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defaultThemeVersion="124226"/>
  <mc:AlternateContent xmlns:mc="http://schemas.openxmlformats.org/markup-compatibility/2006">
    <mc:Choice Requires="x15">
      <x15ac:absPath xmlns:x15ac="http://schemas.microsoft.com/office/spreadsheetml/2010/11/ac" url="https://stateofwa-my.sharepoint.com/personal/keegan_barnes_des_wa_gov/Documents/Desktop 1/IT Contracts - SWC Data Pull/2025/"/>
    </mc:Choice>
  </mc:AlternateContent>
  <xr:revisionPtr revIDLastSave="324" documentId="13_ncr:1_{D3AC8F25-F689-4DE1-AC9B-9CA6C93CC6FA}" xr6:coauthVersionLast="47" xr6:coauthVersionMax="47" xr10:uidLastSave="{993A39A1-FEFA-490F-ACD3-31A38E536D96}"/>
  <bookViews>
    <workbookView xWindow="25695" yWindow="0" windowWidth="26010" windowHeight="20985" xr2:uid="{00000000-000D-0000-FFFF-FFFF00000000}"/>
  </bookViews>
  <sheets>
    <sheet name="IT Contracts Reporting" sheetId="10" r:id="rId1"/>
    <sheet name="SWC Towers" sheetId="17" r:id="rId2"/>
    <sheet name="Statewide Contracts" sheetId="13" r:id="rId3"/>
    <sheet name="Cooperatives" sheetId="14" state="hidden" r:id="rId4"/>
    <sheet name="Contractor Names" sheetId="11" r:id="rId5"/>
    <sheet name="Agency Name" sheetId="8" state="hidden" r:id="rId6"/>
    <sheet name="Ex. Contract Amt Explanations" sheetId="15" r:id="rId7"/>
    <sheet name="Field Information" sheetId="4" r:id="rId8"/>
    <sheet name="datavalidation" sheetId="2" r:id="rId9"/>
  </sheets>
  <definedNames>
    <definedName name="_xlnm._FilterDatabase" localSheetId="5" hidden="1">'Agency Name'!$B$1:$C$104</definedName>
    <definedName name="_xlnm._FilterDatabase" localSheetId="4" hidden="1">'Contractor Names'!$A$1:$A$2416</definedName>
    <definedName name="_xlnm._FilterDatabase" localSheetId="8">datavalidation!$A$1:$A$150</definedName>
    <definedName name="AgencyName">datavalidation!$A$2:$A$150</definedName>
    <definedName name="AgencyName2019" localSheetId="0">#REF!</definedName>
    <definedName name="AgencyName2019">#REF!</definedName>
    <definedName name="ContractPurpose">datavalidation!$C$2:$C$84</definedName>
    <definedName name="FundingSource" localSheetId="0">datavalidation!#REF!</definedName>
    <definedName name="FundingSource">datavalidation!#REF!</definedName>
    <definedName name="ProcurementType" localSheetId="0">datavalidation!#REF!</definedName>
    <definedName name="ProcurementType">datavalidation!#REF!</definedName>
    <definedName name="SmallBusiness" localSheetId="0">datavalidation!#REF!</definedName>
    <definedName name="SmallBusiness">datavalidation!#REF!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C96" i="10" l="1"/>
  <c r="AB96" i="10"/>
  <c r="AA96" i="10"/>
  <c r="Z96" i="10"/>
  <c r="Y96" i="10"/>
  <c r="X96" i="10"/>
  <c r="W96" i="10"/>
  <c r="V96" i="10"/>
  <c r="U96" i="10"/>
  <c r="T96" i="10"/>
  <c r="S96" i="10"/>
  <c r="R96" i="10"/>
  <c r="Q96" i="10"/>
  <c r="L96" i="10"/>
  <c r="M96" i="10" s="1"/>
  <c r="N96" i="10" s="1"/>
  <c r="O96" i="10" s="1"/>
  <c r="H96" i="10"/>
  <c r="I96" i="10" s="1"/>
  <c r="J96" i="10" s="1"/>
  <c r="K96" i="10" s="1"/>
  <c r="F96" i="10"/>
  <c r="E96" i="10"/>
  <c r="G96" i="10" s="1"/>
  <c r="E5" i="10"/>
  <c r="G5" i="10" s="1"/>
  <c r="E6" i="10"/>
  <c r="G6" i="10" s="1"/>
  <c r="E7" i="10"/>
  <c r="G7" i="10" s="1"/>
  <c r="E8" i="10"/>
  <c r="G8" i="10" s="1"/>
  <c r="E9" i="10"/>
  <c r="G9" i="10" s="1"/>
  <c r="E10" i="10"/>
  <c r="G10" i="10" s="1"/>
  <c r="E11" i="10"/>
  <c r="G11" i="10" s="1"/>
  <c r="E12" i="10"/>
  <c r="G12" i="10" s="1"/>
  <c r="E13" i="10"/>
  <c r="G13" i="10" s="1"/>
  <c r="E14" i="10"/>
  <c r="G14" i="10" s="1"/>
  <c r="E15" i="10"/>
  <c r="G15" i="10" s="1"/>
  <c r="E16" i="10"/>
  <c r="G16" i="10" s="1"/>
  <c r="E17" i="10"/>
  <c r="G17" i="10" s="1"/>
  <c r="E18" i="10"/>
  <c r="G18" i="10" s="1"/>
  <c r="E19" i="10"/>
  <c r="G19" i="10" s="1"/>
  <c r="E20" i="10"/>
  <c r="G20" i="10" s="1"/>
  <c r="E21" i="10"/>
  <c r="G21" i="10" s="1"/>
  <c r="E22" i="10"/>
  <c r="G22" i="10" s="1"/>
  <c r="E23" i="10"/>
  <c r="G23" i="10" s="1"/>
  <c r="E24" i="10"/>
  <c r="G24" i="10" s="1"/>
  <c r="E25" i="10"/>
  <c r="G25" i="10" s="1"/>
  <c r="E26" i="10"/>
  <c r="G26" i="10" s="1"/>
  <c r="E27" i="10"/>
  <c r="G27" i="10" s="1"/>
  <c r="E28" i="10"/>
  <c r="G28" i="10" s="1"/>
  <c r="E29" i="10"/>
  <c r="G29" i="10" s="1"/>
  <c r="E30" i="10"/>
  <c r="E31" i="10"/>
  <c r="G31" i="10" s="1"/>
  <c r="E32" i="10"/>
  <c r="G32" i="10" s="1"/>
  <c r="E33" i="10"/>
  <c r="G33" i="10" s="1"/>
  <c r="E34" i="10"/>
  <c r="G34" i="10" s="1"/>
  <c r="E35" i="10"/>
  <c r="G35" i="10" s="1"/>
  <c r="E36" i="10"/>
  <c r="G36" i="10" s="1"/>
  <c r="E37" i="10"/>
  <c r="G37" i="10" s="1"/>
  <c r="E38" i="10"/>
  <c r="G38" i="10" s="1"/>
  <c r="E39" i="10"/>
  <c r="G39" i="10" s="1"/>
  <c r="E40" i="10"/>
  <c r="G40" i="10" s="1"/>
  <c r="E41" i="10"/>
  <c r="G41" i="10" s="1"/>
  <c r="E42" i="10"/>
  <c r="G42" i="10" s="1"/>
  <c r="E43" i="10"/>
  <c r="G43" i="10" s="1"/>
  <c r="E44" i="10"/>
  <c r="G44" i="10" s="1"/>
  <c r="E45" i="10"/>
  <c r="E46" i="10"/>
  <c r="G46" i="10" s="1"/>
  <c r="E47" i="10"/>
  <c r="G47" i="10" s="1"/>
  <c r="E48" i="10"/>
  <c r="G48" i="10" s="1"/>
  <c r="E49" i="10"/>
  <c r="G49" i="10" s="1"/>
  <c r="E50" i="10"/>
  <c r="G50" i="10" s="1"/>
  <c r="E51" i="10"/>
  <c r="G51" i="10" s="1"/>
  <c r="E52" i="10"/>
  <c r="G52" i="10" s="1"/>
  <c r="E53" i="10"/>
  <c r="G53" i="10" s="1"/>
  <c r="E54" i="10"/>
  <c r="G54" i="10" s="1"/>
  <c r="E55" i="10"/>
  <c r="G55" i="10" s="1"/>
  <c r="E56" i="10"/>
  <c r="G56" i="10" s="1"/>
  <c r="E57" i="10"/>
  <c r="G57" i="10" s="1"/>
  <c r="E58" i="10"/>
  <c r="G58" i="10" s="1"/>
  <c r="E59" i="10"/>
  <c r="E60" i="10"/>
  <c r="G60" i="10" s="1"/>
  <c r="E61" i="10"/>
  <c r="G61" i="10" s="1"/>
  <c r="E62" i="10"/>
  <c r="G62" i="10" s="1"/>
  <c r="E63" i="10"/>
  <c r="G63" i="10" s="1"/>
  <c r="E64" i="10"/>
  <c r="G64" i="10" s="1"/>
  <c r="E65" i="10"/>
  <c r="G65" i="10" s="1"/>
  <c r="E66" i="10"/>
  <c r="G66" i="10" s="1"/>
  <c r="E67" i="10"/>
  <c r="G67" i="10" s="1"/>
  <c r="E68" i="10"/>
  <c r="G68" i="10" s="1"/>
  <c r="E69" i="10"/>
  <c r="G69" i="10" s="1"/>
  <c r="E70" i="10"/>
  <c r="G70" i="10" s="1"/>
  <c r="E71" i="10"/>
  <c r="G71" i="10" s="1"/>
  <c r="E72" i="10"/>
  <c r="G72" i="10" s="1"/>
  <c r="E73" i="10"/>
  <c r="E74" i="10"/>
  <c r="G74" i="10" s="1"/>
  <c r="E75" i="10"/>
  <c r="G75" i="10" s="1"/>
  <c r="E76" i="10"/>
  <c r="G76" i="10" s="1"/>
  <c r="E77" i="10"/>
  <c r="G77" i="10" s="1"/>
  <c r="E78" i="10"/>
  <c r="G78" i="10" s="1"/>
  <c r="E79" i="10"/>
  <c r="G79" i="10" s="1"/>
  <c r="E80" i="10"/>
  <c r="G80" i="10" s="1"/>
  <c r="E81" i="10"/>
  <c r="G81" i="10" s="1"/>
  <c r="E82" i="10"/>
  <c r="G82" i="10" s="1"/>
  <c r="E83" i="10"/>
  <c r="G83" i="10" s="1"/>
  <c r="E84" i="10"/>
  <c r="G84" i="10" s="1"/>
  <c r="E85" i="10"/>
  <c r="G85" i="10" s="1"/>
  <c r="E86" i="10"/>
  <c r="E87" i="10"/>
  <c r="G87" i="10" s="1"/>
  <c r="E88" i="10"/>
  <c r="G88" i="10" s="1"/>
  <c r="E89" i="10"/>
  <c r="G89" i="10" s="1"/>
  <c r="E90" i="10"/>
  <c r="E91" i="10"/>
  <c r="G91" i="10" s="1"/>
  <c r="E92" i="10"/>
  <c r="G92" i="10" s="1"/>
  <c r="E93" i="10"/>
  <c r="G93" i="10" s="1"/>
  <c r="E94" i="10"/>
  <c r="G94" i="10" s="1"/>
  <c r="E95" i="10"/>
  <c r="G95" i="10" s="1"/>
  <c r="F5" i="10"/>
  <c r="F6" i="10"/>
  <c r="F7" i="10"/>
  <c r="F8" i="10"/>
  <c r="F9" i="10"/>
  <c r="F10" i="10"/>
  <c r="F11" i="10"/>
  <c r="F12" i="10"/>
  <c r="F13" i="10"/>
  <c r="F14" i="10"/>
  <c r="F15" i="10"/>
  <c r="F16" i="10"/>
  <c r="F17" i="10"/>
  <c r="F18" i="10"/>
  <c r="F19" i="10"/>
  <c r="F20" i="10"/>
  <c r="F21" i="10"/>
  <c r="F22" i="10"/>
  <c r="F23" i="10"/>
  <c r="F24" i="10"/>
  <c r="F25" i="10"/>
  <c r="F26" i="10"/>
  <c r="F27" i="10"/>
  <c r="F28" i="10"/>
  <c r="F29" i="10"/>
  <c r="F30" i="10"/>
  <c r="F31" i="10"/>
  <c r="F32" i="10"/>
  <c r="F33" i="10"/>
  <c r="F34" i="10"/>
  <c r="F35" i="10"/>
  <c r="F36" i="10"/>
  <c r="F37" i="10"/>
  <c r="F38" i="10"/>
  <c r="F39" i="10"/>
  <c r="F40" i="10"/>
  <c r="F41" i="10"/>
  <c r="F42" i="10"/>
  <c r="F43" i="10"/>
  <c r="F44" i="10"/>
  <c r="F45" i="10"/>
  <c r="F46" i="10"/>
  <c r="F47" i="10"/>
  <c r="F48" i="10"/>
  <c r="F49" i="10"/>
  <c r="F50" i="10"/>
  <c r="F51" i="10"/>
  <c r="F52" i="10"/>
  <c r="F53" i="10"/>
  <c r="F54" i="10"/>
  <c r="F55" i="10"/>
  <c r="F56" i="10"/>
  <c r="F57" i="10"/>
  <c r="F58" i="10"/>
  <c r="F59" i="10"/>
  <c r="F60" i="10"/>
  <c r="F61" i="10"/>
  <c r="F62" i="10"/>
  <c r="F63" i="10"/>
  <c r="F64" i="10"/>
  <c r="F65" i="10"/>
  <c r="F66" i="10"/>
  <c r="F67" i="10"/>
  <c r="F68" i="10"/>
  <c r="F69" i="10"/>
  <c r="F70" i="10"/>
  <c r="F71" i="10"/>
  <c r="F72" i="10"/>
  <c r="F73" i="10"/>
  <c r="F74" i="10"/>
  <c r="F75" i="10"/>
  <c r="F76" i="10"/>
  <c r="F77" i="10"/>
  <c r="F78" i="10"/>
  <c r="F79" i="10"/>
  <c r="F80" i="10"/>
  <c r="F81" i="10"/>
  <c r="F82" i="10"/>
  <c r="F83" i="10"/>
  <c r="F84" i="10"/>
  <c r="F85" i="10"/>
  <c r="F86" i="10"/>
  <c r="F87" i="10"/>
  <c r="F88" i="10"/>
  <c r="F89" i="10"/>
  <c r="F90" i="10"/>
  <c r="F91" i="10"/>
  <c r="F92" i="10"/>
  <c r="F93" i="10"/>
  <c r="F94" i="10"/>
  <c r="F95" i="10"/>
  <c r="G30" i="10"/>
  <c r="G45" i="10"/>
  <c r="G59" i="10"/>
  <c r="G73" i="10"/>
  <c r="G86" i="10"/>
  <c r="G90" i="10"/>
  <c r="H5" i="10"/>
  <c r="I5" i="10" s="1"/>
  <c r="J5" i="10" s="1"/>
  <c r="K5" i="10" s="1"/>
  <c r="H6" i="10"/>
  <c r="I6" i="10" s="1"/>
  <c r="J6" i="10" s="1"/>
  <c r="K6" i="10" s="1"/>
  <c r="H7" i="10"/>
  <c r="I7" i="10" s="1"/>
  <c r="J7" i="10" s="1"/>
  <c r="K7" i="10" s="1"/>
  <c r="H8" i="10"/>
  <c r="I8" i="10" s="1"/>
  <c r="J8" i="10" s="1"/>
  <c r="K8" i="10" s="1"/>
  <c r="H9" i="10"/>
  <c r="I9" i="10" s="1"/>
  <c r="J9" i="10" s="1"/>
  <c r="K9" i="10" s="1"/>
  <c r="H10" i="10"/>
  <c r="I10" i="10" s="1"/>
  <c r="J10" i="10" s="1"/>
  <c r="K10" i="10" s="1"/>
  <c r="H11" i="10"/>
  <c r="I11" i="10" s="1"/>
  <c r="J11" i="10" s="1"/>
  <c r="K11" i="10" s="1"/>
  <c r="H12" i="10"/>
  <c r="H13" i="10"/>
  <c r="I13" i="10" s="1"/>
  <c r="J13" i="10" s="1"/>
  <c r="K13" i="10" s="1"/>
  <c r="H14" i="10"/>
  <c r="I14" i="10" s="1"/>
  <c r="J14" i="10" s="1"/>
  <c r="K14" i="10" s="1"/>
  <c r="H15" i="10"/>
  <c r="I15" i="10" s="1"/>
  <c r="J15" i="10" s="1"/>
  <c r="K15" i="10" s="1"/>
  <c r="H16" i="10"/>
  <c r="I16" i="10" s="1"/>
  <c r="J16" i="10" s="1"/>
  <c r="K16" i="10" s="1"/>
  <c r="H17" i="10"/>
  <c r="I17" i="10" s="1"/>
  <c r="J17" i="10" s="1"/>
  <c r="K17" i="10" s="1"/>
  <c r="H18" i="10"/>
  <c r="I18" i="10" s="1"/>
  <c r="J18" i="10" s="1"/>
  <c r="K18" i="10" s="1"/>
  <c r="H19" i="10"/>
  <c r="I19" i="10" s="1"/>
  <c r="J19" i="10" s="1"/>
  <c r="K19" i="10" s="1"/>
  <c r="H20" i="10"/>
  <c r="I20" i="10" s="1"/>
  <c r="J20" i="10" s="1"/>
  <c r="K20" i="10" s="1"/>
  <c r="H21" i="10"/>
  <c r="I21" i="10" s="1"/>
  <c r="J21" i="10" s="1"/>
  <c r="K21" i="10" s="1"/>
  <c r="H22" i="10"/>
  <c r="I22" i="10" s="1"/>
  <c r="J22" i="10" s="1"/>
  <c r="K22" i="10" s="1"/>
  <c r="H23" i="10"/>
  <c r="I23" i="10" s="1"/>
  <c r="J23" i="10" s="1"/>
  <c r="K23" i="10" s="1"/>
  <c r="H24" i="10"/>
  <c r="I24" i="10" s="1"/>
  <c r="J24" i="10" s="1"/>
  <c r="K24" i="10" s="1"/>
  <c r="H25" i="10"/>
  <c r="I25" i="10" s="1"/>
  <c r="J25" i="10" s="1"/>
  <c r="K25" i="10" s="1"/>
  <c r="H26" i="10"/>
  <c r="I26" i="10" s="1"/>
  <c r="J26" i="10" s="1"/>
  <c r="K26" i="10" s="1"/>
  <c r="H27" i="10"/>
  <c r="I27" i="10" s="1"/>
  <c r="J27" i="10" s="1"/>
  <c r="K27" i="10" s="1"/>
  <c r="H28" i="10"/>
  <c r="I28" i="10" s="1"/>
  <c r="J28" i="10" s="1"/>
  <c r="K28" i="10" s="1"/>
  <c r="H29" i="10"/>
  <c r="I29" i="10" s="1"/>
  <c r="J29" i="10" s="1"/>
  <c r="K29" i="10" s="1"/>
  <c r="H30" i="10"/>
  <c r="I30" i="10" s="1"/>
  <c r="J30" i="10" s="1"/>
  <c r="K30" i="10" s="1"/>
  <c r="H31" i="10"/>
  <c r="I31" i="10" s="1"/>
  <c r="J31" i="10" s="1"/>
  <c r="K31" i="10" s="1"/>
  <c r="H32" i="10"/>
  <c r="I32" i="10" s="1"/>
  <c r="J32" i="10" s="1"/>
  <c r="K32" i="10" s="1"/>
  <c r="H33" i="10"/>
  <c r="I33" i="10" s="1"/>
  <c r="J33" i="10" s="1"/>
  <c r="K33" i="10" s="1"/>
  <c r="H34" i="10"/>
  <c r="I34" i="10" s="1"/>
  <c r="J34" i="10" s="1"/>
  <c r="K34" i="10" s="1"/>
  <c r="H35" i="10"/>
  <c r="I35" i="10" s="1"/>
  <c r="J35" i="10" s="1"/>
  <c r="H36" i="10"/>
  <c r="I36" i="10" s="1"/>
  <c r="J36" i="10" s="1"/>
  <c r="K36" i="10" s="1"/>
  <c r="H37" i="10"/>
  <c r="I37" i="10" s="1"/>
  <c r="J37" i="10" s="1"/>
  <c r="K37" i="10" s="1"/>
  <c r="H38" i="10"/>
  <c r="I38" i="10" s="1"/>
  <c r="J38" i="10" s="1"/>
  <c r="K38" i="10" s="1"/>
  <c r="H39" i="10"/>
  <c r="I39" i="10" s="1"/>
  <c r="J39" i="10" s="1"/>
  <c r="K39" i="10" s="1"/>
  <c r="H40" i="10"/>
  <c r="I40" i="10" s="1"/>
  <c r="J40" i="10" s="1"/>
  <c r="K40" i="10" s="1"/>
  <c r="H41" i="10"/>
  <c r="I41" i="10" s="1"/>
  <c r="J41" i="10" s="1"/>
  <c r="K41" i="10" s="1"/>
  <c r="H42" i="10"/>
  <c r="I42" i="10" s="1"/>
  <c r="J42" i="10" s="1"/>
  <c r="K42" i="10" s="1"/>
  <c r="H43" i="10"/>
  <c r="I43" i="10" s="1"/>
  <c r="J43" i="10" s="1"/>
  <c r="K43" i="10" s="1"/>
  <c r="H44" i="10"/>
  <c r="I44" i="10" s="1"/>
  <c r="J44" i="10" s="1"/>
  <c r="K44" i="10" s="1"/>
  <c r="H45" i="10"/>
  <c r="I45" i="10" s="1"/>
  <c r="J45" i="10" s="1"/>
  <c r="K45" i="10" s="1"/>
  <c r="H46" i="10"/>
  <c r="I46" i="10" s="1"/>
  <c r="J46" i="10" s="1"/>
  <c r="K46" i="10" s="1"/>
  <c r="H47" i="10"/>
  <c r="I47" i="10" s="1"/>
  <c r="J47" i="10" s="1"/>
  <c r="K47" i="10" s="1"/>
  <c r="H48" i="10"/>
  <c r="I48" i="10" s="1"/>
  <c r="J48" i="10" s="1"/>
  <c r="K48" i="10" s="1"/>
  <c r="H49" i="10"/>
  <c r="I49" i="10" s="1"/>
  <c r="J49" i="10" s="1"/>
  <c r="K49" i="10" s="1"/>
  <c r="H50" i="10"/>
  <c r="I50" i="10" s="1"/>
  <c r="J50" i="10" s="1"/>
  <c r="K50" i="10" s="1"/>
  <c r="H51" i="10"/>
  <c r="I51" i="10" s="1"/>
  <c r="J51" i="10" s="1"/>
  <c r="K51" i="10" s="1"/>
  <c r="H52" i="10"/>
  <c r="I52" i="10" s="1"/>
  <c r="J52" i="10" s="1"/>
  <c r="K52" i="10" s="1"/>
  <c r="H53" i="10"/>
  <c r="I53" i="10" s="1"/>
  <c r="J53" i="10" s="1"/>
  <c r="K53" i="10" s="1"/>
  <c r="H54" i="10"/>
  <c r="I54" i="10" s="1"/>
  <c r="J54" i="10" s="1"/>
  <c r="K54" i="10" s="1"/>
  <c r="H55" i="10"/>
  <c r="I55" i="10" s="1"/>
  <c r="J55" i="10" s="1"/>
  <c r="K55" i="10" s="1"/>
  <c r="H56" i="10"/>
  <c r="I56" i="10" s="1"/>
  <c r="J56" i="10" s="1"/>
  <c r="K56" i="10" s="1"/>
  <c r="H57" i="10"/>
  <c r="I57" i="10" s="1"/>
  <c r="J57" i="10" s="1"/>
  <c r="K57" i="10" s="1"/>
  <c r="H58" i="10"/>
  <c r="I58" i="10" s="1"/>
  <c r="J58" i="10" s="1"/>
  <c r="K58" i="10" s="1"/>
  <c r="H59" i="10"/>
  <c r="I59" i="10" s="1"/>
  <c r="J59" i="10" s="1"/>
  <c r="K59" i="10" s="1"/>
  <c r="H60" i="10"/>
  <c r="I60" i="10" s="1"/>
  <c r="J60" i="10" s="1"/>
  <c r="K60" i="10" s="1"/>
  <c r="H61" i="10"/>
  <c r="I61" i="10" s="1"/>
  <c r="J61" i="10" s="1"/>
  <c r="K61" i="10" s="1"/>
  <c r="H62" i="10"/>
  <c r="I62" i="10" s="1"/>
  <c r="J62" i="10" s="1"/>
  <c r="K62" i="10" s="1"/>
  <c r="H63" i="10"/>
  <c r="I63" i="10" s="1"/>
  <c r="J63" i="10" s="1"/>
  <c r="K63" i="10" s="1"/>
  <c r="H64" i="10"/>
  <c r="I64" i="10" s="1"/>
  <c r="J64" i="10" s="1"/>
  <c r="K64" i="10" s="1"/>
  <c r="H65" i="10"/>
  <c r="I65" i="10" s="1"/>
  <c r="J65" i="10" s="1"/>
  <c r="K65" i="10" s="1"/>
  <c r="H66" i="10"/>
  <c r="I66" i="10" s="1"/>
  <c r="J66" i="10" s="1"/>
  <c r="K66" i="10" s="1"/>
  <c r="H67" i="10"/>
  <c r="I67" i="10" s="1"/>
  <c r="J67" i="10" s="1"/>
  <c r="K67" i="10" s="1"/>
  <c r="H68" i="10"/>
  <c r="I68" i="10" s="1"/>
  <c r="J68" i="10" s="1"/>
  <c r="K68" i="10" s="1"/>
  <c r="H69" i="10"/>
  <c r="I69" i="10" s="1"/>
  <c r="J69" i="10" s="1"/>
  <c r="K69" i="10" s="1"/>
  <c r="H70" i="10"/>
  <c r="I70" i="10" s="1"/>
  <c r="J70" i="10" s="1"/>
  <c r="K70" i="10" s="1"/>
  <c r="H71" i="10"/>
  <c r="I71" i="10" s="1"/>
  <c r="J71" i="10" s="1"/>
  <c r="K71" i="10" s="1"/>
  <c r="H72" i="10"/>
  <c r="I72" i="10" s="1"/>
  <c r="J72" i="10" s="1"/>
  <c r="K72" i="10" s="1"/>
  <c r="H73" i="10"/>
  <c r="I73" i="10" s="1"/>
  <c r="J73" i="10" s="1"/>
  <c r="K73" i="10" s="1"/>
  <c r="H74" i="10"/>
  <c r="I74" i="10" s="1"/>
  <c r="J74" i="10" s="1"/>
  <c r="K74" i="10" s="1"/>
  <c r="H75" i="10"/>
  <c r="I75" i="10" s="1"/>
  <c r="J75" i="10" s="1"/>
  <c r="K75" i="10" s="1"/>
  <c r="H76" i="10"/>
  <c r="I76" i="10" s="1"/>
  <c r="J76" i="10" s="1"/>
  <c r="K76" i="10" s="1"/>
  <c r="H77" i="10"/>
  <c r="I77" i="10" s="1"/>
  <c r="J77" i="10" s="1"/>
  <c r="K77" i="10" s="1"/>
  <c r="H78" i="10"/>
  <c r="I78" i="10" s="1"/>
  <c r="J78" i="10" s="1"/>
  <c r="K78" i="10" s="1"/>
  <c r="H79" i="10"/>
  <c r="I79" i="10" s="1"/>
  <c r="J79" i="10" s="1"/>
  <c r="K79" i="10" s="1"/>
  <c r="H80" i="10"/>
  <c r="I80" i="10" s="1"/>
  <c r="J80" i="10" s="1"/>
  <c r="K80" i="10" s="1"/>
  <c r="H81" i="10"/>
  <c r="I81" i="10" s="1"/>
  <c r="J81" i="10" s="1"/>
  <c r="K81" i="10" s="1"/>
  <c r="H82" i="10"/>
  <c r="I82" i="10" s="1"/>
  <c r="J82" i="10" s="1"/>
  <c r="K82" i="10" s="1"/>
  <c r="H83" i="10"/>
  <c r="I83" i="10" s="1"/>
  <c r="J83" i="10" s="1"/>
  <c r="K83" i="10" s="1"/>
  <c r="H84" i="10"/>
  <c r="I84" i="10" s="1"/>
  <c r="J84" i="10" s="1"/>
  <c r="K84" i="10" s="1"/>
  <c r="H85" i="10"/>
  <c r="I85" i="10" s="1"/>
  <c r="J85" i="10" s="1"/>
  <c r="K85" i="10" s="1"/>
  <c r="H86" i="10"/>
  <c r="I86" i="10" s="1"/>
  <c r="J86" i="10" s="1"/>
  <c r="K86" i="10" s="1"/>
  <c r="H87" i="10"/>
  <c r="I87" i="10" s="1"/>
  <c r="J87" i="10" s="1"/>
  <c r="K87" i="10" s="1"/>
  <c r="H88" i="10"/>
  <c r="I88" i="10" s="1"/>
  <c r="J88" i="10" s="1"/>
  <c r="K88" i="10" s="1"/>
  <c r="H89" i="10"/>
  <c r="I89" i="10" s="1"/>
  <c r="J89" i="10" s="1"/>
  <c r="K89" i="10" s="1"/>
  <c r="H90" i="10"/>
  <c r="I90" i="10" s="1"/>
  <c r="J90" i="10" s="1"/>
  <c r="K90" i="10" s="1"/>
  <c r="H91" i="10"/>
  <c r="I91" i="10" s="1"/>
  <c r="J91" i="10" s="1"/>
  <c r="K91" i="10" s="1"/>
  <c r="H92" i="10"/>
  <c r="I92" i="10" s="1"/>
  <c r="J92" i="10" s="1"/>
  <c r="K92" i="10" s="1"/>
  <c r="H93" i="10"/>
  <c r="I93" i="10" s="1"/>
  <c r="J93" i="10" s="1"/>
  <c r="K93" i="10" s="1"/>
  <c r="H94" i="10"/>
  <c r="I94" i="10" s="1"/>
  <c r="J94" i="10" s="1"/>
  <c r="K94" i="10" s="1"/>
  <c r="H95" i="10"/>
  <c r="I95" i="10" s="1"/>
  <c r="J95" i="10" s="1"/>
  <c r="K95" i="10" s="1"/>
  <c r="I12" i="10"/>
  <c r="J12" i="10" s="1"/>
  <c r="K12" i="10" s="1"/>
  <c r="K35" i="10"/>
  <c r="L5" i="10"/>
  <c r="M5" i="10" s="1"/>
  <c r="N5" i="10" s="1"/>
  <c r="O5" i="10" s="1"/>
  <c r="L6" i="10"/>
  <c r="M6" i="10" s="1"/>
  <c r="N6" i="10" s="1"/>
  <c r="O6" i="10" s="1"/>
  <c r="L7" i="10"/>
  <c r="M7" i="10" s="1"/>
  <c r="N7" i="10" s="1"/>
  <c r="O7" i="10" s="1"/>
  <c r="L8" i="10"/>
  <c r="M8" i="10" s="1"/>
  <c r="N8" i="10" s="1"/>
  <c r="O8" i="10" s="1"/>
  <c r="L9" i="10"/>
  <c r="M9" i="10" s="1"/>
  <c r="N9" i="10" s="1"/>
  <c r="O9" i="10" s="1"/>
  <c r="L10" i="10"/>
  <c r="M10" i="10" s="1"/>
  <c r="N10" i="10" s="1"/>
  <c r="O10" i="10" s="1"/>
  <c r="L11" i="10"/>
  <c r="M11" i="10" s="1"/>
  <c r="N11" i="10" s="1"/>
  <c r="O11" i="10" s="1"/>
  <c r="L12" i="10"/>
  <c r="M12" i="10" s="1"/>
  <c r="N12" i="10" s="1"/>
  <c r="O12" i="10" s="1"/>
  <c r="L13" i="10"/>
  <c r="M13" i="10" s="1"/>
  <c r="N13" i="10" s="1"/>
  <c r="O13" i="10" s="1"/>
  <c r="L14" i="10"/>
  <c r="M14" i="10" s="1"/>
  <c r="N14" i="10" s="1"/>
  <c r="O14" i="10" s="1"/>
  <c r="L15" i="10"/>
  <c r="M15" i="10" s="1"/>
  <c r="N15" i="10" s="1"/>
  <c r="O15" i="10" s="1"/>
  <c r="L16" i="10"/>
  <c r="M16" i="10" s="1"/>
  <c r="N16" i="10" s="1"/>
  <c r="O16" i="10" s="1"/>
  <c r="L17" i="10"/>
  <c r="M17" i="10" s="1"/>
  <c r="N17" i="10" s="1"/>
  <c r="O17" i="10" s="1"/>
  <c r="L18" i="10"/>
  <c r="M18" i="10" s="1"/>
  <c r="N18" i="10" s="1"/>
  <c r="O18" i="10" s="1"/>
  <c r="L19" i="10"/>
  <c r="M19" i="10" s="1"/>
  <c r="N19" i="10" s="1"/>
  <c r="O19" i="10" s="1"/>
  <c r="L20" i="10"/>
  <c r="M20" i="10" s="1"/>
  <c r="N20" i="10" s="1"/>
  <c r="O20" i="10" s="1"/>
  <c r="L21" i="10"/>
  <c r="M21" i="10" s="1"/>
  <c r="N21" i="10" s="1"/>
  <c r="O21" i="10" s="1"/>
  <c r="L22" i="10"/>
  <c r="M22" i="10" s="1"/>
  <c r="N22" i="10" s="1"/>
  <c r="O22" i="10" s="1"/>
  <c r="L23" i="10"/>
  <c r="M23" i="10" s="1"/>
  <c r="N23" i="10" s="1"/>
  <c r="O23" i="10" s="1"/>
  <c r="L24" i="10"/>
  <c r="M24" i="10" s="1"/>
  <c r="N24" i="10" s="1"/>
  <c r="O24" i="10" s="1"/>
  <c r="L25" i="10"/>
  <c r="M25" i="10" s="1"/>
  <c r="N25" i="10" s="1"/>
  <c r="O25" i="10" s="1"/>
  <c r="L26" i="10"/>
  <c r="M26" i="10" s="1"/>
  <c r="N26" i="10" s="1"/>
  <c r="O26" i="10" s="1"/>
  <c r="L27" i="10"/>
  <c r="M27" i="10" s="1"/>
  <c r="N27" i="10" s="1"/>
  <c r="O27" i="10" s="1"/>
  <c r="L28" i="10"/>
  <c r="M28" i="10" s="1"/>
  <c r="N28" i="10" s="1"/>
  <c r="O28" i="10" s="1"/>
  <c r="L29" i="10"/>
  <c r="M29" i="10" s="1"/>
  <c r="N29" i="10" s="1"/>
  <c r="O29" i="10" s="1"/>
  <c r="L30" i="10"/>
  <c r="M30" i="10" s="1"/>
  <c r="N30" i="10" s="1"/>
  <c r="O30" i="10" s="1"/>
  <c r="L31" i="10"/>
  <c r="M31" i="10" s="1"/>
  <c r="N31" i="10" s="1"/>
  <c r="O31" i="10" s="1"/>
  <c r="L32" i="10"/>
  <c r="M32" i="10" s="1"/>
  <c r="N32" i="10" s="1"/>
  <c r="O32" i="10" s="1"/>
  <c r="L33" i="10"/>
  <c r="M33" i="10" s="1"/>
  <c r="N33" i="10" s="1"/>
  <c r="O33" i="10" s="1"/>
  <c r="L34" i="10"/>
  <c r="M34" i="10" s="1"/>
  <c r="N34" i="10" s="1"/>
  <c r="O34" i="10" s="1"/>
  <c r="L35" i="10"/>
  <c r="M35" i="10" s="1"/>
  <c r="N35" i="10" s="1"/>
  <c r="O35" i="10" s="1"/>
  <c r="L36" i="10"/>
  <c r="M36" i="10" s="1"/>
  <c r="N36" i="10" s="1"/>
  <c r="O36" i="10" s="1"/>
  <c r="L37" i="10"/>
  <c r="M37" i="10" s="1"/>
  <c r="N37" i="10" s="1"/>
  <c r="O37" i="10" s="1"/>
  <c r="L38" i="10"/>
  <c r="M38" i="10" s="1"/>
  <c r="N38" i="10" s="1"/>
  <c r="O38" i="10" s="1"/>
  <c r="L39" i="10"/>
  <c r="M39" i="10" s="1"/>
  <c r="N39" i="10" s="1"/>
  <c r="O39" i="10" s="1"/>
  <c r="L40" i="10"/>
  <c r="M40" i="10" s="1"/>
  <c r="N40" i="10" s="1"/>
  <c r="O40" i="10" s="1"/>
  <c r="L41" i="10"/>
  <c r="M41" i="10" s="1"/>
  <c r="N41" i="10" s="1"/>
  <c r="O41" i="10" s="1"/>
  <c r="L42" i="10"/>
  <c r="M42" i="10" s="1"/>
  <c r="N42" i="10" s="1"/>
  <c r="O42" i="10" s="1"/>
  <c r="L43" i="10"/>
  <c r="M43" i="10" s="1"/>
  <c r="N43" i="10" s="1"/>
  <c r="O43" i="10" s="1"/>
  <c r="L44" i="10"/>
  <c r="M44" i="10" s="1"/>
  <c r="N44" i="10" s="1"/>
  <c r="O44" i="10" s="1"/>
  <c r="L45" i="10"/>
  <c r="M45" i="10" s="1"/>
  <c r="N45" i="10" s="1"/>
  <c r="O45" i="10" s="1"/>
  <c r="L46" i="10"/>
  <c r="M46" i="10" s="1"/>
  <c r="N46" i="10" s="1"/>
  <c r="O46" i="10" s="1"/>
  <c r="L47" i="10"/>
  <c r="M47" i="10" s="1"/>
  <c r="N47" i="10" s="1"/>
  <c r="O47" i="10" s="1"/>
  <c r="L48" i="10"/>
  <c r="M48" i="10" s="1"/>
  <c r="N48" i="10" s="1"/>
  <c r="O48" i="10" s="1"/>
  <c r="L49" i="10"/>
  <c r="M49" i="10" s="1"/>
  <c r="N49" i="10" s="1"/>
  <c r="O49" i="10" s="1"/>
  <c r="L50" i="10"/>
  <c r="M50" i="10" s="1"/>
  <c r="N50" i="10" s="1"/>
  <c r="O50" i="10" s="1"/>
  <c r="L51" i="10"/>
  <c r="M51" i="10" s="1"/>
  <c r="N51" i="10" s="1"/>
  <c r="O51" i="10" s="1"/>
  <c r="L52" i="10"/>
  <c r="M52" i="10" s="1"/>
  <c r="N52" i="10" s="1"/>
  <c r="O52" i="10" s="1"/>
  <c r="L53" i="10"/>
  <c r="M53" i="10" s="1"/>
  <c r="N53" i="10" s="1"/>
  <c r="O53" i="10" s="1"/>
  <c r="L54" i="10"/>
  <c r="M54" i="10" s="1"/>
  <c r="N54" i="10" s="1"/>
  <c r="O54" i="10" s="1"/>
  <c r="L55" i="10"/>
  <c r="M55" i="10" s="1"/>
  <c r="N55" i="10" s="1"/>
  <c r="O55" i="10" s="1"/>
  <c r="L56" i="10"/>
  <c r="M56" i="10" s="1"/>
  <c r="N56" i="10" s="1"/>
  <c r="O56" i="10" s="1"/>
  <c r="L57" i="10"/>
  <c r="M57" i="10" s="1"/>
  <c r="N57" i="10" s="1"/>
  <c r="O57" i="10" s="1"/>
  <c r="L58" i="10"/>
  <c r="M58" i="10" s="1"/>
  <c r="N58" i="10" s="1"/>
  <c r="O58" i="10" s="1"/>
  <c r="L59" i="10"/>
  <c r="M59" i="10" s="1"/>
  <c r="N59" i="10" s="1"/>
  <c r="O59" i="10" s="1"/>
  <c r="L60" i="10"/>
  <c r="M60" i="10" s="1"/>
  <c r="N60" i="10" s="1"/>
  <c r="O60" i="10" s="1"/>
  <c r="L61" i="10"/>
  <c r="M61" i="10" s="1"/>
  <c r="N61" i="10" s="1"/>
  <c r="O61" i="10" s="1"/>
  <c r="L62" i="10"/>
  <c r="M62" i="10" s="1"/>
  <c r="N62" i="10" s="1"/>
  <c r="O62" i="10" s="1"/>
  <c r="L63" i="10"/>
  <c r="M63" i="10" s="1"/>
  <c r="N63" i="10" s="1"/>
  <c r="O63" i="10" s="1"/>
  <c r="L64" i="10"/>
  <c r="M64" i="10" s="1"/>
  <c r="N64" i="10" s="1"/>
  <c r="O64" i="10" s="1"/>
  <c r="L65" i="10"/>
  <c r="M65" i="10" s="1"/>
  <c r="N65" i="10" s="1"/>
  <c r="O65" i="10" s="1"/>
  <c r="L66" i="10"/>
  <c r="M66" i="10" s="1"/>
  <c r="N66" i="10" s="1"/>
  <c r="O66" i="10" s="1"/>
  <c r="L67" i="10"/>
  <c r="M67" i="10" s="1"/>
  <c r="N67" i="10" s="1"/>
  <c r="O67" i="10" s="1"/>
  <c r="L68" i="10"/>
  <c r="M68" i="10" s="1"/>
  <c r="N68" i="10" s="1"/>
  <c r="O68" i="10" s="1"/>
  <c r="L69" i="10"/>
  <c r="M69" i="10" s="1"/>
  <c r="N69" i="10" s="1"/>
  <c r="O69" i="10" s="1"/>
  <c r="L70" i="10"/>
  <c r="M70" i="10" s="1"/>
  <c r="N70" i="10" s="1"/>
  <c r="O70" i="10" s="1"/>
  <c r="L71" i="10"/>
  <c r="M71" i="10" s="1"/>
  <c r="N71" i="10" s="1"/>
  <c r="O71" i="10" s="1"/>
  <c r="L72" i="10"/>
  <c r="M72" i="10" s="1"/>
  <c r="N72" i="10" s="1"/>
  <c r="O72" i="10" s="1"/>
  <c r="L73" i="10"/>
  <c r="M73" i="10" s="1"/>
  <c r="N73" i="10" s="1"/>
  <c r="O73" i="10" s="1"/>
  <c r="L74" i="10"/>
  <c r="M74" i="10" s="1"/>
  <c r="N74" i="10" s="1"/>
  <c r="O74" i="10" s="1"/>
  <c r="L75" i="10"/>
  <c r="M75" i="10" s="1"/>
  <c r="N75" i="10" s="1"/>
  <c r="O75" i="10" s="1"/>
  <c r="L76" i="10"/>
  <c r="M76" i="10" s="1"/>
  <c r="N76" i="10" s="1"/>
  <c r="O76" i="10" s="1"/>
  <c r="L77" i="10"/>
  <c r="M77" i="10" s="1"/>
  <c r="N77" i="10" s="1"/>
  <c r="O77" i="10" s="1"/>
  <c r="L78" i="10"/>
  <c r="M78" i="10" s="1"/>
  <c r="N78" i="10" s="1"/>
  <c r="O78" i="10" s="1"/>
  <c r="L79" i="10"/>
  <c r="M79" i="10" s="1"/>
  <c r="N79" i="10" s="1"/>
  <c r="O79" i="10" s="1"/>
  <c r="L80" i="10"/>
  <c r="M80" i="10" s="1"/>
  <c r="N80" i="10" s="1"/>
  <c r="O80" i="10" s="1"/>
  <c r="L81" i="10"/>
  <c r="M81" i="10" s="1"/>
  <c r="N81" i="10" s="1"/>
  <c r="O81" i="10" s="1"/>
  <c r="L82" i="10"/>
  <c r="M82" i="10" s="1"/>
  <c r="N82" i="10" s="1"/>
  <c r="O82" i="10" s="1"/>
  <c r="L83" i="10"/>
  <c r="M83" i="10" s="1"/>
  <c r="N83" i="10" s="1"/>
  <c r="O83" i="10" s="1"/>
  <c r="L84" i="10"/>
  <c r="M84" i="10" s="1"/>
  <c r="N84" i="10" s="1"/>
  <c r="O84" i="10" s="1"/>
  <c r="L85" i="10"/>
  <c r="M85" i="10" s="1"/>
  <c r="N85" i="10" s="1"/>
  <c r="O85" i="10" s="1"/>
  <c r="L86" i="10"/>
  <c r="M86" i="10" s="1"/>
  <c r="N86" i="10" s="1"/>
  <c r="O86" i="10" s="1"/>
  <c r="L87" i="10"/>
  <c r="M87" i="10" s="1"/>
  <c r="N87" i="10" s="1"/>
  <c r="O87" i="10" s="1"/>
  <c r="L88" i="10"/>
  <c r="M88" i="10" s="1"/>
  <c r="N88" i="10" s="1"/>
  <c r="O88" i="10" s="1"/>
  <c r="L89" i="10"/>
  <c r="M89" i="10" s="1"/>
  <c r="N89" i="10" s="1"/>
  <c r="O89" i="10" s="1"/>
  <c r="L90" i="10"/>
  <c r="M90" i="10" s="1"/>
  <c r="N90" i="10" s="1"/>
  <c r="O90" i="10" s="1"/>
  <c r="L91" i="10"/>
  <c r="M91" i="10" s="1"/>
  <c r="N91" i="10" s="1"/>
  <c r="O91" i="10" s="1"/>
  <c r="L92" i="10"/>
  <c r="M92" i="10" s="1"/>
  <c r="N92" i="10" s="1"/>
  <c r="O92" i="10" s="1"/>
  <c r="L93" i="10"/>
  <c r="M93" i="10" s="1"/>
  <c r="N93" i="10" s="1"/>
  <c r="O93" i="10" s="1"/>
  <c r="L94" i="10"/>
  <c r="M94" i="10" s="1"/>
  <c r="N94" i="10" s="1"/>
  <c r="O94" i="10" s="1"/>
  <c r="L95" i="10"/>
  <c r="M95" i="10" s="1"/>
  <c r="N95" i="10" s="1"/>
  <c r="O95" i="10" s="1"/>
  <c r="Q5" i="10"/>
  <c r="Q6" i="10"/>
  <c r="Q7" i="10"/>
  <c r="Q8" i="10"/>
  <c r="Q9" i="10"/>
  <c r="Q10" i="10"/>
  <c r="Q11" i="10"/>
  <c r="Q12" i="10"/>
  <c r="Q13" i="10"/>
  <c r="Q14" i="10"/>
  <c r="Q15" i="10"/>
  <c r="Q16" i="10"/>
  <c r="Q17" i="10"/>
  <c r="Q18" i="10"/>
  <c r="Q19" i="10"/>
  <c r="Q20" i="10"/>
  <c r="Q21" i="10"/>
  <c r="Q22" i="10"/>
  <c r="Q23" i="10"/>
  <c r="Q24" i="10"/>
  <c r="Q25" i="10"/>
  <c r="Q26" i="10"/>
  <c r="Q27" i="10"/>
  <c r="Q28" i="10"/>
  <c r="Q29" i="10"/>
  <c r="Q30" i="10"/>
  <c r="Q31" i="10"/>
  <c r="Q32" i="10"/>
  <c r="Q33" i="10"/>
  <c r="Q34" i="10"/>
  <c r="Q35" i="10"/>
  <c r="Q36" i="10"/>
  <c r="Q37" i="10"/>
  <c r="Q38" i="10"/>
  <c r="Q39" i="10"/>
  <c r="Q40" i="10"/>
  <c r="Q41" i="10"/>
  <c r="Q42" i="10"/>
  <c r="Q43" i="10"/>
  <c r="Q44" i="10"/>
  <c r="Q45" i="10"/>
  <c r="Q46" i="10"/>
  <c r="Q47" i="10"/>
  <c r="Q48" i="10"/>
  <c r="Q49" i="10"/>
  <c r="Q50" i="10"/>
  <c r="Q51" i="10"/>
  <c r="Q52" i="10"/>
  <c r="Q53" i="10"/>
  <c r="Q54" i="10"/>
  <c r="Q55" i="10"/>
  <c r="Q56" i="10"/>
  <c r="Q57" i="10"/>
  <c r="Q58" i="10"/>
  <c r="Q59" i="10"/>
  <c r="Q60" i="10"/>
  <c r="Q61" i="10"/>
  <c r="Q62" i="10"/>
  <c r="Q63" i="10"/>
  <c r="Q64" i="10"/>
  <c r="Q65" i="10"/>
  <c r="Q66" i="10"/>
  <c r="Q67" i="10"/>
  <c r="Q68" i="10"/>
  <c r="Q69" i="10"/>
  <c r="Q70" i="10"/>
  <c r="Q71" i="10"/>
  <c r="Q72" i="10"/>
  <c r="Q73" i="10"/>
  <c r="Q74" i="10"/>
  <c r="Q75" i="10"/>
  <c r="Q76" i="10"/>
  <c r="Q77" i="10"/>
  <c r="Q78" i="10"/>
  <c r="Q79" i="10"/>
  <c r="Q80" i="10"/>
  <c r="Q81" i="10"/>
  <c r="Q82" i="10"/>
  <c r="Q83" i="10"/>
  <c r="Q84" i="10"/>
  <c r="Q85" i="10"/>
  <c r="Q86" i="10"/>
  <c r="Q87" i="10"/>
  <c r="Q88" i="10"/>
  <c r="Q89" i="10"/>
  <c r="Q90" i="10"/>
  <c r="Q91" i="10"/>
  <c r="Q92" i="10"/>
  <c r="Q93" i="10"/>
  <c r="Q94" i="10"/>
  <c r="Q95" i="10"/>
  <c r="R5" i="10"/>
  <c r="R6" i="10"/>
  <c r="R7" i="10"/>
  <c r="R8" i="10"/>
  <c r="R9" i="10"/>
  <c r="R10" i="10"/>
  <c r="R11" i="10"/>
  <c r="R12" i="10"/>
  <c r="R13" i="10"/>
  <c r="R14" i="10"/>
  <c r="R15" i="10"/>
  <c r="R16" i="10"/>
  <c r="R17" i="10"/>
  <c r="R18" i="10"/>
  <c r="R19" i="10"/>
  <c r="R20" i="10"/>
  <c r="R21" i="10"/>
  <c r="R22" i="10"/>
  <c r="R23" i="10"/>
  <c r="R24" i="10"/>
  <c r="R25" i="10"/>
  <c r="R26" i="10"/>
  <c r="R27" i="10"/>
  <c r="R28" i="10"/>
  <c r="R29" i="10"/>
  <c r="R30" i="10"/>
  <c r="R31" i="10"/>
  <c r="R32" i="10"/>
  <c r="R33" i="10"/>
  <c r="R34" i="10"/>
  <c r="R35" i="10"/>
  <c r="R36" i="10"/>
  <c r="R37" i="10"/>
  <c r="R38" i="10"/>
  <c r="R39" i="10"/>
  <c r="R40" i="10"/>
  <c r="R41" i="10"/>
  <c r="R42" i="10"/>
  <c r="R43" i="10"/>
  <c r="R44" i="10"/>
  <c r="R45" i="10"/>
  <c r="R46" i="10"/>
  <c r="R47" i="10"/>
  <c r="R48" i="10"/>
  <c r="R49" i="10"/>
  <c r="R50" i="10"/>
  <c r="R51" i="10"/>
  <c r="R52" i="10"/>
  <c r="R53" i="10"/>
  <c r="R54" i="10"/>
  <c r="R55" i="10"/>
  <c r="R56" i="10"/>
  <c r="R57" i="10"/>
  <c r="R58" i="10"/>
  <c r="R59" i="10"/>
  <c r="R60" i="10"/>
  <c r="R61" i="10"/>
  <c r="R62" i="10"/>
  <c r="R63" i="10"/>
  <c r="R64" i="10"/>
  <c r="R65" i="10"/>
  <c r="R66" i="10"/>
  <c r="R67" i="10"/>
  <c r="R68" i="10"/>
  <c r="R69" i="10"/>
  <c r="R70" i="10"/>
  <c r="R71" i="10"/>
  <c r="R72" i="10"/>
  <c r="R73" i="10"/>
  <c r="R74" i="10"/>
  <c r="R75" i="10"/>
  <c r="R76" i="10"/>
  <c r="R77" i="10"/>
  <c r="R78" i="10"/>
  <c r="R79" i="10"/>
  <c r="R80" i="10"/>
  <c r="R81" i="10"/>
  <c r="R82" i="10"/>
  <c r="R83" i="10"/>
  <c r="R84" i="10"/>
  <c r="R85" i="10"/>
  <c r="R86" i="10"/>
  <c r="R87" i="10"/>
  <c r="R88" i="10"/>
  <c r="R89" i="10"/>
  <c r="R90" i="10"/>
  <c r="R91" i="10"/>
  <c r="R92" i="10"/>
  <c r="R93" i="10"/>
  <c r="R94" i="10"/>
  <c r="R95" i="10"/>
  <c r="S5" i="10"/>
  <c r="S6" i="10"/>
  <c r="S7" i="10"/>
  <c r="S8" i="10"/>
  <c r="S9" i="10"/>
  <c r="S10" i="10"/>
  <c r="S11" i="10"/>
  <c r="S12" i="10"/>
  <c r="S13" i="10"/>
  <c r="S14" i="10"/>
  <c r="S15" i="10"/>
  <c r="S16" i="10"/>
  <c r="S17" i="10"/>
  <c r="S18" i="10"/>
  <c r="S19" i="10"/>
  <c r="S20" i="10"/>
  <c r="S21" i="10"/>
  <c r="S22" i="10"/>
  <c r="S23" i="10"/>
  <c r="S24" i="10"/>
  <c r="S25" i="10"/>
  <c r="S26" i="10"/>
  <c r="S27" i="10"/>
  <c r="S28" i="10"/>
  <c r="S29" i="10"/>
  <c r="S30" i="10"/>
  <c r="S31" i="10"/>
  <c r="S32" i="10"/>
  <c r="S33" i="10"/>
  <c r="S34" i="10"/>
  <c r="S35" i="10"/>
  <c r="S36" i="10"/>
  <c r="S37" i="10"/>
  <c r="S38" i="10"/>
  <c r="S39" i="10"/>
  <c r="S40" i="10"/>
  <c r="S41" i="10"/>
  <c r="S42" i="10"/>
  <c r="S43" i="10"/>
  <c r="S44" i="10"/>
  <c r="S45" i="10"/>
  <c r="S46" i="10"/>
  <c r="S47" i="10"/>
  <c r="S48" i="10"/>
  <c r="S49" i="10"/>
  <c r="S50" i="10"/>
  <c r="S51" i="10"/>
  <c r="S52" i="10"/>
  <c r="S53" i="10"/>
  <c r="S54" i="10"/>
  <c r="S55" i="10"/>
  <c r="S56" i="10"/>
  <c r="S57" i="10"/>
  <c r="S58" i="10"/>
  <c r="S59" i="10"/>
  <c r="S60" i="10"/>
  <c r="S61" i="10"/>
  <c r="S62" i="10"/>
  <c r="S63" i="10"/>
  <c r="S64" i="10"/>
  <c r="S65" i="10"/>
  <c r="S66" i="10"/>
  <c r="S67" i="10"/>
  <c r="S68" i="10"/>
  <c r="S69" i="10"/>
  <c r="S70" i="10"/>
  <c r="S71" i="10"/>
  <c r="S72" i="10"/>
  <c r="S73" i="10"/>
  <c r="S74" i="10"/>
  <c r="S75" i="10"/>
  <c r="S76" i="10"/>
  <c r="S77" i="10"/>
  <c r="S78" i="10"/>
  <c r="S79" i="10"/>
  <c r="S80" i="10"/>
  <c r="S81" i="10"/>
  <c r="S82" i="10"/>
  <c r="S83" i="10"/>
  <c r="S84" i="10"/>
  <c r="S85" i="10"/>
  <c r="S86" i="10"/>
  <c r="S87" i="10"/>
  <c r="S88" i="10"/>
  <c r="S89" i="10"/>
  <c r="S90" i="10"/>
  <c r="S91" i="10"/>
  <c r="S92" i="10"/>
  <c r="S93" i="10"/>
  <c r="S94" i="10"/>
  <c r="S95" i="10"/>
  <c r="T5" i="10"/>
  <c r="T6" i="10"/>
  <c r="T7" i="10"/>
  <c r="T8" i="10"/>
  <c r="T9" i="10"/>
  <c r="T10" i="10"/>
  <c r="T11" i="10"/>
  <c r="T12" i="10"/>
  <c r="T13" i="10"/>
  <c r="T14" i="10"/>
  <c r="T15" i="10"/>
  <c r="T16" i="10"/>
  <c r="T17" i="10"/>
  <c r="T18" i="10"/>
  <c r="T19" i="10"/>
  <c r="T20" i="10"/>
  <c r="T21" i="10"/>
  <c r="T22" i="10"/>
  <c r="T23" i="10"/>
  <c r="T24" i="10"/>
  <c r="T25" i="10"/>
  <c r="T26" i="10"/>
  <c r="T27" i="10"/>
  <c r="T28" i="10"/>
  <c r="T29" i="10"/>
  <c r="T30" i="10"/>
  <c r="T31" i="10"/>
  <c r="T32" i="10"/>
  <c r="T33" i="10"/>
  <c r="T34" i="10"/>
  <c r="T35" i="10"/>
  <c r="T36" i="10"/>
  <c r="T37" i="10"/>
  <c r="T38" i="10"/>
  <c r="T39" i="10"/>
  <c r="T40" i="10"/>
  <c r="T41" i="10"/>
  <c r="T42" i="10"/>
  <c r="T43" i="10"/>
  <c r="T44" i="10"/>
  <c r="T45" i="10"/>
  <c r="T46" i="10"/>
  <c r="T47" i="10"/>
  <c r="T48" i="10"/>
  <c r="T49" i="10"/>
  <c r="T50" i="10"/>
  <c r="T51" i="10"/>
  <c r="T52" i="10"/>
  <c r="T53" i="10"/>
  <c r="T54" i="10"/>
  <c r="T55" i="10"/>
  <c r="T56" i="10"/>
  <c r="T57" i="10"/>
  <c r="T58" i="10"/>
  <c r="T59" i="10"/>
  <c r="T60" i="10"/>
  <c r="T61" i="10"/>
  <c r="T62" i="10"/>
  <c r="T63" i="10"/>
  <c r="T64" i="10"/>
  <c r="T65" i="10"/>
  <c r="T66" i="10"/>
  <c r="T67" i="10"/>
  <c r="T68" i="10"/>
  <c r="T69" i="10"/>
  <c r="T70" i="10"/>
  <c r="T71" i="10"/>
  <c r="T72" i="10"/>
  <c r="T73" i="10"/>
  <c r="T74" i="10"/>
  <c r="T75" i="10"/>
  <c r="T76" i="10"/>
  <c r="T77" i="10"/>
  <c r="T78" i="10"/>
  <c r="T79" i="10"/>
  <c r="T80" i="10"/>
  <c r="T81" i="10"/>
  <c r="T82" i="10"/>
  <c r="T83" i="10"/>
  <c r="T84" i="10"/>
  <c r="T85" i="10"/>
  <c r="T86" i="10"/>
  <c r="T87" i="10"/>
  <c r="T88" i="10"/>
  <c r="T89" i="10"/>
  <c r="T90" i="10"/>
  <c r="T91" i="10"/>
  <c r="T92" i="10"/>
  <c r="T93" i="10"/>
  <c r="T94" i="10"/>
  <c r="T95" i="10"/>
  <c r="U5" i="10"/>
  <c r="U6" i="10"/>
  <c r="U7" i="10"/>
  <c r="U8" i="10"/>
  <c r="U9" i="10"/>
  <c r="U10" i="10"/>
  <c r="U11" i="10"/>
  <c r="U12" i="10"/>
  <c r="U13" i="10"/>
  <c r="U14" i="10"/>
  <c r="U15" i="10"/>
  <c r="U16" i="10"/>
  <c r="U17" i="10"/>
  <c r="U18" i="10"/>
  <c r="U19" i="10"/>
  <c r="U20" i="10"/>
  <c r="U21" i="10"/>
  <c r="U22" i="10"/>
  <c r="U23" i="10"/>
  <c r="U24" i="10"/>
  <c r="U25" i="10"/>
  <c r="U26" i="10"/>
  <c r="U27" i="10"/>
  <c r="U28" i="10"/>
  <c r="U29" i="10"/>
  <c r="U30" i="10"/>
  <c r="U31" i="10"/>
  <c r="U32" i="10"/>
  <c r="U33" i="10"/>
  <c r="U34" i="10"/>
  <c r="U35" i="10"/>
  <c r="U36" i="10"/>
  <c r="U37" i="10"/>
  <c r="U38" i="10"/>
  <c r="U39" i="10"/>
  <c r="U40" i="10"/>
  <c r="U41" i="10"/>
  <c r="U42" i="10"/>
  <c r="U43" i="10"/>
  <c r="U44" i="10"/>
  <c r="U45" i="10"/>
  <c r="U46" i="10"/>
  <c r="U47" i="10"/>
  <c r="U48" i="10"/>
  <c r="U49" i="10"/>
  <c r="U50" i="10"/>
  <c r="U51" i="10"/>
  <c r="U52" i="10"/>
  <c r="U53" i="10"/>
  <c r="U54" i="10"/>
  <c r="U55" i="10"/>
  <c r="U56" i="10"/>
  <c r="U57" i="10"/>
  <c r="U58" i="10"/>
  <c r="U59" i="10"/>
  <c r="U60" i="10"/>
  <c r="U61" i="10"/>
  <c r="U62" i="10"/>
  <c r="U63" i="10"/>
  <c r="U64" i="10"/>
  <c r="U65" i="10"/>
  <c r="U66" i="10"/>
  <c r="U67" i="10"/>
  <c r="U68" i="10"/>
  <c r="U69" i="10"/>
  <c r="U70" i="10"/>
  <c r="U71" i="10"/>
  <c r="U72" i="10"/>
  <c r="U73" i="10"/>
  <c r="U74" i="10"/>
  <c r="U75" i="10"/>
  <c r="U76" i="10"/>
  <c r="U77" i="10"/>
  <c r="U78" i="10"/>
  <c r="U79" i="10"/>
  <c r="U80" i="10"/>
  <c r="U81" i="10"/>
  <c r="U82" i="10"/>
  <c r="U83" i="10"/>
  <c r="U84" i="10"/>
  <c r="U85" i="10"/>
  <c r="U86" i="10"/>
  <c r="U87" i="10"/>
  <c r="U88" i="10"/>
  <c r="U89" i="10"/>
  <c r="U90" i="10"/>
  <c r="U91" i="10"/>
  <c r="U92" i="10"/>
  <c r="U93" i="10"/>
  <c r="U94" i="10"/>
  <c r="U95" i="10"/>
  <c r="V5" i="10"/>
  <c r="V6" i="10"/>
  <c r="V7" i="10"/>
  <c r="V8" i="10"/>
  <c r="V9" i="10"/>
  <c r="V10" i="10"/>
  <c r="V11" i="10"/>
  <c r="V12" i="10"/>
  <c r="V13" i="10"/>
  <c r="V14" i="10"/>
  <c r="V15" i="10"/>
  <c r="V16" i="10"/>
  <c r="V17" i="10"/>
  <c r="V18" i="10"/>
  <c r="V19" i="10"/>
  <c r="V20" i="10"/>
  <c r="V21" i="10"/>
  <c r="V22" i="10"/>
  <c r="V23" i="10"/>
  <c r="V24" i="10"/>
  <c r="V25" i="10"/>
  <c r="V26" i="10"/>
  <c r="V27" i="10"/>
  <c r="V28" i="10"/>
  <c r="V29" i="10"/>
  <c r="V30" i="10"/>
  <c r="V31" i="10"/>
  <c r="V32" i="10"/>
  <c r="V33" i="10"/>
  <c r="V34" i="10"/>
  <c r="V35" i="10"/>
  <c r="V36" i="10"/>
  <c r="V37" i="10"/>
  <c r="V38" i="10"/>
  <c r="V39" i="10"/>
  <c r="V40" i="10"/>
  <c r="V41" i="10"/>
  <c r="V42" i="10"/>
  <c r="V43" i="10"/>
  <c r="V44" i="10"/>
  <c r="V45" i="10"/>
  <c r="V46" i="10"/>
  <c r="V47" i="10"/>
  <c r="V48" i="10"/>
  <c r="V49" i="10"/>
  <c r="V50" i="10"/>
  <c r="V51" i="10"/>
  <c r="V52" i="10"/>
  <c r="V53" i="10"/>
  <c r="V54" i="10"/>
  <c r="V55" i="10"/>
  <c r="V56" i="10"/>
  <c r="V57" i="10"/>
  <c r="V58" i="10"/>
  <c r="V59" i="10"/>
  <c r="V60" i="10"/>
  <c r="V61" i="10"/>
  <c r="V62" i="10"/>
  <c r="V63" i="10"/>
  <c r="V64" i="10"/>
  <c r="V65" i="10"/>
  <c r="V66" i="10"/>
  <c r="V67" i="10"/>
  <c r="V68" i="10"/>
  <c r="V69" i="10"/>
  <c r="V70" i="10"/>
  <c r="V71" i="10"/>
  <c r="V72" i="10"/>
  <c r="V73" i="10"/>
  <c r="V74" i="10"/>
  <c r="V75" i="10"/>
  <c r="V76" i="10"/>
  <c r="V77" i="10"/>
  <c r="V78" i="10"/>
  <c r="V79" i="10"/>
  <c r="V80" i="10"/>
  <c r="V81" i="10"/>
  <c r="V82" i="10"/>
  <c r="V83" i="10"/>
  <c r="V84" i="10"/>
  <c r="V85" i="10"/>
  <c r="V86" i="10"/>
  <c r="V87" i="10"/>
  <c r="V88" i="10"/>
  <c r="V89" i="10"/>
  <c r="V90" i="10"/>
  <c r="V91" i="10"/>
  <c r="V92" i="10"/>
  <c r="V93" i="10"/>
  <c r="V94" i="10"/>
  <c r="V95" i="10"/>
  <c r="W5" i="10"/>
  <c r="W6" i="10"/>
  <c r="W7" i="10"/>
  <c r="W8" i="10"/>
  <c r="W9" i="10"/>
  <c r="W10" i="10"/>
  <c r="W11" i="10"/>
  <c r="W12" i="10"/>
  <c r="W13" i="10"/>
  <c r="W14" i="10"/>
  <c r="W15" i="10"/>
  <c r="W16" i="10"/>
  <c r="W17" i="10"/>
  <c r="W18" i="10"/>
  <c r="W19" i="10"/>
  <c r="W20" i="10"/>
  <c r="W21" i="10"/>
  <c r="W22" i="10"/>
  <c r="W23" i="10"/>
  <c r="W24" i="10"/>
  <c r="W25" i="10"/>
  <c r="W26" i="10"/>
  <c r="W27" i="10"/>
  <c r="W28" i="10"/>
  <c r="W29" i="10"/>
  <c r="W30" i="10"/>
  <c r="W31" i="10"/>
  <c r="W32" i="10"/>
  <c r="W33" i="10"/>
  <c r="W34" i="10"/>
  <c r="W35" i="10"/>
  <c r="W36" i="10"/>
  <c r="W37" i="10"/>
  <c r="W38" i="10"/>
  <c r="W39" i="10"/>
  <c r="W40" i="10"/>
  <c r="W41" i="10"/>
  <c r="W42" i="10"/>
  <c r="W43" i="10"/>
  <c r="W44" i="10"/>
  <c r="W45" i="10"/>
  <c r="W46" i="10"/>
  <c r="W47" i="10"/>
  <c r="W48" i="10"/>
  <c r="W49" i="10"/>
  <c r="W50" i="10"/>
  <c r="W51" i="10"/>
  <c r="W52" i="10"/>
  <c r="W53" i="10"/>
  <c r="W54" i="10"/>
  <c r="W55" i="10"/>
  <c r="W56" i="10"/>
  <c r="W57" i="10"/>
  <c r="W58" i="10"/>
  <c r="W59" i="10"/>
  <c r="W60" i="10"/>
  <c r="W61" i="10"/>
  <c r="W62" i="10"/>
  <c r="W63" i="10"/>
  <c r="W64" i="10"/>
  <c r="W65" i="10"/>
  <c r="W66" i="10"/>
  <c r="W67" i="10"/>
  <c r="W68" i="10"/>
  <c r="W69" i="10"/>
  <c r="W70" i="10"/>
  <c r="W71" i="10"/>
  <c r="W72" i="10"/>
  <c r="W73" i="10"/>
  <c r="W74" i="10"/>
  <c r="W75" i="10"/>
  <c r="W76" i="10"/>
  <c r="W77" i="10"/>
  <c r="W78" i="10"/>
  <c r="W79" i="10"/>
  <c r="W80" i="10"/>
  <c r="W81" i="10"/>
  <c r="W82" i="10"/>
  <c r="W83" i="10"/>
  <c r="W84" i="10"/>
  <c r="W85" i="10"/>
  <c r="W86" i="10"/>
  <c r="W87" i="10"/>
  <c r="W88" i="10"/>
  <c r="W89" i="10"/>
  <c r="W90" i="10"/>
  <c r="W91" i="10"/>
  <c r="W92" i="10"/>
  <c r="W93" i="10"/>
  <c r="W94" i="10"/>
  <c r="W95" i="10"/>
  <c r="X5" i="10"/>
  <c r="X6" i="10"/>
  <c r="X7" i="10"/>
  <c r="X8" i="10"/>
  <c r="X9" i="10"/>
  <c r="X10" i="10"/>
  <c r="X11" i="10"/>
  <c r="X12" i="10"/>
  <c r="X13" i="10"/>
  <c r="X14" i="10"/>
  <c r="X15" i="10"/>
  <c r="X16" i="10"/>
  <c r="X17" i="10"/>
  <c r="X18" i="10"/>
  <c r="X19" i="10"/>
  <c r="X20" i="10"/>
  <c r="X21" i="10"/>
  <c r="X22" i="10"/>
  <c r="X23" i="10"/>
  <c r="X24" i="10"/>
  <c r="X25" i="10"/>
  <c r="X26" i="10"/>
  <c r="X27" i="10"/>
  <c r="X28" i="10"/>
  <c r="X29" i="10"/>
  <c r="X30" i="10"/>
  <c r="X31" i="10"/>
  <c r="X32" i="10"/>
  <c r="X33" i="10"/>
  <c r="X34" i="10"/>
  <c r="X35" i="10"/>
  <c r="X36" i="10"/>
  <c r="X37" i="10"/>
  <c r="X38" i="10"/>
  <c r="X39" i="10"/>
  <c r="X40" i="10"/>
  <c r="X41" i="10"/>
  <c r="X42" i="10"/>
  <c r="X43" i="10"/>
  <c r="X44" i="10"/>
  <c r="X45" i="10"/>
  <c r="X46" i="10"/>
  <c r="X47" i="10"/>
  <c r="X48" i="10"/>
  <c r="X49" i="10"/>
  <c r="X50" i="10"/>
  <c r="X51" i="10"/>
  <c r="X52" i="10"/>
  <c r="X53" i="10"/>
  <c r="X54" i="10"/>
  <c r="X55" i="10"/>
  <c r="X56" i="10"/>
  <c r="X57" i="10"/>
  <c r="X58" i="10"/>
  <c r="X59" i="10"/>
  <c r="X60" i="10"/>
  <c r="X61" i="10"/>
  <c r="X62" i="10"/>
  <c r="X63" i="10"/>
  <c r="X64" i="10"/>
  <c r="X65" i="10"/>
  <c r="X66" i="10"/>
  <c r="X67" i="10"/>
  <c r="X68" i="10"/>
  <c r="X69" i="10"/>
  <c r="X70" i="10"/>
  <c r="X71" i="10"/>
  <c r="X72" i="10"/>
  <c r="X73" i="10"/>
  <c r="X74" i="10"/>
  <c r="X75" i="10"/>
  <c r="X76" i="10"/>
  <c r="X77" i="10"/>
  <c r="X78" i="10"/>
  <c r="X79" i="10"/>
  <c r="X80" i="10"/>
  <c r="X81" i="10"/>
  <c r="X82" i="10"/>
  <c r="X83" i="10"/>
  <c r="X84" i="10"/>
  <c r="X85" i="10"/>
  <c r="X86" i="10"/>
  <c r="X87" i="10"/>
  <c r="X88" i="10"/>
  <c r="X89" i="10"/>
  <c r="X90" i="10"/>
  <c r="X91" i="10"/>
  <c r="X92" i="10"/>
  <c r="X93" i="10"/>
  <c r="X94" i="10"/>
  <c r="X95" i="10"/>
  <c r="Y5" i="10"/>
  <c r="Y6" i="10"/>
  <c r="Y7" i="10"/>
  <c r="Y8" i="10"/>
  <c r="Y9" i="10"/>
  <c r="Y10" i="10"/>
  <c r="Y11" i="10"/>
  <c r="Y12" i="10"/>
  <c r="Y13" i="10"/>
  <c r="Y14" i="10"/>
  <c r="Y15" i="10"/>
  <c r="Y16" i="10"/>
  <c r="Y17" i="10"/>
  <c r="Y18" i="10"/>
  <c r="Y19" i="10"/>
  <c r="Y20" i="10"/>
  <c r="Y21" i="10"/>
  <c r="Y22" i="10"/>
  <c r="Y23" i="10"/>
  <c r="Y24" i="10"/>
  <c r="Y25" i="10"/>
  <c r="Y26" i="10"/>
  <c r="Y27" i="10"/>
  <c r="Y28" i="10"/>
  <c r="Y29" i="10"/>
  <c r="Y30" i="10"/>
  <c r="Y31" i="10"/>
  <c r="Y32" i="10"/>
  <c r="Y33" i="10"/>
  <c r="Y34" i="10"/>
  <c r="Y35" i="10"/>
  <c r="Y36" i="10"/>
  <c r="Y37" i="10"/>
  <c r="Y38" i="10"/>
  <c r="Y39" i="10"/>
  <c r="Y40" i="10"/>
  <c r="Y41" i="10"/>
  <c r="Y42" i="10"/>
  <c r="Y43" i="10"/>
  <c r="Y44" i="10"/>
  <c r="Y45" i="10"/>
  <c r="Y46" i="10"/>
  <c r="Y47" i="10"/>
  <c r="Y48" i="10"/>
  <c r="Y49" i="10"/>
  <c r="Y50" i="10"/>
  <c r="Y51" i="10"/>
  <c r="Y52" i="10"/>
  <c r="Y53" i="10"/>
  <c r="Y54" i="10"/>
  <c r="Y55" i="10"/>
  <c r="Y56" i="10"/>
  <c r="Y57" i="10"/>
  <c r="Y58" i="10"/>
  <c r="Y59" i="10"/>
  <c r="Y60" i="10"/>
  <c r="Y61" i="10"/>
  <c r="Y62" i="10"/>
  <c r="Y63" i="10"/>
  <c r="Y64" i="10"/>
  <c r="Y65" i="10"/>
  <c r="Y66" i="10"/>
  <c r="Y67" i="10"/>
  <c r="Y68" i="10"/>
  <c r="Y69" i="10"/>
  <c r="Y70" i="10"/>
  <c r="Y71" i="10"/>
  <c r="Y72" i="10"/>
  <c r="Y73" i="10"/>
  <c r="Y74" i="10"/>
  <c r="Y75" i="10"/>
  <c r="Y76" i="10"/>
  <c r="Y77" i="10"/>
  <c r="Y78" i="10"/>
  <c r="Y79" i="10"/>
  <c r="Y80" i="10"/>
  <c r="Y81" i="10"/>
  <c r="Y82" i="10"/>
  <c r="Y83" i="10"/>
  <c r="Y84" i="10"/>
  <c r="Y85" i="10"/>
  <c r="Y86" i="10"/>
  <c r="Y87" i="10"/>
  <c r="Y88" i="10"/>
  <c r="Y89" i="10"/>
  <c r="Y90" i="10"/>
  <c r="Y91" i="10"/>
  <c r="Y92" i="10"/>
  <c r="Y93" i="10"/>
  <c r="Y94" i="10"/>
  <c r="Y95" i="10"/>
  <c r="Z5" i="10"/>
  <c r="Z6" i="10"/>
  <c r="Z7" i="10"/>
  <c r="Z8" i="10"/>
  <c r="Z9" i="10"/>
  <c r="Z10" i="10"/>
  <c r="Z11" i="10"/>
  <c r="Z12" i="10"/>
  <c r="Z13" i="10"/>
  <c r="Z14" i="10"/>
  <c r="Z15" i="10"/>
  <c r="Z16" i="10"/>
  <c r="Z17" i="10"/>
  <c r="Z18" i="10"/>
  <c r="Z19" i="10"/>
  <c r="Z20" i="10"/>
  <c r="Z21" i="10"/>
  <c r="Z22" i="10"/>
  <c r="Z23" i="10"/>
  <c r="Z24" i="10"/>
  <c r="Z25" i="10"/>
  <c r="Z26" i="10"/>
  <c r="Z27" i="10"/>
  <c r="Z28" i="10"/>
  <c r="Z29" i="10"/>
  <c r="Z30" i="10"/>
  <c r="Z31" i="10"/>
  <c r="Z32" i="10"/>
  <c r="Z33" i="10"/>
  <c r="Z34" i="10"/>
  <c r="Z35" i="10"/>
  <c r="Z36" i="10"/>
  <c r="Z37" i="10"/>
  <c r="Z38" i="10"/>
  <c r="Z39" i="10"/>
  <c r="Z40" i="10"/>
  <c r="Z41" i="10"/>
  <c r="Z42" i="10"/>
  <c r="Z43" i="10"/>
  <c r="Z44" i="10"/>
  <c r="Z45" i="10"/>
  <c r="Z46" i="10"/>
  <c r="Z47" i="10"/>
  <c r="Z48" i="10"/>
  <c r="Z49" i="10"/>
  <c r="Z50" i="10"/>
  <c r="Z51" i="10"/>
  <c r="Z52" i="10"/>
  <c r="Z53" i="10"/>
  <c r="Z54" i="10"/>
  <c r="Z55" i="10"/>
  <c r="Z56" i="10"/>
  <c r="Z57" i="10"/>
  <c r="Z58" i="10"/>
  <c r="Z59" i="10"/>
  <c r="Z60" i="10"/>
  <c r="Z61" i="10"/>
  <c r="Z62" i="10"/>
  <c r="Z63" i="10"/>
  <c r="Z64" i="10"/>
  <c r="Z65" i="10"/>
  <c r="Z66" i="10"/>
  <c r="Z67" i="10"/>
  <c r="Z68" i="10"/>
  <c r="Z69" i="10"/>
  <c r="Z70" i="10"/>
  <c r="Z71" i="10"/>
  <c r="Z72" i="10"/>
  <c r="Z73" i="10"/>
  <c r="Z74" i="10"/>
  <c r="Z75" i="10"/>
  <c r="Z76" i="10"/>
  <c r="Z77" i="10"/>
  <c r="Z78" i="10"/>
  <c r="Z79" i="10"/>
  <c r="Z80" i="10"/>
  <c r="Z81" i="10"/>
  <c r="Z82" i="10"/>
  <c r="Z83" i="10"/>
  <c r="Z84" i="10"/>
  <c r="Z85" i="10"/>
  <c r="Z86" i="10"/>
  <c r="Z87" i="10"/>
  <c r="Z88" i="10"/>
  <c r="Z89" i="10"/>
  <c r="Z90" i="10"/>
  <c r="Z91" i="10"/>
  <c r="Z92" i="10"/>
  <c r="Z93" i="10"/>
  <c r="Z94" i="10"/>
  <c r="Z95" i="10"/>
  <c r="AA5" i="10"/>
  <c r="AA6" i="10"/>
  <c r="AA7" i="10"/>
  <c r="AA8" i="10"/>
  <c r="AA9" i="10"/>
  <c r="AA10" i="10"/>
  <c r="AA11" i="10"/>
  <c r="AA12" i="10"/>
  <c r="AA13" i="10"/>
  <c r="AA14" i="10"/>
  <c r="AA15" i="10"/>
  <c r="AA16" i="10"/>
  <c r="AA17" i="10"/>
  <c r="AA18" i="10"/>
  <c r="AA19" i="10"/>
  <c r="AA20" i="10"/>
  <c r="AA21" i="10"/>
  <c r="AA22" i="10"/>
  <c r="AA23" i="10"/>
  <c r="AA24" i="10"/>
  <c r="AA25" i="10"/>
  <c r="AA26" i="10"/>
  <c r="AA27" i="10"/>
  <c r="AA28" i="10"/>
  <c r="AA29" i="10"/>
  <c r="AA30" i="10"/>
  <c r="AA31" i="10"/>
  <c r="AA32" i="10"/>
  <c r="AA33" i="10"/>
  <c r="AA34" i="10"/>
  <c r="AA35" i="10"/>
  <c r="AA36" i="10"/>
  <c r="AA37" i="10"/>
  <c r="AA38" i="10"/>
  <c r="AA39" i="10"/>
  <c r="AA40" i="10"/>
  <c r="AA41" i="10"/>
  <c r="AA42" i="10"/>
  <c r="AA43" i="10"/>
  <c r="AA44" i="10"/>
  <c r="AA45" i="10"/>
  <c r="AA46" i="10"/>
  <c r="AA47" i="10"/>
  <c r="AA48" i="10"/>
  <c r="AA49" i="10"/>
  <c r="AA50" i="10"/>
  <c r="AA51" i="10"/>
  <c r="AA52" i="10"/>
  <c r="AA53" i="10"/>
  <c r="AA54" i="10"/>
  <c r="AA55" i="10"/>
  <c r="AA56" i="10"/>
  <c r="AA57" i="10"/>
  <c r="AA58" i="10"/>
  <c r="AA59" i="10"/>
  <c r="AA60" i="10"/>
  <c r="AA61" i="10"/>
  <c r="AA62" i="10"/>
  <c r="AA63" i="10"/>
  <c r="AA64" i="10"/>
  <c r="AA65" i="10"/>
  <c r="AA66" i="10"/>
  <c r="AA67" i="10"/>
  <c r="AA68" i="10"/>
  <c r="AA69" i="10"/>
  <c r="AA70" i="10"/>
  <c r="AA71" i="10"/>
  <c r="AA72" i="10"/>
  <c r="AA73" i="10"/>
  <c r="AA74" i="10"/>
  <c r="AA75" i="10"/>
  <c r="AA76" i="10"/>
  <c r="AA77" i="10"/>
  <c r="AA78" i="10"/>
  <c r="AA79" i="10"/>
  <c r="AA80" i="10"/>
  <c r="AA81" i="10"/>
  <c r="AA82" i="10"/>
  <c r="AA83" i="10"/>
  <c r="AA84" i="10"/>
  <c r="AA85" i="10"/>
  <c r="AA86" i="10"/>
  <c r="AA87" i="10"/>
  <c r="AA88" i="10"/>
  <c r="AA89" i="10"/>
  <c r="AA90" i="10"/>
  <c r="AA91" i="10"/>
  <c r="AA92" i="10"/>
  <c r="AA93" i="10"/>
  <c r="AA94" i="10"/>
  <c r="AA95" i="10"/>
  <c r="AB5" i="10"/>
  <c r="AB6" i="10"/>
  <c r="AB7" i="10"/>
  <c r="AB8" i="10"/>
  <c r="AB9" i="10"/>
  <c r="AB10" i="10"/>
  <c r="AB11" i="10"/>
  <c r="AB12" i="10"/>
  <c r="AB13" i="10"/>
  <c r="AB14" i="10"/>
  <c r="AB15" i="10"/>
  <c r="AB16" i="10"/>
  <c r="AB17" i="10"/>
  <c r="AB18" i="10"/>
  <c r="AB19" i="10"/>
  <c r="AB20" i="10"/>
  <c r="AB21" i="10"/>
  <c r="AB22" i="10"/>
  <c r="AB23" i="10"/>
  <c r="AB24" i="10"/>
  <c r="AB25" i="10"/>
  <c r="AB26" i="10"/>
  <c r="AB27" i="10"/>
  <c r="AB28" i="10"/>
  <c r="AB29" i="10"/>
  <c r="AB30" i="10"/>
  <c r="AB31" i="10"/>
  <c r="AB32" i="10"/>
  <c r="AB33" i="10"/>
  <c r="AB34" i="10"/>
  <c r="AB35" i="10"/>
  <c r="AB36" i="10"/>
  <c r="AB37" i="10"/>
  <c r="AB38" i="10"/>
  <c r="AB39" i="10"/>
  <c r="AB40" i="10"/>
  <c r="AB41" i="10"/>
  <c r="AB42" i="10"/>
  <c r="AB43" i="10"/>
  <c r="AB44" i="10"/>
  <c r="AB45" i="10"/>
  <c r="AB46" i="10"/>
  <c r="AB47" i="10"/>
  <c r="AB48" i="10"/>
  <c r="AB49" i="10"/>
  <c r="AB50" i="10"/>
  <c r="AB51" i="10"/>
  <c r="AB52" i="10"/>
  <c r="AB53" i="10"/>
  <c r="AB54" i="10"/>
  <c r="AB55" i="10"/>
  <c r="AB56" i="10"/>
  <c r="AB57" i="10"/>
  <c r="AB58" i="10"/>
  <c r="AB59" i="10"/>
  <c r="AB60" i="10"/>
  <c r="AB61" i="10"/>
  <c r="AB62" i="10"/>
  <c r="AB63" i="10"/>
  <c r="AB64" i="10"/>
  <c r="AB65" i="10"/>
  <c r="AB66" i="10"/>
  <c r="AB67" i="10"/>
  <c r="AB68" i="10"/>
  <c r="AB69" i="10"/>
  <c r="AB70" i="10"/>
  <c r="AB71" i="10"/>
  <c r="AB72" i="10"/>
  <c r="AB73" i="10"/>
  <c r="AB74" i="10"/>
  <c r="AB75" i="10"/>
  <c r="AB76" i="10"/>
  <c r="AB77" i="10"/>
  <c r="AB78" i="10"/>
  <c r="AB79" i="10"/>
  <c r="AB80" i="10"/>
  <c r="AB81" i="10"/>
  <c r="AB82" i="10"/>
  <c r="AB83" i="10"/>
  <c r="AB84" i="10"/>
  <c r="AB85" i="10"/>
  <c r="AB86" i="10"/>
  <c r="AB87" i="10"/>
  <c r="AB88" i="10"/>
  <c r="AB89" i="10"/>
  <c r="AB90" i="10"/>
  <c r="AB91" i="10"/>
  <c r="AB92" i="10"/>
  <c r="AB93" i="10"/>
  <c r="AB94" i="10"/>
  <c r="AB95" i="10"/>
  <c r="CC5" i="10"/>
  <c r="CC6" i="10"/>
  <c r="CC7" i="10"/>
  <c r="CC8" i="10"/>
  <c r="CC9" i="10"/>
  <c r="CC10" i="10"/>
  <c r="CC11" i="10"/>
  <c r="CC12" i="10"/>
  <c r="CC13" i="10"/>
  <c r="CC14" i="10"/>
  <c r="CC15" i="10"/>
  <c r="CC16" i="10"/>
  <c r="CC17" i="10"/>
  <c r="CC18" i="10"/>
  <c r="CC19" i="10"/>
  <c r="CC20" i="10"/>
  <c r="CC21" i="10"/>
  <c r="CC22" i="10"/>
  <c r="CC23" i="10"/>
  <c r="CC24" i="10"/>
  <c r="CC25" i="10"/>
  <c r="CC26" i="10"/>
  <c r="CC27" i="10"/>
  <c r="CC28" i="10"/>
  <c r="CC29" i="10"/>
  <c r="CC30" i="10"/>
  <c r="CC31" i="10"/>
  <c r="CC32" i="10"/>
  <c r="CC33" i="10"/>
  <c r="CC34" i="10"/>
  <c r="CC35" i="10"/>
  <c r="CC36" i="10"/>
  <c r="CC37" i="10"/>
  <c r="CC38" i="10"/>
  <c r="CC39" i="10"/>
  <c r="CC40" i="10"/>
  <c r="CC41" i="10"/>
  <c r="CC42" i="10"/>
  <c r="CC43" i="10"/>
  <c r="CC44" i="10"/>
  <c r="CC45" i="10"/>
  <c r="CC46" i="10"/>
  <c r="CC47" i="10"/>
  <c r="CC48" i="10"/>
  <c r="CC49" i="10"/>
  <c r="CC50" i="10"/>
  <c r="CC51" i="10"/>
  <c r="CC52" i="10"/>
  <c r="CC53" i="10"/>
  <c r="CC54" i="10"/>
  <c r="CC55" i="10"/>
  <c r="CC56" i="10"/>
  <c r="CC57" i="10"/>
  <c r="CC58" i="10"/>
  <c r="CC59" i="10"/>
  <c r="CC60" i="10"/>
  <c r="CC61" i="10"/>
  <c r="CC62" i="10"/>
  <c r="CC63" i="10"/>
  <c r="CC64" i="10"/>
  <c r="CC65" i="10"/>
  <c r="CC66" i="10"/>
  <c r="CC67" i="10"/>
  <c r="CC68" i="10"/>
  <c r="CC69" i="10"/>
  <c r="CC70" i="10"/>
  <c r="CC71" i="10"/>
  <c r="CC72" i="10"/>
  <c r="CC73" i="10"/>
  <c r="CC74" i="10"/>
  <c r="CC75" i="10"/>
  <c r="CC76" i="10"/>
  <c r="CC77" i="10"/>
  <c r="CC78" i="10"/>
  <c r="CC79" i="10"/>
  <c r="CC80" i="10"/>
  <c r="CC81" i="10"/>
  <c r="CC82" i="10"/>
  <c r="CC83" i="10"/>
  <c r="CC84" i="10"/>
  <c r="CC85" i="10"/>
  <c r="CC86" i="10"/>
  <c r="CC87" i="10"/>
  <c r="CC88" i="10"/>
  <c r="CC89" i="10"/>
  <c r="CC90" i="10"/>
  <c r="CC91" i="10"/>
  <c r="CC92" i="10"/>
  <c r="CC93" i="10"/>
  <c r="CC94" i="10"/>
  <c r="CC95" i="10"/>
  <c r="U100" i="10"/>
  <c r="U101" i="10"/>
  <c r="Q97" i="10"/>
  <c r="R97" i="10"/>
  <c r="S97" i="10"/>
  <c r="T97" i="10"/>
  <c r="U97" i="10"/>
  <c r="V97" i="10"/>
  <c r="W97" i="10"/>
  <c r="X97" i="10"/>
  <c r="Y97" i="10"/>
  <c r="Z97" i="10"/>
  <c r="AA97" i="10"/>
  <c r="AB97" i="10"/>
  <c r="Q98" i="10"/>
  <c r="R98" i="10"/>
  <c r="S98" i="10"/>
  <c r="T98" i="10"/>
  <c r="U98" i="10"/>
  <c r="V98" i="10"/>
  <c r="W98" i="10"/>
  <c r="X98" i="10"/>
  <c r="Y98" i="10"/>
  <c r="Z98" i="10"/>
  <c r="AA98" i="10"/>
  <c r="AB98" i="10"/>
  <c r="Q99" i="10"/>
  <c r="R99" i="10"/>
  <c r="S99" i="10"/>
  <c r="T99" i="10"/>
  <c r="U99" i="10"/>
  <c r="V99" i="10"/>
  <c r="W99" i="10"/>
  <c r="X99" i="10"/>
  <c r="Y99" i="10"/>
  <c r="Z99" i="10"/>
  <c r="AA99" i="10"/>
  <c r="AB99" i="10"/>
  <c r="R100" i="10"/>
  <c r="R101" i="10"/>
  <c r="R102" i="10"/>
  <c r="R103" i="10"/>
  <c r="R104" i="10"/>
  <c r="R105" i="10"/>
  <c r="R106" i="10"/>
  <c r="R107" i="10"/>
  <c r="R108" i="10"/>
  <c r="R109" i="10"/>
  <c r="R110" i="10"/>
  <c r="R111" i="10"/>
  <c r="R112" i="10"/>
  <c r="R113" i="10"/>
  <c r="R114" i="10"/>
  <c r="R115" i="10"/>
  <c r="R116" i="10"/>
  <c r="R117" i="10"/>
  <c r="R118" i="10"/>
  <c r="R119" i="10"/>
  <c r="R120" i="10"/>
  <c r="R121" i="10"/>
  <c r="R122" i="10"/>
  <c r="R123" i="10"/>
  <c r="R124" i="10"/>
  <c r="R125" i="10"/>
  <c r="R126" i="10"/>
  <c r="R127" i="10"/>
  <c r="R128" i="10"/>
  <c r="R129" i="10"/>
  <c r="R130" i="10"/>
  <c r="R131" i="10"/>
  <c r="R132" i="10"/>
  <c r="R133" i="10"/>
  <c r="R134" i="10"/>
  <c r="R135" i="10"/>
  <c r="R136" i="10"/>
  <c r="R137" i="10"/>
  <c r="R138" i="10"/>
  <c r="R139" i="10"/>
  <c r="R140" i="10"/>
  <c r="R141" i="10"/>
  <c r="R142" i="10"/>
  <c r="R143" i="10"/>
  <c r="R144" i="10"/>
  <c r="R145" i="10"/>
  <c r="R146" i="10"/>
  <c r="R147" i="10"/>
  <c r="R148" i="10"/>
  <c r="R149" i="10"/>
  <c r="R150" i="10"/>
  <c r="R151" i="10"/>
  <c r="R152" i="10"/>
  <c r="R153" i="10"/>
  <c r="R154" i="10"/>
  <c r="R155" i="10"/>
  <c r="R156" i="10"/>
  <c r="R157" i="10"/>
  <c r="R158" i="10"/>
  <c r="R159" i="10"/>
  <c r="R160" i="10"/>
  <c r="R161" i="10"/>
  <c r="R162" i="10"/>
  <c r="R163" i="10"/>
  <c r="R164" i="10"/>
  <c r="R165" i="10"/>
  <c r="R166" i="10"/>
  <c r="R167" i="10"/>
  <c r="R168" i="10"/>
  <c r="R169" i="10"/>
  <c r="R170" i="10"/>
  <c r="R171" i="10"/>
  <c r="R172" i="10"/>
  <c r="R173" i="10"/>
  <c r="R174" i="10"/>
  <c r="R175" i="10"/>
  <c r="R176" i="10"/>
  <c r="R177" i="10"/>
  <c r="R178" i="10"/>
  <c r="R179" i="10"/>
  <c r="R180" i="10"/>
  <c r="R181" i="10"/>
  <c r="R182" i="10"/>
  <c r="R183" i="10"/>
  <c r="R184" i="10"/>
  <c r="R185" i="10"/>
  <c r="R186" i="10"/>
  <c r="R187" i="10"/>
  <c r="R188" i="10"/>
  <c r="R189" i="10"/>
  <c r="R190" i="10"/>
  <c r="R191" i="10"/>
  <c r="R192" i="10"/>
  <c r="R193" i="10"/>
  <c r="R194" i="10"/>
  <c r="R195" i="10"/>
  <c r="R196" i="10"/>
  <c r="R197" i="10"/>
  <c r="R198" i="10"/>
  <c r="R199" i="10"/>
  <c r="R200" i="10"/>
  <c r="R201" i="10"/>
  <c r="R202" i="10"/>
  <c r="R203" i="10"/>
  <c r="R204" i="10"/>
  <c r="R205" i="10"/>
  <c r="R206" i="10"/>
  <c r="R207" i="10"/>
  <c r="R208" i="10"/>
  <c r="R209" i="10"/>
  <c r="R210" i="10"/>
  <c r="R211" i="10"/>
  <c r="R212" i="10"/>
  <c r="R213" i="10"/>
  <c r="R214" i="10"/>
  <c r="R215" i="10"/>
  <c r="R216" i="10"/>
  <c r="R217" i="10"/>
  <c r="R218" i="10"/>
  <c r="R219" i="10"/>
  <c r="R220" i="10"/>
  <c r="R221" i="10"/>
  <c r="R222" i="10"/>
  <c r="R223" i="10"/>
  <c r="R224" i="10"/>
  <c r="R225" i="10"/>
  <c r="R226" i="10"/>
  <c r="R227" i="10"/>
  <c r="R228" i="10"/>
  <c r="R229" i="10"/>
  <c r="R230" i="10"/>
  <c r="R231" i="10"/>
  <c r="R232" i="10"/>
  <c r="R233" i="10"/>
  <c r="R234" i="10"/>
  <c r="R235" i="10"/>
  <c r="R236" i="10"/>
  <c r="R237" i="10"/>
  <c r="R238" i="10"/>
  <c r="R239" i="10"/>
  <c r="R240" i="10"/>
  <c r="R241" i="10"/>
  <c r="R242" i="10"/>
  <c r="R243" i="10"/>
  <c r="R244" i="10"/>
  <c r="R245" i="10"/>
  <c r="R246" i="10"/>
  <c r="R247" i="10"/>
  <c r="R248" i="10"/>
  <c r="R249" i="10"/>
  <c r="R250" i="10"/>
  <c r="R251" i="10"/>
  <c r="R252" i="10"/>
  <c r="R253" i="10"/>
  <c r="R254" i="10"/>
  <c r="R255" i="10"/>
  <c r="R256" i="10"/>
  <c r="R257" i="10"/>
  <c r="R258" i="10"/>
  <c r="R259" i="10"/>
  <c r="R260" i="10"/>
  <c r="R261" i="10"/>
  <c r="R262" i="10"/>
  <c r="R263" i="10"/>
  <c r="R264" i="10"/>
  <c r="R265" i="10"/>
  <c r="R266" i="10"/>
  <c r="R267" i="10"/>
  <c r="R268" i="10"/>
  <c r="R269" i="10"/>
  <c r="R270" i="10"/>
  <c r="R271" i="10"/>
  <c r="R272" i="10"/>
  <c r="R273" i="10"/>
  <c r="R274" i="10"/>
  <c r="R275" i="10"/>
  <c r="R276" i="10"/>
  <c r="R277" i="10"/>
  <c r="R278" i="10"/>
  <c r="R279" i="10"/>
  <c r="R280" i="10"/>
  <c r="R281" i="10"/>
  <c r="R282" i="10"/>
  <c r="R283" i="10"/>
  <c r="R284" i="10"/>
  <c r="R285" i="10"/>
  <c r="R286" i="10"/>
  <c r="R287" i="10"/>
  <c r="R288" i="10"/>
  <c r="R289" i="10"/>
  <c r="R290" i="10"/>
  <c r="R291" i="10"/>
  <c r="R292" i="10"/>
  <c r="R293" i="10"/>
  <c r="R294" i="10"/>
  <c r="R295" i="10"/>
  <c r="R296" i="10"/>
  <c r="R297" i="10"/>
  <c r="R298" i="10"/>
  <c r="R299" i="10"/>
  <c r="R300" i="10"/>
  <c r="R301" i="10"/>
  <c r="R302" i="10"/>
  <c r="R303" i="10"/>
  <c r="R304" i="10"/>
  <c r="R305" i="10"/>
  <c r="R306" i="10"/>
  <c r="R307" i="10"/>
  <c r="R308" i="10"/>
  <c r="R309" i="10"/>
  <c r="R310" i="10"/>
  <c r="R311" i="10"/>
  <c r="R312" i="10"/>
  <c r="R313" i="10"/>
  <c r="R314" i="10"/>
  <c r="R315" i="10"/>
  <c r="R316" i="10"/>
  <c r="R317" i="10"/>
  <c r="R318" i="10"/>
  <c r="R319" i="10"/>
  <c r="R320" i="10"/>
  <c r="R321" i="10"/>
  <c r="R322" i="10"/>
  <c r="R323" i="10"/>
  <c r="R324" i="10"/>
  <c r="R325" i="10"/>
  <c r="R326" i="10"/>
  <c r="R327" i="10"/>
  <c r="R328" i="10"/>
  <c r="R329" i="10"/>
  <c r="R330" i="10"/>
  <c r="R331" i="10"/>
  <c r="R332" i="10"/>
  <c r="R333" i="10"/>
  <c r="R334" i="10"/>
  <c r="R335" i="10"/>
  <c r="R336" i="10"/>
  <c r="R337" i="10"/>
  <c r="R338" i="10"/>
  <c r="R339" i="10"/>
  <c r="R340" i="10"/>
  <c r="R341" i="10"/>
  <c r="R342" i="10"/>
  <c r="R343" i="10"/>
  <c r="R344" i="10"/>
  <c r="R345" i="10"/>
  <c r="R346" i="10"/>
  <c r="R347" i="10"/>
  <c r="R348" i="10"/>
  <c r="R349" i="10"/>
  <c r="R350" i="10"/>
  <c r="R351" i="10"/>
  <c r="R352" i="10"/>
  <c r="R353" i="10"/>
  <c r="R354" i="10"/>
  <c r="R355" i="10"/>
  <c r="R356" i="10"/>
  <c r="R357" i="10"/>
  <c r="R358" i="10"/>
  <c r="R359" i="10"/>
  <c r="R360" i="10"/>
  <c r="R361" i="10"/>
  <c r="R362" i="10"/>
  <c r="R363" i="10"/>
  <c r="R364" i="10"/>
  <c r="R365" i="10"/>
  <c r="R366" i="10"/>
  <c r="R367" i="10"/>
  <c r="R368" i="10"/>
  <c r="R369" i="10"/>
  <c r="R370" i="10"/>
  <c r="R371" i="10"/>
  <c r="R372" i="10"/>
  <c r="R373" i="10"/>
  <c r="R374" i="10"/>
  <c r="R375" i="10"/>
  <c r="R376" i="10"/>
  <c r="R377" i="10"/>
  <c r="R378" i="10"/>
  <c r="R379" i="10"/>
  <c r="R380" i="10"/>
  <c r="R381" i="10"/>
  <c r="R382" i="10"/>
  <c r="R383" i="10"/>
  <c r="R384" i="10"/>
  <c r="R385" i="10"/>
  <c r="R386" i="10"/>
  <c r="R387" i="10"/>
  <c r="R388" i="10"/>
  <c r="R389" i="10"/>
  <c r="R390" i="10"/>
  <c r="R391" i="10"/>
  <c r="R392" i="10"/>
  <c r="R393" i="10"/>
  <c r="R394" i="10"/>
  <c r="R395" i="10"/>
  <c r="R396" i="10"/>
  <c r="R397" i="10"/>
  <c r="R398" i="10"/>
  <c r="R399" i="10"/>
  <c r="R400" i="10"/>
  <c r="R401" i="10"/>
  <c r="R402" i="10"/>
  <c r="R403" i="10"/>
  <c r="R404" i="10"/>
  <c r="R405" i="10"/>
  <c r="R406" i="10"/>
  <c r="R407" i="10"/>
  <c r="R408" i="10"/>
  <c r="R409" i="10"/>
  <c r="R410" i="10"/>
  <c r="R411" i="10"/>
  <c r="R412" i="10"/>
  <c r="R413" i="10"/>
  <c r="R414" i="10"/>
  <c r="R415" i="10"/>
  <c r="R416" i="10"/>
  <c r="R417" i="10"/>
  <c r="R418" i="10"/>
  <c r="R419" i="10"/>
  <c r="R420" i="10"/>
  <c r="R421" i="10"/>
  <c r="R422" i="10"/>
  <c r="R423" i="10"/>
  <c r="R424" i="10"/>
  <c r="R425" i="10"/>
  <c r="R426" i="10"/>
  <c r="R427" i="10"/>
  <c r="R428" i="10"/>
  <c r="R429" i="10"/>
  <c r="R430" i="10"/>
  <c r="R431" i="10"/>
  <c r="R432" i="10"/>
  <c r="R433" i="10"/>
  <c r="R434" i="10"/>
  <c r="R435" i="10"/>
  <c r="R436" i="10"/>
  <c r="R437" i="10"/>
  <c r="R438" i="10"/>
  <c r="R439" i="10"/>
  <c r="R440" i="10"/>
  <c r="R441" i="10"/>
  <c r="R442" i="10"/>
  <c r="R443" i="10"/>
  <c r="R444" i="10"/>
  <c r="R445" i="10"/>
  <c r="R446" i="10"/>
  <c r="R447" i="10"/>
  <c r="R448" i="10"/>
  <c r="R449" i="10"/>
  <c r="R450" i="10"/>
  <c r="R451" i="10"/>
  <c r="R452" i="10"/>
  <c r="R453" i="10"/>
  <c r="R454" i="10"/>
  <c r="R455" i="10"/>
  <c r="R456" i="10"/>
  <c r="R457" i="10"/>
  <c r="R458" i="10"/>
  <c r="R459" i="10"/>
  <c r="R460" i="10"/>
  <c r="R461" i="10"/>
  <c r="R462" i="10"/>
  <c r="R463" i="10"/>
  <c r="R464" i="10"/>
  <c r="R465" i="10"/>
  <c r="R466" i="10"/>
  <c r="R467" i="10"/>
  <c r="R468" i="10"/>
  <c r="R469" i="10"/>
  <c r="R470" i="10"/>
  <c r="R471" i="10"/>
  <c r="R472" i="10"/>
  <c r="R473" i="10"/>
  <c r="R474" i="10"/>
  <c r="R475" i="10"/>
  <c r="R476" i="10"/>
  <c r="R477" i="10"/>
  <c r="R478" i="10"/>
  <c r="R479" i="10"/>
  <c r="R480" i="10"/>
  <c r="R481" i="10"/>
  <c r="R482" i="10"/>
  <c r="R483" i="10"/>
  <c r="R484" i="10"/>
  <c r="R485" i="10"/>
  <c r="R486" i="10"/>
  <c r="R487" i="10"/>
  <c r="R488" i="10"/>
  <c r="R489" i="10"/>
  <c r="R490" i="10"/>
  <c r="R491" i="10"/>
  <c r="R492" i="10"/>
  <c r="R493" i="10"/>
  <c r="R494" i="10"/>
  <c r="R495" i="10"/>
  <c r="R496" i="10"/>
  <c r="R497" i="10"/>
  <c r="R498" i="10"/>
  <c r="R499" i="10"/>
  <c r="R500" i="10"/>
  <c r="R501" i="10"/>
  <c r="R502" i="10"/>
  <c r="R503" i="10"/>
  <c r="R504" i="10"/>
  <c r="R505" i="10"/>
  <c r="R506" i="10"/>
  <c r="R507" i="10"/>
  <c r="R508" i="10"/>
  <c r="R509" i="10"/>
  <c r="R510" i="10"/>
  <c r="R511" i="10"/>
  <c r="R512" i="10"/>
  <c r="R513" i="10"/>
  <c r="R514" i="10"/>
  <c r="R515" i="10"/>
  <c r="R516" i="10"/>
  <c r="R517" i="10"/>
  <c r="R518" i="10"/>
  <c r="R519" i="10"/>
  <c r="R520" i="10"/>
  <c r="R521" i="10"/>
  <c r="R522" i="10"/>
  <c r="R523" i="10"/>
  <c r="R524" i="10"/>
  <c r="R525" i="10"/>
  <c r="R526" i="10"/>
  <c r="R527" i="10"/>
  <c r="R528" i="10"/>
  <c r="R529" i="10"/>
  <c r="R530" i="10"/>
  <c r="R531" i="10"/>
  <c r="R532" i="10"/>
  <c r="R533" i="10"/>
  <c r="R534" i="10"/>
  <c r="R535" i="10"/>
  <c r="R536" i="10"/>
  <c r="R537" i="10"/>
  <c r="R538" i="10"/>
  <c r="R539" i="10"/>
  <c r="R540" i="10"/>
  <c r="R541" i="10"/>
  <c r="R542" i="10"/>
  <c r="R543" i="10"/>
  <c r="R544" i="10"/>
  <c r="R545" i="10"/>
  <c r="R546" i="10"/>
  <c r="R547" i="10"/>
  <c r="R548" i="10"/>
  <c r="R549" i="10"/>
  <c r="R550" i="10"/>
  <c r="R551" i="10"/>
  <c r="R552" i="10"/>
  <c r="R553" i="10"/>
  <c r="R554" i="10"/>
  <c r="R555" i="10"/>
  <c r="R556" i="10"/>
  <c r="R557" i="10"/>
  <c r="R558" i="10"/>
  <c r="R559" i="10"/>
  <c r="R560" i="10"/>
  <c r="R561" i="10"/>
  <c r="R562" i="10"/>
  <c r="R563" i="10"/>
  <c r="R564" i="10"/>
  <c r="R565" i="10"/>
  <c r="R566" i="10"/>
  <c r="R567" i="10"/>
  <c r="R568" i="10"/>
  <c r="R569" i="10"/>
  <c r="R570" i="10"/>
  <c r="R571" i="10"/>
  <c r="R572" i="10"/>
  <c r="R573" i="10"/>
  <c r="R574" i="10"/>
  <c r="R575" i="10"/>
  <c r="R576" i="10"/>
  <c r="R577" i="10"/>
  <c r="R578" i="10"/>
  <c r="R579" i="10"/>
  <c r="R580" i="10"/>
  <c r="R581" i="10"/>
  <c r="R582" i="10"/>
  <c r="R583" i="10"/>
  <c r="R584" i="10"/>
  <c r="R585" i="10"/>
  <c r="R586" i="10"/>
  <c r="R587" i="10"/>
  <c r="R588" i="10"/>
  <c r="R589" i="10"/>
  <c r="R590" i="10"/>
  <c r="R591" i="10"/>
  <c r="R592" i="10"/>
  <c r="R593" i="10"/>
  <c r="R594" i="10"/>
  <c r="R595" i="10"/>
  <c r="R596" i="10"/>
  <c r="R597" i="10"/>
  <c r="R598" i="10"/>
  <c r="R599" i="10"/>
  <c r="R600" i="10"/>
  <c r="R601" i="10"/>
  <c r="R602" i="10"/>
  <c r="R603" i="10"/>
  <c r="R604" i="10"/>
  <c r="R605" i="10"/>
  <c r="R606" i="10"/>
  <c r="R607" i="10"/>
  <c r="R608" i="10"/>
  <c r="R609" i="10"/>
  <c r="R610" i="10"/>
  <c r="R611" i="10"/>
  <c r="R612" i="10"/>
  <c r="R613" i="10"/>
  <c r="R614" i="10"/>
  <c r="R615" i="10"/>
  <c r="R616" i="10"/>
  <c r="R617" i="10"/>
  <c r="R618" i="10"/>
  <c r="R619" i="10"/>
  <c r="R620" i="10"/>
  <c r="R621" i="10"/>
  <c r="R622" i="10"/>
  <c r="R623" i="10"/>
  <c r="R624" i="10"/>
  <c r="R625" i="10"/>
  <c r="R626" i="10"/>
  <c r="R627" i="10"/>
  <c r="R628" i="10"/>
  <c r="R629" i="10"/>
  <c r="R630" i="10"/>
  <c r="R631" i="10"/>
  <c r="R632" i="10"/>
  <c r="R633" i="10"/>
  <c r="R634" i="10"/>
  <c r="R635" i="10"/>
  <c r="R636" i="10"/>
  <c r="R637" i="10"/>
  <c r="R638" i="10"/>
  <c r="R639" i="10"/>
  <c r="R640" i="10"/>
  <c r="R641" i="10"/>
  <c r="R642" i="10"/>
  <c r="R643" i="10"/>
  <c r="R644" i="10"/>
  <c r="R645" i="10"/>
  <c r="R646" i="10"/>
  <c r="R647" i="10"/>
  <c r="R648" i="10"/>
  <c r="R649" i="10"/>
  <c r="R650" i="10"/>
  <c r="R651" i="10"/>
  <c r="R652" i="10"/>
  <c r="R653" i="10"/>
  <c r="R654" i="10"/>
  <c r="R655" i="10"/>
  <c r="R656" i="10"/>
  <c r="R657" i="10"/>
  <c r="R658" i="10"/>
  <c r="R659" i="10"/>
  <c r="R660" i="10"/>
  <c r="R661" i="10"/>
  <c r="R662" i="10"/>
  <c r="R663" i="10"/>
  <c r="R664" i="10"/>
  <c r="R665" i="10"/>
  <c r="R666" i="10"/>
  <c r="R667" i="10"/>
  <c r="R668" i="10"/>
  <c r="R669" i="10"/>
  <c r="R670" i="10"/>
  <c r="R671" i="10"/>
  <c r="R672" i="10"/>
  <c r="R673" i="10"/>
  <c r="R674" i="10"/>
  <c r="R675" i="10"/>
  <c r="R676" i="10"/>
  <c r="R677" i="10"/>
  <c r="R678" i="10"/>
  <c r="R679" i="10"/>
  <c r="R680" i="10"/>
  <c r="R681" i="10"/>
  <c r="R682" i="10"/>
  <c r="R683" i="10"/>
  <c r="R684" i="10"/>
  <c r="R685" i="10"/>
  <c r="R686" i="10"/>
  <c r="R687" i="10"/>
  <c r="R688" i="10"/>
  <c r="R689" i="10"/>
  <c r="R690" i="10"/>
  <c r="R691" i="10"/>
  <c r="R692" i="10"/>
  <c r="R693" i="10"/>
  <c r="R694" i="10"/>
  <c r="R695" i="10"/>
  <c r="R696" i="10"/>
  <c r="R697" i="10"/>
  <c r="R698" i="10"/>
  <c r="R699" i="10"/>
  <c r="R700" i="10"/>
  <c r="R701" i="10"/>
  <c r="R702" i="10"/>
  <c r="R703" i="10"/>
  <c r="R704" i="10"/>
  <c r="R705" i="10"/>
  <c r="R706" i="10"/>
  <c r="R707" i="10"/>
  <c r="R708" i="10"/>
  <c r="R709" i="10"/>
  <c r="R710" i="10"/>
  <c r="R711" i="10"/>
  <c r="R712" i="10"/>
  <c r="R713" i="10"/>
  <c r="R714" i="10"/>
  <c r="R715" i="10"/>
  <c r="R716" i="10"/>
  <c r="R717" i="10"/>
  <c r="R718" i="10"/>
  <c r="R719" i="10"/>
  <c r="R720" i="10"/>
  <c r="R721" i="10"/>
  <c r="R722" i="10"/>
  <c r="R723" i="10"/>
  <c r="R724" i="10"/>
  <c r="R725" i="10"/>
  <c r="R726" i="10"/>
  <c r="R727" i="10"/>
  <c r="R728" i="10"/>
  <c r="R729" i="10"/>
  <c r="R730" i="10"/>
  <c r="R731" i="10"/>
  <c r="R732" i="10"/>
  <c r="R733" i="10"/>
  <c r="R734" i="10"/>
  <c r="R735" i="10"/>
  <c r="R736" i="10"/>
  <c r="R737" i="10"/>
  <c r="R738" i="10"/>
  <c r="R739" i="10"/>
  <c r="R740" i="10"/>
  <c r="R741" i="10"/>
  <c r="R742" i="10"/>
  <c r="R743" i="10"/>
  <c r="R744" i="10"/>
  <c r="R745" i="10"/>
  <c r="R746" i="10"/>
  <c r="R747" i="10"/>
  <c r="R748" i="10"/>
  <c r="R749" i="10"/>
  <c r="R750" i="10"/>
  <c r="R751" i="10"/>
  <c r="R752" i="10"/>
  <c r="R753" i="10"/>
  <c r="R754" i="10"/>
  <c r="R755" i="10"/>
  <c r="R756" i="10"/>
  <c r="R757" i="10"/>
  <c r="R758" i="10"/>
  <c r="R759" i="10"/>
  <c r="R760" i="10"/>
  <c r="R761" i="10"/>
  <c r="R762" i="10"/>
  <c r="R763" i="10"/>
  <c r="R764" i="10"/>
  <c r="R765" i="10"/>
  <c r="R766" i="10"/>
  <c r="R767" i="10"/>
  <c r="R768" i="10"/>
  <c r="R769" i="10"/>
  <c r="R770" i="10"/>
  <c r="R771" i="10"/>
  <c r="R772" i="10"/>
  <c r="R773" i="10"/>
  <c r="R774" i="10"/>
  <c r="R775" i="10"/>
  <c r="R776" i="10"/>
  <c r="R777" i="10"/>
  <c r="R778" i="10"/>
  <c r="R779" i="10"/>
  <c r="R780" i="10"/>
  <c r="R781" i="10"/>
  <c r="R782" i="10"/>
  <c r="R783" i="10"/>
  <c r="R784" i="10"/>
  <c r="R785" i="10"/>
  <c r="R786" i="10"/>
  <c r="R787" i="10"/>
  <c r="R788" i="10"/>
  <c r="R789" i="10"/>
  <c r="R790" i="10"/>
  <c r="R791" i="10"/>
  <c r="R792" i="10"/>
  <c r="R793" i="10"/>
  <c r="R794" i="10"/>
  <c r="R795" i="10"/>
  <c r="R796" i="10"/>
  <c r="R797" i="10"/>
  <c r="R798" i="10"/>
  <c r="R799" i="10"/>
  <c r="R800" i="10"/>
  <c r="R801" i="10"/>
  <c r="R802" i="10"/>
  <c r="R803" i="10"/>
  <c r="R804" i="10"/>
  <c r="R805" i="10"/>
  <c r="R806" i="10"/>
  <c r="R807" i="10"/>
  <c r="R808" i="10"/>
  <c r="R809" i="10"/>
  <c r="R810" i="10"/>
  <c r="R811" i="10"/>
  <c r="R812" i="10"/>
  <c r="R813" i="10"/>
  <c r="R814" i="10"/>
  <c r="R815" i="10"/>
  <c r="R816" i="10"/>
  <c r="R817" i="10"/>
  <c r="R818" i="10"/>
  <c r="R819" i="10"/>
  <c r="R820" i="10"/>
  <c r="R821" i="10"/>
  <c r="R822" i="10"/>
  <c r="R823" i="10"/>
  <c r="R824" i="10"/>
  <c r="R825" i="10"/>
  <c r="R826" i="10"/>
  <c r="R827" i="10"/>
  <c r="R828" i="10"/>
  <c r="R829" i="10"/>
  <c r="R830" i="10"/>
  <c r="R831" i="10"/>
  <c r="R832" i="10"/>
  <c r="R833" i="10"/>
  <c r="R834" i="10"/>
  <c r="R835" i="10"/>
  <c r="R836" i="10"/>
  <c r="R837" i="10"/>
  <c r="R838" i="10"/>
  <c r="R839" i="10"/>
  <c r="R840" i="10"/>
  <c r="R841" i="10"/>
  <c r="R842" i="10"/>
  <c r="R843" i="10"/>
  <c r="R844" i="10"/>
  <c r="R845" i="10"/>
  <c r="R846" i="10"/>
  <c r="R847" i="10"/>
  <c r="R848" i="10"/>
  <c r="R849" i="10"/>
  <c r="R850" i="10"/>
  <c r="R851" i="10"/>
  <c r="R852" i="10"/>
  <c r="R853" i="10"/>
  <c r="R854" i="10"/>
  <c r="R855" i="10"/>
  <c r="R856" i="10"/>
  <c r="R857" i="10"/>
  <c r="R858" i="10"/>
  <c r="R859" i="10"/>
  <c r="R860" i="10"/>
  <c r="R861" i="10"/>
  <c r="R862" i="10"/>
  <c r="R863" i="10"/>
  <c r="R864" i="10"/>
  <c r="R865" i="10"/>
  <c r="R866" i="10"/>
  <c r="R867" i="10"/>
  <c r="R868" i="10"/>
  <c r="R869" i="10"/>
  <c r="R870" i="10"/>
  <c r="R871" i="10"/>
  <c r="R872" i="10"/>
  <c r="R873" i="10"/>
  <c r="R874" i="10"/>
  <c r="R875" i="10"/>
  <c r="R876" i="10"/>
  <c r="R877" i="10"/>
  <c r="R878" i="10"/>
  <c r="R879" i="10"/>
  <c r="R880" i="10"/>
  <c r="R881" i="10"/>
  <c r="R882" i="10"/>
  <c r="R883" i="10"/>
  <c r="R884" i="10"/>
  <c r="R885" i="10"/>
  <c r="R886" i="10"/>
  <c r="R887" i="10"/>
  <c r="R888" i="10"/>
  <c r="R889" i="10"/>
  <c r="R890" i="10"/>
  <c r="R891" i="10"/>
  <c r="R892" i="10"/>
  <c r="R893" i="10"/>
  <c r="R894" i="10"/>
  <c r="R895" i="10"/>
  <c r="R896" i="10"/>
  <c r="R897" i="10"/>
  <c r="R898" i="10"/>
  <c r="R899" i="10"/>
  <c r="R900" i="10"/>
  <c r="R901" i="10"/>
  <c r="R902" i="10"/>
  <c r="R903" i="10"/>
  <c r="R904" i="10"/>
  <c r="R905" i="10"/>
  <c r="R906" i="10"/>
  <c r="R907" i="10"/>
  <c r="R908" i="10"/>
  <c r="R909" i="10"/>
  <c r="R910" i="10"/>
  <c r="R911" i="10"/>
  <c r="R912" i="10"/>
  <c r="R913" i="10"/>
  <c r="R914" i="10"/>
  <c r="R915" i="10"/>
  <c r="R916" i="10"/>
  <c r="R917" i="10"/>
  <c r="R918" i="10"/>
  <c r="R919" i="10"/>
  <c r="R920" i="10"/>
  <c r="R921" i="10"/>
  <c r="R922" i="10"/>
  <c r="R923" i="10"/>
  <c r="R924" i="10"/>
  <c r="R925" i="10"/>
  <c r="R926" i="10"/>
  <c r="R927" i="10"/>
  <c r="R928" i="10"/>
  <c r="R929" i="10"/>
  <c r="R930" i="10"/>
  <c r="R931" i="10"/>
  <c r="R932" i="10"/>
  <c r="R933" i="10"/>
  <c r="R934" i="10"/>
  <c r="R935" i="10"/>
  <c r="R936" i="10"/>
  <c r="R937" i="10"/>
  <c r="R938" i="10"/>
  <c r="R939" i="10"/>
  <c r="R940" i="10"/>
  <c r="R941" i="10"/>
  <c r="R942" i="10"/>
  <c r="R943" i="10"/>
  <c r="R944" i="10"/>
  <c r="R945" i="10"/>
  <c r="R946" i="10"/>
  <c r="R947" i="10"/>
  <c r="R948" i="10"/>
  <c r="R949" i="10"/>
  <c r="R950" i="10"/>
  <c r="R951" i="10"/>
  <c r="R952" i="10"/>
  <c r="R953" i="10"/>
  <c r="R954" i="10"/>
  <c r="R955" i="10"/>
  <c r="R956" i="10"/>
  <c r="R957" i="10"/>
  <c r="R958" i="10"/>
  <c r="R959" i="10"/>
  <c r="R960" i="10"/>
  <c r="R961" i="10"/>
  <c r="R962" i="10"/>
  <c r="R963" i="10"/>
  <c r="R964" i="10"/>
  <c r="R965" i="10"/>
  <c r="R966" i="10"/>
  <c r="R967" i="10"/>
  <c r="R968" i="10"/>
  <c r="R969" i="10"/>
  <c r="R970" i="10"/>
  <c r="R971" i="10"/>
  <c r="R972" i="10"/>
  <c r="R973" i="10"/>
  <c r="R974" i="10"/>
  <c r="R975" i="10"/>
  <c r="R976" i="10"/>
  <c r="R977" i="10"/>
  <c r="R978" i="10"/>
  <c r="R979" i="10"/>
  <c r="R980" i="10"/>
  <c r="R981" i="10"/>
  <c r="R982" i="10"/>
  <c r="R983" i="10"/>
  <c r="R984" i="10"/>
  <c r="R985" i="10"/>
  <c r="R986" i="10"/>
  <c r="R987" i="10"/>
  <c r="R988" i="10"/>
  <c r="R989" i="10"/>
  <c r="R990" i="10"/>
  <c r="R991" i="10"/>
  <c r="R992" i="10"/>
  <c r="R993" i="10"/>
  <c r="R994" i="10"/>
  <c r="R995" i="10"/>
  <c r="R996" i="10"/>
  <c r="R997" i="10"/>
  <c r="R998" i="10"/>
  <c r="R999" i="10"/>
  <c r="R1000" i="10"/>
  <c r="R1001" i="10"/>
  <c r="R1002" i="10"/>
  <c r="R1003" i="10"/>
  <c r="R1004" i="10"/>
  <c r="R1005" i="10"/>
  <c r="R1006" i="10"/>
  <c r="R1007" i="10"/>
  <c r="R1008" i="10"/>
  <c r="R1009" i="10"/>
  <c r="R1010" i="10"/>
  <c r="R1011" i="10"/>
  <c r="R1012" i="10"/>
  <c r="R1013" i="10"/>
  <c r="R1014" i="10"/>
  <c r="R1015" i="10"/>
  <c r="R1016" i="10"/>
  <c r="R1017" i="10"/>
  <c r="R1018" i="10"/>
  <c r="R1019" i="10"/>
  <c r="R1020" i="10"/>
  <c r="R1021" i="10"/>
  <c r="R1022" i="10"/>
  <c r="R1023" i="10"/>
  <c r="R1024" i="10"/>
  <c r="R1025" i="10"/>
  <c r="R1026" i="10"/>
  <c r="R1027" i="10"/>
  <c r="R1028" i="10"/>
  <c r="R1029" i="10"/>
  <c r="R1030" i="10"/>
  <c r="R1031" i="10"/>
  <c r="R1032" i="10"/>
  <c r="R1033" i="10"/>
  <c r="R1034" i="10"/>
  <c r="R1035" i="10"/>
  <c r="R1036" i="10"/>
  <c r="R1037" i="10"/>
  <c r="R1038" i="10"/>
  <c r="R1039" i="10"/>
  <c r="R1040" i="10"/>
  <c r="R1041" i="10"/>
  <c r="R1042" i="10"/>
  <c r="R1043" i="10"/>
  <c r="R1044" i="10"/>
  <c r="R1045" i="10"/>
  <c r="R1046" i="10"/>
  <c r="R1047" i="10"/>
  <c r="R1048" i="10"/>
  <c r="R1049" i="10"/>
  <c r="R1050" i="10"/>
  <c r="R1051" i="10"/>
  <c r="R1052" i="10"/>
  <c r="R1053" i="10"/>
  <c r="R1054" i="10"/>
  <c r="R1055" i="10"/>
  <c r="R1056" i="10"/>
  <c r="R1057" i="10"/>
  <c r="R1058" i="10"/>
  <c r="R1059" i="10"/>
  <c r="R1060" i="10"/>
  <c r="R1061" i="10"/>
  <c r="R1062" i="10"/>
  <c r="R1063" i="10"/>
  <c r="R1064" i="10"/>
  <c r="R1065" i="10"/>
  <c r="R1066" i="10"/>
  <c r="R1067" i="10"/>
  <c r="R1068" i="10"/>
  <c r="R1069" i="10"/>
  <c r="R1070" i="10"/>
  <c r="R1071" i="10"/>
  <c r="R1072" i="10"/>
  <c r="R1073" i="10"/>
  <c r="R1074" i="10"/>
  <c r="R1075" i="10"/>
  <c r="R1076" i="10"/>
  <c r="R1077" i="10"/>
  <c r="R1078" i="10"/>
  <c r="R1079" i="10"/>
  <c r="R1080" i="10"/>
  <c r="R1081" i="10"/>
  <c r="R1082" i="10"/>
  <c r="R1083" i="10"/>
  <c r="R1084" i="10"/>
  <c r="R1085" i="10"/>
  <c r="R1086" i="10"/>
  <c r="R1087" i="10"/>
  <c r="R1088" i="10"/>
  <c r="R1089" i="10"/>
  <c r="R1090" i="10"/>
  <c r="R1091" i="10"/>
  <c r="R1092" i="10"/>
  <c r="R1093" i="10"/>
  <c r="R1094" i="10"/>
  <c r="R1095" i="10"/>
  <c r="R1096" i="10"/>
  <c r="R1097" i="10"/>
  <c r="R1098" i="10"/>
  <c r="R1099" i="10"/>
  <c r="R1100" i="10"/>
  <c r="R1101" i="10"/>
  <c r="R1102" i="10"/>
  <c r="R1103" i="10"/>
  <c r="R1104" i="10"/>
  <c r="R1105" i="10"/>
  <c r="R1106" i="10"/>
  <c r="R1107" i="10"/>
  <c r="R1108" i="10"/>
  <c r="R1109" i="10"/>
  <c r="R1110" i="10"/>
  <c r="R1111" i="10"/>
  <c r="R1112" i="10"/>
  <c r="R1113" i="10"/>
  <c r="R1114" i="10"/>
  <c r="R1115" i="10"/>
  <c r="R1116" i="10"/>
  <c r="R1117" i="10"/>
  <c r="R1118" i="10"/>
  <c r="R1119" i="10"/>
  <c r="R1120" i="10"/>
  <c r="R1121" i="10"/>
  <c r="R1122" i="10"/>
  <c r="R1123" i="10"/>
  <c r="R1124" i="10"/>
  <c r="R1125" i="10"/>
  <c r="R1126" i="10"/>
  <c r="R1127" i="10"/>
  <c r="R1128" i="10"/>
  <c r="R1129" i="10"/>
  <c r="R1130" i="10"/>
  <c r="R1131" i="10"/>
  <c r="R1132" i="10"/>
  <c r="R1133" i="10"/>
  <c r="R1134" i="10"/>
  <c r="R1135" i="10"/>
  <c r="R1136" i="10"/>
  <c r="R1137" i="10"/>
  <c r="R1138" i="10"/>
  <c r="R1139" i="10"/>
  <c r="R1140" i="10"/>
  <c r="R1141" i="10"/>
  <c r="R1142" i="10"/>
  <c r="R1143" i="10"/>
  <c r="R1144" i="10"/>
  <c r="R1145" i="10"/>
  <c r="R1146" i="10"/>
  <c r="R1147" i="10"/>
  <c r="R1148" i="10"/>
  <c r="R1149" i="10"/>
  <c r="R1150" i="10"/>
  <c r="R1151" i="10"/>
  <c r="R1152" i="10"/>
  <c r="R1153" i="10"/>
  <c r="R1154" i="10"/>
  <c r="R1155" i="10"/>
  <c r="R1156" i="10"/>
  <c r="R1157" i="10"/>
  <c r="R1158" i="10"/>
  <c r="R1159" i="10"/>
  <c r="R1160" i="10"/>
  <c r="R1161" i="10"/>
  <c r="R1162" i="10"/>
  <c r="R1163" i="10"/>
  <c r="R1164" i="10"/>
  <c r="R1165" i="10"/>
  <c r="R1166" i="10"/>
  <c r="R1167" i="10"/>
  <c r="R1168" i="10"/>
  <c r="R1169" i="10"/>
  <c r="R1170" i="10"/>
  <c r="R1171" i="10"/>
  <c r="R1172" i="10"/>
  <c r="R1173" i="10"/>
  <c r="R1174" i="10"/>
  <c r="R1175" i="10"/>
  <c r="R1176" i="10"/>
  <c r="R1177" i="10"/>
  <c r="R1178" i="10"/>
  <c r="R1179" i="10"/>
  <c r="R1180" i="10"/>
  <c r="R1181" i="10"/>
  <c r="R1182" i="10"/>
  <c r="R1183" i="10"/>
  <c r="R1184" i="10"/>
  <c r="R1185" i="10"/>
  <c r="R1186" i="10"/>
  <c r="R1187" i="10"/>
  <c r="R1188" i="10"/>
  <c r="R1189" i="10"/>
  <c r="R1190" i="10"/>
  <c r="R1191" i="10"/>
  <c r="R1192" i="10"/>
  <c r="R1193" i="10"/>
  <c r="R1194" i="10"/>
  <c r="R1195" i="10"/>
  <c r="R1196" i="10"/>
  <c r="R1197" i="10"/>
  <c r="R1198" i="10"/>
  <c r="R1199" i="10"/>
  <c r="R1200" i="10"/>
  <c r="R1201" i="10"/>
  <c r="R1202" i="10"/>
  <c r="R1203" i="10"/>
  <c r="R1204" i="10"/>
  <c r="R1205" i="10"/>
  <c r="R1206" i="10"/>
  <c r="R1207" i="10"/>
  <c r="R1208" i="10"/>
  <c r="R1209" i="10"/>
  <c r="R1210" i="10"/>
  <c r="R1211" i="10"/>
  <c r="R1212" i="10"/>
  <c r="R1213" i="10"/>
  <c r="R1214" i="10"/>
  <c r="R1215" i="10"/>
  <c r="R1216" i="10"/>
  <c r="R1217" i="10"/>
  <c r="R1218" i="10"/>
  <c r="R1219" i="10"/>
  <c r="R1220" i="10"/>
  <c r="R1221" i="10"/>
  <c r="R1222" i="10"/>
  <c r="R1223" i="10"/>
  <c r="R1224" i="10"/>
  <c r="R1225" i="10"/>
  <c r="R1226" i="10"/>
  <c r="R1227" i="10"/>
  <c r="R1228" i="10"/>
  <c r="R1229" i="10"/>
  <c r="R1230" i="10"/>
  <c r="R1231" i="10"/>
  <c r="R1232" i="10"/>
  <c r="R1233" i="10"/>
  <c r="R1234" i="10"/>
  <c r="R1235" i="10"/>
  <c r="R1236" i="10"/>
  <c r="R1237" i="10"/>
  <c r="R1238" i="10"/>
  <c r="R1239" i="10"/>
  <c r="R1240" i="10"/>
  <c r="R1241" i="10"/>
  <c r="R1242" i="10"/>
  <c r="R1243" i="10"/>
  <c r="R1244" i="10"/>
  <c r="R1245" i="10"/>
  <c r="R1246" i="10"/>
  <c r="R1247" i="10"/>
  <c r="R1248" i="10"/>
  <c r="R1249" i="10"/>
  <c r="R1250" i="10"/>
  <c r="R1251" i="10"/>
  <c r="R1252" i="10"/>
  <c r="R1253" i="10"/>
  <c r="R1254" i="10"/>
  <c r="R1255" i="10"/>
  <c r="R1256" i="10"/>
  <c r="R1257" i="10"/>
  <c r="R1258" i="10"/>
  <c r="R1259" i="10"/>
  <c r="R1260" i="10"/>
  <c r="R1261" i="10"/>
  <c r="R1262" i="10"/>
  <c r="R1263" i="10"/>
  <c r="R1264" i="10"/>
  <c r="R1265" i="10"/>
  <c r="R1266" i="10"/>
  <c r="R1267" i="10"/>
  <c r="R1268" i="10"/>
  <c r="R1269" i="10"/>
  <c r="R1270" i="10"/>
  <c r="R1271" i="10"/>
  <c r="R1272" i="10"/>
  <c r="R1273" i="10"/>
  <c r="R1274" i="10"/>
  <c r="R1275" i="10"/>
  <c r="R1276" i="10"/>
  <c r="R1277" i="10"/>
  <c r="R1278" i="10"/>
  <c r="R1279" i="10"/>
  <c r="R1280" i="10"/>
  <c r="R1281" i="10"/>
  <c r="R1282" i="10"/>
  <c r="R1283" i="10"/>
  <c r="R1284" i="10"/>
  <c r="R1285" i="10"/>
  <c r="R1286" i="10"/>
  <c r="R1287" i="10"/>
  <c r="R1288" i="10"/>
  <c r="R1289" i="10"/>
  <c r="R1290" i="10"/>
  <c r="R1291" i="10"/>
  <c r="R1292" i="10"/>
  <c r="R1293" i="10"/>
  <c r="R1294" i="10"/>
  <c r="R1295" i="10"/>
  <c r="R1296" i="10"/>
  <c r="R1297" i="10"/>
  <c r="R1298" i="10"/>
  <c r="R1299" i="10"/>
  <c r="R1300" i="10"/>
  <c r="R1301" i="10"/>
  <c r="R1302" i="10"/>
  <c r="R1303" i="10"/>
  <c r="R1304" i="10"/>
  <c r="R1305" i="10"/>
  <c r="R1306" i="10"/>
  <c r="R1307" i="10"/>
  <c r="R1308" i="10"/>
  <c r="R1309" i="10"/>
  <c r="R1310" i="10"/>
  <c r="R1311" i="10"/>
  <c r="R1312" i="10"/>
  <c r="R1313" i="10"/>
  <c r="R1314" i="10"/>
  <c r="R1315" i="10"/>
  <c r="R1316" i="10"/>
  <c r="R1317" i="10"/>
  <c r="R1318" i="10"/>
  <c r="R1319" i="10"/>
  <c r="R1320" i="10"/>
  <c r="R1321" i="10"/>
  <c r="R1322" i="10"/>
  <c r="R1323" i="10"/>
  <c r="R1324" i="10"/>
  <c r="R1325" i="10"/>
  <c r="R1326" i="10"/>
  <c r="R1327" i="10"/>
  <c r="R1328" i="10"/>
  <c r="R1329" i="10"/>
  <c r="R1330" i="10"/>
  <c r="R1331" i="10"/>
  <c r="R1332" i="10"/>
  <c r="R1333" i="10"/>
  <c r="R1334" i="10"/>
  <c r="R1335" i="10"/>
  <c r="R1336" i="10"/>
  <c r="R1337" i="10"/>
  <c r="R1338" i="10"/>
  <c r="R1339" i="10"/>
  <c r="R1340" i="10"/>
  <c r="R1341" i="10"/>
  <c r="R1342" i="10"/>
  <c r="R1343" i="10"/>
  <c r="R1344" i="10"/>
  <c r="R1345" i="10"/>
  <c r="R1346" i="10"/>
  <c r="R1347" i="10"/>
  <c r="R1348" i="10"/>
  <c r="R1349" i="10"/>
  <c r="R1350" i="10"/>
  <c r="R1351" i="10"/>
  <c r="R1352" i="10"/>
  <c r="R1353" i="10"/>
  <c r="R1354" i="10"/>
  <c r="R1355" i="10"/>
  <c r="R1356" i="10"/>
  <c r="R1357" i="10"/>
  <c r="R1358" i="10"/>
  <c r="R1359" i="10"/>
  <c r="R1360" i="10"/>
  <c r="R1361" i="10"/>
  <c r="R1362" i="10"/>
  <c r="R1363" i="10"/>
  <c r="R1364" i="10"/>
  <c r="R1365" i="10"/>
  <c r="R1366" i="10"/>
  <c r="R1367" i="10"/>
  <c r="R1368" i="10"/>
  <c r="R1369" i="10"/>
  <c r="R1370" i="10"/>
  <c r="R1371" i="10"/>
  <c r="R1372" i="10"/>
  <c r="R1373" i="10"/>
  <c r="R1374" i="10"/>
  <c r="R1375" i="10"/>
  <c r="R1376" i="10"/>
  <c r="R1377" i="10"/>
  <c r="R1378" i="10"/>
  <c r="R1379" i="10"/>
  <c r="R1380" i="10"/>
  <c r="R1381" i="10"/>
  <c r="R1382" i="10"/>
  <c r="R1383" i="10"/>
  <c r="R1384" i="10"/>
  <c r="R1385" i="10"/>
  <c r="R1386" i="10"/>
  <c r="R1387" i="10"/>
  <c r="R1388" i="10"/>
  <c r="R1389" i="10"/>
  <c r="R1390" i="10"/>
  <c r="R1391" i="10"/>
  <c r="R1392" i="10"/>
  <c r="R1393" i="10"/>
  <c r="R1394" i="10"/>
  <c r="R1395" i="10"/>
  <c r="R1396" i="10"/>
  <c r="R1397" i="10"/>
  <c r="R1398" i="10"/>
  <c r="R1399" i="10"/>
  <c r="R1400" i="10"/>
  <c r="R1401" i="10"/>
  <c r="R1402" i="10"/>
  <c r="R1403" i="10"/>
  <c r="R1404" i="10"/>
  <c r="R1405" i="10"/>
  <c r="R1406" i="10"/>
  <c r="R1407" i="10"/>
  <c r="R1408" i="10"/>
  <c r="R1409" i="10"/>
  <c r="R1410" i="10"/>
  <c r="R1411" i="10"/>
  <c r="R1412" i="10"/>
  <c r="R1413" i="10"/>
  <c r="R1414" i="10"/>
  <c r="R1415" i="10"/>
  <c r="R1416" i="10"/>
  <c r="R1417" i="10"/>
  <c r="R1418" i="10"/>
  <c r="R1419" i="10"/>
  <c r="R1420" i="10"/>
  <c r="R1421" i="10"/>
  <c r="R1422" i="10"/>
  <c r="R1423" i="10"/>
  <c r="R1424" i="10"/>
  <c r="R1425" i="10"/>
  <c r="R1426" i="10"/>
  <c r="R1427" i="10"/>
  <c r="R1428" i="10"/>
  <c r="R1429" i="10"/>
  <c r="R1430" i="10"/>
  <c r="R1431" i="10"/>
  <c r="R1432" i="10"/>
  <c r="R1433" i="10"/>
  <c r="R1434" i="10"/>
  <c r="R1435" i="10"/>
  <c r="R1436" i="10"/>
  <c r="R1437" i="10"/>
  <c r="R1438" i="10"/>
  <c r="R1439" i="10"/>
  <c r="R1440" i="10"/>
  <c r="R1441" i="10"/>
  <c r="R1442" i="10"/>
  <c r="R1443" i="10"/>
  <c r="R1444" i="10"/>
  <c r="R1445" i="10"/>
  <c r="R1446" i="10"/>
  <c r="R1447" i="10"/>
  <c r="R1448" i="10"/>
  <c r="R1449" i="10"/>
  <c r="R1450" i="10"/>
  <c r="R1451" i="10"/>
  <c r="R1452" i="10"/>
  <c r="R1453" i="10"/>
  <c r="R1454" i="10"/>
  <c r="R1455" i="10"/>
  <c r="R1456" i="10"/>
  <c r="R1457" i="10"/>
  <c r="R1458" i="10"/>
  <c r="R1459" i="10"/>
  <c r="R1460" i="10"/>
  <c r="R1461" i="10"/>
  <c r="R1462" i="10"/>
  <c r="R1463" i="10"/>
  <c r="R1464" i="10"/>
  <c r="R1465" i="10"/>
  <c r="R1466" i="10"/>
  <c r="R1467" i="10"/>
  <c r="R1468" i="10"/>
  <c r="R1469" i="10"/>
  <c r="R1470" i="10"/>
  <c r="R1471" i="10"/>
  <c r="R1472" i="10"/>
  <c r="R1473" i="10"/>
  <c r="R1474" i="10"/>
  <c r="R1475" i="10"/>
  <c r="R1476" i="10"/>
  <c r="R1477" i="10"/>
  <c r="R1478" i="10"/>
  <c r="R1479" i="10"/>
  <c r="R1480" i="10"/>
  <c r="R1481" i="10"/>
  <c r="R1482" i="10"/>
  <c r="R1483" i="10"/>
  <c r="R1484" i="10"/>
  <c r="R1485" i="10"/>
  <c r="R1486" i="10"/>
  <c r="R1487" i="10"/>
  <c r="R1488" i="10"/>
  <c r="R1489" i="10"/>
  <c r="R1490" i="10"/>
  <c r="R1491" i="10"/>
  <c r="R1492" i="10"/>
  <c r="R1493" i="10"/>
  <c r="R1494" i="10"/>
  <c r="R1495" i="10"/>
  <c r="R1496" i="10"/>
  <c r="R1497" i="10"/>
  <c r="R1498" i="10"/>
  <c r="R1499" i="10"/>
  <c r="R1500" i="10"/>
  <c r="R1501" i="10"/>
  <c r="R1502" i="10"/>
  <c r="R1503" i="10"/>
  <c r="R1504" i="10"/>
  <c r="R1505" i="10"/>
  <c r="R1506" i="10"/>
  <c r="R1507" i="10"/>
  <c r="R1508" i="10"/>
  <c r="R1509" i="10"/>
  <c r="R1510" i="10"/>
  <c r="R1511" i="10"/>
  <c r="R1512" i="10"/>
  <c r="R1513" i="10"/>
  <c r="R1514" i="10"/>
  <c r="R1515" i="10"/>
  <c r="R1516" i="10"/>
  <c r="R1517" i="10"/>
  <c r="R1518" i="10"/>
  <c r="R1519" i="10"/>
  <c r="R1520" i="10"/>
  <c r="R1521" i="10"/>
  <c r="R1522" i="10"/>
  <c r="R1523" i="10"/>
  <c r="R1524" i="10"/>
  <c r="R1525" i="10"/>
  <c r="R1526" i="10"/>
  <c r="R1527" i="10"/>
  <c r="R1528" i="10"/>
  <c r="R1529" i="10"/>
  <c r="R1530" i="10"/>
  <c r="R1531" i="10"/>
  <c r="R1532" i="10"/>
  <c r="R1533" i="10"/>
  <c r="R1534" i="10"/>
  <c r="R1535" i="10"/>
  <c r="R1536" i="10"/>
  <c r="R1537" i="10"/>
  <c r="R1538" i="10"/>
  <c r="R1539" i="10"/>
  <c r="R1540" i="10"/>
  <c r="R1541" i="10"/>
  <c r="R1542" i="10"/>
  <c r="R1543" i="10"/>
  <c r="R1544" i="10"/>
  <c r="R1545" i="10"/>
  <c r="R1546" i="10"/>
  <c r="R1547" i="10"/>
  <c r="R1548" i="10"/>
  <c r="R1549" i="10"/>
  <c r="R1550" i="10"/>
  <c r="R1551" i="10"/>
  <c r="R1552" i="10"/>
  <c r="R1553" i="10"/>
  <c r="R1554" i="10"/>
  <c r="R1555" i="10"/>
  <c r="R1556" i="10"/>
  <c r="R1557" i="10"/>
  <c r="R1558" i="10"/>
  <c r="R1559" i="10"/>
  <c r="R1560" i="10"/>
  <c r="R1561" i="10"/>
  <c r="R1562" i="10"/>
  <c r="R1563" i="10"/>
  <c r="R1564" i="10"/>
  <c r="R1565" i="10"/>
  <c r="R1566" i="10"/>
  <c r="R1567" i="10"/>
  <c r="R1568" i="10"/>
  <c r="R1569" i="10"/>
  <c r="R1570" i="10"/>
  <c r="R1571" i="10"/>
  <c r="R1572" i="10"/>
  <c r="R1573" i="10"/>
  <c r="R1574" i="10"/>
  <c r="R1575" i="10"/>
  <c r="R1576" i="10"/>
  <c r="R1577" i="10"/>
  <c r="R1578" i="10"/>
  <c r="R1579" i="10"/>
  <c r="R1580" i="10"/>
  <c r="R1581" i="10"/>
  <c r="R1582" i="10"/>
  <c r="R1583" i="10"/>
  <c r="R1584" i="10"/>
  <c r="R1585" i="10"/>
  <c r="R1586" i="10"/>
  <c r="R1587" i="10"/>
  <c r="R1588" i="10"/>
  <c r="R1589" i="10"/>
  <c r="R1590" i="10"/>
  <c r="R1591" i="10"/>
  <c r="R1592" i="10"/>
  <c r="R1593" i="10"/>
  <c r="R1594" i="10"/>
  <c r="R1595" i="10"/>
  <c r="R1596" i="10"/>
  <c r="R1597" i="10"/>
  <c r="R1598" i="10"/>
  <c r="R1599" i="10"/>
  <c r="R1600" i="10"/>
  <c r="R1601" i="10"/>
  <c r="R1602" i="10"/>
  <c r="R1603" i="10"/>
  <c r="R1604" i="10"/>
  <c r="R1605" i="10"/>
  <c r="R1606" i="10"/>
  <c r="R1607" i="10"/>
  <c r="R1608" i="10"/>
  <c r="R1609" i="10"/>
  <c r="R1610" i="10"/>
  <c r="R1611" i="10"/>
  <c r="R1612" i="10"/>
  <c r="R1613" i="10"/>
  <c r="R1614" i="10"/>
  <c r="R1615" i="10"/>
  <c r="R1616" i="10"/>
  <c r="R1617" i="10"/>
  <c r="R1618" i="10"/>
  <c r="R1619" i="10"/>
  <c r="R1620" i="10"/>
  <c r="R1621" i="10"/>
  <c r="R1622" i="10"/>
  <c r="R1623" i="10"/>
  <c r="R1624" i="10"/>
  <c r="R1625" i="10"/>
  <c r="R1626" i="10"/>
  <c r="R1627" i="10"/>
  <c r="R1628" i="10"/>
  <c r="R1629" i="10"/>
  <c r="R1630" i="10"/>
  <c r="R1631" i="10"/>
  <c r="R1632" i="10"/>
  <c r="R1633" i="10"/>
  <c r="R1634" i="10"/>
  <c r="R1635" i="10"/>
  <c r="R1636" i="10"/>
  <c r="R1637" i="10"/>
  <c r="R1638" i="10"/>
  <c r="R1639" i="10"/>
  <c r="R1640" i="10"/>
  <c r="R1641" i="10"/>
  <c r="R1642" i="10"/>
  <c r="R1643" i="10"/>
  <c r="R1644" i="10"/>
  <c r="R1645" i="10"/>
  <c r="R1646" i="10"/>
  <c r="R1647" i="10"/>
  <c r="R1648" i="10"/>
  <c r="R1649" i="10"/>
  <c r="R1650" i="10"/>
  <c r="R1651" i="10"/>
  <c r="R1652" i="10"/>
  <c r="R1653" i="10"/>
  <c r="R1654" i="10"/>
  <c r="R1655" i="10"/>
  <c r="R1656" i="10"/>
  <c r="R1657" i="10"/>
  <c r="R1658" i="10"/>
  <c r="R1659" i="10"/>
  <c r="R1660" i="10"/>
  <c r="R1661" i="10"/>
  <c r="R1662" i="10"/>
  <c r="R1663" i="10"/>
  <c r="R1664" i="10"/>
  <c r="R1665" i="10"/>
  <c r="R1666" i="10"/>
  <c r="R1667" i="10"/>
  <c r="R1668" i="10"/>
  <c r="R1669" i="10"/>
  <c r="R1670" i="10"/>
  <c r="R1671" i="10"/>
  <c r="R1672" i="10"/>
  <c r="R1673" i="10"/>
  <c r="R1674" i="10"/>
  <c r="R1675" i="10"/>
  <c r="R1676" i="10"/>
  <c r="R1677" i="10"/>
  <c r="R1678" i="10"/>
  <c r="R1679" i="10"/>
  <c r="R1680" i="10"/>
  <c r="R1681" i="10"/>
  <c r="R1682" i="10"/>
  <c r="R1683" i="10"/>
  <c r="R1684" i="10"/>
  <c r="R1685" i="10"/>
  <c r="R1686" i="10"/>
  <c r="R1687" i="10"/>
  <c r="R1688" i="10"/>
  <c r="R1689" i="10"/>
  <c r="R1690" i="10"/>
  <c r="R1691" i="10"/>
  <c r="R1692" i="10"/>
  <c r="R1693" i="10"/>
  <c r="R1694" i="10"/>
  <c r="R1695" i="10"/>
  <c r="R1696" i="10"/>
  <c r="R1697" i="10"/>
  <c r="R1698" i="10"/>
  <c r="R1699" i="10"/>
  <c r="R1700" i="10"/>
  <c r="R1701" i="10"/>
  <c r="R1702" i="10"/>
  <c r="R1703" i="10"/>
  <c r="R1704" i="10"/>
  <c r="R1705" i="10"/>
  <c r="R1706" i="10"/>
  <c r="R1707" i="10"/>
  <c r="R1708" i="10"/>
  <c r="R1709" i="10"/>
  <c r="R1710" i="10"/>
  <c r="R1711" i="10"/>
  <c r="R1712" i="10"/>
  <c r="R1713" i="10"/>
  <c r="R1714" i="10"/>
  <c r="R1715" i="10"/>
  <c r="R1716" i="10"/>
  <c r="R1717" i="10"/>
  <c r="R1718" i="10"/>
  <c r="R1719" i="10"/>
  <c r="R1720" i="10"/>
  <c r="R1721" i="10"/>
  <c r="R1722" i="10"/>
  <c r="R1723" i="10"/>
  <c r="R1724" i="10"/>
  <c r="R1725" i="10"/>
  <c r="R1726" i="10"/>
  <c r="R1727" i="10"/>
  <c r="R1728" i="10"/>
  <c r="R1729" i="10"/>
  <c r="R1730" i="10"/>
  <c r="R1731" i="10"/>
  <c r="R1732" i="10"/>
  <c r="R1733" i="10"/>
  <c r="R1734" i="10"/>
  <c r="R1735" i="10"/>
  <c r="R1736" i="10"/>
  <c r="R1737" i="10"/>
  <c r="R1738" i="10"/>
  <c r="R1739" i="10"/>
  <c r="R1740" i="10"/>
  <c r="R1741" i="10"/>
  <c r="R1742" i="10"/>
  <c r="R1743" i="10"/>
  <c r="R1744" i="10"/>
  <c r="R1745" i="10"/>
  <c r="R1746" i="10"/>
  <c r="R1747" i="10"/>
  <c r="R1748" i="10"/>
  <c r="R1749" i="10"/>
  <c r="R1750" i="10"/>
  <c r="R1751" i="10"/>
  <c r="R1752" i="10"/>
  <c r="R1753" i="10"/>
  <c r="R1754" i="10"/>
  <c r="R1755" i="10"/>
  <c r="R1756" i="10"/>
  <c r="R1757" i="10"/>
  <c r="R1758" i="10"/>
  <c r="R1759" i="10"/>
  <c r="R1760" i="10"/>
  <c r="R1761" i="10"/>
  <c r="R1762" i="10"/>
  <c r="R1763" i="10"/>
  <c r="R1764" i="10"/>
  <c r="R1765" i="10"/>
  <c r="R1766" i="10"/>
  <c r="R1767" i="10"/>
  <c r="R1768" i="10"/>
  <c r="R1769" i="10"/>
  <c r="R1770" i="10"/>
  <c r="R1771" i="10"/>
  <c r="R1772" i="10"/>
  <c r="R1773" i="10"/>
  <c r="R1774" i="10"/>
  <c r="R1775" i="10"/>
  <c r="R1776" i="10"/>
  <c r="R1777" i="10"/>
  <c r="R1778" i="10"/>
  <c r="R1779" i="10"/>
  <c r="R1780" i="10"/>
  <c r="R1781" i="10"/>
  <c r="R1782" i="10"/>
  <c r="R1783" i="10"/>
  <c r="R1784" i="10"/>
  <c r="R1785" i="10"/>
  <c r="R1786" i="10"/>
  <c r="R1787" i="10"/>
  <c r="R1788" i="10"/>
  <c r="R1789" i="10"/>
  <c r="R1790" i="10"/>
  <c r="R1791" i="10"/>
  <c r="R1792" i="10"/>
  <c r="R1793" i="10"/>
  <c r="R1794" i="10"/>
  <c r="R1795" i="10"/>
  <c r="R1796" i="10"/>
  <c r="R1797" i="10"/>
  <c r="R1798" i="10"/>
  <c r="R1799" i="10"/>
  <c r="R1800" i="10"/>
  <c r="R1801" i="10"/>
  <c r="R1802" i="10"/>
  <c r="R1803" i="10"/>
  <c r="R1804" i="10"/>
  <c r="R1805" i="10"/>
  <c r="R1806" i="10"/>
  <c r="R1807" i="10"/>
  <c r="R1808" i="10"/>
  <c r="R1809" i="10"/>
  <c r="R1810" i="10"/>
  <c r="R1811" i="10"/>
  <c r="R1812" i="10"/>
  <c r="R1813" i="10"/>
  <c r="R1814" i="10"/>
  <c r="R1815" i="10"/>
  <c r="R1816" i="10"/>
  <c r="R1817" i="10"/>
  <c r="R1818" i="10"/>
  <c r="R1819" i="10"/>
  <c r="R1820" i="10"/>
  <c r="R1821" i="10"/>
  <c r="R1822" i="10"/>
  <c r="R1823" i="10"/>
  <c r="R1824" i="10"/>
  <c r="R1825" i="10"/>
  <c r="R1826" i="10"/>
  <c r="R1827" i="10"/>
  <c r="R1828" i="10"/>
  <c r="R1829" i="10"/>
  <c r="R1830" i="10"/>
  <c r="R1831" i="10"/>
  <c r="R1832" i="10"/>
  <c r="R1833" i="10"/>
  <c r="R1834" i="10"/>
  <c r="R1835" i="10"/>
  <c r="R1836" i="10"/>
  <c r="R1837" i="10"/>
  <c r="R1838" i="10"/>
  <c r="R1839" i="10"/>
  <c r="R1840" i="10"/>
  <c r="R1841" i="10"/>
  <c r="R1842" i="10"/>
  <c r="R1843" i="10"/>
  <c r="R1844" i="10"/>
  <c r="R1845" i="10"/>
  <c r="R1846" i="10"/>
  <c r="R1847" i="10"/>
  <c r="R1848" i="10"/>
  <c r="R1849" i="10"/>
  <c r="R1850" i="10"/>
  <c r="R1851" i="10"/>
  <c r="R1852" i="10"/>
  <c r="R1853" i="10"/>
  <c r="R1854" i="10"/>
  <c r="R1855" i="10"/>
  <c r="R1856" i="10"/>
  <c r="R1857" i="10"/>
  <c r="R1858" i="10"/>
  <c r="R1859" i="10"/>
  <c r="R1860" i="10"/>
  <c r="R1861" i="10"/>
  <c r="R1862" i="10"/>
  <c r="R1863" i="10"/>
  <c r="R1864" i="10"/>
  <c r="R1865" i="10"/>
  <c r="R1866" i="10"/>
  <c r="R1867" i="10"/>
  <c r="R1868" i="10"/>
  <c r="R1869" i="10"/>
  <c r="R1870" i="10"/>
  <c r="R1871" i="10"/>
  <c r="R1872" i="10"/>
  <c r="R1873" i="10"/>
  <c r="R1874" i="10"/>
  <c r="R1875" i="10"/>
  <c r="R1876" i="10"/>
  <c r="R1877" i="10"/>
  <c r="R1878" i="10"/>
  <c r="R1879" i="10"/>
  <c r="R1880" i="10"/>
  <c r="R1881" i="10"/>
  <c r="R1882" i="10"/>
  <c r="R1883" i="10"/>
  <c r="R1884" i="10"/>
  <c r="R1885" i="10"/>
  <c r="R1886" i="10"/>
  <c r="R1887" i="10"/>
  <c r="R1888" i="10"/>
  <c r="R1889" i="10"/>
  <c r="R1890" i="10"/>
  <c r="R1891" i="10"/>
  <c r="R1892" i="10"/>
  <c r="R1893" i="10"/>
  <c r="R1894" i="10"/>
  <c r="R1895" i="10"/>
  <c r="R1896" i="10"/>
  <c r="R1897" i="10"/>
  <c r="R1898" i="10"/>
  <c r="R1899" i="10"/>
  <c r="R1900" i="10"/>
  <c r="R1901" i="10"/>
  <c r="R1902" i="10"/>
  <c r="R1903" i="10"/>
  <c r="R1904" i="10"/>
  <c r="R1905" i="10"/>
  <c r="R1906" i="10"/>
  <c r="R1907" i="10"/>
  <c r="R1908" i="10"/>
  <c r="R1909" i="10"/>
  <c r="R1910" i="10"/>
  <c r="R1911" i="10"/>
  <c r="R1912" i="10"/>
  <c r="R1913" i="10"/>
  <c r="R1914" i="10"/>
  <c r="R1915" i="10"/>
  <c r="R1916" i="10"/>
  <c r="R1917" i="10"/>
  <c r="R1918" i="10"/>
  <c r="R1919" i="10"/>
  <c r="R1920" i="10"/>
  <c r="R1921" i="10"/>
  <c r="R1922" i="10"/>
  <c r="R1923" i="10"/>
  <c r="R1924" i="10"/>
  <c r="R1925" i="10"/>
  <c r="R1926" i="10"/>
  <c r="R1927" i="10"/>
  <c r="R1928" i="10"/>
  <c r="R1929" i="10"/>
  <c r="R1930" i="10"/>
  <c r="R1931" i="10"/>
  <c r="R1932" i="10"/>
  <c r="R1933" i="10"/>
  <c r="R1934" i="10"/>
  <c r="R1935" i="10"/>
  <c r="R1936" i="10"/>
  <c r="R1937" i="10"/>
  <c r="R1938" i="10"/>
  <c r="R1939" i="10"/>
  <c r="R1940" i="10"/>
  <c r="R1941" i="10"/>
  <c r="R1942" i="10"/>
  <c r="R1943" i="10"/>
  <c r="R1944" i="10"/>
  <c r="R1945" i="10"/>
  <c r="R1946" i="10"/>
  <c r="R1947" i="10"/>
  <c r="R1948" i="10"/>
  <c r="R1949" i="10"/>
  <c r="R1950" i="10"/>
  <c r="R1951" i="10"/>
  <c r="R1952" i="10"/>
  <c r="R1953" i="10"/>
  <c r="R1954" i="10"/>
  <c r="R1955" i="10"/>
  <c r="R1956" i="10"/>
  <c r="R1957" i="10"/>
  <c r="R1958" i="10"/>
  <c r="R1959" i="10"/>
  <c r="R1960" i="10"/>
  <c r="R1961" i="10"/>
  <c r="R1962" i="10"/>
  <c r="R1963" i="10"/>
  <c r="R1964" i="10"/>
  <c r="R1965" i="10"/>
  <c r="R1966" i="10"/>
  <c r="R1967" i="10"/>
  <c r="R1968" i="10"/>
  <c r="R1969" i="10"/>
  <c r="R1970" i="10"/>
  <c r="R1971" i="10"/>
  <c r="R1972" i="10"/>
  <c r="R1973" i="10"/>
  <c r="R1974" i="10"/>
  <c r="R1975" i="10"/>
  <c r="R1976" i="10"/>
  <c r="R1977" i="10"/>
  <c r="R1978" i="10"/>
  <c r="R1979" i="10"/>
  <c r="R1980" i="10"/>
  <c r="R1981" i="10"/>
  <c r="R1982" i="10"/>
  <c r="R1983" i="10"/>
  <c r="R1984" i="10"/>
  <c r="R1985" i="10"/>
  <c r="R1986" i="10"/>
  <c r="R1987" i="10"/>
  <c r="R1988" i="10"/>
  <c r="R1989" i="10"/>
  <c r="R1990" i="10"/>
  <c r="R1991" i="10"/>
  <c r="R1992" i="10"/>
  <c r="R1993" i="10"/>
  <c r="R1994" i="10"/>
  <c r="R1995" i="10"/>
  <c r="R1996" i="10"/>
  <c r="R1997" i="10"/>
  <c r="R1998" i="10"/>
  <c r="R1999" i="10"/>
  <c r="R2000" i="10"/>
  <c r="R2001" i="10"/>
  <c r="R2002" i="10"/>
  <c r="R2003" i="10"/>
  <c r="R2004" i="10"/>
  <c r="R2005" i="10"/>
  <c r="R2006" i="10"/>
  <c r="R2007" i="10"/>
  <c r="R2008" i="10"/>
  <c r="R2009" i="10"/>
  <c r="R2010" i="10"/>
  <c r="R2011" i="10"/>
  <c r="R2012" i="10"/>
  <c r="R2013" i="10"/>
  <c r="R2014" i="10"/>
  <c r="R2015" i="10"/>
  <c r="R2016" i="10"/>
  <c r="R2017" i="10"/>
  <c r="R2018" i="10"/>
  <c r="R2019" i="10"/>
  <c r="R2020" i="10"/>
  <c r="R2021" i="10"/>
  <c r="R2022" i="10"/>
  <c r="R2023" i="10"/>
  <c r="R2024" i="10"/>
  <c r="R2025" i="10"/>
  <c r="R2026" i="10"/>
  <c r="R2027" i="10"/>
  <c r="R2028" i="10"/>
  <c r="R2029" i="10"/>
  <c r="R2030" i="10"/>
  <c r="R2031" i="10"/>
  <c r="R2032" i="10"/>
  <c r="R2033" i="10"/>
  <c r="R2034" i="10"/>
  <c r="R2035" i="10"/>
  <c r="R2036" i="10"/>
  <c r="R2037" i="10"/>
  <c r="R2038" i="10"/>
  <c r="R2039" i="10"/>
  <c r="R2040" i="10"/>
  <c r="R2041" i="10"/>
  <c r="R2042" i="10"/>
  <c r="R2043" i="10"/>
  <c r="R2044" i="10"/>
  <c r="R2045" i="10"/>
  <c r="R2046" i="10"/>
  <c r="R2047" i="10"/>
  <c r="R2048" i="10"/>
  <c r="R2049" i="10"/>
  <c r="R2050" i="10"/>
  <c r="R2051" i="10"/>
  <c r="R2052" i="10"/>
  <c r="R2053" i="10"/>
  <c r="R2054" i="10"/>
  <c r="R2055" i="10"/>
  <c r="R2056" i="10"/>
  <c r="R2057" i="10"/>
  <c r="R2058" i="10"/>
  <c r="R2059" i="10"/>
  <c r="R2060" i="10"/>
  <c r="R2061" i="10"/>
  <c r="R2062" i="10"/>
  <c r="R2063" i="10"/>
  <c r="R2064" i="10"/>
  <c r="R2065" i="10"/>
  <c r="R2066" i="10"/>
  <c r="R2067" i="10"/>
  <c r="R2068" i="10"/>
  <c r="R2069" i="10"/>
  <c r="R2070" i="10"/>
  <c r="R2071" i="10"/>
  <c r="R2072" i="10"/>
  <c r="R2073" i="10"/>
  <c r="R2074" i="10"/>
  <c r="R2075" i="10"/>
  <c r="R2076" i="10"/>
  <c r="R2077" i="10"/>
  <c r="R2078" i="10"/>
  <c r="R2079" i="10"/>
  <c r="R2080" i="10"/>
  <c r="R2081" i="10"/>
  <c r="R2082" i="10"/>
  <c r="R2083" i="10"/>
  <c r="R2084" i="10"/>
  <c r="R2085" i="10"/>
  <c r="R2086" i="10"/>
  <c r="R2087" i="10"/>
  <c r="R2088" i="10"/>
  <c r="R2089" i="10"/>
  <c r="R2090" i="10"/>
  <c r="R2091" i="10"/>
  <c r="R2092" i="10"/>
  <c r="R2093" i="10"/>
  <c r="R2094" i="10"/>
  <c r="R2095" i="10"/>
  <c r="R2096" i="10"/>
  <c r="R2097" i="10"/>
  <c r="R2098" i="10"/>
  <c r="R2099" i="10"/>
  <c r="R2100" i="10"/>
  <c r="R2101" i="10"/>
  <c r="R2102" i="10"/>
  <c r="R2103" i="10"/>
  <c r="R2104" i="10"/>
  <c r="R2105" i="10"/>
  <c r="R2106" i="10"/>
  <c r="R2107" i="10"/>
  <c r="R2108" i="10"/>
  <c r="R2109" i="10"/>
  <c r="R2110" i="10"/>
  <c r="R2111" i="10"/>
  <c r="R2112" i="10"/>
  <c r="R2113" i="10"/>
  <c r="R2114" i="10"/>
  <c r="R2115" i="10"/>
  <c r="R2116" i="10"/>
  <c r="R2117" i="10"/>
  <c r="R2118" i="10"/>
  <c r="R2119" i="10"/>
  <c r="R2120" i="10"/>
  <c r="R2121" i="10"/>
  <c r="R2122" i="10"/>
  <c r="R2123" i="10"/>
  <c r="R2124" i="10"/>
  <c r="R2125" i="10"/>
  <c r="R2126" i="10"/>
  <c r="R2127" i="10"/>
  <c r="R2128" i="10"/>
  <c r="R2129" i="10"/>
  <c r="R2130" i="10"/>
  <c r="R2131" i="10"/>
  <c r="R2132" i="10"/>
  <c r="R2133" i="10"/>
  <c r="R2134" i="10"/>
  <c r="R2135" i="10"/>
  <c r="R2136" i="10"/>
  <c r="R2137" i="10"/>
  <c r="R2138" i="10"/>
  <c r="R2139" i="10"/>
  <c r="R2140" i="10"/>
  <c r="R2141" i="10"/>
  <c r="R2142" i="10"/>
  <c r="R2143" i="10"/>
  <c r="R2144" i="10"/>
  <c r="R2145" i="10"/>
  <c r="R2146" i="10"/>
  <c r="R2147" i="10"/>
  <c r="R2148" i="10"/>
  <c r="R2149" i="10"/>
  <c r="R2150" i="10"/>
  <c r="R2151" i="10"/>
  <c r="R2152" i="10"/>
  <c r="R2153" i="10"/>
  <c r="R2154" i="10"/>
  <c r="R2155" i="10"/>
  <c r="R2156" i="10"/>
  <c r="R2157" i="10"/>
  <c r="R2158" i="10"/>
  <c r="R2159" i="10"/>
  <c r="R2160" i="10"/>
  <c r="R2161" i="10"/>
  <c r="R2162" i="10"/>
  <c r="R2163" i="10"/>
  <c r="R2164" i="10"/>
  <c r="R2165" i="10"/>
  <c r="R2166" i="10"/>
  <c r="R2167" i="10"/>
  <c r="R2168" i="10"/>
  <c r="R2169" i="10"/>
  <c r="R2170" i="10"/>
  <c r="R2171" i="10"/>
  <c r="R2172" i="10"/>
  <c r="R2173" i="10"/>
  <c r="R2174" i="10"/>
  <c r="R2175" i="10"/>
  <c r="R2176" i="10"/>
  <c r="R2177" i="10"/>
  <c r="R2178" i="10"/>
  <c r="R2179" i="10"/>
  <c r="R2180" i="10"/>
  <c r="R2181" i="10"/>
  <c r="R2182" i="10"/>
  <c r="R2183" i="10"/>
  <c r="R2184" i="10"/>
  <c r="R2185" i="10"/>
  <c r="R2186" i="10"/>
  <c r="R2187" i="10"/>
  <c r="R2188" i="10"/>
  <c r="R2189" i="10"/>
  <c r="R2190" i="10"/>
  <c r="R2191" i="10"/>
  <c r="R2192" i="10"/>
  <c r="R2193" i="10"/>
  <c r="R2194" i="10"/>
  <c r="R2195" i="10"/>
  <c r="R2196" i="10"/>
  <c r="R2197" i="10"/>
  <c r="R2198" i="10"/>
  <c r="R2199" i="10"/>
  <c r="R2200" i="10"/>
  <c r="R2201" i="10"/>
  <c r="R2202" i="10"/>
  <c r="R2203" i="10"/>
  <c r="R2204" i="10"/>
  <c r="R2205" i="10"/>
  <c r="R2206" i="10"/>
  <c r="R2207" i="10"/>
  <c r="R2208" i="10"/>
  <c r="R2209" i="10"/>
  <c r="R2210" i="10"/>
  <c r="R2211" i="10"/>
  <c r="R2212" i="10"/>
  <c r="R2213" i="10"/>
  <c r="R2214" i="10"/>
  <c r="R2215" i="10"/>
  <c r="R2216" i="10"/>
  <c r="R2217" i="10"/>
  <c r="R2218" i="10"/>
  <c r="R2219" i="10"/>
  <c r="R2220" i="10"/>
  <c r="R2221" i="10"/>
  <c r="R2222" i="10"/>
  <c r="R2223" i="10"/>
  <c r="R2224" i="10"/>
  <c r="R2225" i="10"/>
  <c r="R2226" i="10"/>
  <c r="R2227" i="10"/>
  <c r="R2228" i="10"/>
  <c r="R2229" i="10"/>
  <c r="R2230" i="10"/>
  <c r="R2231" i="10"/>
  <c r="R2232" i="10"/>
  <c r="R2233" i="10"/>
  <c r="R2234" i="10"/>
  <c r="R2235" i="10"/>
  <c r="R2236" i="10"/>
  <c r="R2237" i="10"/>
  <c r="R2238" i="10"/>
  <c r="R2239" i="10"/>
  <c r="R2240" i="10"/>
  <c r="R2241" i="10"/>
  <c r="R2242" i="10"/>
  <c r="R2243" i="10"/>
  <c r="R2244" i="10"/>
  <c r="R2245" i="10"/>
  <c r="R2246" i="10"/>
  <c r="R2247" i="10"/>
  <c r="R2248" i="10"/>
  <c r="R2249" i="10"/>
  <c r="R2250" i="10"/>
  <c r="R2251" i="10"/>
  <c r="R2252" i="10"/>
  <c r="R2253" i="10"/>
  <c r="R2254" i="10"/>
  <c r="R2255" i="10"/>
  <c r="R2256" i="10"/>
  <c r="R2257" i="10"/>
  <c r="R2258" i="10"/>
  <c r="R2259" i="10"/>
  <c r="R2260" i="10"/>
  <c r="R2261" i="10"/>
  <c r="R2262" i="10"/>
  <c r="R2263" i="10"/>
  <c r="R2264" i="10"/>
  <c r="R2265" i="10"/>
  <c r="R2266" i="10"/>
  <c r="R2267" i="10"/>
  <c r="R2268" i="10"/>
  <c r="R2269" i="10"/>
  <c r="R2270" i="10"/>
  <c r="R2271" i="10"/>
  <c r="R2272" i="10"/>
  <c r="R2273" i="10"/>
  <c r="R2274" i="10"/>
  <c r="R2275" i="10"/>
  <c r="R2276" i="10"/>
  <c r="R2277" i="10"/>
  <c r="R2278" i="10"/>
  <c r="R2279" i="10"/>
  <c r="R2280" i="10"/>
  <c r="R2281" i="10"/>
  <c r="R2282" i="10"/>
  <c r="R2283" i="10"/>
  <c r="R2284" i="10"/>
  <c r="R2285" i="10"/>
  <c r="R2286" i="10"/>
  <c r="R2287" i="10"/>
  <c r="R2288" i="10"/>
  <c r="R2289" i="10"/>
  <c r="R2290" i="10"/>
  <c r="R2291" i="10"/>
  <c r="R2292" i="10"/>
  <c r="R2293" i="10"/>
  <c r="R2294" i="10"/>
  <c r="R2295" i="10"/>
  <c r="R2296" i="10"/>
  <c r="R2297" i="10"/>
  <c r="R2298" i="10"/>
  <c r="R2299" i="10"/>
  <c r="R2300" i="10"/>
  <c r="R2301" i="10"/>
  <c r="R2302" i="10"/>
  <c r="R2303" i="10"/>
  <c r="R2304" i="10"/>
  <c r="R2305" i="10"/>
  <c r="R2306" i="10"/>
  <c r="R2307" i="10"/>
  <c r="R2308" i="10"/>
  <c r="R2309" i="10"/>
  <c r="R2310" i="10"/>
  <c r="R2311" i="10"/>
  <c r="R2312" i="10"/>
  <c r="R2313" i="10"/>
  <c r="R2314" i="10"/>
  <c r="R2315" i="10"/>
  <c r="R2316" i="10"/>
  <c r="R2317" i="10"/>
  <c r="R2318" i="10"/>
  <c r="R2319" i="10"/>
  <c r="R2320" i="10"/>
  <c r="R2321" i="10"/>
  <c r="R2322" i="10"/>
  <c r="R2323" i="10"/>
  <c r="R2324" i="10"/>
  <c r="R2325" i="10"/>
  <c r="R2326" i="10"/>
  <c r="R2327" i="10"/>
  <c r="R2328" i="10"/>
  <c r="R2329" i="10"/>
  <c r="R2330" i="10"/>
  <c r="R2331" i="10"/>
  <c r="R2332" i="10"/>
  <c r="R2333" i="10"/>
  <c r="R2334" i="10"/>
  <c r="R2335" i="10"/>
  <c r="R2336" i="10"/>
  <c r="R2337" i="10"/>
  <c r="R2338" i="10"/>
  <c r="R2339" i="10"/>
  <c r="R2340" i="10"/>
  <c r="R2341" i="10"/>
  <c r="R2342" i="10"/>
  <c r="R2343" i="10"/>
  <c r="R2344" i="10"/>
  <c r="R2345" i="10"/>
  <c r="R2346" i="10"/>
  <c r="R2347" i="10"/>
  <c r="R2348" i="10"/>
  <c r="R2349" i="10"/>
  <c r="R2350" i="10"/>
  <c r="R2351" i="10"/>
  <c r="R2352" i="10"/>
  <c r="R2353" i="10"/>
  <c r="R2354" i="10"/>
  <c r="R2355" i="10"/>
  <c r="R2356" i="10"/>
  <c r="R2357" i="10"/>
  <c r="R2358" i="10"/>
  <c r="R2359" i="10"/>
  <c r="R2360" i="10"/>
  <c r="R2361" i="10"/>
  <c r="R2362" i="10"/>
  <c r="R2363" i="10"/>
  <c r="R2364" i="10"/>
  <c r="R2365" i="10"/>
  <c r="R2366" i="10"/>
  <c r="R2367" i="10"/>
  <c r="R2368" i="10"/>
  <c r="R2369" i="10"/>
  <c r="R2370" i="10"/>
  <c r="R2371" i="10"/>
  <c r="R2372" i="10"/>
  <c r="R2373" i="10"/>
  <c r="R2374" i="10"/>
  <c r="R2375" i="10"/>
  <c r="R2376" i="10"/>
  <c r="R2377" i="10"/>
  <c r="R2378" i="10"/>
  <c r="R2379" i="10"/>
  <c r="R2380" i="10"/>
  <c r="R2381" i="10"/>
  <c r="R2382" i="10"/>
  <c r="R2383" i="10"/>
  <c r="R2384" i="10"/>
  <c r="R2385" i="10"/>
  <c r="R2386" i="10"/>
  <c r="R2387" i="10"/>
  <c r="R2388" i="10"/>
  <c r="R2389" i="10"/>
  <c r="R2390" i="10"/>
  <c r="R2391" i="10"/>
  <c r="R2392" i="10"/>
  <c r="R2393" i="10"/>
  <c r="R2394" i="10"/>
  <c r="R2395" i="10"/>
  <c r="R2396" i="10"/>
  <c r="R2397" i="10"/>
  <c r="R2398" i="10"/>
  <c r="R2399" i="10"/>
  <c r="R2400" i="10"/>
  <c r="R2401" i="10"/>
  <c r="R2402" i="10"/>
  <c r="R2403" i="10"/>
  <c r="R2404" i="10"/>
  <c r="R2405" i="10"/>
  <c r="R2406" i="10"/>
  <c r="R2407" i="10"/>
  <c r="R2408" i="10"/>
  <c r="R2409" i="10"/>
  <c r="R2410" i="10"/>
  <c r="R2411" i="10"/>
  <c r="R2412" i="10"/>
  <c r="R2413" i="10"/>
  <c r="R2414" i="10"/>
  <c r="R2415" i="10"/>
  <c r="R2416" i="10"/>
  <c r="R2417" i="10"/>
  <c r="R2418" i="10"/>
  <c r="R2419" i="10"/>
  <c r="R2420" i="10"/>
  <c r="R2421" i="10"/>
  <c r="R2422" i="10"/>
  <c r="R2423" i="10"/>
  <c r="R2424" i="10"/>
  <c r="R2425" i="10"/>
  <c r="R2426" i="10"/>
  <c r="R2427" i="10"/>
  <c r="R2428" i="10"/>
  <c r="R2429" i="10"/>
  <c r="R2430" i="10"/>
  <c r="R2431" i="10"/>
  <c r="R2432" i="10"/>
  <c r="R2433" i="10"/>
  <c r="R2434" i="10"/>
  <c r="R2435" i="10"/>
  <c r="R2436" i="10"/>
  <c r="R2437" i="10"/>
  <c r="R2438" i="10"/>
  <c r="R2439" i="10"/>
  <c r="R2440" i="10"/>
  <c r="R2441" i="10"/>
  <c r="R2442" i="10"/>
  <c r="R2443" i="10"/>
  <c r="R2444" i="10"/>
  <c r="R2445" i="10"/>
  <c r="R2446" i="10"/>
  <c r="R2447" i="10"/>
  <c r="R2448" i="10"/>
  <c r="R2449" i="10"/>
  <c r="R2450" i="10"/>
  <c r="R2451" i="10"/>
  <c r="R2452" i="10"/>
  <c r="R2453" i="10"/>
  <c r="R2454" i="10"/>
  <c r="R2455" i="10"/>
  <c r="R2456" i="10"/>
  <c r="R2457" i="10"/>
  <c r="R2458" i="10"/>
  <c r="R2459" i="10"/>
  <c r="R2460" i="10"/>
  <c r="R2461" i="10"/>
  <c r="R2462" i="10"/>
  <c r="R2463" i="10"/>
  <c r="R2464" i="10"/>
  <c r="R2465" i="10"/>
  <c r="R2466" i="10"/>
  <c r="R2467" i="10"/>
  <c r="R2468" i="10"/>
  <c r="R2469" i="10"/>
  <c r="R2470" i="10"/>
  <c r="R2471" i="10"/>
  <c r="R2472" i="10"/>
  <c r="R2473" i="10"/>
  <c r="R2474" i="10"/>
  <c r="R2475" i="10"/>
  <c r="R2476" i="10"/>
  <c r="R2477" i="10"/>
  <c r="R2478" i="10"/>
  <c r="R2479" i="10"/>
  <c r="R2480" i="10"/>
  <c r="Q100" i="10"/>
  <c r="Q101" i="10"/>
  <c r="Q102" i="10"/>
  <c r="Q103" i="10"/>
  <c r="Q104" i="10"/>
  <c r="Q105" i="10"/>
  <c r="Q106" i="10"/>
  <c r="Q107" i="10"/>
  <c r="Q108" i="10"/>
  <c r="Q109" i="10"/>
  <c r="Q110" i="10"/>
  <c r="Q111" i="10"/>
  <c r="Q112" i="10"/>
  <c r="Q113" i="10"/>
  <c r="Q114" i="10"/>
  <c r="Q115" i="10"/>
  <c r="Q116" i="10"/>
  <c r="Q117" i="10"/>
  <c r="Q118" i="10"/>
  <c r="Q119" i="10"/>
  <c r="Q120" i="10"/>
  <c r="Q121" i="10"/>
  <c r="Q122" i="10"/>
  <c r="Q123" i="10"/>
  <c r="Q124" i="10"/>
  <c r="Q125" i="10"/>
  <c r="Q126" i="10"/>
  <c r="Q127" i="10"/>
  <c r="Q128" i="10"/>
  <c r="Q129" i="10"/>
  <c r="Q130" i="10"/>
  <c r="Q131" i="10"/>
  <c r="Q132" i="10"/>
  <c r="Q133" i="10"/>
  <c r="Q134" i="10"/>
  <c r="Q135" i="10"/>
  <c r="Q136" i="10"/>
  <c r="Q137" i="10"/>
  <c r="Q138" i="10"/>
  <c r="Q139" i="10"/>
  <c r="Q140" i="10"/>
  <c r="Q141" i="10"/>
  <c r="Q142" i="10"/>
  <c r="Q143" i="10"/>
  <c r="Q144" i="10"/>
  <c r="Q145" i="10"/>
  <c r="Q146" i="10"/>
  <c r="Q147" i="10"/>
  <c r="Q148" i="10"/>
  <c r="Q149" i="10"/>
  <c r="Q150" i="10"/>
  <c r="Q151" i="10"/>
  <c r="Q152" i="10"/>
  <c r="Q153" i="10"/>
  <c r="Q154" i="10"/>
  <c r="Q155" i="10"/>
  <c r="Q156" i="10"/>
  <c r="Q157" i="10"/>
  <c r="Q158" i="10"/>
  <c r="Q159" i="10"/>
  <c r="Q160" i="10"/>
  <c r="Q161" i="10"/>
  <c r="Q162" i="10"/>
  <c r="Q163" i="10"/>
  <c r="Q164" i="10"/>
  <c r="Q165" i="10"/>
  <c r="Q166" i="10"/>
  <c r="Q167" i="10"/>
  <c r="Q168" i="10"/>
  <c r="Q169" i="10"/>
  <c r="Q170" i="10"/>
  <c r="Q171" i="10"/>
  <c r="Q172" i="10"/>
  <c r="Q173" i="10"/>
  <c r="Q174" i="10"/>
  <c r="Q175" i="10"/>
  <c r="Q176" i="10"/>
  <c r="Q177" i="10"/>
  <c r="Q178" i="10"/>
  <c r="Q179" i="10"/>
  <c r="Q180" i="10"/>
  <c r="Q181" i="10"/>
  <c r="Q182" i="10"/>
  <c r="Q183" i="10"/>
  <c r="Q184" i="10"/>
  <c r="Q185" i="10"/>
  <c r="Q186" i="10"/>
  <c r="Q187" i="10"/>
  <c r="Q188" i="10"/>
  <c r="Q189" i="10"/>
  <c r="Q190" i="10"/>
  <c r="Q191" i="10"/>
  <c r="Q192" i="10"/>
  <c r="Q193" i="10"/>
  <c r="Q194" i="10"/>
  <c r="Q195" i="10"/>
  <c r="Q196" i="10"/>
  <c r="Q197" i="10"/>
  <c r="Q198" i="10"/>
  <c r="Q199" i="10"/>
  <c r="Q200" i="10"/>
  <c r="Q201" i="10"/>
  <c r="Q202" i="10"/>
  <c r="Q203" i="10"/>
  <c r="Q204" i="10"/>
  <c r="Q205" i="10"/>
  <c r="Q206" i="10"/>
  <c r="Q207" i="10"/>
  <c r="Q208" i="10"/>
  <c r="Q209" i="10"/>
  <c r="Q210" i="10"/>
  <c r="Q211" i="10"/>
  <c r="Q212" i="10"/>
  <c r="Q213" i="10"/>
  <c r="Q214" i="10"/>
  <c r="Q215" i="10"/>
  <c r="Q216" i="10"/>
  <c r="Q217" i="10"/>
  <c r="Q218" i="10"/>
  <c r="Q219" i="10"/>
  <c r="Q220" i="10"/>
  <c r="Q221" i="10"/>
  <c r="Q222" i="10"/>
  <c r="Q223" i="10"/>
  <c r="Q224" i="10"/>
  <c r="Q225" i="10"/>
  <c r="Q226" i="10"/>
  <c r="Q227" i="10"/>
  <c r="Q228" i="10"/>
  <c r="Q229" i="10"/>
  <c r="Q230" i="10"/>
  <c r="Q231" i="10"/>
  <c r="Q232" i="10"/>
  <c r="Q233" i="10"/>
  <c r="Q234" i="10"/>
  <c r="Q235" i="10"/>
  <c r="Q236" i="10"/>
  <c r="Q237" i="10"/>
  <c r="Q238" i="10"/>
  <c r="Q239" i="10"/>
  <c r="Q240" i="10"/>
  <c r="Q241" i="10"/>
  <c r="Q242" i="10"/>
  <c r="Q243" i="10"/>
  <c r="Q244" i="10"/>
  <c r="Q245" i="10"/>
  <c r="Q246" i="10"/>
  <c r="Q247" i="10"/>
  <c r="Q248" i="10"/>
  <c r="Q249" i="10"/>
  <c r="Q250" i="10"/>
  <c r="Q251" i="10"/>
  <c r="Q252" i="10"/>
  <c r="Q253" i="10"/>
  <c r="Q254" i="10"/>
  <c r="Q255" i="10"/>
  <c r="Q256" i="10"/>
  <c r="Q257" i="10"/>
  <c r="Q258" i="10"/>
  <c r="Q259" i="10"/>
  <c r="Q260" i="10"/>
  <c r="Q261" i="10"/>
  <c r="Q262" i="10"/>
  <c r="Q263" i="10"/>
  <c r="Q264" i="10"/>
  <c r="Q265" i="10"/>
  <c r="Q266" i="10"/>
  <c r="Q267" i="10"/>
  <c r="Q268" i="10"/>
  <c r="Q269" i="10"/>
  <c r="Q270" i="10"/>
  <c r="Q271" i="10"/>
  <c r="Q272" i="10"/>
  <c r="Q273" i="10"/>
  <c r="Q274" i="10"/>
  <c r="Q275" i="10"/>
  <c r="Q276" i="10"/>
  <c r="Q277" i="10"/>
  <c r="Q278" i="10"/>
  <c r="Q279" i="10"/>
  <c r="Q280" i="10"/>
  <c r="Q281" i="10"/>
  <c r="Q282" i="10"/>
  <c r="Q283" i="10"/>
  <c r="Q284" i="10"/>
  <c r="Q285" i="10"/>
  <c r="Q286" i="10"/>
  <c r="Q287" i="10"/>
  <c r="Q288" i="10"/>
  <c r="Q289" i="10"/>
  <c r="Q290" i="10"/>
  <c r="Q291" i="10"/>
  <c r="Q292" i="10"/>
  <c r="Q293" i="10"/>
  <c r="Q294" i="10"/>
  <c r="Q295" i="10"/>
  <c r="Q296" i="10"/>
  <c r="Q297" i="10"/>
  <c r="Q298" i="10"/>
  <c r="Q299" i="10"/>
  <c r="Q300" i="10"/>
  <c r="Q301" i="10"/>
  <c r="Q302" i="10"/>
  <c r="Q303" i="10"/>
  <c r="Q304" i="10"/>
  <c r="Q305" i="10"/>
  <c r="Q306" i="10"/>
  <c r="Q307" i="10"/>
  <c r="Q308" i="10"/>
  <c r="Q309" i="10"/>
  <c r="Q310" i="10"/>
  <c r="Q311" i="10"/>
  <c r="Q312" i="10"/>
  <c r="Q313" i="10"/>
  <c r="Q314" i="10"/>
  <c r="Q315" i="10"/>
  <c r="Q316" i="10"/>
  <c r="Q317" i="10"/>
  <c r="Q318" i="10"/>
  <c r="Q319" i="10"/>
  <c r="Q320" i="10"/>
  <c r="Q321" i="10"/>
  <c r="Q322" i="10"/>
  <c r="Q323" i="10"/>
  <c r="Q324" i="10"/>
  <c r="Q325" i="10"/>
  <c r="Q326" i="10"/>
  <c r="Q327" i="10"/>
  <c r="Q328" i="10"/>
  <c r="Q329" i="10"/>
  <c r="Q330" i="10"/>
  <c r="Q331" i="10"/>
  <c r="Q332" i="10"/>
  <c r="Q333" i="10"/>
  <c r="Q334" i="10"/>
  <c r="Q335" i="10"/>
  <c r="Q336" i="10"/>
  <c r="Q337" i="10"/>
  <c r="Q338" i="10"/>
  <c r="Q339" i="10"/>
  <c r="Q340" i="10"/>
  <c r="Q341" i="10"/>
  <c r="Q342" i="10"/>
  <c r="Q343" i="10"/>
  <c r="Q344" i="10"/>
  <c r="Q345" i="10"/>
  <c r="Q346" i="10"/>
  <c r="Q347" i="10"/>
  <c r="Q348" i="10"/>
  <c r="Q349" i="10"/>
  <c r="Q350" i="10"/>
  <c r="Q351" i="10"/>
  <c r="Q352" i="10"/>
  <c r="Q353" i="10"/>
  <c r="Q354" i="10"/>
  <c r="Q355" i="10"/>
  <c r="Q356" i="10"/>
  <c r="Q357" i="10"/>
  <c r="Q358" i="10"/>
  <c r="Q359" i="10"/>
  <c r="Q360" i="10"/>
  <c r="Q361" i="10"/>
  <c r="Q362" i="10"/>
  <c r="Q363" i="10"/>
  <c r="Q364" i="10"/>
  <c r="Q365" i="10"/>
  <c r="Q366" i="10"/>
  <c r="Q367" i="10"/>
  <c r="Q368" i="10"/>
  <c r="Q369" i="10"/>
  <c r="Q370" i="10"/>
  <c r="Q371" i="10"/>
  <c r="Q372" i="10"/>
  <c r="Q373" i="10"/>
  <c r="Q374" i="10"/>
  <c r="Q375" i="10"/>
  <c r="Q376" i="10"/>
  <c r="Q377" i="10"/>
  <c r="Q378" i="10"/>
  <c r="Q379" i="10"/>
  <c r="Q380" i="10"/>
  <c r="Q381" i="10"/>
  <c r="Q382" i="10"/>
  <c r="Q383" i="10"/>
  <c r="Q384" i="10"/>
  <c r="Q385" i="10"/>
  <c r="Q386" i="10"/>
  <c r="Q387" i="10"/>
  <c r="Q388" i="10"/>
  <c r="Q389" i="10"/>
  <c r="Q390" i="10"/>
  <c r="Q391" i="10"/>
  <c r="Q392" i="10"/>
  <c r="Q393" i="10"/>
  <c r="Q394" i="10"/>
  <c r="Q395" i="10"/>
  <c r="Q396" i="10"/>
  <c r="Q397" i="10"/>
  <c r="Q398" i="10"/>
  <c r="Q399" i="10"/>
  <c r="Q400" i="10"/>
  <c r="Q401" i="10"/>
  <c r="Q402" i="10"/>
  <c r="Q403" i="10"/>
  <c r="Q404" i="10"/>
  <c r="Q405" i="10"/>
  <c r="Q406" i="10"/>
  <c r="Q407" i="10"/>
  <c r="Q408" i="10"/>
  <c r="Q409" i="10"/>
  <c r="Q410" i="10"/>
  <c r="Q411" i="10"/>
  <c r="Q412" i="10"/>
  <c r="Q413" i="10"/>
  <c r="Q414" i="10"/>
  <c r="Q415" i="10"/>
  <c r="Q416" i="10"/>
  <c r="Q417" i="10"/>
  <c r="Q418" i="10"/>
  <c r="Q419" i="10"/>
  <c r="Q420" i="10"/>
  <c r="Q421" i="10"/>
  <c r="Q422" i="10"/>
  <c r="Q423" i="10"/>
  <c r="Q424" i="10"/>
  <c r="Q425" i="10"/>
  <c r="Q426" i="10"/>
  <c r="Q427" i="10"/>
  <c r="Q428" i="10"/>
  <c r="Q429" i="10"/>
  <c r="Q430" i="10"/>
  <c r="Q431" i="10"/>
  <c r="Q432" i="10"/>
  <c r="Q433" i="10"/>
  <c r="Q434" i="10"/>
  <c r="Q435" i="10"/>
  <c r="Q436" i="10"/>
  <c r="Q437" i="10"/>
  <c r="Q438" i="10"/>
  <c r="Q439" i="10"/>
  <c r="Q440" i="10"/>
  <c r="Q441" i="10"/>
  <c r="Q442" i="10"/>
  <c r="Q443" i="10"/>
  <c r="Q444" i="10"/>
  <c r="Q445" i="10"/>
  <c r="Q446" i="10"/>
  <c r="Q447" i="10"/>
  <c r="Q448" i="10"/>
  <c r="Q449" i="10"/>
  <c r="Q450" i="10"/>
  <c r="Q451" i="10"/>
  <c r="Q452" i="10"/>
  <c r="Q453" i="10"/>
  <c r="Q454" i="10"/>
  <c r="Q455" i="10"/>
  <c r="Q456" i="10"/>
  <c r="Q457" i="10"/>
  <c r="Q458" i="10"/>
  <c r="Q459" i="10"/>
  <c r="Q460" i="10"/>
  <c r="Q461" i="10"/>
  <c r="Q462" i="10"/>
  <c r="Q463" i="10"/>
  <c r="Q464" i="10"/>
  <c r="Q465" i="10"/>
  <c r="Q466" i="10"/>
  <c r="Q467" i="10"/>
  <c r="Q468" i="10"/>
  <c r="Q469" i="10"/>
  <c r="Q470" i="10"/>
  <c r="Q471" i="10"/>
  <c r="Q472" i="10"/>
  <c r="Q473" i="10"/>
  <c r="Q474" i="10"/>
  <c r="Q475" i="10"/>
  <c r="Q476" i="10"/>
  <c r="Q477" i="10"/>
  <c r="Q478" i="10"/>
  <c r="Q479" i="10"/>
  <c r="Q480" i="10"/>
  <c r="Q481" i="10"/>
  <c r="Q482" i="10"/>
  <c r="Q483" i="10"/>
  <c r="Q484" i="10"/>
  <c r="Q485" i="10"/>
  <c r="Q486" i="10"/>
  <c r="Q487" i="10"/>
  <c r="Q488" i="10"/>
  <c r="Q489" i="10"/>
  <c r="Q490" i="10"/>
  <c r="Q491" i="10"/>
  <c r="Q492" i="10"/>
  <c r="Q493" i="10"/>
  <c r="Q494" i="10"/>
  <c r="Q495" i="10"/>
  <c r="Q496" i="10"/>
  <c r="Q497" i="10"/>
  <c r="Q498" i="10"/>
  <c r="Q499" i="10"/>
  <c r="Q500" i="10"/>
  <c r="Q501" i="10"/>
  <c r="Q502" i="10"/>
  <c r="Q503" i="10"/>
  <c r="Q504" i="10"/>
  <c r="Q505" i="10"/>
  <c r="Q506" i="10"/>
  <c r="Q507" i="10"/>
  <c r="Q508" i="10"/>
  <c r="Q509" i="10"/>
  <c r="Q510" i="10"/>
  <c r="Q511" i="10"/>
  <c r="Q512" i="10"/>
  <c r="Q513" i="10"/>
  <c r="Q514" i="10"/>
  <c r="Q515" i="10"/>
  <c r="Q516" i="10"/>
  <c r="Q517" i="10"/>
  <c r="Q518" i="10"/>
  <c r="Q519" i="10"/>
  <c r="Q520" i="10"/>
  <c r="Q521" i="10"/>
  <c r="Q522" i="10"/>
  <c r="Q523" i="10"/>
  <c r="Q524" i="10"/>
  <c r="Q525" i="10"/>
  <c r="Q526" i="10"/>
  <c r="Q527" i="10"/>
  <c r="Q528" i="10"/>
  <c r="Q529" i="10"/>
  <c r="Q530" i="10"/>
  <c r="Q531" i="10"/>
  <c r="Q532" i="10"/>
  <c r="Q533" i="10"/>
  <c r="Q534" i="10"/>
  <c r="Q535" i="10"/>
  <c r="Q536" i="10"/>
  <c r="Q537" i="10"/>
  <c r="Q538" i="10"/>
  <c r="Q539" i="10"/>
  <c r="Q540" i="10"/>
  <c r="Q541" i="10"/>
  <c r="Q542" i="10"/>
  <c r="Q543" i="10"/>
  <c r="Q544" i="10"/>
  <c r="Q545" i="10"/>
  <c r="Q546" i="10"/>
  <c r="Q547" i="10"/>
  <c r="Q548" i="10"/>
  <c r="Q549" i="10"/>
  <c r="Q550" i="10"/>
  <c r="Q551" i="10"/>
  <c r="Q552" i="10"/>
  <c r="Q553" i="10"/>
  <c r="Q554" i="10"/>
  <c r="Q555" i="10"/>
  <c r="Q556" i="10"/>
  <c r="Q557" i="10"/>
  <c r="Q558" i="10"/>
  <c r="Q559" i="10"/>
  <c r="Q560" i="10"/>
  <c r="Q561" i="10"/>
  <c r="Q562" i="10"/>
  <c r="Q563" i="10"/>
  <c r="Q564" i="10"/>
  <c r="Q565" i="10"/>
  <c r="Q566" i="10"/>
  <c r="Q567" i="10"/>
  <c r="Q568" i="10"/>
  <c r="Q569" i="10"/>
  <c r="Q570" i="10"/>
  <c r="Q571" i="10"/>
  <c r="Q572" i="10"/>
  <c r="Q573" i="10"/>
  <c r="Q574" i="10"/>
  <c r="Q575" i="10"/>
  <c r="Q576" i="10"/>
  <c r="Q577" i="10"/>
  <c r="Q578" i="10"/>
  <c r="Q579" i="10"/>
  <c r="Q580" i="10"/>
  <c r="Q581" i="10"/>
  <c r="Q582" i="10"/>
  <c r="Q583" i="10"/>
  <c r="Q584" i="10"/>
  <c r="Q585" i="10"/>
  <c r="Q586" i="10"/>
  <c r="Q587" i="10"/>
  <c r="Q588" i="10"/>
  <c r="Q589" i="10"/>
  <c r="Q590" i="10"/>
  <c r="Q591" i="10"/>
  <c r="Q592" i="10"/>
  <c r="Q593" i="10"/>
  <c r="Q594" i="10"/>
  <c r="Q595" i="10"/>
  <c r="Q596" i="10"/>
  <c r="Q597" i="10"/>
  <c r="Q598" i="10"/>
  <c r="Q599" i="10"/>
  <c r="Q600" i="10"/>
  <c r="Q601" i="10"/>
  <c r="Q602" i="10"/>
  <c r="Q603" i="10"/>
  <c r="Q604" i="10"/>
  <c r="Q605" i="10"/>
  <c r="Q606" i="10"/>
  <c r="Q607" i="10"/>
  <c r="Q608" i="10"/>
  <c r="Q609" i="10"/>
  <c r="Q610" i="10"/>
  <c r="Q611" i="10"/>
  <c r="Q612" i="10"/>
  <c r="Q613" i="10"/>
  <c r="Q614" i="10"/>
  <c r="Q615" i="10"/>
  <c r="Q616" i="10"/>
  <c r="Q617" i="10"/>
  <c r="Q618" i="10"/>
  <c r="Q619" i="10"/>
  <c r="Q620" i="10"/>
  <c r="Q621" i="10"/>
  <c r="Q622" i="10"/>
  <c r="Q623" i="10"/>
  <c r="Q624" i="10"/>
  <c r="Q625" i="10"/>
  <c r="Q626" i="10"/>
  <c r="Q627" i="10"/>
  <c r="Q628" i="10"/>
  <c r="Q629" i="10"/>
  <c r="Q630" i="10"/>
  <c r="Q631" i="10"/>
  <c r="Q632" i="10"/>
  <c r="Q633" i="10"/>
  <c r="Q634" i="10"/>
  <c r="Q635" i="10"/>
  <c r="Q636" i="10"/>
  <c r="Q637" i="10"/>
  <c r="Q638" i="10"/>
  <c r="Q639" i="10"/>
  <c r="Q640" i="10"/>
  <c r="Q641" i="10"/>
  <c r="Q642" i="10"/>
  <c r="Q643" i="10"/>
  <c r="Q644" i="10"/>
  <c r="Q645" i="10"/>
  <c r="Q646" i="10"/>
  <c r="Q647" i="10"/>
  <c r="Q648" i="10"/>
  <c r="Q649" i="10"/>
  <c r="Q650" i="10"/>
  <c r="Q651" i="10"/>
  <c r="Q652" i="10"/>
  <c r="Q653" i="10"/>
  <c r="Q654" i="10"/>
  <c r="Q655" i="10"/>
  <c r="Q656" i="10"/>
  <c r="Q657" i="10"/>
  <c r="Q658" i="10"/>
  <c r="Q659" i="10"/>
  <c r="Q660" i="10"/>
  <c r="Q661" i="10"/>
  <c r="Q662" i="10"/>
  <c r="Q663" i="10"/>
  <c r="Q664" i="10"/>
  <c r="Q665" i="10"/>
  <c r="Q666" i="10"/>
  <c r="Q667" i="10"/>
  <c r="Q668" i="10"/>
  <c r="Q669" i="10"/>
  <c r="Q670" i="10"/>
  <c r="Q671" i="10"/>
  <c r="Q672" i="10"/>
  <c r="Q673" i="10"/>
  <c r="Q674" i="10"/>
  <c r="Q675" i="10"/>
  <c r="Q676" i="10"/>
  <c r="Q677" i="10"/>
  <c r="Q678" i="10"/>
  <c r="Q679" i="10"/>
  <c r="Q680" i="10"/>
  <c r="Q681" i="10"/>
  <c r="Q682" i="10"/>
  <c r="Q683" i="10"/>
  <c r="Q684" i="10"/>
  <c r="Q685" i="10"/>
  <c r="Q686" i="10"/>
  <c r="Q687" i="10"/>
  <c r="Q688" i="10"/>
  <c r="Q689" i="10"/>
  <c r="Q690" i="10"/>
  <c r="Q691" i="10"/>
  <c r="Q692" i="10"/>
  <c r="Q693" i="10"/>
  <c r="Q694" i="10"/>
  <c r="Q695" i="10"/>
  <c r="Q696" i="10"/>
  <c r="Q697" i="10"/>
  <c r="Q698" i="10"/>
  <c r="Q699" i="10"/>
  <c r="Q700" i="10"/>
  <c r="Q701" i="10"/>
  <c r="Q702" i="10"/>
  <c r="Q703" i="10"/>
  <c r="Q704" i="10"/>
  <c r="Q705" i="10"/>
  <c r="Q706" i="10"/>
  <c r="Q707" i="10"/>
  <c r="Q708" i="10"/>
  <c r="Q709" i="10"/>
  <c r="Q710" i="10"/>
  <c r="Q711" i="10"/>
  <c r="Q712" i="10"/>
  <c r="Q713" i="10"/>
  <c r="Q714" i="10"/>
  <c r="Q715" i="10"/>
  <c r="Q716" i="10"/>
  <c r="Q717" i="10"/>
  <c r="Q718" i="10"/>
  <c r="Q719" i="10"/>
  <c r="Q720" i="10"/>
  <c r="Q721" i="10"/>
  <c r="Q722" i="10"/>
  <c r="Q723" i="10"/>
  <c r="Q724" i="10"/>
  <c r="Q725" i="10"/>
  <c r="Q726" i="10"/>
  <c r="Q727" i="10"/>
  <c r="Q728" i="10"/>
  <c r="Q729" i="10"/>
  <c r="Q730" i="10"/>
  <c r="Q731" i="10"/>
  <c r="Q732" i="10"/>
  <c r="Q733" i="10"/>
  <c r="Q734" i="10"/>
  <c r="Q735" i="10"/>
  <c r="Q736" i="10"/>
  <c r="Q737" i="10"/>
  <c r="Q738" i="10"/>
  <c r="Q739" i="10"/>
  <c r="Q740" i="10"/>
  <c r="Q741" i="10"/>
  <c r="Q742" i="10"/>
  <c r="Q743" i="10"/>
  <c r="Q744" i="10"/>
  <c r="Q745" i="10"/>
  <c r="Q746" i="10"/>
  <c r="Q747" i="10"/>
  <c r="Q748" i="10"/>
  <c r="Q749" i="10"/>
  <c r="Q750" i="10"/>
  <c r="Q751" i="10"/>
  <c r="Q752" i="10"/>
  <c r="Q753" i="10"/>
  <c r="Q754" i="10"/>
  <c r="Q755" i="10"/>
  <c r="Q756" i="10"/>
  <c r="Q757" i="10"/>
  <c r="Q758" i="10"/>
  <c r="Q759" i="10"/>
  <c r="Q760" i="10"/>
  <c r="Q761" i="10"/>
  <c r="Q762" i="10"/>
  <c r="Q763" i="10"/>
  <c r="Q764" i="10"/>
  <c r="Q765" i="10"/>
  <c r="Q766" i="10"/>
  <c r="Q767" i="10"/>
  <c r="Q768" i="10"/>
  <c r="Q769" i="10"/>
  <c r="Q770" i="10"/>
  <c r="Q771" i="10"/>
  <c r="Q772" i="10"/>
  <c r="Q773" i="10"/>
  <c r="Q774" i="10"/>
  <c r="Q775" i="10"/>
  <c r="Q776" i="10"/>
  <c r="Q777" i="10"/>
  <c r="Q778" i="10"/>
  <c r="Q779" i="10"/>
  <c r="Q780" i="10"/>
  <c r="Q781" i="10"/>
  <c r="Q782" i="10"/>
  <c r="Q783" i="10"/>
  <c r="Q784" i="10"/>
  <c r="Q785" i="10"/>
  <c r="Q786" i="10"/>
  <c r="Q787" i="10"/>
  <c r="Q788" i="10"/>
  <c r="Q789" i="10"/>
  <c r="Q790" i="10"/>
  <c r="Q791" i="10"/>
  <c r="Q792" i="10"/>
  <c r="Q793" i="10"/>
  <c r="Q794" i="10"/>
  <c r="Q795" i="10"/>
  <c r="Q796" i="10"/>
  <c r="Q797" i="10"/>
  <c r="Q798" i="10"/>
  <c r="Q799" i="10"/>
  <c r="Q800" i="10"/>
  <c r="Q801" i="10"/>
  <c r="Q802" i="10"/>
  <c r="Q803" i="10"/>
  <c r="Q804" i="10"/>
  <c r="Q805" i="10"/>
  <c r="Q806" i="10"/>
  <c r="Q807" i="10"/>
  <c r="Q808" i="10"/>
  <c r="Q809" i="10"/>
  <c r="Q810" i="10"/>
  <c r="Q811" i="10"/>
  <c r="Q812" i="10"/>
  <c r="Q813" i="10"/>
  <c r="Q814" i="10"/>
  <c r="Q815" i="10"/>
  <c r="Q816" i="10"/>
  <c r="Q817" i="10"/>
  <c r="Q818" i="10"/>
  <c r="Q819" i="10"/>
  <c r="Q820" i="10"/>
  <c r="Q821" i="10"/>
  <c r="Q822" i="10"/>
  <c r="Q823" i="10"/>
  <c r="Q824" i="10"/>
  <c r="Q825" i="10"/>
  <c r="Q826" i="10"/>
  <c r="Q827" i="10"/>
  <c r="Q828" i="10"/>
  <c r="Q829" i="10"/>
  <c r="Q830" i="10"/>
  <c r="Q831" i="10"/>
  <c r="Q832" i="10"/>
  <c r="Q833" i="10"/>
  <c r="Q834" i="10"/>
  <c r="Q835" i="10"/>
  <c r="Q836" i="10"/>
  <c r="Q837" i="10"/>
  <c r="Q838" i="10"/>
  <c r="Q839" i="10"/>
  <c r="Q840" i="10"/>
  <c r="Q841" i="10"/>
  <c r="Q842" i="10"/>
  <c r="Q843" i="10"/>
  <c r="Q844" i="10"/>
  <c r="Q845" i="10"/>
  <c r="Q846" i="10"/>
  <c r="Q847" i="10"/>
  <c r="Q848" i="10"/>
  <c r="Q849" i="10"/>
  <c r="Q850" i="10"/>
  <c r="Q851" i="10"/>
  <c r="Q852" i="10"/>
  <c r="Q853" i="10"/>
  <c r="Q854" i="10"/>
  <c r="Q855" i="10"/>
  <c r="Q856" i="10"/>
  <c r="Q857" i="10"/>
  <c r="Q858" i="10"/>
  <c r="Q859" i="10"/>
  <c r="Q860" i="10"/>
  <c r="Q861" i="10"/>
  <c r="Q862" i="10"/>
  <c r="Q863" i="10"/>
  <c r="Q864" i="10"/>
  <c r="Q865" i="10"/>
  <c r="Q866" i="10"/>
  <c r="Q867" i="10"/>
  <c r="Q868" i="10"/>
  <c r="Q869" i="10"/>
  <c r="Q870" i="10"/>
  <c r="Q871" i="10"/>
  <c r="Q872" i="10"/>
  <c r="Q873" i="10"/>
  <c r="Q874" i="10"/>
  <c r="Q875" i="10"/>
  <c r="Q876" i="10"/>
  <c r="Q877" i="10"/>
  <c r="Q878" i="10"/>
  <c r="Q879" i="10"/>
  <c r="Q880" i="10"/>
  <c r="Q881" i="10"/>
  <c r="Q882" i="10"/>
  <c r="Q883" i="10"/>
  <c r="Q884" i="10"/>
  <c r="Q885" i="10"/>
  <c r="Q886" i="10"/>
  <c r="Q887" i="10"/>
  <c r="Q888" i="10"/>
  <c r="Q889" i="10"/>
  <c r="Q890" i="10"/>
  <c r="Q891" i="10"/>
  <c r="Q892" i="10"/>
  <c r="Q893" i="10"/>
  <c r="Q894" i="10"/>
  <c r="Q895" i="10"/>
  <c r="Q896" i="10"/>
  <c r="Q897" i="10"/>
  <c r="Q898" i="10"/>
  <c r="Q899" i="10"/>
  <c r="Q900" i="10"/>
  <c r="Q901" i="10"/>
  <c r="Q902" i="10"/>
  <c r="Q903" i="10"/>
  <c r="Q904" i="10"/>
  <c r="Q905" i="10"/>
  <c r="Q906" i="10"/>
  <c r="Q907" i="10"/>
  <c r="Q908" i="10"/>
  <c r="Q909" i="10"/>
  <c r="Q910" i="10"/>
  <c r="Q911" i="10"/>
  <c r="Q912" i="10"/>
  <c r="Q913" i="10"/>
  <c r="Q914" i="10"/>
  <c r="Q915" i="10"/>
  <c r="Q916" i="10"/>
  <c r="Q917" i="10"/>
  <c r="Q918" i="10"/>
  <c r="Q919" i="10"/>
  <c r="Q920" i="10"/>
  <c r="Q921" i="10"/>
  <c r="Q922" i="10"/>
  <c r="Q923" i="10"/>
  <c r="Q924" i="10"/>
  <c r="Q925" i="10"/>
  <c r="Q926" i="10"/>
  <c r="Q927" i="10"/>
  <c r="Q928" i="10"/>
  <c r="Q929" i="10"/>
  <c r="Q930" i="10"/>
  <c r="Q931" i="10"/>
  <c r="Q932" i="10"/>
  <c r="Q933" i="10"/>
  <c r="Q934" i="10"/>
  <c r="Q935" i="10"/>
  <c r="Q936" i="10"/>
  <c r="Q937" i="10"/>
  <c r="Q938" i="10"/>
  <c r="Q939" i="10"/>
  <c r="Q940" i="10"/>
  <c r="Q941" i="10"/>
  <c r="Q942" i="10"/>
  <c r="Q943" i="10"/>
  <c r="Q944" i="10"/>
  <c r="Q945" i="10"/>
  <c r="Q946" i="10"/>
  <c r="Q947" i="10"/>
  <c r="Q948" i="10"/>
  <c r="Q949" i="10"/>
  <c r="Q950" i="10"/>
  <c r="Q951" i="10"/>
  <c r="Q952" i="10"/>
  <c r="Q953" i="10"/>
  <c r="Q954" i="10"/>
  <c r="Q955" i="10"/>
  <c r="Q956" i="10"/>
  <c r="Q957" i="10"/>
  <c r="Q958" i="10"/>
  <c r="Q959" i="10"/>
  <c r="Q960" i="10"/>
  <c r="Q961" i="10"/>
  <c r="Q962" i="10"/>
  <c r="Q963" i="10"/>
  <c r="Q964" i="10"/>
  <c r="Q965" i="10"/>
  <c r="Q966" i="10"/>
  <c r="Q967" i="10"/>
  <c r="Q968" i="10"/>
  <c r="Q969" i="10"/>
  <c r="Q970" i="10"/>
  <c r="Q971" i="10"/>
  <c r="Q972" i="10"/>
  <c r="Q973" i="10"/>
  <c r="Q974" i="10"/>
  <c r="Q975" i="10"/>
  <c r="Q976" i="10"/>
  <c r="Q977" i="10"/>
  <c r="Q978" i="10"/>
  <c r="Q979" i="10"/>
  <c r="Q980" i="10"/>
  <c r="Q981" i="10"/>
  <c r="Q982" i="10"/>
  <c r="Q983" i="10"/>
  <c r="Q984" i="10"/>
  <c r="Q985" i="10"/>
  <c r="Q986" i="10"/>
  <c r="Q987" i="10"/>
  <c r="Q988" i="10"/>
  <c r="Q989" i="10"/>
  <c r="Q990" i="10"/>
  <c r="Q991" i="10"/>
  <c r="Q992" i="10"/>
  <c r="Q993" i="10"/>
  <c r="Q994" i="10"/>
  <c r="Q995" i="10"/>
  <c r="Q996" i="10"/>
  <c r="Q997" i="10"/>
  <c r="Q998" i="10"/>
  <c r="Q999" i="10"/>
  <c r="Q1000" i="10"/>
  <c r="Q1001" i="10"/>
  <c r="Q1002" i="10"/>
  <c r="Q1003" i="10"/>
  <c r="Q1004" i="10"/>
  <c r="Q1005" i="10"/>
  <c r="Q1006" i="10"/>
  <c r="Q1007" i="10"/>
  <c r="Q1008" i="10"/>
  <c r="Q1009" i="10"/>
  <c r="Q1010" i="10"/>
  <c r="Q1011" i="10"/>
  <c r="Q1012" i="10"/>
  <c r="Q1013" i="10"/>
  <c r="Q1014" i="10"/>
  <c r="Q1015" i="10"/>
  <c r="Q1016" i="10"/>
  <c r="Q1017" i="10"/>
  <c r="Q1018" i="10"/>
  <c r="Q1019" i="10"/>
  <c r="Q1020" i="10"/>
  <c r="Q1021" i="10"/>
  <c r="Q1022" i="10"/>
  <c r="Q1023" i="10"/>
  <c r="Q1024" i="10"/>
  <c r="Q1025" i="10"/>
  <c r="Q1026" i="10"/>
  <c r="Q1027" i="10"/>
  <c r="Q1028" i="10"/>
  <c r="Q1029" i="10"/>
  <c r="Q1030" i="10"/>
  <c r="Q1031" i="10"/>
  <c r="Q1032" i="10"/>
  <c r="Q1033" i="10"/>
  <c r="Q1034" i="10"/>
  <c r="Q1035" i="10"/>
  <c r="Q1036" i="10"/>
  <c r="Q1037" i="10"/>
  <c r="Q1038" i="10"/>
  <c r="Q1039" i="10"/>
  <c r="Q1040" i="10"/>
  <c r="Q1041" i="10"/>
  <c r="Q1042" i="10"/>
  <c r="Q1043" i="10"/>
  <c r="Q1044" i="10"/>
  <c r="Q1045" i="10"/>
  <c r="Q1046" i="10"/>
  <c r="Q1047" i="10"/>
  <c r="Q1048" i="10"/>
  <c r="Q1049" i="10"/>
  <c r="Q1050" i="10"/>
  <c r="Q1051" i="10"/>
  <c r="Q1052" i="10"/>
  <c r="Q1053" i="10"/>
  <c r="Q1054" i="10"/>
  <c r="Q1055" i="10"/>
  <c r="Q1056" i="10"/>
  <c r="Q1057" i="10"/>
  <c r="Q1058" i="10"/>
  <c r="Q1059" i="10"/>
  <c r="Q1060" i="10"/>
  <c r="Q1061" i="10"/>
  <c r="Q1062" i="10"/>
  <c r="Q1063" i="10"/>
  <c r="Q1064" i="10"/>
  <c r="Q1065" i="10"/>
  <c r="Q1066" i="10"/>
  <c r="Q1067" i="10"/>
  <c r="Q1068" i="10"/>
  <c r="Q1069" i="10"/>
  <c r="Q1070" i="10"/>
  <c r="Q1071" i="10"/>
  <c r="Q1072" i="10"/>
  <c r="Q1073" i="10"/>
  <c r="Q1074" i="10"/>
  <c r="Q1075" i="10"/>
  <c r="Q1076" i="10"/>
  <c r="Q1077" i="10"/>
  <c r="Q1078" i="10"/>
  <c r="Q1079" i="10"/>
  <c r="Q1080" i="10"/>
  <c r="Q1081" i="10"/>
  <c r="Q1082" i="10"/>
  <c r="Q1083" i="10"/>
  <c r="Q1084" i="10"/>
  <c r="Q1085" i="10"/>
  <c r="Q1086" i="10"/>
  <c r="Q1087" i="10"/>
  <c r="Q1088" i="10"/>
  <c r="Q1089" i="10"/>
  <c r="Q1090" i="10"/>
  <c r="Q1091" i="10"/>
  <c r="Q1092" i="10"/>
  <c r="Q1093" i="10"/>
  <c r="Q1094" i="10"/>
  <c r="Q1095" i="10"/>
  <c r="Q1096" i="10"/>
  <c r="Q1097" i="10"/>
  <c r="Q1098" i="10"/>
  <c r="Q1099" i="10"/>
  <c r="Q1100" i="10"/>
  <c r="Q1101" i="10"/>
  <c r="Q1102" i="10"/>
  <c r="Q1103" i="10"/>
  <c r="Q1104" i="10"/>
  <c r="Q1105" i="10"/>
  <c r="Q1106" i="10"/>
  <c r="Q1107" i="10"/>
  <c r="Q1108" i="10"/>
  <c r="Q1109" i="10"/>
  <c r="Q1110" i="10"/>
  <c r="Q1111" i="10"/>
  <c r="Q1112" i="10"/>
  <c r="Q1113" i="10"/>
  <c r="Q1114" i="10"/>
  <c r="Q1115" i="10"/>
  <c r="Q1116" i="10"/>
  <c r="Q1117" i="10"/>
  <c r="Q1118" i="10"/>
  <c r="Q1119" i="10"/>
  <c r="Q1120" i="10"/>
  <c r="Q1121" i="10"/>
  <c r="Q1122" i="10"/>
  <c r="Q1123" i="10"/>
  <c r="Q1124" i="10"/>
  <c r="Q1125" i="10"/>
  <c r="Q1126" i="10"/>
  <c r="Q1127" i="10"/>
  <c r="Q1128" i="10"/>
  <c r="Q1129" i="10"/>
  <c r="Q1130" i="10"/>
  <c r="Q1131" i="10"/>
  <c r="Q1132" i="10"/>
  <c r="Q1133" i="10"/>
  <c r="Q1134" i="10"/>
  <c r="Q1135" i="10"/>
  <c r="Q1136" i="10"/>
  <c r="Q1137" i="10"/>
  <c r="Q1138" i="10"/>
  <c r="Q1139" i="10"/>
  <c r="Q1140" i="10"/>
  <c r="Q1141" i="10"/>
  <c r="Q1142" i="10"/>
  <c r="Q1143" i="10"/>
  <c r="Q1144" i="10"/>
  <c r="Q1145" i="10"/>
  <c r="Q1146" i="10"/>
  <c r="Q1147" i="10"/>
  <c r="Q1148" i="10"/>
  <c r="Q1149" i="10"/>
  <c r="Q1150" i="10"/>
  <c r="Q1151" i="10"/>
  <c r="Q1152" i="10"/>
  <c r="Q1153" i="10"/>
  <c r="Q1154" i="10"/>
  <c r="Q1155" i="10"/>
  <c r="Q1156" i="10"/>
  <c r="Q1157" i="10"/>
  <c r="Q1158" i="10"/>
  <c r="Q1159" i="10"/>
  <c r="Q1160" i="10"/>
  <c r="Q1161" i="10"/>
  <c r="Q1162" i="10"/>
  <c r="Q1163" i="10"/>
  <c r="Q1164" i="10"/>
  <c r="Q1165" i="10"/>
  <c r="Q1166" i="10"/>
  <c r="Q1167" i="10"/>
  <c r="Q1168" i="10"/>
  <c r="Q1169" i="10"/>
  <c r="Q1170" i="10"/>
  <c r="Q1171" i="10"/>
  <c r="Q1172" i="10"/>
  <c r="Q1173" i="10"/>
  <c r="Q1174" i="10"/>
  <c r="Q1175" i="10"/>
  <c r="Q1176" i="10"/>
  <c r="Q1177" i="10"/>
  <c r="Q1178" i="10"/>
  <c r="Q1179" i="10"/>
  <c r="Q1180" i="10"/>
  <c r="Q1181" i="10"/>
  <c r="Q1182" i="10"/>
  <c r="Q1183" i="10"/>
  <c r="Q1184" i="10"/>
  <c r="Q1185" i="10"/>
  <c r="Q1186" i="10"/>
  <c r="Q1187" i="10"/>
  <c r="Q1188" i="10"/>
  <c r="Q1189" i="10"/>
  <c r="Q1190" i="10"/>
  <c r="Q1191" i="10"/>
  <c r="Q1192" i="10"/>
  <c r="Q1193" i="10"/>
  <c r="Q1194" i="10"/>
  <c r="Q1195" i="10"/>
  <c r="Q1196" i="10"/>
  <c r="Q1197" i="10"/>
  <c r="Q1198" i="10"/>
  <c r="Q1199" i="10"/>
  <c r="Q1200" i="10"/>
  <c r="Q1201" i="10"/>
  <c r="Q1202" i="10"/>
  <c r="Q1203" i="10"/>
  <c r="Q1204" i="10"/>
  <c r="Q1205" i="10"/>
  <c r="Q1206" i="10"/>
  <c r="Q1207" i="10"/>
  <c r="Q1208" i="10"/>
  <c r="Q1209" i="10"/>
  <c r="Q1210" i="10"/>
  <c r="Q1211" i="10"/>
  <c r="Q1212" i="10"/>
  <c r="Q1213" i="10"/>
  <c r="Q1214" i="10"/>
  <c r="Q1215" i="10"/>
  <c r="Q1216" i="10"/>
  <c r="Q1217" i="10"/>
  <c r="Q1218" i="10"/>
  <c r="Q1219" i="10"/>
  <c r="Q1220" i="10"/>
  <c r="Q1221" i="10"/>
  <c r="Q1222" i="10"/>
  <c r="Q1223" i="10"/>
  <c r="Q1224" i="10"/>
  <c r="Q1225" i="10"/>
  <c r="Q1226" i="10"/>
  <c r="Q1227" i="10"/>
  <c r="Q1228" i="10"/>
  <c r="Q1229" i="10"/>
  <c r="Q1230" i="10"/>
  <c r="Q1231" i="10"/>
  <c r="Q1232" i="10"/>
  <c r="Q1233" i="10"/>
  <c r="Q1234" i="10"/>
  <c r="Q1235" i="10"/>
  <c r="Q1236" i="10"/>
  <c r="Q1237" i="10"/>
  <c r="Q1238" i="10"/>
  <c r="Q1239" i="10"/>
  <c r="Q1240" i="10"/>
  <c r="Q1241" i="10"/>
  <c r="Q1242" i="10"/>
  <c r="Q1243" i="10"/>
  <c r="Q1244" i="10"/>
  <c r="Q1245" i="10"/>
  <c r="Q1246" i="10"/>
  <c r="Q1247" i="10"/>
  <c r="Q1248" i="10"/>
  <c r="Q1249" i="10"/>
  <c r="Q1250" i="10"/>
  <c r="Q1251" i="10"/>
  <c r="Q1252" i="10"/>
  <c r="Q1253" i="10"/>
  <c r="Q1254" i="10"/>
  <c r="Q1255" i="10"/>
  <c r="Q1256" i="10"/>
  <c r="Q1257" i="10"/>
  <c r="Q1258" i="10"/>
  <c r="Q1259" i="10"/>
  <c r="Q1260" i="10"/>
  <c r="Q1261" i="10"/>
  <c r="Q1262" i="10"/>
  <c r="Q1263" i="10"/>
  <c r="Q1264" i="10"/>
  <c r="Q1265" i="10"/>
  <c r="Q1266" i="10"/>
  <c r="Q1267" i="10"/>
  <c r="Q1268" i="10"/>
  <c r="Q1269" i="10"/>
  <c r="Q1270" i="10"/>
  <c r="Q1271" i="10"/>
  <c r="Q1272" i="10"/>
  <c r="Q1273" i="10"/>
  <c r="Q1274" i="10"/>
  <c r="Q1275" i="10"/>
  <c r="Q1276" i="10"/>
  <c r="Q1277" i="10"/>
  <c r="Q1278" i="10"/>
  <c r="Q1279" i="10"/>
  <c r="Q1280" i="10"/>
  <c r="Q1281" i="10"/>
  <c r="Q1282" i="10"/>
  <c r="Q1283" i="10"/>
  <c r="Q1284" i="10"/>
  <c r="Q1285" i="10"/>
  <c r="Q1286" i="10"/>
  <c r="Q1287" i="10"/>
  <c r="Q1288" i="10"/>
  <c r="Q1289" i="10"/>
  <c r="Q1290" i="10"/>
  <c r="Q1291" i="10"/>
  <c r="Q1292" i="10"/>
  <c r="Q1293" i="10"/>
  <c r="Q1294" i="10"/>
  <c r="Q1295" i="10"/>
  <c r="Q1296" i="10"/>
  <c r="Q1297" i="10"/>
  <c r="Q1298" i="10"/>
  <c r="Q1299" i="10"/>
  <c r="Q1300" i="10"/>
  <c r="Q1301" i="10"/>
  <c r="Q1302" i="10"/>
  <c r="Q1303" i="10"/>
  <c r="Q1304" i="10"/>
  <c r="Q1305" i="10"/>
  <c r="Q1306" i="10"/>
  <c r="Q1307" i="10"/>
  <c r="Q1308" i="10"/>
  <c r="Q1309" i="10"/>
  <c r="Q1310" i="10"/>
  <c r="Q1311" i="10"/>
  <c r="Q1312" i="10"/>
  <c r="Q1313" i="10"/>
  <c r="Q1314" i="10"/>
  <c r="Q1315" i="10"/>
  <c r="Q1316" i="10"/>
  <c r="Q1317" i="10"/>
  <c r="Q1318" i="10"/>
  <c r="Q1319" i="10"/>
  <c r="Q1320" i="10"/>
  <c r="Q1321" i="10"/>
  <c r="Q1322" i="10"/>
  <c r="Q1323" i="10"/>
  <c r="Q1324" i="10"/>
  <c r="Q1325" i="10"/>
  <c r="Q1326" i="10"/>
  <c r="Q1327" i="10"/>
  <c r="Q1328" i="10"/>
  <c r="Q1329" i="10"/>
  <c r="Q1330" i="10"/>
  <c r="Q1331" i="10"/>
  <c r="Q1332" i="10"/>
  <c r="Q1333" i="10"/>
  <c r="Q1334" i="10"/>
  <c r="Q1335" i="10"/>
  <c r="Q1336" i="10"/>
  <c r="Q1337" i="10"/>
  <c r="Q1338" i="10"/>
  <c r="Q1339" i="10"/>
  <c r="Q1340" i="10"/>
  <c r="Q1341" i="10"/>
  <c r="Q1342" i="10"/>
  <c r="Q1343" i="10"/>
  <c r="Q1344" i="10"/>
  <c r="Q1345" i="10"/>
  <c r="Q1346" i="10"/>
  <c r="Q1347" i="10"/>
  <c r="Q1348" i="10"/>
  <c r="Q1349" i="10"/>
  <c r="Q1350" i="10"/>
  <c r="Q1351" i="10"/>
  <c r="Q1352" i="10"/>
  <c r="Q1353" i="10"/>
  <c r="Q1354" i="10"/>
  <c r="Q1355" i="10"/>
  <c r="Q1356" i="10"/>
  <c r="Q1357" i="10"/>
  <c r="Q1358" i="10"/>
  <c r="Q1359" i="10"/>
  <c r="Q1360" i="10"/>
  <c r="Q1361" i="10"/>
  <c r="Q1362" i="10"/>
  <c r="Q1363" i="10"/>
  <c r="Q1364" i="10"/>
  <c r="Q1365" i="10"/>
  <c r="Q1366" i="10"/>
  <c r="Q1367" i="10"/>
  <c r="Q1368" i="10"/>
  <c r="Q1369" i="10"/>
  <c r="Q1370" i="10"/>
  <c r="Q1371" i="10"/>
  <c r="Q1372" i="10"/>
  <c r="Q1373" i="10"/>
  <c r="Q1374" i="10"/>
  <c r="Q1375" i="10"/>
  <c r="Q1376" i="10"/>
  <c r="Q1377" i="10"/>
  <c r="Q1378" i="10"/>
  <c r="Q1379" i="10"/>
  <c r="Q1380" i="10"/>
  <c r="Q1381" i="10"/>
  <c r="Q1382" i="10"/>
  <c r="Q1383" i="10"/>
  <c r="Q1384" i="10"/>
  <c r="Q1385" i="10"/>
  <c r="Q1386" i="10"/>
  <c r="Q1387" i="10"/>
  <c r="Q1388" i="10"/>
  <c r="Q1389" i="10"/>
  <c r="Q1390" i="10"/>
  <c r="Q1391" i="10"/>
  <c r="Q1392" i="10"/>
  <c r="Q1393" i="10"/>
  <c r="Q1394" i="10"/>
  <c r="Q1395" i="10"/>
  <c r="Q1396" i="10"/>
  <c r="Q1397" i="10"/>
  <c r="Q1398" i="10"/>
  <c r="Q1399" i="10"/>
  <c r="Q1400" i="10"/>
  <c r="Q1401" i="10"/>
  <c r="Q1402" i="10"/>
  <c r="Q1403" i="10"/>
  <c r="Q1404" i="10"/>
  <c r="Q1405" i="10"/>
  <c r="Q1406" i="10"/>
  <c r="Q1407" i="10"/>
  <c r="Q1408" i="10"/>
  <c r="Q1409" i="10"/>
  <c r="Q1410" i="10"/>
  <c r="Q1411" i="10"/>
  <c r="Q1412" i="10"/>
  <c r="Q1413" i="10"/>
  <c r="Q1414" i="10"/>
  <c r="Q1415" i="10"/>
  <c r="Q1416" i="10"/>
  <c r="Q1417" i="10"/>
  <c r="Q1418" i="10"/>
  <c r="Q1419" i="10"/>
  <c r="Q1420" i="10"/>
  <c r="Q1421" i="10"/>
  <c r="Q1422" i="10"/>
  <c r="Q1423" i="10"/>
  <c r="Q1424" i="10"/>
  <c r="Q1425" i="10"/>
  <c r="Q1426" i="10"/>
  <c r="Q1427" i="10"/>
  <c r="Q1428" i="10"/>
  <c r="Q1429" i="10"/>
  <c r="Q1430" i="10"/>
  <c r="Q1431" i="10"/>
  <c r="Q1432" i="10"/>
  <c r="Q1433" i="10"/>
  <c r="Q1434" i="10"/>
  <c r="Q1435" i="10"/>
  <c r="Q1436" i="10"/>
  <c r="Q1437" i="10"/>
  <c r="Q1438" i="10"/>
  <c r="Q1439" i="10"/>
  <c r="Q1440" i="10"/>
  <c r="Q1441" i="10"/>
  <c r="Q1442" i="10"/>
  <c r="Q1443" i="10"/>
  <c r="Q1444" i="10"/>
  <c r="Q1445" i="10"/>
  <c r="Q1446" i="10"/>
  <c r="Q1447" i="10"/>
  <c r="Q1448" i="10"/>
  <c r="Q1449" i="10"/>
  <c r="Q1450" i="10"/>
  <c r="Q1451" i="10"/>
  <c r="Q1452" i="10"/>
  <c r="Q1453" i="10"/>
  <c r="Q1454" i="10"/>
  <c r="Q1455" i="10"/>
  <c r="Q1456" i="10"/>
  <c r="Q1457" i="10"/>
  <c r="Q1458" i="10"/>
  <c r="Q1459" i="10"/>
  <c r="Q1460" i="10"/>
  <c r="Q1461" i="10"/>
  <c r="Q1462" i="10"/>
  <c r="Q1463" i="10"/>
  <c r="Q1464" i="10"/>
  <c r="Q1465" i="10"/>
  <c r="Q1466" i="10"/>
  <c r="Q1467" i="10"/>
  <c r="Q1468" i="10"/>
  <c r="Q1469" i="10"/>
  <c r="Q1470" i="10"/>
  <c r="Q1471" i="10"/>
  <c r="Q1472" i="10"/>
  <c r="Q1473" i="10"/>
  <c r="Q1474" i="10"/>
  <c r="Q1475" i="10"/>
  <c r="Q1476" i="10"/>
  <c r="Q1477" i="10"/>
  <c r="Q1478" i="10"/>
  <c r="Q1479" i="10"/>
  <c r="Q1480" i="10"/>
  <c r="Q1481" i="10"/>
  <c r="Q1482" i="10"/>
  <c r="Q1483" i="10"/>
  <c r="Q1484" i="10"/>
  <c r="Q1485" i="10"/>
  <c r="Q1486" i="10"/>
  <c r="Q1487" i="10"/>
  <c r="Q1488" i="10"/>
  <c r="Q1489" i="10"/>
  <c r="Q1490" i="10"/>
  <c r="Q1491" i="10"/>
  <c r="Q1492" i="10"/>
  <c r="Q1493" i="10"/>
  <c r="Q1494" i="10"/>
  <c r="Q1495" i="10"/>
  <c r="Q1496" i="10"/>
  <c r="Q1497" i="10"/>
  <c r="Q1498" i="10"/>
  <c r="Q1499" i="10"/>
  <c r="Q1500" i="10"/>
  <c r="Q1501" i="10"/>
  <c r="Q1502" i="10"/>
  <c r="Q1503" i="10"/>
  <c r="Q1504" i="10"/>
  <c r="Q1505" i="10"/>
  <c r="Q1506" i="10"/>
  <c r="Q1507" i="10"/>
  <c r="Q1508" i="10"/>
  <c r="Q1509" i="10"/>
  <c r="Q1510" i="10"/>
  <c r="Q1511" i="10"/>
  <c r="Q1512" i="10"/>
  <c r="Q1513" i="10"/>
  <c r="Q1514" i="10"/>
  <c r="Q1515" i="10"/>
  <c r="Q1516" i="10"/>
  <c r="Q1517" i="10"/>
  <c r="Q1518" i="10"/>
  <c r="Q1519" i="10"/>
  <c r="Q1520" i="10"/>
  <c r="Q1521" i="10"/>
  <c r="Q1522" i="10"/>
  <c r="Q1523" i="10"/>
  <c r="Q1524" i="10"/>
  <c r="Q1525" i="10"/>
  <c r="Q1526" i="10"/>
  <c r="Q1527" i="10"/>
  <c r="Q1528" i="10"/>
  <c r="Q1529" i="10"/>
  <c r="Q1530" i="10"/>
  <c r="Q1531" i="10"/>
  <c r="Q1532" i="10"/>
  <c r="Q1533" i="10"/>
  <c r="Q1534" i="10"/>
  <c r="Q1535" i="10"/>
  <c r="Q1536" i="10"/>
  <c r="Q1537" i="10"/>
  <c r="Q1538" i="10"/>
  <c r="Q1539" i="10"/>
  <c r="Q1540" i="10"/>
  <c r="Q1541" i="10"/>
  <c r="Q1542" i="10"/>
  <c r="Q1543" i="10"/>
  <c r="Q1544" i="10"/>
  <c r="Q1545" i="10"/>
  <c r="Q1546" i="10"/>
  <c r="Q1547" i="10"/>
  <c r="Q1548" i="10"/>
  <c r="Q1549" i="10"/>
  <c r="Q1550" i="10"/>
  <c r="Q1551" i="10"/>
  <c r="Q1552" i="10"/>
  <c r="Q1553" i="10"/>
  <c r="Q1554" i="10"/>
  <c r="Q1555" i="10"/>
  <c r="Q1556" i="10"/>
  <c r="Q1557" i="10"/>
  <c r="Q1558" i="10"/>
  <c r="Q1559" i="10"/>
  <c r="Q1560" i="10"/>
  <c r="Q1561" i="10"/>
  <c r="Q1562" i="10"/>
  <c r="Q1563" i="10"/>
  <c r="Q1564" i="10"/>
  <c r="Q1565" i="10"/>
  <c r="Q1566" i="10"/>
  <c r="Q1567" i="10"/>
  <c r="Q1568" i="10"/>
  <c r="Q1569" i="10"/>
  <c r="Q1570" i="10"/>
  <c r="Q1571" i="10"/>
  <c r="Q1572" i="10"/>
  <c r="Q1573" i="10"/>
  <c r="Q1574" i="10"/>
  <c r="Q1575" i="10"/>
  <c r="Q1576" i="10"/>
  <c r="Q1577" i="10"/>
  <c r="Q1578" i="10"/>
  <c r="Q1579" i="10"/>
  <c r="Q1580" i="10"/>
  <c r="Q1581" i="10"/>
  <c r="Q1582" i="10"/>
  <c r="Q1583" i="10"/>
  <c r="Q1584" i="10"/>
  <c r="Q1585" i="10"/>
  <c r="Q1586" i="10"/>
  <c r="Q1587" i="10"/>
  <c r="Q1588" i="10"/>
  <c r="Q1589" i="10"/>
  <c r="Q1590" i="10"/>
  <c r="Q1591" i="10"/>
  <c r="Q1592" i="10"/>
  <c r="Q1593" i="10"/>
  <c r="Q1594" i="10"/>
  <c r="Q1595" i="10"/>
  <c r="Q1596" i="10"/>
  <c r="Q1597" i="10"/>
  <c r="Q1598" i="10"/>
  <c r="Q1599" i="10"/>
  <c r="Q1600" i="10"/>
  <c r="Q1601" i="10"/>
  <c r="Q1602" i="10"/>
  <c r="Q1603" i="10"/>
  <c r="Q1604" i="10"/>
  <c r="Q1605" i="10"/>
  <c r="Q1606" i="10"/>
  <c r="Q1607" i="10"/>
  <c r="Q1608" i="10"/>
  <c r="Q1609" i="10"/>
  <c r="Q1610" i="10"/>
  <c r="Q1611" i="10"/>
  <c r="Q1612" i="10"/>
  <c r="Q1613" i="10"/>
  <c r="Q1614" i="10"/>
  <c r="Q1615" i="10"/>
  <c r="Q1616" i="10"/>
  <c r="Q1617" i="10"/>
  <c r="Q1618" i="10"/>
  <c r="Q1619" i="10"/>
  <c r="Q1620" i="10"/>
  <c r="Q1621" i="10"/>
  <c r="Q1622" i="10"/>
  <c r="Q1623" i="10"/>
  <c r="Q1624" i="10"/>
  <c r="Q1625" i="10"/>
  <c r="Q1626" i="10"/>
  <c r="Q1627" i="10"/>
  <c r="Q1628" i="10"/>
  <c r="Q1629" i="10"/>
  <c r="Q1630" i="10"/>
  <c r="Q1631" i="10"/>
  <c r="Q1632" i="10"/>
  <c r="Q1633" i="10"/>
  <c r="Q1634" i="10"/>
  <c r="Q1635" i="10"/>
  <c r="Q1636" i="10"/>
  <c r="Q1637" i="10"/>
  <c r="Q1638" i="10"/>
  <c r="Q1639" i="10"/>
  <c r="Q1640" i="10"/>
  <c r="Q1641" i="10"/>
  <c r="Q1642" i="10"/>
  <c r="Q1643" i="10"/>
  <c r="Q1644" i="10"/>
  <c r="Q1645" i="10"/>
  <c r="Q1646" i="10"/>
  <c r="Q1647" i="10"/>
  <c r="Q1648" i="10"/>
  <c r="Q1649" i="10"/>
  <c r="Q1650" i="10"/>
  <c r="Q1651" i="10"/>
  <c r="Q1652" i="10"/>
  <c r="Q1653" i="10"/>
  <c r="Q1654" i="10"/>
  <c r="Q1655" i="10"/>
  <c r="Q1656" i="10"/>
  <c r="Q1657" i="10"/>
  <c r="Q1658" i="10"/>
  <c r="Q1659" i="10"/>
  <c r="Q1660" i="10"/>
  <c r="Q1661" i="10"/>
  <c r="Q1662" i="10"/>
  <c r="Q1663" i="10"/>
  <c r="Q1664" i="10"/>
  <c r="Q1665" i="10"/>
  <c r="Q1666" i="10"/>
  <c r="Q1667" i="10"/>
  <c r="Q1668" i="10"/>
  <c r="Q1669" i="10"/>
  <c r="Q1670" i="10"/>
  <c r="Q1671" i="10"/>
  <c r="Q1672" i="10"/>
  <c r="Q1673" i="10"/>
  <c r="Q1674" i="10"/>
  <c r="Q1675" i="10"/>
  <c r="Q1676" i="10"/>
  <c r="Q1677" i="10"/>
  <c r="Q1678" i="10"/>
  <c r="Q1679" i="10"/>
  <c r="Q1680" i="10"/>
  <c r="Q1681" i="10"/>
  <c r="Q1682" i="10"/>
  <c r="Q1683" i="10"/>
  <c r="Q1684" i="10"/>
  <c r="Q1685" i="10"/>
  <c r="Q1686" i="10"/>
  <c r="Q1687" i="10"/>
  <c r="Q1688" i="10"/>
  <c r="Q1689" i="10"/>
  <c r="Q1690" i="10"/>
  <c r="Q1691" i="10"/>
  <c r="Q1692" i="10"/>
  <c r="Q1693" i="10"/>
  <c r="Q1694" i="10"/>
  <c r="Q1695" i="10"/>
  <c r="Q1696" i="10"/>
  <c r="Q1697" i="10"/>
  <c r="Q1698" i="10"/>
  <c r="Q1699" i="10"/>
  <c r="Q1700" i="10"/>
  <c r="Q1701" i="10"/>
  <c r="Q1702" i="10"/>
  <c r="Q1703" i="10"/>
  <c r="Q1704" i="10"/>
  <c r="Q1705" i="10"/>
  <c r="Q1706" i="10"/>
  <c r="Q1707" i="10"/>
  <c r="Q1708" i="10"/>
  <c r="Q1709" i="10"/>
  <c r="Q1710" i="10"/>
  <c r="Q1711" i="10"/>
  <c r="Q1712" i="10"/>
  <c r="Q1713" i="10"/>
  <c r="Q1714" i="10"/>
  <c r="Q1715" i="10"/>
  <c r="Q1716" i="10"/>
  <c r="Q1717" i="10"/>
  <c r="Q1718" i="10"/>
  <c r="Q1719" i="10"/>
  <c r="Q1720" i="10"/>
  <c r="Q1721" i="10"/>
  <c r="Q1722" i="10"/>
  <c r="Q1723" i="10"/>
  <c r="Q1724" i="10"/>
  <c r="Q1725" i="10"/>
  <c r="Q1726" i="10"/>
  <c r="Q1727" i="10"/>
  <c r="Q1728" i="10"/>
  <c r="Q1729" i="10"/>
  <c r="Q1730" i="10"/>
  <c r="Q1731" i="10"/>
  <c r="Q1732" i="10"/>
  <c r="Q1733" i="10"/>
  <c r="Q1734" i="10"/>
  <c r="Q1735" i="10"/>
  <c r="Q1736" i="10"/>
  <c r="Q1737" i="10"/>
  <c r="Q1738" i="10"/>
  <c r="Q1739" i="10"/>
  <c r="Q1740" i="10"/>
  <c r="Q1741" i="10"/>
  <c r="Q1742" i="10"/>
  <c r="Q1743" i="10"/>
  <c r="Q1744" i="10"/>
  <c r="Q1745" i="10"/>
  <c r="Q1746" i="10"/>
  <c r="Q1747" i="10"/>
  <c r="Q1748" i="10"/>
  <c r="Q1749" i="10"/>
  <c r="Q1750" i="10"/>
  <c r="Q1751" i="10"/>
  <c r="Q1752" i="10"/>
  <c r="Q1753" i="10"/>
  <c r="Q1754" i="10"/>
  <c r="Q1755" i="10"/>
  <c r="Q1756" i="10"/>
  <c r="Q1757" i="10"/>
  <c r="Q1758" i="10"/>
  <c r="Q1759" i="10"/>
  <c r="Q1760" i="10"/>
  <c r="Q1761" i="10"/>
  <c r="Q1762" i="10"/>
  <c r="Q1763" i="10"/>
  <c r="Q1764" i="10"/>
  <c r="Q1765" i="10"/>
  <c r="Q1766" i="10"/>
  <c r="Q1767" i="10"/>
  <c r="Q1768" i="10"/>
  <c r="Q1769" i="10"/>
  <c r="Q1770" i="10"/>
  <c r="Q1771" i="10"/>
  <c r="Q1772" i="10"/>
  <c r="Q1773" i="10"/>
  <c r="Q1774" i="10"/>
  <c r="Q1775" i="10"/>
  <c r="Q1776" i="10"/>
  <c r="Q1777" i="10"/>
  <c r="Q1778" i="10"/>
  <c r="Q1779" i="10"/>
  <c r="Q1780" i="10"/>
  <c r="Q1781" i="10"/>
  <c r="Q1782" i="10"/>
  <c r="Q1783" i="10"/>
  <c r="Q1784" i="10"/>
  <c r="Q1785" i="10"/>
  <c r="Q1786" i="10"/>
  <c r="Q1787" i="10"/>
  <c r="Q1788" i="10"/>
  <c r="Q1789" i="10"/>
  <c r="Q1790" i="10"/>
  <c r="Q1791" i="10"/>
  <c r="Q1792" i="10"/>
  <c r="Q1793" i="10"/>
  <c r="Q1794" i="10"/>
  <c r="Q1795" i="10"/>
  <c r="Q1796" i="10"/>
  <c r="Q1797" i="10"/>
  <c r="Q1798" i="10"/>
  <c r="Q1799" i="10"/>
  <c r="Q1800" i="10"/>
  <c r="Q1801" i="10"/>
  <c r="Q1802" i="10"/>
  <c r="Q1803" i="10"/>
  <c r="Q1804" i="10"/>
  <c r="Q1805" i="10"/>
  <c r="Q1806" i="10"/>
  <c r="Q1807" i="10"/>
  <c r="Q1808" i="10"/>
  <c r="Q1809" i="10"/>
  <c r="Q1810" i="10"/>
  <c r="Q1811" i="10"/>
  <c r="Q1812" i="10"/>
  <c r="Q1813" i="10"/>
  <c r="Q1814" i="10"/>
  <c r="Q1815" i="10"/>
  <c r="Q1816" i="10"/>
  <c r="Q1817" i="10"/>
  <c r="Q1818" i="10"/>
  <c r="Q1819" i="10"/>
  <c r="Q1820" i="10"/>
  <c r="Q1821" i="10"/>
  <c r="Q1822" i="10"/>
  <c r="Q1823" i="10"/>
  <c r="Q1824" i="10"/>
  <c r="Q1825" i="10"/>
  <c r="Q1826" i="10"/>
  <c r="Q1827" i="10"/>
  <c r="Q1828" i="10"/>
  <c r="Q1829" i="10"/>
  <c r="Q1830" i="10"/>
  <c r="Q1831" i="10"/>
  <c r="Q1832" i="10"/>
  <c r="Q1833" i="10"/>
  <c r="Q1834" i="10"/>
  <c r="Q1835" i="10"/>
  <c r="Q1836" i="10"/>
  <c r="Q1837" i="10"/>
  <c r="Q1838" i="10"/>
  <c r="Q1839" i="10"/>
  <c r="Q1840" i="10"/>
  <c r="Q1841" i="10"/>
  <c r="Q1842" i="10"/>
  <c r="Q1843" i="10"/>
  <c r="Q1844" i="10"/>
  <c r="Q1845" i="10"/>
  <c r="Q1846" i="10"/>
  <c r="Q1847" i="10"/>
  <c r="Q1848" i="10"/>
  <c r="Q1849" i="10"/>
  <c r="Q1850" i="10"/>
  <c r="Q1851" i="10"/>
  <c r="Q1852" i="10"/>
  <c r="Q1853" i="10"/>
  <c r="Q1854" i="10"/>
  <c r="Q1855" i="10"/>
  <c r="Q1856" i="10"/>
  <c r="Q1857" i="10"/>
  <c r="Q1858" i="10"/>
  <c r="Q1859" i="10"/>
  <c r="Q1860" i="10"/>
  <c r="Q1861" i="10"/>
  <c r="Q1862" i="10"/>
  <c r="Q1863" i="10"/>
  <c r="Q1864" i="10"/>
  <c r="Q1865" i="10"/>
  <c r="Q1866" i="10"/>
  <c r="Q1867" i="10"/>
  <c r="Q1868" i="10"/>
  <c r="Q1869" i="10"/>
  <c r="Q1870" i="10"/>
  <c r="Q1871" i="10"/>
  <c r="Q1872" i="10"/>
  <c r="Q1873" i="10"/>
  <c r="Q1874" i="10"/>
  <c r="Q1875" i="10"/>
  <c r="Q1876" i="10"/>
  <c r="Q1877" i="10"/>
  <c r="Q1878" i="10"/>
  <c r="Q1879" i="10"/>
  <c r="Q1880" i="10"/>
  <c r="Q1881" i="10"/>
  <c r="Q1882" i="10"/>
  <c r="Q1883" i="10"/>
  <c r="Q1884" i="10"/>
  <c r="Q1885" i="10"/>
  <c r="Q1886" i="10"/>
  <c r="Q1887" i="10"/>
  <c r="Q1888" i="10"/>
  <c r="Q1889" i="10"/>
  <c r="Q1890" i="10"/>
  <c r="Q1891" i="10"/>
  <c r="Q1892" i="10"/>
  <c r="Q1893" i="10"/>
  <c r="Q1894" i="10"/>
  <c r="Q1895" i="10"/>
  <c r="Q1896" i="10"/>
  <c r="Q1897" i="10"/>
  <c r="Q1898" i="10"/>
  <c r="Q1899" i="10"/>
  <c r="Q1900" i="10"/>
  <c r="Q1901" i="10"/>
  <c r="Q1902" i="10"/>
  <c r="Q1903" i="10"/>
  <c r="Q1904" i="10"/>
  <c r="Q1905" i="10"/>
  <c r="Q1906" i="10"/>
  <c r="Q1907" i="10"/>
  <c r="Q1908" i="10"/>
  <c r="Q1909" i="10"/>
  <c r="Q1910" i="10"/>
  <c r="Q1911" i="10"/>
  <c r="Q1912" i="10"/>
  <c r="Q1913" i="10"/>
  <c r="Q1914" i="10"/>
  <c r="Q1915" i="10"/>
  <c r="Q1916" i="10"/>
  <c r="Q1917" i="10"/>
  <c r="Q1918" i="10"/>
  <c r="Q1919" i="10"/>
  <c r="Q1920" i="10"/>
  <c r="Q1921" i="10"/>
  <c r="Q1922" i="10"/>
  <c r="Q1923" i="10"/>
  <c r="Q1924" i="10"/>
  <c r="Q1925" i="10"/>
  <c r="Q1926" i="10"/>
  <c r="Q1927" i="10"/>
  <c r="Q1928" i="10"/>
  <c r="Q1929" i="10"/>
  <c r="Q1930" i="10"/>
  <c r="Q1931" i="10"/>
  <c r="Q1932" i="10"/>
  <c r="Q1933" i="10"/>
  <c r="Q1934" i="10"/>
  <c r="Q1935" i="10"/>
  <c r="Q1936" i="10"/>
  <c r="Q1937" i="10"/>
  <c r="Q1938" i="10"/>
  <c r="Q1939" i="10"/>
  <c r="Q1940" i="10"/>
  <c r="Q1941" i="10"/>
  <c r="Q1942" i="10"/>
  <c r="Q1943" i="10"/>
  <c r="Q1944" i="10"/>
  <c r="Q1945" i="10"/>
  <c r="Q1946" i="10"/>
  <c r="Q1947" i="10"/>
  <c r="Q1948" i="10"/>
  <c r="Q1949" i="10"/>
  <c r="Q1950" i="10"/>
  <c r="Q1951" i="10"/>
  <c r="Q1952" i="10"/>
  <c r="Q1953" i="10"/>
  <c r="Q1954" i="10"/>
  <c r="Q1955" i="10"/>
  <c r="Q1956" i="10"/>
  <c r="Q1957" i="10"/>
  <c r="Q1958" i="10"/>
  <c r="Q1959" i="10"/>
  <c r="Q1960" i="10"/>
  <c r="Q1961" i="10"/>
  <c r="Q1962" i="10"/>
  <c r="Q1963" i="10"/>
  <c r="Q1964" i="10"/>
  <c r="Q1965" i="10"/>
  <c r="Q1966" i="10"/>
  <c r="Q1967" i="10"/>
  <c r="Q1968" i="10"/>
  <c r="Q1969" i="10"/>
  <c r="Q1970" i="10"/>
  <c r="Q1971" i="10"/>
  <c r="Q1972" i="10"/>
  <c r="Q1973" i="10"/>
  <c r="Q1974" i="10"/>
  <c r="Q1975" i="10"/>
  <c r="Q1976" i="10"/>
  <c r="Q1977" i="10"/>
  <c r="Q1978" i="10"/>
  <c r="Q1979" i="10"/>
  <c r="Q1980" i="10"/>
  <c r="Q1981" i="10"/>
  <c r="Q1982" i="10"/>
  <c r="Q1983" i="10"/>
  <c r="Q1984" i="10"/>
  <c r="Q1985" i="10"/>
  <c r="Q1986" i="10"/>
  <c r="Q1987" i="10"/>
  <c r="Q1988" i="10"/>
  <c r="Q1989" i="10"/>
  <c r="Q1990" i="10"/>
  <c r="Q1991" i="10"/>
  <c r="Q1992" i="10"/>
  <c r="Q1993" i="10"/>
  <c r="Q1994" i="10"/>
  <c r="Q1995" i="10"/>
  <c r="Q1996" i="10"/>
  <c r="Q1997" i="10"/>
  <c r="Q1998" i="10"/>
  <c r="Q1999" i="10"/>
  <c r="Q2000" i="10"/>
  <c r="Q2001" i="10"/>
  <c r="Q2002" i="10"/>
  <c r="Q2003" i="10"/>
  <c r="Q2004" i="10"/>
  <c r="Q2005" i="10"/>
  <c r="Q2006" i="10"/>
  <c r="Q2007" i="10"/>
  <c r="Q2008" i="10"/>
  <c r="Q2009" i="10"/>
  <c r="Q2010" i="10"/>
  <c r="Q2011" i="10"/>
  <c r="Q2012" i="10"/>
  <c r="Q2013" i="10"/>
  <c r="Q2014" i="10"/>
  <c r="Q2015" i="10"/>
  <c r="Q2016" i="10"/>
  <c r="Q2017" i="10"/>
  <c r="Q2018" i="10"/>
  <c r="Q2019" i="10"/>
  <c r="Q2020" i="10"/>
  <c r="Q2021" i="10"/>
  <c r="Q2022" i="10"/>
  <c r="Q2023" i="10"/>
  <c r="Q2024" i="10"/>
  <c r="Q2025" i="10"/>
  <c r="Q2026" i="10"/>
  <c r="Q2027" i="10"/>
  <c r="Q2028" i="10"/>
  <c r="Q2029" i="10"/>
  <c r="Q2030" i="10"/>
  <c r="Q2031" i="10"/>
  <c r="Q2032" i="10"/>
  <c r="Q2033" i="10"/>
  <c r="Q2034" i="10"/>
  <c r="Q2035" i="10"/>
  <c r="Q2036" i="10"/>
  <c r="Q2037" i="10"/>
  <c r="Q2038" i="10"/>
  <c r="Q2039" i="10"/>
  <c r="Q2040" i="10"/>
  <c r="Q2041" i="10"/>
  <c r="Q2042" i="10"/>
  <c r="Q2043" i="10"/>
  <c r="Q2044" i="10"/>
  <c r="Q2045" i="10"/>
  <c r="Q2046" i="10"/>
  <c r="Q2047" i="10"/>
  <c r="Q2048" i="10"/>
  <c r="Q2049" i="10"/>
  <c r="Q2050" i="10"/>
  <c r="Q2051" i="10"/>
  <c r="Q2052" i="10"/>
  <c r="Q2053" i="10"/>
  <c r="Q2054" i="10"/>
  <c r="Q2055" i="10"/>
  <c r="Q2056" i="10"/>
  <c r="Q2057" i="10"/>
  <c r="Q2058" i="10"/>
  <c r="Q2059" i="10"/>
  <c r="Q2060" i="10"/>
  <c r="Q2061" i="10"/>
  <c r="Q2062" i="10"/>
  <c r="Q2063" i="10"/>
  <c r="Q2064" i="10"/>
  <c r="Q2065" i="10"/>
  <c r="Q2066" i="10"/>
  <c r="Q2067" i="10"/>
  <c r="Q2068" i="10"/>
  <c r="Q2069" i="10"/>
  <c r="Q2070" i="10"/>
  <c r="Q2071" i="10"/>
  <c r="Q2072" i="10"/>
  <c r="Q2073" i="10"/>
  <c r="Q2074" i="10"/>
  <c r="Q2075" i="10"/>
  <c r="Q2076" i="10"/>
  <c r="Q2077" i="10"/>
  <c r="Q2078" i="10"/>
  <c r="Q2079" i="10"/>
  <c r="Q2080" i="10"/>
  <c r="Q2081" i="10"/>
  <c r="Q2082" i="10"/>
  <c r="Q2083" i="10"/>
  <c r="Q2084" i="10"/>
  <c r="Q2085" i="10"/>
  <c r="Q2086" i="10"/>
  <c r="Q2087" i="10"/>
  <c r="Q2088" i="10"/>
  <c r="Q2089" i="10"/>
  <c r="Q2090" i="10"/>
  <c r="Q2091" i="10"/>
  <c r="Q2092" i="10"/>
  <c r="Q2093" i="10"/>
  <c r="Q2094" i="10"/>
  <c r="Q2095" i="10"/>
  <c r="Q2096" i="10"/>
  <c r="Q2097" i="10"/>
  <c r="Q2098" i="10"/>
  <c r="Q2099" i="10"/>
  <c r="Q2100" i="10"/>
  <c r="Q2101" i="10"/>
  <c r="Q2102" i="10"/>
  <c r="Q2103" i="10"/>
  <c r="Q2104" i="10"/>
  <c r="Q2105" i="10"/>
  <c r="Q2106" i="10"/>
  <c r="Q2107" i="10"/>
  <c r="Q2108" i="10"/>
  <c r="Q2109" i="10"/>
  <c r="Q2110" i="10"/>
  <c r="Q2111" i="10"/>
  <c r="Q2112" i="10"/>
  <c r="Q2113" i="10"/>
  <c r="Q2114" i="10"/>
  <c r="Q2115" i="10"/>
  <c r="Q2116" i="10"/>
  <c r="Q2117" i="10"/>
  <c r="Q2118" i="10"/>
  <c r="Q2119" i="10"/>
  <c r="Q2120" i="10"/>
  <c r="Q2121" i="10"/>
  <c r="Q2122" i="10"/>
  <c r="Q2123" i="10"/>
  <c r="Q2124" i="10"/>
  <c r="Q2125" i="10"/>
  <c r="Q2126" i="10"/>
  <c r="Q2127" i="10"/>
  <c r="Q2128" i="10"/>
  <c r="Q2129" i="10"/>
  <c r="Q2130" i="10"/>
  <c r="Q2131" i="10"/>
  <c r="Q2132" i="10"/>
  <c r="Q2133" i="10"/>
  <c r="Q2134" i="10"/>
  <c r="Q2135" i="10"/>
  <c r="Q2136" i="10"/>
  <c r="Q2137" i="10"/>
  <c r="Q2138" i="10"/>
  <c r="Q2139" i="10"/>
  <c r="Q2140" i="10"/>
  <c r="Q2141" i="10"/>
  <c r="Q2142" i="10"/>
  <c r="Q2143" i="10"/>
  <c r="Q2144" i="10"/>
  <c r="Q2145" i="10"/>
  <c r="Q2146" i="10"/>
  <c r="Q2147" i="10"/>
  <c r="Q2148" i="10"/>
  <c r="Q2149" i="10"/>
  <c r="Q2150" i="10"/>
  <c r="Q2151" i="10"/>
  <c r="Q2152" i="10"/>
  <c r="Q2153" i="10"/>
  <c r="Q2154" i="10"/>
  <c r="Q2155" i="10"/>
  <c r="Q2156" i="10"/>
  <c r="Q2157" i="10"/>
  <c r="Q2158" i="10"/>
  <c r="Q2159" i="10"/>
  <c r="Q2160" i="10"/>
  <c r="Q2161" i="10"/>
  <c r="Q2162" i="10"/>
  <c r="Q2163" i="10"/>
  <c r="Q2164" i="10"/>
  <c r="Q2165" i="10"/>
  <c r="Q2166" i="10"/>
  <c r="Q2167" i="10"/>
  <c r="Q2168" i="10"/>
  <c r="Q2169" i="10"/>
  <c r="Q2170" i="10"/>
  <c r="Q2171" i="10"/>
  <c r="Q2172" i="10"/>
  <c r="Q2173" i="10"/>
  <c r="Q2174" i="10"/>
  <c r="Q2175" i="10"/>
  <c r="Q2176" i="10"/>
  <c r="Q2177" i="10"/>
  <c r="Q2178" i="10"/>
  <c r="Q2179" i="10"/>
  <c r="Q2180" i="10"/>
  <c r="Q2181" i="10"/>
  <c r="Q2182" i="10"/>
  <c r="Q2183" i="10"/>
  <c r="Q2184" i="10"/>
  <c r="Q2185" i="10"/>
  <c r="Q2186" i="10"/>
  <c r="Q2187" i="10"/>
  <c r="Q2188" i="10"/>
  <c r="Q2189" i="10"/>
  <c r="Q2190" i="10"/>
  <c r="Q2191" i="10"/>
  <c r="Q2192" i="10"/>
  <c r="Q2193" i="10"/>
  <c r="Q2194" i="10"/>
  <c r="Q2195" i="10"/>
  <c r="Q2196" i="10"/>
  <c r="Q2197" i="10"/>
  <c r="Q2198" i="10"/>
  <c r="Q2199" i="10"/>
  <c r="Q2200" i="10"/>
  <c r="Q2201" i="10"/>
  <c r="Q2202" i="10"/>
  <c r="Q2203" i="10"/>
  <c r="Q2204" i="10"/>
  <c r="Q2205" i="10"/>
  <c r="Q2206" i="10"/>
  <c r="Q2207" i="10"/>
  <c r="Q2208" i="10"/>
  <c r="Q2209" i="10"/>
  <c r="Q2210" i="10"/>
  <c r="Q2211" i="10"/>
  <c r="Q2212" i="10"/>
  <c r="Q2213" i="10"/>
  <c r="Q2214" i="10"/>
  <c r="Q2215" i="10"/>
  <c r="Q2216" i="10"/>
  <c r="Q2217" i="10"/>
  <c r="Q2218" i="10"/>
  <c r="Q2219" i="10"/>
  <c r="Q2220" i="10"/>
  <c r="Q2221" i="10"/>
  <c r="Q2222" i="10"/>
  <c r="Q2223" i="10"/>
  <c r="Q2224" i="10"/>
  <c r="Q2225" i="10"/>
  <c r="Q2226" i="10"/>
  <c r="Q2227" i="10"/>
  <c r="Q2228" i="10"/>
  <c r="Q2229" i="10"/>
  <c r="Q2230" i="10"/>
  <c r="Q2231" i="10"/>
  <c r="Q2232" i="10"/>
  <c r="Q2233" i="10"/>
  <c r="Q2234" i="10"/>
  <c r="Q2235" i="10"/>
  <c r="Q2236" i="10"/>
  <c r="Q2237" i="10"/>
  <c r="Q2238" i="10"/>
  <c r="Q2239" i="10"/>
  <c r="Q2240" i="10"/>
  <c r="Q2241" i="10"/>
  <c r="Q2242" i="10"/>
  <c r="Q2243" i="10"/>
  <c r="Q2244" i="10"/>
  <c r="Q2245" i="10"/>
  <c r="Q2246" i="10"/>
  <c r="Q2247" i="10"/>
  <c r="Q2248" i="10"/>
  <c r="Q2249" i="10"/>
  <c r="Q2250" i="10"/>
  <c r="Q2251" i="10"/>
  <c r="Q2252" i="10"/>
  <c r="Q2253" i="10"/>
  <c r="Q2254" i="10"/>
  <c r="Q2255" i="10"/>
  <c r="Q2256" i="10"/>
  <c r="Q2257" i="10"/>
  <c r="Q2258" i="10"/>
  <c r="Q2259" i="10"/>
  <c r="Q2260" i="10"/>
  <c r="Q2261" i="10"/>
  <c r="Q2262" i="10"/>
  <c r="Q2263" i="10"/>
  <c r="Q2264" i="10"/>
  <c r="Q2265" i="10"/>
  <c r="Q2266" i="10"/>
  <c r="Q2267" i="10"/>
  <c r="Q2268" i="10"/>
  <c r="Q2269" i="10"/>
  <c r="Q2270" i="10"/>
  <c r="Q2271" i="10"/>
  <c r="Q2272" i="10"/>
  <c r="Q2273" i="10"/>
  <c r="Q2274" i="10"/>
  <c r="Q2275" i="10"/>
  <c r="Q2276" i="10"/>
  <c r="Q2277" i="10"/>
  <c r="Q2278" i="10"/>
  <c r="Q2279" i="10"/>
  <c r="Q2280" i="10"/>
  <c r="Q2281" i="10"/>
  <c r="Q2282" i="10"/>
  <c r="Q2283" i="10"/>
  <c r="Q2284" i="10"/>
  <c r="Q2285" i="10"/>
  <c r="Q2286" i="10"/>
  <c r="Q2287" i="10"/>
  <c r="Q2288" i="10"/>
  <c r="Q2289" i="10"/>
  <c r="Q2290" i="10"/>
  <c r="Q2291" i="10"/>
  <c r="Q2292" i="10"/>
  <c r="Q2293" i="10"/>
  <c r="Q2294" i="10"/>
  <c r="Q2295" i="10"/>
  <c r="Q2296" i="10"/>
  <c r="Q2297" i="10"/>
  <c r="Q2298" i="10"/>
  <c r="Q2299" i="10"/>
  <c r="Q2300" i="10"/>
  <c r="Q2301" i="10"/>
  <c r="Q2302" i="10"/>
  <c r="Q2303" i="10"/>
  <c r="Q2304" i="10"/>
  <c r="Q2305" i="10"/>
  <c r="Q2306" i="10"/>
  <c r="Q2307" i="10"/>
  <c r="Q2308" i="10"/>
  <c r="Q2309" i="10"/>
  <c r="Q2310" i="10"/>
  <c r="Q2311" i="10"/>
  <c r="Q2312" i="10"/>
  <c r="Q2313" i="10"/>
  <c r="Q2314" i="10"/>
  <c r="Q2315" i="10"/>
  <c r="Q2316" i="10"/>
  <c r="Q2317" i="10"/>
  <c r="Q2318" i="10"/>
  <c r="Q2319" i="10"/>
  <c r="Q2320" i="10"/>
  <c r="Q2321" i="10"/>
  <c r="Q2322" i="10"/>
  <c r="Q2323" i="10"/>
  <c r="Q2324" i="10"/>
  <c r="Q2325" i="10"/>
  <c r="Q2326" i="10"/>
  <c r="Q2327" i="10"/>
  <c r="Q2328" i="10"/>
  <c r="Q2329" i="10"/>
  <c r="Q2330" i="10"/>
  <c r="Q2331" i="10"/>
  <c r="Q2332" i="10"/>
  <c r="Q2333" i="10"/>
  <c r="Q2334" i="10"/>
  <c r="Q2335" i="10"/>
  <c r="Q2336" i="10"/>
  <c r="Q2337" i="10"/>
  <c r="Q2338" i="10"/>
  <c r="Q2339" i="10"/>
  <c r="Q2340" i="10"/>
  <c r="Q2341" i="10"/>
  <c r="Q2342" i="10"/>
  <c r="Q2343" i="10"/>
  <c r="Q2344" i="10"/>
  <c r="Q2345" i="10"/>
  <c r="Q2346" i="10"/>
  <c r="Q2347" i="10"/>
  <c r="Q2348" i="10"/>
  <c r="Q2349" i="10"/>
  <c r="Q2350" i="10"/>
  <c r="Q2351" i="10"/>
  <c r="Q2352" i="10"/>
  <c r="Q2353" i="10"/>
  <c r="Q2354" i="10"/>
  <c r="Q2355" i="10"/>
  <c r="Q2356" i="10"/>
  <c r="Q2357" i="10"/>
  <c r="Q2358" i="10"/>
  <c r="Q2359" i="10"/>
  <c r="Q2360" i="10"/>
  <c r="Q2361" i="10"/>
  <c r="Q2362" i="10"/>
  <c r="Q2363" i="10"/>
  <c r="Q2364" i="10"/>
  <c r="Q2365" i="10"/>
  <c r="Q2366" i="10"/>
  <c r="Q2367" i="10"/>
  <c r="Q2368" i="10"/>
  <c r="Q2369" i="10"/>
  <c r="Q2370" i="10"/>
  <c r="Q2371" i="10"/>
  <c r="Q2372" i="10"/>
  <c r="Q2373" i="10"/>
  <c r="Q2374" i="10"/>
  <c r="Q2375" i="10"/>
  <c r="Q2376" i="10"/>
  <c r="Q2377" i="10"/>
  <c r="Q2378" i="10"/>
  <c r="Q2379" i="10"/>
  <c r="Q2380" i="10"/>
  <c r="Q2381" i="10"/>
  <c r="Q2382" i="10"/>
  <c r="Q2383" i="10"/>
  <c r="Q2384" i="10"/>
  <c r="Q2385" i="10"/>
  <c r="Q2386" i="10"/>
  <c r="Q2387" i="10"/>
  <c r="Q2388" i="10"/>
  <c r="Q2389" i="10"/>
  <c r="Q2390" i="10"/>
  <c r="Q2391" i="10"/>
  <c r="Q2392" i="10"/>
  <c r="Q2393" i="10"/>
  <c r="Q2394" i="10"/>
  <c r="Q2395" i="10"/>
  <c r="Q2396" i="10"/>
  <c r="Q2397" i="10"/>
  <c r="Q2398" i="10"/>
  <c r="Q2399" i="10"/>
  <c r="Q2400" i="10"/>
  <c r="Q2401" i="10"/>
  <c r="Q2402" i="10"/>
  <c r="Q2403" i="10"/>
  <c r="Q2404" i="10"/>
  <c r="Q2405" i="10"/>
  <c r="Q2406" i="10"/>
  <c r="Q2407" i="10"/>
  <c r="Q2408" i="10"/>
  <c r="Q2409" i="10"/>
  <c r="Q2410" i="10"/>
  <c r="Q2411" i="10"/>
  <c r="Q2412" i="10"/>
  <c r="Q2413" i="10"/>
  <c r="Q2414" i="10"/>
  <c r="Q2415" i="10"/>
  <c r="Q2416" i="10"/>
  <c r="Q2417" i="10"/>
  <c r="Q2418" i="10"/>
  <c r="Q2419" i="10"/>
  <c r="Q2420" i="10"/>
  <c r="Q2421" i="10"/>
  <c r="Q2422" i="10"/>
  <c r="Q2423" i="10"/>
  <c r="Q2424" i="10"/>
  <c r="Q2425" i="10"/>
  <c r="Q2426" i="10"/>
  <c r="Q2427" i="10"/>
  <c r="Q2428" i="10"/>
  <c r="Q2429" i="10"/>
  <c r="Q2430" i="10"/>
  <c r="Q2431" i="10"/>
  <c r="Q2432" i="10"/>
  <c r="Q2433" i="10"/>
  <c r="Q2434" i="10"/>
  <c r="Q2435" i="10"/>
  <c r="Q2436" i="10"/>
  <c r="Q2437" i="10"/>
  <c r="Q2438" i="10"/>
  <c r="Q2439" i="10"/>
  <c r="Q2440" i="10"/>
  <c r="Q2441" i="10"/>
  <c r="Q2442" i="10"/>
  <c r="Q2443" i="10"/>
  <c r="Q2444" i="10"/>
  <c r="Q2445" i="10"/>
  <c r="Q2446" i="10"/>
  <c r="Q2447" i="10"/>
  <c r="Q2448" i="10"/>
  <c r="Q2449" i="10"/>
  <c r="Q2450" i="10"/>
  <c r="Q2451" i="10"/>
  <c r="Q2452" i="10"/>
  <c r="Q2453" i="10"/>
  <c r="Q2454" i="10"/>
  <c r="Q2455" i="10"/>
  <c r="Q2456" i="10"/>
  <c r="Q2457" i="10"/>
  <c r="Q2458" i="10"/>
  <c r="Q2459" i="10"/>
  <c r="Q2460" i="10"/>
  <c r="Q2461" i="10"/>
  <c r="Q2462" i="10"/>
  <c r="Q2463" i="10"/>
  <c r="Q2464" i="10"/>
  <c r="Q2465" i="10"/>
  <c r="Q2466" i="10"/>
  <c r="Q2467" i="10"/>
  <c r="Q2468" i="10"/>
  <c r="Q2469" i="10"/>
  <c r="Q2470" i="10"/>
  <c r="Q2471" i="10"/>
  <c r="Q2472" i="10"/>
  <c r="Q2473" i="10"/>
  <c r="Q2474" i="10"/>
  <c r="Q2475" i="10"/>
  <c r="Q2476" i="10"/>
  <c r="Q2477" i="10"/>
  <c r="Q2478" i="10"/>
  <c r="Q2479" i="10"/>
  <c r="Q2480" i="10"/>
  <c r="V4" i="10"/>
  <c r="L4" i="10"/>
  <c r="L97" i="10"/>
  <c r="L98" i="10"/>
  <c r="L99" i="10"/>
  <c r="L100" i="10"/>
  <c r="H4" i="10"/>
  <c r="H97" i="10"/>
  <c r="H98" i="10"/>
  <c r="H99" i="10"/>
  <c r="AB4" i="10"/>
  <c r="W4" i="10"/>
  <c r="U4" i="10"/>
  <c r="S4" i="10"/>
  <c r="R4" i="10"/>
  <c r="Q4" i="10"/>
  <c r="AB100" i="10"/>
  <c r="AB101" i="10"/>
  <c r="AB102" i="10"/>
  <c r="AB103" i="10"/>
  <c r="AB104" i="10"/>
  <c r="AB105" i="10"/>
  <c r="AB106" i="10"/>
  <c r="AB107" i="10"/>
  <c r="AB108" i="10"/>
  <c r="AB109" i="10"/>
  <c r="AB110" i="10"/>
  <c r="AB111" i="10"/>
  <c r="AB112" i="10"/>
  <c r="AB113" i="10"/>
  <c r="AB114" i="10"/>
  <c r="AB115" i="10"/>
  <c r="AB116" i="10"/>
  <c r="AB117" i="10"/>
  <c r="AB118" i="10"/>
  <c r="AB119" i="10"/>
  <c r="AB120" i="10"/>
  <c r="AB121" i="10"/>
  <c r="AB122" i="10"/>
  <c r="AB123" i="10"/>
  <c r="AB124" i="10"/>
  <c r="AB125" i="10"/>
  <c r="AB126" i="10"/>
  <c r="AB127" i="10"/>
  <c r="AB128" i="10"/>
  <c r="AB129" i="10"/>
  <c r="AB130" i="10"/>
  <c r="AB131" i="10"/>
  <c r="AB132" i="10"/>
  <c r="AB133" i="10"/>
  <c r="AB134" i="10"/>
  <c r="AB135" i="10"/>
  <c r="AB136" i="10"/>
  <c r="AB137" i="10"/>
  <c r="AB138" i="10"/>
  <c r="AB139" i="10"/>
  <c r="AB140" i="10"/>
  <c r="AB141" i="10"/>
  <c r="AB142" i="10"/>
  <c r="AB143" i="10"/>
  <c r="AB144" i="10"/>
  <c r="AB145" i="10"/>
  <c r="AB146" i="10"/>
  <c r="AB147" i="10"/>
  <c r="AB148" i="10"/>
  <c r="AB149" i="10"/>
  <c r="AB150" i="10"/>
  <c r="AB151" i="10"/>
  <c r="AB152" i="10"/>
  <c r="AB153" i="10"/>
  <c r="AB154" i="10"/>
  <c r="AB155" i="10"/>
  <c r="AB156" i="10"/>
  <c r="AB157" i="10"/>
  <c r="AB158" i="10"/>
  <c r="AB159" i="10"/>
  <c r="AB160" i="10"/>
  <c r="AB161" i="10"/>
  <c r="AB162" i="10"/>
  <c r="AB163" i="10"/>
  <c r="AB164" i="10"/>
  <c r="AB165" i="10"/>
  <c r="AB166" i="10"/>
  <c r="AB167" i="10"/>
  <c r="AB168" i="10"/>
  <c r="AB169" i="10"/>
  <c r="AB170" i="10"/>
  <c r="AB171" i="10"/>
  <c r="AB172" i="10"/>
  <c r="AB173" i="10"/>
  <c r="AB174" i="10"/>
  <c r="AB175" i="10"/>
  <c r="AB176" i="10"/>
  <c r="AB177" i="10"/>
  <c r="AB178" i="10"/>
  <c r="AB179" i="10"/>
  <c r="AB180" i="10"/>
  <c r="AB181" i="10"/>
  <c r="AB182" i="10"/>
  <c r="AB183" i="10"/>
  <c r="AB184" i="10"/>
  <c r="AB185" i="10"/>
  <c r="AB186" i="10"/>
  <c r="AB187" i="10"/>
  <c r="AB188" i="10"/>
  <c r="AB189" i="10"/>
  <c r="AB190" i="10"/>
  <c r="AB191" i="10"/>
  <c r="AB192" i="10"/>
  <c r="AB193" i="10"/>
  <c r="AB194" i="10"/>
  <c r="AB195" i="10"/>
  <c r="AB196" i="10"/>
  <c r="AB197" i="10"/>
  <c r="AB198" i="10"/>
  <c r="AB199" i="10"/>
  <c r="AB200" i="10"/>
  <c r="AB201" i="10"/>
  <c r="AB202" i="10"/>
  <c r="AB203" i="10"/>
  <c r="AB204" i="10"/>
  <c r="AB205" i="10"/>
  <c r="AB206" i="10"/>
  <c r="AB207" i="10"/>
  <c r="AB208" i="10"/>
  <c r="AB209" i="10"/>
  <c r="AB210" i="10"/>
  <c r="AB211" i="10"/>
  <c r="AB212" i="10"/>
  <c r="AB213" i="10"/>
  <c r="AB214" i="10"/>
  <c r="AB215" i="10"/>
  <c r="AB216" i="10"/>
  <c r="AB217" i="10"/>
  <c r="AB218" i="10"/>
  <c r="AB219" i="10"/>
  <c r="AB220" i="10"/>
  <c r="AB221" i="10"/>
  <c r="AB222" i="10"/>
  <c r="AB223" i="10"/>
  <c r="AB224" i="10"/>
  <c r="AB225" i="10"/>
  <c r="AB226" i="10"/>
  <c r="AB227" i="10"/>
  <c r="AB228" i="10"/>
  <c r="AB229" i="10"/>
  <c r="AB230" i="10"/>
  <c r="AB231" i="10"/>
  <c r="AB232" i="10"/>
  <c r="AB233" i="10"/>
  <c r="AB234" i="10"/>
  <c r="AB235" i="10"/>
  <c r="AB236" i="10"/>
  <c r="AB237" i="10"/>
  <c r="AB238" i="10"/>
  <c r="AB239" i="10"/>
  <c r="AB240" i="10"/>
  <c r="AB241" i="10"/>
  <c r="AB242" i="10"/>
  <c r="AB243" i="10"/>
  <c r="AB244" i="10"/>
  <c r="AB245" i="10"/>
  <c r="AB246" i="10"/>
  <c r="AB247" i="10"/>
  <c r="AB248" i="10"/>
  <c r="AB249" i="10"/>
  <c r="AB250" i="10"/>
  <c r="AB251" i="10"/>
  <c r="AB252" i="10"/>
  <c r="AB253" i="10"/>
  <c r="AB254" i="10"/>
  <c r="AB255" i="10"/>
  <c r="AB256" i="10"/>
  <c r="AB257" i="10"/>
  <c r="AB258" i="10"/>
  <c r="AB259" i="10"/>
  <c r="AB260" i="10"/>
  <c r="AB261" i="10"/>
  <c r="AB262" i="10"/>
  <c r="AB263" i="10"/>
  <c r="AB264" i="10"/>
  <c r="AB265" i="10"/>
  <c r="AB266" i="10"/>
  <c r="AB267" i="10"/>
  <c r="AB268" i="10"/>
  <c r="AB269" i="10"/>
  <c r="AB270" i="10"/>
  <c r="AB271" i="10"/>
  <c r="AB272" i="10"/>
  <c r="AB273" i="10"/>
  <c r="AB274" i="10"/>
  <c r="AB275" i="10"/>
  <c r="AB276" i="10"/>
  <c r="AB277" i="10"/>
  <c r="AB278" i="10"/>
  <c r="AB279" i="10"/>
  <c r="AB280" i="10"/>
  <c r="AB281" i="10"/>
  <c r="AB282" i="10"/>
  <c r="AB283" i="10"/>
  <c r="AB284" i="10"/>
  <c r="AB285" i="10"/>
  <c r="AB286" i="10"/>
  <c r="AB287" i="10"/>
  <c r="AB288" i="10"/>
  <c r="AB289" i="10"/>
  <c r="AB290" i="10"/>
  <c r="AB291" i="10"/>
  <c r="AB292" i="10"/>
  <c r="AB293" i="10"/>
  <c r="AB294" i="10"/>
  <c r="AB295" i="10"/>
  <c r="AB296" i="10"/>
  <c r="AB297" i="10"/>
  <c r="AB298" i="10"/>
  <c r="AB299" i="10"/>
  <c r="AB300" i="10"/>
  <c r="AB301" i="10"/>
  <c r="AB302" i="10"/>
  <c r="AB303" i="10"/>
  <c r="AB304" i="10"/>
  <c r="AB305" i="10"/>
  <c r="AB306" i="10"/>
  <c r="AB307" i="10"/>
  <c r="AB308" i="10"/>
  <c r="AB309" i="10"/>
  <c r="AB310" i="10"/>
  <c r="AB311" i="10"/>
  <c r="AB312" i="10"/>
  <c r="AB313" i="10"/>
  <c r="AB314" i="10"/>
  <c r="AB315" i="10"/>
  <c r="AB316" i="10"/>
  <c r="AB317" i="10"/>
  <c r="AB318" i="10"/>
  <c r="AB319" i="10"/>
  <c r="AB320" i="10"/>
  <c r="AB321" i="10"/>
  <c r="AB322" i="10"/>
  <c r="AB323" i="10"/>
  <c r="AB324" i="10"/>
  <c r="AB325" i="10"/>
  <c r="AB326" i="10"/>
  <c r="AB327" i="10"/>
  <c r="AB328" i="10"/>
  <c r="AB329" i="10"/>
  <c r="AB330" i="10"/>
  <c r="AB331" i="10"/>
  <c r="AB332" i="10"/>
  <c r="AB333" i="10"/>
  <c r="AB334" i="10"/>
  <c r="AB335" i="10"/>
  <c r="AB336" i="10"/>
  <c r="AB337" i="10"/>
  <c r="AB338" i="10"/>
  <c r="AB339" i="10"/>
  <c r="AB340" i="10"/>
  <c r="AB341" i="10"/>
  <c r="AB342" i="10"/>
  <c r="AB343" i="10"/>
  <c r="AB344" i="10"/>
  <c r="AB345" i="10"/>
  <c r="AB346" i="10"/>
  <c r="AB347" i="10"/>
  <c r="AB348" i="10"/>
  <c r="AB349" i="10"/>
  <c r="AB350" i="10"/>
  <c r="AB351" i="10"/>
  <c r="AB352" i="10"/>
  <c r="AB353" i="10"/>
  <c r="AB354" i="10"/>
  <c r="AB355" i="10"/>
  <c r="AB356" i="10"/>
  <c r="AB357" i="10"/>
  <c r="AB358" i="10"/>
  <c r="AB359" i="10"/>
  <c r="AB360" i="10"/>
  <c r="AB361" i="10"/>
  <c r="AB362" i="10"/>
  <c r="AB363" i="10"/>
  <c r="AB364" i="10"/>
  <c r="AB365" i="10"/>
  <c r="AB366" i="10"/>
  <c r="AB367" i="10"/>
  <c r="AB368" i="10"/>
  <c r="AB369" i="10"/>
  <c r="AB370" i="10"/>
  <c r="AB371" i="10"/>
  <c r="AB372" i="10"/>
  <c r="AB373" i="10"/>
  <c r="AB374" i="10"/>
  <c r="AB375" i="10"/>
  <c r="AB376" i="10"/>
  <c r="AB377" i="10"/>
  <c r="AB378" i="10"/>
  <c r="AB379" i="10"/>
  <c r="AB380" i="10"/>
  <c r="AB381" i="10"/>
  <c r="AB382" i="10"/>
  <c r="AB383" i="10"/>
  <c r="AB384" i="10"/>
  <c r="AB385" i="10"/>
  <c r="AB386" i="10"/>
  <c r="AB387" i="10"/>
  <c r="AB388" i="10"/>
  <c r="AB389" i="10"/>
  <c r="AB390" i="10"/>
  <c r="AB391" i="10"/>
  <c r="AB392" i="10"/>
  <c r="AB393" i="10"/>
  <c r="AB394" i="10"/>
  <c r="AB395" i="10"/>
  <c r="AB396" i="10"/>
  <c r="AB397" i="10"/>
  <c r="AB398" i="10"/>
  <c r="AB399" i="10"/>
  <c r="AB400" i="10"/>
  <c r="AB401" i="10"/>
  <c r="AB402" i="10"/>
  <c r="AB403" i="10"/>
  <c r="AB404" i="10"/>
  <c r="AB405" i="10"/>
  <c r="AB406" i="10"/>
  <c r="AB407" i="10"/>
  <c r="AB408" i="10"/>
  <c r="AB409" i="10"/>
  <c r="AB410" i="10"/>
  <c r="AB411" i="10"/>
  <c r="AB412" i="10"/>
  <c r="AB413" i="10"/>
  <c r="AB414" i="10"/>
  <c r="AB415" i="10"/>
  <c r="AB416" i="10"/>
  <c r="AB417" i="10"/>
  <c r="AB418" i="10"/>
  <c r="AB419" i="10"/>
  <c r="AB420" i="10"/>
  <c r="AB421" i="10"/>
  <c r="AB422" i="10"/>
  <c r="AB423" i="10"/>
  <c r="AB424" i="10"/>
  <c r="AB425" i="10"/>
  <c r="AB426" i="10"/>
  <c r="AB427" i="10"/>
  <c r="AB428" i="10"/>
  <c r="AB429" i="10"/>
  <c r="AB430" i="10"/>
  <c r="AB431" i="10"/>
  <c r="AB432" i="10"/>
  <c r="AB433" i="10"/>
  <c r="AB434" i="10"/>
  <c r="AB435" i="10"/>
  <c r="AB436" i="10"/>
  <c r="AB437" i="10"/>
  <c r="AB438" i="10"/>
  <c r="AB439" i="10"/>
  <c r="AB440" i="10"/>
  <c r="AB441" i="10"/>
  <c r="AB442" i="10"/>
  <c r="AB443" i="10"/>
  <c r="AB444" i="10"/>
  <c r="AB445" i="10"/>
  <c r="AB446" i="10"/>
  <c r="AB447" i="10"/>
  <c r="AB448" i="10"/>
  <c r="AB449" i="10"/>
  <c r="AB450" i="10"/>
  <c r="AB451" i="10"/>
  <c r="AB452" i="10"/>
  <c r="AB453" i="10"/>
  <c r="AB454" i="10"/>
  <c r="AB455" i="10"/>
  <c r="AB456" i="10"/>
  <c r="AB457" i="10"/>
  <c r="AB458" i="10"/>
  <c r="AB459" i="10"/>
  <c r="AB460" i="10"/>
  <c r="AB461" i="10"/>
  <c r="AB462" i="10"/>
  <c r="AB463" i="10"/>
  <c r="AB464" i="10"/>
  <c r="AB465" i="10"/>
  <c r="AB466" i="10"/>
  <c r="AB467" i="10"/>
  <c r="AB468" i="10"/>
  <c r="AB469" i="10"/>
  <c r="AB470" i="10"/>
  <c r="AB471" i="10"/>
  <c r="AB472" i="10"/>
  <c r="AB473" i="10"/>
  <c r="AB474" i="10"/>
  <c r="AB475" i="10"/>
  <c r="AB476" i="10"/>
  <c r="AB477" i="10"/>
  <c r="AB478" i="10"/>
  <c r="AB479" i="10"/>
  <c r="AB480" i="10"/>
  <c r="AB481" i="10"/>
  <c r="AB482" i="10"/>
  <c r="AB483" i="10"/>
  <c r="AB484" i="10"/>
  <c r="AB485" i="10"/>
  <c r="AB486" i="10"/>
  <c r="AB487" i="10"/>
  <c r="AB488" i="10"/>
  <c r="AB489" i="10"/>
  <c r="AB490" i="10"/>
  <c r="AB491" i="10"/>
  <c r="AB492" i="10"/>
  <c r="AB493" i="10"/>
  <c r="AB494" i="10"/>
  <c r="AB495" i="10"/>
  <c r="AB496" i="10"/>
  <c r="AB497" i="10"/>
  <c r="AB498" i="10"/>
  <c r="AB499" i="10"/>
  <c r="AB500" i="10"/>
  <c r="AB501" i="10"/>
  <c r="AB502" i="10"/>
  <c r="AB503" i="10"/>
  <c r="AB504" i="10"/>
  <c r="AB505" i="10"/>
  <c r="AB506" i="10"/>
  <c r="AB507" i="10"/>
  <c r="AB508" i="10"/>
  <c r="AB509" i="10"/>
  <c r="AB510" i="10"/>
  <c r="AB511" i="10"/>
  <c r="AB512" i="10"/>
  <c r="AB513" i="10"/>
  <c r="AB514" i="10"/>
  <c r="AB515" i="10"/>
  <c r="AB516" i="10"/>
  <c r="AB517" i="10"/>
  <c r="AB518" i="10"/>
  <c r="AB519" i="10"/>
  <c r="AB520" i="10"/>
  <c r="AB521" i="10"/>
  <c r="AB522" i="10"/>
  <c r="AB523" i="10"/>
  <c r="AB524" i="10"/>
  <c r="AB525" i="10"/>
  <c r="AB526" i="10"/>
  <c r="AB527" i="10"/>
  <c r="AB528" i="10"/>
  <c r="AB529" i="10"/>
  <c r="AB530" i="10"/>
  <c r="AB531" i="10"/>
  <c r="AB532" i="10"/>
  <c r="AB533" i="10"/>
  <c r="AB534" i="10"/>
  <c r="AB535" i="10"/>
  <c r="AB536" i="10"/>
  <c r="AB537" i="10"/>
  <c r="AB538" i="10"/>
  <c r="AB539" i="10"/>
  <c r="AB540" i="10"/>
  <c r="AB541" i="10"/>
  <c r="AB542" i="10"/>
  <c r="AB543" i="10"/>
  <c r="AB544" i="10"/>
  <c r="AB545" i="10"/>
  <c r="AB546" i="10"/>
  <c r="AB547" i="10"/>
  <c r="AB548" i="10"/>
  <c r="AB549" i="10"/>
  <c r="AB550" i="10"/>
  <c r="AB551" i="10"/>
  <c r="AB552" i="10"/>
  <c r="AB553" i="10"/>
  <c r="AB554" i="10"/>
  <c r="AB555" i="10"/>
  <c r="AB556" i="10"/>
  <c r="AB557" i="10"/>
  <c r="AB558" i="10"/>
  <c r="AB559" i="10"/>
  <c r="AB560" i="10"/>
  <c r="AB561" i="10"/>
  <c r="AB562" i="10"/>
  <c r="AB563" i="10"/>
  <c r="AB564" i="10"/>
  <c r="AB565" i="10"/>
  <c r="AB566" i="10"/>
  <c r="AB567" i="10"/>
  <c r="AB568" i="10"/>
  <c r="AB569" i="10"/>
  <c r="AB570" i="10"/>
  <c r="AB571" i="10"/>
  <c r="AB572" i="10"/>
  <c r="AB573" i="10"/>
  <c r="AB574" i="10"/>
  <c r="AB575" i="10"/>
  <c r="AB576" i="10"/>
  <c r="AB577" i="10"/>
  <c r="AB578" i="10"/>
  <c r="AB579" i="10"/>
  <c r="AB580" i="10"/>
  <c r="AB581" i="10"/>
  <c r="AB582" i="10"/>
  <c r="AB583" i="10"/>
  <c r="AB584" i="10"/>
  <c r="AB585" i="10"/>
  <c r="AB586" i="10"/>
  <c r="AB587" i="10"/>
  <c r="AB588" i="10"/>
  <c r="AB589" i="10"/>
  <c r="AB590" i="10"/>
  <c r="AB591" i="10"/>
  <c r="AB592" i="10"/>
  <c r="AB593" i="10"/>
  <c r="AB594" i="10"/>
  <c r="AB595" i="10"/>
  <c r="AB596" i="10"/>
  <c r="AB597" i="10"/>
  <c r="AB598" i="10"/>
  <c r="AB599" i="10"/>
  <c r="AB600" i="10"/>
  <c r="AB601" i="10"/>
  <c r="AB602" i="10"/>
  <c r="AB603" i="10"/>
  <c r="AB604" i="10"/>
  <c r="AB605" i="10"/>
  <c r="AB606" i="10"/>
  <c r="AB607" i="10"/>
  <c r="AB608" i="10"/>
  <c r="AB609" i="10"/>
  <c r="AB610" i="10"/>
  <c r="AB611" i="10"/>
  <c r="AB612" i="10"/>
  <c r="AB613" i="10"/>
  <c r="AB614" i="10"/>
  <c r="AB615" i="10"/>
  <c r="AB616" i="10"/>
  <c r="AB617" i="10"/>
  <c r="AB618" i="10"/>
  <c r="AB619" i="10"/>
  <c r="AB620" i="10"/>
  <c r="AB621" i="10"/>
  <c r="AB622" i="10"/>
  <c r="AB623" i="10"/>
  <c r="AB624" i="10"/>
  <c r="AB625" i="10"/>
  <c r="AB626" i="10"/>
  <c r="AB627" i="10"/>
  <c r="AB628" i="10"/>
  <c r="AB629" i="10"/>
  <c r="AB630" i="10"/>
  <c r="AB631" i="10"/>
  <c r="AB632" i="10"/>
  <c r="AB633" i="10"/>
  <c r="AB634" i="10"/>
  <c r="AB635" i="10"/>
  <c r="AB636" i="10"/>
  <c r="AB637" i="10"/>
  <c r="AB638" i="10"/>
  <c r="AB639" i="10"/>
  <c r="AB640" i="10"/>
  <c r="AB641" i="10"/>
  <c r="AB642" i="10"/>
  <c r="AB643" i="10"/>
  <c r="AB644" i="10"/>
  <c r="AB645" i="10"/>
  <c r="AB646" i="10"/>
  <c r="AB647" i="10"/>
  <c r="AB648" i="10"/>
  <c r="AB649" i="10"/>
  <c r="AB650" i="10"/>
  <c r="AB651" i="10"/>
  <c r="AB652" i="10"/>
  <c r="AB653" i="10"/>
  <c r="AB654" i="10"/>
  <c r="AB655" i="10"/>
  <c r="AB656" i="10"/>
  <c r="AB657" i="10"/>
  <c r="AB658" i="10"/>
  <c r="AB659" i="10"/>
  <c r="AB660" i="10"/>
  <c r="AB661" i="10"/>
  <c r="AB662" i="10"/>
  <c r="AB663" i="10"/>
  <c r="AB664" i="10"/>
  <c r="AB665" i="10"/>
  <c r="AB666" i="10"/>
  <c r="AB667" i="10"/>
  <c r="AB668" i="10"/>
  <c r="AB669" i="10"/>
  <c r="AB670" i="10"/>
  <c r="AB671" i="10"/>
  <c r="AB672" i="10"/>
  <c r="AB673" i="10"/>
  <c r="AB674" i="10"/>
  <c r="AB675" i="10"/>
  <c r="AB676" i="10"/>
  <c r="AB677" i="10"/>
  <c r="AB678" i="10"/>
  <c r="AB679" i="10"/>
  <c r="AB680" i="10"/>
  <c r="AB681" i="10"/>
  <c r="AB682" i="10"/>
  <c r="AB683" i="10"/>
  <c r="AB684" i="10"/>
  <c r="AB685" i="10"/>
  <c r="AB686" i="10"/>
  <c r="AB687" i="10"/>
  <c r="AB688" i="10"/>
  <c r="AB689" i="10"/>
  <c r="AB690" i="10"/>
  <c r="AB691" i="10"/>
  <c r="AB692" i="10"/>
  <c r="AB693" i="10"/>
  <c r="AB694" i="10"/>
  <c r="AB695" i="10"/>
  <c r="AB696" i="10"/>
  <c r="AB697" i="10"/>
  <c r="AB698" i="10"/>
  <c r="AB699" i="10"/>
  <c r="AB700" i="10"/>
  <c r="AB701" i="10"/>
  <c r="AB702" i="10"/>
  <c r="AB703" i="10"/>
  <c r="AB704" i="10"/>
  <c r="AB705" i="10"/>
  <c r="AB706" i="10"/>
  <c r="AB707" i="10"/>
  <c r="AB708" i="10"/>
  <c r="AB709" i="10"/>
  <c r="AB710" i="10"/>
  <c r="AB711" i="10"/>
  <c r="AB712" i="10"/>
  <c r="AB713" i="10"/>
  <c r="AB714" i="10"/>
  <c r="AB715" i="10"/>
  <c r="AB716" i="10"/>
  <c r="AB717" i="10"/>
  <c r="AB718" i="10"/>
  <c r="AB719" i="10"/>
  <c r="AB720" i="10"/>
  <c r="AB721" i="10"/>
  <c r="AB722" i="10"/>
  <c r="AB723" i="10"/>
  <c r="AB724" i="10"/>
  <c r="AB725" i="10"/>
  <c r="AB726" i="10"/>
  <c r="AB727" i="10"/>
  <c r="AB728" i="10"/>
  <c r="AB729" i="10"/>
  <c r="AB730" i="10"/>
  <c r="AB731" i="10"/>
  <c r="AB732" i="10"/>
  <c r="AB733" i="10"/>
  <c r="AB734" i="10"/>
  <c r="AB735" i="10"/>
  <c r="AB736" i="10"/>
  <c r="AB737" i="10"/>
  <c r="AB738" i="10"/>
  <c r="AB739" i="10"/>
  <c r="AB740" i="10"/>
  <c r="AB741" i="10"/>
  <c r="AB742" i="10"/>
  <c r="AB743" i="10"/>
  <c r="AB744" i="10"/>
  <c r="AB745" i="10"/>
  <c r="AB746" i="10"/>
  <c r="AB747" i="10"/>
  <c r="AB748" i="10"/>
  <c r="AB749" i="10"/>
  <c r="AB750" i="10"/>
  <c r="AB751" i="10"/>
  <c r="AB752" i="10"/>
  <c r="AB753" i="10"/>
  <c r="AB754" i="10"/>
  <c r="AB755" i="10"/>
  <c r="AB756" i="10"/>
  <c r="AB757" i="10"/>
  <c r="AB758" i="10"/>
  <c r="AB759" i="10"/>
  <c r="AB760" i="10"/>
  <c r="AB761" i="10"/>
  <c r="AB762" i="10"/>
  <c r="AB763" i="10"/>
  <c r="AB764" i="10"/>
  <c r="AB765" i="10"/>
  <c r="AB766" i="10"/>
  <c r="AB767" i="10"/>
  <c r="AB768" i="10"/>
  <c r="AB769" i="10"/>
  <c r="AB770" i="10"/>
  <c r="AB771" i="10"/>
  <c r="AB772" i="10"/>
  <c r="AB773" i="10"/>
  <c r="AB774" i="10"/>
  <c r="AB775" i="10"/>
  <c r="AB776" i="10"/>
  <c r="AB777" i="10"/>
  <c r="AB778" i="10"/>
  <c r="AB779" i="10"/>
  <c r="AB780" i="10"/>
  <c r="AB781" i="10"/>
  <c r="AB782" i="10"/>
  <c r="AB783" i="10"/>
  <c r="AB784" i="10"/>
  <c r="AB785" i="10"/>
  <c r="AB786" i="10"/>
  <c r="AB787" i="10"/>
  <c r="AB788" i="10"/>
  <c r="AB789" i="10"/>
  <c r="AB790" i="10"/>
  <c r="AB791" i="10"/>
  <c r="AB792" i="10"/>
  <c r="AB793" i="10"/>
  <c r="AB794" i="10"/>
  <c r="AB795" i="10"/>
  <c r="AB796" i="10"/>
  <c r="AB797" i="10"/>
  <c r="AB798" i="10"/>
  <c r="AB799" i="10"/>
  <c r="AB800" i="10"/>
  <c r="AB801" i="10"/>
  <c r="AB802" i="10"/>
  <c r="AB803" i="10"/>
  <c r="AB804" i="10"/>
  <c r="AB805" i="10"/>
  <c r="AB806" i="10"/>
  <c r="AB807" i="10"/>
  <c r="AB808" i="10"/>
  <c r="AB809" i="10"/>
  <c r="AB810" i="10"/>
  <c r="AB811" i="10"/>
  <c r="AB812" i="10"/>
  <c r="AB813" i="10"/>
  <c r="AB814" i="10"/>
  <c r="AB815" i="10"/>
  <c r="AB816" i="10"/>
  <c r="AB817" i="10"/>
  <c r="AB818" i="10"/>
  <c r="AB819" i="10"/>
  <c r="AB820" i="10"/>
  <c r="AB821" i="10"/>
  <c r="AB822" i="10"/>
  <c r="AB823" i="10"/>
  <c r="AB824" i="10"/>
  <c r="AB825" i="10"/>
  <c r="AB826" i="10"/>
  <c r="AB827" i="10"/>
  <c r="AB828" i="10"/>
  <c r="AB829" i="10"/>
  <c r="AB830" i="10"/>
  <c r="AB831" i="10"/>
  <c r="AB832" i="10"/>
  <c r="AB833" i="10"/>
  <c r="AB834" i="10"/>
  <c r="AB835" i="10"/>
  <c r="AB836" i="10"/>
  <c r="AB837" i="10"/>
  <c r="AB838" i="10"/>
  <c r="AB839" i="10"/>
  <c r="AB840" i="10"/>
  <c r="AB841" i="10"/>
  <c r="AB842" i="10"/>
  <c r="AB843" i="10"/>
  <c r="AB844" i="10"/>
  <c r="AB845" i="10"/>
  <c r="AB846" i="10"/>
  <c r="AB847" i="10"/>
  <c r="AB848" i="10"/>
  <c r="AB849" i="10"/>
  <c r="AB850" i="10"/>
  <c r="AB851" i="10"/>
  <c r="AB852" i="10"/>
  <c r="AB853" i="10"/>
  <c r="AB854" i="10"/>
  <c r="AB855" i="10"/>
  <c r="AB856" i="10"/>
  <c r="AB857" i="10"/>
  <c r="AB858" i="10"/>
  <c r="AB859" i="10"/>
  <c r="AB860" i="10"/>
  <c r="AB861" i="10"/>
  <c r="AB862" i="10"/>
  <c r="AB863" i="10"/>
  <c r="AB864" i="10"/>
  <c r="AB865" i="10"/>
  <c r="AB866" i="10"/>
  <c r="AB867" i="10"/>
  <c r="AB868" i="10"/>
  <c r="AB869" i="10"/>
  <c r="AB870" i="10"/>
  <c r="AB871" i="10"/>
  <c r="AB872" i="10"/>
  <c r="AB873" i="10"/>
  <c r="AB874" i="10"/>
  <c r="AB875" i="10"/>
  <c r="AB876" i="10"/>
  <c r="AB877" i="10"/>
  <c r="AB878" i="10"/>
  <c r="AB879" i="10"/>
  <c r="AB880" i="10"/>
  <c r="AB881" i="10"/>
  <c r="AB882" i="10"/>
  <c r="AB883" i="10"/>
  <c r="AB884" i="10"/>
  <c r="AB885" i="10"/>
  <c r="AB886" i="10"/>
  <c r="AB887" i="10"/>
  <c r="AB888" i="10"/>
  <c r="AB889" i="10"/>
  <c r="AB890" i="10"/>
  <c r="AB891" i="10"/>
  <c r="AB892" i="10"/>
  <c r="AB893" i="10"/>
  <c r="AB894" i="10"/>
  <c r="AB895" i="10"/>
  <c r="AB896" i="10"/>
  <c r="AB897" i="10"/>
  <c r="AB898" i="10"/>
  <c r="AB899" i="10"/>
  <c r="AB900" i="10"/>
  <c r="AB901" i="10"/>
  <c r="AB902" i="10"/>
  <c r="AB903" i="10"/>
  <c r="AB904" i="10"/>
  <c r="AB905" i="10"/>
  <c r="AB906" i="10"/>
  <c r="AB907" i="10"/>
  <c r="AB908" i="10"/>
  <c r="AB909" i="10"/>
  <c r="AB910" i="10"/>
  <c r="AB911" i="10"/>
  <c r="AB912" i="10"/>
  <c r="AB913" i="10"/>
  <c r="AB914" i="10"/>
  <c r="AB915" i="10"/>
  <c r="AB916" i="10"/>
  <c r="AB917" i="10"/>
  <c r="AB918" i="10"/>
  <c r="AB919" i="10"/>
  <c r="AB920" i="10"/>
  <c r="AB921" i="10"/>
  <c r="AB922" i="10"/>
  <c r="AB923" i="10"/>
  <c r="AB924" i="10"/>
  <c r="AB925" i="10"/>
  <c r="AB926" i="10"/>
  <c r="AB927" i="10"/>
  <c r="AB928" i="10"/>
  <c r="AB929" i="10"/>
  <c r="AB930" i="10"/>
  <c r="AB931" i="10"/>
  <c r="AB932" i="10"/>
  <c r="AB933" i="10"/>
  <c r="AB934" i="10"/>
  <c r="AB935" i="10"/>
  <c r="AB936" i="10"/>
  <c r="AB937" i="10"/>
  <c r="AB938" i="10"/>
  <c r="AB939" i="10"/>
  <c r="AB940" i="10"/>
  <c r="AB941" i="10"/>
  <c r="AB942" i="10"/>
  <c r="AB943" i="10"/>
  <c r="AB944" i="10"/>
  <c r="AB945" i="10"/>
  <c r="AB946" i="10"/>
  <c r="AB947" i="10"/>
  <c r="AB948" i="10"/>
  <c r="AB949" i="10"/>
  <c r="AB950" i="10"/>
  <c r="AB951" i="10"/>
  <c r="AB952" i="10"/>
  <c r="AB953" i="10"/>
  <c r="AB954" i="10"/>
  <c r="AB955" i="10"/>
  <c r="AB956" i="10"/>
  <c r="AB957" i="10"/>
  <c r="AB958" i="10"/>
  <c r="AB959" i="10"/>
  <c r="AB960" i="10"/>
  <c r="AB961" i="10"/>
  <c r="AB962" i="10"/>
  <c r="AB963" i="10"/>
  <c r="AB964" i="10"/>
  <c r="AB965" i="10"/>
  <c r="AB966" i="10"/>
  <c r="AB967" i="10"/>
  <c r="AB968" i="10"/>
  <c r="AB969" i="10"/>
  <c r="AB970" i="10"/>
  <c r="AB971" i="10"/>
  <c r="AB972" i="10"/>
  <c r="AB973" i="10"/>
  <c r="AB974" i="10"/>
  <c r="AB975" i="10"/>
  <c r="AB976" i="10"/>
  <c r="AB977" i="10"/>
  <c r="AB978" i="10"/>
  <c r="AB979" i="10"/>
  <c r="AB980" i="10"/>
  <c r="AB981" i="10"/>
  <c r="AB982" i="10"/>
  <c r="AB983" i="10"/>
  <c r="AB984" i="10"/>
  <c r="AB985" i="10"/>
  <c r="AB986" i="10"/>
  <c r="AB987" i="10"/>
  <c r="AB988" i="10"/>
  <c r="AB989" i="10"/>
  <c r="AB990" i="10"/>
  <c r="AB991" i="10"/>
  <c r="AB992" i="10"/>
  <c r="AB993" i="10"/>
  <c r="AB994" i="10"/>
  <c r="AB995" i="10"/>
  <c r="AB996" i="10"/>
  <c r="AB997" i="10"/>
  <c r="AB998" i="10"/>
  <c r="AB999" i="10"/>
  <c r="AB1000" i="10"/>
  <c r="AB1001" i="10"/>
  <c r="AB1002" i="10"/>
  <c r="AB1003" i="10"/>
  <c r="AB1004" i="10"/>
  <c r="AB1005" i="10"/>
  <c r="AB1006" i="10"/>
  <c r="AB1007" i="10"/>
  <c r="AB1008" i="10"/>
  <c r="AB1009" i="10"/>
  <c r="AB1010" i="10"/>
  <c r="AB1011" i="10"/>
  <c r="AB1012" i="10"/>
  <c r="AB1013" i="10"/>
  <c r="AB1014" i="10"/>
  <c r="AB1015" i="10"/>
  <c r="AB1016" i="10"/>
  <c r="AB1017" i="10"/>
  <c r="AB1018" i="10"/>
  <c r="AB1019" i="10"/>
  <c r="AB1020" i="10"/>
  <c r="AB1021" i="10"/>
  <c r="AB1022" i="10"/>
  <c r="AB1023" i="10"/>
  <c r="AB1024" i="10"/>
  <c r="AB1025" i="10"/>
  <c r="AB1026" i="10"/>
  <c r="AB1027" i="10"/>
  <c r="AB1028" i="10"/>
  <c r="AB1029" i="10"/>
  <c r="AB1030" i="10"/>
  <c r="AB1031" i="10"/>
  <c r="AB1032" i="10"/>
  <c r="AB1033" i="10"/>
  <c r="AB1034" i="10"/>
  <c r="AB1035" i="10"/>
  <c r="AB1036" i="10"/>
  <c r="AB1037" i="10"/>
  <c r="AB1038" i="10"/>
  <c r="AB1039" i="10"/>
  <c r="AB1040" i="10"/>
  <c r="AB1041" i="10"/>
  <c r="AB1042" i="10"/>
  <c r="AB1043" i="10"/>
  <c r="AB1044" i="10"/>
  <c r="AB1045" i="10"/>
  <c r="AB1046" i="10"/>
  <c r="AB1047" i="10"/>
  <c r="AB1048" i="10"/>
  <c r="AB1049" i="10"/>
  <c r="AB1050" i="10"/>
  <c r="AB1051" i="10"/>
  <c r="AB1052" i="10"/>
  <c r="AB1053" i="10"/>
  <c r="AB1054" i="10"/>
  <c r="AB1055" i="10"/>
  <c r="AB1056" i="10"/>
  <c r="AB1057" i="10"/>
  <c r="AB1058" i="10"/>
  <c r="AB1059" i="10"/>
  <c r="AB1060" i="10"/>
  <c r="AB1061" i="10"/>
  <c r="AB1062" i="10"/>
  <c r="AB1063" i="10"/>
  <c r="AB1064" i="10"/>
  <c r="AB1065" i="10"/>
  <c r="AB1066" i="10"/>
  <c r="AB1067" i="10"/>
  <c r="AB1068" i="10"/>
  <c r="AB1069" i="10"/>
  <c r="AB1070" i="10"/>
  <c r="AB1071" i="10"/>
  <c r="AB1072" i="10"/>
  <c r="AB1073" i="10"/>
  <c r="AB1074" i="10"/>
  <c r="AB1075" i="10"/>
  <c r="AB1076" i="10"/>
  <c r="AB1077" i="10"/>
  <c r="AB1078" i="10"/>
  <c r="AB1079" i="10"/>
  <c r="AB1080" i="10"/>
  <c r="AB1081" i="10"/>
  <c r="AB1082" i="10"/>
  <c r="AB1083" i="10"/>
  <c r="AB1084" i="10"/>
  <c r="AB1085" i="10"/>
  <c r="AB1086" i="10"/>
  <c r="AB1087" i="10"/>
  <c r="AB1088" i="10"/>
  <c r="AB1089" i="10"/>
  <c r="AB1090" i="10"/>
  <c r="AB1091" i="10"/>
  <c r="AB1092" i="10"/>
  <c r="AB1093" i="10"/>
  <c r="AB1094" i="10"/>
  <c r="AB1095" i="10"/>
  <c r="AB1096" i="10"/>
  <c r="AB1097" i="10"/>
  <c r="AB1098" i="10"/>
  <c r="AB1099" i="10"/>
  <c r="AB1100" i="10"/>
  <c r="AB1101" i="10"/>
  <c r="AB1102" i="10"/>
  <c r="AB1103" i="10"/>
  <c r="AB1104" i="10"/>
  <c r="AB1105" i="10"/>
  <c r="AB1106" i="10"/>
  <c r="AB1107" i="10"/>
  <c r="AB1108" i="10"/>
  <c r="AB1109" i="10"/>
  <c r="AB1110" i="10"/>
  <c r="AB1111" i="10"/>
  <c r="AB1112" i="10"/>
  <c r="AB1113" i="10"/>
  <c r="AB1114" i="10"/>
  <c r="AB1115" i="10"/>
  <c r="AB1116" i="10"/>
  <c r="AB1117" i="10"/>
  <c r="AB1118" i="10"/>
  <c r="AB1119" i="10"/>
  <c r="AB1120" i="10"/>
  <c r="AB1121" i="10"/>
  <c r="AB1122" i="10"/>
  <c r="AB1123" i="10"/>
  <c r="AB1124" i="10"/>
  <c r="AB1125" i="10"/>
  <c r="AB1126" i="10"/>
  <c r="AB1127" i="10"/>
  <c r="AB1128" i="10"/>
  <c r="AB1129" i="10"/>
  <c r="AB1130" i="10"/>
  <c r="AB1131" i="10"/>
  <c r="AB1132" i="10"/>
  <c r="AB1133" i="10"/>
  <c r="AB1134" i="10"/>
  <c r="AB1135" i="10"/>
  <c r="AB1136" i="10"/>
  <c r="AB1137" i="10"/>
  <c r="AB1138" i="10"/>
  <c r="AB1139" i="10"/>
  <c r="AB1140" i="10"/>
  <c r="AB1141" i="10"/>
  <c r="AB1142" i="10"/>
  <c r="AB1143" i="10"/>
  <c r="AB1144" i="10"/>
  <c r="AB1145" i="10"/>
  <c r="AB1146" i="10"/>
  <c r="AB1147" i="10"/>
  <c r="AB1148" i="10"/>
  <c r="AB1149" i="10"/>
  <c r="AB1150" i="10"/>
  <c r="AB1151" i="10"/>
  <c r="AB1152" i="10"/>
  <c r="AB1153" i="10"/>
  <c r="AB1154" i="10"/>
  <c r="AB1155" i="10"/>
  <c r="AB1156" i="10"/>
  <c r="AB1157" i="10"/>
  <c r="AB1158" i="10"/>
  <c r="AB1159" i="10"/>
  <c r="AB1160" i="10"/>
  <c r="AB1161" i="10"/>
  <c r="AB1162" i="10"/>
  <c r="AB1163" i="10"/>
  <c r="AB1164" i="10"/>
  <c r="AB1165" i="10"/>
  <c r="AB1166" i="10"/>
  <c r="AB1167" i="10"/>
  <c r="AB1168" i="10"/>
  <c r="AB1169" i="10"/>
  <c r="AB1170" i="10"/>
  <c r="AB1171" i="10"/>
  <c r="AB1172" i="10"/>
  <c r="AB1173" i="10"/>
  <c r="AB1174" i="10"/>
  <c r="AB1175" i="10"/>
  <c r="AB1176" i="10"/>
  <c r="AB1177" i="10"/>
  <c r="AB1178" i="10"/>
  <c r="AB1179" i="10"/>
  <c r="AB1180" i="10"/>
  <c r="AB1181" i="10"/>
  <c r="AB1182" i="10"/>
  <c r="AB1183" i="10"/>
  <c r="AB1184" i="10"/>
  <c r="AB1185" i="10"/>
  <c r="AB1186" i="10"/>
  <c r="AB1187" i="10"/>
  <c r="AB1188" i="10"/>
  <c r="AB1189" i="10"/>
  <c r="AB1190" i="10"/>
  <c r="AB1191" i="10"/>
  <c r="AB1192" i="10"/>
  <c r="AB1193" i="10"/>
  <c r="AB1194" i="10"/>
  <c r="AB1195" i="10"/>
  <c r="AB1196" i="10"/>
  <c r="AB1197" i="10"/>
  <c r="AB1198" i="10"/>
  <c r="AB1199" i="10"/>
  <c r="AB1200" i="10"/>
  <c r="AB1201" i="10"/>
  <c r="AB1202" i="10"/>
  <c r="AB1203" i="10"/>
  <c r="AB1204" i="10"/>
  <c r="AB1205" i="10"/>
  <c r="AB1206" i="10"/>
  <c r="AB1207" i="10"/>
  <c r="AB1208" i="10"/>
  <c r="AB1209" i="10"/>
  <c r="AB1210" i="10"/>
  <c r="AB1211" i="10"/>
  <c r="AB1212" i="10"/>
  <c r="AB1213" i="10"/>
  <c r="AB1214" i="10"/>
  <c r="AB1215" i="10"/>
  <c r="AB1216" i="10"/>
  <c r="AB1217" i="10"/>
  <c r="AB1218" i="10"/>
  <c r="AB1219" i="10"/>
  <c r="AB1220" i="10"/>
  <c r="AB1221" i="10"/>
  <c r="AB1222" i="10"/>
  <c r="AB1223" i="10"/>
  <c r="AB1224" i="10"/>
  <c r="AB1225" i="10"/>
  <c r="AB1226" i="10"/>
  <c r="AB1227" i="10"/>
  <c r="AB1228" i="10"/>
  <c r="AB1229" i="10"/>
  <c r="AB1230" i="10"/>
  <c r="AB1231" i="10"/>
  <c r="AB1232" i="10"/>
  <c r="AB1233" i="10"/>
  <c r="AB1234" i="10"/>
  <c r="AB1235" i="10"/>
  <c r="AB1236" i="10"/>
  <c r="AB1237" i="10"/>
  <c r="AB1238" i="10"/>
  <c r="AB1239" i="10"/>
  <c r="AB1240" i="10"/>
  <c r="AB1241" i="10"/>
  <c r="AB1242" i="10"/>
  <c r="AB1243" i="10"/>
  <c r="AB1244" i="10"/>
  <c r="AB1245" i="10"/>
  <c r="AB1246" i="10"/>
  <c r="AB1247" i="10"/>
  <c r="AB1248" i="10"/>
  <c r="AB1249" i="10"/>
  <c r="AB1250" i="10"/>
  <c r="AB1251" i="10"/>
  <c r="AB1252" i="10"/>
  <c r="AB1253" i="10"/>
  <c r="AB1254" i="10"/>
  <c r="AB1255" i="10"/>
  <c r="AB1256" i="10"/>
  <c r="AB1257" i="10"/>
  <c r="AB1258" i="10"/>
  <c r="AB1259" i="10"/>
  <c r="AB1260" i="10"/>
  <c r="AB1261" i="10"/>
  <c r="AB1262" i="10"/>
  <c r="AB1263" i="10"/>
  <c r="AB1264" i="10"/>
  <c r="AB1265" i="10"/>
  <c r="AB1266" i="10"/>
  <c r="AB1267" i="10"/>
  <c r="AB1268" i="10"/>
  <c r="AB1269" i="10"/>
  <c r="AB1270" i="10"/>
  <c r="AB1271" i="10"/>
  <c r="AB1272" i="10"/>
  <c r="AB1273" i="10"/>
  <c r="AB1274" i="10"/>
  <c r="AB1275" i="10"/>
  <c r="AB1276" i="10"/>
  <c r="AB1277" i="10"/>
  <c r="AB1278" i="10"/>
  <c r="AB1279" i="10"/>
  <c r="AB1280" i="10"/>
  <c r="AB1281" i="10"/>
  <c r="AB1282" i="10"/>
  <c r="AB1283" i="10"/>
  <c r="AB1284" i="10"/>
  <c r="AB1285" i="10"/>
  <c r="AB1286" i="10"/>
  <c r="AB1287" i="10"/>
  <c r="AB1288" i="10"/>
  <c r="AB1289" i="10"/>
  <c r="AB1290" i="10"/>
  <c r="AB1291" i="10"/>
  <c r="AB1292" i="10"/>
  <c r="AB1293" i="10"/>
  <c r="AB1294" i="10"/>
  <c r="AB1295" i="10"/>
  <c r="AB1296" i="10"/>
  <c r="AB1297" i="10"/>
  <c r="AB1298" i="10"/>
  <c r="AB1299" i="10"/>
  <c r="AB1300" i="10"/>
  <c r="AB1301" i="10"/>
  <c r="AB1302" i="10"/>
  <c r="AB1303" i="10"/>
  <c r="AB1304" i="10"/>
  <c r="AB1305" i="10"/>
  <c r="AB1306" i="10"/>
  <c r="AB1307" i="10"/>
  <c r="AB1308" i="10"/>
  <c r="AB1309" i="10"/>
  <c r="AB1310" i="10"/>
  <c r="AB1311" i="10"/>
  <c r="AB1312" i="10"/>
  <c r="AB1313" i="10"/>
  <c r="AB1314" i="10"/>
  <c r="AB1315" i="10"/>
  <c r="AB1316" i="10"/>
  <c r="AB1317" i="10"/>
  <c r="AB1318" i="10"/>
  <c r="AB1319" i="10"/>
  <c r="AB1320" i="10"/>
  <c r="AB1321" i="10"/>
  <c r="AB1322" i="10"/>
  <c r="AB1323" i="10"/>
  <c r="AB1324" i="10"/>
  <c r="AB1325" i="10"/>
  <c r="AB1326" i="10"/>
  <c r="AB1327" i="10"/>
  <c r="AB1328" i="10"/>
  <c r="AB1329" i="10"/>
  <c r="AB1330" i="10"/>
  <c r="AB1331" i="10"/>
  <c r="AB1332" i="10"/>
  <c r="AB1333" i="10"/>
  <c r="AB1334" i="10"/>
  <c r="AB1335" i="10"/>
  <c r="AB1336" i="10"/>
  <c r="AB1337" i="10"/>
  <c r="AB1338" i="10"/>
  <c r="AB1339" i="10"/>
  <c r="AB1340" i="10"/>
  <c r="AB1341" i="10"/>
  <c r="AB1342" i="10"/>
  <c r="AB1343" i="10"/>
  <c r="AB1344" i="10"/>
  <c r="AB1345" i="10"/>
  <c r="AB1346" i="10"/>
  <c r="AB1347" i="10"/>
  <c r="AB1348" i="10"/>
  <c r="AB1349" i="10"/>
  <c r="AB1350" i="10"/>
  <c r="AB1351" i="10"/>
  <c r="AB1352" i="10"/>
  <c r="AB1353" i="10"/>
  <c r="AB1354" i="10"/>
  <c r="AB1355" i="10"/>
  <c r="AB1356" i="10"/>
  <c r="AB1357" i="10"/>
  <c r="AB1358" i="10"/>
  <c r="AB1359" i="10"/>
  <c r="AB1360" i="10"/>
  <c r="AB1361" i="10"/>
  <c r="AB1362" i="10"/>
  <c r="AB1363" i="10"/>
  <c r="AB1364" i="10"/>
  <c r="AB1365" i="10"/>
  <c r="AB1366" i="10"/>
  <c r="AB1367" i="10"/>
  <c r="AB1368" i="10"/>
  <c r="AB1369" i="10"/>
  <c r="AB1370" i="10"/>
  <c r="AB1371" i="10"/>
  <c r="AB1372" i="10"/>
  <c r="AB1373" i="10"/>
  <c r="AB1374" i="10"/>
  <c r="AB1375" i="10"/>
  <c r="AB1376" i="10"/>
  <c r="AB1377" i="10"/>
  <c r="AB1378" i="10"/>
  <c r="AB1379" i="10"/>
  <c r="AB1380" i="10"/>
  <c r="AB1381" i="10"/>
  <c r="AB1382" i="10"/>
  <c r="AB1383" i="10"/>
  <c r="AB1384" i="10"/>
  <c r="AB1385" i="10"/>
  <c r="AB1386" i="10"/>
  <c r="AB1387" i="10"/>
  <c r="AB1388" i="10"/>
  <c r="AB1389" i="10"/>
  <c r="AB1390" i="10"/>
  <c r="AB1391" i="10"/>
  <c r="AB1392" i="10"/>
  <c r="AB1393" i="10"/>
  <c r="AB1394" i="10"/>
  <c r="AB1395" i="10"/>
  <c r="AB1396" i="10"/>
  <c r="AB1397" i="10"/>
  <c r="AB1398" i="10"/>
  <c r="AB1399" i="10"/>
  <c r="AB1400" i="10"/>
  <c r="AB1401" i="10"/>
  <c r="AB1402" i="10"/>
  <c r="AB1403" i="10"/>
  <c r="AB1404" i="10"/>
  <c r="AB1405" i="10"/>
  <c r="AB1406" i="10"/>
  <c r="AB1407" i="10"/>
  <c r="AB1408" i="10"/>
  <c r="AB1409" i="10"/>
  <c r="AB1410" i="10"/>
  <c r="AB1411" i="10"/>
  <c r="AB1412" i="10"/>
  <c r="AB1413" i="10"/>
  <c r="AB1414" i="10"/>
  <c r="AB1415" i="10"/>
  <c r="AB1416" i="10"/>
  <c r="AB1417" i="10"/>
  <c r="AB1418" i="10"/>
  <c r="AB1419" i="10"/>
  <c r="AB1420" i="10"/>
  <c r="AB1421" i="10"/>
  <c r="AB1422" i="10"/>
  <c r="AB1423" i="10"/>
  <c r="AB1424" i="10"/>
  <c r="AB1425" i="10"/>
  <c r="AB1426" i="10"/>
  <c r="AB1427" i="10"/>
  <c r="AB1428" i="10"/>
  <c r="AB1429" i="10"/>
  <c r="AB1430" i="10"/>
  <c r="AB1431" i="10"/>
  <c r="AB1432" i="10"/>
  <c r="AB1433" i="10"/>
  <c r="AB1434" i="10"/>
  <c r="AB1435" i="10"/>
  <c r="AB1436" i="10"/>
  <c r="AB1437" i="10"/>
  <c r="AB1438" i="10"/>
  <c r="AB1439" i="10"/>
  <c r="AB1440" i="10"/>
  <c r="AB1441" i="10"/>
  <c r="AB1442" i="10"/>
  <c r="AB1443" i="10"/>
  <c r="AB1444" i="10"/>
  <c r="AB1445" i="10"/>
  <c r="AB1446" i="10"/>
  <c r="AB1447" i="10"/>
  <c r="AB1448" i="10"/>
  <c r="AB1449" i="10"/>
  <c r="AB1450" i="10"/>
  <c r="AB1451" i="10"/>
  <c r="AB1452" i="10"/>
  <c r="AB1453" i="10"/>
  <c r="AB1454" i="10"/>
  <c r="AB1455" i="10"/>
  <c r="AB1456" i="10"/>
  <c r="AB1457" i="10"/>
  <c r="AB1458" i="10"/>
  <c r="AB1459" i="10"/>
  <c r="AB1460" i="10"/>
  <c r="AB1461" i="10"/>
  <c r="AB1462" i="10"/>
  <c r="AB1463" i="10"/>
  <c r="AB1464" i="10"/>
  <c r="AB1465" i="10"/>
  <c r="AB1466" i="10"/>
  <c r="AB1467" i="10"/>
  <c r="AB1468" i="10"/>
  <c r="AB1469" i="10"/>
  <c r="AB1470" i="10"/>
  <c r="AB1471" i="10"/>
  <c r="AB1472" i="10"/>
  <c r="AB1473" i="10"/>
  <c r="AB1474" i="10"/>
  <c r="AB1475" i="10"/>
  <c r="AB1476" i="10"/>
  <c r="AB1477" i="10"/>
  <c r="AB1478" i="10"/>
  <c r="AB1479" i="10"/>
  <c r="AB1480" i="10"/>
  <c r="AB1481" i="10"/>
  <c r="AB1482" i="10"/>
  <c r="AB1483" i="10"/>
  <c r="AB1484" i="10"/>
  <c r="AB1485" i="10"/>
  <c r="AB1486" i="10"/>
  <c r="AB1487" i="10"/>
  <c r="AB1488" i="10"/>
  <c r="AB1489" i="10"/>
  <c r="AB1490" i="10"/>
  <c r="AB1491" i="10"/>
  <c r="AB1492" i="10"/>
  <c r="AB1493" i="10"/>
  <c r="AB1494" i="10"/>
  <c r="AB1495" i="10"/>
  <c r="AB1496" i="10"/>
  <c r="AB1497" i="10"/>
  <c r="AB1498" i="10"/>
  <c r="AB1499" i="10"/>
  <c r="AB1500" i="10"/>
  <c r="AB1501" i="10"/>
  <c r="AB1502" i="10"/>
  <c r="AB1503" i="10"/>
  <c r="AB1504" i="10"/>
  <c r="AB1505" i="10"/>
  <c r="AB1506" i="10"/>
  <c r="AB1507" i="10"/>
  <c r="AB1508" i="10"/>
  <c r="AB1509" i="10"/>
  <c r="AB1510" i="10"/>
  <c r="AB1511" i="10"/>
  <c r="AB1512" i="10"/>
  <c r="AB1513" i="10"/>
  <c r="AB1514" i="10"/>
  <c r="AB1515" i="10"/>
  <c r="AB1516" i="10"/>
  <c r="AB1517" i="10"/>
  <c r="AB1518" i="10"/>
  <c r="AB1519" i="10"/>
  <c r="AB1520" i="10"/>
  <c r="AB1521" i="10"/>
  <c r="AB1522" i="10"/>
  <c r="AB1523" i="10"/>
  <c r="AB1524" i="10"/>
  <c r="AB1525" i="10"/>
  <c r="AB1526" i="10"/>
  <c r="AB1527" i="10"/>
  <c r="AB1528" i="10"/>
  <c r="AB1529" i="10"/>
  <c r="AB1530" i="10"/>
  <c r="AB1531" i="10"/>
  <c r="AB1532" i="10"/>
  <c r="AB1533" i="10"/>
  <c r="AB1534" i="10"/>
  <c r="AB1535" i="10"/>
  <c r="AB1536" i="10"/>
  <c r="AB1537" i="10"/>
  <c r="AB1538" i="10"/>
  <c r="AB1539" i="10"/>
  <c r="AB1540" i="10"/>
  <c r="AB1541" i="10"/>
  <c r="AB1542" i="10"/>
  <c r="AB1543" i="10"/>
  <c r="AB1544" i="10"/>
  <c r="AB1545" i="10"/>
  <c r="AB1546" i="10"/>
  <c r="AB1547" i="10"/>
  <c r="AB1548" i="10"/>
  <c r="AB1549" i="10"/>
  <c r="AB1550" i="10"/>
  <c r="AB1551" i="10"/>
  <c r="AB1552" i="10"/>
  <c r="AB1553" i="10"/>
  <c r="AB1554" i="10"/>
  <c r="AB1555" i="10"/>
  <c r="AB1556" i="10"/>
  <c r="AB1557" i="10"/>
  <c r="AB1558" i="10"/>
  <c r="AB1559" i="10"/>
  <c r="AB1560" i="10"/>
  <c r="AB1561" i="10"/>
  <c r="AB1562" i="10"/>
  <c r="AB1563" i="10"/>
  <c r="AB1564" i="10"/>
  <c r="AB1565" i="10"/>
  <c r="AB1566" i="10"/>
  <c r="AB1567" i="10"/>
  <c r="AB1568" i="10"/>
  <c r="AB1569" i="10"/>
  <c r="AB1570" i="10"/>
  <c r="AB1571" i="10"/>
  <c r="AB1572" i="10"/>
  <c r="AB1573" i="10"/>
  <c r="AB1574" i="10"/>
  <c r="AB1575" i="10"/>
  <c r="AB1576" i="10"/>
  <c r="AB1577" i="10"/>
  <c r="AB1578" i="10"/>
  <c r="AB1579" i="10"/>
  <c r="AB1580" i="10"/>
  <c r="AB1581" i="10"/>
  <c r="AB1582" i="10"/>
  <c r="AB1583" i="10"/>
  <c r="AB1584" i="10"/>
  <c r="AB1585" i="10"/>
  <c r="AB1586" i="10"/>
  <c r="AB1587" i="10"/>
  <c r="AB1588" i="10"/>
  <c r="AB1589" i="10"/>
  <c r="AB1590" i="10"/>
  <c r="AB1591" i="10"/>
  <c r="AB1592" i="10"/>
  <c r="AB1593" i="10"/>
  <c r="AB1594" i="10"/>
  <c r="AB1595" i="10"/>
  <c r="AB1596" i="10"/>
  <c r="AB1597" i="10"/>
  <c r="AB1598" i="10"/>
  <c r="AB1599" i="10"/>
  <c r="AB1600" i="10"/>
  <c r="AB1601" i="10"/>
  <c r="AB1602" i="10"/>
  <c r="AB1603" i="10"/>
  <c r="AB1604" i="10"/>
  <c r="AB1605" i="10"/>
  <c r="AB1606" i="10"/>
  <c r="AB1607" i="10"/>
  <c r="AB1608" i="10"/>
  <c r="AB1609" i="10"/>
  <c r="AB1610" i="10"/>
  <c r="AB1611" i="10"/>
  <c r="AB1612" i="10"/>
  <c r="AB1613" i="10"/>
  <c r="AB1614" i="10"/>
  <c r="AB1615" i="10"/>
  <c r="AB1616" i="10"/>
  <c r="AB1617" i="10"/>
  <c r="AB1618" i="10"/>
  <c r="AB1619" i="10"/>
  <c r="AB1620" i="10"/>
  <c r="AB1621" i="10"/>
  <c r="AB1622" i="10"/>
  <c r="AB1623" i="10"/>
  <c r="AB1624" i="10"/>
  <c r="AB1625" i="10"/>
  <c r="AB1626" i="10"/>
  <c r="AB1627" i="10"/>
  <c r="AB1628" i="10"/>
  <c r="AB1629" i="10"/>
  <c r="AB1630" i="10"/>
  <c r="AB1631" i="10"/>
  <c r="AB1632" i="10"/>
  <c r="AB1633" i="10"/>
  <c r="AB1634" i="10"/>
  <c r="AB1635" i="10"/>
  <c r="AB1636" i="10"/>
  <c r="AB1637" i="10"/>
  <c r="AB1638" i="10"/>
  <c r="AB1639" i="10"/>
  <c r="AB1640" i="10"/>
  <c r="AB1641" i="10"/>
  <c r="AB1642" i="10"/>
  <c r="AB1643" i="10"/>
  <c r="AB1644" i="10"/>
  <c r="AB1645" i="10"/>
  <c r="AB1646" i="10"/>
  <c r="AB1647" i="10"/>
  <c r="AB1648" i="10"/>
  <c r="AB1649" i="10"/>
  <c r="AB1650" i="10"/>
  <c r="AB1651" i="10"/>
  <c r="AB1652" i="10"/>
  <c r="AB1653" i="10"/>
  <c r="AB1654" i="10"/>
  <c r="AB1655" i="10"/>
  <c r="AB1656" i="10"/>
  <c r="AB1657" i="10"/>
  <c r="AB1658" i="10"/>
  <c r="AB1659" i="10"/>
  <c r="AB1660" i="10"/>
  <c r="AB1661" i="10"/>
  <c r="AB1662" i="10"/>
  <c r="AB1663" i="10"/>
  <c r="AB1664" i="10"/>
  <c r="AB1665" i="10"/>
  <c r="AB1666" i="10"/>
  <c r="AB1667" i="10"/>
  <c r="AB1668" i="10"/>
  <c r="AB1669" i="10"/>
  <c r="AB1670" i="10"/>
  <c r="AB1671" i="10"/>
  <c r="AB1672" i="10"/>
  <c r="AB1673" i="10"/>
  <c r="AB1674" i="10"/>
  <c r="AB1675" i="10"/>
  <c r="AB1676" i="10"/>
  <c r="AB1677" i="10"/>
  <c r="AB1678" i="10"/>
  <c r="AB1679" i="10"/>
  <c r="AB1680" i="10"/>
  <c r="AB1681" i="10"/>
  <c r="AB1682" i="10"/>
  <c r="AB1683" i="10"/>
  <c r="AB1684" i="10"/>
  <c r="AB1685" i="10"/>
  <c r="AB1686" i="10"/>
  <c r="AB1687" i="10"/>
  <c r="AB1688" i="10"/>
  <c r="AB1689" i="10"/>
  <c r="AB1690" i="10"/>
  <c r="AB1691" i="10"/>
  <c r="AB1692" i="10"/>
  <c r="AB1693" i="10"/>
  <c r="AB1694" i="10"/>
  <c r="AB1695" i="10"/>
  <c r="AB1696" i="10"/>
  <c r="AB1697" i="10"/>
  <c r="AB1698" i="10"/>
  <c r="AB1699" i="10"/>
  <c r="AB1700" i="10"/>
  <c r="AB1701" i="10"/>
  <c r="AB1702" i="10"/>
  <c r="AB1703" i="10"/>
  <c r="AB1704" i="10"/>
  <c r="AB1705" i="10"/>
  <c r="AB1706" i="10"/>
  <c r="AB1707" i="10"/>
  <c r="AB1708" i="10"/>
  <c r="AB1709" i="10"/>
  <c r="AB1710" i="10"/>
  <c r="AB1711" i="10"/>
  <c r="AB1712" i="10"/>
  <c r="AB1713" i="10"/>
  <c r="AB1714" i="10"/>
  <c r="AB1715" i="10"/>
  <c r="AB1716" i="10"/>
  <c r="AB1717" i="10"/>
  <c r="AB1718" i="10"/>
  <c r="AB1719" i="10"/>
  <c r="AB1720" i="10"/>
  <c r="AB1721" i="10"/>
  <c r="AB1722" i="10"/>
  <c r="AB1723" i="10"/>
  <c r="AB1724" i="10"/>
  <c r="AB1725" i="10"/>
  <c r="AB1726" i="10"/>
  <c r="AB1727" i="10"/>
  <c r="AB1728" i="10"/>
  <c r="AB1729" i="10"/>
  <c r="AB1730" i="10"/>
  <c r="AB1731" i="10"/>
  <c r="AB1732" i="10"/>
  <c r="AB1733" i="10"/>
  <c r="AB1734" i="10"/>
  <c r="AB1735" i="10"/>
  <c r="AB1736" i="10"/>
  <c r="AB1737" i="10"/>
  <c r="AB1738" i="10"/>
  <c r="AB1739" i="10"/>
  <c r="AB1740" i="10"/>
  <c r="AB1741" i="10"/>
  <c r="AB1742" i="10"/>
  <c r="AB1743" i="10"/>
  <c r="AB1744" i="10"/>
  <c r="AB1745" i="10"/>
  <c r="AB1746" i="10"/>
  <c r="AB1747" i="10"/>
  <c r="AB1748" i="10"/>
  <c r="AB1749" i="10"/>
  <c r="AB1750" i="10"/>
  <c r="AB1751" i="10"/>
  <c r="AB1752" i="10"/>
  <c r="AB1753" i="10"/>
  <c r="AB1754" i="10"/>
  <c r="AB1755" i="10"/>
  <c r="AB1756" i="10"/>
  <c r="AB1757" i="10"/>
  <c r="AB1758" i="10"/>
  <c r="AB1759" i="10"/>
  <c r="AB1760" i="10"/>
  <c r="AB1761" i="10"/>
  <c r="AB1762" i="10"/>
  <c r="AB1763" i="10"/>
  <c r="AB1764" i="10"/>
  <c r="AB1765" i="10"/>
  <c r="AB1766" i="10"/>
  <c r="AB1767" i="10"/>
  <c r="AB1768" i="10"/>
  <c r="AB1769" i="10"/>
  <c r="AB1770" i="10"/>
  <c r="AB1771" i="10"/>
  <c r="AB1772" i="10"/>
  <c r="AB1773" i="10"/>
  <c r="AB1774" i="10"/>
  <c r="AB1775" i="10"/>
  <c r="AB1776" i="10"/>
  <c r="AB1777" i="10"/>
  <c r="AB1778" i="10"/>
  <c r="AB1779" i="10"/>
  <c r="AB1780" i="10"/>
  <c r="AB1781" i="10"/>
  <c r="AB1782" i="10"/>
  <c r="AB1783" i="10"/>
  <c r="AB1784" i="10"/>
  <c r="AB1785" i="10"/>
  <c r="AB1786" i="10"/>
  <c r="AB1787" i="10"/>
  <c r="AB1788" i="10"/>
  <c r="AB1789" i="10"/>
  <c r="AB1790" i="10"/>
  <c r="AB1791" i="10"/>
  <c r="AB1792" i="10"/>
  <c r="AB1793" i="10"/>
  <c r="AB1794" i="10"/>
  <c r="AB1795" i="10"/>
  <c r="AB1796" i="10"/>
  <c r="AB1797" i="10"/>
  <c r="AB1798" i="10"/>
  <c r="AB1799" i="10"/>
  <c r="AB1800" i="10"/>
  <c r="AB1801" i="10"/>
  <c r="AB1802" i="10"/>
  <c r="AB1803" i="10"/>
  <c r="AB1804" i="10"/>
  <c r="AB1805" i="10"/>
  <c r="AB1806" i="10"/>
  <c r="AB1807" i="10"/>
  <c r="AB1808" i="10"/>
  <c r="AB1809" i="10"/>
  <c r="AB1810" i="10"/>
  <c r="AB1811" i="10"/>
  <c r="AB1812" i="10"/>
  <c r="AB1813" i="10"/>
  <c r="AB1814" i="10"/>
  <c r="AB1815" i="10"/>
  <c r="AB1816" i="10"/>
  <c r="AB1817" i="10"/>
  <c r="AB1818" i="10"/>
  <c r="AB1819" i="10"/>
  <c r="AB1820" i="10"/>
  <c r="AB1821" i="10"/>
  <c r="AB1822" i="10"/>
  <c r="AB1823" i="10"/>
  <c r="AB1824" i="10"/>
  <c r="AB1825" i="10"/>
  <c r="AB1826" i="10"/>
  <c r="AB1827" i="10"/>
  <c r="AB1828" i="10"/>
  <c r="AB1829" i="10"/>
  <c r="AB1830" i="10"/>
  <c r="AB1831" i="10"/>
  <c r="AB1832" i="10"/>
  <c r="AB1833" i="10"/>
  <c r="AB1834" i="10"/>
  <c r="AB1835" i="10"/>
  <c r="AB1836" i="10"/>
  <c r="AB1837" i="10"/>
  <c r="AB1838" i="10"/>
  <c r="AB1839" i="10"/>
  <c r="AB1840" i="10"/>
  <c r="AB1841" i="10"/>
  <c r="AB1842" i="10"/>
  <c r="AB1843" i="10"/>
  <c r="AB1844" i="10"/>
  <c r="AB1845" i="10"/>
  <c r="AB1846" i="10"/>
  <c r="AB1847" i="10"/>
  <c r="AB1848" i="10"/>
  <c r="AB1849" i="10"/>
  <c r="AB1850" i="10"/>
  <c r="AB1851" i="10"/>
  <c r="AB1852" i="10"/>
  <c r="AB1853" i="10"/>
  <c r="AB1854" i="10"/>
  <c r="AB1855" i="10"/>
  <c r="AB1856" i="10"/>
  <c r="AB1857" i="10"/>
  <c r="AB1858" i="10"/>
  <c r="AB1859" i="10"/>
  <c r="AB1860" i="10"/>
  <c r="AB1861" i="10"/>
  <c r="AB1862" i="10"/>
  <c r="AB1863" i="10"/>
  <c r="AB1864" i="10"/>
  <c r="AB1865" i="10"/>
  <c r="AB1866" i="10"/>
  <c r="AB1867" i="10"/>
  <c r="AB1868" i="10"/>
  <c r="AB1869" i="10"/>
  <c r="AB1870" i="10"/>
  <c r="AB1871" i="10"/>
  <c r="AB1872" i="10"/>
  <c r="AB1873" i="10"/>
  <c r="AB1874" i="10"/>
  <c r="AB1875" i="10"/>
  <c r="AB1876" i="10"/>
  <c r="AB1877" i="10"/>
  <c r="AB1878" i="10"/>
  <c r="AB1879" i="10"/>
  <c r="AB1880" i="10"/>
  <c r="AB1881" i="10"/>
  <c r="AB1882" i="10"/>
  <c r="AB1883" i="10"/>
  <c r="AB1884" i="10"/>
  <c r="AB1885" i="10"/>
  <c r="AB1886" i="10"/>
  <c r="AB1887" i="10"/>
  <c r="AB1888" i="10"/>
  <c r="AB1889" i="10"/>
  <c r="AB1890" i="10"/>
  <c r="AB1891" i="10"/>
  <c r="AB1892" i="10"/>
  <c r="AB1893" i="10"/>
  <c r="AB1894" i="10"/>
  <c r="AB1895" i="10"/>
  <c r="AB1896" i="10"/>
  <c r="AB1897" i="10"/>
  <c r="AB1898" i="10"/>
  <c r="AB1899" i="10"/>
  <c r="AB1900" i="10"/>
  <c r="AB1901" i="10"/>
  <c r="AB1902" i="10"/>
  <c r="AB1903" i="10"/>
  <c r="AB1904" i="10"/>
  <c r="AB1905" i="10"/>
  <c r="AB1906" i="10"/>
  <c r="AB1907" i="10"/>
  <c r="AB1908" i="10"/>
  <c r="AB1909" i="10"/>
  <c r="AB1910" i="10"/>
  <c r="AB1911" i="10"/>
  <c r="AB1912" i="10"/>
  <c r="AB1913" i="10"/>
  <c r="AB1914" i="10"/>
  <c r="AB1915" i="10"/>
  <c r="AB1916" i="10"/>
  <c r="AB1917" i="10"/>
  <c r="AB1918" i="10"/>
  <c r="AB1919" i="10"/>
  <c r="AB1920" i="10"/>
  <c r="AB1921" i="10"/>
  <c r="AB1922" i="10"/>
  <c r="AB1923" i="10"/>
  <c r="AB1924" i="10"/>
  <c r="AB1925" i="10"/>
  <c r="AB1926" i="10"/>
  <c r="AB1927" i="10"/>
  <c r="AB1928" i="10"/>
  <c r="AB1929" i="10"/>
  <c r="AB1930" i="10"/>
  <c r="AB1931" i="10"/>
  <c r="AB1932" i="10"/>
  <c r="AB1933" i="10"/>
  <c r="AB1934" i="10"/>
  <c r="AB1935" i="10"/>
  <c r="AB1936" i="10"/>
  <c r="AB1937" i="10"/>
  <c r="AB1938" i="10"/>
  <c r="AB1939" i="10"/>
  <c r="AB1940" i="10"/>
  <c r="AB1941" i="10"/>
  <c r="AB1942" i="10"/>
  <c r="AB1943" i="10"/>
  <c r="AB1944" i="10"/>
  <c r="AB1945" i="10"/>
  <c r="AB1946" i="10"/>
  <c r="AB1947" i="10"/>
  <c r="AB1948" i="10"/>
  <c r="AB1949" i="10"/>
  <c r="AB1950" i="10"/>
  <c r="AB1951" i="10"/>
  <c r="AB1952" i="10"/>
  <c r="AB1953" i="10"/>
  <c r="AB1954" i="10"/>
  <c r="AB1955" i="10"/>
  <c r="AB1956" i="10"/>
  <c r="AB1957" i="10"/>
  <c r="AB1958" i="10"/>
  <c r="AB1959" i="10"/>
  <c r="AB1960" i="10"/>
  <c r="AB1961" i="10"/>
  <c r="AB1962" i="10"/>
  <c r="AB1963" i="10"/>
  <c r="AB1964" i="10"/>
  <c r="AB1965" i="10"/>
  <c r="AB1966" i="10"/>
  <c r="AB1967" i="10"/>
  <c r="AB1968" i="10"/>
  <c r="AB1969" i="10"/>
  <c r="AB1970" i="10"/>
  <c r="AB1971" i="10"/>
  <c r="AB1972" i="10"/>
  <c r="AB1973" i="10"/>
  <c r="AB1974" i="10"/>
  <c r="AB1975" i="10"/>
  <c r="AB1976" i="10"/>
  <c r="AB1977" i="10"/>
  <c r="AB1978" i="10"/>
  <c r="AB1979" i="10"/>
  <c r="AB1980" i="10"/>
  <c r="AB1981" i="10"/>
  <c r="AB1982" i="10"/>
  <c r="AB1983" i="10"/>
  <c r="AB1984" i="10"/>
  <c r="AB1985" i="10"/>
  <c r="AB1986" i="10"/>
  <c r="AB1987" i="10"/>
  <c r="AB1988" i="10"/>
  <c r="AB1989" i="10"/>
  <c r="AB1990" i="10"/>
  <c r="AB1991" i="10"/>
  <c r="AB1992" i="10"/>
  <c r="AB1993" i="10"/>
  <c r="AB1994" i="10"/>
  <c r="AB1995" i="10"/>
  <c r="AB1996" i="10"/>
  <c r="AB1997" i="10"/>
  <c r="AB1998" i="10"/>
  <c r="AB1999" i="10"/>
  <c r="AB2000" i="10"/>
  <c r="AB2001" i="10"/>
  <c r="AB2002" i="10"/>
  <c r="AB2003" i="10"/>
  <c r="AB2004" i="10"/>
  <c r="AB2005" i="10"/>
  <c r="AB2006" i="10"/>
  <c r="AB2007" i="10"/>
  <c r="AB2008" i="10"/>
  <c r="AB2009" i="10"/>
  <c r="AB2010" i="10"/>
  <c r="AB2011" i="10"/>
  <c r="AB2012" i="10"/>
  <c r="AB2013" i="10"/>
  <c r="AB2014" i="10"/>
  <c r="AB2015" i="10"/>
  <c r="AB2016" i="10"/>
  <c r="AB2017" i="10"/>
  <c r="AB2018" i="10"/>
  <c r="AB2019" i="10"/>
  <c r="AB2020" i="10"/>
  <c r="AB2021" i="10"/>
  <c r="AB2022" i="10"/>
  <c r="AB2023" i="10"/>
  <c r="AB2024" i="10"/>
  <c r="AB2025" i="10"/>
  <c r="AB2026" i="10"/>
  <c r="AB2027" i="10"/>
  <c r="AB2028" i="10"/>
  <c r="AB2029" i="10"/>
  <c r="AB2030" i="10"/>
  <c r="AB2031" i="10"/>
  <c r="AB2032" i="10"/>
  <c r="AB2033" i="10"/>
  <c r="AB2034" i="10"/>
  <c r="AB2035" i="10"/>
  <c r="AB2036" i="10"/>
  <c r="AB2037" i="10"/>
  <c r="AB2038" i="10"/>
  <c r="AB2039" i="10"/>
  <c r="AB2040" i="10"/>
  <c r="AB2041" i="10"/>
  <c r="AB2042" i="10"/>
  <c r="AB2043" i="10"/>
  <c r="AB2044" i="10"/>
  <c r="AB2045" i="10"/>
  <c r="AB2046" i="10"/>
  <c r="AB2047" i="10"/>
  <c r="AB2048" i="10"/>
  <c r="AB2049" i="10"/>
  <c r="AB2050" i="10"/>
  <c r="AB2051" i="10"/>
  <c r="AB2052" i="10"/>
  <c r="AB2053" i="10"/>
  <c r="AB2054" i="10"/>
  <c r="AB2055" i="10"/>
  <c r="AB2056" i="10"/>
  <c r="AB2057" i="10"/>
  <c r="AB2058" i="10"/>
  <c r="AB2059" i="10"/>
  <c r="AB2060" i="10"/>
  <c r="AB2061" i="10"/>
  <c r="AB2062" i="10"/>
  <c r="AB2063" i="10"/>
  <c r="AB2064" i="10"/>
  <c r="AB2065" i="10"/>
  <c r="AB2066" i="10"/>
  <c r="AB2067" i="10"/>
  <c r="AB2068" i="10"/>
  <c r="AB2069" i="10"/>
  <c r="AB2070" i="10"/>
  <c r="AB2071" i="10"/>
  <c r="AB2072" i="10"/>
  <c r="AB2073" i="10"/>
  <c r="AB2074" i="10"/>
  <c r="AB2075" i="10"/>
  <c r="AB2076" i="10"/>
  <c r="AB2077" i="10"/>
  <c r="AB2078" i="10"/>
  <c r="AB2079" i="10"/>
  <c r="AB2080" i="10"/>
  <c r="AB2081" i="10"/>
  <c r="AB2082" i="10"/>
  <c r="AB2083" i="10"/>
  <c r="AB2084" i="10"/>
  <c r="AB2085" i="10"/>
  <c r="AB2086" i="10"/>
  <c r="AB2087" i="10"/>
  <c r="AB2088" i="10"/>
  <c r="AB2089" i="10"/>
  <c r="AB2090" i="10"/>
  <c r="AB2091" i="10"/>
  <c r="AB2092" i="10"/>
  <c r="AB2093" i="10"/>
  <c r="AB2094" i="10"/>
  <c r="AB2095" i="10"/>
  <c r="AB2096" i="10"/>
  <c r="AB2097" i="10"/>
  <c r="AB2098" i="10"/>
  <c r="AB2099" i="10"/>
  <c r="AB2100" i="10"/>
  <c r="AB2101" i="10"/>
  <c r="AB2102" i="10"/>
  <c r="AB2103" i="10"/>
  <c r="AB2104" i="10"/>
  <c r="AB2105" i="10"/>
  <c r="AB2106" i="10"/>
  <c r="AB2107" i="10"/>
  <c r="AB2108" i="10"/>
  <c r="AB2109" i="10"/>
  <c r="AB2110" i="10"/>
  <c r="AB2111" i="10"/>
  <c r="AB2112" i="10"/>
  <c r="AB2113" i="10"/>
  <c r="AB2114" i="10"/>
  <c r="AB2115" i="10"/>
  <c r="AB2116" i="10"/>
  <c r="AB2117" i="10"/>
  <c r="AB2118" i="10"/>
  <c r="AB2119" i="10"/>
  <c r="AB2120" i="10"/>
  <c r="AB2121" i="10"/>
  <c r="AB2122" i="10"/>
  <c r="AB2123" i="10"/>
  <c r="AB2124" i="10"/>
  <c r="AB2125" i="10"/>
  <c r="AB2126" i="10"/>
  <c r="AB2127" i="10"/>
  <c r="AB2128" i="10"/>
  <c r="AB2129" i="10"/>
  <c r="AB2130" i="10"/>
  <c r="AB2131" i="10"/>
  <c r="AB2132" i="10"/>
  <c r="AB2133" i="10"/>
  <c r="AB2134" i="10"/>
  <c r="AB2135" i="10"/>
  <c r="AB2136" i="10"/>
  <c r="AB2137" i="10"/>
  <c r="AB2138" i="10"/>
  <c r="AB2139" i="10"/>
  <c r="AB2140" i="10"/>
  <c r="AB2141" i="10"/>
  <c r="AB2142" i="10"/>
  <c r="AB2143" i="10"/>
  <c r="AB2144" i="10"/>
  <c r="AB2145" i="10"/>
  <c r="AB2146" i="10"/>
  <c r="AB2147" i="10"/>
  <c r="AB2148" i="10"/>
  <c r="AB2149" i="10"/>
  <c r="AB2150" i="10"/>
  <c r="AB2151" i="10"/>
  <c r="AB2152" i="10"/>
  <c r="AB2153" i="10"/>
  <c r="AB2154" i="10"/>
  <c r="AB2155" i="10"/>
  <c r="AB2156" i="10"/>
  <c r="AB2157" i="10"/>
  <c r="AB2158" i="10"/>
  <c r="AB2159" i="10"/>
  <c r="AB2160" i="10"/>
  <c r="AB2161" i="10"/>
  <c r="AB2162" i="10"/>
  <c r="AB2163" i="10"/>
  <c r="AB2164" i="10"/>
  <c r="AB2165" i="10"/>
  <c r="AB2166" i="10"/>
  <c r="AB2167" i="10"/>
  <c r="AB2168" i="10"/>
  <c r="AB2169" i="10"/>
  <c r="AB2170" i="10"/>
  <c r="AB2171" i="10"/>
  <c r="AB2172" i="10"/>
  <c r="AB2173" i="10"/>
  <c r="AB2174" i="10"/>
  <c r="AB2175" i="10"/>
  <c r="AB2176" i="10"/>
  <c r="AB2177" i="10"/>
  <c r="AB2178" i="10"/>
  <c r="AB2179" i="10"/>
  <c r="AB2180" i="10"/>
  <c r="AB2181" i="10"/>
  <c r="AB2182" i="10"/>
  <c r="AB2183" i="10"/>
  <c r="AB2184" i="10"/>
  <c r="AB2185" i="10"/>
  <c r="AB2186" i="10"/>
  <c r="AB2187" i="10"/>
  <c r="AB2188" i="10"/>
  <c r="AB2189" i="10"/>
  <c r="AB2190" i="10"/>
  <c r="AB2191" i="10"/>
  <c r="AB2192" i="10"/>
  <c r="AB2193" i="10"/>
  <c r="AB2194" i="10"/>
  <c r="AB2195" i="10"/>
  <c r="AB2196" i="10"/>
  <c r="AB2197" i="10"/>
  <c r="AB2198" i="10"/>
  <c r="AB2199" i="10"/>
  <c r="AB2200" i="10"/>
  <c r="AB2201" i="10"/>
  <c r="AB2202" i="10"/>
  <c r="AB2203" i="10"/>
  <c r="AB2204" i="10"/>
  <c r="AB2205" i="10"/>
  <c r="AB2206" i="10"/>
  <c r="AB2207" i="10"/>
  <c r="AB2208" i="10"/>
  <c r="AB2209" i="10"/>
  <c r="AB2210" i="10"/>
  <c r="AB2211" i="10"/>
  <c r="AB2212" i="10"/>
  <c r="AB2213" i="10"/>
  <c r="AB2214" i="10"/>
  <c r="AB2215" i="10"/>
  <c r="AB2216" i="10"/>
  <c r="AB2217" i="10"/>
  <c r="AB2218" i="10"/>
  <c r="AB2219" i="10"/>
  <c r="AB2220" i="10"/>
  <c r="AB2221" i="10"/>
  <c r="AB2222" i="10"/>
  <c r="AB2223" i="10"/>
  <c r="AB2224" i="10"/>
  <c r="AB2225" i="10"/>
  <c r="AB2226" i="10"/>
  <c r="AB2227" i="10"/>
  <c r="AB2228" i="10"/>
  <c r="AB2229" i="10"/>
  <c r="AB2230" i="10"/>
  <c r="AB2231" i="10"/>
  <c r="AB2232" i="10"/>
  <c r="AB2233" i="10"/>
  <c r="AB2234" i="10"/>
  <c r="AB2235" i="10"/>
  <c r="AB2236" i="10"/>
  <c r="AB2237" i="10"/>
  <c r="AB2238" i="10"/>
  <c r="AB2239" i="10"/>
  <c r="AB2240" i="10"/>
  <c r="AB2241" i="10"/>
  <c r="AB2242" i="10"/>
  <c r="AB2243" i="10"/>
  <c r="AB2244" i="10"/>
  <c r="AB2245" i="10"/>
  <c r="AB2246" i="10"/>
  <c r="AB2247" i="10"/>
  <c r="AB2248" i="10"/>
  <c r="AB2249" i="10"/>
  <c r="AB2250" i="10"/>
  <c r="AB2251" i="10"/>
  <c r="AB2252" i="10"/>
  <c r="AB2253" i="10"/>
  <c r="AB2254" i="10"/>
  <c r="AB2255" i="10"/>
  <c r="AB2256" i="10"/>
  <c r="AB2257" i="10"/>
  <c r="AB2258" i="10"/>
  <c r="AB2259" i="10"/>
  <c r="AB2260" i="10"/>
  <c r="AB2261" i="10"/>
  <c r="AB2262" i="10"/>
  <c r="AB2263" i="10"/>
  <c r="AB2264" i="10"/>
  <c r="AB2265" i="10"/>
  <c r="AB2266" i="10"/>
  <c r="AB2267" i="10"/>
  <c r="AB2268" i="10"/>
  <c r="AB2269" i="10"/>
  <c r="AB2270" i="10"/>
  <c r="AB2271" i="10"/>
  <c r="AB2272" i="10"/>
  <c r="AB2273" i="10"/>
  <c r="AB2274" i="10"/>
  <c r="AB2275" i="10"/>
  <c r="AB2276" i="10"/>
  <c r="AB2277" i="10"/>
  <c r="AB2278" i="10"/>
  <c r="AB2279" i="10"/>
  <c r="AB2280" i="10"/>
  <c r="AB2281" i="10"/>
  <c r="AB2282" i="10"/>
  <c r="AB2283" i="10"/>
  <c r="AB2284" i="10"/>
  <c r="AB2285" i="10"/>
  <c r="AB2286" i="10"/>
  <c r="AB2287" i="10"/>
  <c r="AB2288" i="10"/>
  <c r="AB2289" i="10"/>
  <c r="AB2290" i="10"/>
  <c r="AB2291" i="10"/>
  <c r="AB2292" i="10"/>
  <c r="AB2293" i="10"/>
  <c r="AB2294" i="10"/>
  <c r="AB2295" i="10"/>
  <c r="AB2296" i="10"/>
  <c r="AB2297" i="10"/>
  <c r="AB2298" i="10"/>
  <c r="AB2299" i="10"/>
  <c r="AB2300" i="10"/>
  <c r="AB2301" i="10"/>
  <c r="AB2302" i="10"/>
  <c r="AB2303" i="10"/>
  <c r="AB2304" i="10"/>
  <c r="AB2305" i="10"/>
  <c r="AB2306" i="10"/>
  <c r="AB2307" i="10"/>
  <c r="AB2308" i="10"/>
  <c r="AB2309" i="10"/>
  <c r="AB2310" i="10"/>
  <c r="AB2311" i="10"/>
  <c r="AB2312" i="10"/>
  <c r="AB2313" i="10"/>
  <c r="AB2314" i="10"/>
  <c r="AB2315" i="10"/>
  <c r="AB2316" i="10"/>
  <c r="AB2317" i="10"/>
  <c r="AB2318" i="10"/>
  <c r="AB2319" i="10"/>
  <c r="AB2320" i="10"/>
  <c r="AB2321" i="10"/>
  <c r="AB2322" i="10"/>
  <c r="AB2323" i="10"/>
  <c r="AB2324" i="10"/>
  <c r="AB2325" i="10"/>
  <c r="AB2326" i="10"/>
  <c r="AB2327" i="10"/>
  <c r="AB2328" i="10"/>
  <c r="AB2329" i="10"/>
  <c r="AB2330" i="10"/>
  <c r="AB2331" i="10"/>
  <c r="AB2332" i="10"/>
  <c r="AB2333" i="10"/>
  <c r="AB2334" i="10"/>
  <c r="AB2335" i="10"/>
  <c r="AB2336" i="10"/>
  <c r="AB2337" i="10"/>
  <c r="AB2338" i="10"/>
  <c r="AB2339" i="10"/>
  <c r="AB2340" i="10"/>
  <c r="AB2341" i="10"/>
  <c r="AB2342" i="10"/>
  <c r="AB2343" i="10"/>
  <c r="AB2344" i="10"/>
  <c r="AB2345" i="10"/>
  <c r="AB2346" i="10"/>
  <c r="AB2347" i="10"/>
  <c r="AB2348" i="10"/>
  <c r="AB2349" i="10"/>
  <c r="AB2350" i="10"/>
  <c r="AB2351" i="10"/>
  <c r="AB2352" i="10"/>
  <c r="AB2353" i="10"/>
  <c r="AB2354" i="10"/>
  <c r="AB2355" i="10"/>
  <c r="AB2356" i="10"/>
  <c r="AB2357" i="10"/>
  <c r="AB2358" i="10"/>
  <c r="AB2359" i="10"/>
  <c r="AB2360" i="10"/>
  <c r="AB2361" i="10"/>
  <c r="AB2362" i="10"/>
  <c r="AB2363" i="10"/>
  <c r="AB2364" i="10"/>
  <c r="AB2365" i="10"/>
  <c r="AB2366" i="10"/>
  <c r="AB2367" i="10"/>
  <c r="AB2368" i="10"/>
  <c r="AB2369" i="10"/>
  <c r="AB2370" i="10"/>
  <c r="AB2371" i="10"/>
  <c r="AB2372" i="10"/>
  <c r="AB2373" i="10"/>
  <c r="AB2374" i="10"/>
  <c r="AB2375" i="10"/>
  <c r="AB2376" i="10"/>
  <c r="AB2377" i="10"/>
  <c r="AB2378" i="10"/>
  <c r="AB2379" i="10"/>
  <c r="AB2380" i="10"/>
  <c r="AB2381" i="10"/>
  <c r="AB2382" i="10"/>
  <c r="AB2383" i="10"/>
  <c r="AB2384" i="10"/>
  <c r="AB2385" i="10"/>
  <c r="AB2386" i="10"/>
  <c r="AB2387" i="10"/>
  <c r="AB2388" i="10"/>
  <c r="AB2389" i="10"/>
  <c r="AB2390" i="10"/>
  <c r="AB2391" i="10"/>
  <c r="AB2392" i="10"/>
  <c r="AB2393" i="10"/>
  <c r="AB2394" i="10"/>
  <c r="AB2395" i="10"/>
  <c r="AB2396" i="10"/>
  <c r="AB2397" i="10"/>
  <c r="AB2398" i="10"/>
  <c r="AB2399" i="10"/>
  <c r="AB2400" i="10"/>
  <c r="AB2401" i="10"/>
  <c r="AB2402" i="10"/>
  <c r="AB2403" i="10"/>
  <c r="AB2404" i="10"/>
  <c r="AB2405" i="10"/>
  <c r="AB2406" i="10"/>
  <c r="AB2407" i="10"/>
  <c r="AB2408" i="10"/>
  <c r="AB2409" i="10"/>
  <c r="AB2410" i="10"/>
  <c r="AB2411" i="10"/>
  <c r="AB2412" i="10"/>
  <c r="AB2413" i="10"/>
  <c r="AB2414" i="10"/>
  <c r="AB2415" i="10"/>
  <c r="AB2416" i="10"/>
  <c r="AB2417" i="10"/>
  <c r="AB2418" i="10"/>
  <c r="AB2419" i="10"/>
  <c r="AB2420" i="10"/>
  <c r="AB2421" i="10"/>
  <c r="AB2422" i="10"/>
  <c r="AB2423" i="10"/>
  <c r="AB2424" i="10"/>
  <c r="AB2425" i="10"/>
  <c r="AB2426" i="10"/>
  <c r="AB2427" i="10"/>
  <c r="AB2428" i="10"/>
  <c r="AB2429" i="10"/>
  <c r="AB2430" i="10"/>
  <c r="AB2431" i="10"/>
  <c r="AB2432" i="10"/>
  <c r="AB2433" i="10"/>
  <c r="AB2434" i="10"/>
  <c r="AB2435" i="10"/>
  <c r="AB2436" i="10"/>
  <c r="AB2437" i="10"/>
  <c r="AB2438" i="10"/>
  <c r="AB2439" i="10"/>
  <c r="AB2440" i="10"/>
  <c r="AB2441" i="10"/>
  <c r="AB2442" i="10"/>
  <c r="AB2443" i="10"/>
  <c r="AB2444" i="10"/>
  <c r="AB2445" i="10"/>
  <c r="AB2446" i="10"/>
  <c r="AB2447" i="10"/>
  <c r="AB2448" i="10"/>
  <c r="AB2449" i="10"/>
  <c r="AB2450" i="10"/>
  <c r="AB2451" i="10"/>
  <c r="AB2452" i="10"/>
  <c r="AB2453" i="10"/>
  <c r="AB2454" i="10"/>
  <c r="AB2455" i="10"/>
  <c r="AB2456" i="10"/>
  <c r="AB2457" i="10"/>
  <c r="AB2458" i="10"/>
  <c r="AB2459" i="10"/>
  <c r="AB2460" i="10"/>
  <c r="AB2461" i="10"/>
  <c r="AB2462" i="10"/>
  <c r="AB2463" i="10"/>
  <c r="AB2464" i="10"/>
  <c r="AB2465" i="10"/>
  <c r="AB2466" i="10"/>
  <c r="AB2467" i="10"/>
  <c r="AB2468" i="10"/>
  <c r="AB2469" i="10"/>
  <c r="AB2470" i="10"/>
  <c r="AB2471" i="10"/>
  <c r="AB2472" i="10"/>
  <c r="AB2473" i="10"/>
  <c r="AB2474" i="10"/>
  <c r="AB2475" i="10"/>
  <c r="AB2476" i="10"/>
  <c r="AB2477" i="10"/>
  <c r="AB2478" i="10"/>
  <c r="AB2479" i="10"/>
  <c r="AB2480" i="10"/>
  <c r="AA100" i="10"/>
  <c r="AA101" i="10"/>
  <c r="AA102" i="10"/>
  <c r="AA103" i="10"/>
  <c r="AA104" i="10"/>
  <c r="AA105" i="10"/>
  <c r="AA106" i="10"/>
  <c r="AA107" i="10"/>
  <c r="AA108" i="10"/>
  <c r="AA109" i="10"/>
  <c r="AA110" i="10"/>
  <c r="AA111" i="10"/>
  <c r="AA112" i="10"/>
  <c r="AA113" i="10"/>
  <c r="AA114" i="10"/>
  <c r="AA115" i="10"/>
  <c r="AA116" i="10"/>
  <c r="AA117" i="10"/>
  <c r="AA118" i="10"/>
  <c r="AA119" i="10"/>
  <c r="AA120" i="10"/>
  <c r="AA121" i="10"/>
  <c r="AA122" i="10"/>
  <c r="AA123" i="10"/>
  <c r="AA124" i="10"/>
  <c r="AA125" i="10"/>
  <c r="AA126" i="10"/>
  <c r="AA127" i="10"/>
  <c r="AA128" i="10"/>
  <c r="AA129" i="10"/>
  <c r="AA130" i="10"/>
  <c r="AA131" i="10"/>
  <c r="AA132" i="10"/>
  <c r="AA133" i="10"/>
  <c r="AA134" i="10"/>
  <c r="AA135" i="10"/>
  <c r="AA136" i="10"/>
  <c r="AA137" i="10"/>
  <c r="AA138" i="10"/>
  <c r="AA139" i="10"/>
  <c r="AA140" i="10"/>
  <c r="AA141" i="10"/>
  <c r="AA142" i="10"/>
  <c r="AA143" i="10"/>
  <c r="AA144" i="10"/>
  <c r="AA145" i="10"/>
  <c r="AA146" i="10"/>
  <c r="AA147" i="10"/>
  <c r="AA148" i="10"/>
  <c r="AA149" i="10"/>
  <c r="AA150" i="10"/>
  <c r="AA151" i="10"/>
  <c r="AA152" i="10"/>
  <c r="AA153" i="10"/>
  <c r="AA154" i="10"/>
  <c r="AA155" i="10"/>
  <c r="AA156" i="10"/>
  <c r="AA157" i="10"/>
  <c r="AA158" i="10"/>
  <c r="AA159" i="10"/>
  <c r="AA160" i="10"/>
  <c r="AA161" i="10"/>
  <c r="AA162" i="10"/>
  <c r="AA163" i="10"/>
  <c r="AA164" i="10"/>
  <c r="AA165" i="10"/>
  <c r="AA166" i="10"/>
  <c r="AA167" i="10"/>
  <c r="AA168" i="10"/>
  <c r="AA169" i="10"/>
  <c r="AA170" i="10"/>
  <c r="AA171" i="10"/>
  <c r="AA172" i="10"/>
  <c r="AA173" i="10"/>
  <c r="AA174" i="10"/>
  <c r="AA175" i="10"/>
  <c r="AA176" i="10"/>
  <c r="AA177" i="10"/>
  <c r="AA178" i="10"/>
  <c r="AA179" i="10"/>
  <c r="AA180" i="10"/>
  <c r="AA181" i="10"/>
  <c r="AA182" i="10"/>
  <c r="AA183" i="10"/>
  <c r="AA184" i="10"/>
  <c r="AA185" i="10"/>
  <c r="AA186" i="10"/>
  <c r="AA187" i="10"/>
  <c r="AA188" i="10"/>
  <c r="AA189" i="10"/>
  <c r="AA190" i="10"/>
  <c r="AA191" i="10"/>
  <c r="AA192" i="10"/>
  <c r="AA193" i="10"/>
  <c r="AA194" i="10"/>
  <c r="AA195" i="10"/>
  <c r="AA196" i="10"/>
  <c r="AA197" i="10"/>
  <c r="AA198" i="10"/>
  <c r="AA199" i="10"/>
  <c r="AA200" i="10"/>
  <c r="AA201" i="10"/>
  <c r="AA202" i="10"/>
  <c r="AA203" i="10"/>
  <c r="AA204" i="10"/>
  <c r="AA205" i="10"/>
  <c r="AA206" i="10"/>
  <c r="AA207" i="10"/>
  <c r="AA208" i="10"/>
  <c r="AA209" i="10"/>
  <c r="AA210" i="10"/>
  <c r="AA211" i="10"/>
  <c r="AA212" i="10"/>
  <c r="AA213" i="10"/>
  <c r="AA214" i="10"/>
  <c r="AA215" i="10"/>
  <c r="AA216" i="10"/>
  <c r="AA217" i="10"/>
  <c r="AA218" i="10"/>
  <c r="AA219" i="10"/>
  <c r="AA220" i="10"/>
  <c r="AA221" i="10"/>
  <c r="AA222" i="10"/>
  <c r="AA223" i="10"/>
  <c r="AA224" i="10"/>
  <c r="AA225" i="10"/>
  <c r="AA226" i="10"/>
  <c r="AA227" i="10"/>
  <c r="AA228" i="10"/>
  <c r="AA229" i="10"/>
  <c r="AA230" i="10"/>
  <c r="AA231" i="10"/>
  <c r="AA232" i="10"/>
  <c r="AA233" i="10"/>
  <c r="AA234" i="10"/>
  <c r="AA235" i="10"/>
  <c r="AA236" i="10"/>
  <c r="AA237" i="10"/>
  <c r="AA238" i="10"/>
  <c r="AA239" i="10"/>
  <c r="AA240" i="10"/>
  <c r="AA241" i="10"/>
  <c r="AA242" i="10"/>
  <c r="AA243" i="10"/>
  <c r="AA244" i="10"/>
  <c r="AA245" i="10"/>
  <c r="AA246" i="10"/>
  <c r="AA247" i="10"/>
  <c r="AA248" i="10"/>
  <c r="AA249" i="10"/>
  <c r="AA250" i="10"/>
  <c r="AA251" i="10"/>
  <c r="AA252" i="10"/>
  <c r="AA253" i="10"/>
  <c r="AA254" i="10"/>
  <c r="AA255" i="10"/>
  <c r="AA256" i="10"/>
  <c r="AA257" i="10"/>
  <c r="AA258" i="10"/>
  <c r="AA259" i="10"/>
  <c r="AA260" i="10"/>
  <c r="AA261" i="10"/>
  <c r="AA262" i="10"/>
  <c r="AA263" i="10"/>
  <c r="AA264" i="10"/>
  <c r="AA265" i="10"/>
  <c r="AA266" i="10"/>
  <c r="AA267" i="10"/>
  <c r="AA268" i="10"/>
  <c r="AA269" i="10"/>
  <c r="AA270" i="10"/>
  <c r="AA271" i="10"/>
  <c r="AA272" i="10"/>
  <c r="AA273" i="10"/>
  <c r="AA274" i="10"/>
  <c r="AA275" i="10"/>
  <c r="AA276" i="10"/>
  <c r="AA277" i="10"/>
  <c r="AA278" i="10"/>
  <c r="AA279" i="10"/>
  <c r="AA280" i="10"/>
  <c r="AA281" i="10"/>
  <c r="AA282" i="10"/>
  <c r="AA283" i="10"/>
  <c r="AA284" i="10"/>
  <c r="AA285" i="10"/>
  <c r="AA286" i="10"/>
  <c r="AA287" i="10"/>
  <c r="AA288" i="10"/>
  <c r="AA289" i="10"/>
  <c r="AA290" i="10"/>
  <c r="AA291" i="10"/>
  <c r="AA292" i="10"/>
  <c r="AA293" i="10"/>
  <c r="AA294" i="10"/>
  <c r="AA295" i="10"/>
  <c r="AA296" i="10"/>
  <c r="AA297" i="10"/>
  <c r="AA298" i="10"/>
  <c r="AA299" i="10"/>
  <c r="AA300" i="10"/>
  <c r="AA301" i="10"/>
  <c r="AA302" i="10"/>
  <c r="AA303" i="10"/>
  <c r="AA304" i="10"/>
  <c r="AA305" i="10"/>
  <c r="AA306" i="10"/>
  <c r="AA307" i="10"/>
  <c r="AA308" i="10"/>
  <c r="AA309" i="10"/>
  <c r="AA310" i="10"/>
  <c r="AA311" i="10"/>
  <c r="AA312" i="10"/>
  <c r="AA313" i="10"/>
  <c r="AA314" i="10"/>
  <c r="AA315" i="10"/>
  <c r="AA316" i="10"/>
  <c r="AA317" i="10"/>
  <c r="AA318" i="10"/>
  <c r="AA319" i="10"/>
  <c r="AA320" i="10"/>
  <c r="AA321" i="10"/>
  <c r="AA322" i="10"/>
  <c r="AA323" i="10"/>
  <c r="AA324" i="10"/>
  <c r="AA325" i="10"/>
  <c r="AA326" i="10"/>
  <c r="AA327" i="10"/>
  <c r="AA328" i="10"/>
  <c r="AA329" i="10"/>
  <c r="AA330" i="10"/>
  <c r="AA331" i="10"/>
  <c r="AA332" i="10"/>
  <c r="AA333" i="10"/>
  <c r="AA334" i="10"/>
  <c r="AA335" i="10"/>
  <c r="AA336" i="10"/>
  <c r="AA337" i="10"/>
  <c r="AA338" i="10"/>
  <c r="AA339" i="10"/>
  <c r="AA340" i="10"/>
  <c r="AA341" i="10"/>
  <c r="AA342" i="10"/>
  <c r="AA343" i="10"/>
  <c r="AA344" i="10"/>
  <c r="AA345" i="10"/>
  <c r="AA346" i="10"/>
  <c r="AA347" i="10"/>
  <c r="AA348" i="10"/>
  <c r="AA349" i="10"/>
  <c r="AA350" i="10"/>
  <c r="AA351" i="10"/>
  <c r="AA352" i="10"/>
  <c r="AA353" i="10"/>
  <c r="AA354" i="10"/>
  <c r="AA355" i="10"/>
  <c r="AA356" i="10"/>
  <c r="AA357" i="10"/>
  <c r="AA358" i="10"/>
  <c r="AA359" i="10"/>
  <c r="AA360" i="10"/>
  <c r="AA361" i="10"/>
  <c r="AA362" i="10"/>
  <c r="AA363" i="10"/>
  <c r="AA364" i="10"/>
  <c r="AA365" i="10"/>
  <c r="AA366" i="10"/>
  <c r="AA367" i="10"/>
  <c r="AA368" i="10"/>
  <c r="AA369" i="10"/>
  <c r="AA370" i="10"/>
  <c r="AA371" i="10"/>
  <c r="AA372" i="10"/>
  <c r="AA373" i="10"/>
  <c r="AA374" i="10"/>
  <c r="AA375" i="10"/>
  <c r="AA376" i="10"/>
  <c r="AA377" i="10"/>
  <c r="AA378" i="10"/>
  <c r="AA379" i="10"/>
  <c r="AA380" i="10"/>
  <c r="AA381" i="10"/>
  <c r="AA382" i="10"/>
  <c r="AA383" i="10"/>
  <c r="AA384" i="10"/>
  <c r="AA385" i="10"/>
  <c r="AA386" i="10"/>
  <c r="AA387" i="10"/>
  <c r="AA388" i="10"/>
  <c r="AA389" i="10"/>
  <c r="AA390" i="10"/>
  <c r="AA391" i="10"/>
  <c r="AA392" i="10"/>
  <c r="AA393" i="10"/>
  <c r="AA394" i="10"/>
  <c r="AA395" i="10"/>
  <c r="AA396" i="10"/>
  <c r="AA397" i="10"/>
  <c r="AA398" i="10"/>
  <c r="AA399" i="10"/>
  <c r="AA400" i="10"/>
  <c r="AA401" i="10"/>
  <c r="AA402" i="10"/>
  <c r="AA403" i="10"/>
  <c r="AA404" i="10"/>
  <c r="AA405" i="10"/>
  <c r="AA406" i="10"/>
  <c r="AA407" i="10"/>
  <c r="AA408" i="10"/>
  <c r="AA409" i="10"/>
  <c r="AA410" i="10"/>
  <c r="AA411" i="10"/>
  <c r="AA412" i="10"/>
  <c r="AA413" i="10"/>
  <c r="AA414" i="10"/>
  <c r="AA415" i="10"/>
  <c r="AA416" i="10"/>
  <c r="AA417" i="10"/>
  <c r="AA418" i="10"/>
  <c r="AA419" i="10"/>
  <c r="AA420" i="10"/>
  <c r="AA421" i="10"/>
  <c r="AA422" i="10"/>
  <c r="AA423" i="10"/>
  <c r="AA424" i="10"/>
  <c r="AA425" i="10"/>
  <c r="AA426" i="10"/>
  <c r="AA427" i="10"/>
  <c r="AA428" i="10"/>
  <c r="AA429" i="10"/>
  <c r="AA430" i="10"/>
  <c r="AA431" i="10"/>
  <c r="AA432" i="10"/>
  <c r="AA433" i="10"/>
  <c r="AA434" i="10"/>
  <c r="AA435" i="10"/>
  <c r="AA436" i="10"/>
  <c r="AA437" i="10"/>
  <c r="AA438" i="10"/>
  <c r="AA439" i="10"/>
  <c r="AA440" i="10"/>
  <c r="AA441" i="10"/>
  <c r="AA442" i="10"/>
  <c r="AA443" i="10"/>
  <c r="AA444" i="10"/>
  <c r="AA445" i="10"/>
  <c r="AA446" i="10"/>
  <c r="AA447" i="10"/>
  <c r="AA448" i="10"/>
  <c r="AA449" i="10"/>
  <c r="AA450" i="10"/>
  <c r="AA451" i="10"/>
  <c r="AA452" i="10"/>
  <c r="AA453" i="10"/>
  <c r="AA454" i="10"/>
  <c r="AA455" i="10"/>
  <c r="AA456" i="10"/>
  <c r="AA457" i="10"/>
  <c r="AA458" i="10"/>
  <c r="AA459" i="10"/>
  <c r="AA460" i="10"/>
  <c r="AA461" i="10"/>
  <c r="AA462" i="10"/>
  <c r="AA463" i="10"/>
  <c r="AA464" i="10"/>
  <c r="AA465" i="10"/>
  <c r="AA466" i="10"/>
  <c r="AA467" i="10"/>
  <c r="AA468" i="10"/>
  <c r="AA469" i="10"/>
  <c r="AA470" i="10"/>
  <c r="AA471" i="10"/>
  <c r="AA472" i="10"/>
  <c r="AA473" i="10"/>
  <c r="AA474" i="10"/>
  <c r="AA475" i="10"/>
  <c r="AA476" i="10"/>
  <c r="AA477" i="10"/>
  <c r="AA478" i="10"/>
  <c r="AA479" i="10"/>
  <c r="AA480" i="10"/>
  <c r="AA481" i="10"/>
  <c r="AA482" i="10"/>
  <c r="AA483" i="10"/>
  <c r="AA484" i="10"/>
  <c r="AA485" i="10"/>
  <c r="AA486" i="10"/>
  <c r="AA487" i="10"/>
  <c r="AA488" i="10"/>
  <c r="AA489" i="10"/>
  <c r="AA490" i="10"/>
  <c r="AA491" i="10"/>
  <c r="AA492" i="10"/>
  <c r="AA493" i="10"/>
  <c r="AA494" i="10"/>
  <c r="AA495" i="10"/>
  <c r="AA496" i="10"/>
  <c r="AA497" i="10"/>
  <c r="AA498" i="10"/>
  <c r="AA499" i="10"/>
  <c r="AA500" i="10"/>
  <c r="AA501" i="10"/>
  <c r="AA502" i="10"/>
  <c r="AA503" i="10"/>
  <c r="AA504" i="10"/>
  <c r="AA505" i="10"/>
  <c r="AA506" i="10"/>
  <c r="AA507" i="10"/>
  <c r="AA508" i="10"/>
  <c r="AA509" i="10"/>
  <c r="AA510" i="10"/>
  <c r="AA511" i="10"/>
  <c r="AA512" i="10"/>
  <c r="AA513" i="10"/>
  <c r="AA514" i="10"/>
  <c r="AA515" i="10"/>
  <c r="AA516" i="10"/>
  <c r="AA517" i="10"/>
  <c r="AA518" i="10"/>
  <c r="AA519" i="10"/>
  <c r="AA520" i="10"/>
  <c r="AA521" i="10"/>
  <c r="AA522" i="10"/>
  <c r="AA523" i="10"/>
  <c r="AA524" i="10"/>
  <c r="AA525" i="10"/>
  <c r="AA526" i="10"/>
  <c r="AA527" i="10"/>
  <c r="AA528" i="10"/>
  <c r="AA529" i="10"/>
  <c r="AA530" i="10"/>
  <c r="AA531" i="10"/>
  <c r="AA532" i="10"/>
  <c r="AA533" i="10"/>
  <c r="AA534" i="10"/>
  <c r="AA535" i="10"/>
  <c r="AA536" i="10"/>
  <c r="AA537" i="10"/>
  <c r="AA538" i="10"/>
  <c r="AA539" i="10"/>
  <c r="AA540" i="10"/>
  <c r="AA541" i="10"/>
  <c r="AA542" i="10"/>
  <c r="AA543" i="10"/>
  <c r="AA544" i="10"/>
  <c r="AA545" i="10"/>
  <c r="AA546" i="10"/>
  <c r="AA547" i="10"/>
  <c r="AA548" i="10"/>
  <c r="AA549" i="10"/>
  <c r="AA550" i="10"/>
  <c r="AA551" i="10"/>
  <c r="AA552" i="10"/>
  <c r="AA553" i="10"/>
  <c r="AA554" i="10"/>
  <c r="AA555" i="10"/>
  <c r="AA556" i="10"/>
  <c r="AA557" i="10"/>
  <c r="AA558" i="10"/>
  <c r="AA559" i="10"/>
  <c r="AA560" i="10"/>
  <c r="AA561" i="10"/>
  <c r="AA562" i="10"/>
  <c r="AA563" i="10"/>
  <c r="AA564" i="10"/>
  <c r="AA565" i="10"/>
  <c r="AA566" i="10"/>
  <c r="AA567" i="10"/>
  <c r="AA568" i="10"/>
  <c r="AA569" i="10"/>
  <c r="AA570" i="10"/>
  <c r="AA571" i="10"/>
  <c r="AA572" i="10"/>
  <c r="AA573" i="10"/>
  <c r="AA574" i="10"/>
  <c r="AA575" i="10"/>
  <c r="AA576" i="10"/>
  <c r="AA577" i="10"/>
  <c r="AA578" i="10"/>
  <c r="AA579" i="10"/>
  <c r="AA580" i="10"/>
  <c r="AA581" i="10"/>
  <c r="AA582" i="10"/>
  <c r="AA583" i="10"/>
  <c r="AA584" i="10"/>
  <c r="AA585" i="10"/>
  <c r="AA586" i="10"/>
  <c r="AA587" i="10"/>
  <c r="AA588" i="10"/>
  <c r="AA589" i="10"/>
  <c r="AA590" i="10"/>
  <c r="AA591" i="10"/>
  <c r="AA592" i="10"/>
  <c r="AA593" i="10"/>
  <c r="AA594" i="10"/>
  <c r="AA595" i="10"/>
  <c r="AA596" i="10"/>
  <c r="AA597" i="10"/>
  <c r="AA598" i="10"/>
  <c r="AA599" i="10"/>
  <c r="AA600" i="10"/>
  <c r="AA601" i="10"/>
  <c r="AA602" i="10"/>
  <c r="AA603" i="10"/>
  <c r="AA604" i="10"/>
  <c r="AA605" i="10"/>
  <c r="AA606" i="10"/>
  <c r="AA607" i="10"/>
  <c r="AA608" i="10"/>
  <c r="AA609" i="10"/>
  <c r="AA610" i="10"/>
  <c r="AA611" i="10"/>
  <c r="AA612" i="10"/>
  <c r="AA613" i="10"/>
  <c r="AA614" i="10"/>
  <c r="AA615" i="10"/>
  <c r="AA616" i="10"/>
  <c r="AA617" i="10"/>
  <c r="AA618" i="10"/>
  <c r="AA619" i="10"/>
  <c r="AA620" i="10"/>
  <c r="AA621" i="10"/>
  <c r="AA622" i="10"/>
  <c r="AA623" i="10"/>
  <c r="AA624" i="10"/>
  <c r="AA625" i="10"/>
  <c r="AA626" i="10"/>
  <c r="AA627" i="10"/>
  <c r="AA628" i="10"/>
  <c r="AA629" i="10"/>
  <c r="AA630" i="10"/>
  <c r="AA631" i="10"/>
  <c r="AA632" i="10"/>
  <c r="AA633" i="10"/>
  <c r="AA634" i="10"/>
  <c r="AA635" i="10"/>
  <c r="AA636" i="10"/>
  <c r="AA637" i="10"/>
  <c r="AA638" i="10"/>
  <c r="AA639" i="10"/>
  <c r="AA640" i="10"/>
  <c r="AA641" i="10"/>
  <c r="AA642" i="10"/>
  <c r="AA643" i="10"/>
  <c r="AA644" i="10"/>
  <c r="AA645" i="10"/>
  <c r="AA646" i="10"/>
  <c r="AA647" i="10"/>
  <c r="AA648" i="10"/>
  <c r="AA649" i="10"/>
  <c r="AA650" i="10"/>
  <c r="AA651" i="10"/>
  <c r="AA652" i="10"/>
  <c r="AA653" i="10"/>
  <c r="AA654" i="10"/>
  <c r="AA655" i="10"/>
  <c r="AA656" i="10"/>
  <c r="AA657" i="10"/>
  <c r="AA658" i="10"/>
  <c r="AA659" i="10"/>
  <c r="AA660" i="10"/>
  <c r="AA661" i="10"/>
  <c r="AA662" i="10"/>
  <c r="AA663" i="10"/>
  <c r="AA664" i="10"/>
  <c r="AA665" i="10"/>
  <c r="AA666" i="10"/>
  <c r="AA667" i="10"/>
  <c r="AA668" i="10"/>
  <c r="AA669" i="10"/>
  <c r="AA670" i="10"/>
  <c r="AA671" i="10"/>
  <c r="AA672" i="10"/>
  <c r="AA673" i="10"/>
  <c r="AA674" i="10"/>
  <c r="AA675" i="10"/>
  <c r="AA676" i="10"/>
  <c r="AA677" i="10"/>
  <c r="AA678" i="10"/>
  <c r="AA679" i="10"/>
  <c r="AA680" i="10"/>
  <c r="AA681" i="10"/>
  <c r="AA682" i="10"/>
  <c r="AA683" i="10"/>
  <c r="AA684" i="10"/>
  <c r="AA685" i="10"/>
  <c r="AA686" i="10"/>
  <c r="AA687" i="10"/>
  <c r="AA688" i="10"/>
  <c r="AA689" i="10"/>
  <c r="AA690" i="10"/>
  <c r="AA691" i="10"/>
  <c r="AA692" i="10"/>
  <c r="AA693" i="10"/>
  <c r="AA694" i="10"/>
  <c r="AA695" i="10"/>
  <c r="AA696" i="10"/>
  <c r="AA697" i="10"/>
  <c r="AA698" i="10"/>
  <c r="AA699" i="10"/>
  <c r="AA700" i="10"/>
  <c r="AA701" i="10"/>
  <c r="AA702" i="10"/>
  <c r="AA703" i="10"/>
  <c r="AA704" i="10"/>
  <c r="AA705" i="10"/>
  <c r="AA706" i="10"/>
  <c r="AA707" i="10"/>
  <c r="AA708" i="10"/>
  <c r="AA709" i="10"/>
  <c r="AA710" i="10"/>
  <c r="AA711" i="10"/>
  <c r="AA712" i="10"/>
  <c r="AA713" i="10"/>
  <c r="AA714" i="10"/>
  <c r="AA715" i="10"/>
  <c r="AA716" i="10"/>
  <c r="AA717" i="10"/>
  <c r="AA718" i="10"/>
  <c r="AA719" i="10"/>
  <c r="AA720" i="10"/>
  <c r="AA721" i="10"/>
  <c r="AA722" i="10"/>
  <c r="AA723" i="10"/>
  <c r="AA724" i="10"/>
  <c r="AA725" i="10"/>
  <c r="AA726" i="10"/>
  <c r="AA727" i="10"/>
  <c r="AA728" i="10"/>
  <c r="AA729" i="10"/>
  <c r="AA730" i="10"/>
  <c r="AA731" i="10"/>
  <c r="AA732" i="10"/>
  <c r="AA733" i="10"/>
  <c r="AA734" i="10"/>
  <c r="AA735" i="10"/>
  <c r="AA736" i="10"/>
  <c r="AA737" i="10"/>
  <c r="AA738" i="10"/>
  <c r="AA739" i="10"/>
  <c r="AA740" i="10"/>
  <c r="AA741" i="10"/>
  <c r="AA742" i="10"/>
  <c r="AA743" i="10"/>
  <c r="AA744" i="10"/>
  <c r="AA745" i="10"/>
  <c r="AA746" i="10"/>
  <c r="AA747" i="10"/>
  <c r="AA748" i="10"/>
  <c r="AA749" i="10"/>
  <c r="AA750" i="10"/>
  <c r="AA751" i="10"/>
  <c r="AA752" i="10"/>
  <c r="AA753" i="10"/>
  <c r="AA754" i="10"/>
  <c r="AA755" i="10"/>
  <c r="AA756" i="10"/>
  <c r="AA757" i="10"/>
  <c r="AA758" i="10"/>
  <c r="AA759" i="10"/>
  <c r="AA760" i="10"/>
  <c r="AA761" i="10"/>
  <c r="AA762" i="10"/>
  <c r="AA763" i="10"/>
  <c r="AA764" i="10"/>
  <c r="AA765" i="10"/>
  <c r="AA766" i="10"/>
  <c r="AA767" i="10"/>
  <c r="AA768" i="10"/>
  <c r="AA769" i="10"/>
  <c r="AA770" i="10"/>
  <c r="AA771" i="10"/>
  <c r="AA772" i="10"/>
  <c r="AA773" i="10"/>
  <c r="AA774" i="10"/>
  <c r="AA775" i="10"/>
  <c r="AA776" i="10"/>
  <c r="AA777" i="10"/>
  <c r="AA778" i="10"/>
  <c r="AA779" i="10"/>
  <c r="AA780" i="10"/>
  <c r="AA781" i="10"/>
  <c r="AA782" i="10"/>
  <c r="AA783" i="10"/>
  <c r="AA784" i="10"/>
  <c r="AA785" i="10"/>
  <c r="AA786" i="10"/>
  <c r="AA787" i="10"/>
  <c r="AA788" i="10"/>
  <c r="AA789" i="10"/>
  <c r="AA790" i="10"/>
  <c r="AA791" i="10"/>
  <c r="AA792" i="10"/>
  <c r="AA793" i="10"/>
  <c r="AA794" i="10"/>
  <c r="AA795" i="10"/>
  <c r="AA796" i="10"/>
  <c r="AA797" i="10"/>
  <c r="AA798" i="10"/>
  <c r="AA799" i="10"/>
  <c r="AA800" i="10"/>
  <c r="AA801" i="10"/>
  <c r="AA802" i="10"/>
  <c r="AA803" i="10"/>
  <c r="AA804" i="10"/>
  <c r="AA805" i="10"/>
  <c r="AA806" i="10"/>
  <c r="AA807" i="10"/>
  <c r="AA808" i="10"/>
  <c r="AA809" i="10"/>
  <c r="AA810" i="10"/>
  <c r="AA811" i="10"/>
  <c r="AA812" i="10"/>
  <c r="AA813" i="10"/>
  <c r="AA814" i="10"/>
  <c r="AA815" i="10"/>
  <c r="AA816" i="10"/>
  <c r="AA817" i="10"/>
  <c r="AA818" i="10"/>
  <c r="AA819" i="10"/>
  <c r="AA820" i="10"/>
  <c r="AA821" i="10"/>
  <c r="AA822" i="10"/>
  <c r="AA823" i="10"/>
  <c r="AA824" i="10"/>
  <c r="AA825" i="10"/>
  <c r="AA826" i="10"/>
  <c r="AA827" i="10"/>
  <c r="AA828" i="10"/>
  <c r="AA829" i="10"/>
  <c r="AA830" i="10"/>
  <c r="AA831" i="10"/>
  <c r="AA832" i="10"/>
  <c r="AA833" i="10"/>
  <c r="AA834" i="10"/>
  <c r="AA835" i="10"/>
  <c r="AA836" i="10"/>
  <c r="AA837" i="10"/>
  <c r="AA838" i="10"/>
  <c r="AA839" i="10"/>
  <c r="AA840" i="10"/>
  <c r="AA841" i="10"/>
  <c r="AA842" i="10"/>
  <c r="AA843" i="10"/>
  <c r="AA844" i="10"/>
  <c r="AA845" i="10"/>
  <c r="AA846" i="10"/>
  <c r="AA847" i="10"/>
  <c r="AA848" i="10"/>
  <c r="AA849" i="10"/>
  <c r="AA850" i="10"/>
  <c r="AA851" i="10"/>
  <c r="AA852" i="10"/>
  <c r="AA853" i="10"/>
  <c r="AA854" i="10"/>
  <c r="AA855" i="10"/>
  <c r="AA856" i="10"/>
  <c r="AA857" i="10"/>
  <c r="AA858" i="10"/>
  <c r="AA859" i="10"/>
  <c r="AA860" i="10"/>
  <c r="AA861" i="10"/>
  <c r="AA862" i="10"/>
  <c r="AA863" i="10"/>
  <c r="AA864" i="10"/>
  <c r="AA865" i="10"/>
  <c r="AA866" i="10"/>
  <c r="AA867" i="10"/>
  <c r="AA868" i="10"/>
  <c r="AA869" i="10"/>
  <c r="AA870" i="10"/>
  <c r="AA871" i="10"/>
  <c r="AA872" i="10"/>
  <c r="AA873" i="10"/>
  <c r="AA874" i="10"/>
  <c r="AA875" i="10"/>
  <c r="AA876" i="10"/>
  <c r="AA877" i="10"/>
  <c r="AA878" i="10"/>
  <c r="AA879" i="10"/>
  <c r="AA880" i="10"/>
  <c r="AA881" i="10"/>
  <c r="AA882" i="10"/>
  <c r="AA883" i="10"/>
  <c r="AA884" i="10"/>
  <c r="AA885" i="10"/>
  <c r="AA886" i="10"/>
  <c r="AA887" i="10"/>
  <c r="AA888" i="10"/>
  <c r="AA889" i="10"/>
  <c r="AA890" i="10"/>
  <c r="AA891" i="10"/>
  <c r="AA892" i="10"/>
  <c r="AA893" i="10"/>
  <c r="AA894" i="10"/>
  <c r="AA895" i="10"/>
  <c r="AA896" i="10"/>
  <c r="AA897" i="10"/>
  <c r="AA898" i="10"/>
  <c r="AA899" i="10"/>
  <c r="AA900" i="10"/>
  <c r="AA901" i="10"/>
  <c r="AA902" i="10"/>
  <c r="AA903" i="10"/>
  <c r="AA904" i="10"/>
  <c r="AA905" i="10"/>
  <c r="AA906" i="10"/>
  <c r="AA907" i="10"/>
  <c r="AA908" i="10"/>
  <c r="AA909" i="10"/>
  <c r="AA910" i="10"/>
  <c r="AA911" i="10"/>
  <c r="AA912" i="10"/>
  <c r="AA913" i="10"/>
  <c r="AA914" i="10"/>
  <c r="AA915" i="10"/>
  <c r="AA916" i="10"/>
  <c r="AA917" i="10"/>
  <c r="AA918" i="10"/>
  <c r="AA919" i="10"/>
  <c r="AA920" i="10"/>
  <c r="AA921" i="10"/>
  <c r="AA922" i="10"/>
  <c r="AA923" i="10"/>
  <c r="AA924" i="10"/>
  <c r="AA925" i="10"/>
  <c r="AA926" i="10"/>
  <c r="AA927" i="10"/>
  <c r="AA928" i="10"/>
  <c r="AA929" i="10"/>
  <c r="AA930" i="10"/>
  <c r="AA931" i="10"/>
  <c r="AA932" i="10"/>
  <c r="AA933" i="10"/>
  <c r="AA934" i="10"/>
  <c r="AA935" i="10"/>
  <c r="AA936" i="10"/>
  <c r="AA937" i="10"/>
  <c r="AA938" i="10"/>
  <c r="AA939" i="10"/>
  <c r="AA940" i="10"/>
  <c r="AA941" i="10"/>
  <c r="AA942" i="10"/>
  <c r="AA943" i="10"/>
  <c r="AA944" i="10"/>
  <c r="AA945" i="10"/>
  <c r="AA946" i="10"/>
  <c r="AA947" i="10"/>
  <c r="AA948" i="10"/>
  <c r="AA949" i="10"/>
  <c r="AA950" i="10"/>
  <c r="AA951" i="10"/>
  <c r="AA952" i="10"/>
  <c r="AA953" i="10"/>
  <c r="AA954" i="10"/>
  <c r="AA955" i="10"/>
  <c r="AA956" i="10"/>
  <c r="AA957" i="10"/>
  <c r="AA958" i="10"/>
  <c r="AA959" i="10"/>
  <c r="AA960" i="10"/>
  <c r="AA961" i="10"/>
  <c r="AA962" i="10"/>
  <c r="AA963" i="10"/>
  <c r="AA964" i="10"/>
  <c r="AA965" i="10"/>
  <c r="AA966" i="10"/>
  <c r="AA967" i="10"/>
  <c r="AA968" i="10"/>
  <c r="AA969" i="10"/>
  <c r="AA970" i="10"/>
  <c r="AA971" i="10"/>
  <c r="AA972" i="10"/>
  <c r="AA973" i="10"/>
  <c r="AA974" i="10"/>
  <c r="AA975" i="10"/>
  <c r="AA976" i="10"/>
  <c r="AA977" i="10"/>
  <c r="AA978" i="10"/>
  <c r="AA979" i="10"/>
  <c r="AA980" i="10"/>
  <c r="AA981" i="10"/>
  <c r="AA982" i="10"/>
  <c r="AA983" i="10"/>
  <c r="AA984" i="10"/>
  <c r="AA985" i="10"/>
  <c r="AA986" i="10"/>
  <c r="AA987" i="10"/>
  <c r="AA988" i="10"/>
  <c r="AA989" i="10"/>
  <c r="AA990" i="10"/>
  <c r="AA991" i="10"/>
  <c r="AA992" i="10"/>
  <c r="AA993" i="10"/>
  <c r="AA994" i="10"/>
  <c r="AA995" i="10"/>
  <c r="AA996" i="10"/>
  <c r="AA997" i="10"/>
  <c r="AA998" i="10"/>
  <c r="AA999" i="10"/>
  <c r="AA1000" i="10"/>
  <c r="AA1001" i="10"/>
  <c r="AA1002" i="10"/>
  <c r="AA1003" i="10"/>
  <c r="AA1004" i="10"/>
  <c r="AA1005" i="10"/>
  <c r="AA1006" i="10"/>
  <c r="AA1007" i="10"/>
  <c r="AA1008" i="10"/>
  <c r="AA1009" i="10"/>
  <c r="AA1010" i="10"/>
  <c r="AA1011" i="10"/>
  <c r="AA1012" i="10"/>
  <c r="AA1013" i="10"/>
  <c r="AA1014" i="10"/>
  <c r="AA1015" i="10"/>
  <c r="AA1016" i="10"/>
  <c r="AA1017" i="10"/>
  <c r="AA1018" i="10"/>
  <c r="AA1019" i="10"/>
  <c r="AA1020" i="10"/>
  <c r="AA1021" i="10"/>
  <c r="AA1022" i="10"/>
  <c r="AA1023" i="10"/>
  <c r="AA1024" i="10"/>
  <c r="AA1025" i="10"/>
  <c r="AA1026" i="10"/>
  <c r="AA1027" i="10"/>
  <c r="AA1028" i="10"/>
  <c r="AA1029" i="10"/>
  <c r="AA1030" i="10"/>
  <c r="AA1031" i="10"/>
  <c r="AA1032" i="10"/>
  <c r="AA1033" i="10"/>
  <c r="AA1034" i="10"/>
  <c r="AA1035" i="10"/>
  <c r="AA1036" i="10"/>
  <c r="AA1037" i="10"/>
  <c r="AA1038" i="10"/>
  <c r="AA1039" i="10"/>
  <c r="AA1040" i="10"/>
  <c r="AA1041" i="10"/>
  <c r="AA1042" i="10"/>
  <c r="AA1043" i="10"/>
  <c r="AA1044" i="10"/>
  <c r="AA1045" i="10"/>
  <c r="AA1046" i="10"/>
  <c r="AA1047" i="10"/>
  <c r="AA1048" i="10"/>
  <c r="AA1049" i="10"/>
  <c r="AA1050" i="10"/>
  <c r="AA1051" i="10"/>
  <c r="AA1052" i="10"/>
  <c r="AA1053" i="10"/>
  <c r="AA1054" i="10"/>
  <c r="AA1055" i="10"/>
  <c r="AA1056" i="10"/>
  <c r="AA1057" i="10"/>
  <c r="AA1058" i="10"/>
  <c r="AA1059" i="10"/>
  <c r="AA1060" i="10"/>
  <c r="AA1061" i="10"/>
  <c r="AA1062" i="10"/>
  <c r="AA1063" i="10"/>
  <c r="AA1064" i="10"/>
  <c r="AA1065" i="10"/>
  <c r="AA1066" i="10"/>
  <c r="AA1067" i="10"/>
  <c r="AA1068" i="10"/>
  <c r="AA1069" i="10"/>
  <c r="AA1070" i="10"/>
  <c r="AA1071" i="10"/>
  <c r="AA1072" i="10"/>
  <c r="AA1073" i="10"/>
  <c r="AA1074" i="10"/>
  <c r="AA1075" i="10"/>
  <c r="AA1076" i="10"/>
  <c r="AA1077" i="10"/>
  <c r="AA1078" i="10"/>
  <c r="AA1079" i="10"/>
  <c r="AA1080" i="10"/>
  <c r="AA1081" i="10"/>
  <c r="AA1082" i="10"/>
  <c r="AA1083" i="10"/>
  <c r="AA1084" i="10"/>
  <c r="AA1085" i="10"/>
  <c r="AA1086" i="10"/>
  <c r="AA1087" i="10"/>
  <c r="AA1088" i="10"/>
  <c r="AA1089" i="10"/>
  <c r="AA1090" i="10"/>
  <c r="AA1091" i="10"/>
  <c r="AA1092" i="10"/>
  <c r="AA1093" i="10"/>
  <c r="AA1094" i="10"/>
  <c r="AA1095" i="10"/>
  <c r="AA1096" i="10"/>
  <c r="AA1097" i="10"/>
  <c r="AA1098" i="10"/>
  <c r="AA1099" i="10"/>
  <c r="AA1100" i="10"/>
  <c r="AA1101" i="10"/>
  <c r="AA1102" i="10"/>
  <c r="AA1103" i="10"/>
  <c r="AA1104" i="10"/>
  <c r="AA1105" i="10"/>
  <c r="AA1106" i="10"/>
  <c r="AA1107" i="10"/>
  <c r="AA1108" i="10"/>
  <c r="AA1109" i="10"/>
  <c r="AA1110" i="10"/>
  <c r="AA1111" i="10"/>
  <c r="AA1112" i="10"/>
  <c r="AA1113" i="10"/>
  <c r="AA1114" i="10"/>
  <c r="AA1115" i="10"/>
  <c r="AA1116" i="10"/>
  <c r="AA1117" i="10"/>
  <c r="AA1118" i="10"/>
  <c r="AA1119" i="10"/>
  <c r="AA1120" i="10"/>
  <c r="AA1121" i="10"/>
  <c r="AA1122" i="10"/>
  <c r="AA1123" i="10"/>
  <c r="AA1124" i="10"/>
  <c r="AA1125" i="10"/>
  <c r="AA1126" i="10"/>
  <c r="AA1127" i="10"/>
  <c r="AA1128" i="10"/>
  <c r="AA1129" i="10"/>
  <c r="AA1130" i="10"/>
  <c r="AA1131" i="10"/>
  <c r="AA1132" i="10"/>
  <c r="AA1133" i="10"/>
  <c r="AA1134" i="10"/>
  <c r="AA1135" i="10"/>
  <c r="AA1136" i="10"/>
  <c r="AA1137" i="10"/>
  <c r="AA1138" i="10"/>
  <c r="AA1139" i="10"/>
  <c r="AA1140" i="10"/>
  <c r="AA1141" i="10"/>
  <c r="AA1142" i="10"/>
  <c r="AA1143" i="10"/>
  <c r="AA1144" i="10"/>
  <c r="AA1145" i="10"/>
  <c r="AA1146" i="10"/>
  <c r="AA1147" i="10"/>
  <c r="AA1148" i="10"/>
  <c r="AA1149" i="10"/>
  <c r="AA1150" i="10"/>
  <c r="AA1151" i="10"/>
  <c r="AA1152" i="10"/>
  <c r="AA1153" i="10"/>
  <c r="AA1154" i="10"/>
  <c r="AA1155" i="10"/>
  <c r="AA1156" i="10"/>
  <c r="AA1157" i="10"/>
  <c r="AA1158" i="10"/>
  <c r="AA1159" i="10"/>
  <c r="AA1160" i="10"/>
  <c r="AA1161" i="10"/>
  <c r="AA1162" i="10"/>
  <c r="AA1163" i="10"/>
  <c r="AA1164" i="10"/>
  <c r="AA1165" i="10"/>
  <c r="AA1166" i="10"/>
  <c r="AA1167" i="10"/>
  <c r="AA1168" i="10"/>
  <c r="AA1169" i="10"/>
  <c r="AA1170" i="10"/>
  <c r="AA1171" i="10"/>
  <c r="AA1172" i="10"/>
  <c r="AA1173" i="10"/>
  <c r="AA1174" i="10"/>
  <c r="AA1175" i="10"/>
  <c r="AA1176" i="10"/>
  <c r="AA1177" i="10"/>
  <c r="AA1178" i="10"/>
  <c r="AA1179" i="10"/>
  <c r="AA1180" i="10"/>
  <c r="AA1181" i="10"/>
  <c r="AA1182" i="10"/>
  <c r="AA1183" i="10"/>
  <c r="AA1184" i="10"/>
  <c r="AA1185" i="10"/>
  <c r="AA1186" i="10"/>
  <c r="AA1187" i="10"/>
  <c r="AA1188" i="10"/>
  <c r="AA1189" i="10"/>
  <c r="AA1190" i="10"/>
  <c r="AA1191" i="10"/>
  <c r="AA1192" i="10"/>
  <c r="AA1193" i="10"/>
  <c r="AA1194" i="10"/>
  <c r="AA1195" i="10"/>
  <c r="AA1196" i="10"/>
  <c r="AA1197" i="10"/>
  <c r="AA1198" i="10"/>
  <c r="AA1199" i="10"/>
  <c r="AA1200" i="10"/>
  <c r="AA1201" i="10"/>
  <c r="AA1202" i="10"/>
  <c r="AA1203" i="10"/>
  <c r="AA1204" i="10"/>
  <c r="AA1205" i="10"/>
  <c r="AA1206" i="10"/>
  <c r="AA1207" i="10"/>
  <c r="AA1208" i="10"/>
  <c r="AA1209" i="10"/>
  <c r="AA1210" i="10"/>
  <c r="AA1211" i="10"/>
  <c r="AA1212" i="10"/>
  <c r="AA1213" i="10"/>
  <c r="AA1214" i="10"/>
  <c r="AA1215" i="10"/>
  <c r="AA1216" i="10"/>
  <c r="AA1217" i="10"/>
  <c r="AA1218" i="10"/>
  <c r="AA1219" i="10"/>
  <c r="AA1220" i="10"/>
  <c r="AA1221" i="10"/>
  <c r="AA1222" i="10"/>
  <c r="AA1223" i="10"/>
  <c r="AA1224" i="10"/>
  <c r="AA1225" i="10"/>
  <c r="AA1226" i="10"/>
  <c r="AA1227" i="10"/>
  <c r="AA1228" i="10"/>
  <c r="AA1229" i="10"/>
  <c r="AA1230" i="10"/>
  <c r="AA1231" i="10"/>
  <c r="AA1232" i="10"/>
  <c r="AA1233" i="10"/>
  <c r="AA1234" i="10"/>
  <c r="AA1235" i="10"/>
  <c r="AA1236" i="10"/>
  <c r="AA1237" i="10"/>
  <c r="AA1238" i="10"/>
  <c r="AA1239" i="10"/>
  <c r="AA1240" i="10"/>
  <c r="AA1241" i="10"/>
  <c r="AA1242" i="10"/>
  <c r="AA1243" i="10"/>
  <c r="AA1244" i="10"/>
  <c r="AA1245" i="10"/>
  <c r="AA1246" i="10"/>
  <c r="AA1247" i="10"/>
  <c r="AA1248" i="10"/>
  <c r="AA1249" i="10"/>
  <c r="AA1250" i="10"/>
  <c r="AA1251" i="10"/>
  <c r="AA1252" i="10"/>
  <c r="AA1253" i="10"/>
  <c r="AA1254" i="10"/>
  <c r="AA1255" i="10"/>
  <c r="AA1256" i="10"/>
  <c r="AA1257" i="10"/>
  <c r="AA1258" i="10"/>
  <c r="AA1259" i="10"/>
  <c r="AA1260" i="10"/>
  <c r="AA1261" i="10"/>
  <c r="AA1262" i="10"/>
  <c r="AA1263" i="10"/>
  <c r="AA1264" i="10"/>
  <c r="AA1265" i="10"/>
  <c r="AA1266" i="10"/>
  <c r="AA1267" i="10"/>
  <c r="AA1268" i="10"/>
  <c r="AA1269" i="10"/>
  <c r="AA1270" i="10"/>
  <c r="AA1271" i="10"/>
  <c r="AA1272" i="10"/>
  <c r="AA1273" i="10"/>
  <c r="AA1274" i="10"/>
  <c r="AA1275" i="10"/>
  <c r="AA1276" i="10"/>
  <c r="AA1277" i="10"/>
  <c r="AA1278" i="10"/>
  <c r="AA1279" i="10"/>
  <c r="AA1280" i="10"/>
  <c r="AA1281" i="10"/>
  <c r="AA1282" i="10"/>
  <c r="AA1283" i="10"/>
  <c r="AA1284" i="10"/>
  <c r="AA1285" i="10"/>
  <c r="AA1286" i="10"/>
  <c r="AA1287" i="10"/>
  <c r="AA1288" i="10"/>
  <c r="AA1289" i="10"/>
  <c r="AA1290" i="10"/>
  <c r="AA1291" i="10"/>
  <c r="AA1292" i="10"/>
  <c r="AA1293" i="10"/>
  <c r="AA1294" i="10"/>
  <c r="AA1295" i="10"/>
  <c r="AA1296" i="10"/>
  <c r="AA1297" i="10"/>
  <c r="AA1298" i="10"/>
  <c r="AA1299" i="10"/>
  <c r="AA1300" i="10"/>
  <c r="AA1301" i="10"/>
  <c r="AA1302" i="10"/>
  <c r="AA1303" i="10"/>
  <c r="AA1304" i="10"/>
  <c r="AA1305" i="10"/>
  <c r="AA1306" i="10"/>
  <c r="AA1307" i="10"/>
  <c r="AA1308" i="10"/>
  <c r="AA1309" i="10"/>
  <c r="AA1310" i="10"/>
  <c r="AA1311" i="10"/>
  <c r="AA1312" i="10"/>
  <c r="AA1313" i="10"/>
  <c r="AA1314" i="10"/>
  <c r="AA1315" i="10"/>
  <c r="AA1316" i="10"/>
  <c r="AA1317" i="10"/>
  <c r="AA1318" i="10"/>
  <c r="AA1319" i="10"/>
  <c r="AA1320" i="10"/>
  <c r="AA1321" i="10"/>
  <c r="AA1322" i="10"/>
  <c r="AA1323" i="10"/>
  <c r="AA1324" i="10"/>
  <c r="AA1325" i="10"/>
  <c r="AA1326" i="10"/>
  <c r="AA1327" i="10"/>
  <c r="AA1328" i="10"/>
  <c r="AA1329" i="10"/>
  <c r="AA1330" i="10"/>
  <c r="AA1331" i="10"/>
  <c r="AA1332" i="10"/>
  <c r="AA1333" i="10"/>
  <c r="AA1334" i="10"/>
  <c r="AA1335" i="10"/>
  <c r="AA1336" i="10"/>
  <c r="AA1337" i="10"/>
  <c r="AA1338" i="10"/>
  <c r="AA1339" i="10"/>
  <c r="AA1340" i="10"/>
  <c r="AA1341" i="10"/>
  <c r="AA1342" i="10"/>
  <c r="AA1343" i="10"/>
  <c r="AA1344" i="10"/>
  <c r="AA1345" i="10"/>
  <c r="AA1346" i="10"/>
  <c r="AA1347" i="10"/>
  <c r="AA1348" i="10"/>
  <c r="AA1349" i="10"/>
  <c r="AA1350" i="10"/>
  <c r="AA1351" i="10"/>
  <c r="AA1352" i="10"/>
  <c r="AA1353" i="10"/>
  <c r="AA1354" i="10"/>
  <c r="AA1355" i="10"/>
  <c r="AA1356" i="10"/>
  <c r="AA1357" i="10"/>
  <c r="AA1358" i="10"/>
  <c r="AA1359" i="10"/>
  <c r="AA1360" i="10"/>
  <c r="AA1361" i="10"/>
  <c r="AA1362" i="10"/>
  <c r="AA1363" i="10"/>
  <c r="AA1364" i="10"/>
  <c r="AA1365" i="10"/>
  <c r="AA1366" i="10"/>
  <c r="AA1367" i="10"/>
  <c r="AA1368" i="10"/>
  <c r="AA1369" i="10"/>
  <c r="AA1370" i="10"/>
  <c r="AA1371" i="10"/>
  <c r="AA1372" i="10"/>
  <c r="AA1373" i="10"/>
  <c r="AA1374" i="10"/>
  <c r="AA1375" i="10"/>
  <c r="AA1376" i="10"/>
  <c r="AA1377" i="10"/>
  <c r="AA1378" i="10"/>
  <c r="AA1379" i="10"/>
  <c r="AA1380" i="10"/>
  <c r="AA1381" i="10"/>
  <c r="AA1382" i="10"/>
  <c r="AA1383" i="10"/>
  <c r="AA1384" i="10"/>
  <c r="AA1385" i="10"/>
  <c r="AA1386" i="10"/>
  <c r="AA1387" i="10"/>
  <c r="AA1388" i="10"/>
  <c r="AA1389" i="10"/>
  <c r="AA1390" i="10"/>
  <c r="AA1391" i="10"/>
  <c r="AA1392" i="10"/>
  <c r="AA1393" i="10"/>
  <c r="AA1394" i="10"/>
  <c r="AA1395" i="10"/>
  <c r="AA1396" i="10"/>
  <c r="AA1397" i="10"/>
  <c r="AA1398" i="10"/>
  <c r="AA1399" i="10"/>
  <c r="AA1400" i="10"/>
  <c r="AA1401" i="10"/>
  <c r="AA1402" i="10"/>
  <c r="AA1403" i="10"/>
  <c r="AA1404" i="10"/>
  <c r="AA1405" i="10"/>
  <c r="AA1406" i="10"/>
  <c r="AA1407" i="10"/>
  <c r="AA1408" i="10"/>
  <c r="AA1409" i="10"/>
  <c r="AA1410" i="10"/>
  <c r="AA1411" i="10"/>
  <c r="AA1412" i="10"/>
  <c r="AA1413" i="10"/>
  <c r="AA1414" i="10"/>
  <c r="AA1415" i="10"/>
  <c r="AA1416" i="10"/>
  <c r="AA1417" i="10"/>
  <c r="AA1418" i="10"/>
  <c r="AA1419" i="10"/>
  <c r="AA1420" i="10"/>
  <c r="AA1421" i="10"/>
  <c r="AA1422" i="10"/>
  <c r="AA1423" i="10"/>
  <c r="AA1424" i="10"/>
  <c r="AA1425" i="10"/>
  <c r="AA1426" i="10"/>
  <c r="AA1427" i="10"/>
  <c r="AA1428" i="10"/>
  <c r="AA1429" i="10"/>
  <c r="AA1430" i="10"/>
  <c r="AA1431" i="10"/>
  <c r="AA1432" i="10"/>
  <c r="AA1433" i="10"/>
  <c r="AA1434" i="10"/>
  <c r="AA1435" i="10"/>
  <c r="AA1436" i="10"/>
  <c r="AA1437" i="10"/>
  <c r="AA1438" i="10"/>
  <c r="AA1439" i="10"/>
  <c r="AA1440" i="10"/>
  <c r="AA1441" i="10"/>
  <c r="AA1442" i="10"/>
  <c r="AA1443" i="10"/>
  <c r="AA1444" i="10"/>
  <c r="AA1445" i="10"/>
  <c r="AA1446" i="10"/>
  <c r="AA1447" i="10"/>
  <c r="AA1448" i="10"/>
  <c r="AA1449" i="10"/>
  <c r="AA1450" i="10"/>
  <c r="AA1451" i="10"/>
  <c r="AA1452" i="10"/>
  <c r="AA1453" i="10"/>
  <c r="AA1454" i="10"/>
  <c r="AA1455" i="10"/>
  <c r="AA1456" i="10"/>
  <c r="AA1457" i="10"/>
  <c r="AA1458" i="10"/>
  <c r="AA1459" i="10"/>
  <c r="AA1460" i="10"/>
  <c r="AA1461" i="10"/>
  <c r="AA1462" i="10"/>
  <c r="AA1463" i="10"/>
  <c r="AA1464" i="10"/>
  <c r="AA1465" i="10"/>
  <c r="AA1466" i="10"/>
  <c r="AA1467" i="10"/>
  <c r="AA1468" i="10"/>
  <c r="AA1469" i="10"/>
  <c r="AA1470" i="10"/>
  <c r="AA1471" i="10"/>
  <c r="AA1472" i="10"/>
  <c r="AA1473" i="10"/>
  <c r="AA1474" i="10"/>
  <c r="AA1475" i="10"/>
  <c r="AA1476" i="10"/>
  <c r="AA1477" i="10"/>
  <c r="AA1478" i="10"/>
  <c r="AA1479" i="10"/>
  <c r="AA1480" i="10"/>
  <c r="AA1481" i="10"/>
  <c r="AA1482" i="10"/>
  <c r="AA1483" i="10"/>
  <c r="AA1484" i="10"/>
  <c r="AA1485" i="10"/>
  <c r="AA1486" i="10"/>
  <c r="AA1487" i="10"/>
  <c r="AA1488" i="10"/>
  <c r="AA1489" i="10"/>
  <c r="AA1490" i="10"/>
  <c r="AA1491" i="10"/>
  <c r="AA1492" i="10"/>
  <c r="AA1493" i="10"/>
  <c r="AA1494" i="10"/>
  <c r="AA1495" i="10"/>
  <c r="AA1496" i="10"/>
  <c r="AA1497" i="10"/>
  <c r="AA1498" i="10"/>
  <c r="AA1499" i="10"/>
  <c r="AA1500" i="10"/>
  <c r="AA1501" i="10"/>
  <c r="AA1502" i="10"/>
  <c r="AA1503" i="10"/>
  <c r="AA1504" i="10"/>
  <c r="AA1505" i="10"/>
  <c r="AA1506" i="10"/>
  <c r="AA1507" i="10"/>
  <c r="AA1508" i="10"/>
  <c r="AA1509" i="10"/>
  <c r="AA1510" i="10"/>
  <c r="AA1511" i="10"/>
  <c r="AA1512" i="10"/>
  <c r="AA1513" i="10"/>
  <c r="AA1514" i="10"/>
  <c r="AA1515" i="10"/>
  <c r="AA1516" i="10"/>
  <c r="AA1517" i="10"/>
  <c r="AA1518" i="10"/>
  <c r="AA1519" i="10"/>
  <c r="AA1520" i="10"/>
  <c r="AA1521" i="10"/>
  <c r="AA1522" i="10"/>
  <c r="AA1523" i="10"/>
  <c r="AA1524" i="10"/>
  <c r="AA1525" i="10"/>
  <c r="AA1526" i="10"/>
  <c r="AA1527" i="10"/>
  <c r="AA1528" i="10"/>
  <c r="AA1529" i="10"/>
  <c r="AA1530" i="10"/>
  <c r="AA1531" i="10"/>
  <c r="AA1532" i="10"/>
  <c r="AA1533" i="10"/>
  <c r="AA1534" i="10"/>
  <c r="AA1535" i="10"/>
  <c r="AA1536" i="10"/>
  <c r="AA1537" i="10"/>
  <c r="AA1538" i="10"/>
  <c r="AA1539" i="10"/>
  <c r="AA1540" i="10"/>
  <c r="AA1541" i="10"/>
  <c r="AA1542" i="10"/>
  <c r="AA1543" i="10"/>
  <c r="AA1544" i="10"/>
  <c r="AA1545" i="10"/>
  <c r="AA1546" i="10"/>
  <c r="AA1547" i="10"/>
  <c r="AA1548" i="10"/>
  <c r="AA1549" i="10"/>
  <c r="AA1550" i="10"/>
  <c r="AA1551" i="10"/>
  <c r="AA1552" i="10"/>
  <c r="AA1553" i="10"/>
  <c r="AA1554" i="10"/>
  <c r="AA1555" i="10"/>
  <c r="AA1556" i="10"/>
  <c r="AA1557" i="10"/>
  <c r="AA1558" i="10"/>
  <c r="AA1559" i="10"/>
  <c r="AA1560" i="10"/>
  <c r="AA1561" i="10"/>
  <c r="AA1562" i="10"/>
  <c r="AA1563" i="10"/>
  <c r="AA1564" i="10"/>
  <c r="AA1565" i="10"/>
  <c r="AA1566" i="10"/>
  <c r="AA1567" i="10"/>
  <c r="AA1568" i="10"/>
  <c r="AA1569" i="10"/>
  <c r="AA1570" i="10"/>
  <c r="AA1571" i="10"/>
  <c r="AA1572" i="10"/>
  <c r="AA1573" i="10"/>
  <c r="AA1574" i="10"/>
  <c r="AA1575" i="10"/>
  <c r="AA1576" i="10"/>
  <c r="AA1577" i="10"/>
  <c r="AA1578" i="10"/>
  <c r="AA1579" i="10"/>
  <c r="AA1580" i="10"/>
  <c r="AA1581" i="10"/>
  <c r="AA1582" i="10"/>
  <c r="AA1583" i="10"/>
  <c r="AA1584" i="10"/>
  <c r="AA1585" i="10"/>
  <c r="AA1586" i="10"/>
  <c r="AA1587" i="10"/>
  <c r="AA1588" i="10"/>
  <c r="AA1589" i="10"/>
  <c r="AA1590" i="10"/>
  <c r="AA1591" i="10"/>
  <c r="AA1592" i="10"/>
  <c r="AA1593" i="10"/>
  <c r="AA1594" i="10"/>
  <c r="AA1595" i="10"/>
  <c r="AA1596" i="10"/>
  <c r="AA1597" i="10"/>
  <c r="AA1598" i="10"/>
  <c r="AA1599" i="10"/>
  <c r="AA1600" i="10"/>
  <c r="AA1601" i="10"/>
  <c r="AA1602" i="10"/>
  <c r="AA1603" i="10"/>
  <c r="AA1604" i="10"/>
  <c r="AA1605" i="10"/>
  <c r="AA1606" i="10"/>
  <c r="AA1607" i="10"/>
  <c r="AA1608" i="10"/>
  <c r="AA1609" i="10"/>
  <c r="AA1610" i="10"/>
  <c r="AA1611" i="10"/>
  <c r="AA1612" i="10"/>
  <c r="AA1613" i="10"/>
  <c r="AA1614" i="10"/>
  <c r="AA1615" i="10"/>
  <c r="AA1616" i="10"/>
  <c r="AA1617" i="10"/>
  <c r="AA1618" i="10"/>
  <c r="AA1619" i="10"/>
  <c r="AA1620" i="10"/>
  <c r="AA1621" i="10"/>
  <c r="AA1622" i="10"/>
  <c r="AA1623" i="10"/>
  <c r="AA1624" i="10"/>
  <c r="AA1625" i="10"/>
  <c r="AA1626" i="10"/>
  <c r="AA1627" i="10"/>
  <c r="AA1628" i="10"/>
  <c r="AA1629" i="10"/>
  <c r="AA1630" i="10"/>
  <c r="AA1631" i="10"/>
  <c r="AA1632" i="10"/>
  <c r="AA1633" i="10"/>
  <c r="AA1634" i="10"/>
  <c r="AA1635" i="10"/>
  <c r="AA1636" i="10"/>
  <c r="AA1637" i="10"/>
  <c r="AA1638" i="10"/>
  <c r="AA1639" i="10"/>
  <c r="AA1640" i="10"/>
  <c r="AA1641" i="10"/>
  <c r="AA1642" i="10"/>
  <c r="AA1643" i="10"/>
  <c r="AA1644" i="10"/>
  <c r="AA1645" i="10"/>
  <c r="AA1646" i="10"/>
  <c r="AA1647" i="10"/>
  <c r="AA1648" i="10"/>
  <c r="AA1649" i="10"/>
  <c r="AA1650" i="10"/>
  <c r="AA1651" i="10"/>
  <c r="AA1652" i="10"/>
  <c r="AA1653" i="10"/>
  <c r="AA1654" i="10"/>
  <c r="AA1655" i="10"/>
  <c r="AA1656" i="10"/>
  <c r="AA1657" i="10"/>
  <c r="AA1658" i="10"/>
  <c r="AA1659" i="10"/>
  <c r="AA1660" i="10"/>
  <c r="AA1661" i="10"/>
  <c r="AA1662" i="10"/>
  <c r="AA1663" i="10"/>
  <c r="AA1664" i="10"/>
  <c r="AA1665" i="10"/>
  <c r="AA1666" i="10"/>
  <c r="AA1667" i="10"/>
  <c r="AA1668" i="10"/>
  <c r="AA1669" i="10"/>
  <c r="AA1670" i="10"/>
  <c r="AA1671" i="10"/>
  <c r="AA1672" i="10"/>
  <c r="AA1673" i="10"/>
  <c r="AA1674" i="10"/>
  <c r="AA1675" i="10"/>
  <c r="AA1676" i="10"/>
  <c r="AA1677" i="10"/>
  <c r="AA1678" i="10"/>
  <c r="AA1679" i="10"/>
  <c r="AA1680" i="10"/>
  <c r="AA1681" i="10"/>
  <c r="AA1682" i="10"/>
  <c r="AA1683" i="10"/>
  <c r="AA1684" i="10"/>
  <c r="AA1685" i="10"/>
  <c r="AA1686" i="10"/>
  <c r="AA1687" i="10"/>
  <c r="AA1688" i="10"/>
  <c r="AA1689" i="10"/>
  <c r="AA1690" i="10"/>
  <c r="AA1691" i="10"/>
  <c r="AA1692" i="10"/>
  <c r="AA1693" i="10"/>
  <c r="AA1694" i="10"/>
  <c r="AA1695" i="10"/>
  <c r="AA1696" i="10"/>
  <c r="AA1697" i="10"/>
  <c r="AA1698" i="10"/>
  <c r="AA1699" i="10"/>
  <c r="AA1700" i="10"/>
  <c r="AA1701" i="10"/>
  <c r="AA1702" i="10"/>
  <c r="AA1703" i="10"/>
  <c r="AA1704" i="10"/>
  <c r="AA1705" i="10"/>
  <c r="AA1706" i="10"/>
  <c r="AA1707" i="10"/>
  <c r="AA1708" i="10"/>
  <c r="AA1709" i="10"/>
  <c r="AA1710" i="10"/>
  <c r="AA1711" i="10"/>
  <c r="AA1712" i="10"/>
  <c r="AA1713" i="10"/>
  <c r="AA1714" i="10"/>
  <c r="AA1715" i="10"/>
  <c r="AA1716" i="10"/>
  <c r="AA1717" i="10"/>
  <c r="AA1718" i="10"/>
  <c r="AA1719" i="10"/>
  <c r="AA1720" i="10"/>
  <c r="AA1721" i="10"/>
  <c r="AA1722" i="10"/>
  <c r="AA1723" i="10"/>
  <c r="AA1724" i="10"/>
  <c r="AA1725" i="10"/>
  <c r="AA1726" i="10"/>
  <c r="AA1727" i="10"/>
  <c r="AA1728" i="10"/>
  <c r="AA1729" i="10"/>
  <c r="AA1730" i="10"/>
  <c r="AA1731" i="10"/>
  <c r="AA1732" i="10"/>
  <c r="AA1733" i="10"/>
  <c r="AA1734" i="10"/>
  <c r="AA1735" i="10"/>
  <c r="AA1736" i="10"/>
  <c r="AA1737" i="10"/>
  <c r="AA1738" i="10"/>
  <c r="AA1739" i="10"/>
  <c r="AA1740" i="10"/>
  <c r="AA1741" i="10"/>
  <c r="AA1742" i="10"/>
  <c r="AA1743" i="10"/>
  <c r="AA1744" i="10"/>
  <c r="AA1745" i="10"/>
  <c r="AA1746" i="10"/>
  <c r="AA1747" i="10"/>
  <c r="AA1748" i="10"/>
  <c r="AA1749" i="10"/>
  <c r="AA1750" i="10"/>
  <c r="AA1751" i="10"/>
  <c r="AA1752" i="10"/>
  <c r="AA1753" i="10"/>
  <c r="AA1754" i="10"/>
  <c r="AA1755" i="10"/>
  <c r="AA1756" i="10"/>
  <c r="AA1757" i="10"/>
  <c r="AA1758" i="10"/>
  <c r="AA1759" i="10"/>
  <c r="AA1760" i="10"/>
  <c r="AA1761" i="10"/>
  <c r="AA1762" i="10"/>
  <c r="AA1763" i="10"/>
  <c r="AA1764" i="10"/>
  <c r="AA1765" i="10"/>
  <c r="AA1766" i="10"/>
  <c r="AA1767" i="10"/>
  <c r="AA1768" i="10"/>
  <c r="AA1769" i="10"/>
  <c r="AA1770" i="10"/>
  <c r="AA1771" i="10"/>
  <c r="AA1772" i="10"/>
  <c r="AA1773" i="10"/>
  <c r="AA1774" i="10"/>
  <c r="AA1775" i="10"/>
  <c r="AA1776" i="10"/>
  <c r="AA1777" i="10"/>
  <c r="AA1778" i="10"/>
  <c r="AA1779" i="10"/>
  <c r="AA1780" i="10"/>
  <c r="AA1781" i="10"/>
  <c r="AA1782" i="10"/>
  <c r="AA1783" i="10"/>
  <c r="AA1784" i="10"/>
  <c r="AA1785" i="10"/>
  <c r="AA1786" i="10"/>
  <c r="AA1787" i="10"/>
  <c r="AA1788" i="10"/>
  <c r="AA1789" i="10"/>
  <c r="AA1790" i="10"/>
  <c r="AA1791" i="10"/>
  <c r="AA1792" i="10"/>
  <c r="AA1793" i="10"/>
  <c r="AA1794" i="10"/>
  <c r="AA1795" i="10"/>
  <c r="AA1796" i="10"/>
  <c r="AA1797" i="10"/>
  <c r="AA1798" i="10"/>
  <c r="AA1799" i="10"/>
  <c r="AA1800" i="10"/>
  <c r="AA1801" i="10"/>
  <c r="AA1802" i="10"/>
  <c r="AA1803" i="10"/>
  <c r="AA1804" i="10"/>
  <c r="AA1805" i="10"/>
  <c r="AA1806" i="10"/>
  <c r="AA1807" i="10"/>
  <c r="AA1808" i="10"/>
  <c r="AA1809" i="10"/>
  <c r="AA1810" i="10"/>
  <c r="AA1811" i="10"/>
  <c r="AA1812" i="10"/>
  <c r="AA1813" i="10"/>
  <c r="AA1814" i="10"/>
  <c r="AA1815" i="10"/>
  <c r="AA1816" i="10"/>
  <c r="AA1817" i="10"/>
  <c r="AA1818" i="10"/>
  <c r="AA1819" i="10"/>
  <c r="AA1820" i="10"/>
  <c r="AA1821" i="10"/>
  <c r="AA1822" i="10"/>
  <c r="AA1823" i="10"/>
  <c r="AA1824" i="10"/>
  <c r="AA1825" i="10"/>
  <c r="AA1826" i="10"/>
  <c r="AA1827" i="10"/>
  <c r="AA1828" i="10"/>
  <c r="AA1829" i="10"/>
  <c r="AA1830" i="10"/>
  <c r="AA1831" i="10"/>
  <c r="AA1832" i="10"/>
  <c r="AA1833" i="10"/>
  <c r="AA1834" i="10"/>
  <c r="AA1835" i="10"/>
  <c r="AA1836" i="10"/>
  <c r="AA1837" i="10"/>
  <c r="AA1838" i="10"/>
  <c r="AA1839" i="10"/>
  <c r="AA1840" i="10"/>
  <c r="AA1841" i="10"/>
  <c r="AA1842" i="10"/>
  <c r="AA1843" i="10"/>
  <c r="AA1844" i="10"/>
  <c r="AA1845" i="10"/>
  <c r="AA1846" i="10"/>
  <c r="AA1847" i="10"/>
  <c r="AA1848" i="10"/>
  <c r="AA1849" i="10"/>
  <c r="AA1850" i="10"/>
  <c r="AA1851" i="10"/>
  <c r="AA1852" i="10"/>
  <c r="AA1853" i="10"/>
  <c r="AA1854" i="10"/>
  <c r="AA1855" i="10"/>
  <c r="AA1856" i="10"/>
  <c r="AA1857" i="10"/>
  <c r="AA1858" i="10"/>
  <c r="AA1859" i="10"/>
  <c r="AA1860" i="10"/>
  <c r="AA1861" i="10"/>
  <c r="AA1862" i="10"/>
  <c r="AA1863" i="10"/>
  <c r="AA1864" i="10"/>
  <c r="AA1865" i="10"/>
  <c r="AA1866" i="10"/>
  <c r="AA1867" i="10"/>
  <c r="AA1868" i="10"/>
  <c r="AA1869" i="10"/>
  <c r="AA1870" i="10"/>
  <c r="AA1871" i="10"/>
  <c r="AA1872" i="10"/>
  <c r="AA1873" i="10"/>
  <c r="AA1874" i="10"/>
  <c r="AA1875" i="10"/>
  <c r="AA1876" i="10"/>
  <c r="AA1877" i="10"/>
  <c r="AA1878" i="10"/>
  <c r="AA1879" i="10"/>
  <c r="AA1880" i="10"/>
  <c r="AA1881" i="10"/>
  <c r="AA1882" i="10"/>
  <c r="AA1883" i="10"/>
  <c r="AA1884" i="10"/>
  <c r="AA1885" i="10"/>
  <c r="AA1886" i="10"/>
  <c r="AA1887" i="10"/>
  <c r="AA1888" i="10"/>
  <c r="AA1889" i="10"/>
  <c r="AA1890" i="10"/>
  <c r="AA1891" i="10"/>
  <c r="AA1892" i="10"/>
  <c r="AA1893" i="10"/>
  <c r="AA1894" i="10"/>
  <c r="AA1895" i="10"/>
  <c r="AA1896" i="10"/>
  <c r="AA1897" i="10"/>
  <c r="AA1898" i="10"/>
  <c r="AA1899" i="10"/>
  <c r="AA1900" i="10"/>
  <c r="AA1901" i="10"/>
  <c r="AA1902" i="10"/>
  <c r="AA1903" i="10"/>
  <c r="AA1904" i="10"/>
  <c r="AA1905" i="10"/>
  <c r="AA1906" i="10"/>
  <c r="AA1907" i="10"/>
  <c r="AA1908" i="10"/>
  <c r="AA1909" i="10"/>
  <c r="AA1910" i="10"/>
  <c r="AA1911" i="10"/>
  <c r="AA1912" i="10"/>
  <c r="AA1913" i="10"/>
  <c r="AA1914" i="10"/>
  <c r="AA1915" i="10"/>
  <c r="AA1916" i="10"/>
  <c r="AA1917" i="10"/>
  <c r="AA1918" i="10"/>
  <c r="AA1919" i="10"/>
  <c r="AA1920" i="10"/>
  <c r="AA1921" i="10"/>
  <c r="AA1922" i="10"/>
  <c r="AA1923" i="10"/>
  <c r="AA1924" i="10"/>
  <c r="AA1925" i="10"/>
  <c r="AA1926" i="10"/>
  <c r="AA1927" i="10"/>
  <c r="AA1928" i="10"/>
  <c r="AA1929" i="10"/>
  <c r="AA1930" i="10"/>
  <c r="AA1931" i="10"/>
  <c r="AA1932" i="10"/>
  <c r="AA1933" i="10"/>
  <c r="AA1934" i="10"/>
  <c r="AA1935" i="10"/>
  <c r="AA1936" i="10"/>
  <c r="AA1937" i="10"/>
  <c r="AA1938" i="10"/>
  <c r="AA1939" i="10"/>
  <c r="AA1940" i="10"/>
  <c r="AA1941" i="10"/>
  <c r="AA1942" i="10"/>
  <c r="AA1943" i="10"/>
  <c r="AA1944" i="10"/>
  <c r="AA1945" i="10"/>
  <c r="AA1946" i="10"/>
  <c r="AA1947" i="10"/>
  <c r="AA1948" i="10"/>
  <c r="AA1949" i="10"/>
  <c r="AA1950" i="10"/>
  <c r="AA1951" i="10"/>
  <c r="AA1952" i="10"/>
  <c r="AA1953" i="10"/>
  <c r="AA1954" i="10"/>
  <c r="AA1955" i="10"/>
  <c r="AA1956" i="10"/>
  <c r="AA1957" i="10"/>
  <c r="AA1958" i="10"/>
  <c r="AA1959" i="10"/>
  <c r="AA1960" i="10"/>
  <c r="AA1961" i="10"/>
  <c r="AA1962" i="10"/>
  <c r="AA1963" i="10"/>
  <c r="AA1964" i="10"/>
  <c r="AA1965" i="10"/>
  <c r="AA1966" i="10"/>
  <c r="AA1967" i="10"/>
  <c r="AA1968" i="10"/>
  <c r="AA1969" i="10"/>
  <c r="AA1970" i="10"/>
  <c r="AA1971" i="10"/>
  <c r="AA1972" i="10"/>
  <c r="AA1973" i="10"/>
  <c r="AA1974" i="10"/>
  <c r="AA1975" i="10"/>
  <c r="AA1976" i="10"/>
  <c r="AA1977" i="10"/>
  <c r="AA1978" i="10"/>
  <c r="AA1979" i="10"/>
  <c r="AA1980" i="10"/>
  <c r="AA1981" i="10"/>
  <c r="AA1982" i="10"/>
  <c r="AA1983" i="10"/>
  <c r="AA1984" i="10"/>
  <c r="AA1985" i="10"/>
  <c r="AA1986" i="10"/>
  <c r="AA1987" i="10"/>
  <c r="AA1988" i="10"/>
  <c r="AA1989" i="10"/>
  <c r="AA1990" i="10"/>
  <c r="AA1991" i="10"/>
  <c r="AA1992" i="10"/>
  <c r="AA1993" i="10"/>
  <c r="AA1994" i="10"/>
  <c r="AA1995" i="10"/>
  <c r="AA1996" i="10"/>
  <c r="AA1997" i="10"/>
  <c r="AA1998" i="10"/>
  <c r="AA1999" i="10"/>
  <c r="AA2000" i="10"/>
  <c r="AA2001" i="10"/>
  <c r="AA2002" i="10"/>
  <c r="AA2003" i="10"/>
  <c r="AA2004" i="10"/>
  <c r="AA2005" i="10"/>
  <c r="AA2006" i="10"/>
  <c r="AA2007" i="10"/>
  <c r="AA2008" i="10"/>
  <c r="AA2009" i="10"/>
  <c r="AA2010" i="10"/>
  <c r="AA2011" i="10"/>
  <c r="AA2012" i="10"/>
  <c r="AA2013" i="10"/>
  <c r="AA2014" i="10"/>
  <c r="AA2015" i="10"/>
  <c r="AA2016" i="10"/>
  <c r="AA2017" i="10"/>
  <c r="AA2018" i="10"/>
  <c r="AA2019" i="10"/>
  <c r="AA2020" i="10"/>
  <c r="AA2021" i="10"/>
  <c r="AA2022" i="10"/>
  <c r="AA2023" i="10"/>
  <c r="AA2024" i="10"/>
  <c r="AA2025" i="10"/>
  <c r="AA2026" i="10"/>
  <c r="AA2027" i="10"/>
  <c r="AA2028" i="10"/>
  <c r="AA2029" i="10"/>
  <c r="AA2030" i="10"/>
  <c r="AA2031" i="10"/>
  <c r="AA2032" i="10"/>
  <c r="AA2033" i="10"/>
  <c r="AA2034" i="10"/>
  <c r="AA2035" i="10"/>
  <c r="AA2036" i="10"/>
  <c r="AA2037" i="10"/>
  <c r="AA2038" i="10"/>
  <c r="AA2039" i="10"/>
  <c r="AA2040" i="10"/>
  <c r="AA2041" i="10"/>
  <c r="AA2042" i="10"/>
  <c r="AA2043" i="10"/>
  <c r="AA2044" i="10"/>
  <c r="AA2045" i="10"/>
  <c r="AA2046" i="10"/>
  <c r="AA2047" i="10"/>
  <c r="AA2048" i="10"/>
  <c r="AA2049" i="10"/>
  <c r="AA2050" i="10"/>
  <c r="AA2051" i="10"/>
  <c r="AA2052" i="10"/>
  <c r="AA2053" i="10"/>
  <c r="AA2054" i="10"/>
  <c r="AA2055" i="10"/>
  <c r="AA2056" i="10"/>
  <c r="AA2057" i="10"/>
  <c r="AA2058" i="10"/>
  <c r="AA2059" i="10"/>
  <c r="AA2060" i="10"/>
  <c r="AA2061" i="10"/>
  <c r="AA2062" i="10"/>
  <c r="AA2063" i="10"/>
  <c r="AA2064" i="10"/>
  <c r="AA2065" i="10"/>
  <c r="AA2066" i="10"/>
  <c r="AA2067" i="10"/>
  <c r="AA2068" i="10"/>
  <c r="AA2069" i="10"/>
  <c r="AA2070" i="10"/>
  <c r="AA2071" i="10"/>
  <c r="AA2072" i="10"/>
  <c r="AA2073" i="10"/>
  <c r="AA2074" i="10"/>
  <c r="AA2075" i="10"/>
  <c r="AA2076" i="10"/>
  <c r="AA2077" i="10"/>
  <c r="AA2078" i="10"/>
  <c r="AA2079" i="10"/>
  <c r="AA2080" i="10"/>
  <c r="AA2081" i="10"/>
  <c r="AA2082" i="10"/>
  <c r="AA2083" i="10"/>
  <c r="AA2084" i="10"/>
  <c r="AA2085" i="10"/>
  <c r="AA2086" i="10"/>
  <c r="AA2087" i="10"/>
  <c r="AA2088" i="10"/>
  <c r="AA2089" i="10"/>
  <c r="AA2090" i="10"/>
  <c r="AA2091" i="10"/>
  <c r="AA2092" i="10"/>
  <c r="AA2093" i="10"/>
  <c r="AA2094" i="10"/>
  <c r="AA2095" i="10"/>
  <c r="AA2096" i="10"/>
  <c r="AA2097" i="10"/>
  <c r="AA2098" i="10"/>
  <c r="AA2099" i="10"/>
  <c r="AA2100" i="10"/>
  <c r="AA2101" i="10"/>
  <c r="AA2102" i="10"/>
  <c r="AA2103" i="10"/>
  <c r="AA2104" i="10"/>
  <c r="AA2105" i="10"/>
  <c r="AA2106" i="10"/>
  <c r="AA2107" i="10"/>
  <c r="AA2108" i="10"/>
  <c r="AA2109" i="10"/>
  <c r="AA2110" i="10"/>
  <c r="AA2111" i="10"/>
  <c r="AA2112" i="10"/>
  <c r="AA2113" i="10"/>
  <c r="AA2114" i="10"/>
  <c r="AA2115" i="10"/>
  <c r="AA2116" i="10"/>
  <c r="AA2117" i="10"/>
  <c r="AA2118" i="10"/>
  <c r="AA2119" i="10"/>
  <c r="AA2120" i="10"/>
  <c r="AA2121" i="10"/>
  <c r="AA2122" i="10"/>
  <c r="AA2123" i="10"/>
  <c r="AA2124" i="10"/>
  <c r="AA2125" i="10"/>
  <c r="AA2126" i="10"/>
  <c r="AA2127" i="10"/>
  <c r="AA2128" i="10"/>
  <c r="AA2129" i="10"/>
  <c r="AA2130" i="10"/>
  <c r="AA2131" i="10"/>
  <c r="AA2132" i="10"/>
  <c r="AA2133" i="10"/>
  <c r="AA2134" i="10"/>
  <c r="AA2135" i="10"/>
  <c r="AA2136" i="10"/>
  <c r="AA2137" i="10"/>
  <c r="AA2138" i="10"/>
  <c r="AA2139" i="10"/>
  <c r="AA2140" i="10"/>
  <c r="AA2141" i="10"/>
  <c r="AA2142" i="10"/>
  <c r="AA2143" i="10"/>
  <c r="AA2144" i="10"/>
  <c r="AA2145" i="10"/>
  <c r="AA2146" i="10"/>
  <c r="AA2147" i="10"/>
  <c r="AA2148" i="10"/>
  <c r="AA2149" i="10"/>
  <c r="AA2150" i="10"/>
  <c r="AA2151" i="10"/>
  <c r="AA2152" i="10"/>
  <c r="AA2153" i="10"/>
  <c r="AA2154" i="10"/>
  <c r="AA2155" i="10"/>
  <c r="AA2156" i="10"/>
  <c r="AA2157" i="10"/>
  <c r="AA2158" i="10"/>
  <c r="AA2159" i="10"/>
  <c r="AA2160" i="10"/>
  <c r="AA2161" i="10"/>
  <c r="AA2162" i="10"/>
  <c r="AA2163" i="10"/>
  <c r="AA2164" i="10"/>
  <c r="AA2165" i="10"/>
  <c r="AA2166" i="10"/>
  <c r="AA2167" i="10"/>
  <c r="AA2168" i="10"/>
  <c r="AA2169" i="10"/>
  <c r="AA2170" i="10"/>
  <c r="AA2171" i="10"/>
  <c r="AA2172" i="10"/>
  <c r="AA2173" i="10"/>
  <c r="AA2174" i="10"/>
  <c r="AA2175" i="10"/>
  <c r="AA2176" i="10"/>
  <c r="AA2177" i="10"/>
  <c r="AA2178" i="10"/>
  <c r="AA2179" i="10"/>
  <c r="AA2180" i="10"/>
  <c r="AA2181" i="10"/>
  <c r="AA2182" i="10"/>
  <c r="AA2183" i="10"/>
  <c r="AA2184" i="10"/>
  <c r="AA2185" i="10"/>
  <c r="AA2186" i="10"/>
  <c r="AA2187" i="10"/>
  <c r="AA2188" i="10"/>
  <c r="AA2189" i="10"/>
  <c r="AA2190" i="10"/>
  <c r="AA2191" i="10"/>
  <c r="AA2192" i="10"/>
  <c r="AA2193" i="10"/>
  <c r="AA2194" i="10"/>
  <c r="AA2195" i="10"/>
  <c r="AA2196" i="10"/>
  <c r="AA2197" i="10"/>
  <c r="AA2198" i="10"/>
  <c r="AA2199" i="10"/>
  <c r="AA2200" i="10"/>
  <c r="AA2201" i="10"/>
  <c r="AA2202" i="10"/>
  <c r="AA2203" i="10"/>
  <c r="AA2204" i="10"/>
  <c r="AA2205" i="10"/>
  <c r="AA2206" i="10"/>
  <c r="AA2207" i="10"/>
  <c r="AA2208" i="10"/>
  <c r="AA2209" i="10"/>
  <c r="AA2210" i="10"/>
  <c r="AA2211" i="10"/>
  <c r="AA2212" i="10"/>
  <c r="AA2213" i="10"/>
  <c r="AA2214" i="10"/>
  <c r="AA2215" i="10"/>
  <c r="AA2216" i="10"/>
  <c r="AA2217" i="10"/>
  <c r="AA2218" i="10"/>
  <c r="AA2219" i="10"/>
  <c r="AA2220" i="10"/>
  <c r="AA2221" i="10"/>
  <c r="AA2222" i="10"/>
  <c r="AA2223" i="10"/>
  <c r="AA2224" i="10"/>
  <c r="AA2225" i="10"/>
  <c r="AA2226" i="10"/>
  <c r="AA2227" i="10"/>
  <c r="AA2228" i="10"/>
  <c r="AA2229" i="10"/>
  <c r="AA2230" i="10"/>
  <c r="AA2231" i="10"/>
  <c r="AA2232" i="10"/>
  <c r="AA2233" i="10"/>
  <c r="AA2234" i="10"/>
  <c r="AA2235" i="10"/>
  <c r="AA2236" i="10"/>
  <c r="AA2237" i="10"/>
  <c r="AA2238" i="10"/>
  <c r="AA2239" i="10"/>
  <c r="AA2240" i="10"/>
  <c r="AA2241" i="10"/>
  <c r="AA2242" i="10"/>
  <c r="AA2243" i="10"/>
  <c r="AA2244" i="10"/>
  <c r="AA2245" i="10"/>
  <c r="AA2246" i="10"/>
  <c r="AA2247" i="10"/>
  <c r="AA2248" i="10"/>
  <c r="AA2249" i="10"/>
  <c r="AA2250" i="10"/>
  <c r="AA2251" i="10"/>
  <c r="AA2252" i="10"/>
  <c r="AA2253" i="10"/>
  <c r="AA2254" i="10"/>
  <c r="AA2255" i="10"/>
  <c r="AA2256" i="10"/>
  <c r="AA2257" i="10"/>
  <c r="AA2258" i="10"/>
  <c r="AA2259" i="10"/>
  <c r="AA2260" i="10"/>
  <c r="AA2261" i="10"/>
  <c r="AA2262" i="10"/>
  <c r="AA2263" i="10"/>
  <c r="AA2264" i="10"/>
  <c r="AA2265" i="10"/>
  <c r="AA2266" i="10"/>
  <c r="AA2267" i="10"/>
  <c r="AA2268" i="10"/>
  <c r="AA2269" i="10"/>
  <c r="AA2270" i="10"/>
  <c r="AA2271" i="10"/>
  <c r="AA2272" i="10"/>
  <c r="AA2273" i="10"/>
  <c r="AA2274" i="10"/>
  <c r="AA2275" i="10"/>
  <c r="AA2276" i="10"/>
  <c r="AA2277" i="10"/>
  <c r="AA2278" i="10"/>
  <c r="AA2279" i="10"/>
  <c r="AA2280" i="10"/>
  <c r="AA2281" i="10"/>
  <c r="AA2282" i="10"/>
  <c r="AA2283" i="10"/>
  <c r="AA2284" i="10"/>
  <c r="AA2285" i="10"/>
  <c r="AA2286" i="10"/>
  <c r="AA2287" i="10"/>
  <c r="AA2288" i="10"/>
  <c r="AA2289" i="10"/>
  <c r="AA2290" i="10"/>
  <c r="AA2291" i="10"/>
  <c r="AA2292" i="10"/>
  <c r="AA2293" i="10"/>
  <c r="AA2294" i="10"/>
  <c r="AA2295" i="10"/>
  <c r="AA2296" i="10"/>
  <c r="AA2297" i="10"/>
  <c r="AA2298" i="10"/>
  <c r="AA2299" i="10"/>
  <c r="AA2300" i="10"/>
  <c r="AA2301" i="10"/>
  <c r="AA2302" i="10"/>
  <c r="AA2303" i="10"/>
  <c r="AA2304" i="10"/>
  <c r="AA2305" i="10"/>
  <c r="AA2306" i="10"/>
  <c r="AA2307" i="10"/>
  <c r="AA2308" i="10"/>
  <c r="AA2309" i="10"/>
  <c r="AA2310" i="10"/>
  <c r="AA2311" i="10"/>
  <c r="AA2312" i="10"/>
  <c r="AA2313" i="10"/>
  <c r="AA2314" i="10"/>
  <c r="AA2315" i="10"/>
  <c r="AA2316" i="10"/>
  <c r="AA2317" i="10"/>
  <c r="AA2318" i="10"/>
  <c r="AA2319" i="10"/>
  <c r="AA2320" i="10"/>
  <c r="AA2321" i="10"/>
  <c r="AA2322" i="10"/>
  <c r="AA2323" i="10"/>
  <c r="AA2324" i="10"/>
  <c r="AA2325" i="10"/>
  <c r="AA2326" i="10"/>
  <c r="AA2327" i="10"/>
  <c r="AA2328" i="10"/>
  <c r="AA2329" i="10"/>
  <c r="AA2330" i="10"/>
  <c r="AA2331" i="10"/>
  <c r="AA2332" i="10"/>
  <c r="AA2333" i="10"/>
  <c r="AA2334" i="10"/>
  <c r="AA2335" i="10"/>
  <c r="AA2336" i="10"/>
  <c r="AA2337" i="10"/>
  <c r="AA2338" i="10"/>
  <c r="AA2339" i="10"/>
  <c r="AA2340" i="10"/>
  <c r="AA2341" i="10"/>
  <c r="AA2342" i="10"/>
  <c r="AA2343" i="10"/>
  <c r="AA2344" i="10"/>
  <c r="AA2345" i="10"/>
  <c r="AA2346" i="10"/>
  <c r="AA2347" i="10"/>
  <c r="AA2348" i="10"/>
  <c r="AA2349" i="10"/>
  <c r="AA2350" i="10"/>
  <c r="AA2351" i="10"/>
  <c r="AA2352" i="10"/>
  <c r="AA2353" i="10"/>
  <c r="AA2354" i="10"/>
  <c r="AA2355" i="10"/>
  <c r="AA2356" i="10"/>
  <c r="AA2357" i="10"/>
  <c r="AA2358" i="10"/>
  <c r="AA2359" i="10"/>
  <c r="AA2360" i="10"/>
  <c r="AA2361" i="10"/>
  <c r="AA2362" i="10"/>
  <c r="AA2363" i="10"/>
  <c r="AA2364" i="10"/>
  <c r="AA2365" i="10"/>
  <c r="AA2366" i="10"/>
  <c r="AA2367" i="10"/>
  <c r="AA2368" i="10"/>
  <c r="AA2369" i="10"/>
  <c r="AA2370" i="10"/>
  <c r="AA2371" i="10"/>
  <c r="AA2372" i="10"/>
  <c r="AA2373" i="10"/>
  <c r="AA2374" i="10"/>
  <c r="AA2375" i="10"/>
  <c r="AA2376" i="10"/>
  <c r="AA2377" i="10"/>
  <c r="AA2378" i="10"/>
  <c r="AA2379" i="10"/>
  <c r="AA2380" i="10"/>
  <c r="AA2381" i="10"/>
  <c r="AA2382" i="10"/>
  <c r="AA2383" i="10"/>
  <c r="AA2384" i="10"/>
  <c r="AA2385" i="10"/>
  <c r="AA2386" i="10"/>
  <c r="AA2387" i="10"/>
  <c r="AA2388" i="10"/>
  <c r="AA2389" i="10"/>
  <c r="AA2390" i="10"/>
  <c r="AA2391" i="10"/>
  <c r="AA2392" i="10"/>
  <c r="AA2393" i="10"/>
  <c r="AA2394" i="10"/>
  <c r="AA2395" i="10"/>
  <c r="AA2396" i="10"/>
  <c r="AA2397" i="10"/>
  <c r="AA2398" i="10"/>
  <c r="AA2399" i="10"/>
  <c r="AA2400" i="10"/>
  <c r="AA2401" i="10"/>
  <c r="AA2402" i="10"/>
  <c r="AA2403" i="10"/>
  <c r="AA2404" i="10"/>
  <c r="AA2405" i="10"/>
  <c r="AA2406" i="10"/>
  <c r="AA2407" i="10"/>
  <c r="AA2408" i="10"/>
  <c r="AA2409" i="10"/>
  <c r="AA2410" i="10"/>
  <c r="AA2411" i="10"/>
  <c r="AA2412" i="10"/>
  <c r="AA2413" i="10"/>
  <c r="AA2414" i="10"/>
  <c r="AA2415" i="10"/>
  <c r="AA2416" i="10"/>
  <c r="AA2417" i="10"/>
  <c r="AA2418" i="10"/>
  <c r="AA2419" i="10"/>
  <c r="AA2420" i="10"/>
  <c r="AA2421" i="10"/>
  <c r="AA2422" i="10"/>
  <c r="AA2423" i="10"/>
  <c r="AA2424" i="10"/>
  <c r="AA2425" i="10"/>
  <c r="AA2426" i="10"/>
  <c r="AA2427" i="10"/>
  <c r="AA2428" i="10"/>
  <c r="AA2429" i="10"/>
  <c r="AA2430" i="10"/>
  <c r="AA2431" i="10"/>
  <c r="AA2432" i="10"/>
  <c r="AA2433" i="10"/>
  <c r="AA2434" i="10"/>
  <c r="AA2435" i="10"/>
  <c r="AA2436" i="10"/>
  <c r="AA2437" i="10"/>
  <c r="AA2438" i="10"/>
  <c r="AA2439" i="10"/>
  <c r="AA2440" i="10"/>
  <c r="AA2441" i="10"/>
  <c r="AA2442" i="10"/>
  <c r="AA2443" i="10"/>
  <c r="AA2444" i="10"/>
  <c r="AA2445" i="10"/>
  <c r="AA2446" i="10"/>
  <c r="AA2447" i="10"/>
  <c r="AA2448" i="10"/>
  <c r="AA2449" i="10"/>
  <c r="AA2450" i="10"/>
  <c r="AA2451" i="10"/>
  <c r="AA2452" i="10"/>
  <c r="AA2453" i="10"/>
  <c r="AA2454" i="10"/>
  <c r="AA2455" i="10"/>
  <c r="AA2456" i="10"/>
  <c r="AA2457" i="10"/>
  <c r="AA2458" i="10"/>
  <c r="AA2459" i="10"/>
  <c r="AA2460" i="10"/>
  <c r="AA2461" i="10"/>
  <c r="AA2462" i="10"/>
  <c r="AA2463" i="10"/>
  <c r="AA2464" i="10"/>
  <c r="AA2465" i="10"/>
  <c r="AA2466" i="10"/>
  <c r="AA2467" i="10"/>
  <c r="AA2468" i="10"/>
  <c r="AA2469" i="10"/>
  <c r="AA2470" i="10"/>
  <c r="AA2471" i="10"/>
  <c r="AA2472" i="10"/>
  <c r="AA2473" i="10"/>
  <c r="AA2474" i="10"/>
  <c r="AA2475" i="10"/>
  <c r="AA2476" i="10"/>
  <c r="AA2477" i="10"/>
  <c r="AA2478" i="10"/>
  <c r="AA2479" i="10"/>
  <c r="AA2480" i="10"/>
  <c r="AA4" i="10"/>
  <c r="Z100" i="10"/>
  <c r="Z101" i="10"/>
  <c r="Z102" i="10"/>
  <c r="Z103" i="10"/>
  <c r="Z104" i="10"/>
  <c r="Z105" i="10"/>
  <c r="Z106" i="10"/>
  <c r="Z107" i="10"/>
  <c r="Z108" i="10"/>
  <c r="Z109" i="10"/>
  <c r="Z110" i="10"/>
  <c r="Z111" i="10"/>
  <c r="Z112" i="10"/>
  <c r="Z113" i="10"/>
  <c r="Z114" i="10"/>
  <c r="Z115" i="10"/>
  <c r="Z116" i="10"/>
  <c r="Z117" i="10"/>
  <c r="Z118" i="10"/>
  <c r="Z119" i="10"/>
  <c r="Z120" i="10"/>
  <c r="Z121" i="10"/>
  <c r="Z122" i="10"/>
  <c r="Z123" i="10"/>
  <c r="Z124" i="10"/>
  <c r="Z125" i="10"/>
  <c r="Z126" i="10"/>
  <c r="Z127" i="10"/>
  <c r="Z128" i="10"/>
  <c r="Z129" i="10"/>
  <c r="Z130" i="10"/>
  <c r="Z131" i="10"/>
  <c r="Z132" i="10"/>
  <c r="Z133" i="10"/>
  <c r="Z134" i="10"/>
  <c r="Z135" i="10"/>
  <c r="Z136" i="10"/>
  <c r="Z137" i="10"/>
  <c r="Z138" i="10"/>
  <c r="Z139" i="10"/>
  <c r="Z140" i="10"/>
  <c r="Z141" i="10"/>
  <c r="Z142" i="10"/>
  <c r="Z143" i="10"/>
  <c r="Z144" i="10"/>
  <c r="Z145" i="10"/>
  <c r="Z146" i="10"/>
  <c r="Z147" i="10"/>
  <c r="Z148" i="10"/>
  <c r="Z149" i="10"/>
  <c r="Z150" i="10"/>
  <c r="Z151" i="10"/>
  <c r="Z152" i="10"/>
  <c r="Z153" i="10"/>
  <c r="Z154" i="10"/>
  <c r="Z155" i="10"/>
  <c r="Z156" i="10"/>
  <c r="Z157" i="10"/>
  <c r="Z158" i="10"/>
  <c r="Z159" i="10"/>
  <c r="Z160" i="10"/>
  <c r="Z161" i="10"/>
  <c r="Z162" i="10"/>
  <c r="Z163" i="10"/>
  <c r="Z164" i="10"/>
  <c r="Z165" i="10"/>
  <c r="Z166" i="10"/>
  <c r="Z167" i="10"/>
  <c r="Z168" i="10"/>
  <c r="Z169" i="10"/>
  <c r="Z170" i="10"/>
  <c r="Z171" i="10"/>
  <c r="Z172" i="10"/>
  <c r="Z173" i="10"/>
  <c r="Z174" i="10"/>
  <c r="Z175" i="10"/>
  <c r="Z176" i="10"/>
  <c r="Z177" i="10"/>
  <c r="Z178" i="10"/>
  <c r="Z179" i="10"/>
  <c r="Z180" i="10"/>
  <c r="Z181" i="10"/>
  <c r="Z182" i="10"/>
  <c r="Z183" i="10"/>
  <c r="Z184" i="10"/>
  <c r="Z185" i="10"/>
  <c r="Z186" i="10"/>
  <c r="Z187" i="10"/>
  <c r="Z188" i="10"/>
  <c r="Z189" i="10"/>
  <c r="Z190" i="10"/>
  <c r="Z191" i="10"/>
  <c r="Z192" i="10"/>
  <c r="Z193" i="10"/>
  <c r="Z194" i="10"/>
  <c r="Z195" i="10"/>
  <c r="Z196" i="10"/>
  <c r="Z197" i="10"/>
  <c r="Z198" i="10"/>
  <c r="Z199" i="10"/>
  <c r="Z200" i="10"/>
  <c r="Z201" i="10"/>
  <c r="Z202" i="10"/>
  <c r="Z203" i="10"/>
  <c r="Z204" i="10"/>
  <c r="Z205" i="10"/>
  <c r="Z206" i="10"/>
  <c r="Z207" i="10"/>
  <c r="Z208" i="10"/>
  <c r="Z209" i="10"/>
  <c r="Z210" i="10"/>
  <c r="Z211" i="10"/>
  <c r="Z212" i="10"/>
  <c r="Z213" i="10"/>
  <c r="Z214" i="10"/>
  <c r="Z215" i="10"/>
  <c r="Z216" i="10"/>
  <c r="Z217" i="10"/>
  <c r="Z218" i="10"/>
  <c r="Z219" i="10"/>
  <c r="Z220" i="10"/>
  <c r="Z221" i="10"/>
  <c r="Z222" i="10"/>
  <c r="Z223" i="10"/>
  <c r="Z224" i="10"/>
  <c r="Z225" i="10"/>
  <c r="Z226" i="10"/>
  <c r="Z227" i="10"/>
  <c r="Z228" i="10"/>
  <c r="Z229" i="10"/>
  <c r="Z230" i="10"/>
  <c r="Z231" i="10"/>
  <c r="Z232" i="10"/>
  <c r="Z233" i="10"/>
  <c r="Z234" i="10"/>
  <c r="Z235" i="10"/>
  <c r="Z236" i="10"/>
  <c r="Z237" i="10"/>
  <c r="Z238" i="10"/>
  <c r="Z239" i="10"/>
  <c r="Z240" i="10"/>
  <c r="Z241" i="10"/>
  <c r="Z242" i="10"/>
  <c r="Z243" i="10"/>
  <c r="Z244" i="10"/>
  <c r="Z245" i="10"/>
  <c r="Z246" i="10"/>
  <c r="Z247" i="10"/>
  <c r="Z248" i="10"/>
  <c r="Z249" i="10"/>
  <c r="Z250" i="10"/>
  <c r="Z251" i="10"/>
  <c r="Z252" i="10"/>
  <c r="Z253" i="10"/>
  <c r="Z254" i="10"/>
  <c r="Z255" i="10"/>
  <c r="Z256" i="10"/>
  <c r="Z257" i="10"/>
  <c r="Z258" i="10"/>
  <c r="Z259" i="10"/>
  <c r="Z260" i="10"/>
  <c r="Z261" i="10"/>
  <c r="Z262" i="10"/>
  <c r="Z263" i="10"/>
  <c r="Z264" i="10"/>
  <c r="Z265" i="10"/>
  <c r="Z266" i="10"/>
  <c r="Z267" i="10"/>
  <c r="Z268" i="10"/>
  <c r="Z269" i="10"/>
  <c r="Z270" i="10"/>
  <c r="Z271" i="10"/>
  <c r="Z272" i="10"/>
  <c r="Z273" i="10"/>
  <c r="Z274" i="10"/>
  <c r="Z275" i="10"/>
  <c r="Z276" i="10"/>
  <c r="Z277" i="10"/>
  <c r="Z278" i="10"/>
  <c r="Z279" i="10"/>
  <c r="Z280" i="10"/>
  <c r="Z281" i="10"/>
  <c r="Z282" i="10"/>
  <c r="Z283" i="10"/>
  <c r="Z284" i="10"/>
  <c r="Z285" i="10"/>
  <c r="Z286" i="10"/>
  <c r="Z287" i="10"/>
  <c r="Z288" i="10"/>
  <c r="Z289" i="10"/>
  <c r="Z290" i="10"/>
  <c r="Z291" i="10"/>
  <c r="Z292" i="10"/>
  <c r="Z293" i="10"/>
  <c r="Z294" i="10"/>
  <c r="Z295" i="10"/>
  <c r="Z296" i="10"/>
  <c r="Z297" i="10"/>
  <c r="Z298" i="10"/>
  <c r="Z299" i="10"/>
  <c r="Z300" i="10"/>
  <c r="Z301" i="10"/>
  <c r="Z302" i="10"/>
  <c r="Z303" i="10"/>
  <c r="Z304" i="10"/>
  <c r="Z305" i="10"/>
  <c r="Z306" i="10"/>
  <c r="Z307" i="10"/>
  <c r="Z308" i="10"/>
  <c r="Z309" i="10"/>
  <c r="Z310" i="10"/>
  <c r="Z311" i="10"/>
  <c r="Z312" i="10"/>
  <c r="Z313" i="10"/>
  <c r="Z314" i="10"/>
  <c r="Z315" i="10"/>
  <c r="Z316" i="10"/>
  <c r="Z317" i="10"/>
  <c r="Z318" i="10"/>
  <c r="Z319" i="10"/>
  <c r="Z320" i="10"/>
  <c r="Z321" i="10"/>
  <c r="Z322" i="10"/>
  <c r="Z323" i="10"/>
  <c r="Z324" i="10"/>
  <c r="Z325" i="10"/>
  <c r="Z326" i="10"/>
  <c r="Z327" i="10"/>
  <c r="Z328" i="10"/>
  <c r="Z329" i="10"/>
  <c r="Z330" i="10"/>
  <c r="Z331" i="10"/>
  <c r="Z332" i="10"/>
  <c r="Z333" i="10"/>
  <c r="Z334" i="10"/>
  <c r="Z335" i="10"/>
  <c r="Z336" i="10"/>
  <c r="Z337" i="10"/>
  <c r="Z338" i="10"/>
  <c r="Z339" i="10"/>
  <c r="Z340" i="10"/>
  <c r="Z341" i="10"/>
  <c r="Z342" i="10"/>
  <c r="Z343" i="10"/>
  <c r="Z344" i="10"/>
  <c r="Z345" i="10"/>
  <c r="Z346" i="10"/>
  <c r="Z347" i="10"/>
  <c r="Z348" i="10"/>
  <c r="Z349" i="10"/>
  <c r="Z350" i="10"/>
  <c r="Z351" i="10"/>
  <c r="Z352" i="10"/>
  <c r="Z353" i="10"/>
  <c r="Z354" i="10"/>
  <c r="Z355" i="10"/>
  <c r="Z356" i="10"/>
  <c r="Z357" i="10"/>
  <c r="Z358" i="10"/>
  <c r="Z359" i="10"/>
  <c r="Z360" i="10"/>
  <c r="Z361" i="10"/>
  <c r="Z362" i="10"/>
  <c r="Z363" i="10"/>
  <c r="Z364" i="10"/>
  <c r="Z365" i="10"/>
  <c r="Z366" i="10"/>
  <c r="Z367" i="10"/>
  <c r="Z368" i="10"/>
  <c r="Z369" i="10"/>
  <c r="Z370" i="10"/>
  <c r="Z371" i="10"/>
  <c r="Z372" i="10"/>
  <c r="Z373" i="10"/>
  <c r="Z374" i="10"/>
  <c r="Z375" i="10"/>
  <c r="Z376" i="10"/>
  <c r="Z377" i="10"/>
  <c r="Z378" i="10"/>
  <c r="Z379" i="10"/>
  <c r="Z380" i="10"/>
  <c r="Z381" i="10"/>
  <c r="Z382" i="10"/>
  <c r="Z383" i="10"/>
  <c r="Z384" i="10"/>
  <c r="Z385" i="10"/>
  <c r="Z386" i="10"/>
  <c r="Z387" i="10"/>
  <c r="Z388" i="10"/>
  <c r="Z389" i="10"/>
  <c r="Z390" i="10"/>
  <c r="Z391" i="10"/>
  <c r="Z392" i="10"/>
  <c r="Z393" i="10"/>
  <c r="Z394" i="10"/>
  <c r="Z395" i="10"/>
  <c r="Z396" i="10"/>
  <c r="Z397" i="10"/>
  <c r="Z398" i="10"/>
  <c r="Z399" i="10"/>
  <c r="Z400" i="10"/>
  <c r="Z401" i="10"/>
  <c r="Z402" i="10"/>
  <c r="Z403" i="10"/>
  <c r="Z404" i="10"/>
  <c r="Z405" i="10"/>
  <c r="Z406" i="10"/>
  <c r="Z407" i="10"/>
  <c r="Z408" i="10"/>
  <c r="Z409" i="10"/>
  <c r="Z410" i="10"/>
  <c r="Z411" i="10"/>
  <c r="Z412" i="10"/>
  <c r="Z413" i="10"/>
  <c r="Z414" i="10"/>
  <c r="Z415" i="10"/>
  <c r="Z416" i="10"/>
  <c r="Z417" i="10"/>
  <c r="Z418" i="10"/>
  <c r="Z419" i="10"/>
  <c r="Z420" i="10"/>
  <c r="Z421" i="10"/>
  <c r="Z422" i="10"/>
  <c r="Z423" i="10"/>
  <c r="Z424" i="10"/>
  <c r="Z425" i="10"/>
  <c r="Z426" i="10"/>
  <c r="Z427" i="10"/>
  <c r="Z428" i="10"/>
  <c r="Z429" i="10"/>
  <c r="Z430" i="10"/>
  <c r="Z431" i="10"/>
  <c r="Z432" i="10"/>
  <c r="Z433" i="10"/>
  <c r="Z434" i="10"/>
  <c r="Z435" i="10"/>
  <c r="Z436" i="10"/>
  <c r="Z437" i="10"/>
  <c r="Z438" i="10"/>
  <c r="Z439" i="10"/>
  <c r="Z440" i="10"/>
  <c r="Z441" i="10"/>
  <c r="Z442" i="10"/>
  <c r="Z443" i="10"/>
  <c r="Z444" i="10"/>
  <c r="Z445" i="10"/>
  <c r="Z446" i="10"/>
  <c r="Z447" i="10"/>
  <c r="Z448" i="10"/>
  <c r="Z449" i="10"/>
  <c r="Z450" i="10"/>
  <c r="Z451" i="10"/>
  <c r="Z452" i="10"/>
  <c r="Z453" i="10"/>
  <c r="Z454" i="10"/>
  <c r="Z455" i="10"/>
  <c r="Z456" i="10"/>
  <c r="Z457" i="10"/>
  <c r="Z458" i="10"/>
  <c r="Z459" i="10"/>
  <c r="Z460" i="10"/>
  <c r="Z461" i="10"/>
  <c r="Z462" i="10"/>
  <c r="Z463" i="10"/>
  <c r="Z464" i="10"/>
  <c r="Z465" i="10"/>
  <c r="Z466" i="10"/>
  <c r="Z467" i="10"/>
  <c r="Z468" i="10"/>
  <c r="Z469" i="10"/>
  <c r="Z470" i="10"/>
  <c r="Z471" i="10"/>
  <c r="Z472" i="10"/>
  <c r="Z473" i="10"/>
  <c r="Z474" i="10"/>
  <c r="Z475" i="10"/>
  <c r="Z476" i="10"/>
  <c r="Z477" i="10"/>
  <c r="Z478" i="10"/>
  <c r="Z479" i="10"/>
  <c r="Z480" i="10"/>
  <c r="Z481" i="10"/>
  <c r="Z482" i="10"/>
  <c r="Z483" i="10"/>
  <c r="Z484" i="10"/>
  <c r="Z485" i="10"/>
  <c r="Z486" i="10"/>
  <c r="Z487" i="10"/>
  <c r="Z488" i="10"/>
  <c r="Z489" i="10"/>
  <c r="Z490" i="10"/>
  <c r="Z491" i="10"/>
  <c r="Z492" i="10"/>
  <c r="Z493" i="10"/>
  <c r="Z494" i="10"/>
  <c r="Z495" i="10"/>
  <c r="Z496" i="10"/>
  <c r="Z497" i="10"/>
  <c r="Z498" i="10"/>
  <c r="Z499" i="10"/>
  <c r="Z500" i="10"/>
  <c r="Z501" i="10"/>
  <c r="Z502" i="10"/>
  <c r="Z503" i="10"/>
  <c r="Z504" i="10"/>
  <c r="Z505" i="10"/>
  <c r="Z506" i="10"/>
  <c r="Z507" i="10"/>
  <c r="Z508" i="10"/>
  <c r="Z509" i="10"/>
  <c r="Z510" i="10"/>
  <c r="Z511" i="10"/>
  <c r="Z512" i="10"/>
  <c r="Z513" i="10"/>
  <c r="Z514" i="10"/>
  <c r="Z515" i="10"/>
  <c r="Z516" i="10"/>
  <c r="Z517" i="10"/>
  <c r="Z518" i="10"/>
  <c r="Z519" i="10"/>
  <c r="Z520" i="10"/>
  <c r="Z521" i="10"/>
  <c r="Z522" i="10"/>
  <c r="Z523" i="10"/>
  <c r="Z524" i="10"/>
  <c r="Z525" i="10"/>
  <c r="Z526" i="10"/>
  <c r="Z527" i="10"/>
  <c r="Z528" i="10"/>
  <c r="Z529" i="10"/>
  <c r="Z530" i="10"/>
  <c r="Z531" i="10"/>
  <c r="Z532" i="10"/>
  <c r="Z533" i="10"/>
  <c r="Z534" i="10"/>
  <c r="Z535" i="10"/>
  <c r="Z536" i="10"/>
  <c r="Z537" i="10"/>
  <c r="Z538" i="10"/>
  <c r="Z539" i="10"/>
  <c r="Z540" i="10"/>
  <c r="Z541" i="10"/>
  <c r="Z542" i="10"/>
  <c r="Z543" i="10"/>
  <c r="Z544" i="10"/>
  <c r="Z545" i="10"/>
  <c r="Z546" i="10"/>
  <c r="Z547" i="10"/>
  <c r="Z548" i="10"/>
  <c r="Z549" i="10"/>
  <c r="Z550" i="10"/>
  <c r="Z551" i="10"/>
  <c r="Z552" i="10"/>
  <c r="Z553" i="10"/>
  <c r="Z554" i="10"/>
  <c r="Z555" i="10"/>
  <c r="Z556" i="10"/>
  <c r="Z557" i="10"/>
  <c r="Z558" i="10"/>
  <c r="Z559" i="10"/>
  <c r="Z560" i="10"/>
  <c r="Z561" i="10"/>
  <c r="Z562" i="10"/>
  <c r="Z563" i="10"/>
  <c r="Z564" i="10"/>
  <c r="Z565" i="10"/>
  <c r="Z566" i="10"/>
  <c r="Z567" i="10"/>
  <c r="Z568" i="10"/>
  <c r="Z569" i="10"/>
  <c r="Z570" i="10"/>
  <c r="Z571" i="10"/>
  <c r="Z572" i="10"/>
  <c r="Z573" i="10"/>
  <c r="Z574" i="10"/>
  <c r="Z575" i="10"/>
  <c r="Z576" i="10"/>
  <c r="Z577" i="10"/>
  <c r="Z578" i="10"/>
  <c r="Z579" i="10"/>
  <c r="Z580" i="10"/>
  <c r="Z581" i="10"/>
  <c r="Z582" i="10"/>
  <c r="Z583" i="10"/>
  <c r="Z584" i="10"/>
  <c r="Z585" i="10"/>
  <c r="Z586" i="10"/>
  <c r="Z587" i="10"/>
  <c r="Z588" i="10"/>
  <c r="Z589" i="10"/>
  <c r="Z590" i="10"/>
  <c r="Z591" i="10"/>
  <c r="Z592" i="10"/>
  <c r="Z593" i="10"/>
  <c r="Z594" i="10"/>
  <c r="Z595" i="10"/>
  <c r="Z596" i="10"/>
  <c r="Z597" i="10"/>
  <c r="Z598" i="10"/>
  <c r="Z599" i="10"/>
  <c r="Z600" i="10"/>
  <c r="Z601" i="10"/>
  <c r="Z602" i="10"/>
  <c r="Z603" i="10"/>
  <c r="Z604" i="10"/>
  <c r="Z605" i="10"/>
  <c r="Z606" i="10"/>
  <c r="Z607" i="10"/>
  <c r="Z608" i="10"/>
  <c r="Z609" i="10"/>
  <c r="Z610" i="10"/>
  <c r="Z611" i="10"/>
  <c r="Z612" i="10"/>
  <c r="Z613" i="10"/>
  <c r="Z614" i="10"/>
  <c r="Z615" i="10"/>
  <c r="Z616" i="10"/>
  <c r="Z617" i="10"/>
  <c r="Z618" i="10"/>
  <c r="Z619" i="10"/>
  <c r="Z620" i="10"/>
  <c r="Z621" i="10"/>
  <c r="Z622" i="10"/>
  <c r="Z623" i="10"/>
  <c r="Z624" i="10"/>
  <c r="Z625" i="10"/>
  <c r="Z626" i="10"/>
  <c r="Z627" i="10"/>
  <c r="Z628" i="10"/>
  <c r="Z629" i="10"/>
  <c r="Z630" i="10"/>
  <c r="Z631" i="10"/>
  <c r="Z632" i="10"/>
  <c r="Z633" i="10"/>
  <c r="Z634" i="10"/>
  <c r="Z635" i="10"/>
  <c r="Z636" i="10"/>
  <c r="Z637" i="10"/>
  <c r="Z638" i="10"/>
  <c r="Z639" i="10"/>
  <c r="Z640" i="10"/>
  <c r="Z641" i="10"/>
  <c r="Z642" i="10"/>
  <c r="Z643" i="10"/>
  <c r="Z644" i="10"/>
  <c r="Z645" i="10"/>
  <c r="Z646" i="10"/>
  <c r="Z647" i="10"/>
  <c r="Z648" i="10"/>
  <c r="Z649" i="10"/>
  <c r="Z650" i="10"/>
  <c r="Z651" i="10"/>
  <c r="Z652" i="10"/>
  <c r="Z653" i="10"/>
  <c r="Z654" i="10"/>
  <c r="Z655" i="10"/>
  <c r="Z656" i="10"/>
  <c r="Z657" i="10"/>
  <c r="Z658" i="10"/>
  <c r="Z659" i="10"/>
  <c r="Z660" i="10"/>
  <c r="Z661" i="10"/>
  <c r="Z662" i="10"/>
  <c r="Z663" i="10"/>
  <c r="Z664" i="10"/>
  <c r="Z665" i="10"/>
  <c r="Z666" i="10"/>
  <c r="Z667" i="10"/>
  <c r="Z668" i="10"/>
  <c r="Z669" i="10"/>
  <c r="Z670" i="10"/>
  <c r="Z671" i="10"/>
  <c r="Z672" i="10"/>
  <c r="Z673" i="10"/>
  <c r="Z674" i="10"/>
  <c r="Z675" i="10"/>
  <c r="Z676" i="10"/>
  <c r="Z677" i="10"/>
  <c r="Z678" i="10"/>
  <c r="Z679" i="10"/>
  <c r="Z680" i="10"/>
  <c r="Z681" i="10"/>
  <c r="Z682" i="10"/>
  <c r="Z683" i="10"/>
  <c r="Z684" i="10"/>
  <c r="Z685" i="10"/>
  <c r="Z686" i="10"/>
  <c r="Z687" i="10"/>
  <c r="Z688" i="10"/>
  <c r="Z689" i="10"/>
  <c r="Z690" i="10"/>
  <c r="Z691" i="10"/>
  <c r="Z692" i="10"/>
  <c r="Z693" i="10"/>
  <c r="Z694" i="10"/>
  <c r="Z695" i="10"/>
  <c r="Z696" i="10"/>
  <c r="Z697" i="10"/>
  <c r="Z698" i="10"/>
  <c r="Z699" i="10"/>
  <c r="Z700" i="10"/>
  <c r="Z701" i="10"/>
  <c r="Z702" i="10"/>
  <c r="Z703" i="10"/>
  <c r="Z704" i="10"/>
  <c r="Z705" i="10"/>
  <c r="Z706" i="10"/>
  <c r="Z707" i="10"/>
  <c r="Z708" i="10"/>
  <c r="Z709" i="10"/>
  <c r="Z710" i="10"/>
  <c r="Z711" i="10"/>
  <c r="Z712" i="10"/>
  <c r="Z713" i="10"/>
  <c r="Z714" i="10"/>
  <c r="Z715" i="10"/>
  <c r="Z716" i="10"/>
  <c r="Z717" i="10"/>
  <c r="Z718" i="10"/>
  <c r="Z719" i="10"/>
  <c r="Z720" i="10"/>
  <c r="Z721" i="10"/>
  <c r="Z722" i="10"/>
  <c r="Z723" i="10"/>
  <c r="Z724" i="10"/>
  <c r="Z725" i="10"/>
  <c r="Z726" i="10"/>
  <c r="Z727" i="10"/>
  <c r="Z728" i="10"/>
  <c r="Z729" i="10"/>
  <c r="Z730" i="10"/>
  <c r="Z731" i="10"/>
  <c r="Z732" i="10"/>
  <c r="Z733" i="10"/>
  <c r="Z734" i="10"/>
  <c r="Z735" i="10"/>
  <c r="Z736" i="10"/>
  <c r="Z737" i="10"/>
  <c r="Z738" i="10"/>
  <c r="Z739" i="10"/>
  <c r="Z740" i="10"/>
  <c r="Z741" i="10"/>
  <c r="Z742" i="10"/>
  <c r="Z743" i="10"/>
  <c r="Z744" i="10"/>
  <c r="Z745" i="10"/>
  <c r="Z746" i="10"/>
  <c r="Z747" i="10"/>
  <c r="Z748" i="10"/>
  <c r="Z749" i="10"/>
  <c r="Z750" i="10"/>
  <c r="Z751" i="10"/>
  <c r="Z752" i="10"/>
  <c r="Z753" i="10"/>
  <c r="Z754" i="10"/>
  <c r="Z755" i="10"/>
  <c r="Z756" i="10"/>
  <c r="Z757" i="10"/>
  <c r="Z758" i="10"/>
  <c r="Z759" i="10"/>
  <c r="Z760" i="10"/>
  <c r="Z761" i="10"/>
  <c r="Z762" i="10"/>
  <c r="Z763" i="10"/>
  <c r="Z764" i="10"/>
  <c r="Z765" i="10"/>
  <c r="Z766" i="10"/>
  <c r="Z767" i="10"/>
  <c r="Z768" i="10"/>
  <c r="Z769" i="10"/>
  <c r="Z770" i="10"/>
  <c r="Z771" i="10"/>
  <c r="Z772" i="10"/>
  <c r="Z773" i="10"/>
  <c r="Z774" i="10"/>
  <c r="Z775" i="10"/>
  <c r="Z776" i="10"/>
  <c r="Z777" i="10"/>
  <c r="Z778" i="10"/>
  <c r="Z779" i="10"/>
  <c r="Z780" i="10"/>
  <c r="Z781" i="10"/>
  <c r="Z782" i="10"/>
  <c r="Z783" i="10"/>
  <c r="Z784" i="10"/>
  <c r="Z785" i="10"/>
  <c r="Z786" i="10"/>
  <c r="Z787" i="10"/>
  <c r="Z788" i="10"/>
  <c r="Z789" i="10"/>
  <c r="Z790" i="10"/>
  <c r="Z791" i="10"/>
  <c r="Z792" i="10"/>
  <c r="Z793" i="10"/>
  <c r="Z794" i="10"/>
  <c r="Z795" i="10"/>
  <c r="Z796" i="10"/>
  <c r="Z797" i="10"/>
  <c r="Z798" i="10"/>
  <c r="Z799" i="10"/>
  <c r="Z800" i="10"/>
  <c r="Z801" i="10"/>
  <c r="Z802" i="10"/>
  <c r="Z803" i="10"/>
  <c r="Z804" i="10"/>
  <c r="Z805" i="10"/>
  <c r="Z806" i="10"/>
  <c r="Z807" i="10"/>
  <c r="Z808" i="10"/>
  <c r="Z809" i="10"/>
  <c r="Z810" i="10"/>
  <c r="Z811" i="10"/>
  <c r="Z812" i="10"/>
  <c r="Z813" i="10"/>
  <c r="Z814" i="10"/>
  <c r="Z815" i="10"/>
  <c r="Z816" i="10"/>
  <c r="Z817" i="10"/>
  <c r="Z818" i="10"/>
  <c r="Z819" i="10"/>
  <c r="Z820" i="10"/>
  <c r="Z821" i="10"/>
  <c r="Z822" i="10"/>
  <c r="Z823" i="10"/>
  <c r="Z824" i="10"/>
  <c r="Z825" i="10"/>
  <c r="Z826" i="10"/>
  <c r="Z827" i="10"/>
  <c r="Z828" i="10"/>
  <c r="Z829" i="10"/>
  <c r="Z830" i="10"/>
  <c r="Z831" i="10"/>
  <c r="Z832" i="10"/>
  <c r="Z833" i="10"/>
  <c r="Z834" i="10"/>
  <c r="Z835" i="10"/>
  <c r="Z836" i="10"/>
  <c r="Z837" i="10"/>
  <c r="Z838" i="10"/>
  <c r="Z839" i="10"/>
  <c r="Z840" i="10"/>
  <c r="Z841" i="10"/>
  <c r="Z842" i="10"/>
  <c r="Z843" i="10"/>
  <c r="Z844" i="10"/>
  <c r="Z845" i="10"/>
  <c r="Z846" i="10"/>
  <c r="Z847" i="10"/>
  <c r="Z848" i="10"/>
  <c r="Z849" i="10"/>
  <c r="Z850" i="10"/>
  <c r="Z851" i="10"/>
  <c r="Z852" i="10"/>
  <c r="Z853" i="10"/>
  <c r="Z854" i="10"/>
  <c r="Z855" i="10"/>
  <c r="Z856" i="10"/>
  <c r="Z857" i="10"/>
  <c r="Z858" i="10"/>
  <c r="Z859" i="10"/>
  <c r="Z860" i="10"/>
  <c r="Z861" i="10"/>
  <c r="Z862" i="10"/>
  <c r="Z863" i="10"/>
  <c r="Z864" i="10"/>
  <c r="Z865" i="10"/>
  <c r="Z866" i="10"/>
  <c r="Z867" i="10"/>
  <c r="Z868" i="10"/>
  <c r="Z869" i="10"/>
  <c r="Z870" i="10"/>
  <c r="Z871" i="10"/>
  <c r="Z872" i="10"/>
  <c r="Z873" i="10"/>
  <c r="Z874" i="10"/>
  <c r="Z875" i="10"/>
  <c r="Z876" i="10"/>
  <c r="Z877" i="10"/>
  <c r="Z878" i="10"/>
  <c r="Z879" i="10"/>
  <c r="Z880" i="10"/>
  <c r="Z881" i="10"/>
  <c r="Z882" i="10"/>
  <c r="Z883" i="10"/>
  <c r="Z884" i="10"/>
  <c r="Z885" i="10"/>
  <c r="Z886" i="10"/>
  <c r="Z887" i="10"/>
  <c r="Z888" i="10"/>
  <c r="Z889" i="10"/>
  <c r="Z890" i="10"/>
  <c r="Z891" i="10"/>
  <c r="Z892" i="10"/>
  <c r="Z893" i="10"/>
  <c r="Z894" i="10"/>
  <c r="Z895" i="10"/>
  <c r="Z896" i="10"/>
  <c r="Z897" i="10"/>
  <c r="Z898" i="10"/>
  <c r="Z899" i="10"/>
  <c r="Z900" i="10"/>
  <c r="Z901" i="10"/>
  <c r="Z902" i="10"/>
  <c r="Z903" i="10"/>
  <c r="Z904" i="10"/>
  <c r="Z905" i="10"/>
  <c r="Z906" i="10"/>
  <c r="Z907" i="10"/>
  <c r="Z908" i="10"/>
  <c r="Z909" i="10"/>
  <c r="Z910" i="10"/>
  <c r="Z911" i="10"/>
  <c r="Z912" i="10"/>
  <c r="Z913" i="10"/>
  <c r="Z914" i="10"/>
  <c r="Z915" i="10"/>
  <c r="Z916" i="10"/>
  <c r="Z917" i="10"/>
  <c r="Z918" i="10"/>
  <c r="Z919" i="10"/>
  <c r="Z920" i="10"/>
  <c r="Z921" i="10"/>
  <c r="Z922" i="10"/>
  <c r="Z923" i="10"/>
  <c r="Z924" i="10"/>
  <c r="Z925" i="10"/>
  <c r="Z926" i="10"/>
  <c r="Z927" i="10"/>
  <c r="Z928" i="10"/>
  <c r="Z929" i="10"/>
  <c r="Z930" i="10"/>
  <c r="Z931" i="10"/>
  <c r="Z932" i="10"/>
  <c r="Z933" i="10"/>
  <c r="Z934" i="10"/>
  <c r="Z935" i="10"/>
  <c r="Z936" i="10"/>
  <c r="Z937" i="10"/>
  <c r="Z938" i="10"/>
  <c r="Z939" i="10"/>
  <c r="Z940" i="10"/>
  <c r="Z941" i="10"/>
  <c r="Z942" i="10"/>
  <c r="Z943" i="10"/>
  <c r="Z944" i="10"/>
  <c r="Z945" i="10"/>
  <c r="Z946" i="10"/>
  <c r="Z947" i="10"/>
  <c r="Z948" i="10"/>
  <c r="Z949" i="10"/>
  <c r="Z950" i="10"/>
  <c r="Z951" i="10"/>
  <c r="Z952" i="10"/>
  <c r="Z953" i="10"/>
  <c r="Z954" i="10"/>
  <c r="Z955" i="10"/>
  <c r="Z956" i="10"/>
  <c r="Z957" i="10"/>
  <c r="Z958" i="10"/>
  <c r="Z959" i="10"/>
  <c r="Z960" i="10"/>
  <c r="Z961" i="10"/>
  <c r="Z962" i="10"/>
  <c r="Z963" i="10"/>
  <c r="Z964" i="10"/>
  <c r="Z965" i="10"/>
  <c r="Z966" i="10"/>
  <c r="Z967" i="10"/>
  <c r="Z968" i="10"/>
  <c r="Z969" i="10"/>
  <c r="Z970" i="10"/>
  <c r="Z971" i="10"/>
  <c r="Z972" i="10"/>
  <c r="Z973" i="10"/>
  <c r="Z974" i="10"/>
  <c r="Z975" i="10"/>
  <c r="Z976" i="10"/>
  <c r="Z977" i="10"/>
  <c r="Z978" i="10"/>
  <c r="Z979" i="10"/>
  <c r="Z980" i="10"/>
  <c r="Z981" i="10"/>
  <c r="Z982" i="10"/>
  <c r="Z983" i="10"/>
  <c r="Z984" i="10"/>
  <c r="Z985" i="10"/>
  <c r="Z986" i="10"/>
  <c r="Z987" i="10"/>
  <c r="Z988" i="10"/>
  <c r="Z989" i="10"/>
  <c r="Z990" i="10"/>
  <c r="Z991" i="10"/>
  <c r="Z992" i="10"/>
  <c r="Z993" i="10"/>
  <c r="Z994" i="10"/>
  <c r="Z995" i="10"/>
  <c r="Z996" i="10"/>
  <c r="Z997" i="10"/>
  <c r="Z998" i="10"/>
  <c r="Z999" i="10"/>
  <c r="Z1000" i="10"/>
  <c r="Z1001" i="10"/>
  <c r="Z1002" i="10"/>
  <c r="Z1003" i="10"/>
  <c r="Z1004" i="10"/>
  <c r="Z1005" i="10"/>
  <c r="Z1006" i="10"/>
  <c r="Z1007" i="10"/>
  <c r="Z1008" i="10"/>
  <c r="Z1009" i="10"/>
  <c r="Z1010" i="10"/>
  <c r="Z1011" i="10"/>
  <c r="Z1012" i="10"/>
  <c r="Z1013" i="10"/>
  <c r="Z1014" i="10"/>
  <c r="Z1015" i="10"/>
  <c r="Z1016" i="10"/>
  <c r="Z1017" i="10"/>
  <c r="Z1018" i="10"/>
  <c r="Z1019" i="10"/>
  <c r="Z1020" i="10"/>
  <c r="Z1021" i="10"/>
  <c r="Z1022" i="10"/>
  <c r="Z1023" i="10"/>
  <c r="Z1024" i="10"/>
  <c r="Z1025" i="10"/>
  <c r="Z1026" i="10"/>
  <c r="Z1027" i="10"/>
  <c r="Z1028" i="10"/>
  <c r="Z1029" i="10"/>
  <c r="Z1030" i="10"/>
  <c r="Z1031" i="10"/>
  <c r="Z1032" i="10"/>
  <c r="Z1033" i="10"/>
  <c r="Z1034" i="10"/>
  <c r="Z1035" i="10"/>
  <c r="Z1036" i="10"/>
  <c r="Z1037" i="10"/>
  <c r="Z1038" i="10"/>
  <c r="Z1039" i="10"/>
  <c r="Z1040" i="10"/>
  <c r="Z1041" i="10"/>
  <c r="Z1042" i="10"/>
  <c r="Z1043" i="10"/>
  <c r="Z1044" i="10"/>
  <c r="Z1045" i="10"/>
  <c r="Z1046" i="10"/>
  <c r="Z1047" i="10"/>
  <c r="Z1048" i="10"/>
  <c r="Z1049" i="10"/>
  <c r="Z1050" i="10"/>
  <c r="Z1051" i="10"/>
  <c r="Z1052" i="10"/>
  <c r="Z1053" i="10"/>
  <c r="Z1054" i="10"/>
  <c r="Z1055" i="10"/>
  <c r="Z1056" i="10"/>
  <c r="Z1057" i="10"/>
  <c r="Z1058" i="10"/>
  <c r="Z1059" i="10"/>
  <c r="Z1060" i="10"/>
  <c r="Z1061" i="10"/>
  <c r="Z1062" i="10"/>
  <c r="Z1063" i="10"/>
  <c r="Z1064" i="10"/>
  <c r="Z1065" i="10"/>
  <c r="Z1066" i="10"/>
  <c r="Z1067" i="10"/>
  <c r="Z1068" i="10"/>
  <c r="Z1069" i="10"/>
  <c r="Z1070" i="10"/>
  <c r="Z1071" i="10"/>
  <c r="Z1072" i="10"/>
  <c r="Z1073" i="10"/>
  <c r="Z1074" i="10"/>
  <c r="Z1075" i="10"/>
  <c r="Z1076" i="10"/>
  <c r="Z1077" i="10"/>
  <c r="Z1078" i="10"/>
  <c r="Z1079" i="10"/>
  <c r="Z1080" i="10"/>
  <c r="Z1081" i="10"/>
  <c r="Z1082" i="10"/>
  <c r="Z1083" i="10"/>
  <c r="Z1084" i="10"/>
  <c r="Z1085" i="10"/>
  <c r="Z1086" i="10"/>
  <c r="Z1087" i="10"/>
  <c r="Z1088" i="10"/>
  <c r="Z1089" i="10"/>
  <c r="Z1090" i="10"/>
  <c r="Z1091" i="10"/>
  <c r="Z1092" i="10"/>
  <c r="Z1093" i="10"/>
  <c r="Z1094" i="10"/>
  <c r="Z1095" i="10"/>
  <c r="Z1096" i="10"/>
  <c r="Z1097" i="10"/>
  <c r="Z1098" i="10"/>
  <c r="Z1099" i="10"/>
  <c r="Z1100" i="10"/>
  <c r="Z1101" i="10"/>
  <c r="Z1102" i="10"/>
  <c r="Z1103" i="10"/>
  <c r="Z1104" i="10"/>
  <c r="Z1105" i="10"/>
  <c r="Z1106" i="10"/>
  <c r="Z1107" i="10"/>
  <c r="Z1108" i="10"/>
  <c r="Z1109" i="10"/>
  <c r="Z1110" i="10"/>
  <c r="Z1111" i="10"/>
  <c r="Z1112" i="10"/>
  <c r="Z1113" i="10"/>
  <c r="Z1114" i="10"/>
  <c r="Z1115" i="10"/>
  <c r="Z1116" i="10"/>
  <c r="Z1117" i="10"/>
  <c r="Z1118" i="10"/>
  <c r="Z1119" i="10"/>
  <c r="Z1120" i="10"/>
  <c r="Z1121" i="10"/>
  <c r="Z1122" i="10"/>
  <c r="Z1123" i="10"/>
  <c r="Z1124" i="10"/>
  <c r="Z1125" i="10"/>
  <c r="Z1126" i="10"/>
  <c r="Z1127" i="10"/>
  <c r="Z1128" i="10"/>
  <c r="Z1129" i="10"/>
  <c r="Z1130" i="10"/>
  <c r="Z1131" i="10"/>
  <c r="Z1132" i="10"/>
  <c r="Z1133" i="10"/>
  <c r="Z1134" i="10"/>
  <c r="Z1135" i="10"/>
  <c r="Z1136" i="10"/>
  <c r="Z1137" i="10"/>
  <c r="Z1138" i="10"/>
  <c r="Z1139" i="10"/>
  <c r="Z1140" i="10"/>
  <c r="Z1141" i="10"/>
  <c r="Z1142" i="10"/>
  <c r="Z1143" i="10"/>
  <c r="Z1144" i="10"/>
  <c r="Z1145" i="10"/>
  <c r="Z1146" i="10"/>
  <c r="Z1147" i="10"/>
  <c r="Z1148" i="10"/>
  <c r="Z1149" i="10"/>
  <c r="Z1150" i="10"/>
  <c r="Z1151" i="10"/>
  <c r="Z1152" i="10"/>
  <c r="Z1153" i="10"/>
  <c r="Z1154" i="10"/>
  <c r="Z1155" i="10"/>
  <c r="Z1156" i="10"/>
  <c r="Z1157" i="10"/>
  <c r="Z1158" i="10"/>
  <c r="Z1159" i="10"/>
  <c r="Z1160" i="10"/>
  <c r="Z1161" i="10"/>
  <c r="Z1162" i="10"/>
  <c r="Z1163" i="10"/>
  <c r="Z1164" i="10"/>
  <c r="Z1165" i="10"/>
  <c r="Z1166" i="10"/>
  <c r="Z1167" i="10"/>
  <c r="Z1168" i="10"/>
  <c r="Z1169" i="10"/>
  <c r="Z1170" i="10"/>
  <c r="Z1171" i="10"/>
  <c r="Z1172" i="10"/>
  <c r="Z1173" i="10"/>
  <c r="Z1174" i="10"/>
  <c r="Z1175" i="10"/>
  <c r="Z1176" i="10"/>
  <c r="Z1177" i="10"/>
  <c r="Z1178" i="10"/>
  <c r="Z1179" i="10"/>
  <c r="Z1180" i="10"/>
  <c r="Z1181" i="10"/>
  <c r="Z1182" i="10"/>
  <c r="Z1183" i="10"/>
  <c r="Z1184" i="10"/>
  <c r="Z1185" i="10"/>
  <c r="Z1186" i="10"/>
  <c r="Z1187" i="10"/>
  <c r="Z1188" i="10"/>
  <c r="Z1189" i="10"/>
  <c r="Z1190" i="10"/>
  <c r="Z1191" i="10"/>
  <c r="Z1192" i="10"/>
  <c r="Z1193" i="10"/>
  <c r="Z1194" i="10"/>
  <c r="Z1195" i="10"/>
  <c r="Z1196" i="10"/>
  <c r="Z1197" i="10"/>
  <c r="Z1198" i="10"/>
  <c r="Z1199" i="10"/>
  <c r="Z1200" i="10"/>
  <c r="Z1201" i="10"/>
  <c r="Z1202" i="10"/>
  <c r="Z1203" i="10"/>
  <c r="Z1204" i="10"/>
  <c r="Z1205" i="10"/>
  <c r="Z1206" i="10"/>
  <c r="Z1207" i="10"/>
  <c r="Z1208" i="10"/>
  <c r="Z1209" i="10"/>
  <c r="Z1210" i="10"/>
  <c r="Z1211" i="10"/>
  <c r="Z1212" i="10"/>
  <c r="Z1213" i="10"/>
  <c r="Z1214" i="10"/>
  <c r="Z1215" i="10"/>
  <c r="Z1216" i="10"/>
  <c r="Z1217" i="10"/>
  <c r="Z1218" i="10"/>
  <c r="Z1219" i="10"/>
  <c r="Z1220" i="10"/>
  <c r="Z1221" i="10"/>
  <c r="Z1222" i="10"/>
  <c r="Z1223" i="10"/>
  <c r="Z1224" i="10"/>
  <c r="Z1225" i="10"/>
  <c r="Z1226" i="10"/>
  <c r="Z1227" i="10"/>
  <c r="Z1228" i="10"/>
  <c r="Z1229" i="10"/>
  <c r="Z1230" i="10"/>
  <c r="Z1231" i="10"/>
  <c r="Z1232" i="10"/>
  <c r="Z1233" i="10"/>
  <c r="Z1234" i="10"/>
  <c r="Z1235" i="10"/>
  <c r="Z1236" i="10"/>
  <c r="Z1237" i="10"/>
  <c r="Z1238" i="10"/>
  <c r="Z1239" i="10"/>
  <c r="Z1240" i="10"/>
  <c r="Z1241" i="10"/>
  <c r="Z1242" i="10"/>
  <c r="Z1243" i="10"/>
  <c r="Z1244" i="10"/>
  <c r="Z1245" i="10"/>
  <c r="Z1246" i="10"/>
  <c r="Z1247" i="10"/>
  <c r="Z1248" i="10"/>
  <c r="Z1249" i="10"/>
  <c r="Z1250" i="10"/>
  <c r="Z1251" i="10"/>
  <c r="Z1252" i="10"/>
  <c r="Z1253" i="10"/>
  <c r="Z1254" i="10"/>
  <c r="Z1255" i="10"/>
  <c r="Z1256" i="10"/>
  <c r="Z1257" i="10"/>
  <c r="Z1258" i="10"/>
  <c r="Z1259" i="10"/>
  <c r="Z1260" i="10"/>
  <c r="Z1261" i="10"/>
  <c r="Z1262" i="10"/>
  <c r="Z1263" i="10"/>
  <c r="Z1264" i="10"/>
  <c r="Z1265" i="10"/>
  <c r="Z1266" i="10"/>
  <c r="Z1267" i="10"/>
  <c r="Z1268" i="10"/>
  <c r="Z1269" i="10"/>
  <c r="Z1270" i="10"/>
  <c r="Z1271" i="10"/>
  <c r="Z1272" i="10"/>
  <c r="Z1273" i="10"/>
  <c r="Z1274" i="10"/>
  <c r="Z1275" i="10"/>
  <c r="Z1276" i="10"/>
  <c r="Z1277" i="10"/>
  <c r="Z1278" i="10"/>
  <c r="Z1279" i="10"/>
  <c r="Z1280" i="10"/>
  <c r="Z1281" i="10"/>
  <c r="Z1282" i="10"/>
  <c r="Z1283" i="10"/>
  <c r="Z1284" i="10"/>
  <c r="Z1285" i="10"/>
  <c r="Z1286" i="10"/>
  <c r="Z1287" i="10"/>
  <c r="Z1288" i="10"/>
  <c r="Z1289" i="10"/>
  <c r="Z1290" i="10"/>
  <c r="Z1291" i="10"/>
  <c r="Z1292" i="10"/>
  <c r="Z1293" i="10"/>
  <c r="Z1294" i="10"/>
  <c r="Z1295" i="10"/>
  <c r="Z1296" i="10"/>
  <c r="Z1297" i="10"/>
  <c r="Z1298" i="10"/>
  <c r="Z1299" i="10"/>
  <c r="Z1300" i="10"/>
  <c r="Z1301" i="10"/>
  <c r="Z1302" i="10"/>
  <c r="Z1303" i="10"/>
  <c r="Z1304" i="10"/>
  <c r="Z1305" i="10"/>
  <c r="Z1306" i="10"/>
  <c r="Z1307" i="10"/>
  <c r="Z1308" i="10"/>
  <c r="Z1309" i="10"/>
  <c r="Z1310" i="10"/>
  <c r="Z1311" i="10"/>
  <c r="Z1312" i="10"/>
  <c r="Z1313" i="10"/>
  <c r="Z1314" i="10"/>
  <c r="Z1315" i="10"/>
  <c r="Z1316" i="10"/>
  <c r="Z1317" i="10"/>
  <c r="Z1318" i="10"/>
  <c r="Z1319" i="10"/>
  <c r="Z1320" i="10"/>
  <c r="Z1321" i="10"/>
  <c r="Z1322" i="10"/>
  <c r="Z1323" i="10"/>
  <c r="Z1324" i="10"/>
  <c r="Z1325" i="10"/>
  <c r="Z1326" i="10"/>
  <c r="Z1327" i="10"/>
  <c r="Z1328" i="10"/>
  <c r="Z1329" i="10"/>
  <c r="Z1330" i="10"/>
  <c r="Z1331" i="10"/>
  <c r="Z1332" i="10"/>
  <c r="Z1333" i="10"/>
  <c r="Z1334" i="10"/>
  <c r="Z1335" i="10"/>
  <c r="Z1336" i="10"/>
  <c r="Z1337" i="10"/>
  <c r="Z1338" i="10"/>
  <c r="Z1339" i="10"/>
  <c r="Z1340" i="10"/>
  <c r="Z1341" i="10"/>
  <c r="Z1342" i="10"/>
  <c r="Z1343" i="10"/>
  <c r="Z1344" i="10"/>
  <c r="Z1345" i="10"/>
  <c r="Z1346" i="10"/>
  <c r="Z1347" i="10"/>
  <c r="Z1348" i="10"/>
  <c r="Z1349" i="10"/>
  <c r="Z1350" i="10"/>
  <c r="Z1351" i="10"/>
  <c r="Z1352" i="10"/>
  <c r="Z1353" i="10"/>
  <c r="Z1354" i="10"/>
  <c r="Z1355" i="10"/>
  <c r="Z1356" i="10"/>
  <c r="Z1357" i="10"/>
  <c r="Z1358" i="10"/>
  <c r="Z1359" i="10"/>
  <c r="Z1360" i="10"/>
  <c r="Z1361" i="10"/>
  <c r="Z1362" i="10"/>
  <c r="Z1363" i="10"/>
  <c r="Z1364" i="10"/>
  <c r="Z1365" i="10"/>
  <c r="Z1366" i="10"/>
  <c r="Z1367" i="10"/>
  <c r="Z1368" i="10"/>
  <c r="Z1369" i="10"/>
  <c r="Z1370" i="10"/>
  <c r="Z1371" i="10"/>
  <c r="Z1372" i="10"/>
  <c r="Z1373" i="10"/>
  <c r="Z1374" i="10"/>
  <c r="Z1375" i="10"/>
  <c r="Z1376" i="10"/>
  <c r="Z1377" i="10"/>
  <c r="Z1378" i="10"/>
  <c r="Z1379" i="10"/>
  <c r="Z1380" i="10"/>
  <c r="Z1381" i="10"/>
  <c r="Z1382" i="10"/>
  <c r="Z1383" i="10"/>
  <c r="Z1384" i="10"/>
  <c r="Z1385" i="10"/>
  <c r="Z1386" i="10"/>
  <c r="Z1387" i="10"/>
  <c r="Z1388" i="10"/>
  <c r="Z1389" i="10"/>
  <c r="Z1390" i="10"/>
  <c r="Z1391" i="10"/>
  <c r="Z1392" i="10"/>
  <c r="Z1393" i="10"/>
  <c r="Z1394" i="10"/>
  <c r="Z1395" i="10"/>
  <c r="Z1396" i="10"/>
  <c r="Z1397" i="10"/>
  <c r="Z1398" i="10"/>
  <c r="Z1399" i="10"/>
  <c r="Z1400" i="10"/>
  <c r="Z1401" i="10"/>
  <c r="Z1402" i="10"/>
  <c r="Z1403" i="10"/>
  <c r="Z1404" i="10"/>
  <c r="Z1405" i="10"/>
  <c r="Z1406" i="10"/>
  <c r="Z1407" i="10"/>
  <c r="Z1408" i="10"/>
  <c r="Z1409" i="10"/>
  <c r="Z1410" i="10"/>
  <c r="Z1411" i="10"/>
  <c r="Z1412" i="10"/>
  <c r="Z1413" i="10"/>
  <c r="Z1414" i="10"/>
  <c r="Z1415" i="10"/>
  <c r="Z1416" i="10"/>
  <c r="Z1417" i="10"/>
  <c r="Z1418" i="10"/>
  <c r="Z1419" i="10"/>
  <c r="Z1420" i="10"/>
  <c r="Z1421" i="10"/>
  <c r="Z1422" i="10"/>
  <c r="Z1423" i="10"/>
  <c r="Z1424" i="10"/>
  <c r="Z1425" i="10"/>
  <c r="Z1426" i="10"/>
  <c r="Z1427" i="10"/>
  <c r="Z1428" i="10"/>
  <c r="Z1429" i="10"/>
  <c r="Z1430" i="10"/>
  <c r="Z1431" i="10"/>
  <c r="Z1432" i="10"/>
  <c r="Z1433" i="10"/>
  <c r="Z1434" i="10"/>
  <c r="Z1435" i="10"/>
  <c r="Z1436" i="10"/>
  <c r="Z1437" i="10"/>
  <c r="Z1438" i="10"/>
  <c r="Z1439" i="10"/>
  <c r="Z1440" i="10"/>
  <c r="Z1441" i="10"/>
  <c r="Z1442" i="10"/>
  <c r="Z1443" i="10"/>
  <c r="Z1444" i="10"/>
  <c r="Z1445" i="10"/>
  <c r="Z1446" i="10"/>
  <c r="Z1447" i="10"/>
  <c r="Z1448" i="10"/>
  <c r="Z1449" i="10"/>
  <c r="Z1450" i="10"/>
  <c r="Z1451" i="10"/>
  <c r="Z1452" i="10"/>
  <c r="Z1453" i="10"/>
  <c r="Z1454" i="10"/>
  <c r="Z1455" i="10"/>
  <c r="Z1456" i="10"/>
  <c r="Z1457" i="10"/>
  <c r="Z1458" i="10"/>
  <c r="Z1459" i="10"/>
  <c r="Z1460" i="10"/>
  <c r="Z1461" i="10"/>
  <c r="Z1462" i="10"/>
  <c r="Z1463" i="10"/>
  <c r="Z1464" i="10"/>
  <c r="Z1465" i="10"/>
  <c r="Z1466" i="10"/>
  <c r="Z1467" i="10"/>
  <c r="Z1468" i="10"/>
  <c r="Z1469" i="10"/>
  <c r="Z1470" i="10"/>
  <c r="Z1471" i="10"/>
  <c r="Z1472" i="10"/>
  <c r="Z1473" i="10"/>
  <c r="Z1474" i="10"/>
  <c r="Z1475" i="10"/>
  <c r="Z1476" i="10"/>
  <c r="Z1477" i="10"/>
  <c r="Z1478" i="10"/>
  <c r="Z1479" i="10"/>
  <c r="Z1480" i="10"/>
  <c r="Z1481" i="10"/>
  <c r="Z1482" i="10"/>
  <c r="Z1483" i="10"/>
  <c r="Z1484" i="10"/>
  <c r="Z1485" i="10"/>
  <c r="Z1486" i="10"/>
  <c r="Z1487" i="10"/>
  <c r="Z1488" i="10"/>
  <c r="Z1489" i="10"/>
  <c r="Z1490" i="10"/>
  <c r="Z1491" i="10"/>
  <c r="Z1492" i="10"/>
  <c r="Z1493" i="10"/>
  <c r="Z1494" i="10"/>
  <c r="Z1495" i="10"/>
  <c r="Z1496" i="10"/>
  <c r="Z1497" i="10"/>
  <c r="Z1498" i="10"/>
  <c r="Z1499" i="10"/>
  <c r="Z1500" i="10"/>
  <c r="Z1501" i="10"/>
  <c r="Z1502" i="10"/>
  <c r="Z1503" i="10"/>
  <c r="Z1504" i="10"/>
  <c r="Z1505" i="10"/>
  <c r="Z1506" i="10"/>
  <c r="Z1507" i="10"/>
  <c r="Z1508" i="10"/>
  <c r="Z1509" i="10"/>
  <c r="Z1510" i="10"/>
  <c r="Z1511" i="10"/>
  <c r="Z1512" i="10"/>
  <c r="Z1513" i="10"/>
  <c r="Z1514" i="10"/>
  <c r="Z1515" i="10"/>
  <c r="Z1516" i="10"/>
  <c r="Z1517" i="10"/>
  <c r="Z1518" i="10"/>
  <c r="Z1519" i="10"/>
  <c r="Z1520" i="10"/>
  <c r="Z1521" i="10"/>
  <c r="Z1522" i="10"/>
  <c r="Z1523" i="10"/>
  <c r="Z1524" i="10"/>
  <c r="Z1525" i="10"/>
  <c r="Z1526" i="10"/>
  <c r="Z1527" i="10"/>
  <c r="Z1528" i="10"/>
  <c r="Z1529" i="10"/>
  <c r="Z1530" i="10"/>
  <c r="Z1531" i="10"/>
  <c r="Z1532" i="10"/>
  <c r="Z1533" i="10"/>
  <c r="Z1534" i="10"/>
  <c r="Z1535" i="10"/>
  <c r="Z1536" i="10"/>
  <c r="Z1537" i="10"/>
  <c r="Z1538" i="10"/>
  <c r="Z1539" i="10"/>
  <c r="Z1540" i="10"/>
  <c r="Z1541" i="10"/>
  <c r="Z1542" i="10"/>
  <c r="Z1543" i="10"/>
  <c r="Z1544" i="10"/>
  <c r="Z1545" i="10"/>
  <c r="Z1546" i="10"/>
  <c r="Z1547" i="10"/>
  <c r="Z1548" i="10"/>
  <c r="Z1549" i="10"/>
  <c r="Z1550" i="10"/>
  <c r="Z1551" i="10"/>
  <c r="Z1552" i="10"/>
  <c r="Z1553" i="10"/>
  <c r="Z1554" i="10"/>
  <c r="Z1555" i="10"/>
  <c r="Z1556" i="10"/>
  <c r="Z1557" i="10"/>
  <c r="Z1558" i="10"/>
  <c r="Z1559" i="10"/>
  <c r="Z1560" i="10"/>
  <c r="Z1561" i="10"/>
  <c r="Z1562" i="10"/>
  <c r="Z1563" i="10"/>
  <c r="Z1564" i="10"/>
  <c r="Z1565" i="10"/>
  <c r="Z1566" i="10"/>
  <c r="Z1567" i="10"/>
  <c r="Z1568" i="10"/>
  <c r="Z1569" i="10"/>
  <c r="Z1570" i="10"/>
  <c r="Z1571" i="10"/>
  <c r="Z1572" i="10"/>
  <c r="Z1573" i="10"/>
  <c r="Z1574" i="10"/>
  <c r="Z1575" i="10"/>
  <c r="Z1576" i="10"/>
  <c r="Z1577" i="10"/>
  <c r="Z1578" i="10"/>
  <c r="Z1579" i="10"/>
  <c r="Z1580" i="10"/>
  <c r="Z1581" i="10"/>
  <c r="Z1582" i="10"/>
  <c r="Z1583" i="10"/>
  <c r="Z1584" i="10"/>
  <c r="Z1585" i="10"/>
  <c r="Z1586" i="10"/>
  <c r="Z1587" i="10"/>
  <c r="Z1588" i="10"/>
  <c r="Z1589" i="10"/>
  <c r="Z1590" i="10"/>
  <c r="Z1591" i="10"/>
  <c r="Z1592" i="10"/>
  <c r="Z1593" i="10"/>
  <c r="Z1594" i="10"/>
  <c r="Z1595" i="10"/>
  <c r="Z1596" i="10"/>
  <c r="Z1597" i="10"/>
  <c r="Z1598" i="10"/>
  <c r="Z1599" i="10"/>
  <c r="Z1600" i="10"/>
  <c r="Z1601" i="10"/>
  <c r="Z1602" i="10"/>
  <c r="Z1603" i="10"/>
  <c r="Z1604" i="10"/>
  <c r="Z1605" i="10"/>
  <c r="Z1606" i="10"/>
  <c r="Z1607" i="10"/>
  <c r="Z1608" i="10"/>
  <c r="Z1609" i="10"/>
  <c r="Z1610" i="10"/>
  <c r="Z1611" i="10"/>
  <c r="Z1612" i="10"/>
  <c r="Z1613" i="10"/>
  <c r="Z1614" i="10"/>
  <c r="Z1615" i="10"/>
  <c r="Z1616" i="10"/>
  <c r="Z1617" i="10"/>
  <c r="Z1618" i="10"/>
  <c r="Z1619" i="10"/>
  <c r="Z1620" i="10"/>
  <c r="Z1621" i="10"/>
  <c r="Z1622" i="10"/>
  <c r="Z1623" i="10"/>
  <c r="Z1624" i="10"/>
  <c r="Z1625" i="10"/>
  <c r="Z1626" i="10"/>
  <c r="Z1627" i="10"/>
  <c r="Z1628" i="10"/>
  <c r="Z1629" i="10"/>
  <c r="Z1630" i="10"/>
  <c r="Z1631" i="10"/>
  <c r="Z1632" i="10"/>
  <c r="Z1633" i="10"/>
  <c r="Z1634" i="10"/>
  <c r="Z1635" i="10"/>
  <c r="Z1636" i="10"/>
  <c r="Z1637" i="10"/>
  <c r="Z1638" i="10"/>
  <c r="Z1639" i="10"/>
  <c r="Z1640" i="10"/>
  <c r="Z1641" i="10"/>
  <c r="Z1642" i="10"/>
  <c r="Z1643" i="10"/>
  <c r="Z1644" i="10"/>
  <c r="Z1645" i="10"/>
  <c r="Z1646" i="10"/>
  <c r="Z1647" i="10"/>
  <c r="Z1648" i="10"/>
  <c r="Z1649" i="10"/>
  <c r="Z1650" i="10"/>
  <c r="Z1651" i="10"/>
  <c r="Z1652" i="10"/>
  <c r="Z1653" i="10"/>
  <c r="Z1654" i="10"/>
  <c r="Z1655" i="10"/>
  <c r="Z1656" i="10"/>
  <c r="Z1657" i="10"/>
  <c r="Z1658" i="10"/>
  <c r="Z1659" i="10"/>
  <c r="Z1660" i="10"/>
  <c r="Z1661" i="10"/>
  <c r="Z1662" i="10"/>
  <c r="Z1663" i="10"/>
  <c r="Z1664" i="10"/>
  <c r="Z1665" i="10"/>
  <c r="Z1666" i="10"/>
  <c r="Z1667" i="10"/>
  <c r="Z1668" i="10"/>
  <c r="Z1669" i="10"/>
  <c r="Z1670" i="10"/>
  <c r="Z1671" i="10"/>
  <c r="Z1672" i="10"/>
  <c r="Z1673" i="10"/>
  <c r="Z1674" i="10"/>
  <c r="Z1675" i="10"/>
  <c r="Z1676" i="10"/>
  <c r="Z1677" i="10"/>
  <c r="Z1678" i="10"/>
  <c r="Z1679" i="10"/>
  <c r="Z1680" i="10"/>
  <c r="Z1681" i="10"/>
  <c r="Z1682" i="10"/>
  <c r="Z1683" i="10"/>
  <c r="Z1684" i="10"/>
  <c r="Z1685" i="10"/>
  <c r="Z1686" i="10"/>
  <c r="Z1687" i="10"/>
  <c r="Z1688" i="10"/>
  <c r="Z1689" i="10"/>
  <c r="Z1690" i="10"/>
  <c r="Z1691" i="10"/>
  <c r="Z1692" i="10"/>
  <c r="Z1693" i="10"/>
  <c r="Z1694" i="10"/>
  <c r="Z1695" i="10"/>
  <c r="Z1696" i="10"/>
  <c r="Z1697" i="10"/>
  <c r="Z1698" i="10"/>
  <c r="Z1699" i="10"/>
  <c r="Z1700" i="10"/>
  <c r="Z1701" i="10"/>
  <c r="Z1702" i="10"/>
  <c r="Z1703" i="10"/>
  <c r="Z1704" i="10"/>
  <c r="Z1705" i="10"/>
  <c r="Z1706" i="10"/>
  <c r="Z1707" i="10"/>
  <c r="Z1708" i="10"/>
  <c r="Z1709" i="10"/>
  <c r="Z1710" i="10"/>
  <c r="Z1711" i="10"/>
  <c r="Z1712" i="10"/>
  <c r="Z1713" i="10"/>
  <c r="Z1714" i="10"/>
  <c r="Z1715" i="10"/>
  <c r="Z1716" i="10"/>
  <c r="Z1717" i="10"/>
  <c r="Z1718" i="10"/>
  <c r="Z1719" i="10"/>
  <c r="Z1720" i="10"/>
  <c r="Z1721" i="10"/>
  <c r="Z1722" i="10"/>
  <c r="Z1723" i="10"/>
  <c r="Z1724" i="10"/>
  <c r="Z1725" i="10"/>
  <c r="Z1726" i="10"/>
  <c r="Z1727" i="10"/>
  <c r="Z1728" i="10"/>
  <c r="Z1729" i="10"/>
  <c r="Z1730" i="10"/>
  <c r="Z1731" i="10"/>
  <c r="Z1732" i="10"/>
  <c r="Z1733" i="10"/>
  <c r="Z1734" i="10"/>
  <c r="Z1735" i="10"/>
  <c r="Z1736" i="10"/>
  <c r="Z1737" i="10"/>
  <c r="Z1738" i="10"/>
  <c r="Z1739" i="10"/>
  <c r="Z1740" i="10"/>
  <c r="Z1741" i="10"/>
  <c r="Z1742" i="10"/>
  <c r="Z1743" i="10"/>
  <c r="Z1744" i="10"/>
  <c r="Z1745" i="10"/>
  <c r="Z1746" i="10"/>
  <c r="Z1747" i="10"/>
  <c r="Z1748" i="10"/>
  <c r="Z1749" i="10"/>
  <c r="Z1750" i="10"/>
  <c r="Z1751" i="10"/>
  <c r="Z1752" i="10"/>
  <c r="Z1753" i="10"/>
  <c r="Z1754" i="10"/>
  <c r="Z1755" i="10"/>
  <c r="Z1756" i="10"/>
  <c r="Z1757" i="10"/>
  <c r="Z1758" i="10"/>
  <c r="Z1759" i="10"/>
  <c r="Z1760" i="10"/>
  <c r="Z1761" i="10"/>
  <c r="Z1762" i="10"/>
  <c r="Z1763" i="10"/>
  <c r="Z1764" i="10"/>
  <c r="Z1765" i="10"/>
  <c r="Z1766" i="10"/>
  <c r="Z1767" i="10"/>
  <c r="Z1768" i="10"/>
  <c r="Z1769" i="10"/>
  <c r="Z1770" i="10"/>
  <c r="Z1771" i="10"/>
  <c r="Z1772" i="10"/>
  <c r="Z1773" i="10"/>
  <c r="Z1774" i="10"/>
  <c r="Z1775" i="10"/>
  <c r="Z1776" i="10"/>
  <c r="Z1777" i="10"/>
  <c r="Z1778" i="10"/>
  <c r="Z1779" i="10"/>
  <c r="Z1780" i="10"/>
  <c r="Z1781" i="10"/>
  <c r="Z1782" i="10"/>
  <c r="Z1783" i="10"/>
  <c r="Z1784" i="10"/>
  <c r="Z1785" i="10"/>
  <c r="Z1786" i="10"/>
  <c r="Z1787" i="10"/>
  <c r="Z1788" i="10"/>
  <c r="Z1789" i="10"/>
  <c r="Z1790" i="10"/>
  <c r="Z1791" i="10"/>
  <c r="Z1792" i="10"/>
  <c r="Z1793" i="10"/>
  <c r="Z1794" i="10"/>
  <c r="Z1795" i="10"/>
  <c r="Z1796" i="10"/>
  <c r="Z1797" i="10"/>
  <c r="Z1798" i="10"/>
  <c r="Z1799" i="10"/>
  <c r="Z1800" i="10"/>
  <c r="Z1801" i="10"/>
  <c r="Z1802" i="10"/>
  <c r="Z1803" i="10"/>
  <c r="Z1804" i="10"/>
  <c r="Z1805" i="10"/>
  <c r="Z1806" i="10"/>
  <c r="Z1807" i="10"/>
  <c r="Z1808" i="10"/>
  <c r="Z1809" i="10"/>
  <c r="Z1810" i="10"/>
  <c r="Z1811" i="10"/>
  <c r="Z1812" i="10"/>
  <c r="Z1813" i="10"/>
  <c r="Z1814" i="10"/>
  <c r="Z1815" i="10"/>
  <c r="Z1816" i="10"/>
  <c r="Z1817" i="10"/>
  <c r="Z1818" i="10"/>
  <c r="Z1819" i="10"/>
  <c r="Z1820" i="10"/>
  <c r="Z1821" i="10"/>
  <c r="Z1822" i="10"/>
  <c r="Z1823" i="10"/>
  <c r="Z1824" i="10"/>
  <c r="Z1825" i="10"/>
  <c r="Z1826" i="10"/>
  <c r="Z1827" i="10"/>
  <c r="Z1828" i="10"/>
  <c r="Z1829" i="10"/>
  <c r="Z1830" i="10"/>
  <c r="Z1831" i="10"/>
  <c r="Z1832" i="10"/>
  <c r="Z1833" i="10"/>
  <c r="Z1834" i="10"/>
  <c r="Z1835" i="10"/>
  <c r="Z1836" i="10"/>
  <c r="Z1837" i="10"/>
  <c r="Z1838" i="10"/>
  <c r="Z1839" i="10"/>
  <c r="Z1840" i="10"/>
  <c r="Z1841" i="10"/>
  <c r="Z1842" i="10"/>
  <c r="Z1843" i="10"/>
  <c r="Z1844" i="10"/>
  <c r="Z1845" i="10"/>
  <c r="Z1846" i="10"/>
  <c r="Z1847" i="10"/>
  <c r="Z1848" i="10"/>
  <c r="Z1849" i="10"/>
  <c r="Z1850" i="10"/>
  <c r="Z1851" i="10"/>
  <c r="Z1852" i="10"/>
  <c r="Z1853" i="10"/>
  <c r="Z1854" i="10"/>
  <c r="Z1855" i="10"/>
  <c r="Z1856" i="10"/>
  <c r="Z1857" i="10"/>
  <c r="Z1858" i="10"/>
  <c r="Z1859" i="10"/>
  <c r="Z1860" i="10"/>
  <c r="Z1861" i="10"/>
  <c r="Z1862" i="10"/>
  <c r="Z1863" i="10"/>
  <c r="Z1864" i="10"/>
  <c r="Z1865" i="10"/>
  <c r="Z1866" i="10"/>
  <c r="Z1867" i="10"/>
  <c r="Z1868" i="10"/>
  <c r="Z1869" i="10"/>
  <c r="Z1870" i="10"/>
  <c r="Z1871" i="10"/>
  <c r="Z1872" i="10"/>
  <c r="Z1873" i="10"/>
  <c r="Z1874" i="10"/>
  <c r="Z1875" i="10"/>
  <c r="Z1876" i="10"/>
  <c r="Z1877" i="10"/>
  <c r="Z1878" i="10"/>
  <c r="Z1879" i="10"/>
  <c r="Z1880" i="10"/>
  <c r="Z1881" i="10"/>
  <c r="Z1882" i="10"/>
  <c r="Z1883" i="10"/>
  <c r="Z1884" i="10"/>
  <c r="Z1885" i="10"/>
  <c r="Z1886" i="10"/>
  <c r="Z1887" i="10"/>
  <c r="Z1888" i="10"/>
  <c r="Z1889" i="10"/>
  <c r="Z1890" i="10"/>
  <c r="Z1891" i="10"/>
  <c r="Z1892" i="10"/>
  <c r="Z1893" i="10"/>
  <c r="Z1894" i="10"/>
  <c r="Z1895" i="10"/>
  <c r="Z1896" i="10"/>
  <c r="Z1897" i="10"/>
  <c r="Z1898" i="10"/>
  <c r="Z1899" i="10"/>
  <c r="Z1900" i="10"/>
  <c r="Z1901" i="10"/>
  <c r="Z1902" i="10"/>
  <c r="Z1903" i="10"/>
  <c r="Z1904" i="10"/>
  <c r="Z1905" i="10"/>
  <c r="Z1906" i="10"/>
  <c r="Z1907" i="10"/>
  <c r="Z1908" i="10"/>
  <c r="Z1909" i="10"/>
  <c r="Z1910" i="10"/>
  <c r="Z1911" i="10"/>
  <c r="Z1912" i="10"/>
  <c r="Z1913" i="10"/>
  <c r="Z1914" i="10"/>
  <c r="Z1915" i="10"/>
  <c r="Z1916" i="10"/>
  <c r="Z1917" i="10"/>
  <c r="Z1918" i="10"/>
  <c r="Z1919" i="10"/>
  <c r="Z1920" i="10"/>
  <c r="Z1921" i="10"/>
  <c r="Z1922" i="10"/>
  <c r="Z1923" i="10"/>
  <c r="Z1924" i="10"/>
  <c r="Z1925" i="10"/>
  <c r="Z1926" i="10"/>
  <c r="Z1927" i="10"/>
  <c r="Z1928" i="10"/>
  <c r="Z1929" i="10"/>
  <c r="Z1930" i="10"/>
  <c r="Z1931" i="10"/>
  <c r="Z1932" i="10"/>
  <c r="Z1933" i="10"/>
  <c r="Z1934" i="10"/>
  <c r="Z1935" i="10"/>
  <c r="Z1936" i="10"/>
  <c r="Z1937" i="10"/>
  <c r="Z1938" i="10"/>
  <c r="Z1939" i="10"/>
  <c r="Z1940" i="10"/>
  <c r="Z1941" i="10"/>
  <c r="Z1942" i="10"/>
  <c r="Z1943" i="10"/>
  <c r="Z1944" i="10"/>
  <c r="Z1945" i="10"/>
  <c r="Z1946" i="10"/>
  <c r="Z1947" i="10"/>
  <c r="Z1948" i="10"/>
  <c r="Z1949" i="10"/>
  <c r="Z1950" i="10"/>
  <c r="Z1951" i="10"/>
  <c r="Z1952" i="10"/>
  <c r="Z1953" i="10"/>
  <c r="Z1954" i="10"/>
  <c r="Z1955" i="10"/>
  <c r="Z1956" i="10"/>
  <c r="Z1957" i="10"/>
  <c r="Z1958" i="10"/>
  <c r="Z1959" i="10"/>
  <c r="Z1960" i="10"/>
  <c r="Z1961" i="10"/>
  <c r="Z1962" i="10"/>
  <c r="Z1963" i="10"/>
  <c r="Z1964" i="10"/>
  <c r="Z1965" i="10"/>
  <c r="Z1966" i="10"/>
  <c r="Z1967" i="10"/>
  <c r="Z1968" i="10"/>
  <c r="Z1969" i="10"/>
  <c r="Z1970" i="10"/>
  <c r="Z1971" i="10"/>
  <c r="Z1972" i="10"/>
  <c r="Z1973" i="10"/>
  <c r="Z1974" i="10"/>
  <c r="Z1975" i="10"/>
  <c r="Z1976" i="10"/>
  <c r="Z1977" i="10"/>
  <c r="Z1978" i="10"/>
  <c r="Z1979" i="10"/>
  <c r="Z1980" i="10"/>
  <c r="Z1981" i="10"/>
  <c r="Z1982" i="10"/>
  <c r="Z1983" i="10"/>
  <c r="Z1984" i="10"/>
  <c r="Z1985" i="10"/>
  <c r="Z1986" i="10"/>
  <c r="Z1987" i="10"/>
  <c r="Z1988" i="10"/>
  <c r="Z1989" i="10"/>
  <c r="Z1990" i="10"/>
  <c r="Z1991" i="10"/>
  <c r="Z1992" i="10"/>
  <c r="Z1993" i="10"/>
  <c r="Z1994" i="10"/>
  <c r="Z1995" i="10"/>
  <c r="Z1996" i="10"/>
  <c r="Z1997" i="10"/>
  <c r="Z1998" i="10"/>
  <c r="Z1999" i="10"/>
  <c r="Z2000" i="10"/>
  <c r="Z2001" i="10"/>
  <c r="Z2002" i="10"/>
  <c r="Z2003" i="10"/>
  <c r="Z2004" i="10"/>
  <c r="Z2005" i="10"/>
  <c r="Z2006" i="10"/>
  <c r="Z2007" i="10"/>
  <c r="Z2008" i="10"/>
  <c r="Z2009" i="10"/>
  <c r="Z2010" i="10"/>
  <c r="Z2011" i="10"/>
  <c r="Z2012" i="10"/>
  <c r="Z2013" i="10"/>
  <c r="Z2014" i="10"/>
  <c r="Z2015" i="10"/>
  <c r="Z2016" i="10"/>
  <c r="Z2017" i="10"/>
  <c r="Z2018" i="10"/>
  <c r="Z2019" i="10"/>
  <c r="Z2020" i="10"/>
  <c r="Z2021" i="10"/>
  <c r="Z2022" i="10"/>
  <c r="Z2023" i="10"/>
  <c r="Z2024" i="10"/>
  <c r="Z2025" i="10"/>
  <c r="Z2026" i="10"/>
  <c r="Z2027" i="10"/>
  <c r="Z2028" i="10"/>
  <c r="Z2029" i="10"/>
  <c r="Z2030" i="10"/>
  <c r="Z2031" i="10"/>
  <c r="Z2032" i="10"/>
  <c r="Z2033" i="10"/>
  <c r="Z2034" i="10"/>
  <c r="Z2035" i="10"/>
  <c r="Z2036" i="10"/>
  <c r="Z2037" i="10"/>
  <c r="Z2038" i="10"/>
  <c r="Z2039" i="10"/>
  <c r="Z2040" i="10"/>
  <c r="Z2041" i="10"/>
  <c r="Z2042" i="10"/>
  <c r="Z2043" i="10"/>
  <c r="Z2044" i="10"/>
  <c r="Z2045" i="10"/>
  <c r="Z2046" i="10"/>
  <c r="Z2047" i="10"/>
  <c r="Z2048" i="10"/>
  <c r="Z2049" i="10"/>
  <c r="Z2050" i="10"/>
  <c r="Z2051" i="10"/>
  <c r="Z2052" i="10"/>
  <c r="Z2053" i="10"/>
  <c r="Z2054" i="10"/>
  <c r="Z2055" i="10"/>
  <c r="Z2056" i="10"/>
  <c r="Z2057" i="10"/>
  <c r="Z2058" i="10"/>
  <c r="Z2059" i="10"/>
  <c r="Z2060" i="10"/>
  <c r="Z2061" i="10"/>
  <c r="Z2062" i="10"/>
  <c r="Z2063" i="10"/>
  <c r="Z2064" i="10"/>
  <c r="Z2065" i="10"/>
  <c r="Z2066" i="10"/>
  <c r="Z2067" i="10"/>
  <c r="Z2068" i="10"/>
  <c r="Z2069" i="10"/>
  <c r="Z2070" i="10"/>
  <c r="Z2071" i="10"/>
  <c r="Z2072" i="10"/>
  <c r="Z2073" i="10"/>
  <c r="Z2074" i="10"/>
  <c r="Z2075" i="10"/>
  <c r="Z2076" i="10"/>
  <c r="Z2077" i="10"/>
  <c r="Z2078" i="10"/>
  <c r="Z2079" i="10"/>
  <c r="Z2080" i="10"/>
  <c r="Z2081" i="10"/>
  <c r="Z2082" i="10"/>
  <c r="Z2083" i="10"/>
  <c r="Z2084" i="10"/>
  <c r="Z2085" i="10"/>
  <c r="Z2086" i="10"/>
  <c r="Z2087" i="10"/>
  <c r="Z2088" i="10"/>
  <c r="Z2089" i="10"/>
  <c r="Z2090" i="10"/>
  <c r="Z2091" i="10"/>
  <c r="Z2092" i="10"/>
  <c r="Z2093" i="10"/>
  <c r="Z2094" i="10"/>
  <c r="Z2095" i="10"/>
  <c r="Z2096" i="10"/>
  <c r="Z2097" i="10"/>
  <c r="Z2098" i="10"/>
  <c r="Z2099" i="10"/>
  <c r="Z2100" i="10"/>
  <c r="Z2101" i="10"/>
  <c r="Z2102" i="10"/>
  <c r="Z2103" i="10"/>
  <c r="Z2104" i="10"/>
  <c r="Z2105" i="10"/>
  <c r="Z2106" i="10"/>
  <c r="Z2107" i="10"/>
  <c r="Z2108" i="10"/>
  <c r="Z2109" i="10"/>
  <c r="Z2110" i="10"/>
  <c r="Z2111" i="10"/>
  <c r="Z2112" i="10"/>
  <c r="Z2113" i="10"/>
  <c r="Z2114" i="10"/>
  <c r="Z2115" i="10"/>
  <c r="Z2116" i="10"/>
  <c r="Z2117" i="10"/>
  <c r="Z2118" i="10"/>
  <c r="Z2119" i="10"/>
  <c r="Z2120" i="10"/>
  <c r="Z2121" i="10"/>
  <c r="Z2122" i="10"/>
  <c r="Z2123" i="10"/>
  <c r="Z2124" i="10"/>
  <c r="Z2125" i="10"/>
  <c r="Z2126" i="10"/>
  <c r="Z2127" i="10"/>
  <c r="Z2128" i="10"/>
  <c r="Z2129" i="10"/>
  <c r="Z2130" i="10"/>
  <c r="Z2131" i="10"/>
  <c r="Z2132" i="10"/>
  <c r="Z2133" i="10"/>
  <c r="Z2134" i="10"/>
  <c r="Z2135" i="10"/>
  <c r="Z2136" i="10"/>
  <c r="Z2137" i="10"/>
  <c r="Z2138" i="10"/>
  <c r="Z2139" i="10"/>
  <c r="Z2140" i="10"/>
  <c r="Z2141" i="10"/>
  <c r="Z2142" i="10"/>
  <c r="Z2143" i="10"/>
  <c r="Z2144" i="10"/>
  <c r="Z2145" i="10"/>
  <c r="Z2146" i="10"/>
  <c r="Z2147" i="10"/>
  <c r="Z2148" i="10"/>
  <c r="Z2149" i="10"/>
  <c r="Z2150" i="10"/>
  <c r="Z2151" i="10"/>
  <c r="Z2152" i="10"/>
  <c r="Z2153" i="10"/>
  <c r="Z2154" i="10"/>
  <c r="Z2155" i="10"/>
  <c r="Z2156" i="10"/>
  <c r="Z2157" i="10"/>
  <c r="Z2158" i="10"/>
  <c r="Z2159" i="10"/>
  <c r="Z2160" i="10"/>
  <c r="Z2161" i="10"/>
  <c r="Z2162" i="10"/>
  <c r="Z2163" i="10"/>
  <c r="Z2164" i="10"/>
  <c r="Z2165" i="10"/>
  <c r="Z2166" i="10"/>
  <c r="Z2167" i="10"/>
  <c r="Z2168" i="10"/>
  <c r="Z2169" i="10"/>
  <c r="Z2170" i="10"/>
  <c r="Z2171" i="10"/>
  <c r="Z2172" i="10"/>
  <c r="Z2173" i="10"/>
  <c r="Z2174" i="10"/>
  <c r="Z2175" i="10"/>
  <c r="Z2176" i="10"/>
  <c r="Z2177" i="10"/>
  <c r="Z2178" i="10"/>
  <c r="Z2179" i="10"/>
  <c r="Z2180" i="10"/>
  <c r="Z2181" i="10"/>
  <c r="Z2182" i="10"/>
  <c r="Z2183" i="10"/>
  <c r="Z2184" i="10"/>
  <c r="Z2185" i="10"/>
  <c r="Z2186" i="10"/>
  <c r="Z2187" i="10"/>
  <c r="Z2188" i="10"/>
  <c r="Z2189" i="10"/>
  <c r="Z2190" i="10"/>
  <c r="Z2191" i="10"/>
  <c r="Z2192" i="10"/>
  <c r="Z2193" i="10"/>
  <c r="Z2194" i="10"/>
  <c r="Z2195" i="10"/>
  <c r="Z2196" i="10"/>
  <c r="Z2197" i="10"/>
  <c r="Z2198" i="10"/>
  <c r="Z2199" i="10"/>
  <c r="Z2200" i="10"/>
  <c r="Z2201" i="10"/>
  <c r="Z2202" i="10"/>
  <c r="Z2203" i="10"/>
  <c r="Z2204" i="10"/>
  <c r="Z2205" i="10"/>
  <c r="Z2206" i="10"/>
  <c r="Z2207" i="10"/>
  <c r="Z2208" i="10"/>
  <c r="Z2209" i="10"/>
  <c r="Z2210" i="10"/>
  <c r="Z2211" i="10"/>
  <c r="Z2212" i="10"/>
  <c r="Z2213" i="10"/>
  <c r="Z2214" i="10"/>
  <c r="Z2215" i="10"/>
  <c r="Z2216" i="10"/>
  <c r="Z2217" i="10"/>
  <c r="Z2218" i="10"/>
  <c r="Z2219" i="10"/>
  <c r="Z2220" i="10"/>
  <c r="Z2221" i="10"/>
  <c r="Z2222" i="10"/>
  <c r="Z2223" i="10"/>
  <c r="Z2224" i="10"/>
  <c r="Z2225" i="10"/>
  <c r="Z2226" i="10"/>
  <c r="Z2227" i="10"/>
  <c r="Z2228" i="10"/>
  <c r="Z2229" i="10"/>
  <c r="Z2230" i="10"/>
  <c r="Z2231" i="10"/>
  <c r="Z2232" i="10"/>
  <c r="Z2233" i="10"/>
  <c r="Z2234" i="10"/>
  <c r="Z2235" i="10"/>
  <c r="Z2236" i="10"/>
  <c r="Z2237" i="10"/>
  <c r="Z2238" i="10"/>
  <c r="Z2239" i="10"/>
  <c r="Z2240" i="10"/>
  <c r="Z2241" i="10"/>
  <c r="Z2242" i="10"/>
  <c r="Z2243" i="10"/>
  <c r="Z2244" i="10"/>
  <c r="Z2245" i="10"/>
  <c r="Z2246" i="10"/>
  <c r="Z2247" i="10"/>
  <c r="Z2248" i="10"/>
  <c r="Z2249" i="10"/>
  <c r="Z2250" i="10"/>
  <c r="Z2251" i="10"/>
  <c r="Z2252" i="10"/>
  <c r="Z2253" i="10"/>
  <c r="Z2254" i="10"/>
  <c r="Z2255" i="10"/>
  <c r="Z2256" i="10"/>
  <c r="Z2257" i="10"/>
  <c r="Z2258" i="10"/>
  <c r="Z2259" i="10"/>
  <c r="Z2260" i="10"/>
  <c r="Z2261" i="10"/>
  <c r="Z2262" i="10"/>
  <c r="Z2263" i="10"/>
  <c r="Z2264" i="10"/>
  <c r="Z2265" i="10"/>
  <c r="Z2266" i="10"/>
  <c r="Z2267" i="10"/>
  <c r="Z2268" i="10"/>
  <c r="Z2269" i="10"/>
  <c r="Z2270" i="10"/>
  <c r="Z2271" i="10"/>
  <c r="Z2272" i="10"/>
  <c r="Z2273" i="10"/>
  <c r="Z2274" i="10"/>
  <c r="Z2275" i="10"/>
  <c r="Z2276" i="10"/>
  <c r="Z2277" i="10"/>
  <c r="Z2278" i="10"/>
  <c r="Z2279" i="10"/>
  <c r="Z2280" i="10"/>
  <c r="Z2281" i="10"/>
  <c r="Z2282" i="10"/>
  <c r="Z2283" i="10"/>
  <c r="Z2284" i="10"/>
  <c r="Z2285" i="10"/>
  <c r="Z2286" i="10"/>
  <c r="Z2287" i="10"/>
  <c r="Z2288" i="10"/>
  <c r="Z2289" i="10"/>
  <c r="Z2290" i="10"/>
  <c r="Z2291" i="10"/>
  <c r="Z2292" i="10"/>
  <c r="Z2293" i="10"/>
  <c r="Z2294" i="10"/>
  <c r="Z2295" i="10"/>
  <c r="Z2296" i="10"/>
  <c r="Z2297" i="10"/>
  <c r="Z2298" i="10"/>
  <c r="Z2299" i="10"/>
  <c r="Z2300" i="10"/>
  <c r="Z2301" i="10"/>
  <c r="Z2302" i="10"/>
  <c r="Z2303" i="10"/>
  <c r="Z2304" i="10"/>
  <c r="Z2305" i="10"/>
  <c r="Z2306" i="10"/>
  <c r="Z2307" i="10"/>
  <c r="Z2308" i="10"/>
  <c r="Z2309" i="10"/>
  <c r="Z2310" i="10"/>
  <c r="Z2311" i="10"/>
  <c r="Z2312" i="10"/>
  <c r="Z2313" i="10"/>
  <c r="Z2314" i="10"/>
  <c r="Z2315" i="10"/>
  <c r="Z2316" i="10"/>
  <c r="Z2317" i="10"/>
  <c r="Z2318" i="10"/>
  <c r="Z2319" i="10"/>
  <c r="Z2320" i="10"/>
  <c r="Z2321" i="10"/>
  <c r="Z2322" i="10"/>
  <c r="Z2323" i="10"/>
  <c r="Z2324" i="10"/>
  <c r="Z2325" i="10"/>
  <c r="Z2326" i="10"/>
  <c r="Z2327" i="10"/>
  <c r="Z2328" i="10"/>
  <c r="Z2329" i="10"/>
  <c r="Z2330" i="10"/>
  <c r="Z2331" i="10"/>
  <c r="Z2332" i="10"/>
  <c r="Z2333" i="10"/>
  <c r="Z2334" i="10"/>
  <c r="Z2335" i="10"/>
  <c r="Z2336" i="10"/>
  <c r="Z2337" i="10"/>
  <c r="Z2338" i="10"/>
  <c r="Z2339" i="10"/>
  <c r="Z2340" i="10"/>
  <c r="Z2341" i="10"/>
  <c r="Z2342" i="10"/>
  <c r="Z2343" i="10"/>
  <c r="Z2344" i="10"/>
  <c r="Z2345" i="10"/>
  <c r="Z2346" i="10"/>
  <c r="Z2347" i="10"/>
  <c r="Z2348" i="10"/>
  <c r="Z2349" i="10"/>
  <c r="Z2350" i="10"/>
  <c r="Z2351" i="10"/>
  <c r="Z2352" i="10"/>
  <c r="Z2353" i="10"/>
  <c r="Z2354" i="10"/>
  <c r="Z2355" i="10"/>
  <c r="Z2356" i="10"/>
  <c r="Z2357" i="10"/>
  <c r="Z2358" i="10"/>
  <c r="Z2359" i="10"/>
  <c r="Z2360" i="10"/>
  <c r="Z2361" i="10"/>
  <c r="Z2362" i="10"/>
  <c r="Z2363" i="10"/>
  <c r="Z2364" i="10"/>
  <c r="Z2365" i="10"/>
  <c r="Z2366" i="10"/>
  <c r="Z2367" i="10"/>
  <c r="Z2368" i="10"/>
  <c r="Z2369" i="10"/>
  <c r="Z2370" i="10"/>
  <c r="Z2371" i="10"/>
  <c r="Z2372" i="10"/>
  <c r="Z2373" i="10"/>
  <c r="Z2374" i="10"/>
  <c r="Z2375" i="10"/>
  <c r="Z2376" i="10"/>
  <c r="Z2377" i="10"/>
  <c r="Z2378" i="10"/>
  <c r="Z2379" i="10"/>
  <c r="Z2380" i="10"/>
  <c r="Z2381" i="10"/>
  <c r="Z2382" i="10"/>
  <c r="Z2383" i="10"/>
  <c r="Z2384" i="10"/>
  <c r="Z2385" i="10"/>
  <c r="Z2386" i="10"/>
  <c r="Z2387" i="10"/>
  <c r="Z2388" i="10"/>
  <c r="Z2389" i="10"/>
  <c r="Z2390" i="10"/>
  <c r="Z2391" i="10"/>
  <c r="Z2392" i="10"/>
  <c r="Z2393" i="10"/>
  <c r="Z2394" i="10"/>
  <c r="Z2395" i="10"/>
  <c r="Z2396" i="10"/>
  <c r="Z2397" i="10"/>
  <c r="Z2398" i="10"/>
  <c r="Z2399" i="10"/>
  <c r="Z2400" i="10"/>
  <c r="Z2401" i="10"/>
  <c r="Z2402" i="10"/>
  <c r="Z2403" i="10"/>
  <c r="Z2404" i="10"/>
  <c r="Z2405" i="10"/>
  <c r="Z2406" i="10"/>
  <c r="Z2407" i="10"/>
  <c r="Z2408" i="10"/>
  <c r="Z2409" i="10"/>
  <c r="Z2410" i="10"/>
  <c r="Z2411" i="10"/>
  <c r="Z2412" i="10"/>
  <c r="Z2413" i="10"/>
  <c r="Z2414" i="10"/>
  <c r="Z2415" i="10"/>
  <c r="Z2416" i="10"/>
  <c r="Z2417" i="10"/>
  <c r="Z2418" i="10"/>
  <c r="Z2419" i="10"/>
  <c r="Z2420" i="10"/>
  <c r="Z2421" i="10"/>
  <c r="Z2422" i="10"/>
  <c r="Z2423" i="10"/>
  <c r="Z2424" i="10"/>
  <c r="Z2425" i="10"/>
  <c r="Z2426" i="10"/>
  <c r="Z2427" i="10"/>
  <c r="Z2428" i="10"/>
  <c r="Z2429" i="10"/>
  <c r="Z2430" i="10"/>
  <c r="Z2431" i="10"/>
  <c r="Z2432" i="10"/>
  <c r="Z2433" i="10"/>
  <c r="Z2434" i="10"/>
  <c r="Z2435" i="10"/>
  <c r="Z2436" i="10"/>
  <c r="Z2437" i="10"/>
  <c r="Z2438" i="10"/>
  <c r="Z2439" i="10"/>
  <c r="Z2440" i="10"/>
  <c r="Z2441" i="10"/>
  <c r="Z2442" i="10"/>
  <c r="Z2443" i="10"/>
  <c r="Z2444" i="10"/>
  <c r="Z2445" i="10"/>
  <c r="Z2446" i="10"/>
  <c r="Z2447" i="10"/>
  <c r="Z2448" i="10"/>
  <c r="Z2449" i="10"/>
  <c r="Z2450" i="10"/>
  <c r="Z2451" i="10"/>
  <c r="Z2452" i="10"/>
  <c r="Z2453" i="10"/>
  <c r="Z2454" i="10"/>
  <c r="Z2455" i="10"/>
  <c r="Z2456" i="10"/>
  <c r="Z2457" i="10"/>
  <c r="Z2458" i="10"/>
  <c r="Z2459" i="10"/>
  <c r="Z2460" i="10"/>
  <c r="Z2461" i="10"/>
  <c r="Z2462" i="10"/>
  <c r="Z2463" i="10"/>
  <c r="Z2464" i="10"/>
  <c r="Z2465" i="10"/>
  <c r="Z2466" i="10"/>
  <c r="Z2467" i="10"/>
  <c r="Z2468" i="10"/>
  <c r="Z2469" i="10"/>
  <c r="Z2470" i="10"/>
  <c r="Z2471" i="10"/>
  <c r="Z2472" i="10"/>
  <c r="Z2473" i="10"/>
  <c r="Z2474" i="10"/>
  <c r="Z2475" i="10"/>
  <c r="Z2476" i="10"/>
  <c r="Z2477" i="10"/>
  <c r="Z2478" i="10"/>
  <c r="Z2479" i="10"/>
  <c r="Z2480" i="10"/>
  <c r="Z4" i="10"/>
  <c r="Y100" i="10"/>
  <c r="Y101" i="10"/>
  <c r="Y102" i="10"/>
  <c r="Y103" i="10"/>
  <c r="Y104" i="10"/>
  <c r="Y105" i="10"/>
  <c r="Y106" i="10"/>
  <c r="Y107" i="10"/>
  <c r="Y108" i="10"/>
  <c r="Y109" i="10"/>
  <c r="Y110" i="10"/>
  <c r="Y111" i="10"/>
  <c r="Y112" i="10"/>
  <c r="Y113" i="10"/>
  <c r="Y114" i="10"/>
  <c r="Y115" i="10"/>
  <c r="Y116" i="10"/>
  <c r="Y117" i="10"/>
  <c r="Y118" i="10"/>
  <c r="Y119" i="10"/>
  <c r="Y120" i="10"/>
  <c r="Y121" i="10"/>
  <c r="Y122" i="10"/>
  <c r="Y123" i="10"/>
  <c r="Y124" i="10"/>
  <c r="Y125" i="10"/>
  <c r="Y126" i="10"/>
  <c r="Y127" i="10"/>
  <c r="Y128" i="10"/>
  <c r="Y129" i="10"/>
  <c r="Y130" i="10"/>
  <c r="Y131" i="10"/>
  <c r="Y132" i="10"/>
  <c r="Y133" i="10"/>
  <c r="Y134" i="10"/>
  <c r="Y135" i="10"/>
  <c r="Y136" i="10"/>
  <c r="Y137" i="10"/>
  <c r="Y138" i="10"/>
  <c r="Y139" i="10"/>
  <c r="Y140" i="10"/>
  <c r="Y141" i="10"/>
  <c r="Y142" i="10"/>
  <c r="Y143" i="10"/>
  <c r="Y144" i="10"/>
  <c r="Y145" i="10"/>
  <c r="Y146" i="10"/>
  <c r="Y147" i="10"/>
  <c r="Y148" i="10"/>
  <c r="Y149" i="10"/>
  <c r="Y150" i="10"/>
  <c r="Y151" i="10"/>
  <c r="Y152" i="10"/>
  <c r="Y153" i="10"/>
  <c r="Y154" i="10"/>
  <c r="Y155" i="10"/>
  <c r="Y156" i="10"/>
  <c r="Y157" i="10"/>
  <c r="Y158" i="10"/>
  <c r="Y159" i="10"/>
  <c r="Y160" i="10"/>
  <c r="Y161" i="10"/>
  <c r="Y162" i="10"/>
  <c r="Y163" i="10"/>
  <c r="Y164" i="10"/>
  <c r="Y165" i="10"/>
  <c r="Y166" i="10"/>
  <c r="Y167" i="10"/>
  <c r="Y168" i="10"/>
  <c r="Y169" i="10"/>
  <c r="Y170" i="10"/>
  <c r="Y171" i="10"/>
  <c r="Y172" i="10"/>
  <c r="Y173" i="10"/>
  <c r="Y174" i="10"/>
  <c r="Y175" i="10"/>
  <c r="Y176" i="10"/>
  <c r="Y177" i="10"/>
  <c r="Y178" i="10"/>
  <c r="Y179" i="10"/>
  <c r="Y180" i="10"/>
  <c r="Y181" i="10"/>
  <c r="Y182" i="10"/>
  <c r="Y183" i="10"/>
  <c r="Y184" i="10"/>
  <c r="Y185" i="10"/>
  <c r="Y186" i="10"/>
  <c r="Y187" i="10"/>
  <c r="Y188" i="10"/>
  <c r="Y189" i="10"/>
  <c r="Y190" i="10"/>
  <c r="Y191" i="10"/>
  <c r="Y192" i="10"/>
  <c r="Y193" i="10"/>
  <c r="Y194" i="10"/>
  <c r="Y195" i="10"/>
  <c r="Y196" i="10"/>
  <c r="Y197" i="10"/>
  <c r="Y198" i="10"/>
  <c r="Y199" i="10"/>
  <c r="Y200" i="10"/>
  <c r="Y201" i="10"/>
  <c r="Y202" i="10"/>
  <c r="Y203" i="10"/>
  <c r="Y204" i="10"/>
  <c r="Y205" i="10"/>
  <c r="Y206" i="10"/>
  <c r="Y207" i="10"/>
  <c r="Y208" i="10"/>
  <c r="Y209" i="10"/>
  <c r="Y210" i="10"/>
  <c r="Y211" i="10"/>
  <c r="Y212" i="10"/>
  <c r="Y213" i="10"/>
  <c r="Y214" i="10"/>
  <c r="Y215" i="10"/>
  <c r="Y216" i="10"/>
  <c r="Y217" i="10"/>
  <c r="Y218" i="10"/>
  <c r="Y219" i="10"/>
  <c r="Y220" i="10"/>
  <c r="Y221" i="10"/>
  <c r="Y222" i="10"/>
  <c r="Y223" i="10"/>
  <c r="Y224" i="10"/>
  <c r="Y225" i="10"/>
  <c r="Y226" i="10"/>
  <c r="Y227" i="10"/>
  <c r="Y228" i="10"/>
  <c r="Y229" i="10"/>
  <c r="Y230" i="10"/>
  <c r="Y231" i="10"/>
  <c r="Y232" i="10"/>
  <c r="Y233" i="10"/>
  <c r="Y234" i="10"/>
  <c r="Y235" i="10"/>
  <c r="Y236" i="10"/>
  <c r="Y237" i="10"/>
  <c r="Y238" i="10"/>
  <c r="Y239" i="10"/>
  <c r="Y240" i="10"/>
  <c r="Y241" i="10"/>
  <c r="Y242" i="10"/>
  <c r="Y243" i="10"/>
  <c r="Y244" i="10"/>
  <c r="Y245" i="10"/>
  <c r="Y246" i="10"/>
  <c r="Y247" i="10"/>
  <c r="Y248" i="10"/>
  <c r="Y249" i="10"/>
  <c r="Y250" i="10"/>
  <c r="Y251" i="10"/>
  <c r="Y252" i="10"/>
  <c r="Y253" i="10"/>
  <c r="Y254" i="10"/>
  <c r="Y255" i="10"/>
  <c r="Y256" i="10"/>
  <c r="Y257" i="10"/>
  <c r="Y258" i="10"/>
  <c r="Y259" i="10"/>
  <c r="Y260" i="10"/>
  <c r="Y261" i="10"/>
  <c r="Y262" i="10"/>
  <c r="Y263" i="10"/>
  <c r="Y264" i="10"/>
  <c r="Y265" i="10"/>
  <c r="Y266" i="10"/>
  <c r="Y267" i="10"/>
  <c r="Y268" i="10"/>
  <c r="Y269" i="10"/>
  <c r="Y270" i="10"/>
  <c r="Y271" i="10"/>
  <c r="Y272" i="10"/>
  <c r="Y273" i="10"/>
  <c r="Y274" i="10"/>
  <c r="Y275" i="10"/>
  <c r="Y276" i="10"/>
  <c r="Y277" i="10"/>
  <c r="Y278" i="10"/>
  <c r="Y279" i="10"/>
  <c r="Y280" i="10"/>
  <c r="Y281" i="10"/>
  <c r="Y282" i="10"/>
  <c r="Y283" i="10"/>
  <c r="Y284" i="10"/>
  <c r="Y285" i="10"/>
  <c r="Y286" i="10"/>
  <c r="Y287" i="10"/>
  <c r="Y288" i="10"/>
  <c r="Y289" i="10"/>
  <c r="Y290" i="10"/>
  <c r="Y291" i="10"/>
  <c r="Y292" i="10"/>
  <c r="Y293" i="10"/>
  <c r="Y294" i="10"/>
  <c r="Y295" i="10"/>
  <c r="Y296" i="10"/>
  <c r="Y297" i="10"/>
  <c r="Y298" i="10"/>
  <c r="Y299" i="10"/>
  <c r="Y300" i="10"/>
  <c r="Y301" i="10"/>
  <c r="Y302" i="10"/>
  <c r="Y303" i="10"/>
  <c r="Y304" i="10"/>
  <c r="Y305" i="10"/>
  <c r="Y306" i="10"/>
  <c r="Y307" i="10"/>
  <c r="Y308" i="10"/>
  <c r="Y309" i="10"/>
  <c r="Y310" i="10"/>
  <c r="Y311" i="10"/>
  <c r="Y312" i="10"/>
  <c r="Y313" i="10"/>
  <c r="Y314" i="10"/>
  <c r="Y315" i="10"/>
  <c r="Y316" i="10"/>
  <c r="Y317" i="10"/>
  <c r="Y318" i="10"/>
  <c r="Y319" i="10"/>
  <c r="Y320" i="10"/>
  <c r="Y321" i="10"/>
  <c r="Y322" i="10"/>
  <c r="Y323" i="10"/>
  <c r="Y324" i="10"/>
  <c r="Y325" i="10"/>
  <c r="Y326" i="10"/>
  <c r="Y327" i="10"/>
  <c r="Y328" i="10"/>
  <c r="Y329" i="10"/>
  <c r="Y330" i="10"/>
  <c r="Y331" i="10"/>
  <c r="Y332" i="10"/>
  <c r="Y333" i="10"/>
  <c r="Y334" i="10"/>
  <c r="Y335" i="10"/>
  <c r="Y336" i="10"/>
  <c r="Y337" i="10"/>
  <c r="Y338" i="10"/>
  <c r="Y339" i="10"/>
  <c r="Y340" i="10"/>
  <c r="Y341" i="10"/>
  <c r="Y342" i="10"/>
  <c r="Y343" i="10"/>
  <c r="Y344" i="10"/>
  <c r="Y345" i="10"/>
  <c r="Y346" i="10"/>
  <c r="Y347" i="10"/>
  <c r="Y348" i="10"/>
  <c r="Y349" i="10"/>
  <c r="Y350" i="10"/>
  <c r="Y351" i="10"/>
  <c r="Y352" i="10"/>
  <c r="Y353" i="10"/>
  <c r="Y354" i="10"/>
  <c r="Y355" i="10"/>
  <c r="Y356" i="10"/>
  <c r="Y357" i="10"/>
  <c r="Y358" i="10"/>
  <c r="Y359" i="10"/>
  <c r="Y360" i="10"/>
  <c r="Y361" i="10"/>
  <c r="Y362" i="10"/>
  <c r="Y363" i="10"/>
  <c r="Y364" i="10"/>
  <c r="Y365" i="10"/>
  <c r="Y366" i="10"/>
  <c r="Y367" i="10"/>
  <c r="Y368" i="10"/>
  <c r="Y369" i="10"/>
  <c r="Y370" i="10"/>
  <c r="Y371" i="10"/>
  <c r="Y372" i="10"/>
  <c r="Y373" i="10"/>
  <c r="Y374" i="10"/>
  <c r="Y375" i="10"/>
  <c r="Y376" i="10"/>
  <c r="Y377" i="10"/>
  <c r="Y378" i="10"/>
  <c r="Y379" i="10"/>
  <c r="Y380" i="10"/>
  <c r="Y381" i="10"/>
  <c r="Y382" i="10"/>
  <c r="Y383" i="10"/>
  <c r="Y384" i="10"/>
  <c r="Y385" i="10"/>
  <c r="Y386" i="10"/>
  <c r="Y387" i="10"/>
  <c r="Y388" i="10"/>
  <c r="Y389" i="10"/>
  <c r="Y390" i="10"/>
  <c r="Y391" i="10"/>
  <c r="Y392" i="10"/>
  <c r="Y393" i="10"/>
  <c r="Y394" i="10"/>
  <c r="Y395" i="10"/>
  <c r="Y396" i="10"/>
  <c r="Y397" i="10"/>
  <c r="Y398" i="10"/>
  <c r="Y399" i="10"/>
  <c r="Y400" i="10"/>
  <c r="Y401" i="10"/>
  <c r="Y402" i="10"/>
  <c r="Y403" i="10"/>
  <c r="Y404" i="10"/>
  <c r="Y405" i="10"/>
  <c r="Y406" i="10"/>
  <c r="Y407" i="10"/>
  <c r="Y408" i="10"/>
  <c r="Y409" i="10"/>
  <c r="Y410" i="10"/>
  <c r="Y411" i="10"/>
  <c r="Y412" i="10"/>
  <c r="Y413" i="10"/>
  <c r="Y414" i="10"/>
  <c r="Y415" i="10"/>
  <c r="Y416" i="10"/>
  <c r="Y417" i="10"/>
  <c r="Y418" i="10"/>
  <c r="Y419" i="10"/>
  <c r="Y420" i="10"/>
  <c r="Y421" i="10"/>
  <c r="Y422" i="10"/>
  <c r="Y423" i="10"/>
  <c r="Y424" i="10"/>
  <c r="Y425" i="10"/>
  <c r="Y426" i="10"/>
  <c r="Y427" i="10"/>
  <c r="Y428" i="10"/>
  <c r="Y429" i="10"/>
  <c r="Y430" i="10"/>
  <c r="Y431" i="10"/>
  <c r="Y432" i="10"/>
  <c r="Y433" i="10"/>
  <c r="Y434" i="10"/>
  <c r="Y435" i="10"/>
  <c r="Y436" i="10"/>
  <c r="Y437" i="10"/>
  <c r="Y438" i="10"/>
  <c r="Y439" i="10"/>
  <c r="Y440" i="10"/>
  <c r="Y441" i="10"/>
  <c r="Y442" i="10"/>
  <c r="Y443" i="10"/>
  <c r="Y444" i="10"/>
  <c r="Y445" i="10"/>
  <c r="Y446" i="10"/>
  <c r="Y447" i="10"/>
  <c r="Y448" i="10"/>
  <c r="Y449" i="10"/>
  <c r="Y450" i="10"/>
  <c r="Y451" i="10"/>
  <c r="Y452" i="10"/>
  <c r="Y453" i="10"/>
  <c r="Y454" i="10"/>
  <c r="Y455" i="10"/>
  <c r="Y456" i="10"/>
  <c r="Y457" i="10"/>
  <c r="Y458" i="10"/>
  <c r="Y459" i="10"/>
  <c r="Y460" i="10"/>
  <c r="Y461" i="10"/>
  <c r="Y462" i="10"/>
  <c r="Y463" i="10"/>
  <c r="Y464" i="10"/>
  <c r="Y465" i="10"/>
  <c r="Y466" i="10"/>
  <c r="Y467" i="10"/>
  <c r="Y468" i="10"/>
  <c r="Y469" i="10"/>
  <c r="Y470" i="10"/>
  <c r="Y471" i="10"/>
  <c r="Y472" i="10"/>
  <c r="Y473" i="10"/>
  <c r="Y474" i="10"/>
  <c r="Y475" i="10"/>
  <c r="Y476" i="10"/>
  <c r="Y477" i="10"/>
  <c r="Y478" i="10"/>
  <c r="Y479" i="10"/>
  <c r="Y480" i="10"/>
  <c r="Y481" i="10"/>
  <c r="Y482" i="10"/>
  <c r="Y483" i="10"/>
  <c r="Y484" i="10"/>
  <c r="Y485" i="10"/>
  <c r="Y486" i="10"/>
  <c r="Y487" i="10"/>
  <c r="Y488" i="10"/>
  <c r="Y489" i="10"/>
  <c r="Y490" i="10"/>
  <c r="Y491" i="10"/>
  <c r="Y492" i="10"/>
  <c r="Y493" i="10"/>
  <c r="Y494" i="10"/>
  <c r="Y495" i="10"/>
  <c r="Y496" i="10"/>
  <c r="Y497" i="10"/>
  <c r="Y498" i="10"/>
  <c r="Y499" i="10"/>
  <c r="Y500" i="10"/>
  <c r="Y501" i="10"/>
  <c r="Y502" i="10"/>
  <c r="Y503" i="10"/>
  <c r="Y504" i="10"/>
  <c r="Y505" i="10"/>
  <c r="Y506" i="10"/>
  <c r="Y507" i="10"/>
  <c r="Y508" i="10"/>
  <c r="Y509" i="10"/>
  <c r="Y510" i="10"/>
  <c r="Y511" i="10"/>
  <c r="Y512" i="10"/>
  <c r="Y513" i="10"/>
  <c r="Y514" i="10"/>
  <c r="Y515" i="10"/>
  <c r="Y516" i="10"/>
  <c r="Y517" i="10"/>
  <c r="Y518" i="10"/>
  <c r="Y519" i="10"/>
  <c r="Y520" i="10"/>
  <c r="Y521" i="10"/>
  <c r="Y522" i="10"/>
  <c r="Y523" i="10"/>
  <c r="Y524" i="10"/>
  <c r="Y525" i="10"/>
  <c r="Y526" i="10"/>
  <c r="Y527" i="10"/>
  <c r="Y528" i="10"/>
  <c r="Y529" i="10"/>
  <c r="Y530" i="10"/>
  <c r="Y531" i="10"/>
  <c r="Y532" i="10"/>
  <c r="Y533" i="10"/>
  <c r="Y534" i="10"/>
  <c r="Y535" i="10"/>
  <c r="Y536" i="10"/>
  <c r="Y537" i="10"/>
  <c r="Y538" i="10"/>
  <c r="Y539" i="10"/>
  <c r="Y540" i="10"/>
  <c r="Y541" i="10"/>
  <c r="Y542" i="10"/>
  <c r="Y543" i="10"/>
  <c r="Y544" i="10"/>
  <c r="Y545" i="10"/>
  <c r="Y546" i="10"/>
  <c r="Y547" i="10"/>
  <c r="Y548" i="10"/>
  <c r="Y549" i="10"/>
  <c r="Y550" i="10"/>
  <c r="Y551" i="10"/>
  <c r="Y552" i="10"/>
  <c r="Y553" i="10"/>
  <c r="Y554" i="10"/>
  <c r="Y555" i="10"/>
  <c r="Y556" i="10"/>
  <c r="Y557" i="10"/>
  <c r="Y558" i="10"/>
  <c r="Y559" i="10"/>
  <c r="Y560" i="10"/>
  <c r="Y561" i="10"/>
  <c r="Y562" i="10"/>
  <c r="Y563" i="10"/>
  <c r="Y564" i="10"/>
  <c r="Y565" i="10"/>
  <c r="Y566" i="10"/>
  <c r="Y567" i="10"/>
  <c r="Y568" i="10"/>
  <c r="Y569" i="10"/>
  <c r="Y570" i="10"/>
  <c r="Y571" i="10"/>
  <c r="Y572" i="10"/>
  <c r="Y573" i="10"/>
  <c r="Y574" i="10"/>
  <c r="Y575" i="10"/>
  <c r="Y576" i="10"/>
  <c r="Y577" i="10"/>
  <c r="Y578" i="10"/>
  <c r="Y579" i="10"/>
  <c r="Y580" i="10"/>
  <c r="Y581" i="10"/>
  <c r="Y582" i="10"/>
  <c r="Y583" i="10"/>
  <c r="Y584" i="10"/>
  <c r="Y585" i="10"/>
  <c r="Y586" i="10"/>
  <c r="Y587" i="10"/>
  <c r="Y588" i="10"/>
  <c r="Y589" i="10"/>
  <c r="Y590" i="10"/>
  <c r="Y591" i="10"/>
  <c r="Y592" i="10"/>
  <c r="Y593" i="10"/>
  <c r="Y594" i="10"/>
  <c r="Y595" i="10"/>
  <c r="Y596" i="10"/>
  <c r="Y597" i="10"/>
  <c r="Y598" i="10"/>
  <c r="Y599" i="10"/>
  <c r="Y600" i="10"/>
  <c r="Y601" i="10"/>
  <c r="Y602" i="10"/>
  <c r="Y603" i="10"/>
  <c r="Y604" i="10"/>
  <c r="Y605" i="10"/>
  <c r="Y606" i="10"/>
  <c r="Y607" i="10"/>
  <c r="Y608" i="10"/>
  <c r="Y609" i="10"/>
  <c r="Y610" i="10"/>
  <c r="Y611" i="10"/>
  <c r="Y612" i="10"/>
  <c r="Y613" i="10"/>
  <c r="Y614" i="10"/>
  <c r="Y615" i="10"/>
  <c r="Y616" i="10"/>
  <c r="Y617" i="10"/>
  <c r="Y618" i="10"/>
  <c r="Y619" i="10"/>
  <c r="Y620" i="10"/>
  <c r="Y621" i="10"/>
  <c r="Y622" i="10"/>
  <c r="Y623" i="10"/>
  <c r="Y624" i="10"/>
  <c r="Y625" i="10"/>
  <c r="Y626" i="10"/>
  <c r="Y627" i="10"/>
  <c r="Y628" i="10"/>
  <c r="Y629" i="10"/>
  <c r="Y630" i="10"/>
  <c r="Y631" i="10"/>
  <c r="Y632" i="10"/>
  <c r="Y633" i="10"/>
  <c r="Y634" i="10"/>
  <c r="Y635" i="10"/>
  <c r="Y636" i="10"/>
  <c r="Y637" i="10"/>
  <c r="Y638" i="10"/>
  <c r="Y639" i="10"/>
  <c r="Y640" i="10"/>
  <c r="Y641" i="10"/>
  <c r="Y642" i="10"/>
  <c r="Y643" i="10"/>
  <c r="Y644" i="10"/>
  <c r="Y645" i="10"/>
  <c r="Y646" i="10"/>
  <c r="Y647" i="10"/>
  <c r="Y648" i="10"/>
  <c r="Y649" i="10"/>
  <c r="Y650" i="10"/>
  <c r="Y651" i="10"/>
  <c r="Y652" i="10"/>
  <c r="Y653" i="10"/>
  <c r="Y654" i="10"/>
  <c r="Y655" i="10"/>
  <c r="Y656" i="10"/>
  <c r="Y657" i="10"/>
  <c r="Y658" i="10"/>
  <c r="Y659" i="10"/>
  <c r="Y660" i="10"/>
  <c r="Y661" i="10"/>
  <c r="Y662" i="10"/>
  <c r="Y663" i="10"/>
  <c r="Y664" i="10"/>
  <c r="Y665" i="10"/>
  <c r="Y666" i="10"/>
  <c r="Y667" i="10"/>
  <c r="Y668" i="10"/>
  <c r="Y669" i="10"/>
  <c r="Y670" i="10"/>
  <c r="Y671" i="10"/>
  <c r="Y672" i="10"/>
  <c r="Y673" i="10"/>
  <c r="Y674" i="10"/>
  <c r="Y675" i="10"/>
  <c r="Y676" i="10"/>
  <c r="Y677" i="10"/>
  <c r="Y678" i="10"/>
  <c r="Y679" i="10"/>
  <c r="Y680" i="10"/>
  <c r="Y681" i="10"/>
  <c r="Y682" i="10"/>
  <c r="Y683" i="10"/>
  <c r="Y684" i="10"/>
  <c r="Y685" i="10"/>
  <c r="Y686" i="10"/>
  <c r="Y687" i="10"/>
  <c r="Y688" i="10"/>
  <c r="Y689" i="10"/>
  <c r="Y690" i="10"/>
  <c r="Y691" i="10"/>
  <c r="Y692" i="10"/>
  <c r="Y693" i="10"/>
  <c r="Y694" i="10"/>
  <c r="Y695" i="10"/>
  <c r="Y696" i="10"/>
  <c r="Y697" i="10"/>
  <c r="Y698" i="10"/>
  <c r="Y699" i="10"/>
  <c r="Y700" i="10"/>
  <c r="Y701" i="10"/>
  <c r="Y702" i="10"/>
  <c r="Y703" i="10"/>
  <c r="Y704" i="10"/>
  <c r="Y705" i="10"/>
  <c r="Y706" i="10"/>
  <c r="Y707" i="10"/>
  <c r="Y708" i="10"/>
  <c r="Y709" i="10"/>
  <c r="Y710" i="10"/>
  <c r="Y711" i="10"/>
  <c r="Y712" i="10"/>
  <c r="Y713" i="10"/>
  <c r="Y714" i="10"/>
  <c r="Y715" i="10"/>
  <c r="Y716" i="10"/>
  <c r="Y717" i="10"/>
  <c r="Y718" i="10"/>
  <c r="Y719" i="10"/>
  <c r="Y720" i="10"/>
  <c r="Y721" i="10"/>
  <c r="Y722" i="10"/>
  <c r="Y723" i="10"/>
  <c r="Y724" i="10"/>
  <c r="Y725" i="10"/>
  <c r="Y726" i="10"/>
  <c r="Y727" i="10"/>
  <c r="Y728" i="10"/>
  <c r="Y729" i="10"/>
  <c r="Y730" i="10"/>
  <c r="Y731" i="10"/>
  <c r="Y732" i="10"/>
  <c r="Y733" i="10"/>
  <c r="Y734" i="10"/>
  <c r="Y735" i="10"/>
  <c r="Y736" i="10"/>
  <c r="Y737" i="10"/>
  <c r="Y738" i="10"/>
  <c r="Y739" i="10"/>
  <c r="Y740" i="10"/>
  <c r="Y741" i="10"/>
  <c r="Y742" i="10"/>
  <c r="Y743" i="10"/>
  <c r="Y744" i="10"/>
  <c r="Y745" i="10"/>
  <c r="Y746" i="10"/>
  <c r="Y747" i="10"/>
  <c r="Y748" i="10"/>
  <c r="Y749" i="10"/>
  <c r="Y750" i="10"/>
  <c r="Y751" i="10"/>
  <c r="Y752" i="10"/>
  <c r="Y753" i="10"/>
  <c r="Y754" i="10"/>
  <c r="Y755" i="10"/>
  <c r="Y756" i="10"/>
  <c r="Y757" i="10"/>
  <c r="Y758" i="10"/>
  <c r="Y759" i="10"/>
  <c r="Y760" i="10"/>
  <c r="Y761" i="10"/>
  <c r="Y762" i="10"/>
  <c r="Y763" i="10"/>
  <c r="Y764" i="10"/>
  <c r="Y765" i="10"/>
  <c r="Y766" i="10"/>
  <c r="Y767" i="10"/>
  <c r="Y768" i="10"/>
  <c r="Y769" i="10"/>
  <c r="Y770" i="10"/>
  <c r="Y771" i="10"/>
  <c r="Y772" i="10"/>
  <c r="Y773" i="10"/>
  <c r="Y774" i="10"/>
  <c r="Y775" i="10"/>
  <c r="Y776" i="10"/>
  <c r="Y777" i="10"/>
  <c r="Y778" i="10"/>
  <c r="Y779" i="10"/>
  <c r="Y780" i="10"/>
  <c r="Y781" i="10"/>
  <c r="Y782" i="10"/>
  <c r="Y783" i="10"/>
  <c r="Y784" i="10"/>
  <c r="Y785" i="10"/>
  <c r="Y786" i="10"/>
  <c r="Y787" i="10"/>
  <c r="Y788" i="10"/>
  <c r="Y789" i="10"/>
  <c r="Y790" i="10"/>
  <c r="Y791" i="10"/>
  <c r="Y792" i="10"/>
  <c r="Y793" i="10"/>
  <c r="Y794" i="10"/>
  <c r="Y795" i="10"/>
  <c r="Y796" i="10"/>
  <c r="Y797" i="10"/>
  <c r="Y798" i="10"/>
  <c r="Y799" i="10"/>
  <c r="Y800" i="10"/>
  <c r="Y801" i="10"/>
  <c r="Y802" i="10"/>
  <c r="Y803" i="10"/>
  <c r="Y804" i="10"/>
  <c r="Y805" i="10"/>
  <c r="Y806" i="10"/>
  <c r="Y807" i="10"/>
  <c r="Y808" i="10"/>
  <c r="Y809" i="10"/>
  <c r="Y810" i="10"/>
  <c r="Y811" i="10"/>
  <c r="Y812" i="10"/>
  <c r="Y813" i="10"/>
  <c r="Y814" i="10"/>
  <c r="Y815" i="10"/>
  <c r="Y816" i="10"/>
  <c r="Y817" i="10"/>
  <c r="Y818" i="10"/>
  <c r="Y819" i="10"/>
  <c r="Y820" i="10"/>
  <c r="Y821" i="10"/>
  <c r="Y822" i="10"/>
  <c r="Y823" i="10"/>
  <c r="Y824" i="10"/>
  <c r="Y825" i="10"/>
  <c r="Y826" i="10"/>
  <c r="Y827" i="10"/>
  <c r="Y828" i="10"/>
  <c r="Y829" i="10"/>
  <c r="Y830" i="10"/>
  <c r="Y831" i="10"/>
  <c r="Y832" i="10"/>
  <c r="Y833" i="10"/>
  <c r="Y834" i="10"/>
  <c r="Y835" i="10"/>
  <c r="Y836" i="10"/>
  <c r="Y837" i="10"/>
  <c r="Y838" i="10"/>
  <c r="Y839" i="10"/>
  <c r="Y840" i="10"/>
  <c r="Y841" i="10"/>
  <c r="Y842" i="10"/>
  <c r="Y843" i="10"/>
  <c r="Y844" i="10"/>
  <c r="Y845" i="10"/>
  <c r="Y846" i="10"/>
  <c r="Y847" i="10"/>
  <c r="Y848" i="10"/>
  <c r="Y849" i="10"/>
  <c r="Y850" i="10"/>
  <c r="Y851" i="10"/>
  <c r="Y852" i="10"/>
  <c r="Y853" i="10"/>
  <c r="Y854" i="10"/>
  <c r="Y855" i="10"/>
  <c r="Y856" i="10"/>
  <c r="Y857" i="10"/>
  <c r="Y858" i="10"/>
  <c r="Y859" i="10"/>
  <c r="Y860" i="10"/>
  <c r="Y861" i="10"/>
  <c r="Y862" i="10"/>
  <c r="Y863" i="10"/>
  <c r="Y864" i="10"/>
  <c r="Y865" i="10"/>
  <c r="Y866" i="10"/>
  <c r="Y867" i="10"/>
  <c r="Y868" i="10"/>
  <c r="Y869" i="10"/>
  <c r="Y870" i="10"/>
  <c r="Y871" i="10"/>
  <c r="Y872" i="10"/>
  <c r="Y873" i="10"/>
  <c r="Y874" i="10"/>
  <c r="Y875" i="10"/>
  <c r="Y876" i="10"/>
  <c r="Y877" i="10"/>
  <c r="Y878" i="10"/>
  <c r="Y879" i="10"/>
  <c r="Y880" i="10"/>
  <c r="Y881" i="10"/>
  <c r="Y882" i="10"/>
  <c r="Y883" i="10"/>
  <c r="Y884" i="10"/>
  <c r="Y885" i="10"/>
  <c r="Y886" i="10"/>
  <c r="Y887" i="10"/>
  <c r="Y888" i="10"/>
  <c r="Y889" i="10"/>
  <c r="Y890" i="10"/>
  <c r="Y891" i="10"/>
  <c r="Y892" i="10"/>
  <c r="Y893" i="10"/>
  <c r="Y894" i="10"/>
  <c r="Y895" i="10"/>
  <c r="Y896" i="10"/>
  <c r="Y897" i="10"/>
  <c r="Y898" i="10"/>
  <c r="Y899" i="10"/>
  <c r="Y900" i="10"/>
  <c r="Y901" i="10"/>
  <c r="Y902" i="10"/>
  <c r="Y903" i="10"/>
  <c r="Y904" i="10"/>
  <c r="Y905" i="10"/>
  <c r="Y906" i="10"/>
  <c r="Y907" i="10"/>
  <c r="Y908" i="10"/>
  <c r="Y909" i="10"/>
  <c r="Y910" i="10"/>
  <c r="Y911" i="10"/>
  <c r="Y912" i="10"/>
  <c r="Y913" i="10"/>
  <c r="Y914" i="10"/>
  <c r="Y915" i="10"/>
  <c r="Y916" i="10"/>
  <c r="Y917" i="10"/>
  <c r="Y918" i="10"/>
  <c r="Y919" i="10"/>
  <c r="Y920" i="10"/>
  <c r="Y921" i="10"/>
  <c r="Y922" i="10"/>
  <c r="Y923" i="10"/>
  <c r="Y924" i="10"/>
  <c r="Y925" i="10"/>
  <c r="Y926" i="10"/>
  <c r="Y927" i="10"/>
  <c r="Y928" i="10"/>
  <c r="Y929" i="10"/>
  <c r="Y930" i="10"/>
  <c r="Y931" i="10"/>
  <c r="Y932" i="10"/>
  <c r="Y933" i="10"/>
  <c r="Y934" i="10"/>
  <c r="Y935" i="10"/>
  <c r="Y936" i="10"/>
  <c r="Y937" i="10"/>
  <c r="Y938" i="10"/>
  <c r="Y939" i="10"/>
  <c r="Y940" i="10"/>
  <c r="Y941" i="10"/>
  <c r="Y942" i="10"/>
  <c r="Y943" i="10"/>
  <c r="Y944" i="10"/>
  <c r="Y945" i="10"/>
  <c r="Y946" i="10"/>
  <c r="Y947" i="10"/>
  <c r="Y948" i="10"/>
  <c r="Y949" i="10"/>
  <c r="Y950" i="10"/>
  <c r="Y951" i="10"/>
  <c r="Y952" i="10"/>
  <c r="Y953" i="10"/>
  <c r="Y954" i="10"/>
  <c r="Y955" i="10"/>
  <c r="Y956" i="10"/>
  <c r="Y957" i="10"/>
  <c r="Y958" i="10"/>
  <c r="Y959" i="10"/>
  <c r="Y960" i="10"/>
  <c r="Y961" i="10"/>
  <c r="Y962" i="10"/>
  <c r="Y963" i="10"/>
  <c r="Y964" i="10"/>
  <c r="Y965" i="10"/>
  <c r="Y966" i="10"/>
  <c r="Y967" i="10"/>
  <c r="Y968" i="10"/>
  <c r="Y969" i="10"/>
  <c r="Y970" i="10"/>
  <c r="Y971" i="10"/>
  <c r="Y972" i="10"/>
  <c r="Y973" i="10"/>
  <c r="Y974" i="10"/>
  <c r="Y975" i="10"/>
  <c r="Y976" i="10"/>
  <c r="Y977" i="10"/>
  <c r="Y978" i="10"/>
  <c r="Y979" i="10"/>
  <c r="Y980" i="10"/>
  <c r="Y981" i="10"/>
  <c r="Y982" i="10"/>
  <c r="Y983" i="10"/>
  <c r="Y984" i="10"/>
  <c r="Y985" i="10"/>
  <c r="Y986" i="10"/>
  <c r="Y987" i="10"/>
  <c r="Y988" i="10"/>
  <c r="Y989" i="10"/>
  <c r="Y990" i="10"/>
  <c r="Y991" i="10"/>
  <c r="Y992" i="10"/>
  <c r="Y993" i="10"/>
  <c r="Y994" i="10"/>
  <c r="Y995" i="10"/>
  <c r="Y996" i="10"/>
  <c r="Y997" i="10"/>
  <c r="Y998" i="10"/>
  <c r="Y999" i="10"/>
  <c r="Y1000" i="10"/>
  <c r="Y1001" i="10"/>
  <c r="Y1002" i="10"/>
  <c r="Y1003" i="10"/>
  <c r="Y1004" i="10"/>
  <c r="Y1005" i="10"/>
  <c r="Y1006" i="10"/>
  <c r="Y1007" i="10"/>
  <c r="Y1008" i="10"/>
  <c r="Y1009" i="10"/>
  <c r="Y1010" i="10"/>
  <c r="Y1011" i="10"/>
  <c r="Y1012" i="10"/>
  <c r="Y1013" i="10"/>
  <c r="Y1014" i="10"/>
  <c r="Y1015" i="10"/>
  <c r="Y1016" i="10"/>
  <c r="Y1017" i="10"/>
  <c r="Y1018" i="10"/>
  <c r="Y1019" i="10"/>
  <c r="Y1020" i="10"/>
  <c r="Y1021" i="10"/>
  <c r="Y1022" i="10"/>
  <c r="Y1023" i="10"/>
  <c r="Y1024" i="10"/>
  <c r="Y1025" i="10"/>
  <c r="Y1026" i="10"/>
  <c r="Y1027" i="10"/>
  <c r="Y1028" i="10"/>
  <c r="Y1029" i="10"/>
  <c r="Y1030" i="10"/>
  <c r="Y1031" i="10"/>
  <c r="Y1032" i="10"/>
  <c r="Y1033" i="10"/>
  <c r="Y1034" i="10"/>
  <c r="Y1035" i="10"/>
  <c r="Y1036" i="10"/>
  <c r="Y1037" i="10"/>
  <c r="Y1038" i="10"/>
  <c r="Y1039" i="10"/>
  <c r="Y1040" i="10"/>
  <c r="Y1041" i="10"/>
  <c r="Y1042" i="10"/>
  <c r="Y1043" i="10"/>
  <c r="Y1044" i="10"/>
  <c r="Y1045" i="10"/>
  <c r="Y1046" i="10"/>
  <c r="Y1047" i="10"/>
  <c r="Y1048" i="10"/>
  <c r="Y1049" i="10"/>
  <c r="Y1050" i="10"/>
  <c r="Y1051" i="10"/>
  <c r="Y1052" i="10"/>
  <c r="Y1053" i="10"/>
  <c r="Y1054" i="10"/>
  <c r="Y1055" i="10"/>
  <c r="Y1056" i="10"/>
  <c r="Y1057" i="10"/>
  <c r="Y1058" i="10"/>
  <c r="Y1059" i="10"/>
  <c r="Y1060" i="10"/>
  <c r="Y1061" i="10"/>
  <c r="Y1062" i="10"/>
  <c r="Y1063" i="10"/>
  <c r="Y1064" i="10"/>
  <c r="Y1065" i="10"/>
  <c r="Y1066" i="10"/>
  <c r="Y1067" i="10"/>
  <c r="Y1068" i="10"/>
  <c r="Y1069" i="10"/>
  <c r="Y1070" i="10"/>
  <c r="Y1071" i="10"/>
  <c r="Y1072" i="10"/>
  <c r="Y1073" i="10"/>
  <c r="Y1074" i="10"/>
  <c r="Y1075" i="10"/>
  <c r="Y1076" i="10"/>
  <c r="Y1077" i="10"/>
  <c r="Y1078" i="10"/>
  <c r="Y1079" i="10"/>
  <c r="Y1080" i="10"/>
  <c r="Y1081" i="10"/>
  <c r="Y1082" i="10"/>
  <c r="Y1083" i="10"/>
  <c r="Y1084" i="10"/>
  <c r="Y1085" i="10"/>
  <c r="Y1086" i="10"/>
  <c r="Y1087" i="10"/>
  <c r="Y1088" i="10"/>
  <c r="Y1089" i="10"/>
  <c r="Y1090" i="10"/>
  <c r="Y1091" i="10"/>
  <c r="Y1092" i="10"/>
  <c r="Y1093" i="10"/>
  <c r="Y1094" i="10"/>
  <c r="Y1095" i="10"/>
  <c r="Y1096" i="10"/>
  <c r="Y1097" i="10"/>
  <c r="Y1098" i="10"/>
  <c r="Y1099" i="10"/>
  <c r="Y1100" i="10"/>
  <c r="Y1101" i="10"/>
  <c r="Y1102" i="10"/>
  <c r="Y1103" i="10"/>
  <c r="Y1104" i="10"/>
  <c r="Y1105" i="10"/>
  <c r="Y1106" i="10"/>
  <c r="Y1107" i="10"/>
  <c r="Y1108" i="10"/>
  <c r="Y1109" i="10"/>
  <c r="Y1110" i="10"/>
  <c r="Y1111" i="10"/>
  <c r="Y1112" i="10"/>
  <c r="Y1113" i="10"/>
  <c r="Y1114" i="10"/>
  <c r="Y1115" i="10"/>
  <c r="Y1116" i="10"/>
  <c r="Y1117" i="10"/>
  <c r="Y1118" i="10"/>
  <c r="Y1119" i="10"/>
  <c r="Y1120" i="10"/>
  <c r="Y1121" i="10"/>
  <c r="Y1122" i="10"/>
  <c r="Y1123" i="10"/>
  <c r="Y1124" i="10"/>
  <c r="Y1125" i="10"/>
  <c r="Y1126" i="10"/>
  <c r="Y1127" i="10"/>
  <c r="Y1128" i="10"/>
  <c r="Y1129" i="10"/>
  <c r="Y1130" i="10"/>
  <c r="Y1131" i="10"/>
  <c r="Y1132" i="10"/>
  <c r="Y1133" i="10"/>
  <c r="Y1134" i="10"/>
  <c r="Y1135" i="10"/>
  <c r="Y1136" i="10"/>
  <c r="Y1137" i="10"/>
  <c r="Y1138" i="10"/>
  <c r="Y1139" i="10"/>
  <c r="Y1140" i="10"/>
  <c r="Y1141" i="10"/>
  <c r="Y1142" i="10"/>
  <c r="Y1143" i="10"/>
  <c r="Y1144" i="10"/>
  <c r="Y1145" i="10"/>
  <c r="Y1146" i="10"/>
  <c r="Y1147" i="10"/>
  <c r="Y1148" i="10"/>
  <c r="Y1149" i="10"/>
  <c r="Y1150" i="10"/>
  <c r="Y1151" i="10"/>
  <c r="Y1152" i="10"/>
  <c r="Y1153" i="10"/>
  <c r="Y1154" i="10"/>
  <c r="Y1155" i="10"/>
  <c r="Y1156" i="10"/>
  <c r="Y1157" i="10"/>
  <c r="Y1158" i="10"/>
  <c r="Y1159" i="10"/>
  <c r="Y1160" i="10"/>
  <c r="Y1161" i="10"/>
  <c r="Y1162" i="10"/>
  <c r="Y1163" i="10"/>
  <c r="Y1164" i="10"/>
  <c r="Y1165" i="10"/>
  <c r="Y1166" i="10"/>
  <c r="Y1167" i="10"/>
  <c r="Y1168" i="10"/>
  <c r="Y1169" i="10"/>
  <c r="Y1170" i="10"/>
  <c r="Y1171" i="10"/>
  <c r="Y1172" i="10"/>
  <c r="Y1173" i="10"/>
  <c r="Y1174" i="10"/>
  <c r="Y1175" i="10"/>
  <c r="Y1176" i="10"/>
  <c r="Y1177" i="10"/>
  <c r="Y1178" i="10"/>
  <c r="Y1179" i="10"/>
  <c r="Y1180" i="10"/>
  <c r="Y1181" i="10"/>
  <c r="Y1182" i="10"/>
  <c r="Y1183" i="10"/>
  <c r="Y1184" i="10"/>
  <c r="Y1185" i="10"/>
  <c r="Y1186" i="10"/>
  <c r="Y1187" i="10"/>
  <c r="Y1188" i="10"/>
  <c r="Y1189" i="10"/>
  <c r="Y1190" i="10"/>
  <c r="Y1191" i="10"/>
  <c r="Y1192" i="10"/>
  <c r="Y1193" i="10"/>
  <c r="Y1194" i="10"/>
  <c r="Y1195" i="10"/>
  <c r="Y1196" i="10"/>
  <c r="Y1197" i="10"/>
  <c r="Y1198" i="10"/>
  <c r="Y1199" i="10"/>
  <c r="Y1200" i="10"/>
  <c r="Y1201" i="10"/>
  <c r="Y1202" i="10"/>
  <c r="Y1203" i="10"/>
  <c r="Y1204" i="10"/>
  <c r="Y1205" i="10"/>
  <c r="Y1206" i="10"/>
  <c r="Y1207" i="10"/>
  <c r="Y1208" i="10"/>
  <c r="Y1209" i="10"/>
  <c r="Y1210" i="10"/>
  <c r="Y1211" i="10"/>
  <c r="Y1212" i="10"/>
  <c r="Y1213" i="10"/>
  <c r="Y1214" i="10"/>
  <c r="Y1215" i="10"/>
  <c r="Y1216" i="10"/>
  <c r="Y1217" i="10"/>
  <c r="Y1218" i="10"/>
  <c r="Y1219" i="10"/>
  <c r="Y1220" i="10"/>
  <c r="Y1221" i="10"/>
  <c r="Y1222" i="10"/>
  <c r="Y1223" i="10"/>
  <c r="Y1224" i="10"/>
  <c r="Y1225" i="10"/>
  <c r="Y1226" i="10"/>
  <c r="Y1227" i="10"/>
  <c r="Y1228" i="10"/>
  <c r="Y1229" i="10"/>
  <c r="Y1230" i="10"/>
  <c r="Y1231" i="10"/>
  <c r="Y1232" i="10"/>
  <c r="Y1233" i="10"/>
  <c r="Y1234" i="10"/>
  <c r="Y1235" i="10"/>
  <c r="Y1236" i="10"/>
  <c r="Y1237" i="10"/>
  <c r="Y1238" i="10"/>
  <c r="Y1239" i="10"/>
  <c r="Y1240" i="10"/>
  <c r="Y1241" i="10"/>
  <c r="Y1242" i="10"/>
  <c r="Y1243" i="10"/>
  <c r="Y1244" i="10"/>
  <c r="Y1245" i="10"/>
  <c r="Y1246" i="10"/>
  <c r="Y1247" i="10"/>
  <c r="Y1248" i="10"/>
  <c r="Y1249" i="10"/>
  <c r="Y1250" i="10"/>
  <c r="Y1251" i="10"/>
  <c r="Y1252" i="10"/>
  <c r="Y1253" i="10"/>
  <c r="Y1254" i="10"/>
  <c r="Y1255" i="10"/>
  <c r="Y1256" i="10"/>
  <c r="Y1257" i="10"/>
  <c r="Y1258" i="10"/>
  <c r="Y1259" i="10"/>
  <c r="Y1260" i="10"/>
  <c r="Y1261" i="10"/>
  <c r="Y1262" i="10"/>
  <c r="Y1263" i="10"/>
  <c r="Y1264" i="10"/>
  <c r="Y1265" i="10"/>
  <c r="Y1266" i="10"/>
  <c r="Y1267" i="10"/>
  <c r="Y1268" i="10"/>
  <c r="Y1269" i="10"/>
  <c r="Y1270" i="10"/>
  <c r="Y1271" i="10"/>
  <c r="Y1272" i="10"/>
  <c r="Y1273" i="10"/>
  <c r="Y1274" i="10"/>
  <c r="Y1275" i="10"/>
  <c r="Y1276" i="10"/>
  <c r="Y1277" i="10"/>
  <c r="Y1278" i="10"/>
  <c r="Y1279" i="10"/>
  <c r="Y1280" i="10"/>
  <c r="Y1281" i="10"/>
  <c r="Y1282" i="10"/>
  <c r="Y1283" i="10"/>
  <c r="Y1284" i="10"/>
  <c r="Y1285" i="10"/>
  <c r="Y1286" i="10"/>
  <c r="Y1287" i="10"/>
  <c r="Y1288" i="10"/>
  <c r="Y1289" i="10"/>
  <c r="Y1290" i="10"/>
  <c r="Y1291" i="10"/>
  <c r="Y1292" i="10"/>
  <c r="Y1293" i="10"/>
  <c r="Y1294" i="10"/>
  <c r="Y1295" i="10"/>
  <c r="Y1296" i="10"/>
  <c r="Y1297" i="10"/>
  <c r="Y1298" i="10"/>
  <c r="Y1299" i="10"/>
  <c r="Y1300" i="10"/>
  <c r="Y1301" i="10"/>
  <c r="Y1302" i="10"/>
  <c r="Y1303" i="10"/>
  <c r="Y1304" i="10"/>
  <c r="Y1305" i="10"/>
  <c r="Y1306" i="10"/>
  <c r="Y1307" i="10"/>
  <c r="Y1308" i="10"/>
  <c r="Y1309" i="10"/>
  <c r="Y1310" i="10"/>
  <c r="Y1311" i="10"/>
  <c r="Y1312" i="10"/>
  <c r="Y1313" i="10"/>
  <c r="Y1314" i="10"/>
  <c r="Y1315" i="10"/>
  <c r="Y1316" i="10"/>
  <c r="Y1317" i="10"/>
  <c r="Y1318" i="10"/>
  <c r="Y1319" i="10"/>
  <c r="Y1320" i="10"/>
  <c r="Y1321" i="10"/>
  <c r="Y1322" i="10"/>
  <c r="Y1323" i="10"/>
  <c r="Y1324" i="10"/>
  <c r="Y1325" i="10"/>
  <c r="Y1326" i="10"/>
  <c r="Y1327" i="10"/>
  <c r="Y1328" i="10"/>
  <c r="Y1329" i="10"/>
  <c r="Y1330" i="10"/>
  <c r="Y1331" i="10"/>
  <c r="Y1332" i="10"/>
  <c r="Y1333" i="10"/>
  <c r="Y1334" i="10"/>
  <c r="Y1335" i="10"/>
  <c r="Y1336" i="10"/>
  <c r="Y1337" i="10"/>
  <c r="Y1338" i="10"/>
  <c r="Y1339" i="10"/>
  <c r="Y1340" i="10"/>
  <c r="Y1341" i="10"/>
  <c r="Y1342" i="10"/>
  <c r="Y1343" i="10"/>
  <c r="Y1344" i="10"/>
  <c r="Y1345" i="10"/>
  <c r="Y1346" i="10"/>
  <c r="Y1347" i="10"/>
  <c r="Y1348" i="10"/>
  <c r="Y1349" i="10"/>
  <c r="Y1350" i="10"/>
  <c r="Y1351" i="10"/>
  <c r="Y1352" i="10"/>
  <c r="Y1353" i="10"/>
  <c r="Y1354" i="10"/>
  <c r="Y1355" i="10"/>
  <c r="Y1356" i="10"/>
  <c r="Y1357" i="10"/>
  <c r="Y1358" i="10"/>
  <c r="Y1359" i="10"/>
  <c r="Y1360" i="10"/>
  <c r="Y1361" i="10"/>
  <c r="Y1362" i="10"/>
  <c r="Y1363" i="10"/>
  <c r="Y1364" i="10"/>
  <c r="Y1365" i="10"/>
  <c r="Y1366" i="10"/>
  <c r="Y1367" i="10"/>
  <c r="Y1368" i="10"/>
  <c r="Y1369" i="10"/>
  <c r="Y1370" i="10"/>
  <c r="Y1371" i="10"/>
  <c r="Y1372" i="10"/>
  <c r="Y1373" i="10"/>
  <c r="Y1374" i="10"/>
  <c r="Y1375" i="10"/>
  <c r="Y1376" i="10"/>
  <c r="Y1377" i="10"/>
  <c r="Y1378" i="10"/>
  <c r="Y1379" i="10"/>
  <c r="Y1380" i="10"/>
  <c r="Y1381" i="10"/>
  <c r="Y1382" i="10"/>
  <c r="Y1383" i="10"/>
  <c r="Y1384" i="10"/>
  <c r="Y1385" i="10"/>
  <c r="Y1386" i="10"/>
  <c r="Y1387" i="10"/>
  <c r="Y1388" i="10"/>
  <c r="Y1389" i="10"/>
  <c r="Y1390" i="10"/>
  <c r="Y1391" i="10"/>
  <c r="Y1392" i="10"/>
  <c r="Y1393" i="10"/>
  <c r="Y1394" i="10"/>
  <c r="Y1395" i="10"/>
  <c r="Y1396" i="10"/>
  <c r="Y1397" i="10"/>
  <c r="Y1398" i="10"/>
  <c r="Y1399" i="10"/>
  <c r="Y1400" i="10"/>
  <c r="Y1401" i="10"/>
  <c r="Y1402" i="10"/>
  <c r="Y1403" i="10"/>
  <c r="Y1404" i="10"/>
  <c r="Y1405" i="10"/>
  <c r="Y1406" i="10"/>
  <c r="Y1407" i="10"/>
  <c r="Y1408" i="10"/>
  <c r="Y1409" i="10"/>
  <c r="Y1410" i="10"/>
  <c r="Y1411" i="10"/>
  <c r="Y1412" i="10"/>
  <c r="Y1413" i="10"/>
  <c r="Y1414" i="10"/>
  <c r="Y1415" i="10"/>
  <c r="Y1416" i="10"/>
  <c r="Y1417" i="10"/>
  <c r="Y1418" i="10"/>
  <c r="Y1419" i="10"/>
  <c r="Y1420" i="10"/>
  <c r="Y1421" i="10"/>
  <c r="Y1422" i="10"/>
  <c r="Y1423" i="10"/>
  <c r="Y1424" i="10"/>
  <c r="Y1425" i="10"/>
  <c r="Y1426" i="10"/>
  <c r="Y1427" i="10"/>
  <c r="Y1428" i="10"/>
  <c r="Y1429" i="10"/>
  <c r="Y1430" i="10"/>
  <c r="Y1431" i="10"/>
  <c r="Y1432" i="10"/>
  <c r="Y1433" i="10"/>
  <c r="Y1434" i="10"/>
  <c r="Y1435" i="10"/>
  <c r="Y1436" i="10"/>
  <c r="Y1437" i="10"/>
  <c r="Y1438" i="10"/>
  <c r="Y1439" i="10"/>
  <c r="Y1440" i="10"/>
  <c r="Y1441" i="10"/>
  <c r="Y1442" i="10"/>
  <c r="Y1443" i="10"/>
  <c r="Y1444" i="10"/>
  <c r="Y1445" i="10"/>
  <c r="Y1446" i="10"/>
  <c r="Y1447" i="10"/>
  <c r="Y1448" i="10"/>
  <c r="Y1449" i="10"/>
  <c r="Y1450" i="10"/>
  <c r="Y1451" i="10"/>
  <c r="Y1452" i="10"/>
  <c r="Y1453" i="10"/>
  <c r="Y1454" i="10"/>
  <c r="Y1455" i="10"/>
  <c r="Y1456" i="10"/>
  <c r="Y1457" i="10"/>
  <c r="Y1458" i="10"/>
  <c r="Y1459" i="10"/>
  <c r="Y1460" i="10"/>
  <c r="Y1461" i="10"/>
  <c r="Y1462" i="10"/>
  <c r="Y1463" i="10"/>
  <c r="Y1464" i="10"/>
  <c r="Y1465" i="10"/>
  <c r="Y1466" i="10"/>
  <c r="Y1467" i="10"/>
  <c r="Y1468" i="10"/>
  <c r="Y1469" i="10"/>
  <c r="Y1470" i="10"/>
  <c r="Y1471" i="10"/>
  <c r="Y1472" i="10"/>
  <c r="Y1473" i="10"/>
  <c r="Y1474" i="10"/>
  <c r="Y1475" i="10"/>
  <c r="Y1476" i="10"/>
  <c r="Y1477" i="10"/>
  <c r="Y1478" i="10"/>
  <c r="Y1479" i="10"/>
  <c r="Y1480" i="10"/>
  <c r="Y1481" i="10"/>
  <c r="Y1482" i="10"/>
  <c r="Y1483" i="10"/>
  <c r="Y1484" i="10"/>
  <c r="Y1485" i="10"/>
  <c r="Y1486" i="10"/>
  <c r="Y1487" i="10"/>
  <c r="Y1488" i="10"/>
  <c r="Y1489" i="10"/>
  <c r="Y1490" i="10"/>
  <c r="Y1491" i="10"/>
  <c r="Y1492" i="10"/>
  <c r="Y1493" i="10"/>
  <c r="Y1494" i="10"/>
  <c r="Y1495" i="10"/>
  <c r="Y1496" i="10"/>
  <c r="Y1497" i="10"/>
  <c r="Y1498" i="10"/>
  <c r="Y1499" i="10"/>
  <c r="Y1500" i="10"/>
  <c r="Y1501" i="10"/>
  <c r="Y1502" i="10"/>
  <c r="Y1503" i="10"/>
  <c r="Y1504" i="10"/>
  <c r="Y1505" i="10"/>
  <c r="Y1506" i="10"/>
  <c r="Y1507" i="10"/>
  <c r="Y1508" i="10"/>
  <c r="Y1509" i="10"/>
  <c r="Y1510" i="10"/>
  <c r="Y1511" i="10"/>
  <c r="Y1512" i="10"/>
  <c r="Y1513" i="10"/>
  <c r="Y1514" i="10"/>
  <c r="Y1515" i="10"/>
  <c r="Y1516" i="10"/>
  <c r="Y1517" i="10"/>
  <c r="Y1518" i="10"/>
  <c r="Y1519" i="10"/>
  <c r="Y1520" i="10"/>
  <c r="Y1521" i="10"/>
  <c r="Y1522" i="10"/>
  <c r="Y1523" i="10"/>
  <c r="Y1524" i="10"/>
  <c r="Y1525" i="10"/>
  <c r="Y1526" i="10"/>
  <c r="Y1527" i="10"/>
  <c r="Y1528" i="10"/>
  <c r="Y1529" i="10"/>
  <c r="Y1530" i="10"/>
  <c r="Y1531" i="10"/>
  <c r="Y1532" i="10"/>
  <c r="Y1533" i="10"/>
  <c r="Y1534" i="10"/>
  <c r="Y1535" i="10"/>
  <c r="Y1536" i="10"/>
  <c r="Y1537" i="10"/>
  <c r="Y1538" i="10"/>
  <c r="Y1539" i="10"/>
  <c r="Y1540" i="10"/>
  <c r="Y1541" i="10"/>
  <c r="Y1542" i="10"/>
  <c r="Y1543" i="10"/>
  <c r="Y1544" i="10"/>
  <c r="Y1545" i="10"/>
  <c r="Y1546" i="10"/>
  <c r="Y1547" i="10"/>
  <c r="Y1548" i="10"/>
  <c r="Y1549" i="10"/>
  <c r="Y1550" i="10"/>
  <c r="Y1551" i="10"/>
  <c r="Y1552" i="10"/>
  <c r="Y1553" i="10"/>
  <c r="Y1554" i="10"/>
  <c r="Y1555" i="10"/>
  <c r="Y1556" i="10"/>
  <c r="Y1557" i="10"/>
  <c r="Y1558" i="10"/>
  <c r="Y1559" i="10"/>
  <c r="Y1560" i="10"/>
  <c r="Y1561" i="10"/>
  <c r="Y1562" i="10"/>
  <c r="Y1563" i="10"/>
  <c r="Y1564" i="10"/>
  <c r="Y1565" i="10"/>
  <c r="Y1566" i="10"/>
  <c r="Y1567" i="10"/>
  <c r="Y1568" i="10"/>
  <c r="Y1569" i="10"/>
  <c r="Y1570" i="10"/>
  <c r="Y1571" i="10"/>
  <c r="Y1572" i="10"/>
  <c r="Y1573" i="10"/>
  <c r="Y1574" i="10"/>
  <c r="Y1575" i="10"/>
  <c r="Y1576" i="10"/>
  <c r="Y1577" i="10"/>
  <c r="Y1578" i="10"/>
  <c r="Y1579" i="10"/>
  <c r="Y1580" i="10"/>
  <c r="Y1581" i="10"/>
  <c r="Y1582" i="10"/>
  <c r="Y1583" i="10"/>
  <c r="Y1584" i="10"/>
  <c r="Y1585" i="10"/>
  <c r="Y1586" i="10"/>
  <c r="Y1587" i="10"/>
  <c r="Y1588" i="10"/>
  <c r="Y1589" i="10"/>
  <c r="Y1590" i="10"/>
  <c r="Y1591" i="10"/>
  <c r="Y1592" i="10"/>
  <c r="Y1593" i="10"/>
  <c r="Y1594" i="10"/>
  <c r="Y1595" i="10"/>
  <c r="Y1596" i="10"/>
  <c r="Y1597" i="10"/>
  <c r="Y1598" i="10"/>
  <c r="Y1599" i="10"/>
  <c r="Y1600" i="10"/>
  <c r="Y1601" i="10"/>
  <c r="Y1602" i="10"/>
  <c r="Y1603" i="10"/>
  <c r="Y1604" i="10"/>
  <c r="Y1605" i="10"/>
  <c r="Y1606" i="10"/>
  <c r="Y1607" i="10"/>
  <c r="Y1608" i="10"/>
  <c r="Y1609" i="10"/>
  <c r="Y1610" i="10"/>
  <c r="Y1611" i="10"/>
  <c r="Y1612" i="10"/>
  <c r="Y1613" i="10"/>
  <c r="Y1614" i="10"/>
  <c r="Y1615" i="10"/>
  <c r="Y1616" i="10"/>
  <c r="Y1617" i="10"/>
  <c r="Y1618" i="10"/>
  <c r="Y1619" i="10"/>
  <c r="Y1620" i="10"/>
  <c r="Y1621" i="10"/>
  <c r="Y1622" i="10"/>
  <c r="Y1623" i="10"/>
  <c r="Y1624" i="10"/>
  <c r="Y1625" i="10"/>
  <c r="Y1626" i="10"/>
  <c r="Y1627" i="10"/>
  <c r="Y1628" i="10"/>
  <c r="Y1629" i="10"/>
  <c r="Y1630" i="10"/>
  <c r="Y1631" i="10"/>
  <c r="Y1632" i="10"/>
  <c r="Y1633" i="10"/>
  <c r="Y1634" i="10"/>
  <c r="Y1635" i="10"/>
  <c r="Y1636" i="10"/>
  <c r="Y1637" i="10"/>
  <c r="Y1638" i="10"/>
  <c r="Y1639" i="10"/>
  <c r="Y1640" i="10"/>
  <c r="Y1641" i="10"/>
  <c r="Y1642" i="10"/>
  <c r="Y1643" i="10"/>
  <c r="Y1644" i="10"/>
  <c r="Y1645" i="10"/>
  <c r="Y1646" i="10"/>
  <c r="Y1647" i="10"/>
  <c r="Y1648" i="10"/>
  <c r="Y1649" i="10"/>
  <c r="Y1650" i="10"/>
  <c r="Y1651" i="10"/>
  <c r="Y1652" i="10"/>
  <c r="Y1653" i="10"/>
  <c r="Y1654" i="10"/>
  <c r="Y1655" i="10"/>
  <c r="Y1656" i="10"/>
  <c r="Y1657" i="10"/>
  <c r="Y1658" i="10"/>
  <c r="Y1659" i="10"/>
  <c r="Y1660" i="10"/>
  <c r="Y1661" i="10"/>
  <c r="Y1662" i="10"/>
  <c r="Y1663" i="10"/>
  <c r="Y1664" i="10"/>
  <c r="Y1665" i="10"/>
  <c r="Y1666" i="10"/>
  <c r="Y1667" i="10"/>
  <c r="Y1668" i="10"/>
  <c r="Y1669" i="10"/>
  <c r="Y1670" i="10"/>
  <c r="Y1671" i="10"/>
  <c r="Y1672" i="10"/>
  <c r="Y1673" i="10"/>
  <c r="Y1674" i="10"/>
  <c r="Y1675" i="10"/>
  <c r="Y1676" i="10"/>
  <c r="Y1677" i="10"/>
  <c r="Y1678" i="10"/>
  <c r="Y1679" i="10"/>
  <c r="Y1680" i="10"/>
  <c r="Y1681" i="10"/>
  <c r="Y1682" i="10"/>
  <c r="Y1683" i="10"/>
  <c r="Y1684" i="10"/>
  <c r="Y1685" i="10"/>
  <c r="Y1686" i="10"/>
  <c r="Y1687" i="10"/>
  <c r="Y1688" i="10"/>
  <c r="Y1689" i="10"/>
  <c r="Y1690" i="10"/>
  <c r="Y1691" i="10"/>
  <c r="Y1692" i="10"/>
  <c r="Y1693" i="10"/>
  <c r="Y1694" i="10"/>
  <c r="Y1695" i="10"/>
  <c r="Y1696" i="10"/>
  <c r="Y1697" i="10"/>
  <c r="Y1698" i="10"/>
  <c r="Y1699" i="10"/>
  <c r="Y1700" i="10"/>
  <c r="Y1701" i="10"/>
  <c r="Y1702" i="10"/>
  <c r="Y1703" i="10"/>
  <c r="Y1704" i="10"/>
  <c r="Y1705" i="10"/>
  <c r="Y1706" i="10"/>
  <c r="Y1707" i="10"/>
  <c r="Y1708" i="10"/>
  <c r="Y1709" i="10"/>
  <c r="Y1710" i="10"/>
  <c r="Y1711" i="10"/>
  <c r="Y1712" i="10"/>
  <c r="Y1713" i="10"/>
  <c r="Y1714" i="10"/>
  <c r="Y1715" i="10"/>
  <c r="Y1716" i="10"/>
  <c r="Y1717" i="10"/>
  <c r="Y1718" i="10"/>
  <c r="Y1719" i="10"/>
  <c r="Y1720" i="10"/>
  <c r="Y1721" i="10"/>
  <c r="Y1722" i="10"/>
  <c r="Y1723" i="10"/>
  <c r="Y1724" i="10"/>
  <c r="Y1725" i="10"/>
  <c r="Y1726" i="10"/>
  <c r="Y1727" i="10"/>
  <c r="Y1728" i="10"/>
  <c r="Y1729" i="10"/>
  <c r="Y1730" i="10"/>
  <c r="Y1731" i="10"/>
  <c r="Y1732" i="10"/>
  <c r="Y1733" i="10"/>
  <c r="Y1734" i="10"/>
  <c r="Y1735" i="10"/>
  <c r="Y1736" i="10"/>
  <c r="Y1737" i="10"/>
  <c r="Y1738" i="10"/>
  <c r="Y1739" i="10"/>
  <c r="Y1740" i="10"/>
  <c r="Y1741" i="10"/>
  <c r="Y1742" i="10"/>
  <c r="Y1743" i="10"/>
  <c r="Y1744" i="10"/>
  <c r="Y1745" i="10"/>
  <c r="Y1746" i="10"/>
  <c r="Y1747" i="10"/>
  <c r="Y1748" i="10"/>
  <c r="Y1749" i="10"/>
  <c r="Y1750" i="10"/>
  <c r="Y1751" i="10"/>
  <c r="Y1752" i="10"/>
  <c r="Y1753" i="10"/>
  <c r="Y1754" i="10"/>
  <c r="Y1755" i="10"/>
  <c r="Y1756" i="10"/>
  <c r="Y1757" i="10"/>
  <c r="Y1758" i="10"/>
  <c r="Y1759" i="10"/>
  <c r="Y1760" i="10"/>
  <c r="Y1761" i="10"/>
  <c r="Y1762" i="10"/>
  <c r="Y1763" i="10"/>
  <c r="Y1764" i="10"/>
  <c r="Y1765" i="10"/>
  <c r="Y1766" i="10"/>
  <c r="Y1767" i="10"/>
  <c r="Y1768" i="10"/>
  <c r="Y1769" i="10"/>
  <c r="Y1770" i="10"/>
  <c r="Y1771" i="10"/>
  <c r="Y1772" i="10"/>
  <c r="Y1773" i="10"/>
  <c r="Y1774" i="10"/>
  <c r="Y1775" i="10"/>
  <c r="Y1776" i="10"/>
  <c r="Y1777" i="10"/>
  <c r="Y1778" i="10"/>
  <c r="Y1779" i="10"/>
  <c r="Y1780" i="10"/>
  <c r="Y1781" i="10"/>
  <c r="Y1782" i="10"/>
  <c r="Y1783" i="10"/>
  <c r="Y1784" i="10"/>
  <c r="Y1785" i="10"/>
  <c r="Y1786" i="10"/>
  <c r="Y1787" i="10"/>
  <c r="Y1788" i="10"/>
  <c r="Y1789" i="10"/>
  <c r="Y1790" i="10"/>
  <c r="Y1791" i="10"/>
  <c r="Y1792" i="10"/>
  <c r="Y1793" i="10"/>
  <c r="Y1794" i="10"/>
  <c r="Y1795" i="10"/>
  <c r="Y1796" i="10"/>
  <c r="Y1797" i="10"/>
  <c r="Y1798" i="10"/>
  <c r="Y1799" i="10"/>
  <c r="Y1800" i="10"/>
  <c r="Y1801" i="10"/>
  <c r="Y1802" i="10"/>
  <c r="Y1803" i="10"/>
  <c r="Y1804" i="10"/>
  <c r="Y1805" i="10"/>
  <c r="Y1806" i="10"/>
  <c r="Y1807" i="10"/>
  <c r="Y1808" i="10"/>
  <c r="Y1809" i="10"/>
  <c r="Y1810" i="10"/>
  <c r="Y1811" i="10"/>
  <c r="Y1812" i="10"/>
  <c r="Y1813" i="10"/>
  <c r="Y1814" i="10"/>
  <c r="Y1815" i="10"/>
  <c r="Y1816" i="10"/>
  <c r="Y1817" i="10"/>
  <c r="Y1818" i="10"/>
  <c r="Y1819" i="10"/>
  <c r="Y1820" i="10"/>
  <c r="Y1821" i="10"/>
  <c r="Y1822" i="10"/>
  <c r="Y1823" i="10"/>
  <c r="Y1824" i="10"/>
  <c r="Y1825" i="10"/>
  <c r="Y1826" i="10"/>
  <c r="Y1827" i="10"/>
  <c r="Y1828" i="10"/>
  <c r="Y1829" i="10"/>
  <c r="Y1830" i="10"/>
  <c r="Y1831" i="10"/>
  <c r="Y1832" i="10"/>
  <c r="Y1833" i="10"/>
  <c r="Y1834" i="10"/>
  <c r="Y1835" i="10"/>
  <c r="Y1836" i="10"/>
  <c r="Y1837" i="10"/>
  <c r="Y1838" i="10"/>
  <c r="Y1839" i="10"/>
  <c r="Y1840" i="10"/>
  <c r="Y1841" i="10"/>
  <c r="Y1842" i="10"/>
  <c r="Y1843" i="10"/>
  <c r="Y1844" i="10"/>
  <c r="Y1845" i="10"/>
  <c r="Y1846" i="10"/>
  <c r="Y1847" i="10"/>
  <c r="Y1848" i="10"/>
  <c r="Y1849" i="10"/>
  <c r="Y1850" i="10"/>
  <c r="Y1851" i="10"/>
  <c r="Y1852" i="10"/>
  <c r="Y1853" i="10"/>
  <c r="Y1854" i="10"/>
  <c r="Y1855" i="10"/>
  <c r="Y1856" i="10"/>
  <c r="Y1857" i="10"/>
  <c r="Y1858" i="10"/>
  <c r="Y1859" i="10"/>
  <c r="Y1860" i="10"/>
  <c r="Y1861" i="10"/>
  <c r="Y1862" i="10"/>
  <c r="Y1863" i="10"/>
  <c r="Y1864" i="10"/>
  <c r="Y1865" i="10"/>
  <c r="Y1866" i="10"/>
  <c r="Y1867" i="10"/>
  <c r="Y1868" i="10"/>
  <c r="Y1869" i="10"/>
  <c r="Y1870" i="10"/>
  <c r="Y1871" i="10"/>
  <c r="Y1872" i="10"/>
  <c r="Y1873" i="10"/>
  <c r="Y1874" i="10"/>
  <c r="Y1875" i="10"/>
  <c r="Y1876" i="10"/>
  <c r="Y1877" i="10"/>
  <c r="Y1878" i="10"/>
  <c r="Y1879" i="10"/>
  <c r="Y1880" i="10"/>
  <c r="Y1881" i="10"/>
  <c r="Y1882" i="10"/>
  <c r="Y1883" i="10"/>
  <c r="Y1884" i="10"/>
  <c r="Y1885" i="10"/>
  <c r="Y1886" i="10"/>
  <c r="Y1887" i="10"/>
  <c r="Y1888" i="10"/>
  <c r="Y1889" i="10"/>
  <c r="Y1890" i="10"/>
  <c r="Y1891" i="10"/>
  <c r="Y1892" i="10"/>
  <c r="Y1893" i="10"/>
  <c r="Y1894" i="10"/>
  <c r="Y1895" i="10"/>
  <c r="Y1896" i="10"/>
  <c r="Y1897" i="10"/>
  <c r="Y1898" i="10"/>
  <c r="Y1899" i="10"/>
  <c r="Y1900" i="10"/>
  <c r="Y1901" i="10"/>
  <c r="Y1902" i="10"/>
  <c r="Y1903" i="10"/>
  <c r="Y1904" i="10"/>
  <c r="Y1905" i="10"/>
  <c r="Y1906" i="10"/>
  <c r="Y1907" i="10"/>
  <c r="Y1908" i="10"/>
  <c r="Y1909" i="10"/>
  <c r="Y1910" i="10"/>
  <c r="Y1911" i="10"/>
  <c r="Y1912" i="10"/>
  <c r="Y1913" i="10"/>
  <c r="Y1914" i="10"/>
  <c r="Y1915" i="10"/>
  <c r="Y1916" i="10"/>
  <c r="Y1917" i="10"/>
  <c r="Y1918" i="10"/>
  <c r="Y1919" i="10"/>
  <c r="Y1920" i="10"/>
  <c r="Y1921" i="10"/>
  <c r="Y1922" i="10"/>
  <c r="Y1923" i="10"/>
  <c r="Y1924" i="10"/>
  <c r="Y1925" i="10"/>
  <c r="Y1926" i="10"/>
  <c r="Y1927" i="10"/>
  <c r="Y1928" i="10"/>
  <c r="Y1929" i="10"/>
  <c r="Y1930" i="10"/>
  <c r="Y1931" i="10"/>
  <c r="Y1932" i="10"/>
  <c r="Y1933" i="10"/>
  <c r="Y1934" i="10"/>
  <c r="Y1935" i="10"/>
  <c r="Y1936" i="10"/>
  <c r="Y1937" i="10"/>
  <c r="Y1938" i="10"/>
  <c r="Y1939" i="10"/>
  <c r="Y1940" i="10"/>
  <c r="Y1941" i="10"/>
  <c r="Y1942" i="10"/>
  <c r="Y1943" i="10"/>
  <c r="Y1944" i="10"/>
  <c r="Y1945" i="10"/>
  <c r="Y1946" i="10"/>
  <c r="Y1947" i="10"/>
  <c r="Y1948" i="10"/>
  <c r="Y1949" i="10"/>
  <c r="Y1950" i="10"/>
  <c r="Y1951" i="10"/>
  <c r="Y1952" i="10"/>
  <c r="Y1953" i="10"/>
  <c r="Y1954" i="10"/>
  <c r="Y1955" i="10"/>
  <c r="Y1956" i="10"/>
  <c r="Y1957" i="10"/>
  <c r="Y1958" i="10"/>
  <c r="Y1959" i="10"/>
  <c r="Y1960" i="10"/>
  <c r="Y1961" i="10"/>
  <c r="Y1962" i="10"/>
  <c r="Y1963" i="10"/>
  <c r="Y1964" i="10"/>
  <c r="Y1965" i="10"/>
  <c r="Y1966" i="10"/>
  <c r="Y1967" i="10"/>
  <c r="Y1968" i="10"/>
  <c r="Y1969" i="10"/>
  <c r="Y1970" i="10"/>
  <c r="Y1971" i="10"/>
  <c r="Y1972" i="10"/>
  <c r="Y1973" i="10"/>
  <c r="Y1974" i="10"/>
  <c r="Y1975" i="10"/>
  <c r="Y1976" i="10"/>
  <c r="Y1977" i="10"/>
  <c r="Y1978" i="10"/>
  <c r="Y1979" i="10"/>
  <c r="Y1980" i="10"/>
  <c r="Y1981" i="10"/>
  <c r="Y1982" i="10"/>
  <c r="Y1983" i="10"/>
  <c r="Y1984" i="10"/>
  <c r="Y1985" i="10"/>
  <c r="Y1986" i="10"/>
  <c r="Y1987" i="10"/>
  <c r="Y1988" i="10"/>
  <c r="Y1989" i="10"/>
  <c r="Y1990" i="10"/>
  <c r="Y1991" i="10"/>
  <c r="Y1992" i="10"/>
  <c r="Y1993" i="10"/>
  <c r="Y1994" i="10"/>
  <c r="Y1995" i="10"/>
  <c r="Y1996" i="10"/>
  <c r="Y1997" i="10"/>
  <c r="Y1998" i="10"/>
  <c r="Y1999" i="10"/>
  <c r="Y2000" i="10"/>
  <c r="Y2001" i="10"/>
  <c r="Y2002" i="10"/>
  <c r="Y2003" i="10"/>
  <c r="Y2004" i="10"/>
  <c r="Y2005" i="10"/>
  <c r="Y2006" i="10"/>
  <c r="Y2007" i="10"/>
  <c r="Y2008" i="10"/>
  <c r="Y2009" i="10"/>
  <c r="Y2010" i="10"/>
  <c r="Y2011" i="10"/>
  <c r="Y2012" i="10"/>
  <c r="Y2013" i="10"/>
  <c r="Y2014" i="10"/>
  <c r="Y2015" i="10"/>
  <c r="Y2016" i="10"/>
  <c r="Y2017" i="10"/>
  <c r="Y2018" i="10"/>
  <c r="Y2019" i="10"/>
  <c r="Y2020" i="10"/>
  <c r="Y2021" i="10"/>
  <c r="Y2022" i="10"/>
  <c r="Y2023" i="10"/>
  <c r="Y2024" i="10"/>
  <c r="Y2025" i="10"/>
  <c r="Y2026" i="10"/>
  <c r="Y2027" i="10"/>
  <c r="Y2028" i="10"/>
  <c r="Y2029" i="10"/>
  <c r="Y2030" i="10"/>
  <c r="Y2031" i="10"/>
  <c r="Y2032" i="10"/>
  <c r="Y2033" i="10"/>
  <c r="Y2034" i="10"/>
  <c r="Y2035" i="10"/>
  <c r="Y2036" i="10"/>
  <c r="Y2037" i="10"/>
  <c r="Y2038" i="10"/>
  <c r="Y2039" i="10"/>
  <c r="Y2040" i="10"/>
  <c r="Y2041" i="10"/>
  <c r="Y2042" i="10"/>
  <c r="Y2043" i="10"/>
  <c r="Y2044" i="10"/>
  <c r="Y2045" i="10"/>
  <c r="Y2046" i="10"/>
  <c r="Y2047" i="10"/>
  <c r="Y2048" i="10"/>
  <c r="Y2049" i="10"/>
  <c r="Y2050" i="10"/>
  <c r="Y2051" i="10"/>
  <c r="Y2052" i="10"/>
  <c r="Y2053" i="10"/>
  <c r="Y2054" i="10"/>
  <c r="Y2055" i="10"/>
  <c r="Y2056" i="10"/>
  <c r="Y2057" i="10"/>
  <c r="Y2058" i="10"/>
  <c r="Y2059" i="10"/>
  <c r="Y2060" i="10"/>
  <c r="Y2061" i="10"/>
  <c r="Y2062" i="10"/>
  <c r="Y2063" i="10"/>
  <c r="Y2064" i="10"/>
  <c r="Y2065" i="10"/>
  <c r="Y2066" i="10"/>
  <c r="Y2067" i="10"/>
  <c r="Y2068" i="10"/>
  <c r="Y2069" i="10"/>
  <c r="Y2070" i="10"/>
  <c r="Y2071" i="10"/>
  <c r="Y2072" i="10"/>
  <c r="Y2073" i="10"/>
  <c r="Y2074" i="10"/>
  <c r="Y2075" i="10"/>
  <c r="Y2076" i="10"/>
  <c r="Y2077" i="10"/>
  <c r="Y2078" i="10"/>
  <c r="Y2079" i="10"/>
  <c r="Y2080" i="10"/>
  <c r="Y2081" i="10"/>
  <c r="Y2082" i="10"/>
  <c r="Y2083" i="10"/>
  <c r="Y2084" i="10"/>
  <c r="Y2085" i="10"/>
  <c r="Y2086" i="10"/>
  <c r="Y2087" i="10"/>
  <c r="Y2088" i="10"/>
  <c r="Y2089" i="10"/>
  <c r="Y2090" i="10"/>
  <c r="Y2091" i="10"/>
  <c r="Y2092" i="10"/>
  <c r="Y2093" i="10"/>
  <c r="Y2094" i="10"/>
  <c r="Y2095" i="10"/>
  <c r="Y2096" i="10"/>
  <c r="Y2097" i="10"/>
  <c r="Y2098" i="10"/>
  <c r="Y2099" i="10"/>
  <c r="Y2100" i="10"/>
  <c r="Y2101" i="10"/>
  <c r="Y2102" i="10"/>
  <c r="Y2103" i="10"/>
  <c r="Y2104" i="10"/>
  <c r="Y2105" i="10"/>
  <c r="Y2106" i="10"/>
  <c r="Y2107" i="10"/>
  <c r="Y2108" i="10"/>
  <c r="Y2109" i="10"/>
  <c r="Y2110" i="10"/>
  <c r="Y2111" i="10"/>
  <c r="Y2112" i="10"/>
  <c r="Y2113" i="10"/>
  <c r="Y2114" i="10"/>
  <c r="Y2115" i="10"/>
  <c r="Y2116" i="10"/>
  <c r="Y2117" i="10"/>
  <c r="Y2118" i="10"/>
  <c r="Y2119" i="10"/>
  <c r="Y2120" i="10"/>
  <c r="Y2121" i="10"/>
  <c r="Y2122" i="10"/>
  <c r="Y2123" i="10"/>
  <c r="Y2124" i="10"/>
  <c r="Y2125" i="10"/>
  <c r="Y2126" i="10"/>
  <c r="Y2127" i="10"/>
  <c r="Y2128" i="10"/>
  <c r="Y2129" i="10"/>
  <c r="Y2130" i="10"/>
  <c r="Y2131" i="10"/>
  <c r="Y2132" i="10"/>
  <c r="Y2133" i="10"/>
  <c r="Y2134" i="10"/>
  <c r="Y2135" i="10"/>
  <c r="Y2136" i="10"/>
  <c r="Y2137" i="10"/>
  <c r="Y2138" i="10"/>
  <c r="Y2139" i="10"/>
  <c r="Y2140" i="10"/>
  <c r="Y2141" i="10"/>
  <c r="Y2142" i="10"/>
  <c r="Y2143" i="10"/>
  <c r="Y2144" i="10"/>
  <c r="Y2145" i="10"/>
  <c r="Y2146" i="10"/>
  <c r="Y2147" i="10"/>
  <c r="Y2148" i="10"/>
  <c r="Y2149" i="10"/>
  <c r="Y2150" i="10"/>
  <c r="Y2151" i="10"/>
  <c r="Y2152" i="10"/>
  <c r="Y2153" i="10"/>
  <c r="Y2154" i="10"/>
  <c r="Y2155" i="10"/>
  <c r="Y2156" i="10"/>
  <c r="Y2157" i="10"/>
  <c r="Y2158" i="10"/>
  <c r="Y2159" i="10"/>
  <c r="Y2160" i="10"/>
  <c r="Y2161" i="10"/>
  <c r="Y2162" i="10"/>
  <c r="Y2163" i="10"/>
  <c r="Y2164" i="10"/>
  <c r="Y2165" i="10"/>
  <c r="Y2166" i="10"/>
  <c r="Y2167" i="10"/>
  <c r="Y2168" i="10"/>
  <c r="Y2169" i="10"/>
  <c r="Y2170" i="10"/>
  <c r="Y2171" i="10"/>
  <c r="Y2172" i="10"/>
  <c r="Y2173" i="10"/>
  <c r="Y2174" i="10"/>
  <c r="Y2175" i="10"/>
  <c r="Y2176" i="10"/>
  <c r="Y2177" i="10"/>
  <c r="Y2178" i="10"/>
  <c r="Y2179" i="10"/>
  <c r="Y2180" i="10"/>
  <c r="Y2181" i="10"/>
  <c r="Y2182" i="10"/>
  <c r="Y2183" i="10"/>
  <c r="Y2184" i="10"/>
  <c r="Y2185" i="10"/>
  <c r="Y2186" i="10"/>
  <c r="Y2187" i="10"/>
  <c r="Y2188" i="10"/>
  <c r="Y2189" i="10"/>
  <c r="Y2190" i="10"/>
  <c r="Y2191" i="10"/>
  <c r="Y2192" i="10"/>
  <c r="Y2193" i="10"/>
  <c r="Y2194" i="10"/>
  <c r="Y2195" i="10"/>
  <c r="Y2196" i="10"/>
  <c r="Y2197" i="10"/>
  <c r="Y2198" i="10"/>
  <c r="Y2199" i="10"/>
  <c r="Y2200" i="10"/>
  <c r="Y2201" i="10"/>
  <c r="Y2202" i="10"/>
  <c r="Y2203" i="10"/>
  <c r="Y2204" i="10"/>
  <c r="Y2205" i="10"/>
  <c r="Y2206" i="10"/>
  <c r="Y2207" i="10"/>
  <c r="Y2208" i="10"/>
  <c r="Y2209" i="10"/>
  <c r="Y2210" i="10"/>
  <c r="Y2211" i="10"/>
  <c r="Y2212" i="10"/>
  <c r="Y2213" i="10"/>
  <c r="Y2214" i="10"/>
  <c r="Y2215" i="10"/>
  <c r="Y2216" i="10"/>
  <c r="Y2217" i="10"/>
  <c r="Y2218" i="10"/>
  <c r="Y2219" i="10"/>
  <c r="Y2220" i="10"/>
  <c r="Y2221" i="10"/>
  <c r="Y2222" i="10"/>
  <c r="Y2223" i="10"/>
  <c r="Y2224" i="10"/>
  <c r="Y2225" i="10"/>
  <c r="Y2226" i="10"/>
  <c r="Y2227" i="10"/>
  <c r="Y2228" i="10"/>
  <c r="Y2229" i="10"/>
  <c r="Y2230" i="10"/>
  <c r="Y2231" i="10"/>
  <c r="Y2232" i="10"/>
  <c r="Y2233" i="10"/>
  <c r="Y2234" i="10"/>
  <c r="Y2235" i="10"/>
  <c r="Y2236" i="10"/>
  <c r="Y2237" i="10"/>
  <c r="Y2238" i="10"/>
  <c r="Y2239" i="10"/>
  <c r="Y2240" i="10"/>
  <c r="Y2241" i="10"/>
  <c r="Y2242" i="10"/>
  <c r="Y2243" i="10"/>
  <c r="Y2244" i="10"/>
  <c r="Y2245" i="10"/>
  <c r="Y2246" i="10"/>
  <c r="Y2247" i="10"/>
  <c r="Y2248" i="10"/>
  <c r="Y2249" i="10"/>
  <c r="Y2250" i="10"/>
  <c r="Y2251" i="10"/>
  <c r="Y2252" i="10"/>
  <c r="Y2253" i="10"/>
  <c r="Y2254" i="10"/>
  <c r="Y2255" i="10"/>
  <c r="Y2256" i="10"/>
  <c r="Y2257" i="10"/>
  <c r="Y2258" i="10"/>
  <c r="Y2259" i="10"/>
  <c r="Y2260" i="10"/>
  <c r="Y2261" i="10"/>
  <c r="Y2262" i="10"/>
  <c r="Y2263" i="10"/>
  <c r="Y2264" i="10"/>
  <c r="Y2265" i="10"/>
  <c r="Y2266" i="10"/>
  <c r="Y2267" i="10"/>
  <c r="Y2268" i="10"/>
  <c r="Y2269" i="10"/>
  <c r="Y2270" i="10"/>
  <c r="Y2271" i="10"/>
  <c r="Y2272" i="10"/>
  <c r="Y2273" i="10"/>
  <c r="Y2274" i="10"/>
  <c r="Y2275" i="10"/>
  <c r="Y2276" i="10"/>
  <c r="Y2277" i="10"/>
  <c r="Y2278" i="10"/>
  <c r="Y2279" i="10"/>
  <c r="Y2280" i="10"/>
  <c r="Y2281" i="10"/>
  <c r="Y2282" i="10"/>
  <c r="Y2283" i="10"/>
  <c r="Y2284" i="10"/>
  <c r="Y2285" i="10"/>
  <c r="Y2286" i="10"/>
  <c r="Y2287" i="10"/>
  <c r="Y2288" i="10"/>
  <c r="Y2289" i="10"/>
  <c r="Y2290" i="10"/>
  <c r="Y2291" i="10"/>
  <c r="Y2292" i="10"/>
  <c r="Y2293" i="10"/>
  <c r="Y2294" i="10"/>
  <c r="Y2295" i="10"/>
  <c r="Y2296" i="10"/>
  <c r="Y2297" i="10"/>
  <c r="Y2298" i="10"/>
  <c r="Y2299" i="10"/>
  <c r="Y2300" i="10"/>
  <c r="Y2301" i="10"/>
  <c r="Y2302" i="10"/>
  <c r="Y2303" i="10"/>
  <c r="Y2304" i="10"/>
  <c r="Y2305" i="10"/>
  <c r="Y2306" i="10"/>
  <c r="Y2307" i="10"/>
  <c r="Y2308" i="10"/>
  <c r="Y2309" i="10"/>
  <c r="Y2310" i="10"/>
  <c r="Y2311" i="10"/>
  <c r="Y2312" i="10"/>
  <c r="Y2313" i="10"/>
  <c r="Y2314" i="10"/>
  <c r="Y2315" i="10"/>
  <c r="Y2316" i="10"/>
  <c r="Y2317" i="10"/>
  <c r="Y2318" i="10"/>
  <c r="Y2319" i="10"/>
  <c r="Y2320" i="10"/>
  <c r="Y2321" i="10"/>
  <c r="Y2322" i="10"/>
  <c r="Y2323" i="10"/>
  <c r="Y2324" i="10"/>
  <c r="Y2325" i="10"/>
  <c r="Y2326" i="10"/>
  <c r="Y2327" i="10"/>
  <c r="Y2328" i="10"/>
  <c r="Y2329" i="10"/>
  <c r="Y2330" i="10"/>
  <c r="Y2331" i="10"/>
  <c r="Y2332" i="10"/>
  <c r="Y2333" i="10"/>
  <c r="Y2334" i="10"/>
  <c r="Y2335" i="10"/>
  <c r="Y2336" i="10"/>
  <c r="Y2337" i="10"/>
  <c r="Y2338" i="10"/>
  <c r="Y2339" i="10"/>
  <c r="Y2340" i="10"/>
  <c r="Y2341" i="10"/>
  <c r="Y2342" i="10"/>
  <c r="Y2343" i="10"/>
  <c r="Y2344" i="10"/>
  <c r="Y2345" i="10"/>
  <c r="Y2346" i="10"/>
  <c r="Y2347" i="10"/>
  <c r="Y2348" i="10"/>
  <c r="Y2349" i="10"/>
  <c r="Y2350" i="10"/>
  <c r="Y2351" i="10"/>
  <c r="Y2352" i="10"/>
  <c r="Y2353" i="10"/>
  <c r="Y2354" i="10"/>
  <c r="Y2355" i="10"/>
  <c r="Y2356" i="10"/>
  <c r="Y2357" i="10"/>
  <c r="Y2358" i="10"/>
  <c r="Y2359" i="10"/>
  <c r="Y2360" i="10"/>
  <c r="Y2361" i="10"/>
  <c r="Y2362" i="10"/>
  <c r="Y2363" i="10"/>
  <c r="Y2364" i="10"/>
  <c r="Y2365" i="10"/>
  <c r="Y2366" i="10"/>
  <c r="Y2367" i="10"/>
  <c r="Y2368" i="10"/>
  <c r="Y2369" i="10"/>
  <c r="Y2370" i="10"/>
  <c r="Y2371" i="10"/>
  <c r="Y2372" i="10"/>
  <c r="Y2373" i="10"/>
  <c r="Y2374" i="10"/>
  <c r="Y2375" i="10"/>
  <c r="Y2376" i="10"/>
  <c r="Y2377" i="10"/>
  <c r="Y2378" i="10"/>
  <c r="Y2379" i="10"/>
  <c r="Y2380" i="10"/>
  <c r="Y2381" i="10"/>
  <c r="Y2382" i="10"/>
  <c r="Y2383" i="10"/>
  <c r="Y2384" i="10"/>
  <c r="Y2385" i="10"/>
  <c r="Y2386" i="10"/>
  <c r="Y2387" i="10"/>
  <c r="Y2388" i="10"/>
  <c r="Y2389" i="10"/>
  <c r="Y2390" i="10"/>
  <c r="Y2391" i="10"/>
  <c r="Y2392" i="10"/>
  <c r="Y2393" i="10"/>
  <c r="Y2394" i="10"/>
  <c r="Y2395" i="10"/>
  <c r="Y2396" i="10"/>
  <c r="Y2397" i="10"/>
  <c r="Y2398" i="10"/>
  <c r="Y2399" i="10"/>
  <c r="Y2400" i="10"/>
  <c r="Y2401" i="10"/>
  <c r="Y2402" i="10"/>
  <c r="Y2403" i="10"/>
  <c r="Y2404" i="10"/>
  <c r="Y2405" i="10"/>
  <c r="Y2406" i="10"/>
  <c r="Y2407" i="10"/>
  <c r="Y2408" i="10"/>
  <c r="Y2409" i="10"/>
  <c r="Y2410" i="10"/>
  <c r="Y2411" i="10"/>
  <c r="Y2412" i="10"/>
  <c r="Y2413" i="10"/>
  <c r="Y2414" i="10"/>
  <c r="Y2415" i="10"/>
  <c r="Y2416" i="10"/>
  <c r="Y2417" i="10"/>
  <c r="Y2418" i="10"/>
  <c r="Y2419" i="10"/>
  <c r="Y2420" i="10"/>
  <c r="Y2421" i="10"/>
  <c r="Y2422" i="10"/>
  <c r="Y2423" i="10"/>
  <c r="Y2424" i="10"/>
  <c r="Y2425" i="10"/>
  <c r="Y2426" i="10"/>
  <c r="Y2427" i="10"/>
  <c r="Y2428" i="10"/>
  <c r="Y2429" i="10"/>
  <c r="Y2430" i="10"/>
  <c r="Y2431" i="10"/>
  <c r="Y2432" i="10"/>
  <c r="Y2433" i="10"/>
  <c r="Y2434" i="10"/>
  <c r="Y2435" i="10"/>
  <c r="Y2436" i="10"/>
  <c r="Y2437" i="10"/>
  <c r="Y2438" i="10"/>
  <c r="Y2439" i="10"/>
  <c r="Y2440" i="10"/>
  <c r="Y2441" i="10"/>
  <c r="Y2442" i="10"/>
  <c r="Y2443" i="10"/>
  <c r="Y2444" i="10"/>
  <c r="Y2445" i="10"/>
  <c r="Y2446" i="10"/>
  <c r="Y2447" i="10"/>
  <c r="Y2448" i="10"/>
  <c r="Y2449" i="10"/>
  <c r="Y2450" i="10"/>
  <c r="Y2451" i="10"/>
  <c r="Y2452" i="10"/>
  <c r="Y2453" i="10"/>
  <c r="Y2454" i="10"/>
  <c r="Y2455" i="10"/>
  <c r="Y2456" i="10"/>
  <c r="Y2457" i="10"/>
  <c r="Y2458" i="10"/>
  <c r="Y2459" i="10"/>
  <c r="Y2460" i="10"/>
  <c r="Y2461" i="10"/>
  <c r="Y2462" i="10"/>
  <c r="Y2463" i="10"/>
  <c r="Y2464" i="10"/>
  <c r="Y2465" i="10"/>
  <c r="Y2466" i="10"/>
  <c r="Y2467" i="10"/>
  <c r="Y2468" i="10"/>
  <c r="Y2469" i="10"/>
  <c r="Y2470" i="10"/>
  <c r="Y2471" i="10"/>
  <c r="Y2472" i="10"/>
  <c r="Y2473" i="10"/>
  <c r="Y2474" i="10"/>
  <c r="Y2475" i="10"/>
  <c r="Y2476" i="10"/>
  <c r="Y2477" i="10"/>
  <c r="Y2478" i="10"/>
  <c r="Y2479" i="10"/>
  <c r="Y2480" i="10"/>
  <c r="Y4" i="10"/>
  <c r="X101" i="10"/>
  <c r="X102" i="10"/>
  <c r="X103" i="10"/>
  <c r="X104" i="10"/>
  <c r="X105" i="10"/>
  <c r="X106" i="10"/>
  <c r="X107" i="10"/>
  <c r="X108" i="10"/>
  <c r="X109" i="10"/>
  <c r="X110" i="10"/>
  <c r="X111" i="10"/>
  <c r="X112" i="10"/>
  <c r="X113" i="10"/>
  <c r="X114" i="10"/>
  <c r="X115" i="10"/>
  <c r="X116" i="10"/>
  <c r="X117" i="10"/>
  <c r="X118" i="10"/>
  <c r="X119" i="10"/>
  <c r="X120" i="10"/>
  <c r="X121" i="10"/>
  <c r="X122" i="10"/>
  <c r="X123" i="10"/>
  <c r="X124" i="10"/>
  <c r="X125" i="10"/>
  <c r="X126" i="10"/>
  <c r="X127" i="10"/>
  <c r="X128" i="10"/>
  <c r="X129" i="10"/>
  <c r="X130" i="10"/>
  <c r="X131" i="10"/>
  <c r="X132" i="10"/>
  <c r="X133" i="10"/>
  <c r="X134" i="10"/>
  <c r="X135" i="10"/>
  <c r="X136" i="10"/>
  <c r="X137" i="10"/>
  <c r="X138" i="10"/>
  <c r="X139" i="10"/>
  <c r="X140" i="10"/>
  <c r="X141" i="10"/>
  <c r="X142" i="10"/>
  <c r="X143" i="10"/>
  <c r="X144" i="10"/>
  <c r="X145" i="10"/>
  <c r="X146" i="10"/>
  <c r="X147" i="10"/>
  <c r="X148" i="10"/>
  <c r="X149" i="10"/>
  <c r="X150" i="10"/>
  <c r="X151" i="10"/>
  <c r="X152" i="10"/>
  <c r="X153" i="10"/>
  <c r="X154" i="10"/>
  <c r="X155" i="10"/>
  <c r="X156" i="10"/>
  <c r="X157" i="10"/>
  <c r="X158" i="10"/>
  <c r="X159" i="10"/>
  <c r="X160" i="10"/>
  <c r="X161" i="10"/>
  <c r="X162" i="10"/>
  <c r="X163" i="10"/>
  <c r="X164" i="10"/>
  <c r="X165" i="10"/>
  <c r="X166" i="10"/>
  <c r="X167" i="10"/>
  <c r="X168" i="10"/>
  <c r="X169" i="10"/>
  <c r="X170" i="10"/>
  <c r="X171" i="10"/>
  <c r="X172" i="10"/>
  <c r="X173" i="10"/>
  <c r="X174" i="10"/>
  <c r="X175" i="10"/>
  <c r="X176" i="10"/>
  <c r="X177" i="10"/>
  <c r="X178" i="10"/>
  <c r="X179" i="10"/>
  <c r="X180" i="10"/>
  <c r="X181" i="10"/>
  <c r="X182" i="10"/>
  <c r="X183" i="10"/>
  <c r="X184" i="10"/>
  <c r="X185" i="10"/>
  <c r="X186" i="10"/>
  <c r="X187" i="10"/>
  <c r="X188" i="10"/>
  <c r="X189" i="10"/>
  <c r="X190" i="10"/>
  <c r="X191" i="10"/>
  <c r="X192" i="10"/>
  <c r="X193" i="10"/>
  <c r="X194" i="10"/>
  <c r="X195" i="10"/>
  <c r="X196" i="10"/>
  <c r="X197" i="10"/>
  <c r="X198" i="10"/>
  <c r="X199" i="10"/>
  <c r="X200" i="10"/>
  <c r="X201" i="10"/>
  <c r="X202" i="10"/>
  <c r="X203" i="10"/>
  <c r="X204" i="10"/>
  <c r="X205" i="10"/>
  <c r="X206" i="10"/>
  <c r="X207" i="10"/>
  <c r="X208" i="10"/>
  <c r="X209" i="10"/>
  <c r="X210" i="10"/>
  <c r="X211" i="10"/>
  <c r="X212" i="10"/>
  <c r="X213" i="10"/>
  <c r="X214" i="10"/>
  <c r="X215" i="10"/>
  <c r="X216" i="10"/>
  <c r="X217" i="10"/>
  <c r="X218" i="10"/>
  <c r="X219" i="10"/>
  <c r="X220" i="10"/>
  <c r="X221" i="10"/>
  <c r="X222" i="10"/>
  <c r="X223" i="10"/>
  <c r="X224" i="10"/>
  <c r="X225" i="10"/>
  <c r="X226" i="10"/>
  <c r="X227" i="10"/>
  <c r="X228" i="10"/>
  <c r="X229" i="10"/>
  <c r="X230" i="10"/>
  <c r="X231" i="10"/>
  <c r="X232" i="10"/>
  <c r="X233" i="10"/>
  <c r="X234" i="10"/>
  <c r="X235" i="10"/>
  <c r="X236" i="10"/>
  <c r="X237" i="10"/>
  <c r="X238" i="10"/>
  <c r="X239" i="10"/>
  <c r="X240" i="10"/>
  <c r="X241" i="10"/>
  <c r="X242" i="10"/>
  <c r="X243" i="10"/>
  <c r="X244" i="10"/>
  <c r="X245" i="10"/>
  <c r="X246" i="10"/>
  <c r="X247" i="10"/>
  <c r="X248" i="10"/>
  <c r="X249" i="10"/>
  <c r="X250" i="10"/>
  <c r="X251" i="10"/>
  <c r="X252" i="10"/>
  <c r="X253" i="10"/>
  <c r="X254" i="10"/>
  <c r="X255" i="10"/>
  <c r="X256" i="10"/>
  <c r="X257" i="10"/>
  <c r="X258" i="10"/>
  <c r="X259" i="10"/>
  <c r="X260" i="10"/>
  <c r="X261" i="10"/>
  <c r="X262" i="10"/>
  <c r="X263" i="10"/>
  <c r="X264" i="10"/>
  <c r="X265" i="10"/>
  <c r="X266" i="10"/>
  <c r="X267" i="10"/>
  <c r="X268" i="10"/>
  <c r="X269" i="10"/>
  <c r="X270" i="10"/>
  <c r="X271" i="10"/>
  <c r="X272" i="10"/>
  <c r="X273" i="10"/>
  <c r="X274" i="10"/>
  <c r="X275" i="10"/>
  <c r="X276" i="10"/>
  <c r="X277" i="10"/>
  <c r="X278" i="10"/>
  <c r="X279" i="10"/>
  <c r="X280" i="10"/>
  <c r="X281" i="10"/>
  <c r="X282" i="10"/>
  <c r="X283" i="10"/>
  <c r="X284" i="10"/>
  <c r="X285" i="10"/>
  <c r="X286" i="10"/>
  <c r="X287" i="10"/>
  <c r="X288" i="10"/>
  <c r="X289" i="10"/>
  <c r="X290" i="10"/>
  <c r="X291" i="10"/>
  <c r="X292" i="10"/>
  <c r="X293" i="10"/>
  <c r="X294" i="10"/>
  <c r="X295" i="10"/>
  <c r="X296" i="10"/>
  <c r="X297" i="10"/>
  <c r="X298" i="10"/>
  <c r="X299" i="10"/>
  <c r="X300" i="10"/>
  <c r="X301" i="10"/>
  <c r="X302" i="10"/>
  <c r="X303" i="10"/>
  <c r="X304" i="10"/>
  <c r="X305" i="10"/>
  <c r="X306" i="10"/>
  <c r="X307" i="10"/>
  <c r="X308" i="10"/>
  <c r="X309" i="10"/>
  <c r="X310" i="10"/>
  <c r="X311" i="10"/>
  <c r="X312" i="10"/>
  <c r="X313" i="10"/>
  <c r="X314" i="10"/>
  <c r="X315" i="10"/>
  <c r="X316" i="10"/>
  <c r="X317" i="10"/>
  <c r="X318" i="10"/>
  <c r="X319" i="10"/>
  <c r="X320" i="10"/>
  <c r="X321" i="10"/>
  <c r="X322" i="10"/>
  <c r="X323" i="10"/>
  <c r="X324" i="10"/>
  <c r="X325" i="10"/>
  <c r="X326" i="10"/>
  <c r="X327" i="10"/>
  <c r="X328" i="10"/>
  <c r="X329" i="10"/>
  <c r="X330" i="10"/>
  <c r="X331" i="10"/>
  <c r="X332" i="10"/>
  <c r="X333" i="10"/>
  <c r="X334" i="10"/>
  <c r="X335" i="10"/>
  <c r="X336" i="10"/>
  <c r="X337" i="10"/>
  <c r="X338" i="10"/>
  <c r="X339" i="10"/>
  <c r="X340" i="10"/>
  <c r="X341" i="10"/>
  <c r="X342" i="10"/>
  <c r="X343" i="10"/>
  <c r="X344" i="10"/>
  <c r="X345" i="10"/>
  <c r="X346" i="10"/>
  <c r="X347" i="10"/>
  <c r="X348" i="10"/>
  <c r="X349" i="10"/>
  <c r="X350" i="10"/>
  <c r="X351" i="10"/>
  <c r="X352" i="10"/>
  <c r="X353" i="10"/>
  <c r="X354" i="10"/>
  <c r="X355" i="10"/>
  <c r="X356" i="10"/>
  <c r="X357" i="10"/>
  <c r="X358" i="10"/>
  <c r="X359" i="10"/>
  <c r="X360" i="10"/>
  <c r="X361" i="10"/>
  <c r="X362" i="10"/>
  <c r="X363" i="10"/>
  <c r="X364" i="10"/>
  <c r="X365" i="10"/>
  <c r="X366" i="10"/>
  <c r="X367" i="10"/>
  <c r="X368" i="10"/>
  <c r="X369" i="10"/>
  <c r="X370" i="10"/>
  <c r="X371" i="10"/>
  <c r="X372" i="10"/>
  <c r="X373" i="10"/>
  <c r="X374" i="10"/>
  <c r="X375" i="10"/>
  <c r="X376" i="10"/>
  <c r="X377" i="10"/>
  <c r="X378" i="10"/>
  <c r="X379" i="10"/>
  <c r="X380" i="10"/>
  <c r="X381" i="10"/>
  <c r="X382" i="10"/>
  <c r="X383" i="10"/>
  <c r="X384" i="10"/>
  <c r="X385" i="10"/>
  <c r="X386" i="10"/>
  <c r="X387" i="10"/>
  <c r="X388" i="10"/>
  <c r="X389" i="10"/>
  <c r="X390" i="10"/>
  <c r="X391" i="10"/>
  <c r="X392" i="10"/>
  <c r="X393" i="10"/>
  <c r="X394" i="10"/>
  <c r="X395" i="10"/>
  <c r="X396" i="10"/>
  <c r="X397" i="10"/>
  <c r="X398" i="10"/>
  <c r="X399" i="10"/>
  <c r="X400" i="10"/>
  <c r="X401" i="10"/>
  <c r="X402" i="10"/>
  <c r="X403" i="10"/>
  <c r="X404" i="10"/>
  <c r="X405" i="10"/>
  <c r="X406" i="10"/>
  <c r="X407" i="10"/>
  <c r="X408" i="10"/>
  <c r="X409" i="10"/>
  <c r="X410" i="10"/>
  <c r="X411" i="10"/>
  <c r="X412" i="10"/>
  <c r="X413" i="10"/>
  <c r="X414" i="10"/>
  <c r="X415" i="10"/>
  <c r="X416" i="10"/>
  <c r="X417" i="10"/>
  <c r="X418" i="10"/>
  <c r="X419" i="10"/>
  <c r="X420" i="10"/>
  <c r="X421" i="10"/>
  <c r="X422" i="10"/>
  <c r="X423" i="10"/>
  <c r="X424" i="10"/>
  <c r="X425" i="10"/>
  <c r="X426" i="10"/>
  <c r="X427" i="10"/>
  <c r="X428" i="10"/>
  <c r="X429" i="10"/>
  <c r="X430" i="10"/>
  <c r="X431" i="10"/>
  <c r="X432" i="10"/>
  <c r="X433" i="10"/>
  <c r="X434" i="10"/>
  <c r="X435" i="10"/>
  <c r="X436" i="10"/>
  <c r="X437" i="10"/>
  <c r="X438" i="10"/>
  <c r="X439" i="10"/>
  <c r="X440" i="10"/>
  <c r="X441" i="10"/>
  <c r="X442" i="10"/>
  <c r="X443" i="10"/>
  <c r="X444" i="10"/>
  <c r="X445" i="10"/>
  <c r="X446" i="10"/>
  <c r="X447" i="10"/>
  <c r="X448" i="10"/>
  <c r="X449" i="10"/>
  <c r="X450" i="10"/>
  <c r="X451" i="10"/>
  <c r="X452" i="10"/>
  <c r="X453" i="10"/>
  <c r="X454" i="10"/>
  <c r="X455" i="10"/>
  <c r="X456" i="10"/>
  <c r="X457" i="10"/>
  <c r="X458" i="10"/>
  <c r="X459" i="10"/>
  <c r="X460" i="10"/>
  <c r="X461" i="10"/>
  <c r="X462" i="10"/>
  <c r="X463" i="10"/>
  <c r="X464" i="10"/>
  <c r="X465" i="10"/>
  <c r="X466" i="10"/>
  <c r="X467" i="10"/>
  <c r="X468" i="10"/>
  <c r="X469" i="10"/>
  <c r="X470" i="10"/>
  <c r="X471" i="10"/>
  <c r="X472" i="10"/>
  <c r="X473" i="10"/>
  <c r="X474" i="10"/>
  <c r="X475" i="10"/>
  <c r="X476" i="10"/>
  <c r="X477" i="10"/>
  <c r="X478" i="10"/>
  <c r="X479" i="10"/>
  <c r="X480" i="10"/>
  <c r="X481" i="10"/>
  <c r="X482" i="10"/>
  <c r="X483" i="10"/>
  <c r="X484" i="10"/>
  <c r="X485" i="10"/>
  <c r="X486" i="10"/>
  <c r="X487" i="10"/>
  <c r="X488" i="10"/>
  <c r="X489" i="10"/>
  <c r="X490" i="10"/>
  <c r="X491" i="10"/>
  <c r="X492" i="10"/>
  <c r="X493" i="10"/>
  <c r="X494" i="10"/>
  <c r="X495" i="10"/>
  <c r="X496" i="10"/>
  <c r="X497" i="10"/>
  <c r="X498" i="10"/>
  <c r="X499" i="10"/>
  <c r="X500" i="10"/>
  <c r="X501" i="10"/>
  <c r="X502" i="10"/>
  <c r="X503" i="10"/>
  <c r="X504" i="10"/>
  <c r="X505" i="10"/>
  <c r="X506" i="10"/>
  <c r="X507" i="10"/>
  <c r="X508" i="10"/>
  <c r="X509" i="10"/>
  <c r="X510" i="10"/>
  <c r="X511" i="10"/>
  <c r="X512" i="10"/>
  <c r="X513" i="10"/>
  <c r="X514" i="10"/>
  <c r="X515" i="10"/>
  <c r="X516" i="10"/>
  <c r="X517" i="10"/>
  <c r="X518" i="10"/>
  <c r="X519" i="10"/>
  <c r="X520" i="10"/>
  <c r="X521" i="10"/>
  <c r="X522" i="10"/>
  <c r="X523" i="10"/>
  <c r="X524" i="10"/>
  <c r="X525" i="10"/>
  <c r="X526" i="10"/>
  <c r="X527" i="10"/>
  <c r="X528" i="10"/>
  <c r="X529" i="10"/>
  <c r="X530" i="10"/>
  <c r="X531" i="10"/>
  <c r="X532" i="10"/>
  <c r="X533" i="10"/>
  <c r="X534" i="10"/>
  <c r="X535" i="10"/>
  <c r="X536" i="10"/>
  <c r="X537" i="10"/>
  <c r="X538" i="10"/>
  <c r="X539" i="10"/>
  <c r="X540" i="10"/>
  <c r="X541" i="10"/>
  <c r="X542" i="10"/>
  <c r="X543" i="10"/>
  <c r="X544" i="10"/>
  <c r="X545" i="10"/>
  <c r="X546" i="10"/>
  <c r="X547" i="10"/>
  <c r="X548" i="10"/>
  <c r="X549" i="10"/>
  <c r="X550" i="10"/>
  <c r="X551" i="10"/>
  <c r="X552" i="10"/>
  <c r="X553" i="10"/>
  <c r="X554" i="10"/>
  <c r="X555" i="10"/>
  <c r="X556" i="10"/>
  <c r="X557" i="10"/>
  <c r="X558" i="10"/>
  <c r="X559" i="10"/>
  <c r="X560" i="10"/>
  <c r="X561" i="10"/>
  <c r="X562" i="10"/>
  <c r="X563" i="10"/>
  <c r="X564" i="10"/>
  <c r="X565" i="10"/>
  <c r="X566" i="10"/>
  <c r="X567" i="10"/>
  <c r="X568" i="10"/>
  <c r="X569" i="10"/>
  <c r="X570" i="10"/>
  <c r="X571" i="10"/>
  <c r="X572" i="10"/>
  <c r="X573" i="10"/>
  <c r="X574" i="10"/>
  <c r="X575" i="10"/>
  <c r="X576" i="10"/>
  <c r="X577" i="10"/>
  <c r="X578" i="10"/>
  <c r="X579" i="10"/>
  <c r="X580" i="10"/>
  <c r="X581" i="10"/>
  <c r="X582" i="10"/>
  <c r="X583" i="10"/>
  <c r="X584" i="10"/>
  <c r="X585" i="10"/>
  <c r="X586" i="10"/>
  <c r="X587" i="10"/>
  <c r="X588" i="10"/>
  <c r="X589" i="10"/>
  <c r="X590" i="10"/>
  <c r="X591" i="10"/>
  <c r="X592" i="10"/>
  <c r="X593" i="10"/>
  <c r="X594" i="10"/>
  <c r="X595" i="10"/>
  <c r="X596" i="10"/>
  <c r="X597" i="10"/>
  <c r="X598" i="10"/>
  <c r="X599" i="10"/>
  <c r="X600" i="10"/>
  <c r="X601" i="10"/>
  <c r="X602" i="10"/>
  <c r="X603" i="10"/>
  <c r="X604" i="10"/>
  <c r="X605" i="10"/>
  <c r="X606" i="10"/>
  <c r="X607" i="10"/>
  <c r="X608" i="10"/>
  <c r="X609" i="10"/>
  <c r="X610" i="10"/>
  <c r="X611" i="10"/>
  <c r="X612" i="10"/>
  <c r="X613" i="10"/>
  <c r="X614" i="10"/>
  <c r="X615" i="10"/>
  <c r="X616" i="10"/>
  <c r="X617" i="10"/>
  <c r="X618" i="10"/>
  <c r="X619" i="10"/>
  <c r="X620" i="10"/>
  <c r="X621" i="10"/>
  <c r="X622" i="10"/>
  <c r="X623" i="10"/>
  <c r="X624" i="10"/>
  <c r="X625" i="10"/>
  <c r="X626" i="10"/>
  <c r="X627" i="10"/>
  <c r="X628" i="10"/>
  <c r="X629" i="10"/>
  <c r="X630" i="10"/>
  <c r="X631" i="10"/>
  <c r="X632" i="10"/>
  <c r="X633" i="10"/>
  <c r="X634" i="10"/>
  <c r="X635" i="10"/>
  <c r="X636" i="10"/>
  <c r="X637" i="10"/>
  <c r="X638" i="10"/>
  <c r="X639" i="10"/>
  <c r="X640" i="10"/>
  <c r="X641" i="10"/>
  <c r="X642" i="10"/>
  <c r="X643" i="10"/>
  <c r="X644" i="10"/>
  <c r="X645" i="10"/>
  <c r="X646" i="10"/>
  <c r="X647" i="10"/>
  <c r="X648" i="10"/>
  <c r="X649" i="10"/>
  <c r="X650" i="10"/>
  <c r="X651" i="10"/>
  <c r="X652" i="10"/>
  <c r="X653" i="10"/>
  <c r="X654" i="10"/>
  <c r="X655" i="10"/>
  <c r="X656" i="10"/>
  <c r="X657" i="10"/>
  <c r="X658" i="10"/>
  <c r="X659" i="10"/>
  <c r="X660" i="10"/>
  <c r="X661" i="10"/>
  <c r="X662" i="10"/>
  <c r="X663" i="10"/>
  <c r="X664" i="10"/>
  <c r="X665" i="10"/>
  <c r="X666" i="10"/>
  <c r="X667" i="10"/>
  <c r="X668" i="10"/>
  <c r="X669" i="10"/>
  <c r="X670" i="10"/>
  <c r="X671" i="10"/>
  <c r="X672" i="10"/>
  <c r="X673" i="10"/>
  <c r="X674" i="10"/>
  <c r="X675" i="10"/>
  <c r="X676" i="10"/>
  <c r="X677" i="10"/>
  <c r="X678" i="10"/>
  <c r="X679" i="10"/>
  <c r="X680" i="10"/>
  <c r="X681" i="10"/>
  <c r="X682" i="10"/>
  <c r="X683" i="10"/>
  <c r="X684" i="10"/>
  <c r="X685" i="10"/>
  <c r="X686" i="10"/>
  <c r="X687" i="10"/>
  <c r="X688" i="10"/>
  <c r="X689" i="10"/>
  <c r="X690" i="10"/>
  <c r="X691" i="10"/>
  <c r="X692" i="10"/>
  <c r="X693" i="10"/>
  <c r="X694" i="10"/>
  <c r="X695" i="10"/>
  <c r="X696" i="10"/>
  <c r="X697" i="10"/>
  <c r="X698" i="10"/>
  <c r="X699" i="10"/>
  <c r="X700" i="10"/>
  <c r="X701" i="10"/>
  <c r="X702" i="10"/>
  <c r="X703" i="10"/>
  <c r="X704" i="10"/>
  <c r="X705" i="10"/>
  <c r="X706" i="10"/>
  <c r="X707" i="10"/>
  <c r="X708" i="10"/>
  <c r="X709" i="10"/>
  <c r="X710" i="10"/>
  <c r="X711" i="10"/>
  <c r="X712" i="10"/>
  <c r="X713" i="10"/>
  <c r="X714" i="10"/>
  <c r="X715" i="10"/>
  <c r="X716" i="10"/>
  <c r="X717" i="10"/>
  <c r="X718" i="10"/>
  <c r="X719" i="10"/>
  <c r="X720" i="10"/>
  <c r="X721" i="10"/>
  <c r="X722" i="10"/>
  <c r="X723" i="10"/>
  <c r="X724" i="10"/>
  <c r="X725" i="10"/>
  <c r="X726" i="10"/>
  <c r="X727" i="10"/>
  <c r="X728" i="10"/>
  <c r="X729" i="10"/>
  <c r="X730" i="10"/>
  <c r="X731" i="10"/>
  <c r="X732" i="10"/>
  <c r="X733" i="10"/>
  <c r="X734" i="10"/>
  <c r="X735" i="10"/>
  <c r="X736" i="10"/>
  <c r="X737" i="10"/>
  <c r="X738" i="10"/>
  <c r="X739" i="10"/>
  <c r="X740" i="10"/>
  <c r="X741" i="10"/>
  <c r="X742" i="10"/>
  <c r="X743" i="10"/>
  <c r="X744" i="10"/>
  <c r="X745" i="10"/>
  <c r="X746" i="10"/>
  <c r="X747" i="10"/>
  <c r="X748" i="10"/>
  <c r="X749" i="10"/>
  <c r="X750" i="10"/>
  <c r="X751" i="10"/>
  <c r="X752" i="10"/>
  <c r="X753" i="10"/>
  <c r="X754" i="10"/>
  <c r="X755" i="10"/>
  <c r="X756" i="10"/>
  <c r="X757" i="10"/>
  <c r="X758" i="10"/>
  <c r="X759" i="10"/>
  <c r="X760" i="10"/>
  <c r="X761" i="10"/>
  <c r="X762" i="10"/>
  <c r="X763" i="10"/>
  <c r="X764" i="10"/>
  <c r="X765" i="10"/>
  <c r="X766" i="10"/>
  <c r="X767" i="10"/>
  <c r="X768" i="10"/>
  <c r="X769" i="10"/>
  <c r="X770" i="10"/>
  <c r="X771" i="10"/>
  <c r="X772" i="10"/>
  <c r="X773" i="10"/>
  <c r="X774" i="10"/>
  <c r="X775" i="10"/>
  <c r="X776" i="10"/>
  <c r="X777" i="10"/>
  <c r="X778" i="10"/>
  <c r="X779" i="10"/>
  <c r="X780" i="10"/>
  <c r="X781" i="10"/>
  <c r="X782" i="10"/>
  <c r="X783" i="10"/>
  <c r="X784" i="10"/>
  <c r="X785" i="10"/>
  <c r="X786" i="10"/>
  <c r="X787" i="10"/>
  <c r="X788" i="10"/>
  <c r="X789" i="10"/>
  <c r="X790" i="10"/>
  <c r="X791" i="10"/>
  <c r="X792" i="10"/>
  <c r="X793" i="10"/>
  <c r="X794" i="10"/>
  <c r="X795" i="10"/>
  <c r="X796" i="10"/>
  <c r="X797" i="10"/>
  <c r="X798" i="10"/>
  <c r="X799" i="10"/>
  <c r="X800" i="10"/>
  <c r="X801" i="10"/>
  <c r="X802" i="10"/>
  <c r="X803" i="10"/>
  <c r="X804" i="10"/>
  <c r="X805" i="10"/>
  <c r="X806" i="10"/>
  <c r="X807" i="10"/>
  <c r="X808" i="10"/>
  <c r="X809" i="10"/>
  <c r="X810" i="10"/>
  <c r="X811" i="10"/>
  <c r="X812" i="10"/>
  <c r="X813" i="10"/>
  <c r="X814" i="10"/>
  <c r="X815" i="10"/>
  <c r="X816" i="10"/>
  <c r="X817" i="10"/>
  <c r="X818" i="10"/>
  <c r="X819" i="10"/>
  <c r="X820" i="10"/>
  <c r="X821" i="10"/>
  <c r="X822" i="10"/>
  <c r="X823" i="10"/>
  <c r="X824" i="10"/>
  <c r="X825" i="10"/>
  <c r="X826" i="10"/>
  <c r="X827" i="10"/>
  <c r="X828" i="10"/>
  <c r="X829" i="10"/>
  <c r="X830" i="10"/>
  <c r="X831" i="10"/>
  <c r="X832" i="10"/>
  <c r="X833" i="10"/>
  <c r="X834" i="10"/>
  <c r="X835" i="10"/>
  <c r="X836" i="10"/>
  <c r="X837" i="10"/>
  <c r="X838" i="10"/>
  <c r="X839" i="10"/>
  <c r="X840" i="10"/>
  <c r="X841" i="10"/>
  <c r="X842" i="10"/>
  <c r="X843" i="10"/>
  <c r="X844" i="10"/>
  <c r="X845" i="10"/>
  <c r="X846" i="10"/>
  <c r="X847" i="10"/>
  <c r="X848" i="10"/>
  <c r="X849" i="10"/>
  <c r="X850" i="10"/>
  <c r="X851" i="10"/>
  <c r="X852" i="10"/>
  <c r="X853" i="10"/>
  <c r="X854" i="10"/>
  <c r="X855" i="10"/>
  <c r="X856" i="10"/>
  <c r="X857" i="10"/>
  <c r="X858" i="10"/>
  <c r="X859" i="10"/>
  <c r="X860" i="10"/>
  <c r="X861" i="10"/>
  <c r="X862" i="10"/>
  <c r="X863" i="10"/>
  <c r="X864" i="10"/>
  <c r="X865" i="10"/>
  <c r="X866" i="10"/>
  <c r="X867" i="10"/>
  <c r="X868" i="10"/>
  <c r="X869" i="10"/>
  <c r="X870" i="10"/>
  <c r="X871" i="10"/>
  <c r="X872" i="10"/>
  <c r="X873" i="10"/>
  <c r="X874" i="10"/>
  <c r="X875" i="10"/>
  <c r="X876" i="10"/>
  <c r="X877" i="10"/>
  <c r="X878" i="10"/>
  <c r="X879" i="10"/>
  <c r="X880" i="10"/>
  <c r="X881" i="10"/>
  <c r="X882" i="10"/>
  <c r="X883" i="10"/>
  <c r="X884" i="10"/>
  <c r="X885" i="10"/>
  <c r="X886" i="10"/>
  <c r="X887" i="10"/>
  <c r="X888" i="10"/>
  <c r="X889" i="10"/>
  <c r="X890" i="10"/>
  <c r="X891" i="10"/>
  <c r="X892" i="10"/>
  <c r="X893" i="10"/>
  <c r="X894" i="10"/>
  <c r="X895" i="10"/>
  <c r="X896" i="10"/>
  <c r="X897" i="10"/>
  <c r="X898" i="10"/>
  <c r="X899" i="10"/>
  <c r="X900" i="10"/>
  <c r="X901" i="10"/>
  <c r="X902" i="10"/>
  <c r="X903" i="10"/>
  <c r="X904" i="10"/>
  <c r="X905" i="10"/>
  <c r="X906" i="10"/>
  <c r="X907" i="10"/>
  <c r="X908" i="10"/>
  <c r="X909" i="10"/>
  <c r="X910" i="10"/>
  <c r="X911" i="10"/>
  <c r="X912" i="10"/>
  <c r="X913" i="10"/>
  <c r="X914" i="10"/>
  <c r="X915" i="10"/>
  <c r="X916" i="10"/>
  <c r="X917" i="10"/>
  <c r="X918" i="10"/>
  <c r="X919" i="10"/>
  <c r="X920" i="10"/>
  <c r="X921" i="10"/>
  <c r="X922" i="10"/>
  <c r="X923" i="10"/>
  <c r="X924" i="10"/>
  <c r="X925" i="10"/>
  <c r="X926" i="10"/>
  <c r="X927" i="10"/>
  <c r="X928" i="10"/>
  <c r="X929" i="10"/>
  <c r="X930" i="10"/>
  <c r="X931" i="10"/>
  <c r="X932" i="10"/>
  <c r="X933" i="10"/>
  <c r="X934" i="10"/>
  <c r="X935" i="10"/>
  <c r="X936" i="10"/>
  <c r="X937" i="10"/>
  <c r="X938" i="10"/>
  <c r="X939" i="10"/>
  <c r="X940" i="10"/>
  <c r="X941" i="10"/>
  <c r="X942" i="10"/>
  <c r="X943" i="10"/>
  <c r="X944" i="10"/>
  <c r="X945" i="10"/>
  <c r="X946" i="10"/>
  <c r="X947" i="10"/>
  <c r="X948" i="10"/>
  <c r="X949" i="10"/>
  <c r="X950" i="10"/>
  <c r="X951" i="10"/>
  <c r="X952" i="10"/>
  <c r="X953" i="10"/>
  <c r="X954" i="10"/>
  <c r="X955" i="10"/>
  <c r="X956" i="10"/>
  <c r="X957" i="10"/>
  <c r="X958" i="10"/>
  <c r="X959" i="10"/>
  <c r="X960" i="10"/>
  <c r="X961" i="10"/>
  <c r="X962" i="10"/>
  <c r="X963" i="10"/>
  <c r="X964" i="10"/>
  <c r="X965" i="10"/>
  <c r="X966" i="10"/>
  <c r="X967" i="10"/>
  <c r="X968" i="10"/>
  <c r="X969" i="10"/>
  <c r="X970" i="10"/>
  <c r="X971" i="10"/>
  <c r="X972" i="10"/>
  <c r="X973" i="10"/>
  <c r="X974" i="10"/>
  <c r="X975" i="10"/>
  <c r="X976" i="10"/>
  <c r="X977" i="10"/>
  <c r="X978" i="10"/>
  <c r="X979" i="10"/>
  <c r="X980" i="10"/>
  <c r="X981" i="10"/>
  <c r="X982" i="10"/>
  <c r="X983" i="10"/>
  <c r="X984" i="10"/>
  <c r="X985" i="10"/>
  <c r="X986" i="10"/>
  <c r="X987" i="10"/>
  <c r="X988" i="10"/>
  <c r="X989" i="10"/>
  <c r="X990" i="10"/>
  <c r="X991" i="10"/>
  <c r="X992" i="10"/>
  <c r="X993" i="10"/>
  <c r="X994" i="10"/>
  <c r="X995" i="10"/>
  <c r="X996" i="10"/>
  <c r="X997" i="10"/>
  <c r="X998" i="10"/>
  <c r="X999" i="10"/>
  <c r="X1000" i="10"/>
  <c r="X1001" i="10"/>
  <c r="X1002" i="10"/>
  <c r="X1003" i="10"/>
  <c r="X1004" i="10"/>
  <c r="X1005" i="10"/>
  <c r="X1006" i="10"/>
  <c r="X1007" i="10"/>
  <c r="X1008" i="10"/>
  <c r="X1009" i="10"/>
  <c r="X1010" i="10"/>
  <c r="X1011" i="10"/>
  <c r="X1012" i="10"/>
  <c r="X1013" i="10"/>
  <c r="X1014" i="10"/>
  <c r="X1015" i="10"/>
  <c r="X1016" i="10"/>
  <c r="X1017" i="10"/>
  <c r="X1018" i="10"/>
  <c r="X1019" i="10"/>
  <c r="X1020" i="10"/>
  <c r="X1021" i="10"/>
  <c r="X1022" i="10"/>
  <c r="X1023" i="10"/>
  <c r="X1024" i="10"/>
  <c r="X1025" i="10"/>
  <c r="X1026" i="10"/>
  <c r="X1027" i="10"/>
  <c r="X1028" i="10"/>
  <c r="X1029" i="10"/>
  <c r="X1030" i="10"/>
  <c r="X1031" i="10"/>
  <c r="X1032" i="10"/>
  <c r="X1033" i="10"/>
  <c r="X1034" i="10"/>
  <c r="X1035" i="10"/>
  <c r="X1036" i="10"/>
  <c r="X1037" i="10"/>
  <c r="X1038" i="10"/>
  <c r="X1039" i="10"/>
  <c r="X1040" i="10"/>
  <c r="X1041" i="10"/>
  <c r="X1042" i="10"/>
  <c r="X1043" i="10"/>
  <c r="X1044" i="10"/>
  <c r="X1045" i="10"/>
  <c r="X1046" i="10"/>
  <c r="X1047" i="10"/>
  <c r="X1048" i="10"/>
  <c r="X1049" i="10"/>
  <c r="X1050" i="10"/>
  <c r="X1051" i="10"/>
  <c r="X1052" i="10"/>
  <c r="X1053" i="10"/>
  <c r="X1054" i="10"/>
  <c r="X1055" i="10"/>
  <c r="X1056" i="10"/>
  <c r="X1057" i="10"/>
  <c r="X1058" i="10"/>
  <c r="X1059" i="10"/>
  <c r="X1060" i="10"/>
  <c r="X1061" i="10"/>
  <c r="X1062" i="10"/>
  <c r="X1063" i="10"/>
  <c r="X1064" i="10"/>
  <c r="X1065" i="10"/>
  <c r="X1066" i="10"/>
  <c r="X1067" i="10"/>
  <c r="X1068" i="10"/>
  <c r="X1069" i="10"/>
  <c r="X1070" i="10"/>
  <c r="X1071" i="10"/>
  <c r="X1072" i="10"/>
  <c r="X1073" i="10"/>
  <c r="X1074" i="10"/>
  <c r="X1075" i="10"/>
  <c r="X1076" i="10"/>
  <c r="X1077" i="10"/>
  <c r="X1078" i="10"/>
  <c r="X1079" i="10"/>
  <c r="X1080" i="10"/>
  <c r="X1081" i="10"/>
  <c r="X1082" i="10"/>
  <c r="X1083" i="10"/>
  <c r="X1084" i="10"/>
  <c r="X1085" i="10"/>
  <c r="X1086" i="10"/>
  <c r="X1087" i="10"/>
  <c r="X1088" i="10"/>
  <c r="X1089" i="10"/>
  <c r="X1090" i="10"/>
  <c r="X1091" i="10"/>
  <c r="X1092" i="10"/>
  <c r="X1093" i="10"/>
  <c r="X1094" i="10"/>
  <c r="X1095" i="10"/>
  <c r="X1096" i="10"/>
  <c r="X1097" i="10"/>
  <c r="X1098" i="10"/>
  <c r="X1099" i="10"/>
  <c r="X1100" i="10"/>
  <c r="X1101" i="10"/>
  <c r="X1102" i="10"/>
  <c r="X1103" i="10"/>
  <c r="X1104" i="10"/>
  <c r="X1105" i="10"/>
  <c r="X1106" i="10"/>
  <c r="X1107" i="10"/>
  <c r="X1108" i="10"/>
  <c r="X1109" i="10"/>
  <c r="X1110" i="10"/>
  <c r="X1111" i="10"/>
  <c r="X1112" i="10"/>
  <c r="X1113" i="10"/>
  <c r="X1114" i="10"/>
  <c r="X1115" i="10"/>
  <c r="X1116" i="10"/>
  <c r="X1117" i="10"/>
  <c r="X1118" i="10"/>
  <c r="X1119" i="10"/>
  <c r="X1120" i="10"/>
  <c r="X1121" i="10"/>
  <c r="X1122" i="10"/>
  <c r="X1123" i="10"/>
  <c r="X1124" i="10"/>
  <c r="X1125" i="10"/>
  <c r="X1126" i="10"/>
  <c r="X1127" i="10"/>
  <c r="X1128" i="10"/>
  <c r="X1129" i="10"/>
  <c r="X1130" i="10"/>
  <c r="X1131" i="10"/>
  <c r="X1132" i="10"/>
  <c r="X1133" i="10"/>
  <c r="X1134" i="10"/>
  <c r="X1135" i="10"/>
  <c r="X1136" i="10"/>
  <c r="X1137" i="10"/>
  <c r="X1138" i="10"/>
  <c r="X1139" i="10"/>
  <c r="X1140" i="10"/>
  <c r="X1141" i="10"/>
  <c r="X1142" i="10"/>
  <c r="X1143" i="10"/>
  <c r="X1144" i="10"/>
  <c r="X1145" i="10"/>
  <c r="X1146" i="10"/>
  <c r="X1147" i="10"/>
  <c r="X1148" i="10"/>
  <c r="X1149" i="10"/>
  <c r="X1150" i="10"/>
  <c r="X1151" i="10"/>
  <c r="X1152" i="10"/>
  <c r="X1153" i="10"/>
  <c r="X1154" i="10"/>
  <c r="X1155" i="10"/>
  <c r="X1156" i="10"/>
  <c r="X1157" i="10"/>
  <c r="X1158" i="10"/>
  <c r="X1159" i="10"/>
  <c r="X1160" i="10"/>
  <c r="X1161" i="10"/>
  <c r="X1162" i="10"/>
  <c r="X1163" i="10"/>
  <c r="X1164" i="10"/>
  <c r="X1165" i="10"/>
  <c r="X1166" i="10"/>
  <c r="X1167" i="10"/>
  <c r="X1168" i="10"/>
  <c r="X1169" i="10"/>
  <c r="X1170" i="10"/>
  <c r="X1171" i="10"/>
  <c r="X1172" i="10"/>
  <c r="X1173" i="10"/>
  <c r="X1174" i="10"/>
  <c r="X1175" i="10"/>
  <c r="X1176" i="10"/>
  <c r="X1177" i="10"/>
  <c r="X1178" i="10"/>
  <c r="X1179" i="10"/>
  <c r="X1180" i="10"/>
  <c r="X1181" i="10"/>
  <c r="X1182" i="10"/>
  <c r="X1183" i="10"/>
  <c r="X1184" i="10"/>
  <c r="X1185" i="10"/>
  <c r="X1186" i="10"/>
  <c r="X1187" i="10"/>
  <c r="X1188" i="10"/>
  <c r="X1189" i="10"/>
  <c r="X1190" i="10"/>
  <c r="X1191" i="10"/>
  <c r="X1192" i="10"/>
  <c r="X1193" i="10"/>
  <c r="X1194" i="10"/>
  <c r="X1195" i="10"/>
  <c r="X1196" i="10"/>
  <c r="X1197" i="10"/>
  <c r="X1198" i="10"/>
  <c r="X1199" i="10"/>
  <c r="X1200" i="10"/>
  <c r="X1201" i="10"/>
  <c r="X1202" i="10"/>
  <c r="X1203" i="10"/>
  <c r="X1204" i="10"/>
  <c r="X1205" i="10"/>
  <c r="X1206" i="10"/>
  <c r="X1207" i="10"/>
  <c r="X1208" i="10"/>
  <c r="X1209" i="10"/>
  <c r="X1210" i="10"/>
  <c r="X1211" i="10"/>
  <c r="X1212" i="10"/>
  <c r="X1213" i="10"/>
  <c r="X1214" i="10"/>
  <c r="X1215" i="10"/>
  <c r="X1216" i="10"/>
  <c r="X1217" i="10"/>
  <c r="X1218" i="10"/>
  <c r="X1219" i="10"/>
  <c r="X1220" i="10"/>
  <c r="X1221" i="10"/>
  <c r="X1222" i="10"/>
  <c r="X1223" i="10"/>
  <c r="X1224" i="10"/>
  <c r="X1225" i="10"/>
  <c r="X1226" i="10"/>
  <c r="X1227" i="10"/>
  <c r="X1228" i="10"/>
  <c r="X1229" i="10"/>
  <c r="X1230" i="10"/>
  <c r="X1231" i="10"/>
  <c r="X1232" i="10"/>
  <c r="X1233" i="10"/>
  <c r="X1234" i="10"/>
  <c r="X1235" i="10"/>
  <c r="X1236" i="10"/>
  <c r="X1237" i="10"/>
  <c r="X1238" i="10"/>
  <c r="X1239" i="10"/>
  <c r="X1240" i="10"/>
  <c r="X1241" i="10"/>
  <c r="X1242" i="10"/>
  <c r="X1243" i="10"/>
  <c r="X1244" i="10"/>
  <c r="X1245" i="10"/>
  <c r="X1246" i="10"/>
  <c r="X1247" i="10"/>
  <c r="X1248" i="10"/>
  <c r="X1249" i="10"/>
  <c r="X1250" i="10"/>
  <c r="X1251" i="10"/>
  <c r="X1252" i="10"/>
  <c r="X1253" i="10"/>
  <c r="X1254" i="10"/>
  <c r="X1255" i="10"/>
  <c r="X1256" i="10"/>
  <c r="X1257" i="10"/>
  <c r="X1258" i="10"/>
  <c r="X1259" i="10"/>
  <c r="X1260" i="10"/>
  <c r="X1261" i="10"/>
  <c r="X1262" i="10"/>
  <c r="X1263" i="10"/>
  <c r="X1264" i="10"/>
  <c r="X1265" i="10"/>
  <c r="X1266" i="10"/>
  <c r="X1267" i="10"/>
  <c r="X1268" i="10"/>
  <c r="X1269" i="10"/>
  <c r="X1270" i="10"/>
  <c r="X1271" i="10"/>
  <c r="X1272" i="10"/>
  <c r="X1273" i="10"/>
  <c r="X1274" i="10"/>
  <c r="X1275" i="10"/>
  <c r="X1276" i="10"/>
  <c r="X1277" i="10"/>
  <c r="X1278" i="10"/>
  <c r="X1279" i="10"/>
  <c r="X1280" i="10"/>
  <c r="X1281" i="10"/>
  <c r="X1282" i="10"/>
  <c r="X1283" i="10"/>
  <c r="X1284" i="10"/>
  <c r="X1285" i="10"/>
  <c r="X1286" i="10"/>
  <c r="X1287" i="10"/>
  <c r="X1288" i="10"/>
  <c r="X1289" i="10"/>
  <c r="X1290" i="10"/>
  <c r="X1291" i="10"/>
  <c r="X1292" i="10"/>
  <c r="X1293" i="10"/>
  <c r="X1294" i="10"/>
  <c r="X1295" i="10"/>
  <c r="X1296" i="10"/>
  <c r="X1297" i="10"/>
  <c r="X1298" i="10"/>
  <c r="X1299" i="10"/>
  <c r="X1300" i="10"/>
  <c r="X1301" i="10"/>
  <c r="X1302" i="10"/>
  <c r="X1303" i="10"/>
  <c r="X1304" i="10"/>
  <c r="X1305" i="10"/>
  <c r="X1306" i="10"/>
  <c r="X1307" i="10"/>
  <c r="X1308" i="10"/>
  <c r="X1309" i="10"/>
  <c r="X1310" i="10"/>
  <c r="X1311" i="10"/>
  <c r="X1312" i="10"/>
  <c r="X1313" i="10"/>
  <c r="X1314" i="10"/>
  <c r="X1315" i="10"/>
  <c r="X1316" i="10"/>
  <c r="X1317" i="10"/>
  <c r="X1318" i="10"/>
  <c r="X1319" i="10"/>
  <c r="X1320" i="10"/>
  <c r="X1321" i="10"/>
  <c r="X1322" i="10"/>
  <c r="X1323" i="10"/>
  <c r="X1324" i="10"/>
  <c r="X1325" i="10"/>
  <c r="X1326" i="10"/>
  <c r="X1327" i="10"/>
  <c r="X1328" i="10"/>
  <c r="X1329" i="10"/>
  <c r="X1330" i="10"/>
  <c r="X1331" i="10"/>
  <c r="X1332" i="10"/>
  <c r="X1333" i="10"/>
  <c r="X1334" i="10"/>
  <c r="X1335" i="10"/>
  <c r="X1336" i="10"/>
  <c r="X1337" i="10"/>
  <c r="X1338" i="10"/>
  <c r="X1339" i="10"/>
  <c r="X1340" i="10"/>
  <c r="X1341" i="10"/>
  <c r="X1342" i="10"/>
  <c r="X1343" i="10"/>
  <c r="X1344" i="10"/>
  <c r="X1345" i="10"/>
  <c r="X1346" i="10"/>
  <c r="X1347" i="10"/>
  <c r="X1348" i="10"/>
  <c r="X1349" i="10"/>
  <c r="X1350" i="10"/>
  <c r="X1351" i="10"/>
  <c r="X1352" i="10"/>
  <c r="X1353" i="10"/>
  <c r="X1354" i="10"/>
  <c r="X1355" i="10"/>
  <c r="X1356" i="10"/>
  <c r="X1357" i="10"/>
  <c r="X1358" i="10"/>
  <c r="X1359" i="10"/>
  <c r="X1360" i="10"/>
  <c r="X1361" i="10"/>
  <c r="X1362" i="10"/>
  <c r="X1363" i="10"/>
  <c r="X1364" i="10"/>
  <c r="X1365" i="10"/>
  <c r="X1366" i="10"/>
  <c r="X1367" i="10"/>
  <c r="X1368" i="10"/>
  <c r="X1369" i="10"/>
  <c r="X1370" i="10"/>
  <c r="X1371" i="10"/>
  <c r="X1372" i="10"/>
  <c r="X1373" i="10"/>
  <c r="X1374" i="10"/>
  <c r="X1375" i="10"/>
  <c r="X1376" i="10"/>
  <c r="X1377" i="10"/>
  <c r="X1378" i="10"/>
  <c r="X1379" i="10"/>
  <c r="X1380" i="10"/>
  <c r="X1381" i="10"/>
  <c r="X1382" i="10"/>
  <c r="X1383" i="10"/>
  <c r="X1384" i="10"/>
  <c r="X1385" i="10"/>
  <c r="X1386" i="10"/>
  <c r="X1387" i="10"/>
  <c r="X1388" i="10"/>
  <c r="X1389" i="10"/>
  <c r="X1390" i="10"/>
  <c r="X1391" i="10"/>
  <c r="X1392" i="10"/>
  <c r="X1393" i="10"/>
  <c r="X1394" i="10"/>
  <c r="X1395" i="10"/>
  <c r="X1396" i="10"/>
  <c r="X1397" i="10"/>
  <c r="X1398" i="10"/>
  <c r="X1399" i="10"/>
  <c r="X1400" i="10"/>
  <c r="X1401" i="10"/>
  <c r="X1402" i="10"/>
  <c r="X1403" i="10"/>
  <c r="X1404" i="10"/>
  <c r="X1405" i="10"/>
  <c r="X1406" i="10"/>
  <c r="X1407" i="10"/>
  <c r="X1408" i="10"/>
  <c r="X1409" i="10"/>
  <c r="X1410" i="10"/>
  <c r="X1411" i="10"/>
  <c r="X1412" i="10"/>
  <c r="X1413" i="10"/>
  <c r="X1414" i="10"/>
  <c r="X1415" i="10"/>
  <c r="X1416" i="10"/>
  <c r="X1417" i="10"/>
  <c r="X1418" i="10"/>
  <c r="X1419" i="10"/>
  <c r="X1420" i="10"/>
  <c r="X1421" i="10"/>
  <c r="X1422" i="10"/>
  <c r="X1423" i="10"/>
  <c r="X1424" i="10"/>
  <c r="X1425" i="10"/>
  <c r="X1426" i="10"/>
  <c r="X1427" i="10"/>
  <c r="X1428" i="10"/>
  <c r="X1429" i="10"/>
  <c r="X1430" i="10"/>
  <c r="X1431" i="10"/>
  <c r="X1432" i="10"/>
  <c r="X1433" i="10"/>
  <c r="X1434" i="10"/>
  <c r="X1435" i="10"/>
  <c r="X1436" i="10"/>
  <c r="X1437" i="10"/>
  <c r="X1438" i="10"/>
  <c r="X1439" i="10"/>
  <c r="X1440" i="10"/>
  <c r="X1441" i="10"/>
  <c r="X1442" i="10"/>
  <c r="X1443" i="10"/>
  <c r="X1444" i="10"/>
  <c r="X1445" i="10"/>
  <c r="X1446" i="10"/>
  <c r="X1447" i="10"/>
  <c r="X1448" i="10"/>
  <c r="X1449" i="10"/>
  <c r="X1450" i="10"/>
  <c r="X1451" i="10"/>
  <c r="X1452" i="10"/>
  <c r="X1453" i="10"/>
  <c r="X1454" i="10"/>
  <c r="X1455" i="10"/>
  <c r="X1456" i="10"/>
  <c r="X1457" i="10"/>
  <c r="X1458" i="10"/>
  <c r="X1459" i="10"/>
  <c r="X1460" i="10"/>
  <c r="X1461" i="10"/>
  <c r="X1462" i="10"/>
  <c r="X1463" i="10"/>
  <c r="X1464" i="10"/>
  <c r="X1465" i="10"/>
  <c r="X1466" i="10"/>
  <c r="X1467" i="10"/>
  <c r="X1468" i="10"/>
  <c r="X1469" i="10"/>
  <c r="X1470" i="10"/>
  <c r="X1471" i="10"/>
  <c r="X1472" i="10"/>
  <c r="X1473" i="10"/>
  <c r="X1474" i="10"/>
  <c r="X1475" i="10"/>
  <c r="X1476" i="10"/>
  <c r="X1477" i="10"/>
  <c r="X1478" i="10"/>
  <c r="X1479" i="10"/>
  <c r="X1480" i="10"/>
  <c r="X1481" i="10"/>
  <c r="X1482" i="10"/>
  <c r="X1483" i="10"/>
  <c r="X1484" i="10"/>
  <c r="X1485" i="10"/>
  <c r="X1486" i="10"/>
  <c r="X1487" i="10"/>
  <c r="X1488" i="10"/>
  <c r="X1489" i="10"/>
  <c r="X1490" i="10"/>
  <c r="X1491" i="10"/>
  <c r="X1492" i="10"/>
  <c r="X1493" i="10"/>
  <c r="X1494" i="10"/>
  <c r="X1495" i="10"/>
  <c r="X1496" i="10"/>
  <c r="X1497" i="10"/>
  <c r="X1498" i="10"/>
  <c r="X1499" i="10"/>
  <c r="X1500" i="10"/>
  <c r="X1501" i="10"/>
  <c r="X1502" i="10"/>
  <c r="X1503" i="10"/>
  <c r="X1504" i="10"/>
  <c r="X1505" i="10"/>
  <c r="X1506" i="10"/>
  <c r="X1507" i="10"/>
  <c r="X1508" i="10"/>
  <c r="X1509" i="10"/>
  <c r="X1510" i="10"/>
  <c r="X1511" i="10"/>
  <c r="X1512" i="10"/>
  <c r="X1513" i="10"/>
  <c r="X1514" i="10"/>
  <c r="X1515" i="10"/>
  <c r="X1516" i="10"/>
  <c r="X1517" i="10"/>
  <c r="X1518" i="10"/>
  <c r="X1519" i="10"/>
  <c r="X1520" i="10"/>
  <c r="X1521" i="10"/>
  <c r="X1522" i="10"/>
  <c r="X1523" i="10"/>
  <c r="X1524" i="10"/>
  <c r="X1525" i="10"/>
  <c r="X1526" i="10"/>
  <c r="X1527" i="10"/>
  <c r="X1528" i="10"/>
  <c r="X1529" i="10"/>
  <c r="X1530" i="10"/>
  <c r="X1531" i="10"/>
  <c r="X1532" i="10"/>
  <c r="X1533" i="10"/>
  <c r="X1534" i="10"/>
  <c r="X1535" i="10"/>
  <c r="X1536" i="10"/>
  <c r="X1537" i="10"/>
  <c r="X1538" i="10"/>
  <c r="X1539" i="10"/>
  <c r="X1540" i="10"/>
  <c r="X1541" i="10"/>
  <c r="X1542" i="10"/>
  <c r="X1543" i="10"/>
  <c r="X1544" i="10"/>
  <c r="X1545" i="10"/>
  <c r="X1546" i="10"/>
  <c r="X1547" i="10"/>
  <c r="X1548" i="10"/>
  <c r="X1549" i="10"/>
  <c r="X1550" i="10"/>
  <c r="X1551" i="10"/>
  <c r="X1552" i="10"/>
  <c r="X1553" i="10"/>
  <c r="X1554" i="10"/>
  <c r="X1555" i="10"/>
  <c r="X1556" i="10"/>
  <c r="X1557" i="10"/>
  <c r="X1558" i="10"/>
  <c r="X1559" i="10"/>
  <c r="X1560" i="10"/>
  <c r="X1561" i="10"/>
  <c r="X1562" i="10"/>
  <c r="X1563" i="10"/>
  <c r="X1564" i="10"/>
  <c r="X1565" i="10"/>
  <c r="X1566" i="10"/>
  <c r="X1567" i="10"/>
  <c r="X1568" i="10"/>
  <c r="X1569" i="10"/>
  <c r="X1570" i="10"/>
  <c r="X1571" i="10"/>
  <c r="X1572" i="10"/>
  <c r="X1573" i="10"/>
  <c r="X1574" i="10"/>
  <c r="X1575" i="10"/>
  <c r="X1576" i="10"/>
  <c r="X1577" i="10"/>
  <c r="X1578" i="10"/>
  <c r="X1579" i="10"/>
  <c r="X1580" i="10"/>
  <c r="X1581" i="10"/>
  <c r="X1582" i="10"/>
  <c r="X1583" i="10"/>
  <c r="X1584" i="10"/>
  <c r="X1585" i="10"/>
  <c r="X1586" i="10"/>
  <c r="X1587" i="10"/>
  <c r="X1588" i="10"/>
  <c r="X1589" i="10"/>
  <c r="X1590" i="10"/>
  <c r="X1591" i="10"/>
  <c r="X1592" i="10"/>
  <c r="X1593" i="10"/>
  <c r="X1594" i="10"/>
  <c r="X1595" i="10"/>
  <c r="X1596" i="10"/>
  <c r="X1597" i="10"/>
  <c r="X1598" i="10"/>
  <c r="X1599" i="10"/>
  <c r="X1600" i="10"/>
  <c r="X1601" i="10"/>
  <c r="X1602" i="10"/>
  <c r="X1603" i="10"/>
  <c r="X1604" i="10"/>
  <c r="X1605" i="10"/>
  <c r="X1606" i="10"/>
  <c r="X1607" i="10"/>
  <c r="X1608" i="10"/>
  <c r="X1609" i="10"/>
  <c r="X1610" i="10"/>
  <c r="X1611" i="10"/>
  <c r="X1612" i="10"/>
  <c r="X1613" i="10"/>
  <c r="X1614" i="10"/>
  <c r="X1615" i="10"/>
  <c r="X1616" i="10"/>
  <c r="X1617" i="10"/>
  <c r="X1618" i="10"/>
  <c r="X1619" i="10"/>
  <c r="X1620" i="10"/>
  <c r="X1621" i="10"/>
  <c r="X1622" i="10"/>
  <c r="X1623" i="10"/>
  <c r="X1624" i="10"/>
  <c r="X1625" i="10"/>
  <c r="X1626" i="10"/>
  <c r="X1627" i="10"/>
  <c r="X1628" i="10"/>
  <c r="X1629" i="10"/>
  <c r="X1630" i="10"/>
  <c r="X1631" i="10"/>
  <c r="X1632" i="10"/>
  <c r="X1633" i="10"/>
  <c r="X1634" i="10"/>
  <c r="X1635" i="10"/>
  <c r="X1636" i="10"/>
  <c r="X1637" i="10"/>
  <c r="X1638" i="10"/>
  <c r="X1639" i="10"/>
  <c r="X1640" i="10"/>
  <c r="X1641" i="10"/>
  <c r="X1642" i="10"/>
  <c r="X1643" i="10"/>
  <c r="X1644" i="10"/>
  <c r="X1645" i="10"/>
  <c r="X1646" i="10"/>
  <c r="X1647" i="10"/>
  <c r="X1648" i="10"/>
  <c r="X1649" i="10"/>
  <c r="X1650" i="10"/>
  <c r="X1651" i="10"/>
  <c r="X1652" i="10"/>
  <c r="X1653" i="10"/>
  <c r="X1654" i="10"/>
  <c r="X1655" i="10"/>
  <c r="X1656" i="10"/>
  <c r="X1657" i="10"/>
  <c r="X1658" i="10"/>
  <c r="X1659" i="10"/>
  <c r="X1660" i="10"/>
  <c r="X1661" i="10"/>
  <c r="X1662" i="10"/>
  <c r="X1663" i="10"/>
  <c r="X1664" i="10"/>
  <c r="X1665" i="10"/>
  <c r="X1666" i="10"/>
  <c r="X1667" i="10"/>
  <c r="X1668" i="10"/>
  <c r="X1669" i="10"/>
  <c r="X1670" i="10"/>
  <c r="X1671" i="10"/>
  <c r="X1672" i="10"/>
  <c r="X1673" i="10"/>
  <c r="X1674" i="10"/>
  <c r="X1675" i="10"/>
  <c r="X1676" i="10"/>
  <c r="X1677" i="10"/>
  <c r="X1678" i="10"/>
  <c r="X1679" i="10"/>
  <c r="X1680" i="10"/>
  <c r="X1681" i="10"/>
  <c r="X1682" i="10"/>
  <c r="X1683" i="10"/>
  <c r="X1684" i="10"/>
  <c r="X1685" i="10"/>
  <c r="X1686" i="10"/>
  <c r="X1687" i="10"/>
  <c r="X1688" i="10"/>
  <c r="X1689" i="10"/>
  <c r="X1690" i="10"/>
  <c r="X1691" i="10"/>
  <c r="X1692" i="10"/>
  <c r="X1693" i="10"/>
  <c r="X1694" i="10"/>
  <c r="X1695" i="10"/>
  <c r="X1696" i="10"/>
  <c r="X1697" i="10"/>
  <c r="X1698" i="10"/>
  <c r="X1699" i="10"/>
  <c r="X1700" i="10"/>
  <c r="X1701" i="10"/>
  <c r="X1702" i="10"/>
  <c r="X1703" i="10"/>
  <c r="X1704" i="10"/>
  <c r="X1705" i="10"/>
  <c r="X1706" i="10"/>
  <c r="X1707" i="10"/>
  <c r="X1708" i="10"/>
  <c r="X1709" i="10"/>
  <c r="X1710" i="10"/>
  <c r="X1711" i="10"/>
  <c r="X1712" i="10"/>
  <c r="X1713" i="10"/>
  <c r="X1714" i="10"/>
  <c r="X1715" i="10"/>
  <c r="X1716" i="10"/>
  <c r="X1717" i="10"/>
  <c r="X1718" i="10"/>
  <c r="X1719" i="10"/>
  <c r="X1720" i="10"/>
  <c r="X1721" i="10"/>
  <c r="X1722" i="10"/>
  <c r="X1723" i="10"/>
  <c r="X1724" i="10"/>
  <c r="X1725" i="10"/>
  <c r="X1726" i="10"/>
  <c r="X1727" i="10"/>
  <c r="X1728" i="10"/>
  <c r="X1729" i="10"/>
  <c r="X1730" i="10"/>
  <c r="X1731" i="10"/>
  <c r="X1732" i="10"/>
  <c r="X1733" i="10"/>
  <c r="X1734" i="10"/>
  <c r="X1735" i="10"/>
  <c r="X1736" i="10"/>
  <c r="X1737" i="10"/>
  <c r="X1738" i="10"/>
  <c r="X1739" i="10"/>
  <c r="X1740" i="10"/>
  <c r="X1741" i="10"/>
  <c r="X1742" i="10"/>
  <c r="X1743" i="10"/>
  <c r="X1744" i="10"/>
  <c r="X1745" i="10"/>
  <c r="X1746" i="10"/>
  <c r="X1747" i="10"/>
  <c r="X1748" i="10"/>
  <c r="X1749" i="10"/>
  <c r="X1750" i="10"/>
  <c r="X1751" i="10"/>
  <c r="X1752" i="10"/>
  <c r="X1753" i="10"/>
  <c r="X1754" i="10"/>
  <c r="X1755" i="10"/>
  <c r="X1756" i="10"/>
  <c r="X1757" i="10"/>
  <c r="X1758" i="10"/>
  <c r="X1759" i="10"/>
  <c r="X1760" i="10"/>
  <c r="X1761" i="10"/>
  <c r="X1762" i="10"/>
  <c r="X1763" i="10"/>
  <c r="X1764" i="10"/>
  <c r="X1765" i="10"/>
  <c r="X1766" i="10"/>
  <c r="X1767" i="10"/>
  <c r="X1768" i="10"/>
  <c r="X1769" i="10"/>
  <c r="X1770" i="10"/>
  <c r="X1771" i="10"/>
  <c r="X1772" i="10"/>
  <c r="X1773" i="10"/>
  <c r="X1774" i="10"/>
  <c r="X1775" i="10"/>
  <c r="X1776" i="10"/>
  <c r="X1777" i="10"/>
  <c r="X1778" i="10"/>
  <c r="X1779" i="10"/>
  <c r="X1780" i="10"/>
  <c r="X1781" i="10"/>
  <c r="X1782" i="10"/>
  <c r="X1783" i="10"/>
  <c r="X1784" i="10"/>
  <c r="X1785" i="10"/>
  <c r="X1786" i="10"/>
  <c r="X1787" i="10"/>
  <c r="X1788" i="10"/>
  <c r="X1789" i="10"/>
  <c r="X1790" i="10"/>
  <c r="X1791" i="10"/>
  <c r="X1792" i="10"/>
  <c r="X1793" i="10"/>
  <c r="X1794" i="10"/>
  <c r="X1795" i="10"/>
  <c r="X1796" i="10"/>
  <c r="X1797" i="10"/>
  <c r="X1798" i="10"/>
  <c r="X1799" i="10"/>
  <c r="X1800" i="10"/>
  <c r="X1801" i="10"/>
  <c r="X1802" i="10"/>
  <c r="X1803" i="10"/>
  <c r="X1804" i="10"/>
  <c r="X1805" i="10"/>
  <c r="X1806" i="10"/>
  <c r="X1807" i="10"/>
  <c r="X1808" i="10"/>
  <c r="X1809" i="10"/>
  <c r="X1810" i="10"/>
  <c r="X1811" i="10"/>
  <c r="X1812" i="10"/>
  <c r="X1813" i="10"/>
  <c r="X1814" i="10"/>
  <c r="X1815" i="10"/>
  <c r="X1816" i="10"/>
  <c r="X1817" i="10"/>
  <c r="X1818" i="10"/>
  <c r="X1819" i="10"/>
  <c r="X1820" i="10"/>
  <c r="X1821" i="10"/>
  <c r="X1822" i="10"/>
  <c r="X1823" i="10"/>
  <c r="X1824" i="10"/>
  <c r="X1825" i="10"/>
  <c r="X1826" i="10"/>
  <c r="X1827" i="10"/>
  <c r="X1828" i="10"/>
  <c r="X1829" i="10"/>
  <c r="X1830" i="10"/>
  <c r="X1831" i="10"/>
  <c r="X1832" i="10"/>
  <c r="X1833" i="10"/>
  <c r="X1834" i="10"/>
  <c r="X1835" i="10"/>
  <c r="X1836" i="10"/>
  <c r="X1837" i="10"/>
  <c r="X1838" i="10"/>
  <c r="X1839" i="10"/>
  <c r="X1840" i="10"/>
  <c r="X1841" i="10"/>
  <c r="X1842" i="10"/>
  <c r="X1843" i="10"/>
  <c r="X1844" i="10"/>
  <c r="X1845" i="10"/>
  <c r="X1846" i="10"/>
  <c r="X1847" i="10"/>
  <c r="X1848" i="10"/>
  <c r="X1849" i="10"/>
  <c r="X1850" i="10"/>
  <c r="X1851" i="10"/>
  <c r="X1852" i="10"/>
  <c r="X1853" i="10"/>
  <c r="X1854" i="10"/>
  <c r="X1855" i="10"/>
  <c r="X1856" i="10"/>
  <c r="X1857" i="10"/>
  <c r="X1858" i="10"/>
  <c r="X1859" i="10"/>
  <c r="X1860" i="10"/>
  <c r="X1861" i="10"/>
  <c r="X1862" i="10"/>
  <c r="X1863" i="10"/>
  <c r="X1864" i="10"/>
  <c r="X1865" i="10"/>
  <c r="X1866" i="10"/>
  <c r="X1867" i="10"/>
  <c r="X1868" i="10"/>
  <c r="X1869" i="10"/>
  <c r="X1870" i="10"/>
  <c r="X1871" i="10"/>
  <c r="X1872" i="10"/>
  <c r="X1873" i="10"/>
  <c r="X1874" i="10"/>
  <c r="X1875" i="10"/>
  <c r="X1876" i="10"/>
  <c r="X1877" i="10"/>
  <c r="X1878" i="10"/>
  <c r="X1879" i="10"/>
  <c r="X1880" i="10"/>
  <c r="X1881" i="10"/>
  <c r="X1882" i="10"/>
  <c r="X1883" i="10"/>
  <c r="X1884" i="10"/>
  <c r="X1885" i="10"/>
  <c r="X1886" i="10"/>
  <c r="X1887" i="10"/>
  <c r="X1888" i="10"/>
  <c r="X1889" i="10"/>
  <c r="X1890" i="10"/>
  <c r="X1891" i="10"/>
  <c r="X1892" i="10"/>
  <c r="X1893" i="10"/>
  <c r="X1894" i="10"/>
  <c r="X1895" i="10"/>
  <c r="X1896" i="10"/>
  <c r="X1897" i="10"/>
  <c r="X1898" i="10"/>
  <c r="X1899" i="10"/>
  <c r="X1900" i="10"/>
  <c r="X1901" i="10"/>
  <c r="X1902" i="10"/>
  <c r="X1903" i="10"/>
  <c r="X1904" i="10"/>
  <c r="X1905" i="10"/>
  <c r="X1906" i="10"/>
  <c r="X1907" i="10"/>
  <c r="X1908" i="10"/>
  <c r="X1909" i="10"/>
  <c r="X1910" i="10"/>
  <c r="X1911" i="10"/>
  <c r="X1912" i="10"/>
  <c r="X1913" i="10"/>
  <c r="X1914" i="10"/>
  <c r="X1915" i="10"/>
  <c r="X1916" i="10"/>
  <c r="X1917" i="10"/>
  <c r="X1918" i="10"/>
  <c r="X1919" i="10"/>
  <c r="X1920" i="10"/>
  <c r="X1921" i="10"/>
  <c r="X1922" i="10"/>
  <c r="X1923" i="10"/>
  <c r="X1924" i="10"/>
  <c r="X1925" i="10"/>
  <c r="X1926" i="10"/>
  <c r="X1927" i="10"/>
  <c r="X1928" i="10"/>
  <c r="X1929" i="10"/>
  <c r="X1930" i="10"/>
  <c r="X1931" i="10"/>
  <c r="X1932" i="10"/>
  <c r="X1933" i="10"/>
  <c r="X1934" i="10"/>
  <c r="X1935" i="10"/>
  <c r="X1936" i="10"/>
  <c r="X1937" i="10"/>
  <c r="X1938" i="10"/>
  <c r="X1939" i="10"/>
  <c r="X1940" i="10"/>
  <c r="X1941" i="10"/>
  <c r="X1942" i="10"/>
  <c r="X1943" i="10"/>
  <c r="X1944" i="10"/>
  <c r="X1945" i="10"/>
  <c r="X1946" i="10"/>
  <c r="X1947" i="10"/>
  <c r="X1948" i="10"/>
  <c r="X1949" i="10"/>
  <c r="X1950" i="10"/>
  <c r="X1951" i="10"/>
  <c r="X1952" i="10"/>
  <c r="X1953" i="10"/>
  <c r="X1954" i="10"/>
  <c r="X1955" i="10"/>
  <c r="X1956" i="10"/>
  <c r="X1957" i="10"/>
  <c r="X1958" i="10"/>
  <c r="X1959" i="10"/>
  <c r="X1960" i="10"/>
  <c r="X1961" i="10"/>
  <c r="X1962" i="10"/>
  <c r="X1963" i="10"/>
  <c r="X1964" i="10"/>
  <c r="X1965" i="10"/>
  <c r="X1966" i="10"/>
  <c r="X1967" i="10"/>
  <c r="X1968" i="10"/>
  <c r="X1969" i="10"/>
  <c r="X1970" i="10"/>
  <c r="X1971" i="10"/>
  <c r="X1972" i="10"/>
  <c r="X1973" i="10"/>
  <c r="X1974" i="10"/>
  <c r="X1975" i="10"/>
  <c r="X1976" i="10"/>
  <c r="X1977" i="10"/>
  <c r="X1978" i="10"/>
  <c r="X1979" i="10"/>
  <c r="X1980" i="10"/>
  <c r="X1981" i="10"/>
  <c r="X1982" i="10"/>
  <c r="X1983" i="10"/>
  <c r="X1984" i="10"/>
  <c r="X1985" i="10"/>
  <c r="X1986" i="10"/>
  <c r="X1987" i="10"/>
  <c r="X1988" i="10"/>
  <c r="X1989" i="10"/>
  <c r="X1990" i="10"/>
  <c r="X1991" i="10"/>
  <c r="X1992" i="10"/>
  <c r="X1993" i="10"/>
  <c r="X1994" i="10"/>
  <c r="X1995" i="10"/>
  <c r="X1996" i="10"/>
  <c r="X1997" i="10"/>
  <c r="X1998" i="10"/>
  <c r="X1999" i="10"/>
  <c r="X2000" i="10"/>
  <c r="X2001" i="10"/>
  <c r="X2002" i="10"/>
  <c r="X2003" i="10"/>
  <c r="X2004" i="10"/>
  <c r="X2005" i="10"/>
  <c r="X2006" i="10"/>
  <c r="X2007" i="10"/>
  <c r="X2008" i="10"/>
  <c r="X2009" i="10"/>
  <c r="X2010" i="10"/>
  <c r="X2011" i="10"/>
  <c r="X2012" i="10"/>
  <c r="X2013" i="10"/>
  <c r="X2014" i="10"/>
  <c r="X2015" i="10"/>
  <c r="X2016" i="10"/>
  <c r="X2017" i="10"/>
  <c r="X2018" i="10"/>
  <c r="X2019" i="10"/>
  <c r="X2020" i="10"/>
  <c r="X2021" i="10"/>
  <c r="X2022" i="10"/>
  <c r="X2023" i="10"/>
  <c r="X2024" i="10"/>
  <c r="X2025" i="10"/>
  <c r="X2026" i="10"/>
  <c r="X2027" i="10"/>
  <c r="X2028" i="10"/>
  <c r="X2029" i="10"/>
  <c r="X2030" i="10"/>
  <c r="X2031" i="10"/>
  <c r="X2032" i="10"/>
  <c r="X2033" i="10"/>
  <c r="X2034" i="10"/>
  <c r="X2035" i="10"/>
  <c r="X2036" i="10"/>
  <c r="X2037" i="10"/>
  <c r="X2038" i="10"/>
  <c r="X2039" i="10"/>
  <c r="X2040" i="10"/>
  <c r="X2041" i="10"/>
  <c r="X2042" i="10"/>
  <c r="X2043" i="10"/>
  <c r="X2044" i="10"/>
  <c r="X2045" i="10"/>
  <c r="X2046" i="10"/>
  <c r="X2047" i="10"/>
  <c r="X2048" i="10"/>
  <c r="X2049" i="10"/>
  <c r="X2050" i="10"/>
  <c r="X2051" i="10"/>
  <c r="X2052" i="10"/>
  <c r="X2053" i="10"/>
  <c r="X2054" i="10"/>
  <c r="X2055" i="10"/>
  <c r="X2056" i="10"/>
  <c r="X2057" i="10"/>
  <c r="X2058" i="10"/>
  <c r="X2059" i="10"/>
  <c r="X2060" i="10"/>
  <c r="X2061" i="10"/>
  <c r="X2062" i="10"/>
  <c r="X2063" i="10"/>
  <c r="X2064" i="10"/>
  <c r="X2065" i="10"/>
  <c r="X2066" i="10"/>
  <c r="X2067" i="10"/>
  <c r="X2068" i="10"/>
  <c r="X2069" i="10"/>
  <c r="X2070" i="10"/>
  <c r="X2071" i="10"/>
  <c r="X2072" i="10"/>
  <c r="X2073" i="10"/>
  <c r="X2074" i="10"/>
  <c r="X2075" i="10"/>
  <c r="X2076" i="10"/>
  <c r="X2077" i="10"/>
  <c r="X2078" i="10"/>
  <c r="X2079" i="10"/>
  <c r="X2080" i="10"/>
  <c r="X2081" i="10"/>
  <c r="X2082" i="10"/>
  <c r="X2083" i="10"/>
  <c r="X2084" i="10"/>
  <c r="X2085" i="10"/>
  <c r="X2086" i="10"/>
  <c r="X2087" i="10"/>
  <c r="X2088" i="10"/>
  <c r="X2089" i="10"/>
  <c r="X2090" i="10"/>
  <c r="X2091" i="10"/>
  <c r="X2092" i="10"/>
  <c r="X2093" i="10"/>
  <c r="X2094" i="10"/>
  <c r="X2095" i="10"/>
  <c r="X2096" i="10"/>
  <c r="X2097" i="10"/>
  <c r="X2098" i="10"/>
  <c r="X2099" i="10"/>
  <c r="X2100" i="10"/>
  <c r="X2101" i="10"/>
  <c r="X2102" i="10"/>
  <c r="X2103" i="10"/>
  <c r="X2104" i="10"/>
  <c r="X2105" i="10"/>
  <c r="X2106" i="10"/>
  <c r="X2107" i="10"/>
  <c r="X2108" i="10"/>
  <c r="X2109" i="10"/>
  <c r="X2110" i="10"/>
  <c r="X2111" i="10"/>
  <c r="X2112" i="10"/>
  <c r="X2113" i="10"/>
  <c r="X2114" i="10"/>
  <c r="X2115" i="10"/>
  <c r="X2116" i="10"/>
  <c r="X2117" i="10"/>
  <c r="X2118" i="10"/>
  <c r="X2119" i="10"/>
  <c r="X2120" i="10"/>
  <c r="X2121" i="10"/>
  <c r="X2122" i="10"/>
  <c r="X2123" i="10"/>
  <c r="X2124" i="10"/>
  <c r="X2125" i="10"/>
  <c r="X2126" i="10"/>
  <c r="X2127" i="10"/>
  <c r="X2128" i="10"/>
  <c r="X2129" i="10"/>
  <c r="X2130" i="10"/>
  <c r="X2131" i="10"/>
  <c r="X2132" i="10"/>
  <c r="X2133" i="10"/>
  <c r="X2134" i="10"/>
  <c r="X2135" i="10"/>
  <c r="X2136" i="10"/>
  <c r="X2137" i="10"/>
  <c r="X2138" i="10"/>
  <c r="X2139" i="10"/>
  <c r="X2140" i="10"/>
  <c r="X2141" i="10"/>
  <c r="X2142" i="10"/>
  <c r="X2143" i="10"/>
  <c r="X2144" i="10"/>
  <c r="X2145" i="10"/>
  <c r="X2146" i="10"/>
  <c r="X2147" i="10"/>
  <c r="X2148" i="10"/>
  <c r="X2149" i="10"/>
  <c r="X2150" i="10"/>
  <c r="X2151" i="10"/>
  <c r="X2152" i="10"/>
  <c r="X2153" i="10"/>
  <c r="X2154" i="10"/>
  <c r="X2155" i="10"/>
  <c r="X2156" i="10"/>
  <c r="X2157" i="10"/>
  <c r="X2158" i="10"/>
  <c r="X2159" i="10"/>
  <c r="X2160" i="10"/>
  <c r="X2161" i="10"/>
  <c r="X2162" i="10"/>
  <c r="X2163" i="10"/>
  <c r="X2164" i="10"/>
  <c r="X2165" i="10"/>
  <c r="X2166" i="10"/>
  <c r="X2167" i="10"/>
  <c r="X2168" i="10"/>
  <c r="X2169" i="10"/>
  <c r="X2170" i="10"/>
  <c r="X2171" i="10"/>
  <c r="X2172" i="10"/>
  <c r="X2173" i="10"/>
  <c r="X2174" i="10"/>
  <c r="X2175" i="10"/>
  <c r="X2176" i="10"/>
  <c r="X2177" i="10"/>
  <c r="X2178" i="10"/>
  <c r="X2179" i="10"/>
  <c r="X2180" i="10"/>
  <c r="X2181" i="10"/>
  <c r="X2182" i="10"/>
  <c r="X2183" i="10"/>
  <c r="X2184" i="10"/>
  <c r="X2185" i="10"/>
  <c r="X2186" i="10"/>
  <c r="X2187" i="10"/>
  <c r="X2188" i="10"/>
  <c r="X2189" i="10"/>
  <c r="X2190" i="10"/>
  <c r="X2191" i="10"/>
  <c r="X2192" i="10"/>
  <c r="X2193" i="10"/>
  <c r="X2194" i="10"/>
  <c r="X2195" i="10"/>
  <c r="X2196" i="10"/>
  <c r="X2197" i="10"/>
  <c r="X2198" i="10"/>
  <c r="X2199" i="10"/>
  <c r="X2200" i="10"/>
  <c r="X2201" i="10"/>
  <c r="X2202" i="10"/>
  <c r="X2203" i="10"/>
  <c r="X2204" i="10"/>
  <c r="X2205" i="10"/>
  <c r="X2206" i="10"/>
  <c r="X2207" i="10"/>
  <c r="X2208" i="10"/>
  <c r="X2209" i="10"/>
  <c r="X2210" i="10"/>
  <c r="X2211" i="10"/>
  <c r="X2212" i="10"/>
  <c r="X2213" i="10"/>
  <c r="X2214" i="10"/>
  <c r="X2215" i="10"/>
  <c r="X2216" i="10"/>
  <c r="X2217" i="10"/>
  <c r="X2218" i="10"/>
  <c r="X2219" i="10"/>
  <c r="X2220" i="10"/>
  <c r="X2221" i="10"/>
  <c r="X2222" i="10"/>
  <c r="X2223" i="10"/>
  <c r="X2224" i="10"/>
  <c r="X2225" i="10"/>
  <c r="X2226" i="10"/>
  <c r="X2227" i="10"/>
  <c r="X2228" i="10"/>
  <c r="X2229" i="10"/>
  <c r="X2230" i="10"/>
  <c r="X2231" i="10"/>
  <c r="X2232" i="10"/>
  <c r="X2233" i="10"/>
  <c r="X2234" i="10"/>
  <c r="X2235" i="10"/>
  <c r="X2236" i="10"/>
  <c r="X2237" i="10"/>
  <c r="X2238" i="10"/>
  <c r="X2239" i="10"/>
  <c r="X2240" i="10"/>
  <c r="X2241" i="10"/>
  <c r="X2242" i="10"/>
  <c r="X2243" i="10"/>
  <c r="X2244" i="10"/>
  <c r="X2245" i="10"/>
  <c r="X2246" i="10"/>
  <c r="X2247" i="10"/>
  <c r="X2248" i="10"/>
  <c r="X2249" i="10"/>
  <c r="X2250" i="10"/>
  <c r="X2251" i="10"/>
  <c r="X2252" i="10"/>
  <c r="X2253" i="10"/>
  <c r="X2254" i="10"/>
  <c r="X2255" i="10"/>
  <c r="X2256" i="10"/>
  <c r="X2257" i="10"/>
  <c r="X2258" i="10"/>
  <c r="X2259" i="10"/>
  <c r="X2260" i="10"/>
  <c r="X2261" i="10"/>
  <c r="X2262" i="10"/>
  <c r="X2263" i="10"/>
  <c r="X2264" i="10"/>
  <c r="X2265" i="10"/>
  <c r="X2266" i="10"/>
  <c r="X2267" i="10"/>
  <c r="X2268" i="10"/>
  <c r="X2269" i="10"/>
  <c r="X2270" i="10"/>
  <c r="X2271" i="10"/>
  <c r="X2272" i="10"/>
  <c r="X2273" i="10"/>
  <c r="X2274" i="10"/>
  <c r="X2275" i="10"/>
  <c r="X2276" i="10"/>
  <c r="X2277" i="10"/>
  <c r="X2278" i="10"/>
  <c r="X2279" i="10"/>
  <c r="X2280" i="10"/>
  <c r="X2281" i="10"/>
  <c r="X2282" i="10"/>
  <c r="X2283" i="10"/>
  <c r="X2284" i="10"/>
  <c r="X2285" i="10"/>
  <c r="X2286" i="10"/>
  <c r="X2287" i="10"/>
  <c r="X2288" i="10"/>
  <c r="X2289" i="10"/>
  <c r="X2290" i="10"/>
  <c r="X2291" i="10"/>
  <c r="X2292" i="10"/>
  <c r="X2293" i="10"/>
  <c r="X2294" i="10"/>
  <c r="X2295" i="10"/>
  <c r="X2296" i="10"/>
  <c r="X2297" i="10"/>
  <c r="X2298" i="10"/>
  <c r="X2299" i="10"/>
  <c r="X2300" i="10"/>
  <c r="X2301" i="10"/>
  <c r="X2302" i="10"/>
  <c r="X2303" i="10"/>
  <c r="X2304" i="10"/>
  <c r="X2305" i="10"/>
  <c r="X2306" i="10"/>
  <c r="X2307" i="10"/>
  <c r="X2308" i="10"/>
  <c r="X2309" i="10"/>
  <c r="X2310" i="10"/>
  <c r="X2311" i="10"/>
  <c r="X2312" i="10"/>
  <c r="X2313" i="10"/>
  <c r="X2314" i="10"/>
  <c r="X2315" i="10"/>
  <c r="X2316" i="10"/>
  <c r="X2317" i="10"/>
  <c r="X2318" i="10"/>
  <c r="X2319" i="10"/>
  <c r="X2320" i="10"/>
  <c r="X2321" i="10"/>
  <c r="X2322" i="10"/>
  <c r="X2323" i="10"/>
  <c r="X2324" i="10"/>
  <c r="X2325" i="10"/>
  <c r="X2326" i="10"/>
  <c r="X2327" i="10"/>
  <c r="X2328" i="10"/>
  <c r="X2329" i="10"/>
  <c r="X2330" i="10"/>
  <c r="X2331" i="10"/>
  <c r="X2332" i="10"/>
  <c r="X2333" i="10"/>
  <c r="X2334" i="10"/>
  <c r="X2335" i="10"/>
  <c r="X2336" i="10"/>
  <c r="X2337" i="10"/>
  <c r="X2338" i="10"/>
  <c r="X2339" i="10"/>
  <c r="X2340" i="10"/>
  <c r="X2341" i="10"/>
  <c r="X2342" i="10"/>
  <c r="X2343" i="10"/>
  <c r="X2344" i="10"/>
  <c r="X2345" i="10"/>
  <c r="X2346" i="10"/>
  <c r="X2347" i="10"/>
  <c r="X2348" i="10"/>
  <c r="X2349" i="10"/>
  <c r="X2350" i="10"/>
  <c r="X2351" i="10"/>
  <c r="X2352" i="10"/>
  <c r="X2353" i="10"/>
  <c r="X2354" i="10"/>
  <c r="X2355" i="10"/>
  <c r="X2356" i="10"/>
  <c r="X2357" i="10"/>
  <c r="X2358" i="10"/>
  <c r="X2359" i="10"/>
  <c r="X2360" i="10"/>
  <c r="X2361" i="10"/>
  <c r="X2362" i="10"/>
  <c r="X2363" i="10"/>
  <c r="X2364" i="10"/>
  <c r="X2365" i="10"/>
  <c r="X2366" i="10"/>
  <c r="X2367" i="10"/>
  <c r="X2368" i="10"/>
  <c r="X2369" i="10"/>
  <c r="X2370" i="10"/>
  <c r="X2371" i="10"/>
  <c r="X2372" i="10"/>
  <c r="X2373" i="10"/>
  <c r="X2374" i="10"/>
  <c r="X2375" i="10"/>
  <c r="X2376" i="10"/>
  <c r="X2377" i="10"/>
  <c r="X2378" i="10"/>
  <c r="X2379" i="10"/>
  <c r="X2380" i="10"/>
  <c r="X2381" i="10"/>
  <c r="X2382" i="10"/>
  <c r="X2383" i="10"/>
  <c r="X2384" i="10"/>
  <c r="X2385" i="10"/>
  <c r="X2386" i="10"/>
  <c r="X2387" i="10"/>
  <c r="X2388" i="10"/>
  <c r="X2389" i="10"/>
  <c r="X2390" i="10"/>
  <c r="X2391" i="10"/>
  <c r="X2392" i="10"/>
  <c r="X2393" i="10"/>
  <c r="X2394" i="10"/>
  <c r="X2395" i="10"/>
  <c r="X2396" i="10"/>
  <c r="X2397" i="10"/>
  <c r="X2398" i="10"/>
  <c r="X2399" i="10"/>
  <c r="X2400" i="10"/>
  <c r="X2401" i="10"/>
  <c r="X2402" i="10"/>
  <c r="X2403" i="10"/>
  <c r="X2404" i="10"/>
  <c r="X2405" i="10"/>
  <c r="X2406" i="10"/>
  <c r="X2407" i="10"/>
  <c r="X2408" i="10"/>
  <c r="X2409" i="10"/>
  <c r="X2410" i="10"/>
  <c r="X2411" i="10"/>
  <c r="X2412" i="10"/>
  <c r="X2413" i="10"/>
  <c r="X2414" i="10"/>
  <c r="X2415" i="10"/>
  <c r="X2416" i="10"/>
  <c r="X2417" i="10"/>
  <c r="X2418" i="10"/>
  <c r="X2419" i="10"/>
  <c r="X2420" i="10"/>
  <c r="X2421" i="10"/>
  <c r="X2422" i="10"/>
  <c r="X2423" i="10"/>
  <c r="X2424" i="10"/>
  <c r="X2425" i="10"/>
  <c r="X2426" i="10"/>
  <c r="X2427" i="10"/>
  <c r="X2428" i="10"/>
  <c r="X2429" i="10"/>
  <c r="X2430" i="10"/>
  <c r="X2431" i="10"/>
  <c r="X2432" i="10"/>
  <c r="X2433" i="10"/>
  <c r="X2434" i="10"/>
  <c r="X2435" i="10"/>
  <c r="X2436" i="10"/>
  <c r="X2437" i="10"/>
  <c r="X2438" i="10"/>
  <c r="X2439" i="10"/>
  <c r="X2440" i="10"/>
  <c r="X2441" i="10"/>
  <c r="X2442" i="10"/>
  <c r="X2443" i="10"/>
  <c r="X2444" i="10"/>
  <c r="X2445" i="10"/>
  <c r="X2446" i="10"/>
  <c r="X2447" i="10"/>
  <c r="X2448" i="10"/>
  <c r="X2449" i="10"/>
  <c r="X2450" i="10"/>
  <c r="X2451" i="10"/>
  <c r="X2452" i="10"/>
  <c r="X2453" i="10"/>
  <c r="X2454" i="10"/>
  <c r="X2455" i="10"/>
  <c r="X2456" i="10"/>
  <c r="X2457" i="10"/>
  <c r="X2458" i="10"/>
  <c r="X2459" i="10"/>
  <c r="X2460" i="10"/>
  <c r="X2461" i="10"/>
  <c r="X2462" i="10"/>
  <c r="X2463" i="10"/>
  <c r="X2464" i="10"/>
  <c r="X2465" i="10"/>
  <c r="X2466" i="10"/>
  <c r="X2467" i="10"/>
  <c r="X2468" i="10"/>
  <c r="X2469" i="10"/>
  <c r="X2470" i="10"/>
  <c r="X2471" i="10"/>
  <c r="X2472" i="10"/>
  <c r="X2473" i="10"/>
  <c r="X2474" i="10"/>
  <c r="X2475" i="10"/>
  <c r="X2476" i="10"/>
  <c r="X2477" i="10"/>
  <c r="X2478" i="10"/>
  <c r="X2479" i="10"/>
  <c r="X2480" i="10"/>
  <c r="X4" i="10"/>
  <c r="W100" i="10"/>
  <c r="W101" i="10"/>
  <c r="W102" i="10"/>
  <c r="W103" i="10"/>
  <c r="W104" i="10"/>
  <c r="W105" i="10"/>
  <c r="W106" i="10"/>
  <c r="W107" i="10"/>
  <c r="W108" i="10"/>
  <c r="W109" i="10"/>
  <c r="W110" i="10"/>
  <c r="W111" i="10"/>
  <c r="W112" i="10"/>
  <c r="W113" i="10"/>
  <c r="W114" i="10"/>
  <c r="W115" i="10"/>
  <c r="W116" i="10"/>
  <c r="W117" i="10"/>
  <c r="W118" i="10"/>
  <c r="W119" i="10"/>
  <c r="W120" i="10"/>
  <c r="W121" i="10"/>
  <c r="W122" i="10"/>
  <c r="W123" i="10"/>
  <c r="W124" i="10"/>
  <c r="W125" i="10"/>
  <c r="W126" i="10"/>
  <c r="W127" i="10"/>
  <c r="W128" i="10"/>
  <c r="W129" i="10"/>
  <c r="W130" i="10"/>
  <c r="W131" i="10"/>
  <c r="W132" i="10"/>
  <c r="W133" i="10"/>
  <c r="W134" i="10"/>
  <c r="W135" i="10"/>
  <c r="W136" i="10"/>
  <c r="W137" i="10"/>
  <c r="W138" i="10"/>
  <c r="W139" i="10"/>
  <c r="W140" i="10"/>
  <c r="W141" i="10"/>
  <c r="W142" i="10"/>
  <c r="W143" i="10"/>
  <c r="W144" i="10"/>
  <c r="W145" i="10"/>
  <c r="W146" i="10"/>
  <c r="W147" i="10"/>
  <c r="W148" i="10"/>
  <c r="W149" i="10"/>
  <c r="W150" i="10"/>
  <c r="W151" i="10"/>
  <c r="W152" i="10"/>
  <c r="W153" i="10"/>
  <c r="W154" i="10"/>
  <c r="W155" i="10"/>
  <c r="W156" i="10"/>
  <c r="W157" i="10"/>
  <c r="W158" i="10"/>
  <c r="W159" i="10"/>
  <c r="W160" i="10"/>
  <c r="W161" i="10"/>
  <c r="W162" i="10"/>
  <c r="W163" i="10"/>
  <c r="W164" i="10"/>
  <c r="W165" i="10"/>
  <c r="W166" i="10"/>
  <c r="W167" i="10"/>
  <c r="W168" i="10"/>
  <c r="W169" i="10"/>
  <c r="W170" i="10"/>
  <c r="W171" i="10"/>
  <c r="W172" i="10"/>
  <c r="W173" i="10"/>
  <c r="W174" i="10"/>
  <c r="W175" i="10"/>
  <c r="W176" i="10"/>
  <c r="W177" i="10"/>
  <c r="W178" i="10"/>
  <c r="W179" i="10"/>
  <c r="W180" i="10"/>
  <c r="W181" i="10"/>
  <c r="W182" i="10"/>
  <c r="W183" i="10"/>
  <c r="W184" i="10"/>
  <c r="W185" i="10"/>
  <c r="W186" i="10"/>
  <c r="W187" i="10"/>
  <c r="W188" i="10"/>
  <c r="W189" i="10"/>
  <c r="W190" i="10"/>
  <c r="W191" i="10"/>
  <c r="W192" i="10"/>
  <c r="W193" i="10"/>
  <c r="W194" i="10"/>
  <c r="W195" i="10"/>
  <c r="W196" i="10"/>
  <c r="W197" i="10"/>
  <c r="W198" i="10"/>
  <c r="W199" i="10"/>
  <c r="W200" i="10"/>
  <c r="W201" i="10"/>
  <c r="W202" i="10"/>
  <c r="W203" i="10"/>
  <c r="W204" i="10"/>
  <c r="W205" i="10"/>
  <c r="W206" i="10"/>
  <c r="W207" i="10"/>
  <c r="W208" i="10"/>
  <c r="W209" i="10"/>
  <c r="W210" i="10"/>
  <c r="W211" i="10"/>
  <c r="W212" i="10"/>
  <c r="W213" i="10"/>
  <c r="W214" i="10"/>
  <c r="W215" i="10"/>
  <c r="W216" i="10"/>
  <c r="W217" i="10"/>
  <c r="W218" i="10"/>
  <c r="W219" i="10"/>
  <c r="W220" i="10"/>
  <c r="W221" i="10"/>
  <c r="W222" i="10"/>
  <c r="W223" i="10"/>
  <c r="W224" i="10"/>
  <c r="W225" i="10"/>
  <c r="W226" i="10"/>
  <c r="W227" i="10"/>
  <c r="W228" i="10"/>
  <c r="W229" i="10"/>
  <c r="W230" i="10"/>
  <c r="W231" i="10"/>
  <c r="W232" i="10"/>
  <c r="W233" i="10"/>
  <c r="W234" i="10"/>
  <c r="W235" i="10"/>
  <c r="W236" i="10"/>
  <c r="W237" i="10"/>
  <c r="W238" i="10"/>
  <c r="W239" i="10"/>
  <c r="W240" i="10"/>
  <c r="W241" i="10"/>
  <c r="W242" i="10"/>
  <c r="W243" i="10"/>
  <c r="W244" i="10"/>
  <c r="W245" i="10"/>
  <c r="W246" i="10"/>
  <c r="W247" i="10"/>
  <c r="W248" i="10"/>
  <c r="W249" i="10"/>
  <c r="W250" i="10"/>
  <c r="W251" i="10"/>
  <c r="W252" i="10"/>
  <c r="W253" i="10"/>
  <c r="W254" i="10"/>
  <c r="W255" i="10"/>
  <c r="W256" i="10"/>
  <c r="W257" i="10"/>
  <c r="W258" i="10"/>
  <c r="W259" i="10"/>
  <c r="W260" i="10"/>
  <c r="W261" i="10"/>
  <c r="W262" i="10"/>
  <c r="W263" i="10"/>
  <c r="W264" i="10"/>
  <c r="W265" i="10"/>
  <c r="W266" i="10"/>
  <c r="W267" i="10"/>
  <c r="W268" i="10"/>
  <c r="W269" i="10"/>
  <c r="W270" i="10"/>
  <c r="W271" i="10"/>
  <c r="W272" i="10"/>
  <c r="W273" i="10"/>
  <c r="W274" i="10"/>
  <c r="W275" i="10"/>
  <c r="W276" i="10"/>
  <c r="W277" i="10"/>
  <c r="W278" i="10"/>
  <c r="W279" i="10"/>
  <c r="W280" i="10"/>
  <c r="W281" i="10"/>
  <c r="W282" i="10"/>
  <c r="W283" i="10"/>
  <c r="W284" i="10"/>
  <c r="W285" i="10"/>
  <c r="W286" i="10"/>
  <c r="W287" i="10"/>
  <c r="W288" i="10"/>
  <c r="W289" i="10"/>
  <c r="W290" i="10"/>
  <c r="W291" i="10"/>
  <c r="W292" i="10"/>
  <c r="W293" i="10"/>
  <c r="W294" i="10"/>
  <c r="W295" i="10"/>
  <c r="W296" i="10"/>
  <c r="W297" i="10"/>
  <c r="W298" i="10"/>
  <c r="W299" i="10"/>
  <c r="W300" i="10"/>
  <c r="W301" i="10"/>
  <c r="W302" i="10"/>
  <c r="W303" i="10"/>
  <c r="W304" i="10"/>
  <c r="W305" i="10"/>
  <c r="W306" i="10"/>
  <c r="W307" i="10"/>
  <c r="W308" i="10"/>
  <c r="W309" i="10"/>
  <c r="W310" i="10"/>
  <c r="W311" i="10"/>
  <c r="W312" i="10"/>
  <c r="W313" i="10"/>
  <c r="W314" i="10"/>
  <c r="W315" i="10"/>
  <c r="W316" i="10"/>
  <c r="W317" i="10"/>
  <c r="W318" i="10"/>
  <c r="W319" i="10"/>
  <c r="W320" i="10"/>
  <c r="W321" i="10"/>
  <c r="W322" i="10"/>
  <c r="W323" i="10"/>
  <c r="W324" i="10"/>
  <c r="W325" i="10"/>
  <c r="W326" i="10"/>
  <c r="W327" i="10"/>
  <c r="W328" i="10"/>
  <c r="W329" i="10"/>
  <c r="W330" i="10"/>
  <c r="W331" i="10"/>
  <c r="W332" i="10"/>
  <c r="W333" i="10"/>
  <c r="W334" i="10"/>
  <c r="W335" i="10"/>
  <c r="W336" i="10"/>
  <c r="W337" i="10"/>
  <c r="W338" i="10"/>
  <c r="W339" i="10"/>
  <c r="W340" i="10"/>
  <c r="W341" i="10"/>
  <c r="W342" i="10"/>
  <c r="W343" i="10"/>
  <c r="W344" i="10"/>
  <c r="W345" i="10"/>
  <c r="W346" i="10"/>
  <c r="W347" i="10"/>
  <c r="W348" i="10"/>
  <c r="W349" i="10"/>
  <c r="W350" i="10"/>
  <c r="W351" i="10"/>
  <c r="W352" i="10"/>
  <c r="W353" i="10"/>
  <c r="W354" i="10"/>
  <c r="W355" i="10"/>
  <c r="W356" i="10"/>
  <c r="W357" i="10"/>
  <c r="W358" i="10"/>
  <c r="W359" i="10"/>
  <c r="W360" i="10"/>
  <c r="W361" i="10"/>
  <c r="W362" i="10"/>
  <c r="W363" i="10"/>
  <c r="W364" i="10"/>
  <c r="W365" i="10"/>
  <c r="W366" i="10"/>
  <c r="W367" i="10"/>
  <c r="W368" i="10"/>
  <c r="W369" i="10"/>
  <c r="W370" i="10"/>
  <c r="W371" i="10"/>
  <c r="W372" i="10"/>
  <c r="W373" i="10"/>
  <c r="W374" i="10"/>
  <c r="W375" i="10"/>
  <c r="W376" i="10"/>
  <c r="W377" i="10"/>
  <c r="W378" i="10"/>
  <c r="W379" i="10"/>
  <c r="W380" i="10"/>
  <c r="W381" i="10"/>
  <c r="W382" i="10"/>
  <c r="W383" i="10"/>
  <c r="W384" i="10"/>
  <c r="W385" i="10"/>
  <c r="W386" i="10"/>
  <c r="W387" i="10"/>
  <c r="W388" i="10"/>
  <c r="W389" i="10"/>
  <c r="W390" i="10"/>
  <c r="W391" i="10"/>
  <c r="W392" i="10"/>
  <c r="W393" i="10"/>
  <c r="W394" i="10"/>
  <c r="W395" i="10"/>
  <c r="W396" i="10"/>
  <c r="W397" i="10"/>
  <c r="W398" i="10"/>
  <c r="W399" i="10"/>
  <c r="W400" i="10"/>
  <c r="W401" i="10"/>
  <c r="W402" i="10"/>
  <c r="W403" i="10"/>
  <c r="W404" i="10"/>
  <c r="W405" i="10"/>
  <c r="W406" i="10"/>
  <c r="W407" i="10"/>
  <c r="W408" i="10"/>
  <c r="W409" i="10"/>
  <c r="W410" i="10"/>
  <c r="W411" i="10"/>
  <c r="W412" i="10"/>
  <c r="W413" i="10"/>
  <c r="W414" i="10"/>
  <c r="W415" i="10"/>
  <c r="W416" i="10"/>
  <c r="W417" i="10"/>
  <c r="W418" i="10"/>
  <c r="W419" i="10"/>
  <c r="W420" i="10"/>
  <c r="W421" i="10"/>
  <c r="W422" i="10"/>
  <c r="W423" i="10"/>
  <c r="W424" i="10"/>
  <c r="W425" i="10"/>
  <c r="W426" i="10"/>
  <c r="W427" i="10"/>
  <c r="W428" i="10"/>
  <c r="W429" i="10"/>
  <c r="W430" i="10"/>
  <c r="W431" i="10"/>
  <c r="W432" i="10"/>
  <c r="W433" i="10"/>
  <c r="W434" i="10"/>
  <c r="W435" i="10"/>
  <c r="W436" i="10"/>
  <c r="W437" i="10"/>
  <c r="W438" i="10"/>
  <c r="W439" i="10"/>
  <c r="W440" i="10"/>
  <c r="W441" i="10"/>
  <c r="W442" i="10"/>
  <c r="W443" i="10"/>
  <c r="W444" i="10"/>
  <c r="W445" i="10"/>
  <c r="W446" i="10"/>
  <c r="W447" i="10"/>
  <c r="W448" i="10"/>
  <c r="W449" i="10"/>
  <c r="W450" i="10"/>
  <c r="W451" i="10"/>
  <c r="W452" i="10"/>
  <c r="W453" i="10"/>
  <c r="W454" i="10"/>
  <c r="W455" i="10"/>
  <c r="W456" i="10"/>
  <c r="W457" i="10"/>
  <c r="W458" i="10"/>
  <c r="W459" i="10"/>
  <c r="W460" i="10"/>
  <c r="W461" i="10"/>
  <c r="W462" i="10"/>
  <c r="W463" i="10"/>
  <c r="W464" i="10"/>
  <c r="W465" i="10"/>
  <c r="W466" i="10"/>
  <c r="W467" i="10"/>
  <c r="W468" i="10"/>
  <c r="W469" i="10"/>
  <c r="W470" i="10"/>
  <c r="W471" i="10"/>
  <c r="W472" i="10"/>
  <c r="W473" i="10"/>
  <c r="W474" i="10"/>
  <c r="W475" i="10"/>
  <c r="W476" i="10"/>
  <c r="W477" i="10"/>
  <c r="W478" i="10"/>
  <c r="W479" i="10"/>
  <c r="W480" i="10"/>
  <c r="W481" i="10"/>
  <c r="W482" i="10"/>
  <c r="W483" i="10"/>
  <c r="W484" i="10"/>
  <c r="W485" i="10"/>
  <c r="W486" i="10"/>
  <c r="W487" i="10"/>
  <c r="W488" i="10"/>
  <c r="W489" i="10"/>
  <c r="W490" i="10"/>
  <c r="W491" i="10"/>
  <c r="W492" i="10"/>
  <c r="W493" i="10"/>
  <c r="W494" i="10"/>
  <c r="W495" i="10"/>
  <c r="W496" i="10"/>
  <c r="W497" i="10"/>
  <c r="W498" i="10"/>
  <c r="W499" i="10"/>
  <c r="W500" i="10"/>
  <c r="W501" i="10"/>
  <c r="W502" i="10"/>
  <c r="W503" i="10"/>
  <c r="W504" i="10"/>
  <c r="W505" i="10"/>
  <c r="W506" i="10"/>
  <c r="W507" i="10"/>
  <c r="W508" i="10"/>
  <c r="W509" i="10"/>
  <c r="W510" i="10"/>
  <c r="W511" i="10"/>
  <c r="W512" i="10"/>
  <c r="W513" i="10"/>
  <c r="W514" i="10"/>
  <c r="W515" i="10"/>
  <c r="W516" i="10"/>
  <c r="W517" i="10"/>
  <c r="W518" i="10"/>
  <c r="W519" i="10"/>
  <c r="W520" i="10"/>
  <c r="W521" i="10"/>
  <c r="W522" i="10"/>
  <c r="W523" i="10"/>
  <c r="W524" i="10"/>
  <c r="W525" i="10"/>
  <c r="W526" i="10"/>
  <c r="W527" i="10"/>
  <c r="W528" i="10"/>
  <c r="W529" i="10"/>
  <c r="W530" i="10"/>
  <c r="W531" i="10"/>
  <c r="W532" i="10"/>
  <c r="W533" i="10"/>
  <c r="W534" i="10"/>
  <c r="W535" i="10"/>
  <c r="W536" i="10"/>
  <c r="W537" i="10"/>
  <c r="W538" i="10"/>
  <c r="W539" i="10"/>
  <c r="W540" i="10"/>
  <c r="W541" i="10"/>
  <c r="W542" i="10"/>
  <c r="W543" i="10"/>
  <c r="W544" i="10"/>
  <c r="W545" i="10"/>
  <c r="W546" i="10"/>
  <c r="W547" i="10"/>
  <c r="W548" i="10"/>
  <c r="W549" i="10"/>
  <c r="W550" i="10"/>
  <c r="W551" i="10"/>
  <c r="W552" i="10"/>
  <c r="W553" i="10"/>
  <c r="W554" i="10"/>
  <c r="W555" i="10"/>
  <c r="W556" i="10"/>
  <c r="W557" i="10"/>
  <c r="W558" i="10"/>
  <c r="W559" i="10"/>
  <c r="W560" i="10"/>
  <c r="W561" i="10"/>
  <c r="W562" i="10"/>
  <c r="W563" i="10"/>
  <c r="W564" i="10"/>
  <c r="W565" i="10"/>
  <c r="W566" i="10"/>
  <c r="W567" i="10"/>
  <c r="W568" i="10"/>
  <c r="W569" i="10"/>
  <c r="W570" i="10"/>
  <c r="W571" i="10"/>
  <c r="W572" i="10"/>
  <c r="W573" i="10"/>
  <c r="W574" i="10"/>
  <c r="W575" i="10"/>
  <c r="W576" i="10"/>
  <c r="W577" i="10"/>
  <c r="W578" i="10"/>
  <c r="W579" i="10"/>
  <c r="W580" i="10"/>
  <c r="W581" i="10"/>
  <c r="W582" i="10"/>
  <c r="W583" i="10"/>
  <c r="W584" i="10"/>
  <c r="W585" i="10"/>
  <c r="W586" i="10"/>
  <c r="W587" i="10"/>
  <c r="W588" i="10"/>
  <c r="W589" i="10"/>
  <c r="W590" i="10"/>
  <c r="W591" i="10"/>
  <c r="W592" i="10"/>
  <c r="W593" i="10"/>
  <c r="W594" i="10"/>
  <c r="W595" i="10"/>
  <c r="W596" i="10"/>
  <c r="W597" i="10"/>
  <c r="W598" i="10"/>
  <c r="W599" i="10"/>
  <c r="W600" i="10"/>
  <c r="W601" i="10"/>
  <c r="W602" i="10"/>
  <c r="W603" i="10"/>
  <c r="W604" i="10"/>
  <c r="W605" i="10"/>
  <c r="W606" i="10"/>
  <c r="W607" i="10"/>
  <c r="W608" i="10"/>
  <c r="W609" i="10"/>
  <c r="W610" i="10"/>
  <c r="W611" i="10"/>
  <c r="W612" i="10"/>
  <c r="W613" i="10"/>
  <c r="W614" i="10"/>
  <c r="W615" i="10"/>
  <c r="W616" i="10"/>
  <c r="W617" i="10"/>
  <c r="W618" i="10"/>
  <c r="W619" i="10"/>
  <c r="W620" i="10"/>
  <c r="W621" i="10"/>
  <c r="W622" i="10"/>
  <c r="W623" i="10"/>
  <c r="W624" i="10"/>
  <c r="W625" i="10"/>
  <c r="W626" i="10"/>
  <c r="W627" i="10"/>
  <c r="W628" i="10"/>
  <c r="W629" i="10"/>
  <c r="W630" i="10"/>
  <c r="W631" i="10"/>
  <c r="W632" i="10"/>
  <c r="W633" i="10"/>
  <c r="W634" i="10"/>
  <c r="W635" i="10"/>
  <c r="W636" i="10"/>
  <c r="W637" i="10"/>
  <c r="W638" i="10"/>
  <c r="W639" i="10"/>
  <c r="W640" i="10"/>
  <c r="W641" i="10"/>
  <c r="W642" i="10"/>
  <c r="W643" i="10"/>
  <c r="W644" i="10"/>
  <c r="W645" i="10"/>
  <c r="W646" i="10"/>
  <c r="W647" i="10"/>
  <c r="W648" i="10"/>
  <c r="W649" i="10"/>
  <c r="W650" i="10"/>
  <c r="W651" i="10"/>
  <c r="W652" i="10"/>
  <c r="W653" i="10"/>
  <c r="W654" i="10"/>
  <c r="W655" i="10"/>
  <c r="W656" i="10"/>
  <c r="W657" i="10"/>
  <c r="W658" i="10"/>
  <c r="W659" i="10"/>
  <c r="W660" i="10"/>
  <c r="W661" i="10"/>
  <c r="W662" i="10"/>
  <c r="W663" i="10"/>
  <c r="W664" i="10"/>
  <c r="W665" i="10"/>
  <c r="W666" i="10"/>
  <c r="W667" i="10"/>
  <c r="W668" i="10"/>
  <c r="W669" i="10"/>
  <c r="W670" i="10"/>
  <c r="W671" i="10"/>
  <c r="W672" i="10"/>
  <c r="W673" i="10"/>
  <c r="W674" i="10"/>
  <c r="W675" i="10"/>
  <c r="W676" i="10"/>
  <c r="W677" i="10"/>
  <c r="W678" i="10"/>
  <c r="W679" i="10"/>
  <c r="W680" i="10"/>
  <c r="W681" i="10"/>
  <c r="W682" i="10"/>
  <c r="W683" i="10"/>
  <c r="W684" i="10"/>
  <c r="W685" i="10"/>
  <c r="W686" i="10"/>
  <c r="W687" i="10"/>
  <c r="W688" i="10"/>
  <c r="W689" i="10"/>
  <c r="W690" i="10"/>
  <c r="W691" i="10"/>
  <c r="W692" i="10"/>
  <c r="W693" i="10"/>
  <c r="W694" i="10"/>
  <c r="W695" i="10"/>
  <c r="W696" i="10"/>
  <c r="W697" i="10"/>
  <c r="W698" i="10"/>
  <c r="W699" i="10"/>
  <c r="W700" i="10"/>
  <c r="W701" i="10"/>
  <c r="W702" i="10"/>
  <c r="W703" i="10"/>
  <c r="W704" i="10"/>
  <c r="W705" i="10"/>
  <c r="W706" i="10"/>
  <c r="W707" i="10"/>
  <c r="W708" i="10"/>
  <c r="W709" i="10"/>
  <c r="W710" i="10"/>
  <c r="W711" i="10"/>
  <c r="W712" i="10"/>
  <c r="W713" i="10"/>
  <c r="W714" i="10"/>
  <c r="W715" i="10"/>
  <c r="W716" i="10"/>
  <c r="W717" i="10"/>
  <c r="W718" i="10"/>
  <c r="W719" i="10"/>
  <c r="W720" i="10"/>
  <c r="W721" i="10"/>
  <c r="W722" i="10"/>
  <c r="W723" i="10"/>
  <c r="W724" i="10"/>
  <c r="W725" i="10"/>
  <c r="W726" i="10"/>
  <c r="W727" i="10"/>
  <c r="W728" i="10"/>
  <c r="W729" i="10"/>
  <c r="W730" i="10"/>
  <c r="W731" i="10"/>
  <c r="W732" i="10"/>
  <c r="W733" i="10"/>
  <c r="W734" i="10"/>
  <c r="W735" i="10"/>
  <c r="W736" i="10"/>
  <c r="W737" i="10"/>
  <c r="W738" i="10"/>
  <c r="W739" i="10"/>
  <c r="W740" i="10"/>
  <c r="W741" i="10"/>
  <c r="W742" i="10"/>
  <c r="W743" i="10"/>
  <c r="W744" i="10"/>
  <c r="W745" i="10"/>
  <c r="W746" i="10"/>
  <c r="W747" i="10"/>
  <c r="W748" i="10"/>
  <c r="W749" i="10"/>
  <c r="W750" i="10"/>
  <c r="W751" i="10"/>
  <c r="W752" i="10"/>
  <c r="W753" i="10"/>
  <c r="W754" i="10"/>
  <c r="W755" i="10"/>
  <c r="W756" i="10"/>
  <c r="W757" i="10"/>
  <c r="W758" i="10"/>
  <c r="W759" i="10"/>
  <c r="W760" i="10"/>
  <c r="W761" i="10"/>
  <c r="W762" i="10"/>
  <c r="W763" i="10"/>
  <c r="W764" i="10"/>
  <c r="W765" i="10"/>
  <c r="W766" i="10"/>
  <c r="W767" i="10"/>
  <c r="W768" i="10"/>
  <c r="W769" i="10"/>
  <c r="W770" i="10"/>
  <c r="W771" i="10"/>
  <c r="W772" i="10"/>
  <c r="W773" i="10"/>
  <c r="W774" i="10"/>
  <c r="W775" i="10"/>
  <c r="W776" i="10"/>
  <c r="W777" i="10"/>
  <c r="W778" i="10"/>
  <c r="W779" i="10"/>
  <c r="W780" i="10"/>
  <c r="W781" i="10"/>
  <c r="W782" i="10"/>
  <c r="W783" i="10"/>
  <c r="W784" i="10"/>
  <c r="W785" i="10"/>
  <c r="W786" i="10"/>
  <c r="W787" i="10"/>
  <c r="W788" i="10"/>
  <c r="W789" i="10"/>
  <c r="W790" i="10"/>
  <c r="W791" i="10"/>
  <c r="W792" i="10"/>
  <c r="W793" i="10"/>
  <c r="W794" i="10"/>
  <c r="W795" i="10"/>
  <c r="W796" i="10"/>
  <c r="W797" i="10"/>
  <c r="W798" i="10"/>
  <c r="W799" i="10"/>
  <c r="W800" i="10"/>
  <c r="W801" i="10"/>
  <c r="W802" i="10"/>
  <c r="W803" i="10"/>
  <c r="W804" i="10"/>
  <c r="W805" i="10"/>
  <c r="W806" i="10"/>
  <c r="W807" i="10"/>
  <c r="W808" i="10"/>
  <c r="W809" i="10"/>
  <c r="W810" i="10"/>
  <c r="W811" i="10"/>
  <c r="W812" i="10"/>
  <c r="W813" i="10"/>
  <c r="W814" i="10"/>
  <c r="W815" i="10"/>
  <c r="W816" i="10"/>
  <c r="W817" i="10"/>
  <c r="W818" i="10"/>
  <c r="W819" i="10"/>
  <c r="W820" i="10"/>
  <c r="W821" i="10"/>
  <c r="W822" i="10"/>
  <c r="W823" i="10"/>
  <c r="W824" i="10"/>
  <c r="W825" i="10"/>
  <c r="W826" i="10"/>
  <c r="W827" i="10"/>
  <c r="W828" i="10"/>
  <c r="W829" i="10"/>
  <c r="W830" i="10"/>
  <c r="W831" i="10"/>
  <c r="W832" i="10"/>
  <c r="W833" i="10"/>
  <c r="W834" i="10"/>
  <c r="W835" i="10"/>
  <c r="W836" i="10"/>
  <c r="W837" i="10"/>
  <c r="W838" i="10"/>
  <c r="W839" i="10"/>
  <c r="W840" i="10"/>
  <c r="W841" i="10"/>
  <c r="W842" i="10"/>
  <c r="W843" i="10"/>
  <c r="W844" i="10"/>
  <c r="W845" i="10"/>
  <c r="W846" i="10"/>
  <c r="W847" i="10"/>
  <c r="W848" i="10"/>
  <c r="W849" i="10"/>
  <c r="W850" i="10"/>
  <c r="W851" i="10"/>
  <c r="W852" i="10"/>
  <c r="W853" i="10"/>
  <c r="W854" i="10"/>
  <c r="W855" i="10"/>
  <c r="W856" i="10"/>
  <c r="W857" i="10"/>
  <c r="W858" i="10"/>
  <c r="W859" i="10"/>
  <c r="W860" i="10"/>
  <c r="W861" i="10"/>
  <c r="W862" i="10"/>
  <c r="W863" i="10"/>
  <c r="W864" i="10"/>
  <c r="W865" i="10"/>
  <c r="W866" i="10"/>
  <c r="W867" i="10"/>
  <c r="W868" i="10"/>
  <c r="W869" i="10"/>
  <c r="W870" i="10"/>
  <c r="W871" i="10"/>
  <c r="W872" i="10"/>
  <c r="W873" i="10"/>
  <c r="W874" i="10"/>
  <c r="W875" i="10"/>
  <c r="W876" i="10"/>
  <c r="W877" i="10"/>
  <c r="W878" i="10"/>
  <c r="W879" i="10"/>
  <c r="W880" i="10"/>
  <c r="W881" i="10"/>
  <c r="W882" i="10"/>
  <c r="W883" i="10"/>
  <c r="W884" i="10"/>
  <c r="W885" i="10"/>
  <c r="W886" i="10"/>
  <c r="W887" i="10"/>
  <c r="W888" i="10"/>
  <c r="W889" i="10"/>
  <c r="W890" i="10"/>
  <c r="W891" i="10"/>
  <c r="W892" i="10"/>
  <c r="W893" i="10"/>
  <c r="W894" i="10"/>
  <c r="W895" i="10"/>
  <c r="W896" i="10"/>
  <c r="W897" i="10"/>
  <c r="W898" i="10"/>
  <c r="W899" i="10"/>
  <c r="W900" i="10"/>
  <c r="W901" i="10"/>
  <c r="W902" i="10"/>
  <c r="W903" i="10"/>
  <c r="W904" i="10"/>
  <c r="W905" i="10"/>
  <c r="W906" i="10"/>
  <c r="W907" i="10"/>
  <c r="W908" i="10"/>
  <c r="W909" i="10"/>
  <c r="W910" i="10"/>
  <c r="W911" i="10"/>
  <c r="W912" i="10"/>
  <c r="W913" i="10"/>
  <c r="W914" i="10"/>
  <c r="W915" i="10"/>
  <c r="W916" i="10"/>
  <c r="W917" i="10"/>
  <c r="W918" i="10"/>
  <c r="W919" i="10"/>
  <c r="W920" i="10"/>
  <c r="W921" i="10"/>
  <c r="W922" i="10"/>
  <c r="W923" i="10"/>
  <c r="W924" i="10"/>
  <c r="W925" i="10"/>
  <c r="W926" i="10"/>
  <c r="W927" i="10"/>
  <c r="W928" i="10"/>
  <c r="W929" i="10"/>
  <c r="W930" i="10"/>
  <c r="W931" i="10"/>
  <c r="W932" i="10"/>
  <c r="W933" i="10"/>
  <c r="W934" i="10"/>
  <c r="W935" i="10"/>
  <c r="W936" i="10"/>
  <c r="W937" i="10"/>
  <c r="W938" i="10"/>
  <c r="W939" i="10"/>
  <c r="W940" i="10"/>
  <c r="W941" i="10"/>
  <c r="W942" i="10"/>
  <c r="W943" i="10"/>
  <c r="W944" i="10"/>
  <c r="W945" i="10"/>
  <c r="W946" i="10"/>
  <c r="W947" i="10"/>
  <c r="W948" i="10"/>
  <c r="W949" i="10"/>
  <c r="W950" i="10"/>
  <c r="W951" i="10"/>
  <c r="W952" i="10"/>
  <c r="W953" i="10"/>
  <c r="W954" i="10"/>
  <c r="W955" i="10"/>
  <c r="W956" i="10"/>
  <c r="W957" i="10"/>
  <c r="W958" i="10"/>
  <c r="W959" i="10"/>
  <c r="W960" i="10"/>
  <c r="W961" i="10"/>
  <c r="W962" i="10"/>
  <c r="W963" i="10"/>
  <c r="W964" i="10"/>
  <c r="W965" i="10"/>
  <c r="W966" i="10"/>
  <c r="W967" i="10"/>
  <c r="W968" i="10"/>
  <c r="W969" i="10"/>
  <c r="W970" i="10"/>
  <c r="W971" i="10"/>
  <c r="W972" i="10"/>
  <c r="W973" i="10"/>
  <c r="W974" i="10"/>
  <c r="W975" i="10"/>
  <c r="W976" i="10"/>
  <c r="W977" i="10"/>
  <c r="W978" i="10"/>
  <c r="W979" i="10"/>
  <c r="W980" i="10"/>
  <c r="W981" i="10"/>
  <c r="W982" i="10"/>
  <c r="W983" i="10"/>
  <c r="W984" i="10"/>
  <c r="W985" i="10"/>
  <c r="W986" i="10"/>
  <c r="W987" i="10"/>
  <c r="W988" i="10"/>
  <c r="W989" i="10"/>
  <c r="W990" i="10"/>
  <c r="W991" i="10"/>
  <c r="W992" i="10"/>
  <c r="W993" i="10"/>
  <c r="W994" i="10"/>
  <c r="W995" i="10"/>
  <c r="W996" i="10"/>
  <c r="W997" i="10"/>
  <c r="W998" i="10"/>
  <c r="W999" i="10"/>
  <c r="W1000" i="10"/>
  <c r="W1001" i="10"/>
  <c r="W1002" i="10"/>
  <c r="W1003" i="10"/>
  <c r="W1004" i="10"/>
  <c r="W1005" i="10"/>
  <c r="W1006" i="10"/>
  <c r="W1007" i="10"/>
  <c r="W1008" i="10"/>
  <c r="W1009" i="10"/>
  <c r="W1010" i="10"/>
  <c r="W1011" i="10"/>
  <c r="W1012" i="10"/>
  <c r="W1013" i="10"/>
  <c r="W1014" i="10"/>
  <c r="W1015" i="10"/>
  <c r="W1016" i="10"/>
  <c r="W1017" i="10"/>
  <c r="W1018" i="10"/>
  <c r="W1019" i="10"/>
  <c r="W1020" i="10"/>
  <c r="W1021" i="10"/>
  <c r="W1022" i="10"/>
  <c r="W1023" i="10"/>
  <c r="W1024" i="10"/>
  <c r="W1025" i="10"/>
  <c r="W1026" i="10"/>
  <c r="W1027" i="10"/>
  <c r="W1028" i="10"/>
  <c r="W1029" i="10"/>
  <c r="W1030" i="10"/>
  <c r="W1031" i="10"/>
  <c r="W1032" i="10"/>
  <c r="W1033" i="10"/>
  <c r="W1034" i="10"/>
  <c r="W1035" i="10"/>
  <c r="W1036" i="10"/>
  <c r="W1037" i="10"/>
  <c r="W1038" i="10"/>
  <c r="W1039" i="10"/>
  <c r="W1040" i="10"/>
  <c r="W1041" i="10"/>
  <c r="W1042" i="10"/>
  <c r="W1043" i="10"/>
  <c r="W1044" i="10"/>
  <c r="W1045" i="10"/>
  <c r="W1046" i="10"/>
  <c r="W1047" i="10"/>
  <c r="W1048" i="10"/>
  <c r="W1049" i="10"/>
  <c r="W1050" i="10"/>
  <c r="W1051" i="10"/>
  <c r="W1052" i="10"/>
  <c r="W1053" i="10"/>
  <c r="W1054" i="10"/>
  <c r="W1055" i="10"/>
  <c r="W1056" i="10"/>
  <c r="W1057" i="10"/>
  <c r="W1058" i="10"/>
  <c r="W1059" i="10"/>
  <c r="W1060" i="10"/>
  <c r="W1061" i="10"/>
  <c r="W1062" i="10"/>
  <c r="W1063" i="10"/>
  <c r="W1064" i="10"/>
  <c r="W1065" i="10"/>
  <c r="W1066" i="10"/>
  <c r="W1067" i="10"/>
  <c r="W1068" i="10"/>
  <c r="W1069" i="10"/>
  <c r="W1070" i="10"/>
  <c r="W1071" i="10"/>
  <c r="W1072" i="10"/>
  <c r="W1073" i="10"/>
  <c r="W1074" i="10"/>
  <c r="W1075" i="10"/>
  <c r="W1076" i="10"/>
  <c r="W1077" i="10"/>
  <c r="W1078" i="10"/>
  <c r="W1079" i="10"/>
  <c r="W1080" i="10"/>
  <c r="W1081" i="10"/>
  <c r="W1082" i="10"/>
  <c r="W1083" i="10"/>
  <c r="W1084" i="10"/>
  <c r="W1085" i="10"/>
  <c r="W1086" i="10"/>
  <c r="W1087" i="10"/>
  <c r="W1088" i="10"/>
  <c r="W1089" i="10"/>
  <c r="W1090" i="10"/>
  <c r="W1091" i="10"/>
  <c r="W1092" i="10"/>
  <c r="W1093" i="10"/>
  <c r="W1094" i="10"/>
  <c r="W1095" i="10"/>
  <c r="W1096" i="10"/>
  <c r="W1097" i="10"/>
  <c r="W1098" i="10"/>
  <c r="W1099" i="10"/>
  <c r="W1100" i="10"/>
  <c r="W1101" i="10"/>
  <c r="W1102" i="10"/>
  <c r="W1103" i="10"/>
  <c r="W1104" i="10"/>
  <c r="W1105" i="10"/>
  <c r="W1106" i="10"/>
  <c r="W1107" i="10"/>
  <c r="W1108" i="10"/>
  <c r="W1109" i="10"/>
  <c r="W1110" i="10"/>
  <c r="W1111" i="10"/>
  <c r="W1112" i="10"/>
  <c r="W1113" i="10"/>
  <c r="W1114" i="10"/>
  <c r="W1115" i="10"/>
  <c r="W1116" i="10"/>
  <c r="W1117" i="10"/>
  <c r="W1118" i="10"/>
  <c r="W1119" i="10"/>
  <c r="W1120" i="10"/>
  <c r="W1121" i="10"/>
  <c r="W1122" i="10"/>
  <c r="W1123" i="10"/>
  <c r="W1124" i="10"/>
  <c r="W1125" i="10"/>
  <c r="W1126" i="10"/>
  <c r="W1127" i="10"/>
  <c r="W1128" i="10"/>
  <c r="W1129" i="10"/>
  <c r="W1130" i="10"/>
  <c r="W1131" i="10"/>
  <c r="W1132" i="10"/>
  <c r="W1133" i="10"/>
  <c r="W1134" i="10"/>
  <c r="W1135" i="10"/>
  <c r="W1136" i="10"/>
  <c r="W1137" i="10"/>
  <c r="W1138" i="10"/>
  <c r="W1139" i="10"/>
  <c r="W1140" i="10"/>
  <c r="W1141" i="10"/>
  <c r="W1142" i="10"/>
  <c r="W1143" i="10"/>
  <c r="W1144" i="10"/>
  <c r="W1145" i="10"/>
  <c r="W1146" i="10"/>
  <c r="W1147" i="10"/>
  <c r="W1148" i="10"/>
  <c r="W1149" i="10"/>
  <c r="W1150" i="10"/>
  <c r="W1151" i="10"/>
  <c r="W1152" i="10"/>
  <c r="W1153" i="10"/>
  <c r="W1154" i="10"/>
  <c r="W1155" i="10"/>
  <c r="W1156" i="10"/>
  <c r="W1157" i="10"/>
  <c r="W1158" i="10"/>
  <c r="W1159" i="10"/>
  <c r="W1160" i="10"/>
  <c r="W1161" i="10"/>
  <c r="W1162" i="10"/>
  <c r="W1163" i="10"/>
  <c r="W1164" i="10"/>
  <c r="W1165" i="10"/>
  <c r="W1166" i="10"/>
  <c r="W1167" i="10"/>
  <c r="W1168" i="10"/>
  <c r="W1169" i="10"/>
  <c r="W1170" i="10"/>
  <c r="W1171" i="10"/>
  <c r="W1172" i="10"/>
  <c r="W1173" i="10"/>
  <c r="W1174" i="10"/>
  <c r="W1175" i="10"/>
  <c r="W1176" i="10"/>
  <c r="W1177" i="10"/>
  <c r="W1178" i="10"/>
  <c r="W1179" i="10"/>
  <c r="W1180" i="10"/>
  <c r="W1181" i="10"/>
  <c r="W1182" i="10"/>
  <c r="W1183" i="10"/>
  <c r="W1184" i="10"/>
  <c r="W1185" i="10"/>
  <c r="W1186" i="10"/>
  <c r="W1187" i="10"/>
  <c r="W1188" i="10"/>
  <c r="W1189" i="10"/>
  <c r="W1190" i="10"/>
  <c r="W1191" i="10"/>
  <c r="W1192" i="10"/>
  <c r="W1193" i="10"/>
  <c r="W1194" i="10"/>
  <c r="W1195" i="10"/>
  <c r="W1196" i="10"/>
  <c r="W1197" i="10"/>
  <c r="W1198" i="10"/>
  <c r="W1199" i="10"/>
  <c r="W1200" i="10"/>
  <c r="W1201" i="10"/>
  <c r="W1202" i="10"/>
  <c r="W1203" i="10"/>
  <c r="W1204" i="10"/>
  <c r="W1205" i="10"/>
  <c r="W1206" i="10"/>
  <c r="W1207" i="10"/>
  <c r="W1208" i="10"/>
  <c r="W1209" i="10"/>
  <c r="W1210" i="10"/>
  <c r="W1211" i="10"/>
  <c r="W1212" i="10"/>
  <c r="W1213" i="10"/>
  <c r="W1214" i="10"/>
  <c r="W1215" i="10"/>
  <c r="W1216" i="10"/>
  <c r="W1217" i="10"/>
  <c r="W1218" i="10"/>
  <c r="W1219" i="10"/>
  <c r="W1220" i="10"/>
  <c r="W1221" i="10"/>
  <c r="W1222" i="10"/>
  <c r="W1223" i="10"/>
  <c r="W1224" i="10"/>
  <c r="W1225" i="10"/>
  <c r="W1226" i="10"/>
  <c r="W1227" i="10"/>
  <c r="W1228" i="10"/>
  <c r="W1229" i="10"/>
  <c r="W1230" i="10"/>
  <c r="W1231" i="10"/>
  <c r="W1232" i="10"/>
  <c r="W1233" i="10"/>
  <c r="W1234" i="10"/>
  <c r="W1235" i="10"/>
  <c r="W1236" i="10"/>
  <c r="W1237" i="10"/>
  <c r="W1238" i="10"/>
  <c r="W1239" i="10"/>
  <c r="W1240" i="10"/>
  <c r="W1241" i="10"/>
  <c r="W1242" i="10"/>
  <c r="W1243" i="10"/>
  <c r="W1244" i="10"/>
  <c r="W1245" i="10"/>
  <c r="W1246" i="10"/>
  <c r="W1247" i="10"/>
  <c r="W1248" i="10"/>
  <c r="W1249" i="10"/>
  <c r="W1250" i="10"/>
  <c r="W1251" i="10"/>
  <c r="W1252" i="10"/>
  <c r="W1253" i="10"/>
  <c r="W1254" i="10"/>
  <c r="W1255" i="10"/>
  <c r="W1256" i="10"/>
  <c r="W1257" i="10"/>
  <c r="W1258" i="10"/>
  <c r="W1259" i="10"/>
  <c r="W1260" i="10"/>
  <c r="W1261" i="10"/>
  <c r="W1262" i="10"/>
  <c r="W1263" i="10"/>
  <c r="W1264" i="10"/>
  <c r="W1265" i="10"/>
  <c r="W1266" i="10"/>
  <c r="W1267" i="10"/>
  <c r="W1268" i="10"/>
  <c r="W1269" i="10"/>
  <c r="W1270" i="10"/>
  <c r="W1271" i="10"/>
  <c r="W1272" i="10"/>
  <c r="W1273" i="10"/>
  <c r="W1274" i="10"/>
  <c r="W1275" i="10"/>
  <c r="W1276" i="10"/>
  <c r="W1277" i="10"/>
  <c r="W1278" i="10"/>
  <c r="W1279" i="10"/>
  <c r="W1280" i="10"/>
  <c r="W1281" i="10"/>
  <c r="W1282" i="10"/>
  <c r="W1283" i="10"/>
  <c r="W1284" i="10"/>
  <c r="W1285" i="10"/>
  <c r="W1286" i="10"/>
  <c r="W1287" i="10"/>
  <c r="W1288" i="10"/>
  <c r="W1289" i="10"/>
  <c r="W1290" i="10"/>
  <c r="W1291" i="10"/>
  <c r="W1292" i="10"/>
  <c r="W1293" i="10"/>
  <c r="W1294" i="10"/>
  <c r="W1295" i="10"/>
  <c r="W1296" i="10"/>
  <c r="W1297" i="10"/>
  <c r="W1298" i="10"/>
  <c r="W1299" i="10"/>
  <c r="W1300" i="10"/>
  <c r="W1301" i="10"/>
  <c r="W1302" i="10"/>
  <c r="W1303" i="10"/>
  <c r="W1304" i="10"/>
  <c r="W1305" i="10"/>
  <c r="W1306" i="10"/>
  <c r="W1307" i="10"/>
  <c r="W1308" i="10"/>
  <c r="W1309" i="10"/>
  <c r="W1310" i="10"/>
  <c r="W1311" i="10"/>
  <c r="W1312" i="10"/>
  <c r="W1313" i="10"/>
  <c r="W1314" i="10"/>
  <c r="W1315" i="10"/>
  <c r="W1316" i="10"/>
  <c r="W1317" i="10"/>
  <c r="W1318" i="10"/>
  <c r="W1319" i="10"/>
  <c r="W1320" i="10"/>
  <c r="W1321" i="10"/>
  <c r="W1322" i="10"/>
  <c r="W1323" i="10"/>
  <c r="W1324" i="10"/>
  <c r="W1325" i="10"/>
  <c r="W1326" i="10"/>
  <c r="W1327" i="10"/>
  <c r="W1328" i="10"/>
  <c r="W1329" i="10"/>
  <c r="W1330" i="10"/>
  <c r="W1331" i="10"/>
  <c r="W1332" i="10"/>
  <c r="W1333" i="10"/>
  <c r="W1334" i="10"/>
  <c r="W1335" i="10"/>
  <c r="W1336" i="10"/>
  <c r="W1337" i="10"/>
  <c r="W1338" i="10"/>
  <c r="W1339" i="10"/>
  <c r="W1340" i="10"/>
  <c r="W1341" i="10"/>
  <c r="W1342" i="10"/>
  <c r="W1343" i="10"/>
  <c r="W1344" i="10"/>
  <c r="W1345" i="10"/>
  <c r="W1346" i="10"/>
  <c r="W1347" i="10"/>
  <c r="W1348" i="10"/>
  <c r="W1349" i="10"/>
  <c r="W1350" i="10"/>
  <c r="W1351" i="10"/>
  <c r="W1352" i="10"/>
  <c r="W1353" i="10"/>
  <c r="W1354" i="10"/>
  <c r="W1355" i="10"/>
  <c r="W1356" i="10"/>
  <c r="W1357" i="10"/>
  <c r="W1358" i="10"/>
  <c r="W1359" i="10"/>
  <c r="W1360" i="10"/>
  <c r="W1361" i="10"/>
  <c r="W1362" i="10"/>
  <c r="W1363" i="10"/>
  <c r="W1364" i="10"/>
  <c r="W1365" i="10"/>
  <c r="W1366" i="10"/>
  <c r="W1367" i="10"/>
  <c r="W1368" i="10"/>
  <c r="W1369" i="10"/>
  <c r="W1370" i="10"/>
  <c r="W1371" i="10"/>
  <c r="W1372" i="10"/>
  <c r="W1373" i="10"/>
  <c r="W1374" i="10"/>
  <c r="W1375" i="10"/>
  <c r="W1376" i="10"/>
  <c r="W1377" i="10"/>
  <c r="W1378" i="10"/>
  <c r="W1379" i="10"/>
  <c r="W1380" i="10"/>
  <c r="W1381" i="10"/>
  <c r="W1382" i="10"/>
  <c r="W1383" i="10"/>
  <c r="W1384" i="10"/>
  <c r="W1385" i="10"/>
  <c r="W1386" i="10"/>
  <c r="W1387" i="10"/>
  <c r="W1388" i="10"/>
  <c r="W1389" i="10"/>
  <c r="W1390" i="10"/>
  <c r="W1391" i="10"/>
  <c r="W1392" i="10"/>
  <c r="W1393" i="10"/>
  <c r="W1394" i="10"/>
  <c r="W1395" i="10"/>
  <c r="W1396" i="10"/>
  <c r="W1397" i="10"/>
  <c r="W1398" i="10"/>
  <c r="W1399" i="10"/>
  <c r="W1400" i="10"/>
  <c r="W1401" i="10"/>
  <c r="W1402" i="10"/>
  <c r="W1403" i="10"/>
  <c r="W1404" i="10"/>
  <c r="W1405" i="10"/>
  <c r="W1406" i="10"/>
  <c r="W1407" i="10"/>
  <c r="W1408" i="10"/>
  <c r="W1409" i="10"/>
  <c r="W1410" i="10"/>
  <c r="W1411" i="10"/>
  <c r="W1412" i="10"/>
  <c r="W1413" i="10"/>
  <c r="W1414" i="10"/>
  <c r="W1415" i="10"/>
  <c r="W1416" i="10"/>
  <c r="W1417" i="10"/>
  <c r="W1418" i="10"/>
  <c r="W1419" i="10"/>
  <c r="W1420" i="10"/>
  <c r="W1421" i="10"/>
  <c r="W1422" i="10"/>
  <c r="W1423" i="10"/>
  <c r="W1424" i="10"/>
  <c r="W1425" i="10"/>
  <c r="W1426" i="10"/>
  <c r="W1427" i="10"/>
  <c r="W1428" i="10"/>
  <c r="W1429" i="10"/>
  <c r="W1430" i="10"/>
  <c r="W1431" i="10"/>
  <c r="W1432" i="10"/>
  <c r="W1433" i="10"/>
  <c r="W1434" i="10"/>
  <c r="W1435" i="10"/>
  <c r="W1436" i="10"/>
  <c r="W1437" i="10"/>
  <c r="W1438" i="10"/>
  <c r="W1439" i="10"/>
  <c r="W1440" i="10"/>
  <c r="W1441" i="10"/>
  <c r="W1442" i="10"/>
  <c r="W1443" i="10"/>
  <c r="W1444" i="10"/>
  <c r="W1445" i="10"/>
  <c r="W1446" i="10"/>
  <c r="W1447" i="10"/>
  <c r="W1448" i="10"/>
  <c r="W1449" i="10"/>
  <c r="W1450" i="10"/>
  <c r="W1451" i="10"/>
  <c r="W1452" i="10"/>
  <c r="W1453" i="10"/>
  <c r="W1454" i="10"/>
  <c r="W1455" i="10"/>
  <c r="W1456" i="10"/>
  <c r="W1457" i="10"/>
  <c r="W1458" i="10"/>
  <c r="W1459" i="10"/>
  <c r="W1460" i="10"/>
  <c r="W1461" i="10"/>
  <c r="W1462" i="10"/>
  <c r="W1463" i="10"/>
  <c r="W1464" i="10"/>
  <c r="W1465" i="10"/>
  <c r="W1466" i="10"/>
  <c r="W1467" i="10"/>
  <c r="W1468" i="10"/>
  <c r="W1469" i="10"/>
  <c r="W1470" i="10"/>
  <c r="W1471" i="10"/>
  <c r="W1472" i="10"/>
  <c r="W1473" i="10"/>
  <c r="W1474" i="10"/>
  <c r="W1475" i="10"/>
  <c r="W1476" i="10"/>
  <c r="W1477" i="10"/>
  <c r="W1478" i="10"/>
  <c r="W1479" i="10"/>
  <c r="W1480" i="10"/>
  <c r="W1481" i="10"/>
  <c r="W1482" i="10"/>
  <c r="W1483" i="10"/>
  <c r="W1484" i="10"/>
  <c r="W1485" i="10"/>
  <c r="W1486" i="10"/>
  <c r="W1487" i="10"/>
  <c r="W1488" i="10"/>
  <c r="W1489" i="10"/>
  <c r="W1490" i="10"/>
  <c r="W1491" i="10"/>
  <c r="W1492" i="10"/>
  <c r="W1493" i="10"/>
  <c r="W1494" i="10"/>
  <c r="W1495" i="10"/>
  <c r="W1496" i="10"/>
  <c r="W1497" i="10"/>
  <c r="W1498" i="10"/>
  <c r="W1499" i="10"/>
  <c r="W1500" i="10"/>
  <c r="W1501" i="10"/>
  <c r="W1502" i="10"/>
  <c r="W1503" i="10"/>
  <c r="W1504" i="10"/>
  <c r="W1505" i="10"/>
  <c r="W1506" i="10"/>
  <c r="W1507" i="10"/>
  <c r="W1508" i="10"/>
  <c r="W1509" i="10"/>
  <c r="W1510" i="10"/>
  <c r="W1511" i="10"/>
  <c r="W1512" i="10"/>
  <c r="W1513" i="10"/>
  <c r="W1514" i="10"/>
  <c r="W1515" i="10"/>
  <c r="W1516" i="10"/>
  <c r="W1517" i="10"/>
  <c r="W1518" i="10"/>
  <c r="W1519" i="10"/>
  <c r="W1520" i="10"/>
  <c r="W1521" i="10"/>
  <c r="W1522" i="10"/>
  <c r="W1523" i="10"/>
  <c r="W1524" i="10"/>
  <c r="W1525" i="10"/>
  <c r="W1526" i="10"/>
  <c r="W1527" i="10"/>
  <c r="W1528" i="10"/>
  <c r="W1529" i="10"/>
  <c r="W1530" i="10"/>
  <c r="W1531" i="10"/>
  <c r="W1532" i="10"/>
  <c r="W1533" i="10"/>
  <c r="W1534" i="10"/>
  <c r="W1535" i="10"/>
  <c r="W1536" i="10"/>
  <c r="W1537" i="10"/>
  <c r="W1538" i="10"/>
  <c r="W1539" i="10"/>
  <c r="W1540" i="10"/>
  <c r="W1541" i="10"/>
  <c r="W1542" i="10"/>
  <c r="W1543" i="10"/>
  <c r="W1544" i="10"/>
  <c r="W1545" i="10"/>
  <c r="W1546" i="10"/>
  <c r="W1547" i="10"/>
  <c r="W1548" i="10"/>
  <c r="W1549" i="10"/>
  <c r="W1550" i="10"/>
  <c r="W1551" i="10"/>
  <c r="W1552" i="10"/>
  <c r="W1553" i="10"/>
  <c r="W1554" i="10"/>
  <c r="W1555" i="10"/>
  <c r="W1556" i="10"/>
  <c r="W1557" i="10"/>
  <c r="W1558" i="10"/>
  <c r="W1559" i="10"/>
  <c r="W1560" i="10"/>
  <c r="W1561" i="10"/>
  <c r="W1562" i="10"/>
  <c r="W1563" i="10"/>
  <c r="W1564" i="10"/>
  <c r="W1565" i="10"/>
  <c r="W1566" i="10"/>
  <c r="W1567" i="10"/>
  <c r="W1568" i="10"/>
  <c r="W1569" i="10"/>
  <c r="W1570" i="10"/>
  <c r="W1571" i="10"/>
  <c r="W1572" i="10"/>
  <c r="W1573" i="10"/>
  <c r="W1574" i="10"/>
  <c r="W1575" i="10"/>
  <c r="W1576" i="10"/>
  <c r="W1577" i="10"/>
  <c r="W1578" i="10"/>
  <c r="W1579" i="10"/>
  <c r="W1580" i="10"/>
  <c r="W1581" i="10"/>
  <c r="W1582" i="10"/>
  <c r="W1583" i="10"/>
  <c r="W1584" i="10"/>
  <c r="W1585" i="10"/>
  <c r="W1586" i="10"/>
  <c r="W1587" i="10"/>
  <c r="W1588" i="10"/>
  <c r="W1589" i="10"/>
  <c r="W1590" i="10"/>
  <c r="W1591" i="10"/>
  <c r="W1592" i="10"/>
  <c r="W1593" i="10"/>
  <c r="W1594" i="10"/>
  <c r="W1595" i="10"/>
  <c r="W1596" i="10"/>
  <c r="W1597" i="10"/>
  <c r="W1598" i="10"/>
  <c r="W1599" i="10"/>
  <c r="W1600" i="10"/>
  <c r="W1601" i="10"/>
  <c r="W1602" i="10"/>
  <c r="W1603" i="10"/>
  <c r="W1604" i="10"/>
  <c r="W1605" i="10"/>
  <c r="W1606" i="10"/>
  <c r="W1607" i="10"/>
  <c r="W1608" i="10"/>
  <c r="W1609" i="10"/>
  <c r="W1610" i="10"/>
  <c r="W1611" i="10"/>
  <c r="W1612" i="10"/>
  <c r="W1613" i="10"/>
  <c r="W1614" i="10"/>
  <c r="W1615" i="10"/>
  <c r="W1616" i="10"/>
  <c r="W1617" i="10"/>
  <c r="W1618" i="10"/>
  <c r="W1619" i="10"/>
  <c r="W1620" i="10"/>
  <c r="W1621" i="10"/>
  <c r="W1622" i="10"/>
  <c r="W1623" i="10"/>
  <c r="W1624" i="10"/>
  <c r="W1625" i="10"/>
  <c r="W1626" i="10"/>
  <c r="W1627" i="10"/>
  <c r="W1628" i="10"/>
  <c r="W1629" i="10"/>
  <c r="W1630" i="10"/>
  <c r="W1631" i="10"/>
  <c r="W1632" i="10"/>
  <c r="W1633" i="10"/>
  <c r="W1634" i="10"/>
  <c r="W1635" i="10"/>
  <c r="W1636" i="10"/>
  <c r="W1637" i="10"/>
  <c r="W1638" i="10"/>
  <c r="W1639" i="10"/>
  <c r="W1640" i="10"/>
  <c r="W1641" i="10"/>
  <c r="W1642" i="10"/>
  <c r="W1643" i="10"/>
  <c r="W1644" i="10"/>
  <c r="W1645" i="10"/>
  <c r="W1646" i="10"/>
  <c r="W1647" i="10"/>
  <c r="W1648" i="10"/>
  <c r="W1649" i="10"/>
  <c r="W1650" i="10"/>
  <c r="W1651" i="10"/>
  <c r="W1652" i="10"/>
  <c r="W1653" i="10"/>
  <c r="W1654" i="10"/>
  <c r="W1655" i="10"/>
  <c r="W1656" i="10"/>
  <c r="W1657" i="10"/>
  <c r="W1658" i="10"/>
  <c r="W1659" i="10"/>
  <c r="W1660" i="10"/>
  <c r="W1661" i="10"/>
  <c r="W1662" i="10"/>
  <c r="W1663" i="10"/>
  <c r="W1664" i="10"/>
  <c r="W1665" i="10"/>
  <c r="W1666" i="10"/>
  <c r="W1667" i="10"/>
  <c r="W1668" i="10"/>
  <c r="W1669" i="10"/>
  <c r="W1670" i="10"/>
  <c r="W1671" i="10"/>
  <c r="W1672" i="10"/>
  <c r="W1673" i="10"/>
  <c r="W1674" i="10"/>
  <c r="W1675" i="10"/>
  <c r="W1676" i="10"/>
  <c r="W1677" i="10"/>
  <c r="W1678" i="10"/>
  <c r="W1679" i="10"/>
  <c r="W1680" i="10"/>
  <c r="W1681" i="10"/>
  <c r="W1682" i="10"/>
  <c r="W1683" i="10"/>
  <c r="W1684" i="10"/>
  <c r="W1685" i="10"/>
  <c r="W1686" i="10"/>
  <c r="W1687" i="10"/>
  <c r="W1688" i="10"/>
  <c r="W1689" i="10"/>
  <c r="W1690" i="10"/>
  <c r="W1691" i="10"/>
  <c r="W1692" i="10"/>
  <c r="W1693" i="10"/>
  <c r="W1694" i="10"/>
  <c r="W1695" i="10"/>
  <c r="W1696" i="10"/>
  <c r="W1697" i="10"/>
  <c r="W1698" i="10"/>
  <c r="W1699" i="10"/>
  <c r="W1700" i="10"/>
  <c r="W1701" i="10"/>
  <c r="W1702" i="10"/>
  <c r="W1703" i="10"/>
  <c r="W1704" i="10"/>
  <c r="W1705" i="10"/>
  <c r="W1706" i="10"/>
  <c r="W1707" i="10"/>
  <c r="W1708" i="10"/>
  <c r="W1709" i="10"/>
  <c r="W1710" i="10"/>
  <c r="W1711" i="10"/>
  <c r="W1712" i="10"/>
  <c r="W1713" i="10"/>
  <c r="W1714" i="10"/>
  <c r="W1715" i="10"/>
  <c r="W1716" i="10"/>
  <c r="W1717" i="10"/>
  <c r="W1718" i="10"/>
  <c r="W1719" i="10"/>
  <c r="W1720" i="10"/>
  <c r="W1721" i="10"/>
  <c r="W1722" i="10"/>
  <c r="W1723" i="10"/>
  <c r="W1724" i="10"/>
  <c r="W1725" i="10"/>
  <c r="W1726" i="10"/>
  <c r="W1727" i="10"/>
  <c r="W1728" i="10"/>
  <c r="W1729" i="10"/>
  <c r="W1730" i="10"/>
  <c r="W1731" i="10"/>
  <c r="W1732" i="10"/>
  <c r="W1733" i="10"/>
  <c r="W1734" i="10"/>
  <c r="W1735" i="10"/>
  <c r="W1736" i="10"/>
  <c r="W1737" i="10"/>
  <c r="W1738" i="10"/>
  <c r="W1739" i="10"/>
  <c r="W1740" i="10"/>
  <c r="W1741" i="10"/>
  <c r="W1742" i="10"/>
  <c r="W1743" i="10"/>
  <c r="W1744" i="10"/>
  <c r="W1745" i="10"/>
  <c r="W1746" i="10"/>
  <c r="W1747" i="10"/>
  <c r="W1748" i="10"/>
  <c r="W1749" i="10"/>
  <c r="W1750" i="10"/>
  <c r="W1751" i="10"/>
  <c r="W1752" i="10"/>
  <c r="W1753" i="10"/>
  <c r="W1754" i="10"/>
  <c r="W1755" i="10"/>
  <c r="W1756" i="10"/>
  <c r="W1757" i="10"/>
  <c r="W1758" i="10"/>
  <c r="W1759" i="10"/>
  <c r="W1760" i="10"/>
  <c r="W1761" i="10"/>
  <c r="W1762" i="10"/>
  <c r="W1763" i="10"/>
  <c r="W1764" i="10"/>
  <c r="W1765" i="10"/>
  <c r="W1766" i="10"/>
  <c r="W1767" i="10"/>
  <c r="W1768" i="10"/>
  <c r="W1769" i="10"/>
  <c r="W1770" i="10"/>
  <c r="W1771" i="10"/>
  <c r="W1772" i="10"/>
  <c r="W1773" i="10"/>
  <c r="W1774" i="10"/>
  <c r="W1775" i="10"/>
  <c r="W1776" i="10"/>
  <c r="W1777" i="10"/>
  <c r="W1778" i="10"/>
  <c r="W1779" i="10"/>
  <c r="W1780" i="10"/>
  <c r="W1781" i="10"/>
  <c r="W1782" i="10"/>
  <c r="W1783" i="10"/>
  <c r="W1784" i="10"/>
  <c r="W1785" i="10"/>
  <c r="W1786" i="10"/>
  <c r="W1787" i="10"/>
  <c r="W1788" i="10"/>
  <c r="W1789" i="10"/>
  <c r="W1790" i="10"/>
  <c r="W1791" i="10"/>
  <c r="W1792" i="10"/>
  <c r="W1793" i="10"/>
  <c r="W1794" i="10"/>
  <c r="W1795" i="10"/>
  <c r="W1796" i="10"/>
  <c r="W1797" i="10"/>
  <c r="W1798" i="10"/>
  <c r="W1799" i="10"/>
  <c r="W1800" i="10"/>
  <c r="W1801" i="10"/>
  <c r="W1802" i="10"/>
  <c r="W1803" i="10"/>
  <c r="W1804" i="10"/>
  <c r="W1805" i="10"/>
  <c r="W1806" i="10"/>
  <c r="W1807" i="10"/>
  <c r="W1808" i="10"/>
  <c r="W1809" i="10"/>
  <c r="W1810" i="10"/>
  <c r="W1811" i="10"/>
  <c r="W1812" i="10"/>
  <c r="W1813" i="10"/>
  <c r="W1814" i="10"/>
  <c r="W1815" i="10"/>
  <c r="W1816" i="10"/>
  <c r="W1817" i="10"/>
  <c r="W1818" i="10"/>
  <c r="W1819" i="10"/>
  <c r="W1820" i="10"/>
  <c r="W1821" i="10"/>
  <c r="W1822" i="10"/>
  <c r="W1823" i="10"/>
  <c r="W1824" i="10"/>
  <c r="W1825" i="10"/>
  <c r="W1826" i="10"/>
  <c r="W1827" i="10"/>
  <c r="W1828" i="10"/>
  <c r="W1829" i="10"/>
  <c r="W1830" i="10"/>
  <c r="W1831" i="10"/>
  <c r="W1832" i="10"/>
  <c r="W1833" i="10"/>
  <c r="W1834" i="10"/>
  <c r="W1835" i="10"/>
  <c r="W1836" i="10"/>
  <c r="W1837" i="10"/>
  <c r="W1838" i="10"/>
  <c r="W1839" i="10"/>
  <c r="W1840" i="10"/>
  <c r="W1841" i="10"/>
  <c r="W1842" i="10"/>
  <c r="W1843" i="10"/>
  <c r="W1844" i="10"/>
  <c r="W1845" i="10"/>
  <c r="W1846" i="10"/>
  <c r="W1847" i="10"/>
  <c r="W1848" i="10"/>
  <c r="W1849" i="10"/>
  <c r="W1850" i="10"/>
  <c r="W1851" i="10"/>
  <c r="W1852" i="10"/>
  <c r="W1853" i="10"/>
  <c r="W1854" i="10"/>
  <c r="W1855" i="10"/>
  <c r="W1856" i="10"/>
  <c r="W1857" i="10"/>
  <c r="W1858" i="10"/>
  <c r="W1859" i="10"/>
  <c r="W1860" i="10"/>
  <c r="W1861" i="10"/>
  <c r="W1862" i="10"/>
  <c r="W1863" i="10"/>
  <c r="W1864" i="10"/>
  <c r="W1865" i="10"/>
  <c r="W1866" i="10"/>
  <c r="W1867" i="10"/>
  <c r="W1868" i="10"/>
  <c r="W1869" i="10"/>
  <c r="W1870" i="10"/>
  <c r="W1871" i="10"/>
  <c r="W1872" i="10"/>
  <c r="W1873" i="10"/>
  <c r="W1874" i="10"/>
  <c r="W1875" i="10"/>
  <c r="W1876" i="10"/>
  <c r="W1877" i="10"/>
  <c r="W1878" i="10"/>
  <c r="W1879" i="10"/>
  <c r="W1880" i="10"/>
  <c r="W1881" i="10"/>
  <c r="W1882" i="10"/>
  <c r="W1883" i="10"/>
  <c r="W1884" i="10"/>
  <c r="W1885" i="10"/>
  <c r="W1886" i="10"/>
  <c r="W1887" i="10"/>
  <c r="W1888" i="10"/>
  <c r="W1889" i="10"/>
  <c r="W1890" i="10"/>
  <c r="W1891" i="10"/>
  <c r="W1892" i="10"/>
  <c r="W1893" i="10"/>
  <c r="W1894" i="10"/>
  <c r="W1895" i="10"/>
  <c r="W1896" i="10"/>
  <c r="W1897" i="10"/>
  <c r="W1898" i="10"/>
  <c r="W1899" i="10"/>
  <c r="W1900" i="10"/>
  <c r="W1901" i="10"/>
  <c r="W1902" i="10"/>
  <c r="W1903" i="10"/>
  <c r="W1904" i="10"/>
  <c r="W1905" i="10"/>
  <c r="W1906" i="10"/>
  <c r="W1907" i="10"/>
  <c r="W1908" i="10"/>
  <c r="W1909" i="10"/>
  <c r="W1910" i="10"/>
  <c r="W1911" i="10"/>
  <c r="W1912" i="10"/>
  <c r="W1913" i="10"/>
  <c r="W1914" i="10"/>
  <c r="W1915" i="10"/>
  <c r="W1916" i="10"/>
  <c r="W1917" i="10"/>
  <c r="W1918" i="10"/>
  <c r="W1919" i="10"/>
  <c r="W1920" i="10"/>
  <c r="W1921" i="10"/>
  <c r="W1922" i="10"/>
  <c r="W1923" i="10"/>
  <c r="W1924" i="10"/>
  <c r="W1925" i="10"/>
  <c r="W1926" i="10"/>
  <c r="W1927" i="10"/>
  <c r="W1928" i="10"/>
  <c r="W1929" i="10"/>
  <c r="W1930" i="10"/>
  <c r="W1931" i="10"/>
  <c r="W1932" i="10"/>
  <c r="W1933" i="10"/>
  <c r="W1934" i="10"/>
  <c r="W1935" i="10"/>
  <c r="W1936" i="10"/>
  <c r="W1937" i="10"/>
  <c r="W1938" i="10"/>
  <c r="W1939" i="10"/>
  <c r="W1940" i="10"/>
  <c r="W1941" i="10"/>
  <c r="W1942" i="10"/>
  <c r="W1943" i="10"/>
  <c r="W1944" i="10"/>
  <c r="W1945" i="10"/>
  <c r="W1946" i="10"/>
  <c r="W1947" i="10"/>
  <c r="W1948" i="10"/>
  <c r="W1949" i="10"/>
  <c r="W1950" i="10"/>
  <c r="W1951" i="10"/>
  <c r="W1952" i="10"/>
  <c r="W1953" i="10"/>
  <c r="W1954" i="10"/>
  <c r="W1955" i="10"/>
  <c r="W1956" i="10"/>
  <c r="W1957" i="10"/>
  <c r="W1958" i="10"/>
  <c r="W1959" i="10"/>
  <c r="W1960" i="10"/>
  <c r="W1961" i="10"/>
  <c r="W1962" i="10"/>
  <c r="W1963" i="10"/>
  <c r="W1964" i="10"/>
  <c r="W1965" i="10"/>
  <c r="W1966" i="10"/>
  <c r="W1967" i="10"/>
  <c r="W1968" i="10"/>
  <c r="W1969" i="10"/>
  <c r="W1970" i="10"/>
  <c r="W1971" i="10"/>
  <c r="W1972" i="10"/>
  <c r="W1973" i="10"/>
  <c r="W1974" i="10"/>
  <c r="W1975" i="10"/>
  <c r="W1976" i="10"/>
  <c r="W1977" i="10"/>
  <c r="W1978" i="10"/>
  <c r="W1979" i="10"/>
  <c r="W1980" i="10"/>
  <c r="W1981" i="10"/>
  <c r="W1982" i="10"/>
  <c r="W1983" i="10"/>
  <c r="W1984" i="10"/>
  <c r="W1985" i="10"/>
  <c r="W1986" i="10"/>
  <c r="W1987" i="10"/>
  <c r="W1988" i="10"/>
  <c r="W1989" i="10"/>
  <c r="W1990" i="10"/>
  <c r="W1991" i="10"/>
  <c r="W1992" i="10"/>
  <c r="W1993" i="10"/>
  <c r="W1994" i="10"/>
  <c r="W1995" i="10"/>
  <c r="W1996" i="10"/>
  <c r="W1997" i="10"/>
  <c r="W1998" i="10"/>
  <c r="W1999" i="10"/>
  <c r="W2000" i="10"/>
  <c r="W2001" i="10"/>
  <c r="W2002" i="10"/>
  <c r="W2003" i="10"/>
  <c r="W2004" i="10"/>
  <c r="W2005" i="10"/>
  <c r="W2006" i="10"/>
  <c r="W2007" i="10"/>
  <c r="W2008" i="10"/>
  <c r="W2009" i="10"/>
  <c r="W2010" i="10"/>
  <c r="W2011" i="10"/>
  <c r="W2012" i="10"/>
  <c r="W2013" i="10"/>
  <c r="W2014" i="10"/>
  <c r="W2015" i="10"/>
  <c r="W2016" i="10"/>
  <c r="W2017" i="10"/>
  <c r="W2018" i="10"/>
  <c r="W2019" i="10"/>
  <c r="W2020" i="10"/>
  <c r="W2021" i="10"/>
  <c r="W2022" i="10"/>
  <c r="W2023" i="10"/>
  <c r="W2024" i="10"/>
  <c r="W2025" i="10"/>
  <c r="W2026" i="10"/>
  <c r="W2027" i="10"/>
  <c r="W2028" i="10"/>
  <c r="W2029" i="10"/>
  <c r="W2030" i="10"/>
  <c r="W2031" i="10"/>
  <c r="W2032" i="10"/>
  <c r="W2033" i="10"/>
  <c r="W2034" i="10"/>
  <c r="W2035" i="10"/>
  <c r="W2036" i="10"/>
  <c r="W2037" i="10"/>
  <c r="W2038" i="10"/>
  <c r="W2039" i="10"/>
  <c r="W2040" i="10"/>
  <c r="W2041" i="10"/>
  <c r="W2042" i="10"/>
  <c r="W2043" i="10"/>
  <c r="W2044" i="10"/>
  <c r="W2045" i="10"/>
  <c r="W2046" i="10"/>
  <c r="W2047" i="10"/>
  <c r="W2048" i="10"/>
  <c r="W2049" i="10"/>
  <c r="W2050" i="10"/>
  <c r="W2051" i="10"/>
  <c r="W2052" i="10"/>
  <c r="W2053" i="10"/>
  <c r="W2054" i="10"/>
  <c r="W2055" i="10"/>
  <c r="W2056" i="10"/>
  <c r="W2057" i="10"/>
  <c r="W2058" i="10"/>
  <c r="W2059" i="10"/>
  <c r="W2060" i="10"/>
  <c r="W2061" i="10"/>
  <c r="W2062" i="10"/>
  <c r="W2063" i="10"/>
  <c r="W2064" i="10"/>
  <c r="W2065" i="10"/>
  <c r="W2066" i="10"/>
  <c r="W2067" i="10"/>
  <c r="W2068" i="10"/>
  <c r="W2069" i="10"/>
  <c r="W2070" i="10"/>
  <c r="W2071" i="10"/>
  <c r="W2072" i="10"/>
  <c r="W2073" i="10"/>
  <c r="W2074" i="10"/>
  <c r="W2075" i="10"/>
  <c r="W2076" i="10"/>
  <c r="W2077" i="10"/>
  <c r="W2078" i="10"/>
  <c r="W2079" i="10"/>
  <c r="W2080" i="10"/>
  <c r="W2081" i="10"/>
  <c r="W2082" i="10"/>
  <c r="W2083" i="10"/>
  <c r="W2084" i="10"/>
  <c r="W2085" i="10"/>
  <c r="W2086" i="10"/>
  <c r="W2087" i="10"/>
  <c r="W2088" i="10"/>
  <c r="W2089" i="10"/>
  <c r="W2090" i="10"/>
  <c r="W2091" i="10"/>
  <c r="W2092" i="10"/>
  <c r="W2093" i="10"/>
  <c r="W2094" i="10"/>
  <c r="W2095" i="10"/>
  <c r="W2096" i="10"/>
  <c r="W2097" i="10"/>
  <c r="W2098" i="10"/>
  <c r="W2099" i="10"/>
  <c r="W2100" i="10"/>
  <c r="W2101" i="10"/>
  <c r="W2102" i="10"/>
  <c r="W2103" i="10"/>
  <c r="W2104" i="10"/>
  <c r="W2105" i="10"/>
  <c r="W2106" i="10"/>
  <c r="W2107" i="10"/>
  <c r="W2108" i="10"/>
  <c r="W2109" i="10"/>
  <c r="W2110" i="10"/>
  <c r="W2111" i="10"/>
  <c r="W2112" i="10"/>
  <c r="W2113" i="10"/>
  <c r="W2114" i="10"/>
  <c r="W2115" i="10"/>
  <c r="W2116" i="10"/>
  <c r="W2117" i="10"/>
  <c r="W2118" i="10"/>
  <c r="W2119" i="10"/>
  <c r="W2120" i="10"/>
  <c r="W2121" i="10"/>
  <c r="W2122" i="10"/>
  <c r="W2123" i="10"/>
  <c r="W2124" i="10"/>
  <c r="W2125" i="10"/>
  <c r="W2126" i="10"/>
  <c r="W2127" i="10"/>
  <c r="W2128" i="10"/>
  <c r="W2129" i="10"/>
  <c r="W2130" i="10"/>
  <c r="W2131" i="10"/>
  <c r="W2132" i="10"/>
  <c r="W2133" i="10"/>
  <c r="W2134" i="10"/>
  <c r="W2135" i="10"/>
  <c r="W2136" i="10"/>
  <c r="W2137" i="10"/>
  <c r="W2138" i="10"/>
  <c r="W2139" i="10"/>
  <c r="W2140" i="10"/>
  <c r="W2141" i="10"/>
  <c r="W2142" i="10"/>
  <c r="W2143" i="10"/>
  <c r="W2144" i="10"/>
  <c r="W2145" i="10"/>
  <c r="W2146" i="10"/>
  <c r="W2147" i="10"/>
  <c r="W2148" i="10"/>
  <c r="W2149" i="10"/>
  <c r="W2150" i="10"/>
  <c r="W2151" i="10"/>
  <c r="W2152" i="10"/>
  <c r="W2153" i="10"/>
  <c r="W2154" i="10"/>
  <c r="W2155" i="10"/>
  <c r="W2156" i="10"/>
  <c r="W2157" i="10"/>
  <c r="W2158" i="10"/>
  <c r="W2159" i="10"/>
  <c r="W2160" i="10"/>
  <c r="W2161" i="10"/>
  <c r="W2162" i="10"/>
  <c r="W2163" i="10"/>
  <c r="W2164" i="10"/>
  <c r="W2165" i="10"/>
  <c r="W2166" i="10"/>
  <c r="W2167" i="10"/>
  <c r="W2168" i="10"/>
  <c r="W2169" i="10"/>
  <c r="W2170" i="10"/>
  <c r="W2171" i="10"/>
  <c r="W2172" i="10"/>
  <c r="W2173" i="10"/>
  <c r="W2174" i="10"/>
  <c r="W2175" i="10"/>
  <c r="W2176" i="10"/>
  <c r="W2177" i="10"/>
  <c r="W2178" i="10"/>
  <c r="W2179" i="10"/>
  <c r="W2180" i="10"/>
  <c r="W2181" i="10"/>
  <c r="W2182" i="10"/>
  <c r="W2183" i="10"/>
  <c r="W2184" i="10"/>
  <c r="W2185" i="10"/>
  <c r="W2186" i="10"/>
  <c r="W2187" i="10"/>
  <c r="W2188" i="10"/>
  <c r="W2189" i="10"/>
  <c r="W2190" i="10"/>
  <c r="W2191" i="10"/>
  <c r="W2192" i="10"/>
  <c r="W2193" i="10"/>
  <c r="W2194" i="10"/>
  <c r="W2195" i="10"/>
  <c r="W2196" i="10"/>
  <c r="W2197" i="10"/>
  <c r="W2198" i="10"/>
  <c r="W2199" i="10"/>
  <c r="W2200" i="10"/>
  <c r="W2201" i="10"/>
  <c r="W2202" i="10"/>
  <c r="W2203" i="10"/>
  <c r="W2204" i="10"/>
  <c r="W2205" i="10"/>
  <c r="W2206" i="10"/>
  <c r="W2207" i="10"/>
  <c r="W2208" i="10"/>
  <c r="W2209" i="10"/>
  <c r="W2210" i="10"/>
  <c r="W2211" i="10"/>
  <c r="W2212" i="10"/>
  <c r="W2213" i="10"/>
  <c r="W2214" i="10"/>
  <c r="W2215" i="10"/>
  <c r="W2216" i="10"/>
  <c r="W2217" i="10"/>
  <c r="W2218" i="10"/>
  <c r="W2219" i="10"/>
  <c r="W2220" i="10"/>
  <c r="W2221" i="10"/>
  <c r="W2222" i="10"/>
  <c r="W2223" i="10"/>
  <c r="W2224" i="10"/>
  <c r="W2225" i="10"/>
  <c r="W2226" i="10"/>
  <c r="W2227" i="10"/>
  <c r="W2228" i="10"/>
  <c r="W2229" i="10"/>
  <c r="W2230" i="10"/>
  <c r="W2231" i="10"/>
  <c r="W2232" i="10"/>
  <c r="W2233" i="10"/>
  <c r="W2234" i="10"/>
  <c r="W2235" i="10"/>
  <c r="W2236" i="10"/>
  <c r="W2237" i="10"/>
  <c r="W2238" i="10"/>
  <c r="W2239" i="10"/>
  <c r="W2240" i="10"/>
  <c r="W2241" i="10"/>
  <c r="W2242" i="10"/>
  <c r="W2243" i="10"/>
  <c r="W2244" i="10"/>
  <c r="W2245" i="10"/>
  <c r="W2246" i="10"/>
  <c r="W2247" i="10"/>
  <c r="W2248" i="10"/>
  <c r="W2249" i="10"/>
  <c r="W2250" i="10"/>
  <c r="W2251" i="10"/>
  <c r="W2252" i="10"/>
  <c r="W2253" i="10"/>
  <c r="W2254" i="10"/>
  <c r="W2255" i="10"/>
  <c r="W2256" i="10"/>
  <c r="W2257" i="10"/>
  <c r="W2258" i="10"/>
  <c r="W2259" i="10"/>
  <c r="W2260" i="10"/>
  <c r="W2261" i="10"/>
  <c r="W2262" i="10"/>
  <c r="W2263" i="10"/>
  <c r="W2264" i="10"/>
  <c r="W2265" i="10"/>
  <c r="W2266" i="10"/>
  <c r="W2267" i="10"/>
  <c r="W2268" i="10"/>
  <c r="W2269" i="10"/>
  <c r="W2270" i="10"/>
  <c r="W2271" i="10"/>
  <c r="W2272" i="10"/>
  <c r="W2273" i="10"/>
  <c r="W2274" i="10"/>
  <c r="W2275" i="10"/>
  <c r="W2276" i="10"/>
  <c r="W2277" i="10"/>
  <c r="W2278" i="10"/>
  <c r="W2279" i="10"/>
  <c r="W2280" i="10"/>
  <c r="W2281" i="10"/>
  <c r="W2282" i="10"/>
  <c r="W2283" i="10"/>
  <c r="W2284" i="10"/>
  <c r="W2285" i="10"/>
  <c r="W2286" i="10"/>
  <c r="W2287" i="10"/>
  <c r="W2288" i="10"/>
  <c r="W2289" i="10"/>
  <c r="W2290" i="10"/>
  <c r="W2291" i="10"/>
  <c r="W2292" i="10"/>
  <c r="W2293" i="10"/>
  <c r="W2294" i="10"/>
  <c r="W2295" i="10"/>
  <c r="W2296" i="10"/>
  <c r="W2297" i="10"/>
  <c r="W2298" i="10"/>
  <c r="W2299" i="10"/>
  <c r="W2300" i="10"/>
  <c r="W2301" i="10"/>
  <c r="W2302" i="10"/>
  <c r="W2303" i="10"/>
  <c r="W2304" i="10"/>
  <c r="W2305" i="10"/>
  <c r="W2306" i="10"/>
  <c r="W2307" i="10"/>
  <c r="W2308" i="10"/>
  <c r="W2309" i="10"/>
  <c r="W2310" i="10"/>
  <c r="W2311" i="10"/>
  <c r="W2312" i="10"/>
  <c r="W2313" i="10"/>
  <c r="W2314" i="10"/>
  <c r="W2315" i="10"/>
  <c r="W2316" i="10"/>
  <c r="W2317" i="10"/>
  <c r="W2318" i="10"/>
  <c r="W2319" i="10"/>
  <c r="W2320" i="10"/>
  <c r="W2321" i="10"/>
  <c r="W2322" i="10"/>
  <c r="W2323" i="10"/>
  <c r="W2324" i="10"/>
  <c r="W2325" i="10"/>
  <c r="W2326" i="10"/>
  <c r="W2327" i="10"/>
  <c r="W2328" i="10"/>
  <c r="W2329" i="10"/>
  <c r="W2330" i="10"/>
  <c r="W2331" i="10"/>
  <c r="W2332" i="10"/>
  <c r="W2333" i="10"/>
  <c r="W2334" i="10"/>
  <c r="W2335" i="10"/>
  <c r="W2336" i="10"/>
  <c r="W2337" i="10"/>
  <c r="W2338" i="10"/>
  <c r="W2339" i="10"/>
  <c r="W2340" i="10"/>
  <c r="W2341" i="10"/>
  <c r="W2342" i="10"/>
  <c r="W2343" i="10"/>
  <c r="W2344" i="10"/>
  <c r="W2345" i="10"/>
  <c r="W2346" i="10"/>
  <c r="W2347" i="10"/>
  <c r="W2348" i="10"/>
  <c r="W2349" i="10"/>
  <c r="W2350" i="10"/>
  <c r="W2351" i="10"/>
  <c r="W2352" i="10"/>
  <c r="W2353" i="10"/>
  <c r="W2354" i="10"/>
  <c r="W2355" i="10"/>
  <c r="W2356" i="10"/>
  <c r="W2357" i="10"/>
  <c r="W2358" i="10"/>
  <c r="W2359" i="10"/>
  <c r="W2360" i="10"/>
  <c r="W2361" i="10"/>
  <c r="W2362" i="10"/>
  <c r="W2363" i="10"/>
  <c r="W2364" i="10"/>
  <c r="W2365" i="10"/>
  <c r="W2366" i="10"/>
  <c r="W2367" i="10"/>
  <c r="W2368" i="10"/>
  <c r="W2369" i="10"/>
  <c r="W2370" i="10"/>
  <c r="W2371" i="10"/>
  <c r="W2372" i="10"/>
  <c r="W2373" i="10"/>
  <c r="W2374" i="10"/>
  <c r="W2375" i="10"/>
  <c r="W2376" i="10"/>
  <c r="W2377" i="10"/>
  <c r="W2378" i="10"/>
  <c r="W2379" i="10"/>
  <c r="W2380" i="10"/>
  <c r="W2381" i="10"/>
  <c r="W2382" i="10"/>
  <c r="W2383" i="10"/>
  <c r="W2384" i="10"/>
  <c r="W2385" i="10"/>
  <c r="W2386" i="10"/>
  <c r="W2387" i="10"/>
  <c r="W2388" i="10"/>
  <c r="W2389" i="10"/>
  <c r="W2390" i="10"/>
  <c r="W2391" i="10"/>
  <c r="W2392" i="10"/>
  <c r="W2393" i="10"/>
  <c r="W2394" i="10"/>
  <c r="W2395" i="10"/>
  <c r="W2396" i="10"/>
  <c r="W2397" i="10"/>
  <c r="W2398" i="10"/>
  <c r="W2399" i="10"/>
  <c r="W2400" i="10"/>
  <c r="W2401" i="10"/>
  <c r="W2402" i="10"/>
  <c r="W2403" i="10"/>
  <c r="W2404" i="10"/>
  <c r="W2405" i="10"/>
  <c r="W2406" i="10"/>
  <c r="W2407" i="10"/>
  <c r="W2408" i="10"/>
  <c r="W2409" i="10"/>
  <c r="W2410" i="10"/>
  <c r="W2411" i="10"/>
  <c r="W2412" i="10"/>
  <c r="W2413" i="10"/>
  <c r="W2414" i="10"/>
  <c r="W2415" i="10"/>
  <c r="W2416" i="10"/>
  <c r="W2417" i="10"/>
  <c r="W2418" i="10"/>
  <c r="W2419" i="10"/>
  <c r="W2420" i="10"/>
  <c r="W2421" i="10"/>
  <c r="W2422" i="10"/>
  <c r="W2423" i="10"/>
  <c r="W2424" i="10"/>
  <c r="W2425" i="10"/>
  <c r="W2426" i="10"/>
  <c r="W2427" i="10"/>
  <c r="W2428" i="10"/>
  <c r="W2429" i="10"/>
  <c r="W2430" i="10"/>
  <c r="W2431" i="10"/>
  <c r="W2432" i="10"/>
  <c r="W2433" i="10"/>
  <c r="W2434" i="10"/>
  <c r="W2435" i="10"/>
  <c r="W2436" i="10"/>
  <c r="W2437" i="10"/>
  <c r="W2438" i="10"/>
  <c r="W2439" i="10"/>
  <c r="W2440" i="10"/>
  <c r="W2441" i="10"/>
  <c r="W2442" i="10"/>
  <c r="W2443" i="10"/>
  <c r="W2444" i="10"/>
  <c r="W2445" i="10"/>
  <c r="W2446" i="10"/>
  <c r="W2447" i="10"/>
  <c r="W2448" i="10"/>
  <c r="W2449" i="10"/>
  <c r="W2450" i="10"/>
  <c r="W2451" i="10"/>
  <c r="W2452" i="10"/>
  <c r="W2453" i="10"/>
  <c r="W2454" i="10"/>
  <c r="W2455" i="10"/>
  <c r="W2456" i="10"/>
  <c r="W2457" i="10"/>
  <c r="W2458" i="10"/>
  <c r="W2459" i="10"/>
  <c r="W2460" i="10"/>
  <c r="W2461" i="10"/>
  <c r="W2462" i="10"/>
  <c r="W2463" i="10"/>
  <c r="W2464" i="10"/>
  <c r="W2465" i="10"/>
  <c r="W2466" i="10"/>
  <c r="W2467" i="10"/>
  <c r="W2468" i="10"/>
  <c r="W2469" i="10"/>
  <c r="W2470" i="10"/>
  <c r="W2471" i="10"/>
  <c r="W2472" i="10"/>
  <c r="W2473" i="10"/>
  <c r="W2474" i="10"/>
  <c r="W2475" i="10"/>
  <c r="W2476" i="10"/>
  <c r="W2477" i="10"/>
  <c r="W2478" i="10"/>
  <c r="W2479" i="10"/>
  <c r="W2480" i="10"/>
  <c r="V100" i="10"/>
  <c r="V101" i="10"/>
  <c r="V102" i="10"/>
  <c r="V103" i="10"/>
  <c r="V104" i="10"/>
  <c r="V105" i="10"/>
  <c r="V106" i="10"/>
  <c r="V107" i="10"/>
  <c r="V108" i="10"/>
  <c r="V109" i="10"/>
  <c r="V110" i="10"/>
  <c r="V111" i="10"/>
  <c r="V112" i="10"/>
  <c r="V113" i="10"/>
  <c r="V114" i="10"/>
  <c r="V115" i="10"/>
  <c r="V116" i="10"/>
  <c r="V117" i="10"/>
  <c r="V118" i="10"/>
  <c r="V119" i="10"/>
  <c r="V120" i="10"/>
  <c r="V121" i="10"/>
  <c r="V122" i="10"/>
  <c r="V123" i="10"/>
  <c r="V124" i="10"/>
  <c r="V125" i="10"/>
  <c r="V126" i="10"/>
  <c r="V127" i="10"/>
  <c r="V128" i="10"/>
  <c r="V129" i="10"/>
  <c r="V130" i="10"/>
  <c r="V131" i="10"/>
  <c r="V132" i="10"/>
  <c r="V133" i="10"/>
  <c r="V134" i="10"/>
  <c r="V135" i="10"/>
  <c r="V136" i="10"/>
  <c r="V137" i="10"/>
  <c r="V138" i="10"/>
  <c r="V139" i="10"/>
  <c r="V140" i="10"/>
  <c r="V141" i="10"/>
  <c r="V142" i="10"/>
  <c r="V143" i="10"/>
  <c r="V144" i="10"/>
  <c r="V145" i="10"/>
  <c r="V146" i="10"/>
  <c r="V147" i="10"/>
  <c r="V148" i="10"/>
  <c r="V149" i="10"/>
  <c r="V150" i="10"/>
  <c r="V151" i="10"/>
  <c r="V152" i="10"/>
  <c r="V153" i="10"/>
  <c r="V154" i="10"/>
  <c r="V155" i="10"/>
  <c r="V156" i="10"/>
  <c r="V157" i="10"/>
  <c r="V158" i="10"/>
  <c r="V159" i="10"/>
  <c r="V160" i="10"/>
  <c r="V161" i="10"/>
  <c r="V162" i="10"/>
  <c r="V163" i="10"/>
  <c r="V164" i="10"/>
  <c r="V165" i="10"/>
  <c r="V166" i="10"/>
  <c r="V167" i="10"/>
  <c r="V168" i="10"/>
  <c r="V169" i="10"/>
  <c r="V170" i="10"/>
  <c r="V171" i="10"/>
  <c r="V172" i="10"/>
  <c r="V173" i="10"/>
  <c r="V174" i="10"/>
  <c r="V175" i="10"/>
  <c r="V176" i="10"/>
  <c r="V177" i="10"/>
  <c r="V178" i="10"/>
  <c r="V179" i="10"/>
  <c r="V180" i="10"/>
  <c r="V181" i="10"/>
  <c r="V182" i="10"/>
  <c r="V183" i="10"/>
  <c r="V184" i="10"/>
  <c r="V185" i="10"/>
  <c r="V186" i="10"/>
  <c r="V187" i="10"/>
  <c r="V188" i="10"/>
  <c r="V189" i="10"/>
  <c r="V190" i="10"/>
  <c r="V191" i="10"/>
  <c r="V192" i="10"/>
  <c r="V193" i="10"/>
  <c r="V194" i="10"/>
  <c r="V195" i="10"/>
  <c r="V196" i="10"/>
  <c r="V197" i="10"/>
  <c r="V198" i="10"/>
  <c r="V199" i="10"/>
  <c r="V200" i="10"/>
  <c r="V201" i="10"/>
  <c r="V202" i="10"/>
  <c r="V203" i="10"/>
  <c r="V204" i="10"/>
  <c r="V205" i="10"/>
  <c r="V206" i="10"/>
  <c r="V207" i="10"/>
  <c r="V208" i="10"/>
  <c r="V209" i="10"/>
  <c r="V210" i="10"/>
  <c r="V211" i="10"/>
  <c r="V212" i="10"/>
  <c r="V213" i="10"/>
  <c r="V214" i="10"/>
  <c r="V215" i="10"/>
  <c r="V216" i="10"/>
  <c r="V217" i="10"/>
  <c r="V218" i="10"/>
  <c r="V219" i="10"/>
  <c r="V220" i="10"/>
  <c r="V221" i="10"/>
  <c r="V222" i="10"/>
  <c r="V223" i="10"/>
  <c r="V224" i="10"/>
  <c r="V225" i="10"/>
  <c r="V226" i="10"/>
  <c r="V227" i="10"/>
  <c r="V228" i="10"/>
  <c r="V229" i="10"/>
  <c r="V230" i="10"/>
  <c r="V231" i="10"/>
  <c r="V232" i="10"/>
  <c r="V233" i="10"/>
  <c r="V234" i="10"/>
  <c r="V235" i="10"/>
  <c r="V236" i="10"/>
  <c r="V237" i="10"/>
  <c r="V238" i="10"/>
  <c r="V239" i="10"/>
  <c r="V240" i="10"/>
  <c r="V241" i="10"/>
  <c r="V242" i="10"/>
  <c r="V243" i="10"/>
  <c r="V244" i="10"/>
  <c r="V245" i="10"/>
  <c r="V246" i="10"/>
  <c r="V247" i="10"/>
  <c r="V248" i="10"/>
  <c r="V249" i="10"/>
  <c r="V250" i="10"/>
  <c r="V251" i="10"/>
  <c r="V252" i="10"/>
  <c r="V253" i="10"/>
  <c r="V254" i="10"/>
  <c r="V255" i="10"/>
  <c r="V256" i="10"/>
  <c r="V257" i="10"/>
  <c r="V258" i="10"/>
  <c r="V259" i="10"/>
  <c r="V260" i="10"/>
  <c r="V261" i="10"/>
  <c r="V262" i="10"/>
  <c r="V263" i="10"/>
  <c r="V264" i="10"/>
  <c r="V265" i="10"/>
  <c r="V266" i="10"/>
  <c r="V267" i="10"/>
  <c r="V268" i="10"/>
  <c r="V269" i="10"/>
  <c r="V270" i="10"/>
  <c r="V271" i="10"/>
  <c r="V272" i="10"/>
  <c r="V273" i="10"/>
  <c r="V274" i="10"/>
  <c r="V275" i="10"/>
  <c r="V276" i="10"/>
  <c r="V277" i="10"/>
  <c r="V278" i="10"/>
  <c r="V279" i="10"/>
  <c r="V280" i="10"/>
  <c r="V281" i="10"/>
  <c r="V282" i="10"/>
  <c r="V283" i="10"/>
  <c r="V284" i="10"/>
  <c r="V285" i="10"/>
  <c r="V286" i="10"/>
  <c r="V287" i="10"/>
  <c r="V288" i="10"/>
  <c r="V289" i="10"/>
  <c r="V290" i="10"/>
  <c r="V291" i="10"/>
  <c r="V292" i="10"/>
  <c r="V293" i="10"/>
  <c r="V294" i="10"/>
  <c r="V295" i="10"/>
  <c r="V296" i="10"/>
  <c r="V297" i="10"/>
  <c r="V298" i="10"/>
  <c r="V299" i="10"/>
  <c r="V300" i="10"/>
  <c r="V301" i="10"/>
  <c r="V302" i="10"/>
  <c r="V303" i="10"/>
  <c r="V304" i="10"/>
  <c r="V305" i="10"/>
  <c r="V306" i="10"/>
  <c r="V307" i="10"/>
  <c r="V308" i="10"/>
  <c r="V309" i="10"/>
  <c r="V310" i="10"/>
  <c r="V311" i="10"/>
  <c r="V312" i="10"/>
  <c r="V313" i="10"/>
  <c r="V314" i="10"/>
  <c r="V315" i="10"/>
  <c r="V316" i="10"/>
  <c r="V317" i="10"/>
  <c r="V318" i="10"/>
  <c r="V319" i="10"/>
  <c r="V320" i="10"/>
  <c r="V321" i="10"/>
  <c r="V322" i="10"/>
  <c r="V323" i="10"/>
  <c r="V324" i="10"/>
  <c r="V325" i="10"/>
  <c r="V326" i="10"/>
  <c r="V327" i="10"/>
  <c r="V328" i="10"/>
  <c r="V329" i="10"/>
  <c r="V330" i="10"/>
  <c r="V331" i="10"/>
  <c r="V332" i="10"/>
  <c r="V333" i="10"/>
  <c r="V334" i="10"/>
  <c r="V335" i="10"/>
  <c r="V336" i="10"/>
  <c r="V337" i="10"/>
  <c r="V338" i="10"/>
  <c r="V339" i="10"/>
  <c r="V340" i="10"/>
  <c r="V341" i="10"/>
  <c r="V342" i="10"/>
  <c r="V343" i="10"/>
  <c r="V344" i="10"/>
  <c r="V345" i="10"/>
  <c r="V346" i="10"/>
  <c r="V347" i="10"/>
  <c r="V348" i="10"/>
  <c r="V349" i="10"/>
  <c r="V350" i="10"/>
  <c r="V351" i="10"/>
  <c r="V352" i="10"/>
  <c r="V353" i="10"/>
  <c r="V354" i="10"/>
  <c r="V355" i="10"/>
  <c r="V356" i="10"/>
  <c r="V357" i="10"/>
  <c r="V358" i="10"/>
  <c r="V359" i="10"/>
  <c r="V360" i="10"/>
  <c r="V361" i="10"/>
  <c r="V362" i="10"/>
  <c r="V363" i="10"/>
  <c r="V364" i="10"/>
  <c r="V365" i="10"/>
  <c r="V366" i="10"/>
  <c r="V367" i="10"/>
  <c r="V368" i="10"/>
  <c r="V369" i="10"/>
  <c r="V370" i="10"/>
  <c r="V371" i="10"/>
  <c r="V372" i="10"/>
  <c r="V373" i="10"/>
  <c r="V374" i="10"/>
  <c r="V375" i="10"/>
  <c r="V376" i="10"/>
  <c r="V377" i="10"/>
  <c r="V378" i="10"/>
  <c r="V379" i="10"/>
  <c r="V380" i="10"/>
  <c r="V381" i="10"/>
  <c r="V382" i="10"/>
  <c r="V383" i="10"/>
  <c r="V384" i="10"/>
  <c r="V385" i="10"/>
  <c r="V386" i="10"/>
  <c r="V387" i="10"/>
  <c r="V388" i="10"/>
  <c r="V389" i="10"/>
  <c r="V390" i="10"/>
  <c r="V391" i="10"/>
  <c r="V392" i="10"/>
  <c r="V393" i="10"/>
  <c r="V394" i="10"/>
  <c r="V395" i="10"/>
  <c r="V396" i="10"/>
  <c r="V397" i="10"/>
  <c r="V398" i="10"/>
  <c r="V399" i="10"/>
  <c r="V400" i="10"/>
  <c r="V401" i="10"/>
  <c r="V402" i="10"/>
  <c r="V403" i="10"/>
  <c r="V404" i="10"/>
  <c r="V405" i="10"/>
  <c r="V406" i="10"/>
  <c r="V407" i="10"/>
  <c r="V408" i="10"/>
  <c r="V409" i="10"/>
  <c r="V410" i="10"/>
  <c r="V411" i="10"/>
  <c r="V412" i="10"/>
  <c r="V413" i="10"/>
  <c r="V414" i="10"/>
  <c r="V415" i="10"/>
  <c r="V416" i="10"/>
  <c r="V417" i="10"/>
  <c r="V418" i="10"/>
  <c r="V419" i="10"/>
  <c r="V420" i="10"/>
  <c r="V421" i="10"/>
  <c r="V422" i="10"/>
  <c r="V423" i="10"/>
  <c r="V424" i="10"/>
  <c r="V425" i="10"/>
  <c r="V426" i="10"/>
  <c r="V427" i="10"/>
  <c r="V428" i="10"/>
  <c r="V429" i="10"/>
  <c r="V430" i="10"/>
  <c r="V431" i="10"/>
  <c r="V432" i="10"/>
  <c r="V433" i="10"/>
  <c r="V434" i="10"/>
  <c r="V435" i="10"/>
  <c r="V436" i="10"/>
  <c r="V437" i="10"/>
  <c r="V438" i="10"/>
  <c r="V439" i="10"/>
  <c r="V440" i="10"/>
  <c r="V441" i="10"/>
  <c r="V442" i="10"/>
  <c r="V443" i="10"/>
  <c r="V444" i="10"/>
  <c r="V445" i="10"/>
  <c r="V446" i="10"/>
  <c r="V447" i="10"/>
  <c r="V448" i="10"/>
  <c r="V449" i="10"/>
  <c r="V450" i="10"/>
  <c r="V451" i="10"/>
  <c r="V452" i="10"/>
  <c r="V453" i="10"/>
  <c r="V454" i="10"/>
  <c r="V455" i="10"/>
  <c r="V456" i="10"/>
  <c r="V457" i="10"/>
  <c r="V458" i="10"/>
  <c r="V459" i="10"/>
  <c r="V460" i="10"/>
  <c r="V461" i="10"/>
  <c r="V462" i="10"/>
  <c r="V463" i="10"/>
  <c r="V464" i="10"/>
  <c r="V465" i="10"/>
  <c r="V466" i="10"/>
  <c r="V467" i="10"/>
  <c r="V468" i="10"/>
  <c r="V469" i="10"/>
  <c r="V470" i="10"/>
  <c r="V471" i="10"/>
  <c r="V472" i="10"/>
  <c r="V473" i="10"/>
  <c r="V474" i="10"/>
  <c r="V475" i="10"/>
  <c r="V476" i="10"/>
  <c r="V477" i="10"/>
  <c r="V478" i="10"/>
  <c r="V479" i="10"/>
  <c r="V480" i="10"/>
  <c r="V481" i="10"/>
  <c r="V482" i="10"/>
  <c r="V483" i="10"/>
  <c r="V484" i="10"/>
  <c r="V485" i="10"/>
  <c r="V486" i="10"/>
  <c r="V487" i="10"/>
  <c r="V488" i="10"/>
  <c r="V489" i="10"/>
  <c r="V490" i="10"/>
  <c r="V491" i="10"/>
  <c r="V492" i="10"/>
  <c r="V493" i="10"/>
  <c r="V494" i="10"/>
  <c r="V495" i="10"/>
  <c r="V496" i="10"/>
  <c r="V497" i="10"/>
  <c r="V498" i="10"/>
  <c r="V499" i="10"/>
  <c r="V500" i="10"/>
  <c r="V501" i="10"/>
  <c r="V502" i="10"/>
  <c r="V503" i="10"/>
  <c r="V504" i="10"/>
  <c r="V505" i="10"/>
  <c r="V506" i="10"/>
  <c r="V507" i="10"/>
  <c r="V508" i="10"/>
  <c r="V509" i="10"/>
  <c r="V510" i="10"/>
  <c r="V511" i="10"/>
  <c r="V512" i="10"/>
  <c r="V513" i="10"/>
  <c r="V514" i="10"/>
  <c r="V515" i="10"/>
  <c r="V516" i="10"/>
  <c r="V517" i="10"/>
  <c r="V518" i="10"/>
  <c r="V519" i="10"/>
  <c r="V520" i="10"/>
  <c r="V521" i="10"/>
  <c r="V522" i="10"/>
  <c r="V523" i="10"/>
  <c r="V524" i="10"/>
  <c r="V525" i="10"/>
  <c r="V526" i="10"/>
  <c r="V527" i="10"/>
  <c r="V528" i="10"/>
  <c r="V529" i="10"/>
  <c r="V530" i="10"/>
  <c r="V531" i="10"/>
  <c r="V532" i="10"/>
  <c r="V533" i="10"/>
  <c r="V534" i="10"/>
  <c r="V535" i="10"/>
  <c r="V536" i="10"/>
  <c r="V537" i="10"/>
  <c r="V538" i="10"/>
  <c r="V539" i="10"/>
  <c r="V540" i="10"/>
  <c r="V541" i="10"/>
  <c r="V542" i="10"/>
  <c r="V543" i="10"/>
  <c r="V544" i="10"/>
  <c r="V545" i="10"/>
  <c r="V546" i="10"/>
  <c r="V547" i="10"/>
  <c r="V548" i="10"/>
  <c r="V549" i="10"/>
  <c r="V550" i="10"/>
  <c r="V551" i="10"/>
  <c r="V552" i="10"/>
  <c r="V553" i="10"/>
  <c r="V554" i="10"/>
  <c r="V555" i="10"/>
  <c r="V556" i="10"/>
  <c r="V557" i="10"/>
  <c r="V558" i="10"/>
  <c r="V559" i="10"/>
  <c r="V560" i="10"/>
  <c r="V561" i="10"/>
  <c r="V562" i="10"/>
  <c r="V563" i="10"/>
  <c r="V564" i="10"/>
  <c r="V565" i="10"/>
  <c r="V566" i="10"/>
  <c r="V567" i="10"/>
  <c r="V568" i="10"/>
  <c r="V569" i="10"/>
  <c r="V570" i="10"/>
  <c r="V571" i="10"/>
  <c r="V572" i="10"/>
  <c r="V573" i="10"/>
  <c r="V574" i="10"/>
  <c r="V575" i="10"/>
  <c r="V576" i="10"/>
  <c r="V577" i="10"/>
  <c r="V578" i="10"/>
  <c r="V579" i="10"/>
  <c r="V580" i="10"/>
  <c r="V581" i="10"/>
  <c r="V582" i="10"/>
  <c r="V583" i="10"/>
  <c r="V584" i="10"/>
  <c r="V585" i="10"/>
  <c r="V586" i="10"/>
  <c r="V587" i="10"/>
  <c r="V588" i="10"/>
  <c r="V589" i="10"/>
  <c r="V590" i="10"/>
  <c r="V591" i="10"/>
  <c r="V592" i="10"/>
  <c r="V593" i="10"/>
  <c r="V594" i="10"/>
  <c r="V595" i="10"/>
  <c r="V596" i="10"/>
  <c r="V597" i="10"/>
  <c r="V598" i="10"/>
  <c r="V599" i="10"/>
  <c r="V600" i="10"/>
  <c r="V601" i="10"/>
  <c r="V602" i="10"/>
  <c r="V603" i="10"/>
  <c r="V604" i="10"/>
  <c r="V605" i="10"/>
  <c r="V606" i="10"/>
  <c r="V607" i="10"/>
  <c r="V608" i="10"/>
  <c r="V609" i="10"/>
  <c r="V610" i="10"/>
  <c r="V611" i="10"/>
  <c r="V612" i="10"/>
  <c r="V613" i="10"/>
  <c r="V614" i="10"/>
  <c r="V615" i="10"/>
  <c r="V616" i="10"/>
  <c r="V617" i="10"/>
  <c r="V618" i="10"/>
  <c r="V619" i="10"/>
  <c r="V620" i="10"/>
  <c r="V621" i="10"/>
  <c r="V622" i="10"/>
  <c r="V623" i="10"/>
  <c r="V624" i="10"/>
  <c r="V625" i="10"/>
  <c r="V626" i="10"/>
  <c r="V627" i="10"/>
  <c r="V628" i="10"/>
  <c r="V629" i="10"/>
  <c r="V630" i="10"/>
  <c r="V631" i="10"/>
  <c r="V632" i="10"/>
  <c r="V633" i="10"/>
  <c r="V634" i="10"/>
  <c r="V635" i="10"/>
  <c r="V636" i="10"/>
  <c r="V637" i="10"/>
  <c r="V638" i="10"/>
  <c r="V639" i="10"/>
  <c r="V640" i="10"/>
  <c r="V641" i="10"/>
  <c r="V642" i="10"/>
  <c r="V643" i="10"/>
  <c r="V644" i="10"/>
  <c r="V645" i="10"/>
  <c r="V646" i="10"/>
  <c r="V647" i="10"/>
  <c r="V648" i="10"/>
  <c r="V649" i="10"/>
  <c r="V650" i="10"/>
  <c r="V651" i="10"/>
  <c r="V652" i="10"/>
  <c r="V653" i="10"/>
  <c r="V654" i="10"/>
  <c r="V655" i="10"/>
  <c r="V656" i="10"/>
  <c r="V657" i="10"/>
  <c r="V658" i="10"/>
  <c r="V659" i="10"/>
  <c r="V660" i="10"/>
  <c r="V661" i="10"/>
  <c r="V662" i="10"/>
  <c r="V663" i="10"/>
  <c r="V664" i="10"/>
  <c r="V665" i="10"/>
  <c r="V666" i="10"/>
  <c r="V667" i="10"/>
  <c r="V668" i="10"/>
  <c r="V669" i="10"/>
  <c r="V670" i="10"/>
  <c r="V671" i="10"/>
  <c r="V672" i="10"/>
  <c r="V673" i="10"/>
  <c r="V674" i="10"/>
  <c r="V675" i="10"/>
  <c r="V676" i="10"/>
  <c r="V677" i="10"/>
  <c r="V678" i="10"/>
  <c r="V679" i="10"/>
  <c r="V680" i="10"/>
  <c r="V681" i="10"/>
  <c r="V682" i="10"/>
  <c r="V683" i="10"/>
  <c r="V684" i="10"/>
  <c r="V685" i="10"/>
  <c r="V686" i="10"/>
  <c r="V687" i="10"/>
  <c r="V688" i="10"/>
  <c r="V689" i="10"/>
  <c r="V690" i="10"/>
  <c r="V691" i="10"/>
  <c r="V692" i="10"/>
  <c r="V693" i="10"/>
  <c r="V694" i="10"/>
  <c r="V695" i="10"/>
  <c r="V696" i="10"/>
  <c r="V697" i="10"/>
  <c r="V698" i="10"/>
  <c r="V699" i="10"/>
  <c r="V700" i="10"/>
  <c r="V701" i="10"/>
  <c r="V702" i="10"/>
  <c r="V703" i="10"/>
  <c r="V704" i="10"/>
  <c r="V705" i="10"/>
  <c r="V706" i="10"/>
  <c r="V707" i="10"/>
  <c r="V708" i="10"/>
  <c r="V709" i="10"/>
  <c r="V710" i="10"/>
  <c r="V711" i="10"/>
  <c r="V712" i="10"/>
  <c r="V713" i="10"/>
  <c r="V714" i="10"/>
  <c r="V715" i="10"/>
  <c r="V716" i="10"/>
  <c r="V717" i="10"/>
  <c r="V718" i="10"/>
  <c r="V719" i="10"/>
  <c r="V720" i="10"/>
  <c r="V721" i="10"/>
  <c r="V722" i="10"/>
  <c r="V723" i="10"/>
  <c r="V724" i="10"/>
  <c r="V725" i="10"/>
  <c r="V726" i="10"/>
  <c r="V727" i="10"/>
  <c r="V728" i="10"/>
  <c r="V729" i="10"/>
  <c r="V730" i="10"/>
  <c r="V731" i="10"/>
  <c r="V732" i="10"/>
  <c r="V733" i="10"/>
  <c r="V734" i="10"/>
  <c r="V735" i="10"/>
  <c r="V736" i="10"/>
  <c r="V737" i="10"/>
  <c r="V738" i="10"/>
  <c r="V739" i="10"/>
  <c r="V740" i="10"/>
  <c r="V741" i="10"/>
  <c r="V742" i="10"/>
  <c r="V743" i="10"/>
  <c r="V744" i="10"/>
  <c r="V745" i="10"/>
  <c r="V746" i="10"/>
  <c r="V747" i="10"/>
  <c r="V748" i="10"/>
  <c r="V749" i="10"/>
  <c r="V750" i="10"/>
  <c r="V751" i="10"/>
  <c r="V752" i="10"/>
  <c r="V753" i="10"/>
  <c r="V754" i="10"/>
  <c r="V755" i="10"/>
  <c r="V756" i="10"/>
  <c r="V757" i="10"/>
  <c r="V758" i="10"/>
  <c r="V759" i="10"/>
  <c r="V760" i="10"/>
  <c r="V761" i="10"/>
  <c r="V762" i="10"/>
  <c r="V763" i="10"/>
  <c r="V764" i="10"/>
  <c r="V765" i="10"/>
  <c r="V766" i="10"/>
  <c r="V767" i="10"/>
  <c r="V768" i="10"/>
  <c r="V769" i="10"/>
  <c r="V770" i="10"/>
  <c r="V771" i="10"/>
  <c r="V772" i="10"/>
  <c r="V773" i="10"/>
  <c r="V774" i="10"/>
  <c r="V775" i="10"/>
  <c r="V776" i="10"/>
  <c r="V777" i="10"/>
  <c r="V778" i="10"/>
  <c r="V779" i="10"/>
  <c r="V780" i="10"/>
  <c r="V781" i="10"/>
  <c r="V782" i="10"/>
  <c r="V783" i="10"/>
  <c r="V784" i="10"/>
  <c r="V785" i="10"/>
  <c r="V786" i="10"/>
  <c r="V787" i="10"/>
  <c r="V788" i="10"/>
  <c r="V789" i="10"/>
  <c r="V790" i="10"/>
  <c r="V791" i="10"/>
  <c r="V792" i="10"/>
  <c r="V793" i="10"/>
  <c r="V794" i="10"/>
  <c r="V795" i="10"/>
  <c r="V796" i="10"/>
  <c r="V797" i="10"/>
  <c r="V798" i="10"/>
  <c r="V799" i="10"/>
  <c r="V800" i="10"/>
  <c r="V801" i="10"/>
  <c r="V802" i="10"/>
  <c r="V803" i="10"/>
  <c r="V804" i="10"/>
  <c r="V805" i="10"/>
  <c r="V806" i="10"/>
  <c r="V807" i="10"/>
  <c r="V808" i="10"/>
  <c r="V809" i="10"/>
  <c r="V810" i="10"/>
  <c r="V811" i="10"/>
  <c r="V812" i="10"/>
  <c r="V813" i="10"/>
  <c r="V814" i="10"/>
  <c r="V815" i="10"/>
  <c r="V816" i="10"/>
  <c r="V817" i="10"/>
  <c r="V818" i="10"/>
  <c r="V819" i="10"/>
  <c r="V820" i="10"/>
  <c r="V821" i="10"/>
  <c r="V822" i="10"/>
  <c r="V823" i="10"/>
  <c r="V824" i="10"/>
  <c r="V825" i="10"/>
  <c r="V826" i="10"/>
  <c r="V827" i="10"/>
  <c r="V828" i="10"/>
  <c r="V829" i="10"/>
  <c r="V830" i="10"/>
  <c r="V831" i="10"/>
  <c r="V832" i="10"/>
  <c r="V833" i="10"/>
  <c r="V834" i="10"/>
  <c r="V835" i="10"/>
  <c r="V836" i="10"/>
  <c r="V837" i="10"/>
  <c r="V838" i="10"/>
  <c r="V839" i="10"/>
  <c r="V840" i="10"/>
  <c r="V841" i="10"/>
  <c r="V842" i="10"/>
  <c r="V843" i="10"/>
  <c r="V844" i="10"/>
  <c r="V845" i="10"/>
  <c r="V846" i="10"/>
  <c r="V847" i="10"/>
  <c r="V848" i="10"/>
  <c r="V849" i="10"/>
  <c r="V850" i="10"/>
  <c r="V851" i="10"/>
  <c r="V852" i="10"/>
  <c r="V853" i="10"/>
  <c r="V854" i="10"/>
  <c r="V855" i="10"/>
  <c r="V856" i="10"/>
  <c r="V857" i="10"/>
  <c r="V858" i="10"/>
  <c r="V859" i="10"/>
  <c r="V860" i="10"/>
  <c r="V861" i="10"/>
  <c r="V862" i="10"/>
  <c r="V863" i="10"/>
  <c r="V864" i="10"/>
  <c r="V865" i="10"/>
  <c r="V866" i="10"/>
  <c r="V867" i="10"/>
  <c r="V868" i="10"/>
  <c r="V869" i="10"/>
  <c r="V870" i="10"/>
  <c r="V871" i="10"/>
  <c r="V872" i="10"/>
  <c r="V873" i="10"/>
  <c r="V874" i="10"/>
  <c r="V875" i="10"/>
  <c r="V876" i="10"/>
  <c r="V877" i="10"/>
  <c r="V878" i="10"/>
  <c r="V879" i="10"/>
  <c r="V880" i="10"/>
  <c r="V881" i="10"/>
  <c r="V882" i="10"/>
  <c r="V883" i="10"/>
  <c r="V884" i="10"/>
  <c r="V885" i="10"/>
  <c r="V886" i="10"/>
  <c r="V887" i="10"/>
  <c r="V888" i="10"/>
  <c r="V889" i="10"/>
  <c r="V890" i="10"/>
  <c r="V891" i="10"/>
  <c r="V892" i="10"/>
  <c r="V893" i="10"/>
  <c r="V894" i="10"/>
  <c r="V895" i="10"/>
  <c r="V896" i="10"/>
  <c r="V897" i="10"/>
  <c r="V898" i="10"/>
  <c r="V899" i="10"/>
  <c r="V900" i="10"/>
  <c r="V901" i="10"/>
  <c r="V902" i="10"/>
  <c r="V903" i="10"/>
  <c r="V904" i="10"/>
  <c r="V905" i="10"/>
  <c r="V906" i="10"/>
  <c r="V907" i="10"/>
  <c r="V908" i="10"/>
  <c r="V909" i="10"/>
  <c r="V910" i="10"/>
  <c r="V911" i="10"/>
  <c r="V912" i="10"/>
  <c r="V913" i="10"/>
  <c r="V914" i="10"/>
  <c r="V915" i="10"/>
  <c r="V916" i="10"/>
  <c r="V917" i="10"/>
  <c r="V918" i="10"/>
  <c r="V919" i="10"/>
  <c r="V920" i="10"/>
  <c r="V921" i="10"/>
  <c r="V922" i="10"/>
  <c r="V923" i="10"/>
  <c r="V924" i="10"/>
  <c r="V925" i="10"/>
  <c r="V926" i="10"/>
  <c r="V927" i="10"/>
  <c r="V928" i="10"/>
  <c r="V929" i="10"/>
  <c r="V930" i="10"/>
  <c r="V931" i="10"/>
  <c r="V932" i="10"/>
  <c r="V933" i="10"/>
  <c r="V934" i="10"/>
  <c r="V935" i="10"/>
  <c r="V936" i="10"/>
  <c r="V937" i="10"/>
  <c r="V938" i="10"/>
  <c r="V939" i="10"/>
  <c r="V940" i="10"/>
  <c r="V941" i="10"/>
  <c r="V942" i="10"/>
  <c r="V943" i="10"/>
  <c r="V944" i="10"/>
  <c r="V945" i="10"/>
  <c r="V946" i="10"/>
  <c r="V947" i="10"/>
  <c r="V948" i="10"/>
  <c r="V949" i="10"/>
  <c r="V950" i="10"/>
  <c r="V951" i="10"/>
  <c r="V952" i="10"/>
  <c r="V953" i="10"/>
  <c r="V954" i="10"/>
  <c r="V955" i="10"/>
  <c r="V956" i="10"/>
  <c r="V957" i="10"/>
  <c r="V958" i="10"/>
  <c r="V959" i="10"/>
  <c r="V960" i="10"/>
  <c r="V961" i="10"/>
  <c r="V962" i="10"/>
  <c r="V963" i="10"/>
  <c r="V964" i="10"/>
  <c r="V965" i="10"/>
  <c r="V966" i="10"/>
  <c r="V967" i="10"/>
  <c r="V968" i="10"/>
  <c r="V969" i="10"/>
  <c r="V970" i="10"/>
  <c r="V971" i="10"/>
  <c r="V972" i="10"/>
  <c r="V973" i="10"/>
  <c r="V974" i="10"/>
  <c r="V975" i="10"/>
  <c r="V976" i="10"/>
  <c r="V977" i="10"/>
  <c r="V978" i="10"/>
  <c r="V979" i="10"/>
  <c r="V980" i="10"/>
  <c r="V981" i="10"/>
  <c r="V982" i="10"/>
  <c r="V983" i="10"/>
  <c r="V984" i="10"/>
  <c r="V985" i="10"/>
  <c r="V986" i="10"/>
  <c r="V987" i="10"/>
  <c r="V988" i="10"/>
  <c r="V989" i="10"/>
  <c r="V990" i="10"/>
  <c r="V991" i="10"/>
  <c r="V992" i="10"/>
  <c r="V993" i="10"/>
  <c r="V994" i="10"/>
  <c r="V995" i="10"/>
  <c r="V996" i="10"/>
  <c r="V997" i="10"/>
  <c r="V998" i="10"/>
  <c r="V999" i="10"/>
  <c r="V1000" i="10"/>
  <c r="V1001" i="10"/>
  <c r="V1002" i="10"/>
  <c r="V1003" i="10"/>
  <c r="V1004" i="10"/>
  <c r="V1005" i="10"/>
  <c r="V1006" i="10"/>
  <c r="V1007" i="10"/>
  <c r="V1008" i="10"/>
  <c r="V1009" i="10"/>
  <c r="V1010" i="10"/>
  <c r="V1011" i="10"/>
  <c r="V1012" i="10"/>
  <c r="V1013" i="10"/>
  <c r="V1014" i="10"/>
  <c r="V1015" i="10"/>
  <c r="V1016" i="10"/>
  <c r="V1017" i="10"/>
  <c r="V1018" i="10"/>
  <c r="V1019" i="10"/>
  <c r="V1020" i="10"/>
  <c r="V1021" i="10"/>
  <c r="V1022" i="10"/>
  <c r="V1023" i="10"/>
  <c r="V1024" i="10"/>
  <c r="V1025" i="10"/>
  <c r="V1026" i="10"/>
  <c r="V1027" i="10"/>
  <c r="V1028" i="10"/>
  <c r="V1029" i="10"/>
  <c r="V1030" i="10"/>
  <c r="V1031" i="10"/>
  <c r="V1032" i="10"/>
  <c r="V1033" i="10"/>
  <c r="V1034" i="10"/>
  <c r="V1035" i="10"/>
  <c r="V1036" i="10"/>
  <c r="V1037" i="10"/>
  <c r="V1038" i="10"/>
  <c r="V1039" i="10"/>
  <c r="V1040" i="10"/>
  <c r="V1041" i="10"/>
  <c r="V1042" i="10"/>
  <c r="V1043" i="10"/>
  <c r="V1044" i="10"/>
  <c r="V1045" i="10"/>
  <c r="V1046" i="10"/>
  <c r="V1047" i="10"/>
  <c r="V1048" i="10"/>
  <c r="V1049" i="10"/>
  <c r="V1050" i="10"/>
  <c r="V1051" i="10"/>
  <c r="V1052" i="10"/>
  <c r="V1053" i="10"/>
  <c r="V1054" i="10"/>
  <c r="V1055" i="10"/>
  <c r="V1056" i="10"/>
  <c r="V1057" i="10"/>
  <c r="V1058" i="10"/>
  <c r="V1059" i="10"/>
  <c r="V1060" i="10"/>
  <c r="V1061" i="10"/>
  <c r="V1062" i="10"/>
  <c r="V1063" i="10"/>
  <c r="V1064" i="10"/>
  <c r="V1065" i="10"/>
  <c r="V1066" i="10"/>
  <c r="V1067" i="10"/>
  <c r="V1068" i="10"/>
  <c r="V1069" i="10"/>
  <c r="V1070" i="10"/>
  <c r="V1071" i="10"/>
  <c r="V1072" i="10"/>
  <c r="V1073" i="10"/>
  <c r="V1074" i="10"/>
  <c r="V1075" i="10"/>
  <c r="V1076" i="10"/>
  <c r="V1077" i="10"/>
  <c r="V1078" i="10"/>
  <c r="V1079" i="10"/>
  <c r="V1080" i="10"/>
  <c r="V1081" i="10"/>
  <c r="V1082" i="10"/>
  <c r="V1083" i="10"/>
  <c r="V1084" i="10"/>
  <c r="V1085" i="10"/>
  <c r="V1086" i="10"/>
  <c r="V1087" i="10"/>
  <c r="V1088" i="10"/>
  <c r="V1089" i="10"/>
  <c r="V1090" i="10"/>
  <c r="V1091" i="10"/>
  <c r="V1092" i="10"/>
  <c r="V1093" i="10"/>
  <c r="V1094" i="10"/>
  <c r="V1095" i="10"/>
  <c r="V1096" i="10"/>
  <c r="V1097" i="10"/>
  <c r="V1098" i="10"/>
  <c r="V1099" i="10"/>
  <c r="V1100" i="10"/>
  <c r="V1101" i="10"/>
  <c r="V1102" i="10"/>
  <c r="V1103" i="10"/>
  <c r="V1104" i="10"/>
  <c r="V1105" i="10"/>
  <c r="V1106" i="10"/>
  <c r="V1107" i="10"/>
  <c r="V1108" i="10"/>
  <c r="V1109" i="10"/>
  <c r="V1110" i="10"/>
  <c r="V1111" i="10"/>
  <c r="V1112" i="10"/>
  <c r="V1113" i="10"/>
  <c r="V1114" i="10"/>
  <c r="V1115" i="10"/>
  <c r="V1116" i="10"/>
  <c r="V1117" i="10"/>
  <c r="V1118" i="10"/>
  <c r="V1119" i="10"/>
  <c r="V1120" i="10"/>
  <c r="V1121" i="10"/>
  <c r="V1122" i="10"/>
  <c r="V1123" i="10"/>
  <c r="V1124" i="10"/>
  <c r="V1125" i="10"/>
  <c r="V1126" i="10"/>
  <c r="V1127" i="10"/>
  <c r="V1128" i="10"/>
  <c r="V1129" i="10"/>
  <c r="V1130" i="10"/>
  <c r="V1131" i="10"/>
  <c r="V1132" i="10"/>
  <c r="V1133" i="10"/>
  <c r="V1134" i="10"/>
  <c r="V1135" i="10"/>
  <c r="V1136" i="10"/>
  <c r="V1137" i="10"/>
  <c r="V1138" i="10"/>
  <c r="V1139" i="10"/>
  <c r="V1140" i="10"/>
  <c r="V1141" i="10"/>
  <c r="V1142" i="10"/>
  <c r="V1143" i="10"/>
  <c r="V1144" i="10"/>
  <c r="V1145" i="10"/>
  <c r="V1146" i="10"/>
  <c r="V1147" i="10"/>
  <c r="V1148" i="10"/>
  <c r="V1149" i="10"/>
  <c r="V1150" i="10"/>
  <c r="V1151" i="10"/>
  <c r="V1152" i="10"/>
  <c r="V1153" i="10"/>
  <c r="V1154" i="10"/>
  <c r="V1155" i="10"/>
  <c r="V1156" i="10"/>
  <c r="V1157" i="10"/>
  <c r="V1158" i="10"/>
  <c r="V1159" i="10"/>
  <c r="V1160" i="10"/>
  <c r="V1161" i="10"/>
  <c r="V1162" i="10"/>
  <c r="V1163" i="10"/>
  <c r="V1164" i="10"/>
  <c r="V1165" i="10"/>
  <c r="V1166" i="10"/>
  <c r="V1167" i="10"/>
  <c r="V1168" i="10"/>
  <c r="V1169" i="10"/>
  <c r="V1170" i="10"/>
  <c r="V1171" i="10"/>
  <c r="V1172" i="10"/>
  <c r="V1173" i="10"/>
  <c r="V1174" i="10"/>
  <c r="V1175" i="10"/>
  <c r="V1176" i="10"/>
  <c r="V1177" i="10"/>
  <c r="V1178" i="10"/>
  <c r="V1179" i="10"/>
  <c r="V1180" i="10"/>
  <c r="V1181" i="10"/>
  <c r="V1182" i="10"/>
  <c r="V1183" i="10"/>
  <c r="V1184" i="10"/>
  <c r="V1185" i="10"/>
  <c r="V1186" i="10"/>
  <c r="V1187" i="10"/>
  <c r="V1188" i="10"/>
  <c r="V1189" i="10"/>
  <c r="V1190" i="10"/>
  <c r="V1191" i="10"/>
  <c r="V1192" i="10"/>
  <c r="V1193" i="10"/>
  <c r="V1194" i="10"/>
  <c r="V1195" i="10"/>
  <c r="V1196" i="10"/>
  <c r="V1197" i="10"/>
  <c r="V1198" i="10"/>
  <c r="V1199" i="10"/>
  <c r="V1200" i="10"/>
  <c r="V1201" i="10"/>
  <c r="V1202" i="10"/>
  <c r="V1203" i="10"/>
  <c r="V1204" i="10"/>
  <c r="V1205" i="10"/>
  <c r="V1206" i="10"/>
  <c r="V1207" i="10"/>
  <c r="V1208" i="10"/>
  <c r="V1209" i="10"/>
  <c r="V1210" i="10"/>
  <c r="V1211" i="10"/>
  <c r="V1212" i="10"/>
  <c r="V1213" i="10"/>
  <c r="V1214" i="10"/>
  <c r="V1215" i="10"/>
  <c r="V1216" i="10"/>
  <c r="V1217" i="10"/>
  <c r="V1218" i="10"/>
  <c r="V1219" i="10"/>
  <c r="V1220" i="10"/>
  <c r="V1221" i="10"/>
  <c r="V1222" i="10"/>
  <c r="V1223" i="10"/>
  <c r="V1224" i="10"/>
  <c r="V1225" i="10"/>
  <c r="V1226" i="10"/>
  <c r="V1227" i="10"/>
  <c r="V1228" i="10"/>
  <c r="V1229" i="10"/>
  <c r="V1230" i="10"/>
  <c r="V1231" i="10"/>
  <c r="V1232" i="10"/>
  <c r="V1233" i="10"/>
  <c r="V1234" i="10"/>
  <c r="V1235" i="10"/>
  <c r="V1236" i="10"/>
  <c r="V1237" i="10"/>
  <c r="V1238" i="10"/>
  <c r="V1239" i="10"/>
  <c r="V1240" i="10"/>
  <c r="V1241" i="10"/>
  <c r="V1242" i="10"/>
  <c r="V1243" i="10"/>
  <c r="V1244" i="10"/>
  <c r="V1245" i="10"/>
  <c r="V1246" i="10"/>
  <c r="V1247" i="10"/>
  <c r="V1248" i="10"/>
  <c r="V1249" i="10"/>
  <c r="V1250" i="10"/>
  <c r="V1251" i="10"/>
  <c r="V1252" i="10"/>
  <c r="V1253" i="10"/>
  <c r="V1254" i="10"/>
  <c r="V1255" i="10"/>
  <c r="V1256" i="10"/>
  <c r="V1257" i="10"/>
  <c r="V1258" i="10"/>
  <c r="V1259" i="10"/>
  <c r="V1260" i="10"/>
  <c r="V1261" i="10"/>
  <c r="V1262" i="10"/>
  <c r="V1263" i="10"/>
  <c r="V1264" i="10"/>
  <c r="V1265" i="10"/>
  <c r="V1266" i="10"/>
  <c r="V1267" i="10"/>
  <c r="V1268" i="10"/>
  <c r="V1269" i="10"/>
  <c r="V1270" i="10"/>
  <c r="V1271" i="10"/>
  <c r="V1272" i="10"/>
  <c r="V1273" i="10"/>
  <c r="V1274" i="10"/>
  <c r="V1275" i="10"/>
  <c r="V1276" i="10"/>
  <c r="V1277" i="10"/>
  <c r="V1278" i="10"/>
  <c r="V1279" i="10"/>
  <c r="V1280" i="10"/>
  <c r="V1281" i="10"/>
  <c r="V1282" i="10"/>
  <c r="V1283" i="10"/>
  <c r="V1284" i="10"/>
  <c r="V1285" i="10"/>
  <c r="V1286" i="10"/>
  <c r="V1287" i="10"/>
  <c r="V1288" i="10"/>
  <c r="V1289" i="10"/>
  <c r="V1290" i="10"/>
  <c r="V1291" i="10"/>
  <c r="V1292" i="10"/>
  <c r="V1293" i="10"/>
  <c r="V1294" i="10"/>
  <c r="V1295" i="10"/>
  <c r="V1296" i="10"/>
  <c r="V1297" i="10"/>
  <c r="V1298" i="10"/>
  <c r="V1299" i="10"/>
  <c r="V1300" i="10"/>
  <c r="V1301" i="10"/>
  <c r="V1302" i="10"/>
  <c r="V1303" i="10"/>
  <c r="V1304" i="10"/>
  <c r="V1305" i="10"/>
  <c r="V1306" i="10"/>
  <c r="V1307" i="10"/>
  <c r="V1308" i="10"/>
  <c r="V1309" i="10"/>
  <c r="V1310" i="10"/>
  <c r="V1311" i="10"/>
  <c r="V1312" i="10"/>
  <c r="V1313" i="10"/>
  <c r="V1314" i="10"/>
  <c r="V1315" i="10"/>
  <c r="V1316" i="10"/>
  <c r="V1317" i="10"/>
  <c r="V1318" i="10"/>
  <c r="V1319" i="10"/>
  <c r="V1320" i="10"/>
  <c r="V1321" i="10"/>
  <c r="V1322" i="10"/>
  <c r="V1323" i="10"/>
  <c r="V1324" i="10"/>
  <c r="V1325" i="10"/>
  <c r="V1326" i="10"/>
  <c r="V1327" i="10"/>
  <c r="V1328" i="10"/>
  <c r="V1329" i="10"/>
  <c r="V1330" i="10"/>
  <c r="V1331" i="10"/>
  <c r="V1332" i="10"/>
  <c r="V1333" i="10"/>
  <c r="V1334" i="10"/>
  <c r="V1335" i="10"/>
  <c r="V1336" i="10"/>
  <c r="V1337" i="10"/>
  <c r="V1338" i="10"/>
  <c r="V1339" i="10"/>
  <c r="V1340" i="10"/>
  <c r="V1341" i="10"/>
  <c r="V1342" i="10"/>
  <c r="V1343" i="10"/>
  <c r="V1344" i="10"/>
  <c r="V1345" i="10"/>
  <c r="V1346" i="10"/>
  <c r="V1347" i="10"/>
  <c r="V1348" i="10"/>
  <c r="V1349" i="10"/>
  <c r="V1350" i="10"/>
  <c r="V1351" i="10"/>
  <c r="V1352" i="10"/>
  <c r="V1353" i="10"/>
  <c r="V1354" i="10"/>
  <c r="V1355" i="10"/>
  <c r="V1356" i="10"/>
  <c r="V1357" i="10"/>
  <c r="V1358" i="10"/>
  <c r="V1359" i="10"/>
  <c r="V1360" i="10"/>
  <c r="V1361" i="10"/>
  <c r="V1362" i="10"/>
  <c r="V1363" i="10"/>
  <c r="V1364" i="10"/>
  <c r="V1365" i="10"/>
  <c r="V1366" i="10"/>
  <c r="V1367" i="10"/>
  <c r="V1368" i="10"/>
  <c r="V1369" i="10"/>
  <c r="V1370" i="10"/>
  <c r="V1371" i="10"/>
  <c r="V1372" i="10"/>
  <c r="V1373" i="10"/>
  <c r="V1374" i="10"/>
  <c r="V1375" i="10"/>
  <c r="V1376" i="10"/>
  <c r="V1377" i="10"/>
  <c r="V1378" i="10"/>
  <c r="V1379" i="10"/>
  <c r="V1380" i="10"/>
  <c r="V1381" i="10"/>
  <c r="V1382" i="10"/>
  <c r="V1383" i="10"/>
  <c r="V1384" i="10"/>
  <c r="V1385" i="10"/>
  <c r="V1386" i="10"/>
  <c r="V1387" i="10"/>
  <c r="V1388" i="10"/>
  <c r="V1389" i="10"/>
  <c r="V1390" i="10"/>
  <c r="V1391" i="10"/>
  <c r="V1392" i="10"/>
  <c r="V1393" i="10"/>
  <c r="V1394" i="10"/>
  <c r="V1395" i="10"/>
  <c r="V1396" i="10"/>
  <c r="V1397" i="10"/>
  <c r="V1398" i="10"/>
  <c r="V1399" i="10"/>
  <c r="V1400" i="10"/>
  <c r="V1401" i="10"/>
  <c r="V1402" i="10"/>
  <c r="V1403" i="10"/>
  <c r="V1404" i="10"/>
  <c r="V1405" i="10"/>
  <c r="V1406" i="10"/>
  <c r="V1407" i="10"/>
  <c r="V1408" i="10"/>
  <c r="V1409" i="10"/>
  <c r="V1410" i="10"/>
  <c r="V1411" i="10"/>
  <c r="V1412" i="10"/>
  <c r="V1413" i="10"/>
  <c r="V1414" i="10"/>
  <c r="V1415" i="10"/>
  <c r="V1416" i="10"/>
  <c r="V1417" i="10"/>
  <c r="V1418" i="10"/>
  <c r="V1419" i="10"/>
  <c r="V1420" i="10"/>
  <c r="V1421" i="10"/>
  <c r="V1422" i="10"/>
  <c r="V1423" i="10"/>
  <c r="V1424" i="10"/>
  <c r="V1425" i="10"/>
  <c r="V1426" i="10"/>
  <c r="V1427" i="10"/>
  <c r="V1428" i="10"/>
  <c r="V1429" i="10"/>
  <c r="V1430" i="10"/>
  <c r="V1431" i="10"/>
  <c r="V1432" i="10"/>
  <c r="V1433" i="10"/>
  <c r="V1434" i="10"/>
  <c r="V1435" i="10"/>
  <c r="V1436" i="10"/>
  <c r="V1437" i="10"/>
  <c r="V1438" i="10"/>
  <c r="V1439" i="10"/>
  <c r="V1440" i="10"/>
  <c r="V1441" i="10"/>
  <c r="V1442" i="10"/>
  <c r="V1443" i="10"/>
  <c r="V1444" i="10"/>
  <c r="V1445" i="10"/>
  <c r="V1446" i="10"/>
  <c r="V1447" i="10"/>
  <c r="V1448" i="10"/>
  <c r="V1449" i="10"/>
  <c r="V1450" i="10"/>
  <c r="V1451" i="10"/>
  <c r="V1452" i="10"/>
  <c r="V1453" i="10"/>
  <c r="V1454" i="10"/>
  <c r="V1455" i="10"/>
  <c r="V1456" i="10"/>
  <c r="V1457" i="10"/>
  <c r="V1458" i="10"/>
  <c r="V1459" i="10"/>
  <c r="V1460" i="10"/>
  <c r="V1461" i="10"/>
  <c r="V1462" i="10"/>
  <c r="V1463" i="10"/>
  <c r="V1464" i="10"/>
  <c r="V1465" i="10"/>
  <c r="V1466" i="10"/>
  <c r="V1467" i="10"/>
  <c r="V1468" i="10"/>
  <c r="V1469" i="10"/>
  <c r="V1470" i="10"/>
  <c r="V1471" i="10"/>
  <c r="V1472" i="10"/>
  <c r="V1473" i="10"/>
  <c r="V1474" i="10"/>
  <c r="V1475" i="10"/>
  <c r="V1476" i="10"/>
  <c r="V1477" i="10"/>
  <c r="V1478" i="10"/>
  <c r="V1479" i="10"/>
  <c r="V1480" i="10"/>
  <c r="V1481" i="10"/>
  <c r="V1482" i="10"/>
  <c r="V1483" i="10"/>
  <c r="V1484" i="10"/>
  <c r="V1485" i="10"/>
  <c r="V1486" i="10"/>
  <c r="V1487" i="10"/>
  <c r="V1488" i="10"/>
  <c r="V1489" i="10"/>
  <c r="V1490" i="10"/>
  <c r="V1491" i="10"/>
  <c r="V1492" i="10"/>
  <c r="V1493" i="10"/>
  <c r="V1494" i="10"/>
  <c r="V1495" i="10"/>
  <c r="V1496" i="10"/>
  <c r="V1497" i="10"/>
  <c r="V1498" i="10"/>
  <c r="V1499" i="10"/>
  <c r="V1500" i="10"/>
  <c r="V1501" i="10"/>
  <c r="V1502" i="10"/>
  <c r="V1503" i="10"/>
  <c r="V1504" i="10"/>
  <c r="V1505" i="10"/>
  <c r="V1506" i="10"/>
  <c r="V1507" i="10"/>
  <c r="V1508" i="10"/>
  <c r="V1509" i="10"/>
  <c r="V1510" i="10"/>
  <c r="V1511" i="10"/>
  <c r="V1512" i="10"/>
  <c r="V1513" i="10"/>
  <c r="V1514" i="10"/>
  <c r="V1515" i="10"/>
  <c r="V1516" i="10"/>
  <c r="V1517" i="10"/>
  <c r="V1518" i="10"/>
  <c r="V1519" i="10"/>
  <c r="V1520" i="10"/>
  <c r="V1521" i="10"/>
  <c r="V1522" i="10"/>
  <c r="V1523" i="10"/>
  <c r="V1524" i="10"/>
  <c r="V1525" i="10"/>
  <c r="V1526" i="10"/>
  <c r="V1527" i="10"/>
  <c r="V1528" i="10"/>
  <c r="V1529" i="10"/>
  <c r="V1530" i="10"/>
  <c r="V1531" i="10"/>
  <c r="V1532" i="10"/>
  <c r="V1533" i="10"/>
  <c r="V1534" i="10"/>
  <c r="V1535" i="10"/>
  <c r="V1536" i="10"/>
  <c r="V1537" i="10"/>
  <c r="V1538" i="10"/>
  <c r="V1539" i="10"/>
  <c r="V1540" i="10"/>
  <c r="V1541" i="10"/>
  <c r="V1542" i="10"/>
  <c r="V1543" i="10"/>
  <c r="V1544" i="10"/>
  <c r="V1545" i="10"/>
  <c r="V1546" i="10"/>
  <c r="V1547" i="10"/>
  <c r="V1548" i="10"/>
  <c r="V1549" i="10"/>
  <c r="V1550" i="10"/>
  <c r="V1551" i="10"/>
  <c r="V1552" i="10"/>
  <c r="V1553" i="10"/>
  <c r="V1554" i="10"/>
  <c r="V1555" i="10"/>
  <c r="V1556" i="10"/>
  <c r="V1557" i="10"/>
  <c r="V1558" i="10"/>
  <c r="V1559" i="10"/>
  <c r="V1560" i="10"/>
  <c r="V1561" i="10"/>
  <c r="V1562" i="10"/>
  <c r="V1563" i="10"/>
  <c r="V1564" i="10"/>
  <c r="V1565" i="10"/>
  <c r="V1566" i="10"/>
  <c r="V1567" i="10"/>
  <c r="V1568" i="10"/>
  <c r="V1569" i="10"/>
  <c r="V1570" i="10"/>
  <c r="V1571" i="10"/>
  <c r="V1572" i="10"/>
  <c r="V1573" i="10"/>
  <c r="V1574" i="10"/>
  <c r="V1575" i="10"/>
  <c r="V1576" i="10"/>
  <c r="V1577" i="10"/>
  <c r="V1578" i="10"/>
  <c r="V1579" i="10"/>
  <c r="V1580" i="10"/>
  <c r="V1581" i="10"/>
  <c r="V1582" i="10"/>
  <c r="V1583" i="10"/>
  <c r="V1584" i="10"/>
  <c r="V1585" i="10"/>
  <c r="V1586" i="10"/>
  <c r="V1587" i="10"/>
  <c r="V1588" i="10"/>
  <c r="V1589" i="10"/>
  <c r="V1590" i="10"/>
  <c r="V1591" i="10"/>
  <c r="V1592" i="10"/>
  <c r="V1593" i="10"/>
  <c r="V1594" i="10"/>
  <c r="V1595" i="10"/>
  <c r="V1596" i="10"/>
  <c r="V1597" i="10"/>
  <c r="V1598" i="10"/>
  <c r="V1599" i="10"/>
  <c r="V1600" i="10"/>
  <c r="V1601" i="10"/>
  <c r="V1602" i="10"/>
  <c r="V1603" i="10"/>
  <c r="V1604" i="10"/>
  <c r="V1605" i="10"/>
  <c r="V1606" i="10"/>
  <c r="V1607" i="10"/>
  <c r="V1608" i="10"/>
  <c r="V1609" i="10"/>
  <c r="V1610" i="10"/>
  <c r="V1611" i="10"/>
  <c r="V1612" i="10"/>
  <c r="V1613" i="10"/>
  <c r="V1614" i="10"/>
  <c r="V1615" i="10"/>
  <c r="V1616" i="10"/>
  <c r="V1617" i="10"/>
  <c r="V1618" i="10"/>
  <c r="V1619" i="10"/>
  <c r="V1620" i="10"/>
  <c r="V1621" i="10"/>
  <c r="V1622" i="10"/>
  <c r="V1623" i="10"/>
  <c r="V1624" i="10"/>
  <c r="V1625" i="10"/>
  <c r="V1626" i="10"/>
  <c r="V1627" i="10"/>
  <c r="V1628" i="10"/>
  <c r="V1629" i="10"/>
  <c r="V1630" i="10"/>
  <c r="V1631" i="10"/>
  <c r="V1632" i="10"/>
  <c r="V1633" i="10"/>
  <c r="V1634" i="10"/>
  <c r="V1635" i="10"/>
  <c r="V1636" i="10"/>
  <c r="V1637" i="10"/>
  <c r="V1638" i="10"/>
  <c r="V1639" i="10"/>
  <c r="V1640" i="10"/>
  <c r="V1641" i="10"/>
  <c r="V1642" i="10"/>
  <c r="V1643" i="10"/>
  <c r="V1644" i="10"/>
  <c r="V1645" i="10"/>
  <c r="V1646" i="10"/>
  <c r="V1647" i="10"/>
  <c r="V1648" i="10"/>
  <c r="V1649" i="10"/>
  <c r="V1650" i="10"/>
  <c r="V1651" i="10"/>
  <c r="V1652" i="10"/>
  <c r="V1653" i="10"/>
  <c r="V1654" i="10"/>
  <c r="V1655" i="10"/>
  <c r="V1656" i="10"/>
  <c r="V1657" i="10"/>
  <c r="V1658" i="10"/>
  <c r="V1659" i="10"/>
  <c r="V1660" i="10"/>
  <c r="V1661" i="10"/>
  <c r="V1662" i="10"/>
  <c r="V1663" i="10"/>
  <c r="V1664" i="10"/>
  <c r="V1665" i="10"/>
  <c r="V1666" i="10"/>
  <c r="V1667" i="10"/>
  <c r="V1668" i="10"/>
  <c r="V1669" i="10"/>
  <c r="V1670" i="10"/>
  <c r="V1671" i="10"/>
  <c r="V1672" i="10"/>
  <c r="V1673" i="10"/>
  <c r="V1674" i="10"/>
  <c r="V1675" i="10"/>
  <c r="V1676" i="10"/>
  <c r="V1677" i="10"/>
  <c r="V1678" i="10"/>
  <c r="V1679" i="10"/>
  <c r="V1680" i="10"/>
  <c r="V1681" i="10"/>
  <c r="V1682" i="10"/>
  <c r="V1683" i="10"/>
  <c r="V1684" i="10"/>
  <c r="V1685" i="10"/>
  <c r="V1686" i="10"/>
  <c r="V1687" i="10"/>
  <c r="V1688" i="10"/>
  <c r="V1689" i="10"/>
  <c r="V1690" i="10"/>
  <c r="V1691" i="10"/>
  <c r="V1692" i="10"/>
  <c r="V1693" i="10"/>
  <c r="V1694" i="10"/>
  <c r="V1695" i="10"/>
  <c r="V1696" i="10"/>
  <c r="V1697" i="10"/>
  <c r="V1698" i="10"/>
  <c r="V1699" i="10"/>
  <c r="V1700" i="10"/>
  <c r="V1701" i="10"/>
  <c r="V1702" i="10"/>
  <c r="V1703" i="10"/>
  <c r="V1704" i="10"/>
  <c r="V1705" i="10"/>
  <c r="V1706" i="10"/>
  <c r="V1707" i="10"/>
  <c r="V1708" i="10"/>
  <c r="V1709" i="10"/>
  <c r="V1710" i="10"/>
  <c r="V1711" i="10"/>
  <c r="V1712" i="10"/>
  <c r="V1713" i="10"/>
  <c r="V1714" i="10"/>
  <c r="V1715" i="10"/>
  <c r="V1716" i="10"/>
  <c r="V1717" i="10"/>
  <c r="V1718" i="10"/>
  <c r="V1719" i="10"/>
  <c r="V1720" i="10"/>
  <c r="V1721" i="10"/>
  <c r="V1722" i="10"/>
  <c r="V1723" i="10"/>
  <c r="V1724" i="10"/>
  <c r="V1725" i="10"/>
  <c r="V1726" i="10"/>
  <c r="V1727" i="10"/>
  <c r="V1728" i="10"/>
  <c r="V1729" i="10"/>
  <c r="V1730" i="10"/>
  <c r="V1731" i="10"/>
  <c r="V1732" i="10"/>
  <c r="V1733" i="10"/>
  <c r="V1734" i="10"/>
  <c r="V1735" i="10"/>
  <c r="V1736" i="10"/>
  <c r="V1737" i="10"/>
  <c r="V1738" i="10"/>
  <c r="V1739" i="10"/>
  <c r="V1740" i="10"/>
  <c r="V1741" i="10"/>
  <c r="V1742" i="10"/>
  <c r="V1743" i="10"/>
  <c r="V1744" i="10"/>
  <c r="V1745" i="10"/>
  <c r="V1746" i="10"/>
  <c r="V1747" i="10"/>
  <c r="V1748" i="10"/>
  <c r="V1749" i="10"/>
  <c r="V1750" i="10"/>
  <c r="V1751" i="10"/>
  <c r="V1752" i="10"/>
  <c r="V1753" i="10"/>
  <c r="V1754" i="10"/>
  <c r="V1755" i="10"/>
  <c r="V1756" i="10"/>
  <c r="V1757" i="10"/>
  <c r="V1758" i="10"/>
  <c r="V1759" i="10"/>
  <c r="V1760" i="10"/>
  <c r="V1761" i="10"/>
  <c r="V1762" i="10"/>
  <c r="V1763" i="10"/>
  <c r="V1764" i="10"/>
  <c r="V1765" i="10"/>
  <c r="V1766" i="10"/>
  <c r="V1767" i="10"/>
  <c r="V1768" i="10"/>
  <c r="V1769" i="10"/>
  <c r="V1770" i="10"/>
  <c r="V1771" i="10"/>
  <c r="V1772" i="10"/>
  <c r="V1773" i="10"/>
  <c r="V1774" i="10"/>
  <c r="V1775" i="10"/>
  <c r="V1776" i="10"/>
  <c r="V1777" i="10"/>
  <c r="V1778" i="10"/>
  <c r="V1779" i="10"/>
  <c r="V1780" i="10"/>
  <c r="V1781" i="10"/>
  <c r="V1782" i="10"/>
  <c r="V1783" i="10"/>
  <c r="V1784" i="10"/>
  <c r="V1785" i="10"/>
  <c r="V1786" i="10"/>
  <c r="V1787" i="10"/>
  <c r="V1788" i="10"/>
  <c r="V1789" i="10"/>
  <c r="V1790" i="10"/>
  <c r="V1791" i="10"/>
  <c r="V1792" i="10"/>
  <c r="V1793" i="10"/>
  <c r="V1794" i="10"/>
  <c r="V1795" i="10"/>
  <c r="V1796" i="10"/>
  <c r="V1797" i="10"/>
  <c r="V1798" i="10"/>
  <c r="V1799" i="10"/>
  <c r="V1800" i="10"/>
  <c r="V1801" i="10"/>
  <c r="V1802" i="10"/>
  <c r="V1803" i="10"/>
  <c r="V1804" i="10"/>
  <c r="V1805" i="10"/>
  <c r="V1806" i="10"/>
  <c r="V1807" i="10"/>
  <c r="V1808" i="10"/>
  <c r="V1809" i="10"/>
  <c r="V1810" i="10"/>
  <c r="V1811" i="10"/>
  <c r="V1812" i="10"/>
  <c r="V1813" i="10"/>
  <c r="V1814" i="10"/>
  <c r="V1815" i="10"/>
  <c r="V1816" i="10"/>
  <c r="V1817" i="10"/>
  <c r="V1818" i="10"/>
  <c r="V1819" i="10"/>
  <c r="V1820" i="10"/>
  <c r="V1821" i="10"/>
  <c r="V1822" i="10"/>
  <c r="V1823" i="10"/>
  <c r="V1824" i="10"/>
  <c r="V1825" i="10"/>
  <c r="V1826" i="10"/>
  <c r="V1827" i="10"/>
  <c r="V1828" i="10"/>
  <c r="V1829" i="10"/>
  <c r="V1830" i="10"/>
  <c r="V1831" i="10"/>
  <c r="V1832" i="10"/>
  <c r="V1833" i="10"/>
  <c r="V1834" i="10"/>
  <c r="V1835" i="10"/>
  <c r="V1836" i="10"/>
  <c r="V1837" i="10"/>
  <c r="V1838" i="10"/>
  <c r="V1839" i="10"/>
  <c r="V1840" i="10"/>
  <c r="V1841" i="10"/>
  <c r="V1842" i="10"/>
  <c r="V1843" i="10"/>
  <c r="V1844" i="10"/>
  <c r="V1845" i="10"/>
  <c r="V1846" i="10"/>
  <c r="V1847" i="10"/>
  <c r="V1848" i="10"/>
  <c r="V1849" i="10"/>
  <c r="V1850" i="10"/>
  <c r="V1851" i="10"/>
  <c r="V1852" i="10"/>
  <c r="V1853" i="10"/>
  <c r="V1854" i="10"/>
  <c r="V1855" i="10"/>
  <c r="V1856" i="10"/>
  <c r="V1857" i="10"/>
  <c r="V1858" i="10"/>
  <c r="V1859" i="10"/>
  <c r="V1860" i="10"/>
  <c r="V1861" i="10"/>
  <c r="V1862" i="10"/>
  <c r="V1863" i="10"/>
  <c r="V1864" i="10"/>
  <c r="V1865" i="10"/>
  <c r="V1866" i="10"/>
  <c r="V1867" i="10"/>
  <c r="V1868" i="10"/>
  <c r="V1869" i="10"/>
  <c r="V1870" i="10"/>
  <c r="V1871" i="10"/>
  <c r="V1872" i="10"/>
  <c r="V1873" i="10"/>
  <c r="V1874" i="10"/>
  <c r="V1875" i="10"/>
  <c r="V1876" i="10"/>
  <c r="V1877" i="10"/>
  <c r="V1878" i="10"/>
  <c r="V1879" i="10"/>
  <c r="V1880" i="10"/>
  <c r="V1881" i="10"/>
  <c r="V1882" i="10"/>
  <c r="V1883" i="10"/>
  <c r="V1884" i="10"/>
  <c r="V1885" i="10"/>
  <c r="V1886" i="10"/>
  <c r="V1887" i="10"/>
  <c r="V1888" i="10"/>
  <c r="V1889" i="10"/>
  <c r="V1890" i="10"/>
  <c r="V1891" i="10"/>
  <c r="V1892" i="10"/>
  <c r="V1893" i="10"/>
  <c r="V1894" i="10"/>
  <c r="V1895" i="10"/>
  <c r="V1896" i="10"/>
  <c r="V1897" i="10"/>
  <c r="V1898" i="10"/>
  <c r="V1899" i="10"/>
  <c r="V1900" i="10"/>
  <c r="V1901" i="10"/>
  <c r="V1902" i="10"/>
  <c r="V1903" i="10"/>
  <c r="V1904" i="10"/>
  <c r="V1905" i="10"/>
  <c r="V1906" i="10"/>
  <c r="V1907" i="10"/>
  <c r="V1908" i="10"/>
  <c r="V1909" i="10"/>
  <c r="V1910" i="10"/>
  <c r="V1911" i="10"/>
  <c r="V1912" i="10"/>
  <c r="V1913" i="10"/>
  <c r="V1914" i="10"/>
  <c r="V1915" i="10"/>
  <c r="V1916" i="10"/>
  <c r="V1917" i="10"/>
  <c r="V1918" i="10"/>
  <c r="V1919" i="10"/>
  <c r="V1920" i="10"/>
  <c r="V1921" i="10"/>
  <c r="V1922" i="10"/>
  <c r="V1923" i="10"/>
  <c r="V1924" i="10"/>
  <c r="V1925" i="10"/>
  <c r="V1926" i="10"/>
  <c r="V1927" i="10"/>
  <c r="V1928" i="10"/>
  <c r="V1929" i="10"/>
  <c r="V1930" i="10"/>
  <c r="V1931" i="10"/>
  <c r="V1932" i="10"/>
  <c r="V1933" i="10"/>
  <c r="V1934" i="10"/>
  <c r="V1935" i="10"/>
  <c r="V1936" i="10"/>
  <c r="V1937" i="10"/>
  <c r="V1938" i="10"/>
  <c r="V1939" i="10"/>
  <c r="V1940" i="10"/>
  <c r="V1941" i="10"/>
  <c r="V1942" i="10"/>
  <c r="V1943" i="10"/>
  <c r="V1944" i="10"/>
  <c r="V1945" i="10"/>
  <c r="V1946" i="10"/>
  <c r="V1947" i="10"/>
  <c r="V1948" i="10"/>
  <c r="V1949" i="10"/>
  <c r="V1950" i="10"/>
  <c r="V1951" i="10"/>
  <c r="V1952" i="10"/>
  <c r="V1953" i="10"/>
  <c r="V1954" i="10"/>
  <c r="V1955" i="10"/>
  <c r="V1956" i="10"/>
  <c r="V1957" i="10"/>
  <c r="V1958" i="10"/>
  <c r="V1959" i="10"/>
  <c r="V1960" i="10"/>
  <c r="V1961" i="10"/>
  <c r="V1962" i="10"/>
  <c r="V1963" i="10"/>
  <c r="V1964" i="10"/>
  <c r="V1965" i="10"/>
  <c r="V1966" i="10"/>
  <c r="V1967" i="10"/>
  <c r="V1968" i="10"/>
  <c r="V1969" i="10"/>
  <c r="V1970" i="10"/>
  <c r="V1971" i="10"/>
  <c r="V1972" i="10"/>
  <c r="V1973" i="10"/>
  <c r="V1974" i="10"/>
  <c r="V1975" i="10"/>
  <c r="V1976" i="10"/>
  <c r="V1977" i="10"/>
  <c r="V1978" i="10"/>
  <c r="V1979" i="10"/>
  <c r="V1980" i="10"/>
  <c r="V1981" i="10"/>
  <c r="V1982" i="10"/>
  <c r="V1983" i="10"/>
  <c r="V1984" i="10"/>
  <c r="V1985" i="10"/>
  <c r="V1986" i="10"/>
  <c r="V1987" i="10"/>
  <c r="V1988" i="10"/>
  <c r="V1989" i="10"/>
  <c r="V1990" i="10"/>
  <c r="V1991" i="10"/>
  <c r="V1992" i="10"/>
  <c r="V1993" i="10"/>
  <c r="V1994" i="10"/>
  <c r="V1995" i="10"/>
  <c r="V1996" i="10"/>
  <c r="V1997" i="10"/>
  <c r="V1998" i="10"/>
  <c r="V1999" i="10"/>
  <c r="V2000" i="10"/>
  <c r="V2001" i="10"/>
  <c r="V2002" i="10"/>
  <c r="V2003" i="10"/>
  <c r="V2004" i="10"/>
  <c r="V2005" i="10"/>
  <c r="V2006" i="10"/>
  <c r="V2007" i="10"/>
  <c r="V2008" i="10"/>
  <c r="V2009" i="10"/>
  <c r="V2010" i="10"/>
  <c r="V2011" i="10"/>
  <c r="V2012" i="10"/>
  <c r="V2013" i="10"/>
  <c r="V2014" i="10"/>
  <c r="V2015" i="10"/>
  <c r="V2016" i="10"/>
  <c r="V2017" i="10"/>
  <c r="V2018" i="10"/>
  <c r="V2019" i="10"/>
  <c r="V2020" i="10"/>
  <c r="V2021" i="10"/>
  <c r="V2022" i="10"/>
  <c r="V2023" i="10"/>
  <c r="V2024" i="10"/>
  <c r="V2025" i="10"/>
  <c r="V2026" i="10"/>
  <c r="V2027" i="10"/>
  <c r="V2028" i="10"/>
  <c r="V2029" i="10"/>
  <c r="V2030" i="10"/>
  <c r="V2031" i="10"/>
  <c r="V2032" i="10"/>
  <c r="V2033" i="10"/>
  <c r="V2034" i="10"/>
  <c r="V2035" i="10"/>
  <c r="V2036" i="10"/>
  <c r="V2037" i="10"/>
  <c r="V2038" i="10"/>
  <c r="V2039" i="10"/>
  <c r="V2040" i="10"/>
  <c r="V2041" i="10"/>
  <c r="V2042" i="10"/>
  <c r="V2043" i="10"/>
  <c r="V2044" i="10"/>
  <c r="V2045" i="10"/>
  <c r="V2046" i="10"/>
  <c r="V2047" i="10"/>
  <c r="V2048" i="10"/>
  <c r="V2049" i="10"/>
  <c r="V2050" i="10"/>
  <c r="V2051" i="10"/>
  <c r="V2052" i="10"/>
  <c r="V2053" i="10"/>
  <c r="V2054" i="10"/>
  <c r="V2055" i="10"/>
  <c r="V2056" i="10"/>
  <c r="V2057" i="10"/>
  <c r="V2058" i="10"/>
  <c r="V2059" i="10"/>
  <c r="V2060" i="10"/>
  <c r="V2061" i="10"/>
  <c r="V2062" i="10"/>
  <c r="V2063" i="10"/>
  <c r="V2064" i="10"/>
  <c r="V2065" i="10"/>
  <c r="V2066" i="10"/>
  <c r="V2067" i="10"/>
  <c r="V2068" i="10"/>
  <c r="V2069" i="10"/>
  <c r="V2070" i="10"/>
  <c r="V2071" i="10"/>
  <c r="V2072" i="10"/>
  <c r="V2073" i="10"/>
  <c r="V2074" i="10"/>
  <c r="V2075" i="10"/>
  <c r="V2076" i="10"/>
  <c r="V2077" i="10"/>
  <c r="V2078" i="10"/>
  <c r="V2079" i="10"/>
  <c r="V2080" i="10"/>
  <c r="V2081" i="10"/>
  <c r="V2082" i="10"/>
  <c r="V2083" i="10"/>
  <c r="V2084" i="10"/>
  <c r="V2085" i="10"/>
  <c r="V2086" i="10"/>
  <c r="V2087" i="10"/>
  <c r="V2088" i="10"/>
  <c r="V2089" i="10"/>
  <c r="V2090" i="10"/>
  <c r="V2091" i="10"/>
  <c r="V2092" i="10"/>
  <c r="V2093" i="10"/>
  <c r="V2094" i="10"/>
  <c r="V2095" i="10"/>
  <c r="V2096" i="10"/>
  <c r="V2097" i="10"/>
  <c r="V2098" i="10"/>
  <c r="V2099" i="10"/>
  <c r="V2100" i="10"/>
  <c r="V2101" i="10"/>
  <c r="V2102" i="10"/>
  <c r="V2103" i="10"/>
  <c r="V2104" i="10"/>
  <c r="V2105" i="10"/>
  <c r="V2106" i="10"/>
  <c r="V2107" i="10"/>
  <c r="V2108" i="10"/>
  <c r="V2109" i="10"/>
  <c r="V2110" i="10"/>
  <c r="V2111" i="10"/>
  <c r="V2112" i="10"/>
  <c r="V2113" i="10"/>
  <c r="V2114" i="10"/>
  <c r="V2115" i="10"/>
  <c r="V2116" i="10"/>
  <c r="V2117" i="10"/>
  <c r="V2118" i="10"/>
  <c r="V2119" i="10"/>
  <c r="V2120" i="10"/>
  <c r="V2121" i="10"/>
  <c r="V2122" i="10"/>
  <c r="V2123" i="10"/>
  <c r="V2124" i="10"/>
  <c r="V2125" i="10"/>
  <c r="V2126" i="10"/>
  <c r="V2127" i="10"/>
  <c r="V2128" i="10"/>
  <c r="V2129" i="10"/>
  <c r="V2130" i="10"/>
  <c r="V2131" i="10"/>
  <c r="V2132" i="10"/>
  <c r="V2133" i="10"/>
  <c r="V2134" i="10"/>
  <c r="V2135" i="10"/>
  <c r="V2136" i="10"/>
  <c r="V2137" i="10"/>
  <c r="V2138" i="10"/>
  <c r="V2139" i="10"/>
  <c r="V2140" i="10"/>
  <c r="V2141" i="10"/>
  <c r="V2142" i="10"/>
  <c r="V2143" i="10"/>
  <c r="V2144" i="10"/>
  <c r="V2145" i="10"/>
  <c r="V2146" i="10"/>
  <c r="V2147" i="10"/>
  <c r="V2148" i="10"/>
  <c r="V2149" i="10"/>
  <c r="V2150" i="10"/>
  <c r="V2151" i="10"/>
  <c r="V2152" i="10"/>
  <c r="V2153" i="10"/>
  <c r="V2154" i="10"/>
  <c r="V2155" i="10"/>
  <c r="V2156" i="10"/>
  <c r="V2157" i="10"/>
  <c r="V2158" i="10"/>
  <c r="V2159" i="10"/>
  <c r="V2160" i="10"/>
  <c r="V2161" i="10"/>
  <c r="V2162" i="10"/>
  <c r="V2163" i="10"/>
  <c r="V2164" i="10"/>
  <c r="V2165" i="10"/>
  <c r="V2166" i="10"/>
  <c r="V2167" i="10"/>
  <c r="V2168" i="10"/>
  <c r="V2169" i="10"/>
  <c r="V2170" i="10"/>
  <c r="V2171" i="10"/>
  <c r="V2172" i="10"/>
  <c r="V2173" i="10"/>
  <c r="V2174" i="10"/>
  <c r="V2175" i="10"/>
  <c r="V2176" i="10"/>
  <c r="V2177" i="10"/>
  <c r="V2178" i="10"/>
  <c r="V2179" i="10"/>
  <c r="V2180" i="10"/>
  <c r="V2181" i="10"/>
  <c r="V2182" i="10"/>
  <c r="V2183" i="10"/>
  <c r="V2184" i="10"/>
  <c r="V2185" i="10"/>
  <c r="V2186" i="10"/>
  <c r="V2187" i="10"/>
  <c r="V2188" i="10"/>
  <c r="V2189" i="10"/>
  <c r="V2190" i="10"/>
  <c r="V2191" i="10"/>
  <c r="V2192" i="10"/>
  <c r="V2193" i="10"/>
  <c r="V2194" i="10"/>
  <c r="V2195" i="10"/>
  <c r="V2196" i="10"/>
  <c r="V2197" i="10"/>
  <c r="V2198" i="10"/>
  <c r="V2199" i="10"/>
  <c r="V2200" i="10"/>
  <c r="V2201" i="10"/>
  <c r="V2202" i="10"/>
  <c r="V2203" i="10"/>
  <c r="V2204" i="10"/>
  <c r="V2205" i="10"/>
  <c r="V2206" i="10"/>
  <c r="V2207" i="10"/>
  <c r="V2208" i="10"/>
  <c r="V2209" i="10"/>
  <c r="V2210" i="10"/>
  <c r="V2211" i="10"/>
  <c r="V2212" i="10"/>
  <c r="V2213" i="10"/>
  <c r="V2214" i="10"/>
  <c r="V2215" i="10"/>
  <c r="V2216" i="10"/>
  <c r="V2217" i="10"/>
  <c r="V2218" i="10"/>
  <c r="V2219" i="10"/>
  <c r="V2220" i="10"/>
  <c r="V2221" i="10"/>
  <c r="V2222" i="10"/>
  <c r="V2223" i="10"/>
  <c r="V2224" i="10"/>
  <c r="V2225" i="10"/>
  <c r="V2226" i="10"/>
  <c r="V2227" i="10"/>
  <c r="V2228" i="10"/>
  <c r="V2229" i="10"/>
  <c r="V2230" i="10"/>
  <c r="V2231" i="10"/>
  <c r="V2232" i="10"/>
  <c r="V2233" i="10"/>
  <c r="V2234" i="10"/>
  <c r="V2235" i="10"/>
  <c r="V2236" i="10"/>
  <c r="V2237" i="10"/>
  <c r="V2238" i="10"/>
  <c r="V2239" i="10"/>
  <c r="V2240" i="10"/>
  <c r="V2241" i="10"/>
  <c r="V2242" i="10"/>
  <c r="V2243" i="10"/>
  <c r="V2244" i="10"/>
  <c r="V2245" i="10"/>
  <c r="V2246" i="10"/>
  <c r="V2247" i="10"/>
  <c r="V2248" i="10"/>
  <c r="V2249" i="10"/>
  <c r="V2250" i="10"/>
  <c r="V2251" i="10"/>
  <c r="V2252" i="10"/>
  <c r="V2253" i="10"/>
  <c r="V2254" i="10"/>
  <c r="V2255" i="10"/>
  <c r="V2256" i="10"/>
  <c r="V2257" i="10"/>
  <c r="V2258" i="10"/>
  <c r="V2259" i="10"/>
  <c r="V2260" i="10"/>
  <c r="V2261" i="10"/>
  <c r="V2262" i="10"/>
  <c r="V2263" i="10"/>
  <c r="V2264" i="10"/>
  <c r="V2265" i="10"/>
  <c r="V2266" i="10"/>
  <c r="V2267" i="10"/>
  <c r="V2268" i="10"/>
  <c r="V2269" i="10"/>
  <c r="V2270" i="10"/>
  <c r="V2271" i="10"/>
  <c r="V2272" i="10"/>
  <c r="V2273" i="10"/>
  <c r="V2274" i="10"/>
  <c r="V2275" i="10"/>
  <c r="V2276" i="10"/>
  <c r="V2277" i="10"/>
  <c r="V2278" i="10"/>
  <c r="V2279" i="10"/>
  <c r="V2280" i="10"/>
  <c r="V2281" i="10"/>
  <c r="V2282" i="10"/>
  <c r="V2283" i="10"/>
  <c r="V2284" i="10"/>
  <c r="V2285" i="10"/>
  <c r="V2286" i="10"/>
  <c r="V2287" i="10"/>
  <c r="V2288" i="10"/>
  <c r="V2289" i="10"/>
  <c r="V2290" i="10"/>
  <c r="V2291" i="10"/>
  <c r="V2292" i="10"/>
  <c r="V2293" i="10"/>
  <c r="V2294" i="10"/>
  <c r="V2295" i="10"/>
  <c r="V2296" i="10"/>
  <c r="V2297" i="10"/>
  <c r="V2298" i="10"/>
  <c r="V2299" i="10"/>
  <c r="V2300" i="10"/>
  <c r="V2301" i="10"/>
  <c r="V2302" i="10"/>
  <c r="V2303" i="10"/>
  <c r="V2304" i="10"/>
  <c r="V2305" i="10"/>
  <c r="V2306" i="10"/>
  <c r="V2307" i="10"/>
  <c r="V2308" i="10"/>
  <c r="V2309" i="10"/>
  <c r="V2310" i="10"/>
  <c r="V2311" i="10"/>
  <c r="V2312" i="10"/>
  <c r="V2313" i="10"/>
  <c r="V2314" i="10"/>
  <c r="V2315" i="10"/>
  <c r="V2316" i="10"/>
  <c r="V2317" i="10"/>
  <c r="V2318" i="10"/>
  <c r="V2319" i="10"/>
  <c r="V2320" i="10"/>
  <c r="V2321" i="10"/>
  <c r="V2322" i="10"/>
  <c r="V2323" i="10"/>
  <c r="V2324" i="10"/>
  <c r="V2325" i="10"/>
  <c r="V2326" i="10"/>
  <c r="V2327" i="10"/>
  <c r="V2328" i="10"/>
  <c r="V2329" i="10"/>
  <c r="V2330" i="10"/>
  <c r="V2331" i="10"/>
  <c r="V2332" i="10"/>
  <c r="V2333" i="10"/>
  <c r="V2334" i="10"/>
  <c r="V2335" i="10"/>
  <c r="V2336" i="10"/>
  <c r="V2337" i="10"/>
  <c r="V2338" i="10"/>
  <c r="V2339" i="10"/>
  <c r="V2340" i="10"/>
  <c r="V2341" i="10"/>
  <c r="V2342" i="10"/>
  <c r="V2343" i="10"/>
  <c r="V2344" i="10"/>
  <c r="V2345" i="10"/>
  <c r="V2346" i="10"/>
  <c r="V2347" i="10"/>
  <c r="V2348" i="10"/>
  <c r="V2349" i="10"/>
  <c r="V2350" i="10"/>
  <c r="V2351" i="10"/>
  <c r="V2352" i="10"/>
  <c r="V2353" i="10"/>
  <c r="V2354" i="10"/>
  <c r="V2355" i="10"/>
  <c r="V2356" i="10"/>
  <c r="V2357" i="10"/>
  <c r="V2358" i="10"/>
  <c r="V2359" i="10"/>
  <c r="V2360" i="10"/>
  <c r="V2361" i="10"/>
  <c r="V2362" i="10"/>
  <c r="V2363" i="10"/>
  <c r="V2364" i="10"/>
  <c r="V2365" i="10"/>
  <c r="V2366" i="10"/>
  <c r="V2367" i="10"/>
  <c r="V2368" i="10"/>
  <c r="V2369" i="10"/>
  <c r="V2370" i="10"/>
  <c r="V2371" i="10"/>
  <c r="V2372" i="10"/>
  <c r="V2373" i="10"/>
  <c r="V2374" i="10"/>
  <c r="V2375" i="10"/>
  <c r="V2376" i="10"/>
  <c r="V2377" i="10"/>
  <c r="V2378" i="10"/>
  <c r="V2379" i="10"/>
  <c r="V2380" i="10"/>
  <c r="V2381" i="10"/>
  <c r="V2382" i="10"/>
  <c r="V2383" i="10"/>
  <c r="V2384" i="10"/>
  <c r="V2385" i="10"/>
  <c r="V2386" i="10"/>
  <c r="V2387" i="10"/>
  <c r="V2388" i="10"/>
  <c r="V2389" i="10"/>
  <c r="V2390" i="10"/>
  <c r="V2391" i="10"/>
  <c r="V2392" i="10"/>
  <c r="V2393" i="10"/>
  <c r="V2394" i="10"/>
  <c r="V2395" i="10"/>
  <c r="V2396" i="10"/>
  <c r="V2397" i="10"/>
  <c r="V2398" i="10"/>
  <c r="V2399" i="10"/>
  <c r="V2400" i="10"/>
  <c r="V2401" i="10"/>
  <c r="V2402" i="10"/>
  <c r="V2403" i="10"/>
  <c r="V2404" i="10"/>
  <c r="V2405" i="10"/>
  <c r="V2406" i="10"/>
  <c r="V2407" i="10"/>
  <c r="V2408" i="10"/>
  <c r="V2409" i="10"/>
  <c r="V2410" i="10"/>
  <c r="V2411" i="10"/>
  <c r="V2412" i="10"/>
  <c r="V2413" i="10"/>
  <c r="V2414" i="10"/>
  <c r="V2415" i="10"/>
  <c r="V2416" i="10"/>
  <c r="V2417" i="10"/>
  <c r="V2418" i="10"/>
  <c r="V2419" i="10"/>
  <c r="V2420" i="10"/>
  <c r="V2421" i="10"/>
  <c r="V2422" i="10"/>
  <c r="V2423" i="10"/>
  <c r="V2424" i="10"/>
  <c r="V2425" i="10"/>
  <c r="V2426" i="10"/>
  <c r="V2427" i="10"/>
  <c r="V2428" i="10"/>
  <c r="V2429" i="10"/>
  <c r="V2430" i="10"/>
  <c r="V2431" i="10"/>
  <c r="V2432" i="10"/>
  <c r="V2433" i="10"/>
  <c r="V2434" i="10"/>
  <c r="V2435" i="10"/>
  <c r="V2436" i="10"/>
  <c r="V2437" i="10"/>
  <c r="V2438" i="10"/>
  <c r="V2439" i="10"/>
  <c r="V2440" i="10"/>
  <c r="V2441" i="10"/>
  <c r="V2442" i="10"/>
  <c r="V2443" i="10"/>
  <c r="V2444" i="10"/>
  <c r="V2445" i="10"/>
  <c r="V2446" i="10"/>
  <c r="V2447" i="10"/>
  <c r="V2448" i="10"/>
  <c r="V2449" i="10"/>
  <c r="V2450" i="10"/>
  <c r="V2451" i="10"/>
  <c r="V2452" i="10"/>
  <c r="V2453" i="10"/>
  <c r="V2454" i="10"/>
  <c r="V2455" i="10"/>
  <c r="V2456" i="10"/>
  <c r="V2457" i="10"/>
  <c r="V2458" i="10"/>
  <c r="V2459" i="10"/>
  <c r="V2460" i="10"/>
  <c r="V2461" i="10"/>
  <c r="V2462" i="10"/>
  <c r="V2463" i="10"/>
  <c r="V2464" i="10"/>
  <c r="V2465" i="10"/>
  <c r="V2466" i="10"/>
  <c r="V2467" i="10"/>
  <c r="V2468" i="10"/>
  <c r="V2469" i="10"/>
  <c r="V2470" i="10"/>
  <c r="V2471" i="10"/>
  <c r="V2472" i="10"/>
  <c r="V2473" i="10"/>
  <c r="V2474" i="10"/>
  <c r="V2475" i="10"/>
  <c r="V2476" i="10"/>
  <c r="V2477" i="10"/>
  <c r="V2478" i="10"/>
  <c r="V2479" i="10"/>
  <c r="V2480" i="10"/>
  <c r="U102" i="10"/>
  <c r="U103" i="10"/>
  <c r="U104" i="10"/>
  <c r="U105" i="10"/>
  <c r="U106" i="10"/>
  <c r="U107" i="10"/>
  <c r="U108" i="10"/>
  <c r="U109" i="10"/>
  <c r="U110" i="10"/>
  <c r="U111" i="10"/>
  <c r="U112" i="10"/>
  <c r="U113" i="10"/>
  <c r="U114" i="10"/>
  <c r="U115" i="10"/>
  <c r="U116" i="10"/>
  <c r="U117" i="10"/>
  <c r="U118" i="10"/>
  <c r="U119" i="10"/>
  <c r="U120" i="10"/>
  <c r="U121" i="10"/>
  <c r="U122" i="10"/>
  <c r="U123" i="10"/>
  <c r="U124" i="10"/>
  <c r="U125" i="10"/>
  <c r="U126" i="10"/>
  <c r="U127" i="10"/>
  <c r="U128" i="10"/>
  <c r="U129" i="10"/>
  <c r="U130" i="10"/>
  <c r="U131" i="10"/>
  <c r="U132" i="10"/>
  <c r="U133" i="10"/>
  <c r="U134" i="10"/>
  <c r="U135" i="10"/>
  <c r="U136" i="10"/>
  <c r="U137" i="10"/>
  <c r="U138" i="10"/>
  <c r="U139" i="10"/>
  <c r="U140" i="10"/>
  <c r="U141" i="10"/>
  <c r="U142" i="10"/>
  <c r="U143" i="10"/>
  <c r="U144" i="10"/>
  <c r="U145" i="10"/>
  <c r="U146" i="10"/>
  <c r="U147" i="10"/>
  <c r="U148" i="10"/>
  <c r="U149" i="10"/>
  <c r="U150" i="10"/>
  <c r="U151" i="10"/>
  <c r="U152" i="10"/>
  <c r="U153" i="10"/>
  <c r="U154" i="10"/>
  <c r="U155" i="10"/>
  <c r="U156" i="10"/>
  <c r="U157" i="10"/>
  <c r="U158" i="10"/>
  <c r="U159" i="10"/>
  <c r="U160" i="10"/>
  <c r="U161" i="10"/>
  <c r="U162" i="10"/>
  <c r="U163" i="10"/>
  <c r="U164" i="10"/>
  <c r="U165" i="10"/>
  <c r="U166" i="10"/>
  <c r="U167" i="10"/>
  <c r="U168" i="10"/>
  <c r="U169" i="10"/>
  <c r="U170" i="10"/>
  <c r="U171" i="10"/>
  <c r="U172" i="10"/>
  <c r="U173" i="10"/>
  <c r="U174" i="10"/>
  <c r="U175" i="10"/>
  <c r="U176" i="10"/>
  <c r="U177" i="10"/>
  <c r="U178" i="10"/>
  <c r="U179" i="10"/>
  <c r="U180" i="10"/>
  <c r="U181" i="10"/>
  <c r="U182" i="10"/>
  <c r="U183" i="10"/>
  <c r="U184" i="10"/>
  <c r="U185" i="10"/>
  <c r="U186" i="10"/>
  <c r="U187" i="10"/>
  <c r="U188" i="10"/>
  <c r="U189" i="10"/>
  <c r="U190" i="10"/>
  <c r="U191" i="10"/>
  <c r="U192" i="10"/>
  <c r="U193" i="10"/>
  <c r="U194" i="10"/>
  <c r="U195" i="10"/>
  <c r="U196" i="10"/>
  <c r="U197" i="10"/>
  <c r="U198" i="10"/>
  <c r="U199" i="10"/>
  <c r="U200" i="10"/>
  <c r="U201" i="10"/>
  <c r="U202" i="10"/>
  <c r="U203" i="10"/>
  <c r="U204" i="10"/>
  <c r="U205" i="10"/>
  <c r="U206" i="10"/>
  <c r="U207" i="10"/>
  <c r="U208" i="10"/>
  <c r="U209" i="10"/>
  <c r="U210" i="10"/>
  <c r="U211" i="10"/>
  <c r="U212" i="10"/>
  <c r="U213" i="10"/>
  <c r="U214" i="10"/>
  <c r="U215" i="10"/>
  <c r="U216" i="10"/>
  <c r="U217" i="10"/>
  <c r="U218" i="10"/>
  <c r="U219" i="10"/>
  <c r="U220" i="10"/>
  <c r="U221" i="10"/>
  <c r="U222" i="10"/>
  <c r="U223" i="10"/>
  <c r="U224" i="10"/>
  <c r="U225" i="10"/>
  <c r="U226" i="10"/>
  <c r="U227" i="10"/>
  <c r="U228" i="10"/>
  <c r="U229" i="10"/>
  <c r="U230" i="10"/>
  <c r="U231" i="10"/>
  <c r="U232" i="10"/>
  <c r="U233" i="10"/>
  <c r="U234" i="10"/>
  <c r="U235" i="10"/>
  <c r="U236" i="10"/>
  <c r="U237" i="10"/>
  <c r="U238" i="10"/>
  <c r="U239" i="10"/>
  <c r="U240" i="10"/>
  <c r="U241" i="10"/>
  <c r="U242" i="10"/>
  <c r="U243" i="10"/>
  <c r="U244" i="10"/>
  <c r="U245" i="10"/>
  <c r="U246" i="10"/>
  <c r="U247" i="10"/>
  <c r="U248" i="10"/>
  <c r="U249" i="10"/>
  <c r="U250" i="10"/>
  <c r="U251" i="10"/>
  <c r="U252" i="10"/>
  <c r="U253" i="10"/>
  <c r="U254" i="10"/>
  <c r="U255" i="10"/>
  <c r="U256" i="10"/>
  <c r="U257" i="10"/>
  <c r="U258" i="10"/>
  <c r="U259" i="10"/>
  <c r="U260" i="10"/>
  <c r="U261" i="10"/>
  <c r="U262" i="10"/>
  <c r="U263" i="10"/>
  <c r="U264" i="10"/>
  <c r="U265" i="10"/>
  <c r="U266" i="10"/>
  <c r="U267" i="10"/>
  <c r="U268" i="10"/>
  <c r="U269" i="10"/>
  <c r="U270" i="10"/>
  <c r="U271" i="10"/>
  <c r="U272" i="10"/>
  <c r="U273" i="10"/>
  <c r="U274" i="10"/>
  <c r="U275" i="10"/>
  <c r="U276" i="10"/>
  <c r="U277" i="10"/>
  <c r="U278" i="10"/>
  <c r="U279" i="10"/>
  <c r="U280" i="10"/>
  <c r="U281" i="10"/>
  <c r="U282" i="10"/>
  <c r="U283" i="10"/>
  <c r="U284" i="10"/>
  <c r="U285" i="10"/>
  <c r="U286" i="10"/>
  <c r="U287" i="10"/>
  <c r="U288" i="10"/>
  <c r="U289" i="10"/>
  <c r="U290" i="10"/>
  <c r="U291" i="10"/>
  <c r="U292" i="10"/>
  <c r="U293" i="10"/>
  <c r="U294" i="10"/>
  <c r="U295" i="10"/>
  <c r="U296" i="10"/>
  <c r="U297" i="10"/>
  <c r="U298" i="10"/>
  <c r="U299" i="10"/>
  <c r="U300" i="10"/>
  <c r="U301" i="10"/>
  <c r="U302" i="10"/>
  <c r="U303" i="10"/>
  <c r="U304" i="10"/>
  <c r="U305" i="10"/>
  <c r="U306" i="10"/>
  <c r="U307" i="10"/>
  <c r="U308" i="10"/>
  <c r="U309" i="10"/>
  <c r="U310" i="10"/>
  <c r="U311" i="10"/>
  <c r="U312" i="10"/>
  <c r="U313" i="10"/>
  <c r="U314" i="10"/>
  <c r="U315" i="10"/>
  <c r="U316" i="10"/>
  <c r="U317" i="10"/>
  <c r="U318" i="10"/>
  <c r="U319" i="10"/>
  <c r="U320" i="10"/>
  <c r="U321" i="10"/>
  <c r="U322" i="10"/>
  <c r="U323" i="10"/>
  <c r="U324" i="10"/>
  <c r="U325" i="10"/>
  <c r="U326" i="10"/>
  <c r="U327" i="10"/>
  <c r="U328" i="10"/>
  <c r="U329" i="10"/>
  <c r="U330" i="10"/>
  <c r="U331" i="10"/>
  <c r="U332" i="10"/>
  <c r="U333" i="10"/>
  <c r="U334" i="10"/>
  <c r="U335" i="10"/>
  <c r="U336" i="10"/>
  <c r="U337" i="10"/>
  <c r="U338" i="10"/>
  <c r="U339" i="10"/>
  <c r="U340" i="10"/>
  <c r="U341" i="10"/>
  <c r="U342" i="10"/>
  <c r="U343" i="10"/>
  <c r="U344" i="10"/>
  <c r="U345" i="10"/>
  <c r="U346" i="10"/>
  <c r="U347" i="10"/>
  <c r="U348" i="10"/>
  <c r="U349" i="10"/>
  <c r="U350" i="10"/>
  <c r="U351" i="10"/>
  <c r="U352" i="10"/>
  <c r="U353" i="10"/>
  <c r="U354" i="10"/>
  <c r="U355" i="10"/>
  <c r="U356" i="10"/>
  <c r="U357" i="10"/>
  <c r="U358" i="10"/>
  <c r="U359" i="10"/>
  <c r="U360" i="10"/>
  <c r="U361" i="10"/>
  <c r="U362" i="10"/>
  <c r="U363" i="10"/>
  <c r="U364" i="10"/>
  <c r="U365" i="10"/>
  <c r="U366" i="10"/>
  <c r="U367" i="10"/>
  <c r="U368" i="10"/>
  <c r="U369" i="10"/>
  <c r="U370" i="10"/>
  <c r="U371" i="10"/>
  <c r="U372" i="10"/>
  <c r="U373" i="10"/>
  <c r="U374" i="10"/>
  <c r="U375" i="10"/>
  <c r="U376" i="10"/>
  <c r="U377" i="10"/>
  <c r="U378" i="10"/>
  <c r="U379" i="10"/>
  <c r="U380" i="10"/>
  <c r="U381" i="10"/>
  <c r="U382" i="10"/>
  <c r="U383" i="10"/>
  <c r="U384" i="10"/>
  <c r="U385" i="10"/>
  <c r="U386" i="10"/>
  <c r="U387" i="10"/>
  <c r="U388" i="10"/>
  <c r="U389" i="10"/>
  <c r="U390" i="10"/>
  <c r="U391" i="10"/>
  <c r="U392" i="10"/>
  <c r="U393" i="10"/>
  <c r="U394" i="10"/>
  <c r="U395" i="10"/>
  <c r="U396" i="10"/>
  <c r="U397" i="10"/>
  <c r="U398" i="10"/>
  <c r="U399" i="10"/>
  <c r="U400" i="10"/>
  <c r="U401" i="10"/>
  <c r="U402" i="10"/>
  <c r="U403" i="10"/>
  <c r="U404" i="10"/>
  <c r="U405" i="10"/>
  <c r="U406" i="10"/>
  <c r="U407" i="10"/>
  <c r="U408" i="10"/>
  <c r="U409" i="10"/>
  <c r="U410" i="10"/>
  <c r="U411" i="10"/>
  <c r="U412" i="10"/>
  <c r="U413" i="10"/>
  <c r="U414" i="10"/>
  <c r="U415" i="10"/>
  <c r="U416" i="10"/>
  <c r="U417" i="10"/>
  <c r="U418" i="10"/>
  <c r="U419" i="10"/>
  <c r="U420" i="10"/>
  <c r="U421" i="10"/>
  <c r="U422" i="10"/>
  <c r="U423" i="10"/>
  <c r="U424" i="10"/>
  <c r="U425" i="10"/>
  <c r="U426" i="10"/>
  <c r="U427" i="10"/>
  <c r="U428" i="10"/>
  <c r="U429" i="10"/>
  <c r="U430" i="10"/>
  <c r="U431" i="10"/>
  <c r="U432" i="10"/>
  <c r="U433" i="10"/>
  <c r="U434" i="10"/>
  <c r="U435" i="10"/>
  <c r="U436" i="10"/>
  <c r="U437" i="10"/>
  <c r="U438" i="10"/>
  <c r="U439" i="10"/>
  <c r="U440" i="10"/>
  <c r="U441" i="10"/>
  <c r="U442" i="10"/>
  <c r="U443" i="10"/>
  <c r="U444" i="10"/>
  <c r="U445" i="10"/>
  <c r="U446" i="10"/>
  <c r="U447" i="10"/>
  <c r="U448" i="10"/>
  <c r="U449" i="10"/>
  <c r="U450" i="10"/>
  <c r="U451" i="10"/>
  <c r="U452" i="10"/>
  <c r="U453" i="10"/>
  <c r="U454" i="10"/>
  <c r="U455" i="10"/>
  <c r="U456" i="10"/>
  <c r="U457" i="10"/>
  <c r="U458" i="10"/>
  <c r="U459" i="10"/>
  <c r="U460" i="10"/>
  <c r="U461" i="10"/>
  <c r="U462" i="10"/>
  <c r="U463" i="10"/>
  <c r="U464" i="10"/>
  <c r="U465" i="10"/>
  <c r="U466" i="10"/>
  <c r="U467" i="10"/>
  <c r="U468" i="10"/>
  <c r="U469" i="10"/>
  <c r="U470" i="10"/>
  <c r="U471" i="10"/>
  <c r="U472" i="10"/>
  <c r="U473" i="10"/>
  <c r="U474" i="10"/>
  <c r="U475" i="10"/>
  <c r="U476" i="10"/>
  <c r="U477" i="10"/>
  <c r="U478" i="10"/>
  <c r="U479" i="10"/>
  <c r="U480" i="10"/>
  <c r="U481" i="10"/>
  <c r="U482" i="10"/>
  <c r="U483" i="10"/>
  <c r="U484" i="10"/>
  <c r="U485" i="10"/>
  <c r="U486" i="10"/>
  <c r="U487" i="10"/>
  <c r="U488" i="10"/>
  <c r="U489" i="10"/>
  <c r="U490" i="10"/>
  <c r="U491" i="10"/>
  <c r="U492" i="10"/>
  <c r="U493" i="10"/>
  <c r="U494" i="10"/>
  <c r="U495" i="10"/>
  <c r="U496" i="10"/>
  <c r="U497" i="10"/>
  <c r="U498" i="10"/>
  <c r="U499" i="10"/>
  <c r="U500" i="10"/>
  <c r="U501" i="10"/>
  <c r="U502" i="10"/>
  <c r="U503" i="10"/>
  <c r="U504" i="10"/>
  <c r="U505" i="10"/>
  <c r="U506" i="10"/>
  <c r="U507" i="10"/>
  <c r="U508" i="10"/>
  <c r="U509" i="10"/>
  <c r="U510" i="10"/>
  <c r="U511" i="10"/>
  <c r="U512" i="10"/>
  <c r="U513" i="10"/>
  <c r="U514" i="10"/>
  <c r="U515" i="10"/>
  <c r="U516" i="10"/>
  <c r="U517" i="10"/>
  <c r="U518" i="10"/>
  <c r="U519" i="10"/>
  <c r="U520" i="10"/>
  <c r="U521" i="10"/>
  <c r="U522" i="10"/>
  <c r="U523" i="10"/>
  <c r="U524" i="10"/>
  <c r="U525" i="10"/>
  <c r="U526" i="10"/>
  <c r="U527" i="10"/>
  <c r="U528" i="10"/>
  <c r="U529" i="10"/>
  <c r="U530" i="10"/>
  <c r="U531" i="10"/>
  <c r="U532" i="10"/>
  <c r="U533" i="10"/>
  <c r="U534" i="10"/>
  <c r="U535" i="10"/>
  <c r="U536" i="10"/>
  <c r="U537" i="10"/>
  <c r="U538" i="10"/>
  <c r="U539" i="10"/>
  <c r="U540" i="10"/>
  <c r="U541" i="10"/>
  <c r="U542" i="10"/>
  <c r="U543" i="10"/>
  <c r="U544" i="10"/>
  <c r="U545" i="10"/>
  <c r="U546" i="10"/>
  <c r="U547" i="10"/>
  <c r="U548" i="10"/>
  <c r="U549" i="10"/>
  <c r="U550" i="10"/>
  <c r="U551" i="10"/>
  <c r="U552" i="10"/>
  <c r="U553" i="10"/>
  <c r="U554" i="10"/>
  <c r="U555" i="10"/>
  <c r="U556" i="10"/>
  <c r="U557" i="10"/>
  <c r="U558" i="10"/>
  <c r="U559" i="10"/>
  <c r="U560" i="10"/>
  <c r="U561" i="10"/>
  <c r="U562" i="10"/>
  <c r="U563" i="10"/>
  <c r="U564" i="10"/>
  <c r="U565" i="10"/>
  <c r="U566" i="10"/>
  <c r="U567" i="10"/>
  <c r="U568" i="10"/>
  <c r="U569" i="10"/>
  <c r="U570" i="10"/>
  <c r="U571" i="10"/>
  <c r="U572" i="10"/>
  <c r="U573" i="10"/>
  <c r="U574" i="10"/>
  <c r="U575" i="10"/>
  <c r="U576" i="10"/>
  <c r="U577" i="10"/>
  <c r="U578" i="10"/>
  <c r="U579" i="10"/>
  <c r="U580" i="10"/>
  <c r="U581" i="10"/>
  <c r="U582" i="10"/>
  <c r="U583" i="10"/>
  <c r="U584" i="10"/>
  <c r="U585" i="10"/>
  <c r="U586" i="10"/>
  <c r="U587" i="10"/>
  <c r="U588" i="10"/>
  <c r="U589" i="10"/>
  <c r="U590" i="10"/>
  <c r="U591" i="10"/>
  <c r="U592" i="10"/>
  <c r="U593" i="10"/>
  <c r="U594" i="10"/>
  <c r="U595" i="10"/>
  <c r="U596" i="10"/>
  <c r="U597" i="10"/>
  <c r="U598" i="10"/>
  <c r="U599" i="10"/>
  <c r="U600" i="10"/>
  <c r="U601" i="10"/>
  <c r="U602" i="10"/>
  <c r="U603" i="10"/>
  <c r="U604" i="10"/>
  <c r="U605" i="10"/>
  <c r="U606" i="10"/>
  <c r="U607" i="10"/>
  <c r="U608" i="10"/>
  <c r="U609" i="10"/>
  <c r="U610" i="10"/>
  <c r="U611" i="10"/>
  <c r="U612" i="10"/>
  <c r="U613" i="10"/>
  <c r="U614" i="10"/>
  <c r="U615" i="10"/>
  <c r="U616" i="10"/>
  <c r="U617" i="10"/>
  <c r="U618" i="10"/>
  <c r="U619" i="10"/>
  <c r="U620" i="10"/>
  <c r="U621" i="10"/>
  <c r="U622" i="10"/>
  <c r="U623" i="10"/>
  <c r="U624" i="10"/>
  <c r="U625" i="10"/>
  <c r="U626" i="10"/>
  <c r="U627" i="10"/>
  <c r="U628" i="10"/>
  <c r="U629" i="10"/>
  <c r="U630" i="10"/>
  <c r="U631" i="10"/>
  <c r="U632" i="10"/>
  <c r="U633" i="10"/>
  <c r="U634" i="10"/>
  <c r="U635" i="10"/>
  <c r="U636" i="10"/>
  <c r="U637" i="10"/>
  <c r="U638" i="10"/>
  <c r="U639" i="10"/>
  <c r="U640" i="10"/>
  <c r="U641" i="10"/>
  <c r="U642" i="10"/>
  <c r="U643" i="10"/>
  <c r="U644" i="10"/>
  <c r="U645" i="10"/>
  <c r="U646" i="10"/>
  <c r="U647" i="10"/>
  <c r="U648" i="10"/>
  <c r="U649" i="10"/>
  <c r="U650" i="10"/>
  <c r="U651" i="10"/>
  <c r="U652" i="10"/>
  <c r="U653" i="10"/>
  <c r="U654" i="10"/>
  <c r="U655" i="10"/>
  <c r="U656" i="10"/>
  <c r="U657" i="10"/>
  <c r="U658" i="10"/>
  <c r="U659" i="10"/>
  <c r="U660" i="10"/>
  <c r="U661" i="10"/>
  <c r="U662" i="10"/>
  <c r="U663" i="10"/>
  <c r="U664" i="10"/>
  <c r="U665" i="10"/>
  <c r="U666" i="10"/>
  <c r="U667" i="10"/>
  <c r="U668" i="10"/>
  <c r="U669" i="10"/>
  <c r="U670" i="10"/>
  <c r="U671" i="10"/>
  <c r="U672" i="10"/>
  <c r="U673" i="10"/>
  <c r="U674" i="10"/>
  <c r="U675" i="10"/>
  <c r="U676" i="10"/>
  <c r="U677" i="10"/>
  <c r="U678" i="10"/>
  <c r="U679" i="10"/>
  <c r="U680" i="10"/>
  <c r="U681" i="10"/>
  <c r="U682" i="10"/>
  <c r="U683" i="10"/>
  <c r="U684" i="10"/>
  <c r="U685" i="10"/>
  <c r="U686" i="10"/>
  <c r="U687" i="10"/>
  <c r="U688" i="10"/>
  <c r="U689" i="10"/>
  <c r="U690" i="10"/>
  <c r="U691" i="10"/>
  <c r="U692" i="10"/>
  <c r="U693" i="10"/>
  <c r="U694" i="10"/>
  <c r="U695" i="10"/>
  <c r="U696" i="10"/>
  <c r="U697" i="10"/>
  <c r="U698" i="10"/>
  <c r="U699" i="10"/>
  <c r="U700" i="10"/>
  <c r="U701" i="10"/>
  <c r="U702" i="10"/>
  <c r="U703" i="10"/>
  <c r="U704" i="10"/>
  <c r="U705" i="10"/>
  <c r="U706" i="10"/>
  <c r="U707" i="10"/>
  <c r="U708" i="10"/>
  <c r="U709" i="10"/>
  <c r="U710" i="10"/>
  <c r="U711" i="10"/>
  <c r="U712" i="10"/>
  <c r="U713" i="10"/>
  <c r="U714" i="10"/>
  <c r="U715" i="10"/>
  <c r="U716" i="10"/>
  <c r="U717" i="10"/>
  <c r="U718" i="10"/>
  <c r="U719" i="10"/>
  <c r="U720" i="10"/>
  <c r="U721" i="10"/>
  <c r="U722" i="10"/>
  <c r="U723" i="10"/>
  <c r="U724" i="10"/>
  <c r="U725" i="10"/>
  <c r="U726" i="10"/>
  <c r="U727" i="10"/>
  <c r="U728" i="10"/>
  <c r="U729" i="10"/>
  <c r="U730" i="10"/>
  <c r="U731" i="10"/>
  <c r="U732" i="10"/>
  <c r="U733" i="10"/>
  <c r="U734" i="10"/>
  <c r="U735" i="10"/>
  <c r="U736" i="10"/>
  <c r="U737" i="10"/>
  <c r="U738" i="10"/>
  <c r="U739" i="10"/>
  <c r="U740" i="10"/>
  <c r="U741" i="10"/>
  <c r="U742" i="10"/>
  <c r="U743" i="10"/>
  <c r="U744" i="10"/>
  <c r="U745" i="10"/>
  <c r="U746" i="10"/>
  <c r="U747" i="10"/>
  <c r="U748" i="10"/>
  <c r="U749" i="10"/>
  <c r="U750" i="10"/>
  <c r="U751" i="10"/>
  <c r="U752" i="10"/>
  <c r="U753" i="10"/>
  <c r="U754" i="10"/>
  <c r="U755" i="10"/>
  <c r="U756" i="10"/>
  <c r="U757" i="10"/>
  <c r="U758" i="10"/>
  <c r="U759" i="10"/>
  <c r="U760" i="10"/>
  <c r="U761" i="10"/>
  <c r="U762" i="10"/>
  <c r="U763" i="10"/>
  <c r="U764" i="10"/>
  <c r="U765" i="10"/>
  <c r="U766" i="10"/>
  <c r="U767" i="10"/>
  <c r="U768" i="10"/>
  <c r="U769" i="10"/>
  <c r="U770" i="10"/>
  <c r="U771" i="10"/>
  <c r="U772" i="10"/>
  <c r="U773" i="10"/>
  <c r="U774" i="10"/>
  <c r="U775" i="10"/>
  <c r="U776" i="10"/>
  <c r="U777" i="10"/>
  <c r="U778" i="10"/>
  <c r="U779" i="10"/>
  <c r="U780" i="10"/>
  <c r="U781" i="10"/>
  <c r="U782" i="10"/>
  <c r="U783" i="10"/>
  <c r="U784" i="10"/>
  <c r="U785" i="10"/>
  <c r="U786" i="10"/>
  <c r="U787" i="10"/>
  <c r="U788" i="10"/>
  <c r="U789" i="10"/>
  <c r="U790" i="10"/>
  <c r="U791" i="10"/>
  <c r="U792" i="10"/>
  <c r="U793" i="10"/>
  <c r="U794" i="10"/>
  <c r="U795" i="10"/>
  <c r="U796" i="10"/>
  <c r="U797" i="10"/>
  <c r="U798" i="10"/>
  <c r="U799" i="10"/>
  <c r="U800" i="10"/>
  <c r="U801" i="10"/>
  <c r="U802" i="10"/>
  <c r="U803" i="10"/>
  <c r="U804" i="10"/>
  <c r="U805" i="10"/>
  <c r="U806" i="10"/>
  <c r="U807" i="10"/>
  <c r="U808" i="10"/>
  <c r="U809" i="10"/>
  <c r="U810" i="10"/>
  <c r="U811" i="10"/>
  <c r="U812" i="10"/>
  <c r="U813" i="10"/>
  <c r="U814" i="10"/>
  <c r="U815" i="10"/>
  <c r="U816" i="10"/>
  <c r="U817" i="10"/>
  <c r="U818" i="10"/>
  <c r="U819" i="10"/>
  <c r="U820" i="10"/>
  <c r="U821" i="10"/>
  <c r="U822" i="10"/>
  <c r="U823" i="10"/>
  <c r="U824" i="10"/>
  <c r="U825" i="10"/>
  <c r="U826" i="10"/>
  <c r="U827" i="10"/>
  <c r="U828" i="10"/>
  <c r="U829" i="10"/>
  <c r="U830" i="10"/>
  <c r="U831" i="10"/>
  <c r="U832" i="10"/>
  <c r="U833" i="10"/>
  <c r="U834" i="10"/>
  <c r="U835" i="10"/>
  <c r="U836" i="10"/>
  <c r="U837" i="10"/>
  <c r="U838" i="10"/>
  <c r="U839" i="10"/>
  <c r="U840" i="10"/>
  <c r="U841" i="10"/>
  <c r="U842" i="10"/>
  <c r="U843" i="10"/>
  <c r="U844" i="10"/>
  <c r="U845" i="10"/>
  <c r="U846" i="10"/>
  <c r="U847" i="10"/>
  <c r="U848" i="10"/>
  <c r="U849" i="10"/>
  <c r="U850" i="10"/>
  <c r="U851" i="10"/>
  <c r="U852" i="10"/>
  <c r="U853" i="10"/>
  <c r="U854" i="10"/>
  <c r="U855" i="10"/>
  <c r="U856" i="10"/>
  <c r="U857" i="10"/>
  <c r="U858" i="10"/>
  <c r="U859" i="10"/>
  <c r="U860" i="10"/>
  <c r="U861" i="10"/>
  <c r="U862" i="10"/>
  <c r="U863" i="10"/>
  <c r="U864" i="10"/>
  <c r="U865" i="10"/>
  <c r="U866" i="10"/>
  <c r="U867" i="10"/>
  <c r="U868" i="10"/>
  <c r="U869" i="10"/>
  <c r="U870" i="10"/>
  <c r="U871" i="10"/>
  <c r="U872" i="10"/>
  <c r="U873" i="10"/>
  <c r="U874" i="10"/>
  <c r="U875" i="10"/>
  <c r="U876" i="10"/>
  <c r="U877" i="10"/>
  <c r="U878" i="10"/>
  <c r="U879" i="10"/>
  <c r="U880" i="10"/>
  <c r="U881" i="10"/>
  <c r="U882" i="10"/>
  <c r="U883" i="10"/>
  <c r="U884" i="10"/>
  <c r="U885" i="10"/>
  <c r="U886" i="10"/>
  <c r="U887" i="10"/>
  <c r="U888" i="10"/>
  <c r="U889" i="10"/>
  <c r="U890" i="10"/>
  <c r="U891" i="10"/>
  <c r="U892" i="10"/>
  <c r="U893" i="10"/>
  <c r="U894" i="10"/>
  <c r="U895" i="10"/>
  <c r="U896" i="10"/>
  <c r="U897" i="10"/>
  <c r="U898" i="10"/>
  <c r="U899" i="10"/>
  <c r="U900" i="10"/>
  <c r="U901" i="10"/>
  <c r="U902" i="10"/>
  <c r="U903" i="10"/>
  <c r="U904" i="10"/>
  <c r="U905" i="10"/>
  <c r="U906" i="10"/>
  <c r="U907" i="10"/>
  <c r="U908" i="10"/>
  <c r="U909" i="10"/>
  <c r="U910" i="10"/>
  <c r="U911" i="10"/>
  <c r="U912" i="10"/>
  <c r="U913" i="10"/>
  <c r="U914" i="10"/>
  <c r="U915" i="10"/>
  <c r="U916" i="10"/>
  <c r="U917" i="10"/>
  <c r="U918" i="10"/>
  <c r="U919" i="10"/>
  <c r="U920" i="10"/>
  <c r="U921" i="10"/>
  <c r="U922" i="10"/>
  <c r="U923" i="10"/>
  <c r="U924" i="10"/>
  <c r="U925" i="10"/>
  <c r="U926" i="10"/>
  <c r="U927" i="10"/>
  <c r="U928" i="10"/>
  <c r="U929" i="10"/>
  <c r="U930" i="10"/>
  <c r="U931" i="10"/>
  <c r="U932" i="10"/>
  <c r="U933" i="10"/>
  <c r="U934" i="10"/>
  <c r="U935" i="10"/>
  <c r="U936" i="10"/>
  <c r="U937" i="10"/>
  <c r="U938" i="10"/>
  <c r="U939" i="10"/>
  <c r="U940" i="10"/>
  <c r="U941" i="10"/>
  <c r="U942" i="10"/>
  <c r="U943" i="10"/>
  <c r="U944" i="10"/>
  <c r="U945" i="10"/>
  <c r="U946" i="10"/>
  <c r="U947" i="10"/>
  <c r="U948" i="10"/>
  <c r="U949" i="10"/>
  <c r="U950" i="10"/>
  <c r="U951" i="10"/>
  <c r="U952" i="10"/>
  <c r="U953" i="10"/>
  <c r="U954" i="10"/>
  <c r="U955" i="10"/>
  <c r="U956" i="10"/>
  <c r="U957" i="10"/>
  <c r="U958" i="10"/>
  <c r="U959" i="10"/>
  <c r="U960" i="10"/>
  <c r="U961" i="10"/>
  <c r="U962" i="10"/>
  <c r="U963" i="10"/>
  <c r="U964" i="10"/>
  <c r="U965" i="10"/>
  <c r="U966" i="10"/>
  <c r="U967" i="10"/>
  <c r="U968" i="10"/>
  <c r="U969" i="10"/>
  <c r="U970" i="10"/>
  <c r="U971" i="10"/>
  <c r="U972" i="10"/>
  <c r="U973" i="10"/>
  <c r="U974" i="10"/>
  <c r="U975" i="10"/>
  <c r="U976" i="10"/>
  <c r="U977" i="10"/>
  <c r="U978" i="10"/>
  <c r="U979" i="10"/>
  <c r="U980" i="10"/>
  <c r="U981" i="10"/>
  <c r="U982" i="10"/>
  <c r="U983" i="10"/>
  <c r="U984" i="10"/>
  <c r="U985" i="10"/>
  <c r="U986" i="10"/>
  <c r="U987" i="10"/>
  <c r="U988" i="10"/>
  <c r="U989" i="10"/>
  <c r="U990" i="10"/>
  <c r="U991" i="10"/>
  <c r="U992" i="10"/>
  <c r="U993" i="10"/>
  <c r="U994" i="10"/>
  <c r="U995" i="10"/>
  <c r="U996" i="10"/>
  <c r="U997" i="10"/>
  <c r="U998" i="10"/>
  <c r="U999" i="10"/>
  <c r="U1000" i="10"/>
  <c r="U1001" i="10"/>
  <c r="U1002" i="10"/>
  <c r="U1003" i="10"/>
  <c r="U1004" i="10"/>
  <c r="U1005" i="10"/>
  <c r="U1006" i="10"/>
  <c r="U1007" i="10"/>
  <c r="U1008" i="10"/>
  <c r="U1009" i="10"/>
  <c r="U1010" i="10"/>
  <c r="U1011" i="10"/>
  <c r="U1012" i="10"/>
  <c r="U1013" i="10"/>
  <c r="U1014" i="10"/>
  <c r="U1015" i="10"/>
  <c r="U1016" i="10"/>
  <c r="U1017" i="10"/>
  <c r="U1018" i="10"/>
  <c r="U1019" i="10"/>
  <c r="U1020" i="10"/>
  <c r="U1021" i="10"/>
  <c r="U1022" i="10"/>
  <c r="U1023" i="10"/>
  <c r="U1024" i="10"/>
  <c r="U1025" i="10"/>
  <c r="U1026" i="10"/>
  <c r="U1027" i="10"/>
  <c r="U1028" i="10"/>
  <c r="U1029" i="10"/>
  <c r="U1030" i="10"/>
  <c r="U1031" i="10"/>
  <c r="U1032" i="10"/>
  <c r="U1033" i="10"/>
  <c r="U1034" i="10"/>
  <c r="U1035" i="10"/>
  <c r="U1036" i="10"/>
  <c r="U1037" i="10"/>
  <c r="U1038" i="10"/>
  <c r="U1039" i="10"/>
  <c r="U1040" i="10"/>
  <c r="U1041" i="10"/>
  <c r="U1042" i="10"/>
  <c r="U1043" i="10"/>
  <c r="U1044" i="10"/>
  <c r="U1045" i="10"/>
  <c r="U1046" i="10"/>
  <c r="U1047" i="10"/>
  <c r="U1048" i="10"/>
  <c r="U1049" i="10"/>
  <c r="U1050" i="10"/>
  <c r="U1051" i="10"/>
  <c r="U1052" i="10"/>
  <c r="U1053" i="10"/>
  <c r="U1054" i="10"/>
  <c r="U1055" i="10"/>
  <c r="U1056" i="10"/>
  <c r="U1057" i="10"/>
  <c r="U1058" i="10"/>
  <c r="U1059" i="10"/>
  <c r="U1060" i="10"/>
  <c r="U1061" i="10"/>
  <c r="U1062" i="10"/>
  <c r="U1063" i="10"/>
  <c r="U1064" i="10"/>
  <c r="U1065" i="10"/>
  <c r="U1066" i="10"/>
  <c r="U1067" i="10"/>
  <c r="U1068" i="10"/>
  <c r="U1069" i="10"/>
  <c r="U1070" i="10"/>
  <c r="U1071" i="10"/>
  <c r="U1072" i="10"/>
  <c r="U1073" i="10"/>
  <c r="U1074" i="10"/>
  <c r="U1075" i="10"/>
  <c r="U1076" i="10"/>
  <c r="U1077" i="10"/>
  <c r="U1078" i="10"/>
  <c r="U1079" i="10"/>
  <c r="U1080" i="10"/>
  <c r="U1081" i="10"/>
  <c r="U1082" i="10"/>
  <c r="U1083" i="10"/>
  <c r="U1084" i="10"/>
  <c r="U1085" i="10"/>
  <c r="U1086" i="10"/>
  <c r="U1087" i="10"/>
  <c r="U1088" i="10"/>
  <c r="U1089" i="10"/>
  <c r="U1090" i="10"/>
  <c r="U1091" i="10"/>
  <c r="U1092" i="10"/>
  <c r="U1093" i="10"/>
  <c r="U1094" i="10"/>
  <c r="U1095" i="10"/>
  <c r="U1096" i="10"/>
  <c r="U1097" i="10"/>
  <c r="U1098" i="10"/>
  <c r="U1099" i="10"/>
  <c r="U1100" i="10"/>
  <c r="U1101" i="10"/>
  <c r="U1102" i="10"/>
  <c r="U1103" i="10"/>
  <c r="U1104" i="10"/>
  <c r="U1105" i="10"/>
  <c r="U1106" i="10"/>
  <c r="U1107" i="10"/>
  <c r="U1108" i="10"/>
  <c r="U1109" i="10"/>
  <c r="U1110" i="10"/>
  <c r="U1111" i="10"/>
  <c r="U1112" i="10"/>
  <c r="U1113" i="10"/>
  <c r="U1114" i="10"/>
  <c r="U1115" i="10"/>
  <c r="U1116" i="10"/>
  <c r="U1117" i="10"/>
  <c r="U1118" i="10"/>
  <c r="U1119" i="10"/>
  <c r="U1120" i="10"/>
  <c r="U1121" i="10"/>
  <c r="U1122" i="10"/>
  <c r="U1123" i="10"/>
  <c r="U1124" i="10"/>
  <c r="U1125" i="10"/>
  <c r="U1126" i="10"/>
  <c r="U1127" i="10"/>
  <c r="U1128" i="10"/>
  <c r="U1129" i="10"/>
  <c r="U1130" i="10"/>
  <c r="U1131" i="10"/>
  <c r="U1132" i="10"/>
  <c r="U1133" i="10"/>
  <c r="U1134" i="10"/>
  <c r="U1135" i="10"/>
  <c r="U1136" i="10"/>
  <c r="U1137" i="10"/>
  <c r="U1138" i="10"/>
  <c r="U1139" i="10"/>
  <c r="U1140" i="10"/>
  <c r="U1141" i="10"/>
  <c r="U1142" i="10"/>
  <c r="U1143" i="10"/>
  <c r="U1144" i="10"/>
  <c r="U1145" i="10"/>
  <c r="U1146" i="10"/>
  <c r="U1147" i="10"/>
  <c r="U1148" i="10"/>
  <c r="U1149" i="10"/>
  <c r="U1150" i="10"/>
  <c r="U1151" i="10"/>
  <c r="U1152" i="10"/>
  <c r="U1153" i="10"/>
  <c r="U1154" i="10"/>
  <c r="U1155" i="10"/>
  <c r="U1156" i="10"/>
  <c r="U1157" i="10"/>
  <c r="U1158" i="10"/>
  <c r="U1159" i="10"/>
  <c r="U1160" i="10"/>
  <c r="U1161" i="10"/>
  <c r="U1162" i="10"/>
  <c r="U1163" i="10"/>
  <c r="U1164" i="10"/>
  <c r="U1165" i="10"/>
  <c r="U1166" i="10"/>
  <c r="U1167" i="10"/>
  <c r="U1168" i="10"/>
  <c r="U1169" i="10"/>
  <c r="U1170" i="10"/>
  <c r="U1171" i="10"/>
  <c r="U1172" i="10"/>
  <c r="U1173" i="10"/>
  <c r="U1174" i="10"/>
  <c r="U1175" i="10"/>
  <c r="U1176" i="10"/>
  <c r="U1177" i="10"/>
  <c r="U1178" i="10"/>
  <c r="U1179" i="10"/>
  <c r="U1180" i="10"/>
  <c r="U1181" i="10"/>
  <c r="U1182" i="10"/>
  <c r="U1183" i="10"/>
  <c r="U1184" i="10"/>
  <c r="U1185" i="10"/>
  <c r="U1186" i="10"/>
  <c r="U1187" i="10"/>
  <c r="U1188" i="10"/>
  <c r="U1189" i="10"/>
  <c r="U1190" i="10"/>
  <c r="U1191" i="10"/>
  <c r="U1192" i="10"/>
  <c r="U1193" i="10"/>
  <c r="U1194" i="10"/>
  <c r="U1195" i="10"/>
  <c r="U1196" i="10"/>
  <c r="U1197" i="10"/>
  <c r="U1198" i="10"/>
  <c r="U1199" i="10"/>
  <c r="U1200" i="10"/>
  <c r="U1201" i="10"/>
  <c r="U1202" i="10"/>
  <c r="U1203" i="10"/>
  <c r="U1204" i="10"/>
  <c r="U1205" i="10"/>
  <c r="U1206" i="10"/>
  <c r="U1207" i="10"/>
  <c r="U1208" i="10"/>
  <c r="U1209" i="10"/>
  <c r="U1210" i="10"/>
  <c r="U1211" i="10"/>
  <c r="U1212" i="10"/>
  <c r="U1213" i="10"/>
  <c r="U1214" i="10"/>
  <c r="U1215" i="10"/>
  <c r="U1216" i="10"/>
  <c r="U1217" i="10"/>
  <c r="U1218" i="10"/>
  <c r="U1219" i="10"/>
  <c r="U1220" i="10"/>
  <c r="U1221" i="10"/>
  <c r="U1222" i="10"/>
  <c r="U1223" i="10"/>
  <c r="U1224" i="10"/>
  <c r="U1225" i="10"/>
  <c r="U1226" i="10"/>
  <c r="U1227" i="10"/>
  <c r="U1228" i="10"/>
  <c r="U1229" i="10"/>
  <c r="U1230" i="10"/>
  <c r="U1231" i="10"/>
  <c r="U1232" i="10"/>
  <c r="U1233" i="10"/>
  <c r="U1234" i="10"/>
  <c r="U1235" i="10"/>
  <c r="U1236" i="10"/>
  <c r="U1237" i="10"/>
  <c r="U1238" i="10"/>
  <c r="U1239" i="10"/>
  <c r="U1240" i="10"/>
  <c r="U1241" i="10"/>
  <c r="U1242" i="10"/>
  <c r="U1243" i="10"/>
  <c r="U1244" i="10"/>
  <c r="U1245" i="10"/>
  <c r="U1246" i="10"/>
  <c r="U1247" i="10"/>
  <c r="U1248" i="10"/>
  <c r="U1249" i="10"/>
  <c r="U1250" i="10"/>
  <c r="U1251" i="10"/>
  <c r="U1252" i="10"/>
  <c r="U1253" i="10"/>
  <c r="U1254" i="10"/>
  <c r="U1255" i="10"/>
  <c r="U1256" i="10"/>
  <c r="U1257" i="10"/>
  <c r="U1258" i="10"/>
  <c r="U1259" i="10"/>
  <c r="U1260" i="10"/>
  <c r="U1261" i="10"/>
  <c r="U1262" i="10"/>
  <c r="U1263" i="10"/>
  <c r="U1264" i="10"/>
  <c r="U1265" i="10"/>
  <c r="U1266" i="10"/>
  <c r="U1267" i="10"/>
  <c r="U1268" i="10"/>
  <c r="U1269" i="10"/>
  <c r="U1270" i="10"/>
  <c r="U1271" i="10"/>
  <c r="U1272" i="10"/>
  <c r="U1273" i="10"/>
  <c r="U1274" i="10"/>
  <c r="U1275" i="10"/>
  <c r="U1276" i="10"/>
  <c r="U1277" i="10"/>
  <c r="U1278" i="10"/>
  <c r="U1279" i="10"/>
  <c r="U1280" i="10"/>
  <c r="U1281" i="10"/>
  <c r="U1282" i="10"/>
  <c r="U1283" i="10"/>
  <c r="U1284" i="10"/>
  <c r="U1285" i="10"/>
  <c r="U1286" i="10"/>
  <c r="U1287" i="10"/>
  <c r="U1288" i="10"/>
  <c r="U1289" i="10"/>
  <c r="U1290" i="10"/>
  <c r="U1291" i="10"/>
  <c r="U1292" i="10"/>
  <c r="U1293" i="10"/>
  <c r="U1294" i="10"/>
  <c r="U1295" i="10"/>
  <c r="U1296" i="10"/>
  <c r="U1297" i="10"/>
  <c r="U1298" i="10"/>
  <c r="U1299" i="10"/>
  <c r="U1300" i="10"/>
  <c r="U1301" i="10"/>
  <c r="U1302" i="10"/>
  <c r="U1303" i="10"/>
  <c r="U1304" i="10"/>
  <c r="U1305" i="10"/>
  <c r="U1306" i="10"/>
  <c r="U1307" i="10"/>
  <c r="U1308" i="10"/>
  <c r="U1309" i="10"/>
  <c r="U1310" i="10"/>
  <c r="U1311" i="10"/>
  <c r="U1312" i="10"/>
  <c r="U1313" i="10"/>
  <c r="U1314" i="10"/>
  <c r="U1315" i="10"/>
  <c r="U1316" i="10"/>
  <c r="U1317" i="10"/>
  <c r="U1318" i="10"/>
  <c r="U1319" i="10"/>
  <c r="U1320" i="10"/>
  <c r="U1321" i="10"/>
  <c r="U1322" i="10"/>
  <c r="U1323" i="10"/>
  <c r="U1324" i="10"/>
  <c r="U1325" i="10"/>
  <c r="U1326" i="10"/>
  <c r="U1327" i="10"/>
  <c r="U1328" i="10"/>
  <c r="U1329" i="10"/>
  <c r="U1330" i="10"/>
  <c r="U1331" i="10"/>
  <c r="U1332" i="10"/>
  <c r="U1333" i="10"/>
  <c r="U1334" i="10"/>
  <c r="U1335" i="10"/>
  <c r="U1336" i="10"/>
  <c r="U1337" i="10"/>
  <c r="U1338" i="10"/>
  <c r="U1339" i="10"/>
  <c r="U1340" i="10"/>
  <c r="U1341" i="10"/>
  <c r="U1342" i="10"/>
  <c r="U1343" i="10"/>
  <c r="U1344" i="10"/>
  <c r="U1345" i="10"/>
  <c r="U1346" i="10"/>
  <c r="U1347" i="10"/>
  <c r="U1348" i="10"/>
  <c r="U1349" i="10"/>
  <c r="U1350" i="10"/>
  <c r="U1351" i="10"/>
  <c r="U1352" i="10"/>
  <c r="U1353" i="10"/>
  <c r="U1354" i="10"/>
  <c r="U1355" i="10"/>
  <c r="U1356" i="10"/>
  <c r="U1357" i="10"/>
  <c r="U1358" i="10"/>
  <c r="U1359" i="10"/>
  <c r="U1360" i="10"/>
  <c r="U1361" i="10"/>
  <c r="U1362" i="10"/>
  <c r="U1363" i="10"/>
  <c r="U1364" i="10"/>
  <c r="U1365" i="10"/>
  <c r="U1366" i="10"/>
  <c r="U1367" i="10"/>
  <c r="U1368" i="10"/>
  <c r="U1369" i="10"/>
  <c r="U1370" i="10"/>
  <c r="U1371" i="10"/>
  <c r="U1372" i="10"/>
  <c r="U1373" i="10"/>
  <c r="U1374" i="10"/>
  <c r="U1375" i="10"/>
  <c r="U1376" i="10"/>
  <c r="U1377" i="10"/>
  <c r="U1378" i="10"/>
  <c r="U1379" i="10"/>
  <c r="U1380" i="10"/>
  <c r="U1381" i="10"/>
  <c r="U1382" i="10"/>
  <c r="U1383" i="10"/>
  <c r="U1384" i="10"/>
  <c r="U1385" i="10"/>
  <c r="U1386" i="10"/>
  <c r="U1387" i="10"/>
  <c r="U1388" i="10"/>
  <c r="U1389" i="10"/>
  <c r="U1390" i="10"/>
  <c r="U1391" i="10"/>
  <c r="U1392" i="10"/>
  <c r="U1393" i="10"/>
  <c r="U1394" i="10"/>
  <c r="U1395" i="10"/>
  <c r="U1396" i="10"/>
  <c r="U1397" i="10"/>
  <c r="U1398" i="10"/>
  <c r="U1399" i="10"/>
  <c r="U1400" i="10"/>
  <c r="U1401" i="10"/>
  <c r="U1402" i="10"/>
  <c r="U1403" i="10"/>
  <c r="U1404" i="10"/>
  <c r="U1405" i="10"/>
  <c r="U1406" i="10"/>
  <c r="U1407" i="10"/>
  <c r="U1408" i="10"/>
  <c r="U1409" i="10"/>
  <c r="U1410" i="10"/>
  <c r="U1411" i="10"/>
  <c r="U1412" i="10"/>
  <c r="U1413" i="10"/>
  <c r="U1414" i="10"/>
  <c r="U1415" i="10"/>
  <c r="U1416" i="10"/>
  <c r="U1417" i="10"/>
  <c r="U1418" i="10"/>
  <c r="U1419" i="10"/>
  <c r="U1420" i="10"/>
  <c r="U1421" i="10"/>
  <c r="U1422" i="10"/>
  <c r="U1423" i="10"/>
  <c r="U1424" i="10"/>
  <c r="U1425" i="10"/>
  <c r="U1426" i="10"/>
  <c r="U1427" i="10"/>
  <c r="U1428" i="10"/>
  <c r="U1429" i="10"/>
  <c r="U1430" i="10"/>
  <c r="U1431" i="10"/>
  <c r="U1432" i="10"/>
  <c r="U1433" i="10"/>
  <c r="U1434" i="10"/>
  <c r="U1435" i="10"/>
  <c r="U1436" i="10"/>
  <c r="U1437" i="10"/>
  <c r="U1438" i="10"/>
  <c r="U1439" i="10"/>
  <c r="U1440" i="10"/>
  <c r="U1441" i="10"/>
  <c r="U1442" i="10"/>
  <c r="U1443" i="10"/>
  <c r="U1444" i="10"/>
  <c r="U1445" i="10"/>
  <c r="U1446" i="10"/>
  <c r="U1447" i="10"/>
  <c r="U1448" i="10"/>
  <c r="U1449" i="10"/>
  <c r="U1450" i="10"/>
  <c r="U1451" i="10"/>
  <c r="U1452" i="10"/>
  <c r="U1453" i="10"/>
  <c r="U1454" i="10"/>
  <c r="U1455" i="10"/>
  <c r="U1456" i="10"/>
  <c r="U1457" i="10"/>
  <c r="U1458" i="10"/>
  <c r="U1459" i="10"/>
  <c r="U1460" i="10"/>
  <c r="U1461" i="10"/>
  <c r="U1462" i="10"/>
  <c r="U1463" i="10"/>
  <c r="U1464" i="10"/>
  <c r="U1465" i="10"/>
  <c r="U1466" i="10"/>
  <c r="U1467" i="10"/>
  <c r="U1468" i="10"/>
  <c r="U1469" i="10"/>
  <c r="U1470" i="10"/>
  <c r="U1471" i="10"/>
  <c r="U1472" i="10"/>
  <c r="U1473" i="10"/>
  <c r="U1474" i="10"/>
  <c r="U1475" i="10"/>
  <c r="U1476" i="10"/>
  <c r="U1477" i="10"/>
  <c r="U1478" i="10"/>
  <c r="U1479" i="10"/>
  <c r="U1480" i="10"/>
  <c r="U1481" i="10"/>
  <c r="U1482" i="10"/>
  <c r="U1483" i="10"/>
  <c r="U1484" i="10"/>
  <c r="U1485" i="10"/>
  <c r="U1486" i="10"/>
  <c r="U1487" i="10"/>
  <c r="U1488" i="10"/>
  <c r="U1489" i="10"/>
  <c r="U1490" i="10"/>
  <c r="U1491" i="10"/>
  <c r="U1492" i="10"/>
  <c r="U1493" i="10"/>
  <c r="U1494" i="10"/>
  <c r="U1495" i="10"/>
  <c r="U1496" i="10"/>
  <c r="U1497" i="10"/>
  <c r="U1498" i="10"/>
  <c r="U1499" i="10"/>
  <c r="U1500" i="10"/>
  <c r="U1501" i="10"/>
  <c r="U1502" i="10"/>
  <c r="U1503" i="10"/>
  <c r="U1504" i="10"/>
  <c r="U1505" i="10"/>
  <c r="U1506" i="10"/>
  <c r="U1507" i="10"/>
  <c r="U1508" i="10"/>
  <c r="U1509" i="10"/>
  <c r="U1510" i="10"/>
  <c r="U1511" i="10"/>
  <c r="U1512" i="10"/>
  <c r="U1513" i="10"/>
  <c r="U1514" i="10"/>
  <c r="U1515" i="10"/>
  <c r="U1516" i="10"/>
  <c r="U1517" i="10"/>
  <c r="U1518" i="10"/>
  <c r="U1519" i="10"/>
  <c r="U1520" i="10"/>
  <c r="U1521" i="10"/>
  <c r="U1522" i="10"/>
  <c r="U1523" i="10"/>
  <c r="U1524" i="10"/>
  <c r="U1525" i="10"/>
  <c r="U1526" i="10"/>
  <c r="U1527" i="10"/>
  <c r="U1528" i="10"/>
  <c r="U1529" i="10"/>
  <c r="U1530" i="10"/>
  <c r="U1531" i="10"/>
  <c r="U1532" i="10"/>
  <c r="U1533" i="10"/>
  <c r="U1534" i="10"/>
  <c r="U1535" i="10"/>
  <c r="U1536" i="10"/>
  <c r="U1537" i="10"/>
  <c r="U1538" i="10"/>
  <c r="U1539" i="10"/>
  <c r="U1540" i="10"/>
  <c r="U1541" i="10"/>
  <c r="U1542" i="10"/>
  <c r="U1543" i="10"/>
  <c r="U1544" i="10"/>
  <c r="U1545" i="10"/>
  <c r="U1546" i="10"/>
  <c r="U1547" i="10"/>
  <c r="U1548" i="10"/>
  <c r="U1549" i="10"/>
  <c r="U1550" i="10"/>
  <c r="U1551" i="10"/>
  <c r="U1552" i="10"/>
  <c r="U1553" i="10"/>
  <c r="U1554" i="10"/>
  <c r="U1555" i="10"/>
  <c r="U1556" i="10"/>
  <c r="U1557" i="10"/>
  <c r="U1558" i="10"/>
  <c r="U1559" i="10"/>
  <c r="U1560" i="10"/>
  <c r="U1561" i="10"/>
  <c r="U1562" i="10"/>
  <c r="U1563" i="10"/>
  <c r="U1564" i="10"/>
  <c r="U1565" i="10"/>
  <c r="U1566" i="10"/>
  <c r="U1567" i="10"/>
  <c r="U1568" i="10"/>
  <c r="U1569" i="10"/>
  <c r="U1570" i="10"/>
  <c r="U1571" i="10"/>
  <c r="U1572" i="10"/>
  <c r="U1573" i="10"/>
  <c r="U1574" i="10"/>
  <c r="U1575" i="10"/>
  <c r="U1576" i="10"/>
  <c r="U1577" i="10"/>
  <c r="U1578" i="10"/>
  <c r="U1579" i="10"/>
  <c r="U1580" i="10"/>
  <c r="U1581" i="10"/>
  <c r="U1582" i="10"/>
  <c r="U1583" i="10"/>
  <c r="U1584" i="10"/>
  <c r="U1585" i="10"/>
  <c r="U1586" i="10"/>
  <c r="U1587" i="10"/>
  <c r="U1588" i="10"/>
  <c r="U1589" i="10"/>
  <c r="U1590" i="10"/>
  <c r="U1591" i="10"/>
  <c r="U1592" i="10"/>
  <c r="U1593" i="10"/>
  <c r="U1594" i="10"/>
  <c r="U1595" i="10"/>
  <c r="U1596" i="10"/>
  <c r="U1597" i="10"/>
  <c r="U1598" i="10"/>
  <c r="U1599" i="10"/>
  <c r="U1600" i="10"/>
  <c r="U1601" i="10"/>
  <c r="U1602" i="10"/>
  <c r="U1603" i="10"/>
  <c r="U1604" i="10"/>
  <c r="U1605" i="10"/>
  <c r="U1606" i="10"/>
  <c r="U1607" i="10"/>
  <c r="U1608" i="10"/>
  <c r="U1609" i="10"/>
  <c r="U1610" i="10"/>
  <c r="U1611" i="10"/>
  <c r="U1612" i="10"/>
  <c r="U1613" i="10"/>
  <c r="U1614" i="10"/>
  <c r="U1615" i="10"/>
  <c r="U1616" i="10"/>
  <c r="U1617" i="10"/>
  <c r="U1618" i="10"/>
  <c r="U1619" i="10"/>
  <c r="U1620" i="10"/>
  <c r="U1621" i="10"/>
  <c r="U1622" i="10"/>
  <c r="U1623" i="10"/>
  <c r="U1624" i="10"/>
  <c r="U1625" i="10"/>
  <c r="U1626" i="10"/>
  <c r="U1627" i="10"/>
  <c r="U1628" i="10"/>
  <c r="U1629" i="10"/>
  <c r="U1630" i="10"/>
  <c r="U1631" i="10"/>
  <c r="U1632" i="10"/>
  <c r="U1633" i="10"/>
  <c r="U1634" i="10"/>
  <c r="U1635" i="10"/>
  <c r="U1636" i="10"/>
  <c r="U1637" i="10"/>
  <c r="U1638" i="10"/>
  <c r="U1639" i="10"/>
  <c r="U1640" i="10"/>
  <c r="U1641" i="10"/>
  <c r="U1642" i="10"/>
  <c r="U1643" i="10"/>
  <c r="U1644" i="10"/>
  <c r="U1645" i="10"/>
  <c r="U1646" i="10"/>
  <c r="U1647" i="10"/>
  <c r="U1648" i="10"/>
  <c r="U1649" i="10"/>
  <c r="U1650" i="10"/>
  <c r="U1651" i="10"/>
  <c r="U1652" i="10"/>
  <c r="U1653" i="10"/>
  <c r="U1654" i="10"/>
  <c r="U1655" i="10"/>
  <c r="U1656" i="10"/>
  <c r="U1657" i="10"/>
  <c r="U1658" i="10"/>
  <c r="U1659" i="10"/>
  <c r="U1660" i="10"/>
  <c r="U1661" i="10"/>
  <c r="U1662" i="10"/>
  <c r="U1663" i="10"/>
  <c r="U1664" i="10"/>
  <c r="U1665" i="10"/>
  <c r="U1666" i="10"/>
  <c r="U1667" i="10"/>
  <c r="U1668" i="10"/>
  <c r="U1669" i="10"/>
  <c r="U1670" i="10"/>
  <c r="U1671" i="10"/>
  <c r="U1672" i="10"/>
  <c r="U1673" i="10"/>
  <c r="U1674" i="10"/>
  <c r="U1675" i="10"/>
  <c r="U1676" i="10"/>
  <c r="U1677" i="10"/>
  <c r="U1678" i="10"/>
  <c r="U1679" i="10"/>
  <c r="U1680" i="10"/>
  <c r="U1681" i="10"/>
  <c r="U1682" i="10"/>
  <c r="U1683" i="10"/>
  <c r="U1684" i="10"/>
  <c r="U1685" i="10"/>
  <c r="U1686" i="10"/>
  <c r="U1687" i="10"/>
  <c r="U1688" i="10"/>
  <c r="U1689" i="10"/>
  <c r="U1690" i="10"/>
  <c r="U1691" i="10"/>
  <c r="U1692" i="10"/>
  <c r="U1693" i="10"/>
  <c r="U1694" i="10"/>
  <c r="U1695" i="10"/>
  <c r="U1696" i="10"/>
  <c r="U1697" i="10"/>
  <c r="U1698" i="10"/>
  <c r="U1699" i="10"/>
  <c r="U1700" i="10"/>
  <c r="U1701" i="10"/>
  <c r="U1702" i="10"/>
  <c r="U1703" i="10"/>
  <c r="U1704" i="10"/>
  <c r="U1705" i="10"/>
  <c r="U1706" i="10"/>
  <c r="U1707" i="10"/>
  <c r="U1708" i="10"/>
  <c r="U1709" i="10"/>
  <c r="U1710" i="10"/>
  <c r="U1711" i="10"/>
  <c r="U1712" i="10"/>
  <c r="U1713" i="10"/>
  <c r="U1714" i="10"/>
  <c r="U1715" i="10"/>
  <c r="U1716" i="10"/>
  <c r="U1717" i="10"/>
  <c r="U1718" i="10"/>
  <c r="U1719" i="10"/>
  <c r="U1720" i="10"/>
  <c r="U1721" i="10"/>
  <c r="U1722" i="10"/>
  <c r="U1723" i="10"/>
  <c r="U1724" i="10"/>
  <c r="U1725" i="10"/>
  <c r="U1726" i="10"/>
  <c r="U1727" i="10"/>
  <c r="U1728" i="10"/>
  <c r="U1729" i="10"/>
  <c r="U1730" i="10"/>
  <c r="U1731" i="10"/>
  <c r="U1732" i="10"/>
  <c r="U1733" i="10"/>
  <c r="U1734" i="10"/>
  <c r="U1735" i="10"/>
  <c r="U1736" i="10"/>
  <c r="U1737" i="10"/>
  <c r="U1738" i="10"/>
  <c r="U1739" i="10"/>
  <c r="U1740" i="10"/>
  <c r="U1741" i="10"/>
  <c r="U1742" i="10"/>
  <c r="U1743" i="10"/>
  <c r="U1744" i="10"/>
  <c r="U1745" i="10"/>
  <c r="U1746" i="10"/>
  <c r="U1747" i="10"/>
  <c r="U1748" i="10"/>
  <c r="U1749" i="10"/>
  <c r="U1750" i="10"/>
  <c r="U1751" i="10"/>
  <c r="U1752" i="10"/>
  <c r="U1753" i="10"/>
  <c r="U1754" i="10"/>
  <c r="U1755" i="10"/>
  <c r="U1756" i="10"/>
  <c r="U1757" i="10"/>
  <c r="U1758" i="10"/>
  <c r="U1759" i="10"/>
  <c r="U1760" i="10"/>
  <c r="U1761" i="10"/>
  <c r="U1762" i="10"/>
  <c r="U1763" i="10"/>
  <c r="U1764" i="10"/>
  <c r="U1765" i="10"/>
  <c r="U1766" i="10"/>
  <c r="U1767" i="10"/>
  <c r="U1768" i="10"/>
  <c r="U1769" i="10"/>
  <c r="U1770" i="10"/>
  <c r="U1771" i="10"/>
  <c r="U1772" i="10"/>
  <c r="U1773" i="10"/>
  <c r="U1774" i="10"/>
  <c r="U1775" i="10"/>
  <c r="U1776" i="10"/>
  <c r="U1777" i="10"/>
  <c r="U1778" i="10"/>
  <c r="U1779" i="10"/>
  <c r="U1780" i="10"/>
  <c r="U1781" i="10"/>
  <c r="U1782" i="10"/>
  <c r="U1783" i="10"/>
  <c r="U1784" i="10"/>
  <c r="U1785" i="10"/>
  <c r="U1786" i="10"/>
  <c r="U1787" i="10"/>
  <c r="U1788" i="10"/>
  <c r="U1789" i="10"/>
  <c r="U1790" i="10"/>
  <c r="U1791" i="10"/>
  <c r="U1792" i="10"/>
  <c r="U1793" i="10"/>
  <c r="U1794" i="10"/>
  <c r="U1795" i="10"/>
  <c r="U1796" i="10"/>
  <c r="U1797" i="10"/>
  <c r="U1798" i="10"/>
  <c r="U1799" i="10"/>
  <c r="U1800" i="10"/>
  <c r="U1801" i="10"/>
  <c r="U1802" i="10"/>
  <c r="U1803" i="10"/>
  <c r="U1804" i="10"/>
  <c r="U1805" i="10"/>
  <c r="U1806" i="10"/>
  <c r="U1807" i="10"/>
  <c r="U1808" i="10"/>
  <c r="U1809" i="10"/>
  <c r="U1810" i="10"/>
  <c r="U1811" i="10"/>
  <c r="U1812" i="10"/>
  <c r="U1813" i="10"/>
  <c r="U1814" i="10"/>
  <c r="U1815" i="10"/>
  <c r="U1816" i="10"/>
  <c r="U1817" i="10"/>
  <c r="U1818" i="10"/>
  <c r="U1819" i="10"/>
  <c r="U1820" i="10"/>
  <c r="U1821" i="10"/>
  <c r="U1822" i="10"/>
  <c r="U1823" i="10"/>
  <c r="U1824" i="10"/>
  <c r="U1825" i="10"/>
  <c r="U1826" i="10"/>
  <c r="U1827" i="10"/>
  <c r="U1828" i="10"/>
  <c r="U1829" i="10"/>
  <c r="U1830" i="10"/>
  <c r="U1831" i="10"/>
  <c r="U1832" i="10"/>
  <c r="U1833" i="10"/>
  <c r="U1834" i="10"/>
  <c r="U1835" i="10"/>
  <c r="U1836" i="10"/>
  <c r="U1837" i="10"/>
  <c r="U1838" i="10"/>
  <c r="U1839" i="10"/>
  <c r="U1840" i="10"/>
  <c r="U1841" i="10"/>
  <c r="U1842" i="10"/>
  <c r="U1843" i="10"/>
  <c r="U1844" i="10"/>
  <c r="U1845" i="10"/>
  <c r="U1846" i="10"/>
  <c r="U1847" i="10"/>
  <c r="U1848" i="10"/>
  <c r="U1849" i="10"/>
  <c r="U1850" i="10"/>
  <c r="U1851" i="10"/>
  <c r="U1852" i="10"/>
  <c r="U1853" i="10"/>
  <c r="U1854" i="10"/>
  <c r="U1855" i="10"/>
  <c r="U1856" i="10"/>
  <c r="U1857" i="10"/>
  <c r="U1858" i="10"/>
  <c r="U1859" i="10"/>
  <c r="U1860" i="10"/>
  <c r="U1861" i="10"/>
  <c r="U1862" i="10"/>
  <c r="U1863" i="10"/>
  <c r="U1864" i="10"/>
  <c r="U1865" i="10"/>
  <c r="U1866" i="10"/>
  <c r="U1867" i="10"/>
  <c r="U1868" i="10"/>
  <c r="U1869" i="10"/>
  <c r="U1870" i="10"/>
  <c r="U1871" i="10"/>
  <c r="U1872" i="10"/>
  <c r="U1873" i="10"/>
  <c r="U1874" i="10"/>
  <c r="U1875" i="10"/>
  <c r="U1876" i="10"/>
  <c r="U1877" i="10"/>
  <c r="U1878" i="10"/>
  <c r="U1879" i="10"/>
  <c r="U1880" i="10"/>
  <c r="U1881" i="10"/>
  <c r="U1882" i="10"/>
  <c r="U1883" i="10"/>
  <c r="U1884" i="10"/>
  <c r="U1885" i="10"/>
  <c r="U1886" i="10"/>
  <c r="U1887" i="10"/>
  <c r="U1888" i="10"/>
  <c r="U1889" i="10"/>
  <c r="U1890" i="10"/>
  <c r="U1891" i="10"/>
  <c r="U1892" i="10"/>
  <c r="U1893" i="10"/>
  <c r="U1894" i="10"/>
  <c r="U1895" i="10"/>
  <c r="U1896" i="10"/>
  <c r="U1897" i="10"/>
  <c r="U1898" i="10"/>
  <c r="U1899" i="10"/>
  <c r="U1900" i="10"/>
  <c r="U1901" i="10"/>
  <c r="U1902" i="10"/>
  <c r="U1903" i="10"/>
  <c r="U1904" i="10"/>
  <c r="U1905" i="10"/>
  <c r="U1906" i="10"/>
  <c r="U1907" i="10"/>
  <c r="U1908" i="10"/>
  <c r="U1909" i="10"/>
  <c r="U1910" i="10"/>
  <c r="U1911" i="10"/>
  <c r="U1912" i="10"/>
  <c r="U1913" i="10"/>
  <c r="U1914" i="10"/>
  <c r="U1915" i="10"/>
  <c r="U1916" i="10"/>
  <c r="U1917" i="10"/>
  <c r="U1918" i="10"/>
  <c r="U1919" i="10"/>
  <c r="U1920" i="10"/>
  <c r="U1921" i="10"/>
  <c r="U1922" i="10"/>
  <c r="U1923" i="10"/>
  <c r="U1924" i="10"/>
  <c r="U1925" i="10"/>
  <c r="U1926" i="10"/>
  <c r="U1927" i="10"/>
  <c r="U1928" i="10"/>
  <c r="U1929" i="10"/>
  <c r="U1930" i="10"/>
  <c r="U1931" i="10"/>
  <c r="U1932" i="10"/>
  <c r="U1933" i="10"/>
  <c r="U1934" i="10"/>
  <c r="U1935" i="10"/>
  <c r="U1936" i="10"/>
  <c r="U1937" i="10"/>
  <c r="U1938" i="10"/>
  <c r="U1939" i="10"/>
  <c r="U1940" i="10"/>
  <c r="U1941" i="10"/>
  <c r="U1942" i="10"/>
  <c r="U1943" i="10"/>
  <c r="U1944" i="10"/>
  <c r="U1945" i="10"/>
  <c r="U1946" i="10"/>
  <c r="U1947" i="10"/>
  <c r="U1948" i="10"/>
  <c r="U1949" i="10"/>
  <c r="U1950" i="10"/>
  <c r="U1951" i="10"/>
  <c r="U1952" i="10"/>
  <c r="U1953" i="10"/>
  <c r="U1954" i="10"/>
  <c r="U1955" i="10"/>
  <c r="U1956" i="10"/>
  <c r="U1957" i="10"/>
  <c r="U1958" i="10"/>
  <c r="U1959" i="10"/>
  <c r="U1960" i="10"/>
  <c r="U1961" i="10"/>
  <c r="U1962" i="10"/>
  <c r="U1963" i="10"/>
  <c r="U1964" i="10"/>
  <c r="U1965" i="10"/>
  <c r="U1966" i="10"/>
  <c r="U1967" i="10"/>
  <c r="U1968" i="10"/>
  <c r="U1969" i="10"/>
  <c r="U1970" i="10"/>
  <c r="U1971" i="10"/>
  <c r="U1972" i="10"/>
  <c r="U1973" i="10"/>
  <c r="U1974" i="10"/>
  <c r="U1975" i="10"/>
  <c r="U1976" i="10"/>
  <c r="U1977" i="10"/>
  <c r="U1978" i="10"/>
  <c r="U1979" i="10"/>
  <c r="U1980" i="10"/>
  <c r="U1981" i="10"/>
  <c r="U1982" i="10"/>
  <c r="U1983" i="10"/>
  <c r="U1984" i="10"/>
  <c r="U1985" i="10"/>
  <c r="U1986" i="10"/>
  <c r="U1987" i="10"/>
  <c r="U1988" i="10"/>
  <c r="U1989" i="10"/>
  <c r="U1990" i="10"/>
  <c r="U1991" i="10"/>
  <c r="U1992" i="10"/>
  <c r="U1993" i="10"/>
  <c r="U1994" i="10"/>
  <c r="U1995" i="10"/>
  <c r="U1996" i="10"/>
  <c r="U1997" i="10"/>
  <c r="U1998" i="10"/>
  <c r="U1999" i="10"/>
  <c r="U2000" i="10"/>
  <c r="U2001" i="10"/>
  <c r="U2002" i="10"/>
  <c r="U2003" i="10"/>
  <c r="U2004" i="10"/>
  <c r="U2005" i="10"/>
  <c r="U2006" i="10"/>
  <c r="U2007" i="10"/>
  <c r="U2008" i="10"/>
  <c r="U2009" i="10"/>
  <c r="U2010" i="10"/>
  <c r="U2011" i="10"/>
  <c r="U2012" i="10"/>
  <c r="U2013" i="10"/>
  <c r="U2014" i="10"/>
  <c r="U2015" i="10"/>
  <c r="U2016" i="10"/>
  <c r="U2017" i="10"/>
  <c r="U2018" i="10"/>
  <c r="U2019" i="10"/>
  <c r="U2020" i="10"/>
  <c r="U2021" i="10"/>
  <c r="U2022" i="10"/>
  <c r="U2023" i="10"/>
  <c r="U2024" i="10"/>
  <c r="U2025" i="10"/>
  <c r="U2026" i="10"/>
  <c r="U2027" i="10"/>
  <c r="U2028" i="10"/>
  <c r="U2029" i="10"/>
  <c r="U2030" i="10"/>
  <c r="U2031" i="10"/>
  <c r="U2032" i="10"/>
  <c r="U2033" i="10"/>
  <c r="U2034" i="10"/>
  <c r="U2035" i="10"/>
  <c r="U2036" i="10"/>
  <c r="U2037" i="10"/>
  <c r="U2038" i="10"/>
  <c r="U2039" i="10"/>
  <c r="U2040" i="10"/>
  <c r="U2041" i="10"/>
  <c r="U2042" i="10"/>
  <c r="U2043" i="10"/>
  <c r="U2044" i="10"/>
  <c r="U2045" i="10"/>
  <c r="U2046" i="10"/>
  <c r="U2047" i="10"/>
  <c r="U2048" i="10"/>
  <c r="U2049" i="10"/>
  <c r="U2050" i="10"/>
  <c r="U2051" i="10"/>
  <c r="U2052" i="10"/>
  <c r="U2053" i="10"/>
  <c r="U2054" i="10"/>
  <c r="U2055" i="10"/>
  <c r="U2056" i="10"/>
  <c r="U2057" i="10"/>
  <c r="U2058" i="10"/>
  <c r="U2059" i="10"/>
  <c r="U2060" i="10"/>
  <c r="U2061" i="10"/>
  <c r="U2062" i="10"/>
  <c r="U2063" i="10"/>
  <c r="U2064" i="10"/>
  <c r="U2065" i="10"/>
  <c r="U2066" i="10"/>
  <c r="U2067" i="10"/>
  <c r="U2068" i="10"/>
  <c r="U2069" i="10"/>
  <c r="U2070" i="10"/>
  <c r="U2071" i="10"/>
  <c r="U2072" i="10"/>
  <c r="U2073" i="10"/>
  <c r="U2074" i="10"/>
  <c r="U2075" i="10"/>
  <c r="U2076" i="10"/>
  <c r="U2077" i="10"/>
  <c r="U2078" i="10"/>
  <c r="U2079" i="10"/>
  <c r="U2080" i="10"/>
  <c r="U2081" i="10"/>
  <c r="U2082" i="10"/>
  <c r="U2083" i="10"/>
  <c r="U2084" i="10"/>
  <c r="U2085" i="10"/>
  <c r="U2086" i="10"/>
  <c r="U2087" i="10"/>
  <c r="U2088" i="10"/>
  <c r="U2089" i="10"/>
  <c r="U2090" i="10"/>
  <c r="U2091" i="10"/>
  <c r="U2092" i="10"/>
  <c r="U2093" i="10"/>
  <c r="U2094" i="10"/>
  <c r="U2095" i="10"/>
  <c r="U2096" i="10"/>
  <c r="U2097" i="10"/>
  <c r="U2098" i="10"/>
  <c r="U2099" i="10"/>
  <c r="U2100" i="10"/>
  <c r="U2101" i="10"/>
  <c r="U2102" i="10"/>
  <c r="U2103" i="10"/>
  <c r="U2104" i="10"/>
  <c r="U2105" i="10"/>
  <c r="U2106" i="10"/>
  <c r="U2107" i="10"/>
  <c r="U2108" i="10"/>
  <c r="U2109" i="10"/>
  <c r="U2110" i="10"/>
  <c r="U2111" i="10"/>
  <c r="U2112" i="10"/>
  <c r="U2113" i="10"/>
  <c r="U2114" i="10"/>
  <c r="U2115" i="10"/>
  <c r="U2116" i="10"/>
  <c r="U2117" i="10"/>
  <c r="U2118" i="10"/>
  <c r="U2119" i="10"/>
  <c r="U2120" i="10"/>
  <c r="U2121" i="10"/>
  <c r="U2122" i="10"/>
  <c r="U2123" i="10"/>
  <c r="U2124" i="10"/>
  <c r="U2125" i="10"/>
  <c r="U2126" i="10"/>
  <c r="U2127" i="10"/>
  <c r="U2128" i="10"/>
  <c r="U2129" i="10"/>
  <c r="U2130" i="10"/>
  <c r="U2131" i="10"/>
  <c r="U2132" i="10"/>
  <c r="U2133" i="10"/>
  <c r="U2134" i="10"/>
  <c r="U2135" i="10"/>
  <c r="U2136" i="10"/>
  <c r="U2137" i="10"/>
  <c r="U2138" i="10"/>
  <c r="U2139" i="10"/>
  <c r="U2140" i="10"/>
  <c r="U2141" i="10"/>
  <c r="U2142" i="10"/>
  <c r="U2143" i="10"/>
  <c r="U2144" i="10"/>
  <c r="U2145" i="10"/>
  <c r="U2146" i="10"/>
  <c r="U2147" i="10"/>
  <c r="U2148" i="10"/>
  <c r="U2149" i="10"/>
  <c r="U2150" i="10"/>
  <c r="U2151" i="10"/>
  <c r="U2152" i="10"/>
  <c r="U2153" i="10"/>
  <c r="U2154" i="10"/>
  <c r="U2155" i="10"/>
  <c r="U2156" i="10"/>
  <c r="U2157" i="10"/>
  <c r="U2158" i="10"/>
  <c r="U2159" i="10"/>
  <c r="U2160" i="10"/>
  <c r="U2161" i="10"/>
  <c r="U2162" i="10"/>
  <c r="U2163" i="10"/>
  <c r="U2164" i="10"/>
  <c r="U2165" i="10"/>
  <c r="U2166" i="10"/>
  <c r="U2167" i="10"/>
  <c r="U2168" i="10"/>
  <c r="U2169" i="10"/>
  <c r="U2170" i="10"/>
  <c r="U2171" i="10"/>
  <c r="U2172" i="10"/>
  <c r="U2173" i="10"/>
  <c r="U2174" i="10"/>
  <c r="U2175" i="10"/>
  <c r="U2176" i="10"/>
  <c r="U2177" i="10"/>
  <c r="U2178" i="10"/>
  <c r="U2179" i="10"/>
  <c r="U2180" i="10"/>
  <c r="U2181" i="10"/>
  <c r="U2182" i="10"/>
  <c r="U2183" i="10"/>
  <c r="U2184" i="10"/>
  <c r="U2185" i="10"/>
  <c r="U2186" i="10"/>
  <c r="U2187" i="10"/>
  <c r="U2188" i="10"/>
  <c r="U2189" i="10"/>
  <c r="U2190" i="10"/>
  <c r="U2191" i="10"/>
  <c r="U2192" i="10"/>
  <c r="U2193" i="10"/>
  <c r="U2194" i="10"/>
  <c r="U2195" i="10"/>
  <c r="U2196" i="10"/>
  <c r="U2197" i="10"/>
  <c r="U2198" i="10"/>
  <c r="U2199" i="10"/>
  <c r="U2200" i="10"/>
  <c r="U2201" i="10"/>
  <c r="U2202" i="10"/>
  <c r="U2203" i="10"/>
  <c r="U2204" i="10"/>
  <c r="U2205" i="10"/>
  <c r="U2206" i="10"/>
  <c r="U2207" i="10"/>
  <c r="U2208" i="10"/>
  <c r="U2209" i="10"/>
  <c r="U2210" i="10"/>
  <c r="U2211" i="10"/>
  <c r="U2212" i="10"/>
  <c r="U2213" i="10"/>
  <c r="U2214" i="10"/>
  <c r="U2215" i="10"/>
  <c r="U2216" i="10"/>
  <c r="U2217" i="10"/>
  <c r="U2218" i="10"/>
  <c r="U2219" i="10"/>
  <c r="U2220" i="10"/>
  <c r="U2221" i="10"/>
  <c r="U2222" i="10"/>
  <c r="U2223" i="10"/>
  <c r="U2224" i="10"/>
  <c r="U2225" i="10"/>
  <c r="U2226" i="10"/>
  <c r="U2227" i="10"/>
  <c r="U2228" i="10"/>
  <c r="U2229" i="10"/>
  <c r="U2230" i="10"/>
  <c r="U2231" i="10"/>
  <c r="U2232" i="10"/>
  <c r="U2233" i="10"/>
  <c r="U2234" i="10"/>
  <c r="U2235" i="10"/>
  <c r="U2236" i="10"/>
  <c r="U2237" i="10"/>
  <c r="U2238" i="10"/>
  <c r="U2239" i="10"/>
  <c r="U2240" i="10"/>
  <c r="U2241" i="10"/>
  <c r="U2242" i="10"/>
  <c r="U2243" i="10"/>
  <c r="U2244" i="10"/>
  <c r="U2245" i="10"/>
  <c r="U2246" i="10"/>
  <c r="U2247" i="10"/>
  <c r="U2248" i="10"/>
  <c r="U2249" i="10"/>
  <c r="U2250" i="10"/>
  <c r="U2251" i="10"/>
  <c r="U2252" i="10"/>
  <c r="U2253" i="10"/>
  <c r="U2254" i="10"/>
  <c r="U2255" i="10"/>
  <c r="U2256" i="10"/>
  <c r="U2257" i="10"/>
  <c r="U2258" i="10"/>
  <c r="U2259" i="10"/>
  <c r="U2260" i="10"/>
  <c r="U2261" i="10"/>
  <c r="U2262" i="10"/>
  <c r="U2263" i="10"/>
  <c r="U2264" i="10"/>
  <c r="U2265" i="10"/>
  <c r="U2266" i="10"/>
  <c r="U2267" i="10"/>
  <c r="U2268" i="10"/>
  <c r="U2269" i="10"/>
  <c r="U2270" i="10"/>
  <c r="U2271" i="10"/>
  <c r="U2272" i="10"/>
  <c r="U2273" i="10"/>
  <c r="U2274" i="10"/>
  <c r="U2275" i="10"/>
  <c r="U2276" i="10"/>
  <c r="U2277" i="10"/>
  <c r="U2278" i="10"/>
  <c r="U2279" i="10"/>
  <c r="U2280" i="10"/>
  <c r="U2281" i="10"/>
  <c r="U2282" i="10"/>
  <c r="U2283" i="10"/>
  <c r="U2284" i="10"/>
  <c r="U2285" i="10"/>
  <c r="U2286" i="10"/>
  <c r="U2287" i="10"/>
  <c r="U2288" i="10"/>
  <c r="U2289" i="10"/>
  <c r="U2290" i="10"/>
  <c r="U2291" i="10"/>
  <c r="U2292" i="10"/>
  <c r="U2293" i="10"/>
  <c r="U2294" i="10"/>
  <c r="U2295" i="10"/>
  <c r="U2296" i="10"/>
  <c r="U2297" i="10"/>
  <c r="U2298" i="10"/>
  <c r="U2299" i="10"/>
  <c r="U2300" i="10"/>
  <c r="U2301" i="10"/>
  <c r="U2302" i="10"/>
  <c r="U2303" i="10"/>
  <c r="U2304" i="10"/>
  <c r="U2305" i="10"/>
  <c r="U2306" i="10"/>
  <c r="U2307" i="10"/>
  <c r="U2308" i="10"/>
  <c r="U2309" i="10"/>
  <c r="U2310" i="10"/>
  <c r="U2311" i="10"/>
  <c r="U2312" i="10"/>
  <c r="U2313" i="10"/>
  <c r="U2314" i="10"/>
  <c r="U2315" i="10"/>
  <c r="U2316" i="10"/>
  <c r="U2317" i="10"/>
  <c r="U2318" i="10"/>
  <c r="U2319" i="10"/>
  <c r="U2320" i="10"/>
  <c r="U2321" i="10"/>
  <c r="U2322" i="10"/>
  <c r="U2323" i="10"/>
  <c r="U2324" i="10"/>
  <c r="U2325" i="10"/>
  <c r="U2326" i="10"/>
  <c r="U2327" i="10"/>
  <c r="U2328" i="10"/>
  <c r="U2329" i="10"/>
  <c r="U2330" i="10"/>
  <c r="U2331" i="10"/>
  <c r="U2332" i="10"/>
  <c r="U2333" i="10"/>
  <c r="U2334" i="10"/>
  <c r="U2335" i="10"/>
  <c r="U2336" i="10"/>
  <c r="U2337" i="10"/>
  <c r="U2338" i="10"/>
  <c r="U2339" i="10"/>
  <c r="U2340" i="10"/>
  <c r="U2341" i="10"/>
  <c r="U2342" i="10"/>
  <c r="U2343" i="10"/>
  <c r="U2344" i="10"/>
  <c r="U2345" i="10"/>
  <c r="U2346" i="10"/>
  <c r="U2347" i="10"/>
  <c r="U2348" i="10"/>
  <c r="U2349" i="10"/>
  <c r="U2350" i="10"/>
  <c r="U2351" i="10"/>
  <c r="U2352" i="10"/>
  <c r="U2353" i="10"/>
  <c r="U2354" i="10"/>
  <c r="U2355" i="10"/>
  <c r="U2356" i="10"/>
  <c r="U2357" i="10"/>
  <c r="U2358" i="10"/>
  <c r="U2359" i="10"/>
  <c r="U2360" i="10"/>
  <c r="U2361" i="10"/>
  <c r="U2362" i="10"/>
  <c r="U2363" i="10"/>
  <c r="U2364" i="10"/>
  <c r="U2365" i="10"/>
  <c r="U2366" i="10"/>
  <c r="U2367" i="10"/>
  <c r="U2368" i="10"/>
  <c r="U2369" i="10"/>
  <c r="U2370" i="10"/>
  <c r="U2371" i="10"/>
  <c r="U2372" i="10"/>
  <c r="U2373" i="10"/>
  <c r="U2374" i="10"/>
  <c r="U2375" i="10"/>
  <c r="U2376" i="10"/>
  <c r="U2377" i="10"/>
  <c r="U2378" i="10"/>
  <c r="U2379" i="10"/>
  <c r="U2380" i="10"/>
  <c r="U2381" i="10"/>
  <c r="U2382" i="10"/>
  <c r="U2383" i="10"/>
  <c r="U2384" i="10"/>
  <c r="U2385" i="10"/>
  <c r="U2386" i="10"/>
  <c r="U2387" i="10"/>
  <c r="U2388" i="10"/>
  <c r="U2389" i="10"/>
  <c r="U2390" i="10"/>
  <c r="U2391" i="10"/>
  <c r="U2392" i="10"/>
  <c r="U2393" i="10"/>
  <c r="U2394" i="10"/>
  <c r="U2395" i="10"/>
  <c r="U2396" i="10"/>
  <c r="U2397" i="10"/>
  <c r="U2398" i="10"/>
  <c r="U2399" i="10"/>
  <c r="U2400" i="10"/>
  <c r="U2401" i="10"/>
  <c r="U2402" i="10"/>
  <c r="U2403" i="10"/>
  <c r="U2404" i="10"/>
  <c r="U2405" i="10"/>
  <c r="U2406" i="10"/>
  <c r="U2407" i="10"/>
  <c r="U2408" i="10"/>
  <c r="U2409" i="10"/>
  <c r="U2410" i="10"/>
  <c r="U2411" i="10"/>
  <c r="U2412" i="10"/>
  <c r="U2413" i="10"/>
  <c r="U2414" i="10"/>
  <c r="U2415" i="10"/>
  <c r="U2416" i="10"/>
  <c r="U2417" i="10"/>
  <c r="U2418" i="10"/>
  <c r="U2419" i="10"/>
  <c r="U2420" i="10"/>
  <c r="U2421" i="10"/>
  <c r="U2422" i="10"/>
  <c r="U2423" i="10"/>
  <c r="U2424" i="10"/>
  <c r="U2425" i="10"/>
  <c r="U2426" i="10"/>
  <c r="U2427" i="10"/>
  <c r="U2428" i="10"/>
  <c r="U2429" i="10"/>
  <c r="U2430" i="10"/>
  <c r="U2431" i="10"/>
  <c r="U2432" i="10"/>
  <c r="U2433" i="10"/>
  <c r="U2434" i="10"/>
  <c r="U2435" i="10"/>
  <c r="U2436" i="10"/>
  <c r="U2437" i="10"/>
  <c r="U2438" i="10"/>
  <c r="U2439" i="10"/>
  <c r="U2440" i="10"/>
  <c r="U2441" i="10"/>
  <c r="U2442" i="10"/>
  <c r="U2443" i="10"/>
  <c r="U2444" i="10"/>
  <c r="U2445" i="10"/>
  <c r="U2446" i="10"/>
  <c r="U2447" i="10"/>
  <c r="U2448" i="10"/>
  <c r="U2449" i="10"/>
  <c r="U2450" i="10"/>
  <c r="U2451" i="10"/>
  <c r="U2452" i="10"/>
  <c r="U2453" i="10"/>
  <c r="U2454" i="10"/>
  <c r="U2455" i="10"/>
  <c r="U2456" i="10"/>
  <c r="U2457" i="10"/>
  <c r="U2458" i="10"/>
  <c r="U2459" i="10"/>
  <c r="U2460" i="10"/>
  <c r="U2461" i="10"/>
  <c r="U2462" i="10"/>
  <c r="U2463" i="10"/>
  <c r="U2464" i="10"/>
  <c r="U2465" i="10"/>
  <c r="U2466" i="10"/>
  <c r="U2467" i="10"/>
  <c r="U2468" i="10"/>
  <c r="U2469" i="10"/>
  <c r="U2470" i="10"/>
  <c r="U2471" i="10"/>
  <c r="U2472" i="10"/>
  <c r="U2473" i="10"/>
  <c r="U2474" i="10"/>
  <c r="U2475" i="10"/>
  <c r="U2476" i="10"/>
  <c r="U2477" i="10"/>
  <c r="U2478" i="10"/>
  <c r="U2479" i="10"/>
  <c r="U2480" i="10"/>
  <c r="T4" i="10"/>
  <c r="T100" i="10"/>
  <c r="T101" i="10"/>
  <c r="T102" i="10"/>
  <c r="T103" i="10"/>
  <c r="T104" i="10"/>
  <c r="T105" i="10"/>
  <c r="T106" i="10"/>
  <c r="T107" i="10"/>
  <c r="T108" i="10"/>
  <c r="T109" i="10"/>
  <c r="T110" i="10"/>
  <c r="T111" i="10"/>
  <c r="T112" i="10"/>
  <c r="T113" i="10"/>
  <c r="T114" i="10"/>
  <c r="T115" i="10"/>
  <c r="T116" i="10"/>
  <c r="T117" i="10"/>
  <c r="T118" i="10"/>
  <c r="T119" i="10"/>
  <c r="T120" i="10"/>
  <c r="T121" i="10"/>
  <c r="T122" i="10"/>
  <c r="T123" i="10"/>
  <c r="T124" i="10"/>
  <c r="T125" i="10"/>
  <c r="T126" i="10"/>
  <c r="T127" i="10"/>
  <c r="T128" i="10"/>
  <c r="T129" i="10"/>
  <c r="T130" i="10"/>
  <c r="T131" i="10"/>
  <c r="T132" i="10"/>
  <c r="T133" i="10"/>
  <c r="T134" i="10"/>
  <c r="T135" i="10"/>
  <c r="T136" i="10"/>
  <c r="T137" i="10"/>
  <c r="T138" i="10"/>
  <c r="T139" i="10"/>
  <c r="T140" i="10"/>
  <c r="T141" i="10"/>
  <c r="T142" i="10"/>
  <c r="T143" i="10"/>
  <c r="T144" i="10"/>
  <c r="T145" i="10"/>
  <c r="T146" i="10"/>
  <c r="T147" i="10"/>
  <c r="T148" i="10"/>
  <c r="T149" i="10"/>
  <c r="T150" i="10"/>
  <c r="T151" i="10"/>
  <c r="T152" i="10"/>
  <c r="T153" i="10"/>
  <c r="T154" i="10"/>
  <c r="T155" i="10"/>
  <c r="T156" i="10"/>
  <c r="T157" i="10"/>
  <c r="T158" i="10"/>
  <c r="T159" i="10"/>
  <c r="T160" i="10"/>
  <c r="T161" i="10"/>
  <c r="T162" i="10"/>
  <c r="T163" i="10"/>
  <c r="T164" i="10"/>
  <c r="T165" i="10"/>
  <c r="T166" i="10"/>
  <c r="T167" i="10"/>
  <c r="T168" i="10"/>
  <c r="T169" i="10"/>
  <c r="T170" i="10"/>
  <c r="T171" i="10"/>
  <c r="T172" i="10"/>
  <c r="T173" i="10"/>
  <c r="T174" i="10"/>
  <c r="T175" i="10"/>
  <c r="T176" i="10"/>
  <c r="T177" i="10"/>
  <c r="T178" i="10"/>
  <c r="T179" i="10"/>
  <c r="T180" i="10"/>
  <c r="T181" i="10"/>
  <c r="T182" i="10"/>
  <c r="T183" i="10"/>
  <c r="T184" i="10"/>
  <c r="T185" i="10"/>
  <c r="T186" i="10"/>
  <c r="T187" i="10"/>
  <c r="T188" i="10"/>
  <c r="T189" i="10"/>
  <c r="T190" i="10"/>
  <c r="T191" i="10"/>
  <c r="T192" i="10"/>
  <c r="T193" i="10"/>
  <c r="T194" i="10"/>
  <c r="T195" i="10"/>
  <c r="T196" i="10"/>
  <c r="T197" i="10"/>
  <c r="T198" i="10"/>
  <c r="T199" i="10"/>
  <c r="T200" i="10"/>
  <c r="T201" i="10"/>
  <c r="T202" i="10"/>
  <c r="T203" i="10"/>
  <c r="T204" i="10"/>
  <c r="T205" i="10"/>
  <c r="T206" i="10"/>
  <c r="T207" i="10"/>
  <c r="T208" i="10"/>
  <c r="T209" i="10"/>
  <c r="T210" i="10"/>
  <c r="T211" i="10"/>
  <c r="T212" i="10"/>
  <c r="T213" i="10"/>
  <c r="T214" i="10"/>
  <c r="T215" i="10"/>
  <c r="T216" i="10"/>
  <c r="T217" i="10"/>
  <c r="T218" i="10"/>
  <c r="T219" i="10"/>
  <c r="T220" i="10"/>
  <c r="T221" i="10"/>
  <c r="T222" i="10"/>
  <c r="T223" i="10"/>
  <c r="T224" i="10"/>
  <c r="T225" i="10"/>
  <c r="T226" i="10"/>
  <c r="T227" i="10"/>
  <c r="T228" i="10"/>
  <c r="T229" i="10"/>
  <c r="T230" i="10"/>
  <c r="T231" i="10"/>
  <c r="T232" i="10"/>
  <c r="T233" i="10"/>
  <c r="T234" i="10"/>
  <c r="T235" i="10"/>
  <c r="T236" i="10"/>
  <c r="T237" i="10"/>
  <c r="T238" i="10"/>
  <c r="T239" i="10"/>
  <c r="T240" i="10"/>
  <c r="T241" i="10"/>
  <c r="T242" i="10"/>
  <c r="T243" i="10"/>
  <c r="T244" i="10"/>
  <c r="T245" i="10"/>
  <c r="T246" i="10"/>
  <c r="T247" i="10"/>
  <c r="T248" i="10"/>
  <c r="T249" i="10"/>
  <c r="T250" i="10"/>
  <c r="T251" i="10"/>
  <c r="T252" i="10"/>
  <c r="T253" i="10"/>
  <c r="T254" i="10"/>
  <c r="T255" i="10"/>
  <c r="T256" i="10"/>
  <c r="T257" i="10"/>
  <c r="T258" i="10"/>
  <c r="T259" i="10"/>
  <c r="T260" i="10"/>
  <c r="T261" i="10"/>
  <c r="T262" i="10"/>
  <c r="T263" i="10"/>
  <c r="T264" i="10"/>
  <c r="T265" i="10"/>
  <c r="T266" i="10"/>
  <c r="T267" i="10"/>
  <c r="T268" i="10"/>
  <c r="T269" i="10"/>
  <c r="T270" i="10"/>
  <c r="T271" i="10"/>
  <c r="T272" i="10"/>
  <c r="T273" i="10"/>
  <c r="T274" i="10"/>
  <c r="T275" i="10"/>
  <c r="T276" i="10"/>
  <c r="T277" i="10"/>
  <c r="T278" i="10"/>
  <c r="T279" i="10"/>
  <c r="T280" i="10"/>
  <c r="T281" i="10"/>
  <c r="T282" i="10"/>
  <c r="T283" i="10"/>
  <c r="T284" i="10"/>
  <c r="T285" i="10"/>
  <c r="T286" i="10"/>
  <c r="T287" i="10"/>
  <c r="T288" i="10"/>
  <c r="T289" i="10"/>
  <c r="T290" i="10"/>
  <c r="T291" i="10"/>
  <c r="T292" i="10"/>
  <c r="T293" i="10"/>
  <c r="T294" i="10"/>
  <c r="T295" i="10"/>
  <c r="T296" i="10"/>
  <c r="T297" i="10"/>
  <c r="T298" i="10"/>
  <c r="T299" i="10"/>
  <c r="T300" i="10"/>
  <c r="T301" i="10"/>
  <c r="T302" i="10"/>
  <c r="T303" i="10"/>
  <c r="T304" i="10"/>
  <c r="T305" i="10"/>
  <c r="T306" i="10"/>
  <c r="T307" i="10"/>
  <c r="T308" i="10"/>
  <c r="T309" i="10"/>
  <c r="T310" i="10"/>
  <c r="T311" i="10"/>
  <c r="T312" i="10"/>
  <c r="T313" i="10"/>
  <c r="T314" i="10"/>
  <c r="T315" i="10"/>
  <c r="T316" i="10"/>
  <c r="T317" i="10"/>
  <c r="T318" i="10"/>
  <c r="T319" i="10"/>
  <c r="T320" i="10"/>
  <c r="T321" i="10"/>
  <c r="T322" i="10"/>
  <c r="T323" i="10"/>
  <c r="T324" i="10"/>
  <c r="T325" i="10"/>
  <c r="T326" i="10"/>
  <c r="T327" i="10"/>
  <c r="T328" i="10"/>
  <c r="T329" i="10"/>
  <c r="T330" i="10"/>
  <c r="T331" i="10"/>
  <c r="T332" i="10"/>
  <c r="T333" i="10"/>
  <c r="T334" i="10"/>
  <c r="T335" i="10"/>
  <c r="T336" i="10"/>
  <c r="T337" i="10"/>
  <c r="T338" i="10"/>
  <c r="T339" i="10"/>
  <c r="T340" i="10"/>
  <c r="T341" i="10"/>
  <c r="T342" i="10"/>
  <c r="T343" i="10"/>
  <c r="T344" i="10"/>
  <c r="T345" i="10"/>
  <c r="T346" i="10"/>
  <c r="T347" i="10"/>
  <c r="T348" i="10"/>
  <c r="T349" i="10"/>
  <c r="T350" i="10"/>
  <c r="T351" i="10"/>
  <c r="T352" i="10"/>
  <c r="T353" i="10"/>
  <c r="T354" i="10"/>
  <c r="T355" i="10"/>
  <c r="T356" i="10"/>
  <c r="T357" i="10"/>
  <c r="T358" i="10"/>
  <c r="T359" i="10"/>
  <c r="T360" i="10"/>
  <c r="T361" i="10"/>
  <c r="T362" i="10"/>
  <c r="T363" i="10"/>
  <c r="T364" i="10"/>
  <c r="T365" i="10"/>
  <c r="T366" i="10"/>
  <c r="T367" i="10"/>
  <c r="T368" i="10"/>
  <c r="T369" i="10"/>
  <c r="T370" i="10"/>
  <c r="T371" i="10"/>
  <c r="T372" i="10"/>
  <c r="T373" i="10"/>
  <c r="T374" i="10"/>
  <c r="T375" i="10"/>
  <c r="T376" i="10"/>
  <c r="T377" i="10"/>
  <c r="T378" i="10"/>
  <c r="T379" i="10"/>
  <c r="T380" i="10"/>
  <c r="T381" i="10"/>
  <c r="T382" i="10"/>
  <c r="T383" i="10"/>
  <c r="T384" i="10"/>
  <c r="T385" i="10"/>
  <c r="T386" i="10"/>
  <c r="T387" i="10"/>
  <c r="T388" i="10"/>
  <c r="T389" i="10"/>
  <c r="T390" i="10"/>
  <c r="T391" i="10"/>
  <c r="T392" i="10"/>
  <c r="T393" i="10"/>
  <c r="T394" i="10"/>
  <c r="T395" i="10"/>
  <c r="T396" i="10"/>
  <c r="T397" i="10"/>
  <c r="T398" i="10"/>
  <c r="T399" i="10"/>
  <c r="T400" i="10"/>
  <c r="T401" i="10"/>
  <c r="T402" i="10"/>
  <c r="T403" i="10"/>
  <c r="T404" i="10"/>
  <c r="T405" i="10"/>
  <c r="T406" i="10"/>
  <c r="T407" i="10"/>
  <c r="T408" i="10"/>
  <c r="T409" i="10"/>
  <c r="T410" i="10"/>
  <c r="T411" i="10"/>
  <c r="T412" i="10"/>
  <c r="T413" i="10"/>
  <c r="T414" i="10"/>
  <c r="T415" i="10"/>
  <c r="T416" i="10"/>
  <c r="T417" i="10"/>
  <c r="T418" i="10"/>
  <c r="T419" i="10"/>
  <c r="T420" i="10"/>
  <c r="T421" i="10"/>
  <c r="T422" i="10"/>
  <c r="T423" i="10"/>
  <c r="T424" i="10"/>
  <c r="T425" i="10"/>
  <c r="T426" i="10"/>
  <c r="T427" i="10"/>
  <c r="T428" i="10"/>
  <c r="T429" i="10"/>
  <c r="T430" i="10"/>
  <c r="T431" i="10"/>
  <c r="T432" i="10"/>
  <c r="T433" i="10"/>
  <c r="T434" i="10"/>
  <c r="T435" i="10"/>
  <c r="T436" i="10"/>
  <c r="T437" i="10"/>
  <c r="T438" i="10"/>
  <c r="T439" i="10"/>
  <c r="T440" i="10"/>
  <c r="T441" i="10"/>
  <c r="T442" i="10"/>
  <c r="T443" i="10"/>
  <c r="T444" i="10"/>
  <c r="T445" i="10"/>
  <c r="T446" i="10"/>
  <c r="T447" i="10"/>
  <c r="T448" i="10"/>
  <c r="T449" i="10"/>
  <c r="T450" i="10"/>
  <c r="T451" i="10"/>
  <c r="T452" i="10"/>
  <c r="T453" i="10"/>
  <c r="T454" i="10"/>
  <c r="T455" i="10"/>
  <c r="T456" i="10"/>
  <c r="T457" i="10"/>
  <c r="T458" i="10"/>
  <c r="T459" i="10"/>
  <c r="T460" i="10"/>
  <c r="T461" i="10"/>
  <c r="T462" i="10"/>
  <c r="T463" i="10"/>
  <c r="T464" i="10"/>
  <c r="T465" i="10"/>
  <c r="T466" i="10"/>
  <c r="T467" i="10"/>
  <c r="T468" i="10"/>
  <c r="T469" i="10"/>
  <c r="T470" i="10"/>
  <c r="T471" i="10"/>
  <c r="T472" i="10"/>
  <c r="T473" i="10"/>
  <c r="T474" i="10"/>
  <c r="T475" i="10"/>
  <c r="T476" i="10"/>
  <c r="T477" i="10"/>
  <c r="T478" i="10"/>
  <c r="T479" i="10"/>
  <c r="T480" i="10"/>
  <c r="T481" i="10"/>
  <c r="T482" i="10"/>
  <c r="T483" i="10"/>
  <c r="T484" i="10"/>
  <c r="T485" i="10"/>
  <c r="T486" i="10"/>
  <c r="T487" i="10"/>
  <c r="T488" i="10"/>
  <c r="T489" i="10"/>
  <c r="T490" i="10"/>
  <c r="T491" i="10"/>
  <c r="T492" i="10"/>
  <c r="T493" i="10"/>
  <c r="T494" i="10"/>
  <c r="T495" i="10"/>
  <c r="T496" i="10"/>
  <c r="T497" i="10"/>
  <c r="T498" i="10"/>
  <c r="T499" i="10"/>
  <c r="T500" i="10"/>
  <c r="T501" i="10"/>
  <c r="T502" i="10"/>
  <c r="T503" i="10"/>
  <c r="T504" i="10"/>
  <c r="T505" i="10"/>
  <c r="T506" i="10"/>
  <c r="T507" i="10"/>
  <c r="T508" i="10"/>
  <c r="T509" i="10"/>
  <c r="T510" i="10"/>
  <c r="T511" i="10"/>
  <c r="T512" i="10"/>
  <c r="T513" i="10"/>
  <c r="T514" i="10"/>
  <c r="T515" i="10"/>
  <c r="T516" i="10"/>
  <c r="T517" i="10"/>
  <c r="T518" i="10"/>
  <c r="T519" i="10"/>
  <c r="T520" i="10"/>
  <c r="T521" i="10"/>
  <c r="T522" i="10"/>
  <c r="T523" i="10"/>
  <c r="T524" i="10"/>
  <c r="T525" i="10"/>
  <c r="T526" i="10"/>
  <c r="T527" i="10"/>
  <c r="T528" i="10"/>
  <c r="T529" i="10"/>
  <c r="T530" i="10"/>
  <c r="T531" i="10"/>
  <c r="T532" i="10"/>
  <c r="T533" i="10"/>
  <c r="T534" i="10"/>
  <c r="T535" i="10"/>
  <c r="T536" i="10"/>
  <c r="T537" i="10"/>
  <c r="T538" i="10"/>
  <c r="T539" i="10"/>
  <c r="T540" i="10"/>
  <c r="T541" i="10"/>
  <c r="T542" i="10"/>
  <c r="T543" i="10"/>
  <c r="T544" i="10"/>
  <c r="T545" i="10"/>
  <c r="T546" i="10"/>
  <c r="T547" i="10"/>
  <c r="T548" i="10"/>
  <c r="T549" i="10"/>
  <c r="T550" i="10"/>
  <c r="T551" i="10"/>
  <c r="T552" i="10"/>
  <c r="T553" i="10"/>
  <c r="T554" i="10"/>
  <c r="T555" i="10"/>
  <c r="T556" i="10"/>
  <c r="T557" i="10"/>
  <c r="T558" i="10"/>
  <c r="T559" i="10"/>
  <c r="T560" i="10"/>
  <c r="T561" i="10"/>
  <c r="T562" i="10"/>
  <c r="T563" i="10"/>
  <c r="T564" i="10"/>
  <c r="T565" i="10"/>
  <c r="T566" i="10"/>
  <c r="T567" i="10"/>
  <c r="T568" i="10"/>
  <c r="T569" i="10"/>
  <c r="T570" i="10"/>
  <c r="T571" i="10"/>
  <c r="T572" i="10"/>
  <c r="T573" i="10"/>
  <c r="T574" i="10"/>
  <c r="T575" i="10"/>
  <c r="T576" i="10"/>
  <c r="T577" i="10"/>
  <c r="T578" i="10"/>
  <c r="T579" i="10"/>
  <c r="T580" i="10"/>
  <c r="T581" i="10"/>
  <c r="T582" i="10"/>
  <c r="T583" i="10"/>
  <c r="T584" i="10"/>
  <c r="T585" i="10"/>
  <c r="T586" i="10"/>
  <c r="T587" i="10"/>
  <c r="T588" i="10"/>
  <c r="T589" i="10"/>
  <c r="T590" i="10"/>
  <c r="T591" i="10"/>
  <c r="T592" i="10"/>
  <c r="T593" i="10"/>
  <c r="T594" i="10"/>
  <c r="T595" i="10"/>
  <c r="T596" i="10"/>
  <c r="T597" i="10"/>
  <c r="T598" i="10"/>
  <c r="T599" i="10"/>
  <c r="T600" i="10"/>
  <c r="T601" i="10"/>
  <c r="T602" i="10"/>
  <c r="T603" i="10"/>
  <c r="T604" i="10"/>
  <c r="T605" i="10"/>
  <c r="T606" i="10"/>
  <c r="T607" i="10"/>
  <c r="T608" i="10"/>
  <c r="T609" i="10"/>
  <c r="T610" i="10"/>
  <c r="T611" i="10"/>
  <c r="T612" i="10"/>
  <c r="T613" i="10"/>
  <c r="T614" i="10"/>
  <c r="T615" i="10"/>
  <c r="T616" i="10"/>
  <c r="T617" i="10"/>
  <c r="T618" i="10"/>
  <c r="T619" i="10"/>
  <c r="T620" i="10"/>
  <c r="T621" i="10"/>
  <c r="T622" i="10"/>
  <c r="T623" i="10"/>
  <c r="T624" i="10"/>
  <c r="T625" i="10"/>
  <c r="T626" i="10"/>
  <c r="T627" i="10"/>
  <c r="T628" i="10"/>
  <c r="T629" i="10"/>
  <c r="T630" i="10"/>
  <c r="T631" i="10"/>
  <c r="T632" i="10"/>
  <c r="T633" i="10"/>
  <c r="T634" i="10"/>
  <c r="T635" i="10"/>
  <c r="T636" i="10"/>
  <c r="T637" i="10"/>
  <c r="T638" i="10"/>
  <c r="T639" i="10"/>
  <c r="T640" i="10"/>
  <c r="T641" i="10"/>
  <c r="T642" i="10"/>
  <c r="T643" i="10"/>
  <c r="T644" i="10"/>
  <c r="T645" i="10"/>
  <c r="T646" i="10"/>
  <c r="T647" i="10"/>
  <c r="T648" i="10"/>
  <c r="T649" i="10"/>
  <c r="T650" i="10"/>
  <c r="T651" i="10"/>
  <c r="T652" i="10"/>
  <c r="T653" i="10"/>
  <c r="T654" i="10"/>
  <c r="T655" i="10"/>
  <c r="T656" i="10"/>
  <c r="T657" i="10"/>
  <c r="T658" i="10"/>
  <c r="T659" i="10"/>
  <c r="T660" i="10"/>
  <c r="T661" i="10"/>
  <c r="T662" i="10"/>
  <c r="T663" i="10"/>
  <c r="T664" i="10"/>
  <c r="T665" i="10"/>
  <c r="T666" i="10"/>
  <c r="T667" i="10"/>
  <c r="T668" i="10"/>
  <c r="T669" i="10"/>
  <c r="T670" i="10"/>
  <c r="T671" i="10"/>
  <c r="T672" i="10"/>
  <c r="T673" i="10"/>
  <c r="T674" i="10"/>
  <c r="T675" i="10"/>
  <c r="T676" i="10"/>
  <c r="T677" i="10"/>
  <c r="T678" i="10"/>
  <c r="T679" i="10"/>
  <c r="T680" i="10"/>
  <c r="T681" i="10"/>
  <c r="T682" i="10"/>
  <c r="T683" i="10"/>
  <c r="T684" i="10"/>
  <c r="T685" i="10"/>
  <c r="T686" i="10"/>
  <c r="T687" i="10"/>
  <c r="T688" i="10"/>
  <c r="T689" i="10"/>
  <c r="T690" i="10"/>
  <c r="T691" i="10"/>
  <c r="T692" i="10"/>
  <c r="T693" i="10"/>
  <c r="T694" i="10"/>
  <c r="T695" i="10"/>
  <c r="T696" i="10"/>
  <c r="T697" i="10"/>
  <c r="T698" i="10"/>
  <c r="T699" i="10"/>
  <c r="T700" i="10"/>
  <c r="T701" i="10"/>
  <c r="T702" i="10"/>
  <c r="T703" i="10"/>
  <c r="T704" i="10"/>
  <c r="T705" i="10"/>
  <c r="T706" i="10"/>
  <c r="T707" i="10"/>
  <c r="T708" i="10"/>
  <c r="T709" i="10"/>
  <c r="T710" i="10"/>
  <c r="T711" i="10"/>
  <c r="T712" i="10"/>
  <c r="T713" i="10"/>
  <c r="T714" i="10"/>
  <c r="T715" i="10"/>
  <c r="T716" i="10"/>
  <c r="T717" i="10"/>
  <c r="T718" i="10"/>
  <c r="T719" i="10"/>
  <c r="T720" i="10"/>
  <c r="T721" i="10"/>
  <c r="T722" i="10"/>
  <c r="T723" i="10"/>
  <c r="T724" i="10"/>
  <c r="T725" i="10"/>
  <c r="T726" i="10"/>
  <c r="T727" i="10"/>
  <c r="T728" i="10"/>
  <c r="T729" i="10"/>
  <c r="T730" i="10"/>
  <c r="T731" i="10"/>
  <c r="T732" i="10"/>
  <c r="T733" i="10"/>
  <c r="T734" i="10"/>
  <c r="T735" i="10"/>
  <c r="T736" i="10"/>
  <c r="T737" i="10"/>
  <c r="T738" i="10"/>
  <c r="T739" i="10"/>
  <c r="T740" i="10"/>
  <c r="T741" i="10"/>
  <c r="T742" i="10"/>
  <c r="T743" i="10"/>
  <c r="T744" i="10"/>
  <c r="T745" i="10"/>
  <c r="T746" i="10"/>
  <c r="T747" i="10"/>
  <c r="T748" i="10"/>
  <c r="T749" i="10"/>
  <c r="T750" i="10"/>
  <c r="T751" i="10"/>
  <c r="T752" i="10"/>
  <c r="T753" i="10"/>
  <c r="T754" i="10"/>
  <c r="T755" i="10"/>
  <c r="T756" i="10"/>
  <c r="T757" i="10"/>
  <c r="T758" i="10"/>
  <c r="T759" i="10"/>
  <c r="T760" i="10"/>
  <c r="T761" i="10"/>
  <c r="T762" i="10"/>
  <c r="T763" i="10"/>
  <c r="T764" i="10"/>
  <c r="T765" i="10"/>
  <c r="T766" i="10"/>
  <c r="T767" i="10"/>
  <c r="T768" i="10"/>
  <c r="T769" i="10"/>
  <c r="T770" i="10"/>
  <c r="T771" i="10"/>
  <c r="T772" i="10"/>
  <c r="T773" i="10"/>
  <c r="T774" i="10"/>
  <c r="T775" i="10"/>
  <c r="T776" i="10"/>
  <c r="T777" i="10"/>
  <c r="T778" i="10"/>
  <c r="T779" i="10"/>
  <c r="T780" i="10"/>
  <c r="T781" i="10"/>
  <c r="T782" i="10"/>
  <c r="T783" i="10"/>
  <c r="T784" i="10"/>
  <c r="T785" i="10"/>
  <c r="T786" i="10"/>
  <c r="T787" i="10"/>
  <c r="T788" i="10"/>
  <c r="T789" i="10"/>
  <c r="T790" i="10"/>
  <c r="T791" i="10"/>
  <c r="T792" i="10"/>
  <c r="T793" i="10"/>
  <c r="T794" i="10"/>
  <c r="T795" i="10"/>
  <c r="T796" i="10"/>
  <c r="T797" i="10"/>
  <c r="T798" i="10"/>
  <c r="T799" i="10"/>
  <c r="T800" i="10"/>
  <c r="T801" i="10"/>
  <c r="T802" i="10"/>
  <c r="T803" i="10"/>
  <c r="T804" i="10"/>
  <c r="T805" i="10"/>
  <c r="T806" i="10"/>
  <c r="T807" i="10"/>
  <c r="T808" i="10"/>
  <c r="T809" i="10"/>
  <c r="T810" i="10"/>
  <c r="T811" i="10"/>
  <c r="T812" i="10"/>
  <c r="T813" i="10"/>
  <c r="T814" i="10"/>
  <c r="T815" i="10"/>
  <c r="T816" i="10"/>
  <c r="T817" i="10"/>
  <c r="T818" i="10"/>
  <c r="T819" i="10"/>
  <c r="T820" i="10"/>
  <c r="T821" i="10"/>
  <c r="T822" i="10"/>
  <c r="T823" i="10"/>
  <c r="T824" i="10"/>
  <c r="T825" i="10"/>
  <c r="T826" i="10"/>
  <c r="T827" i="10"/>
  <c r="T828" i="10"/>
  <c r="T829" i="10"/>
  <c r="T830" i="10"/>
  <c r="T831" i="10"/>
  <c r="T832" i="10"/>
  <c r="T833" i="10"/>
  <c r="T834" i="10"/>
  <c r="T835" i="10"/>
  <c r="T836" i="10"/>
  <c r="T837" i="10"/>
  <c r="T838" i="10"/>
  <c r="T839" i="10"/>
  <c r="T840" i="10"/>
  <c r="T841" i="10"/>
  <c r="T842" i="10"/>
  <c r="T843" i="10"/>
  <c r="T844" i="10"/>
  <c r="T845" i="10"/>
  <c r="T846" i="10"/>
  <c r="T847" i="10"/>
  <c r="T848" i="10"/>
  <c r="T849" i="10"/>
  <c r="T850" i="10"/>
  <c r="T851" i="10"/>
  <c r="T852" i="10"/>
  <c r="T853" i="10"/>
  <c r="T854" i="10"/>
  <c r="T855" i="10"/>
  <c r="T856" i="10"/>
  <c r="T857" i="10"/>
  <c r="T858" i="10"/>
  <c r="T859" i="10"/>
  <c r="T860" i="10"/>
  <c r="T861" i="10"/>
  <c r="T862" i="10"/>
  <c r="T863" i="10"/>
  <c r="T864" i="10"/>
  <c r="T865" i="10"/>
  <c r="T866" i="10"/>
  <c r="T867" i="10"/>
  <c r="T868" i="10"/>
  <c r="T869" i="10"/>
  <c r="T870" i="10"/>
  <c r="T871" i="10"/>
  <c r="T872" i="10"/>
  <c r="T873" i="10"/>
  <c r="T874" i="10"/>
  <c r="T875" i="10"/>
  <c r="T876" i="10"/>
  <c r="T877" i="10"/>
  <c r="T878" i="10"/>
  <c r="T879" i="10"/>
  <c r="T880" i="10"/>
  <c r="T881" i="10"/>
  <c r="T882" i="10"/>
  <c r="T883" i="10"/>
  <c r="T884" i="10"/>
  <c r="T885" i="10"/>
  <c r="T886" i="10"/>
  <c r="T887" i="10"/>
  <c r="T888" i="10"/>
  <c r="T889" i="10"/>
  <c r="T890" i="10"/>
  <c r="T891" i="10"/>
  <c r="T892" i="10"/>
  <c r="T893" i="10"/>
  <c r="T894" i="10"/>
  <c r="T895" i="10"/>
  <c r="T896" i="10"/>
  <c r="T897" i="10"/>
  <c r="T898" i="10"/>
  <c r="T899" i="10"/>
  <c r="T900" i="10"/>
  <c r="T901" i="10"/>
  <c r="T902" i="10"/>
  <c r="T903" i="10"/>
  <c r="T904" i="10"/>
  <c r="T905" i="10"/>
  <c r="T906" i="10"/>
  <c r="T907" i="10"/>
  <c r="T908" i="10"/>
  <c r="T909" i="10"/>
  <c r="T910" i="10"/>
  <c r="T911" i="10"/>
  <c r="T912" i="10"/>
  <c r="T913" i="10"/>
  <c r="T914" i="10"/>
  <c r="T915" i="10"/>
  <c r="T916" i="10"/>
  <c r="T917" i="10"/>
  <c r="T918" i="10"/>
  <c r="T919" i="10"/>
  <c r="T920" i="10"/>
  <c r="T921" i="10"/>
  <c r="T922" i="10"/>
  <c r="T923" i="10"/>
  <c r="T924" i="10"/>
  <c r="T925" i="10"/>
  <c r="T926" i="10"/>
  <c r="T927" i="10"/>
  <c r="T928" i="10"/>
  <c r="T929" i="10"/>
  <c r="T930" i="10"/>
  <c r="T931" i="10"/>
  <c r="T932" i="10"/>
  <c r="T933" i="10"/>
  <c r="T934" i="10"/>
  <c r="T935" i="10"/>
  <c r="T936" i="10"/>
  <c r="T937" i="10"/>
  <c r="T938" i="10"/>
  <c r="T939" i="10"/>
  <c r="T940" i="10"/>
  <c r="T941" i="10"/>
  <c r="T942" i="10"/>
  <c r="T943" i="10"/>
  <c r="T944" i="10"/>
  <c r="T945" i="10"/>
  <c r="T946" i="10"/>
  <c r="T947" i="10"/>
  <c r="T948" i="10"/>
  <c r="T949" i="10"/>
  <c r="T950" i="10"/>
  <c r="T951" i="10"/>
  <c r="T952" i="10"/>
  <c r="T953" i="10"/>
  <c r="T954" i="10"/>
  <c r="T955" i="10"/>
  <c r="T956" i="10"/>
  <c r="T957" i="10"/>
  <c r="T958" i="10"/>
  <c r="T959" i="10"/>
  <c r="T960" i="10"/>
  <c r="T961" i="10"/>
  <c r="T962" i="10"/>
  <c r="T963" i="10"/>
  <c r="T964" i="10"/>
  <c r="T965" i="10"/>
  <c r="T966" i="10"/>
  <c r="T967" i="10"/>
  <c r="T968" i="10"/>
  <c r="T969" i="10"/>
  <c r="T970" i="10"/>
  <c r="T971" i="10"/>
  <c r="T972" i="10"/>
  <c r="T973" i="10"/>
  <c r="T974" i="10"/>
  <c r="T975" i="10"/>
  <c r="T976" i="10"/>
  <c r="T977" i="10"/>
  <c r="T978" i="10"/>
  <c r="T979" i="10"/>
  <c r="T980" i="10"/>
  <c r="T981" i="10"/>
  <c r="T982" i="10"/>
  <c r="T983" i="10"/>
  <c r="T984" i="10"/>
  <c r="T985" i="10"/>
  <c r="T986" i="10"/>
  <c r="T987" i="10"/>
  <c r="T988" i="10"/>
  <c r="T989" i="10"/>
  <c r="T990" i="10"/>
  <c r="T991" i="10"/>
  <c r="T992" i="10"/>
  <c r="T993" i="10"/>
  <c r="T994" i="10"/>
  <c r="T995" i="10"/>
  <c r="T996" i="10"/>
  <c r="T997" i="10"/>
  <c r="T998" i="10"/>
  <c r="T999" i="10"/>
  <c r="T1000" i="10"/>
  <c r="T1001" i="10"/>
  <c r="T1002" i="10"/>
  <c r="T1003" i="10"/>
  <c r="T1004" i="10"/>
  <c r="T1005" i="10"/>
  <c r="T1006" i="10"/>
  <c r="T1007" i="10"/>
  <c r="T1008" i="10"/>
  <c r="T1009" i="10"/>
  <c r="T1010" i="10"/>
  <c r="T1011" i="10"/>
  <c r="T1012" i="10"/>
  <c r="T1013" i="10"/>
  <c r="T1014" i="10"/>
  <c r="T1015" i="10"/>
  <c r="T1016" i="10"/>
  <c r="T1017" i="10"/>
  <c r="T1018" i="10"/>
  <c r="T1019" i="10"/>
  <c r="T1020" i="10"/>
  <c r="T1021" i="10"/>
  <c r="T1022" i="10"/>
  <c r="T1023" i="10"/>
  <c r="T1024" i="10"/>
  <c r="T1025" i="10"/>
  <c r="T1026" i="10"/>
  <c r="T1027" i="10"/>
  <c r="T1028" i="10"/>
  <c r="T1029" i="10"/>
  <c r="T1030" i="10"/>
  <c r="T1031" i="10"/>
  <c r="T1032" i="10"/>
  <c r="T1033" i="10"/>
  <c r="T1034" i="10"/>
  <c r="T1035" i="10"/>
  <c r="T1036" i="10"/>
  <c r="T1037" i="10"/>
  <c r="T1038" i="10"/>
  <c r="T1039" i="10"/>
  <c r="T1040" i="10"/>
  <c r="T1041" i="10"/>
  <c r="T1042" i="10"/>
  <c r="T1043" i="10"/>
  <c r="T1044" i="10"/>
  <c r="T1045" i="10"/>
  <c r="T1046" i="10"/>
  <c r="T1047" i="10"/>
  <c r="T1048" i="10"/>
  <c r="T1049" i="10"/>
  <c r="T1050" i="10"/>
  <c r="T1051" i="10"/>
  <c r="T1052" i="10"/>
  <c r="T1053" i="10"/>
  <c r="T1054" i="10"/>
  <c r="T1055" i="10"/>
  <c r="T1056" i="10"/>
  <c r="T1057" i="10"/>
  <c r="T1058" i="10"/>
  <c r="T1059" i="10"/>
  <c r="T1060" i="10"/>
  <c r="T1061" i="10"/>
  <c r="T1062" i="10"/>
  <c r="T1063" i="10"/>
  <c r="T1064" i="10"/>
  <c r="T1065" i="10"/>
  <c r="T1066" i="10"/>
  <c r="T1067" i="10"/>
  <c r="T1068" i="10"/>
  <c r="T1069" i="10"/>
  <c r="T1070" i="10"/>
  <c r="T1071" i="10"/>
  <c r="T1072" i="10"/>
  <c r="T1073" i="10"/>
  <c r="T1074" i="10"/>
  <c r="T1075" i="10"/>
  <c r="T1076" i="10"/>
  <c r="T1077" i="10"/>
  <c r="T1078" i="10"/>
  <c r="T1079" i="10"/>
  <c r="T1080" i="10"/>
  <c r="T1081" i="10"/>
  <c r="T1082" i="10"/>
  <c r="T1083" i="10"/>
  <c r="T1084" i="10"/>
  <c r="T1085" i="10"/>
  <c r="T1086" i="10"/>
  <c r="T1087" i="10"/>
  <c r="T1088" i="10"/>
  <c r="T1089" i="10"/>
  <c r="T1090" i="10"/>
  <c r="T1091" i="10"/>
  <c r="T1092" i="10"/>
  <c r="T1093" i="10"/>
  <c r="T1094" i="10"/>
  <c r="T1095" i="10"/>
  <c r="T1096" i="10"/>
  <c r="T1097" i="10"/>
  <c r="T1098" i="10"/>
  <c r="T1099" i="10"/>
  <c r="T1100" i="10"/>
  <c r="T1101" i="10"/>
  <c r="T1102" i="10"/>
  <c r="T1103" i="10"/>
  <c r="T1104" i="10"/>
  <c r="T1105" i="10"/>
  <c r="T1106" i="10"/>
  <c r="T1107" i="10"/>
  <c r="T1108" i="10"/>
  <c r="T1109" i="10"/>
  <c r="T1110" i="10"/>
  <c r="T1111" i="10"/>
  <c r="T1112" i="10"/>
  <c r="T1113" i="10"/>
  <c r="T1114" i="10"/>
  <c r="T1115" i="10"/>
  <c r="T1116" i="10"/>
  <c r="T1117" i="10"/>
  <c r="T1118" i="10"/>
  <c r="T1119" i="10"/>
  <c r="T1120" i="10"/>
  <c r="T1121" i="10"/>
  <c r="T1122" i="10"/>
  <c r="T1123" i="10"/>
  <c r="T1124" i="10"/>
  <c r="T1125" i="10"/>
  <c r="T1126" i="10"/>
  <c r="T1127" i="10"/>
  <c r="T1128" i="10"/>
  <c r="T1129" i="10"/>
  <c r="T1130" i="10"/>
  <c r="T1131" i="10"/>
  <c r="T1132" i="10"/>
  <c r="T1133" i="10"/>
  <c r="T1134" i="10"/>
  <c r="T1135" i="10"/>
  <c r="T1136" i="10"/>
  <c r="T1137" i="10"/>
  <c r="T1138" i="10"/>
  <c r="T1139" i="10"/>
  <c r="T1140" i="10"/>
  <c r="T1141" i="10"/>
  <c r="T1142" i="10"/>
  <c r="T1143" i="10"/>
  <c r="T1144" i="10"/>
  <c r="T1145" i="10"/>
  <c r="T1146" i="10"/>
  <c r="T1147" i="10"/>
  <c r="T1148" i="10"/>
  <c r="T1149" i="10"/>
  <c r="T1150" i="10"/>
  <c r="T1151" i="10"/>
  <c r="T1152" i="10"/>
  <c r="T1153" i="10"/>
  <c r="T1154" i="10"/>
  <c r="T1155" i="10"/>
  <c r="T1156" i="10"/>
  <c r="T1157" i="10"/>
  <c r="T1158" i="10"/>
  <c r="T1159" i="10"/>
  <c r="T1160" i="10"/>
  <c r="T1161" i="10"/>
  <c r="T1162" i="10"/>
  <c r="T1163" i="10"/>
  <c r="T1164" i="10"/>
  <c r="T1165" i="10"/>
  <c r="T1166" i="10"/>
  <c r="T1167" i="10"/>
  <c r="T1168" i="10"/>
  <c r="T1169" i="10"/>
  <c r="T1170" i="10"/>
  <c r="T1171" i="10"/>
  <c r="T1172" i="10"/>
  <c r="T1173" i="10"/>
  <c r="T1174" i="10"/>
  <c r="T1175" i="10"/>
  <c r="T1176" i="10"/>
  <c r="T1177" i="10"/>
  <c r="T1178" i="10"/>
  <c r="T1179" i="10"/>
  <c r="T1180" i="10"/>
  <c r="T1181" i="10"/>
  <c r="T1182" i="10"/>
  <c r="T1183" i="10"/>
  <c r="T1184" i="10"/>
  <c r="T1185" i="10"/>
  <c r="T1186" i="10"/>
  <c r="T1187" i="10"/>
  <c r="T1188" i="10"/>
  <c r="T1189" i="10"/>
  <c r="T1190" i="10"/>
  <c r="T1191" i="10"/>
  <c r="T1192" i="10"/>
  <c r="T1193" i="10"/>
  <c r="T1194" i="10"/>
  <c r="T1195" i="10"/>
  <c r="T1196" i="10"/>
  <c r="T1197" i="10"/>
  <c r="T1198" i="10"/>
  <c r="T1199" i="10"/>
  <c r="T1200" i="10"/>
  <c r="T1201" i="10"/>
  <c r="T1202" i="10"/>
  <c r="T1203" i="10"/>
  <c r="T1204" i="10"/>
  <c r="T1205" i="10"/>
  <c r="T1206" i="10"/>
  <c r="T1207" i="10"/>
  <c r="T1208" i="10"/>
  <c r="T1209" i="10"/>
  <c r="T1210" i="10"/>
  <c r="T1211" i="10"/>
  <c r="T1212" i="10"/>
  <c r="T1213" i="10"/>
  <c r="T1214" i="10"/>
  <c r="T1215" i="10"/>
  <c r="T1216" i="10"/>
  <c r="T1217" i="10"/>
  <c r="T1218" i="10"/>
  <c r="T1219" i="10"/>
  <c r="T1220" i="10"/>
  <c r="T1221" i="10"/>
  <c r="T1222" i="10"/>
  <c r="T1223" i="10"/>
  <c r="T1224" i="10"/>
  <c r="T1225" i="10"/>
  <c r="T1226" i="10"/>
  <c r="T1227" i="10"/>
  <c r="T1228" i="10"/>
  <c r="T1229" i="10"/>
  <c r="T1230" i="10"/>
  <c r="T1231" i="10"/>
  <c r="T1232" i="10"/>
  <c r="T1233" i="10"/>
  <c r="T1234" i="10"/>
  <c r="T1235" i="10"/>
  <c r="T1236" i="10"/>
  <c r="T1237" i="10"/>
  <c r="T1238" i="10"/>
  <c r="T1239" i="10"/>
  <c r="T1240" i="10"/>
  <c r="T1241" i="10"/>
  <c r="T1242" i="10"/>
  <c r="T1243" i="10"/>
  <c r="T1244" i="10"/>
  <c r="T1245" i="10"/>
  <c r="T1246" i="10"/>
  <c r="T1247" i="10"/>
  <c r="T1248" i="10"/>
  <c r="T1249" i="10"/>
  <c r="T1250" i="10"/>
  <c r="T1251" i="10"/>
  <c r="T1252" i="10"/>
  <c r="T1253" i="10"/>
  <c r="T1254" i="10"/>
  <c r="T1255" i="10"/>
  <c r="T1256" i="10"/>
  <c r="T1257" i="10"/>
  <c r="T1258" i="10"/>
  <c r="T1259" i="10"/>
  <c r="T1260" i="10"/>
  <c r="T1261" i="10"/>
  <c r="T1262" i="10"/>
  <c r="T1263" i="10"/>
  <c r="T1264" i="10"/>
  <c r="T1265" i="10"/>
  <c r="T1266" i="10"/>
  <c r="T1267" i="10"/>
  <c r="T1268" i="10"/>
  <c r="T1269" i="10"/>
  <c r="T1270" i="10"/>
  <c r="T1271" i="10"/>
  <c r="T1272" i="10"/>
  <c r="T1273" i="10"/>
  <c r="T1274" i="10"/>
  <c r="T1275" i="10"/>
  <c r="T1276" i="10"/>
  <c r="T1277" i="10"/>
  <c r="T1278" i="10"/>
  <c r="T1279" i="10"/>
  <c r="T1280" i="10"/>
  <c r="T1281" i="10"/>
  <c r="T1282" i="10"/>
  <c r="T1283" i="10"/>
  <c r="T1284" i="10"/>
  <c r="T1285" i="10"/>
  <c r="T1286" i="10"/>
  <c r="T1287" i="10"/>
  <c r="T1288" i="10"/>
  <c r="T1289" i="10"/>
  <c r="T1290" i="10"/>
  <c r="T1291" i="10"/>
  <c r="T1292" i="10"/>
  <c r="T1293" i="10"/>
  <c r="T1294" i="10"/>
  <c r="T1295" i="10"/>
  <c r="T1296" i="10"/>
  <c r="T1297" i="10"/>
  <c r="T1298" i="10"/>
  <c r="T1299" i="10"/>
  <c r="T1300" i="10"/>
  <c r="T1301" i="10"/>
  <c r="T1302" i="10"/>
  <c r="T1303" i="10"/>
  <c r="T1304" i="10"/>
  <c r="T1305" i="10"/>
  <c r="T1306" i="10"/>
  <c r="T1307" i="10"/>
  <c r="T1308" i="10"/>
  <c r="T1309" i="10"/>
  <c r="T1310" i="10"/>
  <c r="T1311" i="10"/>
  <c r="T1312" i="10"/>
  <c r="T1313" i="10"/>
  <c r="T1314" i="10"/>
  <c r="T1315" i="10"/>
  <c r="T1316" i="10"/>
  <c r="T1317" i="10"/>
  <c r="T1318" i="10"/>
  <c r="T1319" i="10"/>
  <c r="T1320" i="10"/>
  <c r="T1321" i="10"/>
  <c r="T1322" i="10"/>
  <c r="T1323" i="10"/>
  <c r="T1324" i="10"/>
  <c r="T1325" i="10"/>
  <c r="T1326" i="10"/>
  <c r="T1327" i="10"/>
  <c r="T1328" i="10"/>
  <c r="T1329" i="10"/>
  <c r="T1330" i="10"/>
  <c r="T1331" i="10"/>
  <c r="T1332" i="10"/>
  <c r="T1333" i="10"/>
  <c r="T1334" i="10"/>
  <c r="T1335" i="10"/>
  <c r="T1336" i="10"/>
  <c r="T1337" i="10"/>
  <c r="T1338" i="10"/>
  <c r="T1339" i="10"/>
  <c r="T1340" i="10"/>
  <c r="T1341" i="10"/>
  <c r="T1342" i="10"/>
  <c r="T1343" i="10"/>
  <c r="T1344" i="10"/>
  <c r="T1345" i="10"/>
  <c r="T1346" i="10"/>
  <c r="T1347" i="10"/>
  <c r="T1348" i="10"/>
  <c r="T1349" i="10"/>
  <c r="T1350" i="10"/>
  <c r="T1351" i="10"/>
  <c r="T1352" i="10"/>
  <c r="T1353" i="10"/>
  <c r="T1354" i="10"/>
  <c r="T1355" i="10"/>
  <c r="T1356" i="10"/>
  <c r="T1357" i="10"/>
  <c r="T1358" i="10"/>
  <c r="T1359" i="10"/>
  <c r="T1360" i="10"/>
  <c r="T1361" i="10"/>
  <c r="T1362" i="10"/>
  <c r="T1363" i="10"/>
  <c r="T1364" i="10"/>
  <c r="T1365" i="10"/>
  <c r="T1366" i="10"/>
  <c r="T1367" i="10"/>
  <c r="T1368" i="10"/>
  <c r="T1369" i="10"/>
  <c r="T1370" i="10"/>
  <c r="T1371" i="10"/>
  <c r="T1372" i="10"/>
  <c r="T1373" i="10"/>
  <c r="T1374" i="10"/>
  <c r="T1375" i="10"/>
  <c r="T1376" i="10"/>
  <c r="T1377" i="10"/>
  <c r="T1378" i="10"/>
  <c r="T1379" i="10"/>
  <c r="T1380" i="10"/>
  <c r="T1381" i="10"/>
  <c r="T1382" i="10"/>
  <c r="T1383" i="10"/>
  <c r="T1384" i="10"/>
  <c r="T1385" i="10"/>
  <c r="T1386" i="10"/>
  <c r="T1387" i="10"/>
  <c r="T1388" i="10"/>
  <c r="T1389" i="10"/>
  <c r="T1390" i="10"/>
  <c r="T1391" i="10"/>
  <c r="T1392" i="10"/>
  <c r="T1393" i="10"/>
  <c r="T1394" i="10"/>
  <c r="T1395" i="10"/>
  <c r="T1396" i="10"/>
  <c r="T1397" i="10"/>
  <c r="T1398" i="10"/>
  <c r="T1399" i="10"/>
  <c r="T1400" i="10"/>
  <c r="T1401" i="10"/>
  <c r="T1402" i="10"/>
  <c r="T1403" i="10"/>
  <c r="T1404" i="10"/>
  <c r="T1405" i="10"/>
  <c r="T1406" i="10"/>
  <c r="T1407" i="10"/>
  <c r="T1408" i="10"/>
  <c r="T1409" i="10"/>
  <c r="T1410" i="10"/>
  <c r="T1411" i="10"/>
  <c r="T1412" i="10"/>
  <c r="T1413" i="10"/>
  <c r="T1414" i="10"/>
  <c r="T1415" i="10"/>
  <c r="T1416" i="10"/>
  <c r="T1417" i="10"/>
  <c r="T1418" i="10"/>
  <c r="T1419" i="10"/>
  <c r="T1420" i="10"/>
  <c r="T1421" i="10"/>
  <c r="T1422" i="10"/>
  <c r="T1423" i="10"/>
  <c r="T1424" i="10"/>
  <c r="T1425" i="10"/>
  <c r="T1426" i="10"/>
  <c r="T1427" i="10"/>
  <c r="T1428" i="10"/>
  <c r="T1429" i="10"/>
  <c r="T1430" i="10"/>
  <c r="T1431" i="10"/>
  <c r="T1432" i="10"/>
  <c r="T1433" i="10"/>
  <c r="T1434" i="10"/>
  <c r="T1435" i="10"/>
  <c r="T1436" i="10"/>
  <c r="T1437" i="10"/>
  <c r="T1438" i="10"/>
  <c r="T1439" i="10"/>
  <c r="T1440" i="10"/>
  <c r="T1441" i="10"/>
  <c r="T1442" i="10"/>
  <c r="T1443" i="10"/>
  <c r="T1444" i="10"/>
  <c r="T1445" i="10"/>
  <c r="T1446" i="10"/>
  <c r="T1447" i="10"/>
  <c r="T1448" i="10"/>
  <c r="T1449" i="10"/>
  <c r="T1450" i="10"/>
  <c r="T1451" i="10"/>
  <c r="T1452" i="10"/>
  <c r="T1453" i="10"/>
  <c r="T1454" i="10"/>
  <c r="T1455" i="10"/>
  <c r="T1456" i="10"/>
  <c r="T1457" i="10"/>
  <c r="T1458" i="10"/>
  <c r="T1459" i="10"/>
  <c r="T1460" i="10"/>
  <c r="T1461" i="10"/>
  <c r="T1462" i="10"/>
  <c r="T1463" i="10"/>
  <c r="T1464" i="10"/>
  <c r="T1465" i="10"/>
  <c r="T1466" i="10"/>
  <c r="T1467" i="10"/>
  <c r="T1468" i="10"/>
  <c r="T1469" i="10"/>
  <c r="T1470" i="10"/>
  <c r="T1471" i="10"/>
  <c r="T1472" i="10"/>
  <c r="T1473" i="10"/>
  <c r="T1474" i="10"/>
  <c r="T1475" i="10"/>
  <c r="T1476" i="10"/>
  <c r="T1477" i="10"/>
  <c r="T1478" i="10"/>
  <c r="T1479" i="10"/>
  <c r="T1480" i="10"/>
  <c r="T1481" i="10"/>
  <c r="T1482" i="10"/>
  <c r="T1483" i="10"/>
  <c r="T1484" i="10"/>
  <c r="T1485" i="10"/>
  <c r="T1486" i="10"/>
  <c r="T1487" i="10"/>
  <c r="T1488" i="10"/>
  <c r="T1489" i="10"/>
  <c r="T1490" i="10"/>
  <c r="T1491" i="10"/>
  <c r="T1492" i="10"/>
  <c r="T1493" i="10"/>
  <c r="T1494" i="10"/>
  <c r="T1495" i="10"/>
  <c r="T1496" i="10"/>
  <c r="T1497" i="10"/>
  <c r="T1498" i="10"/>
  <c r="T1499" i="10"/>
  <c r="T1500" i="10"/>
  <c r="T1501" i="10"/>
  <c r="T1502" i="10"/>
  <c r="T1503" i="10"/>
  <c r="T1504" i="10"/>
  <c r="T1505" i="10"/>
  <c r="T1506" i="10"/>
  <c r="T1507" i="10"/>
  <c r="T1508" i="10"/>
  <c r="T1509" i="10"/>
  <c r="T1510" i="10"/>
  <c r="T1511" i="10"/>
  <c r="T1512" i="10"/>
  <c r="T1513" i="10"/>
  <c r="T1514" i="10"/>
  <c r="T1515" i="10"/>
  <c r="T1516" i="10"/>
  <c r="T1517" i="10"/>
  <c r="T1518" i="10"/>
  <c r="T1519" i="10"/>
  <c r="T1520" i="10"/>
  <c r="T1521" i="10"/>
  <c r="T1522" i="10"/>
  <c r="T1523" i="10"/>
  <c r="T1524" i="10"/>
  <c r="T1525" i="10"/>
  <c r="T1526" i="10"/>
  <c r="T1527" i="10"/>
  <c r="T1528" i="10"/>
  <c r="T1529" i="10"/>
  <c r="T1530" i="10"/>
  <c r="T1531" i="10"/>
  <c r="T1532" i="10"/>
  <c r="T1533" i="10"/>
  <c r="T1534" i="10"/>
  <c r="T1535" i="10"/>
  <c r="T1536" i="10"/>
  <c r="T1537" i="10"/>
  <c r="T1538" i="10"/>
  <c r="T1539" i="10"/>
  <c r="T1540" i="10"/>
  <c r="T1541" i="10"/>
  <c r="T1542" i="10"/>
  <c r="T1543" i="10"/>
  <c r="T1544" i="10"/>
  <c r="T1545" i="10"/>
  <c r="T1546" i="10"/>
  <c r="T1547" i="10"/>
  <c r="T1548" i="10"/>
  <c r="T1549" i="10"/>
  <c r="T1550" i="10"/>
  <c r="T1551" i="10"/>
  <c r="T1552" i="10"/>
  <c r="T1553" i="10"/>
  <c r="T1554" i="10"/>
  <c r="T1555" i="10"/>
  <c r="T1556" i="10"/>
  <c r="T1557" i="10"/>
  <c r="T1558" i="10"/>
  <c r="T1559" i="10"/>
  <c r="T1560" i="10"/>
  <c r="T1561" i="10"/>
  <c r="T1562" i="10"/>
  <c r="T1563" i="10"/>
  <c r="T1564" i="10"/>
  <c r="T1565" i="10"/>
  <c r="T1566" i="10"/>
  <c r="T1567" i="10"/>
  <c r="T1568" i="10"/>
  <c r="T1569" i="10"/>
  <c r="T1570" i="10"/>
  <c r="T1571" i="10"/>
  <c r="T1572" i="10"/>
  <c r="T1573" i="10"/>
  <c r="T1574" i="10"/>
  <c r="T1575" i="10"/>
  <c r="T1576" i="10"/>
  <c r="T1577" i="10"/>
  <c r="T1578" i="10"/>
  <c r="T1579" i="10"/>
  <c r="T1580" i="10"/>
  <c r="T1581" i="10"/>
  <c r="T1582" i="10"/>
  <c r="T1583" i="10"/>
  <c r="T1584" i="10"/>
  <c r="T1585" i="10"/>
  <c r="T1586" i="10"/>
  <c r="T1587" i="10"/>
  <c r="T1588" i="10"/>
  <c r="T1589" i="10"/>
  <c r="T1590" i="10"/>
  <c r="T1591" i="10"/>
  <c r="T1592" i="10"/>
  <c r="T1593" i="10"/>
  <c r="T1594" i="10"/>
  <c r="T1595" i="10"/>
  <c r="T1596" i="10"/>
  <c r="T1597" i="10"/>
  <c r="T1598" i="10"/>
  <c r="T1599" i="10"/>
  <c r="T1600" i="10"/>
  <c r="T1601" i="10"/>
  <c r="T1602" i="10"/>
  <c r="T1603" i="10"/>
  <c r="T1604" i="10"/>
  <c r="T1605" i="10"/>
  <c r="T1606" i="10"/>
  <c r="T1607" i="10"/>
  <c r="T1608" i="10"/>
  <c r="T1609" i="10"/>
  <c r="T1610" i="10"/>
  <c r="T1611" i="10"/>
  <c r="T1612" i="10"/>
  <c r="T1613" i="10"/>
  <c r="T1614" i="10"/>
  <c r="T1615" i="10"/>
  <c r="T1616" i="10"/>
  <c r="T1617" i="10"/>
  <c r="T1618" i="10"/>
  <c r="T1619" i="10"/>
  <c r="T1620" i="10"/>
  <c r="T1621" i="10"/>
  <c r="T1622" i="10"/>
  <c r="T1623" i="10"/>
  <c r="T1624" i="10"/>
  <c r="T1625" i="10"/>
  <c r="T1626" i="10"/>
  <c r="T1627" i="10"/>
  <c r="T1628" i="10"/>
  <c r="T1629" i="10"/>
  <c r="T1630" i="10"/>
  <c r="T1631" i="10"/>
  <c r="T1632" i="10"/>
  <c r="T1633" i="10"/>
  <c r="T1634" i="10"/>
  <c r="T1635" i="10"/>
  <c r="T1636" i="10"/>
  <c r="T1637" i="10"/>
  <c r="T1638" i="10"/>
  <c r="T1639" i="10"/>
  <c r="T1640" i="10"/>
  <c r="T1641" i="10"/>
  <c r="T1642" i="10"/>
  <c r="T1643" i="10"/>
  <c r="T1644" i="10"/>
  <c r="T1645" i="10"/>
  <c r="T1646" i="10"/>
  <c r="T1647" i="10"/>
  <c r="T1648" i="10"/>
  <c r="T1649" i="10"/>
  <c r="T1650" i="10"/>
  <c r="T1651" i="10"/>
  <c r="T1652" i="10"/>
  <c r="T1653" i="10"/>
  <c r="T1654" i="10"/>
  <c r="T1655" i="10"/>
  <c r="T1656" i="10"/>
  <c r="T1657" i="10"/>
  <c r="T1658" i="10"/>
  <c r="T1659" i="10"/>
  <c r="T1660" i="10"/>
  <c r="T1661" i="10"/>
  <c r="T1662" i="10"/>
  <c r="T1663" i="10"/>
  <c r="T1664" i="10"/>
  <c r="T1665" i="10"/>
  <c r="T1666" i="10"/>
  <c r="T1667" i="10"/>
  <c r="T1668" i="10"/>
  <c r="T1669" i="10"/>
  <c r="T1670" i="10"/>
  <c r="T1671" i="10"/>
  <c r="T1672" i="10"/>
  <c r="T1673" i="10"/>
  <c r="T1674" i="10"/>
  <c r="T1675" i="10"/>
  <c r="T1676" i="10"/>
  <c r="T1677" i="10"/>
  <c r="T1678" i="10"/>
  <c r="T1679" i="10"/>
  <c r="T1680" i="10"/>
  <c r="T1681" i="10"/>
  <c r="T1682" i="10"/>
  <c r="T1683" i="10"/>
  <c r="T1684" i="10"/>
  <c r="T1685" i="10"/>
  <c r="T1686" i="10"/>
  <c r="T1687" i="10"/>
  <c r="T1688" i="10"/>
  <c r="T1689" i="10"/>
  <c r="T1690" i="10"/>
  <c r="T1691" i="10"/>
  <c r="T1692" i="10"/>
  <c r="T1693" i="10"/>
  <c r="T1694" i="10"/>
  <c r="T1695" i="10"/>
  <c r="T1696" i="10"/>
  <c r="T1697" i="10"/>
  <c r="T1698" i="10"/>
  <c r="T1699" i="10"/>
  <c r="T1700" i="10"/>
  <c r="T1701" i="10"/>
  <c r="T1702" i="10"/>
  <c r="T1703" i="10"/>
  <c r="T1704" i="10"/>
  <c r="T1705" i="10"/>
  <c r="T1706" i="10"/>
  <c r="T1707" i="10"/>
  <c r="T1708" i="10"/>
  <c r="T1709" i="10"/>
  <c r="T1710" i="10"/>
  <c r="T1711" i="10"/>
  <c r="T1712" i="10"/>
  <c r="T1713" i="10"/>
  <c r="T1714" i="10"/>
  <c r="T1715" i="10"/>
  <c r="T1716" i="10"/>
  <c r="T1717" i="10"/>
  <c r="T1718" i="10"/>
  <c r="T1719" i="10"/>
  <c r="T1720" i="10"/>
  <c r="T1721" i="10"/>
  <c r="T1722" i="10"/>
  <c r="T1723" i="10"/>
  <c r="T1724" i="10"/>
  <c r="T1725" i="10"/>
  <c r="T1726" i="10"/>
  <c r="T1727" i="10"/>
  <c r="T1728" i="10"/>
  <c r="T1729" i="10"/>
  <c r="T1730" i="10"/>
  <c r="T1731" i="10"/>
  <c r="T1732" i="10"/>
  <c r="T1733" i="10"/>
  <c r="T1734" i="10"/>
  <c r="T1735" i="10"/>
  <c r="T1736" i="10"/>
  <c r="T1737" i="10"/>
  <c r="T1738" i="10"/>
  <c r="T1739" i="10"/>
  <c r="T1740" i="10"/>
  <c r="T1741" i="10"/>
  <c r="T1742" i="10"/>
  <c r="T1743" i="10"/>
  <c r="T1744" i="10"/>
  <c r="T1745" i="10"/>
  <c r="T1746" i="10"/>
  <c r="T1747" i="10"/>
  <c r="T1748" i="10"/>
  <c r="T1749" i="10"/>
  <c r="T1750" i="10"/>
  <c r="T1751" i="10"/>
  <c r="T1752" i="10"/>
  <c r="T1753" i="10"/>
  <c r="T1754" i="10"/>
  <c r="T1755" i="10"/>
  <c r="T1756" i="10"/>
  <c r="T1757" i="10"/>
  <c r="T1758" i="10"/>
  <c r="T1759" i="10"/>
  <c r="T1760" i="10"/>
  <c r="T1761" i="10"/>
  <c r="T1762" i="10"/>
  <c r="T1763" i="10"/>
  <c r="T1764" i="10"/>
  <c r="T1765" i="10"/>
  <c r="T1766" i="10"/>
  <c r="T1767" i="10"/>
  <c r="T1768" i="10"/>
  <c r="T1769" i="10"/>
  <c r="T1770" i="10"/>
  <c r="T1771" i="10"/>
  <c r="T1772" i="10"/>
  <c r="T1773" i="10"/>
  <c r="T1774" i="10"/>
  <c r="T1775" i="10"/>
  <c r="T1776" i="10"/>
  <c r="T1777" i="10"/>
  <c r="T1778" i="10"/>
  <c r="T1779" i="10"/>
  <c r="T1780" i="10"/>
  <c r="T1781" i="10"/>
  <c r="T1782" i="10"/>
  <c r="T1783" i="10"/>
  <c r="T1784" i="10"/>
  <c r="T1785" i="10"/>
  <c r="T1786" i="10"/>
  <c r="T1787" i="10"/>
  <c r="T1788" i="10"/>
  <c r="T1789" i="10"/>
  <c r="T1790" i="10"/>
  <c r="T1791" i="10"/>
  <c r="T1792" i="10"/>
  <c r="T1793" i="10"/>
  <c r="T1794" i="10"/>
  <c r="T1795" i="10"/>
  <c r="T1796" i="10"/>
  <c r="T1797" i="10"/>
  <c r="T1798" i="10"/>
  <c r="T1799" i="10"/>
  <c r="T1800" i="10"/>
  <c r="T1801" i="10"/>
  <c r="T1802" i="10"/>
  <c r="T1803" i="10"/>
  <c r="T1804" i="10"/>
  <c r="T1805" i="10"/>
  <c r="T1806" i="10"/>
  <c r="T1807" i="10"/>
  <c r="T1808" i="10"/>
  <c r="T1809" i="10"/>
  <c r="T1810" i="10"/>
  <c r="T1811" i="10"/>
  <c r="T1812" i="10"/>
  <c r="T1813" i="10"/>
  <c r="T1814" i="10"/>
  <c r="T1815" i="10"/>
  <c r="T1816" i="10"/>
  <c r="T1817" i="10"/>
  <c r="T1818" i="10"/>
  <c r="T1819" i="10"/>
  <c r="T1820" i="10"/>
  <c r="T1821" i="10"/>
  <c r="T1822" i="10"/>
  <c r="T1823" i="10"/>
  <c r="T1824" i="10"/>
  <c r="T1825" i="10"/>
  <c r="T1826" i="10"/>
  <c r="T1827" i="10"/>
  <c r="T1828" i="10"/>
  <c r="T1829" i="10"/>
  <c r="T1830" i="10"/>
  <c r="T1831" i="10"/>
  <c r="T1832" i="10"/>
  <c r="T1833" i="10"/>
  <c r="T1834" i="10"/>
  <c r="T1835" i="10"/>
  <c r="T1836" i="10"/>
  <c r="T1837" i="10"/>
  <c r="T1838" i="10"/>
  <c r="T1839" i="10"/>
  <c r="T1840" i="10"/>
  <c r="T1841" i="10"/>
  <c r="T1842" i="10"/>
  <c r="T1843" i="10"/>
  <c r="T1844" i="10"/>
  <c r="T1845" i="10"/>
  <c r="T1846" i="10"/>
  <c r="T1847" i="10"/>
  <c r="T1848" i="10"/>
  <c r="T1849" i="10"/>
  <c r="T1850" i="10"/>
  <c r="T1851" i="10"/>
  <c r="T1852" i="10"/>
  <c r="T1853" i="10"/>
  <c r="T1854" i="10"/>
  <c r="T1855" i="10"/>
  <c r="T1856" i="10"/>
  <c r="T1857" i="10"/>
  <c r="T1858" i="10"/>
  <c r="T1859" i="10"/>
  <c r="T1860" i="10"/>
  <c r="T1861" i="10"/>
  <c r="T1862" i="10"/>
  <c r="T1863" i="10"/>
  <c r="T1864" i="10"/>
  <c r="T1865" i="10"/>
  <c r="T1866" i="10"/>
  <c r="T1867" i="10"/>
  <c r="T1868" i="10"/>
  <c r="T1869" i="10"/>
  <c r="T1870" i="10"/>
  <c r="T1871" i="10"/>
  <c r="T1872" i="10"/>
  <c r="T1873" i="10"/>
  <c r="T1874" i="10"/>
  <c r="T1875" i="10"/>
  <c r="T1876" i="10"/>
  <c r="T1877" i="10"/>
  <c r="T1878" i="10"/>
  <c r="T1879" i="10"/>
  <c r="T1880" i="10"/>
  <c r="T1881" i="10"/>
  <c r="T1882" i="10"/>
  <c r="T1883" i="10"/>
  <c r="T1884" i="10"/>
  <c r="T1885" i="10"/>
  <c r="T1886" i="10"/>
  <c r="T1887" i="10"/>
  <c r="T1888" i="10"/>
  <c r="T1889" i="10"/>
  <c r="T1890" i="10"/>
  <c r="T1891" i="10"/>
  <c r="T1892" i="10"/>
  <c r="T1893" i="10"/>
  <c r="T1894" i="10"/>
  <c r="T1895" i="10"/>
  <c r="T1896" i="10"/>
  <c r="T1897" i="10"/>
  <c r="T1898" i="10"/>
  <c r="T1899" i="10"/>
  <c r="T1900" i="10"/>
  <c r="T1901" i="10"/>
  <c r="T1902" i="10"/>
  <c r="T1903" i="10"/>
  <c r="T1904" i="10"/>
  <c r="T1905" i="10"/>
  <c r="T1906" i="10"/>
  <c r="T1907" i="10"/>
  <c r="T1908" i="10"/>
  <c r="T1909" i="10"/>
  <c r="T1910" i="10"/>
  <c r="T1911" i="10"/>
  <c r="T1912" i="10"/>
  <c r="T1913" i="10"/>
  <c r="T1914" i="10"/>
  <c r="T1915" i="10"/>
  <c r="T1916" i="10"/>
  <c r="T1917" i="10"/>
  <c r="T1918" i="10"/>
  <c r="T1919" i="10"/>
  <c r="T1920" i="10"/>
  <c r="T1921" i="10"/>
  <c r="T1922" i="10"/>
  <c r="T1923" i="10"/>
  <c r="T1924" i="10"/>
  <c r="T1925" i="10"/>
  <c r="T1926" i="10"/>
  <c r="T1927" i="10"/>
  <c r="T1928" i="10"/>
  <c r="T1929" i="10"/>
  <c r="T1930" i="10"/>
  <c r="T1931" i="10"/>
  <c r="T1932" i="10"/>
  <c r="T1933" i="10"/>
  <c r="T1934" i="10"/>
  <c r="T1935" i="10"/>
  <c r="T1936" i="10"/>
  <c r="T1937" i="10"/>
  <c r="T1938" i="10"/>
  <c r="T1939" i="10"/>
  <c r="T1940" i="10"/>
  <c r="T1941" i="10"/>
  <c r="T1942" i="10"/>
  <c r="T1943" i="10"/>
  <c r="T1944" i="10"/>
  <c r="T1945" i="10"/>
  <c r="T1946" i="10"/>
  <c r="T1947" i="10"/>
  <c r="T1948" i="10"/>
  <c r="T1949" i="10"/>
  <c r="T1950" i="10"/>
  <c r="T1951" i="10"/>
  <c r="T1952" i="10"/>
  <c r="T1953" i="10"/>
  <c r="T1954" i="10"/>
  <c r="T1955" i="10"/>
  <c r="T1956" i="10"/>
  <c r="T1957" i="10"/>
  <c r="T1958" i="10"/>
  <c r="T1959" i="10"/>
  <c r="T1960" i="10"/>
  <c r="T1961" i="10"/>
  <c r="T1962" i="10"/>
  <c r="T1963" i="10"/>
  <c r="T1964" i="10"/>
  <c r="T1965" i="10"/>
  <c r="T1966" i="10"/>
  <c r="T1967" i="10"/>
  <c r="T1968" i="10"/>
  <c r="T1969" i="10"/>
  <c r="T1970" i="10"/>
  <c r="T1971" i="10"/>
  <c r="T1972" i="10"/>
  <c r="T1973" i="10"/>
  <c r="T1974" i="10"/>
  <c r="T1975" i="10"/>
  <c r="T1976" i="10"/>
  <c r="T1977" i="10"/>
  <c r="T1978" i="10"/>
  <c r="T1979" i="10"/>
  <c r="T1980" i="10"/>
  <c r="T1981" i="10"/>
  <c r="T1982" i="10"/>
  <c r="T1983" i="10"/>
  <c r="T1984" i="10"/>
  <c r="T1985" i="10"/>
  <c r="T1986" i="10"/>
  <c r="T1987" i="10"/>
  <c r="T1988" i="10"/>
  <c r="T1989" i="10"/>
  <c r="T1990" i="10"/>
  <c r="T1991" i="10"/>
  <c r="T1992" i="10"/>
  <c r="T1993" i="10"/>
  <c r="T1994" i="10"/>
  <c r="T1995" i="10"/>
  <c r="T1996" i="10"/>
  <c r="T1997" i="10"/>
  <c r="T1998" i="10"/>
  <c r="T1999" i="10"/>
  <c r="T2000" i="10"/>
  <c r="T2001" i="10"/>
  <c r="T2002" i="10"/>
  <c r="T2003" i="10"/>
  <c r="T2004" i="10"/>
  <c r="T2005" i="10"/>
  <c r="T2006" i="10"/>
  <c r="T2007" i="10"/>
  <c r="T2008" i="10"/>
  <c r="T2009" i="10"/>
  <c r="T2010" i="10"/>
  <c r="T2011" i="10"/>
  <c r="T2012" i="10"/>
  <c r="T2013" i="10"/>
  <c r="T2014" i="10"/>
  <c r="T2015" i="10"/>
  <c r="T2016" i="10"/>
  <c r="T2017" i="10"/>
  <c r="T2018" i="10"/>
  <c r="T2019" i="10"/>
  <c r="T2020" i="10"/>
  <c r="T2021" i="10"/>
  <c r="T2022" i="10"/>
  <c r="T2023" i="10"/>
  <c r="T2024" i="10"/>
  <c r="T2025" i="10"/>
  <c r="T2026" i="10"/>
  <c r="T2027" i="10"/>
  <c r="T2028" i="10"/>
  <c r="T2029" i="10"/>
  <c r="T2030" i="10"/>
  <c r="T2031" i="10"/>
  <c r="T2032" i="10"/>
  <c r="T2033" i="10"/>
  <c r="T2034" i="10"/>
  <c r="T2035" i="10"/>
  <c r="T2036" i="10"/>
  <c r="T2037" i="10"/>
  <c r="T2038" i="10"/>
  <c r="T2039" i="10"/>
  <c r="T2040" i="10"/>
  <c r="T2041" i="10"/>
  <c r="T2042" i="10"/>
  <c r="T2043" i="10"/>
  <c r="T2044" i="10"/>
  <c r="T2045" i="10"/>
  <c r="T2046" i="10"/>
  <c r="T2047" i="10"/>
  <c r="T2048" i="10"/>
  <c r="T2049" i="10"/>
  <c r="T2050" i="10"/>
  <c r="T2051" i="10"/>
  <c r="T2052" i="10"/>
  <c r="T2053" i="10"/>
  <c r="T2054" i="10"/>
  <c r="T2055" i="10"/>
  <c r="T2056" i="10"/>
  <c r="T2057" i="10"/>
  <c r="T2058" i="10"/>
  <c r="T2059" i="10"/>
  <c r="T2060" i="10"/>
  <c r="T2061" i="10"/>
  <c r="T2062" i="10"/>
  <c r="T2063" i="10"/>
  <c r="T2064" i="10"/>
  <c r="T2065" i="10"/>
  <c r="T2066" i="10"/>
  <c r="T2067" i="10"/>
  <c r="T2068" i="10"/>
  <c r="T2069" i="10"/>
  <c r="T2070" i="10"/>
  <c r="T2071" i="10"/>
  <c r="T2072" i="10"/>
  <c r="T2073" i="10"/>
  <c r="T2074" i="10"/>
  <c r="T2075" i="10"/>
  <c r="T2076" i="10"/>
  <c r="T2077" i="10"/>
  <c r="T2078" i="10"/>
  <c r="T2079" i="10"/>
  <c r="T2080" i="10"/>
  <c r="T2081" i="10"/>
  <c r="T2082" i="10"/>
  <c r="T2083" i="10"/>
  <c r="T2084" i="10"/>
  <c r="T2085" i="10"/>
  <c r="T2086" i="10"/>
  <c r="T2087" i="10"/>
  <c r="T2088" i="10"/>
  <c r="T2089" i="10"/>
  <c r="T2090" i="10"/>
  <c r="T2091" i="10"/>
  <c r="T2092" i="10"/>
  <c r="T2093" i="10"/>
  <c r="T2094" i="10"/>
  <c r="T2095" i="10"/>
  <c r="T2096" i="10"/>
  <c r="T2097" i="10"/>
  <c r="T2098" i="10"/>
  <c r="T2099" i="10"/>
  <c r="T2100" i="10"/>
  <c r="T2101" i="10"/>
  <c r="T2102" i="10"/>
  <c r="T2103" i="10"/>
  <c r="T2104" i="10"/>
  <c r="T2105" i="10"/>
  <c r="T2106" i="10"/>
  <c r="T2107" i="10"/>
  <c r="T2108" i="10"/>
  <c r="T2109" i="10"/>
  <c r="T2110" i="10"/>
  <c r="T2111" i="10"/>
  <c r="T2112" i="10"/>
  <c r="T2113" i="10"/>
  <c r="T2114" i="10"/>
  <c r="T2115" i="10"/>
  <c r="T2116" i="10"/>
  <c r="T2117" i="10"/>
  <c r="T2118" i="10"/>
  <c r="T2119" i="10"/>
  <c r="T2120" i="10"/>
  <c r="T2121" i="10"/>
  <c r="T2122" i="10"/>
  <c r="T2123" i="10"/>
  <c r="T2124" i="10"/>
  <c r="T2125" i="10"/>
  <c r="T2126" i="10"/>
  <c r="T2127" i="10"/>
  <c r="T2128" i="10"/>
  <c r="T2129" i="10"/>
  <c r="T2130" i="10"/>
  <c r="T2131" i="10"/>
  <c r="T2132" i="10"/>
  <c r="T2133" i="10"/>
  <c r="T2134" i="10"/>
  <c r="T2135" i="10"/>
  <c r="T2136" i="10"/>
  <c r="T2137" i="10"/>
  <c r="T2138" i="10"/>
  <c r="T2139" i="10"/>
  <c r="T2140" i="10"/>
  <c r="T2141" i="10"/>
  <c r="T2142" i="10"/>
  <c r="T2143" i="10"/>
  <c r="T2144" i="10"/>
  <c r="T2145" i="10"/>
  <c r="T2146" i="10"/>
  <c r="T2147" i="10"/>
  <c r="T2148" i="10"/>
  <c r="T2149" i="10"/>
  <c r="T2150" i="10"/>
  <c r="T2151" i="10"/>
  <c r="T2152" i="10"/>
  <c r="T2153" i="10"/>
  <c r="T2154" i="10"/>
  <c r="T2155" i="10"/>
  <c r="T2156" i="10"/>
  <c r="T2157" i="10"/>
  <c r="T2158" i="10"/>
  <c r="T2159" i="10"/>
  <c r="T2160" i="10"/>
  <c r="T2161" i="10"/>
  <c r="T2162" i="10"/>
  <c r="T2163" i="10"/>
  <c r="T2164" i="10"/>
  <c r="T2165" i="10"/>
  <c r="T2166" i="10"/>
  <c r="T2167" i="10"/>
  <c r="T2168" i="10"/>
  <c r="T2169" i="10"/>
  <c r="T2170" i="10"/>
  <c r="T2171" i="10"/>
  <c r="T2172" i="10"/>
  <c r="T2173" i="10"/>
  <c r="T2174" i="10"/>
  <c r="T2175" i="10"/>
  <c r="T2176" i="10"/>
  <c r="T2177" i="10"/>
  <c r="T2178" i="10"/>
  <c r="T2179" i="10"/>
  <c r="T2180" i="10"/>
  <c r="T2181" i="10"/>
  <c r="T2182" i="10"/>
  <c r="T2183" i="10"/>
  <c r="T2184" i="10"/>
  <c r="T2185" i="10"/>
  <c r="T2186" i="10"/>
  <c r="T2187" i="10"/>
  <c r="T2188" i="10"/>
  <c r="T2189" i="10"/>
  <c r="T2190" i="10"/>
  <c r="T2191" i="10"/>
  <c r="T2192" i="10"/>
  <c r="T2193" i="10"/>
  <c r="T2194" i="10"/>
  <c r="T2195" i="10"/>
  <c r="T2196" i="10"/>
  <c r="T2197" i="10"/>
  <c r="T2198" i="10"/>
  <c r="T2199" i="10"/>
  <c r="T2200" i="10"/>
  <c r="T2201" i="10"/>
  <c r="T2202" i="10"/>
  <c r="T2203" i="10"/>
  <c r="T2204" i="10"/>
  <c r="T2205" i="10"/>
  <c r="T2206" i="10"/>
  <c r="T2207" i="10"/>
  <c r="T2208" i="10"/>
  <c r="T2209" i="10"/>
  <c r="T2210" i="10"/>
  <c r="T2211" i="10"/>
  <c r="T2212" i="10"/>
  <c r="T2213" i="10"/>
  <c r="T2214" i="10"/>
  <c r="T2215" i="10"/>
  <c r="T2216" i="10"/>
  <c r="T2217" i="10"/>
  <c r="T2218" i="10"/>
  <c r="T2219" i="10"/>
  <c r="T2220" i="10"/>
  <c r="T2221" i="10"/>
  <c r="T2222" i="10"/>
  <c r="T2223" i="10"/>
  <c r="T2224" i="10"/>
  <c r="T2225" i="10"/>
  <c r="T2226" i="10"/>
  <c r="T2227" i="10"/>
  <c r="T2228" i="10"/>
  <c r="T2229" i="10"/>
  <c r="T2230" i="10"/>
  <c r="T2231" i="10"/>
  <c r="T2232" i="10"/>
  <c r="T2233" i="10"/>
  <c r="T2234" i="10"/>
  <c r="T2235" i="10"/>
  <c r="T2236" i="10"/>
  <c r="T2237" i="10"/>
  <c r="T2238" i="10"/>
  <c r="T2239" i="10"/>
  <c r="T2240" i="10"/>
  <c r="T2241" i="10"/>
  <c r="T2242" i="10"/>
  <c r="T2243" i="10"/>
  <c r="T2244" i="10"/>
  <c r="T2245" i="10"/>
  <c r="T2246" i="10"/>
  <c r="T2247" i="10"/>
  <c r="T2248" i="10"/>
  <c r="T2249" i="10"/>
  <c r="T2250" i="10"/>
  <c r="T2251" i="10"/>
  <c r="T2252" i="10"/>
  <c r="T2253" i="10"/>
  <c r="T2254" i="10"/>
  <c r="T2255" i="10"/>
  <c r="T2256" i="10"/>
  <c r="T2257" i="10"/>
  <c r="T2258" i="10"/>
  <c r="T2259" i="10"/>
  <c r="T2260" i="10"/>
  <c r="T2261" i="10"/>
  <c r="T2262" i="10"/>
  <c r="T2263" i="10"/>
  <c r="T2264" i="10"/>
  <c r="T2265" i="10"/>
  <c r="T2266" i="10"/>
  <c r="T2267" i="10"/>
  <c r="T2268" i="10"/>
  <c r="T2269" i="10"/>
  <c r="T2270" i="10"/>
  <c r="T2271" i="10"/>
  <c r="T2272" i="10"/>
  <c r="T2273" i="10"/>
  <c r="T2274" i="10"/>
  <c r="T2275" i="10"/>
  <c r="T2276" i="10"/>
  <c r="T2277" i="10"/>
  <c r="T2278" i="10"/>
  <c r="T2279" i="10"/>
  <c r="T2280" i="10"/>
  <c r="T2281" i="10"/>
  <c r="T2282" i="10"/>
  <c r="T2283" i="10"/>
  <c r="T2284" i="10"/>
  <c r="T2285" i="10"/>
  <c r="T2286" i="10"/>
  <c r="T2287" i="10"/>
  <c r="T2288" i="10"/>
  <c r="T2289" i="10"/>
  <c r="T2290" i="10"/>
  <c r="T2291" i="10"/>
  <c r="T2292" i="10"/>
  <c r="T2293" i="10"/>
  <c r="T2294" i="10"/>
  <c r="T2295" i="10"/>
  <c r="T2296" i="10"/>
  <c r="T2297" i="10"/>
  <c r="T2298" i="10"/>
  <c r="T2299" i="10"/>
  <c r="T2300" i="10"/>
  <c r="T2301" i="10"/>
  <c r="T2302" i="10"/>
  <c r="T2303" i="10"/>
  <c r="T2304" i="10"/>
  <c r="T2305" i="10"/>
  <c r="T2306" i="10"/>
  <c r="T2307" i="10"/>
  <c r="T2308" i="10"/>
  <c r="T2309" i="10"/>
  <c r="T2310" i="10"/>
  <c r="T2311" i="10"/>
  <c r="T2312" i="10"/>
  <c r="T2313" i="10"/>
  <c r="T2314" i="10"/>
  <c r="T2315" i="10"/>
  <c r="T2316" i="10"/>
  <c r="T2317" i="10"/>
  <c r="T2318" i="10"/>
  <c r="T2319" i="10"/>
  <c r="T2320" i="10"/>
  <c r="T2321" i="10"/>
  <c r="T2322" i="10"/>
  <c r="T2323" i="10"/>
  <c r="T2324" i="10"/>
  <c r="T2325" i="10"/>
  <c r="T2326" i="10"/>
  <c r="T2327" i="10"/>
  <c r="T2328" i="10"/>
  <c r="T2329" i="10"/>
  <c r="T2330" i="10"/>
  <c r="T2331" i="10"/>
  <c r="T2332" i="10"/>
  <c r="T2333" i="10"/>
  <c r="T2334" i="10"/>
  <c r="T2335" i="10"/>
  <c r="T2336" i="10"/>
  <c r="T2337" i="10"/>
  <c r="T2338" i="10"/>
  <c r="T2339" i="10"/>
  <c r="T2340" i="10"/>
  <c r="T2341" i="10"/>
  <c r="T2342" i="10"/>
  <c r="T2343" i="10"/>
  <c r="T2344" i="10"/>
  <c r="T2345" i="10"/>
  <c r="T2346" i="10"/>
  <c r="T2347" i="10"/>
  <c r="T2348" i="10"/>
  <c r="T2349" i="10"/>
  <c r="T2350" i="10"/>
  <c r="T2351" i="10"/>
  <c r="T2352" i="10"/>
  <c r="T2353" i="10"/>
  <c r="T2354" i="10"/>
  <c r="T2355" i="10"/>
  <c r="T2356" i="10"/>
  <c r="T2357" i="10"/>
  <c r="T2358" i="10"/>
  <c r="T2359" i="10"/>
  <c r="T2360" i="10"/>
  <c r="T2361" i="10"/>
  <c r="T2362" i="10"/>
  <c r="T2363" i="10"/>
  <c r="T2364" i="10"/>
  <c r="T2365" i="10"/>
  <c r="T2366" i="10"/>
  <c r="T2367" i="10"/>
  <c r="T2368" i="10"/>
  <c r="T2369" i="10"/>
  <c r="T2370" i="10"/>
  <c r="T2371" i="10"/>
  <c r="T2372" i="10"/>
  <c r="T2373" i="10"/>
  <c r="T2374" i="10"/>
  <c r="T2375" i="10"/>
  <c r="T2376" i="10"/>
  <c r="T2377" i="10"/>
  <c r="T2378" i="10"/>
  <c r="T2379" i="10"/>
  <c r="T2380" i="10"/>
  <c r="T2381" i="10"/>
  <c r="T2382" i="10"/>
  <c r="T2383" i="10"/>
  <c r="T2384" i="10"/>
  <c r="T2385" i="10"/>
  <c r="T2386" i="10"/>
  <c r="T2387" i="10"/>
  <c r="T2388" i="10"/>
  <c r="T2389" i="10"/>
  <c r="T2390" i="10"/>
  <c r="T2391" i="10"/>
  <c r="T2392" i="10"/>
  <c r="T2393" i="10"/>
  <c r="T2394" i="10"/>
  <c r="T2395" i="10"/>
  <c r="T2396" i="10"/>
  <c r="T2397" i="10"/>
  <c r="T2398" i="10"/>
  <c r="T2399" i="10"/>
  <c r="T2400" i="10"/>
  <c r="T2401" i="10"/>
  <c r="T2402" i="10"/>
  <c r="T2403" i="10"/>
  <c r="T2404" i="10"/>
  <c r="T2405" i="10"/>
  <c r="T2406" i="10"/>
  <c r="T2407" i="10"/>
  <c r="T2408" i="10"/>
  <c r="T2409" i="10"/>
  <c r="T2410" i="10"/>
  <c r="T2411" i="10"/>
  <c r="T2412" i="10"/>
  <c r="T2413" i="10"/>
  <c r="T2414" i="10"/>
  <c r="T2415" i="10"/>
  <c r="T2416" i="10"/>
  <c r="T2417" i="10"/>
  <c r="T2418" i="10"/>
  <c r="T2419" i="10"/>
  <c r="T2420" i="10"/>
  <c r="T2421" i="10"/>
  <c r="T2422" i="10"/>
  <c r="T2423" i="10"/>
  <c r="T2424" i="10"/>
  <c r="T2425" i="10"/>
  <c r="T2426" i="10"/>
  <c r="T2427" i="10"/>
  <c r="T2428" i="10"/>
  <c r="T2429" i="10"/>
  <c r="T2430" i="10"/>
  <c r="T2431" i="10"/>
  <c r="T2432" i="10"/>
  <c r="T2433" i="10"/>
  <c r="T2434" i="10"/>
  <c r="T2435" i="10"/>
  <c r="T2436" i="10"/>
  <c r="T2437" i="10"/>
  <c r="T2438" i="10"/>
  <c r="T2439" i="10"/>
  <c r="T2440" i="10"/>
  <c r="T2441" i="10"/>
  <c r="T2442" i="10"/>
  <c r="T2443" i="10"/>
  <c r="T2444" i="10"/>
  <c r="T2445" i="10"/>
  <c r="T2446" i="10"/>
  <c r="T2447" i="10"/>
  <c r="T2448" i="10"/>
  <c r="T2449" i="10"/>
  <c r="T2450" i="10"/>
  <c r="T2451" i="10"/>
  <c r="T2452" i="10"/>
  <c r="T2453" i="10"/>
  <c r="T2454" i="10"/>
  <c r="T2455" i="10"/>
  <c r="T2456" i="10"/>
  <c r="T2457" i="10"/>
  <c r="T2458" i="10"/>
  <c r="T2459" i="10"/>
  <c r="T2460" i="10"/>
  <c r="T2461" i="10"/>
  <c r="T2462" i="10"/>
  <c r="T2463" i="10"/>
  <c r="T2464" i="10"/>
  <c r="T2465" i="10"/>
  <c r="T2466" i="10"/>
  <c r="T2467" i="10"/>
  <c r="T2468" i="10"/>
  <c r="T2469" i="10"/>
  <c r="T2470" i="10"/>
  <c r="T2471" i="10"/>
  <c r="T2472" i="10"/>
  <c r="T2473" i="10"/>
  <c r="T2474" i="10"/>
  <c r="T2475" i="10"/>
  <c r="T2476" i="10"/>
  <c r="T2477" i="10"/>
  <c r="T2478" i="10"/>
  <c r="T2479" i="10"/>
  <c r="T2480" i="10"/>
  <c r="S100" i="10"/>
  <c r="S101" i="10"/>
  <c r="S102" i="10"/>
  <c r="S103" i="10"/>
  <c r="S104" i="10"/>
  <c r="S105" i="10"/>
  <c r="S106" i="10"/>
  <c r="S107" i="10"/>
  <c r="S108" i="10"/>
  <c r="S109" i="10"/>
  <c r="S110" i="10"/>
  <c r="S111" i="10"/>
  <c r="S112" i="10"/>
  <c r="S113" i="10"/>
  <c r="S114" i="10"/>
  <c r="S115" i="10"/>
  <c r="S116" i="10"/>
  <c r="S117" i="10"/>
  <c r="S118" i="10"/>
  <c r="S119" i="10"/>
  <c r="S120" i="10"/>
  <c r="S121" i="10"/>
  <c r="S122" i="10"/>
  <c r="S123" i="10"/>
  <c r="S124" i="10"/>
  <c r="S125" i="10"/>
  <c r="S126" i="10"/>
  <c r="S127" i="10"/>
  <c r="S128" i="10"/>
  <c r="S129" i="10"/>
  <c r="S130" i="10"/>
  <c r="S131" i="10"/>
  <c r="S132" i="10"/>
  <c r="S133" i="10"/>
  <c r="S134" i="10"/>
  <c r="S135" i="10"/>
  <c r="S136" i="10"/>
  <c r="S137" i="10"/>
  <c r="S138" i="10"/>
  <c r="S139" i="10"/>
  <c r="S140" i="10"/>
  <c r="S141" i="10"/>
  <c r="S142" i="10"/>
  <c r="S143" i="10"/>
  <c r="S144" i="10"/>
  <c r="S145" i="10"/>
  <c r="S146" i="10"/>
  <c r="S147" i="10"/>
  <c r="S148" i="10"/>
  <c r="S149" i="10"/>
  <c r="S150" i="10"/>
  <c r="S151" i="10"/>
  <c r="S152" i="10"/>
  <c r="S153" i="10"/>
  <c r="S154" i="10"/>
  <c r="S155" i="10"/>
  <c r="S156" i="10"/>
  <c r="S157" i="10"/>
  <c r="S158" i="10"/>
  <c r="S159" i="10"/>
  <c r="S160" i="10"/>
  <c r="S161" i="10"/>
  <c r="S162" i="10"/>
  <c r="S163" i="10"/>
  <c r="S164" i="10"/>
  <c r="S165" i="10"/>
  <c r="S166" i="10"/>
  <c r="S167" i="10"/>
  <c r="S168" i="10"/>
  <c r="S169" i="10"/>
  <c r="S170" i="10"/>
  <c r="S171" i="10"/>
  <c r="S172" i="10"/>
  <c r="S173" i="10"/>
  <c r="S174" i="10"/>
  <c r="S175" i="10"/>
  <c r="S176" i="10"/>
  <c r="S177" i="10"/>
  <c r="S178" i="10"/>
  <c r="S179" i="10"/>
  <c r="S180" i="10"/>
  <c r="S181" i="10"/>
  <c r="S182" i="10"/>
  <c r="S183" i="10"/>
  <c r="S184" i="10"/>
  <c r="S185" i="10"/>
  <c r="S186" i="10"/>
  <c r="S187" i="10"/>
  <c r="S188" i="10"/>
  <c r="S189" i="10"/>
  <c r="S190" i="10"/>
  <c r="S191" i="10"/>
  <c r="S192" i="10"/>
  <c r="S193" i="10"/>
  <c r="S194" i="10"/>
  <c r="S195" i="10"/>
  <c r="S196" i="10"/>
  <c r="S197" i="10"/>
  <c r="S198" i="10"/>
  <c r="S199" i="10"/>
  <c r="S200" i="10"/>
  <c r="S201" i="10"/>
  <c r="S202" i="10"/>
  <c r="S203" i="10"/>
  <c r="S204" i="10"/>
  <c r="S205" i="10"/>
  <c r="S206" i="10"/>
  <c r="S207" i="10"/>
  <c r="S208" i="10"/>
  <c r="S209" i="10"/>
  <c r="S210" i="10"/>
  <c r="S211" i="10"/>
  <c r="S212" i="10"/>
  <c r="S213" i="10"/>
  <c r="S214" i="10"/>
  <c r="S215" i="10"/>
  <c r="S216" i="10"/>
  <c r="S217" i="10"/>
  <c r="S218" i="10"/>
  <c r="S219" i="10"/>
  <c r="S220" i="10"/>
  <c r="S221" i="10"/>
  <c r="S222" i="10"/>
  <c r="S223" i="10"/>
  <c r="S224" i="10"/>
  <c r="S225" i="10"/>
  <c r="S226" i="10"/>
  <c r="S227" i="10"/>
  <c r="S228" i="10"/>
  <c r="S229" i="10"/>
  <c r="S230" i="10"/>
  <c r="S231" i="10"/>
  <c r="S232" i="10"/>
  <c r="S233" i="10"/>
  <c r="S234" i="10"/>
  <c r="S235" i="10"/>
  <c r="S236" i="10"/>
  <c r="S237" i="10"/>
  <c r="S238" i="10"/>
  <c r="S239" i="10"/>
  <c r="S240" i="10"/>
  <c r="S241" i="10"/>
  <c r="S242" i="10"/>
  <c r="S243" i="10"/>
  <c r="S244" i="10"/>
  <c r="S245" i="10"/>
  <c r="S246" i="10"/>
  <c r="S247" i="10"/>
  <c r="S248" i="10"/>
  <c r="S249" i="10"/>
  <c r="S250" i="10"/>
  <c r="S251" i="10"/>
  <c r="S252" i="10"/>
  <c r="S253" i="10"/>
  <c r="S254" i="10"/>
  <c r="S255" i="10"/>
  <c r="S256" i="10"/>
  <c r="S257" i="10"/>
  <c r="S258" i="10"/>
  <c r="S259" i="10"/>
  <c r="S260" i="10"/>
  <c r="S261" i="10"/>
  <c r="S262" i="10"/>
  <c r="S263" i="10"/>
  <c r="S264" i="10"/>
  <c r="S265" i="10"/>
  <c r="S266" i="10"/>
  <c r="S267" i="10"/>
  <c r="S268" i="10"/>
  <c r="S269" i="10"/>
  <c r="S270" i="10"/>
  <c r="S271" i="10"/>
  <c r="S272" i="10"/>
  <c r="S273" i="10"/>
  <c r="S274" i="10"/>
  <c r="S275" i="10"/>
  <c r="S276" i="10"/>
  <c r="S277" i="10"/>
  <c r="S278" i="10"/>
  <c r="S279" i="10"/>
  <c r="S280" i="10"/>
  <c r="S281" i="10"/>
  <c r="S282" i="10"/>
  <c r="S283" i="10"/>
  <c r="S284" i="10"/>
  <c r="S285" i="10"/>
  <c r="S286" i="10"/>
  <c r="S287" i="10"/>
  <c r="S288" i="10"/>
  <c r="S289" i="10"/>
  <c r="S290" i="10"/>
  <c r="S291" i="10"/>
  <c r="S292" i="10"/>
  <c r="S293" i="10"/>
  <c r="S294" i="10"/>
  <c r="S295" i="10"/>
  <c r="S296" i="10"/>
  <c r="S297" i="10"/>
  <c r="S298" i="10"/>
  <c r="S299" i="10"/>
  <c r="S300" i="10"/>
  <c r="S301" i="10"/>
  <c r="S302" i="10"/>
  <c r="S303" i="10"/>
  <c r="S304" i="10"/>
  <c r="S305" i="10"/>
  <c r="S306" i="10"/>
  <c r="S307" i="10"/>
  <c r="S308" i="10"/>
  <c r="S309" i="10"/>
  <c r="S310" i="10"/>
  <c r="S311" i="10"/>
  <c r="S312" i="10"/>
  <c r="S313" i="10"/>
  <c r="S314" i="10"/>
  <c r="S315" i="10"/>
  <c r="S316" i="10"/>
  <c r="S317" i="10"/>
  <c r="S318" i="10"/>
  <c r="S319" i="10"/>
  <c r="S320" i="10"/>
  <c r="S321" i="10"/>
  <c r="S322" i="10"/>
  <c r="S323" i="10"/>
  <c r="S324" i="10"/>
  <c r="S325" i="10"/>
  <c r="S326" i="10"/>
  <c r="S327" i="10"/>
  <c r="S328" i="10"/>
  <c r="S329" i="10"/>
  <c r="S330" i="10"/>
  <c r="S331" i="10"/>
  <c r="S332" i="10"/>
  <c r="S333" i="10"/>
  <c r="S334" i="10"/>
  <c r="S335" i="10"/>
  <c r="S336" i="10"/>
  <c r="S337" i="10"/>
  <c r="S338" i="10"/>
  <c r="S339" i="10"/>
  <c r="S340" i="10"/>
  <c r="S341" i="10"/>
  <c r="S342" i="10"/>
  <c r="S343" i="10"/>
  <c r="S344" i="10"/>
  <c r="S345" i="10"/>
  <c r="S346" i="10"/>
  <c r="S347" i="10"/>
  <c r="S348" i="10"/>
  <c r="S349" i="10"/>
  <c r="S350" i="10"/>
  <c r="S351" i="10"/>
  <c r="S352" i="10"/>
  <c r="S353" i="10"/>
  <c r="S354" i="10"/>
  <c r="S355" i="10"/>
  <c r="S356" i="10"/>
  <c r="S357" i="10"/>
  <c r="S358" i="10"/>
  <c r="S359" i="10"/>
  <c r="S360" i="10"/>
  <c r="S361" i="10"/>
  <c r="S362" i="10"/>
  <c r="S363" i="10"/>
  <c r="S364" i="10"/>
  <c r="S365" i="10"/>
  <c r="S366" i="10"/>
  <c r="S367" i="10"/>
  <c r="S368" i="10"/>
  <c r="S369" i="10"/>
  <c r="S370" i="10"/>
  <c r="S371" i="10"/>
  <c r="S372" i="10"/>
  <c r="S373" i="10"/>
  <c r="S374" i="10"/>
  <c r="S375" i="10"/>
  <c r="S376" i="10"/>
  <c r="S377" i="10"/>
  <c r="S378" i="10"/>
  <c r="S379" i="10"/>
  <c r="S380" i="10"/>
  <c r="S381" i="10"/>
  <c r="S382" i="10"/>
  <c r="S383" i="10"/>
  <c r="S384" i="10"/>
  <c r="S385" i="10"/>
  <c r="S386" i="10"/>
  <c r="S387" i="10"/>
  <c r="S388" i="10"/>
  <c r="S389" i="10"/>
  <c r="S390" i="10"/>
  <c r="S391" i="10"/>
  <c r="S392" i="10"/>
  <c r="S393" i="10"/>
  <c r="S394" i="10"/>
  <c r="S395" i="10"/>
  <c r="S396" i="10"/>
  <c r="S397" i="10"/>
  <c r="S398" i="10"/>
  <c r="S399" i="10"/>
  <c r="S400" i="10"/>
  <c r="S401" i="10"/>
  <c r="S402" i="10"/>
  <c r="S403" i="10"/>
  <c r="S404" i="10"/>
  <c r="S405" i="10"/>
  <c r="S406" i="10"/>
  <c r="S407" i="10"/>
  <c r="S408" i="10"/>
  <c r="S409" i="10"/>
  <c r="S410" i="10"/>
  <c r="S411" i="10"/>
  <c r="S412" i="10"/>
  <c r="S413" i="10"/>
  <c r="S414" i="10"/>
  <c r="S415" i="10"/>
  <c r="S416" i="10"/>
  <c r="S417" i="10"/>
  <c r="S418" i="10"/>
  <c r="S419" i="10"/>
  <c r="S420" i="10"/>
  <c r="S421" i="10"/>
  <c r="S422" i="10"/>
  <c r="S423" i="10"/>
  <c r="S424" i="10"/>
  <c r="S425" i="10"/>
  <c r="S426" i="10"/>
  <c r="S427" i="10"/>
  <c r="S428" i="10"/>
  <c r="S429" i="10"/>
  <c r="S430" i="10"/>
  <c r="S431" i="10"/>
  <c r="S432" i="10"/>
  <c r="S433" i="10"/>
  <c r="S434" i="10"/>
  <c r="S435" i="10"/>
  <c r="S436" i="10"/>
  <c r="S437" i="10"/>
  <c r="S438" i="10"/>
  <c r="S439" i="10"/>
  <c r="S440" i="10"/>
  <c r="S441" i="10"/>
  <c r="S442" i="10"/>
  <c r="S443" i="10"/>
  <c r="S444" i="10"/>
  <c r="S445" i="10"/>
  <c r="S446" i="10"/>
  <c r="S447" i="10"/>
  <c r="S448" i="10"/>
  <c r="S449" i="10"/>
  <c r="S450" i="10"/>
  <c r="S451" i="10"/>
  <c r="S452" i="10"/>
  <c r="S453" i="10"/>
  <c r="S454" i="10"/>
  <c r="S455" i="10"/>
  <c r="S456" i="10"/>
  <c r="S457" i="10"/>
  <c r="S458" i="10"/>
  <c r="S459" i="10"/>
  <c r="S460" i="10"/>
  <c r="S461" i="10"/>
  <c r="S462" i="10"/>
  <c r="S463" i="10"/>
  <c r="S464" i="10"/>
  <c r="S465" i="10"/>
  <c r="S466" i="10"/>
  <c r="S467" i="10"/>
  <c r="S468" i="10"/>
  <c r="S469" i="10"/>
  <c r="S470" i="10"/>
  <c r="S471" i="10"/>
  <c r="S472" i="10"/>
  <c r="S473" i="10"/>
  <c r="S474" i="10"/>
  <c r="S475" i="10"/>
  <c r="S476" i="10"/>
  <c r="S477" i="10"/>
  <c r="S478" i="10"/>
  <c r="S479" i="10"/>
  <c r="S480" i="10"/>
  <c r="S481" i="10"/>
  <c r="S482" i="10"/>
  <c r="S483" i="10"/>
  <c r="S484" i="10"/>
  <c r="S485" i="10"/>
  <c r="S486" i="10"/>
  <c r="S487" i="10"/>
  <c r="S488" i="10"/>
  <c r="S489" i="10"/>
  <c r="S490" i="10"/>
  <c r="S491" i="10"/>
  <c r="S492" i="10"/>
  <c r="S493" i="10"/>
  <c r="S494" i="10"/>
  <c r="S495" i="10"/>
  <c r="S496" i="10"/>
  <c r="S497" i="10"/>
  <c r="S498" i="10"/>
  <c r="S499" i="10"/>
  <c r="S500" i="10"/>
  <c r="S501" i="10"/>
  <c r="S502" i="10"/>
  <c r="S503" i="10"/>
  <c r="S504" i="10"/>
  <c r="S505" i="10"/>
  <c r="S506" i="10"/>
  <c r="S507" i="10"/>
  <c r="S508" i="10"/>
  <c r="S509" i="10"/>
  <c r="S510" i="10"/>
  <c r="S511" i="10"/>
  <c r="S512" i="10"/>
  <c r="S513" i="10"/>
  <c r="S514" i="10"/>
  <c r="S515" i="10"/>
  <c r="S516" i="10"/>
  <c r="S517" i="10"/>
  <c r="S518" i="10"/>
  <c r="S519" i="10"/>
  <c r="S520" i="10"/>
  <c r="S521" i="10"/>
  <c r="S522" i="10"/>
  <c r="S523" i="10"/>
  <c r="S524" i="10"/>
  <c r="S525" i="10"/>
  <c r="S526" i="10"/>
  <c r="S527" i="10"/>
  <c r="S528" i="10"/>
  <c r="S529" i="10"/>
  <c r="S530" i="10"/>
  <c r="S531" i="10"/>
  <c r="S532" i="10"/>
  <c r="S533" i="10"/>
  <c r="S534" i="10"/>
  <c r="S535" i="10"/>
  <c r="S536" i="10"/>
  <c r="S537" i="10"/>
  <c r="S538" i="10"/>
  <c r="S539" i="10"/>
  <c r="S540" i="10"/>
  <c r="S541" i="10"/>
  <c r="S542" i="10"/>
  <c r="S543" i="10"/>
  <c r="S544" i="10"/>
  <c r="S545" i="10"/>
  <c r="S546" i="10"/>
  <c r="S547" i="10"/>
  <c r="S548" i="10"/>
  <c r="S549" i="10"/>
  <c r="S550" i="10"/>
  <c r="S551" i="10"/>
  <c r="S552" i="10"/>
  <c r="S553" i="10"/>
  <c r="S554" i="10"/>
  <c r="S555" i="10"/>
  <c r="S556" i="10"/>
  <c r="S557" i="10"/>
  <c r="S558" i="10"/>
  <c r="S559" i="10"/>
  <c r="S560" i="10"/>
  <c r="S561" i="10"/>
  <c r="S562" i="10"/>
  <c r="S563" i="10"/>
  <c r="S564" i="10"/>
  <c r="S565" i="10"/>
  <c r="S566" i="10"/>
  <c r="S567" i="10"/>
  <c r="S568" i="10"/>
  <c r="S569" i="10"/>
  <c r="S570" i="10"/>
  <c r="S571" i="10"/>
  <c r="S572" i="10"/>
  <c r="S573" i="10"/>
  <c r="S574" i="10"/>
  <c r="S575" i="10"/>
  <c r="S576" i="10"/>
  <c r="S577" i="10"/>
  <c r="S578" i="10"/>
  <c r="S579" i="10"/>
  <c r="S580" i="10"/>
  <c r="S581" i="10"/>
  <c r="S582" i="10"/>
  <c r="S583" i="10"/>
  <c r="S584" i="10"/>
  <c r="S585" i="10"/>
  <c r="S586" i="10"/>
  <c r="S587" i="10"/>
  <c r="S588" i="10"/>
  <c r="S589" i="10"/>
  <c r="S590" i="10"/>
  <c r="S591" i="10"/>
  <c r="S592" i="10"/>
  <c r="S593" i="10"/>
  <c r="S594" i="10"/>
  <c r="S595" i="10"/>
  <c r="S596" i="10"/>
  <c r="S597" i="10"/>
  <c r="S598" i="10"/>
  <c r="S599" i="10"/>
  <c r="S600" i="10"/>
  <c r="S601" i="10"/>
  <c r="S602" i="10"/>
  <c r="S603" i="10"/>
  <c r="S604" i="10"/>
  <c r="S605" i="10"/>
  <c r="S606" i="10"/>
  <c r="S607" i="10"/>
  <c r="S608" i="10"/>
  <c r="S609" i="10"/>
  <c r="S610" i="10"/>
  <c r="S611" i="10"/>
  <c r="S612" i="10"/>
  <c r="S613" i="10"/>
  <c r="S614" i="10"/>
  <c r="S615" i="10"/>
  <c r="S616" i="10"/>
  <c r="S617" i="10"/>
  <c r="S618" i="10"/>
  <c r="S619" i="10"/>
  <c r="S620" i="10"/>
  <c r="S621" i="10"/>
  <c r="S622" i="10"/>
  <c r="S623" i="10"/>
  <c r="S624" i="10"/>
  <c r="S625" i="10"/>
  <c r="S626" i="10"/>
  <c r="S627" i="10"/>
  <c r="S628" i="10"/>
  <c r="S629" i="10"/>
  <c r="S630" i="10"/>
  <c r="S631" i="10"/>
  <c r="S632" i="10"/>
  <c r="S633" i="10"/>
  <c r="S634" i="10"/>
  <c r="S635" i="10"/>
  <c r="S636" i="10"/>
  <c r="S637" i="10"/>
  <c r="S638" i="10"/>
  <c r="S639" i="10"/>
  <c r="S640" i="10"/>
  <c r="S641" i="10"/>
  <c r="S642" i="10"/>
  <c r="S643" i="10"/>
  <c r="S644" i="10"/>
  <c r="S645" i="10"/>
  <c r="S646" i="10"/>
  <c r="S647" i="10"/>
  <c r="S648" i="10"/>
  <c r="S649" i="10"/>
  <c r="S650" i="10"/>
  <c r="S651" i="10"/>
  <c r="S652" i="10"/>
  <c r="S653" i="10"/>
  <c r="S654" i="10"/>
  <c r="S655" i="10"/>
  <c r="S656" i="10"/>
  <c r="S657" i="10"/>
  <c r="S658" i="10"/>
  <c r="S659" i="10"/>
  <c r="S660" i="10"/>
  <c r="S661" i="10"/>
  <c r="S662" i="10"/>
  <c r="S663" i="10"/>
  <c r="S664" i="10"/>
  <c r="S665" i="10"/>
  <c r="S666" i="10"/>
  <c r="S667" i="10"/>
  <c r="S668" i="10"/>
  <c r="S669" i="10"/>
  <c r="S670" i="10"/>
  <c r="S671" i="10"/>
  <c r="S672" i="10"/>
  <c r="S673" i="10"/>
  <c r="S674" i="10"/>
  <c r="S675" i="10"/>
  <c r="S676" i="10"/>
  <c r="S677" i="10"/>
  <c r="S678" i="10"/>
  <c r="S679" i="10"/>
  <c r="S680" i="10"/>
  <c r="S681" i="10"/>
  <c r="S682" i="10"/>
  <c r="S683" i="10"/>
  <c r="S684" i="10"/>
  <c r="S685" i="10"/>
  <c r="S686" i="10"/>
  <c r="S687" i="10"/>
  <c r="S688" i="10"/>
  <c r="S689" i="10"/>
  <c r="S690" i="10"/>
  <c r="S691" i="10"/>
  <c r="S692" i="10"/>
  <c r="S693" i="10"/>
  <c r="S694" i="10"/>
  <c r="S695" i="10"/>
  <c r="S696" i="10"/>
  <c r="S697" i="10"/>
  <c r="S698" i="10"/>
  <c r="S699" i="10"/>
  <c r="S700" i="10"/>
  <c r="S701" i="10"/>
  <c r="S702" i="10"/>
  <c r="S703" i="10"/>
  <c r="S704" i="10"/>
  <c r="S705" i="10"/>
  <c r="S706" i="10"/>
  <c r="S707" i="10"/>
  <c r="S708" i="10"/>
  <c r="S709" i="10"/>
  <c r="S710" i="10"/>
  <c r="S711" i="10"/>
  <c r="S712" i="10"/>
  <c r="S713" i="10"/>
  <c r="S714" i="10"/>
  <c r="S715" i="10"/>
  <c r="S716" i="10"/>
  <c r="S717" i="10"/>
  <c r="S718" i="10"/>
  <c r="S719" i="10"/>
  <c r="S720" i="10"/>
  <c r="S721" i="10"/>
  <c r="S722" i="10"/>
  <c r="S723" i="10"/>
  <c r="S724" i="10"/>
  <c r="S725" i="10"/>
  <c r="S726" i="10"/>
  <c r="S727" i="10"/>
  <c r="S728" i="10"/>
  <c r="S729" i="10"/>
  <c r="S730" i="10"/>
  <c r="S731" i="10"/>
  <c r="S732" i="10"/>
  <c r="S733" i="10"/>
  <c r="S734" i="10"/>
  <c r="S735" i="10"/>
  <c r="S736" i="10"/>
  <c r="S737" i="10"/>
  <c r="S738" i="10"/>
  <c r="S739" i="10"/>
  <c r="S740" i="10"/>
  <c r="S741" i="10"/>
  <c r="S742" i="10"/>
  <c r="S743" i="10"/>
  <c r="S744" i="10"/>
  <c r="S745" i="10"/>
  <c r="S746" i="10"/>
  <c r="S747" i="10"/>
  <c r="S748" i="10"/>
  <c r="S749" i="10"/>
  <c r="S750" i="10"/>
  <c r="S751" i="10"/>
  <c r="S752" i="10"/>
  <c r="S753" i="10"/>
  <c r="S754" i="10"/>
  <c r="S755" i="10"/>
  <c r="S756" i="10"/>
  <c r="S757" i="10"/>
  <c r="S758" i="10"/>
  <c r="S759" i="10"/>
  <c r="S760" i="10"/>
  <c r="S761" i="10"/>
  <c r="S762" i="10"/>
  <c r="S763" i="10"/>
  <c r="S764" i="10"/>
  <c r="S765" i="10"/>
  <c r="S766" i="10"/>
  <c r="S767" i="10"/>
  <c r="S768" i="10"/>
  <c r="S769" i="10"/>
  <c r="S770" i="10"/>
  <c r="S771" i="10"/>
  <c r="S772" i="10"/>
  <c r="S773" i="10"/>
  <c r="S774" i="10"/>
  <c r="S775" i="10"/>
  <c r="S776" i="10"/>
  <c r="S777" i="10"/>
  <c r="S778" i="10"/>
  <c r="S779" i="10"/>
  <c r="S780" i="10"/>
  <c r="S781" i="10"/>
  <c r="S782" i="10"/>
  <c r="S783" i="10"/>
  <c r="S784" i="10"/>
  <c r="S785" i="10"/>
  <c r="S786" i="10"/>
  <c r="S787" i="10"/>
  <c r="S788" i="10"/>
  <c r="S789" i="10"/>
  <c r="S790" i="10"/>
  <c r="S791" i="10"/>
  <c r="S792" i="10"/>
  <c r="S793" i="10"/>
  <c r="S794" i="10"/>
  <c r="S795" i="10"/>
  <c r="S796" i="10"/>
  <c r="S797" i="10"/>
  <c r="S798" i="10"/>
  <c r="S799" i="10"/>
  <c r="S800" i="10"/>
  <c r="S801" i="10"/>
  <c r="S802" i="10"/>
  <c r="S803" i="10"/>
  <c r="S804" i="10"/>
  <c r="S805" i="10"/>
  <c r="S806" i="10"/>
  <c r="S807" i="10"/>
  <c r="S808" i="10"/>
  <c r="S809" i="10"/>
  <c r="S810" i="10"/>
  <c r="S811" i="10"/>
  <c r="S812" i="10"/>
  <c r="S813" i="10"/>
  <c r="S814" i="10"/>
  <c r="S815" i="10"/>
  <c r="S816" i="10"/>
  <c r="S817" i="10"/>
  <c r="S818" i="10"/>
  <c r="S819" i="10"/>
  <c r="S820" i="10"/>
  <c r="S821" i="10"/>
  <c r="S822" i="10"/>
  <c r="S823" i="10"/>
  <c r="S824" i="10"/>
  <c r="S825" i="10"/>
  <c r="S826" i="10"/>
  <c r="S827" i="10"/>
  <c r="S828" i="10"/>
  <c r="S829" i="10"/>
  <c r="S830" i="10"/>
  <c r="S831" i="10"/>
  <c r="S832" i="10"/>
  <c r="S833" i="10"/>
  <c r="S834" i="10"/>
  <c r="S835" i="10"/>
  <c r="S836" i="10"/>
  <c r="S837" i="10"/>
  <c r="S838" i="10"/>
  <c r="S839" i="10"/>
  <c r="S840" i="10"/>
  <c r="S841" i="10"/>
  <c r="S842" i="10"/>
  <c r="S843" i="10"/>
  <c r="S844" i="10"/>
  <c r="S845" i="10"/>
  <c r="S846" i="10"/>
  <c r="S847" i="10"/>
  <c r="S848" i="10"/>
  <c r="S849" i="10"/>
  <c r="S850" i="10"/>
  <c r="S851" i="10"/>
  <c r="S852" i="10"/>
  <c r="S853" i="10"/>
  <c r="S854" i="10"/>
  <c r="S855" i="10"/>
  <c r="S856" i="10"/>
  <c r="S857" i="10"/>
  <c r="S858" i="10"/>
  <c r="S859" i="10"/>
  <c r="S860" i="10"/>
  <c r="S861" i="10"/>
  <c r="S862" i="10"/>
  <c r="S863" i="10"/>
  <c r="S864" i="10"/>
  <c r="S865" i="10"/>
  <c r="S866" i="10"/>
  <c r="S867" i="10"/>
  <c r="S868" i="10"/>
  <c r="S869" i="10"/>
  <c r="S870" i="10"/>
  <c r="S871" i="10"/>
  <c r="S872" i="10"/>
  <c r="S873" i="10"/>
  <c r="S874" i="10"/>
  <c r="S875" i="10"/>
  <c r="S876" i="10"/>
  <c r="S877" i="10"/>
  <c r="S878" i="10"/>
  <c r="S879" i="10"/>
  <c r="S880" i="10"/>
  <c r="S881" i="10"/>
  <c r="S882" i="10"/>
  <c r="S883" i="10"/>
  <c r="S884" i="10"/>
  <c r="S885" i="10"/>
  <c r="S886" i="10"/>
  <c r="S887" i="10"/>
  <c r="S888" i="10"/>
  <c r="S889" i="10"/>
  <c r="S890" i="10"/>
  <c r="S891" i="10"/>
  <c r="S892" i="10"/>
  <c r="S893" i="10"/>
  <c r="S894" i="10"/>
  <c r="S895" i="10"/>
  <c r="S896" i="10"/>
  <c r="S897" i="10"/>
  <c r="S898" i="10"/>
  <c r="S899" i="10"/>
  <c r="S900" i="10"/>
  <c r="S901" i="10"/>
  <c r="S902" i="10"/>
  <c r="S903" i="10"/>
  <c r="S904" i="10"/>
  <c r="S905" i="10"/>
  <c r="S906" i="10"/>
  <c r="S907" i="10"/>
  <c r="S908" i="10"/>
  <c r="S909" i="10"/>
  <c r="S910" i="10"/>
  <c r="S911" i="10"/>
  <c r="S912" i="10"/>
  <c r="S913" i="10"/>
  <c r="S914" i="10"/>
  <c r="S915" i="10"/>
  <c r="S916" i="10"/>
  <c r="S917" i="10"/>
  <c r="S918" i="10"/>
  <c r="S919" i="10"/>
  <c r="S920" i="10"/>
  <c r="S921" i="10"/>
  <c r="S922" i="10"/>
  <c r="S923" i="10"/>
  <c r="S924" i="10"/>
  <c r="S925" i="10"/>
  <c r="S926" i="10"/>
  <c r="S927" i="10"/>
  <c r="S928" i="10"/>
  <c r="S929" i="10"/>
  <c r="S930" i="10"/>
  <c r="S931" i="10"/>
  <c r="S932" i="10"/>
  <c r="S933" i="10"/>
  <c r="S934" i="10"/>
  <c r="S935" i="10"/>
  <c r="S936" i="10"/>
  <c r="S937" i="10"/>
  <c r="S938" i="10"/>
  <c r="S939" i="10"/>
  <c r="S940" i="10"/>
  <c r="S941" i="10"/>
  <c r="S942" i="10"/>
  <c r="S943" i="10"/>
  <c r="S944" i="10"/>
  <c r="S945" i="10"/>
  <c r="S946" i="10"/>
  <c r="S947" i="10"/>
  <c r="S948" i="10"/>
  <c r="S949" i="10"/>
  <c r="S950" i="10"/>
  <c r="S951" i="10"/>
  <c r="S952" i="10"/>
  <c r="S953" i="10"/>
  <c r="S954" i="10"/>
  <c r="S955" i="10"/>
  <c r="S956" i="10"/>
  <c r="S957" i="10"/>
  <c r="S958" i="10"/>
  <c r="S959" i="10"/>
  <c r="S960" i="10"/>
  <c r="S961" i="10"/>
  <c r="S962" i="10"/>
  <c r="S963" i="10"/>
  <c r="S964" i="10"/>
  <c r="S965" i="10"/>
  <c r="S966" i="10"/>
  <c r="S967" i="10"/>
  <c r="S968" i="10"/>
  <c r="S969" i="10"/>
  <c r="S970" i="10"/>
  <c r="S971" i="10"/>
  <c r="S972" i="10"/>
  <c r="S973" i="10"/>
  <c r="S974" i="10"/>
  <c r="S975" i="10"/>
  <c r="S976" i="10"/>
  <c r="S977" i="10"/>
  <c r="S978" i="10"/>
  <c r="S979" i="10"/>
  <c r="S980" i="10"/>
  <c r="S981" i="10"/>
  <c r="S982" i="10"/>
  <c r="S983" i="10"/>
  <c r="S984" i="10"/>
  <c r="S985" i="10"/>
  <c r="S986" i="10"/>
  <c r="S987" i="10"/>
  <c r="S988" i="10"/>
  <c r="S989" i="10"/>
  <c r="S990" i="10"/>
  <c r="S991" i="10"/>
  <c r="S992" i="10"/>
  <c r="S993" i="10"/>
  <c r="S994" i="10"/>
  <c r="S995" i="10"/>
  <c r="S996" i="10"/>
  <c r="S997" i="10"/>
  <c r="S998" i="10"/>
  <c r="S999" i="10"/>
  <c r="S1000" i="10"/>
  <c r="S1001" i="10"/>
  <c r="S1002" i="10"/>
  <c r="S1003" i="10"/>
  <c r="S1004" i="10"/>
  <c r="S1005" i="10"/>
  <c r="S1006" i="10"/>
  <c r="S1007" i="10"/>
  <c r="S1008" i="10"/>
  <c r="S1009" i="10"/>
  <c r="S1010" i="10"/>
  <c r="S1011" i="10"/>
  <c r="S1012" i="10"/>
  <c r="S1013" i="10"/>
  <c r="S1014" i="10"/>
  <c r="S1015" i="10"/>
  <c r="S1016" i="10"/>
  <c r="S1017" i="10"/>
  <c r="S1018" i="10"/>
  <c r="S1019" i="10"/>
  <c r="S1020" i="10"/>
  <c r="S1021" i="10"/>
  <c r="S1022" i="10"/>
  <c r="S1023" i="10"/>
  <c r="S1024" i="10"/>
  <c r="S1025" i="10"/>
  <c r="S1026" i="10"/>
  <c r="S1027" i="10"/>
  <c r="S1028" i="10"/>
  <c r="S1029" i="10"/>
  <c r="S1030" i="10"/>
  <c r="S1031" i="10"/>
  <c r="S1032" i="10"/>
  <c r="S1033" i="10"/>
  <c r="S1034" i="10"/>
  <c r="S1035" i="10"/>
  <c r="S1036" i="10"/>
  <c r="S1037" i="10"/>
  <c r="S1038" i="10"/>
  <c r="S1039" i="10"/>
  <c r="S1040" i="10"/>
  <c r="S1041" i="10"/>
  <c r="S1042" i="10"/>
  <c r="S1043" i="10"/>
  <c r="S1044" i="10"/>
  <c r="S1045" i="10"/>
  <c r="S1046" i="10"/>
  <c r="S1047" i="10"/>
  <c r="S1048" i="10"/>
  <c r="S1049" i="10"/>
  <c r="S1050" i="10"/>
  <c r="S1051" i="10"/>
  <c r="S1052" i="10"/>
  <c r="S1053" i="10"/>
  <c r="S1054" i="10"/>
  <c r="S1055" i="10"/>
  <c r="S1056" i="10"/>
  <c r="S1057" i="10"/>
  <c r="S1058" i="10"/>
  <c r="S1059" i="10"/>
  <c r="S1060" i="10"/>
  <c r="S1061" i="10"/>
  <c r="S1062" i="10"/>
  <c r="S1063" i="10"/>
  <c r="S1064" i="10"/>
  <c r="S1065" i="10"/>
  <c r="S1066" i="10"/>
  <c r="S1067" i="10"/>
  <c r="S1068" i="10"/>
  <c r="S1069" i="10"/>
  <c r="S1070" i="10"/>
  <c r="S1071" i="10"/>
  <c r="S1072" i="10"/>
  <c r="S1073" i="10"/>
  <c r="S1074" i="10"/>
  <c r="S1075" i="10"/>
  <c r="S1076" i="10"/>
  <c r="S1077" i="10"/>
  <c r="S1078" i="10"/>
  <c r="S1079" i="10"/>
  <c r="S1080" i="10"/>
  <c r="S1081" i="10"/>
  <c r="S1082" i="10"/>
  <c r="S1083" i="10"/>
  <c r="S1084" i="10"/>
  <c r="S1085" i="10"/>
  <c r="S1086" i="10"/>
  <c r="S1087" i="10"/>
  <c r="S1088" i="10"/>
  <c r="S1089" i="10"/>
  <c r="S1090" i="10"/>
  <c r="S1091" i="10"/>
  <c r="S1092" i="10"/>
  <c r="S1093" i="10"/>
  <c r="S1094" i="10"/>
  <c r="S1095" i="10"/>
  <c r="S1096" i="10"/>
  <c r="S1097" i="10"/>
  <c r="S1098" i="10"/>
  <c r="S1099" i="10"/>
  <c r="S1100" i="10"/>
  <c r="S1101" i="10"/>
  <c r="S1102" i="10"/>
  <c r="S1103" i="10"/>
  <c r="S1104" i="10"/>
  <c r="S1105" i="10"/>
  <c r="S1106" i="10"/>
  <c r="S1107" i="10"/>
  <c r="S1108" i="10"/>
  <c r="S1109" i="10"/>
  <c r="S1110" i="10"/>
  <c r="S1111" i="10"/>
  <c r="S1112" i="10"/>
  <c r="S1113" i="10"/>
  <c r="S1114" i="10"/>
  <c r="S1115" i="10"/>
  <c r="S1116" i="10"/>
  <c r="S1117" i="10"/>
  <c r="S1118" i="10"/>
  <c r="S1119" i="10"/>
  <c r="S1120" i="10"/>
  <c r="S1121" i="10"/>
  <c r="S1122" i="10"/>
  <c r="S1123" i="10"/>
  <c r="S1124" i="10"/>
  <c r="S1125" i="10"/>
  <c r="S1126" i="10"/>
  <c r="S1127" i="10"/>
  <c r="S1128" i="10"/>
  <c r="S1129" i="10"/>
  <c r="S1130" i="10"/>
  <c r="S1131" i="10"/>
  <c r="S1132" i="10"/>
  <c r="S1133" i="10"/>
  <c r="S1134" i="10"/>
  <c r="S1135" i="10"/>
  <c r="S1136" i="10"/>
  <c r="S1137" i="10"/>
  <c r="S1138" i="10"/>
  <c r="S1139" i="10"/>
  <c r="S1140" i="10"/>
  <c r="S1141" i="10"/>
  <c r="S1142" i="10"/>
  <c r="S1143" i="10"/>
  <c r="S1144" i="10"/>
  <c r="S1145" i="10"/>
  <c r="S1146" i="10"/>
  <c r="S1147" i="10"/>
  <c r="S1148" i="10"/>
  <c r="S1149" i="10"/>
  <c r="S1150" i="10"/>
  <c r="S1151" i="10"/>
  <c r="S1152" i="10"/>
  <c r="S1153" i="10"/>
  <c r="S1154" i="10"/>
  <c r="S1155" i="10"/>
  <c r="S1156" i="10"/>
  <c r="S1157" i="10"/>
  <c r="S1158" i="10"/>
  <c r="S1159" i="10"/>
  <c r="S1160" i="10"/>
  <c r="S1161" i="10"/>
  <c r="S1162" i="10"/>
  <c r="S1163" i="10"/>
  <c r="S1164" i="10"/>
  <c r="S1165" i="10"/>
  <c r="S1166" i="10"/>
  <c r="S1167" i="10"/>
  <c r="S1168" i="10"/>
  <c r="S1169" i="10"/>
  <c r="S1170" i="10"/>
  <c r="S1171" i="10"/>
  <c r="S1172" i="10"/>
  <c r="S1173" i="10"/>
  <c r="S1174" i="10"/>
  <c r="S1175" i="10"/>
  <c r="S1176" i="10"/>
  <c r="S1177" i="10"/>
  <c r="S1178" i="10"/>
  <c r="S1179" i="10"/>
  <c r="S1180" i="10"/>
  <c r="S1181" i="10"/>
  <c r="S1182" i="10"/>
  <c r="S1183" i="10"/>
  <c r="S1184" i="10"/>
  <c r="S1185" i="10"/>
  <c r="S1186" i="10"/>
  <c r="S1187" i="10"/>
  <c r="S1188" i="10"/>
  <c r="S1189" i="10"/>
  <c r="S1190" i="10"/>
  <c r="S1191" i="10"/>
  <c r="S1192" i="10"/>
  <c r="S1193" i="10"/>
  <c r="S1194" i="10"/>
  <c r="S1195" i="10"/>
  <c r="S1196" i="10"/>
  <c r="S1197" i="10"/>
  <c r="S1198" i="10"/>
  <c r="S1199" i="10"/>
  <c r="S1200" i="10"/>
  <c r="S1201" i="10"/>
  <c r="S1202" i="10"/>
  <c r="S1203" i="10"/>
  <c r="S1204" i="10"/>
  <c r="S1205" i="10"/>
  <c r="S1206" i="10"/>
  <c r="S1207" i="10"/>
  <c r="S1208" i="10"/>
  <c r="S1209" i="10"/>
  <c r="S1210" i="10"/>
  <c r="S1211" i="10"/>
  <c r="S1212" i="10"/>
  <c r="S1213" i="10"/>
  <c r="S1214" i="10"/>
  <c r="S1215" i="10"/>
  <c r="S1216" i="10"/>
  <c r="S1217" i="10"/>
  <c r="S1218" i="10"/>
  <c r="S1219" i="10"/>
  <c r="S1220" i="10"/>
  <c r="S1221" i="10"/>
  <c r="S1222" i="10"/>
  <c r="S1223" i="10"/>
  <c r="S1224" i="10"/>
  <c r="S1225" i="10"/>
  <c r="S1226" i="10"/>
  <c r="S1227" i="10"/>
  <c r="S1228" i="10"/>
  <c r="S1229" i="10"/>
  <c r="S1230" i="10"/>
  <c r="S1231" i="10"/>
  <c r="S1232" i="10"/>
  <c r="S1233" i="10"/>
  <c r="S1234" i="10"/>
  <c r="S1235" i="10"/>
  <c r="S1236" i="10"/>
  <c r="S1237" i="10"/>
  <c r="S1238" i="10"/>
  <c r="S1239" i="10"/>
  <c r="S1240" i="10"/>
  <c r="S1241" i="10"/>
  <c r="S1242" i="10"/>
  <c r="S1243" i="10"/>
  <c r="S1244" i="10"/>
  <c r="S1245" i="10"/>
  <c r="S1246" i="10"/>
  <c r="S1247" i="10"/>
  <c r="S1248" i="10"/>
  <c r="S1249" i="10"/>
  <c r="S1250" i="10"/>
  <c r="S1251" i="10"/>
  <c r="S1252" i="10"/>
  <c r="S1253" i="10"/>
  <c r="S1254" i="10"/>
  <c r="S1255" i="10"/>
  <c r="S1256" i="10"/>
  <c r="S1257" i="10"/>
  <c r="S1258" i="10"/>
  <c r="S1259" i="10"/>
  <c r="S1260" i="10"/>
  <c r="S1261" i="10"/>
  <c r="S1262" i="10"/>
  <c r="S1263" i="10"/>
  <c r="S1264" i="10"/>
  <c r="S1265" i="10"/>
  <c r="S1266" i="10"/>
  <c r="S1267" i="10"/>
  <c r="S1268" i="10"/>
  <c r="S1269" i="10"/>
  <c r="S1270" i="10"/>
  <c r="S1271" i="10"/>
  <c r="S1272" i="10"/>
  <c r="S1273" i="10"/>
  <c r="S1274" i="10"/>
  <c r="S1275" i="10"/>
  <c r="S1276" i="10"/>
  <c r="S1277" i="10"/>
  <c r="S1278" i="10"/>
  <c r="S1279" i="10"/>
  <c r="S1280" i="10"/>
  <c r="S1281" i="10"/>
  <c r="S1282" i="10"/>
  <c r="S1283" i="10"/>
  <c r="S1284" i="10"/>
  <c r="S1285" i="10"/>
  <c r="S1286" i="10"/>
  <c r="S1287" i="10"/>
  <c r="S1288" i="10"/>
  <c r="S1289" i="10"/>
  <c r="S1290" i="10"/>
  <c r="S1291" i="10"/>
  <c r="S1292" i="10"/>
  <c r="S1293" i="10"/>
  <c r="S1294" i="10"/>
  <c r="S1295" i="10"/>
  <c r="S1296" i="10"/>
  <c r="S1297" i="10"/>
  <c r="S1298" i="10"/>
  <c r="S1299" i="10"/>
  <c r="S1300" i="10"/>
  <c r="S1301" i="10"/>
  <c r="S1302" i="10"/>
  <c r="S1303" i="10"/>
  <c r="S1304" i="10"/>
  <c r="S1305" i="10"/>
  <c r="S1306" i="10"/>
  <c r="S1307" i="10"/>
  <c r="S1308" i="10"/>
  <c r="S1309" i="10"/>
  <c r="S1310" i="10"/>
  <c r="S1311" i="10"/>
  <c r="S1312" i="10"/>
  <c r="S1313" i="10"/>
  <c r="S1314" i="10"/>
  <c r="S1315" i="10"/>
  <c r="S1316" i="10"/>
  <c r="S1317" i="10"/>
  <c r="S1318" i="10"/>
  <c r="S1319" i="10"/>
  <c r="S1320" i="10"/>
  <c r="S1321" i="10"/>
  <c r="S1322" i="10"/>
  <c r="S1323" i="10"/>
  <c r="S1324" i="10"/>
  <c r="S1325" i="10"/>
  <c r="S1326" i="10"/>
  <c r="S1327" i="10"/>
  <c r="S1328" i="10"/>
  <c r="S1329" i="10"/>
  <c r="S1330" i="10"/>
  <c r="S1331" i="10"/>
  <c r="S1332" i="10"/>
  <c r="S1333" i="10"/>
  <c r="S1334" i="10"/>
  <c r="S1335" i="10"/>
  <c r="S1336" i="10"/>
  <c r="S1337" i="10"/>
  <c r="S1338" i="10"/>
  <c r="S1339" i="10"/>
  <c r="S1340" i="10"/>
  <c r="S1341" i="10"/>
  <c r="S1342" i="10"/>
  <c r="S1343" i="10"/>
  <c r="S1344" i="10"/>
  <c r="S1345" i="10"/>
  <c r="S1346" i="10"/>
  <c r="S1347" i="10"/>
  <c r="S1348" i="10"/>
  <c r="S1349" i="10"/>
  <c r="S1350" i="10"/>
  <c r="S1351" i="10"/>
  <c r="S1352" i="10"/>
  <c r="S1353" i="10"/>
  <c r="S1354" i="10"/>
  <c r="S1355" i="10"/>
  <c r="S1356" i="10"/>
  <c r="S1357" i="10"/>
  <c r="S1358" i="10"/>
  <c r="S1359" i="10"/>
  <c r="S1360" i="10"/>
  <c r="S1361" i="10"/>
  <c r="S1362" i="10"/>
  <c r="S1363" i="10"/>
  <c r="S1364" i="10"/>
  <c r="S1365" i="10"/>
  <c r="S1366" i="10"/>
  <c r="S1367" i="10"/>
  <c r="S1368" i="10"/>
  <c r="S1369" i="10"/>
  <c r="S1370" i="10"/>
  <c r="S1371" i="10"/>
  <c r="S1372" i="10"/>
  <c r="S1373" i="10"/>
  <c r="S1374" i="10"/>
  <c r="S1375" i="10"/>
  <c r="S1376" i="10"/>
  <c r="S1377" i="10"/>
  <c r="S1378" i="10"/>
  <c r="S1379" i="10"/>
  <c r="S1380" i="10"/>
  <c r="S1381" i="10"/>
  <c r="S1382" i="10"/>
  <c r="S1383" i="10"/>
  <c r="S1384" i="10"/>
  <c r="S1385" i="10"/>
  <c r="S1386" i="10"/>
  <c r="S1387" i="10"/>
  <c r="S1388" i="10"/>
  <c r="S1389" i="10"/>
  <c r="S1390" i="10"/>
  <c r="S1391" i="10"/>
  <c r="S1392" i="10"/>
  <c r="S1393" i="10"/>
  <c r="S1394" i="10"/>
  <c r="S1395" i="10"/>
  <c r="S1396" i="10"/>
  <c r="S1397" i="10"/>
  <c r="S1398" i="10"/>
  <c r="S1399" i="10"/>
  <c r="S1400" i="10"/>
  <c r="S1401" i="10"/>
  <c r="S1402" i="10"/>
  <c r="S1403" i="10"/>
  <c r="S1404" i="10"/>
  <c r="S1405" i="10"/>
  <c r="S1406" i="10"/>
  <c r="S1407" i="10"/>
  <c r="S1408" i="10"/>
  <c r="S1409" i="10"/>
  <c r="S1410" i="10"/>
  <c r="S1411" i="10"/>
  <c r="S1412" i="10"/>
  <c r="S1413" i="10"/>
  <c r="S1414" i="10"/>
  <c r="S1415" i="10"/>
  <c r="S1416" i="10"/>
  <c r="S1417" i="10"/>
  <c r="S1418" i="10"/>
  <c r="S1419" i="10"/>
  <c r="S1420" i="10"/>
  <c r="S1421" i="10"/>
  <c r="S1422" i="10"/>
  <c r="S1423" i="10"/>
  <c r="S1424" i="10"/>
  <c r="S1425" i="10"/>
  <c r="S1426" i="10"/>
  <c r="S1427" i="10"/>
  <c r="S1428" i="10"/>
  <c r="S1429" i="10"/>
  <c r="S1430" i="10"/>
  <c r="S1431" i="10"/>
  <c r="S1432" i="10"/>
  <c r="S1433" i="10"/>
  <c r="S1434" i="10"/>
  <c r="S1435" i="10"/>
  <c r="S1436" i="10"/>
  <c r="S1437" i="10"/>
  <c r="S1438" i="10"/>
  <c r="S1439" i="10"/>
  <c r="S1440" i="10"/>
  <c r="S1441" i="10"/>
  <c r="S1442" i="10"/>
  <c r="S1443" i="10"/>
  <c r="S1444" i="10"/>
  <c r="S1445" i="10"/>
  <c r="S1446" i="10"/>
  <c r="S1447" i="10"/>
  <c r="S1448" i="10"/>
  <c r="S1449" i="10"/>
  <c r="S1450" i="10"/>
  <c r="S1451" i="10"/>
  <c r="S1452" i="10"/>
  <c r="S1453" i="10"/>
  <c r="S1454" i="10"/>
  <c r="S1455" i="10"/>
  <c r="S1456" i="10"/>
  <c r="S1457" i="10"/>
  <c r="S1458" i="10"/>
  <c r="S1459" i="10"/>
  <c r="S1460" i="10"/>
  <c r="S1461" i="10"/>
  <c r="S1462" i="10"/>
  <c r="S1463" i="10"/>
  <c r="S1464" i="10"/>
  <c r="S1465" i="10"/>
  <c r="S1466" i="10"/>
  <c r="S1467" i="10"/>
  <c r="S1468" i="10"/>
  <c r="S1469" i="10"/>
  <c r="S1470" i="10"/>
  <c r="S1471" i="10"/>
  <c r="S1472" i="10"/>
  <c r="S1473" i="10"/>
  <c r="S1474" i="10"/>
  <c r="S1475" i="10"/>
  <c r="S1476" i="10"/>
  <c r="S1477" i="10"/>
  <c r="S1478" i="10"/>
  <c r="S1479" i="10"/>
  <c r="S1480" i="10"/>
  <c r="S1481" i="10"/>
  <c r="S1482" i="10"/>
  <c r="S1483" i="10"/>
  <c r="S1484" i="10"/>
  <c r="S1485" i="10"/>
  <c r="S1486" i="10"/>
  <c r="S1487" i="10"/>
  <c r="S1488" i="10"/>
  <c r="S1489" i="10"/>
  <c r="S1490" i="10"/>
  <c r="S1491" i="10"/>
  <c r="S1492" i="10"/>
  <c r="S1493" i="10"/>
  <c r="S1494" i="10"/>
  <c r="S1495" i="10"/>
  <c r="S1496" i="10"/>
  <c r="S1497" i="10"/>
  <c r="S1498" i="10"/>
  <c r="S1499" i="10"/>
  <c r="S1500" i="10"/>
  <c r="S1501" i="10"/>
  <c r="S1502" i="10"/>
  <c r="S1503" i="10"/>
  <c r="S1504" i="10"/>
  <c r="S1505" i="10"/>
  <c r="S1506" i="10"/>
  <c r="S1507" i="10"/>
  <c r="S1508" i="10"/>
  <c r="S1509" i="10"/>
  <c r="S1510" i="10"/>
  <c r="S1511" i="10"/>
  <c r="S1512" i="10"/>
  <c r="S1513" i="10"/>
  <c r="S1514" i="10"/>
  <c r="S1515" i="10"/>
  <c r="S1516" i="10"/>
  <c r="S1517" i="10"/>
  <c r="S1518" i="10"/>
  <c r="S1519" i="10"/>
  <c r="S1520" i="10"/>
  <c r="S1521" i="10"/>
  <c r="S1522" i="10"/>
  <c r="S1523" i="10"/>
  <c r="S1524" i="10"/>
  <c r="S1525" i="10"/>
  <c r="S1526" i="10"/>
  <c r="S1527" i="10"/>
  <c r="S1528" i="10"/>
  <c r="S1529" i="10"/>
  <c r="S1530" i="10"/>
  <c r="S1531" i="10"/>
  <c r="S1532" i="10"/>
  <c r="S1533" i="10"/>
  <c r="S1534" i="10"/>
  <c r="S1535" i="10"/>
  <c r="S1536" i="10"/>
  <c r="S1537" i="10"/>
  <c r="S1538" i="10"/>
  <c r="S1539" i="10"/>
  <c r="S1540" i="10"/>
  <c r="S1541" i="10"/>
  <c r="S1542" i="10"/>
  <c r="S1543" i="10"/>
  <c r="S1544" i="10"/>
  <c r="S1545" i="10"/>
  <c r="S1546" i="10"/>
  <c r="S1547" i="10"/>
  <c r="S1548" i="10"/>
  <c r="S1549" i="10"/>
  <c r="S1550" i="10"/>
  <c r="S1551" i="10"/>
  <c r="S1552" i="10"/>
  <c r="S1553" i="10"/>
  <c r="S1554" i="10"/>
  <c r="S1555" i="10"/>
  <c r="S1556" i="10"/>
  <c r="S1557" i="10"/>
  <c r="S1558" i="10"/>
  <c r="S1559" i="10"/>
  <c r="S1560" i="10"/>
  <c r="S1561" i="10"/>
  <c r="S1562" i="10"/>
  <c r="S1563" i="10"/>
  <c r="S1564" i="10"/>
  <c r="S1565" i="10"/>
  <c r="S1566" i="10"/>
  <c r="S1567" i="10"/>
  <c r="S1568" i="10"/>
  <c r="S1569" i="10"/>
  <c r="S1570" i="10"/>
  <c r="S1571" i="10"/>
  <c r="S1572" i="10"/>
  <c r="S1573" i="10"/>
  <c r="S1574" i="10"/>
  <c r="S1575" i="10"/>
  <c r="S1576" i="10"/>
  <c r="S1577" i="10"/>
  <c r="S1578" i="10"/>
  <c r="S1579" i="10"/>
  <c r="S1580" i="10"/>
  <c r="S1581" i="10"/>
  <c r="S1582" i="10"/>
  <c r="S1583" i="10"/>
  <c r="S1584" i="10"/>
  <c r="S1585" i="10"/>
  <c r="S1586" i="10"/>
  <c r="S1587" i="10"/>
  <c r="S1588" i="10"/>
  <c r="S1589" i="10"/>
  <c r="S1590" i="10"/>
  <c r="S1591" i="10"/>
  <c r="S1592" i="10"/>
  <c r="S1593" i="10"/>
  <c r="S1594" i="10"/>
  <c r="S1595" i="10"/>
  <c r="S1596" i="10"/>
  <c r="S1597" i="10"/>
  <c r="S1598" i="10"/>
  <c r="S1599" i="10"/>
  <c r="S1600" i="10"/>
  <c r="S1601" i="10"/>
  <c r="S1602" i="10"/>
  <c r="S1603" i="10"/>
  <c r="S1604" i="10"/>
  <c r="S1605" i="10"/>
  <c r="S1606" i="10"/>
  <c r="S1607" i="10"/>
  <c r="S1608" i="10"/>
  <c r="S1609" i="10"/>
  <c r="S1610" i="10"/>
  <c r="S1611" i="10"/>
  <c r="S1612" i="10"/>
  <c r="S1613" i="10"/>
  <c r="S1614" i="10"/>
  <c r="S1615" i="10"/>
  <c r="S1616" i="10"/>
  <c r="S1617" i="10"/>
  <c r="S1618" i="10"/>
  <c r="S1619" i="10"/>
  <c r="S1620" i="10"/>
  <c r="S1621" i="10"/>
  <c r="S1622" i="10"/>
  <c r="S1623" i="10"/>
  <c r="S1624" i="10"/>
  <c r="S1625" i="10"/>
  <c r="S1626" i="10"/>
  <c r="S1627" i="10"/>
  <c r="S1628" i="10"/>
  <c r="S1629" i="10"/>
  <c r="S1630" i="10"/>
  <c r="S1631" i="10"/>
  <c r="S1632" i="10"/>
  <c r="S1633" i="10"/>
  <c r="S1634" i="10"/>
  <c r="S1635" i="10"/>
  <c r="S1636" i="10"/>
  <c r="S1637" i="10"/>
  <c r="S1638" i="10"/>
  <c r="S1639" i="10"/>
  <c r="S1640" i="10"/>
  <c r="S1641" i="10"/>
  <c r="S1642" i="10"/>
  <c r="S1643" i="10"/>
  <c r="S1644" i="10"/>
  <c r="S1645" i="10"/>
  <c r="S1646" i="10"/>
  <c r="S1647" i="10"/>
  <c r="S1648" i="10"/>
  <c r="S1649" i="10"/>
  <c r="S1650" i="10"/>
  <c r="S1651" i="10"/>
  <c r="S1652" i="10"/>
  <c r="S1653" i="10"/>
  <c r="S1654" i="10"/>
  <c r="S1655" i="10"/>
  <c r="S1656" i="10"/>
  <c r="S1657" i="10"/>
  <c r="S1658" i="10"/>
  <c r="S1659" i="10"/>
  <c r="S1660" i="10"/>
  <c r="S1661" i="10"/>
  <c r="S1662" i="10"/>
  <c r="S1663" i="10"/>
  <c r="S1664" i="10"/>
  <c r="S1665" i="10"/>
  <c r="S1666" i="10"/>
  <c r="S1667" i="10"/>
  <c r="S1668" i="10"/>
  <c r="S1669" i="10"/>
  <c r="S1670" i="10"/>
  <c r="S1671" i="10"/>
  <c r="S1672" i="10"/>
  <c r="S1673" i="10"/>
  <c r="S1674" i="10"/>
  <c r="S1675" i="10"/>
  <c r="S1676" i="10"/>
  <c r="S1677" i="10"/>
  <c r="S1678" i="10"/>
  <c r="S1679" i="10"/>
  <c r="S1680" i="10"/>
  <c r="S1681" i="10"/>
  <c r="S1682" i="10"/>
  <c r="S1683" i="10"/>
  <c r="S1684" i="10"/>
  <c r="S1685" i="10"/>
  <c r="S1686" i="10"/>
  <c r="S1687" i="10"/>
  <c r="S1688" i="10"/>
  <c r="S1689" i="10"/>
  <c r="S1690" i="10"/>
  <c r="S1691" i="10"/>
  <c r="S1692" i="10"/>
  <c r="S1693" i="10"/>
  <c r="S1694" i="10"/>
  <c r="S1695" i="10"/>
  <c r="S1696" i="10"/>
  <c r="S1697" i="10"/>
  <c r="S1698" i="10"/>
  <c r="S1699" i="10"/>
  <c r="S1700" i="10"/>
  <c r="S1701" i="10"/>
  <c r="S1702" i="10"/>
  <c r="S1703" i="10"/>
  <c r="S1704" i="10"/>
  <c r="S1705" i="10"/>
  <c r="S1706" i="10"/>
  <c r="S1707" i="10"/>
  <c r="S1708" i="10"/>
  <c r="S1709" i="10"/>
  <c r="S1710" i="10"/>
  <c r="S1711" i="10"/>
  <c r="S1712" i="10"/>
  <c r="S1713" i="10"/>
  <c r="S1714" i="10"/>
  <c r="S1715" i="10"/>
  <c r="S1716" i="10"/>
  <c r="S1717" i="10"/>
  <c r="S1718" i="10"/>
  <c r="S1719" i="10"/>
  <c r="S1720" i="10"/>
  <c r="S1721" i="10"/>
  <c r="S1722" i="10"/>
  <c r="S1723" i="10"/>
  <c r="S1724" i="10"/>
  <c r="S1725" i="10"/>
  <c r="S1726" i="10"/>
  <c r="S1727" i="10"/>
  <c r="S1728" i="10"/>
  <c r="S1729" i="10"/>
  <c r="S1730" i="10"/>
  <c r="S1731" i="10"/>
  <c r="S1732" i="10"/>
  <c r="S1733" i="10"/>
  <c r="S1734" i="10"/>
  <c r="S1735" i="10"/>
  <c r="S1736" i="10"/>
  <c r="S1737" i="10"/>
  <c r="S1738" i="10"/>
  <c r="S1739" i="10"/>
  <c r="S1740" i="10"/>
  <c r="S1741" i="10"/>
  <c r="S1742" i="10"/>
  <c r="S1743" i="10"/>
  <c r="S1744" i="10"/>
  <c r="S1745" i="10"/>
  <c r="S1746" i="10"/>
  <c r="S1747" i="10"/>
  <c r="S1748" i="10"/>
  <c r="S1749" i="10"/>
  <c r="S1750" i="10"/>
  <c r="S1751" i="10"/>
  <c r="S1752" i="10"/>
  <c r="S1753" i="10"/>
  <c r="S1754" i="10"/>
  <c r="S1755" i="10"/>
  <c r="S1756" i="10"/>
  <c r="S1757" i="10"/>
  <c r="S1758" i="10"/>
  <c r="S1759" i="10"/>
  <c r="S1760" i="10"/>
  <c r="S1761" i="10"/>
  <c r="S1762" i="10"/>
  <c r="S1763" i="10"/>
  <c r="S1764" i="10"/>
  <c r="S1765" i="10"/>
  <c r="S1766" i="10"/>
  <c r="S1767" i="10"/>
  <c r="S1768" i="10"/>
  <c r="S1769" i="10"/>
  <c r="S1770" i="10"/>
  <c r="S1771" i="10"/>
  <c r="S1772" i="10"/>
  <c r="S1773" i="10"/>
  <c r="S1774" i="10"/>
  <c r="S1775" i="10"/>
  <c r="S1776" i="10"/>
  <c r="S1777" i="10"/>
  <c r="S1778" i="10"/>
  <c r="S1779" i="10"/>
  <c r="S1780" i="10"/>
  <c r="S1781" i="10"/>
  <c r="S1782" i="10"/>
  <c r="S1783" i="10"/>
  <c r="S1784" i="10"/>
  <c r="S1785" i="10"/>
  <c r="S1786" i="10"/>
  <c r="S1787" i="10"/>
  <c r="S1788" i="10"/>
  <c r="S1789" i="10"/>
  <c r="S1790" i="10"/>
  <c r="S1791" i="10"/>
  <c r="S1792" i="10"/>
  <c r="S1793" i="10"/>
  <c r="S1794" i="10"/>
  <c r="S1795" i="10"/>
  <c r="S1796" i="10"/>
  <c r="S1797" i="10"/>
  <c r="S1798" i="10"/>
  <c r="S1799" i="10"/>
  <c r="S1800" i="10"/>
  <c r="S1801" i="10"/>
  <c r="S1802" i="10"/>
  <c r="S1803" i="10"/>
  <c r="S1804" i="10"/>
  <c r="S1805" i="10"/>
  <c r="S1806" i="10"/>
  <c r="S1807" i="10"/>
  <c r="S1808" i="10"/>
  <c r="S1809" i="10"/>
  <c r="S1810" i="10"/>
  <c r="S1811" i="10"/>
  <c r="S1812" i="10"/>
  <c r="S1813" i="10"/>
  <c r="S1814" i="10"/>
  <c r="S1815" i="10"/>
  <c r="S1816" i="10"/>
  <c r="S1817" i="10"/>
  <c r="S1818" i="10"/>
  <c r="S1819" i="10"/>
  <c r="S1820" i="10"/>
  <c r="S1821" i="10"/>
  <c r="S1822" i="10"/>
  <c r="S1823" i="10"/>
  <c r="S1824" i="10"/>
  <c r="S1825" i="10"/>
  <c r="S1826" i="10"/>
  <c r="S1827" i="10"/>
  <c r="S1828" i="10"/>
  <c r="S1829" i="10"/>
  <c r="S1830" i="10"/>
  <c r="S1831" i="10"/>
  <c r="S1832" i="10"/>
  <c r="S1833" i="10"/>
  <c r="S1834" i="10"/>
  <c r="S1835" i="10"/>
  <c r="S1836" i="10"/>
  <c r="S1837" i="10"/>
  <c r="S1838" i="10"/>
  <c r="S1839" i="10"/>
  <c r="S1840" i="10"/>
  <c r="S1841" i="10"/>
  <c r="S1842" i="10"/>
  <c r="S1843" i="10"/>
  <c r="S1844" i="10"/>
  <c r="S1845" i="10"/>
  <c r="S1846" i="10"/>
  <c r="S1847" i="10"/>
  <c r="S1848" i="10"/>
  <c r="S1849" i="10"/>
  <c r="S1850" i="10"/>
  <c r="S1851" i="10"/>
  <c r="S1852" i="10"/>
  <c r="S1853" i="10"/>
  <c r="S1854" i="10"/>
  <c r="S1855" i="10"/>
  <c r="S1856" i="10"/>
  <c r="S1857" i="10"/>
  <c r="S1858" i="10"/>
  <c r="S1859" i="10"/>
  <c r="S1860" i="10"/>
  <c r="S1861" i="10"/>
  <c r="S1862" i="10"/>
  <c r="S1863" i="10"/>
  <c r="S1864" i="10"/>
  <c r="S1865" i="10"/>
  <c r="S1866" i="10"/>
  <c r="S1867" i="10"/>
  <c r="S1868" i="10"/>
  <c r="S1869" i="10"/>
  <c r="S1870" i="10"/>
  <c r="S1871" i="10"/>
  <c r="S1872" i="10"/>
  <c r="S1873" i="10"/>
  <c r="S1874" i="10"/>
  <c r="S1875" i="10"/>
  <c r="S1876" i="10"/>
  <c r="S1877" i="10"/>
  <c r="S1878" i="10"/>
  <c r="S1879" i="10"/>
  <c r="S1880" i="10"/>
  <c r="S1881" i="10"/>
  <c r="S1882" i="10"/>
  <c r="S1883" i="10"/>
  <c r="S1884" i="10"/>
  <c r="S1885" i="10"/>
  <c r="S1886" i="10"/>
  <c r="S1887" i="10"/>
  <c r="S1888" i="10"/>
  <c r="S1889" i="10"/>
  <c r="S1890" i="10"/>
  <c r="S1891" i="10"/>
  <c r="S1892" i="10"/>
  <c r="S1893" i="10"/>
  <c r="S1894" i="10"/>
  <c r="S1895" i="10"/>
  <c r="S1896" i="10"/>
  <c r="S1897" i="10"/>
  <c r="S1898" i="10"/>
  <c r="S1899" i="10"/>
  <c r="S1900" i="10"/>
  <c r="S1901" i="10"/>
  <c r="S1902" i="10"/>
  <c r="S1903" i="10"/>
  <c r="S1904" i="10"/>
  <c r="S1905" i="10"/>
  <c r="S1906" i="10"/>
  <c r="S1907" i="10"/>
  <c r="S1908" i="10"/>
  <c r="S1909" i="10"/>
  <c r="S1910" i="10"/>
  <c r="S1911" i="10"/>
  <c r="S1912" i="10"/>
  <c r="S1913" i="10"/>
  <c r="S1914" i="10"/>
  <c r="S1915" i="10"/>
  <c r="S1916" i="10"/>
  <c r="S1917" i="10"/>
  <c r="S1918" i="10"/>
  <c r="S1919" i="10"/>
  <c r="S1920" i="10"/>
  <c r="S1921" i="10"/>
  <c r="S1922" i="10"/>
  <c r="S1923" i="10"/>
  <c r="S1924" i="10"/>
  <c r="S1925" i="10"/>
  <c r="S1926" i="10"/>
  <c r="S1927" i="10"/>
  <c r="S1928" i="10"/>
  <c r="S1929" i="10"/>
  <c r="S1930" i="10"/>
  <c r="S1931" i="10"/>
  <c r="S1932" i="10"/>
  <c r="S1933" i="10"/>
  <c r="S1934" i="10"/>
  <c r="S1935" i="10"/>
  <c r="S1936" i="10"/>
  <c r="S1937" i="10"/>
  <c r="S1938" i="10"/>
  <c r="S1939" i="10"/>
  <c r="S1940" i="10"/>
  <c r="S1941" i="10"/>
  <c r="S1942" i="10"/>
  <c r="S1943" i="10"/>
  <c r="S1944" i="10"/>
  <c r="S1945" i="10"/>
  <c r="S1946" i="10"/>
  <c r="S1947" i="10"/>
  <c r="S1948" i="10"/>
  <c r="S1949" i="10"/>
  <c r="S1950" i="10"/>
  <c r="S1951" i="10"/>
  <c r="S1952" i="10"/>
  <c r="S1953" i="10"/>
  <c r="S1954" i="10"/>
  <c r="S1955" i="10"/>
  <c r="S1956" i="10"/>
  <c r="S1957" i="10"/>
  <c r="S1958" i="10"/>
  <c r="S1959" i="10"/>
  <c r="S1960" i="10"/>
  <c r="S1961" i="10"/>
  <c r="S1962" i="10"/>
  <c r="S1963" i="10"/>
  <c r="S1964" i="10"/>
  <c r="S1965" i="10"/>
  <c r="S1966" i="10"/>
  <c r="S1967" i="10"/>
  <c r="S1968" i="10"/>
  <c r="S1969" i="10"/>
  <c r="S1970" i="10"/>
  <c r="S1971" i="10"/>
  <c r="S1972" i="10"/>
  <c r="S1973" i="10"/>
  <c r="S1974" i="10"/>
  <c r="S1975" i="10"/>
  <c r="S1976" i="10"/>
  <c r="S1977" i="10"/>
  <c r="S1978" i="10"/>
  <c r="S1979" i="10"/>
  <c r="S1980" i="10"/>
  <c r="S1981" i="10"/>
  <c r="S1982" i="10"/>
  <c r="S1983" i="10"/>
  <c r="S1984" i="10"/>
  <c r="S1985" i="10"/>
  <c r="S1986" i="10"/>
  <c r="S1987" i="10"/>
  <c r="S1988" i="10"/>
  <c r="S1989" i="10"/>
  <c r="S1990" i="10"/>
  <c r="S1991" i="10"/>
  <c r="S1992" i="10"/>
  <c r="S1993" i="10"/>
  <c r="S1994" i="10"/>
  <c r="S1995" i="10"/>
  <c r="S1996" i="10"/>
  <c r="S1997" i="10"/>
  <c r="S1998" i="10"/>
  <c r="S1999" i="10"/>
  <c r="S2000" i="10"/>
  <c r="S2001" i="10"/>
  <c r="S2002" i="10"/>
  <c r="S2003" i="10"/>
  <c r="S2004" i="10"/>
  <c r="S2005" i="10"/>
  <c r="S2006" i="10"/>
  <c r="S2007" i="10"/>
  <c r="S2008" i="10"/>
  <c r="S2009" i="10"/>
  <c r="S2010" i="10"/>
  <c r="S2011" i="10"/>
  <c r="S2012" i="10"/>
  <c r="S2013" i="10"/>
  <c r="S2014" i="10"/>
  <c r="S2015" i="10"/>
  <c r="S2016" i="10"/>
  <c r="S2017" i="10"/>
  <c r="S2018" i="10"/>
  <c r="S2019" i="10"/>
  <c r="S2020" i="10"/>
  <c r="S2021" i="10"/>
  <c r="S2022" i="10"/>
  <c r="S2023" i="10"/>
  <c r="S2024" i="10"/>
  <c r="S2025" i="10"/>
  <c r="S2026" i="10"/>
  <c r="S2027" i="10"/>
  <c r="S2028" i="10"/>
  <c r="S2029" i="10"/>
  <c r="S2030" i="10"/>
  <c r="S2031" i="10"/>
  <c r="S2032" i="10"/>
  <c r="S2033" i="10"/>
  <c r="S2034" i="10"/>
  <c r="S2035" i="10"/>
  <c r="S2036" i="10"/>
  <c r="S2037" i="10"/>
  <c r="S2038" i="10"/>
  <c r="S2039" i="10"/>
  <c r="S2040" i="10"/>
  <c r="S2041" i="10"/>
  <c r="S2042" i="10"/>
  <c r="S2043" i="10"/>
  <c r="S2044" i="10"/>
  <c r="S2045" i="10"/>
  <c r="S2046" i="10"/>
  <c r="S2047" i="10"/>
  <c r="S2048" i="10"/>
  <c r="S2049" i="10"/>
  <c r="S2050" i="10"/>
  <c r="S2051" i="10"/>
  <c r="S2052" i="10"/>
  <c r="S2053" i="10"/>
  <c r="S2054" i="10"/>
  <c r="S2055" i="10"/>
  <c r="S2056" i="10"/>
  <c r="S2057" i="10"/>
  <c r="S2058" i="10"/>
  <c r="S2059" i="10"/>
  <c r="S2060" i="10"/>
  <c r="S2061" i="10"/>
  <c r="S2062" i="10"/>
  <c r="S2063" i="10"/>
  <c r="S2064" i="10"/>
  <c r="S2065" i="10"/>
  <c r="S2066" i="10"/>
  <c r="S2067" i="10"/>
  <c r="S2068" i="10"/>
  <c r="S2069" i="10"/>
  <c r="S2070" i="10"/>
  <c r="S2071" i="10"/>
  <c r="S2072" i="10"/>
  <c r="S2073" i="10"/>
  <c r="S2074" i="10"/>
  <c r="S2075" i="10"/>
  <c r="S2076" i="10"/>
  <c r="S2077" i="10"/>
  <c r="S2078" i="10"/>
  <c r="S2079" i="10"/>
  <c r="S2080" i="10"/>
  <c r="S2081" i="10"/>
  <c r="S2082" i="10"/>
  <c r="S2083" i="10"/>
  <c r="S2084" i="10"/>
  <c r="S2085" i="10"/>
  <c r="S2086" i="10"/>
  <c r="S2087" i="10"/>
  <c r="S2088" i="10"/>
  <c r="S2089" i="10"/>
  <c r="S2090" i="10"/>
  <c r="S2091" i="10"/>
  <c r="S2092" i="10"/>
  <c r="S2093" i="10"/>
  <c r="S2094" i="10"/>
  <c r="S2095" i="10"/>
  <c r="S2096" i="10"/>
  <c r="S2097" i="10"/>
  <c r="S2098" i="10"/>
  <c r="S2099" i="10"/>
  <c r="S2100" i="10"/>
  <c r="S2101" i="10"/>
  <c r="S2102" i="10"/>
  <c r="S2103" i="10"/>
  <c r="S2104" i="10"/>
  <c r="S2105" i="10"/>
  <c r="S2106" i="10"/>
  <c r="S2107" i="10"/>
  <c r="S2108" i="10"/>
  <c r="S2109" i="10"/>
  <c r="S2110" i="10"/>
  <c r="S2111" i="10"/>
  <c r="S2112" i="10"/>
  <c r="S2113" i="10"/>
  <c r="S2114" i="10"/>
  <c r="S2115" i="10"/>
  <c r="S2116" i="10"/>
  <c r="S2117" i="10"/>
  <c r="S2118" i="10"/>
  <c r="S2119" i="10"/>
  <c r="S2120" i="10"/>
  <c r="S2121" i="10"/>
  <c r="S2122" i="10"/>
  <c r="S2123" i="10"/>
  <c r="S2124" i="10"/>
  <c r="S2125" i="10"/>
  <c r="S2126" i="10"/>
  <c r="S2127" i="10"/>
  <c r="S2128" i="10"/>
  <c r="S2129" i="10"/>
  <c r="S2130" i="10"/>
  <c r="S2131" i="10"/>
  <c r="S2132" i="10"/>
  <c r="S2133" i="10"/>
  <c r="S2134" i="10"/>
  <c r="S2135" i="10"/>
  <c r="S2136" i="10"/>
  <c r="S2137" i="10"/>
  <c r="S2138" i="10"/>
  <c r="S2139" i="10"/>
  <c r="S2140" i="10"/>
  <c r="S2141" i="10"/>
  <c r="S2142" i="10"/>
  <c r="S2143" i="10"/>
  <c r="S2144" i="10"/>
  <c r="S2145" i="10"/>
  <c r="S2146" i="10"/>
  <c r="S2147" i="10"/>
  <c r="S2148" i="10"/>
  <c r="S2149" i="10"/>
  <c r="S2150" i="10"/>
  <c r="S2151" i="10"/>
  <c r="S2152" i="10"/>
  <c r="S2153" i="10"/>
  <c r="S2154" i="10"/>
  <c r="S2155" i="10"/>
  <c r="S2156" i="10"/>
  <c r="S2157" i="10"/>
  <c r="S2158" i="10"/>
  <c r="S2159" i="10"/>
  <c r="S2160" i="10"/>
  <c r="S2161" i="10"/>
  <c r="S2162" i="10"/>
  <c r="S2163" i="10"/>
  <c r="S2164" i="10"/>
  <c r="S2165" i="10"/>
  <c r="S2166" i="10"/>
  <c r="S2167" i="10"/>
  <c r="S2168" i="10"/>
  <c r="S2169" i="10"/>
  <c r="S2170" i="10"/>
  <c r="S2171" i="10"/>
  <c r="S2172" i="10"/>
  <c r="S2173" i="10"/>
  <c r="S2174" i="10"/>
  <c r="S2175" i="10"/>
  <c r="S2176" i="10"/>
  <c r="S2177" i="10"/>
  <c r="S2178" i="10"/>
  <c r="S2179" i="10"/>
  <c r="S2180" i="10"/>
  <c r="S2181" i="10"/>
  <c r="S2182" i="10"/>
  <c r="S2183" i="10"/>
  <c r="S2184" i="10"/>
  <c r="S2185" i="10"/>
  <c r="S2186" i="10"/>
  <c r="S2187" i="10"/>
  <c r="S2188" i="10"/>
  <c r="S2189" i="10"/>
  <c r="S2190" i="10"/>
  <c r="S2191" i="10"/>
  <c r="S2192" i="10"/>
  <c r="S2193" i="10"/>
  <c r="S2194" i="10"/>
  <c r="S2195" i="10"/>
  <c r="S2196" i="10"/>
  <c r="S2197" i="10"/>
  <c r="S2198" i="10"/>
  <c r="S2199" i="10"/>
  <c r="S2200" i="10"/>
  <c r="S2201" i="10"/>
  <c r="S2202" i="10"/>
  <c r="S2203" i="10"/>
  <c r="S2204" i="10"/>
  <c r="S2205" i="10"/>
  <c r="S2206" i="10"/>
  <c r="S2207" i="10"/>
  <c r="S2208" i="10"/>
  <c r="S2209" i="10"/>
  <c r="S2210" i="10"/>
  <c r="S2211" i="10"/>
  <c r="S2212" i="10"/>
  <c r="S2213" i="10"/>
  <c r="S2214" i="10"/>
  <c r="S2215" i="10"/>
  <c r="S2216" i="10"/>
  <c r="S2217" i="10"/>
  <c r="S2218" i="10"/>
  <c r="S2219" i="10"/>
  <c r="S2220" i="10"/>
  <c r="S2221" i="10"/>
  <c r="S2222" i="10"/>
  <c r="S2223" i="10"/>
  <c r="S2224" i="10"/>
  <c r="S2225" i="10"/>
  <c r="S2226" i="10"/>
  <c r="S2227" i="10"/>
  <c r="S2228" i="10"/>
  <c r="S2229" i="10"/>
  <c r="S2230" i="10"/>
  <c r="S2231" i="10"/>
  <c r="S2232" i="10"/>
  <c r="S2233" i="10"/>
  <c r="S2234" i="10"/>
  <c r="S2235" i="10"/>
  <c r="S2236" i="10"/>
  <c r="S2237" i="10"/>
  <c r="S2238" i="10"/>
  <c r="S2239" i="10"/>
  <c r="S2240" i="10"/>
  <c r="S2241" i="10"/>
  <c r="S2242" i="10"/>
  <c r="S2243" i="10"/>
  <c r="S2244" i="10"/>
  <c r="S2245" i="10"/>
  <c r="S2246" i="10"/>
  <c r="S2247" i="10"/>
  <c r="S2248" i="10"/>
  <c r="S2249" i="10"/>
  <c r="S2250" i="10"/>
  <c r="S2251" i="10"/>
  <c r="S2252" i="10"/>
  <c r="S2253" i="10"/>
  <c r="S2254" i="10"/>
  <c r="S2255" i="10"/>
  <c r="S2256" i="10"/>
  <c r="S2257" i="10"/>
  <c r="S2258" i="10"/>
  <c r="S2259" i="10"/>
  <c r="S2260" i="10"/>
  <c r="S2261" i="10"/>
  <c r="S2262" i="10"/>
  <c r="S2263" i="10"/>
  <c r="S2264" i="10"/>
  <c r="S2265" i="10"/>
  <c r="S2266" i="10"/>
  <c r="S2267" i="10"/>
  <c r="S2268" i="10"/>
  <c r="S2269" i="10"/>
  <c r="S2270" i="10"/>
  <c r="S2271" i="10"/>
  <c r="S2272" i="10"/>
  <c r="S2273" i="10"/>
  <c r="S2274" i="10"/>
  <c r="S2275" i="10"/>
  <c r="S2276" i="10"/>
  <c r="S2277" i="10"/>
  <c r="S2278" i="10"/>
  <c r="S2279" i="10"/>
  <c r="S2280" i="10"/>
  <c r="S2281" i="10"/>
  <c r="S2282" i="10"/>
  <c r="S2283" i="10"/>
  <c r="S2284" i="10"/>
  <c r="S2285" i="10"/>
  <c r="S2286" i="10"/>
  <c r="S2287" i="10"/>
  <c r="S2288" i="10"/>
  <c r="S2289" i="10"/>
  <c r="S2290" i="10"/>
  <c r="S2291" i="10"/>
  <c r="S2292" i="10"/>
  <c r="S2293" i="10"/>
  <c r="S2294" i="10"/>
  <c r="S2295" i="10"/>
  <c r="S2296" i="10"/>
  <c r="S2297" i="10"/>
  <c r="S2298" i="10"/>
  <c r="S2299" i="10"/>
  <c r="S2300" i="10"/>
  <c r="S2301" i="10"/>
  <c r="S2302" i="10"/>
  <c r="S2303" i="10"/>
  <c r="S2304" i="10"/>
  <c r="S2305" i="10"/>
  <c r="S2306" i="10"/>
  <c r="S2307" i="10"/>
  <c r="S2308" i="10"/>
  <c r="S2309" i="10"/>
  <c r="S2310" i="10"/>
  <c r="S2311" i="10"/>
  <c r="S2312" i="10"/>
  <c r="S2313" i="10"/>
  <c r="S2314" i="10"/>
  <c r="S2315" i="10"/>
  <c r="S2316" i="10"/>
  <c r="S2317" i="10"/>
  <c r="S2318" i="10"/>
  <c r="S2319" i="10"/>
  <c r="S2320" i="10"/>
  <c r="S2321" i="10"/>
  <c r="S2322" i="10"/>
  <c r="S2323" i="10"/>
  <c r="S2324" i="10"/>
  <c r="S2325" i="10"/>
  <c r="S2326" i="10"/>
  <c r="S2327" i="10"/>
  <c r="S2328" i="10"/>
  <c r="S2329" i="10"/>
  <c r="S2330" i="10"/>
  <c r="S2331" i="10"/>
  <c r="S2332" i="10"/>
  <c r="S2333" i="10"/>
  <c r="S2334" i="10"/>
  <c r="S2335" i="10"/>
  <c r="S2336" i="10"/>
  <c r="S2337" i="10"/>
  <c r="S2338" i="10"/>
  <c r="S2339" i="10"/>
  <c r="S2340" i="10"/>
  <c r="S2341" i="10"/>
  <c r="S2342" i="10"/>
  <c r="S2343" i="10"/>
  <c r="S2344" i="10"/>
  <c r="S2345" i="10"/>
  <c r="S2346" i="10"/>
  <c r="S2347" i="10"/>
  <c r="S2348" i="10"/>
  <c r="S2349" i="10"/>
  <c r="S2350" i="10"/>
  <c r="S2351" i="10"/>
  <c r="S2352" i="10"/>
  <c r="S2353" i="10"/>
  <c r="S2354" i="10"/>
  <c r="S2355" i="10"/>
  <c r="S2356" i="10"/>
  <c r="S2357" i="10"/>
  <c r="S2358" i="10"/>
  <c r="S2359" i="10"/>
  <c r="S2360" i="10"/>
  <c r="S2361" i="10"/>
  <c r="S2362" i="10"/>
  <c r="S2363" i="10"/>
  <c r="S2364" i="10"/>
  <c r="S2365" i="10"/>
  <c r="S2366" i="10"/>
  <c r="S2367" i="10"/>
  <c r="S2368" i="10"/>
  <c r="S2369" i="10"/>
  <c r="S2370" i="10"/>
  <c r="S2371" i="10"/>
  <c r="S2372" i="10"/>
  <c r="S2373" i="10"/>
  <c r="S2374" i="10"/>
  <c r="S2375" i="10"/>
  <c r="S2376" i="10"/>
  <c r="S2377" i="10"/>
  <c r="S2378" i="10"/>
  <c r="S2379" i="10"/>
  <c r="S2380" i="10"/>
  <c r="S2381" i="10"/>
  <c r="S2382" i="10"/>
  <c r="S2383" i="10"/>
  <c r="S2384" i="10"/>
  <c r="S2385" i="10"/>
  <c r="S2386" i="10"/>
  <c r="S2387" i="10"/>
  <c r="S2388" i="10"/>
  <c r="S2389" i="10"/>
  <c r="S2390" i="10"/>
  <c r="S2391" i="10"/>
  <c r="S2392" i="10"/>
  <c r="S2393" i="10"/>
  <c r="S2394" i="10"/>
  <c r="S2395" i="10"/>
  <c r="S2396" i="10"/>
  <c r="S2397" i="10"/>
  <c r="S2398" i="10"/>
  <c r="S2399" i="10"/>
  <c r="S2400" i="10"/>
  <c r="S2401" i="10"/>
  <c r="S2402" i="10"/>
  <c r="S2403" i="10"/>
  <c r="S2404" i="10"/>
  <c r="S2405" i="10"/>
  <c r="S2406" i="10"/>
  <c r="S2407" i="10"/>
  <c r="S2408" i="10"/>
  <c r="S2409" i="10"/>
  <c r="S2410" i="10"/>
  <c r="S2411" i="10"/>
  <c r="S2412" i="10"/>
  <c r="S2413" i="10"/>
  <c r="S2414" i="10"/>
  <c r="S2415" i="10"/>
  <c r="S2416" i="10"/>
  <c r="S2417" i="10"/>
  <c r="S2418" i="10"/>
  <c r="S2419" i="10"/>
  <c r="S2420" i="10"/>
  <c r="S2421" i="10"/>
  <c r="S2422" i="10"/>
  <c r="S2423" i="10"/>
  <c r="S2424" i="10"/>
  <c r="S2425" i="10"/>
  <c r="S2426" i="10"/>
  <c r="S2427" i="10"/>
  <c r="S2428" i="10"/>
  <c r="S2429" i="10"/>
  <c r="S2430" i="10"/>
  <c r="S2431" i="10"/>
  <c r="S2432" i="10"/>
  <c r="S2433" i="10"/>
  <c r="S2434" i="10"/>
  <c r="S2435" i="10"/>
  <c r="S2436" i="10"/>
  <c r="S2437" i="10"/>
  <c r="S2438" i="10"/>
  <c r="S2439" i="10"/>
  <c r="S2440" i="10"/>
  <c r="S2441" i="10"/>
  <c r="S2442" i="10"/>
  <c r="S2443" i="10"/>
  <c r="S2444" i="10"/>
  <c r="S2445" i="10"/>
  <c r="S2446" i="10"/>
  <c r="S2447" i="10"/>
  <c r="S2448" i="10"/>
  <c r="S2449" i="10"/>
  <c r="S2450" i="10"/>
  <c r="S2451" i="10"/>
  <c r="S2452" i="10"/>
  <c r="S2453" i="10"/>
  <c r="S2454" i="10"/>
  <c r="S2455" i="10"/>
  <c r="S2456" i="10"/>
  <c r="S2457" i="10"/>
  <c r="S2458" i="10"/>
  <c r="S2459" i="10"/>
  <c r="S2460" i="10"/>
  <c r="S2461" i="10"/>
  <c r="S2462" i="10"/>
  <c r="S2463" i="10"/>
  <c r="S2464" i="10"/>
  <c r="S2465" i="10"/>
  <c r="S2466" i="10"/>
  <c r="S2467" i="10"/>
  <c r="S2468" i="10"/>
  <c r="S2469" i="10"/>
  <c r="S2470" i="10"/>
  <c r="S2471" i="10"/>
  <c r="S2472" i="10"/>
  <c r="S2473" i="10"/>
  <c r="S2474" i="10"/>
  <c r="S2475" i="10"/>
  <c r="S2476" i="10"/>
  <c r="S2477" i="10"/>
  <c r="S2478" i="10"/>
  <c r="S2479" i="10"/>
  <c r="S2480" i="10"/>
  <c r="E1093" i="10"/>
  <c r="G1093" i="10" s="1"/>
  <c r="E1094" i="10"/>
  <c r="G1094" i="10" s="1"/>
  <c r="E1095" i="10"/>
  <c r="G1095" i="10" s="1"/>
  <c r="E1096" i="10"/>
  <c r="G1096" i="10" s="1"/>
  <c r="E1097" i="10"/>
  <c r="G1097" i="10" s="1"/>
  <c r="E1098" i="10"/>
  <c r="G1098" i="10" s="1"/>
  <c r="E1099" i="10"/>
  <c r="G1099" i="10" s="1"/>
  <c r="E1100" i="10"/>
  <c r="G1100" i="10" s="1"/>
  <c r="E1101" i="10"/>
  <c r="G1101" i="10" s="1"/>
  <c r="E1102" i="10"/>
  <c r="G1102" i="10" s="1"/>
  <c r="E1103" i="10"/>
  <c r="G1103" i="10" s="1"/>
  <c r="E1104" i="10"/>
  <c r="G1104" i="10" s="1"/>
  <c r="E1105" i="10"/>
  <c r="G1105" i="10" s="1"/>
  <c r="E1106" i="10"/>
  <c r="G1106" i="10" s="1"/>
  <c r="E1107" i="10"/>
  <c r="G1107" i="10" s="1"/>
  <c r="E1108" i="10"/>
  <c r="G1108" i="10" s="1"/>
  <c r="E1109" i="10"/>
  <c r="G1109" i="10" s="1"/>
  <c r="E1110" i="10"/>
  <c r="G1110" i="10" s="1"/>
  <c r="E1111" i="10"/>
  <c r="G1111" i="10" s="1"/>
  <c r="E1112" i="10"/>
  <c r="G1112" i="10" s="1"/>
  <c r="E1113" i="10"/>
  <c r="G1113" i="10" s="1"/>
  <c r="E1114" i="10"/>
  <c r="G1114" i="10" s="1"/>
  <c r="E1115" i="10"/>
  <c r="G1115" i="10" s="1"/>
  <c r="E1116" i="10"/>
  <c r="G1116" i="10" s="1"/>
  <c r="E1117" i="10"/>
  <c r="G1117" i="10" s="1"/>
  <c r="E1118" i="10"/>
  <c r="G1118" i="10" s="1"/>
  <c r="E1119" i="10"/>
  <c r="G1119" i="10" s="1"/>
  <c r="E1120" i="10"/>
  <c r="G1120" i="10" s="1"/>
  <c r="E1121" i="10"/>
  <c r="G1121" i="10" s="1"/>
  <c r="E1122" i="10"/>
  <c r="G1122" i="10" s="1"/>
  <c r="E1123" i="10"/>
  <c r="G1123" i="10" s="1"/>
  <c r="E1124" i="10"/>
  <c r="G1124" i="10" s="1"/>
  <c r="E1125" i="10"/>
  <c r="G1125" i="10" s="1"/>
  <c r="E1126" i="10"/>
  <c r="G1126" i="10" s="1"/>
  <c r="E1127" i="10"/>
  <c r="G1127" i="10" s="1"/>
  <c r="E1128" i="10"/>
  <c r="G1128" i="10" s="1"/>
  <c r="E1129" i="10"/>
  <c r="G1129" i="10" s="1"/>
  <c r="E1130" i="10"/>
  <c r="G1130" i="10" s="1"/>
  <c r="E1131" i="10"/>
  <c r="G1131" i="10" s="1"/>
  <c r="E1132" i="10"/>
  <c r="G1132" i="10" s="1"/>
  <c r="E1133" i="10"/>
  <c r="G1133" i="10" s="1"/>
  <c r="E1134" i="10"/>
  <c r="G1134" i="10" s="1"/>
  <c r="E1135" i="10"/>
  <c r="G1135" i="10" s="1"/>
  <c r="E1136" i="10"/>
  <c r="G1136" i="10" s="1"/>
  <c r="E1137" i="10"/>
  <c r="G1137" i="10" s="1"/>
  <c r="E1138" i="10"/>
  <c r="G1138" i="10" s="1"/>
  <c r="E1139" i="10"/>
  <c r="G1139" i="10" s="1"/>
  <c r="E1140" i="10"/>
  <c r="G1140" i="10" s="1"/>
  <c r="E1141" i="10"/>
  <c r="G1141" i="10" s="1"/>
  <c r="E1142" i="10"/>
  <c r="G1142" i="10" s="1"/>
  <c r="E1143" i="10"/>
  <c r="G1143" i="10" s="1"/>
  <c r="E1144" i="10"/>
  <c r="G1144" i="10" s="1"/>
  <c r="E1145" i="10"/>
  <c r="G1145" i="10" s="1"/>
  <c r="E1146" i="10"/>
  <c r="G1146" i="10" s="1"/>
  <c r="E1147" i="10"/>
  <c r="G1147" i="10" s="1"/>
  <c r="E1148" i="10"/>
  <c r="G1148" i="10" s="1"/>
  <c r="E1149" i="10"/>
  <c r="G1149" i="10" s="1"/>
  <c r="E1150" i="10"/>
  <c r="G1150" i="10" s="1"/>
  <c r="E1151" i="10"/>
  <c r="G1151" i="10" s="1"/>
  <c r="E1152" i="10"/>
  <c r="G1152" i="10" s="1"/>
  <c r="E1153" i="10"/>
  <c r="G1153" i="10" s="1"/>
  <c r="E1154" i="10"/>
  <c r="G1154" i="10" s="1"/>
  <c r="E1155" i="10"/>
  <c r="G1155" i="10" s="1"/>
  <c r="E1156" i="10"/>
  <c r="G1156" i="10" s="1"/>
  <c r="E1157" i="10"/>
  <c r="G1157" i="10" s="1"/>
  <c r="E1158" i="10"/>
  <c r="G1158" i="10" s="1"/>
  <c r="E1159" i="10"/>
  <c r="G1159" i="10" s="1"/>
  <c r="E1160" i="10"/>
  <c r="G1160" i="10" s="1"/>
  <c r="E1161" i="10"/>
  <c r="G1161" i="10" s="1"/>
  <c r="E1162" i="10"/>
  <c r="G1162" i="10" s="1"/>
  <c r="E1163" i="10"/>
  <c r="G1163" i="10" s="1"/>
  <c r="E1164" i="10"/>
  <c r="G1164" i="10" s="1"/>
  <c r="E1165" i="10"/>
  <c r="G1165" i="10" s="1"/>
  <c r="E1166" i="10"/>
  <c r="G1166" i="10" s="1"/>
  <c r="E1167" i="10"/>
  <c r="G1167" i="10" s="1"/>
  <c r="E1168" i="10"/>
  <c r="G1168" i="10" s="1"/>
  <c r="E1169" i="10"/>
  <c r="G1169" i="10" s="1"/>
  <c r="E1170" i="10"/>
  <c r="G1170" i="10" s="1"/>
  <c r="E1171" i="10"/>
  <c r="G1171" i="10" s="1"/>
  <c r="E1172" i="10"/>
  <c r="G1172" i="10" s="1"/>
  <c r="E1173" i="10"/>
  <c r="G1173" i="10" s="1"/>
  <c r="E1174" i="10"/>
  <c r="G1174" i="10" s="1"/>
  <c r="E1175" i="10"/>
  <c r="G1175" i="10" s="1"/>
  <c r="E1176" i="10"/>
  <c r="G1176" i="10" s="1"/>
  <c r="E1177" i="10"/>
  <c r="G1177" i="10" s="1"/>
  <c r="E1178" i="10"/>
  <c r="G1178" i="10" s="1"/>
  <c r="E1179" i="10"/>
  <c r="G1179" i="10" s="1"/>
  <c r="E1180" i="10"/>
  <c r="G1180" i="10" s="1"/>
  <c r="E1181" i="10"/>
  <c r="G1181" i="10" s="1"/>
  <c r="E1182" i="10"/>
  <c r="G1182" i="10" s="1"/>
  <c r="E1183" i="10"/>
  <c r="G1183" i="10" s="1"/>
  <c r="E1184" i="10"/>
  <c r="G1184" i="10" s="1"/>
  <c r="E1185" i="10"/>
  <c r="G1185" i="10" s="1"/>
  <c r="E1186" i="10"/>
  <c r="G1186" i="10" s="1"/>
  <c r="E1187" i="10"/>
  <c r="G1187" i="10" s="1"/>
  <c r="E1188" i="10"/>
  <c r="G1188" i="10" s="1"/>
  <c r="E1189" i="10"/>
  <c r="G1189" i="10" s="1"/>
  <c r="E1190" i="10"/>
  <c r="G1190" i="10" s="1"/>
  <c r="E1191" i="10"/>
  <c r="G1191" i="10" s="1"/>
  <c r="E1192" i="10"/>
  <c r="G1192" i="10" s="1"/>
  <c r="E1193" i="10"/>
  <c r="G1193" i="10" s="1"/>
  <c r="E1194" i="10"/>
  <c r="G1194" i="10" s="1"/>
  <c r="E1195" i="10"/>
  <c r="G1195" i="10" s="1"/>
  <c r="E1196" i="10"/>
  <c r="G1196" i="10" s="1"/>
  <c r="E1197" i="10"/>
  <c r="G1197" i="10" s="1"/>
  <c r="E1198" i="10"/>
  <c r="G1198" i="10" s="1"/>
  <c r="E1199" i="10"/>
  <c r="G1199" i="10" s="1"/>
  <c r="E1200" i="10"/>
  <c r="G1200" i="10" s="1"/>
  <c r="E1201" i="10"/>
  <c r="G1201" i="10" s="1"/>
  <c r="E1202" i="10"/>
  <c r="G1202" i="10" s="1"/>
  <c r="E1203" i="10"/>
  <c r="G1203" i="10" s="1"/>
  <c r="E1204" i="10"/>
  <c r="G1204" i="10" s="1"/>
  <c r="E1205" i="10"/>
  <c r="G1205" i="10" s="1"/>
  <c r="E1206" i="10"/>
  <c r="G1206" i="10" s="1"/>
  <c r="E1207" i="10"/>
  <c r="G1207" i="10" s="1"/>
  <c r="E1208" i="10"/>
  <c r="G1208" i="10" s="1"/>
  <c r="E1209" i="10"/>
  <c r="G1209" i="10" s="1"/>
  <c r="E1210" i="10"/>
  <c r="G1210" i="10" s="1"/>
  <c r="E1211" i="10"/>
  <c r="G1211" i="10" s="1"/>
  <c r="E1212" i="10"/>
  <c r="G1212" i="10" s="1"/>
  <c r="E1213" i="10"/>
  <c r="G1213" i="10" s="1"/>
  <c r="E1214" i="10"/>
  <c r="G1214" i="10" s="1"/>
  <c r="E1215" i="10"/>
  <c r="G1215" i="10" s="1"/>
  <c r="E1216" i="10"/>
  <c r="G1216" i="10" s="1"/>
  <c r="E1217" i="10"/>
  <c r="G1217" i="10" s="1"/>
  <c r="E1218" i="10"/>
  <c r="G1218" i="10" s="1"/>
  <c r="E1219" i="10"/>
  <c r="G1219" i="10" s="1"/>
  <c r="E1220" i="10"/>
  <c r="G1220" i="10" s="1"/>
  <c r="E1221" i="10"/>
  <c r="G1221" i="10" s="1"/>
  <c r="E1222" i="10"/>
  <c r="G1222" i="10" s="1"/>
  <c r="E1223" i="10"/>
  <c r="G1223" i="10" s="1"/>
  <c r="E1224" i="10"/>
  <c r="G1224" i="10" s="1"/>
  <c r="E1225" i="10"/>
  <c r="G1225" i="10" s="1"/>
  <c r="E1226" i="10"/>
  <c r="G1226" i="10" s="1"/>
  <c r="E1227" i="10"/>
  <c r="G1227" i="10" s="1"/>
  <c r="E1228" i="10"/>
  <c r="G1228" i="10" s="1"/>
  <c r="E1229" i="10"/>
  <c r="G1229" i="10" s="1"/>
  <c r="E1230" i="10"/>
  <c r="G1230" i="10" s="1"/>
  <c r="E1231" i="10"/>
  <c r="G1231" i="10" s="1"/>
  <c r="E1232" i="10"/>
  <c r="G1232" i="10" s="1"/>
  <c r="E1233" i="10"/>
  <c r="G1233" i="10" s="1"/>
  <c r="E1234" i="10"/>
  <c r="G1234" i="10" s="1"/>
  <c r="E1235" i="10"/>
  <c r="G1235" i="10" s="1"/>
  <c r="E1236" i="10"/>
  <c r="G1236" i="10" s="1"/>
  <c r="E1237" i="10"/>
  <c r="G1237" i="10" s="1"/>
  <c r="E1238" i="10"/>
  <c r="G1238" i="10" s="1"/>
  <c r="E1239" i="10"/>
  <c r="G1239" i="10" s="1"/>
  <c r="E1240" i="10"/>
  <c r="G1240" i="10" s="1"/>
  <c r="E1241" i="10"/>
  <c r="G1241" i="10" s="1"/>
  <c r="E1242" i="10"/>
  <c r="G1242" i="10" s="1"/>
  <c r="E1243" i="10"/>
  <c r="G1243" i="10" s="1"/>
  <c r="E1244" i="10"/>
  <c r="G1244" i="10" s="1"/>
  <c r="E1245" i="10"/>
  <c r="G1245" i="10" s="1"/>
  <c r="E1246" i="10"/>
  <c r="G1246" i="10" s="1"/>
  <c r="E1247" i="10"/>
  <c r="G1247" i="10" s="1"/>
  <c r="E1248" i="10"/>
  <c r="G1248" i="10" s="1"/>
  <c r="E1249" i="10"/>
  <c r="G1249" i="10" s="1"/>
  <c r="E1250" i="10"/>
  <c r="G1250" i="10" s="1"/>
  <c r="E1251" i="10"/>
  <c r="G1251" i="10" s="1"/>
  <c r="E1252" i="10"/>
  <c r="G1252" i="10" s="1"/>
  <c r="E1253" i="10"/>
  <c r="G1253" i="10" s="1"/>
  <c r="E1254" i="10"/>
  <c r="G1254" i="10" s="1"/>
  <c r="E1255" i="10"/>
  <c r="G1255" i="10" s="1"/>
  <c r="E1256" i="10"/>
  <c r="G1256" i="10" s="1"/>
  <c r="E1257" i="10"/>
  <c r="G1257" i="10" s="1"/>
  <c r="E1258" i="10"/>
  <c r="G1258" i="10" s="1"/>
  <c r="E1259" i="10"/>
  <c r="G1259" i="10" s="1"/>
  <c r="E1260" i="10"/>
  <c r="G1260" i="10" s="1"/>
  <c r="E1261" i="10"/>
  <c r="G1261" i="10" s="1"/>
  <c r="E1262" i="10"/>
  <c r="G1262" i="10" s="1"/>
  <c r="E1263" i="10"/>
  <c r="G1263" i="10" s="1"/>
  <c r="E1264" i="10"/>
  <c r="G1264" i="10" s="1"/>
  <c r="E1265" i="10"/>
  <c r="G1265" i="10" s="1"/>
  <c r="E1266" i="10"/>
  <c r="G1266" i="10" s="1"/>
  <c r="E1267" i="10"/>
  <c r="G1267" i="10" s="1"/>
  <c r="E1268" i="10"/>
  <c r="G1268" i="10" s="1"/>
  <c r="E1269" i="10"/>
  <c r="G1269" i="10" s="1"/>
  <c r="E1270" i="10"/>
  <c r="G1270" i="10" s="1"/>
  <c r="E1271" i="10"/>
  <c r="G1271" i="10" s="1"/>
  <c r="E1272" i="10"/>
  <c r="G1272" i="10" s="1"/>
  <c r="E1273" i="10"/>
  <c r="G1273" i="10" s="1"/>
  <c r="E1274" i="10"/>
  <c r="G1274" i="10" s="1"/>
  <c r="E1275" i="10"/>
  <c r="G1275" i="10" s="1"/>
  <c r="E1276" i="10"/>
  <c r="G1276" i="10" s="1"/>
  <c r="E1277" i="10"/>
  <c r="G1277" i="10" s="1"/>
  <c r="E1278" i="10"/>
  <c r="G1278" i="10" s="1"/>
  <c r="E1279" i="10"/>
  <c r="G1279" i="10" s="1"/>
  <c r="E1280" i="10"/>
  <c r="G1280" i="10" s="1"/>
  <c r="E1281" i="10"/>
  <c r="G1281" i="10" s="1"/>
  <c r="E1282" i="10"/>
  <c r="G1282" i="10" s="1"/>
  <c r="E1283" i="10"/>
  <c r="G1283" i="10" s="1"/>
  <c r="E1284" i="10"/>
  <c r="G1284" i="10" s="1"/>
  <c r="E1285" i="10"/>
  <c r="G1285" i="10" s="1"/>
  <c r="E1286" i="10"/>
  <c r="G1286" i="10" s="1"/>
  <c r="E1287" i="10"/>
  <c r="G1287" i="10" s="1"/>
  <c r="E1288" i="10"/>
  <c r="G1288" i="10" s="1"/>
  <c r="E1289" i="10"/>
  <c r="G1289" i="10" s="1"/>
  <c r="E1290" i="10"/>
  <c r="G1290" i="10" s="1"/>
  <c r="E1291" i="10"/>
  <c r="G1291" i="10" s="1"/>
  <c r="E1292" i="10"/>
  <c r="G1292" i="10" s="1"/>
  <c r="E1293" i="10"/>
  <c r="G1293" i="10" s="1"/>
  <c r="E1294" i="10"/>
  <c r="G1294" i="10" s="1"/>
  <c r="E1295" i="10"/>
  <c r="G1295" i="10" s="1"/>
  <c r="E1296" i="10"/>
  <c r="G1296" i="10" s="1"/>
  <c r="E1297" i="10"/>
  <c r="G1297" i="10" s="1"/>
  <c r="E1298" i="10"/>
  <c r="G1298" i="10" s="1"/>
  <c r="E1299" i="10"/>
  <c r="G1299" i="10" s="1"/>
  <c r="E1300" i="10"/>
  <c r="G1300" i="10" s="1"/>
  <c r="E1301" i="10"/>
  <c r="G1301" i="10" s="1"/>
  <c r="E1302" i="10"/>
  <c r="G1302" i="10" s="1"/>
  <c r="E1303" i="10"/>
  <c r="G1303" i="10" s="1"/>
  <c r="E1304" i="10"/>
  <c r="G1304" i="10" s="1"/>
  <c r="E1305" i="10"/>
  <c r="G1305" i="10" s="1"/>
  <c r="E1306" i="10"/>
  <c r="G1306" i="10" s="1"/>
  <c r="E1307" i="10"/>
  <c r="G1307" i="10" s="1"/>
  <c r="E1308" i="10"/>
  <c r="G1308" i="10" s="1"/>
  <c r="E1309" i="10"/>
  <c r="G1309" i="10" s="1"/>
  <c r="E1310" i="10"/>
  <c r="G1310" i="10" s="1"/>
  <c r="E1311" i="10"/>
  <c r="G1311" i="10" s="1"/>
  <c r="E1312" i="10"/>
  <c r="G1312" i="10" s="1"/>
  <c r="E1313" i="10"/>
  <c r="G1313" i="10" s="1"/>
  <c r="E1314" i="10"/>
  <c r="G1314" i="10" s="1"/>
  <c r="E1315" i="10"/>
  <c r="G1315" i="10" s="1"/>
  <c r="E1316" i="10"/>
  <c r="G1316" i="10" s="1"/>
  <c r="E1317" i="10"/>
  <c r="G1317" i="10" s="1"/>
  <c r="E1318" i="10"/>
  <c r="G1318" i="10" s="1"/>
  <c r="E1319" i="10"/>
  <c r="G1319" i="10" s="1"/>
  <c r="E1320" i="10"/>
  <c r="G1320" i="10" s="1"/>
  <c r="E1321" i="10"/>
  <c r="G1321" i="10" s="1"/>
  <c r="E1322" i="10"/>
  <c r="G1322" i="10" s="1"/>
  <c r="E1323" i="10"/>
  <c r="G1323" i="10" s="1"/>
  <c r="E1324" i="10"/>
  <c r="G1324" i="10" s="1"/>
  <c r="E1325" i="10"/>
  <c r="G1325" i="10" s="1"/>
  <c r="E1326" i="10"/>
  <c r="G1326" i="10" s="1"/>
  <c r="E1327" i="10"/>
  <c r="G1327" i="10" s="1"/>
  <c r="E1328" i="10"/>
  <c r="G1328" i="10" s="1"/>
  <c r="E1329" i="10"/>
  <c r="G1329" i="10" s="1"/>
  <c r="E1330" i="10"/>
  <c r="G1330" i="10" s="1"/>
  <c r="E1331" i="10"/>
  <c r="G1331" i="10" s="1"/>
  <c r="E1332" i="10"/>
  <c r="G1332" i="10" s="1"/>
  <c r="E1333" i="10"/>
  <c r="G1333" i="10" s="1"/>
  <c r="E1334" i="10"/>
  <c r="G1334" i="10" s="1"/>
  <c r="E1335" i="10"/>
  <c r="G1335" i="10" s="1"/>
  <c r="E1336" i="10"/>
  <c r="G1336" i="10" s="1"/>
  <c r="E1337" i="10"/>
  <c r="G1337" i="10" s="1"/>
  <c r="E1338" i="10"/>
  <c r="G1338" i="10" s="1"/>
  <c r="E1339" i="10"/>
  <c r="G1339" i="10" s="1"/>
  <c r="E1340" i="10"/>
  <c r="G1340" i="10" s="1"/>
  <c r="E1341" i="10"/>
  <c r="G1341" i="10" s="1"/>
  <c r="E1342" i="10"/>
  <c r="G1342" i="10" s="1"/>
  <c r="E1343" i="10"/>
  <c r="G1343" i="10" s="1"/>
  <c r="E1344" i="10"/>
  <c r="G1344" i="10" s="1"/>
  <c r="E1345" i="10"/>
  <c r="G1345" i="10" s="1"/>
  <c r="E1346" i="10"/>
  <c r="G1346" i="10" s="1"/>
  <c r="E1347" i="10"/>
  <c r="G1347" i="10" s="1"/>
  <c r="E1348" i="10"/>
  <c r="G1348" i="10" s="1"/>
  <c r="E1349" i="10"/>
  <c r="G1349" i="10" s="1"/>
  <c r="E1350" i="10"/>
  <c r="G1350" i="10" s="1"/>
  <c r="E1351" i="10"/>
  <c r="G1351" i="10" s="1"/>
  <c r="E1352" i="10"/>
  <c r="G1352" i="10" s="1"/>
  <c r="E1353" i="10"/>
  <c r="G1353" i="10" s="1"/>
  <c r="E1354" i="10"/>
  <c r="G1354" i="10" s="1"/>
  <c r="E1355" i="10"/>
  <c r="G1355" i="10" s="1"/>
  <c r="E1356" i="10"/>
  <c r="G1356" i="10" s="1"/>
  <c r="E1357" i="10"/>
  <c r="G1357" i="10" s="1"/>
  <c r="E1358" i="10"/>
  <c r="G1358" i="10" s="1"/>
  <c r="E1359" i="10"/>
  <c r="G1359" i="10" s="1"/>
  <c r="E1360" i="10"/>
  <c r="G1360" i="10" s="1"/>
  <c r="E1361" i="10"/>
  <c r="G1361" i="10" s="1"/>
  <c r="E1362" i="10"/>
  <c r="G1362" i="10" s="1"/>
  <c r="E1363" i="10"/>
  <c r="G1363" i="10" s="1"/>
  <c r="E1364" i="10"/>
  <c r="G1364" i="10" s="1"/>
  <c r="E1365" i="10"/>
  <c r="G1365" i="10" s="1"/>
  <c r="E1366" i="10"/>
  <c r="G1366" i="10" s="1"/>
  <c r="E1367" i="10"/>
  <c r="G1367" i="10" s="1"/>
  <c r="E1368" i="10"/>
  <c r="G1368" i="10" s="1"/>
  <c r="E1369" i="10"/>
  <c r="G1369" i="10" s="1"/>
  <c r="E1370" i="10"/>
  <c r="G1370" i="10" s="1"/>
  <c r="E1371" i="10"/>
  <c r="G1371" i="10" s="1"/>
  <c r="E1372" i="10"/>
  <c r="G1372" i="10" s="1"/>
  <c r="E1373" i="10"/>
  <c r="G1373" i="10" s="1"/>
  <c r="E1374" i="10"/>
  <c r="G1374" i="10" s="1"/>
  <c r="E1375" i="10"/>
  <c r="G1375" i="10" s="1"/>
  <c r="E1376" i="10"/>
  <c r="G1376" i="10" s="1"/>
  <c r="E1377" i="10"/>
  <c r="G1377" i="10" s="1"/>
  <c r="E1378" i="10"/>
  <c r="G1378" i="10" s="1"/>
  <c r="E1379" i="10"/>
  <c r="G1379" i="10" s="1"/>
  <c r="E1380" i="10"/>
  <c r="G1380" i="10" s="1"/>
  <c r="E1381" i="10"/>
  <c r="G1381" i="10" s="1"/>
  <c r="E1382" i="10"/>
  <c r="G1382" i="10" s="1"/>
  <c r="E1383" i="10"/>
  <c r="G1383" i="10" s="1"/>
  <c r="E1384" i="10"/>
  <c r="G1384" i="10" s="1"/>
  <c r="E1385" i="10"/>
  <c r="G1385" i="10" s="1"/>
  <c r="E1386" i="10"/>
  <c r="G1386" i="10" s="1"/>
  <c r="E1387" i="10"/>
  <c r="G1387" i="10" s="1"/>
  <c r="E1388" i="10"/>
  <c r="G1388" i="10" s="1"/>
  <c r="E1389" i="10"/>
  <c r="G1389" i="10" s="1"/>
  <c r="E1390" i="10"/>
  <c r="G1390" i="10" s="1"/>
  <c r="E1391" i="10"/>
  <c r="G1391" i="10" s="1"/>
  <c r="E1392" i="10"/>
  <c r="G1392" i="10" s="1"/>
  <c r="E1393" i="10"/>
  <c r="G1393" i="10" s="1"/>
  <c r="E1394" i="10"/>
  <c r="G1394" i="10" s="1"/>
  <c r="E1395" i="10"/>
  <c r="G1395" i="10" s="1"/>
  <c r="E1396" i="10"/>
  <c r="G1396" i="10" s="1"/>
  <c r="E1397" i="10"/>
  <c r="G1397" i="10" s="1"/>
  <c r="E1398" i="10"/>
  <c r="G1398" i="10" s="1"/>
  <c r="E1399" i="10"/>
  <c r="G1399" i="10" s="1"/>
  <c r="E1400" i="10"/>
  <c r="G1400" i="10" s="1"/>
  <c r="E1401" i="10"/>
  <c r="G1401" i="10" s="1"/>
  <c r="E1402" i="10"/>
  <c r="G1402" i="10" s="1"/>
  <c r="E1403" i="10"/>
  <c r="G1403" i="10" s="1"/>
  <c r="E1404" i="10"/>
  <c r="G1404" i="10" s="1"/>
  <c r="E1405" i="10"/>
  <c r="G1405" i="10" s="1"/>
  <c r="E1406" i="10"/>
  <c r="G1406" i="10" s="1"/>
  <c r="E1407" i="10"/>
  <c r="G1407" i="10" s="1"/>
  <c r="E1408" i="10"/>
  <c r="G1408" i="10" s="1"/>
  <c r="E1409" i="10"/>
  <c r="G1409" i="10" s="1"/>
  <c r="E1410" i="10"/>
  <c r="G1410" i="10" s="1"/>
  <c r="E1411" i="10"/>
  <c r="G1411" i="10" s="1"/>
  <c r="E1412" i="10"/>
  <c r="G1412" i="10" s="1"/>
  <c r="E1413" i="10"/>
  <c r="G1413" i="10" s="1"/>
  <c r="E1414" i="10"/>
  <c r="G1414" i="10" s="1"/>
  <c r="E1415" i="10"/>
  <c r="G1415" i="10" s="1"/>
  <c r="E1416" i="10"/>
  <c r="G1416" i="10" s="1"/>
  <c r="E1417" i="10"/>
  <c r="G1417" i="10" s="1"/>
  <c r="E1418" i="10"/>
  <c r="G1418" i="10" s="1"/>
  <c r="E1419" i="10"/>
  <c r="G1419" i="10" s="1"/>
  <c r="E1420" i="10"/>
  <c r="G1420" i="10" s="1"/>
  <c r="E1421" i="10"/>
  <c r="G1421" i="10" s="1"/>
  <c r="E1422" i="10"/>
  <c r="G1422" i="10" s="1"/>
  <c r="E1423" i="10"/>
  <c r="G1423" i="10" s="1"/>
  <c r="E1424" i="10"/>
  <c r="G1424" i="10" s="1"/>
  <c r="E1425" i="10"/>
  <c r="G1425" i="10" s="1"/>
  <c r="E1426" i="10"/>
  <c r="G1426" i="10" s="1"/>
  <c r="E1427" i="10"/>
  <c r="G1427" i="10" s="1"/>
  <c r="E1428" i="10"/>
  <c r="G1428" i="10" s="1"/>
  <c r="E1429" i="10"/>
  <c r="G1429" i="10" s="1"/>
  <c r="E1430" i="10"/>
  <c r="G1430" i="10" s="1"/>
  <c r="E1431" i="10"/>
  <c r="G1431" i="10" s="1"/>
  <c r="E1432" i="10"/>
  <c r="G1432" i="10" s="1"/>
  <c r="E1433" i="10"/>
  <c r="G1433" i="10" s="1"/>
  <c r="E1434" i="10"/>
  <c r="G1434" i="10" s="1"/>
  <c r="E1435" i="10"/>
  <c r="G1435" i="10" s="1"/>
  <c r="E1436" i="10"/>
  <c r="G1436" i="10" s="1"/>
  <c r="E1437" i="10"/>
  <c r="G1437" i="10" s="1"/>
  <c r="E1438" i="10"/>
  <c r="G1438" i="10" s="1"/>
  <c r="E1439" i="10"/>
  <c r="G1439" i="10" s="1"/>
  <c r="E1440" i="10"/>
  <c r="G1440" i="10" s="1"/>
  <c r="E1441" i="10"/>
  <c r="G1441" i="10" s="1"/>
  <c r="E1442" i="10"/>
  <c r="G1442" i="10" s="1"/>
  <c r="E1443" i="10"/>
  <c r="G1443" i="10" s="1"/>
  <c r="E1444" i="10"/>
  <c r="G1444" i="10" s="1"/>
  <c r="E1445" i="10"/>
  <c r="G1445" i="10" s="1"/>
  <c r="E1446" i="10"/>
  <c r="G1446" i="10" s="1"/>
  <c r="E1447" i="10"/>
  <c r="G1447" i="10" s="1"/>
  <c r="E1448" i="10"/>
  <c r="G1448" i="10" s="1"/>
  <c r="E1449" i="10"/>
  <c r="G1449" i="10" s="1"/>
  <c r="E1450" i="10"/>
  <c r="G1450" i="10" s="1"/>
  <c r="E1451" i="10"/>
  <c r="G1451" i="10" s="1"/>
  <c r="E1452" i="10"/>
  <c r="G1452" i="10" s="1"/>
  <c r="E1453" i="10"/>
  <c r="G1453" i="10" s="1"/>
  <c r="E1454" i="10"/>
  <c r="G1454" i="10" s="1"/>
  <c r="E1455" i="10"/>
  <c r="G1455" i="10" s="1"/>
  <c r="E1456" i="10"/>
  <c r="G1456" i="10" s="1"/>
  <c r="E1457" i="10"/>
  <c r="G1457" i="10" s="1"/>
  <c r="E1458" i="10"/>
  <c r="G1458" i="10" s="1"/>
  <c r="E1459" i="10"/>
  <c r="G1459" i="10" s="1"/>
  <c r="E1460" i="10"/>
  <c r="G1460" i="10" s="1"/>
  <c r="E1461" i="10"/>
  <c r="G1461" i="10" s="1"/>
  <c r="E1462" i="10"/>
  <c r="G1462" i="10" s="1"/>
  <c r="E1463" i="10"/>
  <c r="G1463" i="10" s="1"/>
  <c r="E1464" i="10"/>
  <c r="G1464" i="10" s="1"/>
  <c r="E1465" i="10"/>
  <c r="G1465" i="10" s="1"/>
  <c r="E1466" i="10"/>
  <c r="G1466" i="10" s="1"/>
  <c r="E1467" i="10"/>
  <c r="G1467" i="10" s="1"/>
  <c r="E1468" i="10"/>
  <c r="G1468" i="10" s="1"/>
  <c r="E1469" i="10"/>
  <c r="G1469" i="10" s="1"/>
  <c r="E1470" i="10"/>
  <c r="G1470" i="10" s="1"/>
  <c r="E1471" i="10"/>
  <c r="G1471" i="10" s="1"/>
  <c r="E1472" i="10"/>
  <c r="G1472" i="10" s="1"/>
  <c r="E1473" i="10"/>
  <c r="G1473" i="10" s="1"/>
  <c r="E1474" i="10"/>
  <c r="G1474" i="10" s="1"/>
  <c r="E1475" i="10"/>
  <c r="G1475" i="10" s="1"/>
  <c r="E1476" i="10"/>
  <c r="G1476" i="10" s="1"/>
  <c r="E1477" i="10"/>
  <c r="G1477" i="10" s="1"/>
  <c r="E1478" i="10"/>
  <c r="G1478" i="10" s="1"/>
  <c r="E1479" i="10"/>
  <c r="G1479" i="10" s="1"/>
  <c r="E1480" i="10"/>
  <c r="G1480" i="10" s="1"/>
  <c r="E1481" i="10"/>
  <c r="G1481" i="10" s="1"/>
  <c r="E1482" i="10"/>
  <c r="G1482" i="10" s="1"/>
  <c r="E1483" i="10"/>
  <c r="G1483" i="10" s="1"/>
  <c r="E1484" i="10"/>
  <c r="G1484" i="10" s="1"/>
  <c r="E1485" i="10"/>
  <c r="G1485" i="10" s="1"/>
  <c r="E1486" i="10"/>
  <c r="G1486" i="10" s="1"/>
  <c r="E1487" i="10"/>
  <c r="G1487" i="10" s="1"/>
  <c r="E1488" i="10"/>
  <c r="G1488" i="10" s="1"/>
  <c r="E1489" i="10"/>
  <c r="G1489" i="10" s="1"/>
  <c r="E1490" i="10"/>
  <c r="G1490" i="10" s="1"/>
  <c r="E1491" i="10"/>
  <c r="G1491" i="10" s="1"/>
  <c r="E1492" i="10"/>
  <c r="G1492" i="10" s="1"/>
  <c r="E1493" i="10"/>
  <c r="G1493" i="10" s="1"/>
  <c r="E1494" i="10"/>
  <c r="G1494" i="10" s="1"/>
  <c r="E1495" i="10"/>
  <c r="G1495" i="10" s="1"/>
  <c r="E1496" i="10"/>
  <c r="G1496" i="10" s="1"/>
  <c r="E1497" i="10"/>
  <c r="G1497" i="10" s="1"/>
  <c r="E1498" i="10"/>
  <c r="G1498" i="10" s="1"/>
  <c r="E1499" i="10"/>
  <c r="G1499" i="10" s="1"/>
  <c r="E1500" i="10"/>
  <c r="G1500" i="10" s="1"/>
  <c r="E1501" i="10"/>
  <c r="G1501" i="10" s="1"/>
  <c r="E1502" i="10"/>
  <c r="G1502" i="10" s="1"/>
  <c r="E1503" i="10"/>
  <c r="G1503" i="10" s="1"/>
  <c r="E1504" i="10"/>
  <c r="G1504" i="10" s="1"/>
  <c r="E1505" i="10"/>
  <c r="G1505" i="10" s="1"/>
  <c r="E1506" i="10"/>
  <c r="G1506" i="10" s="1"/>
  <c r="E1507" i="10"/>
  <c r="G1507" i="10" s="1"/>
  <c r="E1508" i="10"/>
  <c r="G1508" i="10" s="1"/>
  <c r="E1509" i="10"/>
  <c r="G1509" i="10" s="1"/>
  <c r="E1510" i="10"/>
  <c r="G1510" i="10" s="1"/>
  <c r="E1511" i="10"/>
  <c r="G1511" i="10" s="1"/>
  <c r="E1512" i="10"/>
  <c r="G1512" i="10" s="1"/>
  <c r="E1513" i="10"/>
  <c r="G1513" i="10" s="1"/>
  <c r="E1514" i="10"/>
  <c r="G1514" i="10" s="1"/>
  <c r="E1515" i="10"/>
  <c r="G1515" i="10" s="1"/>
  <c r="E1516" i="10"/>
  <c r="G1516" i="10" s="1"/>
  <c r="E1517" i="10"/>
  <c r="G1517" i="10" s="1"/>
  <c r="E1518" i="10"/>
  <c r="G1518" i="10" s="1"/>
  <c r="E1519" i="10"/>
  <c r="G1519" i="10" s="1"/>
  <c r="E1520" i="10"/>
  <c r="G1520" i="10" s="1"/>
  <c r="E1521" i="10"/>
  <c r="G1521" i="10" s="1"/>
  <c r="E1522" i="10"/>
  <c r="G1522" i="10" s="1"/>
  <c r="E1523" i="10"/>
  <c r="G1523" i="10" s="1"/>
  <c r="E1524" i="10"/>
  <c r="G1524" i="10" s="1"/>
  <c r="E1525" i="10"/>
  <c r="G1525" i="10" s="1"/>
  <c r="E1526" i="10"/>
  <c r="G1526" i="10" s="1"/>
  <c r="E1527" i="10"/>
  <c r="G1527" i="10" s="1"/>
  <c r="E1528" i="10"/>
  <c r="G1528" i="10" s="1"/>
  <c r="E1529" i="10"/>
  <c r="G1529" i="10" s="1"/>
  <c r="E1530" i="10"/>
  <c r="G1530" i="10" s="1"/>
  <c r="E1531" i="10"/>
  <c r="G1531" i="10" s="1"/>
  <c r="E1532" i="10"/>
  <c r="G1532" i="10" s="1"/>
  <c r="E1533" i="10"/>
  <c r="G1533" i="10" s="1"/>
  <c r="E1534" i="10"/>
  <c r="G1534" i="10" s="1"/>
  <c r="E1535" i="10"/>
  <c r="G1535" i="10" s="1"/>
  <c r="E1536" i="10"/>
  <c r="G1536" i="10" s="1"/>
  <c r="E1537" i="10"/>
  <c r="G1537" i="10" s="1"/>
  <c r="E1538" i="10"/>
  <c r="G1538" i="10" s="1"/>
  <c r="E1539" i="10"/>
  <c r="G1539" i="10" s="1"/>
  <c r="E1540" i="10"/>
  <c r="G1540" i="10" s="1"/>
  <c r="E1541" i="10"/>
  <c r="G1541" i="10" s="1"/>
  <c r="E1542" i="10"/>
  <c r="G1542" i="10" s="1"/>
  <c r="E1543" i="10"/>
  <c r="G1543" i="10" s="1"/>
  <c r="E1544" i="10"/>
  <c r="G1544" i="10" s="1"/>
  <c r="E1545" i="10"/>
  <c r="G1545" i="10" s="1"/>
  <c r="E1546" i="10"/>
  <c r="G1546" i="10" s="1"/>
  <c r="E1547" i="10"/>
  <c r="G1547" i="10" s="1"/>
  <c r="E1548" i="10"/>
  <c r="G1548" i="10" s="1"/>
  <c r="E1549" i="10"/>
  <c r="G1549" i="10" s="1"/>
  <c r="E1550" i="10"/>
  <c r="G1550" i="10" s="1"/>
  <c r="E1551" i="10"/>
  <c r="G1551" i="10" s="1"/>
  <c r="E1552" i="10"/>
  <c r="G1552" i="10" s="1"/>
  <c r="E1553" i="10"/>
  <c r="G1553" i="10" s="1"/>
  <c r="E1554" i="10"/>
  <c r="G1554" i="10" s="1"/>
  <c r="E1555" i="10"/>
  <c r="G1555" i="10" s="1"/>
  <c r="E1556" i="10"/>
  <c r="G1556" i="10" s="1"/>
  <c r="E1557" i="10"/>
  <c r="G1557" i="10" s="1"/>
  <c r="E1558" i="10"/>
  <c r="G1558" i="10" s="1"/>
  <c r="E1559" i="10"/>
  <c r="G1559" i="10" s="1"/>
  <c r="E1560" i="10"/>
  <c r="G1560" i="10" s="1"/>
  <c r="E1561" i="10"/>
  <c r="G1561" i="10" s="1"/>
  <c r="E1562" i="10"/>
  <c r="G1562" i="10" s="1"/>
  <c r="E1563" i="10"/>
  <c r="G1563" i="10" s="1"/>
  <c r="E1564" i="10"/>
  <c r="G1564" i="10" s="1"/>
  <c r="E1565" i="10"/>
  <c r="G1565" i="10" s="1"/>
  <c r="E1566" i="10"/>
  <c r="G1566" i="10" s="1"/>
  <c r="E1567" i="10"/>
  <c r="G1567" i="10" s="1"/>
  <c r="E1568" i="10"/>
  <c r="G1568" i="10" s="1"/>
  <c r="E1569" i="10"/>
  <c r="G1569" i="10" s="1"/>
  <c r="E1570" i="10"/>
  <c r="G1570" i="10" s="1"/>
  <c r="E1571" i="10"/>
  <c r="G1571" i="10" s="1"/>
  <c r="E1572" i="10"/>
  <c r="G1572" i="10" s="1"/>
  <c r="E1573" i="10"/>
  <c r="G1573" i="10" s="1"/>
  <c r="E1574" i="10"/>
  <c r="G1574" i="10" s="1"/>
  <c r="E1575" i="10"/>
  <c r="G1575" i="10" s="1"/>
  <c r="E1576" i="10"/>
  <c r="G1576" i="10" s="1"/>
  <c r="E1577" i="10"/>
  <c r="G1577" i="10" s="1"/>
  <c r="E1578" i="10"/>
  <c r="G1578" i="10" s="1"/>
  <c r="E1579" i="10"/>
  <c r="G1579" i="10" s="1"/>
  <c r="E1580" i="10"/>
  <c r="G1580" i="10" s="1"/>
  <c r="E1581" i="10"/>
  <c r="G1581" i="10" s="1"/>
  <c r="E1582" i="10"/>
  <c r="G1582" i="10" s="1"/>
  <c r="E1583" i="10"/>
  <c r="G1583" i="10" s="1"/>
  <c r="E1584" i="10"/>
  <c r="G1584" i="10" s="1"/>
  <c r="E1585" i="10"/>
  <c r="G1585" i="10" s="1"/>
  <c r="E1586" i="10"/>
  <c r="G1586" i="10" s="1"/>
  <c r="E1587" i="10"/>
  <c r="G1587" i="10" s="1"/>
  <c r="E1588" i="10"/>
  <c r="G1588" i="10" s="1"/>
  <c r="E1589" i="10"/>
  <c r="G1589" i="10" s="1"/>
  <c r="E1590" i="10"/>
  <c r="G1590" i="10" s="1"/>
  <c r="E1591" i="10"/>
  <c r="G1591" i="10" s="1"/>
  <c r="E1592" i="10"/>
  <c r="G1592" i="10" s="1"/>
  <c r="E1593" i="10"/>
  <c r="G1593" i="10" s="1"/>
  <c r="E1594" i="10"/>
  <c r="G1594" i="10" s="1"/>
  <c r="E1595" i="10"/>
  <c r="G1595" i="10" s="1"/>
  <c r="E1596" i="10"/>
  <c r="G1596" i="10" s="1"/>
  <c r="E1597" i="10"/>
  <c r="G1597" i="10" s="1"/>
  <c r="E1598" i="10"/>
  <c r="G1598" i="10" s="1"/>
  <c r="E1599" i="10"/>
  <c r="G1599" i="10" s="1"/>
  <c r="E1600" i="10"/>
  <c r="G1600" i="10" s="1"/>
  <c r="E1601" i="10"/>
  <c r="G1601" i="10" s="1"/>
  <c r="E1602" i="10"/>
  <c r="G1602" i="10" s="1"/>
  <c r="E1603" i="10"/>
  <c r="G1603" i="10" s="1"/>
  <c r="E1604" i="10"/>
  <c r="G1604" i="10" s="1"/>
  <c r="E1605" i="10"/>
  <c r="G1605" i="10" s="1"/>
  <c r="E1606" i="10"/>
  <c r="G1606" i="10" s="1"/>
  <c r="E1607" i="10"/>
  <c r="G1607" i="10" s="1"/>
  <c r="E1608" i="10"/>
  <c r="G1608" i="10" s="1"/>
  <c r="E1609" i="10"/>
  <c r="G1609" i="10" s="1"/>
  <c r="E1610" i="10"/>
  <c r="G1610" i="10" s="1"/>
  <c r="E1611" i="10"/>
  <c r="G1611" i="10" s="1"/>
  <c r="E1612" i="10"/>
  <c r="G1612" i="10" s="1"/>
  <c r="E1613" i="10"/>
  <c r="G1613" i="10" s="1"/>
  <c r="E1614" i="10"/>
  <c r="G1614" i="10" s="1"/>
  <c r="E1615" i="10"/>
  <c r="G1615" i="10" s="1"/>
  <c r="E1616" i="10"/>
  <c r="G1616" i="10" s="1"/>
  <c r="E1617" i="10"/>
  <c r="G1617" i="10" s="1"/>
  <c r="E1618" i="10"/>
  <c r="G1618" i="10" s="1"/>
  <c r="E1619" i="10"/>
  <c r="G1619" i="10" s="1"/>
  <c r="E1620" i="10"/>
  <c r="G1620" i="10" s="1"/>
  <c r="E1621" i="10"/>
  <c r="G1621" i="10" s="1"/>
  <c r="E1622" i="10"/>
  <c r="G1622" i="10" s="1"/>
  <c r="E1623" i="10"/>
  <c r="G1623" i="10" s="1"/>
  <c r="E1624" i="10"/>
  <c r="G1624" i="10" s="1"/>
  <c r="E1625" i="10"/>
  <c r="G1625" i="10" s="1"/>
  <c r="E1626" i="10"/>
  <c r="G1626" i="10" s="1"/>
  <c r="E1627" i="10"/>
  <c r="G1627" i="10" s="1"/>
  <c r="E1628" i="10"/>
  <c r="G1628" i="10" s="1"/>
  <c r="E1629" i="10"/>
  <c r="G1629" i="10" s="1"/>
  <c r="E1630" i="10"/>
  <c r="G1630" i="10" s="1"/>
  <c r="E1631" i="10"/>
  <c r="G1631" i="10" s="1"/>
  <c r="E1632" i="10"/>
  <c r="G1632" i="10" s="1"/>
  <c r="E1633" i="10"/>
  <c r="G1633" i="10" s="1"/>
  <c r="E1634" i="10"/>
  <c r="G1634" i="10" s="1"/>
  <c r="E1635" i="10"/>
  <c r="G1635" i="10" s="1"/>
  <c r="E1636" i="10"/>
  <c r="G1636" i="10" s="1"/>
  <c r="E1637" i="10"/>
  <c r="G1637" i="10" s="1"/>
  <c r="E1638" i="10"/>
  <c r="G1638" i="10" s="1"/>
  <c r="E1639" i="10"/>
  <c r="G1639" i="10" s="1"/>
  <c r="E1640" i="10"/>
  <c r="G1640" i="10" s="1"/>
  <c r="E1641" i="10"/>
  <c r="G1641" i="10" s="1"/>
  <c r="E1642" i="10"/>
  <c r="G1642" i="10" s="1"/>
  <c r="E1643" i="10"/>
  <c r="G1643" i="10" s="1"/>
  <c r="E1644" i="10"/>
  <c r="G1644" i="10" s="1"/>
  <c r="E1645" i="10"/>
  <c r="G1645" i="10" s="1"/>
  <c r="E1646" i="10"/>
  <c r="G1646" i="10" s="1"/>
  <c r="E1647" i="10"/>
  <c r="G1647" i="10" s="1"/>
  <c r="E1648" i="10"/>
  <c r="G1648" i="10" s="1"/>
  <c r="E1649" i="10"/>
  <c r="G1649" i="10" s="1"/>
  <c r="E1650" i="10"/>
  <c r="G1650" i="10" s="1"/>
  <c r="E1651" i="10"/>
  <c r="G1651" i="10" s="1"/>
  <c r="E1652" i="10"/>
  <c r="G1652" i="10" s="1"/>
  <c r="E1653" i="10"/>
  <c r="G1653" i="10" s="1"/>
  <c r="E1654" i="10"/>
  <c r="G1654" i="10" s="1"/>
  <c r="E1655" i="10"/>
  <c r="G1655" i="10" s="1"/>
  <c r="E1656" i="10"/>
  <c r="G1656" i="10" s="1"/>
  <c r="E1657" i="10"/>
  <c r="G1657" i="10" s="1"/>
  <c r="E1658" i="10"/>
  <c r="G1658" i="10" s="1"/>
  <c r="E1659" i="10"/>
  <c r="G1659" i="10" s="1"/>
  <c r="E1660" i="10"/>
  <c r="G1660" i="10" s="1"/>
  <c r="E1661" i="10"/>
  <c r="G1661" i="10" s="1"/>
  <c r="E1662" i="10"/>
  <c r="G1662" i="10" s="1"/>
  <c r="E1663" i="10"/>
  <c r="G1663" i="10" s="1"/>
  <c r="E1664" i="10"/>
  <c r="G1664" i="10" s="1"/>
  <c r="E1665" i="10"/>
  <c r="G1665" i="10" s="1"/>
  <c r="E1666" i="10"/>
  <c r="G1666" i="10" s="1"/>
  <c r="E1667" i="10"/>
  <c r="G1667" i="10" s="1"/>
  <c r="E1668" i="10"/>
  <c r="G1668" i="10" s="1"/>
  <c r="E1669" i="10"/>
  <c r="G1669" i="10" s="1"/>
  <c r="E1670" i="10"/>
  <c r="G1670" i="10" s="1"/>
  <c r="E1671" i="10"/>
  <c r="G1671" i="10" s="1"/>
  <c r="E1672" i="10"/>
  <c r="G1672" i="10" s="1"/>
  <c r="E1673" i="10"/>
  <c r="G1673" i="10" s="1"/>
  <c r="E1674" i="10"/>
  <c r="G1674" i="10" s="1"/>
  <c r="E1675" i="10"/>
  <c r="G1675" i="10" s="1"/>
  <c r="E1676" i="10"/>
  <c r="G1676" i="10" s="1"/>
  <c r="E1677" i="10"/>
  <c r="G1677" i="10" s="1"/>
  <c r="E1678" i="10"/>
  <c r="G1678" i="10" s="1"/>
  <c r="E1679" i="10"/>
  <c r="G1679" i="10" s="1"/>
  <c r="E1680" i="10"/>
  <c r="G1680" i="10" s="1"/>
  <c r="E1681" i="10"/>
  <c r="G1681" i="10" s="1"/>
  <c r="E1682" i="10"/>
  <c r="G1682" i="10" s="1"/>
  <c r="E1683" i="10"/>
  <c r="G1683" i="10" s="1"/>
  <c r="E1684" i="10"/>
  <c r="G1684" i="10" s="1"/>
  <c r="E1685" i="10"/>
  <c r="G1685" i="10" s="1"/>
  <c r="E1686" i="10"/>
  <c r="G1686" i="10" s="1"/>
  <c r="E1687" i="10"/>
  <c r="G1687" i="10" s="1"/>
  <c r="E1688" i="10"/>
  <c r="G1688" i="10" s="1"/>
  <c r="E1689" i="10"/>
  <c r="G1689" i="10" s="1"/>
  <c r="E1690" i="10"/>
  <c r="G1690" i="10" s="1"/>
  <c r="E1691" i="10"/>
  <c r="G1691" i="10" s="1"/>
  <c r="E1692" i="10"/>
  <c r="G1692" i="10" s="1"/>
  <c r="E1693" i="10"/>
  <c r="G1693" i="10" s="1"/>
  <c r="E1694" i="10"/>
  <c r="G1694" i="10" s="1"/>
  <c r="E1695" i="10"/>
  <c r="G1695" i="10" s="1"/>
  <c r="E1696" i="10"/>
  <c r="G1696" i="10" s="1"/>
  <c r="E1697" i="10"/>
  <c r="G1697" i="10" s="1"/>
  <c r="E1698" i="10"/>
  <c r="G1698" i="10" s="1"/>
  <c r="E1699" i="10"/>
  <c r="G1699" i="10" s="1"/>
  <c r="E1700" i="10"/>
  <c r="G1700" i="10" s="1"/>
  <c r="E1701" i="10"/>
  <c r="G1701" i="10" s="1"/>
  <c r="E1702" i="10"/>
  <c r="G1702" i="10" s="1"/>
  <c r="E1703" i="10"/>
  <c r="G1703" i="10" s="1"/>
  <c r="E1704" i="10"/>
  <c r="G1704" i="10" s="1"/>
  <c r="E1705" i="10"/>
  <c r="G1705" i="10" s="1"/>
  <c r="E1706" i="10"/>
  <c r="G1706" i="10" s="1"/>
  <c r="E1707" i="10"/>
  <c r="G1707" i="10" s="1"/>
  <c r="E1708" i="10"/>
  <c r="G1708" i="10" s="1"/>
  <c r="E1709" i="10"/>
  <c r="G1709" i="10" s="1"/>
  <c r="E1710" i="10"/>
  <c r="G1710" i="10" s="1"/>
  <c r="E1711" i="10"/>
  <c r="G1711" i="10" s="1"/>
  <c r="E1712" i="10"/>
  <c r="G1712" i="10" s="1"/>
  <c r="E1713" i="10"/>
  <c r="G1713" i="10" s="1"/>
  <c r="E1714" i="10"/>
  <c r="G1714" i="10" s="1"/>
  <c r="E1715" i="10"/>
  <c r="G1715" i="10" s="1"/>
  <c r="E1716" i="10"/>
  <c r="G1716" i="10" s="1"/>
  <c r="E1717" i="10"/>
  <c r="G1717" i="10" s="1"/>
  <c r="E1718" i="10"/>
  <c r="G1718" i="10" s="1"/>
  <c r="E1719" i="10"/>
  <c r="G1719" i="10" s="1"/>
  <c r="E1720" i="10"/>
  <c r="G1720" i="10" s="1"/>
  <c r="E1721" i="10"/>
  <c r="G1721" i="10" s="1"/>
  <c r="E1722" i="10"/>
  <c r="G1722" i="10" s="1"/>
  <c r="E1723" i="10"/>
  <c r="G1723" i="10" s="1"/>
  <c r="E1724" i="10"/>
  <c r="G1724" i="10" s="1"/>
  <c r="E1725" i="10"/>
  <c r="G1725" i="10" s="1"/>
  <c r="E1726" i="10"/>
  <c r="G1726" i="10" s="1"/>
  <c r="E1727" i="10"/>
  <c r="G1727" i="10" s="1"/>
  <c r="E1728" i="10"/>
  <c r="G1728" i="10" s="1"/>
  <c r="E1729" i="10"/>
  <c r="G1729" i="10" s="1"/>
  <c r="E1730" i="10"/>
  <c r="G1730" i="10" s="1"/>
  <c r="E1731" i="10"/>
  <c r="G1731" i="10" s="1"/>
  <c r="E1732" i="10"/>
  <c r="G1732" i="10" s="1"/>
  <c r="E1733" i="10"/>
  <c r="G1733" i="10" s="1"/>
  <c r="E1734" i="10"/>
  <c r="G1734" i="10" s="1"/>
  <c r="E1735" i="10"/>
  <c r="G1735" i="10" s="1"/>
  <c r="E1736" i="10"/>
  <c r="G1736" i="10" s="1"/>
  <c r="E1737" i="10"/>
  <c r="G1737" i="10" s="1"/>
  <c r="E1738" i="10"/>
  <c r="G1738" i="10" s="1"/>
  <c r="E1739" i="10"/>
  <c r="G1739" i="10" s="1"/>
  <c r="E1740" i="10"/>
  <c r="G1740" i="10" s="1"/>
  <c r="E1741" i="10"/>
  <c r="G1741" i="10" s="1"/>
  <c r="E1742" i="10"/>
  <c r="G1742" i="10" s="1"/>
  <c r="E1743" i="10"/>
  <c r="G1743" i="10" s="1"/>
  <c r="E1744" i="10"/>
  <c r="G1744" i="10" s="1"/>
  <c r="E1745" i="10"/>
  <c r="G1745" i="10" s="1"/>
  <c r="E1746" i="10"/>
  <c r="G1746" i="10" s="1"/>
  <c r="E1747" i="10"/>
  <c r="G1747" i="10" s="1"/>
  <c r="E1748" i="10"/>
  <c r="G1748" i="10" s="1"/>
  <c r="E1749" i="10"/>
  <c r="G1749" i="10" s="1"/>
  <c r="E1750" i="10"/>
  <c r="G1750" i="10" s="1"/>
  <c r="E1751" i="10"/>
  <c r="G1751" i="10" s="1"/>
  <c r="E1752" i="10"/>
  <c r="G1752" i="10" s="1"/>
  <c r="E1753" i="10"/>
  <c r="G1753" i="10" s="1"/>
  <c r="E1754" i="10"/>
  <c r="G1754" i="10" s="1"/>
  <c r="E1755" i="10"/>
  <c r="G1755" i="10" s="1"/>
  <c r="E1756" i="10"/>
  <c r="G1756" i="10" s="1"/>
  <c r="E1757" i="10"/>
  <c r="G1757" i="10" s="1"/>
  <c r="E1758" i="10"/>
  <c r="G1758" i="10" s="1"/>
  <c r="E1759" i="10"/>
  <c r="G1759" i="10" s="1"/>
  <c r="E1760" i="10"/>
  <c r="G1760" i="10" s="1"/>
  <c r="E1761" i="10"/>
  <c r="G1761" i="10" s="1"/>
  <c r="E1762" i="10"/>
  <c r="G1762" i="10" s="1"/>
  <c r="E1763" i="10"/>
  <c r="G1763" i="10" s="1"/>
  <c r="E1764" i="10"/>
  <c r="G1764" i="10" s="1"/>
  <c r="E1765" i="10"/>
  <c r="G1765" i="10" s="1"/>
  <c r="E1766" i="10"/>
  <c r="G1766" i="10" s="1"/>
  <c r="E1767" i="10"/>
  <c r="G1767" i="10" s="1"/>
  <c r="E1768" i="10"/>
  <c r="G1768" i="10" s="1"/>
  <c r="E1769" i="10"/>
  <c r="G1769" i="10" s="1"/>
  <c r="E1770" i="10"/>
  <c r="G1770" i="10" s="1"/>
  <c r="E1771" i="10"/>
  <c r="G1771" i="10" s="1"/>
  <c r="E1772" i="10"/>
  <c r="G1772" i="10" s="1"/>
  <c r="E1773" i="10"/>
  <c r="G1773" i="10" s="1"/>
  <c r="E1774" i="10"/>
  <c r="G1774" i="10" s="1"/>
  <c r="E1775" i="10"/>
  <c r="G1775" i="10" s="1"/>
  <c r="E1776" i="10"/>
  <c r="G1776" i="10" s="1"/>
  <c r="E1777" i="10"/>
  <c r="G1777" i="10" s="1"/>
  <c r="E1778" i="10"/>
  <c r="G1778" i="10" s="1"/>
  <c r="E1779" i="10"/>
  <c r="G1779" i="10" s="1"/>
  <c r="E1780" i="10"/>
  <c r="G1780" i="10" s="1"/>
  <c r="E1781" i="10"/>
  <c r="G1781" i="10" s="1"/>
  <c r="E1782" i="10"/>
  <c r="G1782" i="10" s="1"/>
  <c r="E1783" i="10"/>
  <c r="G1783" i="10" s="1"/>
  <c r="E1784" i="10"/>
  <c r="G1784" i="10" s="1"/>
  <c r="E1785" i="10"/>
  <c r="G1785" i="10" s="1"/>
  <c r="E1786" i="10"/>
  <c r="G1786" i="10" s="1"/>
  <c r="E1787" i="10"/>
  <c r="G1787" i="10" s="1"/>
  <c r="E1788" i="10"/>
  <c r="G1788" i="10" s="1"/>
  <c r="E1789" i="10"/>
  <c r="G1789" i="10" s="1"/>
  <c r="E1790" i="10"/>
  <c r="G1790" i="10" s="1"/>
  <c r="E1791" i="10"/>
  <c r="G1791" i="10" s="1"/>
  <c r="E1792" i="10"/>
  <c r="G1792" i="10" s="1"/>
  <c r="E1793" i="10"/>
  <c r="G1793" i="10" s="1"/>
  <c r="E1794" i="10"/>
  <c r="G1794" i="10" s="1"/>
  <c r="E1795" i="10"/>
  <c r="G1795" i="10" s="1"/>
  <c r="E1796" i="10"/>
  <c r="G1796" i="10" s="1"/>
  <c r="E1797" i="10"/>
  <c r="G1797" i="10" s="1"/>
  <c r="E1798" i="10"/>
  <c r="G1798" i="10" s="1"/>
  <c r="E1799" i="10"/>
  <c r="G1799" i="10" s="1"/>
  <c r="E1800" i="10"/>
  <c r="G1800" i="10" s="1"/>
  <c r="E1801" i="10"/>
  <c r="G1801" i="10" s="1"/>
  <c r="E1802" i="10"/>
  <c r="G1802" i="10" s="1"/>
  <c r="E1803" i="10"/>
  <c r="G1803" i="10" s="1"/>
  <c r="E1804" i="10"/>
  <c r="G1804" i="10" s="1"/>
  <c r="E1805" i="10"/>
  <c r="G1805" i="10" s="1"/>
  <c r="E1806" i="10"/>
  <c r="G1806" i="10" s="1"/>
  <c r="E1807" i="10"/>
  <c r="G1807" i="10" s="1"/>
  <c r="E1808" i="10"/>
  <c r="G1808" i="10" s="1"/>
  <c r="E1809" i="10"/>
  <c r="G1809" i="10" s="1"/>
  <c r="E1810" i="10"/>
  <c r="G1810" i="10" s="1"/>
  <c r="E1811" i="10"/>
  <c r="G1811" i="10" s="1"/>
  <c r="E1812" i="10"/>
  <c r="G1812" i="10" s="1"/>
  <c r="E1813" i="10"/>
  <c r="G1813" i="10" s="1"/>
  <c r="E1814" i="10"/>
  <c r="G1814" i="10" s="1"/>
  <c r="E1815" i="10"/>
  <c r="G1815" i="10" s="1"/>
  <c r="E1816" i="10"/>
  <c r="G1816" i="10" s="1"/>
  <c r="E1817" i="10"/>
  <c r="G1817" i="10" s="1"/>
  <c r="E1818" i="10"/>
  <c r="G1818" i="10" s="1"/>
  <c r="E1819" i="10"/>
  <c r="G1819" i="10" s="1"/>
  <c r="E1820" i="10"/>
  <c r="G1820" i="10" s="1"/>
  <c r="E1821" i="10"/>
  <c r="G1821" i="10" s="1"/>
  <c r="E1822" i="10"/>
  <c r="G1822" i="10" s="1"/>
  <c r="E1823" i="10"/>
  <c r="G1823" i="10" s="1"/>
  <c r="E1824" i="10"/>
  <c r="G1824" i="10" s="1"/>
  <c r="E1825" i="10"/>
  <c r="G1825" i="10" s="1"/>
  <c r="E1826" i="10"/>
  <c r="G1826" i="10" s="1"/>
  <c r="E1827" i="10"/>
  <c r="G1827" i="10" s="1"/>
  <c r="E1828" i="10"/>
  <c r="G1828" i="10" s="1"/>
  <c r="E1829" i="10"/>
  <c r="G1829" i="10" s="1"/>
  <c r="E1830" i="10"/>
  <c r="G1830" i="10" s="1"/>
  <c r="E1831" i="10"/>
  <c r="G1831" i="10" s="1"/>
  <c r="E1832" i="10"/>
  <c r="G1832" i="10" s="1"/>
  <c r="E1833" i="10"/>
  <c r="G1833" i="10" s="1"/>
  <c r="E1834" i="10"/>
  <c r="G1834" i="10" s="1"/>
  <c r="E1835" i="10"/>
  <c r="G1835" i="10" s="1"/>
  <c r="E1836" i="10"/>
  <c r="G1836" i="10" s="1"/>
  <c r="E1837" i="10"/>
  <c r="G1837" i="10" s="1"/>
  <c r="E1838" i="10"/>
  <c r="G1838" i="10" s="1"/>
  <c r="E1839" i="10"/>
  <c r="G1839" i="10" s="1"/>
  <c r="E1840" i="10"/>
  <c r="G1840" i="10" s="1"/>
  <c r="E1841" i="10"/>
  <c r="G1841" i="10" s="1"/>
  <c r="E1842" i="10"/>
  <c r="G1842" i="10" s="1"/>
  <c r="E1843" i="10"/>
  <c r="G1843" i="10" s="1"/>
  <c r="E1844" i="10"/>
  <c r="G1844" i="10" s="1"/>
  <c r="E1845" i="10"/>
  <c r="G1845" i="10" s="1"/>
  <c r="E1846" i="10"/>
  <c r="G1846" i="10" s="1"/>
  <c r="E1847" i="10"/>
  <c r="G1847" i="10" s="1"/>
  <c r="E1848" i="10"/>
  <c r="G1848" i="10" s="1"/>
  <c r="E1849" i="10"/>
  <c r="G1849" i="10" s="1"/>
  <c r="E1850" i="10"/>
  <c r="G1850" i="10" s="1"/>
  <c r="E1851" i="10"/>
  <c r="G1851" i="10" s="1"/>
  <c r="E1852" i="10"/>
  <c r="G1852" i="10" s="1"/>
  <c r="E1853" i="10"/>
  <c r="G1853" i="10" s="1"/>
  <c r="E1854" i="10"/>
  <c r="G1854" i="10" s="1"/>
  <c r="E1855" i="10"/>
  <c r="G1855" i="10" s="1"/>
  <c r="E1856" i="10"/>
  <c r="G1856" i="10" s="1"/>
  <c r="E1857" i="10"/>
  <c r="G1857" i="10" s="1"/>
  <c r="E1858" i="10"/>
  <c r="G1858" i="10" s="1"/>
  <c r="E1859" i="10"/>
  <c r="G1859" i="10" s="1"/>
  <c r="E1860" i="10"/>
  <c r="G1860" i="10" s="1"/>
  <c r="E1861" i="10"/>
  <c r="G1861" i="10" s="1"/>
  <c r="E1862" i="10"/>
  <c r="G1862" i="10" s="1"/>
  <c r="E1863" i="10"/>
  <c r="G1863" i="10" s="1"/>
  <c r="E1864" i="10"/>
  <c r="G1864" i="10" s="1"/>
  <c r="E1865" i="10"/>
  <c r="G1865" i="10" s="1"/>
  <c r="E1866" i="10"/>
  <c r="G1866" i="10" s="1"/>
  <c r="E1867" i="10"/>
  <c r="G1867" i="10" s="1"/>
  <c r="E1868" i="10"/>
  <c r="G1868" i="10" s="1"/>
  <c r="E1869" i="10"/>
  <c r="G1869" i="10" s="1"/>
  <c r="E1870" i="10"/>
  <c r="G1870" i="10" s="1"/>
  <c r="E1871" i="10"/>
  <c r="G1871" i="10" s="1"/>
  <c r="E1872" i="10"/>
  <c r="G1872" i="10" s="1"/>
  <c r="E1873" i="10"/>
  <c r="G1873" i="10" s="1"/>
  <c r="E1874" i="10"/>
  <c r="G1874" i="10" s="1"/>
  <c r="E1875" i="10"/>
  <c r="G1875" i="10" s="1"/>
  <c r="E1876" i="10"/>
  <c r="G1876" i="10" s="1"/>
  <c r="E1877" i="10"/>
  <c r="G1877" i="10" s="1"/>
  <c r="E1878" i="10"/>
  <c r="G1878" i="10" s="1"/>
  <c r="E1879" i="10"/>
  <c r="G1879" i="10" s="1"/>
  <c r="E1880" i="10"/>
  <c r="G1880" i="10" s="1"/>
  <c r="E1881" i="10"/>
  <c r="G1881" i="10" s="1"/>
  <c r="E1882" i="10"/>
  <c r="G1882" i="10" s="1"/>
  <c r="E1883" i="10"/>
  <c r="G1883" i="10" s="1"/>
  <c r="E1884" i="10"/>
  <c r="G1884" i="10" s="1"/>
  <c r="E1885" i="10"/>
  <c r="G1885" i="10" s="1"/>
  <c r="E1886" i="10"/>
  <c r="G1886" i="10" s="1"/>
  <c r="E1887" i="10"/>
  <c r="G1887" i="10" s="1"/>
  <c r="E1888" i="10"/>
  <c r="G1888" i="10" s="1"/>
  <c r="E1889" i="10"/>
  <c r="G1889" i="10" s="1"/>
  <c r="E1890" i="10"/>
  <c r="G1890" i="10" s="1"/>
  <c r="E1891" i="10"/>
  <c r="G1891" i="10" s="1"/>
  <c r="E1892" i="10"/>
  <c r="G1892" i="10" s="1"/>
  <c r="E1893" i="10"/>
  <c r="G1893" i="10" s="1"/>
  <c r="E1894" i="10"/>
  <c r="G1894" i="10" s="1"/>
  <c r="E1895" i="10"/>
  <c r="G1895" i="10" s="1"/>
  <c r="E1896" i="10"/>
  <c r="G1896" i="10" s="1"/>
  <c r="E1897" i="10"/>
  <c r="G1897" i="10" s="1"/>
  <c r="E1898" i="10"/>
  <c r="G1898" i="10" s="1"/>
  <c r="E1899" i="10"/>
  <c r="G1899" i="10" s="1"/>
  <c r="E1900" i="10"/>
  <c r="G1900" i="10" s="1"/>
  <c r="E1901" i="10"/>
  <c r="G1901" i="10" s="1"/>
  <c r="E1902" i="10"/>
  <c r="G1902" i="10" s="1"/>
  <c r="E1903" i="10"/>
  <c r="G1903" i="10" s="1"/>
  <c r="E1904" i="10"/>
  <c r="G1904" i="10" s="1"/>
  <c r="E1905" i="10"/>
  <c r="G1905" i="10" s="1"/>
  <c r="E1906" i="10"/>
  <c r="G1906" i="10" s="1"/>
  <c r="E1907" i="10"/>
  <c r="G1907" i="10" s="1"/>
  <c r="E1908" i="10"/>
  <c r="G1908" i="10" s="1"/>
  <c r="E1909" i="10"/>
  <c r="G1909" i="10" s="1"/>
  <c r="E1910" i="10"/>
  <c r="G1910" i="10" s="1"/>
  <c r="E1911" i="10"/>
  <c r="G1911" i="10" s="1"/>
  <c r="E1912" i="10"/>
  <c r="G1912" i="10" s="1"/>
  <c r="E1913" i="10"/>
  <c r="G1913" i="10" s="1"/>
  <c r="E1914" i="10"/>
  <c r="G1914" i="10" s="1"/>
  <c r="E1915" i="10"/>
  <c r="G1915" i="10" s="1"/>
  <c r="E1916" i="10"/>
  <c r="G1916" i="10" s="1"/>
  <c r="E1917" i="10"/>
  <c r="G1917" i="10" s="1"/>
  <c r="E1918" i="10"/>
  <c r="G1918" i="10" s="1"/>
  <c r="E1919" i="10"/>
  <c r="G1919" i="10" s="1"/>
  <c r="E1920" i="10"/>
  <c r="G1920" i="10" s="1"/>
  <c r="E1921" i="10"/>
  <c r="G1921" i="10" s="1"/>
  <c r="E1922" i="10"/>
  <c r="G1922" i="10" s="1"/>
  <c r="E1923" i="10"/>
  <c r="G1923" i="10" s="1"/>
  <c r="E1924" i="10"/>
  <c r="G1924" i="10" s="1"/>
  <c r="E1925" i="10"/>
  <c r="G1925" i="10" s="1"/>
  <c r="E1926" i="10"/>
  <c r="G1926" i="10" s="1"/>
  <c r="E1927" i="10"/>
  <c r="G1927" i="10" s="1"/>
  <c r="E1928" i="10"/>
  <c r="G1928" i="10" s="1"/>
  <c r="E1929" i="10"/>
  <c r="G1929" i="10" s="1"/>
  <c r="E1930" i="10"/>
  <c r="G1930" i="10" s="1"/>
  <c r="E1931" i="10"/>
  <c r="G1931" i="10" s="1"/>
  <c r="E1932" i="10"/>
  <c r="G1932" i="10" s="1"/>
  <c r="E1933" i="10"/>
  <c r="G1933" i="10" s="1"/>
  <c r="E1934" i="10"/>
  <c r="G1934" i="10" s="1"/>
  <c r="E1935" i="10"/>
  <c r="G1935" i="10" s="1"/>
  <c r="E1936" i="10"/>
  <c r="G1936" i="10" s="1"/>
  <c r="E1937" i="10"/>
  <c r="G1937" i="10" s="1"/>
  <c r="E1938" i="10"/>
  <c r="G1938" i="10" s="1"/>
  <c r="E1939" i="10"/>
  <c r="G1939" i="10" s="1"/>
  <c r="E1940" i="10"/>
  <c r="G1940" i="10" s="1"/>
  <c r="E1941" i="10"/>
  <c r="G1941" i="10" s="1"/>
  <c r="E1942" i="10"/>
  <c r="G1942" i="10" s="1"/>
  <c r="E1943" i="10"/>
  <c r="G1943" i="10" s="1"/>
  <c r="E1944" i="10"/>
  <c r="G1944" i="10" s="1"/>
  <c r="E1945" i="10"/>
  <c r="G1945" i="10" s="1"/>
  <c r="E1946" i="10"/>
  <c r="G1946" i="10" s="1"/>
  <c r="E1947" i="10"/>
  <c r="G1947" i="10" s="1"/>
  <c r="E1948" i="10"/>
  <c r="G1948" i="10" s="1"/>
  <c r="E1949" i="10"/>
  <c r="G1949" i="10" s="1"/>
  <c r="E1950" i="10"/>
  <c r="G1950" i="10" s="1"/>
  <c r="E1951" i="10"/>
  <c r="G1951" i="10" s="1"/>
  <c r="E1952" i="10"/>
  <c r="G1952" i="10" s="1"/>
  <c r="E1953" i="10"/>
  <c r="G1953" i="10" s="1"/>
  <c r="E1954" i="10"/>
  <c r="G1954" i="10" s="1"/>
  <c r="E1955" i="10"/>
  <c r="G1955" i="10" s="1"/>
  <c r="E1956" i="10"/>
  <c r="G1956" i="10" s="1"/>
  <c r="E1957" i="10"/>
  <c r="G1957" i="10" s="1"/>
  <c r="E1958" i="10"/>
  <c r="G1958" i="10" s="1"/>
  <c r="E1959" i="10"/>
  <c r="G1959" i="10" s="1"/>
  <c r="E1960" i="10"/>
  <c r="G1960" i="10" s="1"/>
  <c r="E1961" i="10"/>
  <c r="G1961" i="10" s="1"/>
  <c r="E1962" i="10"/>
  <c r="G1962" i="10" s="1"/>
  <c r="E1963" i="10"/>
  <c r="G1963" i="10" s="1"/>
  <c r="E1964" i="10"/>
  <c r="G1964" i="10" s="1"/>
  <c r="E1965" i="10"/>
  <c r="G1965" i="10" s="1"/>
  <c r="E1966" i="10"/>
  <c r="G1966" i="10" s="1"/>
  <c r="E1967" i="10"/>
  <c r="G1967" i="10" s="1"/>
  <c r="E1968" i="10"/>
  <c r="G1968" i="10" s="1"/>
  <c r="E1969" i="10"/>
  <c r="G1969" i="10" s="1"/>
  <c r="E1970" i="10"/>
  <c r="G1970" i="10" s="1"/>
  <c r="E1971" i="10"/>
  <c r="G1971" i="10" s="1"/>
  <c r="E1972" i="10"/>
  <c r="G1972" i="10" s="1"/>
  <c r="E1973" i="10"/>
  <c r="G1973" i="10" s="1"/>
  <c r="E1974" i="10"/>
  <c r="G1974" i="10" s="1"/>
  <c r="E1975" i="10"/>
  <c r="G1975" i="10" s="1"/>
  <c r="E1976" i="10"/>
  <c r="G1976" i="10" s="1"/>
  <c r="E1977" i="10"/>
  <c r="G1977" i="10" s="1"/>
  <c r="E1978" i="10"/>
  <c r="G1978" i="10" s="1"/>
  <c r="E1979" i="10"/>
  <c r="G1979" i="10" s="1"/>
  <c r="E1980" i="10"/>
  <c r="G1980" i="10" s="1"/>
  <c r="E1981" i="10"/>
  <c r="G1981" i="10" s="1"/>
  <c r="E1982" i="10"/>
  <c r="G1982" i="10" s="1"/>
  <c r="E1983" i="10"/>
  <c r="G1983" i="10" s="1"/>
  <c r="E1984" i="10"/>
  <c r="G1984" i="10" s="1"/>
  <c r="E1985" i="10"/>
  <c r="G1985" i="10" s="1"/>
  <c r="E1986" i="10"/>
  <c r="G1986" i="10" s="1"/>
  <c r="E1987" i="10"/>
  <c r="G1987" i="10" s="1"/>
  <c r="E1988" i="10"/>
  <c r="G1988" i="10" s="1"/>
  <c r="E1989" i="10"/>
  <c r="G1989" i="10" s="1"/>
  <c r="E1990" i="10"/>
  <c r="G1990" i="10" s="1"/>
  <c r="E1991" i="10"/>
  <c r="G1991" i="10" s="1"/>
  <c r="E1992" i="10"/>
  <c r="G1992" i="10" s="1"/>
  <c r="E1993" i="10"/>
  <c r="G1993" i="10" s="1"/>
  <c r="E1994" i="10"/>
  <c r="G1994" i="10" s="1"/>
  <c r="E1995" i="10"/>
  <c r="G1995" i="10" s="1"/>
  <c r="E1996" i="10"/>
  <c r="G1996" i="10" s="1"/>
  <c r="E1997" i="10"/>
  <c r="G1997" i="10" s="1"/>
  <c r="E1998" i="10"/>
  <c r="G1998" i="10" s="1"/>
  <c r="E1999" i="10"/>
  <c r="G1999" i="10" s="1"/>
  <c r="E2000" i="10"/>
  <c r="G2000" i="10" s="1"/>
  <c r="E2001" i="10"/>
  <c r="G2001" i="10" s="1"/>
  <c r="E2002" i="10"/>
  <c r="G2002" i="10" s="1"/>
  <c r="E2003" i="10"/>
  <c r="G2003" i="10" s="1"/>
  <c r="E2004" i="10"/>
  <c r="G2004" i="10" s="1"/>
  <c r="E2005" i="10"/>
  <c r="G2005" i="10" s="1"/>
  <c r="E2006" i="10"/>
  <c r="G2006" i="10" s="1"/>
  <c r="E2007" i="10"/>
  <c r="G2007" i="10" s="1"/>
  <c r="E2008" i="10"/>
  <c r="G2008" i="10" s="1"/>
  <c r="E2009" i="10"/>
  <c r="G2009" i="10" s="1"/>
  <c r="E2010" i="10"/>
  <c r="G2010" i="10" s="1"/>
  <c r="E2011" i="10"/>
  <c r="G2011" i="10" s="1"/>
  <c r="E2012" i="10"/>
  <c r="G2012" i="10" s="1"/>
  <c r="E2013" i="10"/>
  <c r="G2013" i="10" s="1"/>
  <c r="E2014" i="10"/>
  <c r="G2014" i="10" s="1"/>
  <c r="E2015" i="10"/>
  <c r="G2015" i="10" s="1"/>
  <c r="E2016" i="10"/>
  <c r="G2016" i="10" s="1"/>
  <c r="E2017" i="10"/>
  <c r="G2017" i="10" s="1"/>
  <c r="E2018" i="10"/>
  <c r="G2018" i="10" s="1"/>
  <c r="E2019" i="10"/>
  <c r="G2019" i="10" s="1"/>
  <c r="E2020" i="10"/>
  <c r="G2020" i="10" s="1"/>
  <c r="E2021" i="10"/>
  <c r="G2021" i="10" s="1"/>
  <c r="E2022" i="10"/>
  <c r="G2022" i="10" s="1"/>
  <c r="E2023" i="10"/>
  <c r="G2023" i="10" s="1"/>
  <c r="E2024" i="10"/>
  <c r="G2024" i="10" s="1"/>
  <c r="E2025" i="10"/>
  <c r="G2025" i="10" s="1"/>
  <c r="E2026" i="10"/>
  <c r="G2026" i="10" s="1"/>
  <c r="E2027" i="10"/>
  <c r="G2027" i="10" s="1"/>
  <c r="E2028" i="10"/>
  <c r="G2028" i="10" s="1"/>
  <c r="E2029" i="10"/>
  <c r="G2029" i="10" s="1"/>
  <c r="E2030" i="10"/>
  <c r="G2030" i="10" s="1"/>
  <c r="E2031" i="10"/>
  <c r="G2031" i="10" s="1"/>
  <c r="E2032" i="10"/>
  <c r="G2032" i="10" s="1"/>
  <c r="E2033" i="10"/>
  <c r="G2033" i="10" s="1"/>
  <c r="E2034" i="10"/>
  <c r="G2034" i="10" s="1"/>
  <c r="E2035" i="10"/>
  <c r="G2035" i="10" s="1"/>
  <c r="E2036" i="10"/>
  <c r="G2036" i="10" s="1"/>
  <c r="E2037" i="10"/>
  <c r="G2037" i="10" s="1"/>
  <c r="E2038" i="10"/>
  <c r="G2038" i="10" s="1"/>
  <c r="E2039" i="10"/>
  <c r="G2039" i="10" s="1"/>
  <c r="E2040" i="10"/>
  <c r="G2040" i="10" s="1"/>
  <c r="E2041" i="10"/>
  <c r="G2041" i="10" s="1"/>
  <c r="E2042" i="10"/>
  <c r="G2042" i="10" s="1"/>
  <c r="E2043" i="10"/>
  <c r="G2043" i="10" s="1"/>
  <c r="E2044" i="10"/>
  <c r="G2044" i="10" s="1"/>
  <c r="E2045" i="10"/>
  <c r="G2045" i="10" s="1"/>
  <c r="E2046" i="10"/>
  <c r="G2046" i="10" s="1"/>
  <c r="E2047" i="10"/>
  <c r="G2047" i="10" s="1"/>
  <c r="E2048" i="10"/>
  <c r="G2048" i="10" s="1"/>
  <c r="E2049" i="10"/>
  <c r="G2049" i="10" s="1"/>
  <c r="E2050" i="10"/>
  <c r="G2050" i="10" s="1"/>
  <c r="E2051" i="10"/>
  <c r="G2051" i="10" s="1"/>
  <c r="E2052" i="10"/>
  <c r="G2052" i="10" s="1"/>
  <c r="E2053" i="10"/>
  <c r="G2053" i="10" s="1"/>
  <c r="E2054" i="10"/>
  <c r="G2054" i="10" s="1"/>
  <c r="E2055" i="10"/>
  <c r="G2055" i="10" s="1"/>
  <c r="E2056" i="10"/>
  <c r="G2056" i="10" s="1"/>
  <c r="E2057" i="10"/>
  <c r="G2057" i="10" s="1"/>
  <c r="E2058" i="10"/>
  <c r="G2058" i="10" s="1"/>
  <c r="E2059" i="10"/>
  <c r="G2059" i="10" s="1"/>
  <c r="E2060" i="10"/>
  <c r="G2060" i="10" s="1"/>
  <c r="E2061" i="10"/>
  <c r="G2061" i="10" s="1"/>
  <c r="E2062" i="10"/>
  <c r="G2062" i="10" s="1"/>
  <c r="E2063" i="10"/>
  <c r="G2063" i="10" s="1"/>
  <c r="E2064" i="10"/>
  <c r="G2064" i="10" s="1"/>
  <c r="E2065" i="10"/>
  <c r="G2065" i="10" s="1"/>
  <c r="E2066" i="10"/>
  <c r="G2066" i="10" s="1"/>
  <c r="E2067" i="10"/>
  <c r="G2067" i="10" s="1"/>
  <c r="E2068" i="10"/>
  <c r="G2068" i="10" s="1"/>
  <c r="E2069" i="10"/>
  <c r="G2069" i="10" s="1"/>
  <c r="E2070" i="10"/>
  <c r="G2070" i="10" s="1"/>
  <c r="E2071" i="10"/>
  <c r="G2071" i="10" s="1"/>
  <c r="E2072" i="10"/>
  <c r="G2072" i="10" s="1"/>
  <c r="E2073" i="10"/>
  <c r="G2073" i="10" s="1"/>
  <c r="E2074" i="10"/>
  <c r="G2074" i="10" s="1"/>
  <c r="E2075" i="10"/>
  <c r="G2075" i="10" s="1"/>
  <c r="E2076" i="10"/>
  <c r="G2076" i="10" s="1"/>
  <c r="E2077" i="10"/>
  <c r="G2077" i="10" s="1"/>
  <c r="E2078" i="10"/>
  <c r="G2078" i="10" s="1"/>
  <c r="E2079" i="10"/>
  <c r="G2079" i="10" s="1"/>
  <c r="E2080" i="10"/>
  <c r="G2080" i="10" s="1"/>
  <c r="E2081" i="10"/>
  <c r="G2081" i="10" s="1"/>
  <c r="E2082" i="10"/>
  <c r="G2082" i="10" s="1"/>
  <c r="E2083" i="10"/>
  <c r="G2083" i="10" s="1"/>
  <c r="E2084" i="10"/>
  <c r="G2084" i="10" s="1"/>
  <c r="E2085" i="10"/>
  <c r="G2085" i="10" s="1"/>
  <c r="E2086" i="10"/>
  <c r="G2086" i="10" s="1"/>
  <c r="E2087" i="10"/>
  <c r="G2087" i="10" s="1"/>
  <c r="E2088" i="10"/>
  <c r="G2088" i="10" s="1"/>
  <c r="E2089" i="10"/>
  <c r="G2089" i="10" s="1"/>
  <c r="E2090" i="10"/>
  <c r="G2090" i="10" s="1"/>
  <c r="E2091" i="10"/>
  <c r="G2091" i="10" s="1"/>
  <c r="E2092" i="10"/>
  <c r="G2092" i="10" s="1"/>
  <c r="E2093" i="10"/>
  <c r="G2093" i="10" s="1"/>
  <c r="E2094" i="10"/>
  <c r="G2094" i="10" s="1"/>
  <c r="E2095" i="10"/>
  <c r="G2095" i="10" s="1"/>
  <c r="E2096" i="10"/>
  <c r="G2096" i="10" s="1"/>
  <c r="E2097" i="10"/>
  <c r="G2097" i="10" s="1"/>
  <c r="E2098" i="10"/>
  <c r="G2098" i="10" s="1"/>
  <c r="E2099" i="10"/>
  <c r="G2099" i="10" s="1"/>
  <c r="E2100" i="10"/>
  <c r="G2100" i="10" s="1"/>
  <c r="E2101" i="10"/>
  <c r="G2101" i="10" s="1"/>
  <c r="E2102" i="10"/>
  <c r="G2102" i="10" s="1"/>
  <c r="E2103" i="10"/>
  <c r="G2103" i="10" s="1"/>
  <c r="E2104" i="10"/>
  <c r="G2104" i="10" s="1"/>
  <c r="E2105" i="10"/>
  <c r="G2105" i="10" s="1"/>
  <c r="E2106" i="10"/>
  <c r="G2106" i="10" s="1"/>
  <c r="E2107" i="10"/>
  <c r="G2107" i="10" s="1"/>
  <c r="E2108" i="10"/>
  <c r="G2108" i="10" s="1"/>
  <c r="E2109" i="10"/>
  <c r="G2109" i="10" s="1"/>
  <c r="E2110" i="10"/>
  <c r="G2110" i="10" s="1"/>
  <c r="E2111" i="10"/>
  <c r="G2111" i="10" s="1"/>
  <c r="E2112" i="10"/>
  <c r="G2112" i="10" s="1"/>
  <c r="E2113" i="10"/>
  <c r="G2113" i="10" s="1"/>
  <c r="E2114" i="10"/>
  <c r="G2114" i="10" s="1"/>
  <c r="E2115" i="10"/>
  <c r="G2115" i="10" s="1"/>
  <c r="E2116" i="10"/>
  <c r="G2116" i="10" s="1"/>
  <c r="E2117" i="10"/>
  <c r="G2117" i="10" s="1"/>
  <c r="E2118" i="10"/>
  <c r="G2118" i="10" s="1"/>
  <c r="E2119" i="10"/>
  <c r="G2119" i="10" s="1"/>
  <c r="E2120" i="10"/>
  <c r="G2120" i="10" s="1"/>
  <c r="E2121" i="10"/>
  <c r="G2121" i="10" s="1"/>
  <c r="E2122" i="10"/>
  <c r="G2122" i="10" s="1"/>
  <c r="E2123" i="10"/>
  <c r="G2123" i="10" s="1"/>
  <c r="E2124" i="10"/>
  <c r="G2124" i="10" s="1"/>
  <c r="E2125" i="10"/>
  <c r="G2125" i="10" s="1"/>
  <c r="E2126" i="10"/>
  <c r="G2126" i="10" s="1"/>
  <c r="E2127" i="10"/>
  <c r="G2127" i="10" s="1"/>
  <c r="E2128" i="10"/>
  <c r="G2128" i="10" s="1"/>
  <c r="E2129" i="10"/>
  <c r="G2129" i="10" s="1"/>
  <c r="E2130" i="10"/>
  <c r="G2130" i="10" s="1"/>
  <c r="E2131" i="10"/>
  <c r="G2131" i="10" s="1"/>
  <c r="E2132" i="10"/>
  <c r="G2132" i="10" s="1"/>
  <c r="E2133" i="10"/>
  <c r="G2133" i="10" s="1"/>
  <c r="E2134" i="10"/>
  <c r="G2134" i="10" s="1"/>
  <c r="E2135" i="10"/>
  <c r="G2135" i="10" s="1"/>
  <c r="E2136" i="10"/>
  <c r="G2136" i="10" s="1"/>
  <c r="E2137" i="10"/>
  <c r="G2137" i="10" s="1"/>
  <c r="E2138" i="10"/>
  <c r="G2138" i="10" s="1"/>
  <c r="E2139" i="10"/>
  <c r="G2139" i="10" s="1"/>
  <c r="E2140" i="10"/>
  <c r="G2140" i="10" s="1"/>
  <c r="E2141" i="10"/>
  <c r="G2141" i="10" s="1"/>
  <c r="E2142" i="10"/>
  <c r="G2142" i="10" s="1"/>
  <c r="E2143" i="10"/>
  <c r="G2143" i="10" s="1"/>
  <c r="E2144" i="10"/>
  <c r="G2144" i="10" s="1"/>
  <c r="E2145" i="10"/>
  <c r="G2145" i="10" s="1"/>
  <c r="E2146" i="10"/>
  <c r="G2146" i="10" s="1"/>
  <c r="E2147" i="10"/>
  <c r="G2147" i="10" s="1"/>
  <c r="E2148" i="10"/>
  <c r="G2148" i="10" s="1"/>
  <c r="E2149" i="10"/>
  <c r="G2149" i="10" s="1"/>
  <c r="E2150" i="10"/>
  <c r="G2150" i="10" s="1"/>
  <c r="E2151" i="10"/>
  <c r="G2151" i="10" s="1"/>
  <c r="E2152" i="10"/>
  <c r="G2152" i="10" s="1"/>
  <c r="E2153" i="10"/>
  <c r="G2153" i="10" s="1"/>
  <c r="E2154" i="10"/>
  <c r="G2154" i="10" s="1"/>
  <c r="E2155" i="10"/>
  <c r="G2155" i="10" s="1"/>
  <c r="E2156" i="10"/>
  <c r="G2156" i="10" s="1"/>
  <c r="E2157" i="10"/>
  <c r="G2157" i="10" s="1"/>
  <c r="E2158" i="10"/>
  <c r="G2158" i="10" s="1"/>
  <c r="E2159" i="10"/>
  <c r="G2159" i="10" s="1"/>
  <c r="E2160" i="10"/>
  <c r="G2160" i="10" s="1"/>
  <c r="E2161" i="10"/>
  <c r="G2161" i="10" s="1"/>
  <c r="E2162" i="10"/>
  <c r="G2162" i="10" s="1"/>
  <c r="E2163" i="10"/>
  <c r="G2163" i="10" s="1"/>
  <c r="E2164" i="10"/>
  <c r="G2164" i="10" s="1"/>
  <c r="E2165" i="10"/>
  <c r="G2165" i="10" s="1"/>
  <c r="E2166" i="10"/>
  <c r="G2166" i="10" s="1"/>
  <c r="E2167" i="10"/>
  <c r="G2167" i="10" s="1"/>
  <c r="E2168" i="10"/>
  <c r="G2168" i="10" s="1"/>
  <c r="E2169" i="10"/>
  <c r="G2169" i="10" s="1"/>
  <c r="E2170" i="10"/>
  <c r="G2170" i="10" s="1"/>
  <c r="E2171" i="10"/>
  <c r="G2171" i="10" s="1"/>
  <c r="E2172" i="10"/>
  <c r="G2172" i="10" s="1"/>
  <c r="E2173" i="10"/>
  <c r="G2173" i="10" s="1"/>
  <c r="E2174" i="10"/>
  <c r="G2174" i="10" s="1"/>
  <c r="E2175" i="10"/>
  <c r="G2175" i="10" s="1"/>
  <c r="E2176" i="10"/>
  <c r="G2176" i="10" s="1"/>
  <c r="E2177" i="10"/>
  <c r="G2177" i="10" s="1"/>
  <c r="E2178" i="10"/>
  <c r="G2178" i="10" s="1"/>
  <c r="E2179" i="10"/>
  <c r="G2179" i="10" s="1"/>
  <c r="E2180" i="10"/>
  <c r="G2180" i="10" s="1"/>
  <c r="E2181" i="10"/>
  <c r="G2181" i="10" s="1"/>
  <c r="E2182" i="10"/>
  <c r="G2182" i="10" s="1"/>
  <c r="E2183" i="10"/>
  <c r="G2183" i="10" s="1"/>
  <c r="E2184" i="10"/>
  <c r="G2184" i="10" s="1"/>
  <c r="E2185" i="10"/>
  <c r="G2185" i="10" s="1"/>
  <c r="E2186" i="10"/>
  <c r="G2186" i="10" s="1"/>
  <c r="E2187" i="10"/>
  <c r="G2187" i="10" s="1"/>
  <c r="E2188" i="10"/>
  <c r="G2188" i="10" s="1"/>
  <c r="E2189" i="10"/>
  <c r="G2189" i="10" s="1"/>
  <c r="E2190" i="10"/>
  <c r="G2190" i="10" s="1"/>
  <c r="E2191" i="10"/>
  <c r="G2191" i="10" s="1"/>
  <c r="E2192" i="10"/>
  <c r="G2192" i="10" s="1"/>
  <c r="E2193" i="10"/>
  <c r="G2193" i="10" s="1"/>
  <c r="E2194" i="10"/>
  <c r="G2194" i="10" s="1"/>
  <c r="E2195" i="10"/>
  <c r="G2195" i="10" s="1"/>
  <c r="E2196" i="10"/>
  <c r="G2196" i="10" s="1"/>
  <c r="E2197" i="10"/>
  <c r="G2197" i="10" s="1"/>
  <c r="E2198" i="10"/>
  <c r="G2198" i="10" s="1"/>
  <c r="E2199" i="10"/>
  <c r="G2199" i="10" s="1"/>
  <c r="E2200" i="10"/>
  <c r="G2200" i="10" s="1"/>
  <c r="E2201" i="10"/>
  <c r="G2201" i="10" s="1"/>
  <c r="E2202" i="10"/>
  <c r="G2202" i="10" s="1"/>
  <c r="E2203" i="10"/>
  <c r="G2203" i="10" s="1"/>
  <c r="E2204" i="10"/>
  <c r="G2204" i="10" s="1"/>
  <c r="E2205" i="10"/>
  <c r="G2205" i="10" s="1"/>
  <c r="E2206" i="10"/>
  <c r="G2206" i="10" s="1"/>
  <c r="E2207" i="10"/>
  <c r="G2207" i="10" s="1"/>
  <c r="E2208" i="10"/>
  <c r="G2208" i="10" s="1"/>
  <c r="E2209" i="10"/>
  <c r="G2209" i="10" s="1"/>
  <c r="E2210" i="10"/>
  <c r="G2210" i="10" s="1"/>
  <c r="E2211" i="10"/>
  <c r="G2211" i="10" s="1"/>
  <c r="E2212" i="10"/>
  <c r="G2212" i="10" s="1"/>
  <c r="E2213" i="10"/>
  <c r="G2213" i="10" s="1"/>
  <c r="E2214" i="10"/>
  <c r="G2214" i="10" s="1"/>
  <c r="E2215" i="10"/>
  <c r="G2215" i="10" s="1"/>
  <c r="E2216" i="10"/>
  <c r="G2216" i="10" s="1"/>
  <c r="E2217" i="10"/>
  <c r="G2217" i="10" s="1"/>
  <c r="E2218" i="10"/>
  <c r="G2218" i="10" s="1"/>
  <c r="E2219" i="10"/>
  <c r="G2219" i="10" s="1"/>
  <c r="E2220" i="10"/>
  <c r="G2220" i="10" s="1"/>
  <c r="E2221" i="10"/>
  <c r="G2221" i="10" s="1"/>
  <c r="E2222" i="10"/>
  <c r="G2222" i="10" s="1"/>
  <c r="E2223" i="10"/>
  <c r="G2223" i="10" s="1"/>
  <c r="E2224" i="10"/>
  <c r="G2224" i="10" s="1"/>
  <c r="E2225" i="10"/>
  <c r="G2225" i="10" s="1"/>
  <c r="E2226" i="10"/>
  <c r="G2226" i="10" s="1"/>
  <c r="E2227" i="10"/>
  <c r="G2227" i="10" s="1"/>
  <c r="E2228" i="10"/>
  <c r="G2228" i="10" s="1"/>
  <c r="E2229" i="10"/>
  <c r="G2229" i="10" s="1"/>
  <c r="E2230" i="10"/>
  <c r="G2230" i="10" s="1"/>
  <c r="E2231" i="10"/>
  <c r="G2231" i="10" s="1"/>
  <c r="E2232" i="10"/>
  <c r="G2232" i="10" s="1"/>
  <c r="E2233" i="10"/>
  <c r="G2233" i="10" s="1"/>
  <c r="E2234" i="10"/>
  <c r="G2234" i="10" s="1"/>
  <c r="E2235" i="10"/>
  <c r="G2235" i="10" s="1"/>
  <c r="E2236" i="10"/>
  <c r="G2236" i="10" s="1"/>
  <c r="E2237" i="10"/>
  <c r="G2237" i="10" s="1"/>
  <c r="E2238" i="10"/>
  <c r="G2238" i="10" s="1"/>
  <c r="E2239" i="10"/>
  <c r="G2239" i="10" s="1"/>
  <c r="E2240" i="10"/>
  <c r="G2240" i="10" s="1"/>
  <c r="E2241" i="10"/>
  <c r="G2241" i="10" s="1"/>
  <c r="E2242" i="10"/>
  <c r="G2242" i="10" s="1"/>
  <c r="E2243" i="10"/>
  <c r="G2243" i="10" s="1"/>
  <c r="E2244" i="10"/>
  <c r="G2244" i="10" s="1"/>
  <c r="E2245" i="10"/>
  <c r="G2245" i="10" s="1"/>
  <c r="E2246" i="10"/>
  <c r="G2246" i="10" s="1"/>
  <c r="E2247" i="10"/>
  <c r="G2247" i="10" s="1"/>
  <c r="E2248" i="10"/>
  <c r="G2248" i="10" s="1"/>
  <c r="E2249" i="10"/>
  <c r="G2249" i="10" s="1"/>
  <c r="E2250" i="10"/>
  <c r="G2250" i="10" s="1"/>
  <c r="E2251" i="10"/>
  <c r="G2251" i="10" s="1"/>
  <c r="E2252" i="10"/>
  <c r="G2252" i="10" s="1"/>
  <c r="E2253" i="10"/>
  <c r="G2253" i="10" s="1"/>
  <c r="E2254" i="10"/>
  <c r="G2254" i="10" s="1"/>
  <c r="E2255" i="10"/>
  <c r="G2255" i="10" s="1"/>
  <c r="E2256" i="10"/>
  <c r="G2256" i="10" s="1"/>
  <c r="E2257" i="10"/>
  <c r="G2257" i="10" s="1"/>
  <c r="E2258" i="10"/>
  <c r="G2258" i="10" s="1"/>
  <c r="E2259" i="10"/>
  <c r="G2259" i="10" s="1"/>
  <c r="E2260" i="10"/>
  <c r="G2260" i="10" s="1"/>
  <c r="E2261" i="10"/>
  <c r="G2261" i="10" s="1"/>
  <c r="E2262" i="10"/>
  <c r="G2262" i="10" s="1"/>
  <c r="E2263" i="10"/>
  <c r="G2263" i="10" s="1"/>
  <c r="E2264" i="10"/>
  <c r="G2264" i="10" s="1"/>
  <c r="E2265" i="10"/>
  <c r="G2265" i="10" s="1"/>
  <c r="E2266" i="10"/>
  <c r="G2266" i="10" s="1"/>
  <c r="E2267" i="10"/>
  <c r="G2267" i="10" s="1"/>
  <c r="E2268" i="10"/>
  <c r="G2268" i="10" s="1"/>
  <c r="E2269" i="10"/>
  <c r="G2269" i="10" s="1"/>
  <c r="E2270" i="10"/>
  <c r="G2270" i="10" s="1"/>
  <c r="E2271" i="10"/>
  <c r="G2271" i="10" s="1"/>
  <c r="E2272" i="10"/>
  <c r="G2272" i="10" s="1"/>
  <c r="E2273" i="10"/>
  <c r="G2273" i="10" s="1"/>
  <c r="E2274" i="10"/>
  <c r="G2274" i="10" s="1"/>
  <c r="E2275" i="10"/>
  <c r="G2275" i="10" s="1"/>
  <c r="E2276" i="10"/>
  <c r="G2276" i="10" s="1"/>
  <c r="E2277" i="10"/>
  <c r="G2277" i="10" s="1"/>
  <c r="E2278" i="10"/>
  <c r="G2278" i="10" s="1"/>
  <c r="E2279" i="10"/>
  <c r="G2279" i="10" s="1"/>
  <c r="E2280" i="10"/>
  <c r="G2280" i="10" s="1"/>
  <c r="E2281" i="10"/>
  <c r="G2281" i="10" s="1"/>
  <c r="E2282" i="10"/>
  <c r="G2282" i="10" s="1"/>
  <c r="E2283" i="10"/>
  <c r="G2283" i="10" s="1"/>
  <c r="E2284" i="10"/>
  <c r="G2284" i="10" s="1"/>
  <c r="E2285" i="10"/>
  <c r="G2285" i="10" s="1"/>
  <c r="E2286" i="10"/>
  <c r="G2286" i="10" s="1"/>
  <c r="E2287" i="10"/>
  <c r="G2287" i="10" s="1"/>
  <c r="E2288" i="10"/>
  <c r="G2288" i="10" s="1"/>
  <c r="E2289" i="10"/>
  <c r="G2289" i="10" s="1"/>
  <c r="E2290" i="10"/>
  <c r="G2290" i="10" s="1"/>
  <c r="E2291" i="10"/>
  <c r="G2291" i="10" s="1"/>
  <c r="E2292" i="10"/>
  <c r="G2292" i="10" s="1"/>
  <c r="E2293" i="10"/>
  <c r="G2293" i="10" s="1"/>
  <c r="E2294" i="10"/>
  <c r="G2294" i="10" s="1"/>
  <c r="E2295" i="10"/>
  <c r="G2295" i="10" s="1"/>
  <c r="E2296" i="10"/>
  <c r="G2296" i="10" s="1"/>
  <c r="E2297" i="10"/>
  <c r="G2297" i="10" s="1"/>
  <c r="E2298" i="10"/>
  <c r="G2298" i="10" s="1"/>
  <c r="E2299" i="10"/>
  <c r="G2299" i="10" s="1"/>
  <c r="E2300" i="10"/>
  <c r="G2300" i="10" s="1"/>
  <c r="E2301" i="10"/>
  <c r="G2301" i="10" s="1"/>
  <c r="E2302" i="10"/>
  <c r="G2302" i="10" s="1"/>
  <c r="E2303" i="10"/>
  <c r="G2303" i="10" s="1"/>
  <c r="E2304" i="10"/>
  <c r="G2304" i="10" s="1"/>
  <c r="E2305" i="10"/>
  <c r="G2305" i="10" s="1"/>
  <c r="E2306" i="10"/>
  <c r="G2306" i="10" s="1"/>
  <c r="E2307" i="10"/>
  <c r="G2307" i="10" s="1"/>
  <c r="E2308" i="10"/>
  <c r="G2308" i="10" s="1"/>
  <c r="E2309" i="10"/>
  <c r="G2309" i="10" s="1"/>
  <c r="E2310" i="10"/>
  <c r="G2310" i="10" s="1"/>
  <c r="E2311" i="10"/>
  <c r="G2311" i="10" s="1"/>
  <c r="E2312" i="10"/>
  <c r="G2312" i="10" s="1"/>
  <c r="E2313" i="10"/>
  <c r="G2313" i="10" s="1"/>
  <c r="E2314" i="10"/>
  <c r="G2314" i="10" s="1"/>
  <c r="E2315" i="10"/>
  <c r="G2315" i="10" s="1"/>
  <c r="E2316" i="10"/>
  <c r="G2316" i="10" s="1"/>
  <c r="E2317" i="10"/>
  <c r="G2317" i="10" s="1"/>
  <c r="E2318" i="10"/>
  <c r="G2318" i="10" s="1"/>
  <c r="E2319" i="10"/>
  <c r="G2319" i="10" s="1"/>
  <c r="E2320" i="10"/>
  <c r="G2320" i="10" s="1"/>
  <c r="E2321" i="10"/>
  <c r="G2321" i="10" s="1"/>
  <c r="E2322" i="10"/>
  <c r="G2322" i="10" s="1"/>
  <c r="E2323" i="10"/>
  <c r="G2323" i="10" s="1"/>
  <c r="E2324" i="10"/>
  <c r="G2324" i="10" s="1"/>
  <c r="E2325" i="10"/>
  <c r="G2325" i="10" s="1"/>
  <c r="E2326" i="10"/>
  <c r="G2326" i="10" s="1"/>
  <c r="E2327" i="10"/>
  <c r="G2327" i="10" s="1"/>
  <c r="E2328" i="10"/>
  <c r="G2328" i="10" s="1"/>
  <c r="E2329" i="10"/>
  <c r="G2329" i="10" s="1"/>
  <c r="E2330" i="10"/>
  <c r="G2330" i="10" s="1"/>
  <c r="E2331" i="10"/>
  <c r="G2331" i="10" s="1"/>
  <c r="E2332" i="10"/>
  <c r="G2332" i="10" s="1"/>
  <c r="E2333" i="10"/>
  <c r="G2333" i="10" s="1"/>
  <c r="E2334" i="10"/>
  <c r="G2334" i="10" s="1"/>
  <c r="E2335" i="10"/>
  <c r="G2335" i="10" s="1"/>
  <c r="E2336" i="10"/>
  <c r="G2336" i="10" s="1"/>
  <c r="E2337" i="10"/>
  <c r="G2337" i="10" s="1"/>
  <c r="E2338" i="10"/>
  <c r="G2338" i="10" s="1"/>
  <c r="E2339" i="10"/>
  <c r="G2339" i="10" s="1"/>
  <c r="E2340" i="10"/>
  <c r="G2340" i="10" s="1"/>
  <c r="E2341" i="10"/>
  <c r="G2341" i="10" s="1"/>
  <c r="E2342" i="10"/>
  <c r="G2342" i="10" s="1"/>
  <c r="E2343" i="10"/>
  <c r="G2343" i="10" s="1"/>
  <c r="E2344" i="10"/>
  <c r="G2344" i="10" s="1"/>
  <c r="E2345" i="10"/>
  <c r="G2345" i="10" s="1"/>
  <c r="E2346" i="10"/>
  <c r="G2346" i="10" s="1"/>
  <c r="E2347" i="10"/>
  <c r="G2347" i="10" s="1"/>
  <c r="E2348" i="10"/>
  <c r="G2348" i="10" s="1"/>
  <c r="E2349" i="10"/>
  <c r="G2349" i="10" s="1"/>
  <c r="E2350" i="10"/>
  <c r="G2350" i="10" s="1"/>
  <c r="E2351" i="10"/>
  <c r="G2351" i="10" s="1"/>
  <c r="E2352" i="10"/>
  <c r="G2352" i="10" s="1"/>
  <c r="E2353" i="10"/>
  <c r="G2353" i="10" s="1"/>
  <c r="E2354" i="10"/>
  <c r="G2354" i="10" s="1"/>
  <c r="E2355" i="10"/>
  <c r="G2355" i="10" s="1"/>
  <c r="E2356" i="10"/>
  <c r="G2356" i="10" s="1"/>
  <c r="E2357" i="10"/>
  <c r="G2357" i="10" s="1"/>
  <c r="E2358" i="10"/>
  <c r="G2358" i="10" s="1"/>
  <c r="E2359" i="10"/>
  <c r="G2359" i="10" s="1"/>
  <c r="E2360" i="10"/>
  <c r="G2360" i="10" s="1"/>
  <c r="E2361" i="10"/>
  <c r="G2361" i="10" s="1"/>
  <c r="E2362" i="10"/>
  <c r="G2362" i="10" s="1"/>
  <c r="E2363" i="10"/>
  <c r="G2363" i="10" s="1"/>
  <c r="E2364" i="10"/>
  <c r="G2364" i="10" s="1"/>
  <c r="E2365" i="10"/>
  <c r="G2365" i="10" s="1"/>
  <c r="E2366" i="10"/>
  <c r="G2366" i="10" s="1"/>
  <c r="E2367" i="10"/>
  <c r="G2367" i="10" s="1"/>
  <c r="E2368" i="10"/>
  <c r="G2368" i="10" s="1"/>
  <c r="E2369" i="10"/>
  <c r="G2369" i="10" s="1"/>
  <c r="E2370" i="10"/>
  <c r="G2370" i="10" s="1"/>
  <c r="E2371" i="10"/>
  <c r="G2371" i="10" s="1"/>
  <c r="E2372" i="10"/>
  <c r="G2372" i="10" s="1"/>
  <c r="E2373" i="10"/>
  <c r="G2373" i="10" s="1"/>
  <c r="E2374" i="10"/>
  <c r="G2374" i="10" s="1"/>
  <c r="E2375" i="10"/>
  <c r="G2375" i="10" s="1"/>
  <c r="E2376" i="10"/>
  <c r="G2376" i="10" s="1"/>
  <c r="E2377" i="10"/>
  <c r="G2377" i="10" s="1"/>
  <c r="E2378" i="10"/>
  <c r="G2378" i="10" s="1"/>
  <c r="E2379" i="10"/>
  <c r="G2379" i="10" s="1"/>
  <c r="E2380" i="10"/>
  <c r="G2380" i="10" s="1"/>
  <c r="E2381" i="10"/>
  <c r="G2381" i="10" s="1"/>
  <c r="E2382" i="10"/>
  <c r="G2382" i="10" s="1"/>
  <c r="E2383" i="10"/>
  <c r="G2383" i="10" s="1"/>
  <c r="E2384" i="10"/>
  <c r="G2384" i="10" s="1"/>
  <c r="E2385" i="10"/>
  <c r="G2385" i="10" s="1"/>
  <c r="E2386" i="10"/>
  <c r="G2386" i="10" s="1"/>
  <c r="E2387" i="10"/>
  <c r="G2387" i="10" s="1"/>
  <c r="E2388" i="10"/>
  <c r="G2388" i="10" s="1"/>
  <c r="E2389" i="10"/>
  <c r="G2389" i="10" s="1"/>
  <c r="E2390" i="10"/>
  <c r="G2390" i="10" s="1"/>
  <c r="E2391" i="10"/>
  <c r="G2391" i="10" s="1"/>
  <c r="E2392" i="10"/>
  <c r="G2392" i="10" s="1"/>
  <c r="E2393" i="10"/>
  <c r="G2393" i="10" s="1"/>
  <c r="E2394" i="10"/>
  <c r="G2394" i="10" s="1"/>
  <c r="E2395" i="10"/>
  <c r="G2395" i="10" s="1"/>
  <c r="E2396" i="10"/>
  <c r="G2396" i="10" s="1"/>
  <c r="E2397" i="10"/>
  <c r="G2397" i="10" s="1"/>
  <c r="E2398" i="10"/>
  <c r="G2398" i="10" s="1"/>
  <c r="E2399" i="10"/>
  <c r="G2399" i="10" s="1"/>
  <c r="E2400" i="10"/>
  <c r="G2400" i="10" s="1"/>
  <c r="E2401" i="10"/>
  <c r="G2401" i="10" s="1"/>
  <c r="E2402" i="10"/>
  <c r="G2402" i="10" s="1"/>
  <c r="E2403" i="10"/>
  <c r="G2403" i="10" s="1"/>
  <c r="E2404" i="10"/>
  <c r="G2404" i="10" s="1"/>
  <c r="E2405" i="10"/>
  <c r="G2405" i="10" s="1"/>
  <c r="E2406" i="10"/>
  <c r="G2406" i="10" s="1"/>
  <c r="E2407" i="10"/>
  <c r="G2407" i="10" s="1"/>
  <c r="E2408" i="10"/>
  <c r="G2408" i="10" s="1"/>
  <c r="E2409" i="10"/>
  <c r="G2409" i="10" s="1"/>
  <c r="E2410" i="10"/>
  <c r="G2410" i="10" s="1"/>
  <c r="E2411" i="10"/>
  <c r="G2411" i="10" s="1"/>
  <c r="E2412" i="10"/>
  <c r="G2412" i="10" s="1"/>
  <c r="E2413" i="10"/>
  <c r="G2413" i="10" s="1"/>
  <c r="E2414" i="10"/>
  <c r="G2414" i="10" s="1"/>
  <c r="E2415" i="10"/>
  <c r="G2415" i="10" s="1"/>
  <c r="E2416" i="10"/>
  <c r="G2416" i="10" s="1"/>
  <c r="E2417" i="10"/>
  <c r="G2417" i="10" s="1"/>
  <c r="E2418" i="10"/>
  <c r="G2418" i="10" s="1"/>
  <c r="E2419" i="10"/>
  <c r="G2419" i="10" s="1"/>
  <c r="E2420" i="10"/>
  <c r="G2420" i="10" s="1"/>
  <c r="E2421" i="10"/>
  <c r="G2421" i="10" s="1"/>
  <c r="E2422" i="10"/>
  <c r="G2422" i="10" s="1"/>
  <c r="E2423" i="10"/>
  <c r="G2423" i="10" s="1"/>
  <c r="E2424" i="10"/>
  <c r="G2424" i="10" s="1"/>
  <c r="E2425" i="10"/>
  <c r="G2425" i="10" s="1"/>
  <c r="E2426" i="10"/>
  <c r="G2426" i="10" s="1"/>
  <c r="E2427" i="10"/>
  <c r="G2427" i="10" s="1"/>
  <c r="E2428" i="10"/>
  <c r="G2428" i="10" s="1"/>
  <c r="E2429" i="10"/>
  <c r="G2429" i="10" s="1"/>
  <c r="E2430" i="10"/>
  <c r="G2430" i="10" s="1"/>
  <c r="E2431" i="10"/>
  <c r="G2431" i="10" s="1"/>
  <c r="E2432" i="10"/>
  <c r="G2432" i="10" s="1"/>
  <c r="E2433" i="10"/>
  <c r="G2433" i="10" s="1"/>
  <c r="E2434" i="10"/>
  <c r="G2434" i="10" s="1"/>
  <c r="E2435" i="10"/>
  <c r="G2435" i="10" s="1"/>
  <c r="E2436" i="10"/>
  <c r="G2436" i="10" s="1"/>
  <c r="E2437" i="10"/>
  <c r="G2437" i="10" s="1"/>
  <c r="E2438" i="10"/>
  <c r="G2438" i="10" s="1"/>
  <c r="E2439" i="10"/>
  <c r="G2439" i="10" s="1"/>
  <c r="E2440" i="10"/>
  <c r="G2440" i="10" s="1"/>
  <c r="E2441" i="10"/>
  <c r="G2441" i="10" s="1"/>
  <c r="E2442" i="10"/>
  <c r="G2442" i="10" s="1"/>
  <c r="E2443" i="10"/>
  <c r="G2443" i="10" s="1"/>
  <c r="E2444" i="10"/>
  <c r="G2444" i="10" s="1"/>
  <c r="E2445" i="10"/>
  <c r="G2445" i="10" s="1"/>
  <c r="E2446" i="10"/>
  <c r="G2446" i="10" s="1"/>
  <c r="E2447" i="10"/>
  <c r="G2447" i="10" s="1"/>
  <c r="E2448" i="10"/>
  <c r="G2448" i="10" s="1"/>
  <c r="E2449" i="10"/>
  <c r="G2449" i="10" s="1"/>
  <c r="E2450" i="10"/>
  <c r="G2450" i="10" s="1"/>
  <c r="E2451" i="10"/>
  <c r="G2451" i="10" s="1"/>
  <c r="E2452" i="10"/>
  <c r="G2452" i="10" s="1"/>
  <c r="E2453" i="10"/>
  <c r="G2453" i="10" s="1"/>
  <c r="E2454" i="10"/>
  <c r="G2454" i="10" s="1"/>
  <c r="E2455" i="10"/>
  <c r="G2455" i="10" s="1"/>
  <c r="E2456" i="10"/>
  <c r="G2456" i="10" s="1"/>
  <c r="E2457" i="10"/>
  <c r="G2457" i="10" s="1"/>
  <c r="E2458" i="10"/>
  <c r="G2458" i="10" s="1"/>
  <c r="E2459" i="10"/>
  <c r="G2459" i="10" s="1"/>
  <c r="E2460" i="10"/>
  <c r="G2460" i="10" s="1"/>
  <c r="E2461" i="10"/>
  <c r="G2461" i="10" s="1"/>
  <c r="E2462" i="10"/>
  <c r="G2462" i="10" s="1"/>
  <c r="E2463" i="10"/>
  <c r="G2463" i="10" s="1"/>
  <c r="E2464" i="10"/>
  <c r="G2464" i="10" s="1"/>
  <c r="E2465" i="10"/>
  <c r="G2465" i="10" s="1"/>
  <c r="E2466" i="10"/>
  <c r="G2466" i="10" s="1"/>
  <c r="E2467" i="10"/>
  <c r="G2467" i="10" s="1"/>
  <c r="E2468" i="10"/>
  <c r="G2468" i="10" s="1"/>
  <c r="E2469" i="10"/>
  <c r="G2469" i="10" s="1"/>
  <c r="E2470" i="10"/>
  <c r="G2470" i="10" s="1"/>
  <c r="E2471" i="10"/>
  <c r="G2471" i="10" s="1"/>
  <c r="E2472" i="10"/>
  <c r="G2472" i="10" s="1"/>
  <c r="E2473" i="10"/>
  <c r="G2473" i="10" s="1"/>
  <c r="E2474" i="10"/>
  <c r="G2474" i="10" s="1"/>
  <c r="E2475" i="10"/>
  <c r="G2475" i="10" s="1"/>
  <c r="E2476" i="10"/>
  <c r="G2476" i="10" s="1"/>
  <c r="E2477" i="10"/>
  <c r="G2477" i="10" s="1"/>
  <c r="E2478" i="10"/>
  <c r="G2478" i="10" s="1"/>
  <c r="E2479" i="10"/>
  <c r="G2479" i="10" s="1"/>
  <c r="E2480" i="10"/>
  <c r="G2480" i="10" s="1"/>
  <c r="F1093" i="10"/>
  <c r="F1094" i="10"/>
  <c r="F1095" i="10"/>
  <c r="F1096" i="10"/>
  <c r="F1097" i="10"/>
  <c r="F1098" i="10"/>
  <c r="F1099" i="10"/>
  <c r="F1100" i="10"/>
  <c r="F1101" i="10"/>
  <c r="F1102" i="10"/>
  <c r="F1103" i="10"/>
  <c r="F1104" i="10"/>
  <c r="F1105" i="10"/>
  <c r="F1106" i="10"/>
  <c r="F1107" i="10"/>
  <c r="F1108" i="10"/>
  <c r="F1109" i="10"/>
  <c r="F1110" i="10"/>
  <c r="F1111" i="10"/>
  <c r="F1112" i="10"/>
  <c r="F1113" i="10"/>
  <c r="F1114" i="10"/>
  <c r="F1115" i="10"/>
  <c r="F1116" i="10"/>
  <c r="F1117" i="10"/>
  <c r="F1118" i="10"/>
  <c r="F1119" i="10"/>
  <c r="F1120" i="10"/>
  <c r="F1121" i="10"/>
  <c r="F1122" i="10"/>
  <c r="F1123" i="10"/>
  <c r="F1124" i="10"/>
  <c r="F1125" i="10"/>
  <c r="F1126" i="10"/>
  <c r="F1127" i="10"/>
  <c r="F1128" i="10"/>
  <c r="F1129" i="10"/>
  <c r="F1130" i="10"/>
  <c r="F1131" i="10"/>
  <c r="F1132" i="10"/>
  <c r="F1133" i="10"/>
  <c r="F1134" i="10"/>
  <c r="F1135" i="10"/>
  <c r="F1136" i="10"/>
  <c r="F1137" i="10"/>
  <c r="F1138" i="10"/>
  <c r="F1139" i="10"/>
  <c r="F1140" i="10"/>
  <c r="F1141" i="10"/>
  <c r="F1142" i="10"/>
  <c r="F1143" i="10"/>
  <c r="F1144" i="10"/>
  <c r="F1145" i="10"/>
  <c r="F1146" i="10"/>
  <c r="F1147" i="10"/>
  <c r="F1148" i="10"/>
  <c r="F1149" i="10"/>
  <c r="F1150" i="10"/>
  <c r="F1151" i="10"/>
  <c r="F1152" i="10"/>
  <c r="F1153" i="10"/>
  <c r="F1154" i="10"/>
  <c r="F1155" i="10"/>
  <c r="F1156" i="10"/>
  <c r="F1157" i="10"/>
  <c r="F1158" i="10"/>
  <c r="F1159" i="10"/>
  <c r="F1160" i="10"/>
  <c r="F1161" i="10"/>
  <c r="F1162" i="10"/>
  <c r="F1163" i="10"/>
  <c r="F1164" i="10"/>
  <c r="F1165" i="10"/>
  <c r="F1166" i="10"/>
  <c r="F1167" i="10"/>
  <c r="F1168" i="10"/>
  <c r="F1169" i="10"/>
  <c r="F1170" i="10"/>
  <c r="F1171" i="10"/>
  <c r="F1172" i="10"/>
  <c r="F1173" i="10"/>
  <c r="F1174" i="10"/>
  <c r="F1175" i="10"/>
  <c r="F1176" i="10"/>
  <c r="F1177" i="10"/>
  <c r="F1178" i="10"/>
  <c r="F1179" i="10"/>
  <c r="F1180" i="10"/>
  <c r="F1181" i="10"/>
  <c r="F1182" i="10"/>
  <c r="F1183" i="10"/>
  <c r="F1184" i="10"/>
  <c r="F1185" i="10"/>
  <c r="F1186" i="10"/>
  <c r="F1187" i="10"/>
  <c r="F1188" i="10"/>
  <c r="F1189" i="10"/>
  <c r="F1190" i="10"/>
  <c r="F1191" i="10"/>
  <c r="F1192" i="10"/>
  <c r="F1193" i="10"/>
  <c r="F1194" i="10"/>
  <c r="F1195" i="10"/>
  <c r="F1196" i="10"/>
  <c r="F1197" i="10"/>
  <c r="F1198" i="10"/>
  <c r="F1199" i="10"/>
  <c r="F1200" i="10"/>
  <c r="F1201" i="10"/>
  <c r="F1202" i="10"/>
  <c r="F1203" i="10"/>
  <c r="F1204" i="10"/>
  <c r="F1205" i="10"/>
  <c r="F1206" i="10"/>
  <c r="F1207" i="10"/>
  <c r="F1208" i="10"/>
  <c r="F1209" i="10"/>
  <c r="F1210" i="10"/>
  <c r="F1211" i="10"/>
  <c r="F1212" i="10"/>
  <c r="F1213" i="10"/>
  <c r="F1214" i="10"/>
  <c r="F1215" i="10"/>
  <c r="F1216" i="10"/>
  <c r="F1217" i="10"/>
  <c r="F1218" i="10"/>
  <c r="F1219" i="10"/>
  <c r="F1220" i="10"/>
  <c r="F1221" i="10"/>
  <c r="F1222" i="10"/>
  <c r="F1223" i="10"/>
  <c r="F1224" i="10"/>
  <c r="F1225" i="10"/>
  <c r="F1226" i="10"/>
  <c r="F1227" i="10"/>
  <c r="F1228" i="10"/>
  <c r="F1229" i="10"/>
  <c r="F1230" i="10"/>
  <c r="F1231" i="10"/>
  <c r="F1232" i="10"/>
  <c r="F1233" i="10"/>
  <c r="F1234" i="10"/>
  <c r="F1235" i="10"/>
  <c r="F1236" i="10"/>
  <c r="F1237" i="10"/>
  <c r="F1238" i="10"/>
  <c r="F1239" i="10"/>
  <c r="F1240" i="10"/>
  <c r="F1241" i="10"/>
  <c r="F1242" i="10"/>
  <c r="F1243" i="10"/>
  <c r="F1244" i="10"/>
  <c r="F1245" i="10"/>
  <c r="F1246" i="10"/>
  <c r="F1247" i="10"/>
  <c r="F1248" i="10"/>
  <c r="F1249" i="10"/>
  <c r="F1250" i="10"/>
  <c r="F1251" i="10"/>
  <c r="F1252" i="10"/>
  <c r="F1253" i="10"/>
  <c r="F1254" i="10"/>
  <c r="F1255" i="10"/>
  <c r="F1256" i="10"/>
  <c r="F1257" i="10"/>
  <c r="F1258" i="10"/>
  <c r="F1259" i="10"/>
  <c r="F1260" i="10"/>
  <c r="F1261" i="10"/>
  <c r="F1262" i="10"/>
  <c r="F1263" i="10"/>
  <c r="F1264" i="10"/>
  <c r="F1265" i="10"/>
  <c r="F1266" i="10"/>
  <c r="F1267" i="10"/>
  <c r="F1268" i="10"/>
  <c r="F1269" i="10"/>
  <c r="F1270" i="10"/>
  <c r="F1271" i="10"/>
  <c r="F1272" i="10"/>
  <c r="F1273" i="10"/>
  <c r="F1274" i="10"/>
  <c r="F1275" i="10"/>
  <c r="F1276" i="10"/>
  <c r="F1277" i="10"/>
  <c r="F1278" i="10"/>
  <c r="F1279" i="10"/>
  <c r="F1280" i="10"/>
  <c r="F1281" i="10"/>
  <c r="F1282" i="10"/>
  <c r="F1283" i="10"/>
  <c r="F1284" i="10"/>
  <c r="F1285" i="10"/>
  <c r="F1286" i="10"/>
  <c r="F1287" i="10"/>
  <c r="F1288" i="10"/>
  <c r="F1289" i="10"/>
  <c r="F1290" i="10"/>
  <c r="F1291" i="10"/>
  <c r="F1292" i="10"/>
  <c r="F1293" i="10"/>
  <c r="F1294" i="10"/>
  <c r="F1295" i="10"/>
  <c r="F1296" i="10"/>
  <c r="F1297" i="10"/>
  <c r="F1298" i="10"/>
  <c r="F1299" i="10"/>
  <c r="F1300" i="10"/>
  <c r="F1301" i="10"/>
  <c r="F1302" i="10"/>
  <c r="F1303" i="10"/>
  <c r="F1304" i="10"/>
  <c r="F1305" i="10"/>
  <c r="F1306" i="10"/>
  <c r="F1307" i="10"/>
  <c r="F1308" i="10"/>
  <c r="F1309" i="10"/>
  <c r="F1310" i="10"/>
  <c r="F1311" i="10"/>
  <c r="F1312" i="10"/>
  <c r="F1313" i="10"/>
  <c r="F1314" i="10"/>
  <c r="F1315" i="10"/>
  <c r="F1316" i="10"/>
  <c r="F1317" i="10"/>
  <c r="F1318" i="10"/>
  <c r="F1319" i="10"/>
  <c r="F1320" i="10"/>
  <c r="F1321" i="10"/>
  <c r="F1322" i="10"/>
  <c r="F1323" i="10"/>
  <c r="F1324" i="10"/>
  <c r="F1325" i="10"/>
  <c r="F1326" i="10"/>
  <c r="F1327" i="10"/>
  <c r="F1328" i="10"/>
  <c r="F1329" i="10"/>
  <c r="F1330" i="10"/>
  <c r="F1331" i="10"/>
  <c r="F1332" i="10"/>
  <c r="F1333" i="10"/>
  <c r="F1334" i="10"/>
  <c r="F1335" i="10"/>
  <c r="F1336" i="10"/>
  <c r="F1337" i="10"/>
  <c r="F1338" i="10"/>
  <c r="F1339" i="10"/>
  <c r="F1340" i="10"/>
  <c r="F1341" i="10"/>
  <c r="F1342" i="10"/>
  <c r="F1343" i="10"/>
  <c r="F1344" i="10"/>
  <c r="F1345" i="10"/>
  <c r="F1346" i="10"/>
  <c r="F1347" i="10"/>
  <c r="F1348" i="10"/>
  <c r="F1349" i="10"/>
  <c r="F1350" i="10"/>
  <c r="F1351" i="10"/>
  <c r="F1352" i="10"/>
  <c r="F1353" i="10"/>
  <c r="F1354" i="10"/>
  <c r="F1355" i="10"/>
  <c r="F1356" i="10"/>
  <c r="F1357" i="10"/>
  <c r="F1358" i="10"/>
  <c r="F1359" i="10"/>
  <c r="F1360" i="10"/>
  <c r="F1361" i="10"/>
  <c r="F1362" i="10"/>
  <c r="F1363" i="10"/>
  <c r="F1364" i="10"/>
  <c r="F1365" i="10"/>
  <c r="F1366" i="10"/>
  <c r="F1367" i="10"/>
  <c r="F1368" i="10"/>
  <c r="F1369" i="10"/>
  <c r="F1370" i="10"/>
  <c r="F1371" i="10"/>
  <c r="F1372" i="10"/>
  <c r="F1373" i="10"/>
  <c r="F1374" i="10"/>
  <c r="F1375" i="10"/>
  <c r="F1376" i="10"/>
  <c r="F1377" i="10"/>
  <c r="F1378" i="10"/>
  <c r="F1379" i="10"/>
  <c r="F1380" i="10"/>
  <c r="F1381" i="10"/>
  <c r="F1382" i="10"/>
  <c r="F1383" i="10"/>
  <c r="F1384" i="10"/>
  <c r="F1385" i="10"/>
  <c r="F1386" i="10"/>
  <c r="F1387" i="10"/>
  <c r="F1388" i="10"/>
  <c r="F1389" i="10"/>
  <c r="F1390" i="10"/>
  <c r="F1391" i="10"/>
  <c r="F1392" i="10"/>
  <c r="F1393" i="10"/>
  <c r="F1394" i="10"/>
  <c r="F1395" i="10"/>
  <c r="F1396" i="10"/>
  <c r="F1397" i="10"/>
  <c r="F1398" i="10"/>
  <c r="F1399" i="10"/>
  <c r="F1400" i="10"/>
  <c r="F1401" i="10"/>
  <c r="F1402" i="10"/>
  <c r="F1403" i="10"/>
  <c r="F1404" i="10"/>
  <c r="F1405" i="10"/>
  <c r="F1406" i="10"/>
  <c r="F1407" i="10"/>
  <c r="F1408" i="10"/>
  <c r="F1409" i="10"/>
  <c r="F1410" i="10"/>
  <c r="F1411" i="10"/>
  <c r="F1412" i="10"/>
  <c r="F1413" i="10"/>
  <c r="F1414" i="10"/>
  <c r="F1415" i="10"/>
  <c r="F1416" i="10"/>
  <c r="F1417" i="10"/>
  <c r="F1418" i="10"/>
  <c r="F1419" i="10"/>
  <c r="F1420" i="10"/>
  <c r="F1421" i="10"/>
  <c r="F1422" i="10"/>
  <c r="F1423" i="10"/>
  <c r="F1424" i="10"/>
  <c r="F1425" i="10"/>
  <c r="F1426" i="10"/>
  <c r="F1427" i="10"/>
  <c r="F1428" i="10"/>
  <c r="F1429" i="10"/>
  <c r="F1430" i="10"/>
  <c r="F1431" i="10"/>
  <c r="F1432" i="10"/>
  <c r="F1433" i="10"/>
  <c r="F1434" i="10"/>
  <c r="F1435" i="10"/>
  <c r="F1436" i="10"/>
  <c r="F1437" i="10"/>
  <c r="F1438" i="10"/>
  <c r="F1439" i="10"/>
  <c r="F1440" i="10"/>
  <c r="F1441" i="10"/>
  <c r="F1442" i="10"/>
  <c r="F1443" i="10"/>
  <c r="F1444" i="10"/>
  <c r="F1445" i="10"/>
  <c r="F1446" i="10"/>
  <c r="F1447" i="10"/>
  <c r="F1448" i="10"/>
  <c r="F1449" i="10"/>
  <c r="F1450" i="10"/>
  <c r="F1451" i="10"/>
  <c r="F1452" i="10"/>
  <c r="F1453" i="10"/>
  <c r="F1454" i="10"/>
  <c r="F1455" i="10"/>
  <c r="F1456" i="10"/>
  <c r="F1457" i="10"/>
  <c r="F1458" i="10"/>
  <c r="F1459" i="10"/>
  <c r="F1460" i="10"/>
  <c r="F1461" i="10"/>
  <c r="F1462" i="10"/>
  <c r="F1463" i="10"/>
  <c r="F1464" i="10"/>
  <c r="F1465" i="10"/>
  <c r="F1466" i="10"/>
  <c r="F1467" i="10"/>
  <c r="F1468" i="10"/>
  <c r="F1469" i="10"/>
  <c r="F1470" i="10"/>
  <c r="F1471" i="10"/>
  <c r="F1472" i="10"/>
  <c r="F1473" i="10"/>
  <c r="F1474" i="10"/>
  <c r="F1475" i="10"/>
  <c r="F1476" i="10"/>
  <c r="F1477" i="10"/>
  <c r="F1478" i="10"/>
  <c r="F1479" i="10"/>
  <c r="F1480" i="10"/>
  <c r="F1481" i="10"/>
  <c r="F1482" i="10"/>
  <c r="F1483" i="10"/>
  <c r="F1484" i="10"/>
  <c r="F1485" i="10"/>
  <c r="F1486" i="10"/>
  <c r="F1487" i="10"/>
  <c r="F1488" i="10"/>
  <c r="F1489" i="10"/>
  <c r="F1490" i="10"/>
  <c r="F1491" i="10"/>
  <c r="F1492" i="10"/>
  <c r="F1493" i="10"/>
  <c r="F1494" i="10"/>
  <c r="F1495" i="10"/>
  <c r="F1496" i="10"/>
  <c r="F1497" i="10"/>
  <c r="F1498" i="10"/>
  <c r="F1499" i="10"/>
  <c r="F1500" i="10"/>
  <c r="F1501" i="10"/>
  <c r="F1502" i="10"/>
  <c r="F1503" i="10"/>
  <c r="F1504" i="10"/>
  <c r="F1505" i="10"/>
  <c r="F1506" i="10"/>
  <c r="F1507" i="10"/>
  <c r="F1508" i="10"/>
  <c r="F1509" i="10"/>
  <c r="F1510" i="10"/>
  <c r="F1511" i="10"/>
  <c r="F1512" i="10"/>
  <c r="F1513" i="10"/>
  <c r="F1514" i="10"/>
  <c r="F1515" i="10"/>
  <c r="F1516" i="10"/>
  <c r="F1517" i="10"/>
  <c r="F1518" i="10"/>
  <c r="F1519" i="10"/>
  <c r="F1520" i="10"/>
  <c r="F1521" i="10"/>
  <c r="F1522" i="10"/>
  <c r="F1523" i="10"/>
  <c r="F1524" i="10"/>
  <c r="F1525" i="10"/>
  <c r="F1526" i="10"/>
  <c r="F1527" i="10"/>
  <c r="F1528" i="10"/>
  <c r="F1529" i="10"/>
  <c r="F1530" i="10"/>
  <c r="F1531" i="10"/>
  <c r="F1532" i="10"/>
  <c r="F1533" i="10"/>
  <c r="F1534" i="10"/>
  <c r="F1535" i="10"/>
  <c r="F1536" i="10"/>
  <c r="F1537" i="10"/>
  <c r="F1538" i="10"/>
  <c r="F1539" i="10"/>
  <c r="F1540" i="10"/>
  <c r="F1541" i="10"/>
  <c r="F1542" i="10"/>
  <c r="F1543" i="10"/>
  <c r="F1544" i="10"/>
  <c r="F1545" i="10"/>
  <c r="F1546" i="10"/>
  <c r="F1547" i="10"/>
  <c r="F1548" i="10"/>
  <c r="F1549" i="10"/>
  <c r="F1550" i="10"/>
  <c r="F1551" i="10"/>
  <c r="F1552" i="10"/>
  <c r="F1553" i="10"/>
  <c r="F1554" i="10"/>
  <c r="F1555" i="10"/>
  <c r="F1556" i="10"/>
  <c r="F1557" i="10"/>
  <c r="F1558" i="10"/>
  <c r="F1559" i="10"/>
  <c r="F1560" i="10"/>
  <c r="F1561" i="10"/>
  <c r="F1562" i="10"/>
  <c r="F1563" i="10"/>
  <c r="F1564" i="10"/>
  <c r="F1565" i="10"/>
  <c r="F1566" i="10"/>
  <c r="F1567" i="10"/>
  <c r="F1568" i="10"/>
  <c r="F1569" i="10"/>
  <c r="F1570" i="10"/>
  <c r="F1571" i="10"/>
  <c r="F1572" i="10"/>
  <c r="F1573" i="10"/>
  <c r="F1574" i="10"/>
  <c r="F1575" i="10"/>
  <c r="F1576" i="10"/>
  <c r="F1577" i="10"/>
  <c r="F1578" i="10"/>
  <c r="F1579" i="10"/>
  <c r="F1580" i="10"/>
  <c r="F1581" i="10"/>
  <c r="F1582" i="10"/>
  <c r="F1583" i="10"/>
  <c r="F1584" i="10"/>
  <c r="F1585" i="10"/>
  <c r="F1586" i="10"/>
  <c r="F1587" i="10"/>
  <c r="F1588" i="10"/>
  <c r="F1589" i="10"/>
  <c r="F1590" i="10"/>
  <c r="F1591" i="10"/>
  <c r="F1592" i="10"/>
  <c r="F1593" i="10"/>
  <c r="F1594" i="10"/>
  <c r="F1595" i="10"/>
  <c r="F1596" i="10"/>
  <c r="F1597" i="10"/>
  <c r="F1598" i="10"/>
  <c r="F1599" i="10"/>
  <c r="F1600" i="10"/>
  <c r="F1601" i="10"/>
  <c r="F1602" i="10"/>
  <c r="F1603" i="10"/>
  <c r="F1604" i="10"/>
  <c r="F1605" i="10"/>
  <c r="F1606" i="10"/>
  <c r="F1607" i="10"/>
  <c r="F1608" i="10"/>
  <c r="F1609" i="10"/>
  <c r="F1610" i="10"/>
  <c r="F1611" i="10"/>
  <c r="F1612" i="10"/>
  <c r="F1613" i="10"/>
  <c r="F1614" i="10"/>
  <c r="F1615" i="10"/>
  <c r="F1616" i="10"/>
  <c r="F1617" i="10"/>
  <c r="F1618" i="10"/>
  <c r="F1619" i="10"/>
  <c r="F1620" i="10"/>
  <c r="F1621" i="10"/>
  <c r="F1622" i="10"/>
  <c r="F1623" i="10"/>
  <c r="F1624" i="10"/>
  <c r="F1625" i="10"/>
  <c r="F1626" i="10"/>
  <c r="F1627" i="10"/>
  <c r="F1628" i="10"/>
  <c r="F1629" i="10"/>
  <c r="F1630" i="10"/>
  <c r="F1631" i="10"/>
  <c r="F1632" i="10"/>
  <c r="F1633" i="10"/>
  <c r="F1634" i="10"/>
  <c r="F1635" i="10"/>
  <c r="F1636" i="10"/>
  <c r="F1637" i="10"/>
  <c r="F1638" i="10"/>
  <c r="F1639" i="10"/>
  <c r="F1640" i="10"/>
  <c r="F1641" i="10"/>
  <c r="F1642" i="10"/>
  <c r="F1643" i="10"/>
  <c r="F1644" i="10"/>
  <c r="F1645" i="10"/>
  <c r="F1646" i="10"/>
  <c r="F1647" i="10"/>
  <c r="F1648" i="10"/>
  <c r="F1649" i="10"/>
  <c r="F1650" i="10"/>
  <c r="F1651" i="10"/>
  <c r="F1652" i="10"/>
  <c r="F1653" i="10"/>
  <c r="F1654" i="10"/>
  <c r="F1655" i="10"/>
  <c r="F1656" i="10"/>
  <c r="F1657" i="10"/>
  <c r="F1658" i="10"/>
  <c r="F1659" i="10"/>
  <c r="F1660" i="10"/>
  <c r="F1661" i="10"/>
  <c r="F1662" i="10"/>
  <c r="F1663" i="10"/>
  <c r="F1664" i="10"/>
  <c r="F1665" i="10"/>
  <c r="F1666" i="10"/>
  <c r="F1667" i="10"/>
  <c r="F1668" i="10"/>
  <c r="F1669" i="10"/>
  <c r="F1670" i="10"/>
  <c r="F1671" i="10"/>
  <c r="F1672" i="10"/>
  <c r="F1673" i="10"/>
  <c r="F1674" i="10"/>
  <c r="F1675" i="10"/>
  <c r="F1676" i="10"/>
  <c r="F1677" i="10"/>
  <c r="F1678" i="10"/>
  <c r="F1679" i="10"/>
  <c r="F1680" i="10"/>
  <c r="F1681" i="10"/>
  <c r="F1682" i="10"/>
  <c r="F1683" i="10"/>
  <c r="F1684" i="10"/>
  <c r="F1685" i="10"/>
  <c r="F1686" i="10"/>
  <c r="F1687" i="10"/>
  <c r="F1688" i="10"/>
  <c r="F1689" i="10"/>
  <c r="F1690" i="10"/>
  <c r="F1691" i="10"/>
  <c r="F1692" i="10"/>
  <c r="F1693" i="10"/>
  <c r="F1694" i="10"/>
  <c r="F1695" i="10"/>
  <c r="F1696" i="10"/>
  <c r="F1697" i="10"/>
  <c r="F1698" i="10"/>
  <c r="F1699" i="10"/>
  <c r="F1700" i="10"/>
  <c r="F1701" i="10"/>
  <c r="F1702" i="10"/>
  <c r="F1703" i="10"/>
  <c r="F1704" i="10"/>
  <c r="F1705" i="10"/>
  <c r="F1706" i="10"/>
  <c r="F1707" i="10"/>
  <c r="F1708" i="10"/>
  <c r="F1709" i="10"/>
  <c r="F1710" i="10"/>
  <c r="F1711" i="10"/>
  <c r="F1712" i="10"/>
  <c r="F1713" i="10"/>
  <c r="F1714" i="10"/>
  <c r="F1715" i="10"/>
  <c r="F1716" i="10"/>
  <c r="F1717" i="10"/>
  <c r="F1718" i="10"/>
  <c r="F1719" i="10"/>
  <c r="F1720" i="10"/>
  <c r="F1721" i="10"/>
  <c r="F1722" i="10"/>
  <c r="F1723" i="10"/>
  <c r="F1724" i="10"/>
  <c r="F1725" i="10"/>
  <c r="F1726" i="10"/>
  <c r="F1727" i="10"/>
  <c r="F1728" i="10"/>
  <c r="F1729" i="10"/>
  <c r="F1730" i="10"/>
  <c r="F1731" i="10"/>
  <c r="F1732" i="10"/>
  <c r="F1733" i="10"/>
  <c r="F1734" i="10"/>
  <c r="F1735" i="10"/>
  <c r="F1736" i="10"/>
  <c r="F1737" i="10"/>
  <c r="F1738" i="10"/>
  <c r="F1739" i="10"/>
  <c r="F1740" i="10"/>
  <c r="F1741" i="10"/>
  <c r="F1742" i="10"/>
  <c r="F1743" i="10"/>
  <c r="F1744" i="10"/>
  <c r="F1745" i="10"/>
  <c r="F1746" i="10"/>
  <c r="F1747" i="10"/>
  <c r="F1748" i="10"/>
  <c r="F1749" i="10"/>
  <c r="F1750" i="10"/>
  <c r="F1751" i="10"/>
  <c r="F1752" i="10"/>
  <c r="F1753" i="10"/>
  <c r="F1754" i="10"/>
  <c r="F1755" i="10"/>
  <c r="F1756" i="10"/>
  <c r="F1757" i="10"/>
  <c r="F1758" i="10"/>
  <c r="F1759" i="10"/>
  <c r="F1760" i="10"/>
  <c r="F1761" i="10"/>
  <c r="F1762" i="10"/>
  <c r="F1763" i="10"/>
  <c r="F1764" i="10"/>
  <c r="F1765" i="10"/>
  <c r="F1766" i="10"/>
  <c r="F1767" i="10"/>
  <c r="F1768" i="10"/>
  <c r="F1769" i="10"/>
  <c r="F1770" i="10"/>
  <c r="F1771" i="10"/>
  <c r="F1772" i="10"/>
  <c r="F1773" i="10"/>
  <c r="F1774" i="10"/>
  <c r="F1775" i="10"/>
  <c r="F1776" i="10"/>
  <c r="F1777" i="10"/>
  <c r="F1778" i="10"/>
  <c r="F1779" i="10"/>
  <c r="F1780" i="10"/>
  <c r="F1781" i="10"/>
  <c r="F1782" i="10"/>
  <c r="F1783" i="10"/>
  <c r="F1784" i="10"/>
  <c r="F1785" i="10"/>
  <c r="F1786" i="10"/>
  <c r="F1787" i="10"/>
  <c r="F1788" i="10"/>
  <c r="F1789" i="10"/>
  <c r="F1790" i="10"/>
  <c r="F1791" i="10"/>
  <c r="F1792" i="10"/>
  <c r="F1793" i="10"/>
  <c r="F1794" i="10"/>
  <c r="F1795" i="10"/>
  <c r="F1796" i="10"/>
  <c r="F1797" i="10"/>
  <c r="F1798" i="10"/>
  <c r="F1799" i="10"/>
  <c r="F1800" i="10"/>
  <c r="F1801" i="10"/>
  <c r="F1802" i="10"/>
  <c r="F1803" i="10"/>
  <c r="F1804" i="10"/>
  <c r="F1805" i="10"/>
  <c r="F1806" i="10"/>
  <c r="F1807" i="10"/>
  <c r="F1808" i="10"/>
  <c r="F1809" i="10"/>
  <c r="F1810" i="10"/>
  <c r="F1811" i="10"/>
  <c r="F1812" i="10"/>
  <c r="F1813" i="10"/>
  <c r="F1814" i="10"/>
  <c r="F1815" i="10"/>
  <c r="F1816" i="10"/>
  <c r="F1817" i="10"/>
  <c r="F1818" i="10"/>
  <c r="F1819" i="10"/>
  <c r="F1820" i="10"/>
  <c r="F1821" i="10"/>
  <c r="F1822" i="10"/>
  <c r="F1823" i="10"/>
  <c r="F1824" i="10"/>
  <c r="F1825" i="10"/>
  <c r="F1826" i="10"/>
  <c r="F1827" i="10"/>
  <c r="F1828" i="10"/>
  <c r="F1829" i="10"/>
  <c r="F1830" i="10"/>
  <c r="F1831" i="10"/>
  <c r="F1832" i="10"/>
  <c r="F1833" i="10"/>
  <c r="F1834" i="10"/>
  <c r="F1835" i="10"/>
  <c r="F1836" i="10"/>
  <c r="F1837" i="10"/>
  <c r="F1838" i="10"/>
  <c r="F1839" i="10"/>
  <c r="F1840" i="10"/>
  <c r="F1841" i="10"/>
  <c r="F1842" i="10"/>
  <c r="F1843" i="10"/>
  <c r="F1844" i="10"/>
  <c r="F1845" i="10"/>
  <c r="F1846" i="10"/>
  <c r="F1847" i="10"/>
  <c r="F1848" i="10"/>
  <c r="F1849" i="10"/>
  <c r="F1850" i="10"/>
  <c r="F1851" i="10"/>
  <c r="F1852" i="10"/>
  <c r="F1853" i="10"/>
  <c r="F1854" i="10"/>
  <c r="F1855" i="10"/>
  <c r="F1856" i="10"/>
  <c r="F1857" i="10"/>
  <c r="F1858" i="10"/>
  <c r="F1859" i="10"/>
  <c r="F1860" i="10"/>
  <c r="F1861" i="10"/>
  <c r="F1862" i="10"/>
  <c r="F1863" i="10"/>
  <c r="F1864" i="10"/>
  <c r="F1865" i="10"/>
  <c r="F1866" i="10"/>
  <c r="F1867" i="10"/>
  <c r="F1868" i="10"/>
  <c r="F1869" i="10"/>
  <c r="F1870" i="10"/>
  <c r="F1871" i="10"/>
  <c r="F1872" i="10"/>
  <c r="F1873" i="10"/>
  <c r="F1874" i="10"/>
  <c r="F1875" i="10"/>
  <c r="F1876" i="10"/>
  <c r="F1877" i="10"/>
  <c r="F1878" i="10"/>
  <c r="F1879" i="10"/>
  <c r="F1880" i="10"/>
  <c r="F1881" i="10"/>
  <c r="F1882" i="10"/>
  <c r="F1883" i="10"/>
  <c r="F1884" i="10"/>
  <c r="F1885" i="10"/>
  <c r="F1886" i="10"/>
  <c r="F1887" i="10"/>
  <c r="F1888" i="10"/>
  <c r="F1889" i="10"/>
  <c r="F1890" i="10"/>
  <c r="F1891" i="10"/>
  <c r="F1892" i="10"/>
  <c r="F1893" i="10"/>
  <c r="F1894" i="10"/>
  <c r="F1895" i="10"/>
  <c r="F1896" i="10"/>
  <c r="F1897" i="10"/>
  <c r="F1898" i="10"/>
  <c r="F1899" i="10"/>
  <c r="F1900" i="10"/>
  <c r="F1901" i="10"/>
  <c r="F1902" i="10"/>
  <c r="F1903" i="10"/>
  <c r="F1904" i="10"/>
  <c r="F1905" i="10"/>
  <c r="F1906" i="10"/>
  <c r="F1907" i="10"/>
  <c r="F1908" i="10"/>
  <c r="F1909" i="10"/>
  <c r="F1910" i="10"/>
  <c r="F1911" i="10"/>
  <c r="F1912" i="10"/>
  <c r="F1913" i="10"/>
  <c r="F1914" i="10"/>
  <c r="F1915" i="10"/>
  <c r="F1916" i="10"/>
  <c r="F1917" i="10"/>
  <c r="F1918" i="10"/>
  <c r="F1919" i="10"/>
  <c r="F1920" i="10"/>
  <c r="F1921" i="10"/>
  <c r="F1922" i="10"/>
  <c r="F1923" i="10"/>
  <c r="F1924" i="10"/>
  <c r="F1925" i="10"/>
  <c r="F1926" i="10"/>
  <c r="F1927" i="10"/>
  <c r="F1928" i="10"/>
  <c r="F1929" i="10"/>
  <c r="F1930" i="10"/>
  <c r="F1931" i="10"/>
  <c r="F1932" i="10"/>
  <c r="F1933" i="10"/>
  <c r="F1934" i="10"/>
  <c r="F1935" i="10"/>
  <c r="F1936" i="10"/>
  <c r="F1937" i="10"/>
  <c r="F1938" i="10"/>
  <c r="F1939" i="10"/>
  <c r="F1940" i="10"/>
  <c r="F1941" i="10"/>
  <c r="F1942" i="10"/>
  <c r="F1943" i="10"/>
  <c r="F1944" i="10"/>
  <c r="F1945" i="10"/>
  <c r="F1946" i="10"/>
  <c r="F1947" i="10"/>
  <c r="F1948" i="10"/>
  <c r="F1949" i="10"/>
  <c r="F1950" i="10"/>
  <c r="F1951" i="10"/>
  <c r="F1952" i="10"/>
  <c r="F1953" i="10"/>
  <c r="F1954" i="10"/>
  <c r="F1955" i="10"/>
  <c r="F1956" i="10"/>
  <c r="F1957" i="10"/>
  <c r="F1958" i="10"/>
  <c r="F1959" i="10"/>
  <c r="F1960" i="10"/>
  <c r="F1961" i="10"/>
  <c r="F1962" i="10"/>
  <c r="F1963" i="10"/>
  <c r="F1964" i="10"/>
  <c r="F1965" i="10"/>
  <c r="F1966" i="10"/>
  <c r="F1967" i="10"/>
  <c r="F1968" i="10"/>
  <c r="F1969" i="10"/>
  <c r="F1970" i="10"/>
  <c r="F1971" i="10"/>
  <c r="F1972" i="10"/>
  <c r="F1973" i="10"/>
  <c r="F1974" i="10"/>
  <c r="F1975" i="10"/>
  <c r="F1976" i="10"/>
  <c r="F1977" i="10"/>
  <c r="F1978" i="10"/>
  <c r="F1979" i="10"/>
  <c r="F1980" i="10"/>
  <c r="F1981" i="10"/>
  <c r="F1982" i="10"/>
  <c r="F1983" i="10"/>
  <c r="F1984" i="10"/>
  <c r="F1985" i="10"/>
  <c r="F1986" i="10"/>
  <c r="F1987" i="10"/>
  <c r="F1988" i="10"/>
  <c r="F1989" i="10"/>
  <c r="F1990" i="10"/>
  <c r="F1991" i="10"/>
  <c r="F1992" i="10"/>
  <c r="F1993" i="10"/>
  <c r="F1994" i="10"/>
  <c r="F1995" i="10"/>
  <c r="F1996" i="10"/>
  <c r="F1997" i="10"/>
  <c r="F1998" i="10"/>
  <c r="F1999" i="10"/>
  <c r="F2000" i="10"/>
  <c r="F2001" i="10"/>
  <c r="F2002" i="10"/>
  <c r="F2003" i="10"/>
  <c r="F2004" i="10"/>
  <c r="F2005" i="10"/>
  <c r="F2006" i="10"/>
  <c r="F2007" i="10"/>
  <c r="F2008" i="10"/>
  <c r="F2009" i="10"/>
  <c r="F2010" i="10"/>
  <c r="F2011" i="10"/>
  <c r="F2012" i="10"/>
  <c r="F2013" i="10"/>
  <c r="F2014" i="10"/>
  <c r="F2015" i="10"/>
  <c r="F2016" i="10"/>
  <c r="F2017" i="10"/>
  <c r="F2018" i="10"/>
  <c r="F2019" i="10"/>
  <c r="F2020" i="10"/>
  <c r="F2021" i="10"/>
  <c r="F2022" i="10"/>
  <c r="F2023" i="10"/>
  <c r="F2024" i="10"/>
  <c r="F2025" i="10"/>
  <c r="F2026" i="10"/>
  <c r="F2027" i="10"/>
  <c r="F2028" i="10"/>
  <c r="F2029" i="10"/>
  <c r="F2030" i="10"/>
  <c r="F2031" i="10"/>
  <c r="F2032" i="10"/>
  <c r="F2033" i="10"/>
  <c r="F2034" i="10"/>
  <c r="F2035" i="10"/>
  <c r="F2036" i="10"/>
  <c r="F2037" i="10"/>
  <c r="F2038" i="10"/>
  <c r="F2039" i="10"/>
  <c r="F2040" i="10"/>
  <c r="F2041" i="10"/>
  <c r="F2042" i="10"/>
  <c r="F2043" i="10"/>
  <c r="F2044" i="10"/>
  <c r="F2045" i="10"/>
  <c r="F2046" i="10"/>
  <c r="F2047" i="10"/>
  <c r="F2048" i="10"/>
  <c r="F2049" i="10"/>
  <c r="F2050" i="10"/>
  <c r="F2051" i="10"/>
  <c r="F2052" i="10"/>
  <c r="F2053" i="10"/>
  <c r="F2054" i="10"/>
  <c r="F2055" i="10"/>
  <c r="F2056" i="10"/>
  <c r="F2057" i="10"/>
  <c r="F2058" i="10"/>
  <c r="F2059" i="10"/>
  <c r="F2060" i="10"/>
  <c r="F2061" i="10"/>
  <c r="F2062" i="10"/>
  <c r="F2063" i="10"/>
  <c r="F2064" i="10"/>
  <c r="F2065" i="10"/>
  <c r="F2066" i="10"/>
  <c r="F2067" i="10"/>
  <c r="F2068" i="10"/>
  <c r="F2069" i="10"/>
  <c r="F2070" i="10"/>
  <c r="F2071" i="10"/>
  <c r="F2072" i="10"/>
  <c r="F2073" i="10"/>
  <c r="F2074" i="10"/>
  <c r="F2075" i="10"/>
  <c r="F2076" i="10"/>
  <c r="F2077" i="10"/>
  <c r="F2078" i="10"/>
  <c r="F2079" i="10"/>
  <c r="F2080" i="10"/>
  <c r="F2081" i="10"/>
  <c r="F2082" i="10"/>
  <c r="F2083" i="10"/>
  <c r="F2084" i="10"/>
  <c r="F2085" i="10"/>
  <c r="F2086" i="10"/>
  <c r="F2087" i="10"/>
  <c r="F2088" i="10"/>
  <c r="F2089" i="10"/>
  <c r="F2090" i="10"/>
  <c r="F2091" i="10"/>
  <c r="F2092" i="10"/>
  <c r="F2093" i="10"/>
  <c r="F2094" i="10"/>
  <c r="F2095" i="10"/>
  <c r="F2096" i="10"/>
  <c r="F2097" i="10"/>
  <c r="F2098" i="10"/>
  <c r="F2099" i="10"/>
  <c r="F2100" i="10"/>
  <c r="F2101" i="10"/>
  <c r="F2102" i="10"/>
  <c r="F2103" i="10"/>
  <c r="F2104" i="10"/>
  <c r="F2105" i="10"/>
  <c r="F2106" i="10"/>
  <c r="F2107" i="10"/>
  <c r="F2108" i="10"/>
  <c r="F2109" i="10"/>
  <c r="F2110" i="10"/>
  <c r="F2111" i="10"/>
  <c r="F2112" i="10"/>
  <c r="F2113" i="10"/>
  <c r="F2114" i="10"/>
  <c r="F2115" i="10"/>
  <c r="F2116" i="10"/>
  <c r="F2117" i="10"/>
  <c r="F2118" i="10"/>
  <c r="F2119" i="10"/>
  <c r="F2120" i="10"/>
  <c r="F2121" i="10"/>
  <c r="F2122" i="10"/>
  <c r="F2123" i="10"/>
  <c r="F2124" i="10"/>
  <c r="F2125" i="10"/>
  <c r="F2126" i="10"/>
  <c r="F2127" i="10"/>
  <c r="F2128" i="10"/>
  <c r="F2129" i="10"/>
  <c r="F2130" i="10"/>
  <c r="F2131" i="10"/>
  <c r="F2132" i="10"/>
  <c r="F2133" i="10"/>
  <c r="F2134" i="10"/>
  <c r="F2135" i="10"/>
  <c r="F2136" i="10"/>
  <c r="F2137" i="10"/>
  <c r="F2138" i="10"/>
  <c r="F2139" i="10"/>
  <c r="F2140" i="10"/>
  <c r="F2141" i="10"/>
  <c r="F2142" i="10"/>
  <c r="F2143" i="10"/>
  <c r="F2144" i="10"/>
  <c r="F2145" i="10"/>
  <c r="F2146" i="10"/>
  <c r="F2147" i="10"/>
  <c r="F2148" i="10"/>
  <c r="F2149" i="10"/>
  <c r="F2150" i="10"/>
  <c r="F2151" i="10"/>
  <c r="F2152" i="10"/>
  <c r="F2153" i="10"/>
  <c r="F2154" i="10"/>
  <c r="F2155" i="10"/>
  <c r="F2156" i="10"/>
  <c r="F2157" i="10"/>
  <c r="F2158" i="10"/>
  <c r="F2159" i="10"/>
  <c r="F2160" i="10"/>
  <c r="F2161" i="10"/>
  <c r="F2162" i="10"/>
  <c r="F2163" i="10"/>
  <c r="F2164" i="10"/>
  <c r="F2165" i="10"/>
  <c r="F2166" i="10"/>
  <c r="F2167" i="10"/>
  <c r="F2168" i="10"/>
  <c r="F2169" i="10"/>
  <c r="F2170" i="10"/>
  <c r="F2171" i="10"/>
  <c r="F2172" i="10"/>
  <c r="F2173" i="10"/>
  <c r="F2174" i="10"/>
  <c r="F2175" i="10"/>
  <c r="F2176" i="10"/>
  <c r="F2177" i="10"/>
  <c r="F2178" i="10"/>
  <c r="F2179" i="10"/>
  <c r="F2180" i="10"/>
  <c r="F2181" i="10"/>
  <c r="F2182" i="10"/>
  <c r="F2183" i="10"/>
  <c r="F2184" i="10"/>
  <c r="F2185" i="10"/>
  <c r="F2186" i="10"/>
  <c r="F2187" i="10"/>
  <c r="F2188" i="10"/>
  <c r="F2189" i="10"/>
  <c r="F2190" i="10"/>
  <c r="F2191" i="10"/>
  <c r="F2192" i="10"/>
  <c r="F2193" i="10"/>
  <c r="F2194" i="10"/>
  <c r="F2195" i="10"/>
  <c r="F2196" i="10"/>
  <c r="F2197" i="10"/>
  <c r="F2198" i="10"/>
  <c r="F2199" i="10"/>
  <c r="F2200" i="10"/>
  <c r="F2201" i="10"/>
  <c r="F2202" i="10"/>
  <c r="F2203" i="10"/>
  <c r="F2204" i="10"/>
  <c r="F2205" i="10"/>
  <c r="F2206" i="10"/>
  <c r="F2207" i="10"/>
  <c r="F2208" i="10"/>
  <c r="F2209" i="10"/>
  <c r="F2210" i="10"/>
  <c r="F2211" i="10"/>
  <c r="F2212" i="10"/>
  <c r="F2213" i="10"/>
  <c r="F2214" i="10"/>
  <c r="F2215" i="10"/>
  <c r="F2216" i="10"/>
  <c r="F2217" i="10"/>
  <c r="F2218" i="10"/>
  <c r="F2219" i="10"/>
  <c r="F2220" i="10"/>
  <c r="F2221" i="10"/>
  <c r="F2222" i="10"/>
  <c r="F2223" i="10"/>
  <c r="F2224" i="10"/>
  <c r="F2225" i="10"/>
  <c r="F2226" i="10"/>
  <c r="F2227" i="10"/>
  <c r="F2228" i="10"/>
  <c r="F2229" i="10"/>
  <c r="F2230" i="10"/>
  <c r="F2231" i="10"/>
  <c r="F2232" i="10"/>
  <c r="F2233" i="10"/>
  <c r="F2234" i="10"/>
  <c r="F2235" i="10"/>
  <c r="F2236" i="10"/>
  <c r="F2237" i="10"/>
  <c r="F2238" i="10"/>
  <c r="F2239" i="10"/>
  <c r="F2240" i="10"/>
  <c r="F2241" i="10"/>
  <c r="F2242" i="10"/>
  <c r="F2243" i="10"/>
  <c r="F2244" i="10"/>
  <c r="F2245" i="10"/>
  <c r="F2246" i="10"/>
  <c r="F2247" i="10"/>
  <c r="F2248" i="10"/>
  <c r="F2249" i="10"/>
  <c r="F2250" i="10"/>
  <c r="F2251" i="10"/>
  <c r="F2252" i="10"/>
  <c r="F2253" i="10"/>
  <c r="F2254" i="10"/>
  <c r="F2255" i="10"/>
  <c r="F2256" i="10"/>
  <c r="F2257" i="10"/>
  <c r="F2258" i="10"/>
  <c r="F2259" i="10"/>
  <c r="F2260" i="10"/>
  <c r="F2261" i="10"/>
  <c r="F2262" i="10"/>
  <c r="F2263" i="10"/>
  <c r="F2264" i="10"/>
  <c r="F2265" i="10"/>
  <c r="F2266" i="10"/>
  <c r="F2267" i="10"/>
  <c r="F2268" i="10"/>
  <c r="F2269" i="10"/>
  <c r="F2270" i="10"/>
  <c r="F2271" i="10"/>
  <c r="F2272" i="10"/>
  <c r="F2273" i="10"/>
  <c r="F2274" i="10"/>
  <c r="F2275" i="10"/>
  <c r="F2276" i="10"/>
  <c r="F2277" i="10"/>
  <c r="F2278" i="10"/>
  <c r="F2279" i="10"/>
  <c r="F2280" i="10"/>
  <c r="F2281" i="10"/>
  <c r="F2282" i="10"/>
  <c r="F2283" i="10"/>
  <c r="F2284" i="10"/>
  <c r="F2285" i="10"/>
  <c r="F2286" i="10"/>
  <c r="F2287" i="10"/>
  <c r="F2288" i="10"/>
  <c r="F2289" i="10"/>
  <c r="F2290" i="10"/>
  <c r="F2291" i="10"/>
  <c r="F2292" i="10"/>
  <c r="F2293" i="10"/>
  <c r="F2294" i="10"/>
  <c r="F2295" i="10"/>
  <c r="F2296" i="10"/>
  <c r="F2297" i="10"/>
  <c r="F2298" i="10"/>
  <c r="F2299" i="10"/>
  <c r="F2300" i="10"/>
  <c r="F2301" i="10"/>
  <c r="F2302" i="10"/>
  <c r="F2303" i="10"/>
  <c r="F2304" i="10"/>
  <c r="F2305" i="10"/>
  <c r="F2306" i="10"/>
  <c r="F2307" i="10"/>
  <c r="F2308" i="10"/>
  <c r="F2309" i="10"/>
  <c r="F2310" i="10"/>
  <c r="F2311" i="10"/>
  <c r="F2312" i="10"/>
  <c r="F2313" i="10"/>
  <c r="F2314" i="10"/>
  <c r="F2315" i="10"/>
  <c r="F2316" i="10"/>
  <c r="F2317" i="10"/>
  <c r="F2318" i="10"/>
  <c r="F2319" i="10"/>
  <c r="F2320" i="10"/>
  <c r="F2321" i="10"/>
  <c r="F2322" i="10"/>
  <c r="F2323" i="10"/>
  <c r="F2324" i="10"/>
  <c r="F2325" i="10"/>
  <c r="F2326" i="10"/>
  <c r="F2327" i="10"/>
  <c r="F2328" i="10"/>
  <c r="F2329" i="10"/>
  <c r="F2330" i="10"/>
  <c r="F2331" i="10"/>
  <c r="F2332" i="10"/>
  <c r="F2333" i="10"/>
  <c r="F2334" i="10"/>
  <c r="F2335" i="10"/>
  <c r="F2336" i="10"/>
  <c r="F2337" i="10"/>
  <c r="F2338" i="10"/>
  <c r="F2339" i="10"/>
  <c r="F2340" i="10"/>
  <c r="F2341" i="10"/>
  <c r="F2342" i="10"/>
  <c r="F2343" i="10"/>
  <c r="F2344" i="10"/>
  <c r="F2345" i="10"/>
  <c r="F2346" i="10"/>
  <c r="F2347" i="10"/>
  <c r="F2348" i="10"/>
  <c r="F2349" i="10"/>
  <c r="F2350" i="10"/>
  <c r="F2351" i="10"/>
  <c r="F2352" i="10"/>
  <c r="F2353" i="10"/>
  <c r="F2354" i="10"/>
  <c r="F2355" i="10"/>
  <c r="F2356" i="10"/>
  <c r="F2357" i="10"/>
  <c r="F2358" i="10"/>
  <c r="F2359" i="10"/>
  <c r="F2360" i="10"/>
  <c r="F2361" i="10"/>
  <c r="F2362" i="10"/>
  <c r="F2363" i="10"/>
  <c r="F2364" i="10"/>
  <c r="F2365" i="10"/>
  <c r="F2366" i="10"/>
  <c r="F2367" i="10"/>
  <c r="F2368" i="10"/>
  <c r="F2369" i="10"/>
  <c r="F2370" i="10"/>
  <c r="F2371" i="10"/>
  <c r="F2372" i="10"/>
  <c r="F2373" i="10"/>
  <c r="F2374" i="10"/>
  <c r="F2375" i="10"/>
  <c r="F2376" i="10"/>
  <c r="F2377" i="10"/>
  <c r="F2378" i="10"/>
  <c r="F2379" i="10"/>
  <c r="F2380" i="10"/>
  <c r="F2381" i="10"/>
  <c r="F2382" i="10"/>
  <c r="F2383" i="10"/>
  <c r="F2384" i="10"/>
  <c r="F2385" i="10"/>
  <c r="F2386" i="10"/>
  <c r="F2387" i="10"/>
  <c r="F2388" i="10"/>
  <c r="F2389" i="10"/>
  <c r="F2390" i="10"/>
  <c r="F2391" i="10"/>
  <c r="F2392" i="10"/>
  <c r="F2393" i="10"/>
  <c r="F2394" i="10"/>
  <c r="F2395" i="10"/>
  <c r="F2396" i="10"/>
  <c r="F2397" i="10"/>
  <c r="F2398" i="10"/>
  <c r="F2399" i="10"/>
  <c r="F2400" i="10"/>
  <c r="F2401" i="10"/>
  <c r="F2402" i="10"/>
  <c r="F2403" i="10"/>
  <c r="F2404" i="10"/>
  <c r="F2405" i="10"/>
  <c r="F2406" i="10"/>
  <c r="F2407" i="10"/>
  <c r="F2408" i="10"/>
  <c r="F2409" i="10"/>
  <c r="F2410" i="10"/>
  <c r="F2411" i="10"/>
  <c r="F2412" i="10"/>
  <c r="F2413" i="10"/>
  <c r="F2414" i="10"/>
  <c r="F2415" i="10"/>
  <c r="F2416" i="10"/>
  <c r="F2417" i="10"/>
  <c r="F2418" i="10"/>
  <c r="F2419" i="10"/>
  <c r="F2420" i="10"/>
  <c r="F2421" i="10"/>
  <c r="F2422" i="10"/>
  <c r="F2423" i="10"/>
  <c r="F2424" i="10"/>
  <c r="F2425" i="10"/>
  <c r="F2426" i="10"/>
  <c r="F2427" i="10"/>
  <c r="F2428" i="10"/>
  <c r="F2429" i="10"/>
  <c r="F2430" i="10"/>
  <c r="F2431" i="10"/>
  <c r="F2432" i="10"/>
  <c r="F2433" i="10"/>
  <c r="F2434" i="10"/>
  <c r="F2435" i="10"/>
  <c r="F2436" i="10"/>
  <c r="F2437" i="10"/>
  <c r="F2438" i="10"/>
  <c r="F2439" i="10"/>
  <c r="F2440" i="10"/>
  <c r="F2441" i="10"/>
  <c r="F2442" i="10"/>
  <c r="F2443" i="10"/>
  <c r="F2444" i="10"/>
  <c r="F2445" i="10"/>
  <c r="F2446" i="10"/>
  <c r="F2447" i="10"/>
  <c r="F2448" i="10"/>
  <c r="F2449" i="10"/>
  <c r="F2450" i="10"/>
  <c r="F2451" i="10"/>
  <c r="F2452" i="10"/>
  <c r="F2453" i="10"/>
  <c r="F2454" i="10"/>
  <c r="F2455" i="10"/>
  <c r="F2456" i="10"/>
  <c r="F2457" i="10"/>
  <c r="F2458" i="10"/>
  <c r="F2459" i="10"/>
  <c r="F2460" i="10"/>
  <c r="F2461" i="10"/>
  <c r="F2462" i="10"/>
  <c r="F2463" i="10"/>
  <c r="F2464" i="10"/>
  <c r="F2465" i="10"/>
  <c r="F2466" i="10"/>
  <c r="F2467" i="10"/>
  <c r="F2468" i="10"/>
  <c r="F2469" i="10"/>
  <c r="F2470" i="10"/>
  <c r="F2471" i="10"/>
  <c r="F2472" i="10"/>
  <c r="F2473" i="10"/>
  <c r="F2474" i="10"/>
  <c r="F2475" i="10"/>
  <c r="F2476" i="10"/>
  <c r="F2477" i="10"/>
  <c r="F2478" i="10"/>
  <c r="F2479" i="10"/>
  <c r="F2480" i="10"/>
  <c r="H1093" i="10"/>
  <c r="I1093" i="10" s="1"/>
  <c r="J1093" i="10" s="1"/>
  <c r="K1093" i="10" s="1"/>
  <c r="H1094" i="10"/>
  <c r="I1094" i="10" s="1"/>
  <c r="J1094" i="10" s="1"/>
  <c r="K1094" i="10" s="1"/>
  <c r="H1095" i="10"/>
  <c r="I1095" i="10" s="1"/>
  <c r="J1095" i="10" s="1"/>
  <c r="K1095" i="10" s="1"/>
  <c r="H1096" i="10"/>
  <c r="I1096" i="10" s="1"/>
  <c r="J1096" i="10" s="1"/>
  <c r="K1096" i="10" s="1"/>
  <c r="H1097" i="10"/>
  <c r="I1097" i="10" s="1"/>
  <c r="J1097" i="10" s="1"/>
  <c r="K1097" i="10" s="1"/>
  <c r="H1098" i="10"/>
  <c r="I1098" i="10" s="1"/>
  <c r="J1098" i="10" s="1"/>
  <c r="K1098" i="10" s="1"/>
  <c r="H1099" i="10"/>
  <c r="I1099" i="10" s="1"/>
  <c r="J1099" i="10" s="1"/>
  <c r="K1099" i="10" s="1"/>
  <c r="H1100" i="10"/>
  <c r="I1100" i="10" s="1"/>
  <c r="J1100" i="10" s="1"/>
  <c r="K1100" i="10" s="1"/>
  <c r="H1101" i="10"/>
  <c r="I1101" i="10" s="1"/>
  <c r="J1101" i="10" s="1"/>
  <c r="K1101" i="10" s="1"/>
  <c r="H1102" i="10"/>
  <c r="I1102" i="10" s="1"/>
  <c r="J1102" i="10" s="1"/>
  <c r="K1102" i="10" s="1"/>
  <c r="H1103" i="10"/>
  <c r="I1103" i="10" s="1"/>
  <c r="J1103" i="10" s="1"/>
  <c r="K1103" i="10" s="1"/>
  <c r="H1104" i="10"/>
  <c r="I1104" i="10" s="1"/>
  <c r="J1104" i="10" s="1"/>
  <c r="K1104" i="10" s="1"/>
  <c r="H1105" i="10"/>
  <c r="I1105" i="10" s="1"/>
  <c r="J1105" i="10" s="1"/>
  <c r="K1105" i="10" s="1"/>
  <c r="H1106" i="10"/>
  <c r="I1106" i="10" s="1"/>
  <c r="J1106" i="10" s="1"/>
  <c r="K1106" i="10" s="1"/>
  <c r="H1107" i="10"/>
  <c r="I1107" i="10" s="1"/>
  <c r="J1107" i="10" s="1"/>
  <c r="K1107" i="10" s="1"/>
  <c r="H1108" i="10"/>
  <c r="I1108" i="10" s="1"/>
  <c r="J1108" i="10" s="1"/>
  <c r="K1108" i="10" s="1"/>
  <c r="H1109" i="10"/>
  <c r="I1109" i="10" s="1"/>
  <c r="J1109" i="10" s="1"/>
  <c r="K1109" i="10" s="1"/>
  <c r="H1110" i="10"/>
  <c r="I1110" i="10" s="1"/>
  <c r="J1110" i="10" s="1"/>
  <c r="K1110" i="10" s="1"/>
  <c r="H1111" i="10"/>
  <c r="I1111" i="10" s="1"/>
  <c r="J1111" i="10" s="1"/>
  <c r="K1111" i="10" s="1"/>
  <c r="H1112" i="10"/>
  <c r="I1112" i="10" s="1"/>
  <c r="J1112" i="10" s="1"/>
  <c r="K1112" i="10" s="1"/>
  <c r="H1113" i="10"/>
  <c r="I1113" i="10" s="1"/>
  <c r="J1113" i="10" s="1"/>
  <c r="K1113" i="10" s="1"/>
  <c r="H1114" i="10"/>
  <c r="I1114" i="10" s="1"/>
  <c r="J1114" i="10" s="1"/>
  <c r="K1114" i="10" s="1"/>
  <c r="H1115" i="10"/>
  <c r="I1115" i="10" s="1"/>
  <c r="J1115" i="10" s="1"/>
  <c r="K1115" i="10" s="1"/>
  <c r="H1116" i="10"/>
  <c r="I1116" i="10" s="1"/>
  <c r="J1116" i="10" s="1"/>
  <c r="K1116" i="10" s="1"/>
  <c r="H1117" i="10"/>
  <c r="I1117" i="10" s="1"/>
  <c r="J1117" i="10" s="1"/>
  <c r="K1117" i="10" s="1"/>
  <c r="H1118" i="10"/>
  <c r="I1118" i="10" s="1"/>
  <c r="J1118" i="10" s="1"/>
  <c r="K1118" i="10" s="1"/>
  <c r="H1119" i="10"/>
  <c r="I1119" i="10" s="1"/>
  <c r="J1119" i="10" s="1"/>
  <c r="K1119" i="10" s="1"/>
  <c r="H1120" i="10"/>
  <c r="I1120" i="10" s="1"/>
  <c r="J1120" i="10" s="1"/>
  <c r="K1120" i="10" s="1"/>
  <c r="H1121" i="10"/>
  <c r="I1121" i="10" s="1"/>
  <c r="J1121" i="10" s="1"/>
  <c r="K1121" i="10" s="1"/>
  <c r="H1122" i="10"/>
  <c r="I1122" i="10" s="1"/>
  <c r="J1122" i="10" s="1"/>
  <c r="K1122" i="10" s="1"/>
  <c r="H1123" i="10"/>
  <c r="I1123" i="10" s="1"/>
  <c r="J1123" i="10" s="1"/>
  <c r="K1123" i="10" s="1"/>
  <c r="H1124" i="10"/>
  <c r="I1124" i="10" s="1"/>
  <c r="J1124" i="10" s="1"/>
  <c r="K1124" i="10" s="1"/>
  <c r="H1125" i="10"/>
  <c r="I1125" i="10" s="1"/>
  <c r="J1125" i="10" s="1"/>
  <c r="K1125" i="10" s="1"/>
  <c r="H1126" i="10"/>
  <c r="I1126" i="10" s="1"/>
  <c r="J1126" i="10" s="1"/>
  <c r="K1126" i="10" s="1"/>
  <c r="H1127" i="10"/>
  <c r="I1127" i="10" s="1"/>
  <c r="J1127" i="10" s="1"/>
  <c r="K1127" i="10" s="1"/>
  <c r="H1128" i="10"/>
  <c r="I1128" i="10" s="1"/>
  <c r="J1128" i="10" s="1"/>
  <c r="K1128" i="10" s="1"/>
  <c r="H1129" i="10"/>
  <c r="I1129" i="10" s="1"/>
  <c r="J1129" i="10" s="1"/>
  <c r="K1129" i="10" s="1"/>
  <c r="H1130" i="10"/>
  <c r="I1130" i="10" s="1"/>
  <c r="J1130" i="10" s="1"/>
  <c r="K1130" i="10" s="1"/>
  <c r="H1131" i="10"/>
  <c r="I1131" i="10" s="1"/>
  <c r="J1131" i="10" s="1"/>
  <c r="K1131" i="10" s="1"/>
  <c r="H1132" i="10"/>
  <c r="I1132" i="10" s="1"/>
  <c r="J1132" i="10" s="1"/>
  <c r="K1132" i="10" s="1"/>
  <c r="H1133" i="10"/>
  <c r="I1133" i="10" s="1"/>
  <c r="J1133" i="10" s="1"/>
  <c r="K1133" i="10" s="1"/>
  <c r="H1134" i="10"/>
  <c r="I1134" i="10" s="1"/>
  <c r="J1134" i="10" s="1"/>
  <c r="K1134" i="10" s="1"/>
  <c r="H1135" i="10"/>
  <c r="I1135" i="10" s="1"/>
  <c r="J1135" i="10" s="1"/>
  <c r="K1135" i="10" s="1"/>
  <c r="H1136" i="10"/>
  <c r="I1136" i="10" s="1"/>
  <c r="J1136" i="10" s="1"/>
  <c r="K1136" i="10" s="1"/>
  <c r="H1137" i="10"/>
  <c r="I1137" i="10" s="1"/>
  <c r="J1137" i="10" s="1"/>
  <c r="K1137" i="10" s="1"/>
  <c r="H1138" i="10"/>
  <c r="I1138" i="10" s="1"/>
  <c r="J1138" i="10" s="1"/>
  <c r="K1138" i="10" s="1"/>
  <c r="H1139" i="10"/>
  <c r="I1139" i="10" s="1"/>
  <c r="J1139" i="10" s="1"/>
  <c r="K1139" i="10" s="1"/>
  <c r="H1140" i="10"/>
  <c r="I1140" i="10" s="1"/>
  <c r="J1140" i="10" s="1"/>
  <c r="K1140" i="10" s="1"/>
  <c r="H1141" i="10"/>
  <c r="I1141" i="10" s="1"/>
  <c r="J1141" i="10" s="1"/>
  <c r="K1141" i="10" s="1"/>
  <c r="H1142" i="10"/>
  <c r="I1142" i="10" s="1"/>
  <c r="J1142" i="10" s="1"/>
  <c r="K1142" i="10" s="1"/>
  <c r="H1143" i="10"/>
  <c r="I1143" i="10" s="1"/>
  <c r="J1143" i="10" s="1"/>
  <c r="K1143" i="10" s="1"/>
  <c r="H1144" i="10"/>
  <c r="I1144" i="10" s="1"/>
  <c r="J1144" i="10" s="1"/>
  <c r="K1144" i="10" s="1"/>
  <c r="H1145" i="10"/>
  <c r="I1145" i="10" s="1"/>
  <c r="J1145" i="10" s="1"/>
  <c r="K1145" i="10" s="1"/>
  <c r="H1146" i="10"/>
  <c r="I1146" i="10" s="1"/>
  <c r="J1146" i="10" s="1"/>
  <c r="K1146" i="10" s="1"/>
  <c r="H1147" i="10"/>
  <c r="I1147" i="10" s="1"/>
  <c r="J1147" i="10" s="1"/>
  <c r="K1147" i="10" s="1"/>
  <c r="H1148" i="10"/>
  <c r="I1148" i="10" s="1"/>
  <c r="J1148" i="10" s="1"/>
  <c r="K1148" i="10" s="1"/>
  <c r="H1149" i="10"/>
  <c r="I1149" i="10" s="1"/>
  <c r="J1149" i="10" s="1"/>
  <c r="K1149" i="10" s="1"/>
  <c r="H1150" i="10"/>
  <c r="I1150" i="10" s="1"/>
  <c r="J1150" i="10" s="1"/>
  <c r="K1150" i="10" s="1"/>
  <c r="H1151" i="10"/>
  <c r="I1151" i="10" s="1"/>
  <c r="J1151" i="10" s="1"/>
  <c r="K1151" i="10" s="1"/>
  <c r="H1152" i="10"/>
  <c r="I1152" i="10" s="1"/>
  <c r="J1152" i="10" s="1"/>
  <c r="K1152" i="10" s="1"/>
  <c r="H1153" i="10"/>
  <c r="I1153" i="10" s="1"/>
  <c r="J1153" i="10" s="1"/>
  <c r="K1153" i="10" s="1"/>
  <c r="H1154" i="10"/>
  <c r="I1154" i="10" s="1"/>
  <c r="J1154" i="10" s="1"/>
  <c r="K1154" i="10" s="1"/>
  <c r="H1155" i="10"/>
  <c r="I1155" i="10" s="1"/>
  <c r="J1155" i="10" s="1"/>
  <c r="K1155" i="10" s="1"/>
  <c r="H1156" i="10"/>
  <c r="I1156" i="10" s="1"/>
  <c r="J1156" i="10" s="1"/>
  <c r="K1156" i="10" s="1"/>
  <c r="H1157" i="10"/>
  <c r="I1157" i="10" s="1"/>
  <c r="J1157" i="10" s="1"/>
  <c r="K1157" i="10" s="1"/>
  <c r="H1158" i="10"/>
  <c r="I1158" i="10" s="1"/>
  <c r="J1158" i="10" s="1"/>
  <c r="K1158" i="10" s="1"/>
  <c r="H1159" i="10"/>
  <c r="I1159" i="10" s="1"/>
  <c r="J1159" i="10" s="1"/>
  <c r="K1159" i="10" s="1"/>
  <c r="H1160" i="10"/>
  <c r="I1160" i="10" s="1"/>
  <c r="J1160" i="10" s="1"/>
  <c r="K1160" i="10" s="1"/>
  <c r="H1161" i="10"/>
  <c r="I1161" i="10" s="1"/>
  <c r="J1161" i="10" s="1"/>
  <c r="K1161" i="10" s="1"/>
  <c r="H1162" i="10"/>
  <c r="I1162" i="10" s="1"/>
  <c r="J1162" i="10" s="1"/>
  <c r="K1162" i="10" s="1"/>
  <c r="H1163" i="10"/>
  <c r="I1163" i="10" s="1"/>
  <c r="J1163" i="10" s="1"/>
  <c r="K1163" i="10" s="1"/>
  <c r="H1164" i="10"/>
  <c r="I1164" i="10" s="1"/>
  <c r="J1164" i="10" s="1"/>
  <c r="K1164" i="10" s="1"/>
  <c r="H1165" i="10"/>
  <c r="I1165" i="10" s="1"/>
  <c r="J1165" i="10" s="1"/>
  <c r="K1165" i="10" s="1"/>
  <c r="H1166" i="10"/>
  <c r="I1166" i="10" s="1"/>
  <c r="J1166" i="10" s="1"/>
  <c r="K1166" i="10" s="1"/>
  <c r="H1167" i="10"/>
  <c r="I1167" i="10" s="1"/>
  <c r="J1167" i="10" s="1"/>
  <c r="K1167" i="10" s="1"/>
  <c r="H1168" i="10"/>
  <c r="I1168" i="10" s="1"/>
  <c r="J1168" i="10" s="1"/>
  <c r="K1168" i="10" s="1"/>
  <c r="H1169" i="10"/>
  <c r="I1169" i="10" s="1"/>
  <c r="J1169" i="10" s="1"/>
  <c r="K1169" i="10" s="1"/>
  <c r="H1170" i="10"/>
  <c r="I1170" i="10" s="1"/>
  <c r="J1170" i="10" s="1"/>
  <c r="K1170" i="10" s="1"/>
  <c r="H1171" i="10"/>
  <c r="I1171" i="10" s="1"/>
  <c r="J1171" i="10" s="1"/>
  <c r="K1171" i="10" s="1"/>
  <c r="H1172" i="10"/>
  <c r="I1172" i="10" s="1"/>
  <c r="J1172" i="10" s="1"/>
  <c r="K1172" i="10" s="1"/>
  <c r="H1173" i="10"/>
  <c r="I1173" i="10" s="1"/>
  <c r="J1173" i="10" s="1"/>
  <c r="K1173" i="10" s="1"/>
  <c r="H1174" i="10"/>
  <c r="I1174" i="10" s="1"/>
  <c r="J1174" i="10" s="1"/>
  <c r="K1174" i="10" s="1"/>
  <c r="H1175" i="10"/>
  <c r="I1175" i="10" s="1"/>
  <c r="J1175" i="10" s="1"/>
  <c r="K1175" i="10" s="1"/>
  <c r="H1176" i="10"/>
  <c r="I1176" i="10" s="1"/>
  <c r="J1176" i="10" s="1"/>
  <c r="K1176" i="10" s="1"/>
  <c r="H1177" i="10"/>
  <c r="I1177" i="10" s="1"/>
  <c r="J1177" i="10" s="1"/>
  <c r="K1177" i="10" s="1"/>
  <c r="H1178" i="10"/>
  <c r="I1178" i="10" s="1"/>
  <c r="J1178" i="10" s="1"/>
  <c r="K1178" i="10" s="1"/>
  <c r="H1179" i="10"/>
  <c r="I1179" i="10" s="1"/>
  <c r="J1179" i="10" s="1"/>
  <c r="K1179" i="10" s="1"/>
  <c r="H1180" i="10"/>
  <c r="I1180" i="10" s="1"/>
  <c r="J1180" i="10" s="1"/>
  <c r="K1180" i="10" s="1"/>
  <c r="H1181" i="10"/>
  <c r="I1181" i="10" s="1"/>
  <c r="J1181" i="10" s="1"/>
  <c r="K1181" i="10" s="1"/>
  <c r="H1182" i="10"/>
  <c r="I1182" i="10" s="1"/>
  <c r="J1182" i="10" s="1"/>
  <c r="K1182" i="10" s="1"/>
  <c r="H1183" i="10"/>
  <c r="I1183" i="10" s="1"/>
  <c r="J1183" i="10" s="1"/>
  <c r="K1183" i="10" s="1"/>
  <c r="H1184" i="10"/>
  <c r="I1184" i="10" s="1"/>
  <c r="J1184" i="10" s="1"/>
  <c r="K1184" i="10" s="1"/>
  <c r="H1185" i="10"/>
  <c r="I1185" i="10" s="1"/>
  <c r="J1185" i="10" s="1"/>
  <c r="K1185" i="10" s="1"/>
  <c r="H1186" i="10"/>
  <c r="I1186" i="10" s="1"/>
  <c r="J1186" i="10" s="1"/>
  <c r="K1186" i="10" s="1"/>
  <c r="H1187" i="10"/>
  <c r="I1187" i="10" s="1"/>
  <c r="J1187" i="10" s="1"/>
  <c r="K1187" i="10" s="1"/>
  <c r="H1188" i="10"/>
  <c r="I1188" i="10" s="1"/>
  <c r="J1188" i="10" s="1"/>
  <c r="K1188" i="10" s="1"/>
  <c r="H1189" i="10"/>
  <c r="I1189" i="10" s="1"/>
  <c r="J1189" i="10" s="1"/>
  <c r="K1189" i="10" s="1"/>
  <c r="H1190" i="10"/>
  <c r="I1190" i="10" s="1"/>
  <c r="J1190" i="10" s="1"/>
  <c r="K1190" i="10" s="1"/>
  <c r="H1191" i="10"/>
  <c r="I1191" i="10" s="1"/>
  <c r="J1191" i="10" s="1"/>
  <c r="K1191" i="10" s="1"/>
  <c r="H1192" i="10"/>
  <c r="I1192" i="10" s="1"/>
  <c r="J1192" i="10" s="1"/>
  <c r="K1192" i="10" s="1"/>
  <c r="H1193" i="10"/>
  <c r="I1193" i="10" s="1"/>
  <c r="J1193" i="10" s="1"/>
  <c r="K1193" i="10" s="1"/>
  <c r="H1194" i="10"/>
  <c r="I1194" i="10" s="1"/>
  <c r="J1194" i="10" s="1"/>
  <c r="K1194" i="10" s="1"/>
  <c r="H1195" i="10"/>
  <c r="I1195" i="10" s="1"/>
  <c r="J1195" i="10" s="1"/>
  <c r="K1195" i="10" s="1"/>
  <c r="H1196" i="10"/>
  <c r="I1196" i="10" s="1"/>
  <c r="J1196" i="10" s="1"/>
  <c r="K1196" i="10" s="1"/>
  <c r="H1197" i="10"/>
  <c r="I1197" i="10" s="1"/>
  <c r="J1197" i="10" s="1"/>
  <c r="K1197" i="10" s="1"/>
  <c r="H1198" i="10"/>
  <c r="I1198" i="10" s="1"/>
  <c r="J1198" i="10" s="1"/>
  <c r="K1198" i="10" s="1"/>
  <c r="H1199" i="10"/>
  <c r="I1199" i="10" s="1"/>
  <c r="J1199" i="10" s="1"/>
  <c r="K1199" i="10" s="1"/>
  <c r="H1200" i="10"/>
  <c r="I1200" i="10" s="1"/>
  <c r="J1200" i="10" s="1"/>
  <c r="K1200" i="10" s="1"/>
  <c r="H1201" i="10"/>
  <c r="I1201" i="10" s="1"/>
  <c r="J1201" i="10" s="1"/>
  <c r="K1201" i="10" s="1"/>
  <c r="H1202" i="10"/>
  <c r="I1202" i="10" s="1"/>
  <c r="J1202" i="10" s="1"/>
  <c r="K1202" i="10" s="1"/>
  <c r="H1203" i="10"/>
  <c r="I1203" i="10" s="1"/>
  <c r="J1203" i="10" s="1"/>
  <c r="K1203" i="10" s="1"/>
  <c r="H1204" i="10"/>
  <c r="I1204" i="10" s="1"/>
  <c r="J1204" i="10" s="1"/>
  <c r="K1204" i="10" s="1"/>
  <c r="H1205" i="10"/>
  <c r="I1205" i="10" s="1"/>
  <c r="J1205" i="10" s="1"/>
  <c r="K1205" i="10" s="1"/>
  <c r="H1206" i="10"/>
  <c r="I1206" i="10" s="1"/>
  <c r="J1206" i="10" s="1"/>
  <c r="K1206" i="10" s="1"/>
  <c r="H1207" i="10"/>
  <c r="I1207" i="10" s="1"/>
  <c r="J1207" i="10" s="1"/>
  <c r="K1207" i="10" s="1"/>
  <c r="H1208" i="10"/>
  <c r="I1208" i="10" s="1"/>
  <c r="J1208" i="10" s="1"/>
  <c r="K1208" i="10" s="1"/>
  <c r="H1209" i="10"/>
  <c r="I1209" i="10" s="1"/>
  <c r="J1209" i="10" s="1"/>
  <c r="K1209" i="10" s="1"/>
  <c r="H1210" i="10"/>
  <c r="I1210" i="10" s="1"/>
  <c r="J1210" i="10" s="1"/>
  <c r="K1210" i="10" s="1"/>
  <c r="H1211" i="10"/>
  <c r="I1211" i="10" s="1"/>
  <c r="J1211" i="10" s="1"/>
  <c r="K1211" i="10" s="1"/>
  <c r="H1212" i="10"/>
  <c r="I1212" i="10" s="1"/>
  <c r="J1212" i="10" s="1"/>
  <c r="K1212" i="10" s="1"/>
  <c r="H1213" i="10"/>
  <c r="I1213" i="10" s="1"/>
  <c r="J1213" i="10" s="1"/>
  <c r="K1213" i="10" s="1"/>
  <c r="H1214" i="10"/>
  <c r="I1214" i="10" s="1"/>
  <c r="J1214" i="10" s="1"/>
  <c r="K1214" i="10" s="1"/>
  <c r="H1215" i="10"/>
  <c r="I1215" i="10" s="1"/>
  <c r="J1215" i="10" s="1"/>
  <c r="K1215" i="10" s="1"/>
  <c r="H1216" i="10"/>
  <c r="I1216" i="10" s="1"/>
  <c r="J1216" i="10" s="1"/>
  <c r="K1216" i="10" s="1"/>
  <c r="H1217" i="10"/>
  <c r="I1217" i="10" s="1"/>
  <c r="J1217" i="10" s="1"/>
  <c r="K1217" i="10" s="1"/>
  <c r="H1218" i="10"/>
  <c r="I1218" i="10" s="1"/>
  <c r="J1218" i="10" s="1"/>
  <c r="K1218" i="10" s="1"/>
  <c r="H1219" i="10"/>
  <c r="I1219" i="10" s="1"/>
  <c r="J1219" i="10" s="1"/>
  <c r="K1219" i="10" s="1"/>
  <c r="H1220" i="10"/>
  <c r="I1220" i="10" s="1"/>
  <c r="J1220" i="10" s="1"/>
  <c r="K1220" i="10" s="1"/>
  <c r="H1221" i="10"/>
  <c r="I1221" i="10" s="1"/>
  <c r="J1221" i="10" s="1"/>
  <c r="K1221" i="10" s="1"/>
  <c r="H1222" i="10"/>
  <c r="I1222" i="10" s="1"/>
  <c r="J1222" i="10" s="1"/>
  <c r="K1222" i="10" s="1"/>
  <c r="H1223" i="10"/>
  <c r="I1223" i="10" s="1"/>
  <c r="J1223" i="10" s="1"/>
  <c r="K1223" i="10" s="1"/>
  <c r="H1224" i="10"/>
  <c r="I1224" i="10" s="1"/>
  <c r="J1224" i="10" s="1"/>
  <c r="K1224" i="10" s="1"/>
  <c r="H1225" i="10"/>
  <c r="I1225" i="10" s="1"/>
  <c r="J1225" i="10" s="1"/>
  <c r="K1225" i="10" s="1"/>
  <c r="H1226" i="10"/>
  <c r="I1226" i="10" s="1"/>
  <c r="J1226" i="10" s="1"/>
  <c r="K1226" i="10" s="1"/>
  <c r="H1227" i="10"/>
  <c r="I1227" i="10" s="1"/>
  <c r="J1227" i="10" s="1"/>
  <c r="K1227" i="10" s="1"/>
  <c r="H1228" i="10"/>
  <c r="I1228" i="10" s="1"/>
  <c r="J1228" i="10" s="1"/>
  <c r="K1228" i="10" s="1"/>
  <c r="H1229" i="10"/>
  <c r="I1229" i="10" s="1"/>
  <c r="J1229" i="10" s="1"/>
  <c r="K1229" i="10" s="1"/>
  <c r="H1230" i="10"/>
  <c r="I1230" i="10" s="1"/>
  <c r="J1230" i="10" s="1"/>
  <c r="K1230" i="10" s="1"/>
  <c r="H1231" i="10"/>
  <c r="I1231" i="10" s="1"/>
  <c r="J1231" i="10" s="1"/>
  <c r="K1231" i="10" s="1"/>
  <c r="H1232" i="10"/>
  <c r="I1232" i="10" s="1"/>
  <c r="J1232" i="10" s="1"/>
  <c r="K1232" i="10" s="1"/>
  <c r="H1233" i="10"/>
  <c r="I1233" i="10" s="1"/>
  <c r="J1233" i="10" s="1"/>
  <c r="K1233" i="10" s="1"/>
  <c r="H1234" i="10"/>
  <c r="I1234" i="10" s="1"/>
  <c r="J1234" i="10" s="1"/>
  <c r="K1234" i="10" s="1"/>
  <c r="H1235" i="10"/>
  <c r="I1235" i="10" s="1"/>
  <c r="J1235" i="10" s="1"/>
  <c r="K1235" i="10" s="1"/>
  <c r="H1236" i="10"/>
  <c r="I1236" i="10" s="1"/>
  <c r="J1236" i="10" s="1"/>
  <c r="K1236" i="10" s="1"/>
  <c r="H1237" i="10"/>
  <c r="I1237" i="10" s="1"/>
  <c r="J1237" i="10" s="1"/>
  <c r="K1237" i="10" s="1"/>
  <c r="H1238" i="10"/>
  <c r="I1238" i="10" s="1"/>
  <c r="J1238" i="10" s="1"/>
  <c r="K1238" i="10" s="1"/>
  <c r="H1239" i="10"/>
  <c r="I1239" i="10" s="1"/>
  <c r="J1239" i="10" s="1"/>
  <c r="K1239" i="10" s="1"/>
  <c r="H1240" i="10"/>
  <c r="I1240" i="10" s="1"/>
  <c r="J1240" i="10" s="1"/>
  <c r="K1240" i="10" s="1"/>
  <c r="H1241" i="10"/>
  <c r="I1241" i="10" s="1"/>
  <c r="J1241" i="10" s="1"/>
  <c r="K1241" i="10" s="1"/>
  <c r="H1242" i="10"/>
  <c r="I1242" i="10" s="1"/>
  <c r="J1242" i="10" s="1"/>
  <c r="K1242" i="10" s="1"/>
  <c r="H1243" i="10"/>
  <c r="I1243" i="10" s="1"/>
  <c r="J1243" i="10" s="1"/>
  <c r="K1243" i="10" s="1"/>
  <c r="H1244" i="10"/>
  <c r="I1244" i="10" s="1"/>
  <c r="J1244" i="10" s="1"/>
  <c r="K1244" i="10" s="1"/>
  <c r="H1245" i="10"/>
  <c r="I1245" i="10" s="1"/>
  <c r="J1245" i="10" s="1"/>
  <c r="K1245" i="10" s="1"/>
  <c r="H1246" i="10"/>
  <c r="I1246" i="10" s="1"/>
  <c r="J1246" i="10" s="1"/>
  <c r="K1246" i="10" s="1"/>
  <c r="H1247" i="10"/>
  <c r="I1247" i="10" s="1"/>
  <c r="J1247" i="10" s="1"/>
  <c r="K1247" i="10" s="1"/>
  <c r="H1248" i="10"/>
  <c r="I1248" i="10" s="1"/>
  <c r="J1248" i="10" s="1"/>
  <c r="K1248" i="10" s="1"/>
  <c r="H1249" i="10"/>
  <c r="I1249" i="10" s="1"/>
  <c r="J1249" i="10" s="1"/>
  <c r="K1249" i="10" s="1"/>
  <c r="H1250" i="10"/>
  <c r="I1250" i="10" s="1"/>
  <c r="J1250" i="10" s="1"/>
  <c r="K1250" i="10" s="1"/>
  <c r="H1251" i="10"/>
  <c r="I1251" i="10" s="1"/>
  <c r="J1251" i="10" s="1"/>
  <c r="K1251" i="10" s="1"/>
  <c r="H1252" i="10"/>
  <c r="I1252" i="10" s="1"/>
  <c r="J1252" i="10" s="1"/>
  <c r="K1252" i="10" s="1"/>
  <c r="H1253" i="10"/>
  <c r="I1253" i="10" s="1"/>
  <c r="J1253" i="10" s="1"/>
  <c r="K1253" i="10" s="1"/>
  <c r="H1254" i="10"/>
  <c r="I1254" i="10" s="1"/>
  <c r="J1254" i="10" s="1"/>
  <c r="K1254" i="10" s="1"/>
  <c r="H1255" i="10"/>
  <c r="I1255" i="10" s="1"/>
  <c r="J1255" i="10" s="1"/>
  <c r="K1255" i="10" s="1"/>
  <c r="H1256" i="10"/>
  <c r="I1256" i="10" s="1"/>
  <c r="J1256" i="10" s="1"/>
  <c r="K1256" i="10" s="1"/>
  <c r="H1257" i="10"/>
  <c r="I1257" i="10" s="1"/>
  <c r="J1257" i="10" s="1"/>
  <c r="K1257" i="10" s="1"/>
  <c r="H1258" i="10"/>
  <c r="I1258" i="10" s="1"/>
  <c r="J1258" i="10" s="1"/>
  <c r="K1258" i="10" s="1"/>
  <c r="H1259" i="10"/>
  <c r="I1259" i="10" s="1"/>
  <c r="J1259" i="10" s="1"/>
  <c r="K1259" i="10" s="1"/>
  <c r="H1260" i="10"/>
  <c r="I1260" i="10" s="1"/>
  <c r="J1260" i="10" s="1"/>
  <c r="K1260" i="10" s="1"/>
  <c r="H1261" i="10"/>
  <c r="I1261" i="10" s="1"/>
  <c r="J1261" i="10" s="1"/>
  <c r="K1261" i="10" s="1"/>
  <c r="H1262" i="10"/>
  <c r="I1262" i="10" s="1"/>
  <c r="J1262" i="10" s="1"/>
  <c r="K1262" i="10" s="1"/>
  <c r="H1263" i="10"/>
  <c r="I1263" i="10" s="1"/>
  <c r="J1263" i="10" s="1"/>
  <c r="K1263" i="10" s="1"/>
  <c r="H1264" i="10"/>
  <c r="I1264" i="10" s="1"/>
  <c r="J1264" i="10" s="1"/>
  <c r="K1264" i="10" s="1"/>
  <c r="H1265" i="10"/>
  <c r="I1265" i="10" s="1"/>
  <c r="J1265" i="10" s="1"/>
  <c r="K1265" i="10" s="1"/>
  <c r="H1266" i="10"/>
  <c r="I1266" i="10" s="1"/>
  <c r="J1266" i="10" s="1"/>
  <c r="K1266" i="10" s="1"/>
  <c r="H1267" i="10"/>
  <c r="I1267" i="10" s="1"/>
  <c r="J1267" i="10" s="1"/>
  <c r="K1267" i="10" s="1"/>
  <c r="H1268" i="10"/>
  <c r="I1268" i="10" s="1"/>
  <c r="J1268" i="10" s="1"/>
  <c r="K1268" i="10" s="1"/>
  <c r="H1269" i="10"/>
  <c r="I1269" i="10" s="1"/>
  <c r="J1269" i="10" s="1"/>
  <c r="K1269" i="10" s="1"/>
  <c r="H1270" i="10"/>
  <c r="I1270" i="10" s="1"/>
  <c r="J1270" i="10" s="1"/>
  <c r="K1270" i="10" s="1"/>
  <c r="H1271" i="10"/>
  <c r="I1271" i="10" s="1"/>
  <c r="J1271" i="10" s="1"/>
  <c r="K1271" i="10" s="1"/>
  <c r="H1272" i="10"/>
  <c r="I1272" i="10" s="1"/>
  <c r="J1272" i="10" s="1"/>
  <c r="K1272" i="10" s="1"/>
  <c r="H1273" i="10"/>
  <c r="I1273" i="10" s="1"/>
  <c r="J1273" i="10" s="1"/>
  <c r="K1273" i="10" s="1"/>
  <c r="H1274" i="10"/>
  <c r="I1274" i="10" s="1"/>
  <c r="J1274" i="10" s="1"/>
  <c r="K1274" i="10" s="1"/>
  <c r="H1275" i="10"/>
  <c r="I1275" i="10" s="1"/>
  <c r="J1275" i="10" s="1"/>
  <c r="K1275" i="10" s="1"/>
  <c r="H1276" i="10"/>
  <c r="I1276" i="10" s="1"/>
  <c r="J1276" i="10" s="1"/>
  <c r="K1276" i="10" s="1"/>
  <c r="H1277" i="10"/>
  <c r="I1277" i="10" s="1"/>
  <c r="J1277" i="10" s="1"/>
  <c r="K1277" i="10" s="1"/>
  <c r="H1278" i="10"/>
  <c r="I1278" i="10" s="1"/>
  <c r="J1278" i="10" s="1"/>
  <c r="K1278" i="10" s="1"/>
  <c r="H1279" i="10"/>
  <c r="I1279" i="10" s="1"/>
  <c r="J1279" i="10" s="1"/>
  <c r="K1279" i="10" s="1"/>
  <c r="H1280" i="10"/>
  <c r="I1280" i="10" s="1"/>
  <c r="J1280" i="10" s="1"/>
  <c r="K1280" i="10" s="1"/>
  <c r="H1281" i="10"/>
  <c r="I1281" i="10" s="1"/>
  <c r="J1281" i="10" s="1"/>
  <c r="K1281" i="10" s="1"/>
  <c r="H1282" i="10"/>
  <c r="I1282" i="10" s="1"/>
  <c r="J1282" i="10" s="1"/>
  <c r="K1282" i="10" s="1"/>
  <c r="H1283" i="10"/>
  <c r="I1283" i="10" s="1"/>
  <c r="J1283" i="10" s="1"/>
  <c r="K1283" i="10" s="1"/>
  <c r="H1284" i="10"/>
  <c r="I1284" i="10" s="1"/>
  <c r="J1284" i="10" s="1"/>
  <c r="K1284" i="10" s="1"/>
  <c r="H1285" i="10"/>
  <c r="I1285" i="10" s="1"/>
  <c r="J1285" i="10" s="1"/>
  <c r="K1285" i="10" s="1"/>
  <c r="H1286" i="10"/>
  <c r="I1286" i="10" s="1"/>
  <c r="J1286" i="10" s="1"/>
  <c r="K1286" i="10" s="1"/>
  <c r="H1287" i="10"/>
  <c r="I1287" i="10" s="1"/>
  <c r="J1287" i="10" s="1"/>
  <c r="K1287" i="10" s="1"/>
  <c r="H1288" i="10"/>
  <c r="I1288" i="10" s="1"/>
  <c r="J1288" i="10" s="1"/>
  <c r="K1288" i="10" s="1"/>
  <c r="H1289" i="10"/>
  <c r="I1289" i="10" s="1"/>
  <c r="J1289" i="10" s="1"/>
  <c r="K1289" i="10" s="1"/>
  <c r="H1290" i="10"/>
  <c r="I1290" i="10" s="1"/>
  <c r="J1290" i="10" s="1"/>
  <c r="K1290" i="10" s="1"/>
  <c r="H1291" i="10"/>
  <c r="I1291" i="10" s="1"/>
  <c r="J1291" i="10" s="1"/>
  <c r="K1291" i="10" s="1"/>
  <c r="H1292" i="10"/>
  <c r="I1292" i="10" s="1"/>
  <c r="J1292" i="10" s="1"/>
  <c r="K1292" i="10" s="1"/>
  <c r="H1293" i="10"/>
  <c r="I1293" i="10" s="1"/>
  <c r="J1293" i="10" s="1"/>
  <c r="K1293" i="10" s="1"/>
  <c r="H1294" i="10"/>
  <c r="I1294" i="10" s="1"/>
  <c r="J1294" i="10" s="1"/>
  <c r="K1294" i="10" s="1"/>
  <c r="H1295" i="10"/>
  <c r="I1295" i="10" s="1"/>
  <c r="J1295" i="10" s="1"/>
  <c r="K1295" i="10" s="1"/>
  <c r="H1296" i="10"/>
  <c r="I1296" i="10" s="1"/>
  <c r="J1296" i="10" s="1"/>
  <c r="K1296" i="10" s="1"/>
  <c r="H1297" i="10"/>
  <c r="I1297" i="10" s="1"/>
  <c r="J1297" i="10" s="1"/>
  <c r="K1297" i="10" s="1"/>
  <c r="H1298" i="10"/>
  <c r="I1298" i="10" s="1"/>
  <c r="J1298" i="10" s="1"/>
  <c r="K1298" i="10" s="1"/>
  <c r="H1299" i="10"/>
  <c r="I1299" i="10" s="1"/>
  <c r="J1299" i="10" s="1"/>
  <c r="K1299" i="10" s="1"/>
  <c r="H1300" i="10"/>
  <c r="I1300" i="10" s="1"/>
  <c r="J1300" i="10" s="1"/>
  <c r="K1300" i="10" s="1"/>
  <c r="H1301" i="10"/>
  <c r="I1301" i="10" s="1"/>
  <c r="J1301" i="10" s="1"/>
  <c r="K1301" i="10" s="1"/>
  <c r="H1302" i="10"/>
  <c r="I1302" i="10" s="1"/>
  <c r="J1302" i="10" s="1"/>
  <c r="K1302" i="10" s="1"/>
  <c r="H1303" i="10"/>
  <c r="I1303" i="10" s="1"/>
  <c r="J1303" i="10" s="1"/>
  <c r="K1303" i="10" s="1"/>
  <c r="H1304" i="10"/>
  <c r="I1304" i="10" s="1"/>
  <c r="J1304" i="10" s="1"/>
  <c r="K1304" i="10" s="1"/>
  <c r="H1305" i="10"/>
  <c r="I1305" i="10" s="1"/>
  <c r="J1305" i="10" s="1"/>
  <c r="K1305" i="10" s="1"/>
  <c r="H1306" i="10"/>
  <c r="I1306" i="10" s="1"/>
  <c r="J1306" i="10" s="1"/>
  <c r="K1306" i="10" s="1"/>
  <c r="H1307" i="10"/>
  <c r="I1307" i="10" s="1"/>
  <c r="J1307" i="10" s="1"/>
  <c r="K1307" i="10" s="1"/>
  <c r="H1308" i="10"/>
  <c r="I1308" i="10" s="1"/>
  <c r="J1308" i="10" s="1"/>
  <c r="K1308" i="10" s="1"/>
  <c r="H1309" i="10"/>
  <c r="I1309" i="10" s="1"/>
  <c r="J1309" i="10" s="1"/>
  <c r="K1309" i="10" s="1"/>
  <c r="H1310" i="10"/>
  <c r="I1310" i="10" s="1"/>
  <c r="J1310" i="10" s="1"/>
  <c r="K1310" i="10" s="1"/>
  <c r="H1311" i="10"/>
  <c r="I1311" i="10" s="1"/>
  <c r="J1311" i="10" s="1"/>
  <c r="K1311" i="10" s="1"/>
  <c r="H1312" i="10"/>
  <c r="I1312" i="10" s="1"/>
  <c r="J1312" i="10" s="1"/>
  <c r="K1312" i="10" s="1"/>
  <c r="H1313" i="10"/>
  <c r="I1313" i="10" s="1"/>
  <c r="J1313" i="10" s="1"/>
  <c r="K1313" i="10" s="1"/>
  <c r="H1314" i="10"/>
  <c r="I1314" i="10" s="1"/>
  <c r="J1314" i="10" s="1"/>
  <c r="K1314" i="10" s="1"/>
  <c r="H1315" i="10"/>
  <c r="I1315" i="10" s="1"/>
  <c r="J1315" i="10" s="1"/>
  <c r="K1315" i="10" s="1"/>
  <c r="H1316" i="10"/>
  <c r="I1316" i="10" s="1"/>
  <c r="J1316" i="10" s="1"/>
  <c r="K1316" i="10" s="1"/>
  <c r="H1317" i="10"/>
  <c r="I1317" i="10" s="1"/>
  <c r="J1317" i="10" s="1"/>
  <c r="K1317" i="10" s="1"/>
  <c r="H1318" i="10"/>
  <c r="I1318" i="10" s="1"/>
  <c r="J1318" i="10" s="1"/>
  <c r="K1318" i="10" s="1"/>
  <c r="H1319" i="10"/>
  <c r="I1319" i="10" s="1"/>
  <c r="J1319" i="10" s="1"/>
  <c r="K1319" i="10" s="1"/>
  <c r="H1320" i="10"/>
  <c r="I1320" i="10" s="1"/>
  <c r="J1320" i="10" s="1"/>
  <c r="K1320" i="10" s="1"/>
  <c r="H1321" i="10"/>
  <c r="I1321" i="10" s="1"/>
  <c r="J1321" i="10" s="1"/>
  <c r="K1321" i="10" s="1"/>
  <c r="H1322" i="10"/>
  <c r="I1322" i="10" s="1"/>
  <c r="J1322" i="10" s="1"/>
  <c r="K1322" i="10" s="1"/>
  <c r="H1323" i="10"/>
  <c r="I1323" i="10" s="1"/>
  <c r="J1323" i="10" s="1"/>
  <c r="K1323" i="10" s="1"/>
  <c r="H1324" i="10"/>
  <c r="I1324" i="10" s="1"/>
  <c r="J1324" i="10" s="1"/>
  <c r="K1324" i="10" s="1"/>
  <c r="H1325" i="10"/>
  <c r="I1325" i="10" s="1"/>
  <c r="J1325" i="10" s="1"/>
  <c r="K1325" i="10" s="1"/>
  <c r="H1326" i="10"/>
  <c r="I1326" i="10" s="1"/>
  <c r="J1326" i="10" s="1"/>
  <c r="K1326" i="10" s="1"/>
  <c r="H1327" i="10"/>
  <c r="I1327" i="10" s="1"/>
  <c r="J1327" i="10" s="1"/>
  <c r="K1327" i="10" s="1"/>
  <c r="H1328" i="10"/>
  <c r="I1328" i="10" s="1"/>
  <c r="J1328" i="10" s="1"/>
  <c r="K1328" i="10" s="1"/>
  <c r="H1329" i="10"/>
  <c r="I1329" i="10" s="1"/>
  <c r="J1329" i="10" s="1"/>
  <c r="K1329" i="10" s="1"/>
  <c r="H1330" i="10"/>
  <c r="I1330" i="10" s="1"/>
  <c r="J1330" i="10" s="1"/>
  <c r="K1330" i="10" s="1"/>
  <c r="H1331" i="10"/>
  <c r="I1331" i="10" s="1"/>
  <c r="J1331" i="10" s="1"/>
  <c r="K1331" i="10" s="1"/>
  <c r="H1332" i="10"/>
  <c r="I1332" i="10" s="1"/>
  <c r="J1332" i="10" s="1"/>
  <c r="K1332" i="10" s="1"/>
  <c r="H1333" i="10"/>
  <c r="I1333" i="10" s="1"/>
  <c r="J1333" i="10" s="1"/>
  <c r="K1333" i="10" s="1"/>
  <c r="H1334" i="10"/>
  <c r="I1334" i="10" s="1"/>
  <c r="J1334" i="10" s="1"/>
  <c r="K1334" i="10" s="1"/>
  <c r="H1335" i="10"/>
  <c r="I1335" i="10" s="1"/>
  <c r="J1335" i="10" s="1"/>
  <c r="K1335" i="10" s="1"/>
  <c r="H1336" i="10"/>
  <c r="I1336" i="10" s="1"/>
  <c r="J1336" i="10" s="1"/>
  <c r="K1336" i="10" s="1"/>
  <c r="H1337" i="10"/>
  <c r="I1337" i="10" s="1"/>
  <c r="J1337" i="10" s="1"/>
  <c r="K1337" i="10" s="1"/>
  <c r="H1338" i="10"/>
  <c r="I1338" i="10" s="1"/>
  <c r="J1338" i="10" s="1"/>
  <c r="K1338" i="10" s="1"/>
  <c r="H1339" i="10"/>
  <c r="I1339" i="10" s="1"/>
  <c r="J1339" i="10" s="1"/>
  <c r="K1339" i="10" s="1"/>
  <c r="H1340" i="10"/>
  <c r="I1340" i="10" s="1"/>
  <c r="J1340" i="10" s="1"/>
  <c r="K1340" i="10" s="1"/>
  <c r="H1341" i="10"/>
  <c r="I1341" i="10" s="1"/>
  <c r="J1341" i="10" s="1"/>
  <c r="K1341" i="10" s="1"/>
  <c r="H1342" i="10"/>
  <c r="I1342" i="10" s="1"/>
  <c r="J1342" i="10" s="1"/>
  <c r="K1342" i="10" s="1"/>
  <c r="H1343" i="10"/>
  <c r="I1343" i="10" s="1"/>
  <c r="J1343" i="10" s="1"/>
  <c r="K1343" i="10" s="1"/>
  <c r="H1344" i="10"/>
  <c r="I1344" i="10" s="1"/>
  <c r="J1344" i="10" s="1"/>
  <c r="K1344" i="10" s="1"/>
  <c r="H1345" i="10"/>
  <c r="I1345" i="10" s="1"/>
  <c r="J1345" i="10" s="1"/>
  <c r="K1345" i="10" s="1"/>
  <c r="H1346" i="10"/>
  <c r="I1346" i="10" s="1"/>
  <c r="J1346" i="10" s="1"/>
  <c r="K1346" i="10" s="1"/>
  <c r="H1347" i="10"/>
  <c r="I1347" i="10" s="1"/>
  <c r="J1347" i="10" s="1"/>
  <c r="K1347" i="10" s="1"/>
  <c r="H1348" i="10"/>
  <c r="I1348" i="10" s="1"/>
  <c r="J1348" i="10" s="1"/>
  <c r="K1348" i="10" s="1"/>
  <c r="H1349" i="10"/>
  <c r="I1349" i="10" s="1"/>
  <c r="J1349" i="10" s="1"/>
  <c r="K1349" i="10" s="1"/>
  <c r="H1350" i="10"/>
  <c r="I1350" i="10" s="1"/>
  <c r="J1350" i="10" s="1"/>
  <c r="K1350" i="10" s="1"/>
  <c r="H1351" i="10"/>
  <c r="I1351" i="10" s="1"/>
  <c r="J1351" i="10" s="1"/>
  <c r="K1351" i="10" s="1"/>
  <c r="H1352" i="10"/>
  <c r="I1352" i="10" s="1"/>
  <c r="J1352" i="10" s="1"/>
  <c r="K1352" i="10" s="1"/>
  <c r="H1353" i="10"/>
  <c r="I1353" i="10" s="1"/>
  <c r="J1353" i="10" s="1"/>
  <c r="K1353" i="10" s="1"/>
  <c r="H1354" i="10"/>
  <c r="I1354" i="10" s="1"/>
  <c r="J1354" i="10" s="1"/>
  <c r="K1354" i="10" s="1"/>
  <c r="H1355" i="10"/>
  <c r="I1355" i="10" s="1"/>
  <c r="J1355" i="10" s="1"/>
  <c r="K1355" i="10" s="1"/>
  <c r="H1356" i="10"/>
  <c r="I1356" i="10" s="1"/>
  <c r="J1356" i="10" s="1"/>
  <c r="K1356" i="10" s="1"/>
  <c r="H1357" i="10"/>
  <c r="I1357" i="10" s="1"/>
  <c r="J1357" i="10" s="1"/>
  <c r="K1357" i="10" s="1"/>
  <c r="H1358" i="10"/>
  <c r="I1358" i="10" s="1"/>
  <c r="J1358" i="10" s="1"/>
  <c r="K1358" i="10" s="1"/>
  <c r="H1359" i="10"/>
  <c r="I1359" i="10" s="1"/>
  <c r="J1359" i="10" s="1"/>
  <c r="K1359" i="10" s="1"/>
  <c r="H1360" i="10"/>
  <c r="I1360" i="10" s="1"/>
  <c r="J1360" i="10" s="1"/>
  <c r="K1360" i="10" s="1"/>
  <c r="H1361" i="10"/>
  <c r="I1361" i="10" s="1"/>
  <c r="J1361" i="10" s="1"/>
  <c r="K1361" i="10" s="1"/>
  <c r="H1362" i="10"/>
  <c r="I1362" i="10" s="1"/>
  <c r="J1362" i="10" s="1"/>
  <c r="K1362" i="10" s="1"/>
  <c r="H1363" i="10"/>
  <c r="I1363" i="10" s="1"/>
  <c r="J1363" i="10" s="1"/>
  <c r="K1363" i="10" s="1"/>
  <c r="H1364" i="10"/>
  <c r="I1364" i="10" s="1"/>
  <c r="J1364" i="10" s="1"/>
  <c r="K1364" i="10" s="1"/>
  <c r="H1365" i="10"/>
  <c r="I1365" i="10" s="1"/>
  <c r="J1365" i="10" s="1"/>
  <c r="K1365" i="10" s="1"/>
  <c r="H1366" i="10"/>
  <c r="I1366" i="10" s="1"/>
  <c r="J1366" i="10" s="1"/>
  <c r="K1366" i="10" s="1"/>
  <c r="H1367" i="10"/>
  <c r="I1367" i="10" s="1"/>
  <c r="J1367" i="10" s="1"/>
  <c r="K1367" i="10" s="1"/>
  <c r="H1368" i="10"/>
  <c r="I1368" i="10" s="1"/>
  <c r="J1368" i="10" s="1"/>
  <c r="K1368" i="10" s="1"/>
  <c r="H1369" i="10"/>
  <c r="I1369" i="10" s="1"/>
  <c r="J1369" i="10" s="1"/>
  <c r="K1369" i="10" s="1"/>
  <c r="H1370" i="10"/>
  <c r="I1370" i="10" s="1"/>
  <c r="J1370" i="10" s="1"/>
  <c r="K1370" i="10" s="1"/>
  <c r="H1371" i="10"/>
  <c r="I1371" i="10" s="1"/>
  <c r="J1371" i="10" s="1"/>
  <c r="K1371" i="10" s="1"/>
  <c r="H1372" i="10"/>
  <c r="I1372" i="10" s="1"/>
  <c r="J1372" i="10" s="1"/>
  <c r="K1372" i="10" s="1"/>
  <c r="H1373" i="10"/>
  <c r="I1373" i="10" s="1"/>
  <c r="J1373" i="10" s="1"/>
  <c r="K1373" i="10" s="1"/>
  <c r="H1374" i="10"/>
  <c r="I1374" i="10" s="1"/>
  <c r="J1374" i="10" s="1"/>
  <c r="K1374" i="10" s="1"/>
  <c r="H1375" i="10"/>
  <c r="I1375" i="10" s="1"/>
  <c r="J1375" i="10" s="1"/>
  <c r="K1375" i="10" s="1"/>
  <c r="H1376" i="10"/>
  <c r="I1376" i="10" s="1"/>
  <c r="J1376" i="10" s="1"/>
  <c r="K1376" i="10" s="1"/>
  <c r="H1377" i="10"/>
  <c r="I1377" i="10" s="1"/>
  <c r="J1377" i="10" s="1"/>
  <c r="K1377" i="10" s="1"/>
  <c r="H1378" i="10"/>
  <c r="I1378" i="10" s="1"/>
  <c r="J1378" i="10" s="1"/>
  <c r="K1378" i="10" s="1"/>
  <c r="H1379" i="10"/>
  <c r="I1379" i="10" s="1"/>
  <c r="J1379" i="10" s="1"/>
  <c r="K1379" i="10" s="1"/>
  <c r="H1380" i="10"/>
  <c r="I1380" i="10" s="1"/>
  <c r="J1380" i="10" s="1"/>
  <c r="K1380" i="10" s="1"/>
  <c r="H1381" i="10"/>
  <c r="I1381" i="10" s="1"/>
  <c r="J1381" i="10" s="1"/>
  <c r="K1381" i="10" s="1"/>
  <c r="H1382" i="10"/>
  <c r="I1382" i="10" s="1"/>
  <c r="J1382" i="10" s="1"/>
  <c r="K1382" i="10" s="1"/>
  <c r="H1383" i="10"/>
  <c r="I1383" i="10" s="1"/>
  <c r="J1383" i="10" s="1"/>
  <c r="K1383" i="10" s="1"/>
  <c r="H1384" i="10"/>
  <c r="I1384" i="10" s="1"/>
  <c r="J1384" i="10" s="1"/>
  <c r="K1384" i="10" s="1"/>
  <c r="H1385" i="10"/>
  <c r="I1385" i="10" s="1"/>
  <c r="J1385" i="10" s="1"/>
  <c r="K1385" i="10" s="1"/>
  <c r="H1386" i="10"/>
  <c r="I1386" i="10" s="1"/>
  <c r="J1386" i="10" s="1"/>
  <c r="K1386" i="10" s="1"/>
  <c r="H1387" i="10"/>
  <c r="I1387" i="10" s="1"/>
  <c r="J1387" i="10" s="1"/>
  <c r="K1387" i="10" s="1"/>
  <c r="H1388" i="10"/>
  <c r="I1388" i="10" s="1"/>
  <c r="J1388" i="10" s="1"/>
  <c r="K1388" i="10" s="1"/>
  <c r="H1389" i="10"/>
  <c r="I1389" i="10" s="1"/>
  <c r="J1389" i="10" s="1"/>
  <c r="K1389" i="10" s="1"/>
  <c r="H1390" i="10"/>
  <c r="I1390" i="10" s="1"/>
  <c r="J1390" i="10" s="1"/>
  <c r="K1390" i="10" s="1"/>
  <c r="H1391" i="10"/>
  <c r="I1391" i="10" s="1"/>
  <c r="J1391" i="10" s="1"/>
  <c r="K1391" i="10" s="1"/>
  <c r="H1392" i="10"/>
  <c r="I1392" i="10" s="1"/>
  <c r="J1392" i="10" s="1"/>
  <c r="K1392" i="10" s="1"/>
  <c r="H1393" i="10"/>
  <c r="I1393" i="10" s="1"/>
  <c r="J1393" i="10" s="1"/>
  <c r="K1393" i="10" s="1"/>
  <c r="H1394" i="10"/>
  <c r="I1394" i="10" s="1"/>
  <c r="J1394" i="10" s="1"/>
  <c r="K1394" i="10" s="1"/>
  <c r="H1395" i="10"/>
  <c r="I1395" i="10" s="1"/>
  <c r="J1395" i="10" s="1"/>
  <c r="K1395" i="10" s="1"/>
  <c r="H1396" i="10"/>
  <c r="I1396" i="10" s="1"/>
  <c r="J1396" i="10" s="1"/>
  <c r="K1396" i="10" s="1"/>
  <c r="H1397" i="10"/>
  <c r="I1397" i="10" s="1"/>
  <c r="J1397" i="10" s="1"/>
  <c r="K1397" i="10" s="1"/>
  <c r="H1398" i="10"/>
  <c r="I1398" i="10" s="1"/>
  <c r="J1398" i="10" s="1"/>
  <c r="K1398" i="10" s="1"/>
  <c r="H1399" i="10"/>
  <c r="I1399" i="10" s="1"/>
  <c r="J1399" i="10" s="1"/>
  <c r="K1399" i="10" s="1"/>
  <c r="H1400" i="10"/>
  <c r="I1400" i="10" s="1"/>
  <c r="J1400" i="10" s="1"/>
  <c r="K1400" i="10" s="1"/>
  <c r="H1401" i="10"/>
  <c r="I1401" i="10" s="1"/>
  <c r="J1401" i="10" s="1"/>
  <c r="K1401" i="10" s="1"/>
  <c r="H1402" i="10"/>
  <c r="I1402" i="10" s="1"/>
  <c r="J1402" i="10" s="1"/>
  <c r="K1402" i="10" s="1"/>
  <c r="H1403" i="10"/>
  <c r="I1403" i="10" s="1"/>
  <c r="J1403" i="10" s="1"/>
  <c r="K1403" i="10" s="1"/>
  <c r="H1404" i="10"/>
  <c r="I1404" i="10" s="1"/>
  <c r="J1404" i="10" s="1"/>
  <c r="K1404" i="10" s="1"/>
  <c r="H1405" i="10"/>
  <c r="I1405" i="10" s="1"/>
  <c r="J1405" i="10" s="1"/>
  <c r="K1405" i="10" s="1"/>
  <c r="H1406" i="10"/>
  <c r="I1406" i="10" s="1"/>
  <c r="J1406" i="10" s="1"/>
  <c r="K1406" i="10" s="1"/>
  <c r="H1407" i="10"/>
  <c r="I1407" i="10" s="1"/>
  <c r="J1407" i="10" s="1"/>
  <c r="K1407" i="10" s="1"/>
  <c r="H1408" i="10"/>
  <c r="I1408" i="10" s="1"/>
  <c r="J1408" i="10" s="1"/>
  <c r="K1408" i="10" s="1"/>
  <c r="H1409" i="10"/>
  <c r="I1409" i="10" s="1"/>
  <c r="J1409" i="10" s="1"/>
  <c r="K1409" i="10" s="1"/>
  <c r="H1410" i="10"/>
  <c r="I1410" i="10" s="1"/>
  <c r="J1410" i="10" s="1"/>
  <c r="K1410" i="10" s="1"/>
  <c r="H1411" i="10"/>
  <c r="I1411" i="10" s="1"/>
  <c r="J1411" i="10" s="1"/>
  <c r="K1411" i="10" s="1"/>
  <c r="H1412" i="10"/>
  <c r="I1412" i="10" s="1"/>
  <c r="J1412" i="10" s="1"/>
  <c r="K1412" i="10" s="1"/>
  <c r="H1413" i="10"/>
  <c r="I1413" i="10" s="1"/>
  <c r="J1413" i="10" s="1"/>
  <c r="K1413" i="10" s="1"/>
  <c r="H1414" i="10"/>
  <c r="I1414" i="10" s="1"/>
  <c r="J1414" i="10" s="1"/>
  <c r="K1414" i="10" s="1"/>
  <c r="H1415" i="10"/>
  <c r="I1415" i="10" s="1"/>
  <c r="J1415" i="10" s="1"/>
  <c r="K1415" i="10" s="1"/>
  <c r="H1416" i="10"/>
  <c r="I1416" i="10" s="1"/>
  <c r="J1416" i="10" s="1"/>
  <c r="K1416" i="10" s="1"/>
  <c r="H1417" i="10"/>
  <c r="I1417" i="10" s="1"/>
  <c r="J1417" i="10" s="1"/>
  <c r="K1417" i="10" s="1"/>
  <c r="H1418" i="10"/>
  <c r="I1418" i="10" s="1"/>
  <c r="J1418" i="10" s="1"/>
  <c r="K1418" i="10" s="1"/>
  <c r="H1419" i="10"/>
  <c r="I1419" i="10" s="1"/>
  <c r="J1419" i="10" s="1"/>
  <c r="K1419" i="10" s="1"/>
  <c r="H1420" i="10"/>
  <c r="I1420" i="10" s="1"/>
  <c r="J1420" i="10" s="1"/>
  <c r="K1420" i="10" s="1"/>
  <c r="H1421" i="10"/>
  <c r="I1421" i="10" s="1"/>
  <c r="J1421" i="10" s="1"/>
  <c r="K1421" i="10" s="1"/>
  <c r="H1422" i="10"/>
  <c r="I1422" i="10" s="1"/>
  <c r="J1422" i="10" s="1"/>
  <c r="K1422" i="10" s="1"/>
  <c r="H1423" i="10"/>
  <c r="I1423" i="10" s="1"/>
  <c r="J1423" i="10" s="1"/>
  <c r="K1423" i="10" s="1"/>
  <c r="H1424" i="10"/>
  <c r="I1424" i="10" s="1"/>
  <c r="J1424" i="10" s="1"/>
  <c r="K1424" i="10" s="1"/>
  <c r="H1425" i="10"/>
  <c r="I1425" i="10" s="1"/>
  <c r="J1425" i="10" s="1"/>
  <c r="K1425" i="10" s="1"/>
  <c r="H1426" i="10"/>
  <c r="I1426" i="10" s="1"/>
  <c r="J1426" i="10" s="1"/>
  <c r="K1426" i="10" s="1"/>
  <c r="H1427" i="10"/>
  <c r="I1427" i="10" s="1"/>
  <c r="J1427" i="10" s="1"/>
  <c r="K1427" i="10" s="1"/>
  <c r="H1428" i="10"/>
  <c r="I1428" i="10" s="1"/>
  <c r="J1428" i="10" s="1"/>
  <c r="K1428" i="10" s="1"/>
  <c r="H1429" i="10"/>
  <c r="I1429" i="10" s="1"/>
  <c r="J1429" i="10" s="1"/>
  <c r="K1429" i="10" s="1"/>
  <c r="H1430" i="10"/>
  <c r="I1430" i="10" s="1"/>
  <c r="J1430" i="10" s="1"/>
  <c r="K1430" i="10" s="1"/>
  <c r="H1431" i="10"/>
  <c r="I1431" i="10" s="1"/>
  <c r="J1431" i="10" s="1"/>
  <c r="K1431" i="10" s="1"/>
  <c r="H1432" i="10"/>
  <c r="I1432" i="10" s="1"/>
  <c r="J1432" i="10" s="1"/>
  <c r="K1432" i="10" s="1"/>
  <c r="H1433" i="10"/>
  <c r="I1433" i="10" s="1"/>
  <c r="J1433" i="10" s="1"/>
  <c r="K1433" i="10" s="1"/>
  <c r="H1434" i="10"/>
  <c r="I1434" i="10" s="1"/>
  <c r="J1434" i="10" s="1"/>
  <c r="K1434" i="10" s="1"/>
  <c r="H1435" i="10"/>
  <c r="I1435" i="10" s="1"/>
  <c r="J1435" i="10" s="1"/>
  <c r="K1435" i="10" s="1"/>
  <c r="H1436" i="10"/>
  <c r="I1436" i="10" s="1"/>
  <c r="J1436" i="10" s="1"/>
  <c r="K1436" i="10" s="1"/>
  <c r="H1437" i="10"/>
  <c r="I1437" i="10" s="1"/>
  <c r="J1437" i="10" s="1"/>
  <c r="K1437" i="10" s="1"/>
  <c r="H1438" i="10"/>
  <c r="I1438" i="10" s="1"/>
  <c r="J1438" i="10" s="1"/>
  <c r="K1438" i="10" s="1"/>
  <c r="H1439" i="10"/>
  <c r="I1439" i="10" s="1"/>
  <c r="J1439" i="10" s="1"/>
  <c r="K1439" i="10" s="1"/>
  <c r="H1440" i="10"/>
  <c r="I1440" i="10" s="1"/>
  <c r="J1440" i="10" s="1"/>
  <c r="K1440" i="10" s="1"/>
  <c r="H1441" i="10"/>
  <c r="I1441" i="10" s="1"/>
  <c r="J1441" i="10" s="1"/>
  <c r="K1441" i="10" s="1"/>
  <c r="H1442" i="10"/>
  <c r="I1442" i="10" s="1"/>
  <c r="J1442" i="10" s="1"/>
  <c r="K1442" i="10" s="1"/>
  <c r="H1443" i="10"/>
  <c r="I1443" i="10" s="1"/>
  <c r="J1443" i="10" s="1"/>
  <c r="K1443" i="10" s="1"/>
  <c r="H1444" i="10"/>
  <c r="I1444" i="10" s="1"/>
  <c r="J1444" i="10" s="1"/>
  <c r="K1444" i="10" s="1"/>
  <c r="H1445" i="10"/>
  <c r="I1445" i="10" s="1"/>
  <c r="J1445" i="10" s="1"/>
  <c r="K1445" i="10" s="1"/>
  <c r="H1446" i="10"/>
  <c r="I1446" i="10" s="1"/>
  <c r="J1446" i="10" s="1"/>
  <c r="K1446" i="10" s="1"/>
  <c r="H1447" i="10"/>
  <c r="I1447" i="10" s="1"/>
  <c r="J1447" i="10" s="1"/>
  <c r="K1447" i="10" s="1"/>
  <c r="H1448" i="10"/>
  <c r="I1448" i="10" s="1"/>
  <c r="J1448" i="10" s="1"/>
  <c r="K1448" i="10" s="1"/>
  <c r="H1449" i="10"/>
  <c r="I1449" i="10" s="1"/>
  <c r="J1449" i="10" s="1"/>
  <c r="K1449" i="10" s="1"/>
  <c r="H1450" i="10"/>
  <c r="I1450" i="10" s="1"/>
  <c r="J1450" i="10" s="1"/>
  <c r="K1450" i="10" s="1"/>
  <c r="H1451" i="10"/>
  <c r="I1451" i="10" s="1"/>
  <c r="J1451" i="10" s="1"/>
  <c r="K1451" i="10" s="1"/>
  <c r="H1452" i="10"/>
  <c r="I1452" i="10" s="1"/>
  <c r="J1452" i="10" s="1"/>
  <c r="K1452" i="10" s="1"/>
  <c r="H1453" i="10"/>
  <c r="I1453" i="10" s="1"/>
  <c r="J1453" i="10" s="1"/>
  <c r="K1453" i="10" s="1"/>
  <c r="H1454" i="10"/>
  <c r="I1454" i="10" s="1"/>
  <c r="J1454" i="10" s="1"/>
  <c r="K1454" i="10" s="1"/>
  <c r="H1455" i="10"/>
  <c r="I1455" i="10" s="1"/>
  <c r="J1455" i="10" s="1"/>
  <c r="K1455" i="10" s="1"/>
  <c r="H1456" i="10"/>
  <c r="I1456" i="10" s="1"/>
  <c r="J1456" i="10" s="1"/>
  <c r="K1456" i="10" s="1"/>
  <c r="H1457" i="10"/>
  <c r="I1457" i="10" s="1"/>
  <c r="J1457" i="10" s="1"/>
  <c r="K1457" i="10" s="1"/>
  <c r="H1458" i="10"/>
  <c r="I1458" i="10" s="1"/>
  <c r="J1458" i="10" s="1"/>
  <c r="K1458" i="10" s="1"/>
  <c r="H1459" i="10"/>
  <c r="I1459" i="10" s="1"/>
  <c r="J1459" i="10" s="1"/>
  <c r="K1459" i="10" s="1"/>
  <c r="H1460" i="10"/>
  <c r="I1460" i="10" s="1"/>
  <c r="J1460" i="10" s="1"/>
  <c r="K1460" i="10" s="1"/>
  <c r="H1461" i="10"/>
  <c r="I1461" i="10" s="1"/>
  <c r="J1461" i="10" s="1"/>
  <c r="K1461" i="10" s="1"/>
  <c r="H1462" i="10"/>
  <c r="I1462" i="10" s="1"/>
  <c r="J1462" i="10" s="1"/>
  <c r="K1462" i="10" s="1"/>
  <c r="H1463" i="10"/>
  <c r="I1463" i="10" s="1"/>
  <c r="J1463" i="10" s="1"/>
  <c r="K1463" i="10" s="1"/>
  <c r="H1464" i="10"/>
  <c r="I1464" i="10" s="1"/>
  <c r="J1464" i="10" s="1"/>
  <c r="K1464" i="10" s="1"/>
  <c r="H1465" i="10"/>
  <c r="I1465" i="10" s="1"/>
  <c r="J1465" i="10" s="1"/>
  <c r="K1465" i="10" s="1"/>
  <c r="H1466" i="10"/>
  <c r="I1466" i="10" s="1"/>
  <c r="J1466" i="10" s="1"/>
  <c r="K1466" i="10" s="1"/>
  <c r="H1467" i="10"/>
  <c r="I1467" i="10" s="1"/>
  <c r="J1467" i="10" s="1"/>
  <c r="K1467" i="10" s="1"/>
  <c r="H1468" i="10"/>
  <c r="I1468" i="10" s="1"/>
  <c r="J1468" i="10" s="1"/>
  <c r="K1468" i="10" s="1"/>
  <c r="H1469" i="10"/>
  <c r="I1469" i="10" s="1"/>
  <c r="J1469" i="10" s="1"/>
  <c r="K1469" i="10" s="1"/>
  <c r="H1470" i="10"/>
  <c r="I1470" i="10" s="1"/>
  <c r="J1470" i="10" s="1"/>
  <c r="K1470" i="10" s="1"/>
  <c r="H1471" i="10"/>
  <c r="I1471" i="10" s="1"/>
  <c r="J1471" i="10" s="1"/>
  <c r="K1471" i="10" s="1"/>
  <c r="H1472" i="10"/>
  <c r="I1472" i="10" s="1"/>
  <c r="J1472" i="10" s="1"/>
  <c r="K1472" i="10" s="1"/>
  <c r="H1473" i="10"/>
  <c r="I1473" i="10" s="1"/>
  <c r="J1473" i="10" s="1"/>
  <c r="K1473" i="10" s="1"/>
  <c r="H1474" i="10"/>
  <c r="I1474" i="10" s="1"/>
  <c r="J1474" i="10" s="1"/>
  <c r="K1474" i="10" s="1"/>
  <c r="H1475" i="10"/>
  <c r="I1475" i="10" s="1"/>
  <c r="J1475" i="10" s="1"/>
  <c r="K1475" i="10" s="1"/>
  <c r="H1476" i="10"/>
  <c r="I1476" i="10" s="1"/>
  <c r="J1476" i="10" s="1"/>
  <c r="K1476" i="10" s="1"/>
  <c r="H1477" i="10"/>
  <c r="I1477" i="10" s="1"/>
  <c r="J1477" i="10" s="1"/>
  <c r="K1477" i="10" s="1"/>
  <c r="H1478" i="10"/>
  <c r="I1478" i="10" s="1"/>
  <c r="J1478" i="10" s="1"/>
  <c r="K1478" i="10" s="1"/>
  <c r="H1479" i="10"/>
  <c r="I1479" i="10" s="1"/>
  <c r="J1479" i="10" s="1"/>
  <c r="K1479" i="10" s="1"/>
  <c r="H1480" i="10"/>
  <c r="I1480" i="10" s="1"/>
  <c r="J1480" i="10" s="1"/>
  <c r="K1480" i="10" s="1"/>
  <c r="H1481" i="10"/>
  <c r="I1481" i="10" s="1"/>
  <c r="J1481" i="10" s="1"/>
  <c r="K1481" i="10" s="1"/>
  <c r="H1482" i="10"/>
  <c r="I1482" i="10" s="1"/>
  <c r="J1482" i="10" s="1"/>
  <c r="K1482" i="10" s="1"/>
  <c r="H1483" i="10"/>
  <c r="I1483" i="10" s="1"/>
  <c r="J1483" i="10" s="1"/>
  <c r="K1483" i="10" s="1"/>
  <c r="H1484" i="10"/>
  <c r="I1484" i="10" s="1"/>
  <c r="J1484" i="10" s="1"/>
  <c r="K1484" i="10" s="1"/>
  <c r="H1485" i="10"/>
  <c r="I1485" i="10" s="1"/>
  <c r="J1485" i="10" s="1"/>
  <c r="K1485" i="10" s="1"/>
  <c r="H1486" i="10"/>
  <c r="I1486" i="10" s="1"/>
  <c r="J1486" i="10" s="1"/>
  <c r="K1486" i="10" s="1"/>
  <c r="H1487" i="10"/>
  <c r="I1487" i="10" s="1"/>
  <c r="J1487" i="10" s="1"/>
  <c r="K1487" i="10" s="1"/>
  <c r="H1488" i="10"/>
  <c r="I1488" i="10" s="1"/>
  <c r="J1488" i="10" s="1"/>
  <c r="K1488" i="10" s="1"/>
  <c r="H1489" i="10"/>
  <c r="I1489" i="10" s="1"/>
  <c r="J1489" i="10" s="1"/>
  <c r="K1489" i="10" s="1"/>
  <c r="H1490" i="10"/>
  <c r="I1490" i="10" s="1"/>
  <c r="J1490" i="10" s="1"/>
  <c r="K1490" i="10" s="1"/>
  <c r="H1491" i="10"/>
  <c r="I1491" i="10" s="1"/>
  <c r="J1491" i="10" s="1"/>
  <c r="K1491" i="10" s="1"/>
  <c r="H1492" i="10"/>
  <c r="I1492" i="10" s="1"/>
  <c r="J1492" i="10" s="1"/>
  <c r="K1492" i="10" s="1"/>
  <c r="H1493" i="10"/>
  <c r="I1493" i="10" s="1"/>
  <c r="J1493" i="10" s="1"/>
  <c r="K1493" i="10" s="1"/>
  <c r="H1494" i="10"/>
  <c r="I1494" i="10" s="1"/>
  <c r="J1494" i="10" s="1"/>
  <c r="K1494" i="10" s="1"/>
  <c r="H1495" i="10"/>
  <c r="I1495" i="10" s="1"/>
  <c r="J1495" i="10" s="1"/>
  <c r="K1495" i="10" s="1"/>
  <c r="H1496" i="10"/>
  <c r="I1496" i="10" s="1"/>
  <c r="J1496" i="10" s="1"/>
  <c r="K1496" i="10" s="1"/>
  <c r="H1497" i="10"/>
  <c r="I1497" i="10" s="1"/>
  <c r="J1497" i="10" s="1"/>
  <c r="K1497" i="10" s="1"/>
  <c r="H1498" i="10"/>
  <c r="I1498" i="10" s="1"/>
  <c r="J1498" i="10" s="1"/>
  <c r="K1498" i="10" s="1"/>
  <c r="H1499" i="10"/>
  <c r="I1499" i="10" s="1"/>
  <c r="J1499" i="10" s="1"/>
  <c r="K1499" i="10" s="1"/>
  <c r="H1500" i="10"/>
  <c r="I1500" i="10" s="1"/>
  <c r="J1500" i="10" s="1"/>
  <c r="K1500" i="10" s="1"/>
  <c r="H1501" i="10"/>
  <c r="I1501" i="10" s="1"/>
  <c r="J1501" i="10" s="1"/>
  <c r="K1501" i="10" s="1"/>
  <c r="H1502" i="10"/>
  <c r="I1502" i="10" s="1"/>
  <c r="J1502" i="10" s="1"/>
  <c r="K1502" i="10" s="1"/>
  <c r="H1503" i="10"/>
  <c r="I1503" i="10" s="1"/>
  <c r="J1503" i="10" s="1"/>
  <c r="K1503" i="10" s="1"/>
  <c r="H1504" i="10"/>
  <c r="I1504" i="10" s="1"/>
  <c r="J1504" i="10" s="1"/>
  <c r="K1504" i="10" s="1"/>
  <c r="H1505" i="10"/>
  <c r="I1505" i="10" s="1"/>
  <c r="J1505" i="10" s="1"/>
  <c r="K1505" i="10" s="1"/>
  <c r="H1506" i="10"/>
  <c r="I1506" i="10" s="1"/>
  <c r="J1506" i="10" s="1"/>
  <c r="K1506" i="10" s="1"/>
  <c r="H1507" i="10"/>
  <c r="I1507" i="10" s="1"/>
  <c r="J1507" i="10" s="1"/>
  <c r="K1507" i="10" s="1"/>
  <c r="H1508" i="10"/>
  <c r="I1508" i="10" s="1"/>
  <c r="J1508" i="10" s="1"/>
  <c r="K1508" i="10" s="1"/>
  <c r="H1509" i="10"/>
  <c r="I1509" i="10" s="1"/>
  <c r="J1509" i="10" s="1"/>
  <c r="K1509" i="10" s="1"/>
  <c r="H1510" i="10"/>
  <c r="I1510" i="10" s="1"/>
  <c r="J1510" i="10" s="1"/>
  <c r="K1510" i="10" s="1"/>
  <c r="H1511" i="10"/>
  <c r="I1511" i="10" s="1"/>
  <c r="J1511" i="10" s="1"/>
  <c r="K1511" i="10" s="1"/>
  <c r="H1512" i="10"/>
  <c r="I1512" i="10" s="1"/>
  <c r="J1512" i="10" s="1"/>
  <c r="K1512" i="10" s="1"/>
  <c r="H1513" i="10"/>
  <c r="I1513" i="10" s="1"/>
  <c r="J1513" i="10" s="1"/>
  <c r="K1513" i="10" s="1"/>
  <c r="H1514" i="10"/>
  <c r="I1514" i="10" s="1"/>
  <c r="J1514" i="10" s="1"/>
  <c r="K1514" i="10" s="1"/>
  <c r="H1515" i="10"/>
  <c r="I1515" i="10" s="1"/>
  <c r="J1515" i="10" s="1"/>
  <c r="K1515" i="10" s="1"/>
  <c r="H1516" i="10"/>
  <c r="I1516" i="10" s="1"/>
  <c r="J1516" i="10" s="1"/>
  <c r="K1516" i="10" s="1"/>
  <c r="H1517" i="10"/>
  <c r="I1517" i="10" s="1"/>
  <c r="J1517" i="10" s="1"/>
  <c r="K1517" i="10" s="1"/>
  <c r="H1518" i="10"/>
  <c r="I1518" i="10" s="1"/>
  <c r="J1518" i="10" s="1"/>
  <c r="K1518" i="10" s="1"/>
  <c r="H1519" i="10"/>
  <c r="I1519" i="10" s="1"/>
  <c r="J1519" i="10" s="1"/>
  <c r="K1519" i="10" s="1"/>
  <c r="H1520" i="10"/>
  <c r="I1520" i="10" s="1"/>
  <c r="J1520" i="10" s="1"/>
  <c r="K1520" i="10" s="1"/>
  <c r="H1521" i="10"/>
  <c r="I1521" i="10" s="1"/>
  <c r="J1521" i="10" s="1"/>
  <c r="K1521" i="10" s="1"/>
  <c r="H1522" i="10"/>
  <c r="I1522" i="10" s="1"/>
  <c r="J1522" i="10" s="1"/>
  <c r="K1522" i="10" s="1"/>
  <c r="H1523" i="10"/>
  <c r="I1523" i="10" s="1"/>
  <c r="J1523" i="10" s="1"/>
  <c r="K1523" i="10" s="1"/>
  <c r="H1524" i="10"/>
  <c r="I1524" i="10" s="1"/>
  <c r="J1524" i="10" s="1"/>
  <c r="K1524" i="10" s="1"/>
  <c r="H1525" i="10"/>
  <c r="I1525" i="10" s="1"/>
  <c r="J1525" i="10" s="1"/>
  <c r="K1525" i="10" s="1"/>
  <c r="H1526" i="10"/>
  <c r="I1526" i="10" s="1"/>
  <c r="J1526" i="10" s="1"/>
  <c r="K1526" i="10" s="1"/>
  <c r="H1527" i="10"/>
  <c r="I1527" i="10" s="1"/>
  <c r="J1527" i="10" s="1"/>
  <c r="K1527" i="10" s="1"/>
  <c r="H1528" i="10"/>
  <c r="I1528" i="10" s="1"/>
  <c r="J1528" i="10" s="1"/>
  <c r="K1528" i="10" s="1"/>
  <c r="H1529" i="10"/>
  <c r="I1529" i="10" s="1"/>
  <c r="J1529" i="10" s="1"/>
  <c r="K1529" i="10" s="1"/>
  <c r="H1530" i="10"/>
  <c r="I1530" i="10" s="1"/>
  <c r="J1530" i="10" s="1"/>
  <c r="K1530" i="10" s="1"/>
  <c r="H1531" i="10"/>
  <c r="I1531" i="10" s="1"/>
  <c r="J1531" i="10" s="1"/>
  <c r="K1531" i="10" s="1"/>
  <c r="H1532" i="10"/>
  <c r="I1532" i="10" s="1"/>
  <c r="J1532" i="10" s="1"/>
  <c r="K1532" i="10" s="1"/>
  <c r="H1533" i="10"/>
  <c r="I1533" i="10" s="1"/>
  <c r="J1533" i="10" s="1"/>
  <c r="K1533" i="10" s="1"/>
  <c r="H1534" i="10"/>
  <c r="I1534" i="10" s="1"/>
  <c r="J1534" i="10" s="1"/>
  <c r="K1534" i="10" s="1"/>
  <c r="H1535" i="10"/>
  <c r="I1535" i="10" s="1"/>
  <c r="J1535" i="10" s="1"/>
  <c r="K1535" i="10" s="1"/>
  <c r="H1536" i="10"/>
  <c r="I1536" i="10" s="1"/>
  <c r="J1536" i="10" s="1"/>
  <c r="K1536" i="10" s="1"/>
  <c r="H1537" i="10"/>
  <c r="I1537" i="10" s="1"/>
  <c r="J1537" i="10" s="1"/>
  <c r="K1537" i="10" s="1"/>
  <c r="H1538" i="10"/>
  <c r="I1538" i="10" s="1"/>
  <c r="J1538" i="10" s="1"/>
  <c r="K1538" i="10" s="1"/>
  <c r="H1539" i="10"/>
  <c r="I1539" i="10" s="1"/>
  <c r="J1539" i="10" s="1"/>
  <c r="K1539" i="10" s="1"/>
  <c r="H1540" i="10"/>
  <c r="I1540" i="10" s="1"/>
  <c r="J1540" i="10" s="1"/>
  <c r="K1540" i="10" s="1"/>
  <c r="H1541" i="10"/>
  <c r="I1541" i="10" s="1"/>
  <c r="J1541" i="10" s="1"/>
  <c r="K1541" i="10" s="1"/>
  <c r="H1542" i="10"/>
  <c r="I1542" i="10" s="1"/>
  <c r="J1542" i="10" s="1"/>
  <c r="K1542" i="10" s="1"/>
  <c r="H1543" i="10"/>
  <c r="I1543" i="10" s="1"/>
  <c r="J1543" i="10" s="1"/>
  <c r="K1543" i="10" s="1"/>
  <c r="H1544" i="10"/>
  <c r="I1544" i="10" s="1"/>
  <c r="J1544" i="10" s="1"/>
  <c r="K1544" i="10" s="1"/>
  <c r="H1545" i="10"/>
  <c r="I1545" i="10" s="1"/>
  <c r="J1545" i="10" s="1"/>
  <c r="K1545" i="10" s="1"/>
  <c r="H1546" i="10"/>
  <c r="I1546" i="10" s="1"/>
  <c r="J1546" i="10" s="1"/>
  <c r="K1546" i="10" s="1"/>
  <c r="H1547" i="10"/>
  <c r="I1547" i="10" s="1"/>
  <c r="J1547" i="10" s="1"/>
  <c r="K1547" i="10" s="1"/>
  <c r="H1548" i="10"/>
  <c r="I1548" i="10" s="1"/>
  <c r="J1548" i="10" s="1"/>
  <c r="K1548" i="10" s="1"/>
  <c r="H1549" i="10"/>
  <c r="I1549" i="10" s="1"/>
  <c r="J1549" i="10" s="1"/>
  <c r="K1549" i="10" s="1"/>
  <c r="H1550" i="10"/>
  <c r="I1550" i="10" s="1"/>
  <c r="J1550" i="10" s="1"/>
  <c r="K1550" i="10" s="1"/>
  <c r="H1551" i="10"/>
  <c r="I1551" i="10" s="1"/>
  <c r="J1551" i="10" s="1"/>
  <c r="K1551" i="10" s="1"/>
  <c r="H1552" i="10"/>
  <c r="I1552" i="10" s="1"/>
  <c r="J1552" i="10" s="1"/>
  <c r="K1552" i="10" s="1"/>
  <c r="H1553" i="10"/>
  <c r="I1553" i="10" s="1"/>
  <c r="J1553" i="10" s="1"/>
  <c r="K1553" i="10" s="1"/>
  <c r="H1554" i="10"/>
  <c r="I1554" i="10" s="1"/>
  <c r="J1554" i="10" s="1"/>
  <c r="K1554" i="10" s="1"/>
  <c r="H1555" i="10"/>
  <c r="I1555" i="10" s="1"/>
  <c r="J1555" i="10" s="1"/>
  <c r="K1555" i="10" s="1"/>
  <c r="H1556" i="10"/>
  <c r="I1556" i="10" s="1"/>
  <c r="J1556" i="10" s="1"/>
  <c r="K1556" i="10" s="1"/>
  <c r="H1557" i="10"/>
  <c r="I1557" i="10" s="1"/>
  <c r="J1557" i="10" s="1"/>
  <c r="K1557" i="10" s="1"/>
  <c r="H1558" i="10"/>
  <c r="I1558" i="10" s="1"/>
  <c r="J1558" i="10" s="1"/>
  <c r="K1558" i="10" s="1"/>
  <c r="H1559" i="10"/>
  <c r="I1559" i="10" s="1"/>
  <c r="J1559" i="10" s="1"/>
  <c r="K1559" i="10" s="1"/>
  <c r="H1560" i="10"/>
  <c r="I1560" i="10" s="1"/>
  <c r="J1560" i="10" s="1"/>
  <c r="K1560" i="10" s="1"/>
  <c r="H1561" i="10"/>
  <c r="I1561" i="10" s="1"/>
  <c r="J1561" i="10" s="1"/>
  <c r="K1561" i="10" s="1"/>
  <c r="H1562" i="10"/>
  <c r="I1562" i="10" s="1"/>
  <c r="J1562" i="10" s="1"/>
  <c r="K1562" i="10" s="1"/>
  <c r="H1563" i="10"/>
  <c r="I1563" i="10" s="1"/>
  <c r="J1563" i="10" s="1"/>
  <c r="K1563" i="10" s="1"/>
  <c r="H1564" i="10"/>
  <c r="I1564" i="10" s="1"/>
  <c r="J1564" i="10" s="1"/>
  <c r="K1564" i="10" s="1"/>
  <c r="H1565" i="10"/>
  <c r="I1565" i="10" s="1"/>
  <c r="J1565" i="10" s="1"/>
  <c r="K1565" i="10" s="1"/>
  <c r="H1566" i="10"/>
  <c r="I1566" i="10" s="1"/>
  <c r="J1566" i="10" s="1"/>
  <c r="K1566" i="10" s="1"/>
  <c r="H1567" i="10"/>
  <c r="I1567" i="10" s="1"/>
  <c r="J1567" i="10" s="1"/>
  <c r="K1567" i="10" s="1"/>
  <c r="H1568" i="10"/>
  <c r="I1568" i="10" s="1"/>
  <c r="J1568" i="10" s="1"/>
  <c r="K1568" i="10" s="1"/>
  <c r="H1569" i="10"/>
  <c r="I1569" i="10" s="1"/>
  <c r="J1569" i="10" s="1"/>
  <c r="K1569" i="10" s="1"/>
  <c r="H1570" i="10"/>
  <c r="I1570" i="10" s="1"/>
  <c r="J1570" i="10" s="1"/>
  <c r="K1570" i="10" s="1"/>
  <c r="H1571" i="10"/>
  <c r="I1571" i="10" s="1"/>
  <c r="J1571" i="10" s="1"/>
  <c r="K1571" i="10" s="1"/>
  <c r="H1572" i="10"/>
  <c r="I1572" i="10" s="1"/>
  <c r="J1572" i="10" s="1"/>
  <c r="K1572" i="10" s="1"/>
  <c r="H1573" i="10"/>
  <c r="I1573" i="10" s="1"/>
  <c r="J1573" i="10" s="1"/>
  <c r="K1573" i="10" s="1"/>
  <c r="H1574" i="10"/>
  <c r="I1574" i="10" s="1"/>
  <c r="J1574" i="10" s="1"/>
  <c r="K1574" i="10" s="1"/>
  <c r="H1575" i="10"/>
  <c r="I1575" i="10" s="1"/>
  <c r="J1575" i="10" s="1"/>
  <c r="K1575" i="10" s="1"/>
  <c r="H1576" i="10"/>
  <c r="I1576" i="10" s="1"/>
  <c r="J1576" i="10" s="1"/>
  <c r="K1576" i="10" s="1"/>
  <c r="H1577" i="10"/>
  <c r="I1577" i="10" s="1"/>
  <c r="J1577" i="10" s="1"/>
  <c r="K1577" i="10" s="1"/>
  <c r="H1578" i="10"/>
  <c r="I1578" i="10" s="1"/>
  <c r="J1578" i="10" s="1"/>
  <c r="K1578" i="10" s="1"/>
  <c r="H1579" i="10"/>
  <c r="I1579" i="10" s="1"/>
  <c r="J1579" i="10" s="1"/>
  <c r="K1579" i="10" s="1"/>
  <c r="H1580" i="10"/>
  <c r="I1580" i="10" s="1"/>
  <c r="J1580" i="10" s="1"/>
  <c r="K1580" i="10" s="1"/>
  <c r="H1581" i="10"/>
  <c r="I1581" i="10" s="1"/>
  <c r="J1581" i="10" s="1"/>
  <c r="K1581" i="10" s="1"/>
  <c r="H1582" i="10"/>
  <c r="I1582" i="10" s="1"/>
  <c r="J1582" i="10" s="1"/>
  <c r="K1582" i="10" s="1"/>
  <c r="H1583" i="10"/>
  <c r="I1583" i="10" s="1"/>
  <c r="J1583" i="10" s="1"/>
  <c r="K1583" i="10" s="1"/>
  <c r="H1584" i="10"/>
  <c r="I1584" i="10" s="1"/>
  <c r="J1584" i="10" s="1"/>
  <c r="K1584" i="10" s="1"/>
  <c r="H1585" i="10"/>
  <c r="I1585" i="10" s="1"/>
  <c r="J1585" i="10" s="1"/>
  <c r="K1585" i="10" s="1"/>
  <c r="H1586" i="10"/>
  <c r="I1586" i="10" s="1"/>
  <c r="J1586" i="10" s="1"/>
  <c r="K1586" i="10" s="1"/>
  <c r="H1587" i="10"/>
  <c r="I1587" i="10" s="1"/>
  <c r="J1587" i="10" s="1"/>
  <c r="K1587" i="10" s="1"/>
  <c r="H1588" i="10"/>
  <c r="I1588" i="10" s="1"/>
  <c r="J1588" i="10" s="1"/>
  <c r="K1588" i="10" s="1"/>
  <c r="H1589" i="10"/>
  <c r="I1589" i="10" s="1"/>
  <c r="J1589" i="10" s="1"/>
  <c r="K1589" i="10" s="1"/>
  <c r="H1590" i="10"/>
  <c r="I1590" i="10" s="1"/>
  <c r="J1590" i="10" s="1"/>
  <c r="K1590" i="10" s="1"/>
  <c r="H1591" i="10"/>
  <c r="I1591" i="10" s="1"/>
  <c r="J1591" i="10" s="1"/>
  <c r="K1591" i="10" s="1"/>
  <c r="H1592" i="10"/>
  <c r="I1592" i="10" s="1"/>
  <c r="J1592" i="10" s="1"/>
  <c r="K1592" i="10" s="1"/>
  <c r="H1593" i="10"/>
  <c r="I1593" i="10" s="1"/>
  <c r="J1593" i="10" s="1"/>
  <c r="K1593" i="10" s="1"/>
  <c r="H1594" i="10"/>
  <c r="I1594" i="10" s="1"/>
  <c r="J1594" i="10" s="1"/>
  <c r="K1594" i="10" s="1"/>
  <c r="H1595" i="10"/>
  <c r="I1595" i="10" s="1"/>
  <c r="J1595" i="10" s="1"/>
  <c r="K1595" i="10" s="1"/>
  <c r="H1596" i="10"/>
  <c r="I1596" i="10" s="1"/>
  <c r="J1596" i="10" s="1"/>
  <c r="K1596" i="10" s="1"/>
  <c r="H1597" i="10"/>
  <c r="I1597" i="10" s="1"/>
  <c r="J1597" i="10" s="1"/>
  <c r="K1597" i="10" s="1"/>
  <c r="H1598" i="10"/>
  <c r="I1598" i="10" s="1"/>
  <c r="J1598" i="10" s="1"/>
  <c r="K1598" i="10" s="1"/>
  <c r="H1599" i="10"/>
  <c r="I1599" i="10" s="1"/>
  <c r="J1599" i="10" s="1"/>
  <c r="K1599" i="10" s="1"/>
  <c r="H1600" i="10"/>
  <c r="I1600" i="10" s="1"/>
  <c r="J1600" i="10" s="1"/>
  <c r="K1600" i="10" s="1"/>
  <c r="H1601" i="10"/>
  <c r="I1601" i="10" s="1"/>
  <c r="J1601" i="10" s="1"/>
  <c r="K1601" i="10" s="1"/>
  <c r="H1602" i="10"/>
  <c r="I1602" i="10" s="1"/>
  <c r="J1602" i="10" s="1"/>
  <c r="K1602" i="10" s="1"/>
  <c r="H1603" i="10"/>
  <c r="I1603" i="10" s="1"/>
  <c r="J1603" i="10" s="1"/>
  <c r="K1603" i="10" s="1"/>
  <c r="H1604" i="10"/>
  <c r="I1604" i="10" s="1"/>
  <c r="J1604" i="10" s="1"/>
  <c r="K1604" i="10" s="1"/>
  <c r="H1605" i="10"/>
  <c r="I1605" i="10" s="1"/>
  <c r="J1605" i="10" s="1"/>
  <c r="K1605" i="10" s="1"/>
  <c r="H1606" i="10"/>
  <c r="I1606" i="10" s="1"/>
  <c r="J1606" i="10" s="1"/>
  <c r="K1606" i="10" s="1"/>
  <c r="H1607" i="10"/>
  <c r="I1607" i="10" s="1"/>
  <c r="J1607" i="10" s="1"/>
  <c r="K1607" i="10" s="1"/>
  <c r="H1608" i="10"/>
  <c r="I1608" i="10" s="1"/>
  <c r="J1608" i="10" s="1"/>
  <c r="K1608" i="10" s="1"/>
  <c r="H1609" i="10"/>
  <c r="I1609" i="10" s="1"/>
  <c r="J1609" i="10" s="1"/>
  <c r="K1609" i="10" s="1"/>
  <c r="H1610" i="10"/>
  <c r="I1610" i="10" s="1"/>
  <c r="J1610" i="10" s="1"/>
  <c r="K1610" i="10" s="1"/>
  <c r="H1611" i="10"/>
  <c r="I1611" i="10" s="1"/>
  <c r="J1611" i="10" s="1"/>
  <c r="K1611" i="10" s="1"/>
  <c r="H1612" i="10"/>
  <c r="I1612" i="10" s="1"/>
  <c r="J1612" i="10" s="1"/>
  <c r="K1612" i="10" s="1"/>
  <c r="H1613" i="10"/>
  <c r="I1613" i="10" s="1"/>
  <c r="J1613" i="10" s="1"/>
  <c r="K1613" i="10" s="1"/>
  <c r="H1614" i="10"/>
  <c r="I1614" i="10" s="1"/>
  <c r="J1614" i="10" s="1"/>
  <c r="K1614" i="10" s="1"/>
  <c r="H1615" i="10"/>
  <c r="I1615" i="10" s="1"/>
  <c r="J1615" i="10" s="1"/>
  <c r="K1615" i="10" s="1"/>
  <c r="H1616" i="10"/>
  <c r="I1616" i="10" s="1"/>
  <c r="J1616" i="10" s="1"/>
  <c r="K1616" i="10" s="1"/>
  <c r="H1617" i="10"/>
  <c r="I1617" i="10" s="1"/>
  <c r="J1617" i="10" s="1"/>
  <c r="K1617" i="10" s="1"/>
  <c r="H1618" i="10"/>
  <c r="I1618" i="10" s="1"/>
  <c r="J1618" i="10" s="1"/>
  <c r="K1618" i="10" s="1"/>
  <c r="H1619" i="10"/>
  <c r="I1619" i="10" s="1"/>
  <c r="J1619" i="10" s="1"/>
  <c r="K1619" i="10" s="1"/>
  <c r="H1620" i="10"/>
  <c r="I1620" i="10" s="1"/>
  <c r="J1620" i="10" s="1"/>
  <c r="K1620" i="10" s="1"/>
  <c r="H1621" i="10"/>
  <c r="I1621" i="10" s="1"/>
  <c r="J1621" i="10" s="1"/>
  <c r="K1621" i="10" s="1"/>
  <c r="H1622" i="10"/>
  <c r="I1622" i="10" s="1"/>
  <c r="J1622" i="10" s="1"/>
  <c r="K1622" i="10" s="1"/>
  <c r="H1623" i="10"/>
  <c r="I1623" i="10" s="1"/>
  <c r="J1623" i="10" s="1"/>
  <c r="K1623" i="10" s="1"/>
  <c r="H1624" i="10"/>
  <c r="I1624" i="10" s="1"/>
  <c r="J1624" i="10" s="1"/>
  <c r="K1624" i="10" s="1"/>
  <c r="H1625" i="10"/>
  <c r="I1625" i="10" s="1"/>
  <c r="J1625" i="10" s="1"/>
  <c r="K1625" i="10" s="1"/>
  <c r="H1626" i="10"/>
  <c r="I1626" i="10" s="1"/>
  <c r="J1626" i="10" s="1"/>
  <c r="K1626" i="10" s="1"/>
  <c r="H1627" i="10"/>
  <c r="I1627" i="10" s="1"/>
  <c r="J1627" i="10" s="1"/>
  <c r="K1627" i="10" s="1"/>
  <c r="H1628" i="10"/>
  <c r="I1628" i="10" s="1"/>
  <c r="J1628" i="10" s="1"/>
  <c r="K1628" i="10" s="1"/>
  <c r="H1629" i="10"/>
  <c r="I1629" i="10" s="1"/>
  <c r="J1629" i="10" s="1"/>
  <c r="K1629" i="10" s="1"/>
  <c r="H1630" i="10"/>
  <c r="I1630" i="10" s="1"/>
  <c r="J1630" i="10" s="1"/>
  <c r="K1630" i="10" s="1"/>
  <c r="H1631" i="10"/>
  <c r="I1631" i="10" s="1"/>
  <c r="J1631" i="10" s="1"/>
  <c r="K1631" i="10" s="1"/>
  <c r="H1632" i="10"/>
  <c r="I1632" i="10" s="1"/>
  <c r="J1632" i="10" s="1"/>
  <c r="K1632" i="10" s="1"/>
  <c r="H1633" i="10"/>
  <c r="I1633" i="10" s="1"/>
  <c r="J1633" i="10" s="1"/>
  <c r="K1633" i="10" s="1"/>
  <c r="H1634" i="10"/>
  <c r="I1634" i="10" s="1"/>
  <c r="J1634" i="10" s="1"/>
  <c r="K1634" i="10" s="1"/>
  <c r="H1635" i="10"/>
  <c r="I1635" i="10" s="1"/>
  <c r="J1635" i="10" s="1"/>
  <c r="K1635" i="10" s="1"/>
  <c r="H1636" i="10"/>
  <c r="I1636" i="10" s="1"/>
  <c r="J1636" i="10" s="1"/>
  <c r="K1636" i="10" s="1"/>
  <c r="H1637" i="10"/>
  <c r="I1637" i="10" s="1"/>
  <c r="J1637" i="10" s="1"/>
  <c r="K1637" i="10" s="1"/>
  <c r="H1638" i="10"/>
  <c r="I1638" i="10" s="1"/>
  <c r="J1638" i="10" s="1"/>
  <c r="K1638" i="10" s="1"/>
  <c r="H1639" i="10"/>
  <c r="I1639" i="10" s="1"/>
  <c r="J1639" i="10" s="1"/>
  <c r="K1639" i="10" s="1"/>
  <c r="H1640" i="10"/>
  <c r="I1640" i="10" s="1"/>
  <c r="J1640" i="10" s="1"/>
  <c r="K1640" i="10" s="1"/>
  <c r="H1641" i="10"/>
  <c r="I1641" i="10" s="1"/>
  <c r="J1641" i="10" s="1"/>
  <c r="K1641" i="10" s="1"/>
  <c r="H1642" i="10"/>
  <c r="I1642" i="10" s="1"/>
  <c r="J1642" i="10" s="1"/>
  <c r="K1642" i="10" s="1"/>
  <c r="H1643" i="10"/>
  <c r="I1643" i="10" s="1"/>
  <c r="J1643" i="10" s="1"/>
  <c r="K1643" i="10" s="1"/>
  <c r="H1644" i="10"/>
  <c r="I1644" i="10" s="1"/>
  <c r="J1644" i="10" s="1"/>
  <c r="K1644" i="10" s="1"/>
  <c r="H1645" i="10"/>
  <c r="I1645" i="10" s="1"/>
  <c r="J1645" i="10" s="1"/>
  <c r="K1645" i="10" s="1"/>
  <c r="H1646" i="10"/>
  <c r="I1646" i="10" s="1"/>
  <c r="J1646" i="10" s="1"/>
  <c r="K1646" i="10" s="1"/>
  <c r="H1647" i="10"/>
  <c r="I1647" i="10" s="1"/>
  <c r="J1647" i="10" s="1"/>
  <c r="K1647" i="10" s="1"/>
  <c r="H1648" i="10"/>
  <c r="I1648" i="10" s="1"/>
  <c r="J1648" i="10" s="1"/>
  <c r="K1648" i="10" s="1"/>
  <c r="H1649" i="10"/>
  <c r="I1649" i="10" s="1"/>
  <c r="J1649" i="10" s="1"/>
  <c r="K1649" i="10" s="1"/>
  <c r="H1650" i="10"/>
  <c r="I1650" i="10" s="1"/>
  <c r="J1650" i="10" s="1"/>
  <c r="K1650" i="10" s="1"/>
  <c r="H1651" i="10"/>
  <c r="I1651" i="10" s="1"/>
  <c r="J1651" i="10" s="1"/>
  <c r="K1651" i="10" s="1"/>
  <c r="H1652" i="10"/>
  <c r="I1652" i="10" s="1"/>
  <c r="J1652" i="10" s="1"/>
  <c r="K1652" i="10" s="1"/>
  <c r="H1653" i="10"/>
  <c r="I1653" i="10" s="1"/>
  <c r="J1653" i="10" s="1"/>
  <c r="K1653" i="10" s="1"/>
  <c r="H1654" i="10"/>
  <c r="I1654" i="10" s="1"/>
  <c r="J1654" i="10" s="1"/>
  <c r="K1654" i="10" s="1"/>
  <c r="H1655" i="10"/>
  <c r="I1655" i="10" s="1"/>
  <c r="J1655" i="10" s="1"/>
  <c r="K1655" i="10" s="1"/>
  <c r="H1656" i="10"/>
  <c r="I1656" i="10" s="1"/>
  <c r="J1656" i="10" s="1"/>
  <c r="K1656" i="10" s="1"/>
  <c r="H1657" i="10"/>
  <c r="I1657" i="10" s="1"/>
  <c r="J1657" i="10" s="1"/>
  <c r="K1657" i="10" s="1"/>
  <c r="H1658" i="10"/>
  <c r="I1658" i="10" s="1"/>
  <c r="J1658" i="10" s="1"/>
  <c r="K1658" i="10" s="1"/>
  <c r="H1659" i="10"/>
  <c r="I1659" i="10" s="1"/>
  <c r="J1659" i="10" s="1"/>
  <c r="K1659" i="10" s="1"/>
  <c r="H1660" i="10"/>
  <c r="I1660" i="10" s="1"/>
  <c r="J1660" i="10" s="1"/>
  <c r="K1660" i="10" s="1"/>
  <c r="H1661" i="10"/>
  <c r="I1661" i="10" s="1"/>
  <c r="J1661" i="10" s="1"/>
  <c r="K1661" i="10" s="1"/>
  <c r="H1662" i="10"/>
  <c r="I1662" i="10" s="1"/>
  <c r="J1662" i="10" s="1"/>
  <c r="K1662" i="10" s="1"/>
  <c r="H1663" i="10"/>
  <c r="I1663" i="10" s="1"/>
  <c r="J1663" i="10" s="1"/>
  <c r="K1663" i="10" s="1"/>
  <c r="H1664" i="10"/>
  <c r="I1664" i="10" s="1"/>
  <c r="J1664" i="10" s="1"/>
  <c r="K1664" i="10" s="1"/>
  <c r="H1665" i="10"/>
  <c r="I1665" i="10" s="1"/>
  <c r="J1665" i="10" s="1"/>
  <c r="K1665" i="10" s="1"/>
  <c r="H1666" i="10"/>
  <c r="I1666" i="10" s="1"/>
  <c r="J1666" i="10" s="1"/>
  <c r="K1666" i="10" s="1"/>
  <c r="H1667" i="10"/>
  <c r="I1667" i="10" s="1"/>
  <c r="J1667" i="10" s="1"/>
  <c r="K1667" i="10" s="1"/>
  <c r="H1668" i="10"/>
  <c r="I1668" i="10" s="1"/>
  <c r="J1668" i="10" s="1"/>
  <c r="K1668" i="10" s="1"/>
  <c r="H1669" i="10"/>
  <c r="I1669" i="10" s="1"/>
  <c r="J1669" i="10" s="1"/>
  <c r="K1669" i="10" s="1"/>
  <c r="H1670" i="10"/>
  <c r="I1670" i="10" s="1"/>
  <c r="J1670" i="10" s="1"/>
  <c r="K1670" i="10" s="1"/>
  <c r="H1671" i="10"/>
  <c r="I1671" i="10" s="1"/>
  <c r="J1671" i="10" s="1"/>
  <c r="K1671" i="10" s="1"/>
  <c r="H1672" i="10"/>
  <c r="I1672" i="10" s="1"/>
  <c r="J1672" i="10" s="1"/>
  <c r="K1672" i="10" s="1"/>
  <c r="H1673" i="10"/>
  <c r="I1673" i="10" s="1"/>
  <c r="J1673" i="10" s="1"/>
  <c r="K1673" i="10" s="1"/>
  <c r="H1674" i="10"/>
  <c r="I1674" i="10" s="1"/>
  <c r="J1674" i="10" s="1"/>
  <c r="K1674" i="10" s="1"/>
  <c r="H1675" i="10"/>
  <c r="I1675" i="10" s="1"/>
  <c r="J1675" i="10" s="1"/>
  <c r="K1675" i="10" s="1"/>
  <c r="H1676" i="10"/>
  <c r="I1676" i="10" s="1"/>
  <c r="J1676" i="10" s="1"/>
  <c r="K1676" i="10" s="1"/>
  <c r="H1677" i="10"/>
  <c r="I1677" i="10" s="1"/>
  <c r="J1677" i="10" s="1"/>
  <c r="K1677" i="10" s="1"/>
  <c r="H1678" i="10"/>
  <c r="I1678" i="10" s="1"/>
  <c r="J1678" i="10" s="1"/>
  <c r="K1678" i="10" s="1"/>
  <c r="H1679" i="10"/>
  <c r="I1679" i="10" s="1"/>
  <c r="J1679" i="10" s="1"/>
  <c r="K1679" i="10" s="1"/>
  <c r="H1680" i="10"/>
  <c r="I1680" i="10" s="1"/>
  <c r="J1680" i="10" s="1"/>
  <c r="K1680" i="10" s="1"/>
  <c r="H1681" i="10"/>
  <c r="I1681" i="10" s="1"/>
  <c r="J1681" i="10" s="1"/>
  <c r="K1681" i="10" s="1"/>
  <c r="H1682" i="10"/>
  <c r="I1682" i="10" s="1"/>
  <c r="J1682" i="10" s="1"/>
  <c r="K1682" i="10" s="1"/>
  <c r="H1683" i="10"/>
  <c r="I1683" i="10" s="1"/>
  <c r="J1683" i="10" s="1"/>
  <c r="K1683" i="10" s="1"/>
  <c r="H1684" i="10"/>
  <c r="I1684" i="10" s="1"/>
  <c r="J1684" i="10" s="1"/>
  <c r="K1684" i="10" s="1"/>
  <c r="H1685" i="10"/>
  <c r="I1685" i="10" s="1"/>
  <c r="J1685" i="10" s="1"/>
  <c r="K1685" i="10" s="1"/>
  <c r="H1686" i="10"/>
  <c r="I1686" i="10" s="1"/>
  <c r="J1686" i="10" s="1"/>
  <c r="K1686" i="10" s="1"/>
  <c r="H1687" i="10"/>
  <c r="I1687" i="10" s="1"/>
  <c r="J1687" i="10" s="1"/>
  <c r="K1687" i="10" s="1"/>
  <c r="H1688" i="10"/>
  <c r="I1688" i="10" s="1"/>
  <c r="J1688" i="10" s="1"/>
  <c r="K1688" i="10" s="1"/>
  <c r="H1689" i="10"/>
  <c r="I1689" i="10" s="1"/>
  <c r="J1689" i="10" s="1"/>
  <c r="K1689" i="10" s="1"/>
  <c r="H1690" i="10"/>
  <c r="I1690" i="10" s="1"/>
  <c r="J1690" i="10" s="1"/>
  <c r="K1690" i="10" s="1"/>
  <c r="H1691" i="10"/>
  <c r="I1691" i="10" s="1"/>
  <c r="J1691" i="10" s="1"/>
  <c r="K1691" i="10" s="1"/>
  <c r="H1692" i="10"/>
  <c r="I1692" i="10" s="1"/>
  <c r="J1692" i="10" s="1"/>
  <c r="K1692" i="10" s="1"/>
  <c r="H1693" i="10"/>
  <c r="I1693" i="10" s="1"/>
  <c r="J1693" i="10" s="1"/>
  <c r="K1693" i="10" s="1"/>
  <c r="H1694" i="10"/>
  <c r="I1694" i="10" s="1"/>
  <c r="J1694" i="10" s="1"/>
  <c r="K1694" i="10" s="1"/>
  <c r="H1695" i="10"/>
  <c r="I1695" i="10" s="1"/>
  <c r="J1695" i="10" s="1"/>
  <c r="K1695" i="10" s="1"/>
  <c r="H1696" i="10"/>
  <c r="I1696" i="10" s="1"/>
  <c r="J1696" i="10" s="1"/>
  <c r="K1696" i="10" s="1"/>
  <c r="H1697" i="10"/>
  <c r="I1697" i="10" s="1"/>
  <c r="J1697" i="10" s="1"/>
  <c r="K1697" i="10" s="1"/>
  <c r="H1698" i="10"/>
  <c r="I1698" i="10" s="1"/>
  <c r="J1698" i="10" s="1"/>
  <c r="K1698" i="10" s="1"/>
  <c r="H1699" i="10"/>
  <c r="I1699" i="10" s="1"/>
  <c r="J1699" i="10" s="1"/>
  <c r="K1699" i="10" s="1"/>
  <c r="H1700" i="10"/>
  <c r="I1700" i="10" s="1"/>
  <c r="J1700" i="10" s="1"/>
  <c r="K1700" i="10" s="1"/>
  <c r="H1701" i="10"/>
  <c r="I1701" i="10" s="1"/>
  <c r="J1701" i="10" s="1"/>
  <c r="K1701" i="10" s="1"/>
  <c r="H1702" i="10"/>
  <c r="I1702" i="10" s="1"/>
  <c r="J1702" i="10" s="1"/>
  <c r="K1702" i="10" s="1"/>
  <c r="H1703" i="10"/>
  <c r="I1703" i="10" s="1"/>
  <c r="J1703" i="10" s="1"/>
  <c r="K1703" i="10" s="1"/>
  <c r="H1704" i="10"/>
  <c r="I1704" i="10" s="1"/>
  <c r="J1704" i="10" s="1"/>
  <c r="K1704" i="10" s="1"/>
  <c r="H1705" i="10"/>
  <c r="I1705" i="10" s="1"/>
  <c r="J1705" i="10" s="1"/>
  <c r="K1705" i="10" s="1"/>
  <c r="H1706" i="10"/>
  <c r="I1706" i="10" s="1"/>
  <c r="J1706" i="10" s="1"/>
  <c r="K1706" i="10" s="1"/>
  <c r="H1707" i="10"/>
  <c r="I1707" i="10" s="1"/>
  <c r="J1707" i="10" s="1"/>
  <c r="K1707" i="10" s="1"/>
  <c r="H1708" i="10"/>
  <c r="I1708" i="10" s="1"/>
  <c r="J1708" i="10" s="1"/>
  <c r="K1708" i="10" s="1"/>
  <c r="H1709" i="10"/>
  <c r="I1709" i="10" s="1"/>
  <c r="J1709" i="10" s="1"/>
  <c r="K1709" i="10" s="1"/>
  <c r="H1710" i="10"/>
  <c r="I1710" i="10" s="1"/>
  <c r="J1710" i="10" s="1"/>
  <c r="K1710" i="10" s="1"/>
  <c r="H1711" i="10"/>
  <c r="I1711" i="10" s="1"/>
  <c r="J1711" i="10" s="1"/>
  <c r="K1711" i="10" s="1"/>
  <c r="H1712" i="10"/>
  <c r="I1712" i="10" s="1"/>
  <c r="J1712" i="10" s="1"/>
  <c r="K1712" i="10" s="1"/>
  <c r="H1713" i="10"/>
  <c r="I1713" i="10" s="1"/>
  <c r="J1713" i="10" s="1"/>
  <c r="K1713" i="10" s="1"/>
  <c r="H1714" i="10"/>
  <c r="I1714" i="10" s="1"/>
  <c r="J1714" i="10" s="1"/>
  <c r="K1714" i="10" s="1"/>
  <c r="H1715" i="10"/>
  <c r="I1715" i="10" s="1"/>
  <c r="J1715" i="10" s="1"/>
  <c r="K1715" i="10" s="1"/>
  <c r="H1716" i="10"/>
  <c r="I1716" i="10" s="1"/>
  <c r="J1716" i="10" s="1"/>
  <c r="K1716" i="10" s="1"/>
  <c r="H1717" i="10"/>
  <c r="I1717" i="10" s="1"/>
  <c r="J1717" i="10" s="1"/>
  <c r="K1717" i="10" s="1"/>
  <c r="H1718" i="10"/>
  <c r="I1718" i="10" s="1"/>
  <c r="J1718" i="10" s="1"/>
  <c r="K1718" i="10" s="1"/>
  <c r="H1719" i="10"/>
  <c r="I1719" i="10" s="1"/>
  <c r="J1719" i="10" s="1"/>
  <c r="K1719" i="10" s="1"/>
  <c r="H1720" i="10"/>
  <c r="I1720" i="10" s="1"/>
  <c r="J1720" i="10" s="1"/>
  <c r="K1720" i="10" s="1"/>
  <c r="H1721" i="10"/>
  <c r="I1721" i="10" s="1"/>
  <c r="J1721" i="10" s="1"/>
  <c r="K1721" i="10" s="1"/>
  <c r="H1722" i="10"/>
  <c r="I1722" i="10" s="1"/>
  <c r="J1722" i="10" s="1"/>
  <c r="K1722" i="10" s="1"/>
  <c r="H1723" i="10"/>
  <c r="I1723" i="10" s="1"/>
  <c r="J1723" i="10" s="1"/>
  <c r="K1723" i="10" s="1"/>
  <c r="H1724" i="10"/>
  <c r="I1724" i="10" s="1"/>
  <c r="J1724" i="10" s="1"/>
  <c r="K1724" i="10" s="1"/>
  <c r="H1725" i="10"/>
  <c r="I1725" i="10" s="1"/>
  <c r="J1725" i="10" s="1"/>
  <c r="K1725" i="10" s="1"/>
  <c r="H1726" i="10"/>
  <c r="I1726" i="10" s="1"/>
  <c r="J1726" i="10" s="1"/>
  <c r="K1726" i="10" s="1"/>
  <c r="H1727" i="10"/>
  <c r="I1727" i="10" s="1"/>
  <c r="J1727" i="10" s="1"/>
  <c r="K1727" i="10" s="1"/>
  <c r="H1728" i="10"/>
  <c r="I1728" i="10" s="1"/>
  <c r="J1728" i="10" s="1"/>
  <c r="K1728" i="10" s="1"/>
  <c r="H1729" i="10"/>
  <c r="I1729" i="10" s="1"/>
  <c r="J1729" i="10" s="1"/>
  <c r="K1729" i="10" s="1"/>
  <c r="H1730" i="10"/>
  <c r="I1730" i="10" s="1"/>
  <c r="J1730" i="10" s="1"/>
  <c r="K1730" i="10" s="1"/>
  <c r="H1731" i="10"/>
  <c r="I1731" i="10" s="1"/>
  <c r="J1731" i="10" s="1"/>
  <c r="K1731" i="10" s="1"/>
  <c r="H1732" i="10"/>
  <c r="I1732" i="10" s="1"/>
  <c r="J1732" i="10" s="1"/>
  <c r="K1732" i="10" s="1"/>
  <c r="H1733" i="10"/>
  <c r="I1733" i="10" s="1"/>
  <c r="J1733" i="10" s="1"/>
  <c r="K1733" i="10" s="1"/>
  <c r="H1734" i="10"/>
  <c r="I1734" i="10" s="1"/>
  <c r="J1734" i="10" s="1"/>
  <c r="K1734" i="10" s="1"/>
  <c r="H1735" i="10"/>
  <c r="I1735" i="10" s="1"/>
  <c r="J1735" i="10" s="1"/>
  <c r="K1735" i="10" s="1"/>
  <c r="H1736" i="10"/>
  <c r="I1736" i="10" s="1"/>
  <c r="J1736" i="10" s="1"/>
  <c r="K1736" i="10" s="1"/>
  <c r="H1737" i="10"/>
  <c r="I1737" i="10" s="1"/>
  <c r="J1737" i="10" s="1"/>
  <c r="K1737" i="10" s="1"/>
  <c r="H1738" i="10"/>
  <c r="I1738" i="10" s="1"/>
  <c r="J1738" i="10" s="1"/>
  <c r="K1738" i="10" s="1"/>
  <c r="H1739" i="10"/>
  <c r="I1739" i="10" s="1"/>
  <c r="J1739" i="10" s="1"/>
  <c r="K1739" i="10" s="1"/>
  <c r="H1740" i="10"/>
  <c r="I1740" i="10" s="1"/>
  <c r="J1740" i="10" s="1"/>
  <c r="K1740" i="10" s="1"/>
  <c r="H1741" i="10"/>
  <c r="I1741" i="10" s="1"/>
  <c r="J1741" i="10" s="1"/>
  <c r="K1741" i="10" s="1"/>
  <c r="H1742" i="10"/>
  <c r="I1742" i="10" s="1"/>
  <c r="J1742" i="10" s="1"/>
  <c r="K1742" i="10" s="1"/>
  <c r="H1743" i="10"/>
  <c r="I1743" i="10" s="1"/>
  <c r="J1743" i="10" s="1"/>
  <c r="K1743" i="10" s="1"/>
  <c r="H1744" i="10"/>
  <c r="I1744" i="10" s="1"/>
  <c r="J1744" i="10" s="1"/>
  <c r="K1744" i="10" s="1"/>
  <c r="H1745" i="10"/>
  <c r="I1745" i="10" s="1"/>
  <c r="J1745" i="10" s="1"/>
  <c r="K1745" i="10" s="1"/>
  <c r="H1746" i="10"/>
  <c r="I1746" i="10" s="1"/>
  <c r="J1746" i="10" s="1"/>
  <c r="K1746" i="10" s="1"/>
  <c r="H1747" i="10"/>
  <c r="I1747" i="10" s="1"/>
  <c r="J1747" i="10" s="1"/>
  <c r="K1747" i="10" s="1"/>
  <c r="H1748" i="10"/>
  <c r="I1748" i="10" s="1"/>
  <c r="J1748" i="10" s="1"/>
  <c r="K1748" i="10" s="1"/>
  <c r="H1749" i="10"/>
  <c r="I1749" i="10" s="1"/>
  <c r="J1749" i="10" s="1"/>
  <c r="K1749" i="10" s="1"/>
  <c r="H1750" i="10"/>
  <c r="I1750" i="10" s="1"/>
  <c r="J1750" i="10" s="1"/>
  <c r="K1750" i="10" s="1"/>
  <c r="H1751" i="10"/>
  <c r="I1751" i="10" s="1"/>
  <c r="J1751" i="10" s="1"/>
  <c r="K1751" i="10" s="1"/>
  <c r="H1752" i="10"/>
  <c r="I1752" i="10" s="1"/>
  <c r="J1752" i="10" s="1"/>
  <c r="K1752" i="10" s="1"/>
  <c r="H1753" i="10"/>
  <c r="I1753" i="10" s="1"/>
  <c r="J1753" i="10" s="1"/>
  <c r="K1753" i="10" s="1"/>
  <c r="H1754" i="10"/>
  <c r="I1754" i="10" s="1"/>
  <c r="J1754" i="10" s="1"/>
  <c r="K1754" i="10" s="1"/>
  <c r="H1755" i="10"/>
  <c r="I1755" i="10" s="1"/>
  <c r="J1755" i="10" s="1"/>
  <c r="K1755" i="10" s="1"/>
  <c r="H1756" i="10"/>
  <c r="I1756" i="10" s="1"/>
  <c r="J1756" i="10" s="1"/>
  <c r="K1756" i="10" s="1"/>
  <c r="H1757" i="10"/>
  <c r="I1757" i="10" s="1"/>
  <c r="J1757" i="10" s="1"/>
  <c r="K1757" i="10" s="1"/>
  <c r="H1758" i="10"/>
  <c r="I1758" i="10" s="1"/>
  <c r="J1758" i="10" s="1"/>
  <c r="K1758" i="10" s="1"/>
  <c r="H1759" i="10"/>
  <c r="I1759" i="10" s="1"/>
  <c r="J1759" i="10" s="1"/>
  <c r="K1759" i="10" s="1"/>
  <c r="H1760" i="10"/>
  <c r="I1760" i="10" s="1"/>
  <c r="J1760" i="10" s="1"/>
  <c r="K1760" i="10" s="1"/>
  <c r="H1761" i="10"/>
  <c r="I1761" i="10" s="1"/>
  <c r="J1761" i="10" s="1"/>
  <c r="K1761" i="10" s="1"/>
  <c r="H1762" i="10"/>
  <c r="I1762" i="10" s="1"/>
  <c r="J1762" i="10" s="1"/>
  <c r="K1762" i="10" s="1"/>
  <c r="H1763" i="10"/>
  <c r="I1763" i="10" s="1"/>
  <c r="J1763" i="10" s="1"/>
  <c r="K1763" i="10" s="1"/>
  <c r="H1764" i="10"/>
  <c r="I1764" i="10" s="1"/>
  <c r="J1764" i="10" s="1"/>
  <c r="K1764" i="10" s="1"/>
  <c r="H1765" i="10"/>
  <c r="I1765" i="10" s="1"/>
  <c r="J1765" i="10" s="1"/>
  <c r="K1765" i="10" s="1"/>
  <c r="H1766" i="10"/>
  <c r="I1766" i="10" s="1"/>
  <c r="J1766" i="10" s="1"/>
  <c r="K1766" i="10" s="1"/>
  <c r="H1767" i="10"/>
  <c r="I1767" i="10" s="1"/>
  <c r="J1767" i="10" s="1"/>
  <c r="K1767" i="10" s="1"/>
  <c r="H1768" i="10"/>
  <c r="I1768" i="10" s="1"/>
  <c r="J1768" i="10" s="1"/>
  <c r="K1768" i="10" s="1"/>
  <c r="H1769" i="10"/>
  <c r="I1769" i="10" s="1"/>
  <c r="J1769" i="10" s="1"/>
  <c r="K1769" i="10" s="1"/>
  <c r="H1770" i="10"/>
  <c r="I1770" i="10" s="1"/>
  <c r="J1770" i="10" s="1"/>
  <c r="K1770" i="10" s="1"/>
  <c r="H1771" i="10"/>
  <c r="I1771" i="10" s="1"/>
  <c r="J1771" i="10" s="1"/>
  <c r="K1771" i="10" s="1"/>
  <c r="H1772" i="10"/>
  <c r="I1772" i="10" s="1"/>
  <c r="J1772" i="10" s="1"/>
  <c r="K1772" i="10" s="1"/>
  <c r="H1773" i="10"/>
  <c r="I1773" i="10" s="1"/>
  <c r="J1773" i="10" s="1"/>
  <c r="K1773" i="10" s="1"/>
  <c r="H1774" i="10"/>
  <c r="I1774" i="10" s="1"/>
  <c r="J1774" i="10" s="1"/>
  <c r="K1774" i="10" s="1"/>
  <c r="H1775" i="10"/>
  <c r="I1775" i="10" s="1"/>
  <c r="J1775" i="10" s="1"/>
  <c r="K1775" i="10" s="1"/>
  <c r="H1776" i="10"/>
  <c r="I1776" i="10" s="1"/>
  <c r="J1776" i="10" s="1"/>
  <c r="K1776" i="10" s="1"/>
  <c r="H1777" i="10"/>
  <c r="I1777" i="10" s="1"/>
  <c r="J1777" i="10" s="1"/>
  <c r="K1777" i="10" s="1"/>
  <c r="H1778" i="10"/>
  <c r="I1778" i="10" s="1"/>
  <c r="J1778" i="10" s="1"/>
  <c r="K1778" i="10" s="1"/>
  <c r="H1779" i="10"/>
  <c r="I1779" i="10" s="1"/>
  <c r="J1779" i="10" s="1"/>
  <c r="K1779" i="10" s="1"/>
  <c r="H1780" i="10"/>
  <c r="I1780" i="10" s="1"/>
  <c r="J1780" i="10" s="1"/>
  <c r="K1780" i="10" s="1"/>
  <c r="H1781" i="10"/>
  <c r="I1781" i="10" s="1"/>
  <c r="J1781" i="10" s="1"/>
  <c r="K1781" i="10" s="1"/>
  <c r="H1782" i="10"/>
  <c r="I1782" i="10" s="1"/>
  <c r="J1782" i="10" s="1"/>
  <c r="K1782" i="10" s="1"/>
  <c r="H1783" i="10"/>
  <c r="I1783" i="10" s="1"/>
  <c r="J1783" i="10" s="1"/>
  <c r="K1783" i="10" s="1"/>
  <c r="H1784" i="10"/>
  <c r="I1784" i="10" s="1"/>
  <c r="J1784" i="10" s="1"/>
  <c r="K1784" i="10" s="1"/>
  <c r="H1785" i="10"/>
  <c r="I1785" i="10" s="1"/>
  <c r="J1785" i="10" s="1"/>
  <c r="K1785" i="10" s="1"/>
  <c r="H1786" i="10"/>
  <c r="I1786" i="10" s="1"/>
  <c r="J1786" i="10" s="1"/>
  <c r="K1786" i="10" s="1"/>
  <c r="H1787" i="10"/>
  <c r="I1787" i="10" s="1"/>
  <c r="J1787" i="10" s="1"/>
  <c r="K1787" i="10" s="1"/>
  <c r="H1788" i="10"/>
  <c r="I1788" i="10" s="1"/>
  <c r="J1788" i="10" s="1"/>
  <c r="K1788" i="10" s="1"/>
  <c r="H1789" i="10"/>
  <c r="I1789" i="10" s="1"/>
  <c r="J1789" i="10" s="1"/>
  <c r="K1789" i="10" s="1"/>
  <c r="H1790" i="10"/>
  <c r="I1790" i="10" s="1"/>
  <c r="J1790" i="10" s="1"/>
  <c r="K1790" i="10" s="1"/>
  <c r="H1791" i="10"/>
  <c r="I1791" i="10" s="1"/>
  <c r="J1791" i="10" s="1"/>
  <c r="K1791" i="10" s="1"/>
  <c r="H1792" i="10"/>
  <c r="I1792" i="10" s="1"/>
  <c r="J1792" i="10" s="1"/>
  <c r="K1792" i="10" s="1"/>
  <c r="H1793" i="10"/>
  <c r="I1793" i="10" s="1"/>
  <c r="J1793" i="10" s="1"/>
  <c r="K1793" i="10" s="1"/>
  <c r="H1794" i="10"/>
  <c r="I1794" i="10" s="1"/>
  <c r="J1794" i="10" s="1"/>
  <c r="K1794" i="10" s="1"/>
  <c r="H1795" i="10"/>
  <c r="I1795" i="10" s="1"/>
  <c r="J1795" i="10" s="1"/>
  <c r="K1795" i="10" s="1"/>
  <c r="H1796" i="10"/>
  <c r="I1796" i="10" s="1"/>
  <c r="J1796" i="10" s="1"/>
  <c r="K1796" i="10" s="1"/>
  <c r="H1797" i="10"/>
  <c r="I1797" i="10" s="1"/>
  <c r="J1797" i="10" s="1"/>
  <c r="K1797" i="10" s="1"/>
  <c r="H1798" i="10"/>
  <c r="I1798" i="10" s="1"/>
  <c r="J1798" i="10" s="1"/>
  <c r="K1798" i="10" s="1"/>
  <c r="H1799" i="10"/>
  <c r="I1799" i="10" s="1"/>
  <c r="J1799" i="10" s="1"/>
  <c r="K1799" i="10" s="1"/>
  <c r="H1800" i="10"/>
  <c r="I1800" i="10" s="1"/>
  <c r="J1800" i="10" s="1"/>
  <c r="K1800" i="10" s="1"/>
  <c r="H1801" i="10"/>
  <c r="I1801" i="10" s="1"/>
  <c r="J1801" i="10" s="1"/>
  <c r="K1801" i="10" s="1"/>
  <c r="H1802" i="10"/>
  <c r="I1802" i="10" s="1"/>
  <c r="J1802" i="10" s="1"/>
  <c r="K1802" i="10" s="1"/>
  <c r="H1803" i="10"/>
  <c r="I1803" i="10" s="1"/>
  <c r="J1803" i="10" s="1"/>
  <c r="K1803" i="10" s="1"/>
  <c r="H1804" i="10"/>
  <c r="I1804" i="10" s="1"/>
  <c r="J1804" i="10" s="1"/>
  <c r="K1804" i="10" s="1"/>
  <c r="H1805" i="10"/>
  <c r="I1805" i="10" s="1"/>
  <c r="J1805" i="10" s="1"/>
  <c r="K1805" i="10" s="1"/>
  <c r="H1806" i="10"/>
  <c r="I1806" i="10" s="1"/>
  <c r="J1806" i="10" s="1"/>
  <c r="K1806" i="10" s="1"/>
  <c r="H1807" i="10"/>
  <c r="I1807" i="10" s="1"/>
  <c r="J1807" i="10" s="1"/>
  <c r="K1807" i="10" s="1"/>
  <c r="H1808" i="10"/>
  <c r="I1808" i="10" s="1"/>
  <c r="J1808" i="10" s="1"/>
  <c r="K1808" i="10" s="1"/>
  <c r="H1809" i="10"/>
  <c r="I1809" i="10" s="1"/>
  <c r="J1809" i="10" s="1"/>
  <c r="K1809" i="10" s="1"/>
  <c r="H1810" i="10"/>
  <c r="I1810" i="10" s="1"/>
  <c r="J1810" i="10" s="1"/>
  <c r="K1810" i="10" s="1"/>
  <c r="H1811" i="10"/>
  <c r="I1811" i="10" s="1"/>
  <c r="J1811" i="10" s="1"/>
  <c r="K1811" i="10" s="1"/>
  <c r="H1812" i="10"/>
  <c r="I1812" i="10" s="1"/>
  <c r="J1812" i="10" s="1"/>
  <c r="K1812" i="10" s="1"/>
  <c r="H1813" i="10"/>
  <c r="I1813" i="10" s="1"/>
  <c r="J1813" i="10" s="1"/>
  <c r="K1813" i="10" s="1"/>
  <c r="H1814" i="10"/>
  <c r="I1814" i="10" s="1"/>
  <c r="J1814" i="10" s="1"/>
  <c r="K1814" i="10" s="1"/>
  <c r="H1815" i="10"/>
  <c r="I1815" i="10" s="1"/>
  <c r="J1815" i="10" s="1"/>
  <c r="K1815" i="10" s="1"/>
  <c r="H1816" i="10"/>
  <c r="I1816" i="10" s="1"/>
  <c r="J1816" i="10" s="1"/>
  <c r="K1816" i="10" s="1"/>
  <c r="H1817" i="10"/>
  <c r="I1817" i="10" s="1"/>
  <c r="J1817" i="10" s="1"/>
  <c r="K1817" i="10" s="1"/>
  <c r="H1818" i="10"/>
  <c r="I1818" i="10" s="1"/>
  <c r="J1818" i="10" s="1"/>
  <c r="K1818" i="10" s="1"/>
  <c r="H1819" i="10"/>
  <c r="I1819" i="10" s="1"/>
  <c r="J1819" i="10" s="1"/>
  <c r="K1819" i="10" s="1"/>
  <c r="H1820" i="10"/>
  <c r="I1820" i="10" s="1"/>
  <c r="J1820" i="10" s="1"/>
  <c r="K1820" i="10" s="1"/>
  <c r="H1821" i="10"/>
  <c r="I1821" i="10" s="1"/>
  <c r="J1821" i="10" s="1"/>
  <c r="K1821" i="10" s="1"/>
  <c r="H1822" i="10"/>
  <c r="I1822" i="10" s="1"/>
  <c r="J1822" i="10" s="1"/>
  <c r="K1822" i="10" s="1"/>
  <c r="H1823" i="10"/>
  <c r="I1823" i="10" s="1"/>
  <c r="J1823" i="10" s="1"/>
  <c r="K1823" i="10" s="1"/>
  <c r="H1824" i="10"/>
  <c r="I1824" i="10" s="1"/>
  <c r="J1824" i="10" s="1"/>
  <c r="K1824" i="10" s="1"/>
  <c r="H1825" i="10"/>
  <c r="I1825" i="10" s="1"/>
  <c r="J1825" i="10" s="1"/>
  <c r="K1825" i="10" s="1"/>
  <c r="H1826" i="10"/>
  <c r="I1826" i="10" s="1"/>
  <c r="J1826" i="10" s="1"/>
  <c r="K1826" i="10" s="1"/>
  <c r="H1827" i="10"/>
  <c r="I1827" i="10" s="1"/>
  <c r="J1827" i="10" s="1"/>
  <c r="K1827" i="10" s="1"/>
  <c r="H1828" i="10"/>
  <c r="I1828" i="10" s="1"/>
  <c r="J1828" i="10" s="1"/>
  <c r="K1828" i="10" s="1"/>
  <c r="H1829" i="10"/>
  <c r="I1829" i="10" s="1"/>
  <c r="J1829" i="10" s="1"/>
  <c r="K1829" i="10" s="1"/>
  <c r="H1830" i="10"/>
  <c r="I1830" i="10" s="1"/>
  <c r="J1830" i="10" s="1"/>
  <c r="K1830" i="10" s="1"/>
  <c r="H1831" i="10"/>
  <c r="I1831" i="10" s="1"/>
  <c r="J1831" i="10" s="1"/>
  <c r="K1831" i="10" s="1"/>
  <c r="H1832" i="10"/>
  <c r="I1832" i="10" s="1"/>
  <c r="J1832" i="10" s="1"/>
  <c r="K1832" i="10" s="1"/>
  <c r="H1833" i="10"/>
  <c r="I1833" i="10" s="1"/>
  <c r="J1833" i="10" s="1"/>
  <c r="K1833" i="10" s="1"/>
  <c r="H1834" i="10"/>
  <c r="I1834" i="10" s="1"/>
  <c r="J1834" i="10" s="1"/>
  <c r="K1834" i="10" s="1"/>
  <c r="H1835" i="10"/>
  <c r="I1835" i="10" s="1"/>
  <c r="J1835" i="10" s="1"/>
  <c r="K1835" i="10" s="1"/>
  <c r="H1836" i="10"/>
  <c r="I1836" i="10" s="1"/>
  <c r="J1836" i="10" s="1"/>
  <c r="K1836" i="10" s="1"/>
  <c r="H1837" i="10"/>
  <c r="I1837" i="10" s="1"/>
  <c r="J1837" i="10" s="1"/>
  <c r="K1837" i="10" s="1"/>
  <c r="H1838" i="10"/>
  <c r="I1838" i="10" s="1"/>
  <c r="J1838" i="10" s="1"/>
  <c r="K1838" i="10" s="1"/>
  <c r="H1839" i="10"/>
  <c r="I1839" i="10" s="1"/>
  <c r="J1839" i="10" s="1"/>
  <c r="K1839" i="10" s="1"/>
  <c r="H1840" i="10"/>
  <c r="I1840" i="10" s="1"/>
  <c r="J1840" i="10" s="1"/>
  <c r="K1840" i="10" s="1"/>
  <c r="H1841" i="10"/>
  <c r="I1841" i="10" s="1"/>
  <c r="J1841" i="10" s="1"/>
  <c r="K1841" i="10" s="1"/>
  <c r="H1842" i="10"/>
  <c r="I1842" i="10" s="1"/>
  <c r="J1842" i="10" s="1"/>
  <c r="K1842" i="10" s="1"/>
  <c r="H1843" i="10"/>
  <c r="I1843" i="10" s="1"/>
  <c r="J1843" i="10" s="1"/>
  <c r="K1843" i="10" s="1"/>
  <c r="H1844" i="10"/>
  <c r="I1844" i="10" s="1"/>
  <c r="J1844" i="10" s="1"/>
  <c r="K1844" i="10" s="1"/>
  <c r="H1845" i="10"/>
  <c r="I1845" i="10" s="1"/>
  <c r="J1845" i="10" s="1"/>
  <c r="K1845" i="10" s="1"/>
  <c r="H1846" i="10"/>
  <c r="I1846" i="10" s="1"/>
  <c r="J1846" i="10" s="1"/>
  <c r="K1846" i="10" s="1"/>
  <c r="H1847" i="10"/>
  <c r="I1847" i="10" s="1"/>
  <c r="J1847" i="10" s="1"/>
  <c r="K1847" i="10" s="1"/>
  <c r="H1848" i="10"/>
  <c r="I1848" i="10" s="1"/>
  <c r="J1848" i="10" s="1"/>
  <c r="K1848" i="10" s="1"/>
  <c r="H1849" i="10"/>
  <c r="I1849" i="10" s="1"/>
  <c r="J1849" i="10" s="1"/>
  <c r="K1849" i="10" s="1"/>
  <c r="H1850" i="10"/>
  <c r="I1850" i="10" s="1"/>
  <c r="J1850" i="10" s="1"/>
  <c r="K1850" i="10" s="1"/>
  <c r="H1851" i="10"/>
  <c r="I1851" i="10" s="1"/>
  <c r="J1851" i="10" s="1"/>
  <c r="K1851" i="10" s="1"/>
  <c r="H1852" i="10"/>
  <c r="I1852" i="10" s="1"/>
  <c r="J1852" i="10" s="1"/>
  <c r="K1852" i="10" s="1"/>
  <c r="H1853" i="10"/>
  <c r="I1853" i="10" s="1"/>
  <c r="J1853" i="10" s="1"/>
  <c r="K1853" i="10" s="1"/>
  <c r="H1854" i="10"/>
  <c r="I1854" i="10" s="1"/>
  <c r="J1854" i="10" s="1"/>
  <c r="K1854" i="10" s="1"/>
  <c r="H1855" i="10"/>
  <c r="I1855" i="10" s="1"/>
  <c r="J1855" i="10" s="1"/>
  <c r="K1855" i="10" s="1"/>
  <c r="H1856" i="10"/>
  <c r="I1856" i="10" s="1"/>
  <c r="J1856" i="10" s="1"/>
  <c r="K1856" i="10" s="1"/>
  <c r="H1857" i="10"/>
  <c r="I1857" i="10" s="1"/>
  <c r="J1857" i="10" s="1"/>
  <c r="K1857" i="10" s="1"/>
  <c r="H1858" i="10"/>
  <c r="I1858" i="10" s="1"/>
  <c r="J1858" i="10" s="1"/>
  <c r="K1858" i="10" s="1"/>
  <c r="H1859" i="10"/>
  <c r="I1859" i="10" s="1"/>
  <c r="J1859" i="10" s="1"/>
  <c r="K1859" i="10" s="1"/>
  <c r="H1860" i="10"/>
  <c r="I1860" i="10" s="1"/>
  <c r="J1860" i="10" s="1"/>
  <c r="K1860" i="10" s="1"/>
  <c r="H1861" i="10"/>
  <c r="I1861" i="10" s="1"/>
  <c r="J1861" i="10" s="1"/>
  <c r="K1861" i="10" s="1"/>
  <c r="H1862" i="10"/>
  <c r="I1862" i="10" s="1"/>
  <c r="J1862" i="10" s="1"/>
  <c r="K1862" i="10" s="1"/>
  <c r="H1863" i="10"/>
  <c r="I1863" i="10" s="1"/>
  <c r="J1863" i="10" s="1"/>
  <c r="K1863" i="10" s="1"/>
  <c r="H1864" i="10"/>
  <c r="I1864" i="10" s="1"/>
  <c r="J1864" i="10" s="1"/>
  <c r="K1864" i="10" s="1"/>
  <c r="H1865" i="10"/>
  <c r="I1865" i="10" s="1"/>
  <c r="J1865" i="10" s="1"/>
  <c r="K1865" i="10" s="1"/>
  <c r="H1866" i="10"/>
  <c r="I1866" i="10" s="1"/>
  <c r="J1866" i="10" s="1"/>
  <c r="K1866" i="10" s="1"/>
  <c r="H1867" i="10"/>
  <c r="I1867" i="10" s="1"/>
  <c r="J1867" i="10" s="1"/>
  <c r="K1867" i="10" s="1"/>
  <c r="H1868" i="10"/>
  <c r="I1868" i="10" s="1"/>
  <c r="J1868" i="10" s="1"/>
  <c r="K1868" i="10" s="1"/>
  <c r="H1869" i="10"/>
  <c r="I1869" i="10" s="1"/>
  <c r="J1869" i="10" s="1"/>
  <c r="K1869" i="10" s="1"/>
  <c r="H1870" i="10"/>
  <c r="I1870" i="10" s="1"/>
  <c r="J1870" i="10" s="1"/>
  <c r="K1870" i="10" s="1"/>
  <c r="H1871" i="10"/>
  <c r="I1871" i="10" s="1"/>
  <c r="J1871" i="10" s="1"/>
  <c r="K1871" i="10" s="1"/>
  <c r="H1872" i="10"/>
  <c r="I1872" i="10" s="1"/>
  <c r="J1872" i="10" s="1"/>
  <c r="K1872" i="10" s="1"/>
  <c r="H1873" i="10"/>
  <c r="I1873" i="10" s="1"/>
  <c r="J1873" i="10" s="1"/>
  <c r="K1873" i="10" s="1"/>
  <c r="H1874" i="10"/>
  <c r="I1874" i="10" s="1"/>
  <c r="J1874" i="10" s="1"/>
  <c r="K1874" i="10" s="1"/>
  <c r="H1875" i="10"/>
  <c r="I1875" i="10" s="1"/>
  <c r="J1875" i="10" s="1"/>
  <c r="K1875" i="10" s="1"/>
  <c r="H1876" i="10"/>
  <c r="I1876" i="10" s="1"/>
  <c r="J1876" i="10" s="1"/>
  <c r="K1876" i="10" s="1"/>
  <c r="H1877" i="10"/>
  <c r="I1877" i="10" s="1"/>
  <c r="J1877" i="10" s="1"/>
  <c r="K1877" i="10" s="1"/>
  <c r="H1878" i="10"/>
  <c r="I1878" i="10" s="1"/>
  <c r="J1878" i="10" s="1"/>
  <c r="K1878" i="10" s="1"/>
  <c r="H1879" i="10"/>
  <c r="I1879" i="10" s="1"/>
  <c r="J1879" i="10" s="1"/>
  <c r="K1879" i="10" s="1"/>
  <c r="H1880" i="10"/>
  <c r="I1880" i="10" s="1"/>
  <c r="J1880" i="10" s="1"/>
  <c r="K1880" i="10" s="1"/>
  <c r="H1881" i="10"/>
  <c r="I1881" i="10" s="1"/>
  <c r="J1881" i="10" s="1"/>
  <c r="K1881" i="10" s="1"/>
  <c r="H1882" i="10"/>
  <c r="I1882" i="10" s="1"/>
  <c r="J1882" i="10" s="1"/>
  <c r="K1882" i="10" s="1"/>
  <c r="H1883" i="10"/>
  <c r="I1883" i="10" s="1"/>
  <c r="J1883" i="10" s="1"/>
  <c r="K1883" i="10" s="1"/>
  <c r="H1884" i="10"/>
  <c r="I1884" i="10" s="1"/>
  <c r="J1884" i="10" s="1"/>
  <c r="K1884" i="10" s="1"/>
  <c r="H1885" i="10"/>
  <c r="I1885" i="10" s="1"/>
  <c r="J1885" i="10" s="1"/>
  <c r="K1885" i="10" s="1"/>
  <c r="H1886" i="10"/>
  <c r="I1886" i="10" s="1"/>
  <c r="J1886" i="10" s="1"/>
  <c r="K1886" i="10" s="1"/>
  <c r="H1887" i="10"/>
  <c r="I1887" i="10" s="1"/>
  <c r="J1887" i="10" s="1"/>
  <c r="K1887" i="10" s="1"/>
  <c r="H1888" i="10"/>
  <c r="I1888" i="10" s="1"/>
  <c r="J1888" i="10" s="1"/>
  <c r="K1888" i="10" s="1"/>
  <c r="H1889" i="10"/>
  <c r="I1889" i="10" s="1"/>
  <c r="J1889" i="10" s="1"/>
  <c r="K1889" i="10" s="1"/>
  <c r="H1890" i="10"/>
  <c r="I1890" i="10" s="1"/>
  <c r="J1890" i="10" s="1"/>
  <c r="K1890" i="10" s="1"/>
  <c r="H1891" i="10"/>
  <c r="I1891" i="10" s="1"/>
  <c r="J1891" i="10" s="1"/>
  <c r="K1891" i="10" s="1"/>
  <c r="H1892" i="10"/>
  <c r="I1892" i="10" s="1"/>
  <c r="J1892" i="10" s="1"/>
  <c r="K1892" i="10" s="1"/>
  <c r="H1893" i="10"/>
  <c r="I1893" i="10" s="1"/>
  <c r="J1893" i="10" s="1"/>
  <c r="K1893" i="10" s="1"/>
  <c r="H1894" i="10"/>
  <c r="I1894" i="10" s="1"/>
  <c r="J1894" i="10" s="1"/>
  <c r="K1894" i="10" s="1"/>
  <c r="H1895" i="10"/>
  <c r="I1895" i="10" s="1"/>
  <c r="J1895" i="10" s="1"/>
  <c r="K1895" i="10" s="1"/>
  <c r="H1896" i="10"/>
  <c r="I1896" i="10" s="1"/>
  <c r="J1896" i="10" s="1"/>
  <c r="K1896" i="10" s="1"/>
  <c r="H1897" i="10"/>
  <c r="I1897" i="10" s="1"/>
  <c r="J1897" i="10" s="1"/>
  <c r="K1897" i="10" s="1"/>
  <c r="H1898" i="10"/>
  <c r="I1898" i="10" s="1"/>
  <c r="J1898" i="10" s="1"/>
  <c r="K1898" i="10" s="1"/>
  <c r="H1899" i="10"/>
  <c r="I1899" i="10" s="1"/>
  <c r="J1899" i="10" s="1"/>
  <c r="K1899" i="10" s="1"/>
  <c r="H1900" i="10"/>
  <c r="I1900" i="10" s="1"/>
  <c r="J1900" i="10" s="1"/>
  <c r="K1900" i="10" s="1"/>
  <c r="H1901" i="10"/>
  <c r="I1901" i="10" s="1"/>
  <c r="J1901" i="10" s="1"/>
  <c r="K1901" i="10" s="1"/>
  <c r="H1902" i="10"/>
  <c r="I1902" i="10" s="1"/>
  <c r="J1902" i="10" s="1"/>
  <c r="K1902" i="10" s="1"/>
  <c r="H1903" i="10"/>
  <c r="I1903" i="10" s="1"/>
  <c r="J1903" i="10" s="1"/>
  <c r="K1903" i="10" s="1"/>
  <c r="H1904" i="10"/>
  <c r="I1904" i="10" s="1"/>
  <c r="J1904" i="10" s="1"/>
  <c r="K1904" i="10" s="1"/>
  <c r="H1905" i="10"/>
  <c r="I1905" i="10" s="1"/>
  <c r="J1905" i="10" s="1"/>
  <c r="K1905" i="10" s="1"/>
  <c r="H1906" i="10"/>
  <c r="I1906" i="10" s="1"/>
  <c r="J1906" i="10" s="1"/>
  <c r="K1906" i="10" s="1"/>
  <c r="H1907" i="10"/>
  <c r="I1907" i="10" s="1"/>
  <c r="J1907" i="10" s="1"/>
  <c r="K1907" i="10" s="1"/>
  <c r="H1908" i="10"/>
  <c r="I1908" i="10" s="1"/>
  <c r="J1908" i="10" s="1"/>
  <c r="K1908" i="10" s="1"/>
  <c r="H1909" i="10"/>
  <c r="I1909" i="10" s="1"/>
  <c r="J1909" i="10" s="1"/>
  <c r="K1909" i="10" s="1"/>
  <c r="H1910" i="10"/>
  <c r="I1910" i="10" s="1"/>
  <c r="J1910" i="10" s="1"/>
  <c r="K1910" i="10" s="1"/>
  <c r="H1911" i="10"/>
  <c r="I1911" i="10" s="1"/>
  <c r="J1911" i="10" s="1"/>
  <c r="K1911" i="10" s="1"/>
  <c r="H1912" i="10"/>
  <c r="I1912" i="10" s="1"/>
  <c r="J1912" i="10" s="1"/>
  <c r="K1912" i="10" s="1"/>
  <c r="H1913" i="10"/>
  <c r="I1913" i="10" s="1"/>
  <c r="J1913" i="10" s="1"/>
  <c r="K1913" i="10" s="1"/>
  <c r="H1914" i="10"/>
  <c r="I1914" i="10" s="1"/>
  <c r="J1914" i="10" s="1"/>
  <c r="K1914" i="10" s="1"/>
  <c r="H1915" i="10"/>
  <c r="I1915" i="10" s="1"/>
  <c r="J1915" i="10" s="1"/>
  <c r="K1915" i="10" s="1"/>
  <c r="H1916" i="10"/>
  <c r="I1916" i="10" s="1"/>
  <c r="J1916" i="10" s="1"/>
  <c r="K1916" i="10" s="1"/>
  <c r="H1917" i="10"/>
  <c r="I1917" i="10" s="1"/>
  <c r="J1917" i="10" s="1"/>
  <c r="K1917" i="10" s="1"/>
  <c r="H1918" i="10"/>
  <c r="I1918" i="10" s="1"/>
  <c r="J1918" i="10" s="1"/>
  <c r="K1918" i="10" s="1"/>
  <c r="H1919" i="10"/>
  <c r="I1919" i="10" s="1"/>
  <c r="J1919" i="10" s="1"/>
  <c r="K1919" i="10" s="1"/>
  <c r="H1920" i="10"/>
  <c r="I1920" i="10" s="1"/>
  <c r="J1920" i="10" s="1"/>
  <c r="K1920" i="10" s="1"/>
  <c r="H1921" i="10"/>
  <c r="I1921" i="10" s="1"/>
  <c r="J1921" i="10" s="1"/>
  <c r="K1921" i="10" s="1"/>
  <c r="H1922" i="10"/>
  <c r="I1922" i="10" s="1"/>
  <c r="J1922" i="10" s="1"/>
  <c r="K1922" i="10" s="1"/>
  <c r="H1923" i="10"/>
  <c r="I1923" i="10" s="1"/>
  <c r="J1923" i="10" s="1"/>
  <c r="K1923" i="10" s="1"/>
  <c r="H1924" i="10"/>
  <c r="I1924" i="10" s="1"/>
  <c r="J1924" i="10" s="1"/>
  <c r="K1924" i="10" s="1"/>
  <c r="H1925" i="10"/>
  <c r="I1925" i="10" s="1"/>
  <c r="J1925" i="10" s="1"/>
  <c r="K1925" i="10" s="1"/>
  <c r="H1926" i="10"/>
  <c r="I1926" i="10" s="1"/>
  <c r="J1926" i="10" s="1"/>
  <c r="K1926" i="10" s="1"/>
  <c r="H1927" i="10"/>
  <c r="I1927" i="10" s="1"/>
  <c r="J1927" i="10" s="1"/>
  <c r="K1927" i="10" s="1"/>
  <c r="H1928" i="10"/>
  <c r="I1928" i="10" s="1"/>
  <c r="J1928" i="10" s="1"/>
  <c r="K1928" i="10" s="1"/>
  <c r="H1929" i="10"/>
  <c r="I1929" i="10" s="1"/>
  <c r="J1929" i="10" s="1"/>
  <c r="K1929" i="10" s="1"/>
  <c r="H1930" i="10"/>
  <c r="I1930" i="10" s="1"/>
  <c r="J1930" i="10" s="1"/>
  <c r="K1930" i="10" s="1"/>
  <c r="H1931" i="10"/>
  <c r="I1931" i="10" s="1"/>
  <c r="J1931" i="10" s="1"/>
  <c r="K1931" i="10" s="1"/>
  <c r="H1932" i="10"/>
  <c r="I1932" i="10" s="1"/>
  <c r="J1932" i="10" s="1"/>
  <c r="K1932" i="10" s="1"/>
  <c r="H1933" i="10"/>
  <c r="I1933" i="10" s="1"/>
  <c r="J1933" i="10" s="1"/>
  <c r="K1933" i="10" s="1"/>
  <c r="H1934" i="10"/>
  <c r="I1934" i="10" s="1"/>
  <c r="J1934" i="10" s="1"/>
  <c r="K1934" i="10" s="1"/>
  <c r="H1935" i="10"/>
  <c r="I1935" i="10" s="1"/>
  <c r="J1935" i="10" s="1"/>
  <c r="K1935" i="10" s="1"/>
  <c r="H1936" i="10"/>
  <c r="I1936" i="10" s="1"/>
  <c r="J1936" i="10" s="1"/>
  <c r="K1936" i="10" s="1"/>
  <c r="H1937" i="10"/>
  <c r="I1937" i="10" s="1"/>
  <c r="J1937" i="10" s="1"/>
  <c r="K1937" i="10" s="1"/>
  <c r="H1938" i="10"/>
  <c r="I1938" i="10" s="1"/>
  <c r="J1938" i="10" s="1"/>
  <c r="K1938" i="10" s="1"/>
  <c r="H1939" i="10"/>
  <c r="I1939" i="10" s="1"/>
  <c r="J1939" i="10" s="1"/>
  <c r="K1939" i="10" s="1"/>
  <c r="H1940" i="10"/>
  <c r="I1940" i="10" s="1"/>
  <c r="J1940" i="10" s="1"/>
  <c r="K1940" i="10" s="1"/>
  <c r="H1941" i="10"/>
  <c r="I1941" i="10" s="1"/>
  <c r="J1941" i="10" s="1"/>
  <c r="K1941" i="10" s="1"/>
  <c r="H1942" i="10"/>
  <c r="I1942" i="10" s="1"/>
  <c r="J1942" i="10" s="1"/>
  <c r="K1942" i="10" s="1"/>
  <c r="H1943" i="10"/>
  <c r="I1943" i="10" s="1"/>
  <c r="J1943" i="10" s="1"/>
  <c r="K1943" i="10" s="1"/>
  <c r="H1944" i="10"/>
  <c r="I1944" i="10" s="1"/>
  <c r="J1944" i="10" s="1"/>
  <c r="K1944" i="10" s="1"/>
  <c r="H1945" i="10"/>
  <c r="I1945" i="10" s="1"/>
  <c r="J1945" i="10" s="1"/>
  <c r="K1945" i="10" s="1"/>
  <c r="H1946" i="10"/>
  <c r="I1946" i="10" s="1"/>
  <c r="J1946" i="10" s="1"/>
  <c r="K1946" i="10" s="1"/>
  <c r="H1947" i="10"/>
  <c r="I1947" i="10" s="1"/>
  <c r="J1947" i="10" s="1"/>
  <c r="K1947" i="10" s="1"/>
  <c r="H1948" i="10"/>
  <c r="I1948" i="10" s="1"/>
  <c r="J1948" i="10" s="1"/>
  <c r="K1948" i="10" s="1"/>
  <c r="H1949" i="10"/>
  <c r="I1949" i="10" s="1"/>
  <c r="J1949" i="10" s="1"/>
  <c r="K1949" i="10" s="1"/>
  <c r="H1950" i="10"/>
  <c r="I1950" i="10" s="1"/>
  <c r="J1950" i="10" s="1"/>
  <c r="K1950" i="10" s="1"/>
  <c r="H1951" i="10"/>
  <c r="I1951" i="10" s="1"/>
  <c r="J1951" i="10" s="1"/>
  <c r="K1951" i="10" s="1"/>
  <c r="H1952" i="10"/>
  <c r="I1952" i="10" s="1"/>
  <c r="J1952" i="10" s="1"/>
  <c r="K1952" i="10" s="1"/>
  <c r="H1953" i="10"/>
  <c r="I1953" i="10" s="1"/>
  <c r="J1953" i="10" s="1"/>
  <c r="K1953" i="10" s="1"/>
  <c r="H1954" i="10"/>
  <c r="I1954" i="10" s="1"/>
  <c r="J1954" i="10" s="1"/>
  <c r="K1954" i="10" s="1"/>
  <c r="H1955" i="10"/>
  <c r="I1955" i="10" s="1"/>
  <c r="J1955" i="10" s="1"/>
  <c r="K1955" i="10" s="1"/>
  <c r="H1956" i="10"/>
  <c r="I1956" i="10" s="1"/>
  <c r="J1956" i="10" s="1"/>
  <c r="K1956" i="10" s="1"/>
  <c r="H1957" i="10"/>
  <c r="I1957" i="10" s="1"/>
  <c r="J1957" i="10" s="1"/>
  <c r="K1957" i="10" s="1"/>
  <c r="H1958" i="10"/>
  <c r="I1958" i="10" s="1"/>
  <c r="J1958" i="10" s="1"/>
  <c r="K1958" i="10" s="1"/>
  <c r="H1959" i="10"/>
  <c r="I1959" i="10" s="1"/>
  <c r="J1959" i="10" s="1"/>
  <c r="K1959" i="10" s="1"/>
  <c r="H1960" i="10"/>
  <c r="I1960" i="10" s="1"/>
  <c r="J1960" i="10" s="1"/>
  <c r="K1960" i="10" s="1"/>
  <c r="H1961" i="10"/>
  <c r="I1961" i="10" s="1"/>
  <c r="J1961" i="10" s="1"/>
  <c r="K1961" i="10" s="1"/>
  <c r="H1962" i="10"/>
  <c r="I1962" i="10" s="1"/>
  <c r="J1962" i="10" s="1"/>
  <c r="K1962" i="10" s="1"/>
  <c r="H1963" i="10"/>
  <c r="I1963" i="10" s="1"/>
  <c r="J1963" i="10" s="1"/>
  <c r="K1963" i="10" s="1"/>
  <c r="H1964" i="10"/>
  <c r="I1964" i="10" s="1"/>
  <c r="J1964" i="10" s="1"/>
  <c r="K1964" i="10" s="1"/>
  <c r="H1965" i="10"/>
  <c r="I1965" i="10" s="1"/>
  <c r="J1965" i="10" s="1"/>
  <c r="K1965" i="10" s="1"/>
  <c r="H1966" i="10"/>
  <c r="I1966" i="10" s="1"/>
  <c r="J1966" i="10" s="1"/>
  <c r="K1966" i="10" s="1"/>
  <c r="H1967" i="10"/>
  <c r="I1967" i="10" s="1"/>
  <c r="J1967" i="10" s="1"/>
  <c r="K1967" i="10" s="1"/>
  <c r="H1968" i="10"/>
  <c r="I1968" i="10" s="1"/>
  <c r="J1968" i="10" s="1"/>
  <c r="K1968" i="10" s="1"/>
  <c r="H1969" i="10"/>
  <c r="I1969" i="10" s="1"/>
  <c r="J1969" i="10" s="1"/>
  <c r="K1969" i="10" s="1"/>
  <c r="H1970" i="10"/>
  <c r="I1970" i="10" s="1"/>
  <c r="J1970" i="10" s="1"/>
  <c r="K1970" i="10" s="1"/>
  <c r="H1971" i="10"/>
  <c r="I1971" i="10" s="1"/>
  <c r="J1971" i="10" s="1"/>
  <c r="K1971" i="10" s="1"/>
  <c r="H1972" i="10"/>
  <c r="I1972" i="10" s="1"/>
  <c r="J1972" i="10" s="1"/>
  <c r="K1972" i="10" s="1"/>
  <c r="H1973" i="10"/>
  <c r="I1973" i="10" s="1"/>
  <c r="J1973" i="10" s="1"/>
  <c r="K1973" i="10" s="1"/>
  <c r="H1974" i="10"/>
  <c r="I1974" i="10" s="1"/>
  <c r="J1974" i="10" s="1"/>
  <c r="K1974" i="10" s="1"/>
  <c r="H1975" i="10"/>
  <c r="I1975" i="10" s="1"/>
  <c r="J1975" i="10" s="1"/>
  <c r="K1975" i="10" s="1"/>
  <c r="H1976" i="10"/>
  <c r="I1976" i="10" s="1"/>
  <c r="J1976" i="10" s="1"/>
  <c r="K1976" i="10" s="1"/>
  <c r="H1977" i="10"/>
  <c r="I1977" i="10" s="1"/>
  <c r="J1977" i="10" s="1"/>
  <c r="K1977" i="10" s="1"/>
  <c r="H1978" i="10"/>
  <c r="I1978" i="10" s="1"/>
  <c r="J1978" i="10" s="1"/>
  <c r="K1978" i="10" s="1"/>
  <c r="H1979" i="10"/>
  <c r="I1979" i="10" s="1"/>
  <c r="J1979" i="10" s="1"/>
  <c r="K1979" i="10" s="1"/>
  <c r="H1980" i="10"/>
  <c r="I1980" i="10" s="1"/>
  <c r="J1980" i="10" s="1"/>
  <c r="K1980" i="10" s="1"/>
  <c r="H1981" i="10"/>
  <c r="I1981" i="10" s="1"/>
  <c r="J1981" i="10" s="1"/>
  <c r="K1981" i="10" s="1"/>
  <c r="H1982" i="10"/>
  <c r="I1982" i="10" s="1"/>
  <c r="J1982" i="10" s="1"/>
  <c r="K1982" i="10" s="1"/>
  <c r="H1983" i="10"/>
  <c r="I1983" i="10" s="1"/>
  <c r="J1983" i="10" s="1"/>
  <c r="K1983" i="10" s="1"/>
  <c r="H1984" i="10"/>
  <c r="I1984" i="10" s="1"/>
  <c r="J1984" i="10" s="1"/>
  <c r="K1984" i="10" s="1"/>
  <c r="H1985" i="10"/>
  <c r="I1985" i="10" s="1"/>
  <c r="J1985" i="10" s="1"/>
  <c r="K1985" i="10" s="1"/>
  <c r="H1986" i="10"/>
  <c r="I1986" i="10" s="1"/>
  <c r="J1986" i="10" s="1"/>
  <c r="K1986" i="10" s="1"/>
  <c r="H1987" i="10"/>
  <c r="I1987" i="10" s="1"/>
  <c r="J1987" i="10" s="1"/>
  <c r="K1987" i="10" s="1"/>
  <c r="H1988" i="10"/>
  <c r="I1988" i="10" s="1"/>
  <c r="J1988" i="10" s="1"/>
  <c r="K1988" i="10" s="1"/>
  <c r="H1989" i="10"/>
  <c r="I1989" i="10" s="1"/>
  <c r="J1989" i="10" s="1"/>
  <c r="K1989" i="10" s="1"/>
  <c r="H1990" i="10"/>
  <c r="I1990" i="10" s="1"/>
  <c r="J1990" i="10" s="1"/>
  <c r="K1990" i="10" s="1"/>
  <c r="H1991" i="10"/>
  <c r="I1991" i="10" s="1"/>
  <c r="J1991" i="10" s="1"/>
  <c r="K1991" i="10" s="1"/>
  <c r="H1992" i="10"/>
  <c r="I1992" i="10" s="1"/>
  <c r="J1992" i="10" s="1"/>
  <c r="K1992" i="10" s="1"/>
  <c r="H1993" i="10"/>
  <c r="I1993" i="10" s="1"/>
  <c r="J1993" i="10" s="1"/>
  <c r="K1993" i="10" s="1"/>
  <c r="H1994" i="10"/>
  <c r="I1994" i="10" s="1"/>
  <c r="J1994" i="10" s="1"/>
  <c r="K1994" i="10" s="1"/>
  <c r="H1995" i="10"/>
  <c r="I1995" i="10" s="1"/>
  <c r="J1995" i="10" s="1"/>
  <c r="K1995" i="10" s="1"/>
  <c r="H1996" i="10"/>
  <c r="I1996" i="10" s="1"/>
  <c r="J1996" i="10" s="1"/>
  <c r="K1996" i="10" s="1"/>
  <c r="H1997" i="10"/>
  <c r="I1997" i="10" s="1"/>
  <c r="J1997" i="10" s="1"/>
  <c r="K1997" i="10" s="1"/>
  <c r="H1998" i="10"/>
  <c r="I1998" i="10" s="1"/>
  <c r="J1998" i="10" s="1"/>
  <c r="K1998" i="10" s="1"/>
  <c r="H1999" i="10"/>
  <c r="I1999" i="10" s="1"/>
  <c r="J1999" i="10" s="1"/>
  <c r="K1999" i="10" s="1"/>
  <c r="H2000" i="10"/>
  <c r="I2000" i="10" s="1"/>
  <c r="J2000" i="10" s="1"/>
  <c r="K2000" i="10" s="1"/>
  <c r="H2001" i="10"/>
  <c r="I2001" i="10" s="1"/>
  <c r="J2001" i="10" s="1"/>
  <c r="K2001" i="10" s="1"/>
  <c r="H2002" i="10"/>
  <c r="I2002" i="10" s="1"/>
  <c r="J2002" i="10" s="1"/>
  <c r="K2002" i="10" s="1"/>
  <c r="H2003" i="10"/>
  <c r="I2003" i="10" s="1"/>
  <c r="J2003" i="10" s="1"/>
  <c r="K2003" i="10" s="1"/>
  <c r="H2004" i="10"/>
  <c r="I2004" i="10" s="1"/>
  <c r="J2004" i="10" s="1"/>
  <c r="K2004" i="10" s="1"/>
  <c r="H2005" i="10"/>
  <c r="I2005" i="10" s="1"/>
  <c r="J2005" i="10" s="1"/>
  <c r="K2005" i="10" s="1"/>
  <c r="H2006" i="10"/>
  <c r="I2006" i="10" s="1"/>
  <c r="J2006" i="10" s="1"/>
  <c r="K2006" i="10" s="1"/>
  <c r="H2007" i="10"/>
  <c r="I2007" i="10" s="1"/>
  <c r="J2007" i="10" s="1"/>
  <c r="K2007" i="10" s="1"/>
  <c r="H2008" i="10"/>
  <c r="I2008" i="10" s="1"/>
  <c r="J2008" i="10" s="1"/>
  <c r="K2008" i="10" s="1"/>
  <c r="H2009" i="10"/>
  <c r="I2009" i="10" s="1"/>
  <c r="J2009" i="10" s="1"/>
  <c r="K2009" i="10" s="1"/>
  <c r="H2010" i="10"/>
  <c r="I2010" i="10" s="1"/>
  <c r="J2010" i="10" s="1"/>
  <c r="K2010" i="10" s="1"/>
  <c r="H2011" i="10"/>
  <c r="I2011" i="10" s="1"/>
  <c r="J2011" i="10" s="1"/>
  <c r="K2011" i="10" s="1"/>
  <c r="H2012" i="10"/>
  <c r="I2012" i="10" s="1"/>
  <c r="J2012" i="10" s="1"/>
  <c r="K2012" i="10" s="1"/>
  <c r="H2013" i="10"/>
  <c r="I2013" i="10" s="1"/>
  <c r="J2013" i="10" s="1"/>
  <c r="K2013" i="10" s="1"/>
  <c r="H2014" i="10"/>
  <c r="I2014" i="10" s="1"/>
  <c r="J2014" i="10" s="1"/>
  <c r="K2014" i="10" s="1"/>
  <c r="H2015" i="10"/>
  <c r="I2015" i="10" s="1"/>
  <c r="J2015" i="10" s="1"/>
  <c r="K2015" i="10" s="1"/>
  <c r="H2016" i="10"/>
  <c r="I2016" i="10" s="1"/>
  <c r="J2016" i="10" s="1"/>
  <c r="K2016" i="10" s="1"/>
  <c r="H2017" i="10"/>
  <c r="I2017" i="10" s="1"/>
  <c r="J2017" i="10" s="1"/>
  <c r="K2017" i="10" s="1"/>
  <c r="H2018" i="10"/>
  <c r="I2018" i="10" s="1"/>
  <c r="J2018" i="10" s="1"/>
  <c r="K2018" i="10" s="1"/>
  <c r="H2019" i="10"/>
  <c r="I2019" i="10" s="1"/>
  <c r="J2019" i="10" s="1"/>
  <c r="K2019" i="10" s="1"/>
  <c r="H2020" i="10"/>
  <c r="I2020" i="10" s="1"/>
  <c r="J2020" i="10" s="1"/>
  <c r="K2020" i="10" s="1"/>
  <c r="H2021" i="10"/>
  <c r="I2021" i="10" s="1"/>
  <c r="J2021" i="10" s="1"/>
  <c r="K2021" i="10" s="1"/>
  <c r="H2022" i="10"/>
  <c r="I2022" i="10" s="1"/>
  <c r="J2022" i="10" s="1"/>
  <c r="K2022" i="10" s="1"/>
  <c r="H2023" i="10"/>
  <c r="I2023" i="10" s="1"/>
  <c r="J2023" i="10" s="1"/>
  <c r="K2023" i="10" s="1"/>
  <c r="H2024" i="10"/>
  <c r="I2024" i="10" s="1"/>
  <c r="J2024" i="10" s="1"/>
  <c r="K2024" i="10" s="1"/>
  <c r="H2025" i="10"/>
  <c r="I2025" i="10" s="1"/>
  <c r="J2025" i="10" s="1"/>
  <c r="K2025" i="10" s="1"/>
  <c r="H2026" i="10"/>
  <c r="I2026" i="10" s="1"/>
  <c r="J2026" i="10" s="1"/>
  <c r="K2026" i="10" s="1"/>
  <c r="H2027" i="10"/>
  <c r="I2027" i="10" s="1"/>
  <c r="J2027" i="10" s="1"/>
  <c r="K2027" i="10" s="1"/>
  <c r="H2028" i="10"/>
  <c r="I2028" i="10" s="1"/>
  <c r="J2028" i="10" s="1"/>
  <c r="K2028" i="10" s="1"/>
  <c r="H2029" i="10"/>
  <c r="I2029" i="10" s="1"/>
  <c r="J2029" i="10" s="1"/>
  <c r="K2029" i="10" s="1"/>
  <c r="H2030" i="10"/>
  <c r="I2030" i="10" s="1"/>
  <c r="J2030" i="10" s="1"/>
  <c r="K2030" i="10" s="1"/>
  <c r="H2031" i="10"/>
  <c r="I2031" i="10" s="1"/>
  <c r="J2031" i="10" s="1"/>
  <c r="K2031" i="10" s="1"/>
  <c r="H2032" i="10"/>
  <c r="I2032" i="10" s="1"/>
  <c r="J2032" i="10" s="1"/>
  <c r="K2032" i="10" s="1"/>
  <c r="H2033" i="10"/>
  <c r="I2033" i="10" s="1"/>
  <c r="J2033" i="10" s="1"/>
  <c r="K2033" i="10" s="1"/>
  <c r="H2034" i="10"/>
  <c r="I2034" i="10" s="1"/>
  <c r="J2034" i="10" s="1"/>
  <c r="K2034" i="10" s="1"/>
  <c r="H2035" i="10"/>
  <c r="I2035" i="10" s="1"/>
  <c r="J2035" i="10" s="1"/>
  <c r="K2035" i="10" s="1"/>
  <c r="H2036" i="10"/>
  <c r="I2036" i="10" s="1"/>
  <c r="J2036" i="10" s="1"/>
  <c r="K2036" i="10" s="1"/>
  <c r="H2037" i="10"/>
  <c r="I2037" i="10" s="1"/>
  <c r="J2037" i="10" s="1"/>
  <c r="K2037" i="10" s="1"/>
  <c r="H2038" i="10"/>
  <c r="I2038" i="10" s="1"/>
  <c r="J2038" i="10" s="1"/>
  <c r="K2038" i="10" s="1"/>
  <c r="H2039" i="10"/>
  <c r="I2039" i="10" s="1"/>
  <c r="J2039" i="10" s="1"/>
  <c r="K2039" i="10" s="1"/>
  <c r="H2040" i="10"/>
  <c r="I2040" i="10" s="1"/>
  <c r="J2040" i="10" s="1"/>
  <c r="K2040" i="10" s="1"/>
  <c r="H2041" i="10"/>
  <c r="I2041" i="10" s="1"/>
  <c r="J2041" i="10" s="1"/>
  <c r="K2041" i="10" s="1"/>
  <c r="H2042" i="10"/>
  <c r="I2042" i="10" s="1"/>
  <c r="J2042" i="10" s="1"/>
  <c r="K2042" i="10" s="1"/>
  <c r="H2043" i="10"/>
  <c r="I2043" i="10" s="1"/>
  <c r="J2043" i="10" s="1"/>
  <c r="K2043" i="10" s="1"/>
  <c r="H2044" i="10"/>
  <c r="I2044" i="10" s="1"/>
  <c r="J2044" i="10" s="1"/>
  <c r="K2044" i="10" s="1"/>
  <c r="H2045" i="10"/>
  <c r="I2045" i="10" s="1"/>
  <c r="J2045" i="10" s="1"/>
  <c r="K2045" i="10" s="1"/>
  <c r="H2046" i="10"/>
  <c r="I2046" i="10" s="1"/>
  <c r="J2046" i="10" s="1"/>
  <c r="K2046" i="10" s="1"/>
  <c r="H2047" i="10"/>
  <c r="I2047" i="10" s="1"/>
  <c r="J2047" i="10" s="1"/>
  <c r="K2047" i="10" s="1"/>
  <c r="H2048" i="10"/>
  <c r="I2048" i="10" s="1"/>
  <c r="J2048" i="10" s="1"/>
  <c r="K2048" i="10" s="1"/>
  <c r="H2049" i="10"/>
  <c r="I2049" i="10" s="1"/>
  <c r="J2049" i="10" s="1"/>
  <c r="K2049" i="10" s="1"/>
  <c r="H2050" i="10"/>
  <c r="I2050" i="10" s="1"/>
  <c r="J2050" i="10" s="1"/>
  <c r="K2050" i="10" s="1"/>
  <c r="H2051" i="10"/>
  <c r="I2051" i="10" s="1"/>
  <c r="J2051" i="10" s="1"/>
  <c r="K2051" i="10" s="1"/>
  <c r="H2052" i="10"/>
  <c r="I2052" i="10" s="1"/>
  <c r="J2052" i="10" s="1"/>
  <c r="K2052" i="10" s="1"/>
  <c r="H2053" i="10"/>
  <c r="I2053" i="10" s="1"/>
  <c r="J2053" i="10" s="1"/>
  <c r="K2053" i="10" s="1"/>
  <c r="H2054" i="10"/>
  <c r="I2054" i="10" s="1"/>
  <c r="J2054" i="10" s="1"/>
  <c r="K2054" i="10" s="1"/>
  <c r="H2055" i="10"/>
  <c r="I2055" i="10" s="1"/>
  <c r="J2055" i="10" s="1"/>
  <c r="K2055" i="10" s="1"/>
  <c r="H2056" i="10"/>
  <c r="I2056" i="10" s="1"/>
  <c r="J2056" i="10" s="1"/>
  <c r="K2056" i="10" s="1"/>
  <c r="H2057" i="10"/>
  <c r="I2057" i="10" s="1"/>
  <c r="J2057" i="10" s="1"/>
  <c r="K2057" i="10" s="1"/>
  <c r="H2058" i="10"/>
  <c r="I2058" i="10" s="1"/>
  <c r="J2058" i="10" s="1"/>
  <c r="K2058" i="10" s="1"/>
  <c r="H2059" i="10"/>
  <c r="I2059" i="10" s="1"/>
  <c r="J2059" i="10" s="1"/>
  <c r="K2059" i="10" s="1"/>
  <c r="H2060" i="10"/>
  <c r="I2060" i="10" s="1"/>
  <c r="J2060" i="10" s="1"/>
  <c r="K2060" i="10" s="1"/>
  <c r="H2061" i="10"/>
  <c r="I2061" i="10" s="1"/>
  <c r="J2061" i="10" s="1"/>
  <c r="K2061" i="10" s="1"/>
  <c r="H2062" i="10"/>
  <c r="I2062" i="10" s="1"/>
  <c r="J2062" i="10" s="1"/>
  <c r="K2062" i="10" s="1"/>
  <c r="H2063" i="10"/>
  <c r="I2063" i="10" s="1"/>
  <c r="J2063" i="10" s="1"/>
  <c r="K2063" i="10" s="1"/>
  <c r="H2064" i="10"/>
  <c r="I2064" i="10" s="1"/>
  <c r="J2064" i="10" s="1"/>
  <c r="K2064" i="10" s="1"/>
  <c r="H2065" i="10"/>
  <c r="I2065" i="10" s="1"/>
  <c r="J2065" i="10" s="1"/>
  <c r="K2065" i="10" s="1"/>
  <c r="H2066" i="10"/>
  <c r="I2066" i="10" s="1"/>
  <c r="J2066" i="10" s="1"/>
  <c r="K2066" i="10" s="1"/>
  <c r="H2067" i="10"/>
  <c r="I2067" i="10" s="1"/>
  <c r="J2067" i="10" s="1"/>
  <c r="K2067" i="10" s="1"/>
  <c r="H2068" i="10"/>
  <c r="I2068" i="10" s="1"/>
  <c r="J2068" i="10" s="1"/>
  <c r="K2068" i="10" s="1"/>
  <c r="H2069" i="10"/>
  <c r="I2069" i="10" s="1"/>
  <c r="J2069" i="10" s="1"/>
  <c r="K2069" i="10" s="1"/>
  <c r="H2070" i="10"/>
  <c r="I2070" i="10" s="1"/>
  <c r="J2070" i="10" s="1"/>
  <c r="K2070" i="10" s="1"/>
  <c r="H2071" i="10"/>
  <c r="I2071" i="10" s="1"/>
  <c r="J2071" i="10" s="1"/>
  <c r="K2071" i="10" s="1"/>
  <c r="H2072" i="10"/>
  <c r="I2072" i="10" s="1"/>
  <c r="J2072" i="10" s="1"/>
  <c r="K2072" i="10" s="1"/>
  <c r="H2073" i="10"/>
  <c r="I2073" i="10" s="1"/>
  <c r="J2073" i="10" s="1"/>
  <c r="K2073" i="10" s="1"/>
  <c r="H2074" i="10"/>
  <c r="I2074" i="10" s="1"/>
  <c r="J2074" i="10" s="1"/>
  <c r="K2074" i="10" s="1"/>
  <c r="H2075" i="10"/>
  <c r="I2075" i="10" s="1"/>
  <c r="J2075" i="10" s="1"/>
  <c r="K2075" i="10" s="1"/>
  <c r="H2076" i="10"/>
  <c r="I2076" i="10" s="1"/>
  <c r="J2076" i="10" s="1"/>
  <c r="K2076" i="10" s="1"/>
  <c r="H2077" i="10"/>
  <c r="I2077" i="10" s="1"/>
  <c r="J2077" i="10" s="1"/>
  <c r="K2077" i="10" s="1"/>
  <c r="H2078" i="10"/>
  <c r="I2078" i="10" s="1"/>
  <c r="J2078" i="10" s="1"/>
  <c r="K2078" i="10" s="1"/>
  <c r="H2079" i="10"/>
  <c r="I2079" i="10" s="1"/>
  <c r="J2079" i="10" s="1"/>
  <c r="K2079" i="10" s="1"/>
  <c r="H2080" i="10"/>
  <c r="I2080" i="10" s="1"/>
  <c r="J2080" i="10" s="1"/>
  <c r="K2080" i="10" s="1"/>
  <c r="H2081" i="10"/>
  <c r="I2081" i="10" s="1"/>
  <c r="J2081" i="10" s="1"/>
  <c r="K2081" i="10" s="1"/>
  <c r="H2082" i="10"/>
  <c r="I2082" i="10" s="1"/>
  <c r="J2082" i="10" s="1"/>
  <c r="K2082" i="10" s="1"/>
  <c r="H2083" i="10"/>
  <c r="I2083" i="10" s="1"/>
  <c r="J2083" i="10" s="1"/>
  <c r="K2083" i="10" s="1"/>
  <c r="H2084" i="10"/>
  <c r="I2084" i="10" s="1"/>
  <c r="J2084" i="10" s="1"/>
  <c r="K2084" i="10" s="1"/>
  <c r="H2085" i="10"/>
  <c r="I2085" i="10" s="1"/>
  <c r="J2085" i="10" s="1"/>
  <c r="K2085" i="10" s="1"/>
  <c r="H2086" i="10"/>
  <c r="I2086" i="10" s="1"/>
  <c r="J2086" i="10" s="1"/>
  <c r="K2086" i="10" s="1"/>
  <c r="H2087" i="10"/>
  <c r="I2087" i="10" s="1"/>
  <c r="J2087" i="10" s="1"/>
  <c r="K2087" i="10" s="1"/>
  <c r="H2088" i="10"/>
  <c r="I2088" i="10" s="1"/>
  <c r="J2088" i="10" s="1"/>
  <c r="K2088" i="10" s="1"/>
  <c r="H2089" i="10"/>
  <c r="I2089" i="10" s="1"/>
  <c r="J2089" i="10" s="1"/>
  <c r="K2089" i="10" s="1"/>
  <c r="H2090" i="10"/>
  <c r="I2090" i="10" s="1"/>
  <c r="J2090" i="10" s="1"/>
  <c r="K2090" i="10" s="1"/>
  <c r="H2091" i="10"/>
  <c r="I2091" i="10" s="1"/>
  <c r="J2091" i="10" s="1"/>
  <c r="K2091" i="10" s="1"/>
  <c r="H2092" i="10"/>
  <c r="I2092" i="10" s="1"/>
  <c r="J2092" i="10" s="1"/>
  <c r="K2092" i="10" s="1"/>
  <c r="H2093" i="10"/>
  <c r="I2093" i="10" s="1"/>
  <c r="J2093" i="10" s="1"/>
  <c r="K2093" i="10" s="1"/>
  <c r="H2094" i="10"/>
  <c r="I2094" i="10" s="1"/>
  <c r="J2094" i="10" s="1"/>
  <c r="K2094" i="10" s="1"/>
  <c r="H2095" i="10"/>
  <c r="I2095" i="10" s="1"/>
  <c r="J2095" i="10" s="1"/>
  <c r="K2095" i="10" s="1"/>
  <c r="H2096" i="10"/>
  <c r="I2096" i="10" s="1"/>
  <c r="J2096" i="10" s="1"/>
  <c r="K2096" i="10" s="1"/>
  <c r="H2097" i="10"/>
  <c r="I2097" i="10" s="1"/>
  <c r="J2097" i="10" s="1"/>
  <c r="K2097" i="10" s="1"/>
  <c r="H2098" i="10"/>
  <c r="I2098" i="10" s="1"/>
  <c r="J2098" i="10" s="1"/>
  <c r="K2098" i="10" s="1"/>
  <c r="H2099" i="10"/>
  <c r="I2099" i="10" s="1"/>
  <c r="J2099" i="10" s="1"/>
  <c r="K2099" i="10" s="1"/>
  <c r="H2100" i="10"/>
  <c r="I2100" i="10" s="1"/>
  <c r="J2100" i="10" s="1"/>
  <c r="K2100" i="10" s="1"/>
  <c r="H2101" i="10"/>
  <c r="I2101" i="10" s="1"/>
  <c r="J2101" i="10" s="1"/>
  <c r="K2101" i="10" s="1"/>
  <c r="H2102" i="10"/>
  <c r="I2102" i="10" s="1"/>
  <c r="J2102" i="10" s="1"/>
  <c r="K2102" i="10" s="1"/>
  <c r="H2103" i="10"/>
  <c r="I2103" i="10" s="1"/>
  <c r="J2103" i="10" s="1"/>
  <c r="K2103" i="10" s="1"/>
  <c r="H2104" i="10"/>
  <c r="I2104" i="10" s="1"/>
  <c r="J2104" i="10" s="1"/>
  <c r="K2104" i="10" s="1"/>
  <c r="H2105" i="10"/>
  <c r="I2105" i="10" s="1"/>
  <c r="J2105" i="10" s="1"/>
  <c r="K2105" i="10" s="1"/>
  <c r="H2106" i="10"/>
  <c r="I2106" i="10" s="1"/>
  <c r="J2106" i="10" s="1"/>
  <c r="K2106" i="10" s="1"/>
  <c r="H2107" i="10"/>
  <c r="I2107" i="10" s="1"/>
  <c r="J2107" i="10" s="1"/>
  <c r="K2107" i="10" s="1"/>
  <c r="H2108" i="10"/>
  <c r="I2108" i="10" s="1"/>
  <c r="J2108" i="10" s="1"/>
  <c r="K2108" i="10" s="1"/>
  <c r="H2109" i="10"/>
  <c r="I2109" i="10" s="1"/>
  <c r="J2109" i="10" s="1"/>
  <c r="K2109" i="10" s="1"/>
  <c r="H2110" i="10"/>
  <c r="I2110" i="10" s="1"/>
  <c r="J2110" i="10" s="1"/>
  <c r="K2110" i="10" s="1"/>
  <c r="H2111" i="10"/>
  <c r="I2111" i="10" s="1"/>
  <c r="J2111" i="10" s="1"/>
  <c r="K2111" i="10" s="1"/>
  <c r="H2112" i="10"/>
  <c r="I2112" i="10" s="1"/>
  <c r="J2112" i="10" s="1"/>
  <c r="K2112" i="10" s="1"/>
  <c r="H2113" i="10"/>
  <c r="I2113" i="10" s="1"/>
  <c r="J2113" i="10" s="1"/>
  <c r="K2113" i="10" s="1"/>
  <c r="H2114" i="10"/>
  <c r="I2114" i="10" s="1"/>
  <c r="J2114" i="10" s="1"/>
  <c r="K2114" i="10" s="1"/>
  <c r="H2115" i="10"/>
  <c r="I2115" i="10" s="1"/>
  <c r="J2115" i="10" s="1"/>
  <c r="K2115" i="10" s="1"/>
  <c r="H2116" i="10"/>
  <c r="I2116" i="10" s="1"/>
  <c r="J2116" i="10" s="1"/>
  <c r="K2116" i="10" s="1"/>
  <c r="H2117" i="10"/>
  <c r="I2117" i="10" s="1"/>
  <c r="J2117" i="10" s="1"/>
  <c r="K2117" i="10" s="1"/>
  <c r="H2118" i="10"/>
  <c r="I2118" i="10" s="1"/>
  <c r="J2118" i="10" s="1"/>
  <c r="K2118" i="10" s="1"/>
  <c r="H2119" i="10"/>
  <c r="I2119" i="10" s="1"/>
  <c r="J2119" i="10" s="1"/>
  <c r="K2119" i="10" s="1"/>
  <c r="H2120" i="10"/>
  <c r="I2120" i="10" s="1"/>
  <c r="J2120" i="10" s="1"/>
  <c r="K2120" i="10" s="1"/>
  <c r="H2121" i="10"/>
  <c r="I2121" i="10" s="1"/>
  <c r="J2121" i="10" s="1"/>
  <c r="K2121" i="10" s="1"/>
  <c r="H2122" i="10"/>
  <c r="I2122" i="10" s="1"/>
  <c r="J2122" i="10" s="1"/>
  <c r="K2122" i="10" s="1"/>
  <c r="H2123" i="10"/>
  <c r="I2123" i="10" s="1"/>
  <c r="J2123" i="10" s="1"/>
  <c r="K2123" i="10" s="1"/>
  <c r="H2124" i="10"/>
  <c r="I2124" i="10" s="1"/>
  <c r="J2124" i="10" s="1"/>
  <c r="K2124" i="10" s="1"/>
  <c r="H2125" i="10"/>
  <c r="I2125" i="10" s="1"/>
  <c r="J2125" i="10" s="1"/>
  <c r="K2125" i="10" s="1"/>
  <c r="H2126" i="10"/>
  <c r="I2126" i="10" s="1"/>
  <c r="J2126" i="10" s="1"/>
  <c r="K2126" i="10" s="1"/>
  <c r="H2127" i="10"/>
  <c r="I2127" i="10" s="1"/>
  <c r="J2127" i="10" s="1"/>
  <c r="K2127" i="10" s="1"/>
  <c r="H2128" i="10"/>
  <c r="I2128" i="10" s="1"/>
  <c r="J2128" i="10" s="1"/>
  <c r="K2128" i="10" s="1"/>
  <c r="H2129" i="10"/>
  <c r="I2129" i="10" s="1"/>
  <c r="J2129" i="10" s="1"/>
  <c r="K2129" i="10" s="1"/>
  <c r="H2130" i="10"/>
  <c r="I2130" i="10" s="1"/>
  <c r="J2130" i="10" s="1"/>
  <c r="K2130" i="10" s="1"/>
  <c r="H2131" i="10"/>
  <c r="I2131" i="10" s="1"/>
  <c r="J2131" i="10" s="1"/>
  <c r="K2131" i="10" s="1"/>
  <c r="H2132" i="10"/>
  <c r="I2132" i="10" s="1"/>
  <c r="J2132" i="10" s="1"/>
  <c r="K2132" i="10" s="1"/>
  <c r="H2133" i="10"/>
  <c r="I2133" i="10" s="1"/>
  <c r="J2133" i="10" s="1"/>
  <c r="K2133" i="10" s="1"/>
  <c r="H2134" i="10"/>
  <c r="I2134" i="10" s="1"/>
  <c r="J2134" i="10" s="1"/>
  <c r="K2134" i="10" s="1"/>
  <c r="H2135" i="10"/>
  <c r="I2135" i="10" s="1"/>
  <c r="J2135" i="10" s="1"/>
  <c r="K2135" i="10" s="1"/>
  <c r="H2136" i="10"/>
  <c r="I2136" i="10" s="1"/>
  <c r="J2136" i="10" s="1"/>
  <c r="K2136" i="10" s="1"/>
  <c r="H2137" i="10"/>
  <c r="I2137" i="10" s="1"/>
  <c r="J2137" i="10" s="1"/>
  <c r="K2137" i="10" s="1"/>
  <c r="H2138" i="10"/>
  <c r="I2138" i="10" s="1"/>
  <c r="J2138" i="10" s="1"/>
  <c r="K2138" i="10" s="1"/>
  <c r="H2139" i="10"/>
  <c r="I2139" i="10" s="1"/>
  <c r="J2139" i="10" s="1"/>
  <c r="K2139" i="10" s="1"/>
  <c r="H2140" i="10"/>
  <c r="I2140" i="10" s="1"/>
  <c r="J2140" i="10" s="1"/>
  <c r="K2140" i="10" s="1"/>
  <c r="H2141" i="10"/>
  <c r="I2141" i="10" s="1"/>
  <c r="J2141" i="10" s="1"/>
  <c r="K2141" i="10" s="1"/>
  <c r="H2142" i="10"/>
  <c r="I2142" i="10" s="1"/>
  <c r="J2142" i="10" s="1"/>
  <c r="K2142" i="10" s="1"/>
  <c r="H2143" i="10"/>
  <c r="I2143" i="10" s="1"/>
  <c r="J2143" i="10" s="1"/>
  <c r="K2143" i="10" s="1"/>
  <c r="H2144" i="10"/>
  <c r="I2144" i="10" s="1"/>
  <c r="J2144" i="10" s="1"/>
  <c r="K2144" i="10" s="1"/>
  <c r="H2145" i="10"/>
  <c r="I2145" i="10" s="1"/>
  <c r="J2145" i="10" s="1"/>
  <c r="K2145" i="10" s="1"/>
  <c r="H2146" i="10"/>
  <c r="I2146" i="10" s="1"/>
  <c r="J2146" i="10" s="1"/>
  <c r="K2146" i="10" s="1"/>
  <c r="H2147" i="10"/>
  <c r="I2147" i="10" s="1"/>
  <c r="J2147" i="10" s="1"/>
  <c r="K2147" i="10" s="1"/>
  <c r="H2148" i="10"/>
  <c r="I2148" i="10" s="1"/>
  <c r="J2148" i="10" s="1"/>
  <c r="K2148" i="10" s="1"/>
  <c r="H2149" i="10"/>
  <c r="I2149" i="10" s="1"/>
  <c r="J2149" i="10" s="1"/>
  <c r="K2149" i="10" s="1"/>
  <c r="H2150" i="10"/>
  <c r="I2150" i="10" s="1"/>
  <c r="J2150" i="10" s="1"/>
  <c r="K2150" i="10" s="1"/>
  <c r="H2151" i="10"/>
  <c r="I2151" i="10" s="1"/>
  <c r="J2151" i="10" s="1"/>
  <c r="K2151" i="10" s="1"/>
  <c r="H2152" i="10"/>
  <c r="I2152" i="10" s="1"/>
  <c r="J2152" i="10" s="1"/>
  <c r="K2152" i="10" s="1"/>
  <c r="H2153" i="10"/>
  <c r="I2153" i="10" s="1"/>
  <c r="J2153" i="10" s="1"/>
  <c r="K2153" i="10" s="1"/>
  <c r="H2154" i="10"/>
  <c r="I2154" i="10" s="1"/>
  <c r="J2154" i="10" s="1"/>
  <c r="K2154" i="10" s="1"/>
  <c r="H2155" i="10"/>
  <c r="I2155" i="10" s="1"/>
  <c r="J2155" i="10" s="1"/>
  <c r="K2155" i="10" s="1"/>
  <c r="H2156" i="10"/>
  <c r="I2156" i="10" s="1"/>
  <c r="J2156" i="10" s="1"/>
  <c r="K2156" i="10" s="1"/>
  <c r="H2157" i="10"/>
  <c r="I2157" i="10" s="1"/>
  <c r="J2157" i="10" s="1"/>
  <c r="K2157" i="10" s="1"/>
  <c r="H2158" i="10"/>
  <c r="I2158" i="10" s="1"/>
  <c r="J2158" i="10" s="1"/>
  <c r="K2158" i="10" s="1"/>
  <c r="H2159" i="10"/>
  <c r="I2159" i="10" s="1"/>
  <c r="J2159" i="10" s="1"/>
  <c r="K2159" i="10" s="1"/>
  <c r="H2160" i="10"/>
  <c r="I2160" i="10" s="1"/>
  <c r="J2160" i="10" s="1"/>
  <c r="K2160" i="10" s="1"/>
  <c r="H2161" i="10"/>
  <c r="I2161" i="10" s="1"/>
  <c r="J2161" i="10" s="1"/>
  <c r="K2161" i="10" s="1"/>
  <c r="H2162" i="10"/>
  <c r="I2162" i="10" s="1"/>
  <c r="J2162" i="10" s="1"/>
  <c r="K2162" i="10" s="1"/>
  <c r="H2163" i="10"/>
  <c r="I2163" i="10" s="1"/>
  <c r="J2163" i="10" s="1"/>
  <c r="K2163" i="10" s="1"/>
  <c r="H2164" i="10"/>
  <c r="I2164" i="10" s="1"/>
  <c r="J2164" i="10" s="1"/>
  <c r="K2164" i="10" s="1"/>
  <c r="H2165" i="10"/>
  <c r="I2165" i="10" s="1"/>
  <c r="J2165" i="10" s="1"/>
  <c r="K2165" i="10" s="1"/>
  <c r="H2166" i="10"/>
  <c r="I2166" i="10" s="1"/>
  <c r="J2166" i="10" s="1"/>
  <c r="K2166" i="10" s="1"/>
  <c r="H2167" i="10"/>
  <c r="I2167" i="10" s="1"/>
  <c r="J2167" i="10" s="1"/>
  <c r="K2167" i="10" s="1"/>
  <c r="H2168" i="10"/>
  <c r="I2168" i="10" s="1"/>
  <c r="J2168" i="10" s="1"/>
  <c r="K2168" i="10" s="1"/>
  <c r="H2169" i="10"/>
  <c r="I2169" i="10" s="1"/>
  <c r="J2169" i="10" s="1"/>
  <c r="K2169" i="10" s="1"/>
  <c r="H2170" i="10"/>
  <c r="I2170" i="10" s="1"/>
  <c r="J2170" i="10" s="1"/>
  <c r="K2170" i="10" s="1"/>
  <c r="H2171" i="10"/>
  <c r="I2171" i="10" s="1"/>
  <c r="J2171" i="10" s="1"/>
  <c r="K2171" i="10" s="1"/>
  <c r="H2172" i="10"/>
  <c r="I2172" i="10" s="1"/>
  <c r="J2172" i="10" s="1"/>
  <c r="K2172" i="10" s="1"/>
  <c r="H2173" i="10"/>
  <c r="I2173" i="10" s="1"/>
  <c r="J2173" i="10" s="1"/>
  <c r="K2173" i="10" s="1"/>
  <c r="H2174" i="10"/>
  <c r="I2174" i="10" s="1"/>
  <c r="J2174" i="10" s="1"/>
  <c r="K2174" i="10" s="1"/>
  <c r="H2175" i="10"/>
  <c r="I2175" i="10" s="1"/>
  <c r="J2175" i="10" s="1"/>
  <c r="K2175" i="10" s="1"/>
  <c r="H2176" i="10"/>
  <c r="I2176" i="10" s="1"/>
  <c r="J2176" i="10" s="1"/>
  <c r="K2176" i="10" s="1"/>
  <c r="H2177" i="10"/>
  <c r="I2177" i="10" s="1"/>
  <c r="J2177" i="10" s="1"/>
  <c r="K2177" i="10" s="1"/>
  <c r="H2178" i="10"/>
  <c r="I2178" i="10" s="1"/>
  <c r="J2178" i="10" s="1"/>
  <c r="K2178" i="10" s="1"/>
  <c r="H2179" i="10"/>
  <c r="I2179" i="10" s="1"/>
  <c r="J2179" i="10" s="1"/>
  <c r="K2179" i="10" s="1"/>
  <c r="H2180" i="10"/>
  <c r="I2180" i="10" s="1"/>
  <c r="J2180" i="10" s="1"/>
  <c r="K2180" i="10" s="1"/>
  <c r="H2181" i="10"/>
  <c r="I2181" i="10" s="1"/>
  <c r="J2181" i="10" s="1"/>
  <c r="K2181" i="10" s="1"/>
  <c r="H2182" i="10"/>
  <c r="I2182" i="10" s="1"/>
  <c r="J2182" i="10" s="1"/>
  <c r="K2182" i="10" s="1"/>
  <c r="H2183" i="10"/>
  <c r="I2183" i="10" s="1"/>
  <c r="J2183" i="10" s="1"/>
  <c r="K2183" i="10" s="1"/>
  <c r="H2184" i="10"/>
  <c r="I2184" i="10" s="1"/>
  <c r="J2184" i="10" s="1"/>
  <c r="K2184" i="10" s="1"/>
  <c r="H2185" i="10"/>
  <c r="I2185" i="10" s="1"/>
  <c r="J2185" i="10" s="1"/>
  <c r="K2185" i="10" s="1"/>
  <c r="H2186" i="10"/>
  <c r="I2186" i="10" s="1"/>
  <c r="J2186" i="10" s="1"/>
  <c r="K2186" i="10" s="1"/>
  <c r="H2187" i="10"/>
  <c r="I2187" i="10" s="1"/>
  <c r="J2187" i="10" s="1"/>
  <c r="K2187" i="10" s="1"/>
  <c r="H2188" i="10"/>
  <c r="I2188" i="10" s="1"/>
  <c r="J2188" i="10" s="1"/>
  <c r="K2188" i="10" s="1"/>
  <c r="H2189" i="10"/>
  <c r="I2189" i="10" s="1"/>
  <c r="J2189" i="10" s="1"/>
  <c r="K2189" i="10" s="1"/>
  <c r="H2190" i="10"/>
  <c r="I2190" i="10" s="1"/>
  <c r="J2190" i="10" s="1"/>
  <c r="K2190" i="10" s="1"/>
  <c r="H2191" i="10"/>
  <c r="I2191" i="10" s="1"/>
  <c r="J2191" i="10" s="1"/>
  <c r="K2191" i="10" s="1"/>
  <c r="H2192" i="10"/>
  <c r="I2192" i="10" s="1"/>
  <c r="J2192" i="10" s="1"/>
  <c r="K2192" i="10" s="1"/>
  <c r="H2193" i="10"/>
  <c r="I2193" i="10" s="1"/>
  <c r="J2193" i="10" s="1"/>
  <c r="K2193" i="10" s="1"/>
  <c r="H2194" i="10"/>
  <c r="I2194" i="10" s="1"/>
  <c r="J2194" i="10" s="1"/>
  <c r="K2194" i="10" s="1"/>
  <c r="H2195" i="10"/>
  <c r="I2195" i="10" s="1"/>
  <c r="J2195" i="10" s="1"/>
  <c r="K2195" i="10" s="1"/>
  <c r="H2196" i="10"/>
  <c r="I2196" i="10" s="1"/>
  <c r="J2196" i="10" s="1"/>
  <c r="K2196" i="10" s="1"/>
  <c r="H2197" i="10"/>
  <c r="I2197" i="10" s="1"/>
  <c r="J2197" i="10" s="1"/>
  <c r="K2197" i="10" s="1"/>
  <c r="H2198" i="10"/>
  <c r="I2198" i="10" s="1"/>
  <c r="J2198" i="10" s="1"/>
  <c r="K2198" i="10" s="1"/>
  <c r="H2199" i="10"/>
  <c r="I2199" i="10" s="1"/>
  <c r="J2199" i="10" s="1"/>
  <c r="K2199" i="10" s="1"/>
  <c r="H2200" i="10"/>
  <c r="I2200" i="10" s="1"/>
  <c r="J2200" i="10" s="1"/>
  <c r="K2200" i="10" s="1"/>
  <c r="H2201" i="10"/>
  <c r="I2201" i="10" s="1"/>
  <c r="J2201" i="10" s="1"/>
  <c r="K2201" i="10" s="1"/>
  <c r="H2202" i="10"/>
  <c r="I2202" i="10" s="1"/>
  <c r="J2202" i="10" s="1"/>
  <c r="K2202" i="10" s="1"/>
  <c r="H2203" i="10"/>
  <c r="I2203" i="10" s="1"/>
  <c r="J2203" i="10" s="1"/>
  <c r="K2203" i="10" s="1"/>
  <c r="H2204" i="10"/>
  <c r="I2204" i="10" s="1"/>
  <c r="J2204" i="10" s="1"/>
  <c r="K2204" i="10" s="1"/>
  <c r="H2205" i="10"/>
  <c r="I2205" i="10" s="1"/>
  <c r="J2205" i="10" s="1"/>
  <c r="K2205" i="10" s="1"/>
  <c r="H2206" i="10"/>
  <c r="I2206" i="10" s="1"/>
  <c r="J2206" i="10" s="1"/>
  <c r="K2206" i="10" s="1"/>
  <c r="H2207" i="10"/>
  <c r="I2207" i="10" s="1"/>
  <c r="J2207" i="10" s="1"/>
  <c r="K2207" i="10" s="1"/>
  <c r="H2208" i="10"/>
  <c r="I2208" i="10" s="1"/>
  <c r="J2208" i="10" s="1"/>
  <c r="K2208" i="10" s="1"/>
  <c r="H2209" i="10"/>
  <c r="I2209" i="10" s="1"/>
  <c r="J2209" i="10" s="1"/>
  <c r="K2209" i="10" s="1"/>
  <c r="H2210" i="10"/>
  <c r="I2210" i="10" s="1"/>
  <c r="J2210" i="10" s="1"/>
  <c r="K2210" i="10" s="1"/>
  <c r="H2211" i="10"/>
  <c r="I2211" i="10" s="1"/>
  <c r="J2211" i="10" s="1"/>
  <c r="K2211" i="10" s="1"/>
  <c r="H2212" i="10"/>
  <c r="I2212" i="10" s="1"/>
  <c r="J2212" i="10" s="1"/>
  <c r="K2212" i="10" s="1"/>
  <c r="H2213" i="10"/>
  <c r="I2213" i="10" s="1"/>
  <c r="J2213" i="10" s="1"/>
  <c r="K2213" i="10" s="1"/>
  <c r="H2214" i="10"/>
  <c r="I2214" i="10" s="1"/>
  <c r="J2214" i="10" s="1"/>
  <c r="K2214" i="10" s="1"/>
  <c r="H2215" i="10"/>
  <c r="I2215" i="10" s="1"/>
  <c r="J2215" i="10" s="1"/>
  <c r="K2215" i="10" s="1"/>
  <c r="H2216" i="10"/>
  <c r="I2216" i="10" s="1"/>
  <c r="J2216" i="10" s="1"/>
  <c r="K2216" i="10" s="1"/>
  <c r="H2217" i="10"/>
  <c r="I2217" i="10" s="1"/>
  <c r="J2217" i="10" s="1"/>
  <c r="K2217" i="10" s="1"/>
  <c r="H2218" i="10"/>
  <c r="I2218" i="10" s="1"/>
  <c r="J2218" i="10" s="1"/>
  <c r="K2218" i="10" s="1"/>
  <c r="H2219" i="10"/>
  <c r="I2219" i="10" s="1"/>
  <c r="J2219" i="10" s="1"/>
  <c r="K2219" i="10" s="1"/>
  <c r="H2220" i="10"/>
  <c r="I2220" i="10" s="1"/>
  <c r="J2220" i="10" s="1"/>
  <c r="K2220" i="10" s="1"/>
  <c r="H2221" i="10"/>
  <c r="I2221" i="10" s="1"/>
  <c r="J2221" i="10" s="1"/>
  <c r="K2221" i="10" s="1"/>
  <c r="H2222" i="10"/>
  <c r="I2222" i="10" s="1"/>
  <c r="J2222" i="10" s="1"/>
  <c r="K2222" i="10" s="1"/>
  <c r="H2223" i="10"/>
  <c r="I2223" i="10" s="1"/>
  <c r="J2223" i="10" s="1"/>
  <c r="K2223" i="10" s="1"/>
  <c r="H2224" i="10"/>
  <c r="I2224" i="10" s="1"/>
  <c r="J2224" i="10" s="1"/>
  <c r="K2224" i="10" s="1"/>
  <c r="H2225" i="10"/>
  <c r="I2225" i="10" s="1"/>
  <c r="J2225" i="10" s="1"/>
  <c r="K2225" i="10" s="1"/>
  <c r="H2226" i="10"/>
  <c r="I2226" i="10" s="1"/>
  <c r="J2226" i="10" s="1"/>
  <c r="K2226" i="10" s="1"/>
  <c r="H2227" i="10"/>
  <c r="I2227" i="10" s="1"/>
  <c r="J2227" i="10" s="1"/>
  <c r="K2227" i="10" s="1"/>
  <c r="H2228" i="10"/>
  <c r="I2228" i="10" s="1"/>
  <c r="J2228" i="10" s="1"/>
  <c r="K2228" i="10" s="1"/>
  <c r="H2229" i="10"/>
  <c r="I2229" i="10" s="1"/>
  <c r="J2229" i="10" s="1"/>
  <c r="K2229" i="10" s="1"/>
  <c r="H2230" i="10"/>
  <c r="I2230" i="10" s="1"/>
  <c r="J2230" i="10" s="1"/>
  <c r="K2230" i="10" s="1"/>
  <c r="H2231" i="10"/>
  <c r="I2231" i="10" s="1"/>
  <c r="J2231" i="10" s="1"/>
  <c r="K2231" i="10" s="1"/>
  <c r="H2232" i="10"/>
  <c r="I2232" i="10" s="1"/>
  <c r="J2232" i="10" s="1"/>
  <c r="K2232" i="10" s="1"/>
  <c r="H2233" i="10"/>
  <c r="I2233" i="10" s="1"/>
  <c r="J2233" i="10" s="1"/>
  <c r="K2233" i="10" s="1"/>
  <c r="H2234" i="10"/>
  <c r="I2234" i="10" s="1"/>
  <c r="J2234" i="10" s="1"/>
  <c r="K2234" i="10" s="1"/>
  <c r="H2235" i="10"/>
  <c r="I2235" i="10" s="1"/>
  <c r="J2235" i="10" s="1"/>
  <c r="K2235" i="10" s="1"/>
  <c r="H2236" i="10"/>
  <c r="I2236" i="10" s="1"/>
  <c r="J2236" i="10" s="1"/>
  <c r="K2236" i="10" s="1"/>
  <c r="H2237" i="10"/>
  <c r="I2237" i="10" s="1"/>
  <c r="J2237" i="10" s="1"/>
  <c r="K2237" i="10" s="1"/>
  <c r="H2238" i="10"/>
  <c r="I2238" i="10" s="1"/>
  <c r="J2238" i="10" s="1"/>
  <c r="K2238" i="10" s="1"/>
  <c r="H2239" i="10"/>
  <c r="I2239" i="10" s="1"/>
  <c r="J2239" i="10" s="1"/>
  <c r="K2239" i="10" s="1"/>
  <c r="H2240" i="10"/>
  <c r="I2240" i="10" s="1"/>
  <c r="J2240" i="10" s="1"/>
  <c r="K2240" i="10" s="1"/>
  <c r="H2241" i="10"/>
  <c r="I2241" i="10" s="1"/>
  <c r="J2241" i="10" s="1"/>
  <c r="K2241" i="10" s="1"/>
  <c r="H2242" i="10"/>
  <c r="I2242" i="10" s="1"/>
  <c r="J2242" i="10" s="1"/>
  <c r="K2242" i="10" s="1"/>
  <c r="H2243" i="10"/>
  <c r="I2243" i="10" s="1"/>
  <c r="J2243" i="10" s="1"/>
  <c r="K2243" i="10" s="1"/>
  <c r="H2244" i="10"/>
  <c r="I2244" i="10" s="1"/>
  <c r="J2244" i="10" s="1"/>
  <c r="K2244" i="10" s="1"/>
  <c r="H2245" i="10"/>
  <c r="I2245" i="10" s="1"/>
  <c r="J2245" i="10" s="1"/>
  <c r="K2245" i="10" s="1"/>
  <c r="H2246" i="10"/>
  <c r="I2246" i="10" s="1"/>
  <c r="J2246" i="10" s="1"/>
  <c r="K2246" i="10" s="1"/>
  <c r="H2247" i="10"/>
  <c r="I2247" i="10" s="1"/>
  <c r="J2247" i="10" s="1"/>
  <c r="K2247" i="10" s="1"/>
  <c r="H2248" i="10"/>
  <c r="I2248" i="10" s="1"/>
  <c r="J2248" i="10" s="1"/>
  <c r="K2248" i="10" s="1"/>
  <c r="H2249" i="10"/>
  <c r="I2249" i="10" s="1"/>
  <c r="J2249" i="10" s="1"/>
  <c r="K2249" i="10" s="1"/>
  <c r="H2250" i="10"/>
  <c r="I2250" i="10" s="1"/>
  <c r="J2250" i="10" s="1"/>
  <c r="K2250" i="10" s="1"/>
  <c r="H2251" i="10"/>
  <c r="I2251" i="10" s="1"/>
  <c r="J2251" i="10" s="1"/>
  <c r="K2251" i="10" s="1"/>
  <c r="H2252" i="10"/>
  <c r="I2252" i="10" s="1"/>
  <c r="J2252" i="10" s="1"/>
  <c r="K2252" i="10" s="1"/>
  <c r="H2253" i="10"/>
  <c r="I2253" i="10" s="1"/>
  <c r="J2253" i="10" s="1"/>
  <c r="K2253" i="10" s="1"/>
  <c r="H2254" i="10"/>
  <c r="I2254" i="10" s="1"/>
  <c r="J2254" i="10" s="1"/>
  <c r="K2254" i="10" s="1"/>
  <c r="H2255" i="10"/>
  <c r="I2255" i="10" s="1"/>
  <c r="J2255" i="10" s="1"/>
  <c r="K2255" i="10" s="1"/>
  <c r="H2256" i="10"/>
  <c r="I2256" i="10" s="1"/>
  <c r="J2256" i="10" s="1"/>
  <c r="K2256" i="10" s="1"/>
  <c r="H2257" i="10"/>
  <c r="I2257" i="10" s="1"/>
  <c r="J2257" i="10" s="1"/>
  <c r="K2257" i="10" s="1"/>
  <c r="H2258" i="10"/>
  <c r="I2258" i="10" s="1"/>
  <c r="J2258" i="10" s="1"/>
  <c r="K2258" i="10" s="1"/>
  <c r="H2259" i="10"/>
  <c r="I2259" i="10" s="1"/>
  <c r="J2259" i="10" s="1"/>
  <c r="K2259" i="10" s="1"/>
  <c r="H2260" i="10"/>
  <c r="I2260" i="10" s="1"/>
  <c r="J2260" i="10" s="1"/>
  <c r="K2260" i="10" s="1"/>
  <c r="H2261" i="10"/>
  <c r="I2261" i="10" s="1"/>
  <c r="J2261" i="10" s="1"/>
  <c r="K2261" i="10" s="1"/>
  <c r="H2262" i="10"/>
  <c r="I2262" i="10" s="1"/>
  <c r="J2262" i="10" s="1"/>
  <c r="K2262" i="10" s="1"/>
  <c r="H2263" i="10"/>
  <c r="I2263" i="10" s="1"/>
  <c r="J2263" i="10" s="1"/>
  <c r="K2263" i="10" s="1"/>
  <c r="H2264" i="10"/>
  <c r="I2264" i="10" s="1"/>
  <c r="J2264" i="10" s="1"/>
  <c r="K2264" i="10" s="1"/>
  <c r="H2265" i="10"/>
  <c r="I2265" i="10" s="1"/>
  <c r="J2265" i="10" s="1"/>
  <c r="K2265" i="10" s="1"/>
  <c r="H2266" i="10"/>
  <c r="I2266" i="10" s="1"/>
  <c r="J2266" i="10" s="1"/>
  <c r="K2266" i="10" s="1"/>
  <c r="H2267" i="10"/>
  <c r="I2267" i="10" s="1"/>
  <c r="J2267" i="10" s="1"/>
  <c r="K2267" i="10" s="1"/>
  <c r="H2268" i="10"/>
  <c r="I2268" i="10" s="1"/>
  <c r="J2268" i="10" s="1"/>
  <c r="K2268" i="10" s="1"/>
  <c r="H2269" i="10"/>
  <c r="I2269" i="10" s="1"/>
  <c r="J2269" i="10" s="1"/>
  <c r="K2269" i="10" s="1"/>
  <c r="H2270" i="10"/>
  <c r="I2270" i="10" s="1"/>
  <c r="J2270" i="10" s="1"/>
  <c r="K2270" i="10" s="1"/>
  <c r="H2271" i="10"/>
  <c r="I2271" i="10" s="1"/>
  <c r="J2271" i="10" s="1"/>
  <c r="K2271" i="10" s="1"/>
  <c r="H2272" i="10"/>
  <c r="I2272" i="10" s="1"/>
  <c r="J2272" i="10" s="1"/>
  <c r="K2272" i="10" s="1"/>
  <c r="H2273" i="10"/>
  <c r="I2273" i="10" s="1"/>
  <c r="J2273" i="10" s="1"/>
  <c r="K2273" i="10" s="1"/>
  <c r="H2274" i="10"/>
  <c r="I2274" i="10" s="1"/>
  <c r="J2274" i="10" s="1"/>
  <c r="K2274" i="10" s="1"/>
  <c r="H2275" i="10"/>
  <c r="I2275" i="10" s="1"/>
  <c r="J2275" i="10" s="1"/>
  <c r="K2275" i="10" s="1"/>
  <c r="H2276" i="10"/>
  <c r="I2276" i="10" s="1"/>
  <c r="J2276" i="10" s="1"/>
  <c r="K2276" i="10" s="1"/>
  <c r="H2277" i="10"/>
  <c r="I2277" i="10" s="1"/>
  <c r="J2277" i="10" s="1"/>
  <c r="K2277" i="10" s="1"/>
  <c r="H2278" i="10"/>
  <c r="I2278" i="10" s="1"/>
  <c r="J2278" i="10" s="1"/>
  <c r="K2278" i="10" s="1"/>
  <c r="H2279" i="10"/>
  <c r="I2279" i="10" s="1"/>
  <c r="J2279" i="10" s="1"/>
  <c r="K2279" i="10" s="1"/>
  <c r="H2280" i="10"/>
  <c r="I2280" i="10" s="1"/>
  <c r="J2280" i="10" s="1"/>
  <c r="K2280" i="10" s="1"/>
  <c r="H2281" i="10"/>
  <c r="I2281" i="10" s="1"/>
  <c r="J2281" i="10" s="1"/>
  <c r="K2281" i="10" s="1"/>
  <c r="H2282" i="10"/>
  <c r="I2282" i="10" s="1"/>
  <c r="J2282" i="10" s="1"/>
  <c r="K2282" i="10" s="1"/>
  <c r="H2283" i="10"/>
  <c r="I2283" i="10" s="1"/>
  <c r="J2283" i="10" s="1"/>
  <c r="K2283" i="10" s="1"/>
  <c r="H2284" i="10"/>
  <c r="I2284" i="10" s="1"/>
  <c r="J2284" i="10" s="1"/>
  <c r="K2284" i="10" s="1"/>
  <c r="H2285" i="10"/>
  <c r="I2285" i="10" s="1"/>
  <c r="J2285" i="10" s="1"/>
  <c r="K2285" i="10" s="1"/>
  <c r="H2286" i="10"/>
  <c r="I2286" i="10" s="1"/>
  <c r="J2286" i="10" s="1"/>
  <c r="K2286" i="10" s="1"/>
  <c r="H2287" i="10"/>
  <c r="I2287" i="10" s="1"/>
  <c r="J2287" i="10" s="1"/>
  <c r="K2287" i="10" s="1"/>
  <c r="H2288" i="10"/>
  <c r="I2288" i="10" s="1"/>
  <c r="J2288" i="10" s="1"/>
  <c r="K2288" i="10" s="1"/>
  <c r="H2289" i="10"/>
  <c r="I2289" i="10" s="1"/>
  <c r="J2289" i="10" s="1"/>
  <c r="K2289" i="10" s="1"/>
  <c r="H2290" i="10"/>
  <c r="I2290" i="10" s="1"/>
  <c r="J2290" i="10" s="1"/>
  <c r="K2290" i="10" s="1"/>
  <c r="H2291" i="10"/>
  <c r="I2291" i="10" s="1"/>
  <c r="J2291" i="10" s="1"/>
  <c r="K2291" i="10" s="1"/>
  <c r="H2292" i="10"/>
  <c r="I2292" i="10" s="1"/>
  <c r="J2292" i="10" s="1"/>
  <c r="K2292" i="10" s="1"/>
  <c r="H2293" i="10"/>
  <c r="I2293" i="10" s="1"/>
  <c r="J2293" i="10" s="1"/>
  <c r="K2293" i="10" s="1"/>
  <c r="H2294" i="10"/>
  <c r="I2294" i="10" s="1"/>
  <c r="J2294" i="10" s="1"/>
  <c r="K2294" i="10" s="1"/>
  <c r="H2295" i="10"/>
  <c r="I2295" i="10" s="1"/>
  <c r="J2295" i="10" s="1"/>
  <c r="K2295" i="10" s="1"/>
  <c r="H2296" i="10"/>
  <c r="I2296" i="10" s="1"/>
  <c r="J2296" i="10" s="1"/>
  <c r="K2296" i="10" s="1"/>
  <c r="H2297" i="10"/>
  <c r="I2297" i="10" s="1"/>
  <c r="J2297" i="10" s="1"/>
  <c r="K2297" i="10" s="1"/>
  <c r="H2298" i="10"/>
  <c r="I2298" i="10" s="1"/>
  <c r="J2298" i="10" s="1"/>
  <c r="K2298" i="10" s="1"/>
  <c r="H2299" i="10"/>
  <c r="I2299" i="10" s="1"/>
  <c r="J2299" i="10" s="1"/>
  <c r="K2299" i="10" s="1"/>
  <c r="H2300" i="10"/>
  <c r="I2300" i="10" s="1"/>
  <c r="J2300" i="10" s="1"/>
  <c r="K2300" i="10" s="1"/>
  <c r="H2301" i="10"/>
  <c r="I2301" i="10" s="1"/>
  <c r="J2301" i="10" s="1"/>
  <c r="K2301" i="10" s="1"/>
  <c r="H2302" i="10"/>
  <c r="I2302" i="10" s="1"/>
  <c r="J2302" i="10" s="1"/>
  <c r="K2302" i="10" s="1"/>
  <c r="H2303" i="10"/>
  <c r="I2303" i="10" s="1"/>
  <c r="J2303" i="10" s="1"/>
  <c r="K2303" i="10" s="1"/>
  <c r="H2304" i="10"/>
  <c r="I2304" i="10" s="1"/>
  <c r="J2304" i="10" s="1"/>
  <c r="K2304" i="10" s="1"/>
  <c r="H2305" i="10"/>
  <c r="I2305" i="10" s="1"/>
  <c r="J2305" i="10" s="1"/>
  <c r="K2305" i="10" s="1"/>
  <c r="H2306" i="10"/>
  <c r="I2306" i="10" s="1"/>
  <c r="J2306" i="10" s="1"/>
  <c r="K2306" i="10" s="1"/>
  <c r="H2307" i="10"/>
  <c r="I2307" i="10" s="1"/>
  <c r="J2307" i="10" s="1"/>
  <c r="K2307" i="10" s="1"/>
  <c r="H2308" i="10"/>
  <c r="I2308" i="10" s="1"/>
  <c r="J2308" i="10" s="1"/>
  <c r="K2308" i="10" s="1"/>
  <c r="H2309" i="10"/>
  <c r="I2309" i="10" s="1"/>
  <c r="J2309" i="10" s="1"/>
  <c r="K2309" i="10" s="1"/>
  <c r="H2310" i="10"/>
  <c r="I2310" i="10" s="1"/>
  <c r="J2310" i="10" s="1"/>
  <c r="K2310" i="10" s="1"/>
  <c r="H2311" i="10"/>
  <c r="I2311" i="10" s="1"/>
  <c r="J2311" i="10" s="1"/>
  <c r="K2311" i="10" s="1"/>
  <c r="H2312" i="10"/>
  <c r="I2312" i="10" s="1"/>
  <c r="J2312" i="10" s="1"/>
  <c r="K2312" i="10" s="1"/>
  <c r="H2313" i="10"/>
  <c r="I2313" i="10" s="1"/>
  <c r="J2313" i="10" s="1"/>
  <c r="K2313" i="10" s="1"/>
  <c r="H2314" i="10"/>
  <c r="I2314" i="10" s="1"/>
  <c r="J2314" i="10" s="1"/>
  <c r="K2314" i="10" s="1"/>
  <c r="H2315" i="10"/>
  <c r="I2315" i="10" s="1"/>
  <c r="J2315" i="10" s="1"/>
  <c r="K2315" i="10" s="1"/>
  <c r="H2316" i="10"/>
  <c r="I2316" i="10" s="1"/>
  <c r="J2316" i="10" s="1"/>
  <c r="K2316" i="10" s="1"/>
  <c r="H2317" i="10"/>
  <c r="I2317" i="10" s="1"/>
  <c r="J2317" i="10" s="1"/>
  <c r="K2317" i="10" s="1"/>
  <c r="H2318" i="10"/>
  <c r="I2318" i="10" s="1"/>
  <c r="J2318" i="10" s="1"/>
  <c r="K2318" i="10" s="1"/>
  <c r="H2319" i="10"/>
  <c r="I2319" i="10" s="1"/>
  <c r="J2319" i="10" s="1"/>
  <c r="K2319" i="10" s="1"/>
  <c r="H2320" i="10"/>
  <c r="I2320" i="10" s="1"/>
  <c r="J2320" i="10" s="1"/>
  <c r="K2320" i="10" s="1"/>
  <c r="H2321" i="10"/>
  <c r="I2321" i="10" s="1"/>
  <c r="J2321" i="10" s="1"/>
  <c r="K2321" i="10" s="1"/>
  <c r="H2322" i="10"/>
  <c r="I2322" i="10" s="1"/>
  <c r="J2322" i="10" s="1"/>
  <c r="K2322" i="10" s="1"/>
  <c r="H2323" i="10"/>
  <c r="I2323" i="10" s="1"/>
  <c r="J2323" i="10" s="1"/>
  <c r="K2323" i="10" s="1"/>
  <c r="H2324" i="10"/>
  <c r="I2324" i="10" s="1"/>
  <c r="J2324" i="10" s="1"/>
  <c r="K2324" i="10" s="1"/>
  <c r="H2325" i="10"/>
  <c r="I2325" i="10" s="1"/>
  <c r="J2325" i="10" s="1"/>
  <c r="K2325" i="10" s="1"/>
  <c r="H2326" i="10"/>
  <c r="I2326" i="10" s="1"/>
  <c r="J2326" i="10" s="1"/>
  <c r="K2326" i="10" s="1"/>
  <c r="H2327" i="10"/>
  <c r="I2327" i="10" s="1"/>
  <c r="J2327" i="10" s="1"/>
  <c r="K2327" i="10" s="1"/>
  <c r="H2328" i="10"/>
  <c r="I2328" i="10" s="1"/>
  <c r="J2328" i="10" s="1"/>
  <c r="K2328" i="10" s="1"/>
  <c r="H2329" i="10"/>
  <c r="I2329" i="10" s="1"/>
  <c r="J2329" i="10" s="1"/>
  <c r="K2329" i="10" s="1"/>
  <c r="H2330" i="10"/>
  <c r="I2330" i="10" s="1"/>
  <c r="J2330" i="10" s="1"/>
  <c r="K2330" i="10" s="1"/>
  <c r="H2331" i="10"/>
  <c r="I2331" i="10" s="1"/>
  <c r="J2331" i="10" s="1"/>
  <c r="K2331" i="10" s="1"/>
  <c r="H2332" i="10"/>
  <c r="I2332" i="10" s="1"/>
  <c r="J2332" i="10" s="1"/>
  <c r="K2332" i="10" s="1"/>
  <c r="H2333" i="10"/>
  <c r="I2333" i="10" s="1"/>
  <c r="J2333" i="10" s="1"/>
  <c r="K2333" i="10" s="1"/>
  <c r="H2334" i="10"/>
  <c r="I2334" i="10" s="1"/>
  <c r="J2334" i="10" s="1"/>
  <c r="K2334" i="10" s="1"/>
  <c r="H2335" i="10"/>
  <c r="I2335" i="10" s="1"/>
  <c r="J2335" i="10" s="1"/>
  <c r="K2335" i="10" s="1"/>
  <c r="H2336" i="10"/>
  <c r="I2336" i="10" s="1"/>
  <c r="J2336" i="10" s="1"/>
  <c r="K2336" i="10" s="1"/>
  <c r="H2337" i="10"/>
  <c r="I2337" i="10" s="1"/>
  <c r="J2337" i="10" s="1"/>
  <c r="K2337" i="10" s="1"/>
  <c r="H2338" i="10"/>
  <c r="I2338" i="10" s="1"/>
  <c r="J2338" i="10" s="1"/>
  <c r="K2338" i="10" s="1"/>
  <c r="H2339" i="10"/>
  <c r="I2339" i="10" s="1"/>
  <c r="J2339" i="10" s="1"/>
  <c r="K2339" i="10" s="1"/>
  <c r="H2340" i="10"/>
  <c r="I2340" i="10" s="1"/>
  <c r="J2340" i="10" s="1"/>
  <c r="K2340" i="10" s="1"/>
  <c r="H2341" i="10"/>
  <c r="I2341" i="10" s="1"/>
  <c r="J2341" i="10" s="1"/>
  <c r="K2341" i="10" s="1"/>
  <c r="H2342" i="10"/>
  <c r="I2342" i="10" s="1"/>
  <c r="J2342" i="10" s="1"/>
  <c r="K2342" i="10" s="1"/>
  <c r="H2343" i="10"/>
  <c r="I2343" i="10" s="1"/>
  <c r="J2343" i="10" s="1"/>
  <c r="K2343" i="10" s="1"/>
  <c r="H2344" i="10"/>
  <c r="I2344" i="10" s="1"/>
  <c r="J2344" i="10" s="1"/>
  <c r="K2344" i="10" s="1"/>
  <c r="H2345" i="10"/>
  <c r="I2345" i="10" s="1"/>
  <c r="J2345" i="10" s="1"/>
  <c r="K2345" i="10" s="1"/>
  <c r="H2346" i="10"/>
  <c r="I2346" i="10" s="1"/>
  <c r="J2346" i="10" s="1"/>
  <c r="K2346" i="10" s="1"/>
  <c r="H2347" i="10"/>
  <c r="I2347" i="10" s="1"/>
  <c r="J2347" i="10" s="1"/>
  <c r="K2347" i="10" s="1"/>
  <c r="H2348" i="10"/>
  <c r="I2348" i="10" s="1"/>
  <c r="J2348" i="10" s="1"/>
  <c r="K2348" i="10" s="1"/>
  <c r="H2349" i="10"/>
  <c r="I2349" i="10" s="1"/>
  <c r="J2349" i="10" s="1"/>
  <c r="K2349" i="10" s="1"/>
  <c r="H2350" i="10"/>
  <c r="I2350" i="10" s="1"/>
  <c r="J2350" i="10" s="1"/>
  <c r="K2350" i="10" s="1"/>
  <c r="H2351" i="10"/>
  <c r="I2351" i="10" s="1"/>
  <c r="J2351" i="10" s="1"/>
  <c r="K2351" i="10" s="1"/>
  <c r="H2352" i="10"/>
  <c r="I2352" i="10" s="1"/>
  <c r="J2352" i="10" s="1"/>
  <c r="K2352" i="10" s="1"/>
  <c r="H2353" i="10"/>
  <c r="I2353" i="10" s="1"/>
  <c r="J2353" i="10" s="1"/>
  <c r="K2353" i="10" s="1"/>
  <c r="H2354" i="10"/>
  <c r="I2354" i="10" s="1"/>
  <c r="J2354" i="10" s="1"/>
  <c r="K2354" i="10" s="1"/>
  <c r="H2355" i="10"/>
  <c r="I2355" i="10" s="1"/>
  <c r="J2355" i="10" s="1"/>
  <c r="K2355" i="10" s="1"/>
  <c r="H2356" i="10"/>
  <c r="I2356" i="10" s="1"/>
  <c r="J2356" i="10" s="1"/>
  <c r="K2356" i="10" s="1"/>
  <c r="H2357" i="10"/>
  <c r="I2357" i="10" s="1"/>
  <c r="J2357" i="10" s="1"/>
  <c r="K2357" i="10" s="1"/>
  <c r="H2358" i="10"/>
  <c r="I2358" i="10" s="1"/>
  <c r="J2358" i="10" s="1"/>
  <c r="K2358" i="10" s="1"/>
  <c r="H2359" i="10"/>
  <c r="I2359" i="10" s="1"/>
  <c r="J2359" i="10" s="1"/>
  <c r="K2359" i="10" s="1"/>
  <c r="H2360" i="10"/>
  <c r="I2360" i="10" s="1"/>
  <c r="J2360" i="10" s="1"/>
  <c r="K2360" i="10" s="1"/>
  <c r="H2361" i="10"/>
  <c r="I2361" i="10" s="1"/>
  <c r="J2361" i="10" s="1"/>
  <c r="K2361" i="10" s="1"/>
  <c r="H2362" i="10"/>
  <c r="I2362" i="10" s="1"/>
  <c r="J2362" i="10" s="1"/>
  <c r="K2362" i="10" s="1"/>
  <c r="H2363" i="10"/>
  <c r="I2363" i="10" s="1"/>
  <c r="J2363" i="10" s="1"/>
  <c r="K2363" i="10" s="1"/>
  <c r="H2364" i="10"/>
  <c r="I2364" i="10" s="1"/>
  <c r="J2364" i="10" s="1"/>
  <c r="K2364" i="10" s="1"/>
  <c r="H2365" i="10"/>
  <c r="I2365" i="10" s="1"/>
  <c r="J2365" i="10" s="1"/>
  <c r="K2365" i="10" s="1"/>
  <c r="H2366" i="10"/>
  <c r="I2366" i="10" s="1"/>
  <c r="J2366" i="10" s="1"/>
  <c r="K2366" i="10" s="1"/>
  <c r="H2367" i="10"/>
  <c r="I2367" i="10" s="1"/>
  <c r="J2367" i="10" s="1"/>
  <c r="K2367" i="10" s="1"/>
  <c r="H2368" i="10"/>
  <c r="I2368" i="10" s="1"/>
  <c r="J2368" i="10" s="1"/>
  <c r="K2368" i="10" s="1"/>
  <c r="H2369" i="10"/>
  <c r="I2369" i="10" s="1"/>
  <c r="J2369" i="10" s="1"/>
  <c r="K2369" i="10" s="1"/>
  <c r="H2370" i="10"/>
  <c r="I2370" i="10" s="1"/>
  <c r="J2370" i="10" s="1"/>
  <c r="K2370" i="10" s="1"/>
  <c r="H2371" i="10"/>
  <c r="I2371" i="10" s="1"/>
  <c r="J2371" i="10" s="1"/>
  <c r="K2371" i="10" s="1"/>
  <c r="H2372" i="10"/>
  <c r="I2372" i="10" s="1"/>
  <c r="J2372" i="10" s="1"/>
  <c r="K2372" i="10" s="1"/>
  <c r="H2373" i="10"/>
  <c r="I2373" i="10" s="1"/>
  <c r="J2373" i="10" s="1"/>
  <c r="K2373" i="10" s="1"/>
  <c r="H2374" i="10"/>
  <c r="I2374" i="10" s="1"/>
  <c r="J2374" i="10" s="1"/>
  <c r="K2374" i="10" s="1"/>
  <c r="H2375" i="10"/>
  <c r="I2375" i="10" s="1"/>
  <c r="J2375" i="10" s="1"/>
  <c r="K2375" i="10" s="1"/>
  <c r="H2376" i="10"/>
  <c r="I2376" i="10" s="1"/>
  <c r="J2376" i="10" s="1"/>
  <c r="K2376" i="10" s="1"/>
  <c r="H2377" i="10"/>
  <c r="I2377" i="10" s="1"/>
  <c r="J2377" i="10" s="1"/>
  <c r="K2377" i="10" s="1"/>
  <c r="H2378" i="10"/>
  <c r="I2378" i="10" s="1"/>
  <c r="J2378" i="10" s="1"/>
  <c r="K2378" i="10" s="1"/>
  <c r="H2379" i="10"/>
  <c r="I2379" i="10" s="1"/>
  <c r="J2379" i="10" s="1"/>
  <c r="K2379" i="10" s="1"/>
  <c r="H2380" i="10"/>
  <c r="I2380" i="10" s="1"/>
  <c r="J2380" i="10" s="1"/>
  <c r="K2380" i="10" s="1"/>
  <c r="H2381" i="10"/>
  <c r="I2381" i="10" s="1"/>
  <c r="J2381" i="10" s="1"/>
  <c r="K2381" i="10" s="1"/>
  <c r="H2382" i="10"/>
  <c r="I2382" i="10" s="1"/>
  <c r="J2382" i="10" s="1"/>
  <c r="K2382" i="10" s="1"/>
  <c r="H2383" i="10"/>
  <c r="I2383" i="10" s="1"/>
  <c r="J2383" i="10" s="1"/>
  <c r="K2383" i="10" s="1"/>
  <c r="H2384" i="10"/>
  <c r="I2384" i="10" s="1"/>
  <c r="J2384" i="10" s="1"/>
  <c r="K2384" i="10" s="1"/>
  <c r="H2385" i="10"/>
  <c r="I2385" i="10" s="1"/>
  <c r="J2385" i="10" s="1"/>
  <c r="K2385" i="10" s="1"/>
  <c r="H2386" i="10"/>
  <c r="I2386" i="10" s="1"/>
  <c r="J2386" i="10" s="1"/>
  <c r="K2386" i="10" s="1"/>
  <c r="H2387" i="10"/>
  <c r="I2387" i="10" s="1"/>
  <c r="J2387" i="10" s="1"/>
  <c r="K2387" i="10" s="1"/>
  <c r="H2388" i="10"/>
  <c r="I2388" i="10" s="1"/>
  <c r="J2388" i="10" s="1"/>
  <c r="K2388" i="10" s="1"/>
  <c r="H2389" i="10"/>
  <c r="I2389" i="10" s="1"/>
  <c r="J2389" i="10" s="1"/>
  <c r="K2389" i="10" s="1"/>
  <c r="H2390" i="10"/>
  <c r="I2390" i="10" s="1"/>
  <c r="J2390" i="10" s="1"/>
  <c r="K2390" i="10" s="1"/>
  <c r="H2391" i="10"/>
  <c r="I2391" i="10" s="1"/>
  <c r="J2391" i="10" s="1"/>
  <c r="K2391" i="10" s="1"/>
  <c r="H2392" i="10"/>
  <c r="I2392" i="10" s="1"/>
  <c r="J2392" i="10" s="1"/>
  <c r="K2392" i="10" s="1"/>
  <c r="H2393" i="10"/>
  <c r="I2393" i="10" s="1"/>
  <c r="J2393" i="10" s="1"/>
  <c r="K2393" i="10" s="1"/>
  <c r="H2394" i="10"/>
  <c r="I2394" i="10" s="1"/>
  <c r="J2394" i="10" s="1"/>
  <c r="K2394" i="10" s="1"/>
  <c r="H2395" i="10"/>
  <c r="I2395" i="10" s="1"/>
  <c r="J2395" i="10" s="1"/>
  <c r="K2395" i="10" s="1"/>
  <c r="H2396" i="10"/>
  <c r="I2396" i="10" s="1"/>
  <c r="J2396" i="10" s="1"/>
  <c r="K2396" i="10" s="1"/>
  <c r="H2397" i="10"/>
  <c r="I2397" i="10" s="1"/>
  <c r="J2397" i="10" s="1"/>
  <c r="K2397" i="10" s="1"/>
  <c r="H2398" i="10"/>
  <c r="I2398" i="10" s="1"/>
  <c r="J2398" i="10" s="1"/>
  <c r="K2398" i="10" s="1"/>
  <c r="H2399" i="10"/>
  <c r="I2399" i="10" s="1"/>
  <c r="J2399" i="10" s="1"/>
  <c r="K2399" i="10" s="1"/>
  <c r="H2400" i="10"/>
  <c r="I2400" i="10" s="1"/>
  <c r="J2400" i="10" s="1"/>
  <c r="K2400" i="10" s="1"/>
  <c r="H2401" i="10"/>
  <c r="I2401" i="10" s="1"/>
  <c r="J2401" i="10" s="1"/>
  <c r="K2401" i="10" s="1"/>
  <c r="H2402" i="10"/>
  <c r="I2402" i="10" s="1"/>
  <c r="J2402" i="10" s="1"/>
  <c r="K2402" i="10" s="1"/>
  <c r="H2403" i="10"/>
  <c r="I2403" i="10" s="1"/>
  <c r="J2403" i="10" s="1"/>
  <c r="K2403" i="10" s="1"/>
  <c r="H2404" i="10"/>
  <c r="I2404" i="10" s="1"/>
  <c r="J2404" i="10" s="1"/>
  <c r="K2404" i="10" s="1"/>
  <c r="H2405" i="10"/>
  <c r="I2405" i="10" s="1"/>
  <c r="J2405" i="10" s="1"/>
  <c r="K2405" i="10" s="1"/>
  <c r="H2406" i="10"/>
  <c r="I2406" i="10" s="1"/>
  <c r="J2406" i="10" s="1"/>
  <c r="K2406" i="10" s="1"/>
  <c r="H2407" i="10"/>
  <c r="I2407" i="10" s="1"/>
  <c r="J2407" i="10" s="1"/>
  <c r="K2407" i="10" s="1"/>
  <c r="H2408" i="10"/>
  <c r="I2408" i="10" s="1"/>
  <c r="J2408" i="10" s="1"/>
  <c r="K2408" i="10" s="1"/>
  <c r="H2409" i="10"/>
  <c r="I2409" i="10" s="1"/>
  <c r="J2409" i="10" s="1"/>
  <c r="K2409" i="10" s="1"/>
  <c r="H2410" i="10"/>
  <c r="I2410" i="10" s="1"/>
  <c r="J2410" i="10" s="1"/>
  <c r="K2410" i="10" s="1"/>
  <c r="H2411" i="10"/>
  <c r="I2411" i="10" s="1"/>
  <c r="J2411" i="10" s="1"/>
  <c r="K2411" i="10" s="1"/>
  <c r="H2412" i="10"/>
  <c r="I2412" i="10" s="1"/>
  <c r="J2412" i="10" s="1"/>
  <c r="K2412" i="10" s="1"/>
  <c r="H2413" i="10"/>
  <c r="I2413" i="10" s="1"/>
  <c r="J2413" i="10" s="1"/>
  <c r="K2413" i="10" s="1"/>
  <c r="H2414" i="10"/>
  <c r="I2414" i="10" s="1"/>
  <c r="J2414" i="10" s="1"/>
  <c r="K2414" i="10" s="1"/>
  <c r="H2415" i="10"/>
  <c r="I2415" i="10" s="1"/>
  <c r="J2415" i="10" s="1"/>
  <c r="K2415" i="10" s="1"/>
  <c r="H2416" i="10"/>
  <c r="I2416" i="10" s="1"/>
  <c r="J2416" i="10" s="1"/>
  <c r="K2416" i="10" s="1"/>
  <c r="H2417" i="10"/>
  <c r="I2417" i="10" s="1"/>
  <c r="J2417" i="10" s="1"/>
  <c r="K2417" i="10" s="1"/>
  <c r="H2418" i="10"/>
  <c r="I2418" i="10" s="1"/>
  <c r="J2418" i="10" s="1"/>
  <c r="K2418" i="10" s="1"/>
  <c r="H2419" i="10"/>
  <c r="I2419" i="10" s="1"/>
  <c r="J2419" i="10" s="1"/>
  <c r="K2419" i="10" s="1"/>
  <c r="H2420" i="10"/>
  <c r="I2420" i="10" s="1"/>
  <c r="J2420" i="10" s="1"/>
  <c r="K2420" i="10" s="1"/>
  <c r="H2421" i="10"/>
  <c r="I2421" i="10" s="1"/>
  <c r="J2421" i="10" s="1"/>
  <c r="K2421" i="10" s="1"/>
  <c r="H2422" i="10"/>
  <c r="I2422" i="10" s="1"/>
  <c r="J2422" i="10" s="1"/>
  <c r="K2422" i="10" s="1"/>
  <c r="H2423" i="10"/>
  <c r="I2423" i="10" s="1"/>
  <c r="J2423" i="10" s="1"/>
  <c r="K2423" i="10" s="1"/>
  <c r="H2424" i="10"/>
  <c r="I2424" i="10" s="1"/>
  <c r="J2424" i="10" s="1"/>
  <c r="K2424" i="10" s="1"/>
  <c r="H2425" i="10"/>
  <c r="I2425" i="10" s="1"/>
  <c r="J2425" i="10" s="1"/>
  <c r="K2425" i="10" s="1"/>
  <c r="H2426" i="10"/>
  <c r="I2426" i="10" s="1"/>
  <c r="J2426" i="10" s="1"/>
  <c r="K2426" i="10" s="1"/>
  <c r="H2427" i="10"/>
  <c r="I2427" i="10" s="1"/>
  <c r="J2427" i="10" s="1"/>
  <c r="K2427" i="10" s="1"/>
  <c r="H2428" i="10"/>
  <c r="I2428" i="10" s="1"/>
  <c r="J2428" i="10" s="1"/>
  <c r="K2428" i="10" s="1"/>
  <c r="H2429" i="10"/>
  <c r="I2429" i="10" s="1"/>
  <c r="J2429" i="10" s="1"/>
  <c r="K2429" i="10" s="1"/>
  <c r="H2430" i="10"/>
  <c r="I2430" i="10" s="1"/>
  <c r="J2430" i="10" s="1"/>
  <c r="K2430" i="10" s="1"/>
  <c r="H2431" i="10"/>
  <c r="I2431" i="10" s="1"/>
  <c r="J2431" i="10" s="1"/>
  <c r="K2431" i="10" s="1"/>
  <c r="H2432" i="10"/>
  <c r="I2432" i="10" s="1"/>
  <c r="J2432" i="10" s="1"/>
  <c r="K2432" i="10" s="1"/>
  <c r="H2433" i="10"/>
  <c r="I2433" i="10" s="1"/>
  <c r="J2433" i="10" s="1"/>
  <c r="K2433" i="10" s="1"/>
  <c r="H2434" i="10"/>
  <c r="I2434" i="10" s="1"/>
  <c r="J2434" i="10" s="1"/>
  <c r="K2434" i="10" s="1"/>
  <c r="H2435" i="10"/>
  <c r="I2435" i="10" s="1"/>
  <c r="J2435" i="10" s="1"/>
  <c r="K2435" i="10" s="1"/>
  <c r="H2436" i="10"/>
  <c r="I2436" i="10" s="1"/>
  <c r="J2436" i="10" s="1"/>
  <c r="K2436" i="10" s="1"/>
  <c r="H2437" i="10"/>
  <c r="I2437" i="10" s="1"/>
  <c r="J2437" i="10" s="1"/>
  <c r="K2437" i="10" s="1"/>
  <c r="H2438" i="10"/>
  <c r="I2438" i="10" s="1"/>
  <c r="J2438" i="10" s="1"/>
  <c r="K2438" i="10" s="1"/>
  <c r="H2439" i="10"/>
  <c r="I2439" i="10" s="1"/>
  <c r="J2439" i="10" s="1"/>
  <c r="K2439" i="10" s="1"/>
  <c r="H2440" i="10"/>
  <c r="I2440" i="10" s="1"/>
  <c r="J2440" i="10" s="1"/>
  <c r="K2440" i="10" s="1"/>
  <c r="H2441" i="10"/>
  <c r="I2441" i="10" s="1"/>
  <c r="J2441" i="10" s="1"/>
  <c r="K2441" i="10" s="1"/>
  <c r="H2442" i="10"/>
  <c r="I2442" i="10" s="1"/>
  <c r="J2442" i="10" s="1"/>
  <c r="K2442" i="10" s="1"/>
  <c r="H2443" i="10"/>
  <c r="I2443" i="10" s="1"/>
  <c r="J2443" i="10" s="1"/>
  <c r="K2443" i="10" s="1"/>
  <c r="H2444" i="10"/>
  <c r="I2444" i="10" s="1"/>
  <c r="J2444" i="10" s="1"/>
  <c r="K2444" i="10" s="1"/>
  <c r="H2445" i="10"/>
  <c r="I2445" i="10" s="1"/>
  <c r="J2445" i="10" s="1"/>
  <c r="K2445" i="10" s="1"/>
  <c r="H2446" i="10"/>
  <c r="I2446" i="10" s="1"/>
  <c r="J2446" i="10" s="1"/>
  <c r="K2446" i="10" s="1"/>
  <c r="H2447" i="10"/>
  <c r="I2447" i="10" s="1"/>
  <c r="J2447" i="10" s="1"/>
  <c r="K2447" i="10" s="1"/>
  <c r="H2448" i="10"/>
  <c r="I2448" i="10" s="1"/>
  <c r="J2448" i="10" s="1"/>
  <c r="K2448" i="10" s="1"/>
  <c r="H2449" i="10"/>
  <c r="I2449" i="10" s="1"/>
  <c r="J2449" i="10" s="1"/>
  <c r="K2449" i="10" s="1"/>
  <c r="H2450" i="10"/>
  <c r="I2450" i="10" s="1"/>
  <c r="J2450" i="10" s="1"/>
  <c r="K2450" i="10" s="1"/>
  <c r="H2451" i="10"/>
  <c r="I2451" i="10" s="1"/>
  <c r="J2451" i="10" s="1"/>
  <c r="K2451" i="10" s="1"/>
  <c r="H2452" i="10"/>
  <c r="I2452" i="10" s="1"/>
  <c r="J2452" i="10" s="1"/>
  <c r="K2452" i="10" s="1"/>
  <c r="H2453" i="10"/>
  <c r="I2453" i="10" s="1"/>
  <c r="J2453" i="10" s="1"/>
  <c r="K2453" i="10" s="1"/>
  <c r="H2454" i="10"/>
  <c r="I2454" i="10" s="1"/>
  <c r="J2454" i="10" s="1"/>
  <c r="K2454" i="10" s="1"/>
  <c r="H2455" i="10"/>
  <c r="I2455" i="10" s="1"/>
  <c r="J2455" i="10" s="1"/>
  <c r="K2455" i="10" s="1"/>
  <c r="H2456" i="10"/>
  <c r="I2456" i="10" s="1"/>
  <c r="J2456" i="10" s="1"/>
  <c r="K2456" i="10" s="1"/>
  <c r="H2457" i="10"/>
  <c r="I2457" i="10" s="1"/>
  <c r="J2457" i="10" s="1"/>
  <c r="K2457" i="10" s="1"/>
  <c r="H2458" i="10"/>
  <c r="I2458" i="10" s="1"/>
  <c r="J2458" i="10" s="1"/>
  <c r="K2458" i="10" s="1"/>
  <c r="H2459" i="10"/>
  <c r="I2459" i="10" s="1"/>
  <c r="J2459" i="10" s="1"/>
  <c r="K2459" i="10" s="1"/>
  <c r="H2460" i="10"/>
  <c r="I2460" i="10" s="1"/>
  <c r="J2460" i="10" s="1"/>
  <c r="K2460" i="10" s="1"/>
  <c r="H2461" i="10"/>
  <c r="I2461" i="10" s="1"/>
  <c r="J2461" i="10" s="1"/>
  <c r="K2461" i="10" s="1"/>
  <c r="H2462" i="10"/>
  <c r="I2462" i="10" s="1"/>
  <c r="J2462" i="10" s="1"/>
  <c r="K2462" i="10" s="1"/>
  <c r="H2463" i="10"/>
  <c r="I2463" i="10" s="1"/>
  <c r="J2463" i="10" s="1"/>
  <c r="K2463" i="10" s="1"/>
  <c r="H2464" i="10"/>
  <c r="I2464" i="10" s="1"/>
  <c r="J2464" i="10" s="1"/>
  <c r="K2464" i="10" s="1"/>
  <c r="H2465" i="10"/>
  <c r="I2465" i="10" s="1"/>
  <c r="J2465" i="10" s="1"/>
  <c r="K2465" i="10" s="1"/>
  <c r="H2466" i="10"/>
  <c r="I2466" i="10" s="1"/>
  <c r="J2466" i="10" s="1"/>
  <c r="K2466" i="10" s="1"/>
  <c r="H2467" i="10"/>
  <c r="I2467" i="10" s="1"/>
  <c r="J2467" i="10" s="1"/>
  <c r="K2467" i="10" s="1"/>
  <c r="H2468" i="10"/>
  <c r="I2468" i="10" s="1"/>
  <c r="J2468" i="10" s="1"/>
  <c r="K2468" i="10" s="1"/>
  <c r="H2469" i="10"/>
  <c r="I2469" i="10" s="1"/>
  <c r="J2469" i="10" s="1"/>
  <c r="K2469" i="10" s="1"/>
  <c r="H2470" i="10"/>
  <c r="I2470" i="10" s="1"/>
  <c r="J2470" i="10" s="1"/>
  <c r="K2470" i="10" s="1"/>
  <c r="H2471" i="10"/>
  <c r="I2471" i="10" s="1"/>
  <c r="J2471" i="10" s="1"/>
  <c r="K2471" i="10" s="1"/>
  <c r="H2472" i="10"/>
  <c r="I2472" i="10" s="1"/>
  <c r="J2472" i="10" s="1"/>
  <c r="K2472" i="10" s="1"/>
  <c r="H2473" i="10"/>
  <c r="I2473" i="10" s="1"/>
  <c r="J2473" i="10" s="1"/>
  <c r="K2473" i="10" s="1"/>
  <c r="H2474" i="10"/>
  <c r="I2474" i="10" s="1"/>
  <c r="J2474" i="10" s="1"/>
  <c r="K2474" i="10" s="1"/>
  <c r="H2475" i="10"/>
  <c r="I2475" i="10" s="1"/>
  <c r="J2475" i="10" s="1"/>
  <c r="K2475" i="10" s="1"/>
  <c r="H2476" i="10"/>
  <c r="I2476" i="10" s="1"/>
  <c r="J2476" i="10" s="1"/>
  <c r="K2476" i="10" s="1"/>
  <c r="H2477" i="10"/>
  <c r="I2477" i="10" s="1"/>
  <c r="J2477" i="10" s="1"/>
  <c r="K2477" i="10" s="1"/>
  <c r="H2478" i="10"/>
  <c r="I2478" i="10" s="1"/>
  <c r="J2478" i="10" s="1"/>
  <c r="K2478" i="10" s="1"/>
  <c r="H2479" i="10"/>
  <c r="I2479" i="10" s="1"/>
  <c r="J2479" i="10" s="1"/>
  <c r="K2479" i="10" s="1"/>
  <c r="H2480" i="10"/>
  <c r="I2480" i="10" s="1"/>
  <c r="J2480" i="10" s="1"/>
  <c r="K2480" i="10" s="1"/>
  <c r="L1093" i="10"/>
  <c r="M1093" i="10" s="1"/>
  <c r="N1093" i="10" s="1"/>
  <c r="O1093" i="10" s="1"/>
  <c r="L1094" i="10"/>
  <c r="M1094" i="10" s="1"/>
  <c r="N1094" i="10" s="1"/>
  <c r="O1094" i="10" s="1"/>
  <c r="L1095" i="10"/>
  <c r="M1095" i="10" s="1"/>
  <c r="N1095" i="10" s="1"/>
  <c r="O1095" i="10" s="1"/>
  <c r="L1096" i="10"/>
  <c r="M1096" i="10" s="1"/>
  <c r="N1096" i="10" s="1"/>
  <c r="O1096" i="10" s="1"/>
  <c r="L1097" i="10"/>
  <c r="M1097" i="10" s="1"/>
  <c r="N1097" i="10" s="1"/>
  <c r="O1097" i="10" s="1"/>
  <c r="L1098" i="10"/>
  <c r="M1098" i="10" s="1"/>
  <c r="N1098" i="10" s="1"/>
  <c r="O1098" i="10" s="1"/>
  <c r="L1099" i="10"/>
  <c r="M1099" i="10" s="1"/>
  <c r="N1099" i="10" s="1"/>
  <c r="O1099" i="10" s="1"/>
  <c r="L1100" i="10"/>
  <c r="M1100" i="10" s="1"/>
  <c r="N1100" i="10" s="1"/>
  <c r="O1100" i="10" s="1"/>
  <c r="L1101" i="10"/>
  <c r="M1101" i="10" s="1"/>
  <c r="N1101" i="10" s="1"/>
  <c r="O1101" i="10" s="1"/>
  <c r="L1102" i="10"/>
  <c r="M1102" i="10" s="1"/>
  <c r="N1102" i="10" s="1"/>
  <c r="O1102" i="10" s="1"/>
  <c r="L1103" i="10"/>
  <c r="M1103" i="10" s="1"/>
  <c r="N1103" i="10" s="1"/>
  <c r="O1103" i="10" s="1"/>
  <c r="L1104" i="10"/>
  <c r="M1104" i="10" s="1"/>
  <c r="N1104" i="10" s="1"/>
  <c r="O1104" i="10" s="1"/>
  <c r="L1105" i="10"/>
  <c r="M1105" i="10" s="1"/>
  <c r="N1105" i="10" s="1"/>
  <c r="O1105" i="10" s="1"/>
  <c r="L1106" i="10"/>
  <c r="M1106" i="10" s="1"/>
  <c r="N1106" i="10" s="1"/>
  <c r="O1106" i="10" s="1"/>
  <c r="L1107" i="10"/>
  <c r="M1107" i="10" s="1"/>
  <c r="N1107" i="10" s="1"/>
  <c r="O1107" i="10" s="1"/>
  <c r="L1108" i="10"/>
  <c r="M1108" i="10" s="1"/>
  <c r="N1108" i="10" s="1"/>
  <c r="O1108" i="10" s="1"/>
  <c r="L1109" i="10"/>
  <c r="M1109" i="10" s="1"/>
  <c r="N1109" i="10" s="1"/>
  <c r="O1109" i="10" s="1"/>
  <c r="L1110" i="10"/>
  <c r="M1110" i="10" s="1"/>
  <c r="N1110" i="10" s="1"/>
  <c r="O1110" i="10" s="1"/>
  <c r="L1111" i="10"/>
  <c r="M1111" i="10" s="1"/>
  <c r="N1111" i="10" s="1"/>
  <c r="O1111" i="10" s="1"/>
  <c r="L1112" i="10"/>
  <c r="M1112" i="10" s="1"/>
  <c r="N1112" i="10" s="1"/>
  <c r="O1112" i="10" s="1"/>
  <c r="L1113" i="10"/>
  <c r="M1113" i="10" s="1"/>
  <c r="N1113" i="10" s="1"/>
  <c r="O1113" i="10" s="1"/>
  <c r="L1114" i="10"/>
  <c r="M1114" i="10" s="1"/>
  <c r="N1114" i="10" s="1"/>
  <c r="O1114" i="10" s="1"/>
  <c r="L1115" i="10"/>
  <c r="M1115" i="10" s="1"/>
  <c r="N1115" i="10" s="1"/>
  <c r="O1115" i="10" s="1"/>
  <c r="L1116" i="10"/>
  <c r="M1116" i="10" s="1"/>
  <c r="N1116" i="10" s="1"/>
  <c r="O1116" i="10" s="1"/>
  <c r="L1117" i="10"/>
  <c r="M1117" i="10" s="1"/>
  <c r="N1117" i="10" s="1"/>
  <c r="O1117" i="10" s="1"/>
  <c r="L1118" i="10"/>
  <c r="M1118" i="10" s="1"/>
  <c r="N1118" i="10" s="1"/>
  <c r="O1118" i="10" s="1"/>
  <c r="L1119" i="10"/>
  <c r="M1119" i="10" s="1"/>
  <c r="N1119" i="10" s="1"/>
  <c r="O1119" i="10" s="1"/>
  <c r="L1120" i="10"/>
  <c r="M1120" i="10" s="1"/>
  <c r="N1120" i="10" s="1"/>
  <c r="O1120" i="10" s="1"/>
  <c r="L1121" i="10"/>
  <c r="M1121" i="10" s="1"/>
  <c r="N1121" i="10" s="1"/>
  <c r="O1121" i="10" s="1"/>
  <c r="L1122" i="10"/>
  <c r="M1122" i="10" s="1"/>
  <c r="N1122" i="10" s="1"/>
  <c r="O1122" i="10" s="1"/>
  <c r="L1123" i="10"/>
  <c r="M1123" i="10" s="1"/>
  <c r="N1123" i="10" s="1"/>
  <c r="O1123" i="10" s="1"/>
  <c r="L1124" i="10"/>
  <c r="M1124" i="10" s="1"/>
  <c r="N1124" i="10" s="1"/>
  <c r="O1124" i="10" s="1"/>
  <c r="L1125" i="10"/>
  <c r="M1125" i="10" s="1"/>
  <c r="N1125" i="10" s="1"/>
  <c r="O1125" i="10" s="1"/>
  <c r="L1126" i="10"/>
  <c r="M1126" i="10" s="1"/>
  <c r="N1126" i="10" s="1"/>
  <c r="O1126" i="10" s="1"/>
  <c r="L1127" i="10"/>
  <c r="M1127" i="10" s="1"/>
  <c r="N1127" i="10" s="1"/>
  <c r="O1127" i="10" s="1"/>
  <c r="L1128" i="10"/>
  <c r="M1128" i="10" s="1"/>
  <c r="N1128" i="10" s="1"/>
  <c r="O1128" i="10" s="1"/>
  <c r="L1129" i="10"/>
  <c r="M1129" i="10" s="1"/>
  <c r="N1129" i="10" s="1"/>
  <c r="O1129" i="10" s="1"/>
  <c r="L1130" i="10"/>
  <c r="M1130" i="10" s="1"/>
  <c r="N1130" i="10" s="1"/>
  <c r="O1130" i="10" s="1"/>
  <c r="L1131" i="10"/>
  <c r="M1131" i="10" s="1"/>
  <c r="N1131" i="10" s="1"/>
  <c r="O1131" i="10" s="1"/>
  <c r="L1132" i="10"/>
  <c r="M1132" i="10" s="1"/>
  <c r="N1132" i="10" s="1"/>
  <c r="O1132" i="10" s="1"/>
  <c r="L1133" i="10"/>
  <c r="M1133" i="10" s="1"/>
  <c r="N1133" i="10" s="1"/>
  <c r="O1133" i="10" s="1"/>
  <c r="L1134" i="10"/>
  <c r="M1134" i="10" s="1"/>
  <c r="N1134" i="10" s="1"/>
  <c r="O1134" i="10" s="1"/>
  <c r="L1135" i="10"/>
  <c r="M1135" i="10" s="1"/>
  <c r="N1135" i="10" s="1"/>
  <c r="O1135" i="10" s="1"/>
  <c r="L1136" i="10"/>
  <c r="M1136" i="10" s="1"/>
  <c r="N1136" i="10" s="1"/>
  <c r="O1136" i="10" s="1"/>
  <c r="L1137" i="10"/>
  <c r="M1137" i="10" s="1"/>
  <c r="N1137" i="10" s="1"/>
  <c r="O1137" i="10" s="1"/>
  <c r="L1138" i="10"/>
  <c r="M1138" i="10" s="1"/>
  <c r="N1138" i="10" s="1"/>
  <c r="O1138" i="10" s="1"/>
  <c r="L1139" i="10"/>
  <c r="M1139" i="10" s="1"/>
  <c r="N1139" i="10" s="1"/>
  <c r="O1139" i="10" s="1"/>
  <c r="L1140" i="10"/>
  <c r="M1140" i="10" s="1"/>
  <c r="N1140" i="10" s="1"/>
  <c r="O1140" i="10" s="1"/>
  <c r="L1141" i="10"/>
  <c r="M1141" i="10" s="1"/>
  <c r="N1141" i="10" s="1"/>
  <c r="O1141" i="10" s="1"/>
  <c r="L1142" i="10"/>
  <c r="M1142" i="10" s="1"/>
  <c r="N1142" i="10" s="1"/>
  <c r="O1142" i="10" s="1"/>
  <c r="L1143" i="10"/>
  <c r="M1143" i="10" s="1"/>
  <c r="N1143" i="10" s="1"/>
  <c r="O1143" i="10" s="1"/>
  <c r="L1144" i="10"/>
  <c r="M1144" i="10" s="1"/>
  <c r="N1144" i="10" s="1"/>
  <c r="O1144" i="10" s="1"/>
  <c r="L1145" i="10"/>
  <c r="M1145" i="10" s="1"/>
  <c r="N1145" i="10" s="1"/>
  <c r="O1145" i="10" s="1"/>
  <c r="L1146" i="10"/>
  <c r="M1146" i="10" s="1"/>
  <c r="N1146" i="10" s="1"/>
  <c r="O1146" i="10" s="1"/>
  <c r="L1147" i="10"/>
  <c r="M1147" i="10" s="1"/>
  <c r="N1147" i="10" s="1"/>
  <c r="O1147" i="10" s="1"/>
  <c r="L1148" i="10"/>
  <c r="M1148" i="10" s="1"/>
  <c r="N1148" i="10" s="1"/>
  <c r="O1148" i="10" s="1"/>
  <c r="L1149" i="10"/>
  <c r="M1149" i="10" s="1"/>
  <c r="N1149" i="10" s="1"/>
  <c r="O1149" i="10" s="1"/>
  <c r="L1150" i="10"/>
  <c r="M1150" i="10" s="1"/>
  <c r="N1150" i="10" s="1"/>
  <c r="O1150" i="10" s="1"/>
  <c r="L1151" i="10"/>
  <c r="M1151" i="10" s="1"/>
  <c r="N1151" i="10" s="1"/>
  <c r="O1151" i="10" s="1"/>
  <c r="L1152" i="10"/>
  <c r="M1152" i="10" s="1"/>
  <c r="N1152" i="10" s="1"/>
  <c r="O1152" i="10" s="1"/>
  <c r="L1153" i="10"/>
  <c r="M1153" i="10" s="1"/>
  <c r="N1153" i="10" s="1"/>
  <c r="O1153" i="10" s="1"/>
  <c r="L1154" i="10"/>
  <c r="M1154" i="10" s="1"/>
  <c r="N1154" i="10" s="1"/>
  <c r="O1154" i="10" s="1"/>
  <c r="L1155" i="10"/>
  <c r="M1155" i="10" s="1"/>
  <c r="N1155" i="10" s="1"/>
  <c r="O1155" i="10" s="1"/>
  <c r="L1156" i="10"/>
  <c r="M1156" i="10" s="1"/>
  <c r="N1156" i="10" s="1"/>
  <c r="O1156" i="10" s="1"/>
  <c r="L1157" i="10"/>
  <c r="M1157" i="10" s="1"/>
  <c r="N1157" i="10" s="1"/>
  <c r="O1157" i="10" s="1"/>
  <c r="L1158" i="10"/>
  <c r="M1158" i="10" s="1"/>
  <c r="N1158" i="10" s="1"/>
  <c r="O1158" i="10" s="1"/>
  <c r="L1159" i="10"/>
  <c r="M1159" i="10" s="1"/>
  <c r="N1159" i="10" s="1"/>
  <c r="O1159" i="10" s="1"/>
  <c r="L1160" i="10"/>
  <c r="M1160" i="10" s="1"/>
  <c r="N1160" i="10" s="1"/>
  <c r="O1160" i="10" s="1"/>
  <c r="L1161" i="10"/>
  <c r="M1161" i="10" s="1"/>
  <c r="N1161" i="10" s="1"/>
  <c r="O1161" i="10" s="1"/>
  <c r="L1162" i="10"/>
  <c r="M1162" i="10" s="1"/>
  <c r="N1162" i="10" s="1"/>
  <c r="O1162" i="10" s="1"/>
  <c r="L1163" i="10"/>
  <c r="M1163" i="10" s="1"/>
  <c r="N1163" i="10" s="1"/>
  <c r="O1163" i="10" s="1"/>
  <c r="L1164" i="10"/>
  <c r="M1164" i="10" s="1"/>
  <c r="N1164" i="10" s="1"/>
  <c r="O1164" i="10" s="1"/>
  <c r="L1165" i="10"/>
  <c r="M1165" i="10" s="1"/>
  <c r="N1165" i="10" s="1"/>
  <c r="O1165" i="10" s="1"/>
  <c r="L1166" i="10"/>
  <c r="M1166" i="10" s="1"/>
  <c r="N1166" i="10" s="1"/>
  <c r="O1166" i="10" s="1"/>
  <c r="L1167" i="10"/>
  <c r="M1167" i="10" s="1"/>
  <c r="N1167" i="10" s="1"/>
  <c r="O1167" i="10" s="1"/>
  <c r="L1168" i="10"/>
  <c r="M1168" i="10" s="1"/>
  <c r="N1168" i="10" s="1"/>
  <c r="O1168" i="10" s="1"/>
  <c r="L1169" i="10"/>
  <c r="M1169" i="10" s="1"/>
  <c r="N1169" i="10" s="1"/>
  <c r="O1169" i="10" s="1"/>
  <c r="L1170" i="10"/>
  <c r="M1170" i="10" s="1"/>
  <c r="N1170" i="10" s="1"/>
  <c r="O1170" i="10" s="1"/>
  <c r="L1171" i="10"/>
  <c r="M1171" i="10" s="1"/>
  <c r="N1171" i="10" s="1"/>
  <c r="O1171" i="10" s="1"/>
  <c r="L1172" i="10"/>
  <c r="M1172" i="10" s="1"/>
  <c r="N1172" i="10" s="1"/>
  <c r="O1172" i="10" s="1"/>
  <c r="L1173" i="10"/>
  <c r="M1173" i="10" s="1"/>
  <c r="N1173" i="10" s="1"/>
  <c r="O1173" i="10" s="1"/>
  <c r="L1174" i="10"/>
  <c r="M1174" i="10" s="1"/>
  <c r="N1174" i="10" s="1"/>
  <c r="O1174" i="10" s="1"/>
  <c r="L1175" i="10"/>
  <c r="M1175" i="10" s="1"/>
  <c r="N1175" i="10" s="1"/>
  <c r="O1175" i="10" s="1"/>
  <c r="L1176" i="10"/>
  <c r="M1176" i="10" s="1"/>
  <c r="N1176" i="10" s="1"/>
  <c r="O1176" i="10" s="1"/>
  <c r="L1177" i="10"/>
  <c r="M1177" i="10" s="1"/>
  <c r="N1177" i="10" s="1"/>
  <c r="O1177" i="10" s="1"/>
  <c r="L1178" i="10"/>
  <c r="M1178" i="10" s="1"/>
  <c r="N1178" i="10" s="1"/>
  <c r="O1178" i="10" s="1"/>
  <c r="L1179" i="10"/>
  <c r="M1179" i="10" s="1"/>
  <c r="N1179" i="10" s="1"/>
  <c r="O1179" i="10" s="1"/>
  <c r="L1180" i="10"/>
  <c r="M1180" i="10" s="1"/>
  <c r="N1180" i="10" s="1"/>
  <c r="O1180" i="10" s="1"/>
  <c r="L1181" i="10"/>
  <c r="M1181" i="10" s="1"/>
  <c r="N1181" i="10" s="1"/>
  <c r="O1181" i="10" s="1"/>
  <c r="L1182" i="10"/>
  <c r="M1182" i="10" s="1"/>
  <c r="N1182" i="10" s="1"/>
  <c r="O1182" i="10" s="1"/>
  <c r="L1183" i="10"/>
  <c r="M1183" i="10" s="1"/>
  <c r="N1183" i="10" s="1"/>
  <c r="O1183" i="10" s="1"/>
  <c r="L1184" i="10"/>
  <c r="M1184" i="10" s="1"/>
  <c r="N1184" i="10" s="1"/>
  <c r="O1184" i="10" s="1"/>
  <c r="L1185" i="10"/>
  <c r="M1185" i="10" s="1"/>
  <c r="N1185" i="10" s="1"/>
  <c r="O1185" i="10" s="1"/>
  <c r="L1186" i="10"/>
  <c r="M1186" i="10" s="1"/>
  <c r="N1186" i="10" s="1"/>
  <c r="O1186" i="10" s="1"/>
  <c r="L1187" i="10"/>
  <c r="M1187" i="10" s="1"/>
  <c r="N1187" i="10" s="1"/>
  <c r="O1187" i="10" s="1"/>
  <c r="L1188" i="10"/>
  <c r="M1188" i="10" s="1"/>
  <c r="N1188" i="10" s="1"/>
  <c r="O1188" i="10" s="1"/>
  <c r="L1189" i="10"/>
  <c r="M1189" i="10" s="1"/>
  <c r="N1189" i="10" s="1"/>
  <c r="O1189" i="10" s="1"/>
  <c r="L1190" i="10"/>
  <c r="M1190" i="10" s="1"/>
  <c r="N1190" i="10" s="1"/>
  <c r="O1190" i="10" s="1"/>
  <c r="L1191" i="10"/>
  <c r="M1191" i="10" s="1"/>
  <c r="N1191" i="10" s="1"/>
  <c r="O1191" i="10" s="1"/>
  <c r="L1192" i="10"/>
  <c r="M1192" i="10" s="1"/>
  <c r="N1192" i="10" s="1"/>
  <c r="O1192" i="10" s="1"/>
  <c r="L1193" i="10"/>
  <c r="M1193" i="10" s="1"/>
  <c r="N1193" i="10" s="1"/>
  <c r="O1193" i="10" s="1"/>
  <c r="L1194" i="10"/>
  <c r="M1194" i="10" s="1"/>
  <c r="N1194" i="10" s="1"/>
  <c r="O1194" i="10" s="1"/>
  <c r="L1195" i="10"/>
  <c r="M1195" i="10" s="1"/>
  <c r="N1195" i="10" s="1"/>
  <c r="O1195" i="10" s="1"/>
  <c r="L1196" i="10"/>
  <c r="M1196" i="10" s="1"/>
  <c r="N1196" i="10" s="1"/>
  <c r="O1196" i="10" s="1"/>
  <c r="L1197" i="10"/>
  <c r="M1197" i="10" s="1"/>
  <c r="N1197" i="10" s="1"/>
  <c r="O1197" i="10" s="1"/>
  <c r="L1198" i="10"/>
  <c r="M1198" i="10" s="1"/>
  <c r="N1198" i="10" s="1"/>
  <c r="O1198" i="10" s="1"/>
  <c r="L1199" i="10"/>
  <c r="M1199" i="10" s="1"/>
  <c r="N1199" i="10" s="1"/>
  <c r="O1199" i="10" s="1"/>
  <c r="L1200" i="10"/>
  <c r="M1200" i="10" s="1"/>
  <c r="N1200" i="10" s="1"/>
  <c r="O1200" i="10" s="1"/>
  <c r="L1201" i="10"/>
  <c r="M1201" i="10" s="1"/>
  <c r="N1201" i="10" s="1"/>
  <c r="O1201" i="10" s="1"/>
  <c r="L1202" i="10"/>
  <c r="M1202" i="10" s="1"/>
  <c r="N1202" i="10" s="1"/>
  <c r="O1202" i="10" s="1"/>
  <c r="L1203" i="10"/>
  <c r="M1203" i="10" s="1"/>
  <c r="N1203" i="10" s="1"/>
  <c r="O1203" i="10" s="1"/>
  <c r="L1204" i="10"/>
  <c r="M1204" i="10" s="1"/>
  <c r="N1204" i="10" s="1"/>
  <c r="O1204" i="10" s="1"/>
  <c r="L1205" i="10"/>
  <c r="M1205" i="10" s="1"/>
  <c r="N1205" i="10" s="1"/>
  <c r="O1205" i="10" s="1"/>
  <c r="L1206" i="10"/>
  <c r="M1206" i="10" s="1"/>
  <c r="N1206" i="10" s="1"/>
  <c r="O1206" i="10" s="1"/>
  <c r="L1207" i="10"/>
  <c r="M1207" i="10" s="1"/>
  <c r="N1207" i="10" s="1"/>
  <c r="O1207" i="10" s="1"/>
  <c r="L1208" i="10"/>
  <c r="M1208" i="10" s="1"/>
  <c r="N1208" i="10" s="1"/>
  <c r="O1208" i="10" s="1"/>
  <c r="L1209" i="10"/>
  <c r="M1209" i="10" s="1"/>
  <c r="N1209" i="10" s="1"/>
  <c r="O1209" i="10" s="1"/>
  <c r="L1210" i="10"/>
  <c r="M1210" i="10" s="1"/>
  <c r="N1210" i="10" s="1"/>
  <c r="O1210" i="10" s="1"/>
  <c r="L1211" i="10"/>
  <c r="M1211" i="10" s="1"/>
  <c r="N1211" i="10" s="1"/>
  <c r="O1211" i="10" s="1"/>
  <c r="L1212" i="10"/>
  <c r="M1212" i="10" s="1"/>
  <c r="N1212" i="10" s="1"/>
  <c r="O1212" i="10" s="1"/>
  <c r="L1213" i="10"/>
  <c r="M1213" i="10" s="1"/>
  <c r="N1213" i="10" s="1"/>
  <c r="O1213" i="10" s="1"/>
  <c r="L1214" i="10"/>
  <c r="M1214" i="10" s="1"/>
  <c r="N1214" i="10" s="1"/>
  <c r="O1214" i="10" s="1"/>
  <c r="L1215" i="10"/>
  <c r="M1215" i="10" s="1"/>
  <c r="N1215" i="10" s="1"/>
  <c r="O1215" i="10" s="1"/>
  <c r="L1216" i="10"/>
  <c r="M1216" i="10" s="1"/>
  <c r="N1216" i="10" s="1"/>
  <c r="O1216" i="10" s="1"/>
  <c r="L1217" i="10"/>
  <c r="M1217" i="10" s="1"/>
  <c r="N1217" i="10" s="1"/>
  <c r="O1217" i="10" s="1"/>
  <c r="L1218" i="10"/>
  <c r="M1218" i="10" s="1"/>
  <c r="N1218" i="10" s="1"/>
  <c r="O1218" i="10" s="1"/>
  <c r="L1219" i="10"/>
  <c r="M1219" i="10" s="1"/>
  <c r="N1219" i="10" s="1"/>
  <c r="O1219" i="10" s="1"/>
  <c r="L1220" i="10"/>
  <c r="M1220" i="10" s="1"/>
  <c r="N1220" i="10" s="1"/>
  <c r="O1220" i="10" s="1"/>
  <c r="L1221" i="10"/>
  <c r="M1221" i="10" s="1"/>
  <c r="N1221" i="10" s="1"/>
  <c r="O1221" i="10" s="1"/>
  <c r="L1222" i="10"/>
  <c r="M1222" i="10" s="1"/>
  <c r="N1222" i="10" s="1"/>
  <c r="O1222" i="10" s="1"/>
  <c r="L1223" i="10"/>
  <c r="M1223" i="10" s="1"/>
  <c r="N1223" i="10" s="1"/>
  <c r="O1223" i="10" s="1"/>
  <c r="L1224" i="10"/>
  <c r="M1224" i="10" s="1"/>
  <c r="N1224" i="10" s="1"/>
  <c r="O1224" i="10" s="1"/>
  <c r="L1225" i="10"/>
  <c r="M1225" i="10" s="1"/>
  <c r="N1225" i="10" s="1"/>
  <c r="O1225" i="10" s="1"/>
  <c r="L1226" i="10"/>
  <c r="M1226" i="10" s="1"/>
  <c r="N1226" i="10" s="1"/>
  <c r="O1226" i="10" s="1"/>
  <c r="L1227" i="10"/>
  <c r="M1227" i="10" s="1"/>
  <c r="N1227" i="10" s="1"/>
  <c r="O1227" i="10" s="1"/>
  <c r="L1228" i="10"/>
  <c r="M1228" i="10" s="1"/>
  <c r="N1228" i="10" s="1"/>
  <c r="O1228" i="10" s="1"/>
  <c r="L1229" i="10"/>
  <c r="M1229" i="10" s="1"/>
  <c r="N1229" i="10" s="1"/>
  <c r="O1229" i="10" s="1"/>
  <c r="L1230" i="10"/>
  <c r="M1230" i="10" s="1"/>
  <c r="N1230" i="10" s="1"/>
  <c r="O1230" i="10" s="1"/>
  <c r="L1231" i="10"/>
  <c r="M1231" i="10" s="1"/>
  <c r="N1231" i="10" s="1"/>
  <c r="O1231" i="10" s="1"/>
  <c r="L1232" i="10"/>
  <c r="M1232" i="10" s="1"/>
  <c r="N1232" i="10" s="1"/>
  <c r="O1232" i="10" s="1"/>
  <c r="L1233" i="10"/>
  <c r="M1233" i="10" s="1"/>
  <c r="N1233" i="10" s="1"/>
  <c r="O1233" i="10" s="1"/>
  <c r="L1234" i="10"/>
  <c r="M1234" i="10" s="1"/>
  <c r="N1234" i="10" s="1"/>
  <c r="O1234" i="10" s="1"/>
  <c r="L1235" i="10"/>
  <c r="M1235" i="10" s="1"/>
  <c r="N1235" i="10" s="1"/>
  <c r="O1235" i="10" s="1"/>
  <c r="L1236" i="10"/>
  <c r="M1236" i="10" s="1"/>
  <c r="N1236" i="10" s="1"/>
  <c r="O1236" i="10" s="1"/>
  <c r="L1237" i="10"/>
  <c r="M1237" i="10" s="1"/>
  <c r="N1237" i="10" s="1"/>
  <c r="O1237" i="10" s="1"/>
  <c r="L1238" i="10"/>
  <c r="M1238" i="10" s="1"/>
  <c r="N1238" i="10" s="1"/>
  <c r="O1238" i="10" s="1"/>
  <c r="L1239" i="10"/>
  <c r="M1239" i="10" s="1"/>
  <c r="N1239" i="10" s="1"/>
  <c r="O1239" i="10" s="1"/>
  <c r="L1240" i="10"/>
  <c r="M1240" i="10" s="1"/>
  <c r="N1240" i="10" s="1"/>
  <c r="O1240" i="10" s="1"/>
  <c r="L1241" i="10"/>
  <c r="M1241" i="10" s="1"/>
  <c r="N1241" i="10" s="1"/>
  <c r="O1241" i="10" s="1"/>
  <c r="L1242" i="10"/>
  <c r="M1242" i="10" s="1"/>
  <c r="N1242" i="10" s="1"/>
  <c r="O1242" i="10" s="1"/>
  <c r="L1243" i="10"/>
  <c r="M1243" i="10" s="1"/>
  <c r="N1243" i="10" s="1"/>
  <c r="O1243" i="10" s="1"/>
  <c r="L1244" i="10"/>
  <c r="M1244" i="10" s="1"/>
  <c r="N1244" i="10" s="1"/>
  <c r="O1244" i="10" s="1"/>
  <c r="L1245" i="10"/>
  <c r="M1245" i="10" s="1"/>
  <c r="N1245" i="10" s="1"/>
  <c r="O1245" i="10" s="1"/>
  <c r="L1246" i="10"/>
  <c r="M1246" i="10" s="1"/>
  <c r="N1246" i="10" s="1"/>
  <c r="O1246" i="10" s="1"/>
  <c r="L1247" i="10"/>
  <c r="M1247" i="10" s="1"/>
  <c r="N1247" i="10" s="1"/>
  <c r="O1247" i="10" s="1"/>
  <c r="L1248" i="10"/>
  <c r="M1248" i="10" s="1"/>
  <c r="N1248" i="10" s="1"/>
  <c r="O1248" i="10" s="1"/>
  <c r="L1249" i="10"/>
  <c r="M1249" i="10" s="1"/>
  <c r="N1249" i="10" s="1"/>
  <c r="O1249" i="10" s="1"/>
  <c r="L1250" i="10"/>
  <c r="M1250" i="10" s="1"/>
  <c r="N1250" i="10" s="1"/>
  <c r="O1250" i="10" s="1"/>
  <c r="L1251" i="10"/>
  <c r="M1251" i="10" s="1"/>
  <c r="N1251" i="10" s="1"/>
  <c r="O1251" i="10" s="1"/>
  <c r="L1252" i="10"/>
  <c r="M1252" i="10" s="1"/>
  <c r="N1252" i="10" s="1"/>
  <c r="O1252" i="10" s="1"/>
  <c r="L1253" i="10"/>
  <c r="M1253" i="10" s="1"/>
  <c r="N1253" i="10" s="1"/>
  <c r="O1253" i="10" s="1"/>
  <c r="L1254" i="10"/>
  <c r="M1254" i="10" s="1"/>
  <c r="N1254" i="10" s="1"/>
  <c r="O1254" i="10" s="1"/>
  <c r="L1255" i="10"/>
  <c r="M1255" i="10" s="1"/>
  <c r="N1255" i="10" s="1"/>
  <c r="O1255" i="10" s="1"/>
  <c r="L1256" i="10"/>
  <c r="M1256" i="10" s="1"/>
  <c r="N1256" i="10" s="1"/>
  <c r="O1256" i="10" s="1"/>
  <c r="L1257" i="10"/>
  <c r="M1257" i="10" s="1"/>
  <c r="N1257" i="10" s="1"/>
  <c r="O1257" i="10" s="1"/>
  <c r="L1258" i="10"/>
  <c r="M1258" i="10" s="1"/>
  <c r="N1258" i="10" s="1"/>
  <c r="O1258" i="10" s="1"/>
  <c r="L1259" i="10"/>
  <c r="M1259" i="10" s="1"/>
  <c r="N1259" i="10" s="1"/>
  <c r="O1259" i="10" s="1"/>
  <c r="L1260" i="10"/>
  <c r="M1260" i="10" s="1"/>
  <c r="N1260" i="10" s="1"/>
  <c r="O1260" i="10" s="1"/>
  <c r="L1261" i="10"/>
  <c r="M1261" i="10" s="1"/>
  <c r="N1261" i="10" s="1"/>
  <c r="O1261" i="10" s="1"/>
  <c r="L1262" i="10"/>
  <c r="M1262" i="10" s="1"/>
  <c r="N1262" i="10" s="1"/>
  <c r="O1262" i="10" s="1"/>
  <c r="L1263" i="10"/>
  <c r="M1263" i="10" s="1"/>
  <c r="N1263" i="10" s="1"/>
  <c r="O1263" i="10" s="1"/>
  <c r="L1264" i="10"/>
  <c r="M1264" i="10" s="1"/>
  <c r="N1264" i="10" s="1"/>
  <c r="O1264" i="10" s="1"/>
  <c r="L1265" i="10"/>
  <c r="M1265" i="10" s="1"/>
  <c r="N1265" i="10" s="1"/>
  <c r="O1265" i="10" s="1"/>
  <c r="L1266" i="10"/>
  <c r="M1266" i="10" s="1"/>
  <c r="N1266" i="10" s="1"/>
  <c r="O1266" i="10" s="1"/>
  <c r="L1267" i="10"/>
  <c r="M1267" i="10" s="1"/>
  <c r="N1267" i="10" s="1"/>
  <c r="O1267" i="10" s="1"/>
  <c r="L1268" i="10"/>
  <c r="M1268" i="10" s="1"/>
  <c r="N1268" i="10" s="1"/>
  <c r="O1268" i="10" s="1"/>
  <c r="L1269" i="10"/>
  <c r="M1269" i="10" s="1"/>
  <c r="N1269" i="10" s="1"/>
  <c r="O1269" i="10" s="1"/>
  <c r="L1270" i="10"/>
  <c r="M1270" i="10" s="1"/>
  <c r="N1270" i="10" s="1"/>
  <c r="O1270" i="10" s="1"/>
  <c r="L1271" i="10"/>
  <c r="M1271" i="10" s="1"/>
  <c r="N1271" i="10" s="1"/>
  <c r="O1271" i="10" s="1"/>
  <c r="L1272" i="10"/>
  <c r="M1272" i="10" s="1"/>
  <c r="N1272" i="10" s="1"/>
  <c r="O1272" i="10" s="1"/>
  <c r="L1273" i="10"/>
  <c r="M1273" i="10" s="1"/>
  <c r="N1273" i="10" s="1"/>
  <c r="O1273" i="10" s="1"/>
  <c r="L1274" i="10"/>
  <c r="M1274" i="10" s="1"/>
  <c r="N1274" i="10" s="1"/>
  <c r="O1274" i="10" s="1"/>
  <c r="L1275" i="10"/>
  <c r="M1275" i="10" s="1"/>
  <c r="N1275" i="10" s="1"/>
  <c r="O1275" i="10" s="1"/>
  <c r="L1276" i="10"/>
  <c r="M1276" i="10" s="1"/>
  <c r="N1276" i="10" s="1"/>
  <c r="O1276" i="10" s="1"/>
  <c r="L1277" i="10"/>
  <c r="M1277" i="10" s="1"/>
  <c r="N1277" i="10" s="1"/>
  <c r="O1277" i="10" s="1"/>
  <c r="L1278" i="10"/>
  <c r="M1278" i="10" s="1"/>
  <c r="N1278" i="10" s="1"/>
  <c r="O1278" i="10" s="1"/>
  <c r="L1279" i="10"/>
  <c r="M1279" i="10" s="1"/>
  <c r="N1279" i="10" s="1"/>
  <c r="O1279" i="10" s="1"/>
  <c r="L1280" i="10"/>
  <c r="M1280" i="10" s="1"/>
  <c r="N1280" i="10" s="1"/>
  <c r="O1280" i="10" s="1"/>
  <c r="L1281" i="10"/>
  <c r="M1281" i="10" s="1"/>
  <c r="N1281" i="10" s="1"/>
  <c r="O1281" i="10" s="1"/>
  <c r="L1282" i="10"/>
  <c r="M1282" i="10" s="1"/>
  <c r="N1282" i="10" s="1"/>
  <c r="O1282" i="10" s="1"/>
  <c r="L1283" i="10"/>
  <c r="M1283" i="10" s="1"/>
  <c r="N1283" i="10" s="1"/>
  <c r="O1283" i="10" s="1"/>
  <c r="L1284" i="10"/>
  <c r="M1284" i="10" s="1"/>
  <c r="N1284" i="10" s="1"/>
  <c r="O1284" i="10" s="1"/>
  <c r="L1285" i="10"/>
  <c r="M1285" i="10" s="1"/>
  <c r="N1285" i="10" s="1"/>
  <c r="O1285" i="10" s="1"/>
  <c r="L1286" i="10"/>
  <c r="M1286" i="10" s="1"/>
  <c r="N1286" i="10" s="1"/>
  <c r="O1286" i="10" s="1"/>
  <c r="L1287" i="10"/>
  <c r="M1287" i="10" s="1"/>
  <c r="N1287" i="10" s="1"/>
  <c r="O1287" i="10" s="1"/>
  <c r="L1288" i="10"/>
  <c r="M1288" i="10" s="1"/>
  <c r="N1288" i="10" s="1"/>
  <c r="O1288" i="10" s="1"/>
  <c r="L1289" i="10"/>
  <c r="M1289" i="10" s="1"/>
  <c r="N1289" i="10" s="1"/>
  <c r="O1289" i="10" s="1"/>
  <c r="L1290" i="10"/>
  <c r="M1290" i="10" s="1"/>
  <c r="N1290" i="10" s="1"/>
  <c r="O1290" i="10" s="1"/>
  <c r="L1291" i="10"/>
  <c r="M1291" i="10" s="1"/>
  <c r="N1291" i="10" s="1"/>
  <c r="O1291" i="10" s="1"/>
  <c r="L1292" i="10"/>
  <c r="M1292" i="10" s="1"/>
  <c r="N1292" i="10" s="1"/>
  <c r="O1292" i="10" s="1"/>
  <c r="L1293" i="10"/>
  <c r="M1293" i="10" s="1"/>
  <c r="N1293" i="10" s="1"/>
  <c r="O1293" i="10" s="1"/>
  <c r="L1294" i="10"/>
  <c r="M1294" i="10" s="1"/>
  <c r="N1294" i="10" s="1"/>
  <c r="O1294" i="10" s="1"/>
  <c r="L1295" i="10"/>
  <c r="M1295" i="10" s="1"/>
  <c r="N1295" i="10" s="1"/>
  <c r="O1295" i="10" s="1"/>
  <c r="L1296" i="10"/>
  <c r="M1296" i="10" s="1"/>
  <c r="N1296" i="10" s="1"/>
  <c r="O1296" i="10" s="1"/>
  <c r="L1297" i="10"/>
  <c r="M1297" i="10" s="1"/>
  <c r="N1297" i="10" s="1"/>
  <c r="O1297" i="10" s="1"/>
  <c r="L1298" i="10"/>
  <c r="M1298" i="10" s="1"/>
  <c r="N1298" i="10" s="1"/>
  <c r="O1298" i="10" s="1"/>
  <c r="L1299" i="10"/>
  <c r="M1299" i="10" s="1"/>
  <c r="N1299" i="10" s="1"/>
  <c r="O1299" i="10" s="1"/>
  <c r="L1300" i="10"/>
  <c r="M1300" i="10" s="1"/>
  <c r="N1300" i="10" s="1"/>
  <c r="O1300" i="10" s="1"/>
  <c r="L1301" i="10"/>
  <c r="M1301" i="10" s="1"/>
  <c r="N1301" i="10" s="1"/>
  <c r="O1301" i="10" s="1"/>
  <c r="L1302" i="10"/>
  <c r="M1302" i="10" s="1"/>
  <c r="N1302" i="10" s="1"/>
  <c r="O1302" i="10" s="1"/>
  <c r="L1303" i="10"/>
  <c r="M1303" i="10" s="1"/>
  <c r="N1303" i="10" s="1"/>
  <c r="O1303" i="10" s="1"/>
  <c r="L1304" i="10"/>
  <c r="M1304" i="10" s="1"/>
  <c r="N1304" i="10" s="1"/>
  <c r="O1304" i="10" s="1"/>
  <c r="L1305" i="10"/>
  <c r="M1305" i="10" s="1"/>
  <c r="N1305" i="10" s="1"/>
  <c r="O1305" i="10" s="1"/>
  <c r="L1306" i="10"/>
  <c r="M1306" i="10" s="1"/>
  <c r="N1306" i="10" s="1"/>
  <c r="O1306" i="10" s="1"/>
  <c r="L1307" i="10"/>
  <c r="M1307" i="10" s="1"/>
  <c r="N1307" i="10" s="1"/>
  <c r="O1307" i="10" s="1"/>
  <c r="L1308" i="10"/>
  <c r="M1308" i="10" s="1"/>
  <c r="N1308" i="10" s="1"/>
  <c r="O1308" i="10" s="1"/>
  <c r="L1309" i="10"/>
  <c r="M1309" i="10" s="1"/>
  <c r="N1309" i="10" s="1"/>
  <c r="O1309" i="10" s="1"/>
  <c r="L1310" i="10"/>
  <c r="M1310" i="10" s="1"/>
  <c r="N1310" i="10" s="1"/>
  <c r="O1310" i="10" s="1"/>
  <c r="L1311" i="10"/>
  <c r="M1311" i="10" s="1"/>
  <c r="N1311" i="10" s="1"/>
  <c r="O1311" i="10" s="1"/>
  <c r="L1312" i="10"/>
  <c r="M1312" i="10" s="1"/>
  <c r="N1312" i="10" s="1"/>
  <c r="O1312" i="10" s="1"/>
  <c r="L1313" i="10"/>
  <c r="M1313" i="10" s="1"/>
  <c r="N1313" i="10" s="1"/>
  <c r="O1313" i="10" s="1"/>
  <c r="L1314" i="10"/>
  <c r="M1314" i="10" s="1"/>
  <c r="N1314" i="10" s="1"/>
  <c r="O1314" i="10" s="1"/>
  <c r="L1315" i="10"/>
  <c r="M1315" i="10" s="1"/>
  <c r="N1315" i="10" s="1"/>
  <c r="O1315" i="10" s="1"/>
  <c r="L1316" i="10"/>
  <c r="M1316" i="10" s="1"/>
  <c r="N1316" i="10" s="1"/>
  <c r="O1316" i="10" s="1"/>
  <c r="L1317" i="10"/>
  <c r="M1317" i="10" s="1"/>
  <c r="N1317" i="10" s="1"/>
  <c r="O1317" i="10" s="1"/>
  <c r="L1318" i="10"/>
  <c r="M1318" i="10" s="1"/>
  <c r="N1318" i="10" s="1"/>
  <c r="O1318" i="10" s="1"/>
  <c r="L1319" i="10"/>
  <c r="M1319" i="10" s="1"/>
  <c r="N1319" i="10" s="1"/>
  <c r="O1319" i="10" s="1"/>
  <c r="L1320" i="10"/>
  <c r="M1320" i="10" s="1"/>
  <c r="N1320" i="10" s="1"/>
  <c r="O1320" i="10" s="1"/>
  <c r="L1321" i="10"/>
  <c r="M1321" i="10" s="1"/>
  <c r="N1321" i="10" s="1"/>
  <c r="O1321" i="10" s="1"/>
  <c r="L1322" i="10"/>
  <c r="M1322" i="10" s="1"/>
  <c r="N1322" i="10" s="1"/>
  <c r="O1322" i="10" s="1"/>
  <c r="L1323" i="10"/>
  <c r="M1323" i="10" s="1"/>
  <c r="N1323" i="10" s="1"/>
  <c r="O1323" i="10" s="1"/>
  <c r="L1324" i="10"/>
  <c r="M1324" i="10" s="1"/>
  <c r="N1324" i="10" s="1"/>
  <c r="O1324" i="10" s="1"/>
  <c r="L1325" i="10"/>
  <c r="M1325" i="10" s="1"/>
  <c r="N1325" i="10" s="1"/>
  <c r="O1325" i="10" s="1"/>
  <c r="L1326" i="10"/>
  <c r="M1326" i="10" s="1"/>
  <c r="N1326" i="10" s="1"/>
  <c r="O1326" i="10" s="1"/>
  <c r="L1327" i="10"/>
  <c r="M1327" i="10" s="1"/>
  <c r="N1327" i="10" s="1"/>
  <c r="O1327" i="10" s="1"/>
  <c r="L1328" i="10"/>
  <c r="M1328" i="10" s="1"/>
  <c r="N1328" i="10" s="1"/>
  <c r="O1328" i="10" s="1"/>
  <c r="L1329" i="10"/>
  <c r="M1329" i="10" s="1"/>
  <c r="N1329" i="10" s="1"/>
  <c r="O1329" i="10" s="1"/>
  <c r="L1330" i="10"/>
  <c r="M1330" i="10" s="1"/>
  <c r="N1330" i="10" s="1"/>
  <c r="O1330" i="10" s="1"/>
  <c r="L1331" i="10"/>
  <c r="M1331" i="10" s="1"/>
  <c r="N1331" i="10" s="1"/>
  <c r="O1331" i="10" s="1"/>
  <c r="L1332" i="10"/>
  <c r="M1332" i="10" s="1"/>
  <c r="N1332" i="10" s="1"/>
  <c r="O1332" i="10" s="1"/>
  <c r="L1333" i="10"/>
  <c r="M1333" i="10" s="1"/>
  <c r="N1333" i="10" s="1"/>
  <c r="O1333" i="10" s="1"/>
  <c r="L1334" i="10"/>
  <c r="M1334" i="10" s="1"/>
  <c r="N1334" i="10" s="1"/>
  <c r="O1334" i="10" s="1"/>
  <c r="L1335" i="10"/>
  <c r="M1335" i="10" s="1"/>
  <c r="N1335" i="10" s="1"/>
  <c r="O1335" i="10" s="1"/>
  <c r="L1336" i="10"/>
  <c r="M1336" i="10" s="1"/>
  <c r="N1336" i="10" s="1"/>
  <c r="O1336" i="10" s="1"/>
  <c r="L1337" i="10"/>
  <c r="M1337" i="10" s="1"/>
  <c r="N1337" i="10" s="1"/>
  <c r="O1337" i="10" s="1"/>
  <c r="L1338" i="10"/>
  <c r="M1338" i="10" s="1"/>
  <c r="N1338" i="10" s="1"/>
  <c r="O1338" i="10" s="1"/>
  <c r="L1339" i="10"/>
  <c r="M1339" i="10" s="1"/>
  <c r="N1339" i="10" s="1"/>
  <c r="O1339" i="10" s="1"/>
  <c r="L1340" i="10"/>
  <c r="M1340" i="10" s="1"/>
  <c r="N1340" i="10" s="1"/>
  <c r="O1340" i="10" s="1"/>
  <c r="L1341" i="10"/>
  <c r="M1341" i="10" s="1"/>
  <c r="N1341" i="10" s="1"/>
  <c r="O1341" i="10" s="1"/>
  <c r="L1342" i="10"/>
  <c r="M1342" i="10" s="1"/>
  <c r="N1342" i="10" s="1"/>
  <c r="O1342" i="10" s="1"/>
  <c r="L1343" i="10"/>
  <c r="M1343" i="10" s="1"/>
  <c r="N1343" i="10" s="1"/>
  <c r="O1343" i="10" s="1"/>
  <c r="L1344" i="10"/>
  <c r="M1344" i="10" s="1"/>
  <c r="N1344" i="10" s="1"/>
  <c r="O1344" i="10" s="1"/>
  <c r="L1345" i="10"/>
  <c r="M1345" i="10" s="1"/>
  <c r="N1345" i="10" s="1"/>
  <c r="O1345" i="10" s="1"/>
  <c r="L1346" i="10"/>
  <c r="M1346" i="10" s="1"/>
  <c r="N1346" i="10" s="1"/>
  <c r="O1346" i="10" s="1"/>
  <c r="L1347" i="10"/>
  <c r="M1347" i="10" s="1"/>
  <c r="N1347" i="10" s="1"/>
  <c r="O1347" i="10" s="1"/>
  <c r="L1348" i="10"/>
  <c r="M1348" i="10" s="1"/>
  <c r="N1348" i="10" s="1"/>
  <c r="O1348" i="10" s="1"/>
  <c r="L1349" i="10"/>
  <c r="M1349" i="10" s="1"/>
  <c r="N1349" i="10" s="1"/>
  <c r="O1349" i="10" s="1"/>
  <c r="L1350" i="10"/>
  <c r="M1350" i="10" s="1"/>
  <c r="N1350" i="10" s="1"/>
  <c r="O1350" i="10" s="1"/>
  <c r="L1351" i="10"/>
  <c r="M1351" i="10" s="1"/>
  <c r="N1351" i="10" s="1"/>
  <c r="O1351" i="10" s="1"/>
  <c r="L1352" i="10"/>
  <c r="M1352" i="10" s="1"/>
  <c r="N1352" i="10" s="1"/>
  <c r="O1352" i="10" s="1"/>
  <c r="L1353" i="10"/>
  <c r="M1353" i="10" s="1"/>
  <c r="N1353" i="10" s="1"/>
  <c r="O1353" i="10" s="1"/>
  <c r="L1354" i="10"/>
  <c r="M1354" i="10" s="1"/>
  <c r="N1354" i="10" s="1"/>
  <c r="O1354" i="10" s="1"/>
  <c r="L1355" i="10"/>
  <c r="M1355" i="10" s="1"/>
  <c r="N1355" i="10" s="1"/>
  <c r="O1355" i="10" s="1"/>
  <c r="L1356" i="10"/>
  <c r="M1356" i="10" s="1"/>
  <c r="N1356" i="10" s="1"/>
  <c r="O1356" i="10" s="1"/>
  <c r="L1357" i="10"/>
  <c r="M1357" i="10" s="1"/>
  <c r="N1357" i="10" s="1"/>
  <c r="O1357" i="10" s="1"/>
  <c r="L1358" i="10"/>
  <c r="M1358" i="10" s="1"/>
  <c r="N1358" i="10" s="1"/>
  <c r="O1358" i="10" s="1"/>
  <c r="L1359" i="10"/>
  <c r="M1359" i="10" s="1"/>
  <c r="N1359" i="10" s="1"/>
  <c r="O1359" i="10" s="1"/>
  <c r="L1360" i="10"/>
  <c r="M1360" i="10" s="1"/>
  <c r="N1360" i="10" s="1"/>
  <c r="O1360" i="10" s="1"/>
  <c r="L1361" i="10"/>
  <c r="M1361" i="10" s="1"/>
  <c r="N1361" i="10" s="1"/>
  <c r="O1361" i="10" s="1"/>
  <c r="L1362" i="10"/>
  <c r="M1362" i="10" s="1"/>
  <c r="N1362" i="10" s="1"/>
  <c r="O1362" i="10" s="1"/>
  <c r="L1363" i="10"/>
  <c r="M1363" i="10" s="1"/>
  <c r="N1363" i="10" s="1"/>
  <c r="O1363" i="10" s="1"/>
  <c r="L1364" i="10"/>
  <c r="M1364" i="10" s="1"/>
  <c r="N1364" i="10" s="1"/>
  <c r="O1364" i="10" s="1"/>
  <c r="L1365" i="10"/>
  <c r="M1365" i="10" s="1"/>
  <c r="N1365" i="10" s="1"/>
  <c r="O1365" i="10" s="1"/>
  <c r="L1366" i="10"/>
  <c r="M1366" i="10" s="1"/>
  <c r="N1366" i="10" s="1"/>
  <c r="O1366" i="10" s="1"/>
  <c r="L1367" i="10"/>
  <c r="M1367" i="10" s="1"/>
  <c r="N1367" i="10" s="1"/>
  <c r="O1367" i="10" s="1"/>
  <c r="L1368" i="10"/>
  <c r="M1368" i="10" s="1"/>
  <c r="N1368" i="10" s="1"/>
  <c r="O1368" i="10" s="1"/>
  <c r="L1369" i="10"/>
  <c r="M1369" i="10" s="1"/>
  <c r="N1369" i="10" s="1"/>
  <c r="O1369" i="10" s="1"/>
  <c r="L1370" i="10"/>
  <c r="M1370" i="10" s="1"/>
  <c r="N1370" i="10" s="1"/>
  <c r="O1370" i="10" s="1"/>
  <c r="L1371" i="10"/>
  <c r="M1371" i="10" s="1"/>
  <c r="N1371" i="10" s="1"/>
  <c r="O1371" i="10" s="1"/>
  <c r="L1372" i="10"/>
  <c r="M1372" i="10" s="1"/>
  <c r="N1372" i="10" s="1"/>
  <c r="O1372" i="10" s="1"/>
  <c r="L1373" i="10"/>
  <c r="M1373" i="10" s="1"/>
  <c r="N1373" i="10" s="1"/>
  <c r="O1373" i="10" s="1"/>
  <c r="L1374" i="10"/>
  <c r="M1374" i="10" s="1"/>
  <c r="N1374" i="10" s="1"/>
  <c r="O1374" i="10" s="1"/>
  <c r="L1375" i="10"/>
  <c r="M1375" i="10" s="1"/>
  <c r="N1375" i="10" s="1"/>
  <c r="O1375" i="10" s="1"/>
  <c r="L1376" i="10"/>
  <c r="M1376" i="10" s="1"/>
  <c r="N1376" i="10" s="1"/>
  <c r="O1376" i="10" s="1"/>
  <c r="L1377" i="10"/>
  <c r="M1377" i="10" s="1"/>
  <c r="N1377" i="10" s="1"/>
  <c r="O1377" i="10" s="1"/>
  <c r="L1378" i="10"/>
  <c r="M1378" i="10" s="1"/>
  <c r="N1378" i="10" s="1"/>
  <c r="O1378" i="10" s="1"/>
  <c r="L1379" i="10"/>
  <c r="M1379" i="10" s="1"/>
  <c r="N1379" i="10" s="1"/>
  <c r="O1379" i="10" s="1"/>
  <c r="L1380" i="10"/>
  <c r="M1380" i="10" s="1"/>
  <c r="N1380" i="10" s="1"/>
  <c r="O1380" i="10" s="1"/>
  <c r="L1381" i="10"/>
  <c r="M1381" i="10" s="1"/>
  <c r="N1381" i="10" s="1"/>
  <c r="O1381" i="10" s="1"/>
  <c r="L1382" i="10"/>
  <c r="M1382" i="10" s="1"/>
  <c r="N1382" i="10" s="1"/>
  <c r="O1382" i="10" s="1"/>
  <c r="L1383" i="10"/>
  <c r="M1383" i="10" s="1"/>
  <c r="N1383" i="10" s="1"/>
  <c r="O1383" i="10" s="1"/>
  <c r="L1384" i="10"/>
  <c r="M1384" i="10" s="1"/>
  <c r="N1384" i="10" s="1"/>
  <c r="O1384" i="10" s="1"/>
  <c r="L1385" i="10"/>
  <c r="M1385" i="10" s="1"/>
  <c r="N1385" i="10" s="1"/>
  <c r="O1385" i="10" s="1"/>
  <c r="L1386" i="10"/>
  <c r="M1386" i="10" s="1"/>
  <c r="N1386" i="10" s="1"/>
  <c r="O1386" i="10" s="1"/>
  <c r="L1387" i="10"/>
  <c r="M1387" i="10" s="1"/>
  <c r="N1387" i="10" s="1"/>
  <c r="O1387" i="10" s="1"/>
  <c r="L1388" i="10"/>
  <c r="M1388" i="10" s="1"/>
  <c r="N1388" i="10" s="1"/>
  <c r="O1388" i="10" s="1"/>
  <c r="L1389" i="10"/>
  <c r="M1389" i="10" s="1"/>
  <c r="N1389" i="10" s="1"/>
  <c r="O1389" i="10" s="1"/>
  <c r="L1390" i="10"/>
  <c r="M1390" i="10" s="1"/>
  <c r="N1390" i="10" s="1"/>
  <c r="O1390" i="10" s="1"/>
  <c r="L1391" i="10"/>
  <c r="M1391" i="10" s="1"/>
  <c r="N1391" i="10" s="1"/>
  <c r="O1391" i="10" s="1"/>
  <c r="L1392" i="10"/>
  <c r="M1392" i="10" s="1"/>
  <c r="N1392" i="10" s="1"/>
  <c r="O1392" i="10" s="1"/>
  <c r="L1393" i="10"/>
  <c r="M1393" i="10" s="1"/>
  <c r="N1393" i="10" s="1"/>
  <c r="O1393" i="10" s="1"/>
  <c r="L1394" i="10"/>
  <c r="M1394" i="10" s="1"/>
  <c r="N1394" i="10" s="1"/>
  <c r="O1394" i="10" s="1"/>
  <c r="L1395" i="10"/>
  <c r="M1395" i="10" s="1"/>
  <c r="N1395" i="10" s="1"/>
  <c r="O1395" i="10" s="1"/>
  <c r="L1396" i="10"/>
  <c r="M1396" i="10" s="1"/>
  <c r="N1396" i="10" s="1"/>
  <c r="O1396" i="10" s="1"/>
  <c r="L1397" i="10"/>
  <c r="M1397" i="10" s="1"/>
  <c r="N1397" i="10" s="1"/>
  <c r="O1397" i="10" s="1"/>
  <c r="L1398" i="10"/>
  <c r="M1398" i="10" s="1"/>
  <c r="N1398" i="10" s="1"/>
  <c r="O1398" i="10" s="1"/>
  <c r="L1399" i="10"/>
  <c r="M1399" i="10" s="1"/>
  <c r="N1399" i="10" s="1"/>
  <c r="O1399" i="10" s="1"/>
  <c r="L1400" i="10"/>
  <c r="M1400" i="10" s="1"/>
  <c r="N1400" i="10" s="1"/>
  <c r="O1400" i="10" s="1"/>
  <c r="L1401" i="10"/>
  <c r="M1401" i="10" s="1"/>
  <c r="N1401" i="10" s="1"/>
  <c r="O1401" i="10" s="1"/>
  <c r="L1402" i="10"/>
  <c r="M1402" i="10" s="1"/>
  <c r="N1402" i="10" s="1"/>
  <c r="O1402" i="10" s="1"/>
  <c r="L1403" i="10"/>
  <c r="M1403" i="10" s="1"/>
  <c r="N1403" i="10" s="1"/>
  <c r="O1403" i="10" s="1"/>
  <c r="L1404" i="10"/>
  <c r="M1404" i="10" s="1"/>
  <c r="N1404" i="10" s="1"/>
  <c r="O1404" i="10" s="1"/>
  <c r="L1405" i="10"/>
  <c r="M1405" i="10" s="1"/>
  <c r="N1405" i="10" s="1"/>
  <c r="O1405" i="10" s="1"/>
  <c r="L1406" i="10"/>
  <c r="M1406" i="10" s="1"/>
  <c r="N1406" i="10" s="1"/>
  <c r="O1406" i="10" s="1"/>
  <c r="L1407" i="10"/>
  <c r="M1407" i="10" s="1"/>
  <c r="N1407" i="10" s="1"/>
  <c r="O1407" i="10" s="1"/>
  <c r="L1408" i="10"/>
  <c r="M1408" i="10" s="1"/>
  <c r="N1408" i="10" s="1"/>
  <c r="O1408" i="10" s="1"/>
  <c r="L1409" i="10"/>
  <c r="M1409" i="10" s="1"/>
  <c r="N1409" i="10" s="1"/>
  <c r="O1409" i="10" s="1"/>
  <c r="L1410" i="10"/>
  <c r="M1410" i="10" s="1"/>
  <c r="N1410" i="10" s="1"/>
  <c r="O1410" i="10" s="1"/>
  <c r="L1411" i="10"/>
  <c r="M1411" i="10" s="1"/>
  <c r="N1411" i="10" s="1"/>
  <c r="O1411" i="10" s="1"/>
  <c r="L1412" i="10"/>
  <c r="M1412" i="10" s="1"/>
  <c r="N1412" i="10" s="1"/>
  <c r="O1412" i="10" s="1"/>
  <c r="L1413" i="10"/>
  <c r="M1413" i="10" s="1"/>
  <c r="N1413" i="10" s="1"/>
  <c r="O1413" i="10" s="1"/>
  <c r="L1414" i="10"/>
  <c r="M1414" i="10" s="1"/>
  <c r="N1414" i="10" s="1"/>
  <c r="O1414" i="10" s="1"/>
  <c r="L1415" i="10"/>
  <c r="M1415" i="10" s="1"/>
  <c r="N1415" i="10" s="1"/>
  <c r="O1415" i="10" s="1"/>
  <c r="L1416" i="10"/>
  <c r="M1416" i="10" s="1"/>
  <c r="N1416" i="10" s="1"/>
  <c r="O1416" i="10" s="1"/>
  <c r="L1417" i="10"/>
  <c r="M1417" i="10" s="1"/>
  <c r="N1417" i="10" s="1"/>
  <c r="O1417" i="10" s="1"/>
  <c r="L1418" i="10"/>
  <c r="M1418" i="10" s="1"/>
  <c r="N1418" i="10" s="1"/>
  <c r="O1418" i="10" s="1"/>
  <c r="L1419" i="10"/>
  <c r="M1419" i="10" s="1"/>
  <c r="N1419" i="10" s="1"/>
  <c r="O1419" i="10" s="1"/>
  <c r="L1420" i="10"/>
  <c r="M1420" i="10" s="1"/>
  <c r="N1420" i="10" s="1"/>
  <c r="O1420" i="10" s="1"/>
  <c r="L1421" i="10"/>
  <c r="M1421" i="10" s="1"/>
  <c r="N1421" i="10" s="1"/>
  <c r="O1421" i="10" s="1"/>
  <c r="L1422" i="10"/>
  <c r="M1422" i="10" s="1"/>
  <c r="N1422" i="10" s="1"/>
  <c r="O1422" i="10" s="1"/>
  <c r="L1423" i="10"/>
  <c r="M1423" i="10" s="1"/>
  <c r="N1423" i="10" s="1"/>
  <c r="O1423" i="10" s="1"/>
  <c r="L1424" i="10"/>
  <c r="M1424" i="10" s="1"/>
  <c r="N1424" i="10" s="1"/>
  <c r="O1424" i="10" s="1"/>
  <c r="L1425" i="10"/>
  <c r="M1425" i="10" s="1"/>
  <c r="N1425" i="10" s="1"/>
  <c r="O1425" i="10" s="1"/>
  <c r="L1426" i="10"/>
  <c r="M1426" i="10" s="1"/>
  <c r="N1426" i="10" s="1"/>
  <c r="O1426" i="10" s="1"/>
  <c r="L1427" i="10"/>
  <c r="M1427" i="10" s="1"/>
  <c r="N1427" i="10" s="1"/>
  <c r="O1427" i="10" s="1"/>
  <c r="L1428" i="10"/>
  <c r="M1428" i="10" s="1"/>
  <c r="N1428" i="10" s="1"/>
  <c r="O1428" i="10" s="1"/>
  <c r="L1429" i="10"/>
  <c r="M1429" i="10" s="1"/>
  <c r="N1429" i="10" s="1"/>
  <c r="O1429" i="10" s="1"/>
  <c r="L1430" i="10"/>
  <c r="M1430" i="10" s="1"/>
  <c r="N1430" i="10" s="1"/>
  <c r="O1430" i="10" s="1"/>
  <c r="L1431" i="10"/>
  <c r="M1431" i="10" s="1"/>
  <c r="N1431" i="10" s="1"/>
  <c r="O1431" i="10" s="1"/>
  <c r="L1432" i="10"/>
  <c r="M1432" i="10" s="1"/>
  <c r="N1432" i="10" s="1"/>
  <c r="O1432" i="10" s="1"/>
  <c r="L1433" i="10"/>
  <c r="M1433" i="10" s="1"/>
  <c r="N1433" i="10" s="1"/>
  <c r="O1433" i="10" s="1"/>
  <c r="L1434" i="10"/>
  <c r="M1434" i="10" s="1"/>
  <c r="N1434" i="10" s="1"/>
  <c r="O1434" i="10" s="1"/>
  <c r="L1435" i="10"/>
  <c r="M1435" i="10" s="1"/>
  <c r="N1435" i="10" s="1"/>
  <c r="O1435" i="10" s="1"/>
  <c r="L1436" i="10"/>
  <c r="M1436" i="10" s="1"/>
  <c r="N1436" i="10" s="1"/>
  <c r="O1436" i="10" s="1"/>
  <c r="L1437" i="10"/>
  <c r="M1437" i="10" s="1"/>
  <c r="N1437" i="10" s="1"/>
  <c r="O1437" i="10" s="1"/>
  <c r="L1438" i="10"/>
  <c r="M1438" i="10" s="1"/>
  <c r="N1438" i="10" s="1"/>
  <c r="O1438" i="10" s="1"/>
  <c r="L1439" i="10"/>
  <c r="M1439" i="10" s="1"/>
  <c r="N1439" i="10" s="1"/>
  <c r="O1439" i="10" s="1"/>
  <c r="L1440" i="10"/>
  <c r="M1440" i="10" s="1"/>
  <c r="N1440" i="10" s="1"/>
  <c r="O1440" i="10" s="1"/>
  <c r="L1441" i="10"/>
  <c r="M1441" i="10" s="1"/>
  <c r="N1441" i="10" s="1"/>
  <c r="O1441" i="10" s="1"/>
  <c r="L1442" i="10"/>
  <c r="M1442" i="10" s="1"/>
  <c r="N1442" i="10" s="1"/>
  <c r="O1442" i="10" s="1"/>
  <c r="L1443" i="10"/>
  <c r="M1443" i="10" s="1"/>
  <c r="N1443" i="10" s="1"/>
  <c r="O1443" i="10" s="1"/>
  <c r="L1444" i="10"/>
  <c r="M1444" i="10" s="1"/>
  <c r="N1444" i="10" s="1"/>
  <c r="O1444" i="10" s="1"/>
  <c r="L1445" i="10"/>
  <c r="M1445" i="10" s="1"/>
  <c r="N1445" i="10" s="1"/>
  <c r="O1445" i="10" s="1"/>
  <c r="L1446" i="10"/>
  <c r="M1446" i="10" s="1"/>
  <c r="N1446" i="10" s="1"/>
  <c r="O1446" i="10" s="1"/>
  <c r="L1447" i="10"/>
  <c r="M1447" i="10" s="1"/>
  <c r="N1447" i="10" s="1"/>
  <c r="O1447" i="10" s="1"/>
  <c r="L1448" i="10"/>
  <c r="M1448" i="10" s="1"/>
  <c r="N1448" i="10" s="1"/>
  <c r="O1448" i="10" s="1"/>
  <c r="L1449" i="10"/>
  <c r="M1449" i="10" s="1"/>
  <c r="N1449" i="10" s="1"/>
  <c r="O1449" i="10" s="1"/>
  <c r="L1450" i="10"/>
  <c r="M1450" i="10" s="1"/>
  <c r="N1450" i="10" s="1"/>
  <c r="O1450" i="10" s="1"/>
  <c r="L1451" i="10"/>
  <c r="M1451" i="10" s="1"/>
  <c r="N1451" i="10" s="1"/>
  <c r="O1451" i="10" s="1"/>
  <c r="L1452" i="10"/>
  <c r="M1452" i="10" s="1"/>
  <c r="N1452" i="10" s="1"/>
  <c r="O1452" i="10" s="1"/>
  <c r="L1453" i="10"/>
  <c r="M1453" i="10" s="1"/>
  <c r="N1453" i="10" s="1"/>
  <c r="O1453" i="10" s="1"/>
  <c r="L1454" i="10"/>
  <c r="M1454" i="10" s="1"/>
  <c r="N1454" i="10" s="1"/>
  <c r="O1454" i="10" s="1"/>
  <c r="L1455" i="10"/>
  <c r="M1455" i="10" s="1"/>
  <c r="N1455" i="10" s="1"/>
  <c r="O1455" i="10" s="1"/>
  <c r="L1456" i="10"/>
  <c r="M1456" i="10" s="1"/>
  <c r="N1456" i="10" s="1"/>
  <c r="O1456" i="10" s="1"/>
  <c r="L1457" i="10"/>
  <c r="M1457" i="10" s="1"/>
  <c r="N1457" i="10" s="1"/>
  <c r="O1457" i="10" s="1"/>
  <c r="L1458" i="10"/>
  <c r="M1458" i="10" s="1"/>
  <c r="N1458" i="10" s="1"/>
  <c r="O1458" i="10" s="1"/>
  <c r="L1459" i="10"/>
  <c r="M1459" i="10" s="1"/>
  <c r="N1459" i="10" s="1"/>
  <c r="O1459" i="10" s="1"/>
  <c r="L1460" i="10"/>
  <c r="M1460" i="10" s="1"/>
  <c r="N1460" i="10" s="1"/>
  <c r="O1460" i="10" s="1"/>
  <c r="L1461" i="10"/>
  <c r="M1461" i="10" s="1"/>
  <c r="N1461" i="10" s="1"/>
  <c r="O1461" i="10" s="1"/>
  <c r="L1462" i="10"/>
  <c r="M1462" i="10" s="1"/>
  <c r="N1462" i="10" s="1"/>
  <c r="O1462" i="10" s="1"/>
  <c r="L1463" i="10"/>
  <c r="M1463" i="10" s="1"/>
  <c r="N1463" i="10" s="1"/>
  <c r="O1463" i="10" s="1"/>
  <c r="L1464" i="10"/>
  <c r="M1464" i="10" s="1"/>
  <c r="N1464" i="10" s="1"/>
  <c r="O1464" i="10" s="1"/>
  <c r="L1465" i="10"/>
  <c r="M1465" i="10" s="1"/>
  <c r="N1465" i="10" s="1"/>
  <c r="O1465" i="10" s="1"/>
  <c r="L1466" i="10"/>
  <c r="M1466" i="10" s="1"/>
  <c r="N1466" i="10" s="1"/>
  <c r="O1466" i="10" s="1"/>
  <c r="L1467" i="10"/>
  <c r="M1467" i="10" s="1"/>
  <c r="N1467" i="10" s="1"/>
  <c r="O1467" i="10" s="1"/>
  <c r="L1468" i="10"/>
  <c r="M1468" i="10" s="1"/>
  <c r="N1468" i="10" s="1"/>
  <c r="O1468" i="10" s="1"/>
  <c r="L1469" i="10"/>
  <c r="M1469" i="10" s="1"/>
  <c r="N1469" i="10" s="1"/>
  <c r="O1469" i="10" s="1"/>
  <c r="L1470" i="10"/>
  <c r="M1470" i="10" s="1"/>
  <c r="N1470" i="10" s="1"/>
  <c r="O1470" i="10" s="1"/>
  <c r="L1471" i="10"/>
  <c r="M1471" i="10" s="1"/>
  <c r="N1471" i="10" s="1"/>
  <c r="O1471" i="10" s="1"/>
  <c r="L1472" i="10"/>
  <c r="M1472" i="10" s="1"/>
  <c r="N1472" i="10" s="1"/>
  <c r="O1472" i="10" s="1"/>
  <c r="L1473" i="10"/>
  <c r="M1473" i="10" s="1"/>
  <c r="N1473" i="10" s="1"/>
  <c r="O1473" i="10" s="1"/>
  <c r="L1474" i="10"/>
  <c r="M1474" i="10" s="1"/>
  <c r="N1474" i="10" s="1"/>
  <c r="O1474" i="10" s="1"/>
  <c r="L1475" i="10"/>
  <c r="M1475" i="10" s="1"/>
  <c r="N1475" i="10" s="1"/>
  <c r="O1475" i="10" s="1"/>
  <c r="L1476" i="10"/>
  <c r="M1476" i="10" s="1"/>
  <c r="N1476" i="10" s="1"/>
  <c r="O1476" i="10" s="1"/>
  <c r="L1477" i="10"/>
  <c r="M1477" i="10" s="1"/>
  <c r="N1477" i="10" s="1"/>
  <c r="O1477" i="10" s="1"/>
  <c r="L1478" i="10"/>
  <c r="M1478" i="10" s="1"/>
  <c r="N1478" i="10" s="1"/>
  <c r="O1478" i="10" s="1"/>
  <c r="L1479" i="10"/>
  <c r="M1479" i="10" s="1"/>
  <c r="N1479" i="10" s="1"/>
  <c r="O1479" i="10" s="1"/>
  <c r="L1480" i="10"/>
  <c r="M1480" i="10" s="1"/>
  <c r="N1480" i="10" s="1"/>
  <c r="O1480" i="10" s="1"/>
  <c r="L1481" i="10"/>
  <c r="M1481" i="10" s="1"/>
  <c r="N1481" i="10" s="1"/>
  <c r="O1481" i="10" s="1"/>
  <c r="L1482" i="10"/>
  <c r="M1482" i="10" s="1"/>
  <c r="N1482" i="10" s="1"/>
  <c r="O1482" i="10" s="1"/>
  <c r="L1483" i="10"/>
  <c r="M1483" i="10" s="1"/>
  <c r="N1483" i="10" s="1"/>
  <c r="O1483" i="10" s="1"/>
  <c r="L1484" i="10"/>
  <c r="M1484" i="10" s="1"/>
  <c r="N1484" i="10" s="1"/>
  <c r="O1484" i="10" s="1"/>
  <c r="L1485" i="10"/>
  <c r="M1485" i="10" s="1"/>
  <c r="N1485" i="10" s="1"/>
  <c r="O1485" i="10" s="1"/>
  <c r="L1486" i="10"/>
  <c r="M1486" i="10" s="1"/>
  <c r="N1486" i="10" s="1"/>
  <c r="O1486" i="10" s="1"/>
  <c r="L1487" i="10"/>
  <c r="M1487" i="10" s="1"/>
  <c r="N1487" i="10" s="1"/>
  <c r="O1487" i="10" s="1"/>
  <c r="L1488" i="10"/>
  <c r="M1488" i="10" s="1"/>
  <c r="N1488" i="10" s="1"/>
  <c r="O1488" i="10" s="1"/>
  <c r="L1489" i="10"/>
  <c r="M1489" i="10" s="1"/>
  <c r="N1489" i="10" s="1"/>
  <c r="O1489" i="10" s="1"/>
  <c r="L1490" i="10"/>
  <c r="M1490" i="10" s="1"/>
  <c r="N1490" i="10" s="1"/>
  <c r="O1490" i="10" s="1"/>
  <c r="L1491" i="10"/>
  <c r="M1491" i="10" s="1"/>
  <c r="N1491" i="10" s="1"/>
  <c r="O1491" i="10" s="1"/>
  <c r="L1492" i="10"/>
  <c r="M1492" i="10" s="1"/>
  <c r="N1492" i="10" s="1"/>
  <c r="O1492" i="10" s="1"/>
  <c r="L1493" i="10"/>
  <c r="M1493" i="10" s="1"/>
  <c r="N1493" i="10" s="1"/>
  <c r="O1493" i="10" s="1"/>
  <c r="L1494" i="10"/>
  <c r="M1494" i="10" s="1"/>
  <c r="N1494" i="10" s="1"/>
  <c r="O1494" i="10" s="1"/>
  <c r="L1495" i="10"/>
  <c r="M1495" i="10" s="1"/>
  <c r="N1495" i="10" s="1"/>
  <c r="O1495" i="10" s="1"/>
  <c r="L1496" i="10"/>
  <c r="M1496" i="10" s="1"/>
  <c r="N1496" i="10" s="1"/>
  <c r="O1496" i="10" s="1"/>
  <c r="L1497" i="10"/>
  <c r="M1497" i="10" s="1"/>
  <c r="N1497" i="10" s="1"/>
  <c r="O1497" i="10" s="1"/>
  <c r="L1498" i="10"/>
  <c r="M1498" i="10" s="1"/>
  <c r="N1498" i="10" s="1"/>
  <c r="O1498" i="10" s="1"/>
  <c r="L1499" i="10"/>
  <c r="M1499" i="10" s="1"/>
  <c r="N1499" i="10" s="1"/>
  <c r="O1499" i="10" s="1"/>
  <c r="L1500" i="10"/>
  <c r="M1500" i="10" s="1"/>
  <c r="N1500" i="10" s="1"/>
  <c r="O1500" i="10" s="1"/>
  <c r="L1501" i="10"/>
  <c r="M1501" i="10" s="1"/>
  <c r="N1501" i="10" s="1"/>
  <c r="O1501" i="10" s="1"/>
  <c r="L1502" i="10"/>
  <c r="M1502" i="10" s="1"/>
  <c r="N1502" i="10" s="1"/>
  <c r="O1502" i="10" s="1"/>
  <c r="L1503" i="10"/>
  <c r="M1503" i="10" s="1"/>
  <c r="N1503" i="10" s="1"/>
  <c r="O1503" i="10" s="1"/>
  <c r="L1504" i="10"/>
  <c r="M1504" i="10" s="1"/>
  <c r="N1504" i="10" s="1"/>
  <c r="O1504" i="10" s="1"/>
  <c r="L1505" i="10"/>
  <c r="M1505" i="10" s="1"/>
  <c r="N1505" i="10" s="1"/>
  <c r="O1505" i="10" s="1"/>
  <c r="L1506" i="10"/>
  <c r="M1506" i="10" s="1"/>
  <c r="N1506" i="10" s="1"/>
  <c r="O1506" i="10" s="1"/>
  <c r="L1507" i="10"/>
  <c r="M1507" i="10" s="1"/>
  <c r="N1507" i="10" s="1"/>
  <c r="O1507" i="10" s="1"/>
  <c r="L1508" i="10"/>
  <c r="M1508" i="10" s="1"/>
  <c r="N1508" i="10" s="1"/>
  <c r="O1508" i="10" s="1"/>
  <c r="L1509" i="10"/>
  <c r="M1509" i="10" s="1"/>
  <c r="N1509" i="10" s="1"/>
  <c r="O1509" i="10" s="1"/>
  <c r="L1510" i="10"/>
  <c r="M1510" i="10" s="1"/>
  <c r="N1510" i="10" s="1"/>
  <c r="O1510" i="10" s="1"/>
  <c r="L1511" i="10"/>
  <c r="M1511" i="10" s="1"/>
  <c r="N1511" i="10" s="1"/>
  <c r="O1511" i="10" s="1"/>
  <c r="L1512" i="10"/>
  <c r="M1512" i="10" s="1"/>
  <c r="N1512" i="10" s="1"/>
  <c r="O1512" i="10" s="1"/>
  <c r="L1513" i="10"/>
  <c r="M1513" i="10" s="1"/>
  <c r="N1513" i="10" s="1"/>
  <c r="O1513" i="10" s="1"/>
  <c r="L1514" i="10"/>
  <c r="M1514" i="10" s="1"/>
  <c r="N1514" i="10" s="1"/>
  <c r="O1514" i="10" s="1"/>
  <c r="L1515" i="10"/>
  <c r="M1515" i="10" s="1"/>
  <c r="N1515" i="10" s="1"/>
  <c r="O1515" i="10" s="1"/>
  <c r="L1516" i="10"/>
  <c r="M1516" i="10" s="1"/>
  <c r="N1516" i="10" s="1"/>
  <c r="O1516" i="10" s="1"/>
  <c r="L1517" i="10"/>
  <c r="M1517" i="10" s="1"/>
  <c r="N1517" i="10" s="1"/>
  <c r="O1517" i="10" s="1"/>
  <c r="L1518" i="10"/>
  <c r="M1518" i="10" s="1"/>
  <c r="N1518" i="10" s="1"/>
  <c r="O1518" i="10" s="1"/>
  <c r="L1519" i="10"/>
  <c r="M1519" i="10" s="1"/>
  <c r="N1519" i="10" s="1"/>
  <c r="O1519" i="10" s="1"/>
  <c r="L1520" i="10"/>
  <c r="M1520" i="10" s="1"/>
  <c r="N1520" i="10" s="1"/>
  <c r="O1520" i="10" s="1"/>
  <c r="L1521" i="10"/>
  <c r="M1521" i="10" s="1"/>
  <c r="N1521" i="10" s="1"/>
  <c r="O1521" i="10" s="1"/>
  <c r="L1522" i="10"/>
  <c r="M1522" i="10" s="1"/>
  <c r="N1522" i="10" s="1"/>
  <c r="O1522" i="10" s="1"/>
  <c r="L1523" i="10"/>
  <c r="M1523" i="10" s="1"/>
  <c r="N1523" i="10" s="1"/>
  <c r="O1523" i="10" s="1"/>
  <c r="L1524" i="10"/>
  <c r="M1524" i="10" s="1"/>
  <c r="N1524" i="10" s="1"/>
  <c r="O1524" i="10" s="1"/>
  <c r="L1525" i="10"/>
  <c r="M1525" i="10" s="1"/>
  <c r="N1525" i="10" s="1"/>
  <c r="O1525" i="10" s="1"/>
  <c r="L1526" i="10"/>
  <c r="M1526" i="10" s="1"/>
  <c r="N1526" i="10" s="1"/>
  <c r="O1526" i="10" s="1"/>
  <c r="L1527" i="10"/>
  <c r="M1527" i="10" s="1"/>
  <c r="N1527" i="10" s="1"/>
  <c r="O1527" i="10" s="1"/>
  <c r="L1528" i="10"/>
  <c r="M1528" i="10" s="1"/>
  <c r="N1528" i="10" s="1"/>
  <c r="O1528" i="10" s="1"/>
  <c r="L1529" i="10"/>
  <c r="M1529" i="10" s="1"/>
  <c r="N1529" i="10" s="1"/>
  <c r="O1529" i="10" s="1"/>
  <c r="L1530" i="10"/>
  <c r="M1530" i="10" s="1"/>
  <c r="N1530" i="10" s="1"/>
  <c r="O1530" i="10" s="1"/>
  <c r="L1531" i="10"/>
  <c r="M1531" i="10" s="1"/>
  <c r="N1531" i="10" s="1"/>
  <c r="O1531" i="10" s="1"/>
  <c r="L1532" i="10"/>
  <c r="M1532" i="10" s="1"/>
  <c r="N1532" i="10" s="1"/>
  <c r="O1532" i="10" s="1"/>
  <c r="L1533" i="10"/>
  <c r="M1533" i="10" s="1"/>
  <c r="N1533" i="10" s="1"/>
  <c r="O1533" i="10" s="1"/>
  <c r="L1534" i="10"/>
  <c r="M1534" i="10" s="1"/>
  <c r="N1534" i="10" s="1"/>
  <c r="O1534" i="10" s="1"/>
  <c r="L1535" i="10"/>
  <c r="M1535" i="10" s="1"/>
  <c r="N1535" i="10" s="1"/>
  <c r="O1535" i="10" s="1"/>
  <c r="L1536" i="10"/>
  <c r="M1536" i="10" s="1"/>
  <c r="N1536" i="10" s="1"/>
  <c r="O1536" i="10" s="1"/>
  <c r="L1537" i="10"/>
  <c r="M1537" i="10" s="1"/>
  <c r="N1537" i="10" s="1"/>
  <c r="O1537" i="10" s="1"/>
  <c r="L1538" i="10"/>
  <c r="M1538" i="10" s="1"/>
  <c r="N1538" i="10" s="1"/>
  <c r="O1538" i="10" s="1"/>
  <c r="L1539" i="10"/>
  <c r="M1539" i="10" s="1"/>
  <c r="N1539" i="10" s="1"/>
  <c r="O1539" i="10" s="1"/>
  <c r="L1540" i="10"/>
  <c r="M1540" i="10" s="1"/>
  <c r="N1540" i="10" s="1"/>
  <c r="O1540" i="10" s="1"/>
  <c r="L1541" i="10"/>
  <c r="M1541" i="10" s="1"/>
  <c r="N1541" i="10" s="1"/>
  <c r="O1541" i="10" s="1"/>
  <c r="L1542" i="10"/>
  <c r="M1542" i="10" s="1"/>
  <c r="N1542" i="10" s="1"/>
  <c r="O1542" i="10" s="1"/>
  <c r="L1543" i="10"/>
  <c r="M1543" i="10" s="1"/>
  <c r="N1543" i="10" s="1"/>
  <c r="O1543" i="10" s="1"/>
  <c r="L1544" i="10"/>
  <c r="M1544" i="10" s="1"/>
  <c r="N1544" i="10" s="1"/>
  <c r="O1544" i="10" s="1"/>
  <c r="L1545" i="10"/>
  <c r="M1545" i="10" s="1"/>
  <c r="N1545" i="10" s="1"/>
  <c r="O1545" i="10" s="1"/>
  <c r="L1546" i="10"/>
  <c r="M1546" i="10" s="1"/>
  <c r="N1546" i="10" s="1"/>
  <c r="O1546" i="10" s="1"/>
  <c r="L1547" i="10"/>
  <c r="M1547" i="10" s="1"/>
  <c r="N1547" i="10" s="1"/>
  <c r="O1547" i="10" s="1"/>
  <c r="L1548" i="10"/>
  <c r="M1548" i="10" s="1"/>
  <c r="N1548" i="10" s="1"/>
  <c r="O1548" i="10" s="1"/>
  <c r="L1549" i="10"/>
  <c r="M1549" i="10" s="1"/>
  <c r="N1549" i="10" s="1"/>
  <c r="O1549" i="10" s="1"/>
  <c r="L1550" i="10"/>
  <c r="M1550" i="10" s="1"/>
  <c r="N1550" i="10" s="1"/>
  <c r="O1550" i="10" s="1"/>
  <c r="L1551" i="10"/>
  <c r="M1551" i="10" s="1"/>
  <c r="N1551" i="10" s="1"/>
  <c r="O1551" i="10" s="1"/>
  <c r="L1552" i="10"/>
  <c r="M1552" i="10" s="1"/>
  <c r="N1552" i="10" s="1"/>
  <c r="O1552" i="10" s="1"/>
  <c r="L1553" i="10"/>
  <c r="M1553" i="10" s="1"/>
  <c r="N1553" i="10" s="1"/>
  <c r="O1553" i="10" s="1"/>
  <c r="L1554" i="10"/>
  <c r="M1554" i="10" s="1"/>
  <c r="N1554" i="10" s="1"/>
  <c r="O1554" i="10" s="1"/>
  <c r="L1555" i="10"/>
  <c r="M1555" i="10" s="1"/>
  <c r="N1555" i="10" s="1"/>
  <c r="O1555" i="10" s="1"/>
  <c r="L1556" i="10"/>
  <c r="M1556" i="10" s="1"/>
  <c r="N1556" i="10" s="1"/>
  <c r="O1556" i="10" s="1"/>
  <c r="L1557" i="10"/>
  <c r="M1557" i="10" s="1"/>
  <c r="N1557" i="10" s="1"/>
  <c r="O1557" i="10" s="1"/>
  <c r="L1558" i="10"/>
  <c r="M1558" i="10" s="1"/>
  <c r="N1558" i="10" s="1"/>
  <c r="O1558" i="10" s="1"/>
  <c r="L1559" i="10"/>
  <c r="M1559" i="10" s="1"/>
  <c r="N1559" i="10" s="1"/>
  <c r="O1559" i="10" s="1"/>
  <c r="L1560" i="10"/>
  <c r="M1560" i="10" s="1"/>
  <c r="N1560" i="10" s="1"/>
  <c r="O1560" i="10" s="1"/>
  <c r="L1561" i="10"/>
  <c r="M1561" i="10" s="1"/>
  <c r="N1561" i="10" s="1"/>
  <c r="O1561" i="10" s="1"/>
  <c r="L1562" i="10"/>
  <c r="M1562" i="10" s="1"/>
  <c r="N1562" i="10" s="1"/>
  <c r="O1562" i="10" s="1"/>
  <c r="L1563" i="10"/>
  <c r="M1563" i="10" s="1"/>
  <c r="N1563" i="10" s="1"/>
  <c r="O1563" i="10" s="1"/>
  <c r="L1564" i="10"/>
  <c r="M1564" i="10" s="1"/>
  <c r="N1564" i="10" s="1"/>
  <c r="O1564" i="10" s="1"/>
  <c r="L1565" i="10"/>
  <c r="M1565" i="10" s="1"/>
  <c r="N1565" i="10" s="1"/>
  <c r="O1565" i="10" s="1"/>
  <c r="L1566" i="10"/>
  <c r="M1566" i="10" s="1"/>
  <c r="N1566" i="10" s="1"/>
  <c r="O1566" i="10" s="1"/>
  <c r="L1567" i="10"/>
  <c r="M1567" i="10" s="1"/>
  <c r="N1567" i="10" s="1"/>
  <c r="O1567" i="10" s="1"/>
  <c r="L1568" i="10"/>
  <c r="M1568" i="10" s="1"/>
  <c r="N1568" i="10" s="1"/>
  <c r="O1568" i="10" s="1"/>
  <c r="L1569" i="10"/>
  <c r="M1569" i="10" s="1"/>
  <c r="N1569" i="10" s="1"/>
  <c r="O1569" i="10" s="1"/>
  <c r="L1570" i="10"/>
  <c r="M1570" i="10" s="1"/>
  <c r="N1570" i="10" s="1"/>
  <c r="O1570" i="10" s="1"/>
  <c r="L1571" i="10"/>
  <c r="M1571" i="10" s="1"/>
  <c r="N1571" i="10" s="1"/>
  <c r="O1571" i="10" s="1"/>
  <c r="L1572" i="10"/>
  <c r="M1572" i="10" s="1"/>
  <c r="N1572" i="10" s="1"/>
  <c r="O1572" i="10" s="1"/>
  <c r="L1573" i="10"/>
  <c r="M1573" i="10" s="1"/>
  <c r="N1573" i="10" s="1"/>
  <c r="O1573" i="10" s="1"/>
  <c r="L1574" i="10"/>
  <c r="M1574" i="10" s="1"/>
  <c r="N1574" i="10" s="1"/>
  <c r="O1574" i="10" s="1"/>
  <c r="L1575" i="10"/>
  <c r="M1575" i="10" s="1"/>
  <c r="N1575" i="10" s="1"/>
  <c r="O1575" i="10" s="1"/>
  <c r="L1576" i="10"/>
  <c r="M1576" i="10" s="1"/>
  <c r="N1576" i="10" s="1"/>
  <c r="O1576" i="10" s="1"/>
  <c r="L1577" i="10"/>
  <c r="M1577" i="10" s="1"/>
  <c r="N1577" i="10" s="1"/>
  <c r="O1577" i="10" s="1"/>
  <c r="L1578" i="10"/>
  <c r="M1578" i="10" s="1"/>
  <c r="N1578" i="10" s="1"/>
  <c r="O1578" i="10" s="1"/>
  <c r="L1579" i="10"/>
  <c r="M1579" i="10" s="1"/>
  <c r="N1579" i="10" s="1"/>
  <c r="O1579" i="10" s="1"/>
  <c r="L1580" i="10"/>
  <c r="M1580" i="10" s="1"/>
  <c r="N1580" i="10" s="1"/>
  <c r="O1580" i="10" s="1"/>
  <c r="L1581" i="10"/>
  <c r="M1581" i="10" s="1"/>
  <c r="N1581" i="10" s="1"/>
  <c r="O1581" i="10" s="1"/>
  <c r="L1582" i="10"/>
  <c r="M1582" i="10" s="1"/>
  <c r="N1582" i="10" s="1"/>
  <c r="O1582" i="10" s="1"/>
  <c r="L1583" i="10"/>
  <c r="M1583" i="10" s="1"/>
  <c r="N1583" i="10" s="1"/>
  <c r="O1583" i="10" s="1"/>
  <c r="L1584" i="10"/>
  <c r="M1584" i="10" s="1"/>
  <c r="N1584" i="10" s="1"/>
  <c r="O1584" i="10" s="1"/>
  <c r="L1585" i="10"/>
  <c r="M1585" i="10" s="1"/>
  <c r="N1585" i="10" s="1"/>
  <c r="O1585" i="10" s="1"/>
  <c r="L1586" i="10"/>
  <c r="M1586" i="10" s="1"/>
  <c r="N1586" i="10" s="1"/>
  <c r="O1586" i="10" s="1"/>
  <c r="L1587" i="10"/>
  <c r="M1587" i="10" s="1"/>
  <c r="N1587" i="10" s="1"/>
  <c r="O1587" i="10" s="1"/>
  <c r="L1588" i="10"/>
  <c r="M1588" i="10" s="1"/>
  <c r="N1588" i="10" s="1"/>
  <c r="O1588" i="10" s="1"/>
  <c r="L1589" i="10"/>
  <c r="M1589" i="10" s="1"/>
  <c r="N1589" i="10" s="1"/>
  <c r="O1589" i="10" s="1"/>
  <c r="L1590" i="10"/>
  <c r="M1590" i="10" s="1"/>
  <c r="N1590" i="10" s="1"/>
  <c r="O1590" i="10" s="1"/>
  <c r="L1591" i="10"/>
  <c r="M1591" i="10" s="1"/>
  <c r="N1591" i="10" s="1"/>
  <c r="O1591" i="10" s="1"/>
  <c r="L1592" i="10"/>
  <c r="M1592" i="10" s="1"/>
  <c r="N1592" i="10" s="1"/>
  <c r="O1592" i="10" s="1"/>
  <c r="L1593" i="10"/>
  <c r="M1593" i="10" s="1"/>
  <c r="N1593" i="10" s="1"/>
  <c r="O1593" i="10" s="1"/>
  <c r="L1594" i="10"/>
  <c r="M1594" i="10" s="1"/>
  <c r="N1594" i="10" s="1"/>
  <c r="O1594" i="10" s="1"/>
  <c r="L1595" i="10"/>
  <c r="M1595" i="10" s="1"/>
  <c r="N1595" i="10" s="1"/>
  <c r="O1595" i="10" s="1"/>
  <c r="L1596" i="10"/>
  <c r="M1596" i="10" s="1"/>
  <c r="N1596" i="10" s="1"/>
  <c r="O1596" i="10" s="1"/>
  <c r="L1597" i="10"/>
  <c r="M1597" i="10" s="1"/>
  <c r="N1597" i="10" s="1"/>
  <c r="O1597" i="10" s="1"/>
  <c r="L1598" i="10"/>
  <c r="M1598" i="10" s="1"/>
  <c r="N1598" i="10" s="1"/>
  <c r="O1598" i="10" s="1"/>
  <c r="L1599" i="10"/>
  <c r="M1599" i="10" s="1"/>
  <c r="N1599" i="10" s="1"/>
  <c r="O1599" i="10" s="1"/>
  <c r="L1600" i="10"/>
  <c r="M1600" i="10" s="1"/>
  <c r="N1600" i="10" s="1"/>
  <c r="O1600" i="10" s="1"/>
  <c r="L1601" i="10"/>
  <c r="M1601" i="10" s="1"/>
  <c r="N1601" i="10" s="1"/>
  <c r="O1601" i="10" s="1"/>
  <c r="L1602" i="10"/>
  <c r="M1602" i="10" s="1"/>
  <c r="N1602" i="10" s="1"/>
  <c r="O1602" i="10" s="1"/>
  <c r="L1603" i="10"/>
  <c r="M1603" i="10" s="1"/>
  <c r="N1603" i="10" s="1"/>
  <c r="O1603" i="10" s="1"/>
  <c r="L1604" i="10"/>
  <c r="M1604" i="10" s="1"/>
  <c r="N1604" i="10" s="1"/>
  <c r="O1604" i="10" s="1"/>
  <c r="L1605" i="10"/>
  <c r="M1605" i="10" s="1"/>
  <c r="N1605" i="10" s="1"/>
  <c r="O1605" i="10" s="1"/>
  <c r="L1606" i="10"/>
  <c r="M1606" i="10" s="1"/>
  <c r="N1606" i="10" s="1"/>
  <c r="O1606" i="10" s="1"/>
  <c r="L1607" i="10"/>
  <c r="M1607" i="10" s="1"/>
  <c r="N1607" i="10" s="1"/>
  <c r="O1607" i="10" s="1"/>
  <c r="L1608" i="10"/>
  <c r="M1608" i="10" s="1"/>
  <c r="N1608" i="10" s="1"/>
  <c r="O1608" i="10" s="1"/>
  <c r="L1609" i="10"/>
  <c r="M1609" i="10" s="1"/>
  <c r="N1609" i="10" s="1"/>
  <c r="O1609" i="10" s="1"/>
  <c r="L1610" i="10"/>
  <c r="M1610" i="10" s="1"/>
  <c r="N1610" i="10" s="1"/>
  <c r="O1610" i="10" s="1"/>
  <c r="L1611" i="10"/>
  <c r="M1611" i="10" s="1"/>
  <c r="N1611" i="10" s="1"/>
  <c r="O1611" i="10" s="1"/>
  <c r="L1612" i="10"/>
  <c r="M1612" i="10" s="1"/>
  <c r="N1612" i="10" s="1"/>
  <c r="O1612" i="10" s="1"/>
  <c r="L1613" i="10"/>
  <c r="M1613" i="10" s="1"/>
  <c r="N1613" i="10" s="1"/>
  <c r="O1613" i="10" s="1"/>
  <c r="L1614" i="10"/>
  <c r="M1614" i="10" s="1"/>
  <c r="N1614" i="10" s="1"/>
  <c r="O1614" i="10" s="1"/>
  <c r="L1615" i="10"/>
  <c r="M1615" i="10" s="1"/>
  <c r="N1615" i="10" s="1"/>
  <c r="O1615" i="10" s="1"/>
  <c r="L1616" i="10"/>
  <c r="M1616" i="10" s="1"/>
  <c r="N1616" i="10" s="1"/>
  <c r="O1616" i="10" s="1"/>
  <c r="L1617" i="10"/>
  <c r="M1617" i="10" s="1"/>
  <c r="N1617" i="10" s="1"/>
  <c r="O1617" i="10" s="1"/>
  <c r="L1618" i="10"/>
  <c r="M1618" i="10" s="1"/>
  <c r="N1618" i="10" s="1"/>
  <c r="O1618" i="10" s="1"/>
  <c r="L1619" i="10"/>
  <c r="M1619" i="10" s="1"/>
  <c r="N1619" i="10" s="1"/>
  <c r="O1619" i="10" s="1"/>
  <c r="L1620" i="10"/>
  <c r="M1620" i="10" s="1"/>
  <c r="N1620" i="10" s="1"/>
  <c r="O1620" i="10" s="1"/>
  <c r="L1621" i="10"/>
  <c r="M1621" i="10" s="1"/>
  <c r="N1621" i="10" s="1"/>
  <c r="O1621" i="10" s="1"/>
  <c r="L1622" i="10"/>
  <c r="M1622" i="10" s="1"/>
  <c r="N1622" i="10" s="1"/>
  <c r="O1622" i="10" s="1"/>
  <c r="L1623" i="10"/>
  <c r="M1623" i="10" s="1"/>
  <c r="N1623" i="10" s="1"/>
  <c r="O1623" i="10" s="1"/>
  <c r="L1624" i="10"/>
  <c r="M1624" i="10" s="1"/>
  <c r="N1624" i="10" s="1"/>
  <c r="O1624" i="10" s="1"/>
  <c r="L1625" i="10"/>
  <c r="M1625" i="10" s="1"/>
  <c r="N1625" i="10" s="1"/>
  <c r="O1625" i="10" s="1"/>
  <c r="L1626" i="10"/>
  <c r="M1626" i="10" s="1"/>
  <c r="N1626" i="10" s="1"/>
  <c r="O1626" i="10" s="1"/>
  <c r="L1627" i="10"/>
  <c r="M1627" i="10" s="1"/>
  <c r="N1627" i="10" s="1"/>
  <c r="O1627" i="10" s="1"/>
  <c r="L1628" i="10"/>
  <c r="M1628" i="10" s="1"/>
  <c r="N1628" i="10" s="1"/>
  <c r="O1628" i="10" s="1"/>
  <c r="L1629" i="10"/>
  <c r="M1629" i="10" s="1"/>
  <c r="N1629" i="10" s="1"/>
  <c r="O1629" i="10" s="1"/>
  <c r="L1630" i="10"/>
  <c r="M1630" i="10" s="1"/>
  <c r="N1630" i="10" s="1"/>
  <c r="O1630" i="10" s="1"/>
  <c r="L1631" i="10"/>
  <c r="M1631" i="10" s="1"/>
  <c r="N1631" i="10" s="1"/>
  <c r="O1631" i="10" s="1"/>
  <c r="L1632" i="10"/>
  <c r="M1632" i="10" s="1"/>
  <c r="N1632" i="10" s="1"/>
  <c r="O1632" i="10" s="1"/>
  <c r="L1633" i="10"/>
  <c r="M1633" i="10" s="1"/>
  <c r="N1633" i="10" s="1"/>
  <c r="O1633" i="10" s="1"/>
  <c r="L1634" i="10"/>
  <c r="M1634" i="10" s="1"/>
  <c r="N1634" i="10" s="1"/>
  <c r="O1634" i="10" s="1"/>
  <c r="L1635" i="10"/>
  <c r="M1635" i="10" s="1"/>
  <c r="N1635" i="10" s="1"/>
  <c r="O1635" i="10" s="1"/>
  <c r="L1636" i="10"/>
  <c r="M1636" i="10" s="1"/>
  <c r="N1636" i="10" s="1"/>
  <c r="O1636" i="10" s="1"/>
  <c r="L1637" i="10"/>
  <c r="M1637" i="10" s="1"/>
  <c r="N1637" i="10" s="1"/>
  <c r="O1637" i="10" s="1"/>
  <c r="L1638" i="10"/>
  <c r="M1638" i="10" s="1"/>
  <c r="N1638" i="10" s="1"/>
  <c r="O1638" i="10" s="1"/>
  <c r="L1639" i="10"/>
  <c r="M1639" i="10" s="1"/>
  <c r="N1639" i="10" s="1"/>
  <c r="O1639" i="10" s="1"/>
  <c r="L1640" i="10"/>
  <c r="M1640" i="10" s="1"/>
  <c r="N1640" i="10" s="1"/>
  <c r="O1640" i="10" s="1"/>
  <c r="L1641" i="10"/>
  <c r="M1641" i="10" s="1"/>
  <c r="N1641" i="10" s="1"/>
  <c r="O1641" i="10" s="1"/>
  <c r="L1642" i="10"/>
  <c r="M1642" i="10" s="1"/>
  <c r="N1642" i="10" s="1"/>
  <c r="O1642" i="10" s="1"/>
  <c r="L1643" i="10"/>
  <c r="M1643" i="10" s="1"/>
  <c r="N1643" i="10" s="1"/>
  <c r="O1643" i="10" s="1"/>
  <c r="L1644" i="10"/>
  <c r="M1644" i="10" s="1"/>
  <c r="N1644" i="10" s="1"/>
  <c r="O1644" i="10" s="1"/>
  <c r="L1645" i="10"/>
  <c r="M1645" i="10" s="1"/>
  <c r="N1645" i="10" s="1"/>
  <c r="O1645" i="10" s="1"/>
  <c r="L1646" i="10"/>
  <c r="M1646" i="10" s="1"/>
  <c r="N1646" i="10" s="1"/>
  <c r="O1646" i="10" s="1"/>
  <c r="L1647" i="10"/>
  <c r="M1647" i="10" s="1"/>
  <c r="N1647" i="10" s="1"/>
  <c r="O1647" i="10" s="1"/>
  <c r="L1648" i="10"/>
  <c r="M1648" i="10" s="1"/>
  <c r="N1648" i="10" s="1"/>
  <c r="O1648" i="10" s="1"/>
  <c r="L1649" i="10"/>
  <c r="M1649" i="10" s="1"/>
  <c r="N1649" i="10" s="1"/>
  <c r="O1649" i="10" s="1"/>
  <c r="L1650" i="10"/>
  <c r="M1650" i="10" s="1"/>
  <c r="N1650" i="10" s="1"/>
  <c r="O1650" i="10" s="1"/>
  <c r="L1651" i="10"/>
  <c r="M1651" i="10" s="1"/>
  <c r="N1651" i="10" s="1"/>
  <c r="O1651" i="10" s="1"/>
  <c r="L1652" i="10"/>
  <c r="M1652" i="10" s="1"/>
  <c r="N1652" i="10" s="1"/>
  <c r="O1652" i="10" s="1"/>
  <c r="L1653" i="10"/>
  <c r="M1653" i="10" s="1"/>
  <c r="N1653" i="10" s="1"/>
  <c r="O1653" i="10" s="1"/>
  <c r="L1654" i="10"/>
  <c r="M1654" i="10" s="1"/>
  <c r="N1654" i="10" s="1"/>
  <c r="O1654" i="10" s="1"/>
  <c r="L1655" i="10"/>
  <c r="M1655" i="10" s="1"/>
  <c r="N1655" i="10" s="1"/>
  <c r="O1655" i="10" s="1"/>
  <c r="L1656" i="10"/>
  <c r="M1656" i="10" s="1"/>
  <c r="N1656" i="10" s="1"/>
  <c r="O1656" i="10" s="1"/>
  <c r="L1657" i="10"/>
  <c r="M1657" i="10" s="1"/>
  <c r="N1657" i="10" s="1"/>
  <c r="O1657" i="10" s="1"/>
  <c r="L1658" i="10"/>
  <c r="M1658" i="10" s="1"/>
  <c r="N1658" i="10" s="1"/>
  <c r="O1658" i="10" s="1"/>
  <c r="L1659" i="10"/>
  <c r="M1659" i="10" s="1"/>
  <c r="N1659" i="10" s="1"/>
  <c r="O1659" i="10" s="1"/>
  <c r="L1660" i="10"/>
  <c r="M1660" i="10" s="1"/>
  <c r="N1660" i="10" s="1"/>
  <c r="O1660" i="10" s="1"/>
  <c r="L1661" i="10"/>
  <c r="M1661" i="10" s="1"/>
  <c r="N1661" i="10" s="1"/>
  <c r="O1661" i="10" s="1"/>
  <c r="L1662" i="10"/>
  <c r="M1662" i="10" s="1"/>
  <c r="N1662" i="10" s="1"/>
  <c r="O1662" i="10" s="1"/>
  <c r="L1663" i="10"/>
  <c r="M1663" i="10" s="1"/>
  <c r="N1663" i="10" s="1"/>
  <c r="O1663" i="10" s="1"/>
  <c r="L1664" i="10"/>
  <c r="M1664" i="10" s="1"/>
  <c r="N1664" i="10" s="1"/>
  <c r="O1664" i="10" s="1"/>
  <c r="L1665" i="10"/>
  <c r="M1665" i="10" s="1"/>
  <c r="N1665" i="10" s="1"/>
  <c r="O1665" i="10" s="1"/>
  <c r="L1666" i="10"/>
  <c r="M1666" i="10" s="1"/>
  <c r="N1666" i="10" s="1"/>
  <c r="O1666" i="10" s="1"/>
  <c r="L1667" i="10"/>
  <c r="M1667" i="10" s="1"/>
  <c r="N1667" i="10" s="1"/>
  <c r="O1667" i="10" s="1"/>
  <c r="L1668" i="10"/>
  <c r="M1668" i="10" s="1"/>
  <c r="N1668" i="10" s="1"/>
  <c r="O1668" i="10" s="1"/>
  <c r="L1669" i="10"/>
  <c r="M1669" i="10" s="1"/>
  <c r="N1669" i="10" s="1"/>
  <c r="O1669" i="10" s="1"/>
  <c r="L1670" i="10"/>
  <c r="M1670" i="10" s="1"/>
  <c r="N1670" i="10" s="1"/>
  <c r="O1670" i="10" s="1"/>
  <c r="L1671" i="10"/>
  <c r="M1671" i="10" s="1"/>
  <c r="N1671" i="10" s="1"/>
  <c r="O1671" i="10" s="1"/>
  <c r="L1672" i="10"/>
  <c r="M1672" i="10" s="1"/>
  <c r="N1672" i="10" s="1"/>
  <c r="O1672" i="10" s="1"/>
  <c r="L1673" i="10"/>
  <c r="M1673" i="10" s="1"/>
  <c r="N1673" i="10" s="1"/>
  <c r="O1673" i="10" s="1"/>
  <c r="L1674" i="10"/>
  <c r="M1674" i="10" s="1"/>
  <c r="N1674" i="10" s="1"/>
  <c r="O1674" i="10" s="1"/>
  <c r="L1675" i="10"/>
  <c r="M1675" i="10" s="1"/>
  <c r="N1675" i="10" s="1"/>
  <c r="O1675" i="10" s="1"/>
  <c r="L1676" i="10"/>
  <c r="M1676" i="10" s="1"/>
  <c r="N1676" i="10" s="1"/>
  <c r="O1676" i="10" s="1"/>
  <c r="L1677" i="10"/>
  <c r="M1677" i="10" s="1"/>
  <c r="N1677" i="10" s="1"/>
  <c r="O1677" i="10" s="1"/>
  <c r="L1678" i="10"/>
  <c r="M1678" i="10" s="1"/>
  <c r="N1678" i="10" s="1"/>
  <c r="O1678" i="10" s="1"/>
  <c r="L1679" i="10"/>
  <c r="M1679" i="10" s="1"/>
  <c r="N1679" i="10" s="1"/>
  <c r="O1679" i="10" s="1"/>
  <c r="L1680" i="10"/>
  <c r="M1680" i="10" s="1"/>
  <c r="N1680" i="10" s="1"/>
  <c r="O1680" i="10" s="1"/>
  <c r="L1681" i="10"/>
  <c r="M1681" i="10" s="1"/>
  <c r="N1681" i="10" s="1"/>
  <c r="O1681" i="10" s="1"/>
  <c r="L1682" i="10"/>
  <c r="M1682" i="10" s="1"/>
  <c r="N1682" i="10" s="1"/>
  <c r="O1682" i="10" s="1"/>
  <c r="L1683" i="10"/>
  <c r="M1683" i="10" s="1"/>
  <c r="N1683" i="10" s="1"/>
  <c r="O1683" i="10" s="1"/>
  <c r="L1684" i="10"/>
  <c r="M1684" i="10" s="1"/>
  <c r="N1684" i="10" s="1"/>
  <c r="O1684" i="10" s="1"/>
  <c r="L1685" i="10"/>
  <c r="M1685" i="10" s="1"/>
  <c r="N1685" i="10" s="1"/>
  <c r="O1685" i="10" s="1"/>
  <c r="L1686" i="10"/>
  <c r="M1686" i="10" s="1"/>
  <c r="N1686" i="10" s="1"/>
  <c r="O1686" i="10" s="1"/>
  <c r="L1687" i="10"/>
  <c r="M1687" i="10" s="1"/>
  <c r="N1687" i="10" s="1"/>
  <c r="O1687" i="10" s="1"/>
  <c r="L1688" i="10"/>
  <c r="M1688" i="10" s="1"/>
  <c r="N1688" i="10" s="1"/>
  <c r="O1688" i="10" s="1"/>
  <c r="L1689" i="10"/>
  <c r="M1689" i="10" s="1"/>
  <c r="N1689" i="10" s="1"/>
  <c r="O1689" i="10" s="1"/>
  <c r="L1690" i="10"/>
  <c r="M1690" i="10" s="1"/>
  <c r="N1690" i="10" s="1"/>
  <c r="O1690" i="10" s="1"/>
  <c r="L1691" i="10"/>
  <c r="M1691" i="10" s="1"/>
  <c r="N1691" i="10" s="1"/>
  <c r="O1691" i="10" s="1"/>
  <c r="L1692" i="10"/>
  <c r="M1692" i="10" s="1"/>
  <c r="N1692" i="10" s="1"/>
  <c r="O1692" i="10" s="1"/>
  <c r="L1693" i="10"/>
  <c r="M1693" i="10" s="1"/>
  <c r="N1693" i="10" s="1"/>
  <c r="O1693" i="10" s="1"/>
  <c r="L1694" i="10"/>
  <c r="M1694" i="10" s="1"/>
  <c r="N1694" i="10" s="1"/>
  <c r="O1694" i="10" s="1"/>
  <c r="L1695" i="10"/>
  <c r="M1695" i="10" s="1"/>
  <c r="N1695" i="10" s="1"/>
  <c r="O1695" i="10" s="1"/>
  <c r="L1696" i="10"/>
  <c r="M1696" i="10" s="1"/>
  <c r="N1696" i="10" s="1"/>
  <c r="O1696" i="10" s="1"/>
  <c r="L1697" i="10"/>
  <c r="M1697" i="10" s="1"/>
  <c r="N1697" i="10" s="1"/>
  <c r="O1697" i="10" s="1"/>
  <c r="L1698" i="10"/>
  <c r="M1698" i="10" s="1"/>
  <c r="N1698" i="10" s="1"/>
  <c r="O1698" i="10" s="1"/>
  <c r="L1699" i="10"/>
  <c r="M1699" i="10" s="1"/>
  <c r="N1699" i="10" s="1"/>
  <c r="O1699" i="10" s="1"/>
  <c r="L1700" i="10"/>
  <c r="M1700" i="10" s="1"/>
  <c r="N1700" i="10" s="1"/>
  <c r="O1700" i="10" s="1"/>
  <c r="L1701" i="10"/>
  <c r="M1701" i="10" s="1"/>
  <c r="N1701" i="10" s="1"/>
  <c r="O1701" i="10" s="1"/>
  <c r="L1702" i="10"/>
  <c r="M1702" i="10" s="1"/>
  <c r="N1702" i="10" s="1"/>
  <c r="O1702" i="10" s="1"/>
  <c r="L1703" i="10"/>
  <c r="M1703" i="10" s="1"/>
  <c r="N1703" i="10" s="1"/>
  <c r="O1703" i="10" s="1"/>
  <c r="L1704" i="10"/>
  <c r="M1704" i="10" s="1"/>
  <c r="N1704" i="10" s="1"/>
  <c r="O1704" i="10" s="1"/>
  <c r="L1705" i="10"/>
  <c r="M1705" i="10" s="1"/>
  <c r="N1705" i="10" s="1"/>
  <c r="O1705" i="10" s="1"/>
  <c r="L1706" i="10"/>
  <c r="M1706" i="10" s="1"/>
  <c r="N1706" i="10" s="1"/>
  <c r="O1706" i="10" s="1"/>
  <c r="L1707" i="10"/>
  <c r="M1707" i="10" s="1"/>
  <c r="N1707" i="10" s="1"/>
  <c r="O1707" i="10" s="1"/>
  <c r="L1708" i="10"/>
  <c r="M1708" i="10" s="1"/>
  <c r="N1708" i="10" s="1"/>
  <c r="O1708" i="10" s="1"/>
  <c r="L1709" i="10"/>
  <c r="M1709" i="10" s="1"/>
  <c r="N1709" i="10" s="1"/>
  <c r="O1709" i="10" s="1"/>
  <c r="L1710" i="10"/>
  <c r="M1710" i="10" s="1"/>
  <c r="N1710" i="10" s="1"/>
  <c r="O1710" i="10" s="1"/>
  <c r="L1711" i="10"/>
  <c r="M1711" i="10" s="1"/>
  <c r="N1711" i="10" s="1"/>
  <c r="O1711" i="10" s="1"/>
  <c r="L1712" i="10"/>
  <c r="M1712" i="10" s="1"/>
  <c r="N1712" i="10" s="1"/>
  <c r="O1712" i="10" s="1"/>
  <c r="L1713" i="10"/>
  <c r="M1713" i="10" s="1"/>
  <c r="N1713" i="10" s="1"/>
  <c r="O1713" i="10" s="1"/>
  <c r="L1714" i="10"/>
  <c r="M1714" i="10" s="1"/>
  <c r="N1714" i="10" s="1"/>
  <c r="O1714" i="10" s="1"/>
  <c r="L1715" i="10"/>
  <c r="M1715" i="10" s="1"/>
  <c r="N1715" i="10" s="1"/>
  <c r="O1715" i="10" s="1"/>
  <c r="L1716" i="10"/>
  <c r="M1716" i="10" s="1"/>
  <c r="N1716" i="10" s="1"/>
  <c r="O1716" i="10" s="1"/>
  <c r="L1717" i="10"/>
  <c r="M1717" i="10" s="1"/>
  <c r="N1717" i="10" s="1"/>
  <c r="O1717" i="10" s="1"/>
  <c r="L1718" i="10"/>
  <c r="M1718" i="10" s="1"/>
  <c r="N1718" i="10" s="1"/>
  <c r="O1718" i="10" s="1"/>
  <c r="L1719" i="10"/>
  <c r="M1719" i="10" s="1"/>
  <c r="N1719" i="10" s="1"/>
  <c r="O1719" i="10" s="1"/>
  <c r="L1720" i="10"/>
  <c r="M1720" i="10" s="1"/>
  <c r="N1720" i="10" s="1"/>
  <c r="O1720" i="10" s="1"/>
  <c r="L1721" i="10"/>
  <c r="M1721" i="10" s="1"/>
  <c r="N1721" i="10" s="1"/>
  <c r="O1721" i="10" s="1"/>
  <c r="L1722" i="10"/>
  <c r="M1722" i="10" s="1"/>
  <c r="N1722" i="10" s="1"/>
  <c r="O1722" i="10" s="1"/>
  <c r="L1723" i="10"/>
  <c r="M1723" i="10" s="1"/>
  <c r="N1723" i="10" s="1"/>
  <c r="O1723" i="10" s="1"/>
  <c r="L1724" i="10"/>
  <c r="M1724" i="10" s="1"/>
  <c r="N1724" i="10" s="1"/>
  <c r="O1724" i="10" s="1"/>
  <c r="L1725" i="10"/>
  <c r="M1725" i="10" s="1"/>
  <c r="N1725" i="10" s="1"/>
  <c r="O1725" i="10" s="1"/>
  <c r="L1726" i="10"/>
  <c r="M1726" i="10" s="1"/>
  <c r="N1726" i="10" s="1"/>
  <c r="O1726" i="10" s="1"/>
  <c r="L1727" i="10"/>
  <c r="M1727" i="10" s="1"/>
  <c r="N1727" i="10" s="1"/>
  <c r="O1727" i="10" s="1"/>
  <c r="L1728" i="10"/>
  <c r="M1728" i="10" s="1"/>
  <c r="N1728" i="10" s="1"/>
  <c r="O1728" i="10" s="1"/>
  <c r="L1729" i="10"/>
  <c r="M1729" i="10" s="1"/>
  <c r="N1729" i="10" s="1"/>
  <c r="O1729" i="10" s="1"/>
  <c r="L1730" i="10"/>
  <c r="M1730" i="10" s="1"/>
  <c r="N1730" i="10" s="1"/>
  <c r="O1730" i="10" s="1"/>
  <c r="L1731" i="10"/>
  <c r="M1731" i="10" s="1"/>
  <c r="N1731" i="10" s="1"/>
  <c r="O1731" i="10" s="1"/>
  <c r="L1732" i="10"/>
  <c r="M1732" i="10" s="1"/>
  <c r="N1732" i="10" s="1"/>
  <c r="O1732" i="10" s="1"/>
  <c r="L1733" i="10"/>
  <c r="M1733" i="10" s="1"/>
  <c r="N1733" i="10" s="1"/>
  <c r="O1733" i="10" s="1"/>
  <c r="L1734" i="10"/>
  <c r="M1734" i="10" s="1"/>
  <c r="N1734" i="10" s="1"/>
  <c r="O1734" i="10" s="1"/>
  <c r="L1735" i="10"/>
  <c r="M1735" i="10" s="1"/>
  <c r="N1735" i="10" s="1"/>
  <c r="O1735" i="10" s="1"/>
  <c r="L1736" i="10"/>
  <c r="M1736" i="10" s="1"/>
  <c r="N1736" i="10" s="1"/>
  <c r="O1736" i="10" s="1"/>
  <c r="L1737" i="10"/>
  <c r="M1737" i="10" s="1"/>
  <c r="N1737" i="10" s="1"/>
  <c r="O1737" i="10" s="1"/>
  <c r="L1738" i="10"/>
  <c r="M1738" i="10" s="1"/>
  <c r="N1738" i="10" s="1"/>
  <c r="O1738" i="10" s="1"/>
  <c r="L1739" i="10"/>
  <c r="M1739" i="10" s="1"/>
  <c r="N1739" i="10" s="1"/>
  <c r="O1739" i="10" s="1"/>
  <c r="L1740" i="10"/>
  <c r="M1740" i="10" s="1"/>
  <c r="N1740" i="10" s="1"/>
  <c r="O1740" i="10" s="1"/>
  <c r="L1741" i="10"/>
  <c r="M1741" i="10" s="1"/>
  <c r="N1741" i="10" s="1"/>
  <c r="O1741" i="10" s="1"/>
  <c r="L1742" i="10"/>
  <c r="M1742" i="10" s="1"/>
  <c r="N1742" i="10" s="1"/>
  <c r="O1742" i="10" s="1"/>
  <c r="L1743" i="10"/>
  <c r="M1743" i="10" s="1"/>
  <c r="N1743" i="10" s="1"/>
  <c r="O1743" i="10" s="1"/>
  <c r="L1744" i="10"/>
  <c r="M1744" i="10" s="1"/>
  <c r="N1744" i="10" s="1"/>
  <c r="O1744" i="10" s="1"/>
  <c r="L1745" i="10"/>
  <c r="M1745" i="10" s="1"/>
  <c r="N1745" i="10" s="1"/>
  <c r="O1745" i="10" s="1"/>
  <c r="L1746" i="10"/>
  <c r="M1746" i="10" s="1"/>
  <c r="N1746" i="10" s="1"/>
  <c r="O1746" i="10" s="1"/>
  <c r="L1747" i="10"/>
  <c r="M1747" i="10" s="1"/>
  <c r="N1747" i="10" s="1"/>
  <c r="O1747" i="10" s="1"/>
  <c r="L1748" i="10"/>
  <c r="M1748" i="10" s="1"/>
  <c r="N1748" i="10" s="1"/>
  <c r="O1748" i="10" s="1"/>
  <c r="L1749" i="10"/>
  <c r="M1749" i="10" s="1"/>
  <c r="N1749" i="10" s="1"/>
  <c r="O1749" i="10" s="1"/>
  <c r="L1750" i="10"/>
  <c r="M1750" i="10" s="1"/>
  <c r="N1750" i="10" s="1"/>
  <c r="O1750" i="10" s="1"/>
  <c r="L1751" i="10"/>
  <c r="M1751" i="10" s="1"/>
  <c r="N1751" i="10" s="1"/>
  <c r="O1751" i="10" s="1"/>
  <c r="L1752" i="10"/>
  <c r="M1752" i="10" s="1"/>
  <c r="N1752" i="10" s="1"/>
  <c r="O1752" i="10" s="1"/>
  <c r="L1753" i="10"/>
  <c r="M1753" i="10" s="1"/>
  <c r="N1753" i="10" s="1"/>
  <c r="O1753" i="10" s="1"/>
  <c r="L1754" i="10"/>
  <c r="M1754" i="10" s="1"/>
  <c r="N1754" i="10" s="1"/>
  <c r="O1754" i="10" s="1"/>
  <c r="L1755" i="10"/>
  <c r="M1755" i="10" s="1"/>
  <c r="N1755" i="10" s="1"/>
  <c r="O1755" i="10" s="1"/>
  <c r="L1756" i="10"/>
  <c r="M1756" i="10" s="1"/>
  <c r="N1756" i="10" s="1"/>
  <c r="O1756" i="10" s="1"/>
  <c r="L1757" i="10"/>
  <c r="M1757" i="10" s="1"/>
  <c r="N1757" i="10" s="1"/>
  <c r="O1757" i="10" s="1"/>
  <c r="L1758" i="10"/>
  <c r="M1758" i="10" s="1"/>
  <c r="N1758" i="10" s="1"/>
  <c r="O1758" i="10" s="1"/>
  <c r="L1759" i="10"/>
  <c r="M1759" i="10" s="1"/>
  <c r="N1759" i="10" s="1"/>
  <c r="O1759" i="10" s="1"/>
  <c r="L1760" i="10"/>
  <c r="M1760" i="10" s="1"/>
  <c r="N1760" i="10" s="1"/>
  <c r="O1760" i="10" s="1"/>
  <c r="L1761" i="10"/>
  <c r="M1761" i="10" s="1"/>
  <c r="N1761" i="10" s="1"/>
  <c r="O1761" i="10" s="1"/>
  <c r="L1762" i="10"/>
  <c r="M1762" i="10" s="1"/>
  <c r="N1762" i="10" s="1"/>
  <c r="O1762" i="10" s="1"/>
  <c r="L1763" i="10"/>
  <c r="M1763" i="10" s="1"/>
  <c r="N1763" i="10" s="1"/>
  <c r="O1763" i="10" s="1"/>
  <c r="L1764" i="10"/>
  <c r="M1764" i="10" s="1"/>
  <c r="N1764" i="10" s="1"/>
  <c r="O1764" i="10" s="1"/>
  <c r="L1765" i="10"/>
  <c r="M1765" i="10" s="1"/>
  <c r="N1765" i="10" s="1"/>
  <c r="O1765" i="10" s="1"/>
  <c r="L1766" i="10"/>
  <c r="M1766" i="10" s="1"/>
  <c r="N1766" i="10" s="1"/>
  <c r="O1766" i="10" s="1"/>
  <c r="L1767" i="10"/>
  <c r="M1767" i="10" s="1"/>
  <c r="N1767" i="10" s="1"/>
  <c r="O1767" i="10" s="1"/>
  <c r="L1768" i="10"/>
  <c r="M1768" i="10" s="1"/>
  <c r="N1768" i="10" s="1"/>
  <c r="O1768" i="10" s="1"/>
  <c r="L1769" i="10"/>
  <c r="M1769" i="10" s="1"/>
  <c r="N1769" i="10" s="1"/>
  <c r="O1769" i="10" s="1"/>
  <c r="L1770" i="10"/>
  <c r="M1770" i="10" s="1"/>
  <c r="N1770" i="10" s="1"/>
  <c r="O1770" i="10" s="1"/>
  <c r="L1771" i="10"/>
  <c r="M1771" i="10" s="1"/>
  <c r="N1771" i="10" s="1"/>
  <c r="O1771" i="10" s="1"/>
  <c r="L1772" i="10"/>
  <c r="M1772" i="10" s="1"/>
  <c r="N1772" i="10" s="1"/>
  <c r="O1772" i="10" s="1"/>
  <c r="L1773" i="10"/>
  <c r="M1773" i="10" s="1"/>
  <c r="N1773" i="10" s="1"/>
  <c r="O1773" i="10" s="1"/>
  <c r="L1774" i="10"/>
  <c r="M1774" i="10" s="1"/>
  <c r="N1774" i="10" s="1"/>
  <c r="O1774" i="10" s="1"/>
  <c r="L1775" i="10"/>
  <c r="M1775" i="10" s="1"/>
  <c r="N1775" i="10" s="1"/>
  <c r="O1775" i="10" s="1"/>
  <c r="L1776" i="10"/>
  <c r="M1776" i="10" s="1"/>
  <c r="N1776" i="10" s="1"/>
  <c r="O1776" i="10" s="1"/>
  <c r="L1777" i="10"/>
  <c r="M1777" i="10" s="1"/>
  <c r="N1777" i="10" s="1"/>
  <c r="O1777" i="10" s="1"/>
  <c r="L1778" i="10"/>
  <c r="M1778" i="10" s="1"/>
  <c r="N1778" i="10" s="1"/>
  <c r="O1778" i="10" s="1"/>
  <c r="L1779" i="10"/>
  <c r="M1779" i="10" s="1"/>
  <c r="N1779" i="10" s="1"/>
  <c r="O1779" i="10" s="1"/>
  <c r="L1780" i="10"/>
  <c r="M1780" i="10" s="1"/>
  <c r="N1780" i="10" s="1"/>
  <c r="O1780" i="10" s="1"/>
  <c r="L1781" i="10"/>
  <c r="M1781" i="10" s="1"/>
  <c r="N1781" i="10" s="1"/>
  <c r="O1781" i="10" s="1"/>
  <c r="L1782" i="10"/>
  <c r="M1782" i="10" s="1"/>
  <c r="N1782" i="10" s="1"/>
  <c r="O1782" i="10" s="1"/>
  <c r="L1783" i="10"/>
  <c r="M1783" i="10" s="1"/>
  <c r="N1783" i="10" s="1"/>
  <c r="O1783" i="10" s="1"/>
  <c r="L1784" i="10"/>
  <c r="M1784" i="10" s="1"/>
  <c r="N1784" i="10" s="1"/>
  <c r="O1784" i="10" s="1"/>
  <c r="L1785" i="10"/>
  <c r="M1785" i="10" s="1"/>
  <c r="N1785" i="10" s="1"/>
  <c r="O1785" i="10" s="1"/>
  <c r="L1786" i="10"/>
  <c r="M1786" i="10" s="1"/>
  <c r="N1786" i="10" s="1"/>
  <c r="O1786" i="10" s="1"/>
  <c r="L1787" i="10"/>
  <c r="M1787" i="10" s="1"/>
  <c r="N1787" i="10" s="1"/>
  <c r="O1787" i="10" s="1"/>
  <c r="L1788" i="10"/>
  <c r="M1788" i="10" s="1"/>
  <c r="N1788" i="10" s="1"/>
  <c r="O1788" i="10" s="1"/>
  <c r="L1789" i="10"/>
  <c r="M1789" i="10" s="1"/>
  <c r="N1789" i="10" s="1"/>
  <c r="O1789" i="10" s="1"/>
  <c r="L1790" i="10"/>
  <c r="M1790" i="10" s="1"/>
  <c r="N1790" i="10" s="1"/>
  <c r="O1790" i="10" s="1"/>
  <c r="L1791" i="10"/>
  <c r="M1791" i="10" s="1"/>
  <c r="N1791" i="10" s="1"/>
  <c r="O1791" i="10" s="1"/>
  <c r="L1792" i="10"/>
  <c r="M1792" i="10" s="1"/>
  <c r="N1792" i="10" s="1"/>
  <c r="O1792" i="10" s="1"/>
  <c r="L1793" i="10"/>
  <c r="M1793" i="10" s="1"/>
  <c r="N1793" i="10" s="1"/>
  <c r="O1793" i="10" s="1"/>
  <c r="L1794" i="10"/>
  <c r="M1794" i="10" s="1"/>
  <c r="N1794" i="10" s="1"/>
  <c r="O1794" i="10" s="1"/>
  <c r="L1795" i="10"/>
  <c r="M1795" i="10" s="1"/>
  <c r="N1795" i="10" s="1"/>
  <c r="O1795" i="10" s="1"/>
  <c r="L1796" i="10"/>
  <c r="M1796" i="10" s="1"/>
  <c r="N1796" i="10" s="1"/>
  <c r="O1796" i="10" s="1"/>
  <c r="L1797" i="10"/>
  <c r="M1797" i="10" s="1"/>
  <c r="N1797" i="10" s="1"/>
  <c r="O1797" i="10" s="1"/>
  <c r="L1798" i="10"/>
  <c r="M1798" i="10" s="1"/>
  <c r="N1798" i="10" s="1"/>
  <c r="O1798" i="10" s="1"/>
  <c r="L1799" i="10"/>
  <c r="M1799" i="10" s="1"/>
  <c r="N1799" i="10" s="1"/>
  <c r="O1799" i="10" s="1"/>
  <c r="L1800" i="10"/>
  <c r="M1800" i="10" s="1"/>
  <c r="N1800" i="10" s="1"/>
  <c r="O1800" i="10" s="1"/>
  <c r="L1801" i="10"/>
  <c r="M1801" i="10" s="1"/>
  <c r="N1801" i="10" s="1"/>
  <c r="O1801" i="10" s="1"/>
  <c r="L1802" i="10"/>
  <c r="M1802" i="10" s="1"/>
  <c r="N1802" i="10" s="1"/>
  <c r="O1802" i="10" s="1"/>
  <c r="L1803" i="10"/>
  <c r="M1803" i="10" s="1"/>
  <c r="N1803" i="10" s="1"/>
  <c r="O1803" i="10" s="1"/>
  <c r="L1804" i="10"/>
  <c r="M1804" i="10" s="1"/>
  <c r="N1804" i="10" s="1"/>
  <c r="O1804" i="10" s="1"/>
  <c r="L1805" i="10"/>
  <c r="M1805" i="10" s="1"/>
  <c r="N1805" i="10" s="1"/>
  <c r="O1805" i="10" s="1"/>
  <c r="L1806" i="10"/>
  <c r="M1806" i="10" s="1"/>
  <c r="N1806" i="10" s="1"/>
  <c r="O1806" i="10" s="1"/>
  <c r="L1807" i="10"/>
  <c r="M1807" i="10" s="1"/>
  <c r="N1807" i="10" s="1"/>
  <c r="O1807" i="10" s="1"/>
  <c r="L1808" i="10"/>
  <c r="M1808" i="10" s="1"/>
  <c r="N1808" i="10" s="1"/>
  <c r="O1808" i="10" s="1"/>
  <c r="L1809" i="10"/>
  <c r="M1809" i="10" s="1"/>
  <c r="N1809" i="10" s="1"/>
  <c r="O1809" i="10" s="1"/>
  <c r="L1810" i="10"/>
  <c r="M1810" i="10" s="1"/>
  <c r="N1810" i="10" s="1"/>
  <c r="O1810" i="10" s="1"/>
  <c r="L1811" i="10"/>
  <c r="M1811" i="10" s="1"/>
  <c r="N1811" i="10" s="1"/>
  <c r="O1811" i="10" s="1"/>
  <c r="L1812" i="10"/>
  <c r="M1812" i="10" s="1"/>
  <c r="N1812" i="10" s="1"/>
  <c r="O1812" i="10" s="1"/>
  <c r="L1813" i="10"/>
  <c r="M1813" i="10" s="1"/>
  <c r="N1813" i="10" s="1"/>
  <c r="O1813" i="10" s="1"/>
  <c r="L1814" i="10"/>
  <c r="M1814" i="10" s="1"/>
  <c r="N1814" i="10" s="1"/>
  <c r="O1814" i="10" s="1"/>
  <c r="L1815" i="10"/>
  <c r="M1815" i="10" s="1"/>
  <c r="N1815" i="10" s="1"/>
  <c r="O1815" i="10" s="1"/>
  <c r="L1816" i="10"/>
  <c r="M1816" i="10" s="1"/>
  <c r="N1816" i="10" s="1"/>
  <c r="O1816" i="10" s="1"/>
  <c r="L1817" i="10"/>
  <c r="M1817" i="10" s="1"/>
  <c r="N1817" i="10" s="1"/>
  <c r="O1817" i="10" s="1"/>
  <c r="L1818" i="10"/>
  <c r="M1818" i="10" s="1"/>
  <c r="N1818" i="10" s="1"/>
  <c r="O1818" i="10" s="1"/>
  <c r="L1819" i="10"/>
  <c r="M1819" i="10" s="1"/>
  <c r="N1819" i="10" s="1"/>
  <c r="O1819" i="10" s="1"/>
  <c r="L1820" i="10"/>
  <c r="M1820" i="10" s="1"/>
  <c r="N1820" i="10" s="1"/>
  <c r="O1820" i="10" s="1"/>
  <c r="L1821" i="10"/>
  <c r="M1821" i="10" s="1"/>
  <c r="N1821" i="10" s="1"/>
  <c r="O1821" i="10" s="1"/>
  <c r="L1822" i="10"/>
  <c r="M1822" i="10" s="1"/>
  <c r="N1822" i="10" s="1"/>
  <c r="O1822" i="10" s="1"/>
  <c r="L1823" i="10"/>
  <c r="M1823" i="10" s="1"/>
  <c r="N1823" i="10" s="1"/>
  <c r="O1823" i="10" s="1"/>
  <c r="L1824" i="10"/>
  <c r="M1824" i="10" s="1"/>
  <c r="N1824" i="10" s="1"/>
  <c r="O1824" i="10" s="1"/>
  <c r="L1825" i="10"/>
  <c r="M1825" i="10" s="1"/>
  <c r="N1825" i="10" s="1"/>
  <c r="O1825" i="10" s="1"/>
  <c r="L1826" i="10"/>
  <c r="M1826" i="10" s="1"/>
  <c r="N1826" i="10" s="1"/>
  <c r="O1826" i="10" s="1"/>
  <c r="L1827" i="10"/>
  <c r="M1827" i="10" s="1"/>
  <c r="N1827" i="10" s="1"/>
  <c r="O1827" i="10" s="1"/>
  <c r="L1828" i="10"/>
  <c r="M1828" i="10" s="1"/>
  <c r="N1828" i="10" s="1"/>
  <c r="O1828" i="10" s="1"/>
  <c r="L1829" i="10"/>
  <c r="M1829" i="10" s="1"/>
  <c r="N1829" i="10" s="1"/>
  <c r="O1829" i="10" s="1"/>
  <c r="L1830" i="10"/>
  <c r="M1830" i="10" s="1"/>
  <c r="N1830" i="10" s="1"/>
  <c r="O1830" i="10" s="1"/>
  <c r="L1831" i="10"/>
  <c r="M1831" i="10" s="1"/>
  <c r="N1831" i="10" s="1"/>
  <c r="O1831" i="10" s="1"/>
  <c r="L1832" i="10"/>
  <c r="M1832" i="10" s="1"/>
  <c r="N1832" i="10" s="1"/>
  <c r="O1832" i="10" s="1"/>
  <c r="L1833" i="10"/>
  <c r="M1833" i="10" s="1"/>
  <c r="N1833" i="10" s="1"/>
  <c r="O1833" i="10" s="1"/>
  <c r="L1834" i="10"/>
  <c r="M1834" i="10" s="1"/>
  <c r="N1834" i="10" s="1"/>
  <c r="O1834" i="10" s="1"/>
  <c r="L1835" i="10"/>
  <c r="M1835" i="10" s="1"/>
  <c r="N1835" i="10" s="1"/>
  <c r="O1835" i="10" s="1"/>
  <c r="L1836" i="10"/>
  <c r="M1836" i="10" s="1"/>
  <c r="N1836" i="10" s="1"/>
  <c r="O1836" i="10" s="1"/>
  <c r="L1837" i="10"/>
  <c r="M1837" i="10" s="1"/>
  <c r="N1837" i="10" s="1"/>
  <c r="O1837" i="10" s="1"/>
  <c r="L1838" i="10"/>
  <c r="M1838" i="10" s="1"/>
  <c r="N1838" i="10" s="1"/>
  <c r="O1838" i="10" s="1"/>
  <c r="L1839" i="10"/>
  <c r="M1839" i="10" s="1"/>
  <c r="N1839" i="10" s="1"/>
  <c r="O1839" i="10" s="1"/>
  <c r="L1840" i="10"/>
  <c r="M1840" i="10" s="1"/>
  <c r="N1840" i="10" s="1"/>
  <c r="O1840" i="10" s="1"/>
  <c r="L1841" i="10"/>
  <c r="M1841" i="10" s="1"/>
  <c r="N1841" i="10" s="1"/>
  <c r="O1841" i="10" s="1"/>
  <c r="L1842" i="10"/>
  <c r="M1842" i="10" s="1"/>
  <c r="N1842" i="10" s="1"/>
  <c r="O1842" i="10" s="1"/>
  <c r="L1843" i="10"/>
  <c r="M1843" i="10" s="1"/>
  <c r="N1843" i="10" s="1"/>
  <c r="O1843" i="10" s="1"/>
  <c r="L1844" i="10"/>
  <c r="M1844" i="10" s="1"/>
  <c r="N1844" i="10" s="1"/>
  <c r="O1844" i="10" s="1"/>
  <c r="L1845" i="10"/>
  <c r="M1845" i="10" s="1"/>
  <c r="N1845" i="10" s="1"/>
  <c r="O1845" i="10" s="1"/>
  <c r="L1846" i="10"/>
  <c r="M1846" i="10" s="1"/>
  <c r="N1846" i="10" s="1"/>
  <c r="O1846" i="10" s="1"/>
  <c r="L1847" i="10"/>
  <c r="M1847" i="10" s="1"/>
  <c r="N1847" i="10" s="1"/>
  <c r="O1847" i="10" s="1"/>
  <c r="L1848" i="10"/>
  <c r="M1848" i="10" s="1"/>
  <c r="N1848" i="10" s="1"/>
  <c r="O1848" i="10" s="1"/>
  <c r="L1849" i="10"/>
  <c r="M1849" i="10" s="1"/>
  <c r="N1849" i="10" s="1"/>
  <c r="O1849" i="10" s="1"/>
  <c r="L1850" i="10"/>
  <c r="M1850" i="10" s="1"/>
  <c r="N1850" i="10" s="1"/>
  <c r="O1850" i="10" s="1"/>
  <c r="L1851" i="10"/>
  <c r="M1851" i="10" s="1"/>
  <c r="N1851" i="10" s="1"/>
  <c r="O1851" i="10" s="1"/>
  <c r="L1852" i="10"/>
  <c r="M1852" i="10" s="1"/>
  <c r="N1852" i="10" s="1"/>
  <c r="O1852" i="10" s="1"/>
  <c r="L1853" i="10"/>
  <c r="M1853" i="10" s="1"/>
  <c r="N1853" i="10" s="1"/>
  <c r="O1853" i="10" s="1"/>
  <c r="L1854" i="10"/>
  <c r="M1854" i="10" s="1"/>
  <c r="N1854" i="10" s="1"/>
  <c r="O1854" i="10" s="1"/>
  <c r="L1855" i="10"/>
  <c r="M1855" i="10" s="1"/>
  <c r="N1855" i="10" s="1"/>
  <c r="O1855" i="10" s="1"/>
  <c r="L1856" i="10"/>
  <c r="M1856" i="10" s="1"/>
  <c r="N1856" i="10" s="1"/>
  <c r="O1856" i="10" s="1"/>
  <c r="L1857" i="10"/>
  <c r="M1857" i="10" s="1"/>
  <c r="N1857" i="10" s="1"/>
  <c r="O1857" i="10" s="1"/>
  <c r="L1858" i="10"/>
  <c r="M1858" i="10" s="1"/>
  <c r="N1858" i="10" s="1"/>
  <c r="O1858" i="10" s="1"/>
  <c r="L1859" i="10"/>
  <c r="M1859" i="10" s="1"/>
  <c r="N1859" i="10" s="1"/>
  <c r="O1859" i="10" s="1"/>
  <c r="L1860" i="10"/>
  <c r="M1860" i="10" s="1"/>
  <c r="N1860" i="10" s="1"/>
  <c r="O1860" i="10" s="1"/>
  <c r="L1861" i="10"/>
  <c r="M1861" i="10" s="1"/>
  <c r="N1861" i="10" s="1"/>
  <c r="O1861" i="10" s="1"/>
  <c r="L1862" i="10"/>
  <c r="M1862" i="10" s="1"/>
  <c r="N1862" i="10" s="1"/>
  <c r="O1862" i="10" s="1"/>
  <c r="L1863" i="10"/>
  <c r="M1863" i="10" s="1"/>
  <c r="N1863" i="10" s="1"/>
  <c r="O1863" i="10" s="1"/>
  <c r="L1864" i="10"/>
  <c r="M1864" i="10" s="1"/>
  <c r="N1864" i="10" s="1"/>
  <c r="O1864" i="10" s="1"/>
  <c r="L1865" i="10"/>
  <c r="M1865" i="10" s="1"/>
  <c r="N1865" i="10" s="1"/>
  <c r="O1865" i="10" s="1"/>
  <c r="L1866" i="10"/>
  <c r="M1866" i="10" s="1"/>
  <c r="N1866" i="10" s="1"/>
  <c r="O1866" i="10" s="1"/>
  <c r="L1867" i="10"/>
  <c r="M1867" i="10" s="1"/>
  <c r="N1867" i="10" s="1"/>
  <c r="O1867" i="10" s="1"/>
  <c r="L1868" i="10"/>
  <c r="M1868" i="10" s="1"/>
  <c r="N1868" i="10" s="1"/>
  <c r="O1868" i="10" s="1"/>
  <c r="L1869" i="10"/>
  <c r="M1869" i="10" s="1"/>
  <c r="N1869" i="10" s="1"/>
  <c r="O1869" i="10" s="1"/>
  <c r="L1870" i="10"/>
  <c r="M1870" i="10" s="1"/>
  <c r="N1870" i="10" s="1"/>
  <c r="O1870" i="10" s="1"/>
  <c r="L1871" i="10"/>
  <c r="M1871" i="10" s="1"/>
  <c r="N1871" i="10" s="1"/>
  <c r="O1871" i="10" s="1"/>
  <c r="L1872" i="10"/>
  <c r="M1872" i="10" s="1"/>
  <c r="N1872" i="10" s="1"/>
  <c r="O1872" i="10" s="1"/>
  <c r="L1873" i="10"/>
  <c r="M1873" i="10" s="1"/>
  <c r="N1873" i="10" s="1"/>
  <c r="O1873" i="10" s="1"/>
  <c r="L1874" i="10"/>
  <c r="M1874" i="10" s="1"/>
  <c r="N1874" i="10" s="1"/>
  <c r="O1874" i="10" s="1"/>
  <c r="L1875" i="10"/>
  <c r="M1875" i="10" s="1"/>
  <c r="N1875" i="10" s="1"/>
  <c r="O1875" i="10" s="1"/>
  <c r="L1876" i="10"/>
  <c r="M1876" i="10" s="1"/>
  <c r="N1876" i="10" s="1"/>
  <c r="O1876" i="10" s="1"/>
  <c r="L1877" i="10"/>
  <c r="M1877" i="10" s="1"/>
  <c r="N1877" i="10" s="1"/>
  <c r="O1877" i="10" s="1"/>
  <c r="L1878" i="10"/>
  <c r="M1878" i="10" s="1"/>
  <c r="N1878" i="10" s="1"/>
  <c r="O1878" i="10" s="1"/>
  <c r="L1879" i="10"/>
  <c r="M1879" i="10" s="1"/>
  <c r="N1879" i="10" s="1"/>
  <c r="O1879" i="10" s="1"/>
  <c r="L1880" i="10"/>
  <c r="M1880" i="10" s="1"/>
  <c r="N1880" i="10" s="1"/>
  <c r="O1880" i="10" s="1"/>
  <c r="L1881" i="10"/>
  <c r="M1881" i="10" s="1"/>
  <c r="N1881" i="10" s="1"/>
  <c r="O1881" i="10" s="1"/>
  <c r="L1882" i="10"/>
  <c r="M1882" i="10" s="1"/>
  <c r="N1882" i="10" s="1"/>
  <c r="O1882" i="10" s="1"/>
  <c r="L1883" i="10"/>
  <c r="M1883" i="10" s="1"/>
  <c r="N1883" i="10" s="1"/>
  <c r="O1883" i="10" s="1"/>
  <c r="L1884" i="10"/>
  <c r="M1884" i="10" s="1"/>
  <c r="N1884" i="10" s="1"/>
  <c r="O1884" i="10" s="1"/>
  <c r="L1885" i="10"/>
  <c r="M1885" i="10" s="1"/>
  <c r="N1885" i="10" s="1"/>
  <c r="O1885" i="10" s="1"/>
  <c r="L1886" i="10"/>
  <c r="M1886" i="10" s="1"/>
  <c r="N1886" i="10" s="1"/>
  <c r="O1886" i="10" s="1"/>
  <c r="L1887" i="10"/>
  <c r="M1887" i="10" s="1"/>
  <c r="N1887" i="10" s="1"/>
  <c r="O1887" i="10" s="1"/>
  <c r="L1888" i="10"/>
  <c r="M1888" i="10" s="1"/>
  <c r="N1888" i="10" s="1"/>
  <c r="O1888" i="10" s="1"/>
  <c r="L1889" i="10"/>
  <c r="M1889" i="10" s="1"/>
  <c r="N1889" i="10" s="1"/>
  <c r="O1889" i="10" s="1"/>
  <c r="L1890" i="10"/>
  <c r="M1890" i="10" s="1"/>
  <c r="N1890" i="10" s="1"/>
  <c r="O1890" i="10" s="1"/>
  <c r="L1891" i="10"/>
  <c r="M1891" i="10" s="1"/>
  <c r="N1891" i="10" s="1"/>
  <c r="O1891" i="10" s="1"/>
  <c r="L1892" i="10"/>
  <c r="M1892" i="10" s="1"/>
  <c r="N1892" i="10" s="1"/>
  <c r="O1892" i="10" s="1"/>
  <c r="L1893" i="10"/>
  <c r="M1893" i="10" s="1"/>
  <c r="N1893" i="10" s="1"/>
  <c r="O1893" i="10" s="1"/>
  <c r="L1894" i="10"/>
  <c r="M1894" i="10" s="1"/>
  <c r="N1894" i="10" s="1"/>
  <c r="O1894" i="10" s="1"/>
  <c r="L1895" i="10"/>
  <c r="M1895" i="10" s="1"/>
  <c r="N1895" i="10" s="1"/>
  <c r="O1895" i="10" s="1"/>
  <c r="L1896" i="10"/>
  <c r="M1896" i="10" s="1"/>
  <c r="N1896" i="10" s="1"/>
  <c r="O1896" i="10" s="1"/>
  <c r="L1897" i="10"/>
  <c r="M1897" i="10" s="1"/>
  <c r="N1897" i="10" s="1"/>
  <c r="O1897" i="10" s="1"/>
  <c r="L1898" i="10"/>
  <c r="M1898" i="10" s="1"/>
  <c r="N1898" i="10" s="1"/>
  <c r="O1898" i="10" s="1"/>
  <c r="L1899" i="10"/>
  <c r="M1899" i="10" s="1"/>
  <c r="N1899" i="10" s="1"/>
  <c r="O1899" i="10" s="1"/>
  <c r="L1900" i="10"/>
  <c r="M1900" i="10" s="1"/>
  <c r="N1900" i="10" s="1"/>
  <c r="O1900" i="10" s="1"/>
  <c r="L1901" i="10"/>
  <c r="M1901" i="10" s="1"/>
  <c r="N1901" i="10" s="1"/>
  <c r="O1901" i="10" s="1"/>
  <c r="L1902" i="10"/>
  <c r="M1902" i="10" s="1"/>
  <c r="N1902" i="10" s="1"/>
  <c r="O1902" i="10" s="1"/>
  <c r="L1903" i="10"/>
  <c r="M1903" i="10" s="1"/>
  <c r="N1903" i="10" s="1"/>
  <c r="O1903" i="10" s="1"/>
  <c r="L1904" i="10"/>
  <c r="M1904" i="10" s="1"/>
  <c r="N1904" i="10" s="1"/>
  <c r="O1904" i="10" s="1"/>
  <c r="L1905" i="10"/>
  <c r="M1905" i="10" s="1"/>
  <c r="N1905" i="10" s="1"/>
  <c r="O1905" i="10" s="1"/>
  <c r="L1906" i="10"/>
  <c r="M1906" i="10" s="1"/>
  <c r="N1906" i="10" s="1"/>
  <c r="O1906" i="10" s="1"/>
  <c r="L1907" i="10"/>
  <c r="M1907" i="10" s="1"/>
  <c r="N1907" i="10" s="1"/>
  <c r="O1907" i="10" s="1"/>
  <c r="L1908" i="10"/>
  <c r="M1908" i="10" s="1"/>
  <c r="N1908" i="10" s="1"/>
  <c r="O1908" i="10" s="1"/>
  <c r="L1909" i="10"/>
  <c r="M1909" i="10" s="1"/>
  <c r="N1909" i="10" s="1"/>
  <c r="O1909" i="10" s="1"/>
  <c r="L1910" i="10"/>
  <c r="M1910" i="10" s="1"/>
  <c r="N1910" i="10" s="1"/>
  <c r="O1910" i="10" s="1"/>
  <c r="L1911" i="10"/>
  <c r="M1911" i="10" s="1"/>
  <c r="N1911" i="10" s="1"/>
  <c r="O1911" i="10" s="1"/>
  <c r="L1912" i="10"/>
  <c r="M1912" i="10" s="1"/>
  <c r="N1912" i="10" s="1"/>
  <c r="O1912" i="10" s="1"/>
  <c r="L1913" i="10"/>
  <c r="M1913" i="10" s="1"/>
  <c r="N1913" i="10" s="1"/>
  <c r="O1913" i="10" s="1"/>
  <c r="L1914" i="10"/>
  <c r="M1914" i="10" s="1"/>
  <c r="N1914" i="10" s="1"/>
  <c r="O1914" i="10" s="1"/>
  <c r="L1915" i="10"/>
  <c r="M1915" i="10" s="1"/>
  <c r="N1915" i="10" s="1"/>
  <c r="O1915" i="10" s="1"/>
  <c r="L1916" i="10"/>
  <c r="M1916" i="10" s="1"/>
  <c r="N1916" i="10" s="1"/>
  <c r="O1916" i="10" s="1"/>
  <c r="L1917" i="10"/>
  <c r="M1917" i="10" s="1"/>
  <c r="N1917" i="10" s="1"/>
  <c r="O1917" i="10" s="1"/>
  <c r="L1918" i="10"/>
  <c r="M1918" i="10" s="1"/>
  <c r="N1918" i="10" s="1"/>
  <c r="O1918" i="10" s="1"/>
  <c r="L1919" i="10"/>
  <c r="M1919" i="10" s="1"/>
  <c r="N1919" i="10" s="1"/>
  <c r="O1919" i="10" s="1"/>
  <c r="L1920" i="10"/>
  <c r="M1920" i="10" s="1"/>
  <c r="N1920" i="10" s="1"/>
  <c r="O1920" i="10" s="1"/>
  <c r="L1921" i="10"/>
  <c r="M1921" i="10" s="1"/>
  <c r="N1921" i="10" s="1"/>
  <c r="O1921" i="10" s="1"/>
  <c r="L1922" i="10"/>
  <c r="M1922" i="10" s="1"/>
  <c r="N1922" i="10" s="1"/>
  <c r="O1922" i="10" s="1"/>
  <c r="L1923" i="10"/>
  <c r="M1923" i="10" s="1"/>
  <c r="N1923" i="10" s="1"/>
  <c r="O1923" i="10" s="1"/>
  <c r="L1924" i="10"/>
  <c r="M1924" i="10" s="1"/>
  <c r="N1924" i="10" s="1"/>
  <c r="O1924" i="10" s="1"/>
  <c r="L1925" i="10"/>
  <c r="M1925" i="10" s="1"/>
  <c r="N1925" i="10" s="1"/>
  <c r="O1925" i="10" s="1"/>
  <c r="L1926" i="10"/>
  <c r="M1926" i="10" s="1"/>
  <c r="N1926" i="10" s="1"/>
  <c r="O1926" i="10" s="1"/>
  <c r="L1927" i="10"/>
  <c r="M1927" i="10" s="1"/>
  <c r="N1927" i="10" s="1"/>
  <c r="O1927" i="10" s="1"/>
  <c r="L1928" i="10"/>
  <c r="M1928" i="10" s="1"/>
  <c r="N1928" i="10" s="1"/>
  <c r="O1928" i="10" s="1"/>
  <c r="L1929" i="10"/>
  <c r="M1929" i="10" s="1"/>
  <c r="N1929" i="10" s="1"/>
  <c r="O1929" i="10" s="1"/>
  <c r="L1930" i="10"/>
  <c r="M1930" i="10" s="1"/>
  <c r="N1930" i="10" s="1"/>
  <c r="O1930" i="10" s="1"/>
  <c r="L1931" i="10"/>
  <c r="M1931" i="10" s="1"/>
  <c r="N1931" i="10" s="1"/>
  <c r="O1931" i="10" s="1"/>
  <c r="L1932" i="10"/>
  <c r="M1932" i="10" s="1"/>
  <c r="N1932" i="10" s="1"/>
  <c r="O1932" i="10" s="1"/>
  <c r="L1933" i="10"/>
  <c r="M1933" i="10" s="1"/>
  <c r="N1933" i="10" s="1"/>
  <c r="O1933" i="10" s="1"/>
  <c r="L1934" i="10"/>
  <c r="M1934" i="10" s="1"/>
  <c r="N1934" i="10" s="1"/>
  <c r="O1934" i="10" s="1"/>
  <c r="L1935" i="10"/>
  <c r="M1935" i="10" s="1"/>
  <c r="N1935" i="10" s="1"/>
  <c r="O1935" i="10" s="1"/>
  <c r="L1936" i="10"/>
  <c r="M1936" i="10" s="1"/>
  <c r="N1936" i="10" s="1"/>
  <c r="O1936" i="10" s="1"/>
  <c r="L1937" i="10"/>
  <c r="M1937" i="10" s="1"/>
  <c r="N1937" i="10" s="1"/>
  <c r="O1937" i="10" s="1"/>
  <c r="L1938" i="10"/>
  <c r="M1938" i="10" s="1"/>
  <c r="N1938" i="10" s="1"/>
  <c r="O1938" i="10" s="1"/>
  <c r="L1939" i="10"/>
  <c r="M1939" i="10" s="1"/>
  <c r="N1939" i="10" s="1"/>
  <c r="O1939" i="10" s="1"/>
  <c r="L1940" i="10"/>
  <c r="M1940" i="10" s="1"/>
  <c r="N1940" i="10" s="1"/>
  <c r="O1940" i="10" s="1"/>
  <c r="L1941" i="10"/>
  <c r="M1941" i="10" s="1"/>
  <c r="N1941" i="10" s="1"/>
  <c r="O1941" i="10" s="1"/>
  <c r="L1942" i="10"/>
  <c r="M1942" i="10" s="1"/>
  <c r="N1942" i="10" s="1"/>
  <c r="O1942" i="10" s="1"/>
  <c r="L1943" i="10"/>
  <c r="M1943" i="10" s="1"/>
  <c r="N1943" i="10" s="1"/>
  <c r="O1943" i="10" s="1"/>
  <c r="L1944" i="10"/>
  <c r="M1944" i="10" s="1"/>
  <c r="N1944" i="10" s="1"/>
  <c r="O1944" i="10" s="1"/>
  <c r="L1945" i="10"/>
  <c r="M1945" i="10" s="1"/>
  <c r="N1945" i="10" s="1"/>
  <c r="O1945" i="10" s="1"/>
  <c r="L1946" i="10"/>
  <c r="M1946" i="10" s="1"/>
  <c r="N1946" i="10" s="1"/>
  <c r="O1946" i="10" s="1"/>
  <c r="L1947" i="10"/>
  <c r="M1947" i="10" s="1"/>
  <c r="N1947" i="10" s="1"/>
  <c r="O1947" i="10" s="1"/>
  <c r="L1948" i="10"/>
  <c r="M1948" i="10" s="1"/>
  <c r="N1948" i="10" s="1"/>
  <c r="O1948" i="10" s="1"/>
  <c r="L1949" i="10"/>
  <c r="M1949" i="10" s="1"/>
  <c r="N1949" i="10" s="1"/>
  <c r="O1949" i="10" s="1"/>
  <c r="L1950" i="10"/>
  <c r="M1950" i="10" s="1"/>
  <c r="N1950" i="10" s="1"/>
  <c r="O1950" i="10" s="1"/>
  <c r="L1951" i="10"/>
  <c r="M1951" i="10" s="1"/>
  <c r="N1951" i="10" s="1"/>
  <c r="O1951" i="10" s="1"/>
  <c r="L1952" i="10"/>
  <c r="M1952" i="10" s="1"/>
  <c r="N1952" i="10" s="1"/>
  <c r="O1952" i="10" s="1"/>
  <c r="L1953" i="10"/>
  <c r="M1953" i="10" s="1"/>
  <c r="N1953" i="10" s="1"/>
  <c r="O1953" i="10" s="1"/>
  <c r="L1954" i="10"/>
  <c r="M1954" i="10" s="1"/>
  <c r="N1954" i="10" s="1"/>
  <c r="O1954" i="10" s="1"/>
  <c r="L1955" i="10"/>
  <c r="M1955" i="10" s="1"/>
  <c r="N1955" i="10" s="1"/>
  <c r="O1955" i="10" s="1"/>
  <c r="L1956" i="10"/>
  <c r="M1956" i="10" s="1"/>
  <c r="N1956" i="10" s="1"/>
  <c r="O1956" i="10" s="1"/>
  <c r="L1957" i="10"/>
  <c r="M1957" i="10" s="1"/>
  <c r="N1957" i="10" s="1"/>
  <c r="O1957" i="10" s="1"/>
  <c r="L1958" i="10"/>
  <c r="M1958" i="10" s="1"/>
  <c r="N1958" i="10" s="1"/>
  <c r="O1958" i="10" s="1"/>
  <c r="L1959" i="10"/>
  <c r="M1959" i="10" s="1"/>
  <c r="N1959" i="10" s="1"/>
  <c r="O1959" i="10" s="1"/>
  <c r="L1960" i="10"/>
  <c r="M1960" i="10" s="1"/>
  <c r="N1960" i="10" s="1"/>
  <c r="O1960" i="10" s="1"/>
  <c r="L1961" i="10"/>
  <c r="M1961" i="10" s="1"/>
  <c r="N1961" i="10" s="1"/>
  <c r="O1961" i="10" s="1"/>
  <c r="L1962" i="10"/>
  <c r="M1962" i="10" s="1"/>
  <c r="N1962" i="10" s="1"/>
  <c r="O1962" i="10" s="1"/>
  <c r="L1963" i="10"/>
  <c r="M1963" i="10" s="1"/>
  <c r="N1963" i="10" s="1"/>
  <c r="O1963" i="10" s="1"/>
  <c r="L1964" i="10"/>
  <c r="M1964" i="10" s="1"/>
  <c r="N1964" i="10" s="1"/>
  <c r="O1964" i="10" s="1"/>
  <c r="L1965" i="10"/>
  <c r="M1965" i="10" s="1"/>
  <c r="N1965" i="10" s="1"/>
  <c r="O1965" i="10" s="1"/>
  <c r="L1966" i="10"/>
  <c r="M1966" i="10" s="1"/>
  <c r="N1966" i="10" s="1"/>
  <c r="O1966" i="10" s="1"/>
  <c r="L1967" i="10"/>
  <c r="M1967" i="10" s="1"/>
  <c r="N1967" i="10" s="1"/>
  <c r="O1967" i="10" s="1"/>
  <c r="L1968" i="10"/>
  <c r="M1968" i="10" s="1"/>
  <c r="N1968" i="10" s="1"/>
  <c r="O1968" i="10" s="1"/>
  <c r="L1969" i="10"/>
  <c r="M1969" i="10" s="1"/>
  <c r="N1969" i="10" s="1"/>
  <c r="O1969" i="10" s="1"/>
  <c r="L1970" i="10"/>
  <c r="M1970" i="10" s="1"/>
  <c r="N1970" i="10" s="1"/>
  <c r="O1970" i="10" s="1"/>
  <c r="L1971" i="10"/>
  <c r="M1971" i="10" s="1"/>
  <c r="N1971" i="10" s="1"/>
  <c r="O1971" i="10" s="1"/>
  <c r="L1972" i="10"/>
  <c r="M1972" i="10" s="1"/>
  <c r="N1972" i="10" s="1"/>
  <c r="O1972" i="10" s="1"/>
  <c r="L1973" i="10"/>
  <c r="M1973" i="10" s="1"/>
  <c r="N1973" i="10" s="1"/>
  <c r="O1973" i="10" s="1"/>
  <c r="L1974" i="10"/>
  <c r="M1974" i="10" s="1"/>
  <c r="N1974" i="10" s="1"/>
  <c r="O1974" i="10" s="1"/>
  <c r="L1975" i="10"/>
  <c r="M1975" i="10" s="1"/>
  <c r="N1975" i="10" s="1"/>
  <c r="O1975" i="10" s="1"/>
  <c r="L1976" i="10"/>
  <c r="M1976" i="10" s="1"/>
  <c r="N1976" i="10" s="1"/>
  <c r="O1976" i="10" s="1"/>
  <c r="L1977" i="10"/>
  <c r="M1977" i="10" s="1"/>
  <c r="N1977" i="10" s="1"/>
  <c r="O1977" i="10" s="1"/>
  <c r="L1978" i="10"/>
  <c r="M1978" i="10" s="1"/>
  <c r="N1978" i="10" s="1"/>
  <c r="O1978" i="10" s="1"/>
  <c r="L1979" i="10"/>
  <c r="M1979" i="10" s="1"/>
  <c r="N1979" i="10" s="1"/>
  <c r="O1979" i="10" s="1"/>
  <c r="L1980" i="10"/>
  <c r="M1980" i="10" s="1"/>
  <c r="N1980" i="10" s="1"/>
  <c r="O1980" i="10" s="1"/>
  <c r="L1981" i="10"/>
  <c r="M1981" i="10" s="1"/>
  <c r="N1981" i="10" s="1"/>
  <c r="O1981" i="10" s="1"/>
  <c r="L1982" i="10"/>
  <c r="M1982" i="10" s="1"/>
  <c r="N1982" i="10" s="1"/>
  <c r="O1982" i="10" s="1"/>
  <c r="L1983" i="10"/>
  <c r="M1983" i="10" s="1"/>
  <c r="N1983" i="10" s="1"/>
  <c r="O1983" i="10" s="1"/>
  <c r="L1984" i="10"/>
  <c r="M1984" i="10" s="1"/>
  <c r="N1984" i="10" s="1"/>
  <c r="O1984" i="10" s="1"/>
  <c r="L1985" i="10"/>
  <c r="M1985" i="10" s="1"/>
  <c r="N1985" i="10" s="1"/>
  <c r="O1985" i="10" s="1"/>
  <c r="L1986" i="10"/>
  <c r="M1986" i="10" s="1"/>
  <c r="N1986" i="10" s="1"/>
  <c r="O1986" i="10" s="1"/>
  <c r="L1987" i="10"/>
  <c r="M1987" i="10" s="1"/>
  <c r="N1987" i="10" s="1"/>
  <c r="O1987" i="10" s="1"/>
  <c r="L1988" i="10"/>
  <c r="M1988" i="10" s="1"/>
  <c r="N1988" i="10" s="1"/>
  <c r="O1988" i="10" s="1"/>
  <c r="L1989" i="10"/>
  <c r="M1989" i="10" s="1"/>
  <c r="N1989" i="10" s="1"/>
  <c r="O1989" i="10" s="1"/>
  <c r="L1990" i="10"/>
  <c r="M1990" i="10" s="1"/>
  <c r="N1990" i="10" s="1"/>
  <c r="O1990" i="10" s="1"/>
  <c r="L1991" i="10"/>
  <c r="M1991" i="10" s="1"/>
  <c r="N1991" i="10" s="1"/>
  <c r="O1991" i="10" s="1"/>
  <c r="L1992" i="10"/>
  <c r="M1992" i="10" s="1"/>
  <c r="N1992" i="10" s="1"/>
  <c r="O1992" i="10" s="1"/>
  <c r="L1993" i="10"/>
  <c r="M1993" i="10" s="1"/>
  <c r="N1993" i="10" s="1"/>
  <c r="O1993" i="10" s="1"/>
  <c r="L1994" i="10"/>
  <c r="M1994" i="10" s="1"/>
  <c r="N1994" i="10" s="1"/>
  <c r="O1994" i="10" s="1"/>
  <c r="L1995" i="10"/>
  <c r="M1995" i="10" s="1"/>
  <c r="N1995" i="10" s="1"/>
  <c r="O1995" i="10" s="1"/>
  <c r="L1996" i="10"/>
  <c r="M1996" i="10" s="1"/>
  <c r="N1996" i="10" s="1"/>
  <c r="O1996" i="10" s="1"/>
  <c r="L1997" i="10"/>
  <c r="M1997" i="10" s="1"/>
  <c r="N1997" i="10" s="1"/>
  <c r="O1997" i="10" s="1"/>
  <c r="L1998" i="10"/>
  <c r="M1998" i="10" s="1"/>
  <c r="N1998" i="10" s="1"/>
  <c r="O1998" i="10" s="1"/>
  <c r="L1999" i="10"/>
  <c r="M1999" i="10" s="1"/>
  <c r="N1999" i="10" s="1"/>
  <c r="O1999" i="10" s="1"/>
  <c r="L2000" i="10"/>
  <c r="M2000" i="10" s="1"/>
  <c r="N2000" i="10" s="1"/>
  <c r="O2000" i="10" s="1"/>
  <c r="L2001" i="10"/>
  <c r="M2001" i="10" s="1"/>
  <c r="N2001" i="10" s="1"/>
  <c r="O2001" i="10" s="1"/>
  <c r="L2002" i="10"/>
  <c r="M2002" i="10" s="1"/>
  <c r="N2002" i="10" s="1"/>
  <c r="O2002" i="10" s="1"/>
  <c r="L2003" i="10"/>
  <c r="M2003" i="10" s="1"/>
  <c r="N2003" i="10" s="1"/>
  <c r="O2003" i="10" s="1"/>
  <c r="L2004" i="10"/>
  <c r="M2004" i="10" s="1"/>
  <c r="N2004" i="10" s="1"/>
  <c r="O2004" i="10" s="1"/>
  <c r="L2005" i="10"/>
  <c r="M2005" i="10" s="1"/>
  <c r="N2005" i="10" s="1"/>
  <c r="O2005" i="10" s="1"/>
  <c r="L2006" i="10"/>
  <c r="M2006" i="10" s="1"/>
  <c r="N2006" i="10" s="1"/>
  <c r="O2006" i="10" s="1"/>
  <c r="L2007" i="10"/>
  <c r="M2007" i="10" s="1"/>
  <c r="N2007" i="10" s="1"/>
  <c r="O2007" i="10" s="1"/>
  <c r="L2008" i="10"/>
  <c r="M2008" i="10" s="1"/>
  <c r="N2008" i="10" s="1"/>
  <c r="O2008" i="10" s="1"/>
  <c r="L2009" i="10"/>
  <c r="M2009" i="10" s="1"/>
  <c r="N2009" i="10" s="1"/>
  <c r="O2009" i="10" s="1"/>
  <c r="L2010" i="10"/>
  <c r="M2010" i="10" s="1"/>
  <c r="N2010" i="10" s="1"/>
  <c r="O2010" i="10" s="1"/>
  <c r="L2011" i="10"/>
  <c r="M2011" i="10" s="1"/>
  <c r="N2011" i="10" s="1"/>
  <c r="O2011" i="10" s="1"/>
  <c r="L2012" i="10"/>
  <c r="M2012" i="10" s="1"/>
  <c r="N2012" i="10" s="1"/>
  <c r="O2012" i="10" s="1"/>
  <c r="L2013" i="10"/>
  <c r="M2013" i="10" s="1"/>
  <c r="N2013" i="10" s="1"/>
  <c r="O2013" i="10" s="1"/>
  <c r="L2014" i="10"/>
  <c r="M2014" i="10" s="1"/>
  <c r="N2014" i="10" s="1"/>
  <c r="O2014" i="10" s="1"/>
  <c r="L2015" i="10"/>
  <c r="M2015" i="10" s="1"/>
  <c r="N2015" i="10" s="1"/>
  <c r="O2015" i="10" s="1"/>
  <c r="L2016" i="10"/>
  <c r="M2016" i="10" s="1"/>
  <c r="N2016" i="10" s="1"/>
  <c r="O2016" i="10" s="1"/>
  <c r="L2017" i="10"/>
  <c r="M2017" i="10" s="1"/>
  <c r="N2017" i="10" s="1"/>
  <c r="O2017" i="10" s="1"/>
  <c r="L2018" i="10"/>
  <c r="M2018" i="10" s="1"/>
  <c r="N2018" i="10" s="1"/>
  <c r="O2018" i="10" s="1"/>
  <c r="L2019" i="10"/>
  <c r="M2019" i="10" s="1"/>
  <c r="N2019" i="10" s="1"/>
  <c r="O2019" i="10" s="1"/>
  <c r="L2020" i="10"/>
  <c r="M2020" i="10" s="1"/>
  <c r="N2020" i="10" s="1"/>
  <c r="O2020" i="10" s="1"/>
  <c r="L2021" i="10"/>
  <c r="M2021" i="10" s="1"/>
  <c r="N2021" i="10" s="1"/>
  <c r="O2021" i="10" s="1"/>
  <c r="L2022" i="10"/>
  <c r="M2022" i="10" s="1"/>
  <c r="N2022" i="10" s="1"/>
  <c r="O2022" i="10" s="1"/>
  <c r="L2023" i="10"/>
  <c r="M2023" i="10" s="1"/>
  <c r="N2023" i="10" s="1"/>
  <c r="O2023" i="10" s="1"/>
  <c r="L2024" i="10"/>
  <c r="M2024" i="10" s="1"/>
  <c r="N2024" i="10" s="1"/>
  <c r="O2024" i="10" s="1"/>
  <c r="L2025" i="10"/>
  <c r="M2025" i="10" s="1"/>
  <c r="N2025" i="10" s="1"/>
  <c r="O2025" i="10" s="1"/>
  <c r="L2026" i="10"/>
  <c r="M2026" i="10" s="1"/>
  <c r="N2026" i="10" s="1"/>
  <c r="O2026" i="10" s="1"/>
  <c r="L2027" i="10"/>
  <c r="M2027" i="10" s="1"/>
  <c r="N2027" i="10" s="1"/>
  <c r="O2027" i="10" s="1"/>
  <c r="L2028" i="10"/>
  <c r="M2028" i="10" s="1"/>
  <c r="N2028" i="10" s="1"/>
  <c r="O2028" i="10" s="1"/>
  <c r="L2029" i="10"/>
  <c r="M2029" i="10" s="1"/>
  <c r="N2029" i="10" s="1"/>
  <c r="O2029" i="10" s="1"/>
  <c r="L2030" i="10"/>
  <c r="M2030" i="10" s="1"/>
  <c r="N2030" i="10" s="1"/>
  <c r="O2030" i="10" s="1"/>
  <c r="L2031" i="10"/>
  <c r="M2031" i="10" s="1"/>
  <c r="N2031" i="10" s="1"/>
  <c r="O2031" i="10" s="1"/>
  <c r="L2032" i="10"/>
  <c r="M2032" i="10" s="1"/>
  <c r="N2032" i="10" s="1"/>
  <c r="O2032" i="10" s="1"/>
  <c r="L2033" i="10"/>
  <c r="M2033" i="10" s="1"/>
  <c r="N2033" i="10" s="1"/>
  <c r="O2033" i="10" s="1"/>
  <c r="L2034" i="10"/>
  <c r="M2034" i="10" s="1"/>
  <c r="N2034" i="10" s="1"/>
  <c r="O2034" i="10" s="1"/>
  <c r="L2035" i="10"/>
  <c r="M2035" i="10" s="1"/>
  <c r="N2035" i="10" s="1"/>
  <c r="O2035" i="10" s="1"/>
  <c r="L2036" i="10"/>
  <c r="M2036" i="10" s="1"/>
  <c r="N2036" i="10" s="1"/>
  <c r="O2036" i="10" s="1"/>
  <c r="L2037" i="10"/>
  <c r="M2037" i="10" s="1"/>
  <c r="N2037" i="10" s="1"/>
  <c r="O2037" i="10" s="1"/>
  <c r="L2038" i="10"/>
  <c r="M2038" i="10" s="1"/>
  <c r="N2038" i="10" s="1"/>
  <c r="O2038" i="10" s="1"/>
  <c r="L2039" i="10"/>
  <c r="M2039" i="10" s="1"/>
  <c r="N2039" i="10" s="1"/>
  <c r="O2039" i="10" s="1"/>
  <c r="L2040" i="10"/>
  <c r="M2040" i="10" s="1"/>
  <c r="N2040" i="10" s="1"/>
  <c r="O2040" i="10" s="1"/>
  <c r="L2041" i="10"/>
  <c r="M2041" i="10" s="1"/>
  <c r="N2041" i="10" s="1"/>
  <c r="O2041" i="10" s="1"/>
  <c r="L2042" i="10"/>
  <c r="M2042" i="10" s="1"/>
  <c r="N2042" i="10" s="1"/>
  <c r="O2042" i="10" s="1"/>
  <c r="L2043" i="10"/>
  <c r="M2043" i="10" s="1"/>
  <c r="N2043" i="10" s="1"/>
  <c r="O2043" i="10" s="1"/>
  <c r="L2044" i="10"/>
  <c r="M2044" i="10" s="1"/>
  <c r="N2044" i="10" s="1"/>
  <c r="O2044" i="10" s="1"/>
  <c r="L2045" i="10"/>
  <c r="M2045" i="10" s="1"/>
  <c r="N2045" i="10" s="1"/>
  <c r="O2045" i="10" s="1"/>
  <c r="L2046" i="10"/>
  <c r="M2046" i="10" s="1"/>
  <c r="N2046" i="10" s="1"/>
  <c r="O2046" i="10" s="1"/>
  <c r="L2047" i="10"/>
  <c r="M2047" i="10" s="1"/>
  <c r="N2047" i="10" s="1"/>
  <c r="O2047" i="10" s="1"/>
  <c r="L2048" i="10"/>
  <c r="M2048" i="10" s="1"/>
  <c r="N2048" i="10" s="1"/>
  <c r="O2048" i="10" s="1"/>
  <c r="L2049" i="10"/>
  <c r="M2049" i="10" s="1"/>
  <c r="N2049" i="10" s="1"/>
  <c r="O2049" i="10" s="1"/>
  <c r="L2050" i="10"/>
  <c r="M2050" i="10" s="1"/>
  <c r="N2050" i="10" s="1"/>
  <c r="O2050" i="10" s="1"/>
  <c r="L2051" i="10"/>
  <c r="M2051" i="10" s="1"/>
  <c r="N2051" i="10" s="1"/>
  <c r="O2051" i="10" s="1"/>
  <c r="L2052" i="10"/>
  <c r="M2052" i="10" s="1"/>
  <c r="N2052" i="10" s="1"/>
  <c r="O2052" i="10" s="1"/>
  <c r="L2053" i="10"/>
  <c r="M2053" i="10" s="1"/>
  <c r="N2053" i="10" s="1"/>
  <c r="O2053" i="10" s="1"/>
  <c r="L2054" i="10"/>
  <c r="M2054" i="10" s="1"/>
  <c r="N2054" i="10" s="1"/>
  <c r="O2054" i="10" s="1"/>
  <c r="L2055" i="10"/>
  <c r="M2055" i="10" s="1"/>
  <c r="N2055" i="10" s="1"/>
  <c r="O2055" i="10" s="1"/>
  <c r="L2056" i="10"/>
  <c r="M2056" i="10" s="1"/>
  <c r="N2056" i="10" s="1"/>
  <c r="O2056" i="10" s="1"/>
  <c r="L2057" i="10"/>
  <c r="M2057" i="10" s="1"/>
  <c r="N2057" i="10" s="1"/>
  <c r="O2057" i="10" s="1"/>
  <c r="L2058" i="10"/>
  <c r="M2058" i="10" s="1"/>
  <c r="N2058" i="10" s="1"/>
  <c r="O2058" i="10" s="1"/>
  <c r="L2059" i="10"/>
  <c r="M2059" i="10" s="1"/>
  <c r="N2059" i="10" s="1"/>
  <c r="O2059" i="10" s="1"/>
  <c r="L2060" i="10"/>
  <c r="M2060" i="10" s="1"/>
  <c r="N2060" i="10" s="1"/>
  <c r="O2060" i="10" s="1"/>
  <c r="L2061" i="10"/>
  <c r="M2061" i="10" s="1"/>
  <c r="N2061" i="10" s="1"/>
  <c r="O2061" i="10" s="1"/>
  <c r="L2062" i="10"/>
  <c r="M2062" i="10" s="1"/>
  <c r="N2062" i="10" s="1"/>
  <c r="O2062" i="10" s="1"/>
  <c r="L2063" i="10"/>
  <c r="M2063" i="10" s="1"/>
  <c r="N2063" i="10" s="1"/>
  <c r="O2063" i="10" s="1"/>
  <c r="L2064" i="10"/>
  <c r="M2064" i="10" s="1"/>
  <c r="N2064" i="10" s="1"/>
  <c r="O2064" i="10" s="1"/>
  <c r="L2065" i="10"/>
  <c r="M2065" i="10" s="1"/>
  <c r="N2065" i="10" s="1"/>
  <c r="O2065" i="10" s="1"/>
  <c r="L2066" i="10"/>
  <c r="M2066" i="10" s="1"/>
  <c r="N2066" i="10" s="1"/>
  <c r="O2066" i="10" s="1"/>
  <c r="L2067" i="10"/>
  <c r="M2067" i="10" s="1"/>
  <c r="N2067" i="10" s="1"/>
  <c r="O2067" i="10" s="1"/>
  <c r="L2068" i="10"/>
  <c r="M2068" i="10" s="1"/>
  <c r="N2068" i="10" s="1"/>
  <c r="O2068" i="10" s="1"/>
  <c r="L2069" i="10"/>
  <c r="M2069" i="10" s="1"/>
  <c r="N2069" i="10" s="1"/>
  <c r="O2069" i="10" s="1"/>
  <c r="L2070" i="10"/>
  <c r="M2070" i="10" s="1"/>
  <c r="N2070" i="10" s="1"/>
  <c r="O2070" i="10" s="1"/>
  <c r="L2071" i="10"/>
  <c r="M2071" i="10" s="1"/>
  <c r="N2071" i="10" s="1"/>
  <c r="O2071" i="10" s="1"/>
  <c r="L2072" i="10"/>
  <c r="M2072" i="10" s="1"/>
  <c r="N2072" i="10" s="1"/>
  <c r="O2072" i="10" s="1"/>
  <c r="L2073" i="10"/>
  <c r="M2073" i="10" s="1"/>
  <c r="N2073" i="10" s="1"/>
  <c r="O2073" i="10" s="1"/>
  <c r="L2074" i="10"/>
  <c r="M2074" i="10" s="1"/>
  <c r="N2074" i="10" s="1"/>
  <c r="O2074" i="10" s="1"/>
  <c r="L2075" i="10"/>
  <c r="M2075" i="10" s="1"/>
  <c r="N2075" i="10" s="1"/>
  <c r="O2075" i="10" s="1"/>
  <c r="L2076" i="10"/>
  <c r="M2076" i="10" s="1"/>
  <c r="N2076" i="10" s="1"/>
  <c r="O2076" i="10" s="1"/>
  <c r="L2077" i="10"/>
  <c r="M2077" i="10" s="1"/>
  <c r="N2077" i="10" s="1"/>
  <c r="O2077" i="10" s="1"/>
  <c r="L2078" i="10"/>
  <c r="M2078" i="10" s="1"/>
  <c r="N2078" i="10" s="1"/>
  <c r="O2078" i="10" s="1"/>
  <c r="L2079" i="10"/>
  <c r="M2079" i="10" s="1"/>
  <c r="N2079" i="10" s="1"/>
  <c r="O2079" i="10" s="1"/>
  <c r="L2080" i="10"/>
  <c r="M2080" i="10" s="1"/>
  <c r="N2080" i="10" s="1"/>
  <c r="O2080" i="10" s="1"/>
  <c r="L2081" i="10"/>
  <c r="M2081" i="10" s="1"/>
  <c r="N2081" i="10" s="1"/>
  <c r="O2081" i="10" s="1"/>
  <c r="L2082" i="10"/>
  <c r="M2082" i="10" s="1"/>
  <c r="N2082" i="10" s="1"/>
  <c r="O2082" i="10" s="1"/>
  <c r="L2083" i="10"/>
  <c r="M2083" i="10" s="1"/>
  <c r="N2083" i="10" s="1"/>
  <c r="O2083" i="10" s="1"/>
  <c r="L2084" i="10"/>
  <c r="M2084" i="10" s="1"/>
  <c r="N2084" i="10" s="1"/>
  <c r="O2084" i="10" s="1"/>
  <c r="L2085" i="10"/>
  <c r="M2085" i="10" s="1"/>
  <c r="N2085" i="10" s="1"/>
  <c r="O2085" i="10" s="1"/>
  <c r="L2086" i="10"/>
  <c r="M2086" i="10" s="1"/>
  <c r="N2086" i="10" s="1"/>
  <c r="O2086" i="10" s="1"/>
  <c r="L2087" i="10"/>
  <c r="M2087" i="10" s="1"/>
  <c r="N2087" i="10" s="1"/>
  <c r="O2087" i="10" s="1"/>
  <c r="L2088" i="10"/>
  <c r="M2088" i="10" s="1"/>
  <c r="N2088" i="10" s="1"/>
  <c r="O2088" i="10" s="1"/>
  <c r="L2089" i="10"/>
  <c r="M2089" i="10" s="1"/>
  <c r="N2089" i="10" s="1"/>
  <c r="O2089" i="10" s="1"/>
  <c r="L2090" i="10"/>
  <c r="M2090" i="10" s="1"/>
  <c r="N2090" i="10" s="1"/>
  <c r="O2090" i="10" s="1"/>
  <c r="L2091" i="10"/>
  <c r="M2091" i="10" s="1"/>
  <c r="N2091" i="10" s="1"/>
  <c r="O2091" i="10" s="1"/>
  <c r="L2092" i="10"/>
  <c r="M2092" i="10" s="1"/>
  <c r="N2092" i="10" s="1"/>
  <c r="O2092" i="10" s="1"/>
  <c r="L2093" i="10"/>
  <c r="M2093" i="10" s="1"/>
  <c r="N2093" i="10" s="1"/>
  <c r="O2093" i="10" s="1"/>
  <c r="L2094" i="10"/>
  <c r="M2094" i="10" s="1"/>
  <c r="N2094" i="10" s="1"/>
  <c r="O2094" i="10" s="1"/>
  <c r="L2095" i="10"/>
  <c r="M2095" i="10" s="1"/>
  <c r="N2095" i="10" s="1"/>
  <c r="O2095" i="10" s="1"/>
  <c r="L2096" i="10"/>
  <c r="M2096" i="10" s="1"/>
  <c r="N2096" i="10" s="1"/>
  <c r="O2096" i="10" s="1"/>
  <c r="L2097" i="10"/>
  <c r="M2097" i="10" s="1"/>
  <c r="N2097" i="10" s="1"/>
  <c r="O2097" i="10" s="1"/>
  <c r="L2098" i="10"/>
  <c r="M2098" i="10" s="1"/>
  <c r="N2098" i="10" s="1"/>
  <c r="O2098" i="10" s="1"/>
  <c r="L2099" i="10"/>
  <c r="M2099" i="10" s="1"/>
  <c r="N2099" i="10" s="1"/>
  <c r="O2099" i="10" s="1"/>
  <c r="L2100" i="10"/>
  <c r="M2100" i="10" s="1"/>
  <c r="N2100" i="10" s="1"/>
  <c r="O2100" i="10" s="1"/>
  <c r="L2101" i="10"/>
  <c r="M2101" i="10" s="1"/>
  <c r="N2101" i="10" s="1"/>
  <c r="O2101" i="10" s="1"/>
  <c r="L2102" i="10"/>
  <c r="M2102" i="10" s="1"/>
  <c r="N2102" i="10" s="1"/>
  <c r="O2102" i="10" s="1"/>
  <c r="L2103" i="10"/>
  <c r="M2103" i="10" s="1"/>
  <c r="N2103" i="10" s="1"/>
  <c r="O2103" i="10" s="1"/>
  <c r="L2104" i="10"/>
  <c r="M2104" i="10" s="1"/>
  <c r="N2104" i="10" s="1"/>
  <c r="O2104" i="10" s="1"/>
  <c r="L2105" i="10"/>
  <c r="M2105" i="10" s="1"/>
  <c r="N2105" i="10" s="1"/>
  <c r="O2105" i="10" s="1"/>
  <c r="L2106" i="10"/>
  <c r="M2106" i="10" s="1"/>
  <c r="N2106" i="10" s="1"/>
  <c r="O2106" i="10" s="1"/>
  <c r="L2107" i="10"/>
  <c r="M2107" i="10" s="1"/>
  <c r="N2107" i="10" s="1"/>
  <c r="O2107" i="10" s="1"/>
  <c r="L2108" i="10"/>
  <c r="M2108" i="10" s="1"/>
  <c r="N2108" i="10" s="1"/>
  <c r="O2108" i="10" s="1"/>
  <c r="L2109" i="10"/>
  <c r="M2109" i="10" s="1"/>
  <c r="N2109" i="10" s="1"/>
  <c r="O2109" i="10" s="1"/>
  <c r="L2110" i="10"/>
  <c r="M2110" i="10" s="1"/>
  <c r="N2110" i="10" s="1"/>
  <c r="O2110" i="10" s="1"/>
  <c r="L2111" i="10"/>
  <c r="M2111" i="10" s="1"/>
  <c r="N2111" i="10" s="1"/>
  <c r="O2111" i="10" s="1"/>
  <c r="L2112" i="10"/>
  <c r="M2112" i="10" s="1"/>
  <c r="N2112" i="10" s="1"/>
  <c r="O2112" i="10" s="1"/>
  <c r="L2113" i="10"/>
  <c r="M2113" i="10" s="1"/>
  <c r="N2113" i="10" s="1"/>
  <c r="O2113" i="10" s="1"/>
  <c r="L2114" i="10"/>
  <c r="M2114" i="10" s="1"/>
  <c r="N2114" i="10" s="1"/>
  <c r="O2114" i="10" s="1"/>
  <c r="L2115" i="10"/>
  <c r="M2115" i="10" s="1"/>
  <c r="N2115" i="10" s="1"/>
  <c r="O2115" i="10" s="1"/>
  <c r="L2116" i="10"/>
  <c r="M2116" i="10" s="1"/>
  <c r="N2116" i="10" s="1"/>
  <c r="O2116" i="10" s="1"/>
  <c r="L2117" i="10"/>
  <c r="M2117" i="10" s="1"/>
  <c r="N2117" i="10" s="1"/>
  <c r="O2117" i="10" s="1"/>
  <c r="L2118" i="10"/>
  <c r="M2118" i="10" s="1"/>
  <c r="N2118" i="10" s="1"/>
  <c r="O2118" i="10" s="1"/>
  <c r="L2119" i="10"/>
  <c r="M2119" i="10" s="1"/>
  <c r="N2119" i="10" s="1"/>
  <c r="O2119" i="10" s="1"/>
  <c r="L2120" i="10"/>
  <c r="M2120" i="10" s="1"/>
  <c r="N2120" i="10" s="1"/>
  <c r="O2120" i="10" s="1"/>
  <c r="L2121" i="10"/>
  <c r="M2121" i="10" s="1"/>
  <c r="N2121" i="10" s="1"/>
  <c r="O2121" i="10" s="1"/>
  <c r="L2122" i="10"/>
  <c r="M2122" i="10" s="1"/>
  <c r="N2122" i="10" s="1"/>
  <c r="O2122" i="10" s="1"/>
  <c r="L2123" i="10"/>
  <c r="M2123" i="10" s="1"/>
  <c r="N2123" i="10" s="1"/>
  <c r="O2123" i="10" s="1"/>
  <c r="L2124" i="10"/>
  <c r="M2124" i="10" s="1"/>
  <c r="N2124" i="10" s="1"/>
  <c r="O2124" i="10" s="1"/>
  <c r="L2125" i="10"/>
  <c r="M2125" i="10" s="1"/>
  <c r="N2125" i="10" s="1"/>
  <c r="O2125" i="10" s="1"/>
  <c r="L2126" i="10"/>
  <c r="M2126" i="10" s="1"/>
  <c r="N2126" i="10" s="1"/>
  <c r="O2126" i="10" s="1"/>
  <c r="L2127" i="10"/>
  <c r="M2127" i="10" s="1"/>
  <c r="N2127" i="10" s="1"/>
  <c r="O2127" i="10" s="1"/>
  <c r="L2128" i="10"/>
  <c r="M2128" i="10" s="1"/>
  <c r="N2128" i="10" s="1"/>
  <c r="O2128" i="10" s="1"/>
  <c r="L2129" i="10"/>
  <c r="M2129" i="10" s="1"/>
  <c r="N2129" i="10" s="1"/>
  <c r="O2129" i="10" s="1"/>
  <c r="L2130" i="10"/>
  <c r="M2130" i="10" s="1"/>
  <c r="N2130" i="10" s="1"/>
  <c r="O2130" i="10" s="1"/>
  <c r="L2131" i="10"/>
  <c r="M2131" i="10" s="1"/>
  <c r="N2131" i="10" s="1"/>
  <c r="O2131" i="10" s="1"/>
  <c r="L2132" i="10"/>
  <c r="M2132" i="10" s="1"/>
  <c r="N2132" i="10" s="1"/>
  <c r="O2132" i="10" s="1"/>
  <c r="L2133" i="10"/>
  <c r="M2133" i="10" s="1"/>
  <c r="N2133" i="10" s="1"/>
  <c r="O2133" i="10" s="1"/>
  <c r="L2134" i="10"/>
  <c r="M2134" i="10" s="1"/>
  <c r="N2134" i="10" s="1"/>
  <c r="O2134" i="10" s="1"/>
  <c r="L2135" i="10"/>
  <c r="M2135" i="10" s="1"/>
  <c r="N2135" i="10" s="1"/>
  <c r="O2135" i="10" s="1"/>
  <c r="L2136" i="10"/>
  <c r="M2136" i="10" s="1"/>
  <c r="N2136" i="10" s="1"/>
  <c r="O2136" i="10" s="1"/>
  <c r="L2137" i="10"/>
  <c r="M2137" i="10" s="1"/>
  <c r="N2137" i="10" s="1"/>
  <c r="O2137" i="10" s="1"/>
  <c r="L2138" i="10"/>
  <c r="M2138" i="10" s="1"/>
  <c r="N2138" i="10" s="1"/>
  <c r="O2138" i="10" s="1"/>
  <c r="L2139" i="10"/>
  <c r="M2139" i="10" s="1"/>
  <c r="N2139" i="10" s="1"/>
  <c r="O2139" i="10" s="1"/>
  <c r="L2140" i="10"/>
  <c r="M2140" i="10" s="1"/>
  <c r="N2140" i="10" s="1"/>
  <c r="O2140" i="10" s="1"/>
  <c r="L2141" i="10"/>
  <c r="M2141" i="10" s="1"/>
  <c r="N2141" i="10" s="1"/>
  <c r="O2141" i="10" s="1"/>
  <c r="L2142" i="10"/>
  <c r="M2142" i="10" s="1"/>
  <c r="N2142" i="10" s="1"/>
  <c r="O2142" i="10" s="1"/>
  <c r="L2143" i="10"/>
  <c r="M2143" i="10" s="1"/>
  <c r="N2143" i="10" s="1"/>
  <c r="O2143" i="10" s="1"/>
  <c r="L2144" i="10"/>
  <c r="M2144" i="10" s="1"/>
  <c r="N2144" i="10" s="1"/>
  <c r="O2144" i="10" s="1"/>
  <c r="L2145" i="10"/>
  <c r="M2145" i="10" s="1"/>
  <c r="N2145" i="10" s="1"/>
  <c r="O2145" i="10" s="1"/>
  <c r="L2146" i="10"/>
  <c r="M2146" i="10" s="1"/>
  <c r="N2146" i="10" s="1"/>
  <c r="O2146" i="10" s="1"/>
  <c r="L2147" i="10"/>
  <c r="M2147" i="10" s="1"/>
  <c r="N2147" i="10" s="1"/>
  <c r="O2147" i="10" s="1"/>
  <c r="L2148" i="10"/>
  <c r="M2148" i="10" s="1"/>
  <c r="N2148" i="10" s="1"/>
  <c r="O2148" i="10" s="1"/>
  <c r="L2149" i="10"/>
  <c r="M2149" i="10" s="1"/>
  <c r="N2149" i="10" s="1"/>
  <c r="O2149" i="10" s="1"/>
  <c r="L2150" i="10"/>
  <c r="M2150" i="10" s="1"/>
  <c r="N2150" i="10" s="1"/>
  <c r="O2150" i="10" s="1"/>
  <c r="L2151" i="10"/>
  <c r="M2151" i="10" s="1"/>
  <c r="N2151" i="10" s="1"/>
  <c r="O2151" i="10" s="1"/>
  <c r="L2152" i="10"/>
  <c r="M2152" i="10" s="1"/>
  <c r="N2152" i="10" s="1"/>
  <c r="O2152" i="10" s="1"/>
  <c r="L2153" i="10"/>
  <c r="M2153" i="10" s="1"/>
  <c r="N2153" i="10" s="1"/>
  <c r="O2153" i="10" s="1"/>
  <c r="L2154" i="10"/>
  <c r="M2154" i="10" s="1"/>
  <c r="N2154" i="10" s="1"/>
  <c r="O2154" i="10" s="1"/>
  <c r="L2155" i="10"/>
  <c r="M2155" i="10" s="1"/>
  <c r="N2155" i="10" s="1"/>
  <c r="O2155" i="10" s="1"/>
  <c r="L2156" i="10"/>
  <c r="M2156" i="10" s="1"/>
  <c r="N2156" i="10" s="1"/>
  <c r="O2156" i="10" s="1"/>
  <c r="L2157" i="10"/>
  <c r="M2157" i="10" s="1"/>
  <c r="N2157" i="10" s="1"/>
  <c r="O2157" i="10" s="1"/>
  <c r="L2158" i="10"/>
  <c r="M2158" i="10" s="1"/>
  <c r="N2158" i="10" s="1"/>
  <c r="O2158" i="10" s="1"/>
  <c r="L2159" i="10"/>
  <c r="M2159" i="10" s="1"/>
  <c r="N2159" i="10" s="1"/>
  <c r="O2159" i="10" s="1"/>
  <c r="L2160" i="10"/>
  <c r="M2160" i="10" s="1"/>
  <c r="N2160" i="10" s="1"/>
  <c r="O2160" i="10" s="1"/>
  <c r="L2161" i="10"/>
  <c r="M2161" i="10" s="1"/>
  <c r="N2161" i="10" s="1"/>
  <c r="O2161" i="10" s="1"/>
  <c r="L2162" i="10"/>
  <c r="M2162" i="10" s="1"/>
  <c r="N2162" i="10" s="1"/>
  <c r="O2162" i="10" s="1"/>
  <c r="L2163" i="10"/>
  <c r="M2163" i="10" s="1"/>
  <c r="N2163" i="10" s="1"/>
  <c r="O2163" i="10" s="1"/>
  <c r="L2164" i="10"/>
  <c r="M2164" i="10" s="1"/>
  <c r="N2164" i="10" s="1"/>
  <c r="O2164" i="10" s="1"/>
  <c r="L2165" i="10"/>
  <c r="M2165" i="10" s="1"/>
  <c r="N2165" i="10" s="1"/>
  <c r="O2165" i="10" s="1"/>
  <c r="L2166" i="10"/>
  <c r="M2166" i="10" s="1"/>
  <c r="N2166" i="10" s="1"/>
  <c r="O2166" i="10" s="1"/>
  <c r="L2167" i="10"/>
  <c r="M2167" i="10" s="1"/>
  <c r="N2167" i="10" s="1"/>
  <c r="O2167" i="10" s="1"/>
  <c r="L2168" i="10"/>
  <c r="M2168" i="10" s="1"/>
  <c r="N2168" i="10" s="1"/>
  <c r="O2168" i="10" s="1"/>
  <c r="L2169" i="10"/>
  <c r="M2169" i="10" s="1"/>
  <c r="N2169" i="10" s="1"/>
  <c r="O2169" i="10" s="1"/>
  <c r="L2170" i="10"/>
  <c r="M2170" i="10" s="1"/>
  <c r="N2170" i="10" s="1"/>
  <c r="O2170" i="10" s="1"/>
  <c r="L2171" i="10"/>
  <c r="M2171" i="10" s="1"/>
  <c r="N2171" i="10" s="1"/>
  <c r="O2171" i="10" s="1"/>
  <c r="L2172" i="10"/>
  <c r="M2172" i="10" s="1"/>
  <c r="N2172" i="10" s="1"/>
  <c r="O2172" i="10" s="1"/>
  <c r="L2173" i="10"/>
  <c r="M2173" i="10" s="1"/>
  <c r="N2173" i="10" s="1"/>
  <c r="O2173" i="10" s="1"/>
  <c r="L2174" i="10"/>
  <c r="M2174" i="10" s="1"/>
  <c r="N2174" i="10" s="1"/>
  <c r="O2174" i="10" s="1"/>
  <c r="L2175" i="10"/>
  <c r="M2175" i="10" s="1"/>
  <c r="N2175" i="10" s="1"/>
  <c r="O2175" i="10" s="1"/>
  <c r="L2176" i="10"/>
  <c r="M2176" i="10" s="1"/>
  <c r="N2176" i="10" s="1"/>
  <c r="O2176" i="10" s="1"/>
  <c r="L2177" i="10"/>
  <c r="M2177" i="10" s="1"/>
  <c r="N2177" i="10" s="1"/>
  <c r="O2177" i="10" s="1"/>
  <c r="L2178" i="10"/>
  <c r="M2178" i="10" s="1"/>
  <c r="N2178" i="10" s="1"/>
  <c r="O2178" i="10" s="1"/>
  <c r="L2179" i="10"/>
  <c r="M2179" i="10" s="1"/>
  <c r="N2179" i="10" s="1"/>
  <c r="O2179" i="10" s="1"/>
  <c r="L2180" i="10"/>
  <c r="M2180" i="10" s="1"/>
  <c r="N2180" i="10" s="1"/>
  <c r="O2180" i="10" s="1"/>
  <c r="L2181" i="10"/>
  <c r="M2181" i="10" s="1"/>
  <c r="N2181" i="10" s="1"/>
  <c r="O2181" i="10" s="1"/>
  <c r="L2182" i="10"/>
  <c r="M2182" i="10" s="1"/>
  <c r="N2182" i="10" s="1"/>
  <c r="O2182" i="10" s="1"/>
  <c r="L2183" i="10"/>
  <c r="M2183" i="10" s="1"/>
  <c r="N2183" i="10" s="1"/>
  <c r="O2183" i="10" s="1"/>
  <c r="L2184" i="10"/>
  <c r="M2184" i="10" s="1"/>
  <c r="N2184" i="10" s="1"/>
  <c r="O2184" i="10" s="1"/>
  <c r="L2185" i="10"/>
  <c r="M2185" i="10" s="1"/>
  <c r="N2185" i="10" s="1"/>
  <c r="O2185" i="10" s="1"/>
  <c r="L2186" i="10"/>
  <c r="M2186" i="10" s="1"/>
  <c r="N2186" i="10" s="1"/>
  <c r="O2186" i="10" s="1"/>
  <c r="L2187" i="10"/>
  <c r="M2187" i="10" s="1"/>
  <c r="N2187" i="10" s="1"/>
  <c r="O2187" i="10" s="1"/>
  <c r="L2188" i="10"/>
  <c r="M2188" i="10" s="1"/>
  <c r="N2188" i="10" s="1"/>
  <c r="O2188" i="10" s="1"/>
  <c r="L2189" i="10"/>
  <c r="M2189" i="10" s="1"/>
  <c r="N2189" i="10" s="1"/>
  <c r="O2189" i="10" s="1"/>
  <c r="L2190" i="10"/>
  <c r="M2190" i="10" s="1"/>
  <c r="N2190" i="10" s="1"/>
  <c r="O2190" i="10" s="1"/>
  <c r="L2191" i="10"/>
  <c r="M2191" i="10" s="1"/>
  <c r="N2191" i="10" s="1"/>
  <c r="O2191" i="10" s="1"/>
  <c r="L2192" i="10"/>
  <c r="M2192" i="10" s="1"/>
  <c r="N2192" i="10" s="1"/>
  <c r="O2192" i="10" s="1"/>
  <c r="L2193" i="10"/>
  <c r="M2193" i="10" s="1"/>
  <c r="N2193" i="10" s="1"/>
  <c r="O2193" i="10" s="1"/>
  <c r="L2194" i="10"/>
  <c r="M2194" i="10" s="1"/>
  <c r="N2194" i="10" s="1"/>
  <c r="O2194" i="10" s="1"/>
  <c r="L2195" i="10"/>
  <c r="M2195" i="10" s="1"/>
  <c r="N2195" i="10" s="1"/>
  <c r="O2195" i="10" s="1"/>
  <c r="L2196" i="10"/>
  <c r="M2196" i="10" s="1"/>
  <c r="N2196" i="10" s="1"/>
  <c r="O2196" i="10" s="1"/>
  <c r="L2197" i="10"/>
  <c r="M2197" i="10" s="1"/>
  <c r="N2197" i="10" s="1"/>
  <c r="O2197" i="10" s="1"/>
  <c r="L2198" i="10"/>
  <c r="M2198" i="10" s="1"/>
  <c r="N2198" i="10" s="1"/>
  <c r="O2198" i="10" s="1"/>
  <c r="L2199" i="10"/>
  <c r="M2199" i="10" s="1"/>
  <c r="N2199" i="10" s="1"/>
  <c r="O2199" i="10" s="1"/>
  <c r="L2200" i="10"/>
  <c r="M2200" i="10" s="1"/>
  <c r="N2200" i="10" s="1"/>
  <c r="O2200" i="10" s="1"/>
  <c r="L2201" i="10"/>
  <c r="M2201" i="10" s="1"/>
  <c r="N2201" i="10" s="1"/>
  <c r="O2201" i="10" s="1"/>
  <c r="L2202" i="10"/>
  <c r="M2202" i="10" s="1"/>
  <c r="N2202" i="10" s="1"/>
  <c r="O2202" i="10" s="1"/>
  <c r="L2203" i="10"/>
  <c r="M2203" i="10" s="1"/>
  <c r="N2203" i="10" s="1"/>
  <c r="O2203" i="10" s="1"/>
  <c r="L2204" i="10"/>
  <c r="M2204" i="10" s="1"/>
  <c r="N2204" i="10" s="1"/>
  <c r="O2204" i="10" s="1"/>
  <c r="L2205" i="10"/>
  <c r="M2205" i="10" s="1"/>
  <c r="N2205" i="10" s="1"/>
  <c r="O2205" i="10" s="1"/>
  <c r="L2206" i="10"/>
  <c r="M2206" i="10" s="1"/>
  <c r="N2206" i="10" s="1"/>
  <c r="O2206" i="10" s="1"/>
  <c r="L2207" i="10"/>
  <c r="M2207" i="10" s="1"/>
  <c r="N2207" i="10" s="1"/>
  <c r="O2207" i="10" s="1"/>
  <c r="L2208" i="10"/>
  <c r="M2208" i="10" s="1"/>
  <c r="N2208" i="10" s="1"/>
  <c r="O2208" i="10" s="1"/>
  <c r="L2209" i="10"/>
  <c r="M2209" i="10" s="1"/>
  <c r="N2209" i="10" s="1"/>
  <c r="O2209" i="10" s="1"/>
  <c r="L2210" i="10"/>
  <c r="M2210" i="10" s="1"/>
  <c r="N2210" i="10" s="1"/>
  <c r="O2210" i="10" s="1"/>
  <c r="L2211" i="10"/>
  <c r="M2211" i="10" s="1"/>
  <c r="N2211" i="10" s="1"/>
  <c r="O2211" i="10" s="1"/>
  <c r="L2212" i="10"/>
  <c r="M2212" i="10" s="1"/>
  <c r="N2212" i="10" s="1"/>
  <c r="O2212" i="10" s="1"/>
  <c r="L2213" i="10"/>
  <c r="M2213" i="10" s="1"/>
  <c r="N2213" i="10" s="1"/>
  <c r="O2213" i="10" s="1"/>
  <c r="L2214" i="10"/>
  <c r="M2214" i="10" s="1"/>
  <c r="N2214" i="10" s="1"/>
  <c r="O2214" i="10" s="1"/>
  <c r="L2215" i="10"/>
  <c r="M2215" i="10" s="1"/>
  <c r="N2215" i="10" s="1"/>
  <c r="O2215" i="10" s="1"/>
  <c r="L2216" i="10"/>
  <c r="M2216" i="10" s="1"/>
  <c r="N2216" i="10" s="1"/>
  <c r="O2216" i="10" s="1"/>
  <c r="L2217" i="10"/>
  <c r="M2217" i="10" s="1"/>
  <c r="N2217" i="10" s="1"/>
  <c r="O2217" i="10" s="1"/>
  <c r="L2218" i="10"/>
  <c r="M2218" i="10" s="1"/>
  <c r="N2218" i="10" s="1"/>
  <c r="O2218" i="10" s="1"/>
  <c r="L2219" i="10"/>
  <c r="M2219" i="10" s="1"/>
  <c r="N2219" i="10" s="1"/>
  <c r="O2219" i="10" s="1"/>
  <c r="L2220" i="10"/>
  <c r="M2220" i="10" s="1"/>
  <c r="N2220" i="10" s="1"/>
  <c r="O2220" i="10" s="1"/>
  <c r="L2221" i="10"/>
  <c r="M2221" i="10" s="1"/>
  <c r="N2221" i="10" s="1"/>
  <c r="O2221" i="10" s="1"/>
  <c r="L2222" i="10"/>
  <c r="M2222" i="10" s="1"/>
  <c r="N2222" i="10" s="1"/>
  <c r="O2222" i="10" s="1"/>
  <c r="L2223" i="10"/>
  <c r="M2223" i="10" s="1"/>
  <c r="N2223" i="10" s="1"/>
  <c r="O2223" i="10" s="1"/>
  <c r="L2224" i="10"/>
  <c r="M2224" i="10" s="1"/>
  <c r="N2224" i="10" s="1"/>
  <c r="O2224" i="10" s="1"/>
  <c r="L2225" i="10"/>
  <c r="M2225" i="10" s="1"/>
  <c r="N2225" i="10" s="1"/>
  <c r="O2225" i="10" s="1"/>
  <c r="L2226" i="10"/>
  <c r="M2226" i="10" s="1"/>
  <c r="N2226" i="10" s="1"/>
  <c r="O2226" i="10" s="1"/>
  <c r="L2227" i="10"/>
  <c r="M2227" i="10" s="1"/>
  <c r="N2227" i="10" s="1"/>
  <c r="O2227" i="10" s="1"/>
  <c r="L2228" i="10"/>
  <c r="M2228" i="10" s="1"/>
  <c r="N2228" i="10" s="1"/>
  <c r="O2228" i="10" s="1"/>
  <c r="L2229" i="10"/>
  <c r="M2229" i="10" s="1"/>
  <c r="N2229" i="10" s="1"/>
  <c r="O2229" i="10" s="1"/>
  <c r="L2230" i="10"/>
  <c r="M2230" i="10" s="1"/>
  <c r="N2230" i="10" s="1"/>
  <c r="O2230" i="10" s="1"/>
  <c r="L2231" i="10"/>
  <c r="M2231" i="10" s="1"/>
  <c r="N2231" i="10" s="1"/>
  <c r="O2231" i="10" s="1"/>
  <c r="L2232" i="10"/>
  <c r="M2232" i="10" s="1"/>
  <c r="N2232" i="10" s="1"/>
  <c r="O2232" i="10" s="1"/>
  <c r="L2233" i="10"/>
  <c r="M2233" i="10" s="1"/>
  <c r="N2233" i="10" s="1"/>
  <c r="O2233" i="10" s="1"/>
  <c r="L2234" i="10"/>
  <c r="M2234" i="10" s="1"/>
  <c r="N2234" i="10" s="1"/>
  <c r="O2234" i="10" s="1"/>
  <c r="L2235" i="10"/>
  <c r="M2235" i="10" s="1"/>
  <c r="N2235" i="10" s="1"/>
  <c r="O2235" i="10" s="1"/>
  <c r="L2236" i="10"/>
  <c r="M2236" i="10" s="1"/>
  <c r="N2236" i="10" s="1"/>
  <c r="O2236" i="10" s="1"/>
  <c r="L2237" i="10"/>
  <c r="M2237" i="10" s="1"/>
  <c r="N2237" i="10" s="1"/>
  <c r="O2237" i="10" s="1"/>
  <c r="L2238" i="10"/>
  <c r="M2238" i="10" s="1"/>
  <c r="N2238" i="10" s="1"/>
  <c r="O2238" i="10" s="1"/>
  <c r="L2239" i="10"/>
  <c r="M2239" i="10" s="1"/>
  <c r="N2239" i="10" s="1"/>
  <c r="O2239" i="10" s="1"/>
  <c r="L2240" i="10"/>
  <c r="M2240" i="10" s="1"/>
  <c r="N2240" i="10" s="1"/>
  <c r="O2240" i="10" s="1"/>
  <c r="L2241" i="10"/>
  <c r="M2241" i="10" s="1"/>
  <c r="N2241" i="10" s="1"/>
  <c r="O2241" i="10" s="1"/>
  <c r="L2242" i="10"/>
  <c r="M2242" i="10" s="1"/>
  <c r="N2242" i="10" s="1"/>
  <c r="O2242" i="10" s="1"/>
  <c r="L2243" i="10"/>
  <c r="M2243" i="10" s="1"/>
  <c r="N2243" i="10" s="1"/>
  <c r="O2243" i="10" s="1"/>
  <c r="L2244" i="10"/>
  <c r="M2244" i="10" s="1"/>
  <c r="N2244" i="10" s="1"/>
  <c r="O2244" i="10" s="1"/>
  <c r="L2245" i="10"/>
  <c r="M2245" i="10" s="1"/>
  <c r="N2245" i="10" s="1"/>
  <c r="O2245" i="10" s="1"/>
  <c r="L2246" i="10"/>
  <c r="M2246" i="10" s="1"/>
  <c r="N2246" i="10" s="1"/>
  <c r="O2246" i="10" s="1"/>
  <c r="L2247" i="10"/>
  <c r="M2247" i="10" s="1"/>
  <c r="N2247" i="10" s="1"/>
  <c r="O2247" i="10" s="1"/>
  <c r="L2248" i="10"/>
  <c r="M2248" i="10" s="1"/>
  <c r="N2248" i="10" s="1"/>
  <c r="O2248" i="10" s="1"/>
  <c r="L2249" i="10"/>
  <c r="M2249" i="10" s="1"/>
  <c r="N2249" i="10" s="1"/>
  <c r="O2249" i="10" s="1"/>
  <c r="L2250" i="10"/>
  <c r="M2250" i="10" s="1"/>
  <c r="N2250" i="10" s="1"/>
  <c r="O2250" i="10" s="1"/>
  <c r="L2251" i="10"/>
  <c r="M2251" i="10" s="1"/>
  <c r="N2251" i="10" s="1"/>
  <c r="O2251" i="10" s="1"/>
  <c r="L2252" i="10"/>
  <c r="M2252" i="10" s="1"/>
  <c r="N2252" i="10" s="1"/>
  <c r="O2252" i="10" s="1"/>
  <c r="L2253" i="10"/>
  <c r="M2253" i="10" s="1"/>
  <c r="N2253" i="10" s="1"/>
  <c r="O2253" i="10" s="1"/>
  <c r="L2254" i="10"/>
  <c r="M2254" i="10" s="1"/>
  <c r="N2254" i="10" s="1"/>
  <c r="O2254" i="10" s="1"/>
  <c r="L2255" i="10"/>
  <c r="M2255" i="10" s="1"/>
  <c r="N2255" i="10" s="1"/>
  <c r="O2255" i="10" s="1"/>
  <c r="L2256" i="10"/>
  <c r="M2256" i="10" s="1"/>
  <c r="N2256" i="10" s="1"/>
  <c r="O2256" i="10" s="1"/>
  <c r="L2257" i="10"/>
  <c r="M2257" i="10" s="1"/>
  <c r="N2257" i="10" s="1"/>
  <c r="O2257" i="10" s="1"/>
  <c r="L2258" i="10"/>
  <c r="M2258" i="10" s="1"/>
  <c r="N2258" i="10" s="1"/>
  <c r="O2258" i="10" s="1"/>
  <c r="L2259" i="10"/>
  <c r="M2259" i="10" s="1"/>
  <c r="N2259" i="10" s="1"/>
  <c r="O2259" i="10" s="1"/>
  <c r="L2260" i="10"/>
  <c r="M2260" i="10" s="1"/>
  <c r="N2260" i="10" s="1"/>
  <c r="O2260" i="10" s="1"/>
  <c r="L2261" i="10"/>
  <c r="M2261" i="10" s="1"/>
  <c r="N2261" i="10" s="1"/>
  <c r="O2261" i="10" s="1"/>
  <c r="L2262" i="10"/>
  <c r="M2262" i="10" s="1"/>
  <c r="N2262" i="10" s="1"/>
  <c r="O2262" i="10" s="1"/>
  <c r="L2263" i="10"/>
  <c r="M2263" i="10" s="1"/>
  <c r="N2263" i="10" s="1"/>
  <c r="O2263" i="10" s="1"/>
  <c r="L2264" i="10"/>
  <c r="M2264" i="10" s="1"/>
  <c r="N2264" i="10" s="1"/>
  <c r="O2264" i="10" s="1"/>
  <c r="L2265" i="10"/>
  <c r="M2265" i="10" s="1"/>
  <c r="N2265" i="10" s="1"/>
  <c r="O2265" i="10" s="1"/>
  <c r="L2266" i="10"/>
  <c r="M2266" i="10" s="1"/>
  <c r="N2266" i="10" s="1"/>
  <c r="O2266" i="10" s="1"/>
  <c r="L2267" i="10"/>
  <c r="M2267" i="10" s="1"/>
  <c r="N2267" i="10" s="1"/>
  <c r="O2267" i="10" s="1"/>
  <c r="L2268" i="10"/>
  <c r="M2268" i="10" s="1"/>
  <c r="N2268" i="10" s="1"/>
  <c r="O2268" i="10" s="1"/>
  <c r="L2269" i="10"/>
  <c r="M2269" i="10" s="1"/>
  <c r="N2269" i="10" s="1"/>
  <c r="O2269" i="10" s="1"/>
  <c r="L2270" i="10"/>
  <c r="M2270" i="10" s="1"/>
  <c r="N2270" i="10" s="1"/>
  <c r="O2270" i="10" s="1"/>
  <c r="L2271" i="10"/>
  <c r="M2271" i="10" s="1"/>
  <c r="N2271" i="10" s="1"/>
  <c r="O2271" i="10" s="1"/>
  <c r="L2272" i="10"/>
  <c r="M2272" i="10" s="1"/>
  <c r="N2272" i="10" s="1"/>
  <c r="O2272" i="10" s="1"/>
  <c r="L2273" i="10"/>
  <c r="M2273" i="10" s="1"/>
  <c r="N2273" i="10" s="1"/>
  <c r="O2273" i="10" s="1"/>
  <c r="L2274" i="10"/>
  <c r="M2274" i="10" s="1"/>
  <c r="N2274" i="10" s="1"/>
  <c r="O2274" i="10" s="1"/>
  <c r="L2275" i="10"/>
  <c r="M2275" i="10" s="1"/>
  <c r="N2275" i="10" s="1"/>
  <c r="O2275" i="10" s="1"/>
  <c r="L2276" i="10"/>
  <c r="M2276" i="10" s="1"/>
  <c r="N2276" i="10" s="1"/>
  <c r="O2276" i="10" s="1"/>
  <c r="L2277" i="10"/>
  <c r="M2277" i="10" s="1"/>
  <c r="N2277" i="10" s="1"/>
  <c r="O2277" i="10" s="1"/>
  <c r="L2278" i="10"/>
  <c r="M2278" i="10" s="1"/>
  <c r="N2278" i="10" s="1"/>
  <c r="O2278" i="10" s="1"/>
  <c r="L2279" i="10"/>
  <c r="M2279" i="10" s="1"/>
  <c r="N2279" i="10" s="1"/>
  <c r="O2279" i="10" s="1"/>
  <c r="L2280" i="10"/>
  <c r="M2280" i="10" s="1"/>
  <c r="N2280" i="10" s="1"/>
  <c r="O2280" i="10" s="1"/>
  <c r="L2281" i="10"/>
  <c r="M2281" i="10" s="1"/>
  <c r="N2281" i="10" s="1"/>
  <c r="O2281" i="10" s="1"/>
  <c r="L2282" i="10"/>
  <c r="M2282" i="10" s="1"/>
  <c r="N2282" i="10" s="1"/>
  <c r="O2282" i="10" s="1"/>
  <c r="L2283" i="10"/>
  <c r="M2283" i="10" s="1"/>
  <c r="N2283" i="10" s="1"/>
  <c r="O2283" i="10" s="1"/>
  <c r="L2284" i="10"/>
  <c r="M2284" i="10" s="1"/>
  <c r="N2284" i="10" s="1"/>
  <c r="O2284" i="10" s="1"/>
  <c r="L2285" i="10"/>
  <c r="M2285" i="10" s="1"/>
  <c r="N2285" i="10" s="1"/>
  <c r="O2285" i="10" s="1"/>
  <c r="L2286" i="10"/>
  <c r="M2286" i="10" s="1"/>
  <c r="N2286" i="10" s="1"/>
  <c r="O2286" i="10" s="1"/>
  <c r="L2287" i="10"/>
  <c r="M2287" i="10" s="1"/>
  <c r="N2287" i="10" s="1"/>
  <c r="O2287" i="10" s="1"/>
  <c r="L2288" i="10"/>
  <c r="M2288" i="10" s="1"/>
  <c r="N2288" i="10" s="1"/>
  <c r="O2288" i="10" s="1"/>
  <c r="L2289" i="10"/>
  <c r="M2289" i="10" s="1"/>
  <c r="N2289" i="10" s="1"/>
  <c r="O2289" i="10" s="1"/>
  <c r="L2290" i="10"/>
  <c r="M2290" i="10" s="1"/>
  <c r="N2290" i="10" s="1"/>
  <c r="O2290" i="10" s="1"/>
  <c r="L2291" i="10"/>
  <c r="M2291" i="10" s="1"/>
  <c r="N2291" i="10" s="1"/>
  <c r="O2291" i="10" s="1"/>
  <c r="L2292" i="10"/>
  <c r="M2292" i="10" s="1"/>
  <c r="N2292" i="10" s="1"/>
  <c r="O2292" i="10" s="1"/>
  <c r="L2293" i="10"/>
  <c r="M2293" i="10" s="1"/>
  <c r="N2293" i="10" s="1"/>
  <c r="O2293" i="10" s="1"/>
  <c r="L2294" i="10"/>
  <c r="M2294" i="10" s="1"/>
  <c r="N2294" i="10" s="1"/>
  <c r="O2294" i="10" s="1"/>
  <c r="L2295" i="10"/>
  <c r="M2295" i="10" s="1"/>
  <c r="N2295" i="10" s="1"/>
  <c r="O2295" i="10" s="1"/>
  <c r="L2296" i="10"/>
  <c r="M2296" i="10" s="1"/>
  <c r="N2296" i="10" s="1"/>
  <c r="O2296" i="10" s="1"/>
  <c r="L2297" i="10"/>
  <c r="M2297" i="10" s="1"/>
  <c r="N2297" i="10" s="1"/>
  <c r="O2297" i="10" s="1"/>
  <c r="L2298" i="10"/>
  <c r="M2298" i="10" s="1"/>
  <c r="N2298" i="10" s="1"/>
  <c r="O2298" i="10" s="1"/>
  <c r="L2299" i="10"/>
  <c r="M2299" i="10" s="1"/>
  <c r="N2299" i="10" s="1"/>
  <c r="O2299" i="10" s="1"/>
  <c r="L2300" i="10"/>
  <c r="M2300" i="10" s="1"/>
  <c r="N2300" i="10" s="1"/>
  <c r="O2300" i="10" s="1"/>
  <c r="L2301" i="10"/>
  <c r="M2301" i="10" s="1"/>
  <c r="N2301" i="10" s="1"/>
  <c r="O2301" i="10" s="1"/>
  <c r="L2302" i="10"/>
  <c r="M2302" i="10" s="1"/>
  <c r="N2302" i="10" s="1"/>
  <c r="O2302" i="10" s="1"/>
  <c r="L2303" i="10"/>
  <c r="M2303" i="10" s="1"/>
  <c r="N2303" i="10" s="1"/>
  <c r="O2303" i="10" s="1"/>
  <c r="L2304" i="10"/>
  <c r="M2304" i="10" s="1"/>
  <c r="N2304" i="10" s="1"/>
  <c r="O2304" i="10" s="1"/>
  <c r="L2305" i="10"/>
  <c r="M2305" i="10" s="1"/>
  <c r="N2305" i="10" s="1"/>
  <c r="O2305" i="10" s="1"/>
  <c r="L2306" i="10"/>
  <c r="M2306" i="10" s="1"/>
  <c r="N2306" i="10" s="1"/>
  <c r="O2306" i="10" s="1"/>
  <c r="L2307" i="10"/>
  <c r="M2307" i="10" s="1"/>
  <c r="N2307" i="10" s="1"/>
  <c r="O2307" i="10" s="1"/>
  <c r="L2308" i="10"/>
  <c r="M2308" i="10" s="1"/>
  <c r="N2308" i="10" s="1"/>
  <c r="O2308" i="10" s="1"/>
  <c r="L2309" i="10"/>
  <c r="M2309" i="10" s="1"/>
  <c r="N2309" i="10" s="1"/>
  <c r="O2309" i="10" s="1"/>
  <c r="L2310" i="10"/>
  <c r="M2310" i="10" s="1"/>
  <c r="N2310" i="10" s="1"/>
  <c r="O2310" i="10" s="1"/>
  <c r="L2311" i="10"/>
  <c r="M2311" i="10" s="1"/>
  <c r="N2311" i="10" s="1"/>
  <c r="O2311" i="10" s="1"/>
  <c r="L2312" i="10"/>
  <c r="M2312" i="10" s="1"/>
  <c r="N2312" i="10" s="1"/>
  <c r="O2312" i="10" s="1"/>
  <c r="L2313" i="10"/>
  <c r="M2313" i="10" s="1"/>
  <c r="N2313" i="10" s="1"/>
  <c r="O2313" i="10" s="1"/>
  <c r="L2314" i="10"/>
  <c r="M2314" i="10" s="1"/>
  <c r="N2314" i="10" s="1"/>
  <c r="O2314" i="10" s="1"/>
  <c r="L2315" i="10"/>
  <c r="M2315" i="10" s="1"/>
  <c r="N2315" i="10" s="1"/>
  <c r="O2315" i="10" s="1"/>
  <c r="L2316" i="10"/>
  <c r="M2316" i="10" s="1"/>
  <c r="N2316" i="10" s="1"/>
  <c r="O2316" i="10" s="1"/>
  <c r="L2317" i="10"/>
  <c r="M2317" i="10" s="1"/>
  <c r="N2317" i="10" s="1"/>
  <c r="O2317" i="10" s="1"/>
  <c r="L2318" i="10"/>
  <c r="M2318" i="10" s="1"/>
  <c r="N2318" i="10" s="1"/>
  <c r="O2318" i="10" s="1"/>
  <c r="L2319" i="10"/>
  <c r="M2319" i="10" s="1"/>
  <c r="N2319" i="10" s="1"/>
  <c r="O2319" i="10" s="1"/>
  <c r="L2320" i="10"/>
  <c r="M2320" i="10" s="1"/>
  <c r="N2320" i="10" s="1"/>
  <c r="O2320" i="10" s="1"/>
  <c r="L2321" i="10"/>
  <c r="M2321" i="10" s="1"/>
  <c r="N2321" i="10" s="1"/>
  <c r="O2321" i="10" s="1"/>
  <c r="L2322" i="10"/>
  <c r="M2322" i="10" s="1"/>
  <c r="N2322" i="10" s="1"/>
  <c r="O2322" i="10" s="1"/>
  <c r="L2323" i="10"/>
  <c r="M2323" i="10" s="1"/>
  <c r="N2323" i="10" s="1"/>
  <c r="O2323" i="10" s="1"/>
  <c r="L2324" i="10"/>
  <c r="M2324" i="10" s="1"/>
  <c r="N2324" i="10" s="1"/>
  <c r="O2324" i="10" s="1"/>
  <c r="L2325" i="10"/>
  <c r="M2325" i="10" s="1"/>
  <c r="N2325" i="10" s="1"/>
  <c r="O2325" i="10" s="1"/>
  <c r="L2326" i="10"/>
  <c r="M2326" i="10" s="1"/>
  <c r="N2326" i="10" s="1"/>
  <c r="O2326" i="10" s="1"/>
  <c r="L2327" i="10"/>
  <c r="M2327" i="10" s="1"/>
  <c r="N2327" i="10" s="1"/>
  <c r="O2327" i="10" s="1"/>
  <c r="L2328" i="10"/>
  <c r="M2328" i="10" s="1"/>
  <c r="N2328" i="10" s="1"/>
  <c r="O2328" i="10" s="1"/>
  <c r="L2329" i="10"/>
  <c r="M2329" i="10" s="1"/>
  <c r="N2329" i="10" s="1"/>
  <c r="O2329" i="10" s="1"/>
  <c r="L2330" i="10"/>
  <c r="M2330" i="10" s="1"/>
  <c r="N2330" i="10" s="1"/>
  <c r="O2330" i="10" s="1"/>
  <c r="L2331" i="10"/>
  <c r="M2331" i="10" s="1"/>
  <c r="N2331" i="10" s="1"/>
  <c r="O2331" i="10" s="1"/>
  <c r="L2332" i="10"/>
  <c r="M2332" i="10" s="1"/>
  <c r="N2332" i="10" s="1"/>
  <c r="O2332" i="10" s="1"/>
  <c r="L2333" i="10"/>
  <c r="M2333" i="10" s="1"/>
  <c r="N2333" i="10" s="1"/>
  <c r="O2333" i="10" s="1"/>
  <c r="L2334" i="10"/>
  <c r="M2334" i="10" s="1"/>
  <c r="N2334" i="10" s="1"/>
  <c r="O2334" i="10" s="1"/>
  <c r="L2335" i="10"/>
  <c r="M2335" i="10" s="1"/>
  <c r="N2335" i="10" s="1"/>
  <c r="O2335" i="10" s="1"/>
  <c r="L2336" i="10"/>
  <c r="M2336" i="10" s="1"/>
  <c r="N2336" i="10" s="1"/>
  <c r="O2336" i="10" s="1"/>
  <c r="L2337" i="10"/>
  <c r="M2337" i="10" s="1"/>
  <c r="N2337" i="10" s="1"/>
  <c r="O2337" i="10" s="1"/>
  <c r="L2338" i="10"/>
  <c r="M2338" i="10" s="1"/>
  <c r="N2338" i="10" s="1"/>
  <c r="O2338" i="10" s="1"/>
  <c r="L2339" i="10"/>
  <c r="M2339" i="10" s="1"/>
  <c r="N2339" i="10" s="1"/>
  <c r="O2339" i="10" s="1"/>
  <c r="L2340" i="10"/>
  <c r="M2340" i="10" s="1"/>
  <c r="N2340" i="10" s="1"/>
  <c r="O2340" i="10" s="1"/>
  <c r="L2341" i="10"/>
  <c r="M2341" i="10" s="1"/>
  <c r="N2341" i="10" s="1"/>
  <c r="O2341" i="10" s="1"/>
  <c r="L2342" i="10"/>
  <c r="M2342" i="10" s="1"/>
  <c r="N2342" i="10" s="1"/>
  <c r="O2342" i="10" s="1"/>
  <c r="L2343" i="10"/>
  <c r="M2343" i="10" s="1"/>
  <c r="N2343" i="10" s="1"/>
  <c r="O2343" i="10" s="1"/>
  <c r="L2344" i="10"/>
  <c r="M2344" i="10" s="1"/>
  <c r="N2344" i="10" s="1"/>
  <c r="O2344" i="10" s="1"/>
  <c r="L2345" i="10"/>
  <c r="M2345" i="10" s="1"/>
  <c r="N2345" i="10" s="1"/>
  <c r="O2345" i="10" s="1"/>
  <c r="L2346" i="10"/>
  <c r="M2346" i="10" s="1"/>
  <c r="N2346" i="10" s="1"/>
  <c r="O2346" i="10" s="1"/>
  <c r="L2347" i="10"/>
  <c r="M2347" i="10" s="1"/>
  <c r="N2347" i="10" s="1"/>
  <c r="O2347" i="10" s="1"/>
  <c r="L2348" i="10"/>
  <c r="M2348" i="10" s="1"/>
  <c r="N2348" i="10" s="1"/>
  <c r="O2348" i="10" s="1"/>
  <c r="L2349" i="10"/>
  <c r="M2349" i="10" s="1"/>
  <c r="N2349" i="10" s="1"/>
  <c r="O2349" i="10" s="1"/>
  <c r="L2350" i="10"/>
  <c r="M2350" i="10" s="1"/>
  <c r="N2350" i="10" s="1"/>
  <c r="O2350" i="10" s="1"/>
  <c r="L2351" i="10"/>
  <c r="M2351" i="10" s="1"/>
  <c r="N2351" i="10" s="1"/>
  <c r="O2351" i="10" s="1"/>
  <c r="L2352" i="10"/>
  <c r="M2352" i="10" s="1"/>
  <c r="N2352" i="10" s="1"/>
  <c r="O2352" i="10" s="1"/>
  <c r="L2353" i="10"/>
  <c r="M2353" i="10" s="1"/>
  <c r="N2353" i="10" s="1"/>
  <c r="O2353" i="10" s="1"/>
  <c r="L2354" i="10"/>
  <c r="M2354" i="10" s="1"/>
  <c r="N2354" i="10" s="1"/>
  <c r="O2354" i="10" s="1"/>
  <c r="L2355" i="10"/>
  <c r="M2355" i="10" s="1"/>
  <c r="N2355" i="10" s="1"/>
  <c r="O2355" i="10" s="1"/>
  <c r="L2356" i="10"/>
  <c r="M2356" i="10" s="1"/>
  <c r="N2356" i="10" s="1"/>
  <c r="O2356" i="10" s="1"/>
  <c r="L2357" i="10"/>
  <c r="M2357" i="10" s="1"/>
  <c r="N2357" i="10" s="1"/>
  <c r="O2357" i="10" s="1"/>
  <c r="L2358" i="10"/>
  <c r="M2358" i="10" s="1"/>
  <c r="N2358" i="10" s="1"/>
  <c r="O2358" i="10" s="1"/>
  <c r="L2359" i="10"/>
  <c r="M2359" i="10" s="1"/>
  <c r="N2359" i="10" s="1"/>
  <c r="O2359" i="10" s="1"/>
  <c r="L2360" i="10"/>
  <c r="M2360" i="10" s="1"/>
  <c r="N2360" i="10" s="1"/>
  <c r="O2360" i="10" s="1"/>
  <c r="L2361" i="10"/>
  <c r="M2361" i="10" s="1"/>
  <c r="N2361" i="10" s="1"/>
  <c r="O2361" i="10" s="1"/>
  <c r="L2362" i="10"/>
  <c r="M2362" i="10" s="1"/>
  <c r="N2362" i="10" s="1"/>
  <c r="O2362" i="10" s="1"/>
  <c r="L2363" i="10"/>
  <c r="M2363" i="10" s="1"/>
  <c r="N2363" i="10" s="1"/>
  <c r="O2363" i="10" s="1"/>
  <c r="L2364" i="10"/>
  <c r="M2364" i="10" s="1"/>
  <c r="N2364" i="10" s="1"/>
  <c r="O2364" i="10" s="1"/>
  <c r="L2365" i="10"/>
  <c r="M2365" i="10" s="1"/>
  <c r="N2365" i="10" s="1"/>
  <c r="O2365" i="10" s="1"/>
  <c r="L2366" i="10"/>
  <c r="M2366" i="10" s="1"/>
  <c r="N2366" i="10" s="1"/>
  <c r="O2366" i="10" s="1"/>
  <c r="L2367" i="10"/>
  <c r="M2367" i="10" s="1"/>
  <c r="N2367" i="10" s="1"/>
  <c r="O2367" i="10" s="1"/>
  <c r="L2368" i="10"/>
  <c r="M2368" i="10" s="1"/>
  <c r="N2368" i="10" s="1"/>
  <c r="O2368" i="10" s="1"/>
  <c r="L2369" i="10"/>
  <c r="M2369" i="10" s="1"/>
  <c r="N2369" i="10" s="1"/>
  <c r="O2369" i="10" s="1"/>
  <c r="L2370" i="10"/>
  <c r="M2370" i="10" s="1"/>
  <c r="N2370" i="10" s="1"/>
  <c r="O2370" i="10" s="1"/>
  <c r="L2371" i="10"/>
  <c r="M2371" i="10" s="1"/>
  <c r="N2371" i="10" s="1"/>
  <c r="O2371" i="10" s="1"/>
  <c r="L2372" i="10"/>
  <c r="M2372" i="10" s="1"/>
  <c r="N2372" i="10" s="1"/>
  <c r="O2372" i="10" s="1"/>
  <c r="L2373" i="10"/>
  <c r="M2373" i="10" s="1"/>
  <c r="N2373" i="10" s="1"/>
  <c r="O2373" i="10" s="1"/>
  <c r="L2374" i="10"/>
  <c r="M2374" i="10" s="1"/>
  <c r="N2374" i="10" s="1"/>
  <c r="O2374" i="10" s="1"/>
  <c r="L2375" i="10"/>
  <c r="M2375" i="10" s="1"/>
  <c r="N2375" i="10" s="1"/>
  <c r="O2375" i="10" s="1"/>
  <c r="L2376" i="10"/>
  <c r="M2376" i="10" s="1"/>
  <c r="N2376" i="10" s="1"/>
  <c r="O2376" i="10" s="1"/>
  <c r="L2377" i="10"/>
  <c r="M2377" i="10" s="1"/>
  <c r="N2377" i="10" s="1"/>
  <c r="O2377" i="10" s="1"/>
  <c r="L2378" i="10"/>
  <c r="M2378" i="10" s="1"/>
  <c r="N2378" i="10" s="1"/>
  <c r="O2378" i="10" s="1"/>
  <c r="L2379" i="10"/>
  <c r="M2379" i="10" s="1"/>
  <c r="N2379" i="10" s="1"/>
  <c r="O2379" i="10" s="1"/>
  <c r="L2380" i="10"/>
  <c r="M2380" i="10" s="1"/>
  <c r="N2380" i="10" s="1"/>
  <c r="O2380" i="10" s="1"/>
  <c r="L2381" i="10"/>
  <c r="M2381" i="10" s="1"/>
  <c r="N2381" i="10" s="1"/>
  <c r="O2381" i="10" s="1"/>
  <c r="L2382" i="10"/>
  <c r="M2382" i="10" s="1"/>
  <c r="N2382" i="10" s="1"/>
  <c r="O2382" i="10" s="1"/>
  <c r="L2383" i="10"/>
  <c r="M2383" i="10" s="1"/>
  <c r="N2383" i="10" s="1"/>
  <c r="O2383" i="10" s="1"/>
  <c r="L2384" i="10"/>
  <c r="M2384" i="10" s="1"/>
  <c r="N2384" i="10" s="1"/>
  <c r="O2384" i="10" s="1"/>
  <c r="L2385" i="10"/>
  <c r="M2385" i="10" s="1"/>
  <c r="N2385" i="10" s="1"/>
  <c r="O2385" i="10" s="1"/>
  <c r="L2386" i="10"/>
  <c r="M2386" i="10" s="1"/>
  <c r="N2386" i="10" s="1"/>
  <c r="O2386" i="10" s="1"/>
  <c r="L2387" i="10"/>
  <c r="M2387" i="10" s="1"/>
  <c r="N2387" i="10" s="1"/>
  <c r="O2387" i="10" s="1"/>
  <c r="L2388" i="10"/>
  <c r="M2388" i="10" s="1"/>
  <c r="N2388" i="10" s="1"/>
  <c r="O2388" i="10" s="1"/>
  <c r="L2389" i="10"/>
  <c r="M2389" i="10" s="1"/>
  <c r="N2389" i="10" s="1"/>
  <c r="O2389" i="10" s="1"/>
  <c r="L2390" i="10"/>
  <c r="M2390" i="10" s="1"/>
  <c r="N2390" i="10" s="1"/>
  <c r="O2390" i="10" s="1"/>
  <c r="L2391" i="10"/>
  <c r="M2391" i="10" s="1"/>
  <c r="N2391" i="10" s="1"/>
  <c r="O2391" i="10" s="1"/>
  <c r="L2392" i="10"/>
  <c r="M2392" i="10" s="1"/>
  <c r="N2392" i="10" s="1"/>
  <c r="O2392" i="10" s="1"/>
  <c r="L2393" i="10"/>
  <c r="M2393" i="10" s="1"/>
  <c r="N2393" i="10" s="1"/>
  <c r="O2393" i="10" s="1"/>
  <c r="L2394" i="10"/>
  <c r="M2394" i="10" s="1"/>
  <c r="N2394" i="10" s="1"/>
  <c r="O2394" i="10" s="1"/>
  <c r="L2395" i="10"/>
  <c r="M2395" i="10" s="1"/>
  <c r="N2395" i="10" s="1"/>
  <c r="O2395" i="10" s="1"/>
  <c r="L2396" i="10"/>
  <c r="M2396" i="10" s="1"/>
  <c r="N2396" i="10" s="1"/>
  <c r="O2396" i="10" s="1"/>
  <c r="L2397" i="10"/>
  <c r="M2397" i="10" s="1"/>
  <c r="N2397" i="10" s="1"/>
  <c r="O2397" i="10" s="1"/>
  <c r="L2398" i="10"/>
  <c r="M2398" i="10" s="1"/>
  <c r="N2398" i="10" s="1"/>
  <c r="O2398" i="10" s="1"/>
  <c r="L2399" i="10"/>
  <c r="M2399" i="10" s="1"/>
  <c r="N2399" i="10" s="1"/>
  <c r="O2399" i="10" s="1"/>
  <c r="L2400" i="10"/>
  <c r="M2400" i="10" s="1"/>
  <c r="N2400" i="10" s="1"/>
  <c r="O2400" i="10" s="1"/>
  <c r="L2401" i="10"/>
  <c r="M2401" i="10" s="1"/>
  <c r="N2401" i="10" s="1"/>
  <c r="O2401" i="10" s="1"/>
  <c r="L2402" i="10"/>
  <c r="M2402" i="10" s="1"/>
  <c r="N2402" i="10" s="1"/>
  <c r="O2402" i="10" s="1"/>
  <c r="L2403" i="10"/>
  <c r="M2403" i="10" s="1"/>
  <c r="N2403" i="10" s="1"/>
  <c r="O2403" i="10" s="1"/>
  <c r="L2404" i="10"/>
  <c r="M2404" i="10" s="1"/>
  <c r="N2404" i="10" s="1"/>
  <c r="O2404" i="10" s="1"/>
  <c r="L2405" i="10"/>
  <c r="M2405" i="10" s="1"/>
  <c r="N2405" i="10" s="1"/>
  <c r="O2405" i="10" s="1"/>
  <c r="L2406" i="10"/>
  <c r="M2406" i="10" s="1"/>
  <c r="N2406" i="10" s="1"/>
  <c r="O2406" i="10" s="1"/>
  <c r="L2407" i="10"/>
  <c r="M2407" i="10" s="1"/>
  <c r="N2407" i="10" s="1"/>
  <c r="O2407" i="10" s="1"/>
  <c r="L2408" i="10"/>
  <c r="M2408" i="10" s="1"/>
  <c r="N2408" i="10" s="1"/>
  <c r="O2408" i="10" s="1"/>
  <c r="L2409" i="10"/>
  <c r="M2409" i="10" s="1"/>
  <c r="N2409" i="10" s="1"/>
  <c r="O2409" i="10" s="1"/>
  <c r="L2410" i="10"/>
  <c r="M2410" i="10" s="1"/>
  <c r="N2410" i="10" s="1"/>
  <c r="O2410" i="10" s="1"/>
  <c r="L2411" i="10"/>
  <c r="M2411" i="10" s="1"/>
  <c r="N2411" i="10" s="1"/>
  <c r="O2411" i="10" s="1"/>
  <c r="L2412" i="10"/>
  <c r="M2412" i="10" s="1"/>
  <c r="N2412" i="10" s="1"/>
  <c r="O2412" i="10" s="1"/>
  <c r="L2413" i="10"/>
  <c r="M2413" i="10" s="1"/>
  <c r="N2413" i="10" s="1"/>
  <c r="O2413" i="10" s="1"/>
  <c r="L2414" i="10"/>
  <c r="M2414" i="10" s="1"/>
  <c r="N2414" i="10" s="1"/>
  <c r="O2414" i="10" s="1"/>
  <c r="L2415" i="10"/>
  <c r="M2415" i="10" s="1"/>
  <c r="N2415" i="10" s="1"/>
  <c r="O2415" i="10" s="1"/>
  <c r="L2416" i="10"/>
  <c r="M2416" i="10" s="1"/>
  <c r="N2416" i="10" s="1"/>
  <c r="O2416" i="10" s="1"/>
  <c r="L2417" i="10"/>
  <c r="M2417" i="10" s="1"/>
  <c r="N2417" i="10" s="1"/>
  <c r="O2417" i="10" s="1"/>
  <c r="L2418" i="10"/>
  <c r="M2418" i="10" s="1"/>
  <c r="N2418" i="10" s="1"/>
  <c r="O2418" i="10" s="1"/>
  <c r="L2419" i="10"/>
  <c r="M2419" i="10" s="1"/>
  <c r="N2419" i="10" s="1"/>
  <c r="O2419" i="10" s="1"/>
  <c r="L2420" i="10"/>
  <c r="M2420" i="10" s="1"/>
  <c r="N2420" i="10" s="1"/>
  <c r="O2420" i="10" s="1"/>
  <c r="L2421" i="10"/>
  <c r="M2421" i="10" s="1"/>
  <c r="N2421" i="10" s="1"/>
  <c r="O2421" i="10" s="1"/>
  <c r="L2422" i="10"/>
  <c r="M2422" i="10" s="1"/>
  <c r="N2422" i="10" s="1"/>
  <c r="O2422" i="10" s="1"/>
  <c r="L2423" i="10"/>
  <c r="M2423" i="10" s="1"/>
  <c r="N2423" i="10" s="1"/>
  <c r="O2423" i="10" s="1"/>
  <c r="L2424" i="10"/>
  <c r="M2424" i="10" s="1"/>
  <c r="N2424" i="10" s="1"/>
  <c r="O2424" i="10" s="1"/>
  <c r="L2425" i="10"/>
  <c r="M2425" i="10" s="1"/>
  <c r="N2425" i="10" s="1"/>
  <c r="O2425" i="10" s="1"/>
  <c r="L2426" i="10"/>
  <c r="M2426" i="10" s="1"/>
  <c r="N2426" i="10" s="1"/>
  <c r="O2426" i="10" s="1"/>
  <c r="L2427" i="10"/>
  <c r="M2427" i="10" s="1"/>
  <c r="N2427" i="10" s="1"/>
  <c r="O2427" i="10" s="1"/>
  <c r="L2428" i="10"/>
  <c r="M2428" i="10" s="1"/>
  <c r="N2428" i="10" s="1"/>
  <c r="O2428" i="10" s="1"/>
  <c r="L2429" i="10"/>
  <c r="M2429" i="10" s="1"/>
  <c r="N2429" i="10" s="1"/>
  <c r="O2429" i="10" s="1"/>
  <c r="L2430" i="10"/>
  <c r="M2430" i="10" s="1"/>
  <c r="N2430" i="10" s="1"/>
  <c r="O2430" i="10" s="1"/>
  <c r="L2431" i="10"/>
  <c r="M2431" i="10" s="1"/>
  <c r="N2431" i="10" s="1"/>
  <c r="O2431" i="10" s="1"/>
  <c r="L2432" i="10"/>
  <c r="M2432" i="10" s="1"/>
  <c r="N2432" i="10" s="1"/>
  <c r="O2432" i="10" s="1"/>
  <c r="L2433" i="10"/>
  <c r="M2433" i="10" s="1"/>
  <c r="N2433" i="10" s="1"/>
  <c r="O2433" i="10" s="1"/>
  <c r="L2434" i="10"/>
  <c r="M2434" i="10" s="1"/>
  <c r="N2434" i="10" s="1"/>
  <c r="O2434" i="10" s="1"/>
  <c r="L2435" i="10"/>
  <c r="M2435" i="10" s="1"/>
  <c r="N2435" i="10" s="1"/>
  <c r="O2435" i="10" s="1"/>
  <c r="L2436" i="10"/>
  <c r="M2436" i="10" s="1"/>
  <c r="N2436" i="10" s="1"/>
  <c r="O2436" i="10" s="1"/>
  <c r="L2437" i="10"/>
  <c r="M2437" i="10" s="1"/>
  <c r="N2437" i="10" s="1"/>
  <c r="O2437" i="10" s="1"/>
  <c r="L2438" i="10"/>
  <c r="M2438" i="10" s="1"/>
  <c r="N2438" i="10" s="1"/>
  <c r="O2438" i="10" s="1"/>
  <c r="L2439" i="10"/>
  <c r="M2439" i="10" s="1"/>
  <c r="N2439" i="10" s="1"/>
  <c r="O2439" i="10" s="1"/>
  <c r="L2440" i="10"/>
  <c r="M2440" i="10" s="1"/>
  <c r="N2440" i="10" s="1"/>
  <c r="O2440" i="10" s="1"/>
  <c r="L2441" i="10"/>
  <c r="M2441" i="10" s="1"/>
  <c r="N2441" i="10" s="1"/>
  <c r="O2441" i="10" s="1"/>
  <c r="L2442" i="10"/>
  <c r="M2442" i="10" s="1"/>
  <c r="N2442" i="10" s="1"/>
  <c r="O2442" i="10" s="1"/>
  <c r="L2443" i="10"/>
  <c r="M2443" i="10" s="1"/>
  <c r="N2443" i="10" s="1"/>
  <c r="O2443" i="10" s="1"/>
  <c r="L2444" i="10"/>
  <c r="M2444" i="10" s="1"/>
  <c r="N2444" i="10" s="1"/>
  <c r="O2444" i="10" s="1"/>
  <c r="L2445" i="10"/>
  <c r="M2445" i="10" s="1"/>
  <c r="N2445" i="10" s="1"/>
  <c r="O2445" i="10" s="1"/>
  <c r="L2446" i="10"/>
  <c r="M2446" i="10" s="1"/>
  <c r="N2446" i="10" s="1"/>
  <c r="O2446" i="10" s="1"/>
  <c r="L2447" i="10"/>
  <c r="M2447" i="10" s="1"/>
  <c r="N2447" i="10" s="1"/>
  <c r="O2447" i="10" s="1"/>
  <c r="L2448" i="10"/>
  <c r="M2448" i="10" s="1"/>
  <c r="N2448" i="10" s="1"/>
  <c r="O2448" i="10" s="1"/>
  <c r="L2449" i="10"/>
  <c r="M2449" i="10" s="1"/>
  <c r="N2449" i="10" s="1"/>
  <c r="O2449" i="10" s="1"/>
  <c r="L2450" i="10"/>
  <c r="M2450" i="10" s="1"/>
  <c r="N2450" i="10" s="1"/>
  <c r="O2450" i="10" s="1"/>
  <c r="L2451" i="10"/>
  <c r="M2451" i="10" s="1"/>
  <c r="N2451" i="10" s="1"/>
  <c r="O2451" i="10" s="1"/>
  <c r="L2452" i="10"/>
  <c r="M2452" i="10" s="1"/>
  <c r="N2452" i="10" s="1"/>
  <c r="O2452" i="10" s="1"/>
  <c r="L2453" i="10"/>
  <c r="M2453" i="10" s="1"/>
  <c r="N2453" i="10" s="1"/>
  <c r="O2453" i="10" s="1"/>
  <c r="L2454" i="10"/>
  <c r="M2454" i="10" s="1"/>
  <c r="N2454" i="10" s="1"/>
  <c r="O2454" i="10" s="1"/>
  <c r="L2455" i="10"/>
  <c r="M2455" i="10" s="1"/>
  <c r="N2455" i="10" s="1"/>
  <c r="O2455" i="10" s="1"/>
  <c r="L2456" i="10"/>
  <c r="M2456" i="10" s="1"/>
  <c r="N2456" i="10" s="1"/>
  <c r="O2456" i="10" s="1"/>
  <c r="L2457" i="10"/>
  <c r="M2457" i="10" s="1"/>
  <c r="N2457" i="10" s="1"/>
  <c r="O2457" i="10" s="1"/>
  <c r="L2458" i="10"/>
  <c r="M2458" i="10" s="1"/>
  <c r="N2458" i="10" s="1"/>
  <c r="O2458" i="10" s="1"/>
  <c r="L2459" i="10"/>
  <c r="M2459" i="10" s="1"/>
  <c r="N2459" i="10" s="1"/>
  <c r="O2459" i="10" s="1"/>
  <c r="L2460" i="10"/>
  <c r="M2460" i="10" s="1"/>
  <c r="N2460" i="10" s="1"/>
  <c r="O2460" i="10" s="1"/>
  <c r="L2461" i="10"/>
  <c r="M2461" i="10" s="1"/>
  <c r="N2461" i="10" s="1"/>
  <c r="O2461" i="10" s="1"/>
  <c r="L2462" i="10"/>
  <c r="M2462" i="10" s="1"/>
  <c r="N2462" i="10" s="1"/>
  <c r="O2462" i="10" s="1"/>
  <c r="L2463" i="10"/>
  <c r="M2463" i="10" s="1"/>
  <c r="N2463" i="10" s="1"/>
  <c r="O2463" i="10" s="1"/>
  <c r="L2464" i="10"/>
  <c r="M2464" i="10" s="1"/>
  <c r="N2464" i="10" s="1"/>
  <c r="O2464" i="10" s="1"/>
  <c r="L2465" i="10"/>
  <c r="M2465" i="10" s="1"/>
  <c r="N2465" i="10" s="1"/>
  <c r="O2465" i="10" s="1"/>
  <c r="L2466" i="10"/>
  <c r="M2466" i="10" s="1"/>
  <c r="N2466" i="10" s="1"/>
  <c r="O2466" i="10" s="1"/>
  <c r="L2467" i="10"/>
  <c r="M2467" i="10" s="1"/>
  <c r="N2467" i="10" s="1"/>
  <c r="O2467" i="10" s="1"/>
  <c r="L2468" i="10"/>
  <c r="M2468" i="10" s="1"/>
  <c r="N2468" i="10" s="1"/>
  <c r="O2468" i="10" s="1"/>
  <c r="L2469" i="10"/>
  <c r="M2469" i="10" s="1"/>
  <c r="N2469" i="10" s="1"/>
  <c r="O2469" i="10" s="1"/>
  <c r="L2470" i="10"/>
  <c r="M2470" i="10" s="1"/>
  <c r="N2470" i="10" s="1"/>
  <c r="O2470" i="10" s="1"/>
  <c r="L2471" i="10"/>
  <c r="M2471" i="10" s="1"/>
  <c r="N2471" i="10" s="1"/>
  <c r="O2471" i="10" s="1"/>
  <c r="L2472" i="10"/>
  <c r="M2472" i="10" s="1"/>
  <c r="N2472" i="10" s="1"/>
  <c r="O2472" i="10" s="1"/>
  <c r="L2473" i="10"/>
  <c r="M2473" i="10" s="1"/>
  <c r="N2473" i="10" s="1"/>
  <c r="O2473" i="10" s="1"/>
  <c r="L2474" i="10"/>
  <c r="M2474" i="10" s="1"/>
  <c r="N2474" i="10" s="1"/>
  <c r="O2474" i="10" s="1"/>
  <c r="L2475" i="10"/>
  <c r="M2475" i="10" s="1"/>
  <c r="N2475" i="10" s="1"/>
  <c r="O2475" i="10" s="1"/>
  <c r="L2476" i="10"/>
  <c r="M2476" i="10" s="1"/>
  <c r="N2476" i="10" s="1"/>
  <c r="O2476" i="10" s="1"/>
  <c r="L2477" i="10"/>
  <c r="M2477" i="10" s="1"/>
  <c r="N2477" i="10" s="1"/>
  <c r="O2477" i="10" s="1"/>
  <c r="L2478" i="10"/>
  <c r="M2478" i="10" s="1"/>
  <c r="N2478" i="10" s="1"/>
  <c r="O2478" i="10" s="1"/>
  <c r="L2479" i="10"/>
  <c r="M2479" i="10" s="1"/>
  <c r="N2479" i="10" s="1"/>
  <c r="O2479" i="10" s="1"/>
  <c r="L2480" i="10"/>
  <c r="M2480" i="10" s="1"/>
  <c r="N2480" i="10" s="1"/>
  <c r="O2480" i="10" s="1"/>
  <c r="CC1093" i="10"/>
  <c r="CC1094" i="10"/>
  <c r="CC1095" i="10"/>
  <c r="CC1096" i="10"/>
  <c r="CC1097" i="10"/>
  <c r="CC1098" i="10"/>
  <c r="CC1099" i="10"/>
  <c r="CC1100" i="10"/>
  <c r="CC1101" i="10"/>
  <c r="CC1102" i="10"/>
  <c r="CC1103" i="10"/>
  <c r="CC1104" i="10"/>
  <c r="CC1105" i="10"/>
  <c r="CC1106" i="10"/>
  <c r="CC1107" i="10"/>
  <c r="CC1108" i="10"/>
  <c r="CC1109" i="10"/>
  <c r="CC1110" i="10"/>
  <c r="CC1111" i="10"/>
  <c r="CC1112" i="10"/>
  <c r="CC1113" i="10"/>
  <c r="CC1114" i="10"/>
  <c r="CC1115" i="10"/>
  <c r="CC1116" i="10"/>
  <c r="CC1117" i="10"/>
  <c r="CC1118" i="10"/>
  <c r="CC1119" i="10"/>
  <c r="CC1120" i="10"/>
  <c r="CC1121" i="10"/>
  <c r="CC1122" i="10"/>
  <c r="CC1123" i="10"/>
  <c r="CC1124" i="10"/>
  <c r="CC1125" i="10"/>
  <c r="CC1126" i="10"/>
  <c r="CC1127" i="10"/>
  <c r="CC1128" i="10"/>
  <c r="CC1129" i="10"/>
  <c r="CC1130" i="10"/>
  <c r="CC1131" i="10"/>
  <c r="CC1132" i="10"/>
  <c r="CC1133" i="10"/>
  <c r="CC1134" i="10"/>
  <c r="CC1135" i="10"/>
  <c r="CC1136" i="10"/>
  <c r="CC1137" i="10"/>
  <c r="CC1138" i="10"/>
  <c r="CC1139" i="10"/>
  <c r="CC1140" i="10"/>
  <c r="CC1141" i="10"/>
  <c r="CC1142" i="10"/>
  <c r="CC1143" i="10"/>
  <c r="CC1144" i="10"/>
  <c r="CC1145" i="10"/>
  <c r="CC1146" i="10"/>
  <c r="CC1147" i="10"/>
  <c r="CC1148" i="10"/>
  <c r="CC1149" i="10"/>
  <c r="CC1150" i="10"/>
  <c r="CC1151" i="10"/>
  <c r="CC1152" i="10"/>
  <c r="CC1153" i="10"/>
  <c r="CC1154" i="10"/>
  <c r="CC1155" i="10"/>
  <c r="CC1156" i="10"/>
  <c r="CC1157" i="10"/>
  <c r="CC1158" i="10"/>
  <c r="CC1159" i="10"/>
  <c r="CC1160" i="10"/>
  <c r="CC1161" i="10"/>
  <c r="CC1162" i="10"/>
  <c r="CC1163" i="10"/>
  <c r="CC1164" i="10"/>
  <c r="CC1165" i="10"/>
  <c r="CC1166" i="10"/>
  <c r="CC1167" i="10"/>
  <c r="CC1168" i="10"/>
  <c r="CC1169" i="10"/>
  <c r="CC1170" i="10"/>
  <c r="CC1171" i="10"/>
  <c r="CC1172" i="10"/>
  <c r="CC1173" i="10"/>
  <c r="CC1174" i="10"/>
  <c r="CC1175" i="10"/>
  <c r="CC1176" i="10"/>
  <c r="CC1177" i="10"/>
  <c r="CC1178" i="10"/>
  <c r="CC1179" i="10"/>
  <c r="CC1180" i="10"/>
  <c r="CC1181" i="10"/>
  <c r="CC1182" i="10"/>
  <c r="CC1183" i="10"/>
  <c r="CC1184" i="10"/>
  <c r="CC1185" i="10"/>
  <c r="CC1186" i="10"/>
  <c r="CC1187" i="10"/>
  <c r="CC1188" i="10"/>
  <c r="CC1189" i="10"/>
  <c r="CC1190" i="10"/>
  <c r="CC1191" i="10"/>
  <c r="CC1192" i="10"/>
  <c r="CC1193" i="10"/>
  <c r="CC1194" i="10"/>
  <c r="CC1195" i="10"/>
  <c r="CC1196" i="10"/>
  <c r="CC1197" i="10"/>
  <c r="CC1198" i="10"/>
  <c r="CC1199" i="10"/>
  <c r="CC1200" i="10"/>
  <c r="CC1201" i="10"/>
  <c r="CC1202" i="10"/>
  <c r="CC1203" i="10"/>
  <c r="CC1204" i="10"/>
  <c r="CC1205" i="10"/>
  <c r="CC1206" i="10"/>
  <c r="CC1207" i="10"/>
  <c r="CC1208" i="10"/>
  <c r="CC1209" i="10"/>
  <c r="CC1210" i="10"/>
  <c r="CC1211" i="10"/>
  <c r="CC1212" i="10"/>
  <c r="CC1213" i="10"/>
  <c r="CC1214" i="10"/>
  <c r="CC1215" i="10"/>
  <c r="CC1216" i="10"/>
  <c r="CC1217" i="10"/>
  <c r="CC1218" i="10"/>
  <c r="CC1219" i="10"/>
  <c r="CC1220" i="10"/>
  <c r="CC1221" i="10"/>
  <c r="CC1222" i="10"/>
  <c r="CC1223" i="10"/>
  <c r="CC1224" i="10"/>
  <c r="CC1225" i="10"/>
  <c r="CC1226" i="10"/>
  <c r="CC1227" i="10"/>
  <c r="CC1228" i="10"/>
  <c r="CC1229" i="10"/>
  <c r="CC1230" i="10"/>
  <c r="CC1231" i="10"/>
  <c r="CC1232" i="10"/>
  <c r="CC1233" i="10"/>
  <c r="CC1234" i="10"/>
  <c r="CC1235" i="10"/>
  <c r="CC1236" i="10"/>
  <c r="CC1237" i="10"/>
  <c r="CC1238" i="10"/>
  <c r="CC1239" i="10"/>
  <c r="CC1240" i="10"/>
  <c r="CC1241" i="10"/>
  <c r="CC1242" i="10"/>
  <c r="CC1243" i="10"/>
  <c r="CC1244" i="10"/>
  <c r="CC1245" i="10"/>
  <c r="CC1246" i="10"/>
  <c r="CC1247" i="10"/>
  <c r="CC1248" i="10"/>
  <c r="CC1249" i="10"/>
  <c r="CC1250" i="10"/>
  <c r="CC1251" i="10"/>
  <c r="CC1252" i="10"/>
  <c r="CC1253" i="10"/>
  <c r="CC1254" i="10"/>
  <c r="CC1255" i="10"/>
  <c r="CC1256" i="10"/>
  <c r="CC1257" i="10"/>
  <c r="CC1258" i="10"/>
  <c r="CC1259" i="10"/>
  <c r="CC1260" i="10"/>
  <c r="CC1261" i="10"/>
  <c r="CC1262" i="10"/>
  <c r="CC1263" i="10"/>
  <c r="CC1264" i="10"/>
  <c r="CC1265" i="10"/>
  <c r="CC1266" i="10"/>
  <c r="CC1267" i="10"/>
  <c r="CC1268" i="10"/>
  <c r="CC1269" i="10"/>
  <c r="CC1270" i="10"/>
  <c r="CC1271" i="10"/>
  <c r="CC1272" i="10"/>
  <c r="CC1273" i="10"/>
  <c r="CC1274" i="10"/>
  <c r="CC1275" i="10"/>
  <c r="CC1276" i="10"/>
  <c r="CC1277" i="10"/>
  <c r="CC1278" i="10"/>
  <c r="CC1279" i="10"/>
  <c r="CC1280" i="10"/>
  <c r="CC1281" i="10"/>
  <c r="CC1282" i="10"/>
  <c r="CC1283" i="10"/>
  <c r="CC1284" i="10"/>
  <c r="CC1285" i="10"/>
  <c r="CC1286" i="10"/>
  <c r="CC1287" i="10"/>
  <c r="CC1288" i="10"/>
  <c r="CC1289" i="10"/>
  <c r="CC1290" i="10"/>
  <c r="CC1291" i="10"/>
  <c r="CC1292" i="10"/>
  <c r="CC1293" i="10"/>
  <c r="CC1294" i="10"/>
  <c r="CC1295" i="10"/>
  <c r="CC1296" i="10"/>
  <c r="CC1297" i="10"/>
  <c r="CC1298" i="10"/>
  <c r="CC1299" i="10"/>
  <c r="CC1300" i="10"/>
  <c r="CC1301" i="10"/>
  <c r="CC1302" i="10"/>
  <c r="CC1303" i="10"/>
  <c r="CC1304" i="10"/>
  <c r="CC1305" i="10"/>
  <c r="CC1306" i="10"/>
  <c r="CC1307" i="10"/>
  <c r="CC1308" i="10"/>
  <c r="CC1309" i="10"/>
  <c r="CC1310" i="10"/>
  <c r="CC1311" i="10"/>
  <c r="CC1312" i="10"/>
  <c r="CC1313" i="10"/>
  <c r="CC1314" i="10"/>
  <c r="CC1315" i="10"/>
  <c r="CC1316" i="10"/>
  <c r="CC1317" i="10"/>
  <c r="CC1318" i="10"/>
  <c r="CC1319" i="10"/>
  <c r="CC1320" i="10"/>
  <c r="CC1321" i="10"/>
  <c r="CC1322" i="10"/>
  <c r="CC1323" i="10"/>
  <c r="CC1324" i="10"/>
  <c r="CC1325" i="10"/>
  <c r="CC1326" i="10"/>
  <c r="CC1327" i="10"/>
  <c r="CC1328" i="10"/>
  <c r="CC1329" i="10"/>
  <c r="CC1330" i="10"/>
  <c r="CC1331" i="10"/>
  <c r="CC1332" i="10"/>
  <c r="CC1333" i="10"/>
  <c r="CC1334" i="10"/>
  <c r="CC1335" i="10"/>
  <c r="CC1336" i="10"/>
  <c r="CC1337" i="10"/>
  <c r="CC1338" i="10"/>
  <c r="CC1339" i="10"/>
  <c r="CC1340" i="10"/>
  <c r="CC1341" i="10"/>
  <c r="CC1342" i="10"/>
  <c r="CC1343" i="10"/>
  <c r="CC1344" i="10"/>
  <c r="CC1345" i="10"/>
  <c r="CC1346" i="10"/>
  <c r="CC1347" i="10"/>
  <c r="CC1348" i="10"/>
  <c r="CC1349" i="10"/>
  <c r="CC1350" i="10"/>
  <c r="CC1351" i="10"/>
  <c r="CC1352" i="10"/>
  <c r="CC1353" i="10"/>
  <c r="CC1354" i="10"/>
  <c r="CC1355" i="10"/>
  <c r="CC1356" i="10"/>
  <c r="CC1357" i="10"/>
  <c r="CC1358" i="10"/>
  <c r="CC1359" i="10"/>
  <c r="CC1360" i="10"/>
  <c r="CC1361" i="10"/>
  <c r="CC1362" i="10"/>
  <c r="CC1363" i="10"/>
  <c r="CC1364" i="10"/>
  <c r="CC1365" i="10"/>
  <c r="CC1366" i="10"/>
  <c r="CC1367" i="10"/>
  <c r="CC1368" i="10"/>
  <c r="CC1369" i="10"/>
  <c r="CC1370" i="10"/>
  <c r="CC1371" i="10"/>
  <c r="CC1372" i="10"/>
  <c r="CC1373" i="10"/>
  <c r="CC1374" i="10"/>
  <c r="CC1375" i="10"/>
  <c r="CC1376" i="10"/>
  <c r="CC1377" i="10"/>
  <c r="CC1378" i="10"/>
  <c r="CC1379" i="10"/>
  <c r="CC1380" i="10"/>
  <c r="CC1381" i="10"/>
  <c r="CC1382" i="10"/>
  <c r="CC1383" i="10"/>
  <c r="CC1384" i="10"/>
  <c r="CC1385" i="10"/>
  <c r="CC1386" i="10"/>
  <c r="CC1387" i="10"/>
  <c r="CC1388" i="10"/>
  <c r="CC1389" i="10"/>
  <c r="CC1390" i="10"/>
  <c r="CC1391" i="10"/>
  <c r="CC1392" i="10"/>
  <c r="CC1393" i="10"/>
  <c r="CC1394" i="10"/>
  <c r="CC1395" i="10"/>
  <c r="CC1396" i="10"/>
  <c r="CC1397" i="10"/>
  <c r="CC1398" i="10"/>
  <c r="CC1399" i="10"/>
  <c r="CC1400" i="10"/>
  <c r="CC1401" i="10"/>
  <c r="CC1402" i="10"/>
  <c r="CC1403" i="10"/>
  <c r="CC1404" i="10"/>
  <c r="CC1405" i="10"/>
  <c r="CC1406" i="10"/>
  <c r="CC1407" i="10"/>
  <c r="CC1408" i="10"/>
  <c r="CC1409" i="10"/>
  <c r="CC1410" i="10"/>
  <c r="CC1411" i="10"/>
  <c r="CC1412" i="10"/>
  <c r="CC1413" i="10"/>
  <c r="CC1414" i="10"/>
  <c r="CC1415" i="10"/>
  <c r="CC1416" i="10"/>
  <c r="CC1417" i="10"/>
  <c r="CC1418" i="10"/>
  <c r="CC1419" i="10"/>
  <c r="CC1420" i="10"/>
  <c r="CC1421" i="10"/>
  <c r="CC1422" i="10"/>
  <c r="CC1423" i="10"/>
  <c r="CC1424" i="10"/>
  <c r="CC1425" i="10"/>
  <c r="CC1426" i="10"/>
  <c r="CC1427" i="10"/>
  <c r="CC1428" i="10"/>
  <c r="CC1429" i="10"/>
  <c r="CC1430" i="10"/>
  <c r="CC1431" i="10"/>
  <c r="CC1432" i="10"/>
  <c r="CC1433" i="10"/>
  <c r="CC1434" i="10"/>
  <c r="CC1435" i="10"/>
  <c r="CC1436" i="10"/>
  <c r="CC1437" i="10"/>
  <c r="CC1438" i="10"/>
  <c r="CC1439" i="10"/>
  <c r="CC1440" i="10"/>
  <c r="CC1441" i="10"/>
  <c r="CC1442" i="10"/>
  <c r="CC1443" i="10"/>
  <c r="CC1444" i="10"/>
  <c r="CC1445" i="10"/>
  <c r="CC1446" i="10"/>
  <c r="CC1447" i="10"/>
  <c r="CC1448" i="10"/>
  <c r="CC1449" i="10"/>
  <c r="CC1450" i="10"/>
  <c r="CC1451" i="10"/>
  <c r="CC1452" i="10"/>
  <c r="CC1453" i="10"/>
  <c r="CC1454" i="10"/>
  <c r="CC1455" i="10"/>
  <c r="CC1456" i="10"/>
  <c r="CC1457" i="10"/>
  <c r="CC1458" i="10"/>
  <c r="CC1459" i="10"/>
  <c r="CC1460" i="10"/>
  <c r="CC1461" i="10"/>
  <c r="CC1462" i="10"/>
  <c r="CC1463" i="10"/>
  <c r="CC1464" i="10"/>
  <c r="CC1465" i="10"/>
  <c r="CC1466" i="10"/>
  <c r="CC1467" i="10"/>
  <c r="CC1468" i="10"/>
  <c r="CC1469" i="10"/>
  <c r="CC1470" i="10"/>
  <c r="CC1471" i="10"/>
  <c r="CC1472" i="10"/>
  <c r="CC1473" i="10"/>
  <c r="CC1474" i="10"/>
  <c r="CC1475" i="10"/>
  <c r="CC1476" i="10"/>
  <c r="CC1477" i="10"/>
  <c r="CC1478" i="10"/>
  <c r="CC1479" i="10"/>
  <c r="CC1480" i="10"/>
  <c r="CC1481" i="10"/>
  <c r="CC1482" i="10"/>
  <c r="CC1483" i="10"/>
  <c r="CC1484" i="10"/>
  <c r="CC1485" i="10"/>
  <c r="CC1486" i="10"/>
  <c r="CC1487" i="10"/>
  <c r="CC1488" i="10"/>
  <c r="CC1489" i="10"/>
  <c r="CC1490" i="10"/>
  <c r="CC1491" i="10"/>
  <c r="CC1492" i="10"/>
  <c r="CC1493" i="10"/>
  <c r="CC1494" i="10"/>
  <c r="CC1495" i="10"/>
  <c r="CC1496" i="10"/>
  <c r="CC1497" i="10"/>
  <c r="CC1498" i="10"/>
  <c r="CC1499" i="10"/>
  <c r="CC1500" i="10"/>
  <c r="CC1501" i="10"/>
  <c r="CC1502" i="10"/>
  <c r="CC1503" i="10"/>
  <c r="CC1504" i="10"/>
  <c r="CC1505" i="10"/>
  <c r="CC1506" i="10"/>
  <c r="CC1507" i="10"/>
  <c r="CC1508" i="10"/>
  <c r="CC1509" i="10"/>
  <c r="CC1510" i="10"/>
  <c r="CC1511" i="10"/>
  <c r="CC1512" i="10"/>
  <c r="CC1513" i="10"/>
  <c r="CC1514" i="10"/>
  <c r="CC1515" i="10"/>
  <c r="CC1516" i="10"/>
  <c r="CC1517" i="10"/>
  <c r="CC1518" i="10"/>
  <c r="CC1519" i="10"/>
  <c r="CC1520" i="10"/>
  <c r="CC1521" i="10"/>
  <c r="CC1522" i="10"/>
  <c r="CC1523" i="10"/>
  <c r="CC1524" i="10"/>
  <c r="CC1525" i="10"/>
  <c r="CC1526" i="10"/>
  <c r="CC1527" i="10"/>
  <c r="CC1528" i="10"/>
  <c r="CC1529" i="10"/>
  <c r="CC1530" i="10"/>
  <c r="CC1531" i="10"/>
  <c r="CC1532" i="10"/>
  <c r="CC1533" i="10"/>
  <c r="CC1534" i="10"/>
  <c r="CC1535" i="10"/>
  <c r="CC1536" i="10"/>
  <c r="CC1537" i="10"/>
  <c r="CC1538" i="10"/>
  <c r="CC1539" i="10"/>
  <c r="CC1540" i="10"/>
  <c r="CC1541" i="10"/>
  <c r="CC1542" i="10"/>
  <c r="CC1543" i="10"/>
  <c r="CC1544" i="10"/>
  <c r="CC1545" i="10"/>
  <c r="CC1546" i="10"/>
  <c r="CC1547" i="10"/>
  <c r="CC1548" i="10"/>
  <c r="CC1549" i="10"/>
  <c r="CC1550" i="10"/>
  <c r="CC1551" i="10"/>
  <c r="CC1552" i="10"/>
  <c r="CC1553" i="10"/>
  <c r="CC1554" i="10"/>
  <c r="CC1555" i="10"/>
  <c r="CC1556" i="10"/>
  <c r="CC1557" i="10"/>
  <c r="CC1558" i="10"/>
  <c r="CC1559" i="10"/>
  <c r="CC1560" i="10"/>
  <c r="CC1561" i="10"/>
  <c r="CC1562" i="10"/>
  <c r="CC1563" i="10"/>
  <c r="CC1564" i="10"/>
  <c r="CC1565" i="10"/>
  <c r="CC1566" i="10"/>
  <c r="CC1567" i="10"/>
  <c r="CC1568" i="10"/>
  <c r="CC1569" i="10"/>
  <c r="CC1570" i="10"/>
  <c r="CC1571" i="10"/>
  <c r="CC1572" i="10"/>
  <c r="CC1573" i="10"/>
  <c r="CC1574" i="10"/>
  <c r="CC1575" i="10"/>
  <c r="CC1576" i="10"/>
  <c r="CC1577" i="10"/>
  <c r="CC1578" i="10"/>
  <c r="CC1579" i="10"/>
  <c r="CC1580" i="10"/>
  <c r="CC1581" i="10"/>
  <c r="CC1582" i="10"/>
  <c r="CC1583" i="10"/>
  <c r="CC1584" i="10"/>
  <c r="CC1585" i="10"/>
  <c r="CC1586" i="10"/>
  <c r="CC1587" i="10"/>
  <c r="CC1588" i="10"/>
  <c r="CC1589" i="10"/>
  <c r="CC1590" i="10"/>
  <c r="CC1591" i="10"/>
  <c r="CC1592" i="10"/>
  <c r="CC1593" i="10"/>
  <c r="CC1594" i="10"/>
  <c r="CC1595" i="10"/>
  <c r="CC1596" i="10"/>
  <c r="CC1597" i="10"/>
  <c r="CC1598" i="10"/>
  <c r="CC1599" i="10"/>
  <c r="CC1600" i="10"/>
  <c r="CC1601" i="10"/>
  <c r="CC1602" i="10"/>
  <c r="CC1603" i="10"/>
  <c r="CC1604" i="10"/>
  <c r="CC1605" i="10"/>
  <c r="CC1606" i="10"/>
  <c r="CC1607" i="10"/>
  <c r="CC1608" i="10"/>
  <c r="CC1609" i="10"/>
  <c r="CC1610" i="10"/>
  <c r="CC1611" i="10"/>
  <c r="CC1612" i="10"/>
  <c r="CC1613" i="10"/>
  <c r="CC1614" i="10"/>
  <c r="CC1615" i="10"/>
  <c r="CC1616" i="10"/>
  <c r="CC1617" i="10"/>
  <c r="CC1618" i="10"/>
  <c r="CC1619" i="10"/>
  <c r="CC1620" i="10"/>
  <c r="CC1621" i="10"/>
  <c r="CC1622" i="10"/>
  <c r="CC1623" i="10"/>
  <c r="CC1624" i="10"/>
  <c r="CC1625" i="10"/>
  <c r="CC1626" i="10"/>
  <c r="CC1627" i="10"/>
  <c r="CC1628" i="10"/>
  <c r="CC1629" i="10"/>
  <c r="CC1630" i="10"/>
  <c r="CC1631" i="10"/>
  <c r="CC1632" i="10"/>
  <c r="CC1633" i="10"/>
  <c r="CC1634" i="10"/>
  <c r="CC1635" i="10"/>
  <c r="CC1636" i="10"/>
  <c r="CC1637" i="10"/>
  <c r="CC1638" i="10"/>
  <c r="CC1639" i="10"/>
  <c r="CC1640" i="10"/>
  <c r="CC1641" i="10"/>
  <c r="CC1642" i="10"/>
  <c r="CC1643" i="10"/>
  <c r="CC1644" i="10"/>
  <c r="CC1645" i="10"/>
  <c r="CC1646" i="10"/>
  <c r="CC1647" i="10"/>
  <c r="CC1648" i="10"/>
  <c r="CC1649" i="10"/>
  <c r="CC1650" i="10"/>
  <c r="CC1651" i="10"/>
  <c r="CC1652" i="10"/>
  <c r="CC1653" i="10"/>
  <c r="CC1654" i="10"/>
  <c r="CC1655" i="10"/>
  <c r="CC1656" i="10"/>
  <c r="CC1657" i="10"/>
  <c r="CC1658" i="10"/>
  <c r="CC1659" i="10"/>
  <c r="CC1660" i="10"/>
  <c r="CC1661" i="10"/>
  <c r="CC1662" i="10"/>
  <c r="CC1663" i="10"/>
  <c r="CC1664" i="10"/>
  <c r="CC1665" i="10"/>
  <c r="CC1666" i="10"/>
  <c r="CC1667" i="10"/>
  <c r="CC1668" i="10"/>
  <c r="CC1669" i="10"/>
  <c r="CC1670" i="10"/>
  <c r="CC1671" i="10"/>
  <c r="CC1672" i="10"/>
  <c r="CC1673" i="10"/>
  <c r="CC1674" i="10"/>
  <c r="CC1675" i="10"/>
  <c r="CC1676" i="10"/>
  <c r="CC1677" i="10"/>
  <c r="CC1678" i="10"/>
  <c r="CC1679" i="10"/>
  <c r="CC1680" i="10"/>
  <c r="CC1681" i="10"/>
  <c r="CC1682" i="10"/>
  <c r="CC1683" i="10"/>
  <c r="CC1684" i="10"/>
  <c r="CC1685" i="10"/>
  <c r="CC1686" i="10"/>
  <c r="CC1687" i="10"/>
  <c r="CC1688" i="10"/>
  <c r="CC1689" i="10"/>
  <c r="CC1690" i="10"/>
  <c r="CC1691" i="10"/>
  <c r="CC1692" i="10"/>
  <c r="CC1693" i="10"/>
  <c r="CC1694" i="10"/>
  <c r="CC1695" i="10"/>
  <c r="CC1696" i="10"/>
  <c r="CC1697" i="10"/>
  <c r="CC1698" i="10"/>
  <c r="CC1699" i="10"/>
  <c r="CC1700" i="10"/>
  <c r="CC1701" i="10"/>
  <c r="CC1702" i="10"/>
  <c r="CC1703" i="10"/>
  <c r="CC1704" i="10"/>
  <c r="CC1705" i="10"/>
  <c r="CC1706" i="10"/>
  <c r="CC1707" i="10"/>
  <c r="CC1708" i="10"/>
  <c r="CC1709" i="10"/>
  <c r="CC1710" i="10"/>
  <c r="CC1711" i="10"/>
  <c r="CC1712" i="10"/>
  <c r="CC1713" i="10"/>
  <c r="CC1714" i="10"/>
  <c r="CC1715" i="10"/>
  <c r="CC1716" i="10"/>
  <c r="CC1717" i="10"/>
  <c r="CC1718" i="10"/>
  <c r="CC1719" i="10"/>
  <c r="CC1720" i="10"/>
  <c r="CC1721" i="10"/>
  <c r="CC1722" i="10"/>
  <c r="CC1723" i="10"/>
  <c r="CC1724" i="10"/>
  <c r="CC1725" i="10"/>
  <c r="CC1726" i="10"/>
  <c r="CC1727" i="10"/>
  <c r="CC1728" i="10"/>
  <c r="CC1729" i="10"/>
  <c r="CC1730" i="10"/>
  <c r="CC1731" i="10"/>
  <c r="CC1732" i="10"/>
  <c r="CC1733" i="10"/>
  <c r="CC1734" i="10"/>
  <c r="CC1735" i="10"/>
  <c r="CC1736" i="10"/>
  <c r="CC1737" i="10"/>
  <c r="CC1738" i="10"/>
  <c r="CC1739" i="10"/>
  <c r="CC1740" i="10"/>
  <c r="CC1741" i="10"/>
  <c r="CC1742" i="10"/>
  <c r="CC1743" i="10"/>
  <c r="CC1744" i="10"/>
  <c r="CC1745" i="10"/>
  <c r="CC1746" i="10"/>
  <c r="CC1747" i="10"/>
  <c r="CC1748" i="10"/>
  <c r="CC1749" i="10"/>
  <c r="CC1750" i="10"/>
  <c r="CC1751" i="10"/>
  <c r="CC1752" i="10"/>
  <c r="CC1753" i="10"/>
  <c r="CC1754" i="10"/>
  <c r="CC1755" i="10"/>
  <c r="CC1756" i="10"/>
  <c r="CC1757" i="10"/>
  <c r="CC1758" i="10"/>
  <c r="CC1759" i="10"/>
  <c r="CC1760" i="10"/>
  <c r="CC1761" i="10"/>
  <c r="CC1762" i="10"/>
  <c r="CC1763" i="10"/>
  <c r="CC1764" i="10"/>
  <c r="CC1765" i="10"/>
  <c r="CC1766" i="10"/>
  <c r="CC1767" i="10"/>
  <c r="CC1768" i="10"/>
  <c r="CC1769" i="10"/>
  <c r="CC1770" i="10"/>
  <c r="CC1771" i="10"/>
  <c r="CC1772" i="10"/>
  <c r="CC1773" i="10"/>
  <c r="CC1774" i="10"/>
  <c r="CC1775" i="10"/>
  <c r="CC1776" i="10"/>
  <c r="CC1777" i="10"/>
  <c r="CC1778" i="10"/>
  <c r="CC1779" i="10"/>
  <c r="CC1780" i="10"/>
  <c r="CC1781" i="10"/>
  <c r="CC1782" i="10"/>
  <c r="CC1783" i="10"/>
  <c r="CC1784" i="10"/>
  <c r="CC1785" i="10"/>
  <c r="CC1786" i="10"/>
  <c r="CC1787" i="10"/>
  <c r="CC1788" i="10"/>
  <c r="CC1789" i="10"/>
  <c r="CC1790" i="10"/>
  <c r="CC1791" i="10"/>
  <c r="CC1792" i="10"/>
  <c r="CC1793" i="10"/>
  <c r="CC1794" i="10"/>
  <c r="CC1795" i="10"/>
  <c r="CC1796" i="10"/>
  <c r="CC1797" i="10"/>
  <c r="CC1798" i="10"/>
  <c r="CC1799" i="10"/>
  <c r="CC1800" i="10"/>
  <c r="CC1801" i="10"/>
  <c r="CC1802" i="10"/>
  <c r="CC1803" i="10"/>
  <c r="CC1804" i="10"/>
  <c r="CC1805" i="10"/>
  <c r="CC1806" i="10"/>
  <c r="CC1807" i="10"/>
  <c r="CC1808" i="10"/>
  <c r="CC1809" i="10"/>
  <c r="CC1810" i="10"/>
  <c r="CC1811" i="10"/>
  <c r="CC1812" i="10"/>
  <c r="CC1813" i="10"/>
  <c r="CC1814" i="10"/>
  <c r="CC1815" i="10"/>
  <c r="CC1816" i="10"/>
  <c r="CC1817" i="10"/>
  <c r="CC1818" i="10"/>
  <c r="CC1819" i="10"/>
  <c r="CC1820" i="10"/>
  <c r="CC1821" i="10"/>
  <c r="CC1822" i="10"/>
  <c r="CC1823" i="10"/>
  <c r="CC1824" i="10"/>
  <c r="CC1825" i="10"/>
  <c r="CC1826" i="10"/>
  <c r="CC1827" i="10"/>
  <c r="CC1828" i="10"/>
  <c r="CC1829" i="10"/>
  <c r="CC1830" i="10"/>
  <c r="CC1831" i="10"/>
  <c r="CC1832" i="10"/>
  <c r="CC1833" i="10"/>
  <c r="CC1834" i="10"/>
  <c r="CC1835" i="10"/>
  <c r="CC1836" i="10"/>
  <c r="CC1837" i="10"/>
  <c r="CC1838" i="10"/>
  <c r="CC1839" i="10"/>
  <c r="CC1840" i="10"/>
  <c r="CC1841" i="10"/>
  <c r="CC1842" i="10"/>
  <c r="CC1843" i="10"/>
  <c r="CC1844" i="10"/>
  <c r="CC1845" i="10"/>
  <c r="CC1846" i="10"/>
  <c r="CC1847" i="10"/>
  <c r="CC1848" i="10"/>
  <c r="CC1849" i="10"/>
  <c r="CC1850" i="10"/>
  <c r="CC1851" i="10"/>
  <c r="CC1852" i="10"/>
  <c r="CC1853" i="10"/>
  <c r="CC1854" i="10"/>
  <c r="CC1855" i="10"/>
  <c r="CC1856" i="10"/>
  <c r="CC1857" i="10"/>
  <c r="CC1858" i="10"/>
  <c r="CC1859" i="10"/>
  <c r="CC1860" i="10"/>
  <c r="CC1861" i="10"/>
  <c r="CC1862" i="10"/>
  <c r="CC1863" i="10"/>
  <c r="CC1864" i="10"/>
  <c r="CC1865" i="10"/>
  <c r="CC1866" i="10"/>
  <c r="CC1867" i="10"/>
  <c r="CC1868" i="10"/>
  <c r="CC1869" i="10"/>
  <c r="CC1870" i="10"/>
  <c r="CC1871" i="10"/>
  <c r="CC1872" i="10"/>
  <c r="CC1873" i="10"/>
  <c r="CC1874" i="10"/>
  <c r="CC1875" i="10"/>
  <c r="CC1876" i="10"/>
  <c r="CC1877" i="10"/>
  <c r="CC1878" i="10"/>
  <c r="CC1879" i="10"/>
  <c r="CC1880" i="10"/>
  <c r="CC1881" i="10"/>
  <c r="CC1882" i="10"/>
  <c r="CC1883" i="10"/>
  <c r="CC1884" i="10"/>
  <c r="CC1885" i="10"/>
  <c r="CC1886" i="10"/>
  <c r="CC1887" i="10"/>
  <c r="CC1888" i="10"/>
  <c r="CC1889" i="10"/>
  <c r="CC1890" i="10"/>
  <c r="CC1891" i="10"/>
  <c r="CC1892" i="10"/>
  <c r="CC1893" i="10"/>
  <c r="CC1894" i="10"/>
  <c r="CC1895" i="10"/>
  <c r="CC1896" i="10"/>
  <c r="CC1897" i="10"/>
  <c r="CC1898" i="10"/>
  <c r="CC1899" i="10"/>
  <c r="CC1900" i="10"/>
  <c r="CC1901" i="10"/>
  <c r="CC1902" i="10"/>
  <c r="CC1903" i="10"/>
  <c r="CC1904" i="10"/>
  <c r="CC1905" i="10"/>
  <c r="CC1906" i="10"/>
  <c r="CC1907" i="10"/>
  <c r="CC1908" i="10"/>
  <c r="CC1909" i="10"/>
  <c r="CC1910" i="10"/>
  <c r="CC1911" i="10"/>
  <c r="CC1912" i="10"/>
  <c r="CC1913" i="10"/>
  <c r="CC1914" i="10"/>
  <c r="CC1915" i="10"/>
  <c r="CC1916" i="10"/>
  <c r="CC1917" i="10"/>
  <c r="CC1918" i="10"/>
  <c r="CC1919" i="10"/>
  <c r="CC1920" i="10"/>
  <c r="CC1921" i="10"/>
  <c r="CC1922" i="10"/>
  <c r="CC1923" i="10"/>
  <c r="CC1924" i="10"/>
  <c r="CC1925" i="10"/>
  <c r="CC1926" i="10"/>
  <c r="CC1927" i="10"/>
  <c r="CC1928" i="10"/>
  <c r="CC1929" i="10"/>
  <c r="CC1930" i="10"/>
  <c r="CC1931" i="10"/>
  <c r="CC1932" i="10"/>
  <c r="CC1933" i="10"/>
  <c r="CC1934" i="10"/>
  <c r="CC1935" i="10"/>
  <c r="CC1936" i="10"/>
  <c r="CC1937" i="10"/>
  <c r="CC1938" i="10"/>
  <c r="CC1939" i="10"/>
  <c r="CC1940" i="10"/>
  <c r="CC1941" i="10"/>
  <c r="CC1942" i="10"/>
  <c r="CC1943" i="10"/>
  <c r="CC1944" i="10"/>
  <c r="CC1945" i="10"/>
  <c r="CC1946" i="10"/>
  <c r="CC1947" i="10"/>
  <c r="CC1948" i="10"/>
  <c r="CC1949" i="10"/>
  <c r="CC1950" i="10"/>
  <c r="CC1951" i="10"/>
  <c r="CC1952" i="10"/>
  <c r="CC1953" i="10"/>
  <c r="CC1954" i="10"/>
  <c r="CC1955" i="10"/>
  <c r="CC1956" i="10"/>
  <c r="CC1957" i="10"/>
  <c r="CC1958" i="10"/>
  <c r="CC1959" i="10"/>
  <c r="CC1960" i="10"/>
  <c r="CC1961" i="10"/>
  <c r="CC1962" i="10"/>
  <c r="CC1963" i="10"/>
  <c r="CC1964" i="10"/>
  <c r="CC1965" i="10"/>
  <c r="CC1966" i="10"/>
  <c r="CC1967" i="10"/>
  <c r="CC1968" i="10"/>
  <c r="CC1969" i="10"/>
  <c r="CC1970" i="10"/>
  <c r="CC1971" i="10"/>
  <c r="CC1972" i="10"/>
  <c r="CC1973" i="10"/>
  <c r="CC1974" i="10"/>
  <c r="CC1975" i="10"/>
  <c r="CC1976" i="10"/>
  <c r="CC1977" i="10"/>
  <c r="CC1978" i="10"/>
  <c r="CC1979" i="10"/>
  <c r="CC1980" i="10"/>
  <c r="CC1981" i="10"/>
  <c r="CC1982" i="10"/>
  <c r="CC1983" i="10"/>
  <c r="CC1984" i="10"/>
  <c r="CC1985" i="10"/>
  <c r="CC1986" i="10"/>
  <c r="CC1987" i="10"/>
  <c r="CC1988" i="10"/>
  <c r="CC1989" i="10"/>
  <c r="CC1990" i="10"/>
  <c r="CC1991" i="10"/>
  <c r="CC1992" i="10"/>
  <c r="CC1993" i="10"/>
  <c r="CC1994" i="10"/>
  <c r="CC1995" i="10"/>
  <c r="CC1996" i="10"/>
  <c r="CC1997" i="10"/>
  <c r="CC1998" i="10"/>
  <c r="CC1999" i="10"/>
  <c r="CC2000" i="10"/>
  <c r="CC2001" i="10"/>
  <c r="CC2002" i="10"/>
  <c r="CC2003" i="10"/>
  <c r="CC2004" i="10"/>
  <c r="CC2005" i="10"/>
  <c r="CC2006" i="10"/>
  <c r="CC2007" i="10"/>
  <c r="CC2008" i="10"/>
  <c r="CC2009" i="10"/>
  <c r="CC2010" i="10"/>
  <c r="CC2011" i="10"/>
  <c r="CC2012" i="10"/>
  <c r="CC2013" i="10"/>
  <c r="CC2014" i="10"/>
  <c r="CC2015" i="10"/>
  <c r="CC2016" i="10"/>
  <c r="CC2017" i="10"/>
  <c r="CC2018" i="10"/>
  <c r="CC2019" i="10"/>
  <c r="CC2020" i="10"/>
  <c r="CC2021" i="10"/>
  <c r="CC2022" i="10"/>
  <c r="CC2023" i="10"/>
  <c r="CC2024" i="10"/>
  <c r="CC2025" i="10"/>
  <c r="CC2026" i="10"/>
  <c r="CC2027" i="10"/>
  <c r="CC2028" i="10"/>
  <c r="CC2029" i="10"/>
  <c r="CC2030" i="10"/>
  <c r="CC2031" i="10"/>
  <c r="CC2032" i="10"/>
  <c r="CC2033" i="10"/>
  <c r="CC2034" i="10"/>
  <c r="CC2035" i="10"/>
  <c r="CC2036" i="10"/>
  <c r="CC2037" i="10"/>
  <c r="CC2038" i="10"/>
  <c r="CC2039" i="10"/>
  <c r="CC2040" i="10"/>
  <c r="CC2041" i="10"/>
  <c r="CC2042" i="10"/>
  <c r="CC2043" i="10"/>
  <c r="CC2044" i="10"/>
  <c r="CC2045" i="10"/>
  <c r="CC2046" i="10"/>
  <c r="CC2047" i="10"/>
  <c r="CC2048" i="10"/>
  <c r="CC2049" i="10"/>
  <c r="CC2050" i="10"/>
  <c r="CC2051" i="10"/>
  <c r="CC2052" i="10"/>
  <c r="CC2053" i="10"/>
  <c r="CC2054" i="10"/>
  <c r="CC2055" i="10"/>
  <c r="CC2056" i="10"/>
  <c r="CC2057" i="10"/>
  <c r="CC2058" i="10"/>
  <c r="CC2059" i="10"/>
  <c r="CC2060" i="10"/>
  <c r="CC2061" i="10"/>
  <c r="CC2062" i="10"/>
  <c r="CC2063" i="10"/>
  <c r="CC2064" i="10"/>
  <c r="CC2065" i="10"/>
  <c r="CC2066" i="10"/>
  <c r="CC2067" i="10"/>
  <c r="CC2068" i="10"/>
  <c r="CC2069" i="10"/>
  <c r="CC2070" i="10"/>
  <c r="CC2071" i="10"/>
  <c r="CC2072" i="10"/>
  <c r="CC2073" i="10"/>
  <c r="CC2074" i="10"/>
  <c r="CC2075" i="10"/>
  <c r="CC2076" i="10"/>
  <c r="CC2077" i="10"/>
  <c r="CC2078" i="10"/>
  <c r="CC2079" i="10"/>
  <c r="CC2080" i="10"/>
  <c r="CC2081" i="10"/>
  <c r="CC2082" i="10"/>
  <c r="CC2083" i="10"/>
  <c r="CC2084" i="10"/>
  <c r="CC2085" i="10"/>
  <c r="CC2086" i="10"/>
  <c r="CC2087" i="10"/>
  <c r="CC2088" i="10"/>
  <c r="CC2089" i="10"/>
  <c r="CC2090" i="10"/>
  <c r="CC2091" i="10"/>
  <c r="CC2092" i="10"/>
  <c r="CC2093" i="10"/>
  <c r="CC2094" i="10"/>
  <c r="CC2095" i="10"/>
  <c r="CC2096" i="10"/>
  <c r="CC2097" i="10"/>
  <c r="CC2098" i="10"/>
  <c r="CC2099" i="10"/>
  <c r="CC2100" i="10"/>
  <c r="CC2101" i="10"/>
  <c r="CC2102" i="10"/>
  <c r="CC2103" i="10"/>
  <c r="CC2104" i="10"/>
  <c r="CC2105" i="10"/>
  <c r="CC2106" i="10"/>
  <c r="CC2107" i="10"/>
  <c r="CC2108" i="10"/>
  <c r="CC2109" i="10"/>
  <c r="CC2110" i="10"/>
  <c r="CC2111" i="10"/>
  <c r="CC2112" i="10"/>
  <c r="CC2113" i="10"/>
  <c r="CC2114" i="10"/>
  <c r="CC2115" i="10"/>
  <c r="CC2116" i="10"/>
  <c r="CC2117" i="10"/>
  <c r="CC2118" i="10"/>
  <c r="CC2119" i="10"/>
  <c r="CC2120" i="10"/>
  <c r="CC2121" i="10"/>
  <c r="CC2122" i="10"/>
  <c r="CC2123" i="10"/>
  <c r="CC2124" i="10"/>
  <c r="CC2125" i="10"/>
  <c r="CC2126" i="10"/>
  <c r="CC2127" i="10"/>
  <c r="CC2128" i="10"/>
  <c r="CC2129" i="10"/>
  <c r="CC2130" i="10"/>
  <c r="CC2131" i="10"/>
  <c r="CC2132" i="10"/>
  <c r="CC2133" i="10"/>
  <c r="CC2134" i="10"/>
  <c r="CC2135" i="10"/>
  <c r="CC2136" i="10"/>
  <c r="CC2137" i="10"/>
  <c r="CC2138" i="10"/>
  <c r="CC2139" i="10"/>
  <c r="CC2140" i="10"/>
  <c r="CC2141" i="10"/>
  <c r="CC2142" i="10"/>
  <c r="CC2143" i="10"/>
  <c r="CC2144" i="10"/>
  <c r="CC2145" i="10"/>
  <c r="CC2146" i="10"/>
  <c r="CC2147" i="10"/>
  <c r="CC2148" i="10"/>
  <c r="CC2149" i="10"/>
  <c r="CC2150" i="10"/>
  <c r="CC2151" i="10"/>
  <c r="CC2152" i="10"/>
  <c r="CC2153" i="10"/>
  <c r="CC2154" i="10"/>
  <c r="CC2155" i="10"/>
  <c r="CC2156" i="10"/>
  <c r="CC2157" i="10"/>
  <c r="CC2158" i="10"/>
  <c r="CC2159" i="10"/>
  <c r="CC2160" i="10"/>
  <c r="CC2161" i="10"/>
  <c r="CC2162" i="10"/>
  <c r="CC2163" i="10"/>
  <c r="CC2164" i="10"/>
  <c r="CC2165" i="10"/>
  <c r="CC2166" i="10"/>
  <c r="CC2167" i="10"/>
  <c r="CC2168" i="10"/>
  <c r="CC2169" i="10"/>
  <c r="CC2170" i="10"/>
  <c r="CC2171" i="10"/>
  <c r="CC2172" i="10"/>
  <c r="CC2173" i="10"/>
  <c r="CC2174" i="10"/>
  <c r="CC2175" i="10"/>
  <c r="CC2176" i="10"/>
  <c r="CC2177" i="10"/>
  <c r="CC2178" i="10"/>
  <c r="CC2179" i="10"/>
  <c r="CC2180" i="10"/>
  <c r="CC2181" i="10"/>
  <c r="CC2182" i="10"/>
  <c r="CC2183" i="10"/>
  <c r="CC2184" i="10"/>
  <c r="CC2185" i="10"/>
  <c r="CC2186" i="10"/>
  <c r="CC2187" i="10"/>
  <c r="CC2188" i="10"/>
  <c r="CC2189" i="10"/>
  <c r="CC2190" i="10"/>
  <c r="CC2191" i="10"/>
  <c r="CC2192" i="10"/>
  <c r="CC2193" i="10"/>
  <c r="CC2194" i="10"/>
  <c r="CC2195" i="10"/>
  <c r="CC2196" i="10"/>
  <c r="CC2197" i="10"/>
  <c r="CC2198" i="10"/>
  <c r="CC2199" i="10"/>
  <c r="CC2200" i="10"/>
  <c r="CC2201" i="10"/>
  <c r="CC2202" i="10"/>
  <c r="CC2203" i="10"/>
  <c r="CC2204" i="10"/>
  <c r="CC2205" i="10"/>
  <c r="CC2206" i="10"/>
  <c r="CC2207" i="10"/>
  <c r="CC2208" i="10"/>
  <c r="CC2209" i="10"/>
  <c r="CC2210" i="10"/>
  <c r="CC2211" i="10"/>
  <c r="CC2212" i="10"/>
  <c r="CC2213" i="10"/>
  <c r="CC2214" i="10"/>
  <c r="CC2215" i="10"/>
  <c r="CC2216" i="10"/>
  <c r="CC2217" i="10"/>
  <c r="CC2218" i="10"/>
  <c r="CC2219" i="10"/>
  <c r="CC2220" i="10"/>
  <c r="CC2221" i="10"/>
  <c r="CC2222" i="10"/>
  <c r="CC2223" i="10"/>
  <c r="CC2224" i="10"/>
  <c r="CC2225" i="10"/>
  <c r="CC2226" i="10"/>
  <c r="CC2227" i="10"/>
  <c r="CC2228" i="10"/>
  <c r="CC2229" i="10"/>
  <c r="CC2230" i="10"/>
  <c r="CC2231" i="10"/>
  <c r="CC2232" i="10"/>
  <c r="CC2233" i="10"/>
  <c r="CC2234" i="10"/>
  <c r="CC2235" i="10"/>
  <c r="CC2236" i="10"/>
  <c r="CC2237" i="10"/>
  <c r="CC2238" i="10"/>
  <c r="CC2239" i="10"/>
  <c r="CC2240" i="10"/>
  <c r="CC2241" i="10"/>
  <c r="CC2242" i="10"/>
  <c r="CC2243" i="10"/>
  <c r="CC2244" i="10"/>
  <c r="CC2245" i="10"/>
  <c r="CC2246" i="10"/>
  <c r="CC2247" i="10"/>
  <c r="CC2248" i="10"/>
  <c r="CC2249" i="10"/>
  <c r="CC2250" i="10"/>
  <c r="CC2251" i="10"/>
  <c r="CC2252" i="10"/>
  <c r="CC2253" i="10"/>
  <c r="CC2254" i="10"/>
  <c r="CC2255" i="10"/>
  <c r="CC2256" i="10"/>
  <c r="CC2257" i="10"/>
  <c r="CC2258" i="10"/>
  <c r="CC2259" i="10"/>
  <c r="CC2260" i="10"/>
  <c r="CC2261" i="10"/>
  <c r="CC2262" i="10"/>
  <c r="CC2263" i="10"/>
  <c r="CC2264" i="10"/>
  <c r="CC2265" i="10"/>
  <c r="CC2266" i="10"/>
  <c r="CC2267" i="10"/>
  <c r="CC2268" i="10"/>
  <c r="CC2269" i="10"/>
  <c r="CC2270" i="10"/>
  <c r="CC2271" i="10"/>
  <c r="CC2272" i="10"/>
  <c r="CC2273" i="10"/>
  <c r="CC2274" i="10"/>
  <c r="CC2275" i="10"/>
  <c r="CC2276" i="10"/>
  <c r="CC2277" i="10"/>
  <c r="CC2278" i="10"/>
  <c r="CC2279" i="10"/>
  <c r="CC2280" i="10"/>
  <c r="CC2281" i="10"/>
  <c r="CC2282" i="10"/>
  <c r="CC2283" i="10"/>
  <c r="CC2284" i="10"/>
  <c r="CC2285" i="10"/>
  <c r="CC2286" i="10"/>
  <c r="CC2287" i="10"/>
  <c r="CC2288" i="10"/>
  <c r="CC2289" i="10"/>
  <c r="CC2290" i="10"/>
  <c r="CC2291" i="10"/>
  <c r="CC2292" i="10"/>
  <c r="CC2293" i="10"/>
  <c r="CC2294" i="10"/>
  <c r="CC2295" i="10"/>
  <c r="CC2296" i="10"/>
  <c r="CC2297" i="10"/>
  <c r="CC2298" i="10"/>
  <c r="CC2299" i="10"/>
  <c r="CC2300" i="10"/>
  <c r="CC2301" i="10"/>
  <c r="CC2302" i="10"/>
  <c r="CC2303" i="10"/>
  <c r="CC2304" i="10"/>
  <c r="CC2305" i="10"/>
  <c r="CC2306" i="10"/>
  <c r="CC2307" i="10"/>
  <c r="CC2308" i="10"/>
  <c r="CC2309" i="10"/>
  <c r="CC2310" i="10"/>
  <c r="CC2311" i="10"/>
  <c r="CC2312" i="10"/>
  <c r="CC2313" i="10"/>
  <c r="CC2314" i="10"/>
  <c r="CC2315" i="10"/>
  <c r="CC2316" i="10"/>
  <c r="CC2317" i="10"/>
  <c r="CC2318" i="10"/>
  <c r="CC2319" i="10"/>
  <c r="CC2320" i="10"/>
  <c r="CC2321" i="10"/>
  <c r="CC2322" i="10"/>
  <c r="CC2323" i="10"/>
  <c r="CC2324" i="10"/>
  <c r="CC2325" i="10"/>
  <c r="CC2326" i="10"/>
  <c r="CC2327" i="10"/>
  <c r="CC2328" i="10"/>
  <c r="CC2329" i="10"/>
  <c r="CC2330" i="10"/>
  <c r="CC2331" i="10"/>
  <c r="CC2332" i="10"/>
  <c r="CC2333" i="10"/>
  <c r="CC2334" i="10"/>
  <c r="CC2335" i="10"/>
  <c r="CC2336" i="10"/>
  <c r="CC2337" i="10"/>
  <c r="CC2338" i="10"/>
  <c r="CC2339" i="10"/>
  <c r="CC2340" i="10"/>
  <c r="CC2341" i="10"/>
  <c r="CC2342" i="10"/>
  <c r="CC2343" i="10"/>
  <c r="CC2344" i="10"/>
  <c r="CC2345" i="10"/>
  <c r="CC2346" i="10"/>
  <c r="CC2347" i="10"/>
  <c r="CC2348" i="10"/>
  <c r="CC2349" i="10"/>
  <c r="CC2350" i="10"/>
  <c r="CC2351" i="10"/>
  <c r="CC2352" i="10"/>
  <c r="CC2353" i="10"/>
  <c r="CC2354" i="10"/>
  <c r="CC2355" i="10"/>
  <c r="CC2356" i="10"/>
  <c r="CC2357" i="10"/>
  <c r="CC2358" i="10"/>
  <c r="CC2359" i="10"/>
  <c r="CC2360" i="10"/>
  <c r="CC2361" i="10"/>
  <c r="CC2362" i="10"/>
  <c r="CC2363" i="10"/>
  <c r="CC2364" i="10"/>
  <c r="CC2365" i="10"/>
  <c r="CC2366" i="10"/>
  <c r="CC2367" i="10"/>
  <c r="CC2368" i="10"/>
  <c r="CC2369" i="10"/>
  <c r="CC2370" i="10"/>
  <c r="CC2371" i="10"/>
  <c r="CC2372" i="10"/>
  <c r="CC2373" i="10"/>
  <c r="CC2374" i="10"/>
  <c r="CC2375" i="10"/>
  <c r="CC2376" i="10"/>
  <c r="CC2377" i="10"/>
  <c r="CC2378" i="10"/>
  <c r="CC2379" i="10"/>
  <c r="CC2380" i="10"/>
  <c r="CC2381" i="10"/>
  <c r="CC2382" i="10"/>
  <c r="CC2383" i="10"/>
  <c r="CC2384" i="10"/>
  <c r="CC2385" i="10"/>
  <c r="CC2386" i="10"/>
  <c r="CC2387" i="10"/>
  <c r="CC2388" i="10"/>
  <c r="CC2389" i="10"/>
  <c r="CC2390" i="10"/>
  <c r="CC2391" i="10"/>
  <c r="CC2392" i="10"/>
  <c r="CC2393" i="10"/>
  <c r="CC2394" i="10"/>
  <c r="CC2395" i="10"/>
  <c r="CC2396" i="10"/>
  <c r="CC2397" i="10"/>
  <c r="CC2398" i="10"/>
  <c r="CC2399" i="10"/>
  <c r="CC2400" i="10"/>
  <c r="CC2401" i="10"/>
  <c r="CC2402" i="10"/>
  <c r="CC2403" i="10"/>
  <c r="CC2404" i="10"/>
  <c r="CC2405" i="10"/>
  <c r="CC2406" i="10"/>
  <c r="CC2407" i="10"/>
  <c r="CC2408" i="10"/>
  <c r="CC2409" i="10"/>
  <c r="CC2410" i="10"/>
  <c r="CC2411" i="10"/>
  <c r="CC2412" i="10"/>
  <c r="CC2413" i="10"/>
  <c r="CC2414" i="10"/>
  <c r="CC2415" i="10"/>
  <c r="CC2416" i="10"/>
  <c r="CC2417" i="10"/>
  <c r="CC2418" i="10"/>
  <c r="CC2419" i="10"/>
  <c r="CC2420" i="10"/>
  <c r="CC2421" i="10"/>
  <c r="CC2422" i="10"/>
  <c r="CC2423" i="10"/>
  <c r="CC2424" i="10"/>
  <c r="CC2425" i="10"/>
  <c r="CC2426" i="10"/>
  <c r="CC2427" i="10"/>
  <c r="CC2428" i="10"/>
  <c r="CC2429" i="10"/>
  <c r="CC2430" i="10"/>
  <c r="CC2431" i="10"/>
  <c r="CC2432" i="10"/>
  <c r="CC2433" i="10"/>
  <c r="CC2434" i="10"/>
  <c r="CC2435" i="10"/>
  <c r="CC2436" i="10"/>
  <c r="CC2437" i="10"/>
  <c r="CC2438" i="10"/>
  <c r="CC2439" i="10"/>
  <c r="CC2440" i="10"/>
  <c r="CC2441" i="10"/>
  <c r="CC2442" i="10"/>
  <c r="CC2443" i="10"/>
  <c r="CC2444" i="10"/>
  <c r="CC2445" i="10"/>
  <c r="CC2446" i="10"/>
  <c r="CC2447" i="10"/>
  <c r="CC2448" i="10"/>
  <c r="CC2449" i="10"/>
  <c r="CC2450" i="10"/>
  <c r="CC2451" i="10"/>
  <c r="CC2452" i="10"/>
  <c r="CC2453" i="10"/>
  <c r="CC2454" i="10"/>
  <c r="CC2455" i="10"/>
  <c r="CC2456" i="10"/>
  <c r="CC2457" i="10"/>
  <c r="CC2458" i="10"/>
  <c r="CC2459" i="10"/>
  <c r="CC2460" i="10"/>
  <c r="CC2461" i="10"/>
  <c r="CC2462" i="10"/>
  <c r="CC2463" i="10"/>
  <c r="CC2464" i="10"/>
  <c r="CC2465" i="10"/>
  <c r="CC2466" i="10"/>
  <c r="CC2467" i="10"/>
  <c r="CC2468" i="10"/>
  <c r="CC2469" i="10"/>
  <c r="CC2470" i="10"/>
  <c r="CC2471" i="10"/>
  <c r="CC2472" i="10"/>
  <c r="CC2473" i="10"/>
  <c r="CC2474" i="10"/>
  <c r="CC2475" i="10"/>
  <c r="CC2476" i="10"/>
  <c r="CC2477" i="10"/>
  <c r="CC2478" i="10"/>
  <c r="CC2479" i="10"/>
  <c r="CC2480" i="10"/>
  <c r="AC68" i="10" l="1"/>
  <c r="AC78" i="10"/>
  <c r="AC71" i="10"/>
  <c r="AC57" i="10"/>
  <c r="AC96" i="10"/>
  <c r="AC52" i="10"/>
  <c r="AC10" i="10"/>
  <c r="AC39" i="10"/>
  <c r="AC70" i="10"/>
  <c r="AC42" i="10"/>
  <c r="AC14" i="10"/>
  <c r="AC87" i="10"/>
  <c r="AC17" i="10"/>
  <c r="AC86" i="10"/>
  <c r="AC44" i="10"/>
  <c r="AC31" i="10"/>
  <c r="AC50" i="10"/>
  <c r="AC29" i="10"/>
  <c r="AC21" i="10"/>
  <c r="AC58" i="10"/>
  <c r="AC16" i="10"/>
  <c r="AC92" i="10"/>
  <c r="AC22" i="10"/>
  <c r="AC38" i="10"/>
  <c r="AC72" i="10"/>
  <c r="AC30" i="10"/>
  <c r="AC79" i="10"/>
  <c r="AC15" i="10"/>
  <c r="AC85" i="10"/>
  <c r="AC43" i="10"/>
  <c r="AC12" i="10"/>
  <c r="AC37" i="10"/>
  <c r="AC9" i="10"/>
  <c r="AC64" i="10"/>
  <c r="AC36" i="10"/>
  <c r="AC8" i="10"/>
  <c r="AC91" i="10"/>
  <c r="AC77" i="10"/>
  <c r="AC63" i="10"/>
  <c r="AC49" i="10"/>
  <c r="AC35" i="10"/>
  <c r="AC7" i="10"/>
  <c r="AC73" i="10"/>
  <c r="AC59" i="10"/>
  <c r="AC45" i="10"/>
  <c r="AC84" i="10"/>
  <c r="AC56" i="10"/>
  <c r="AC28" i="10"/>
  <c r="AC82" i="10"/>
  <c r="AC54" i="10"/>
  <c r="AC40" i="10"/>
  <c r="AC26" i="10"/>
  <c r="AC81" i="10"/>
  <c r="AC53" i="10"/>
  <c r="AC95" i="10"/>
  <c r="AC67" i="10"/>
  <c r="AC25" i="10"/>
  <c r="AC11" i="10"/>
  <c r="AC94" i="10"/>
  <c r="AC80" i="10"/>
  <c r="AC66" i="10"/>
  <c r="AC24" i="10"/>
  <c r="AC93" i="10"/>
  <c r="AC65" i="10"/>
  <c r="AC51" i="10"/>
  <c r="AC23" i="10"/>
  <c r="AC90" i="10"/>
  <c r="AC76" i="10"/>
  <c r="AC62" i="10"/>
  <c r="AC48" i="10"/>
  <c r="AC34" i="10"/>
  <c r="AC20" i="10"/>
  <c r="AC6" i="10"/>
  <c r="AC89" i="10"/>
  <c r="AC75" i="10"/>
  <c r="AC61" i="10"/>
  <c r="AC47" i="10"/>
  <c r="AC33" i="10"/>
  <c r="AC19" i="10"/>
  <c r="AC5" i="10"/>
  <c r="AC88" i="10"/>
  <c r="AC74" i="10"/>
  <c r="AC60" i="10"/>
  <c r="AC46" i="10"/>
  <c r="AC32" i="10"/>
  <c r="AC18" i="10"/>
  <c r="AC83" i="10"/>
  <c r="AC69" i="10"/>
  <c r="AC55" i="10"/>
  <c r="AC41" i="10"/>
  <c r="AC27" i="10"/>
  <c r="AC13" i="10"/>
  <c r="AC2297" i="10"/>
  <c r="AC2157" i="10"/>
  <c r="AC1947" i="10"/>
  <c r="AC1849" i="10"/>
  <c r="AC1807" i="10"/>
  <c r="AC1219" i="10"/>
  <c r="AC1380" i="10"/>
  <c r="AC2374" i="10"/>
  <c r="AC1366" i="10"/>
  <c r="AC1476" i="10"/>
  <c r="AC1763" i="10"/>
  <c r="AC1539" i="10"/>
  <c r="AC1427" i="10"/>
  <c r="AC2262" i="10"/>
  <c r="AC1758" i="10"/>
  <c r="AC1436" i="10"/>
  <c r="AC2150" i="10"/>
  <c r="AC2411" i="10"/>
  <c r="AC2187" i="10"/>
  <c r="AC1235" i="10"/>
  <c r="AC1179" i="10"/>
  <c r="AC1165" i="10"/>
  <c r="AC2446" i="10"/>
  <c r="AC2306" i="10"/>
  <c r="AC2110" i="10"/>
  <c r="AC2026" i="10"/>
  <c r="AC1718" i="10"/>
  <c r="AC1550" i="10"/>
  <c r="AC1326" i="10"/>
  <c r="AC1186" i="10"/>
  <c r="AC2118" i="10"/>
  <c r="AC1852" i="10"/>
  <c r="AC2151" i="10"/>
  <c r="AC2265" i="10"/>
  <c r="AC1985" i="10"/>
  <c r="AC2070" i="10"/>
  <c r="AC1118" i="10"/>
  <c r="AC1422" i="10"/>
  <c r="AC1652" i="10"/>
  <c r="AC2409" i="10"/>
  <c r="AC2381" i="10"/>
  <c r="AC2129" i="10"/>
  <c r="AC1709" i="10"/>
  <c r="AC2331" i="10"/>
  <c r="AC1939" i="10"/>
  <c r="AC1309" i="10"/>
  <c r="AC2228" i="10"/>
  <c r="AC1892" i="10"/>
  <c r="AC1598" i="10"/>
  <c r="AC1220" i="10"/>
  <c r="AC2193" i="10"/>
  <c r="AC1269" i="10"/>
  <c r="AC2441" i="10"/>
  <c r="AC2427" i="10"/>
  <c r="AC2413" i="10"/>
  <c r="AC2371" i="10"/>
  <c r="AC2357" i="10"/>
  <c r="AC2329" i="10"/>
  <c r="AC2315" i="10"/>
  <c r="AC2301" i="10"/>
  <c r="AC2287" i="10"/>
  <c r="AC2245" i="10"/>
  <c r="AC2217" i="10"/>
  <c r="AC2203" i="10"/>
  <c r="AC2189" i="10"/>
  <c r="AC2161" i="10"/>
  <c r="AC2147" i="10"/>
  <c r="AC2133" i="10"/>
  <c r="AC2119" i="10"/>
  <c r="AC2105" i="10"/>
  <c r="AC2091" i="10"/>
  <c r="AC2077" i="10"/>
  <c r="AC2049" i="10"/>
  <c r="AC1993" i="10"/>
  <c r="AC1979" i="10"/>
  <c r="AC1965" i="10"/>
  <c r="AC1937" i="10"/>
  <c r="AC1909" i="10"/>
  <c r="AC1867" i="10"/>
  <c r="AC1853" i="10"/>
  <c r="AC1811" i="10"/>
  <c r="AC1797" i="10"/>
  <c r="AC1741" i="10"/>
  <c r="AC1685" i="10"/>
  <c r="AC1643" i="10"/>
  <c r="AC1629" i="10"/>
  <c r="AC1587" i="10"/>
  <c r="AC1573" i="10"/>
  <c r="AC1531" i="10"/>
  <c r="AC1517" i="10"/>
  <c r="AC1503" i="10"/>
  <c r="AC1475" i="10"/>
  <c r="AC1461" i="10"/>
  <c r="AC1419" i="10"/>
  <c r="AC1405" i="10"/>
  <c r="AC1363" i="10"/>
  <c r="AC1307" i="10"/>
  <c r="AC1293" i="10"/>
  <c r="AC1251" i="10"/>
  <c r="AC1237" i="10"/>
  <c r="AC1181" i="10"/>
  <c r="AC1139" i="10"/>
  <c r="AC1125" i="10"/>
  <c r="AC2476" i="10"/>
  <c r="AC2462" i="10"/>
  <c r="AC2420" i="10"/>
  <c r="AC2406" i="10"/>
  <c r="AC2364" i="10"/>
  <c r="AC2350" i="10"/>
  <c r="AC2322" i="10"/>
  <c r="AC2308" i="10"/>
  <c r="AC2294" i="10"/>
  <c r="AC2252" i="10"/>
  <c r="AC2238" i="10"/>
  <c r="AC2210" i="10"/>
  <c r="AC2196" i="10"/>
  <c r="AC2182" i="10"/>
  <c r="AC2154" i="10"/>
  <c r="AC2140" i="10"/>
  <c r="AC2126" i="10"/>
  <c r="AC2084" i="10"/>
  <c r="AC2028" i="10"/>
  <c r="AC1972" i="10"/>
  <c r="AC1958" i="10"/>
  <c r="AC1916" i="10"/>
  <c r="AC1902" i="10"/>
  <c r="AC1874" i="10"/>
  <c r="AC1846" i="10"/>
  <c r="AC1818" i="10"/>
  <c r="AC1790" i="10"/>
  <c r="AC1762" i="10"/>
  <c r="AC1748" i="10"/>
  <c r="AC1678" i="10"/>
  <c r="AC1636" i="10"/>
  <c r="AC1622" i="10"/>
  <c r="AC1580" i="10"/>
  <c r="AC1566" i="10"/>
  <c r="AC1524" i="10"/>
  <c r="AC1510" i="10"/>
  <c r="AC1454" i="10"/>
  <c r="AC1412" i="10"/>
  <c r="AC1398" i="10"/>
  <c r="AC1356" i="10"/>
  <c r="AC1342" i="10"/>
  <c r="AC1314" i="10"/>
  <c r="AC1286" i="10"/>
  <c r="AC1258" i="10"/>
  <c r="AC1230" i="10"/>
  <c r="AC1188" i="10"/>
  <c r="AC1174" i="10"/>
  <c r="AC1146" i="10"/>
  <c r="AC1132" i="10"/>
  <c r="AC2470" i="10"/>
  <c r="AC2428" i="10"/>
  <c r="AC2414" i="10"/>
  <c r="AC2372" i="10"/>
  <c r="AC2358" i="10"/>
  <c r="AC2330" i="10"/>
  <c r="AC2316" i="10"/>
  <c r="AC2302" i="10"/>
  <c r="AC2260" i="10"/>
  <c r="AC2246" i="10"/>
  <c r="AC2218" i="10"/>
  <c r="AC2190" i="10"/>
  <c r="AC2148" i="10"/>
  <c r="AC2134" i="10"/>
  <c r="AC2050" i="10"/>
  <c r="AC2036" i="10"/>
  <c r="AC2022" i="10"/>
  <c r="AC1980" i="10"/>
  <c r="AC1966" i="10"/>
  <c r="AC1938" i="10"/>
  <c r="AC1924" i="10"/>
  <c r="AC1910" i="10"/>
  <c r="AC1882" i="10"/>
  <c r="AC1854" i="10"/>
  <c r="AC1812" i="10"/>
  <c r="AC1798" i="10"/>
  <c r="AC1770" i="10"/>
  <c r="AC1742" i="10"/>
  <c r="AC1700" i="10"/>
  <c r="AC1686" i="10"/>
  <c r="AC1630" i="10"/>
  <c r="AC1602" i="10"/>
  <c r="AC1588" i="10"/>
  <c r="AC1518" i="10"/>
  <c r="AC1462" i="10"/>
  <c r="AC1350" i="10"/>
  <c r="AC1322" i="10"/>
  <c r="AC1308" i="10"/>
  <c r="AC1294" i="10"/>
  <c r="AC1266" i="10"/>
  <c r="AC1252" i="10"/>
  <c r="AC1238" i="10"/>
  <c r="AC1196" i="10"/>
  <c r="AC1182" i="10"/>
  <c r="AC1126" i="10"/>
  <c r="AC1098" i="10"/>
  <c r="AC1117" i="10"/>
  <c r="AC2468" i="10"/>
  <c r="AC2454" i="10"/>
  <c r="AC2412" i="10"/>
  <c r="AC2398" i="10"/>
  <c r="AC2356" i="10"/>
  <c r="AC2286" i="10"/>
  <c r="AC2258" i="10"/>
  <c r="AC2244" i="10"/>
  <c r="AC2132" i="10"/>
  <c r="AC2076" i="10"/>
  <c r="AC2020" i="10"/>
  <c r="AC1908" i="10"/>
  <c r="AC1894" i="10"/>
  <c r="AC1838" i="10"/>
  <c r="AC1782" i="10"/>
  <c r="AC1740" i="10"/>
  <c r="AC1726" i="10"/>
  <c r="AC1684" i="10"/>
  <c r="AC1614" i="10"/>
  <c r="AC1460" i="10"/>
  <c r="AC1404" i="10"/>
  <c r="AC1390" i="10"/>
  <c r="AC1334" i="10"/>
  <c r="AC1306" i="10"/>
  <c r="AC1278" i="10"/>
  <c r="AC1222" i="10"/>
  <c r="AC1194" i="10"/>
  <c r="AC1180" i="10"/>
  <c r="AC1110" i="10"/>
  <c r="AC2475" i="10"/>
  <c r="AC2461" i="10"/>
  <c r="AC2419" i="10"/>
  <c r="AC2363" i="10"/>
  <c r="AC2293" i="10"/>
  <c r="AC2251" i="10"/>
  <c r="AC2237" i="10"/>
  <c r="AC2209" i="10"/>
  <c r="AC2181" i="10"/>
  <c r="AC2139" i="10"/>
  <c r="AC2083" i="10"/>
  <c r="AC2027" i="10"/>
  <c r="AC1971" i="10"/>
  <c r="AC1957" i="10"/>
  <c r="AC1915" i="10"/>
  <c r="AC1803" i="10"/>
  <c r="AC1775" i="10"/>
  <c r="AC1747" i="10"/>
  <c r="AC1691" i="10"/>
  <c r="AC1635" i="10"/>
  <c r="AC1579" i="10"/>
  <c r="AC1565" i="10"/>
  <c r="AC1509" i="10"/>
  <c r="AC1411" i="10"/>
  <c r="AC1397" i="10"/>
  <c r="AC1341" i="10"/>
  <c r="AC1299" i="10"/>
  <c r="AC2474" i="10"/>
  <c r="AC2418" i="10"/>
  <c r="AC2404" i="10"/>
  <c r="AC2444" i="10"/>
  <c r="AC2430" i="10"/>
  <c r="AC2402" i="10"/>
  <c r="AC2388" i="10"/>
  <c r="AC2318" i="10"/>
  <c r="AC2276" i="10"/>
  <c r="AC2234" i="10"/>
  <c r="AC2220" i="10"/>
  <c r="AC2206" i="10"/>
  <c r="AC2164" i="10"/>
  <c r="AC2108" i="10"/>
  <c r="AC2094" i="10"/>
  <c r="AC2052" i="10"/>
  <c r="AC1954" i="10"/>
  <c r="AC1940" i="10"/>
  <c r="AC1898" i="10"/>
  <c r="AC1884" i="10"/>
  <c r="AC1870" i="10"/>
  <c r="AC1828" i="10"/>
  <c r="AC1814" i="10"/>
  <c r="AC1772" i="10"/>
  <c r="AC1716" i="10"/>
  <c r="AC1646" i="10"/>
  <c r="AC1604" i="10"/>
  <c r="AC1534" i="10"/>
  <c r="AC1492" i="10"/>
  <c r="AC1478" i="10"/>
  <c r="AC1450" i="10"/>
  <c r="AC1394" i="10"/>
  <c r="AC1324" i="10"/>
  <c r="AC1310" i="10"/>
  <c r="AC1254" i="10"/>
  <c r="AC1226" i="10"/>
  <c r="AC1212" i="10"/>
  <c r="AC1198" i="10"/>
  <c r="AC1156" i="10"/>
  <c r="AC1142" i="10"/>
  <c r="AC1100" i="10"/>
  <c r="AC2437" i="10"/>
  <c r="AC2395" i="10"/>
  <c r="AC2353" i="10"/>
  <c r="AC2339" i="10"/>
  <c r="AC2325" i="10"/>
  <c r="AC2311" i="10"/>
  <c r="AC2283" i="10"/>
  <c r="AC2269" i="10"/>
  <c r="AC2227" i="10"/>
  <c r="AC2185" i="10"/>
  <c r="AC2101" i="10"/>
  <c r="AC2059" i="10"/>
  <c r="AC2017" i="10"/>
  <c r="AC2003" i="10"/>
  <c r="AC1989" i="10"/>
  <c r="AC1961" i="10"/>
  <c r="AC1919" i="10"/>
  <c r="AC1877" i="10"/>
  <c r="AC1835" i="10"/>
  <c r="AC1821" i="10"/>
  <c r="AC1793" i="10"/>
  <c r="AC1765" i="10"/>
  <c r="AC1723" i="10"/>
  <c r="AC1653" i="10"/>
  <c r="AC1611" i="10"/>
  <c r="AC1555" i="10"/>
  <c r="AC1541" i="10"/>
  <c r="AC1499" i="10"/>
  <c r="AC1485" i="10"/>
  <c r="AC1373" i="10"/>
  <c r="AC1331" i="10"/>
  <c r="AC1205" i="10"/>
  <c r="AC1149" i="10"/>
  <c r="AC2477" i="10"/>
  <c r="AC2449" i="10"/>
  <c r="AC2435" i="10"/>
  <c r="AC2421" i="10"/>
  <c r="AC2379" i="10"/>
  <c r="AC2365" i="10"/>
  <c r="AC2337" i="10"/>
  <c r="AC2309" i="10"/>
  <c r="AC2281" i="10"/>
  <c r="AC2267" i="10"/>
  <c r="AC2253" i="10"/>
  <c r="AC2239" i="10"/>
  <c r="AC2225" i="10"/>
  <c r="AC2211" i="10"/>
  <c r="AC2197" i="10"/>
  <c r="AC2155" i="10"/>
  <c r="AC2141" i="10"/>
  <c r="AC2099" i="10"/>
  <c r="AC2071" i="10"/>
  <c r="AC2057" i="10"/>
  <c r="AC2043" i="10"/>
  <c r="AC2029" i="10"/>
  <c r="AC2015" i="10"/>
  <c r="AC2001" i="10"/>
  <c r="AC1945" i="10"/>
  <c r="AC1931" i="10"/>
  <c r="AC1917" i="10"/>
  <c r="AC1889" i="10"/>
  <c r="AC1875" i="10"/>
  <c r="AC1833" i="10"/>
  <c r="AC1805" i="10"/>
  <c r="AC1749" i="10"/>
  <c r="AC1693" i="10"/>
  <c r="AC1651" i="10"/>
  <c r="AC1637" i="10"/>
  <c r="AC1595" i="10"/>
  <c r="AC1581" i="10"/>
  <c r="AC1483" i="10"/>
  <c r="AC1469" i="10"/>
  <c r="AC1413" i="10"/>
  <c r="AC1357" i="10"/>
  <c r="AC1301" i="10"/>
  <c r="AC1245" i="10"/>
  <c r="AC1203" i="10"/>
  <c r="AC1189" i="10"/>
  <c r="AC1133" i="10"/>
  <c r="AC2373" i="10"/>
  <c r="AC2205" i="10"/>
  <c r="AC1365" i="10"/>
  <c r="AC1267" i="10"/>
  <c r="AC2478" i="10"/>
  <c r="AC2226" i="10"/>
  <c r="AC2030" i="10"/>
  <c r="AC1890" i="10"/>
  <c r="AC1806" i="10"/>
  <c r="AC1708" i="10"/>
  <c r="AC1582" i="10"/>
  <c r="AC2473" i="10"/>
  <c r="AC2459" i="10"/>
  <c r="AC2445" i="10"/>
  <c r="AC2417" i="10"/>
  <c r="AC2403" i="10"/>
  <c r="AC2390" i="10"/>
  <c r="AC2348" i="10"/>
  <c r="AC2334" i="10"/>
  <c r="AC2292" i="10"/>
  <c r="AC2278" i="10"/>
  <c r="AC2236" i="10"/>
  <c r="AC2222" i="10"/>
  <c r="AC2180" i="10"/>
  <c r="AC2166" i="10"/>
  <c r="AC2138" i="10"/>
  <c r="AC2124" i="10"/>
  <c r="AC2082" i="10"/>
  <c r="AC2068" i="10"/>
  <c r="AC2054" i="10"/>
  <c r="AC2012" i="10"/>
  <c r="AC1998" i="10"/>
  <c r="AC1956" i="10"/>
  <c r="AC1942" i="10"/>
  <c r="AC1900" i="10"/>
  <c r="AC1858" i="10"/>
  <c r="AC1844" i="10"/>
  <c r="AC1830" i="10"/>
  <c r="AC1788" i="10"/>
  <c r="AC1774" i="10"/>
  <c r="AC1732" i="10"/>
  <c r="AC1690" i="10"/>
  <c r="AC1676" i="10"/>
  <c r="AC1662" i="10"/>
  <c r="AC1620" i="10"/>
  <c r="AC1578" i="10"/>
  <c r="AC1508" i="10"/>
  <c r="AC1494" i="10"/>
  <c r="AC1466" i="10"/>
  <c r="AC1452" i="10"/>
  <c r="AC1410" i="10"/>
  <c r="AC1382" i="10"/>
  <c r="AC1340" i="10"/>
  <c r="AC1298" i="10"/>
  <c r="AC1284" i="10"/>
  <c r="AC1270" i="10"/>
  <c r="AC1242" i="10"/>
  <c r="AC1228" i="10"/>
  <c r="AC1214" i="10"/>
  <c r="AC1158" i="10"/>
  <c r="AC1102" i="10"/>
  <c r="AC2467" i="10"/>
  <c r="AC2453" i="10"/>
  <c r="AC2425" i="10"/>
  <c r="AC2397" i="10"/>
  <c r="AC2355" i="10"/>
  <c r="AC2299" i="10"/>
  <c r="AC2285" i="10"/>
  <c r="AC2257" i="10"/>
  <c r="AC2243" i="10"/>
  <c r="AC2229" i="10"/>
  <c r="AC2173" i="10"/>
  <c r="AC2145" i="10"/>
  <c r="AC2131" i="10"/>
  <c r="AC2117" i="10"/>
  <c r="AC2089" i="10"/>
  <c r="AC2061" i="10"/>
  <c r="AC2019" i="10"/>
  <c r="AC2005" i="10"/>
  <c r="AC1977" i="10"/>
  <c r="AC1949" i="10"/>
  <c r="AC1921" i="10"/>
  <c r="AC1893" i="10"/>
  <c r="AC1865" i="10"/>
  <c r="AC1837" i="10"/>
  <c r="AC1809" i="10"/>
  <c r="AC1781" i="10"/>
  <c r="AC1627" i="10"/>
  <c r="AC1613" i="10"/>
  <c r="AC1571" i="10"/>
  <c r="AC1557" i="10"/>
  <c r="AC1543" i="10"/>
  <c r="AC1515" i="10"/>
  <c r="AC1445" i="10"/>
  <c r="AC1403" i="10"/>
  <c r="AC1389" i="10"/>
  <c r="AC1347" i="10"/>
  <c r="AC1333" i="10"/>
  <c r="AC1277" i="10"/>
  <c r="AC1123" i="10"/>
  <c r="AC1109" i="10"/>
  <c r="AC2380" i="10"/>
  <c r="AC2324" i="10"/>
  <c r="AC2310" i="10"/>
  <c r="AC2198" i="10"/>
  <c r="AC2100" i="10"/>
  <c r="AC2086" i="10"/>
  <c r="AC2044" i="10"/>
  <c r="AC1918" i="10"/>
  <c r="AC1862" i="10"/>
  <c r="AC1834" i="10"/>
  <c r="AC1820" i="10"/>
  <c r="AC1750" i="10"/>
  <c r="AC1722" i="10"/>
  <c r="AC1526" i="10"/>
  <c r="AC1470" i="10"/>
  <c r="AC1358" i="10"/>
  <c r="AC1302" i="10"/>
  <c r="AC1274" i="10"/>
  <c r="AC1190" i="10"/>
  <c r="AC1148" i="10"/>
  <c r="AC2443" i="10"/>
  <c r="AC2429" i="10"/>
  <c r="AC2317" i="10"/>
  <c r="AC2275" i="10"/>
  <c r="AC2219" i="10"/>
  <c r="AC2149" i="10"/>
  <c r="AC1995" i="10"/>
  <c r="AC1869" i="10"/>
  <c r="AC1785" i="10"/>
  <c r="AC1701" i="10"/>
  <c r="AC1463" i="10"/>
  <c r="AC1435" i="10"/>
  <c r="AC1421" i="10"/>
  <c r="AC1379" i="10"/>
  <c r="AC1211" i="10"/>
  <c r="AC1155" i="10"/>
  <c r="AC2389" i="10"/>
  <c r="AC2361" i="10"/>
  <c r="AC2347" i="10"/>
  <c r="AC2333" i="10"/>
  <c r="AC2291" i="10"/>
  <c r="AC2249" i="10"/>
  <c r="AC2235" i="10"/>
  <c r="AC2221" i="10"/>
  <c r="AC2207" i="10"/>
  <c r="AC2179" i="10"/>
  <c r="AC2165" i="10"/>
  <c r="AC2137" i="10"/>
  <c r="AC2123" i="10"/>
  <c r="AC2109" i="10"/>
  <c r="AC2067" i="10"/>
  <c r="AC2053" i="10"/>
  <c r="AC2011" i="10"/>
  <c r="AC1997" i="10"/>
  <c r="AC1955" i="10"/>
  <c r="AC1913" i="10"/>
  <c r="AC1899" i="10"/>
  <c r="AC1885" i="10"/>
  <c r="AC1857" i="10"/>
  <c r="AC1843" i="10"/>
  <c r="AC1815" i="10"/>
  <c r="AC1801" i="10"/>
  <c r="AC1787" i="10"/>
  <c r="AC1773" i="10"/>
  <c r="AC1717" i="10"/>
  <c r="AC1675" i="10"/>
  <c r="AC1661" i="10"/>
  <c r="AC1619" i="10"/>
  <c r="AC1605" i="10"/>
  <c r="AC1563" i="10"/>
  <c r="AC1549" i="10"/>
  <c r="AC1493" i="10"/>
  <c r="AC1451" i="10"/>
  <c r="AC1437" i="10"/>
  <c r="AC1381" i="10"/>
  <c r="AC1339" i="10"/>
  <c r="AC1283" i="10"/>
  <c r="AC1213" i="10"/>
  <c r="AC1171" i="10"/>
  <c r="AC1157" i="10"/>
  <c r="AC1115" i="10"/>
  <c r="AC1101" i="10"/>
  <c r="AC2466" i="10"/>
  <c r="AC2452" i="10"/>
  <c r="AC2438" i="10"/>
  <c r="AC2382" i="10"/>
  <c r="AC2340" i="10"/>
  <c r="AC2326" i="10"/>
  <c r="AC2298" i="10"/>
  <c r="AC2284" i="10"/>
  <c r="AC2270" i="10"/>
  <c r="AC2214" i="10"/>
  <c r="AC2172" i="10"/>
  <c r="AC2158" i="10"/>
  <c r="AC2130" i="10"/>
  <c r="AC2102" i="10"/>
  <c r="AC2046" i="10"/>
  <c r="AC1990" i="10"/>
  <c r="AC1962" i="10"/>
  <c r="AC1948" i="10"/>
  <c r="AC1934" i="10"/>
  <c r="AC1878" i="10"/>
  <c r="AC1794" i="10"/>
  <c r="AC1780" i="10"/>
  <c r="AC1738" i="10"/>
  <c r="AC1710" i="10"/>
  <c r="AC1668" i="10"/>
  <c r="AC1654" i="10"/>
  <c r="AC1612" i="10"/>
  <c r="AC1570" i="10"/>
  <c r="AC1556" i="10"/>
  <c r="AC1500" i="10"/>
  <c r="AC1486" i="10"/>
  <c r="AC1430" i="10"/>
  <c r="AC1332" i="10"/>
  <c r="AC1318" i="10"/>
  <c r="AC1276" i="10"/>
  <c r="AC1262" i="10"/>
  <c r="AC1206" i="10"/>
  <c r="AC1150" i="10"/>
  <c r="AC1094" i="10"/>
  <c r="AC2038" i="10"/>
  <c r="AC1982" i="10"/>
  <c r="AC1926" i="10"/>
  <c r="AC1590" i="10"/>
  <c r="AC2465" i="10"/>
  <c r="AC1667" i="10"/>
  <c r="AC1387" i="10"/>
  <c r="AC1317" i="10"/>
  <c r="AC1261" i="10"/>
  <c r="AC1107" i="10"/>
  <c r="AC2436" i="10"/>
  <c r="AC2422" i="10"/>
  <c r="AC2394" i="10"/>
  <c r="AC2366" i="10"/>
  <c r="AC2282" i="10"/>
  <c r="AC2254" i="10"/>
  <c r="AC2212" i="10"/>
  <c r="AC2142" i="10"/>
  <c r="AC2002" i="10"/>
  <c r="AC1974" i="10"/>
  <c r="AC1876" i="10"/>
  <c r="AC1694" i="10"/>
  <c r="AC1666" i="10"/>
  <c r="AC1540" i="10"/>
  <c r="AC1484" i="10"/>
  <c r="AC1414" i="10"/>
  <c r="AC1372" i="10"/>
  <c r="AC1316" i="10"/>
  <c r="AC1260" i="10"/>
  <c r="AC1246" i="10"/>
  <c r="AC1218" i="10"/>
  <c r="AC1204" i="10"/>
  <c r="AC1162" i="10"/>
  <c r="AC1134" i="10"/>
  <c r="AC2401" i="10"/>
  <c r="AC2289" i="10"/>
  <c r="AC2261" i="10"/>
  <c r="AC2233" i="10"/>
  <c r="AC2163" i="10"/>
  <c r="AC2121" i="10"/>
  <c r="AC2093" i="10"/>
  <c r="AC2065" i="10"/>
  <c r="AC2037" i="10"/>
  <c r="AC2009" i="10"/>
  <c r="AC1981" i="10"/>
  <c r="AC1925" i="10"/>
  <c r="AC1897" i="10"/>
  <c r="AC1827" i="10"/>
  <c r="AC1771" i="10"/>
  <c r="AC1757" i="10"/>
  <c r="AC1715" i="10"/>
  <c r="AC1295" i="10"/>
  <c r="AC1253" i="10"/>
  <c r="AC1141" i="10"/>
  <c r="AC2370" i="10"/>
  <c r="AC2188" i="10"/>
  <c r="AC1796" i="10"/>
  <c r="AC1166" i="10"/>
  <c r="AC2307" i="10"/>
  <c r="AC1817" i="10"/>
  <c r="AC1453" i="10"/>
  <c r="AC1285" i="10"/>
  <c r="AC2342" i="10"/>
  <c r="AC2230" i="10"/>
  <c r="AC2062" i="10"/>
  <c r="AC2006" i="10"/>
  <c r="AC1698" i="10"/>
  <c r="AC1558" i="10"/>
  <c r="AC1502" i="10"/>
  <c r="AC1446" i="10"/>
  <c r="AC1348" i="10"/>
  <c r="AC1124" i="10"/>
  <c r="AC2377" i="10"/>
  <c r="AC2321" i="10"/>
  <c r="AC2041" i="10"/>
  <c r="AC1845" i="10"/>
  <c r="AC1733" i="10"/>
  <c r="AC1173" i="10"/>
  <c r="AC2391" i="10"/>
  <c r="AC2167" i="10"/>
  <c r="AC1677" i="10"/>
  <c r="AC1229" i="10"/>
  <c r="AC2300" i="10"/>
  <c r="AC2174" i="10"/>
  <c r="AC2090" i="10"/>
  <c r="AC1516" i="10"/>
  <c r="AC2349" i="10"/>
  <c r="AC2279" i="10"/>
  <c r="AC1243" i="10"/>
  <c r="AC2463" i="10"/>
  <c r="AC2393" i="10"/>
  <c r="AC2479" i="10"/>
  <c r="AC2471" i="10"/>
  <c r="AC2455" i="10"/>
  <c r="AC2447" i="10"/>
  <c r="AC2439" i="10"/>
  <c r="AC2431" i="10"/>
  <c r="AC2423" i="10"/>
  <c r="AC2415" i="10"/>
  <c r="AC2407" i="10"/>
  <c r="AC2399" i="10"/>
  <c r="AC2383" i="10"/>
  <c r="AC2375" i="10"/>
  <c r="AC2367" i="10"/>
  <c r="AC2359" i="10"/>
  <c r="AC2351" i="10"/>
  <c r="AC2343" i="10"/>
  <c r="AC2335" i="10"/>
  <c r="AC2327" i="10"/>
  <c r="AC2319" i="10"/>
  <c r="AC2303" i="10"/>
  <c r="AC2295" i="10"/>
  <c r="AC2271" i="10"/>
  <c r="AC2263" i="10"/>
  <c r="AC2255" i="10"/>
  <c r="AC2247" i="10"/>
  <c r="AC2231" i="10"/>
  <c r="AC2223" i="10"/>
  <c r="AC2215" i="10"/>
  <c r="AC2199" i="10"/>
  <c r="AC2191" i="10"/>
  <c r="AC2183" i="10"/>
  <c r="AC2175" i="10"/>
  <c r="AC2159" i="10"/>
  <c r="AC2143" i="10"/>
  <c r="AC2135" i="10"/>
  <c r="AC2127" i="10"/>
  <c r="AC2111" i="10"/>
  <c r="AC2103" i="10"/>
  <c r="AC2095" i="10"/>
  <c r="AC2079" i="10"/>
  <c r="AC2063" i="10"/>
  <c r="AC2055" i="10"/>
  <c r="AC2047" i="10"/>
  <c r="AC2039" i="10"/>
  <c r="AC2031" i="10"/>
  <c r="AC2007" i="10"/>
  <c r="AC1999" i="10"/>
  <c r="AC1991" i="10"/>
  <c r="AC1983" i="10"/>
  <c r="AC1975" i="10"/>
  <c r="AC1967" i="10"/>
  <c r="AC1951" i="10"/>
  <c r="AC1943" i="10"/>
  <c r="AC1935" i="10"/>
  <c r="AC1927" i="10"/>
  <c r="AC1911" i="10"/>
  <c r="AC1903" i="10"/>
  <c r="AC1887" i="10"/>
  <c r="AC1879" i="10"/>
  <c r="AC1871" i="10"/>
  <c r="AC1863" i="10"/>
  <c r="AC1855" i="10"/>
  <c r="AC1847" i="10"/>
  <c r="AC1839" i="10"/>
  <c r="AC1823" i="10"/>
  <c r="AC1799" i="10"/>
  <c r="AC1791" i="10"/>
  <c r="AC1783" i="10"/>
  <c r="AC1767" i="10"/>
  <c r="AC1759" i="10"/>
  <c r="AC1751" i="10"/>
  <c r="AC1743" i="10"/>
  <c r="AC1735" i="10"/>
  <c r="AC1727" i="10"/>
  <c r="AC1719" i="10"/>
  <c r="AC1711" i="10"/>
  <c r="AC1703" i="10"/>
  <c r="AC1695" i="10"/>
  <c r="AC1687" i="10"/>
  <c r="AC1679" i="10"/>
  <c r="AC1671" i="10"/>
  <c r="AC1663" i="10"/>
  <c r="AC1655" i="10"/>
  <c r="AC1647" i="10"/>
  <c r="AC1639" i="10"/>
  <c r="AC1631" i="10"/>
  <c r="AC1623" i="10"/>
  <c r="AC1615" i="10"/>
  <c r="AC1607" i="10"/>
  <c r="AC1599" i="10"/>
  <c r="AC1591" i="10"/>
  <c r="AC1583" i="10"/>
  <c r="AC1575" i="10"/>
  <c r="AC1567" i="10"/>
  <c r="AC1559" i="10"/>
  <c r="AC1551" i="10"/>
  <c r="AC1535" i="10"/>
  <c r="AC1527" i="10"/>
  <c r="AC1519" i="10"/>
  <c r="AC1495" i="10"/>
  <c r="AC1487" i="10"/>
  <c r="AC1471" i="10"/>
  <c r="AC1455" i="10"/>
  <c r="AC1447" i="10"/>
  <c r="AC1439" i="10"/>
  <c r="AC1431" i="10"/>
  <c r="AC1423" i="10"/>
  <c r="AC1415" i="10"/>
  <c r="AC1407" i="10"/>
  <c r="AC1399" i="10"/>
  <c r="AC1391" i="10"/>
  <c r="AC1383" i="10"/>
  <c r="AC1375" i="10"/>
  <c r="AC1367" i="10"/>
  <c r="AC1359" i="10"/>
  <c r="AC1351" i="10"/>
  <c r="AC1335" i="10"/>
  <c r="AC1327" i="10"/>
  <c r="AC1319" i="10"/>
  <c r="AC1303" i="10"/>
  <c r="AC1287" i="10"/>
  <c r="AC1271" i="10"/>
  <c r="AC1263" i="10"/>
  <c r="AC1255" i="10"/>
  <c r="AC1239" i="10"/>
  <c r="AC1231" i="10"/>
  <c r="AC1223" i="10"/>
  <c r="AC1207" i="10"/>
  <c r="AC1199" i="10"/>
  <c r="AC1191" i="10"/>
  <c r="AC1175" i="10"/>
  <c r="AC1167" i="10"/>
  <c r="AC1159" i="10"/>
  <c r="AC1143" i="10"/>
  <c r="AC1135" i="10"/>
  <c r="AC1127" i="10"/>
  <c r="AC1111" i="10"/>
  <c r="AC1103" i="10"/>
  <c r="AC1095" i="10"/>
  <c r="AC1528" i="10"/>
  <c r="AC1368" i="10"/>
  <c r="AC2078" i="10"/>
  <c r="AC2014" i="10"/>
  <c r="AC1950" i="10"/>
  <c r="AC1886" i="10"/>
  <c r="AC1822" i="10"/>
  <c r="AC1766" i="10"/>
  <c r="AC1734" i="10"/>
  <c r="AC1702" i="10"/>
  <c r="AC1670" i="10"/>
  <c r="AC1638" i="10"/>
  <c r="AC1606" i="10"/>
  <c r="AC1574" i="10"/>
  <c r="AC1542" i="10"/>
  <c r="AC1438" i="10"/>
  <c r="AC1406" i="10"/>
  <c r="AC1374" i="10"/>
  <c r="AC2458" i="10"/>
  <c r="AC2450" i="10"/>
  <c r="AC2442" i="10"/>
  <c r="AC2434" i="10"/>
  <c r="AC2426" i="10"/>
  <c r="AC2410" i="10"/>
  <c r="AC2386" i="10"/>
  <c r="AC2378" i="10"/>
  <c r="AC2362" i="10"/>
  <c r="AC2354" i="10"/>
  <c r="AC2346" i="10"/>
  <c r="AC2338" i="10"/>
  <c r="AC2314" i="10"/>
  <c r="AC2290" i="10"/>
  <c r="AC2274" i="10"/>
  <c r="AC2266" i="10"/>
  <c r="AC2250" i="10"/>
  <c r="AC2242" i="10"/>
  <c r="AC2202" i="10"/>
  <c r="AC2194" i="10"/>
  <c r="AC2186" i="10"/>
  <c r="AC2178" i="10"/>
  <c r="AC2170" i="10"/>
  <c r="AC2162" i="10"/>
  <c r="AC2146" i="10"/>
  <c r="AC2122" i="10"/>
  <c r="AC2114" i="10"/>
  <c r="AC2098" i="10"/>
  <c r="AC2074" i="10"/>
  <c r="AC2066" i="10"/>
  <c r="AC2058" i="10"/>
  <c r="AC2034" i="10"/>
  <c r="AC2018" i="10"/>
  <c r="AC2010" i="10"/>
  <c r="AC1994" i="10"/>
  <c r="AC1986" i="10"/>
  <c r="AC1970" i="10"/>
  <c r="AC1946" i="10"/>
  <c r="AC1930" i="10"/>
  <c r="AC1922" i="10"/>
  <c r="AC1906" i="10"/>
  <c r="AC1866" i="10"/>
  <c r="AC1842" i="10"/>
  <c r="AC1826" i="10"/>
  <c r="AC1810" i="10"/>
  <c r="AC1802" i="10"/>
  <c r="AC1778" i="10"/>
  <c r="AC1754" i="10"/>
  <c r="AC1730" i="10"/>
  <c r="AC1706" i="10"/>
  <c r="AC1674" i="10"/>
  <c r="AC1658" i="10"/>
  <c r="AC1642" i="10"/>
  <c r="AC1634" i="10"/>
  <c r="AC1626" i="10"/>
  <c r="AC1610" i="10"/>
  <c r="AC1594" i="10"/>
  <c r="AC1562" i="10"/>
  <c r="AC1546" i="10"/>
  <c r="AC1538" i="10"/>
  <c r="AC1530" i="10"/>
  <c r="AC1522" i="10"/>
  <c r="AC1514" i="10"/>
  <c r="AC1506" i="10"/>
  <c r="AC1498" i="10"/>
  <c r="AC1490" i="10"/>
  <c r="AC1482" i="10"/>
  <c r="AC1474" i="10"/>
  <c r="AC1458" i="10"/>
  <c r="AC1442" i="10"/>
  <c r="AC1434" i="10"/>
  <c r="AC1426" i="10"/>
  <c r="AC1402" i="10"/>
  <c r="AC1378" i="10"/>
  <c r="AC1370" i="10"/>
  <c r="AC1362" i="10"/>
  <c r="AC1354" i="10"/>
  <c r="AC1346" i="10"/>
  <c r="AC1338" i="10"/>
  <c r="AC1330" i="10"/>
  <c r="AC1290" i="10"/>
  <c r="AC1282" i="10"/>
  <c r="AC1250" i="10"/>
  <c r="AC1234" i="10"/>
  <c r="AC1210" i="10"/>
  <c r="AC1202" i="10"/>
  <c r="AC1178" i="10"/>
  <c r="AC1170" i="10"/>
  <c r="AC1154" i="10"/>
  <c r="AC1138" i="10"/>
  <c r="AC1130" i="10"/>
  <c r="AC1122" i="10"/>
  <c r="AC1114" i="10"/>
  <c r="AC1106" i="10"/>
  <c r="AC2457" i="10"/>
  <c r="AC2433" i="10"/>
  <c r="AC2385" i="10"/>
  <c r="AC2369" i="10"/>
  <c r="AC2345" i="10"/>
  <c r="AC2313" i="10"/>
  <c r="AC2305" i="10"/>
  <c r="AC2273" i="10"/>
  <c r="AC2241" i="10"/>
  <c r="AC2201" i="10"/>
  <c r="AC2177" i="10"/>
  <c r="AC2169" i="10"/>
  <c r="AC2153" i="10"/>
  <c r="AC2113" i="10"/>
  <c r="AC2081" i="10"/>
  <c r="AC2073" i="10"/>
  <c r="AC2025" i="10"/>
  <c r="AC1953" i="10"/>
  <c r="AC1929" i="10"/>
  <c r="AC1881" i="10"/>
  <c r="AC1873" i="10"/>
  <c r="AC1825" i="10"/>
  <c r="AC2469" i="10"/>
  <c r="AC2405" i="10"/>
  <c r="AC2341" i="10"/>
  <c r="AC2277" i="10"/>
  <c r="AC2213" i="10"/>
  <c r="AC2125" i="10"/>
  <c r="AC2085" i="10"/>
  <c r="AC2069" i="10"/>
  <c r="AC2045" i="10"/>
  <c r="AC2021" i="10"/>
  <c r="AC2013" i="10"/>
  <c r="AC1973" i="10"/>
  <c r="AC1941" i="10"/>
  <c r="AC1933" i="10"/>
  <c r="AC1901" i="10"/>
  <c r="AC1861" i="10"/>
  <c r="AC1829" i="10"/>
  <c r="AC1813" i="10"/>
  <c r="AC1789" i="10"/>
  <c r="AC1725" i="10"/>
  <c r="AC1669" i="10"/>
  <c r="AC1645" i="10"/>
  <c r="AC1621" i="10"/>
  <c r="AC1597" i="10"/>
  <c r="AC1589" i="10"/>
  <c r="AC1533" i="10"/>
  <c r="AC1525" i="10"/>
  <c r="AC1501" i="10"/>
  <c r="AC1477" i="10"/>
  <c r="AC1429" i="10"/>
  <c r="AC1349" i="10"/>
  <c r="AC1325" i="10"/>
  <c r="AC1221" i="10"/>
  <c r="AC1197" i="10"/>
  <c r="AC1093" i="10"/>
  <c r="AC2451" i="10"/>
  <c r="AC2387" i="10"/>
  <c r="AC2323" i="10"/>
  <c r="AC2259" i="10"/>
  <c r="AC2195" i="10"/>
  <c r="AC2171" i="10"/>
  <c r="AC2115" i="10"/>
  <c r="AC2107" i="10"/>
  <c r="AC2075" i="10"/>
  <c r="AC2035" i="10"/>
  <c r="AC1963" i="10"/>
  <c r="AC1907" i="10"/>
  <c r="AC1891" i="10"/>
  <c r="AC1883" i="10"/>
  <c r="AC1851" i="10"/>
  <c r="AC1819" i="10"/>
  <c r="AC1779" i="10"/>
  <c r="AC1755" i="10"/>
  <c r="AC1739" i="10"/>
  <c r="AC1731" i="10"/>
  <c r="AC1707" i="10"/>
  <c r="AC1699" i="10"/>
  <c r="AC1683" i="10"/>
  <c r="AC1659" i="10"/>
  <c r="AC1603" i="10"/>
  <c r="AC1547" i="10"/>
  <c r="AC1507" i="10"/>
  <c r="AC1467" i="10"/>
  <c r="AC1443" i="10"/>
  <c r="AC1395" i="10"/>
  <c r="AC1371" i="10"/>
  <c r="AC1315" i="10"/>
  <c r="AC1275" i="10"/>
  <c r="AC1187" i="10"/>
  <c r="AC1147" i="10"/>
  <c r="AC2106" i="10"/>
  <c r="AC2042" i="10"/>
  <c r="AC1978" i="10"/>
  <c r="AC1914" i="10"/>
  <c r="AC1850" i="10"/>
  <c r="AC1786" i="10"/>
  <c r="AC1746" i="10"/>
  <c r="AC1714" i="10"/>
  <c r="AC1682" i="10"/>
  <c r="AC1650" i="10"/>
  <c r="AC1618" i="10"/>
  <c r="AC1586" i="10"/>
  <c r="AC1554" i="10"/>
  <c r="AC1418" i="10"/>
  <c r="AC1386" i="10"/>
  <c r="AC2460" i="10"/>
  <c r="AC2396" i="10"/>
  <c r="AC2332" i="10"/>
  <c r="AC2268" i="10"/>
  <c r="AC2204" i="10"/>
  <c r="AC2156" i="10"/>
  <c r="AC2116" i="10"/>
  <c r="AC2092" i="10"/>
  <c r="AC2004" i="10"/>
  <c r="AC1988" i="10"/>
  <c r="AC1964" i="10"/>
  <c r="AC1860" i="10"/>
  <c r="AC1836" i="10"/>
  <c r="AC1764" i="10"/>
  <c r="AC1644" i="10"/>
  <c r="AC1572" i="10"/>
  <c r="AC1548" i="10"/>
  <c r="AC1468" i="10"/>
  <c r="AC1444" i="10"/>
  <c r="AC1420" i="10"/>
  <c r="AC1388" i="10"/>
  <c r="AC1364" i="10"/>
  <c r="AC1300" i="10"/>
  <c r="AC1292" i="10"/>
  <c r="AC1268" i="10"/>
  <c r="AC1244" i="10"/>
  <c r="AC1236" i="10"/>
  <c r="AC1172" i="10"/>
  <c r="AC1164" i="10"/>
  <c r="AC1140" i="10"/>
  <c r="AC1116" i="10"/>
  <c r="AC1108" i="10"/>
  <c r="AC2087" i="10"/>
  <c r="AC2023" i="10"/>
  <c r="AC1959" i="10"/>
  <c r="AC1895" i="10"/>
  <c r="AC1831" i="10"/>
  <c r="AC1511" i="10"/>
  <c r="AC1479" i="10"/>
  <c r="AC1343" i="10"/>
  <c r="AC1311" i="10"/>
  <c r="AC1279" i="10"/>
  <c r="AC1247" i="10"/>
  <c r="AC1215" i="10"/>
  <c r="AC1183" i="10"/>
  <c r="AC1151" i="10"/>
  <c r="AC1119" i="10"/>
  <c r="AC2097" i="10"/>
  <c r="AC2033" i="10"/>
  <c r="AC1969" i="10"/>
  <c r="AC1905" i="10"/>
  <c r="AC1841" i="10"/>
  <c r="AC1777" i="10"/>
  <c r="AC1448" i="10"/>
  <c r="AC2051" i="10"/>
  <c r="AC1987" i="10"/>
  <c r="AC1923" i="10"/>
  <c r="AC1859" i="10"/>
  <c r="AC1795" i="10"/>
  <c r="AC1523" i="10"/>
  <c r="AC1491" i="10"/>
  <c r="AC1459" i="10"/>
  <c r="AC1355" i="10"/>
  <c r="AC1323" i="10"/>
  <c r="AC1291" i="10"/>
  <c r="AC1259" i="10"/>
  <c r="AC1227" i="10"/>
  <c r="AC1195" i="10"/>
  <c r="AC1163" i="10"/>
  <c r="AC1131" i="10"/>
  <c r="AC1099" i="10"/>
  <c r="AC2060" i="10"/>
  <c r="AC1996" i="10"/>
  <c r="AC1932" i="10"/>
  <c r="AC1868" i="10"/>
  <c r="AC1804" i="10"/>
  <c r="AC1756" i="10"/>
  <c r="AC1724" i="10"/>
  <c r="AC1692" i="10"/>
  <c r="AC1660" i="10"/>
  <c r="AC1628" i="10"/>
  <c r="AC1596" i="10"/>
  <c r="AC1564" i="10"/>
  <c r="AC1532" i="10"/>
  <c r="AC1428" i="10"/>
  <c r="AC1396" i="10"/>
  <c r="AC2480" i="10"/>
  <c r="AC2472" i="10"/>
  <c r="AC2464" i="10"/>
  <c r="AC2456" i="10"/>
  <c r="AC2448" i="10"/>
  <c r="AC2440" i="10"/>
  <c r="AC2432" i="10"/>
  <c r="AC2424" i="10"/>
  <c r="AC2416" i="10"/>
  <c r="AC2408" i="10"/>
  <c r="AC2400" i="10"/>
  <c r="AC2392" i="10"/>
  <c r="AC2384" i="10"/>
  <c r="AC2376" i="10"/>
  <c r="AC1768" i="10"/>
  <c r="AC1752" i="10"/>
  <c r="AC1720" i="10"/>
  <c r="AC1704" i="10"/>
  <c r="AC1688" i="10"/>
  <c r="AC1656" i="10"/>
  <c r="AC1640" i="10"/>
  <c r="AC1624" i="10"/>
  <c r="AC1592" i="10"/>
  <c r="AC1576" i="10"/>
  <c r="AC1560" i="10"/>
  <c r="AC1512" i="10"/>
  <c r="AC1496" i="10"/>
  <c r="AC1464" i="10"/>
  <c r="AC1432" i="10"/>
  <c r="AC1400" i="10"/>
  <c r="AC1384" i="10"/>
  <c r="AC1336" i="10"/>
  <c r="AC1320" i="10"/>
  <c r="AC1304" i="10"/>
  <c r="AC1272" i="10"/>
  <c r="AC1256" i="10"/>
  <c r="AC1240" i="10"/>
  <c r="AC1208" i="10"/>
  <c r="AC1192" i="10"/>
  <c r="AC1176" i="10"/>
  <c r="AC1112" i="10"/>
  <c r="AC2368" i="10"/>
  <c r="AC2360" i="10"/>
  <c r="AC2352" i="10"/>
  <c r="AC2344" i="10"/>
  <c r="AC2336" i="10"/>
  <c r="AC2328" i="10"/>
  <c r="AC2320" i="10"/>
  <c r="AC2312" i="10"/>
  <c r="AC2304" i="10"/>
  <c r="AC2296" i="10"/>
  <c r="AC2288" i="10"/>
  <c r="AC2280" i="10"/>
  <c r="AC2272" i="10"/>
  <c r="AC2264" i="10"/>
  <c r="AC2256" i="10"/>
  <c r="AC2248" i="10"/>
  <c r="AC2240" i="10"/>
  <c r="AC2232" i="10"/>
  <c r="AC2224" i="10"/>
  <c r="AC2216" i="10"/>
  <c r="AC2208" i="10"/>
  <c r="AC2200" i="10"/>
  <c r="AC2192" i="10"/>
  <c r="AC2184" i="10"/>
  <c r="AC2176" i="10"/>
  <c r="AC2168" i="10"/>
  <c r="AC2160" i="10"/>
  <c r="AC2152" i="10"/>
  <c r="AC2144" i="10"/>
  <c r="AC2136" i="10"/>
  <c r="AC2128" i="10"/>
  <c r="AC2120" i="10"/>
  <c r="AC2112" i="10"/>
  <c r="AC2104" i="10"/>
  <c r="AC2096" i="10"/>
  <c r="AC2088" i="10"/>
  <c r="AC2080" i="10"/>
  <c r="AC2072" i="10"/>
  <c r="AC2064" i="10"/>
  <c r="AC2056" i="10"/>
  <c r="AC2048" i="10"/>
  <c r="AC2040" i="10"/>
  <c r="AC2032" i="10"/>
  <c r="AC2024" i="10"/>
  <c r="AC2016" i="10"/>
  <c r="AC2008" i="10"/>
  <c r="AC2000" i="10"/>
  <c r="AC1992" i="10"/>
  <c r="AC1984" i="10"/>
  <c r="AC1976" i="10"/>
  <c r="AC1968" i="10"/>
  <c r="AC1960" i="10"/>
  <c r="AC1952" i="10"/>
  <c r="AC1944" i="10"/>
  <c r="AC1936" i="10"/>
  <c r="AC1928" i="10"/>
  <c r="AC1920" i="10"/>
  <c r="AC1912" i="10"/>
  <c r="AC1904" i="10"/>
  <c r="AC1896" i="10"/>
  <c r="AC1888" i="10"/>
  <c r="AC1880" i="10"/>
  <c r="AC1872" i="10"/>
  <c r="AC1864" i="10"/>
  <c r="AC1856" i="10"/>
  <c r="AC1848" i="10"/>
  <c r="AC1840" i="10"/>
  <c r="AC1832" i="10"/>
  <c r="AC1824" i="10"/>
  <c r="AC1816" i="10"/>
  <c r="AC1808" i="10"/>
  <c r="AC1800" i="10"/>
  <c r="AC1792" i="10"/>
  <c r="AC1784" i="10"/>
  <c r="AC1776" i="10"/>
  <c r="AC1760" i="10"/>
  <c r="AC1744" i="10"/>
  <c r="AC1736" i="10"/>
  <c r="AC1728" i="10"/>
  <c r="AC1712" i="10"/>
  <c r="AC1696" i="10"/>
  <c r="AC1680" i="10"/>
  <c r="AC1672" i="10"/>
  <c r="AC1664" i="10"/>
  <c r="AC1648" i="10"/>
  <c r="AC1632" i="10"/>
  <c r="AC1616" i="10"/>
  <c r="AC1608" i="10"/>
  <c r="AC1600" i="10"/>
  <c r="AC1584" i="10"/>
  <c r="AC1568" i="10"/>
  <c r="AC1552" i="10"/>
  <c r="AC1544" i="10"/>
  <c r="AC1536" i="10"/>
  <c r="AC1520" i="10"/>
  <c r="AC1504" i="10"/>
  <c r="AC1488" i="10"/>
  <c r="AC1480" i="10"/>
  <c r="AC1472" i="10"/>
  <c r="AC1456" i="10"/>
  <c r="AC1440" i="10"/>
  <c r="AC1424" i="10"/>
  <c r="AC1416" i="10"/>
  <c r="AC1408" i="10"/>
  <c r="AC1392" i="10"/>
  <c r="AC1376" i="10"/>
  <c r="AC1360" i="10"/>
  <c r="AC1352" i="10"/>
  <c r="AC1344" i="10"/>
  <c r="AC1328" i="10"/>
  <c r="AC1312" i="10"/>
  <c r="AC1296" i="10"/>
  <c r="AC1288" i="10"/>
  <c r="AC1280" i="10"/>
  <c r="AC1264" i="10"/>
  <c r="AC1248" i="10"/>
  <c r="AC1232" i="10"/>
  <c r="AC1224" i="10"/>
  <c r="AC1216" i="10"/>
  <c r="AC1200" i="10"/>
  <c r="AC1184" i="10"/>
  <c r="AC1168" i="10"/>
  <c r="AC1160" i="10"/>
  <c r="AC1152" i="10"/>
  <c r="AC1144" i="10"/>
  <c r="AC1136" i="10"/>
  <c r="AC1128" i="10"/>
  <c r="AC1120" i="10"/>
  <c r="AC1104" i="10"/>
  <c r="AC1096" i="10"/>
  <c r="AC1769" i="10"/>
  <c r="AC1761" i="10"/>
  <c r="AC1753" i="10"/>
  <c r="AC1745" i="10"/>
  <c r="AC1737" i="10"/>
  <c r="AC1729" i="10"/>
  <c r="AC1721" i="10"/>
  <c r="AC1713" i="10"/>
  <c r="AC1705" i="10"/>
  <c r="AC1697" i="10"/>
  <c r="AC1689" i="10"/>
  <c r="AC1681" i="10"/>
  <c r="AC1673" i="10"/>
  <c r="AC1665" i="10"/>
  <c r="AC1657" i="10"/>
  <c r="AC1649" i="10"/>
  <c r="AC1641" i="10"/>
  <c r="AC1633" i="10"/>
  <c r="AC1625" i="10"/>
  <c r="AC1617" i="10"/>
  <c r="AC1609" i="10"/>
  <c r="AC1601" i="10"/>
  <c r="AC1593" i="10"/>
  <c r="AC1585" i="10"/>
  <c r="AC1577" i="10"/>
  <c r="AC1569" i="10"/>
  <c r="AC1561" i="10"/>
  <c r="AC1553" i="10"/>
  <c r="AC1545" i="10"/>
  <c r="AC1537" i="10"/>
  <c r="AC1529" i="10"/>
  <c r="AC1521" i="10"/>
  <c r="AC1513" i="10"/>
  <c r="AC1505" i="10"/>
  <c r="AC1497" i="10"/>
  <c r="AC1489" i="10"/>
  <c r="AC1481" i="10"/>
  <c r="AC1473" i="10"/>
  <c r="AC1465" i="10"/>
  <c r="AC1457" i="10"/>
  <c r="AC1449" i="10"/>
  <c r="AC1441" i="10"/>
  <c r="AC1433" i="10"/>
  <c r="AC1425" i="10"/>
  <c r="AC1417" i="10"/>
  <c r="AC1409" i="10"/>
  <c r="AC1401" i="10"/>
  <c r="AC1393" i="10"/>
  <c r="AC1385" i="10"/>
  <c r="AC1377" i="10"/>
  <c r="AC1369" i="10"/>
  <c r="AC1361" i="10"/>
  <c r="AC1353" i="10"/>
  <c r="AC1345" i="10"/>
  <c r="AC1337" i="10"/>
  <c r="AC1329" i="10"/>
  <c r="AC1321" i="10"/>
  <c r="AC1313" i="10"/>
  <c r="AC1305" i="10"/>
  <c r="AC1297" i="10"/>
  <c r="AC1289" i="10"/>
  <c r="AC1281" i="10"/>
  <c r="AC1273" i="10"/>
  <c r="AC1265" i="10"/>
  <c r="AC1257" i="10"/>
  <c r="AC1249" i="10"/>
  <c r="AC1241" i="10"/>
  <c r="AC1233" i="10"/>
  <c r="AC1225" i="10"/>
  <c r="AC1217" i="10"/>
  <c r="AC1209" i="10"/>
  <c r="AC1201" i="10"/>
  <c r="AC1193" i="10"/>
  <c r="AC1185" i="10"/>
  <c r="AC1177" i="10"/>
  <c r="AC1169" i="10"/>
  <c r="AC1161" i="10"/>
  <c r="AC1153" i="10"/>
  <c r="AC1145" i="10"/>
  <c r="AC1137" i="10"/>
  <c r="AC1129" i="10"/>
  <c r="AC1121" i="10"/>
  <c r="AC1113" i="10"/>
  <c r="AC1105" i="10"/>
  <c r="AC1097" i="10"/>
  <c r="E4" i="10"/>
  <c r="G4" i="10" s="1"/>
  <c r="F4" i="10"/>
  <c r="F97" i="10"/>
  <c r="F98" i="10"/>
  <c r="F99" i="10"/>
  <c r="F100" i="10"/>
  <c r="F101" i="10"/>
  <c r="F102" i="10"/>
  <c r="F103" i="10"/>
  <c r="F104" i="10"/>
  <c r="F105" i="10"/>
  <c r="F106" i="10"/>
  <c r="F107" i="10"/>
  <c r="F108" i="10"/>
  <c r="F109" i="10"/>
  <c r="F110" i="10"/>
  <c r="F111" i="10"/>
  <c r="F112" i="10"/>
  <c r="F113" i="10"/>
  <c r="F114" i="10"/>
  <c r="F115" i="10"/>
  <c r="F116" i="10"/>
  <c r="F117" i="10"/>
  <c r="F118" i="10"/>
  <c r="F119" i="10"/>
  <c r="F120" i="10"/>
  <c r="F121" i="10"/>
  <c r="F122" i="10"/>
  <c r="F123" i="10"/>
  <c r="F124" i="10"/>
  <c r="F125" i="10"/>
  <c r="F126" i="10"/>
  <c r="F127" i="10"/>
  <c r="F128" i="10"/>
  <c r="F129" i="10"/>
  <c r="F130" i="10"/>
  <c r="F131" i="10"/>
  <c r="F132" i="10"/>
  <c r="F133" i="10"/>
  <c r="F134" i="10"/>
  <c r="F135" i="10"/>
  <c r="F136" i="10"/>
  <c r="F137" i="10"/>
  <c r="F138" i="10"/>
  <c r="F139" i="10"/>
  <c r="F140" i="10"/>
  <c r="F141" i="10"/>
  <c r="F142" i="10"/>
  <c r="F143" i="10"/>
  <c r="F144" i="10"/>
  <c r="F145" i="10"/>
  <c r="F146" i="10"/>
  <c r="F147" i="10"/>
  <c r="F148" i="10"/>
  <c r="F149" i="10"/>
  <c r="F150" i="10"/>
  <c r="F151" i="10"/>
  <c r="F152" i="10"/>
  <c r="F153" i="10"/>
  <c r="F154" i="10"/>
  <c r="F155" i="10"/>
  <c r="F156" i="10"/>
  <c r="F157" i="10"/>
  <c r="F158" i="10"/>
  <c r="F159" i="10"/>
  <c r="F160" i="10"/>
  <c r="F161" i="10"/>
  <c r="F162" i="10"/>
  <c r="F163" i="10"/>
  <c r="F164" i="10"/>
  <c r="F165" i="10"/>
  <c r="F166" i="10"/>
  <c r="F167" i="10"/>
  <c r="F168" i="10"/>
  <c r="F169" i="10"/>
  <c r="F170" i="10"/>
  <c r="F171" i="10"/>
  <c r="F172" i="10"/>
  <c r="F173" i="10"/>
  <c r="F174" i="10"/>
  <c r="F175" i="10"/>
  <c r="F176" i="10"/>
  <c r="F177" i="10"/>
  <c r="F178" i="10"/>
  <c r="F179" i="10"/>
  <c r="F180" i="10"/>
  <c r="F181" i="10"/>
  <c r="F182" i="10"/>
  <c r="F183" i="10"/>
  <c r="F184" i="10"/>
  <c r="F185" i="10"/>
  <c r="F186" i="10"/>
  <c r="F187" i="10"/>
  <c r="F188" i="10"/>
  <c r="F189" i="10"/>
  <c r="F190" i="10"/>
  <c r="F191" i="10"/>
  <c r="F192" i="10"/>
  <c r="F193" i="10"/>
  <c r="F194" i="10"/>
  <c r="F195" i="10"/>
  <c r="F196" i="10"/>
  <c r="F197" i="10"/>
  <c r="F198" i="10"/>
  <c r="F199" i="10"/>
  <c r="F200" i="10"/>
  <c r="F201" i="10"/>
  <c r="F202" i="10"/>
  <c r="F203" i="10"/>
  <c r="F204" i="10"/>
  <c r="F205" i="10"/>
  <c r="F206" i="10"/>
  <c r="F207" i="10"/>
  <c r="F208" i="10"/>
  <c r="F209" i="10"/>
  <c r="F210" i="10"/>
  <c r="F211" i="10"/>
  <c r="F212" i="10"/>
  <c r="F213" i="10"/>
  <c r="F214" i="10"/>
  <c r="F215" i="10"/>
  <c r="F216" i="10"/>
  <c r="F217" i="10"/>
  <c r="F218" i="10"/>
  <c r="F219" i="10"/>
  <c r="F220" i="10"/>
  <c r="F221" i="10"/>
  <c r="F222" i="10"/>
  <c r="F223" i="10"/>
  <c r="F224" i="10"/>
  <c r="F225" i="10"/>
  <c r="F226" i="10"/>
  <c r="F227" i="10"/>
  <c r="F228" i="10"/>
  <c r="F229" i="10"/>
  <c r="F230" i="10"/>
  <c r="F231" i="10"/>
  <c r="F232" i="10"/>
  <c r="F233" i="10"/>
  <c r="F234" i="10"/>
  <c r="F235" i="10"/>
  <c r="F236" i="10"/>
  <c r="F237" i="10"/>
  <c r="F238" i="10"/>
  <c r="F239" i="10"/>
  <c r="F240" i="10"/>
  <c r="F241" i="10"/>
  <c r="F242" i="10"/>
  <c r="F243" i="10"/>
  <c r="F244" i="10"/>
  <c r="F245" i="10"/>
  <c r="F246" i="10"/>
  <c r="F247" i="10"/>
  <c r="F248" i="10"/>
  <c r="F249" i="10"/>
  <c r="F250" i="10"/>
  <c r="F251" i="10"/>
  <c r="F252" i="10"/>
  <c r="F253" i="10"/>
  <c r="F254" i="10"/>
  <c r="F255" i="10"/>
  <c r="F256" i="10"/>
  <c r="F257" i="10"/>
  <c r="F258" i="10"/>
  <c r="F259" i="10"/>
  <c r="F260" i="10"/>
  <c r="F261" i="10"/>
  <c r="F262" i="10"/>
  <c r="F263" i="10"/>
  <c r="F264" i="10"/>
  <c r="F265" i="10"/>
  <c r="F266" i="10"/>
  <c r="F267" i="10"/>
  <c r="F268" i="10"/>
  <c r="F269" i="10"/>
  <c r="F270" i="10"/>
  <c r="F271" i="10"/>
  <c r="F272" i="10"/>
  <c r="F273" i="10"/>
  <c r="F274" i="10"/>
  <c r="F275" i="10"/>
  <c r="F276" i="10"/>
  <c r="F277" i="10"/>
  <c r="F278" i="10"/>
  <c r="F279" i="10"/>
  <c r="F280" i="10"/>
  <c r="F281" i="10"/>
  <c r="F282" i="10"/>
  <c r="F283" i="10"/>
  <c r="F284" i="10"/>
  <c r="F285" i="10"/>
  <c r="F286" i="10"/>
  <c r="F287" i="10"/>
  <c r="F288" i="10"/>
  <c r="F289" i="10"/>
  <c r="F290" i="10"/>
  <c r="F291" i="10"/>
  <c r="F292" i="10"/>
  <c r="F293" i="10"/>
  <c r="F294" i="10"/>
  <c r="F295" i="10"/>
  <c r="F296" i="10"/>
  <c r="F297" i="10"/>
  <c r="F298" i="10"/>
  <c r="F299" i="10"/>
  <c r="F300" i="10"/>
  <c r="F301" i="10"/>
  <c r="F302" i="10"/>
  <c r="F303" i="10"/>
  <c r="F304" i="10"/>
  <c r="F305" i="10"/>
  <c r="F306" i="10"/>
  <c r="F307" i="10"/>
  <c r="F308" i="10"/>
  <c r="F309" i="10"/>
  <c r="F310" i="10"/>
  <c r="F311" i="10"/>
  <c r="F312" i="10"/>
  <c r="F313" i="10"/>
  <c r="F314" i="10"/>
  <c r="F315" i="10"/>
  <c r="F316" i="10"/>
  <c r="F317" i="10"/>
  <c r="F318" i="10"/>
  <c r="F319" i="10"/>
  <c r="F320" i="10"/>
  <c r="F321" i="10"/>
  <c r="F322" i="10"/>
  <c r="F323" i="10"/>
  <c r="F324" i="10"/>
  <c r="F325" i="10"/>
  <c r="F326" i="10"/>
  <c r="F327" i="10"/>
  <c r="F328" i="10"/>
  <c r="F329" i="10"/>
  <c r="F330" i="10"/>
  <c r="F331" i="10"/>
  <c r="F332" i="10"/>
  <c r="F333" i="10"/>
  <c r="F334" i="10"/>
  <c r="F335" i="10"/>
  <c r="F336" i="10"/>
  <c r="F337" i="10"/>
  <c r="F338" i="10"/>
  <c r="F339" i="10"/>
  <c r="F340" i="10"/>
  <c r="F341" i="10"/>
  <c r="F342" i="10"/>
  <c r="F343" i="10"/>
  <c r="F344" i="10"/>
  <c r="F345" i="10"/>
  <c r="F346" i="10"/>
  <c r="F347" i="10"/>
  <c r="F348" i="10"/>
  <c r="F349" i="10"/>
  <c r="F350" i="10"/>
  <c r="F351" i="10"/>
  <c r="F352" i="10"/>
  <c r="F353" i="10"/>
  <c r="F354" i="10"/>
  <c r="F355" i="10"/>
  <c r="F356" i="10"/>
  <c r="F357" i="10"/>
  <c r="F358" i="10"/>
  <c r="F359" i="10"/>
  <c r="F360" i="10"/>
  <c r="F361" i="10"/>
  <c r="F362" i="10"/>
  <c r="F363" i="10"/>
  <c r="F364" i="10"/>
  <c r="F365" i="10"/>
  <c r="F366" i="10"/>
  <c r="F367" i="10"/>
  <c r="F368" i="10"/>
  <c r="F369" i="10"/>
  <c r="F370" i="10"/>
  <c r="F371" i="10"/>
  <c r="F372" i="10"/>
  <c r="F373" i="10"/>
  <c r="F374" i="10"/>
  <c r="F375" i="10"/>
  <c r="F376" i="10"/>
  <c r="F377" i="10"/>
  <c r="F378" i="10"/>
  <c r="F379" i="10"/>
  <c r="F380" i="10"/>
  <c r="F381" i="10"/>
  <c r="F382" i="10"/>
  <c r="F383" i="10"/>
  <c r="F384" i="10"/>
  <c r="F385" i="10"/>
  <c r="F386" i="10"/>
  <c r="F387" i="10"/>
  <c r="F388" i="10"/>
  <c r="F389" i="10"/>
  <c r="F390" i="10"/>
  <c r="F391" i="10"/>
  <c r="F392" i="10"/>
  <c r="F393" i="10"/>
  <c r="F394" i="10"/>
  <c r="F395" i="10"/>
  <c r="F396" i="10"/>
  <c r="F397" i="10"/>
  <c r="F398" i="10"/>
  <c r="F399" i="10"/>
  <c r="F400" i="10"/>
  <c r="F401" i="10"/>
  <c r="F402" i="10"/>
  <c r="F403" i="10"/>
  <c r="F404" i="10"/>
  <c r="F405" i="10"/>
  <c r="F406" i="10"/>
  <c r="F407" i="10"/>
  <c r="F408" i="10"/>
  <c r="F409" i="10"/>
  <c r="F410" i="10"/>
  <c r="F411" i="10"/>
  <c r="F412" i="10"/>
  <c r="F413" i="10"/>
  <c r="F414" i="10"/>
  <c r="F415" i="10"/>
  <c r="F416" i="10"/>
  <c r="F417" i="10"/>
  <c r="F418" i="10"/>
  <c r="F419" i="10"/>
  <c r="F420" i="10"/>
  <c r="F421" i="10"/>
  <c r="F422" i="10"/>
  <c r="F423" i="10"/>
  <c r="F424" i="10"/>
  <c r="F425" i="10"/>
  <c r="F426" i="10"/>
  <c r="F427" i="10"/>
  <c r="F428" i="10"/>
  <c r="F429" i="10"/>
  <c r="F430" i="10"/>
  <c r="F431" i="10"/>
  <c r="F432" i="10"/>
  <c r="F433" i="10"/>
  <c r="F434" i="10"/>
  <c r="F435" i="10"/>
  <c r="F436" i="10"/>
  <c r="F437" i="10"/>
  <c r="F438" i="10"/>
  <c r="F439" i="10"/>
  <c r="F440" i="10"/>
  <c r="F441" i="10"/>
  <c r="F442" i="10"/>
  <c r="F443" i="10"/>
  <c r="F444" i="10"/>
  <c r="F445" i="10"/>
  <c r="F446" i="10"/>
  <c r="F447" i="10"/>
  <c r="F448" i="10"/>
  <c r="F449" i="10"/>
  <c r="F450" i="10"/>
  <c r="F451" i="10"/>
  <c r="F452" i="10"/>
  <c r="F453" i="10"/>
  <c r="F454" i="10"/>
  <c r="F455" i="10"/>
  <c r="F456" i="10"/>
  <c r="F457" i="10"/>
  <c r="F458" i="10"/>
  <c r="F459" i="10"/>
  <c r="F460" i="10"/>
  <c r="F461" i="10"/>
  <c r="F462" i="10"/>
  <c r="F463" i="10"/>
  <c r="F464" i="10"/>
  <c r="F465" i="10"/>
  <c r="F466" i="10"/>
  <c r="F467" i="10"/>
  <c r="F468" i="10"/>
  <c r="F469" i="10"/>
  <c r="F470" i="10"/>
  <c r="F471" i="10"/>
  <c r="F472" i="10"/>
  <c r="F473" i="10"/>
  <c r="F474" i="10"/>
  <c r="F475" i="10"/>
  <c r="F476" i="10"/>
  <c r="F477" i="10"/>
  <c r="F478" i="10"/>
  <c r="F479" i="10"/>
  <c r="F480" i="10"/>
  <c r="F481" i="10"/>
  <c r="F482" i="10"/>
  <c r="F483" i="10"/>
  <c r="F484" i="10"/>
  <c r="F485" i="10"/>
  <c r="F486" i="10"/>
  <c r="F487" i="10"/>
  <c r="F488" i="10"/>
  <c r="F489" i="10"/>
  <c r="F490" i="10"/>
  <c r="F491" i="10"/>
  <c r="F492" i="10"/>
  <c r="F493" i="10"/>
  <c r="F494" i="10"/>
  <c r="F495" i="10"/>
  <c r="F496" i="10"/>
  <c r="F497" i="10"/>
  <c r="F498" i="10"/>
  <c r="F499" i="10"/>
  <c r="F500" i="10"/>
  <c r="F501" i="10"/>
  <c r="F502" i="10"/>
  <c r="F503" i="10"/>
  <c r="F504" i="10"/>
  <c r="F505" i="10"/>
  <c r="F506" i="10"/>
  <c r="F507" i="10"/>
  <c r="F508" i="10"/>
  <c r="F509" i="10"/>
  <c r="F510" i="10"/>
  <c r="F511" i="10"/>
  <c r="F512" i="10"/>
  <c r="F513" i="10"/>
  <c r="F514" i="10"/>
  <c r="F515" i="10"/>
  <c r="F516" i="10"/>
  <c r="F517" i="10"/>
  <c r="F518" i="10"/>
  <c r="F519" i="10"/>
  <c r="F520" i="10"/>
  <c r="F521" i="10"/>
  <c r="F522" i="10"/>
  <c r="F523" i="10"/>
  <c r="F524" i="10"/>
  <c r="F525" i="10"/>
  <c r="F526" i="10"/>
  <c r="F527" i="10"/>
  <c r="F528" i="10"/>
  <c r="F529" i="10"/>
  <c r="F530" i="10"/>
  <c r="F531" i="10"/>
  <c r="F532" i="10"/>
  <c r="F533" i="10"/>
  <c r="F534" i="10"/>
  <c r="F535" i="10"/>
  <c r="F536" i="10"/>
  <c r="F537" i="10"/>
  <c r="F538" i="10"/>
  <c r="F539" i="10"/>
  <c r="F540" i="10"/>
  <c r="F541" i="10"/>
  <c r="F542" i="10"/>
  <c r="F543" i="10"/>
  <c r="F544" i="10"/>
  <c r="F545" i="10"/>
  <c r="F546" i="10"/>
  <c r="F547" i="10"/>
  <c r="F548" i="10"/>
  <c r="F549" i="10"/>
  <c r="F550" i="10"/>
  <c r="F551" i="10"/>
  <c r="F552" i="10"/>
  <c r="F553" i="10"/>
  <c r="F554" i="10"/>
  <c r="F555" i="10"/>
  <c r="F556" i="10"/>
  <c r="F557" i="10"/>
  <c r="F558" i="10"/>
  <c r="F559" i="10"/>
  <c r="F560" i="10"/>
  <c r="F561" i="10"/>
  <c r="F562" i="10"/>
  <c r="F563" i="10"/>
  <c r="F564" i="10"/>
  <c r="F565" i="10"/>
  <c r="F566" i="10"/>
  <c r="F567" i="10"/>
  <c r="F568" i="10"/>
  <c r="F569" i="10"/>
  <c r="F570" i="10"/>
  <c r="F571" i="10"/>
  <c r="F572" i="10"/>
  <c r="F573" i="10"/>
  <c r="F574" i="10"/>
  <c r="F575" i="10"/>
  <c r="F576" i="10"/>
  <c r="F577" i="10"/>
  <c r="F578" i="10"/>
  <c r="F579" i="10"/>
  <c r="F580" i="10"/>
  <c r="F581" i="10"/>
  <c r="F582" i="10"/>
  <c r="F583" i="10"/>
  <c r="F584" i="10"/>
  <c r="F585" i="10"/>
  <c r="F586" i="10"/>
  <c r="F587" i="10"/>
  <c r="F588" i="10"/>
  <c r="F589" i="10"/>
  <c r="F590" i="10"/>
  <c r="F591" i="10"/>
  <c r="F592" i="10"/>
  <c r="F593" i="10"/>
  <c r="F594" i="10"/>
  <c r="F595" i="10"/>
  <c r="F596" i="10"/>
  <c r="F597" i="10"/>
  <c r="F598" i="10"/>
  <c r="F599" i="10"/>
  <c r="F600" i="10"/>
  <c r="F601" i="10"/>
  <c r="F602" i="10"/>
  <c r="F603" i="10"/>
  <c r="F604" i="10"/>
  <c r="F605" i="10"/>
  <c r="F606" i="10"/>
  <c r="F607" i="10"/>
  <c r="F608" i="10"/>
  <c r="F609" i="10"/>
  <c r="F610" i="10"/>
  <c r="F611" i="10"/>
  <c r="F612" i="10"/>
  <c r="F613" i="10"/>
  <c r="F614" i="10"/>
  <c r="F615" i="10"/>
  <c r="F616" i="10"/>
  <c r="F617" i="10"/>
  <c r="F618" i="10"/>
  <c r="F619" i="10"/>
  <c r="F620" i="10"/>
  <c r="F621" i="10"/>
  <c r="F622" i="10"/>
  <c r="F623" i="10"/>
  <c r="F624" i="10"/>
  <c r="F625" i="10"/>
  <c r="F626" i="10"/>
  <c r="F627" i="10"/>
  <c r="F628" i="10"/>
  <c r="F629" i="10"/>
  <c r="F630" i="10"/>
  <c r="F631" i="10"/>
  <c r="F632" i="10"/>
  <c r="F633" i="10"/>
  <c r="F634" i="10"/>
  <c r="F635" i="10"/>
  <c r="F636" i="10"/>
  <c r="F637" i="10"/>
  <c r="F638" i="10"/>
  <c r="F639" i="10"/>
  <c r="F640" i="10"/>
  <c r="F641" i="10"/>
  <c r="F642" i="10"/>
  <c r="F643" i="10"/>
  <c r="F644" i="10"/>
  <c r="F645" i="10"/>
  <c r="F646" i="10"/>
  <c r="F647" i="10"/>
  <c r="F648" i="10"/>
  <c r="F649" i="10"/>
  <c r="F650" i="10"/>
  <c r="F651" i="10"/>
  <c r="F652" i="10"/>
  <c r="F653" i="10"/>
  <c r="F654" i="10"/>
  <c r="F655" i="10"/>
  <c r="F656" i="10"/>
  <c r="F657" i="10"/>
  <c r="F658" i="10"/>
  <c r="F659" i="10"/>
  <c r="F660" i="10"/>
  <c r="F661" i="10"/>
  <c r="F662" i="10"/>
  <c r="F663" i="10"/>
  <c r="F664" i="10"/>
  <c r="F665" i="10"/>
  <c r="F666" i="10"/>
  <c r="F667" i="10"/>
  <c r="F668" i="10"/>
  <c r="F669" i="10"/>
  <c r="F670" i="10"/>
  <c r="F671" i="10"/>
  <c r="F672" i="10"/>
  <c r="F673" i="10"/>
  <c r="F674" i="10"/>
  <c r="F675" i="10"/>
  <c r="F676" i="10"/>
  <c r="F677" i="10"/>
  <c r="F678" i="10"/>
  <c r="F679" i="10"/>
  <c r="F680" i="10"/>
  <c r="F681" i="10"/>
  <c r="F682" i="10"/>
  <c r="F683" i="10"/>
  <c r="F684" i="10"/>
  <c r="F685" i="10"/>
  <c r="F686" i="10"/>
  <c r="F687" i="10"/>
  <c r="F688" i="10"/>
  <c r="F689" i="10"/>
  <c r="F690" i="10"/>
  <c r="F691" i="10"/>
  <c r="F692" i="10"/>
  <c r="F693" i="10"/>
  <c r="F694" i="10"/>
  <c r="F695" i="10"/>
  <c r="F696" i="10"/>
  <c r="F697" i="10"/>
  <c r="F698" i="10"/>
  <c r="F699" i="10"/>
  <c r="F700" i="10"/>
  <c r="F701" i="10"/>
  <c r="F702" i="10"/>
  <c r="F703" i="10"/>
  <c r="F704" i="10"/>
  <c r="F705" i="10"/>
  <c r="F706" i="10"/>
  <c r="F707" i="10"/>
  <c r="F708" i="10"/>
  <c r="F709" i="10"/>
  <c r="F710" i="10"/>
  <c r="F711" i="10"/>
  <c r="F712" i="10"/>
  <c r="F713" i="10"/>
  <c r="F714" i="10"/>
  <c r="F715" i="10"/>
  <c r="F716" i="10"/>
  <c r="F717" i="10"/>
  <c r="F718" i="10"/>
  <c r="F719" i="10"/>
  <c r="F720" i="10"/>
  <c r="F721" i="10"/>
  <c r="F722" i="10"/>
  <c r="F723" i="10"/>
  <c r="F724" i="10"/>
  <c r="F725" i="10"/>
  <c r="F726" i="10"/>
  <c r="F727" i="10"/>
  <c r="F728" i="10"/>
  <c r="F729" i="10"/>
  <c r="F730" i="10"/>
  <c r="F731" i="10"/>
  <c r="F732" i="10"/>
  <c r="F733" i="10"/>
  <c r="F734" i="10"/>
  <c r="F735" i="10"/>
  <c r="F736" i="10"/>
  <c r="F737" i="10"/>
  <c r="F738" i="10"/>
  <c r="F739" i="10"/>
  <c r="F740" i="10"/>
  <c r="F741" i="10"/>
  <c r="F742" i="10"/>
  <c r="F743" i="10"/>
  <c r="F744" i="10"/>
  <c r="F745" i="10"/>
  <c r="F746" i="10"/>
  <c r="F747" i="10"/>
  <c r="F748" i="10"/>
  <c r="F749" i="10"/>
  <c r="F750" i="10"/>
  <c r="F751" i="10"/>
  <c r="F752" i="10"/>
  <c r="F753" i="10"/>
  <c r="F754" i="10"/>
  <c r="F755" i="10"/>
  <c r="F756" i="10"/>
  <c r="F757" i="10"/>
  <c r="F758" i="10"/>
  <c r="F759" i="10"/>
  <c r="F760" i="10"/>
  <c r="F761" i="10"/>
  <c r="F762" i="10"/>
  <c r="F763" i="10"/>
  <c r="F764" i="10"/>
  <c r="F765" i="10"/>
  <c r="F766" i="10"/>
  <c r="F767" i="10"/>
  <c r="F768" i="10"/>
  <c r="F769" i="10"/>
  <c r="F770" i="10"/>
  <c r="F771" i="10"/>
  <c r="F772" i="10"/>
  <c r="F773" i="10"/>
  <c r="F774" i="10"/>
  <c r="F775" i="10"/>
  <c r="F776" i="10"/>
  <c r="F777" i="10"/>
  <c r="F778" i="10"/>
  <c r="F779" i="10"/>
  <c r="F780" i="10"/>
  <c r="F781" i="10"/>
  <c r="F782" i="10"/>
  <c r="F783" i="10"/>
  <c r="F784" i="10"/>
  <c r="F785" i="10"/>
  <c r="F786" i="10"/>
  <c r="F787" i="10"/>
  <c r="F788" i="10"/>
  <c r="F789" i="10"/>
  <c r="F790" i="10"/>
  <c r="F791" i="10"/>
  <c r="F792" i="10"/>
  <c r="F793" i="10"/>
  <c r="F794" i="10"/>
  <c r="F795" i="10"/>
  <c r="F796" i="10"/>
  <c r="F797" i="10"/>
  <c r="F798" i="10"/>
  <c r="F799" i="10"/>
  <c r="F800" i="10"/>
  <c r="F801" i="10"/>
  <c r="F802" i="10"/>
  <c r="F803" i="10"/>
  <c r="F804" i="10"/>
  <c r="F805" i="10"/>
  <c r="F806" i="10"/>
  <c r="F807" i="10"/>
  <c r="F808" i="10"/>
  <c r="F809" i="10"/>
  <c r="F810" i="10"/>
  <c r="F811" i="10"/>
  <c r="F812" i="10"/>
  <c r="F813" i="10"/>
  <c r="F814" i="10"/>
  <c r="F815" i="10"/>
  <c r="F816" i="10"/>
  <c r="F817" i="10"/>
  <c r="F818" i="10"/>
  <c r="F819" i="10"/>
  <c r="F820" i="10"/>
  <c r="F821" i="10"/>
  <c r="F822" i="10"/>
  <c r="F823" i="10"/>
  <c r="F824" i="10"/>
  <c r="F825" i="10"/>
  <c r="F826" i="10"/>
  <c r="F827" i="10"/>
  <c r="F828" i="10"/>
  <c r="F829" i="10"/>
  <c r="F830" i="10"/>
  <c r="F831" i="10"/>
  <c r="F832" i="10"/>
  <c r="F833" i="10"/>
  <c r="F834" i="10"/>
  <c r="F835" i="10"/>
  <c r="F836" i="10"/>
  <c r="F837" i="10"/>
  <c r="F838" i="10"/>
  <c r="F839" i="10"/>
  <c r="F840" i="10"/>
  <c r="F841" i="10"/>
  <c r="F842" i="10"/>
  <c r="F843" i="10"/>
  <c r="F844" i="10"/>
  <c r="F845" i="10"/>
  <c r="F846" i="10"/>
  <c r="F847" i="10"/>
  <c r="F848" i="10"/>
  <c r="F849" i="10"/>
  <c r="F850" i="10"/>
  <c r="F851" i="10"/>
  <c r="F852" i="10"/>
  <c r="F853" i="10"/>
  <c r="F854" i="10"/>
  <c r="F855" i="10"/>
  <c r="F856" i="10"/>
  <c r="F857" i="10"/>
  <c r="F858" i="10"/>
  <c r="F859" i="10"/>
  <c r="F860" i="10"/>
  <c r="F861" i="10"/>
  <c r="F862" i="10"/>
  <c r="F863" i="10"/>
  <c r="F864" i="10"/>
  <c r="F865" i="10"/>
  <c r="F866" i="10"/>
  <c r="F867" i="10"/>
  <c r="F868" i="10"/>
  <c r="F869" i="10"/>
  <c r="F870" i="10"/>
  <c r="F871" i="10"/>
  <c r="F872" i="10"/>
  <c r="F873" i="10"/>
  <c r="F874" i="10"/>
  <c r="F875" i="10"/>
  <c r="F876" i="10"/>
  <c r="F877" i="10"/>
  <c r="F878" i="10"/>
  <c r="F879" i="10"/>
  <c r="F880" i="10"/>
  <c r="F881" i="10"/>
  <c r="F882" i="10"/>
  <c r="F883" i="10"/>
  <c r="F884" i="10"/>
  <c r="F885" i="10"/>
  <c r="F886" i="10"/>
  <c r="F887" i="10"/>
  <c r="F888" i="10"/>
  <c r="F889" i="10"/>
  <c r="F890" i="10"/>
  <c r="F891" i="10"/>
  <c r="F892" i="10"/>
  <c r="F893" i="10"/>
  <c r="F894" i="10"/>
  <c r="F895" i="10"/>
  <c r="F896" i="10"/>
  <c r="F897" i="10"/>
  <c r="F898" i="10"/>
  <c r="F899" i="10"/>
  <c r="F900" i="10"/>
  <c r="F901" i="10"/>
  <c r="F902" i="10"/>
  <c r="F903" i="10"/>
  <c r="F904" i="10"/>
  <c r="F905" i="10"/>
  <c r="F906" i="10"/>
  <c r="F907" i="10"/>
  <c r="F908" i="10"/>
  <c r="F909" i="10"/>
  <c r="F910" i="10"/>
  <c r="F911" i="10"/>
  <c r="F912" i="10"/>
  <c r="F913" i="10"/>
  <c r="F914" i="10"/>
  <c r="F915" i="10"/>
  <c r="F916" i="10"/>
  <c r="F917" i="10"/>
  <c r="F918" i="10"/>
  <c r="F919" i="10"/>
  <c r="F920" i="10"/>
  <c r="F921" i="10"/>
  <c r="F922" i="10"/>
  <c r="F923" i="10"/>
  <c r="F924" i="10"/>
  <c r="F925" i="10"/>
  <c r="F926" i="10"/>
  <c r="F927" i="10"/>
  <c r="F928" i="10"/>
  <c r="F929" i="10"/>
  <c r="F930" i="10"/>
  <c r="F931" i="10"/>
  <c r="F932" i="10"/>
  <c r="F933" i="10"/>
  <c r="F934" i="10"/>
  <c r="F935" i="10"/>
  <c r="F936" i="10"/>
  <c r="F937" i="10"/>
  <c r="F938" i="10"/>
  <c r="F939" i="10"/>
  <c r="F940" i="10"/>
  <c r="F941" i="10"/>
  <c r="F942" i="10"/>
  <c r="F943" i="10"/>
  <c r="F944" i="10"/>
  <c r="F945" i="10"/>
  <c r="F946" i="10"/>
  <c r="F947" i="10"/>
  <c r="F948" i="10"/>
  <c r="F949" i="10"/>
  <c r="F950" i="10"/>
  <c r="F951" i="10"/>
  <c r="F952" i="10"/>
  <c r="F953" i="10"/>
  <c r="F954" i="10"/>
  <c r="F955" i="10"/>
  <c r="F956" i="10"/>
  <c r="F957" i="10"/>
  <c r="F958" i="10"/>
  <c r="F959" i="10"/>
  <c r="F960" i="10"/>
  <c r="F961" i="10"/>
  <c r="F962" i="10"/>
  <c r="F963" i="10"/>
  <c r="F964" i="10"/>
  <c r="F965" i="10"/>
  <c r="F966" i="10"/>
  <c r="F967" i="10"/>
  <c r="F968" i="10"/>
  <c r="F969" i="10"/>
  <c r="F970" i="10"/>
  <c r="F971" i="10"/>
  <c r="F972" i="10"/>
  <c r="F973" i="10"/>
  <c r="F974" i="10"/>
  <c r="F975" i="10"/>
  <c r="F976" i="10"/>
  <c r="F977" i="10"/>
  <c r="F978" i="10"/>
  <c r="F979" i="10"/>
  <c r="F980" i="10"/>
  <c r="F981" i="10"/>
  <c r="F982" i="10"/>
  <c r="F983" i="10"/>
  <c r="F984" i="10"/>
  <c r="F985" i="10"/>
  <c r="F986" i="10"/>
  <c r="F987" i="10"/>
  <c r="F988" i="10"/>
  <c r="F989" i="10"/>
  <c r="F990" i="10"/>
  <c r="F991" i="10"/>
  <c r="F992" i="10"/>
  <c r="F993" i="10"/>
  <c r="F994" i="10"/>
  <c r="F995" i="10"/>
  <c r="F996" i="10"/>
  <c r="F997" i="10"/>
  <c r="F998" i="10"/>
  <c r="F999" i="10"/>
  <c r="F1000" i="10"/>
  <c r="F1001" i="10"/>
  <c r="F1002" i="10"/>
  <c r="F1003" i="10"/>
  <c r="F1004" i="10"/>
  <c r="F1005" i="10"/>
  <c r="F1006" i="10"/>
  <c r="F1007" i="10"/>
  <c r="F1008" i="10"/>
  <c r="F1009" i="10"/>
  <c r="F1010" i="10"/>
  <c r="F1011" i="10"/>
  <c r="F1012" i="10"/>
  <c r="F1013" i="10"/>
  <c r="F1014" i="10"/>
  <c r="F1015" i="10"/>
  <c r="F1016" i="10"/>
  <c r="F1017" i="10"/>
  <c r="F1018" i="10"/>
  <c r="F1019" i="10"/>
  <c r="F1020" i="10"/>
  <c r="F1021" i="10"/>
  <c r="F1022" i="10"/>
  <c r="F1023" i="10"/>
  <c r="F1024" i="10"/>
  <c r="F1025" i="10"/>
  <c r="F1026" i="10"/>
  <c r="F1027" i="10"/>
  <c r="F1028" i="10"/>
  <c r="F1029" i="10"/>
  <c r="F1030" i="10"/>
  <c r="F1031" i="10"/>
  <c r="F1032" i="10"/>
  <c r="F1033" i="10"/>
  <c r="F1034" i="10"/>
  <c r="F1035" i="10"/>
  <c r="F1036" i="10"/>
  <c r="F1037" i="10"/>
  <c r="F1038" i="10"/>
  <c r="F1039" i="10"/>
  <c r="F1040" i="10"/>
  <c r="F1041" i="10"/>
  <c r="F1042" i="10"/>
  <c r="F1043" i="10"/>
  <c r="F1044" i="10"/>
  <c r="F1045" i="10"/>
  <c r="F1046" i="10"/>
  <c r="F1047" i="10"/>
  <c r="F1048" i="10"/>
  <c r="F1049" i="10"/>
  <c r="F1050" i="10"/>
  <c r="F1051" i="10"/>
  <c r="F1052" i="10"/>
  <c r="F1053" i="10"/>
  <c r="F1054" i="10"/>
  <c r="F1055" i="10"/>
  <c r="F1056" i="10"/>
  <c r="F1057" i="10"/>
  <c r="F1058" i="10"/>
  <c r="F1059" i="10"/>
  <c r="F1060" i="10"/>
  <c r="F1061" i="10"/>
  <c r="F1062" i="10"/>
  <c r="F1063" i="10"/>
  <c r="F1064" i="10"/>
  <c r="F1065" i="10"/>
  <c r="F1066" i="10"/>
  <c r="F1067" i="10"/>
  <c r="F1068" i="10"/>
  <c r="F1069" i="10"/>
  <c r="F1070" i="10"/>
  <c r="F1071" i="10"/>
  <c r="F1072" i="10"/>
  <c r="F1073" i="10"/>
  <c r="F1074" i="10"/>
  <c r="F1075" i="10"/>
  <c r="F1076" i="10"/>
  <c r="F1077" i="10"/>
  <c r="F1078" i="10"/>
  <c r="F1079" i="10"/>
  <c r="F1080" i="10"/>
  <c r="F1081" i="10"/>
  <c r="F1082" i="10"/>
  <c r="F1083" i="10"/>
  <c r="F1084" i="10"/>
  <c r="F1085" i="10"/>
  <c r="F1086" i="10"/>
  <c r="F1087" i="10"/>
  <c r="F1088" i="10"/>
  <c r="F1089" i="10"/>
  <c r="F1090" i="10"/>
  <c r="F1091" i="10"/>
  <c r="F1092" i="10"/>
  <c r="E97" i="10"/>
  <c r="G97" i="10" s="1"/>
  <c r="E98" i="10"/>
  <c r="G98" i="10" s="1"/>
  <c r="E99" i="10"/>
  <c r="G99" i="10" s="1"/>
  <c r="E100" i="10"/>
  <c r="G100" i="10" s="1"/>
  <c r="E101" i="10"/>
  <c r="G101" i="10" s="1"/>
  <c r="E102" i="10"/>
  <c r="G102" i="10" s="1"/>
  <c r="E103" i="10"/>
  <c r="G103" i="10" s="1"/>
  <c r="E104" i="10"/>
  <c r="G104" i="10" s="1"/>
  <c r="E105" i="10"/>
  <c r="G105" i="10" s="1"/>
  <c r="E106" i="10"/>
  <c r="G106" i="10" s="1"/>
  <c r="E107" i="10"/>
  <c r="G107" i="10" s="1"/>
  <c r="E108" i="10"/>
  <c r="G108" i="10" s="1"/>
  <c r="E109" i="10"/>
  <c r="G109" i="10" s="1"/>
  <c r="E110" i="10"/>
  <c r="G110" i="10" s="1"/>
  <c r="E111" i="10"/>
  <c r="G111" i="10" s="1"/>
  <c r="E112" i="10"/>
  <c r="G112" i="10" s="1"/>
  <c r="E113" i="10"/>
  <c r="G113" i="10" s="1"/>
  <c r="E114" i="10"/>
  <c r="G114" i="10" s="1"/>
  <c r="E115" i="10"/>
  <c r="G115" i="10" s="1"/>
  <c r="E116" i="10"/>
  <c r="G116" i="10" s="1"/>
  <c r="E117" i="10"/>
  <c r="G117" i="10" s="1"/>
  <c r="E118" i="10"/>
  <c r="G118" i="10" s="1"/>
  <c r="E119" i="10"/>
  <c r="G119" i="10" s="1"/>
  <c r="E120" i="10"/>
  <c r="G120" i="10" s="1"/>
  <c r="E121" i="10"/>
  <c r="G121" i="10" s="1"/>
  <c r="E122" i="10"/>
  <c r="G122" i="10" s="1"/>
  <c r="E123" i="10"/>
  <c r="G123" i="10" s="1"/>
  <c r="E124" i="10"/>
  <c r="G124" i="10" s="1"/>
  <c r="E125" i="10"/>
  <c r="G125" i="10" s="1"/>
  <c r="E126" i="10"/>
  <c r="G126" i="10" s="1"/>
  <c r="E127" i="10"/>
  <c r="G127" i="10" s="1"/>
  <c r="E128" i="10"/>
  <c r="G128" i="10" s="1"/>
  <c r="E129" i="10"/>
  <c r="G129" i="10" s="1"/>
  <c r="E130" i="10"/>
  <c r="G130" i="10" s="1"/>
  <c r="E131" i="10"/>
  <c r="G131" i="10" s="1"/>
  <c r="E132" i="10"/>
  <c r="G132" i="10" s="1"/>
  <c r="E133" i="10"/>
  <c r="G133" i="10" s="1"/>
  <c r="E134" i="10"/>
  <c r="G134" i="10" s="1"/>
  <c r="E135" i="10"/>
  <c r="G135" i="10" s="1"/>
  <c r="E136" i="10"/>
  <c r="G136" i="10" s="1"/>
  <c r="E137" i="10"/>
  <c r="G137" i="10" s="1"/>
  <c r="E138" i="10"/>
  <c r="G138" i="10" s="1"/>
  <c r="E139" i="10"/>
  <c r="G139" i="10" s="1"/>
  <c r="E140" i="10"/>
  <c r="G140" i="10" s="1"/>
  <c r="E141" i="10"/>
  <c r="G141" i="10" s="1"/>
  <c r="E142" i="10"/>
  <c r="G142" i="10" s="1"/>
  <c r="E143" i="10"/>
  <c r="G143" i="10" s="1"/>
  <c r="E144" i="10"/>
  <c r="G144" i="10" s="1"/>
  <c r="E145" i="10"/>
  <c r="G145" i="10" s="1"/>
  <c r="E146" i="10"/>
  <c r="G146" i="10" s="1"/>
  <c r="E147" i="10"/>
  <c r="G147" i="10" s="1"/>
  <c r="E148" i="10"/>
  <c r="G148" i="10" s="1"/>
  <c r="E149" i="10"/>
  <c r="G149" i="10" s="1"/>
  <c r="E150" i="10"/>
  <c r="G150" i="10" s="1"/>
  <c r="E151" i="10"/>
  <c r="G151" i="10" s="1"/>
  <c r="E152" i="10"/>
  <c r="G152" i="10" s="1"/>
  <c r="E153" i="10"/>
  <c r="G153" i="10" s="1"/>
  <c r="E154" i="10"/>
  <c r="G154" i="10" s="1"/>
  <c r="E155" i="10"/>
  <c r="G155" i="10" s="1"/>
  <c r="E156" i="10"/>
  <c r="G156" i="10" s="1"/>
  <c r="E157" i="10"/>
  <c r="G157" i="10" s="1"/>
  <c r="E158" i="10"/>
  <c r="G158" i="10" s="1"/>
  <c r="E159" i="10"/>
  <c r="G159" i="10" s="1"/>
  <c r="E160" i="10"/>
  <c r="G160" i="10" s="1"/>
  <c r="E161" i="10"/>
  <c r="G161" i="10" s="1"/>
  <c r="E162" i="10"/>
  <c r="G162" i="10" s="1"/>
  <c r="E163" i="10"/>
  <c r="G163" i="10" s="1"/>
  <c r="E164" i="10"/>
  <c r="G164" i="10" s="1"/>
  <c r="E165" i="10"/>
  <c r="G165" i="10" s="1"/>
  <c r="E166" i="10"/>
  <c r="G166" i="10" s="1"/>
  <c r="E167" i="10"/>
  <c r="G167" i="10" s="1"/>
  <c r="E168" i="10"/>
  <c r="G168" i="10" s="1"/>
  <c r="E169" i="10"/>
  <c r="G169" i="10" s="1"/>
  <c r="E170" i="10"/>
  <c r="G170" i="10" s="1"/>
  <c r="E171" i="10"/>
  <c r="G171" i="10" s="1"/>
  <c r="E172" i="10"/>
  <c r="G172" i="10" s="1"/>
  <c r="E173" i="10"/>
  <c r="G173" i="10" s="1"/>
  <c r="E174" i="10"/>
  <c r="G174" i="10" s="1"/>
  <c r="E175" i="10"/>
  <c r="G175" i="10" s="1"/>
  <c r="E176" i="10"/>
  <c r="G176" i="10" s="1"/>
  <c r="E177" i="10"/>
  <c r="G177" i="10" s="1"/>
  <c r="E178" i="10"/>
  <c r="G178" i="10" s="1"/>
  <c r="E179" i="10"/>
  <c r="G179" i="10" s="1"/>
  <c r="E180" i="10"/>
  <c r="G180" i="10" s="1"/>
  <c r="E181" i="10"/>
  <c r="G181" i="10" s="1"/>
  <c r="E182" i="10"/>
  <c r="G182" i="10" s="1"/>
  <c r="E183" i="10"/>
  <c r="G183" i="10" s="1"/>
  <c r="E184" i="10"/>
  <c r="G184" i="10" s="1"/>
  <c r="E185" i="10"/>
  <c r="G185" i="10" s="1"/>
  <c r="E186" i="10"/>
  <c r="G186" i="10" s="1"/>
  <c r="E187" i="10"/>
  <c r="G187" i="10" s="1"/>
  <c r="E188" i="10"/>
  <c r="G188" i="10" s="1"/>
  <c r="E189" i="10"/>
  <c r="G189" i="10" s="1"/>
  <c r="E190" i="10"/>
  <c r="G190" i="10" s="1"/>
  <c r="E191" i="10"/>
  <c r="G191" i="10" s="1"/>
  <c r="E192" i="10"/>
  <c r="G192" i="10" s="1"/>
  <c r="E193" i="10"/>
  <c r="G193" i="10" s="1"/>
  <c r="E194" i="10"/>
  <c r="G194" i="10" s="1"/>
  <c r="E195" i="10"/>
  <c r="G195" i="10" s="1"/>
  <c r="E196" i="10"/>
  <c r="G196" i="10" s="1"/>
  <c r="E197" i="10"/>
  <c r="G197" i="10" s="1"/>
  <c r="E198" i="10"/>
  <c r="G198" i="10" s="1"/>
  <c r="E199" i="10"/>
  <c r="G199" i="10" s="1"/>
  <c r="E200" i="10"/>
  <c r="G200" i="10" s="1"/>
  <c r="E201" i="10"/>
  <c r="G201" i="10" s="1"/>
  <c r="E202" i="10"/>
  <c r="G202" i="10" s="1"/>
  <c r="E203" i="10"/>
  <c r="G203" i="10" s="1"/>
  <c r="E204" i="10"/>
  <c r="G204" i="10" s="1"/>
  <c r="E205" i="10"/>
  <c r="G205" i="10" s="1"/>
  <c r="E206" i="10"/>
  <c r="G206" i="10" s="1"/>
  <c r="E207" i="10"/>
  <c r="G207" i="10" s="1"/>
  <c r="E208" i="10"/>
  <c r="G208" i="10" s="1"/>
  <c r="E209" i="10"/>
  <c r="G209" i="10" s="1"/>
  <c r="E210" i="10"/>
  <c r="G210" i="10" s="1"/>
  <c r="E211" i="10"/>
  <c r="G211" i="10" s="1"/>
  <c r="E212" i="10"/>
  <c r="G212" i="10" s="1"/>
  <c r="E213" i="10"/>
  <c r="G213" i="10" s="1"/>
  <c r="E214" i="10"/>
  <c r="G214" i="10" s="1"/>
  <c r="E215" i="10"/>
  <c r="G215" i="10" s="1"/>
  <c r="E216" i="10"/>
  <c r="G216" i="10" s="1"/>
  <c r="E217" i="10"/>
  <c r="G217" i="10" s="1"/>
  <c r="E218" i="10"/>
  <c r="G218" i="10" s="1"/>
  <c r="E219" i="10"/>
  <c r="G219" i="10" s="1"/>
  <c r="E220" i="10"/>
  <c r="G220" i="10" s="1"/>
  <c r="E221" i="10"/>
  <c r="G221" i="10" s="1"/>
  <c r="E222" i="10"/>
  <c r="G222" i="10" s="1"/>
  <c r="E223" i="10"/>
  <c r="G223" i="10" s="1"/>
  <c r="E224" i="10"/>
  <c r="G224" i="10" s="1"/>
  <c r="E225" i="10"/>
  <c r="G225" i="10" s="1"/>
  <c r="E226" i="10"/>
  <c r="G226" i="10" s="1"/>
  <c r="E227" i="10"/>
  <c r="G227" i="10" s="1"/>
  <c r="E228" i="10"/>
  <c r="G228" i="10" s="1"/>
  <c r="E229" i="10"/>
  <c r="G229" i="10" s="1"/>
  <c r="E230" i="10"/>
  <c r="G230" i="10" s="1"/>
  <c r="E231" i="10"/>
  <c r="G231" i="10" s="1"/>
  <c r="E232" i="10"/>
  <c r="G232" i="10" s="1"/>
  <c r="E233" i="10"/>
  <c r="G233" i="10" s="1"/>
  <c r="E234" i="10"/>
  <c r="G234" i="10" s="1"/>
  <c r="E235" i="10"/>
  <c r="G235" i="10" s="1"/>
  <c r="E236" i="10"/>
  <c r="G236" i="10" s="1"/>
  <c r="E237" i="10"/>
  <c r="G237" i="10" s="1"/>
  <c r="E238" i="10"/>
  <c r="G238" i="10" s="1"/>
  <c r="E239" i="10"/>
  <c r="G239" i="10" s="1"/>
  <c r="E240" i="10"/>
  <c r="G240" i="10" s="1"/>
  <c r="E241" i="10"/>
  <c r="G241" i="10" s="1"/>
  <c r="E242" i="10"/>
  <c r="G242" i="10" s="1"/>
  <c r="E243" i="10"/>
  <c r="G243" i="10" s="1"/>
  <c r="E244" i="10"/>
  <c r="G244" i="10" s="1"/>
  <c r="E245" i="10"/>
  <c r="G245" i="10" s="1"/>
  <c r="E246" i="10"/>
  <c r="G246" i="10" s="1"/>
  <c r="E247" i="10"/>
  <c r="G247" i="10" s="1"/>
  <c r="E248" i="10"/>
  <c r="G248" i="10" s="1"/>
  <c r="E249" i="10"/>
  <c r="G249" i="10" s="1"/>
  <c r="E250" i="10"/>
  <c r="G250" i="10" s="1"/>
  <c r="E251" i="10"/>
  <c r="G251" i="10" s="1"/>
  <c r="E252" i="10"/>
  <c r="G252" i="10" s="1"/>
  <c r="E253" i="10"/>
  <c r="G253" i="10" s="1"/>
  <c r="E254" i="10"/>
  <c r="G254" i="10" s="1"/>
  <c r="E255" i="10"/>
  <c r="G255" i="10" s="1"/>
  <c r="E256" i="10"/>
  <c r="G256" i="10" s="1"/>
  <c r="E257" i="10"/>
  <c r="G257" i="10" s="1"/>
  <c r="E258" i="10"/>
  <c r="G258" i="10" s="1"/>
  <c r="E259" i="10"/>
  <c r="G259" i="10" s="1"/>
  <c r="E260" i="10"/>
  <c r="G260" i="10" s="1"/>
  <c r="E261" i="10"/>
  <c r="G261" i="10" s="1"/>
  <c r="E262" i="10"/>
  <c r="G262" i="10" s="1"/>
  <c r="E263" i="10"/>
  <c r="G263" i="10" s="1"/>
  <c r="E264" i="10"/>
  <c r="G264" i="10" s="1"/>
  <c r="E265" i="10"/>
  <c r="G265" i="10" s="1"/>
  <c r="E266" i="10"/>
  <c r="G266" i="10" s="1"/>
  <c r="E267" i="10"/>
  <c r="G267" i="10" s="1"/>
  <c r="E268" i="10"/>
  <c r="G268" i="10" s="1"/>
  <c r="E269" i="10"/>
  <c r="G269" i="10" s="1"/>
  <c r="E270" i="10"/>
  <c r="G270" i="10" s="1"/>
  <c r="E271" i="10"/>
  <c r="G271" i="10" s="1"/>
  <c r="E272" i="10"/>
  <c r="G272" i="10" s="1"/>
  <c r="E273" i="10"/>
  <c r="G273" i="10" s="1"/>
  <c r="E274" i="10"/>
  <c r="G274" i="10" s="1"/>
  <c r="E275" i="10"/>
  <c r="G275" i="10" s="1"/>
  <c r="E276" i="10"/>
  <c r="G276" i="10" s="1"/>
  <c r="E277" i="10"/>
  <c r="G277" i="10" s="1"/>
  <c r="E278" i="10"/>
  <c r="G278" i="10" s="1"/>
  <c r="E279" i="10"/>
  <c r="G279" i="10" s="1"/>
  <c r="E280" i="10"/>
  <c r="G280" i="10" s="1"/>
  <c r="E281" i="10"/>
  <c r="G281" i="10" s="1"/>
  <c r="E282" i="10"/>
  <c r="G282" i="10" s="1"/>
  <c r="E283" i="10"/>
  <c r="G283" i="10" s="1"/>
  <c r="E284" i="10"/>
  <c r="G284" i="10" s="1"/>
  <c r="E285" i="10"/>
  <c r="G285" i="10" s="1"/>
  <c r="E286" i="10"/>
  <c r="G286" i="10" s="1"/>
  <c r="E287" i="10"/>
  <c r="G287" i="10" s="1"/>
  <c r="E288" i="10"/>
  <c r="G288" i="10" s="1"/>
  <c r="E289" i="10"/>
  <c r="G289" i="10" s="1"/>
  <c r="E290" i="10"/>
  <c r="G290" i="10" s="1"/>
  <c r="E291" i="10"/>
  <c r="G291" i="10" s="1"/>
  <c r="E292" i="10"/>
  <c r="G292" i="10" s="1"/>
  <c r="E293" i="10"/>
  <c r="G293" i="10" s="1"/>
  <c r="E294" i="10"/>
  <c r="G294" i="10" s="1"/>
  <c r="E295" i="10"/>
  <c r="G295" i="10" s="1"/>
  <c r="E296" i="10"/>
  <c r="G296" i="10" s="1"/>
  <c r="E297" i="10"/>
  <c r="G297" i="10" s="1"/>
  <c r="E298" i="10"/>
  <c r="G298" i="10" s="1"/>
  <c r="E299" i="10"/>
  <c r="G299" i="10" s="1"/>
  <c r="E300" i="10"/>
  <c r="G300" i="10" s="1"/>
  <c r="E301" i="10"/>
  <c r="G301" i="10" s="1"/>
  <c r="E302" i="10"/>
  <c r="G302" i="10" s="1"/>
  <c r="E303" i="10"/>
  <c r="G303" i="10" s="1"/>
  <c r="E304" i="10"/>
  <c r="G304" i="10" s="1"/>
  <c r="E305" i="10"/>
  <c r="G305" i="10" s="1"/>
  <c r="E306" i="10"/>
  <c r="G306" i="10" s="1"/>
  <c r="E307" i="10"/>
  <c r="G307" i="10" s="1"/>
  <c r="E308" i="10"/>
  <c r="G308" i="10" s="1"/>
  <c r="E309" i="10"/>
  <c r="G309" i="10" s="1"/>
  <c r="E310" i="10"/>
  <c r="G310" i="10" s="1"/>
  <c r="E311" i="10"/>
  <c r="G311" i="10" s="1"/>
  <c r="E312" i="10"/>
  <c r="G312" i="10" s="1"/>
  <c r="E313" i="10"/>
  <c r="G313" i="10" s="1"/>
  <c r="E314" i="10"/>
  <c r="G314" i="10" s="1"/>
  <c r="E315" i="10"/>
  <c r="G315" i="10" s="1"/>
  <c r="E316" i="10"/>
  <c r="G316" i="10" s="1"/>
  <c r="E317" i="10"/>
  <c r="G317" i="10" s="1"/>
  <c r="E318" i="10"/>
  <c r="G318" i="10" s="1"/>
  <c r="E319" i="10"/>
  <c r="G319" i="10" s="1"/>
  <c r="E320" i="10"/>
  <c r="G320" i="10" s="1"/>
  <c r="E321" i="10"/>
  <c r="G321" i="10" s="1"/>
  <c r="E322" i="10"/>
  <c r="G322" i="10" s="1"/>
  <c r="E323" i="10"/>
  <c r="G323" i="10" s="1"/>
  <c r="E324" i="10"/>
  <c r="G324" i="10" s="1"/>
  <c r="E325" i="10"/>
  <c r="G325" i="10" s="1"/>
  <c r="E326" i="10"/>
  <c r="G326" i="10" s="1"/>
  <c r="E327" i="10"/>
  <c r="G327" i="10" s="1"/>
  <c r="E328" i="10"/>
  <c r="G328" i="10" s="1"/>
  <c r="E329" i="10"/>
  <c r="G329" i="10" s="1"/>
  <c r="E330" i="10"/>
  <c r="G330" i="10" s="1"/>
  <c r="E331" i="10"/>
  <c r="G331" i="10" s="1"/>
  <c r="E332" i="10"/>
  <c r="G332" i="10" s="1"/>
  <c r="E333" i="10"/>
  <c r="G333" i="10" s="1"/>
  <c r="E334" i="10"/>
  <c r="G334" i="10" s="1"/>
  <c r="E335" i="10"/>
  <c r="G335" i="10" s="1"/>
  <c r="E336" i="10"/>
  <c r="G336" i="10" s="1"/>
  <c r="E337" i="10"/>
  <c r="G337" i="10" s="1"/>
  <c r="E338" i="10"/>
  <c r="G338" i="10" s="1"/>
  <c r="E339" i="10"/>
  <c r="G339" i="10" s="1"/>
  <c r="E340" i="10"/>
  <c r="G340" i="10" s="1"/>
  <c r="E341" i="10"/>
  <c r="G341" i="10" s="1"/>
  <c r="E342" i="10"/>
  <c r="G342" i="10" s="1"/>
  <c r="E343" i="10"/>
  <c r="G343" i="10" s="1"/>
  <c r="E344" i="10"/>
  <c r="G344" i="10" s="1"/>
  <c r="E345" i="10"/>
  <c r="G345" i="10" s="1"/>
  <c r="E346" i="10"/>
  <c r="G346" i="10" s="1"/>
  <c r="E347" i="10"/>
  <c r="G347" i="10" s="1"/>
  <c r="E348" i="10"/>
  <c r="G348" i="10" s="1"/>
  <c r="E349" i="10"/>
  <c r="G349" i="10" s="1"/>
  <c r="E350" i="10"/>
  <c r="G350" i="10" s="1"/>
  <c r="E351" i="10"/>
  <c r="G351" i="10" s="1"/>
  <c r="E352" i="10"/>
  <c r="G352" i="10" s="1"/>
  <c r="E353" i="10"/>
  <c r="G353" i="10" s="1"/>
  <c r="E354" i="10"/>
  <c r="G354" i="10" s="1"/>
  <c r="E355" i="10"/>
  <c r="G355" i="10" s="1"/>
  <c r="E356" i="10"/>
  <c r="G356" i="10" s="1"/>
  <c r="E357" i="10"/>
  <c r="G357" i="10" s="1"/>
  <c r="E358" i="10"/>
  <c r="G358" i="10" s="1"/>
  <c r="E359" i="10"/>
  <c r="G359" i="10" s="1"/>
  <c r="E360" i="10"/>
  <c r="G360" i="10" s="1"/>
  <c r="E361" i="10"/>
  <c r="G361" i="10" s="1"/>
  <c r="E362" i="10"/>
  <c r="G362" i="10" s="1"/>
  <c r="E363" i="10"/>
  <c r="G363" i="10" s="1"/>
  <c r="E364" i="10"/>
  <c r="G364" i="10" s="1"/>
  <c r="E365" i="10"/>
  <c r="G365" i="10" s="1"/>
  <c r="E366" i="10"/>
  <c r="G366" i="10" s="1"/>
  <c r="E367" i="10"/>
  <c r="G367" i="10" s="1"/>
  <c r="E368" i="10"/>
  <c r="G368" i="10" s="1"/>
  <c r="E369" i="10"/>
  <c r="G369" i="10" s="1"/>
  <c r="E370" i="10"/>
  <c r="G370" i="10" s="1"/>
  <c r="E371" i="10"/>
  <c r="G371" i="10" s="1"/>
  <c r="E372" i="10"/>
  <c r="G372" i="10" s="1"/>
  <c r="E373" i="10"/>
  <c r="G373" i="10" s="1"/>
  <c r="E374" i="10"/>
  <c r="G374" i="10" s="1"/>
  <c r="E375" i="10"/>
  <c r="G375" i="10" s="1"/>
  <c r="E376" i="10"/>
  <c r="G376" i="10" s="1"/>
  <c r="E377" i="10"/>
  <c r="G377" i="10" s="1"/>
  <c r="E378" i="10"/>
  <c r="G378" i="10" s="1"/>
  <c r="E379" i="10"/>
  <c r="G379" i="10" s="1"/>
  <c r="E380" i="10"/>
  <c r="G380" i="10" s="1"/>
  <c r="E381" i="10"/>
  <c r="G381" i="10" s="1"/>
  <c r="E382" i="10"/>
  <c r="G382" i="10" s="1"/>
  <c r="E383" i="10"/>
  <c r="G383" i="10" s="1"/>
  <c r="E384" i="10"/>
  <c r="G384" i="10" s="1"/>
  <c r="E385" i="10"/>
  <c r="G385" i="10" s="1"/>
  <c r="E386" i="10"/>
  <c r="G386" i="10" s="1"/>
  <c r="E387" i="10"/>
  <c r="G387" i="10" s="1"/>
  <c r="E388" i="10"/>
  <c r="G388" i="10" s="1"/>
  <c r="E389" i="10"/>
  <c r="G389" i="10" s="1"/>
  <c r="E390" i="10"/>
  <c r="G390" i="10" s="1"/>
  <c r="E391" i="10"/>
  <c r="G391" i="10" s="1"/>
  <c r="E392" i="10"/>
  <c r="G392" i="10" s="1"/>
  <c r="E393" i="10"/>
  <c r="G393" i="10" s="1"/>
  <c r="E394" i="10"/>
  <c r="G394" i="10" s="1"/>
  <c r="E395" i="10"/>
  <c r="G395" i="10" s="1"/>
  <c r="E396" i="10"/>
  <c r="G396" i="10" s="1"/>
  <c r="E397" i="10"/>
  <c r="G397" i="10" s="1"/>
  <c r="E398" i="10"/>
  <c r="G398" i="10" s="1"/>
  <c r="E399" i="10"/>
  <c r="G399" i="10" s="1"/>
  <c r="E400" i="10"/>
  <c r="G400" i="10" s="1"/>
  <c r="E401" i="10"/>
  <c r="G401" i="10" s="1"/>
  <c r="E402" i="10"/>
  <c r="G402" i="10" s="1"/>
  <c r="E403" i="10"/>
  <c r="G403" i="10" s="1"/>
  <c r="E404" i="10"/>
  <c r="G404" i="10" s="1"/>
  <c r="E405" i="10"/>
  <c r="G405" i="10" s="1"/>
  <c r="E406" i="10"/>
  <c r="G406" i="10" s="1"/>
  <c r="E407" i="10"/>
  <c r="G407" i="10" s="1"/>
  <c r="E408" i="10"/>
  <c r="G408" i="10" s="1"/>
  <c r="E409" i="10"/>
  <c r="G409" i="10" s="1"/>
  <c r="E410" i="10"/>
  <c r="G410" i="10" s="1"/>
  <c r="E411" i="10"/>
  <c r="G411" i="10" s="1"/>
  <c r="E412" i="10"/>
  <c r="G412" i="10" s="1"/>
  <c r="E413" i="10"/>
  <c r="G413" i="10" s="1"/>
  <c r="E414" i="10"/>
  <c r="G414" i="10" s="1"/>
  <c r="E415" i="10"/>
  <c r="G415" i="10" s="1"/>
  <c r="E416" i="10"/>
  <c r="G416" i="10" s="1"/>
  <c r="E417" i="10"/>
  <c r="G417" i="10" s="1"/>
  <c r="E418" i="10"/>
  <c r="G418" i="10" s="1"/>
  <c r="E419" i="10"/>
  <c r="G419" i="10" s="1"/>
  <c r="E420" i="10"/>
  <c r="G420" i="10" s="1"/>
  <c r="E421" i="10"/>
  <c r="G421" i="10" s="1"/>
  <c r="E422" i="10"/>
  <c r="G422" i="10" s="1"/>
  <c r="E423" i="10"/>
  <c r="G423" i="10" s="1"/>
  <c r="E424" i="10"/>
  <c r="G424" i="10" s="1"/>
  <c r="E425" i="10"/>
  <c r="G425" i="10" s="1"/>
  <c r="E426" i="10"/>
  <c r="G426" i="10" s="1"/>
  <c r="E427" i="10"/>
  <c r="G427" i="10" s="1"/>
  <c r="E428" i="10"/>
  <c r="G428" i="10" s="1"/>
  <c r="E429" i="10"/>
  <c r="G429" i="10" s="1"/>
  <c r="E430" i="10"/>
  <c r="G430" i="10" s="1"/>
  <c r="E431" i="10"/>
  <c r="G431" i="10" s="1"/>
  <c r="E432" i="10"/>
  <c r="G432" i="10" s="1"/>
  <c r="E433" i="10"/>
  <c r="G433" i="10" s="1"/>
  <c r="E434" i="10"/>
  <c r="G434" i="10" s="1"/>
  <c r="E435" i="10"/>
  <c r="G435" i="10" s="1"/>
  <c r="E436" i="10"/>
  <c r="G436" i="10" s="1"/>
  <c r="E437" i="10"/>
  <c r="G437" i="10" s="1"/>
  <c r="E438" i="10"/>
  <c r="G438" i="10" s="1"/>
  <c r="E439" i="10"/>
  <c r="G439" i="10" s="1"/>
  <c r="E440" i="10"/>
  <c r="G440" i="10" s="1"/>
  <c r="E441" i="10"/>
  <c r="G441" i="10" s="1"/>
  <c r="E442" i="10"/>
  <c r="G442" i="10" s="1"/>
  <c r="E443" i="10"/>
  <c r="G443" i="10" s="1"/>
  <c r="E444" i="10"/>
  <c r="G444" i="10" s="1"/>
  <c r="E445" i="10"/>
  <c r="G445" i="10" s="1"/>
  <c r="E446" i="10"/>
  <c r="G446" i="10" s="1"/>
  <c r="E447" i="10"/>
  <c r="G447" i="10" s="1"/>
  <c r="E448" i="10"/>
  <c r="G448" i="10" s="1"/>
  <c r="E449" i="10"/>
  <c r="G449" i="10" s="1"/>
  <c r="E450" i="10"/>
  <c r="G450" i="10" s="1"/>
  <c r="E451" i="10"/>
  <c r="G451" i="10" s="1"/>
  <c r="E452" i="10"/>
  <c r="G452" i="10" s="1"/>
  <c r="E453" i="10"/>
  <c r="G453" i="10" s="1"/>
  <c r="E454" i="10"/>
  <c r="G454" i="10" s="1"/>
  <c r="E455" i="10"/>
  <c r="G455" i="10" s="1"/>
  <c r="E456" i="10"/>
  <c r="G456" i="10" s="1"/>
  <c r="E457" i="10"/>
  <c r="G457" i="10" s="1"/>
  <c r="E458" i="10"/>
  <c r="G458" i="10" s="1"/>
  <c r="E459" i="10"/>
  <c r="G459" i="10" s="1"/>
  <c r="E460" i="10"/>
  <c r="G460" i="10" s="1"/>
  <c r="E461" i="10"/>
  <c r="G461" i="10" s="1"/>
  <c r="E462" i="10"/>
  <c r="G462" i="10" s="1"/>
  <c r="E463" i="10"/>
  <c r="G463" i="10" s="1"/>
  <c r="E464" i="10"/>
  <c r="G464" i="10" s="1"/>
  <c r="E465" i="10"/>
  <c r="G465" i="10" s="1"/>
  <c r="E466" i="10"/>
  <c r="G466" i="10" s="1"/>
  <c r="E467" i="10"/>
  <c r="G467" i="10" s="1"/>
  <c r="E468" i="10"/>
  <c r="G468" i="10" s="1"/>
  <c r="E469" i="10"/>
  <c r="G469" i="10" s="1"/>
  <c r="E470" i="10"/>
  <c r="G470" i="10" s="1"/>
  <c r="E471" i="10"/>
  <c r="G471" i="10" s="1"/>
  <c r="E472" i="10"/>
  <c r="G472" i="10" s="1"/>
  <c r="E473" i="10"/>
  <c r="G473" i="10" s="1"/>
  <c r="E474" i="10"/>
  <c r="G474" i="10" s="1"/>
  <c r="E475" i="10"/>
  <c r="G475" i="10" s="1"/>
  <c r="E476" i="10"/>
  <c r="G476" i="10" s="1"/>
  <c r="E477" i="10"/>
  <c r="G477" i="10" s="1"/>
  <c r="E478" i="10"/>
  <c r="G478" i="10" s="1"/>
  <c r="E479" i="10"/>
  <c r="G479" i="10" s="1"/>
  <c r="E480" i="10"/>
  <c r="G480" i="10" s="1"/>
  <c r="E481" i="10"/>
  <c r="G481" i="10" s="1"/>
  <c r="E482" i="10"/>
  <c r="G482" i="10" s="1"/>
  <c r="E483" i="10"/>
  <c r="G483" i="10" s="1"/>
  <c r="E484" i="10"/>
  <c r="G484" i="10" s="1"/>
  <c r="E485" i="10"/>
  <c r="G485" i="10" s="1"/>
  <c r="E486" i="10"/>
  <c r="G486" i="10" s="1"/>
  <c r="E487" i="10"/>
  <c r="G487" i="10" s="1"/>
  <c r="E488" i="10"/>
  <c r="G488" i="10" s="1"/>
  <c r="E489" i="10"/>
  <c r="G489" i="10" s="1"/>
  <c r="E490" i="10"/>
  <c r="G490" i="10" s="1"/>
  <c r="E491" i="10"/>
  <c r="G491" i="10" s="1"/>
  <c r="E492" i="10"/>
  <c r="G492" i="10" s="1"/>
  <c r="E493" i="10"/>
  <c r="G493" i="10" s="1"/>
  <c r="E494" i="10"/>
  <c r="G494" i="10" s="1"/>
  <c r="E495" i="10"/>
  <c r="G495" i="10" s="1"/>
  <c r="E496" i="10"/>
  <c r="G496" i="10" s="1"/>
  <c r="E497" i="10"/>
  <c r="G497" i="10" s="1"/>
  <c r="E498" i="10"/>
  <c r="G498" i="10" s="1"/>
  <c r="E499" i="10"/>
  <c r="G499" i="10" s="1"/>
  <c r="E500" i="10"/>
  <c r="G500" i="10" s="1"/>
  <c r="E501" i="10"/>
  <c r="G501" i="10" s="1"/>
  <c r="E502" i="10"/>
  <c r="G502" i="10" s="1"/>
  <c r="E503" i="10"/>
  <c r="G503" i="10" s="1"/>
  <c r="E504" i="10"/>
  <c r="G504" i="10" s="1"/>
  <c r="E505" i="10"/>
  <c r="G505" i="10" s="1"/>
  <c r="E506" i="10"/>
  <c r="G506" i="10" s="1"/>
  <c r="E507" i="10"/>
  <c r="G507" i="10" s="1"/>
  <c r="E508" i="10"/>
  <c r="G508" i="10" s="1"/>
  <c r="E509" i="10"/>
  <c r="G509" i="10" s="1"/>
  <c r="E510" i="10"/>
  <c r="G510" i="10" s="1"/>
  <c r="E511" i="10"/>
  <c r="G511" i="10" s="1"/>
  <c r="E512" i="10"/>
  <c r="G512" i="10" s="1"/>
  <c r="E513" i="10"/>
  <c r="G513" i="10" s="1"/>
  <c r="E514" i="10"/>
  <c r="G514" i="10" s="1"/>
  <c r="E515" i="10"/>
  <c r="G515" i="10" s="1"/>
  <c r="E516" i="10"/>
  <c r="G516" i="10" s="1"/>
  <c r="E517" i="10"/>
  <c r="G517" i="10" s="1"/>
  <c r="E518" i="10"/>
  <c r="G518" i="10" s="1"/>
  <c r="E519" i="10"/>
  <c r="G519" i="10" s="1"/>
  <c r="E520" i="10"/>
  <c r="G520" i="10" s="1"/>
  <c r="E521" i="10"/>
  <c r="G521" i="10" s="1"/>
  <c r="E522" i="10"/>
  <c r="G522" i="10" s="1"/>
  <c r="E523" i="10"/>
  <c r="G523" i="10" s="1"/>
  <c r="E524" i="10"/>
  <c r="G524" i="10" s="1"/>
  <c r="E525" i="10"/>
  <c r="G525" i="10" s="1"/>
  <c r="E526" i="10"/>
  <c r="G526" i="10" s="1"/>
  <c r="E527" i="10"/>
  <c r="G527" i="10" s="1"/>
  <c r="E528" i="10"/>
  <c r="G528" i="10" s="1"/>
  <c r="E529" i="10"/>
  <c r="G529" i="10" s="1"/>
  <c r="E530" i="10"/>
  <c r="G530" i="10" s="1"/>
  <c r="E531" i="10"/>
  <c r="G531" i="10" s="1"/>
  <c r="E532" i="10"/>
  <c r="G532" i="10" s="1"/>
  <c r="E533" i="10"/>
  <c r="G533" i="10" s="1"/>
  <c r="E534" i="10"/>
  <c r="G534" i="10" s="1"/>
  <c r="E535" i="10"/>
  <c r="G535" i="10" s="1"/>
  <c r="E536" i="10"/>
  <c r="G536" i="10" s="1"/>
  <c r="E537" i="10"/>
  <c r="G537" i="10" s="1"/>
  <c r="E538" i="10"/>
  <c r="G538" i="10" s="1"/>
  <c r="E539" i="10"/>
  <c r="G539" i="10" s="1"/>
  <c r="E540" i="10"/>
  <c r="G540" i="10" s="1"/>
  <c r="E541" i="10"/>
  <c r="G541" i="10" s="1"/>
  <c r="E542" i="10"/>
  <c r="G542" i="10" s="1"/>
  <c r="E543" i="10"/>
  <c r="G543" i="10" s="1"/>
  <c r="E544" i="10"/>
  <c r="G544" i="10" s="1"/>
  <c r="E545" i="10"/>
  <c r="G545" i="10" s="1"/>
  <c r="E546" i="10"/>
  <c r="G546" i="10" s="1"/>
  <c r="E547" i="10"/>
  <c r="G547" i="10" s="1"/>
  <c r="E548" i="10"/>
  <c r="G548" i="10" s="1"/>
  <c r="E549" i="10"/>
  <c r="G549" i="10" s="1"/>
  <c r="E550" i="10"/>
  <c r="G550" i="10" s="1"/>
  <c r="E551" i="10"/>
  <c r="G551" i="10" s="1"/>
  <c r="E552" i="10"/>
  <c r="G552" i="10" s="1"/>
  <c r="E553" i="10"/>
  <c r="G553" i="10" s="1"/>
  <c r="E554" i="10"/>
  <c r="G554" i="10" s="1"/>
  <c r="E555" i="10"/>
  <c r="G555" i="10" s="1"/>
  <c r="E556" i="10"/>
  <c r="G556" i="10" s="1"/>
  <c r="E557" i="10"/>
  <c r="G557" i="10" s="1"/>
  <c r="E558" i="10"/>
  <c r="G558" i="10" s="1"/>
  <c r="E559" i="10"/>
  <c r="G559" i="10" s="1"/>
  <c r="E560" i="10"/>
  <c r="G560" i="10" s="1"/>
  <c r="E561" i="10"/>
  <c r="G561" i="10" s="1"/>
  <c r="E562" i="10"/>
  <c r="G562" i="10" s="1"/>
  <c r="E563" i="10"/>
  <c r="G563" i="10" s="1"/>
  <c r="E564" i="10"/>
  <c r="G564" i="10" s="1"/>
  <c r="E565" i="10"/>
  <c r="G565" i="10" s="1"/>
  <c r="E566" i="10"/>
  <c r="G566" i="10" s="1"/>
  <c r="E567" i="10"/>
  <c r="G567" i="10" s="1"/>
  <c r="E568" i="10"/>
  <c r="G568" i="10" s="1"/>
  <c r="E569" i="10"/>
  <c r="G569" i="10" s="1"/>
  <c r="E570" i="10"/>
  <c r="G570" i="10" s="1"/>
  <c r="E571" i="10"/>
  <c r="G571" i="10" s="1"/>
  <c r="E572" i="10"/>
  <c r="G572" i="10" s="1"/>
  <c r="E573" i="10"/>
  <c r="G573" i="10" s="1"/>
  <c r="E574" i="10"/>
  <c r="G574" i="10" s="1"/>
  <c r="E575" i="10"/>
  <c r="G575" i="10" s="1"/>
  <c r="E576" i="10"/>
  <c r="G576" i="10" s="1"/>
  <c r="E577" i="10"/>
  <c r="G577" i="10" s="1"/>
  <c r="E578" i="10"/>
  <c r="G578" i="10" s="1"/>
  <c r="E579" i="10"/>
  <c r="G579" i="10" s="1"/>
  <c r="E580" i="10"/>
  <c r="G580" i="10" s="1"/>
  <c r="E581" i="10"/>
  <c r="G581" i="10" s="1"/>
  <c r="E582" i="10"/>
  <c r="G582" i="10" s="1"/>
  <c r="E583" i="10"/>
  <c r="G583" i="10" s="1"/>
  <c r="E584" i="10"/>
  <c r="G584" i="10" s="1"/>
  <c r="E585" i="10"/>
  <c r="G585" i="10" s="1"/>
  <c r="E586" i="10"/>
  <c r="G586" i="10" s="1"/>
  <c r="E587" i="10"/>
  <c r="G587" i="10" s="1"/>
  <c r="E588" i="10"/>
  <c r="G588" i="10" s="1"/>
  <c r="E589" i="10"/>
  <c r="G589" i="10" s="1"/>
  <c r="E590" i="10"/>
  <c r="G590" i="10" s="1"/>
  <c r="E591" i="10"/>
  <c r="G591" i="10" s="1"/>
  <c r="E592" i="10"/>
  <c r="G592" i="10" s="1"/>
  <c r="E593" i="10"/>
  <c r="G593" i="10" s="1"/>
  <c r="E594" i="10"/>
  <c r="G594" i="10" s="1"/>
  <c r="E595" i="10"/>
  <c r="G595" i="10" s="1"/>
  <c r="E596" i="10"/>
  <c r="G596" i="10" s="1"/>
  <c r="E597" i="10"/>
  <c r="G597" i="10" s="1"/>
  <c r="E598" i="10"/>
  <c r="G598" i="10" s="1"/>
  <c r="E599" i="10"/>
  <c r="G599" i="10" s="1"/>
  <c r="E600" i="10"/>
  <c r="G600" i="10" s="1"/>
  <c r="E601" i="10"/>
  <c r="G601" i="10" s="1"/>
  <c r="E602" i="10"/>
  <c r="G602" i="10" s="1"/>
  <c r="E603" i="10"/>
  <c r="G603" i="10" s="1"/>
  <c r="E604" i="10"/>
  <c r="G604" i="10" s="1"/>
  <c r="E605" i="10"/>
  <c r="G605" i="10" s="1"/>
  <c r="E606" i="10"/>
  <c r="G606" i="10" s="1"/>
  <c r="E607" i="10"/>
  <c r="G607" i="10" s="1"/>
  <c r="E608" i="10"/>
  <c r="G608" i="10" s="1"/>
  <c r="E609" i="10"/>
  <c r="G609" i="10" s="1"/>
  <c r="E610" i="10"/>
  <c r="G610" i="10" s="1"/>
  <c r="E611" i="10"/>
  <c r="G611" i="10" s="1"/>
  <c r="E612" i="10"/>
  <c r="G612" i="10" s="1"/>
  <c r="E613" i="10"/>
  <c r="G613" i="10" s="1"/>
  <c r="E614" i="10"/>
  <c r="G614" i="10" s="1"/>
  <c r="E615" i="10"/>
  <c r="G615" i="10" s="1"/>
  <c r="E616" i="10"/>
  <c r="G616" i="10" s="1"/>
  <c r="E617" i="10"/>
  <c r="G617" i="10" s="1"/>
  <c r="E618" i="10"/>
  <c r="G618" i="10" s="1"/>
  <c r="E619" i="10"/>
  <c r="G619" i="10" s="1"/>
  <c r="E620" i="10"/>
  <c r="G620" i="10" s="1"/>
  <c r="E621" i="10"/>
  <c r="G621" i="10" s="1"/>
  <c r="E622" i="10"/>
  <c r="G622" i="10" s="1"/>
  <c r="E623" i="10"/>
  <c r="G623" i="10" s="1"/>
  <c r="E624" i="10"/>
  <c r="G624" i="10" s="1"/>
  <c r="E625" i="10"/>
  <c r="G625" i="10" s="1"/>
  <c r="E626" i="10"/>
  <c r="G626" i="10" s="1"/>
  <c r="E627" i="10"/>
  <c r="G627" i="10" s="1"/>
  <c r="E628" i="10"/>
  <c r="G628" i="10" s="1"/>
  <c r="E629" i="10"/>
  <c r="G629" i="10" s="1"/>
  <c r="E630" i="10"/>
  <c r="G630" i="10" s="1"/>
  <c r="E631" i="10"/>
  <c r="G631" i="10" s="1"/>
  <c r="E632" i="10"/>
  <c r="G632" i="10" s="1"/>
  <c r="E633" i="10"/>
  <c r="G633" i="10" s="1"/>
  <c r="E634" i="10"/>
  <c r="G634" i="10" s="1"/>
  <c r="E635" i="10"/>
  <c r="G635" i="10" s="1"/>
  <c r="E636" i="10"/>
  <c r="G636" i="10" s="1"/>
  <c r="E637" i="10"/>
  <c r="G637" i="10" s="1"/>
  <c r="E638" i="10"/>
  <c r="G638" i="10" s="1"/>
  <c r="E639" i="10"/>
  <c r="G639" i="10" s="1"/>
  <c r="E640" i="10"/>
  <c r="G640" i="10" s="1"/>
  <c r="E641" i="10"/>
  <c r="G641" i="10" s="1"/>
  <c r="E642" i="10"/>
  <c r="G642" i="10" s="1"/>
  <c r="E643" i="10"/>
  <c r="G643" i="10" s="1"/>
  <c r="E644" i="10"/>
  <c r="G644" i="10" s="1"/>
  <c r="E645" i="10"/>
  <c r="G645" i="10" s="1"/>
  <c r="E646" i="10"/>
  <c r="G646" i="10" s="1"/>
  <c r="E647" i="10"/>
  <c r="G647" i="10" s="1"/>
  <c r="E648" i="10"/>
  <c r="G648" i="10" s="1"/>
  <c r="E649" i="10"/>
  <c r="G649" i="10" s="1"/>
  <c r="E650" i="10"/>
  <c r="G650" i="10" s="1"/>
  <c r="E651" i="10"/>
  <c r="G651" i="10" s="1"/>
  <c r="E652" i="10"/>
  <c r="G652" i="10" s="1"/>
  <c r="E653" i="10"/>
  <c r="G653" i="10" s="1"/>
  <c r="E654" i="10"/>
  <c r="G654" i="10" s="1"/>
  <c r="E655" i="10"/>
  <c r="G655" i="10" s="1"/>
  <c r="E656" i="10"/>
  <c r="G656" i="10" s="1"/>
  <c r="E657" i="10"/>
  <c r="G657" i="10" s="1"/>
  <c r="E658" i="10"/>
  <c r="G658" i="10" s="1"/>
  <c r="E659" i="10"/>
  <c r="G659" i="10" s="1"/>
  <c r="E660" i="10"/>
  <c r="G660" i="10" s="1"/>
  <c r="E661" i="10"/>
  <c r="G661" i="10" s="1"/>
  <c r="E662" i="10"/>
  <c r="G662" i="10" s="1"/>
  <c r="E663" i="10"/>
  <c r="G663" i="10" s="1"/>
  <c r="E664" i="10"/>
  <c r="G664" i="10" s="1"/>
  <c r="E665" i="10"/>
  <c r="G665" i="10" s="1"/>
  <c r="E666" i="10"/>
  <c r="G666" i="10" s="1"/>
  <c r="E667" i="10"/>
  <c r="G667" i="10" s="1"/>
  <c r="E668" i="10"/>
  <c r="G668" i="10" s="1"/>
  <c r="E669" i="10"/>
  <c r="G669" i="10" s="1"/>
  <c r="E670" i="10"/>
  <c r="G670" i="10" s="1"/>
  <c r="E671" i="10"/>
  <c r="G671" i="10" s="1"/>
  <c r="E672" i="10"/>
  <c r="G672" i="10" s="1"/>
  <c r="E673" i="10"/>
  <c r="G673" i="10" s="1"/>
  <c r="E674" i="10"/>
  <c r="G674" i="10" s="1"/>
  <c r="E675" i="10"/>
  <c r="G675" i="10" s="1"/>
  <c r="E676" i="10"/>
  <c r="G676" i="10" s="1"/>
  <c r="E677" i="10"/>
  <c r="G677" i="10" s="1"/>
  <c r="E678" i="10"/>
  <c r="G678" i="10" s="1"/>
  <c r="E679" i="10"/>
  <c r="G679" i="10" s="1"/>
  <c r="E680" i="10"/>
  <c r="G680" i="10" s="1"/>
  <c r="E681" i="10"/>
  <c r="G681" i="10" s="1"/>
  <c r="E682" i="10"/>
  <c r="G682" i="10" s="1"/>
  <c r="E683" i="10"/>
  <c r="G683" i="10" s="1"/>
  <c r="E684" i="10"/>
  <c r="G684" i="10" s="1"/>
  <c r="E685" i="10"/>
  <c r="G685" i="10" s="1"/>
  <c r="E686" i="10"/>
  <c r="G686" i="10" s="1"/>
  <c r="E687" i="10"/>
  <c r="G687" i="10" s="1"/>
  <c r="E688" i="10"/>
  <c r="G688" i="10" s="1"/>
  <c r="E689" i="10"/>
  <c r="G689" i="10" s="1"/>
  <c r="E690" i="10"/>
  <c r="G690" i="10" s="1"/>
  <c r="E691" i="10"/>
  <c r="G691" i="10" s="1"/>
  <c r="E692" i="10"/>
  <c r="G692" i="10" s="1"/>
  <c r="E693" i="10"/>
  <c r="G693" i="10" s="1"/>
  <c r="E694" i="10"/>
  <c r="G694" i="10" s="1"/>
  <c r="E695" i="10"/>
  <c r="G695" i="10" s="1"/>
  <c r="E696" i="10"/>
  <c r="G696" i="10" s="1"/>
  <c r="E697" i="10"/>
  <c r="G697" i="10" s="1"/>
  <c r="E698" i="10"/>
  <c r="G698" i="10" s="1"/>
  <c r="E699" i="10"/>
  <c r="G699" i="10" s="1"/>
  <c r="E700" i="10"/>
  <c r="G700" i="10" s="1"/>
  <c r="E701" i="10"/>
  <c r="G701" i="10" s="1"/>
  <c r="E702" i="10"/>
  <c r="G702" i="10" s="1"/>
  <c r="E703" i="10"/>
  <c r="G703" i="10" s="1"/>
  <c r="E704" i="10"/>
  <c r="G704" i="10" s="1"/>
  <c r="E705" i="10"/>
  <c r="G705" i="10" s="1"/>
  <c r="E706" i="10"/>
  <c r="G706" i="10" s="1"/>
  <c r="E707" i="10"/>
  <c r="G707" i="10" s="1"/>
  <c r="E708" i="10"/>
  <c r="G708" i="10" s="1"/>
  <c r="E709" i="10"/>
  <c r="G709" i="10" s="1"/>
  <c r="E710" i="10"/>
  <c r="G710" i="10" s="1"/>
  <c r="E711" i="10"/>
  <c r="G711" i="10" s="1"/>
  <c r="E712" i="10"/>
  <c r="G712" i="10" s="1"/>
  <c r="E713" i="10"/>
  <c r="G713" i="10" s="1"/>
  <c r="E714" i="10"/>
  <c r="G714" i="10" s="1"/>
  <c r="E715" i="10"/>
  <c r="G715" i="10" s="1"/>
  <c r="E716" i="10"/>
  <c r="G716" i="10" s="1"/>
  <c r="E717" i="10"/>
  <c r="G717" i="10" s="1"/>
  <c r="E718" i="10"/>
  <c r="G718" i="10" s="1"/>
  <c r="E719" i="10"/>
  <c r="G719" i="10" s="1"/>
  <c r="E720" i="10"/>
  <c r="G720" i="10" s="1"/>
  <c r="E721" i="10"/>
  <c r="G721" i="10" s="1"/>
  <c r="E722" i="10"/>
  <c r="G722" i="10" s="1"/>
  <c r="E723" i="10"/>
  <c r="G723" i="10" s="1"/>
  <c r="E724" i="10"/>
  <c r="G724" i="10" s="1"/>
  <c r="E725" i="10"/>
  <c r="G725" i="10" s="1"/>
  <c r="E726" i="10"/>
  <c r="G726" i="10" s="1"/>
  <c r="E727" i="10"/>
  <c r="G727" i="10" s="1"/>
  <c r="E728" i="10"/>
  <c r="G728" i="10" s="1"/>
  <c r="E729" i="10"/>
  <c r="G729" i="10" s="1"/>
  <c r="E730" i="10"/>
  <c r="G730" i="10" s="1"/>
  <c r="E731" i="10"/>
  <c r="G731" i="10" s="1"/>
  <c r="E732" i="10"/>
  <c r="G732" i="10" s="1"/>
  <c r="E733" i="10"/>
  <c r="G733" i="10" s="1"/>
  <c r="E734" i="10"/>
  <c r="G734" i="10" s="1"/>
  <c r="E735" i="10"/>
  <c r="G735" i="10" s="1"/>
  <c r="E736" i="10"/>
  <c r="G736" i="10" s="1"/>
  <c r="E737" i="10"/>
  <c r="G737" i="10" s="1"/>
  <c r="E738" i="10"/>
  <c r="G738" i="10" s="1"/>
  <c r="E739" i="10"/>
  <c r="G739" i="10" s="1"/>
  <c r="E740" i="10"/>
  <c r="G740" i="10" s="1"/>
  <c r="E741" i="10"/>
  <c r="G741" i="10" s="1"/>
  <c r="E742" i="10"/>
  <c r="G742" i="10" s="1"/>
  <c r="E743" i="10"/>
  <c r="G743" i="10" s="1"/>
  <c r="E744" i="10"/>
  <c r="G744" i="10" s="1"/>
  <c r="E745" i="10"/>
  <c r="G745" i="10" s="1"/>
  <c r="E746" i="10"/>
  <c r="G746" i="10" s="1"/>
  <c r="E747" i="10"/>
  <c r="G747" i="10" s="1"/>
  <c r="E748" i="10"/>
  <c r="G748" i="10" s="1"/>
  <c r="E749" i="10"/>
  <c r="G749" i="10" s="1"/>
  <c r="E750" i="10"/>
  <c r="G750" i="10" s="1"/>
  <c r="E751" i="10"/>
  <c r="G751" i="10" s="1"/>
  <c r="E752" i="10"/>
  <c r="G752" i="10" s="1"/>
  <c r="E753" i="10"/>
  <c r="G753" i="10" s="1"/>
  <c r="E754" i="10"/>
  <c r="G754" i="10" s="1"/>
  <c r="E755" i="10"/>
  <c r="G755" i="10" s="1"/>
  <c r="E756" i="10"/>
  <c r="G756" i="10" s="1"/>
  <c r="E757" i="10"/>
  <c r="G757" i="10" s="1"/>
  <c r="E758" i="10"/>
  <c r="G758" i="10" s="1"/>
  <c r="E759" i="10"/>
  <c r="G759" i="10" s="1"/>
  <c r="E760" i="10"/>
  <c r="G760" i="10" s="1"/>
  <c r="E761" i="10"/>
  <c r="G761" i="10" s="1"/>
  <c r="E762" i="10"/>
  <c r="G762" i="10" s="1"/>
  <c r="E763" i="10"/>
  <c r="G763" i="10" s="1"/>
  <c r="E764" i="10"/>
  <c r="G764" i="10" s="1"/>
  <c r="E765" i="10"/>
  <c r="G765" i="10" s="1"/>
  <c r="E766" i="10"/>
  <c r="G766" i="10" s="1"/>
  <c r="E767" i="10"/>
  <c r="G767" i="10" s="1"/>
  <c r="E768" i="10"/>
  <c r="G768" i="10" s="1"/>
  <c r="E769" i="10"/>
  <c r="G769" i="10" s="1"/>
  <c r="E770" i="10"/>
  <c r="G770" i="10" s="1"/>
  <c r="E771" i="10"/>
  <c r="G771" i="10" s="1"/>
  <c r="E772" i="10"/>
  <c r="G772" i="10" s="1"/>
  <c r="E773" i="10"/>
  <c r="G773" i="10" s="1"/>
  <c r="E774" i="10"/>
  <c r="G774" i="10" s="1"/>
  <c r="E775" i="10"/>
  <c r="G775" i="10" s="1"/>
  <c r="E776" i="10"/>
  <c r="G776" i="10" s="1"/>
  <c r="E777" i="10"/>
  <c r="G777" i="10" s="1"/>
  <c r="E778" i="10"/>
  <c r="G778" i="10" s="1"/>
  <c r="E779" i="10"/>
  <c r="G779" i="10" s="1"/>
  <c r="E780" i="10"/>
  <c r="G780" i="10" s="1"/>
  <c r="E781" i="10"/>
  <c r="G781" i="10" s="1"/>
  <c r="E782" i="10"/>
  <c r="G782" i="10" s="1"/>
  <c r="E783" i="10"/>
  <c r="G783" i="10" s="1"/>
  <c r="E784" i="10"/>
  <c r="G784" i="10" s="1"/>
  <c r="E785" i="10"/>
  <c r="G785" i="10" s="1"/>
  <c r="E786" i="10"/>
  <c r="G786" i="10" s="1"/>
  <c r="E787" i="10"/>
  <c r="G787" i="10" s="1"/>
  <c r="E788" i="10"/>
  <c r="G788" i="10" s="1"/>
  <c r="E789" i="10"/>
  <c r="G789" i="10" s="1"/>
  <c r="E790" i="10"/>
  <c r="G790" i="10" s="1"/>
  <c r="E791" i="10"/>
  <c r="G791" i="10" s="1"/>
  <c r="E792" i="10"/>
  <c r="G792" i="10" s="1"/>
  <c r="E793" i="10"/>
  <c r="G793" i="10" s="1"/>
  <c r="E794" i="10"/>
  <c r="G794" i="10" s="1"/>
  <c r="E795" i="10"/>
  <c r="G795" i="10" s="1"/>
  <c r="E796" i="10"/>
  <c r="G796" i="10" s="1"/>
  <c r="E797" i="10"/>
  <c r="G797" i="10" s="1"/>
  <c r="E798" i="10"/>
  <c r="G798" i="10" s="1"/>
  <c r="E799" i="10"/>
  <c r="G799" i="10" s="1"/>
  <c r="E800" i="10"/>
  <c r="G800" i="10" s="1"/>
  <c r="E801" i="10"/>
  <c r="G801" i="10" s="1"/>
  <c r="E802" i="10"/>
  <c r="G802" i="10" s="1"/>
  <c r="E803" i="10"/>
  <c r="G803" i="10" s="1"/>
  <c r="E804" i="10"/>
  <c r="G804" i="10" s="1"/>
  <c r="E805" i="10"/>
  <c r="G805" i="10" s="1"/>
  <c r="E806" i="10"/>
  <c r="G806" i="10" s="1"/>
  <c r="E807" i="10"/>
  <c r="G807" i="10" s="1"/>
  <c r="E808" i="10"/>
  <c r="G808" i="10" s="1"/>
  <c r="E809" i="10"/>
  <c r="G809" i="10" s="1"/>
  <c r="E810" i="10"/>
  <c r="G810" i="10" s="1"/>
  <c r="E811" i="10"/>
  <c r="G811" i="10" s="1"/>
  <c r="E812" i="10"/>
  <c r="G812" i="10" s="1"/>
  <c r="E813" i="10"/>
  <c r="G813" i="10" s="1"/>
  <c r="E814" i="10"/>
  <c r="G814" i="10" s="1"/>
  <c r="E815" i="10"/>
  <c r="G815" i="10" s="1"/>
  <c r="E816" i="10"/>
  <c r="G816" i="10" s="1"/>
  <c r="E817" i="10"/>
  <c r="G817" i="10" s="1"/>
  <c r="E818" i="10"/>
  <c r="G818" i="10" s="1"/>
  <c r="E819" i="10"/>
  <c r="G819" i="10" s="1"/>
  <c r="E820" i="10"/>
  <c r="G820" i="10" s="1"/>
  <c r="E821" i="10"/>
  <c r="G821" i="10" s="1"/>
  <c r="E822" i="10"/>
  <c r="G822" i="10" s="1"/>
  <c r="E823" i="10"/>
  <c r="G823" i="10" s="1"/>
  <c r="E824" i="10"/>
  <c r="G824" i="10" s="1"/>
  <c r="E825" i="10"/>
  <c r="G825" i="10" s="1"/>
  <c r="E826" i="10"/>
  <c r="G826" i="10" s="1"/>
  <c r="E827" i="10"/>
  <c r="G827" i="10" s="1"/>
  <c r="E828" i="10"/>
  <c r="G828" i="10" s="1"/>
  <c r="E829" i="10"/>
  <c r="G829" i="10" s="1"/>
  <c r="E830" i="10"/>
  <c r="G830" i="10" s="1"/>
  <c r="E831" i="10"/>
  <c r="G831" i="10" s="1"/>
  <c r="E832" i="10"/>
  <c r="G832" i="10" s="1"/>
  <c r="E833" i="10"/>
  <c r="G833" i="10" s="1"/>
  <c r="E834" i="10"/>
  <c r="G834" i="10" s="1"/>
  <c r="E835" i="10"/>
  <c r="G835" i="10" s="1"/>
  <c r="E836" i="10"/>
  <c r="G836" i="10" s="1"/>
  <c r="E837" i="10"/>
  <c r="G837" i="10" s="1"/>
  <c r="E838" i="10"/>
  <c r="G838" i="10" s="1"/>
  <c r="E839" i="10"/>
  <c r="G839" i="10" s="1"/>
  <c r="E840" i="10"/>
  <c r="G840" i="10" s="1"/>
  <c r="E841" i="10"/>
  <c r="G841" i="10" s="1"/>
  <c r="E842" i="10"/>
  <c r="G842" i="10" s="1"/>
  <c r="E843" i="10"/>
  <c r="G843" i="10" s="1"/>
  <c r="E844" i="10"/>
  <c r="G844" i="10" s="1"/>
  <c r="E845" i="10"/>
  <c r="G845" i="10" s="1"/>
  <c r="E846" i="10"/>
  <c r="G846" i="10" s="1"/>
  <c r="E847" i="10"/>
  <c r="G847" i="10" s="1"/>
  <c r="E848" i="10"/>
  <c r="G848" i="10" s="1"/>
  <c r="E849" i="10"/>
  <c r="G849" i="10" s="1"/>
  <c r="E850" i="10"/>
  <c r="G850" i="10" s="1"/>
  <c r="E851" i="10"/>
  <c r="G851" i="10" s="1"/>
  <c r="E852" i="10"/>
  <c r="G852" i="10" s="1"/>
  <c r="E853" i="10"/>
  <c r="G853" i="10" s="1"/>
  <c r="E854" i="10"/>
  <c r="G854" i="10" s="1"/>
  <c r="E855" i="10"/>
  <c r="G855" i="10" s="1"/>
  <c r="E856" i="10"/>
  <c r="G856" i="10" s="1"/>
  <c r="E857" i="10"/>
  <c r="G857" i="10" s="1"/>
  <c r="E858" i="10"/>
  <c r="G858" i="10" s="1"/>
  <c r="E859" i="10"/>
  <c r="G859" i="10" s="1"/>
  <c r="E860" i="10"/>
  <c r="G860" i="10" s="1"/>
  <c r="E861" i="10"/>
  <c r="G861" i="10" s="1"/>
  <c r="E862" i="10"/>
  <c r="G862" i="10" s="1"/>
  <c r="E863" i="10"/>
  <c r="G863" i="10" s="1"/>
  <c r="E864" i="10"/>
  <c r="G864" i="10" s="1"/>
  <c r="E865" i="10"/>
  <c r="G865" i="10" s="1"/>
  <c r="E866" i="10"/>
  <c r="G866" i="10" s="1"/>
  <c r="E867" i="10"/>
  <c r="G867" i="10" s="1"/>
  <c r="E868" i="10"/>
  <c r="G868" i="10" s="1"/>
  <c r="E869" i="10"/>
  <c r="G869" i="10" s="1"/>
  <c r="E870" i="10"/>
  <c r="G870" i="10" s="1"/>
  <c r="E871" i="10"/>
  <c r="G871" i="10" s="1"/>
  <c r="E872" i="10"/>
  <c r="G872" i="10" s="1"/>
  <c r="E873" i="10"/>
  <c r="G873" i="10" s="1"/>
  <c r="E874" i="10"/>
  <c r="G874" i="10" s="1"/>
  <c r="E875" i="10"/>
  <c r="G875" i="10" s="1"/>
  <c r="E876" i="10"/>
  <c r="G876" i="10" s="1"/>
  <c r="E877" i="10"/>
  <c r="G877" i="10" s="1"/>
  <c r="E878" i="10"/>
  <c r="G878" i="10" s="1"/>
  <c r="E879" i="10"/>
  <c r="G879" i="10" s="1"/>
  <c r="E880" i="10"/>
  <c r="G880" i="10" s="1"/>
  <c r="E881" i="10"/>
  <c r="G881" i="10" s="1"/>
  <c r="E882" i="10"/>
  <c r="G882" i="10" s="1"/>
  <c r="E883" i="10"/>
  <c r="G883" i="10" s="1"/>
  <c r="E884" i="10"/>
  <c r="G884" i="10" s="1"/>
  <c r="E885" i="10"/>
  <c r="G885" i="10" s="1"/>
  <c r="E886" i="10"/>
  <c r="G886" i="10" s="1"/>
  <c r="E887" i="10"/>
  <c r="G887" i="10" s="1"/>
  <c r="E888" i="10"/>
  <c r="G888" i="10" s="1"/>
  <c r="E889" i="10"/>
  <c r="G889" i="10" s="1"/>
  <c r="E890" i="10"/>
  <c r="G890" i="10" s="1"/>
  <c r="E891" i="10"/>
  <c r="G891" i="10" s="1"/>
  <c r="E892" i="10"/>
  <c r="G892" i="10" s="1"/>
  <c r="E893" i="10"/>
  <c r="G893" i="10" s="1"/>
  <c r="E894" i="10"/>
  <c r="G894" i="10" s="1"/>
  <c r="E895" i="10"/>
  <c r="G895" i="10" s="1"/>
  <c r="E896" i="10"/>
  <c r="G896" i="10" s="1"/>
  <c r="E897" i="10"/>
  <c r="G897" i="10" s="1"/>
  <c r="E898" i="10"/>
  <c r="G898" i="10" s="1"/>
  <c r="E899" i="10"/>
  <c r="G899" i="10" s="1"/>
  <c r="E900" i="10"/>
  <c r="G900" i="10" s="1"/>
  <c r="E901" i="10"/>
  <c r="G901" i="10" s="1"/>
  <c r="E902" i="10"/>
  <c r="G902" i="10" s="1"/>
  <c r="E903" i="10"/>
  <c r="G903" i="10" s="1"/>
  <c r="E904" i="10"/>
  <c r="G904" i="10" s="1"/>
  <c r="E905" i="10"/>
  <c r="G905" i="10" s="1"/>
  <c r="E906" i="10"/>
  <c r="G906" i="10" s="1"/>
  <c r="E907" i="10"/>
  <c r="G907" i="10" s="1"/>
  <c r="E908" i="10"/>
  <c r="G908" i="10" s="1"/>
  <c r="E909" i="10"/>
  <c r="G909" i="10" s="1"/>
  <c r="E910" i="10"/>
  <c r="G910" i="10" s="1"/>
  <c r="E911" i="10"/>
  <c r="G911" i="10" s="1"/>
  <c r="E912" i="10"/>
  <c r="G912" i="10" s="1"/>
  <c r="E913" i="10"/>
  <c r="G913" i="10" s="1"/>
  <c r="E914" i="10"/>
  <c r="G914" i="10" s="1"/>
  <c r="E915" i="10"/>
  <c r="G915" i="10" s="1"/>
  <c r="E916" i="10"/>
  <c r="G916" i="10" s="1"/>
  <c r="E917" i="10"/>
  <c r="G917" i="10" s="1"/>
  <c r="E918" i="10"/>
  <c r="G918" i="10" s="1"/>
  <c r="E919" i="10"/>
  <c r="G919" i="10" s="1"/>
  <c r="E920" i="10"/>
  <c r="G920" i="10" s="1"/>
  <c r="E921" i="10"/>
  <c r="G921" i="10" s="1"/>
  <c r="E922" i="10"/>
  <c r="G922" i="10" s="1"/>
  <c r="E923" i="10"/>
  <c r="G923" i="10" s="1"/>
  <c r="E924" i="10"/>
  <c r="G924" i="10" s="1"/>
  <c r="E925" i="10"/>
  <c r="G925" i="10" s="1"/>
  <c r="E926" i="10"/>
  <c r="G926" i="10" s="1"/>
  <c r="E927" i="10"/>
  <c r="G927" i="10" s="1"/>
  <c r="E928" i="10"/>
  <c r="G928" i="10" s="1"/>
  <c r="E929" i="10"/>
  <c r="G929" i="10" s="1"/>
  <c r="E930" i="10"/>
  <c r="G930" i="10" s="1"/>
  <c r="E931" i="10"/>
  <c r="G931" i="10" s="1"/>
  <c r="E932" i="10"/>
  <c r="G932" i="10" s="1"/>
  <c r="E933" i="10"/>
  <c r="G933" i="10" s="1"/>
  <c r="E934" i="10"/>
  <c r="G934" i="10" s="1"/>
  <c r="E935" i="10"/>
  <c r="G935" i="10" s="1"/>
  <c r="E936" i="10"/>
  <c r="G936" i="10" s="1"/>
  <c r="E937" i="10"/>
  <c r="G937" i="10" s="1"/>
  <c r="E938" i="10"/>
  <c r="G938" i="10" s="1"/>
  <c r="E939" i="10"/>
  <c r="G939" i="10" s="1"/>
  <c r="E940" i="10"/>
  <c r="G940" i="10" s="1"/>
  <c r="E941" i="10"/>
  <c r="G941" i="10" s="1"/>
  <c r="E942" i="10"/>
  <c r="G942" i="10" s="1"/>
  <c r="E943" i="10"/>
  <c r="G943" i="10" s="1"/>
  <c r="E944" i="10"/>
  <c r="G944" i="10" s="1"/>
  <c r="E945" i="10"/>
  <c r="G945" i="10" s="1"/>
  <c r="E946" i="10"/>
  <c r="G946" i="10" s="1"/>
  <c r="E947" i="10"/>
  <c r="G947" i="10" s="1"/>
  <c r="E948" i="10"/>
  <c r="G948" i="10" s="1"/>
  <c r="E949" i="10"/>
  <c r="G949" i="10" s="1"/>
  <c r="E950" i="10"/>
  <c r="G950" i="10" s="1"/>
  <c r="E951" i="10"/>
  <c r="G951" i="10" s="1"/>
  <c r="E952" i="10"/>
  <c r="G952" i="10" s="1"/>
  <c r="E953" i="10"/>
  <c r="G953" i="10" s="1"/>
  <c r="E954" i="10"/>
  <c r="G954" i="10" s="1"/>
  <c r="E955" i="10"/>
  <c r="G955" i="10" s="1"/>
  <c r="E956" i="10"/>
  <c r="G956" i="10" s="1"/>
  <c r="E957" i="10"/>
  <c r="G957" i="10" s="1"/>
  <c r="E958" i="10"/>
  <c r="G958" i="10" s="1"/>
  <c r="E959" i="10"/>
  <c r="G959" i="10" s="1"/>
  <c r="E960" i="10"/>
  <c r="G960" i="10" s="1"/>
  <c r="E961" i="10"/>
  <c r="G961" i="10" s="1"/>
  <c r="E962" i="10"/>
  <c r="G962" i="10" s="1"/>
  <c r="E963" i="10"/>
  <c r="G963" i="10" s="1"/>
  <c r="E964" i="10"/>
  <c r="G964" i="10" s="1"/>
  <c r="E965" i="10"/>
  <c r="G965" i="10" s="1"/>
  <c r="E966" i="10"/>
  <c r="G966" i="10" s="1"/>
  <c r="E967" i="10"/>
  <c r="G967" i="10" s="1"/>
  <c r="E968" i="10"/>
  <c r="G968" i="10" s="1"/>
  <c r="E969" i="10"/>
  <c r="G969" i="10" s="1"/>
  <c r="E970" i="10"/>
  <c r="G970" i="10" s="1"/>
  <c r="E971" i="10"/>
  <c r="G971" i="10" s="1"/>
  <c r="E972" i="10"/>
  <c r="G972" i="10" s="1"/>
  <c r="E973" i="10"/>
  <c r="G973" i="10" s="1"/>
  <c r="E974" i="10"/>
  <c r="G974" i="10" s="1"/>
  <c r="E975" i="10"/>
  <c r="G975" i="10" s="1"/>
  <c r="E976" i="10"/>
  <c r="G976" i="10" s="1"/>
  <c r="E977" i="10"/>
  <c r="G977" i="10" s="1"/>
  <c r="E978" i="10"/>
  <c r="G978" i="10" s="1"/>
  <c r="E979" i="10"/>
  <c r="G979" i="10" s="1"/>
  <c r="E980" i="10"/>
  <c r="G980" i="10" s="1"/>
  <c r="E981" i="10"/>
  <c r="G981" i="10" s="1"/>
  <c r="E982" i="10"/>
  <c r="G982" i="10" s="1"/>
  <c r="E983" i="10"/>
  <c r="G983" i="10" s="1"/>
  <c r="E984" i="10"/>
  <c r="G984" i="10" s="1"/>
  <c r="E985" i="10"/>
  <c r="G985" i="10" s="1"/>
  <c r="E986" i="10"/>
  <c r="G986" i="10" s="1"/>
  <c r="E987" i="10"/>
  <c r="G987" i="10" s="1"/>
  <c r="E988" i="10"/>
  <c r="G988" i="10" s="1"/>
  <c r="E989" i="10"/>
  <c r="G989" i="10" s="1"/>
  <c r="E990" i="10"/>
  <c r="G990" i="10" s="1"/>
  <c r="E991" i="10"/>
  <c r="G991" i="10" s="1"/>
  <c r="E992" i="10"/>
  <c r="G992" i="10" s="1"/>
  <c r="E993" i="10"/>
  <c r="G993" i="10" s="1"/>
  <c r="E994" i="10"/>
  <c r="G994" i="10" s="1"/>
  <c r="E995" i="10"/>
  <c r="G995" i="10" s="1"/>
  <c r="E996" i="10"/>
  <c r="G996" i="10" s="1"/>
  <c r="E997" i="10"/>
  <c r="G997" i="10" s="1"/>
  <c r="E998" i="10"/>
  <c r="G998" i="10" s="1"/>
  <c r="E999" i="10"/>
  <c r="G999" i="10" s="1"/>
  <c r="E1000" i="10"/>
  <c r="G1000" i="10" s="1"/>
  <c r="E1001" i="10"/>
  <c r="G1001" i="10" s="1"/>
  <c r="E1002" i="10"/>
  <c r="G1002" i="10" s="1"/>
  <c r="E1003" i="10"/>
  <c r="G1003" i="10" s="1"/>
  <c r="E1004" i="10"/>
  <c r="G1004" i="10" s="1"/>
  <c r="E1005" i="10"/>
  <c r="G1005" i="10" s="1"/>
  <c r="E1006" i="10"/>
  <c r="G1006" i="10" s="1"/>
  <c r="E1007" i="10"/>
  <c r="G1007" i="10" s="1"/>
  <c r="E1008" i="10"/>
  <c r="G1008" i="10" s="1"/>
  <c r="E1009" i="10"/>
  <c r="G1009" i="10" s="1"/>
  <c r="E1010" i="10"/>
  <c r="G1010" i="10" s="1"/>
  <c r="E1011" i="10"/>
  <c r="G1011" i="10" s="1"/>
  <c r="E1012" i="10"/>
  <c r="G1012" i="10" s="1"/>
  <c r="E1013" i="10"/>
  <c r="G1013" i="10" s="1"/>
  <c r="E1014" i="10"/>
  <c r="G1014" i="10" s="1"/>
  <c r="E1015" i="10"/>
  <c r="G1015" i="10" s="1"/>
  <c r="E1016" i="10"/>
  <c r="G1016" i="10" s="1"/>
  <c r="E1017" i="10"/>
  <c r="G1017" i="10" s="1"/>
  <c r="E1018" i="10"/>
  <c r="G1018" i="10" s="1"/>
  <c r="E1019" i="10"/>
  <c r="G1019" i="10" s="1"/>
  <c r="E1020" i="10"/>
  <c r="G1020" i="10" s="1"/>
  <c r="E1021" i="10"/>
  <c r="G1021" i="10" s="1"/>
  <c r="E1022" i="10"/>
  <c r="G1022" i="10" s="1"/>
  <c r="E1023" i="10"/>
  <c r="G1023" i="10" s="1"/>
  <c r="E1024" i="10"/>
  <c r="G1024" i="10" s="1"/>
  <c r="E1025" i="10"/>
  <c r="G1025" i="10" s="1"/>
  <c r="E1026" i="10"/>
  <c r="G1026" i="10" s="1"/>
  <c r="E1027" i="10"/>
  <c r="G1027" i="10" s="1"/>
  <c r="E1028" i="10"/>
  <c r="G1028" i="10" s="1"/>
  <c r="E1029" i="10"/>
  <c r="G1029" i="10" s="1"/>
  <c r="E1030" i="10"/>
  <c r="G1030" i="10" s="1"/>
  <c r="E1031" i="10"/>
  <c r="G1031" i="10" s="1"/>
  <c r="E1032" i="10"/>
  <c r="G1032" i="10" s="1"/>
  <c r="E1033" i="10"/>
  <c r="G1033" i="10" s="1"/>
  <c r="E1034" i="10"/>
  <c r="G1034" i="10" s="1"/>
  <c r="E1035" i="10"/>
  <c r="G1035" i="10" s="1"/>
  <c r="E1036" i="10"/>
  <c r="G1036" i="10" s="1"/>
  <c r="E1037" i="10"/>
  <c r="G1037" i="10" s="1"/>
  <c r="E1038" i="10"/>
  <c r="G1038" i="10" s="1"/>
  <c r="E1039" i="10"/>
  <c r="G1039" i="10" s="1"/>
  <c r="E1040" i="10"/>
  <c r="G1040" i="10" s="1"/>
  <c r="E1041" i="10"/>
  <c r="G1041" i="10" s="1"/>
  <c r="E1042" i="10"/>
  <c r="G1042" i="10" s="1"/>
  <c r="E1043" i="10"/>
  <c r="G1043" i="10" s="1"/>
  <c r="E1044" i="10"/>
  <c r="G1044" i="10" s="1"/>
  <c r="E1045" i="10"/>
  <c r="G1045" i="10" s="1"/>
  <c r="E1046" i="10"/>
  <c r="G1046" i="10" s="1"/>
  <c r="E1047" i="10"/>
  <c r="G1047" i="10" s="1"/>
  <c r="E1048" i="10"/>
  <c r="G1048" i="10" s="1"/>
  <c r="E1049" i="10"/>
  <c r="G1049" i="10" s="1"/>
  <c r="E1050" i="10"/>
  <c r="G1050" i="10" s="1"/>
  <c r="E1051" i="10"/>
  <c r="G1051" i="10" s="1"/>
  <c r="E1052" i="10"/>
  <c r="G1052" i="10" s="1"/>
  <c r="E1053" i="10"/>
  <c r="G1053" i="10" s="1"/>
  <c r="E1054" i="10"/>
  <c r="G1054" i="10" s="1"/>
  <c r="E1055" i="10"/>
  <c r="G1055" i="10" s="1"/>
  <c r="E1056" i="10"/>
  <c r="G1056" i="10" s="1"/>
  <c r="E1057" i="10"/>
  <c r="G1057" i="10" s="1"/>
  <c r="E1058" i="10"/>
  <c r="G1058" i="10" s="1"/>
  <c r="E1059" i="10"/>
  <c r="G1059" i="10" s="1"/>
  <c r="E1060" i="10"/>
  <c r="G1060" i="10" s="1"/>
  <c r="E1061" i="10"/>
  <c r="G1061" i="10" s="1"/>
  <c r="E1062" i="10"/>
  <c r="G1062" i="10" s="1"/>
  <c r="E1063" i="10"/>
  <c r="G1063" i="10" s="1"/>
  <c r="E1064" i="10"/>
  <c r="G1064" i="10" s="1"/>
  <c r="E1065" i="10"/>
  <c r="G1065" i="10" s="1"/>
  <c r="E1066" i="10"/>
  <c r="G1066" i="10" s="1"/>
  <c r="E1067" i="10"/>
  <c r="G1067" i="10" s="1"/>
  <c r="E1068" i="10"/>
  <c r="G1068" i="10" s="1"/>
  <c r="E1069" i="10"/>
  <c r="G1069" i="10" s="1"/>
  <c r="E1070" i="10"/>
  <c r="G1070" i="10" s="1"/>
  <c r="E1071" i="10"/>
  <c r="G1071" i="10" s="1"/>
  <c r="E1072" i="10"/>
  <c r="G1072" i="10" s="1"/>
  <c r="E1073" i="10"/>
  <c r="G1073" i="10" s="1"/>
  <c r="E1074" i="10"/>
  <c r="G1074" i="10" s="1"/>
  <c r="E1075" i="10"/>
  <c r="G1075" i="10" s="1"/>
  <c r="E1076" i="10"/>
  <c r="G1076" i="10" s="1"/>
  <c r="E1077" i="10"/>
  <c r="G1077" i="10" s="1"/>
  <c r="E1078" i="10"/>
  <c r="G1078" i="10" s="1"/>
  <c r="E1079" i="10"/>
  <c r="G1079" i="10" s="1"/>
  <c r="E1080" i="10"/>
  <c r="G1080" i="10" s="1"/>
  <c r="E1081" i="10"/>
  <c r="G1081" i="10" s="1"/>
  <c r="E1082" i="10"/>
  <c r="G1082" i="10" s="1"/>
  <c r="E1083" i="10"/>
  <c r="G1083" i="10" s="1"/>
  <c r="E1084" i="10"/>
  <c r="G1084" i="10" s="1"/>
  <c r="E1085" i="10"/>
  <c r="G1085" i="10" s="1"/>
  <c r="E1086" i="10"/>
  <c r="G1086" i="10" s="1"/>
  <c r="E1087" i="10"/>
  <c r="G1087" i="10" s="1"/>
  <c r="E1088" i="10"/>
  <c r="G1088" i="10" s="1"/>
  <c r="E1089" i="10"/>
  <c r="G1089" i="10" s="1"/>
  <c r="E1090" i="10"/>
  <c r="G1090" i="10" s="1"/>
  <c r="E1091" i="10"/>
  <c r="G1091" i="10" s="1"/>
  <c r="E1092" i="10"/>
  <c r="G1092" i="10" s="1"/>
  <c r="M4" i="10" l="1"/>
  <c r="M97" i="10"/>
  <c r="M98" i="10"/>
  <c r="M99" i="10"/>
  <c r="M100" i="10"/>
  <c r="L101" i="10"/>
  <c r="M101" i="10" s="1"/>
  <c r="L102" i="10"/>
  <c r="M102" i="10" s="1"/>
  <c r="L103" i="10"/>
  <c r="M103" i="10" s="1"/>
  <c r="L104" i="10"/>
  <c r="M104" i="10" s="1"/>
  <c r="L105" i="10"/>
  <c r="M105" i="10" s="1"/>
  <c r="L106" i="10"/>
  <c r="M106" i="10" s="1"/>
  <c r="L107" i="10"/>
  <c r="M107" i="10" s="1"/>
  <c r="L108" i="10"/>
  <c r="M108" i="10" s="1"/>
  <c r="L109" i="10"/>
  <c r="M109" i="10" s="1"/>
  <c r="L110" i="10"/>
  <c r="M110" i="10" s="1"/>
  <c r="L111" i="10"/>
  <c r="M111" i="10" s="1"/>
  <c r="L112" i="10"/>
  <c r="M112" i="10" s="1"/>
  <c r="L113" i="10"/>
  <c r="M113" i="10" s="1"/>
  <c r="L114" i="10"/>
  <c r="M114" i="10" s="1"/>
  <c r="L115" i="10"/>
  <c r="M115" i="10" s="1"/>
  <c r="L116" i="10"/>
  <c r="M116" i="10" s="1"/>
  <c r="L117" i="10"/>
  <c r="M117" i="10" s="1"/>
  <c r="L118" i="10"/>
  <c r="M118" i="10" s="1"/>
  <c r="L119" i="10"/>
  <c r="M119" i="10" s="1"/>
  <c r="L120" i="10"/>
  <c r="M120" i="10" s="1"/>
  <c r="L121" i="10"/>
  <c r="M121" i="10" s="1"/>
  <c r="L122" i="10"/>
  <c r="M122" i="10" s="1"/>
  <c r="L123" i="10"/>
  <c r="M123" i="10" s="1"/>
  <c r="L124" i="10"/>
  <c r="M124" i="10" s="1"/>
  <c r="L125" i="10"/>
  <c r="M125" i="10" s="1"/>
  <c r="L126" i="10"/>
  <c r="M126" i="10" s="1"/>
  <c r="L127" i="10"/>
  <c r="M127" i="10" s="1"/>
  <c r="L128" i="10"/>
  <c r="M128" i="10" s="1"/>
  <c r="L129" i="10"/>
  <c r="M129" i="10" s="1"/>
  <c r="L130" i="10"/>
  <c r="M130" i="10" s="1"/>
  <c r="L131" i="10"/>
  <c r="M131" i="10" s="1"/>
  <c r="L132" i="10"/>
  <c r="M132" i="10" s="1"/>
  <c r="L133" i="10"/>
  <c r="M133" i="10" s="1"/>
  <c r="L134" i="10"/>
  <c r="M134" i="10" s="1"/>
  <c r="L135" i="10"/>
  <c r="M135" i="10" s="1"/>
  <c r="L136" i="10"/>
  <c r="M136" i="10" s="1"/>
  <c r="L137" i="10"/>
  <c r="M137" i="10" s="1"/>
  <c r="L138" i="10"/>
  <c r="M138" i="10" s="1"/>
  <c r="L139" i="10"/>
  <c r="M139" i="10" s="1"/>
  <c r="L140" i="10"/>
  <c r="M140" i="10" s="1"/>
  <c r="L141" i="10"/>
  <c r="M141" i="10" s="1"/>
  <c r="L142" i="10"/>
  <c r="M142" i="10" s="1"/>
  <c r="L143" i="10"/>
  <c r="M143" i="10" s="1"/>
  <c r="L144" i="10"/>
  <c r="M144" i="10" s="1"/>
  <c r="L145" i="10"/>
  <c r="M145" i="10" s="1"/>
  <c r="L146" i="10"/>
  <c r="M146" i="10" s="1"/>
  <c r="L147" i="10"/>
  <c r="M147" i="10" s="1"/>
  <c r="L148" i="10"/>
  <c r="M148" i="10" s="1"/>
  <c r="L149" i="10"/>
  <c r="M149" i="10" s="1"/>
  <c r="L150" i="10"/>
  <c r="M150" i="10" s="1"/>
  <c r="L151" i="10"/>
  <c r="M151" i="10" s="1"/>
  <c r="L152" i="10"/>
  <c r="M152" i="10" s="1"/>
  <c r="L153" i="10"/>
  <c r="M153" i="10" s="1"/>
  <c r="L154" i="10"/>
  <c r="M154" i="10" s="1"/>
  <c r="L155" i="10"/>
  <c r="M155" i="10" s="1"/>
  <c r="L156" i="10"/>
  <c r="M156" i="10" s="1"/>
  <c r="L157" i="10"/>
  <c r="M157" i="10" s="1"/>
  <c r="L158" i="10"/>
  <c r="M158" i="10" s="1"/>
  <c r="L159" i="10"/>
  <c r="M159" i="10" s="1"/>
  <c r="L160" i="10"/>
  <c r="M160" i="10" s="1"/>
  <c r="L161" i="10"/>
  <c r="M161" i="10" s="1"/>
  <c r="L162" i="10"/>
  <c r="M162" i="10" s="1"/>
  <c r="L163" i="10"/>
  <c r="M163" i="10" s="1"/>
  <c r="L164" i="10"/>
  <c r="M164" i="10" s="1"/>
  <c r="L165" i="10"/>
  <c r="M165" i="10" s="1"/>
  <c r="L166" i="10"/>
  <c r="M166" i="10" s="1"/>
  <c r="L167" i="10"/>
  <c r="M167" i="10" s="1"/>
  <c r="L168" i="10"/>
  <c r="M168" i="10" s="1"/>
  <c r="L169" i="10"/>
  <c r="M169" i="10" s="1"/>
  <c r="L170" i="10"/>
  <c r="M170" i="10" s="1"/>
  <c r="L171" i="10"/>
  <c r="M171" i="10" s="1"/>
  <c r="L172" i="10"/>
  <c r="M172" i="10" s="1"/>
  <c r="L173" i="10"/>
  <c r="M173" i="10" s="1"/>
  <c r="L174" i="10"/>
  <c r="M174" i="10" s="1"/>
  <c r="L175" i="10"/>
  <c r="M175" i="10" s="1"/>
  <c r="L176" i="10"/>
  <c r="M176" i="10" s="1"/>
  <c r="L177" i="10"/>
  <c r="M177" i="10" s="1"/>
  <c r="L178" i="10"/>
  <c r="M178" i="10" s="1"/>
  <c r="L179" i="10"/>
  <c r="M179" i="10" s="1"/>
  <c r="L180" i="10"/>
  <c r="M180" i="10" s="1"/>
  <c r="L181" i="10"/>
  <c r="M181" i="10" s="1"/>
  <c r="L182" i="10"/>
  <c r="M182" i="10" s="1"/>
  <c r="L183" i="10"/>
  <c r="M183" i="10" s="1"/>
  <c r="L184" i="10"/>
  <c r="M184" i="10" s="1"/>
  <c r="L185" i="10"/>
  <c r="M185" i="10" s="1"/>
  <c r="L186" i="10"/>
  <c r="M186" i="10" s="1"/>
  <c r="L187" i="10"/>
  <c r="M187" i="10" s="1"/>
  <c r="L188" i="10"/>
  <c r="M188" i="10" s="1"/>
  <c r="L189" i="10"/>
  <c r="M189" i="10" s="1"/>
  <c r="L190" i="10"/>
  <c r="M190" i="10" s="1"/>
  <c r="L191" i="10"/>
  <c r="M191" i="10" s="1"/>
  <c r="L192" i="10"/>
  <c r="M192" i="10" s="1"/>
  <c r="L193" i="10"/>
  <c r="M193" i="10" s="1"/>
  <c r="L194" i="10"/>
  <c r="M194" i="10" s="1"/>
  <c r="L195" i="10"/>
  <c r="M195" i="10" s="1"/>
  <c r="L196" i="10"/>
  <c r="M196" i="10" s="1"/>
  <c r="L197" i="10"/>
  <c r="M197" i="10" s="1"/>
  <c r="L198" i="10"/>
  <c r="M198" i="10" s="1"/>
  <c r="L199" i="10"/>
  <c r="M199" i="10" s="1"/>
  <c r="L200" i="10"/>
  <c r="M200" i="10" s="1"/>
  <c r="L201" i="10"/>
  <c r="M201" i="10" s="1"/>
  <c r="L202" i="10"/>
  <c r="M202" i="10" s="1"/>
  <c r="L203" i="10"/>
  <c r="M203" i="10" s="1"/>
  <c r="L204" i="10"/>
  <c r="M204" i="10" s="1"/>
  <c r="L205" i="10"/>
  <c r="M205" i="10" s="1"/>
  <c r="L206" i="10"/>
  <c r="M206" i="10" s="1"/>
  <c r="L207" i="10"/>
  <c r="M207" i="10" s="1"/>
  <c r="L208" i="10"/>
  <c r="M208" i="10" s="1"/>
  <c r="L209" i="10"/>
  <c r="M209" i="10" s="1"/>
  <c r="L210" i="10"/>
  <c r="M210" i="10" s="1"/>
  <c r="L211" i="10"/>
  <c r="M211" i="10" s="1"/>
  <c r="L212" i="10"/>
  <c r="M212" i="10" s="1"/>
  <c r="L213" i="10"/>
  <c r="M213" i="10" s="1"/>
  <c r="L214" i="10"/>
  <c r="M214" i="10" s="1"/>
  <c r="L215" i="10"/>
  <c r="M215" i="10" s="1"/>
  <c r="L216" i="10"/>
  <c r="M216" i="10" s="1"/>
  <c r="L217" i="10"/>
  <c r="M217" i="10" s="1"/>
  <c r="L218" i="10"/>
  <c r="M218" i="10" s="1"/>
  <c r="L219" i="10"/>
  <c r="M219" i="10" s="1"/>
  <c r="L220" i="10"/>
  <c r="M220" i="10" s="1"/>
  <c r="L221" i="10"/>
  <c r="M221" i="10" s="1"/>
  <c r="L222" i="10"/>
  <c r="M222" i="10" s="1"/>
  <c r="L223" i="10"/>
  <c r="M223" i="10" s="1"/>
  <c r="L224" i="10"/>
  <c r="M224" i="10" s="1"/>
  <c r="L225" i="10"/>
  <c r="M225" i="10" s="1"/>
  <c r="L226" i="10"/>
  <c r="M226" i="10" s="1"/>
  <c r="L227" i="10"/>
  <c r="M227" i="10" s="1"/>
  <c r="L228" i="10"/>
  <c r="M228" i="10" s="1"/>
  <c r="L229" i="10"/>
  <c r="M229" i="10" s="1"/>
  <c r="L230" i="10"/>
  <c r="M230" i="10" s="1"/>
  <c r="L231" i="10"/>
  <c r="M231" i="10" s="1"/>
  <c r="L232" i="10"/>
  <c r="M232" i="10" s="1"/>
  <c r="L233" i="10"/>
  <c r="M233" i="10" s="1"/>
  <c r="L234" i="10"/>
  <c r="M234" i="10" s="1"/>
  <c r="L235" i="10"/>
  <c r="M235" i="10" s="1"/>
  <c r="L236" i="10"/>
  <c r="M236" i="10" s="1"/>
  <c r="L237" i="10"/>
  <c r="M237" i="10" s="1"/>
  <c r="L238" i="10"/>
  <c r="M238" i="10" s="1"/>
  <c r="L239" i="10"/>
  <c r="M239" i="10" s="1"/>
  <c r="L240" i="10"/>
  <c r="M240" i="10" s="1"/>
  <c r="L241" i="10"/>
  <c r="M241" i="10" s="1"/>
  <c r="L242" i="10"/>
  <c r="M242" i="10" s="1"/>
  <c r="L243" i="10"/>
  <c r="M243" i="10" s="1"/>
  <c r="L244" i="10"/>
  <c r="M244" i="10" s="1"/>
  <c r="L245" i="10"/>
  <c r="M245" i="10" s="1"/>
  <c r="L246" i="10"/>
  <c r="M246" i="10" s="1"/>
  <c r="L247" i="10"/>
  <c r="M247" i="10" s="1"/>
  <c r="L248" i="10"/>
  <c r="M248" i="10" s="1"/>
  <c r="L249" i="10"/>
  <c r="M249" i="10" s="1"/>
  <c r="L250" i="10"/>
  <c r="M250" i="10" s="1"/>
  <c r="L251" i="10"/>
  <c r="M251" i="10" s="1"/>
  <c r="L252" i="10"/>
  <c r="M252" i="10" s="1"/>
  <c r="L253" i="10"/>
  <c r="M253" i="10" s="1"/>
  <c r="L254" i="10"/>
  <c r="M254" i="10" s="1"/>
  <c r="L255" i="10"/>
  <c r="M255" i="10" s="1"/>
  <c r="L256" i="10"/>
  <c r="M256" i="10" s="1"/>
  <c r="L257" i="10"/>
  <c r="M257" i="10" s="1"/>
  <c r="L258" i="10"/>
  <c r="M258" i="10" s="1"/>
  <c r="L259" i="10"/>
  <c r="M259" i="10" s="1"/>
  <c r="L260" i="10"/>
  <c r="M260" i="10" s="1"/>
  <c r="L261" i="10"/>
  <c r="M261" i="10" s="1"/>
  <c r="L262" i="10"/>
  <c r="M262" i="10" s="1"/>
  <c r="L263" i="10"/>
  <c r="M263" i="10" s="1"/>
  <c r="L264" i="10"/>
  <c r="M264" i="10" s="1"/>
  <c r="L265" i="10"/>
  <c r="M265" i="10" s="1"/>
  <c r="L266" i="10"/>
  <c r="M266" i="10" s="1"/>
  <c r="L267" i="10"/>
  <c r="M267" i="10" s="1"/>
  <c r="L268" i="10"/>
  <c r="M268" i="10" s="1"/>
  <c r="L269" i="10"/>
  <c r="M269" i="10" s="1"/>
  <c r="L270" i="10"/>
  <c r="M270" i="10" s="1"/>
  <c r="L271" i="10"/>
  <c r="M271" i="10" s="1"/>
  <c r="L272" i="10"/>
  <c r="M272" i="10" s="1"/>
  <c r="L273" i="10"/>
  <c r="M273" i="10" s="1"/>
  <c r="L274" i="10"/>
  <c r="M274" i="10" s="1"/>
  <c r="L275" i="10"/>
  <c r="M275" i="10" s="1"/>
  <c r="L276" i="10"/>
  <c r="M276" i="10" s="1"/>
  <c r="L277" i="10"/>
  <c r="M277" i="10" s="1"/>
  <c r="L278" i="10"/>
  <c r="M278" i="10" s="1"/>
  <c r="L279" i="10"/>
  <c r="M279" i="10" s="1"/>
  <c r="L280" i="10"/>
  <c r="M280" i="10" s="1"/>
  <c r="L281" i="10"/>
  <c r="M281" i="10" s="1"/>
  <c r="L282" i="10"/>
  <c r="M282" i="10" s="1"/>
  <c r="L283" i="10"/>
  <c r="M283" i="10" s="1"/>
  <c r="L284" i="10"/>
  <c r="M284" i="10" s="1"/>
  <c r="L285" i="10"/>
  <c r="M285" i="10" s="1"/>
  <c r="L286" i="10"/>
  <c r="M286" i="10" s="1"/>
  <c r="L287" i="10"/>
  <c r="M287" i="10" s="1"/>
  <c r="L288" i="10"/>
  <c r="M288" i="10" s="1"/>
  <c r="L289" i="10"/>
  <c r="M289" i="10" s="1"/>
  <c r="L290" i="10"/>
  <c r="M290" i="10" s="1"/>
  <c r="L291" i="10"/>
  <c r="M291" i="10" s="1"/>
  <c r="L292" i="10"/>
  <c r="M292" i="10" s="1"/>
  <c r="L293" i="10"/>
  <c r="M293" i="10" s="1"/>
  <c r="L294" i="10"/>
  <c r="M294" i="10" s="1"/>
  <c r="L295" i="10"/>
  <c r="M295" i="10" s="1"/>
  <c r="L296" i="10"/>
  <c r="M296" i="10" s="1"/>
  <c r="L297" i="10"/>
  <c r="M297" i="10" s="1"/>
  <c r="L298" i="10"/>
  <c r="M298" i="10" s="1"/>
  <c r="L299" i="10"/>
  <c r="M299" i="10" s="1"/>
  <c r="L300" i="10"/>
  <c r="M300" i="10" s="1"/>
  <c r="L301" i="10"/>
  <c r="M301" i="10" s="1"/>
  <c r="L302" i="10"/>
  <c r="M302" i="10" s="1"/>
  <c r="L303" i="10"/>
  <c r="M303" i="10" s="1"/>
  <c r="L304" i="10"/>
  <c r="M304" i="10" s="1"/>
  <c r="L305" i="10"/>
  <c r="M305" i="10" s="1"/>
  <c r="L306" i="10"/>
  <c r="M306" i="10" s="1"/>
  <c r="L307" i="10"/>
  <c r="M307" i="10" s="1"/>
  <c r="L308" i="10"/>
  <c r="M308" i="10" s="1"/>
  <c r="L309" i="10"/>
  <c r="M309" i="10" s="1"/>
  <c r="L310" i="10"/>
  <c r="M310" i="10" s="1"/>
  <c r="L311" i="10"/>
  <c r="M311" i="10" s="1"/>
  <c r="L312" i="10"/>
  <c r="M312" i="10" s="1"/>
  <c r="L313" i="10"/>
  <c r="M313" i="10" s="1"/>
  <c r="L314" i="10"/>
  <c r="M314" i="10" s="1"/>
  <c r="L315" i="10"/>
  <c r="M315" i="10" s="1"/>
  <c r="L316" i="10"/>
  <c r="M316" i="10" s="1"/>
  <c r="L317" i="10"/>
  <c r="M317" i="10" s="1"/>
  <c r="L318" i="10"/>
  <c r="M318" i="10" s="1"/>
  <c r="L319" i="10"/>
  <c r="M319" i="10" s="1"/>
  <c r="L320" i="10"/>
  <c r="M320" i="10" s="1"/>
  <c r="L321" i="10"/>
  <c r="M321" i="10" s="1"/>
  <c r="L322" i="10"/>
  <c r="M322" i="10" s="1"/>
  <c r="L323" i="10"/>
  <c r="M323" i="10" s="1"/>
  <c r="L324" i="10"/>
  <c r="M324" i="10" s="1"/>
  <c r="L325" i="10"/>
  <c r="M325" i="10" s="1"/>
  <c r="L326" i="10"/>
  <c r="M326" i="10" s="1"/>
  <c r="L327" i="10"/>
  <c r="M327" i="10" s="1"/>
  <c r="L328" i="10"/>
  <c r="M328" i="10" s="1"/>
  <c r="L329" i="10"/>
  <c r="M329" i="10" s="1"/>
  <c r="L330" i="10"/>
  <c r="M330" i="10" s="1"/>
  <c r="L331" i="10"/>
  <c r="M331" i="10" s="1"/>
  <c r="L332" i="10"/>
  <c r="M332" i="10" s="1"/>
  <c r="L333" i="10"/>
  <c r="M333" i="10" s="1"/>
  <c r="L334" i="10"/>
  <c r="M334" i="10" s="1"/>
  <c r="L335" i="10"/>
  <c r="M335" i="10" s="1"/>
  <c r="L336" i="10"/>
  <c r="M336" i="10" s="1"/>
  <c r="L337" i="10"/>
  <c r="M337" i="10" s="1"/>
  <c r="L338" i="10"/>
  <c r="M338" i="10" s="1"/>
  <c r="L339" i="10"/>
  <c r="M339" i="10" s="1"/>
  <c r="L340" i="10"/>
  <c r="M340" i="10" s="1"/>
  <c r="L341" i="10"/>
  <c r="M341" i="10" s="1"/>
  <c r="L342" i="10"/>
  <c r="M342" i="10" s="1"/>
  <c r="L343" i="10"/>
  <c r="M343" i="10" s="1"/>
  <c r="L344" i="10"/>
  <c r="M344" i="10" s="1"/>
  <c r="L345" i="10"/>
  <c r="M345" i="10" s="1"/>
  <c r="L346" i="10"/>
  <c r="M346" i="10" s="1"/>
  <c r="L347" i="10"/>
  <c r="M347" i="10" s="1"/>
  <c r="L348" i="10"/>
  <c r="M348" i="10" s="1"/>
  <c r="L349" i="10"/>
  <c r="M349" i="10" s="1"/>
  <c r="L350" i="10"/>
  <c r="M350" i="10" s="1"/>
  <c r="L351" i="10"/>
  <c r="M351" i="10" s="1"/>
  <c r="L352" i="10"/>
  <c r="M352" i="10" s="1"/>
  <c r="L353" i="10"/>
  <c r="M353" i="10" s="1"/>
  <c r="L354" i="10"/>
  <c r="M354" i="10" s="1"/>
  <c r="L355" i="10"/>
  <c r="M355" i="10" s="1"/>
  <c r="L356" i="10"/>
  <c r="M356" i="10" s="1"/>
  <c r="L357" i="10"/>
  <c r="M357" i="10" s="1"/>
  <c r="L358" i="10"/>
  <c r="M358" i="10" s="1"/>
  <c r="L359" i="10"/>
  <c r="M359" i="10" s="1"/>
  <c r="L360" i="10"/>
  <c r="M360" i="10" s="1"/>
  <c r="L361" i="10"/>
  <c r="M361" i="10" s="1"/>
  <c r="L362" i="10"/>
  <c r="M362" i="10" s="1"/>
  <c r="L363" i="10"/>
  <c r="M363" i="10" s="1"/>
  <c r="L364" i="10"/>
  <c r="M364" i="10" s="1"/>
  <c r="L365" i="10"/>
  <c r="M365" i="10" s="1"/>
  <c r="L366" i="10"/>
  <c r="M366" i="10" s="1"/>
  <c r="L367" i="10"/>
  <c r="M367" i="10" s="1"/>
  <c r="L368" i="10"/>
  <c r="M368" i="10" s="1"/>
  <c r="L369" i="10"/>
  <c r="M369" i="10" s="1"/>
  <c r="L370" i="10"/>
  <c r="M370" i="10" s="1"/>
  <c r="L371" i="10"/>
  <c r="M371" i="10" s="1"/>
  <c r="L372" i="10"/>
  <c r="M372" i="10" s="1"/>
  <c r="L373" i="10"/>
  <c r="M373" i="10" s="1"/>
  <c r="L374" i="10"/>
  <c r="M374" i="10" s="1"/>
  <c r="L375" i="10"/>
  <c r="M375" i="10" s="1"/>
  <c r="L376" i="10"/>
  <c r="M376" i="10" s="1"/>
  <c r="L377" i="10"/>
  <c r="M377" i="10" s="1"/>
  <c r="L378" i="10"/>
  <c r="M378" i="10" s="1"/>
  <c r="L379" i="10"/>
  <c r="M379" i="10" s="1"/>
  <c r="L380" i="10"/>
  <c r="M380" i="10" s="1"/>
  <c r="L381" i="10"/>
  <c r="M381" i="10" s="1"/>
  <c r="L382" i="10"/>
  <c r="M382" i="10" s="1"/>
  <c r="L383" i="10"/>
  <c r="M383" i="10" s="1"/>
  <c r="L384" i="10"/>
  <c r="M384" i="10" s="1"/>
  <c r="L385" i="10"/>
  <c r="M385" i="10" s="1"/>
  <c r="L386" i="10"/>
  <c r="M386" i="10" s="1"/>
  <c r="L387" i="10"/>
  <c r="M387" i="10" s="1"/>
  <c r="L388" i="10"/>
  <c r="M388" i="10" s="1"/>
  <c r="L389" i="10"/>
  <c r="M389" i="10" s="1"/>
  <c r="L390" i="10"/>
  <c r="M390" i="10" s="1"/>
  <c r="L391" i="10"/>
  <c r="M391" i="10" s="1"/>
  <c r="L392" i="10"/>
  <c r="M392" i="10" s="1"/>
  <c r="L393" i="10"/>
  <c r="M393" i="10" s="1"/>
  <c r="L394" i="10"/>
  <c r="M394" i="10" s="1"/>
  <c r="L395" i="10"/>
  <c r="M395" i="10" s="1"/>
  <c r="L396" i="10"/>
  <c r="M396" i="10" s="1"/>
  <c r="L397" i="10"/>
  <c r="M397" i="10" s="1"/>
  <c r="L398" i="10"/>
  <c r="M398" i="10" s="1"/>
  <c r="L399" i="10"/>
  <c r="M399" i="10" s="1"/>
  <c r="L400" i="10"/>
  <c r="M400" i="10" s="1"/>
  <c r="L401" i="10"/>
  <c r="M401" i="10" s="1"/>
  <c r="L402" i="10"/>
  <c r="M402" i="10" s="1"/>
  <c r="L403" i="10"/>
  <c r="M403" i="10" s="1"/>
  <c r="L404" i="10"/>
  <c r="M404" i="10" s="1"/>
  <c r="L405" i="10"/>
  <c r="M405" i="10" s="1"/>
  <c r="L406" i="10"/>
  <c r="M406" i="10" s="1"/>
  <c r="L407" i="10"/>
  <c r="M407" i="10" s="1"/>
  <c r="L408" i="10"/>
  <c r="M408" i="10" s="1"/>
  <c r="L409" i="10"/>
  <c r="M409" i="10" s="1"/>
  <c r="L410" i="10"/>
  <c r="M410" i="10" s="1"/>
  <c r="L411" i="10"/>
  <c r="M411" i="10" s="1"/>
  <c r="L412" i="10"/>
  <c r="M412" i="10" s="1"/>
  <c r="L413" i="10"/>
  <c r="M413" i="10" s="1"/>
  <c r="L414" i="10"/>
  <c r="M414" i="10" s="1"/>
  <c r="L415" i="10"/>
  <c r="M415" i="10" s="1"/>
  <c r="L416" i="10"/>
  <c r="M416" i="10" s="1"/>
  <c r="L417" i="10"/>
  <c r="M417" i="10" s="1"/>
  <c r="L418" i="10"/>
  <c r="M418" i="10" s="1"/>
  <c r="L419" i="10"/>
  <c r="M419" i="10" s="1"/>
  <c r="L420" i="10"/>
  <c r="M420" i="10" s="1"/>
  <c r="L421" i="10"/>
  <c r="M421" i="10" s="1"/>
  <c r="L422" i="10"/>
  <c r="M422" i="10" s="1"/>
  <c r="L423" i="10"/>
  <c r="M423" i="10" s="1"/>
  <c r="L424" i="10"/>
  <c r="M424" i="10" s="1"/>
  <c r="L425" i="10"/>
  <c r="M425" i="10" s="1"/>
  <c r="L426" i="10"/>
  <c r="M426" i="10" s="1"/>
  <c r="L427" i="10"/>
  <c r="M427" i="10" s="1"/>
  <c r="L428" i="10"/>
  <c r="M428" i="10" s="1"/>
  <c r="L429" i="10"/>
  <c r="M429" i="10" s="1"/>
  <c r="L430" i="10"/>
  <c r="M430" i="10" s="1"/>
  <c r="L431" i="10"/>
  <c r="M431" i="10" s="1"/>
  <c r="L432" i="10"/>
  <c r="M432" i="10" s="1"/>
  <c r="L433" i="10"/>
  <c r="M433" i="10" s="1"/>
  <c r="L434" i="10"/>
  <c r="M434" i="10" s="1"/>
  <c r="L435" i="10"/>
  <c r="M435" i="10" s="1"/>
  <c r="L436" i="10"/>
  <c r="M436" i="10" s="1"/>
  <c r="L437" i="10"/>
  <c r="M437" i="10" s="1"/>
  <c r="L438" i="10"/>
  <c r="M438" i="10" s="1"/>
  <c r="L439" i="10"/>
  <c r="M439" i="10" s="1"/>
  <c r="L440" i="10"/>
  <c r="M440" i="10" s="1"/>
  <c r="L441" i="10"/>
  <c r="M441" i="10" s="1"/>
  <c r="L442" i="10"/>
  <c r="M442" i="10" s="1"/>
  <c r="L443" i="10"/>
  <c r="M443" i="10" s="1"/>
  <c r="L444" i="10"/>
  <c r="M444" i="10" s="1"/>
  <c r="L445" i="10"/>
  <c r="M445" i="10" s="1"/>
  <c r="L446" i="10"/>
  <c r="M446" i="10" s="1"/>
  <c r="L447" i="10"/>
  <c r="M447" i="10" s="1"/>
  <c r="L448" i="10"/>
  <c r="M448" i="10" s="1"/>
  <c r="L449" i="10"/>
  <c r="M449" i="10" s="1"/>
  <c r="L450" i="10"/>
  <c r="M450" i="10" s="1"/>
  <c r="L451" i="10"/>
  <c r="M451" i="10" s="1"/>
  <c r="L452" i="10"/>
  <c r="M452" i="10" s="1"/>
  <c r="L453" i="10"/>
  <c r="M453" i="10" s="1"/>
  <c r="L454" i="10"/>
  <c r="M454" i="10" s="1"/>
  <c r="L455" i="10"/>
  <c r="M455" i="10" s="1"/>
  <c r="L456" i="10"/>
  <c r="M456" i="10" s="1"/>
  <c r="L457" i="10"/>
  <c r="M457" i="10" s="1"/>
  <c r="L458" i="10"/>
  <c r="M458" i="10" s="1"/>
  <c r="L459" i="10"/>
  <c r="M459" i="10" s="1"/>
  <c r="L460" i="10"/>
  <c r="M460" i="10" s="1"/>
  <c r="L461" i="10"/>
  <c r="M461" i="10" s="1"/>
  <c r="L462" i="10"/>
  <c r="M462" i="10" s="1"/>
  <c r="L463" i="10"/>
  <c r="M463" i="10" s="1"/>
  <c r="L464" i="10"/>
  <c r="M464" i="10" s="1"/>
  <c r="L465" i="10"/>
  <c r="M465" i="10" s="1"/>
  <c r="L466" i="10"/>
  <c r="M466" i="10" s="1"/>
  <c r="L467" i="10"/>
  <c r="M467" i="10" s="1"/>
  <c r="L468" i="10"/>
  <c r="M468" i="10" s="1"/>
  <c r="L469" i="10"/>
  <c r="M469" i="10" s="1"/>
  <c r="L470" i="10"/>
  <c r="M470" i="10" s="1"/>
  <c r="L471" i="10"/>
  <c r="M471" i="10" s="1"/>
  <c r="L472" i="10"/>
  <c r="M472" i="10" s="1"/>
  <c r="L473" i="10"/>
  <c r="M473" i="10" s="1"/>
  <c r="L474" i="10"/>
  <c r="M474" i="10" s="1"/>
  <c r="L475" i="10"/>
  <c r="M475" i="10" s="1"/>
  <c r="L476" i="10"/>
  <c r="M476" i="10" s="1"/>
  <c r="L477" i="10"/>
  <c r="M477" i="10" s="1"/>
  <c r="L478" i="10"/>
  <c r="M478" i="10" s="1"/>
  <c r="L479" i="10"/>
  <c r="M479" i="10" s="1"/>
  <c r="L480" i="10"/>
  <c r="M480" i="10" s="1"/>
  <c r="L481" i="10"/>
  <c r="M481" i="10" s="1"/>
  <c r="L482" i="10"/>
  <c r="M482" i="10" s="1"/>
  <c r="L483" i="10"/>
  <c r="M483" i="10" s="1"/>
  <c r="L484" i="10"/>
  <c r="M484" i="10" s="1"/>
  <c r="L485" i="10"/>
  <c r="M485" i="10" s="1"/>
  <c r="L486" i="10"/>
  <c r="M486" i="10" s="1"/>
  <c r="L487" i="10"/>
  <c r="M487" i="10" s="1"/>
  <c r="L488" i="10"/>
  <c r="M488" i="10" s="1"/>
  <c r="L489" i="10"/>
  <c r="M489" i="10" s="1"/>
  <c r="L490" i="10"/>
  <c r="M490" i="10" s="1"/>
  <c r="L491" i="10"/>
  <c r="M491" i="10" s="1"/>
  <c r="L492" i="10"/>
  <c r="M492" i="10" s="1"/>
  <c r="L493" i="10"/>
  <c r="M493" i="10" s="1"/>
  <c r="L494" i="10"/>
  <c r="M494" i="10" s="1"/>
  <c r="L495" i="10"/>
  <c r="M495" i="10" s="1"/>
  <c r="L496" i="10"/>
  <c r="M496" i="10" s="1"/>
  <c r="L497" i="10"/>
  <c r="M497" i="10" s="1"/>
  <c r="L498" i="10"/>
  <c r="M498" i="10" s="1"/>
  <c r="L499" i="10"/>
  <c r="M499" i="10" s="1"/>
  <c r="L500" i="10"/>
  <c r="M500" i="10" s="1"/>
  <c r="L501" i="10"/>
  <c r="M501" i="10" s="1"/>
  <c r="L502" i="10"/>
  <c r="M502" i="10" s="1"/>
  <c r="L503" i="10"/>
  <c r="M503" i="10" s="1"/>
  <c r="L504" i="10"/>
  <c r="M504" i="10" s="1"/>
  <c r="L505" i="10"/>
  <c r="M505" i="10" s="1"/>
  <c r="L506" i="10"/>
  <c r="M506" i="10" s="1"/>
  <c r="L507" i="10"/>
  <c r="M507" i="10" s="1"/>
  <c r="L508" i="10"/>
  <c r="M508" i="10" s="1"/>
  <c r="L509" i="10"/>
  <c r="M509" i="10" s="1"/>
  <c r="L510" i="10"/>
  <c r="M510" i="10" s="1"/>
  <c r="L511" i="10"/>
  <c r="M511" i="10" s="1"/>
  <c r="L512" i="10"/>
  <c r="M512" i="10" s="1"/>
  <c r="L513" i="10"/>
  <c r="M513" i="10" s="1"/>
  <c r="L514" i="10"/>
  <c r="M514" i="10" s="1"/>
  <c r="L515" i="10"/>
  <c r="M515" i="10" s="1"/>
  <c r="L516" i="10"/>
  <c r="M516" i="10" s="1"/>
  <c r="L517" i="10"/>
  <c r="M517" i="10" s="1"/>
  <c r="L518" i="10"/>
  <c r="M518" i="10" s="1"/>
  <c r="L519" i="10"/>
  <c r="M519" i="10" s="1"/>
  <c r="L520" i="10"/>
  <c r="M520" i="10" s="1"/>
  <c r="L521" i="10"/>
  <c r="M521" i="10" s="1"/>
  <c r="L522" i="10"/>
  <c r="M522" i="10" s="1"/>
  <c r="L523" i="10"/>
  <c r="M523" i="10" s="1"/>
  <c r="L524" i="10"/>
  <c r="M524" i="10" s="1"/>
  <c r="L525" i="10"/>
  <c r="M525" i="10" s="1"/>
  <c r="L526" i="10"/>
  <c r="M526" i="10" s="1"/>
  <c r="L527" i="10"/>
  <c r="M527" i="10" s="1"/>
  <c r="L528" i="10"/>
  <c r="M528" i="10" s="1"/>
  <c r="L529" i="10"/>
  <c r="M529" i="10" s="1"/>
  <c r="L530" i="10"/>
  <c r="M530" i="10" s="1"/>
  <c r="L531" i="10"/>
  <c r="M531" i="10" s="1"/>
  <c r="L532" i="10"/>
  <c r="M532" i="10" s="1"/>
  <c r="L533" i="10"/>
  <c r="M533" i="10" s="1"/>
  <c r="L534" i="10"/>
  <c r="M534" i="10" s="1"/>
  <c r="L535" i="10"/>
  <c r="M535" i="10" s="1"/>
  <c r="L536" i="10"/>
  <c r="M536" i="10" s="1"/>
  <c r="L537" i="10"/>
  <c r="M537" i="10" s="1"/>
  <c r="L538" i="10"/>
  <c r="M538" i="10" s="1"/>
  <c r="L539" i="10"/>
  <c r="M539" i="10" s="1"/>
  <c r="L540" i="10"/>
  <c r="M540" i="10" s="1"/>
  <c r="L541" i="10"/>
  <c r="M541" i="10" s="1"/>
  <c r="L542" i="10"/>
  <c r="M542" i="10" s="1"/>
  <c r="L543" i="10"/>
  <c r="M543" i="10" s="1"/>
  <c r="L544" i="10"/>
  <c r="M544" i="10" s="1"/>
  <c r="L545" i="10"/>
  <c r="M545" i="10" s="1"/>
  <c r="L546" i="10"/>
  <c r="M546" i="10" s="1"/>
  <c r="L547" i="10"/>
  <c r="M547" i="10" s="1"/>
  <c r="L548" i="10"/>
  <c r="M548" i="10" s="1"/>
  <c r="L549" i="10"/>
  <c r="M549" i="10" s="1"/>
  <c r="L550" i="10"/>
  <c r="M550" i="10" s="1"/>
  <c r="L551" i="10"/>
  <c r="M551" i="10" s="1"/>
  <c r="L552" i="10"/>
  <c r="M552" i="10" s="1"/>
  <c r="L553" i="10"/>
  <c r="M553" i="10" s="1"/>
  <c r="L554" i="10"/>
  <c r="M554" i="10" s="1"/>
  <c r="L555" i="10"/>
  <c r="M555" i="10" s="1"/>
  <c r="L556" i="10"/>
  <c r="M556" i="10" s="1"/>
  <c r="L557" i="10"/>
  <c r="M557" i="10" s="1"/>
  <c r="L558" i="10"/>
  <c r="M558" i="10" s="1"/>
  <c r="L559" i="10"/>
  <c r="M559" i="10" s="1"/>
  <c r="L560" i="10"/>
  <c r="M560" i="10" s="1"/>
  <c r="L561" i="10"/>
  <c r="M561" i="10" s="1"/>
  <c r="L562" i="10"/>
  <c r="M562" i="10" s="1"/>
  <c r="L563" i="10"/>
  <c r="M563" i="10" s="1"/>
  <c r="L564" i="10"/>
  <c r="M564" i="10" s="1"/>
  <c r="L565" i="10"/>
  <c r="M565" i="10" s="1"/>
  <c r="L566" i="10"/>
  <c r="M566" i="10" s="1"/>
  <c r="L567" i="10"/>
  <c r="M567" i="10" s="1"/>
  <c r="L568" i="10"/>
  <c r="M568" i="10" s="1"/>
  <c r="L569" i="10"/>
  <c r="M569" i="10" s="1"/>
  <c r="L570" i="10"/>
  <c r="M570" i="10" s="1"/>
  <c r="L571" i="10"/>
  <c r="M571" i="10" s="1"/>
  <c r="L572" i="10"/>
  <c r="M572" i="10" s="1"/>
  <c r="L573" i="10"/>
  <c r="M573" i="10" s="1"/>
  <c r="L574" i="10"/>
  <c r="M574" i="10" s="1"/>
  <c r="L575" i="10"/>
  <c r="M575" i="10" s="1"/>
  <c r="L576" i="10"/>
  <c r="M576" i="10" s="1"/>
  <c r="L577" i="10"/>
  <c r="M577" i="10" s="1"/>
  <c r="L578" i="10"/>
  <c r="M578" i="10" s="1"/>
  <c r="L579" i="10"/>
  <c r="M579" i="10" s="1"/>
  <c r="L580" i="10"/>
  <c r="M580" i="10" s="1"/>
  <c r="L581" i="10"/>
  <c r="M581" i="10" s="1"/>
  <c r="L582" i="10"/>
  <c r="M582" i="10" s="1"/>
  <c r="L583" i="10"/>
  <c r="M583" i="10" s="1"/>
  <c r="L584" i="10"/>
  <c r="M584" i="10" s="1"/>
  <c r="L585" i="10"/>
  <c r="M585" i="10" s="1"/>
  <c r="L586" i="10"/>
  <c r="M586" i="10" s="1"/>
  <c r="L587" i="10"/>
  <c r="M587" i="10" s="1"/>
  <c r="L588" i="10"/>
  <c r="M588" i="10" s="1"/>
  <c r="L589" i="10"/>
  <c r="M589" i="10" s="1"/>
  <c r="L590" i="10"/>
  <c r="M590" i="10" s="1"/>
  <c r="L591" i="10"/>
  <c r="M591" i="10" s="1"/>
  <c r="L592" i="10"/>
  <c r="M592" i="10" s="1"/>
  <c r="L593" i="10"/>
  <c r="M593" i="10" s="1"/>
  <c r="L594" i="10"/>
  <c r="M594" i="10" s="1"/>
  <c r="L595" i="10"/>
  <c r="M595" i="10" s="1"/>
  <c r="L596" i="10"/>
  <c r="M596" i="10" s="1"/>
  <c r="L597" i="10"/>
  <c r="M597" i="10" s="1"/>
  <c r="L598" i="10"/>
  <c r="M598" i="10" s="1"/>
  <c r="L599" i="10"/>
  <c r="M599" i="10" s="1"/>
  <c r="L600" i="10"/>
  <c r="M600" i="10" s="1"/>
  <c r="L601" i="10"/>
  <c r="M601" i="10" s="1"/>
  <c r="L602" i="10"/>
  <c r="M602" i="10" s="1"/>
  <c r="L603" i="10"/>
  <c r="M603" i="10" s="1"/>
  <c r="L604" i="10"/>
  <c r="M604" i="10" s="1"/>
  <c r="L605" i="10"/>
  <c r="M605" i="10" s="1"/>
  <c r="L606" i="10"/>
  <c r="M606" i="10" s="1"/>
  <c r="L607" i="10"/>
  <c r="M607" i="10" s="1"/>
  <c r="L608" i="10"/>
  <c r="M608" i="10" s="1"/>
  <c r="L609" i="10"/>
  <c r="M609" i="10" s="1"/>
  <c r="L610" i="10"/>
  <c r="M610" i="10" s="1"/>
  <c r="L611" i="10"/>
  <c r="M611" i="10" s="1"/>
  <c r="L612" i="10"/>
  <c r="M612" i="10" s="1"/>
  <c r="L613" i="10"/>
  <c r="M613" i="10" s="1"/>
  <c r="L614" i="10"/>
  <c r="M614" i="10" s="1"/>
  <c r="L615" i="10"/>
  <c r="M615" i="10" s="1"/>
  <c r="L616" i="10"/>
  <c r="M616" i="10" s="1"/>
  <c r="L617" i="10"/>
  <c r="M617" i="10" s="1"/>
  <c r="L618" i="10"/>
  <c r="M618" i="10" s="1"/>
  <c r="L619" i="10"/>
  <c r="M619" i="10" s="1"/>
  <c r="L620" i="10"/>
  <c r="M620" i="10" s="1"/>
  <c r="L621" i="10"/>
  <c r="M621" i="10" s="1"/>
  <c r="L622" i="10"/>
  <c r="M622" i="10" s="1"/>
  <c r="L623" i="10"/>
  <c r="M623" i="10" s="1"/>
  <c r="L624" i="10"/>
  <c r="M624" i="10" s="1"/>
  <c r="L625" i="10"/>
  <c r="M625" i="10" s="1"/>
  <c r="L626" i="10"/>
  <c r="M626" i="10" s="1"/>
  <c r="L627" i="10"/>
  <c r="M627" i="10" s="1"/>
  <c r="L628" i="10"/>
  <c r="M628" i="10" s="1"/>
  <c r="L629" i="10"/>
  <c r="M629" i="10" s="1"/>
  <c r="L630" i="10"/>
  <c r="M630" i="10" s="1"/>
  <c r="L631" i="10"/>
  <c r="M631" i="10" s="1"/>
  <c r="L632" i="10"/>
  <c r="M632" i="10" s="1"/>
  <c r="L633" i="10"/>
  <c r="M633" i="10" s="1"/>
  <c r="L634" i="10"/>
  <c r="M634" i="10" s="1"/>
  <c r="L635" i="10"/>
  <c r="M635" i="10" s="1"/>
  <c r="L636" i="10"/>
  <c r="M636" i="10" s="1"/>
  <c r="L637" i="10"/>
  <c r="M637" i="10" s="1"/>
  <c r="L638" i="10"/>
  <c r="M638" i="10" s="1"/>
  <c r="L639" i="10"/>
  <c r="M639" i="10" s="1"/>
  <c r="L640" i="10"/>
  <c r="M640" i="10" s="1"/>
  <c r="L641" i="10"/>
  <c r="M641" i="10" s="1"/>
  <c r="L642" i="10"/>
  <c r="M642" i="10" s="1"/>
  <c r="L643" i="10"/>
  <c r="M643" i="10" s="1"/>
  <c r="L644" i="10"/>
  <c r="M644" i="10" s="1"/>
  <c r="L645" i="10"/>
  <c r="M645" i="10" s="1"/>
  <c r="L646" i="10"/>
  <c r="M646" i="10" s="1"/>
  <c r="L647" i="10"/>
  <c r="M647" i="10" s="1"/>
  <c r="L648" i="10"/>
  <c r="M648" i="10" s="1"/>
  <c r="L649" i="10"/>
  <c r="M649" i="10" s="1"/>
  <c r="L650" i="10"/>
  <c r="M650" i="10" s="1"/>
  <c r="L651" i="10"/>
  <c r="M651" i="10" s="1"/>
  <c r="L652" i="10"/>
  <c r="M652" i="10" s="1"/>
  <c r="L653" i="10"/>
  <c r="M653" i="10" s="1"/>
  <c r="L654" i="10"/>
  <c r="M654" i="10" s="1"/>
  <c r="L655" i="10"/>
  <c r="M655" i="10" s="1"/>
  <c r="L656" i="10"/>
  <c r="M656" i="10" s="1"/>
  <c r="L657" i="10"/>
  <c r="M657" i="10" s="1"/>
  <c r="L658" i="10"/>
  <c r="M658" i="10" s="1"/>
  <c r="L659" i="10"/>
  <c r="M659" i="10" s="1"/>
  <c r="L660" i="10"/>
  <c r="M660" i="10" s="1"/>
  <c r="L661" i="10"/>
  <c r="M661" i="10" s="1"/>
  <c r="L662" i="10"/>
  <c r="M662" i="10" s="1"/>
  <c r="L663" i="10"/>
  <c r="M663" i="10" s="1"/>
  <c r="L664" i="10"/>
  <c r="M664" i="10" s="1"/>
  <c r="L665" i="10"/>
  <c r="M665" i="10" s="1"/>
  <c r="L666" i="10"/>
  <c r="M666" i="10" s="1"/>
  <c r="L667" i="10"/>
  <c r="M667" i="10" s="1"/>
  <c r="L668" i="10"/>
  <c r="M668" i="10" s="1"/>
  <c r="L669" i="10"/>
  <c r="M669" i="10" s="1"/>
  <c r="L670" i="10"/>
  <c r="M670" i="10" s="1"/>
  <c r="L671" i="10"/>
  <c r="M671" i="10" s="1"/>
  <c r="L672" i="10"/>
  <c r="M672" i="10" s="1"/>
  <c r="L673" i="10"/>
  <c r="M673" i="10" s="1"/>
  <c r="L674" i="10"/>
  <c r="M674" i="10" s="1"/>
  <c r="L675" i="10"/>
  <c r="M675" i="10" s="1"/>
  <c r="L676" i="10"/>
  <c r="M676" i="10" s="1"/>
  <c r="L677" i="10"/>
  <c r="M677" i="10" s="1"/>
  <c r="L678" i="10"/>
  <c r="M678" i="10" s="1"/>
  <c r="L679" i="10"/>
  <c r="M679" i="10" s="1"/>
  <c r="L680" i="10"/>
  <c r="M680" i="10" s="1"/>
  <c r="L681" i="10"/>
  <c r="M681" i="10" s="1"/>
  <c r="L682" i="10"/>
  <c r="M682" i="10" s="1"/>
  <c r="L683" i="10"/>
  <c r="M683" i="10" s="1"/>
  <c r="L684" i="10"/>
  <c r="M684" i="10" s="1"/>
  <c r="L685" i="10"/>
  <c r="M685" i="10" s="1"/>
  <c r="L686" i="10"/>
  <c r="M686" i="10" s="1"/>
  <c r="L687" i="10"/>
  <c r="M687" i="10" s="1"/>
  <c r="L688" i="10"/>
  <c r="M688" i="10" s="1"/>
  <c r="L689" i="10"/>
  <c r="M689" i="10" s="1"/>
  <c r="L690" i="10"/>
  <c r="M690" i="10" s="1"/>
  <c r="L691" i="10"/>
  <c r="M691" i="10" s="1"/>
  <c r="L692" i="10"/>
  <c r="M692" i="10" s="1"/>
  <c r="L693" i="10"/>
  <c r="M693" i="10" s="1"/>
  <c r="L694" i="10"/>
  <c r="M694" i="10" s="1"/>
  <c r="L695" i="10"/>
  <c r="M695" i="10" s="1"/>
  <c r="L696" i="10"/>
  <c r="M696" i="10" s="1"/>
  <c r="L697" i="10"/>
  <c r="M697" i="10" s="1"/>
  <c r="L698" i="10"/>
  <c r="M698" i="10" s="1"/>
  <c r="L699" i="10"/>
  <c r="M699" i="10" s="1"/>
  <c r="L700" i="10"/>
  <c r="M700" i="10" s="1"/>
  <c r="L701" i="10"/>
  <c r="M701" i="10" s="1"/>
  <c r="L702" i="10"/>
  <c r="M702" i="10" s="1"/>
  <c r="L703" i="10"/>
  <c r="M703" i="10" s="1"/>
  <c r="L704" i="10"/>
  <c r="M704" i="10" s="1"/>
  <c r="L705" i="10"/>
  <c r="M705" i="10" s="1"/>
  <c r="L706" i="10"/>
  <c r="M706" i="10" s="1"/>
  <c r="L707" i="10"/>
  <c r="M707" i="10" s="1"/>
  <c r="L708" i="10"/>
  <c r="M708" i="10" s="1"/>
  <c r="L709" i="10"/>
  <c r="M709" i="10" s="1"/>
  <c r="L710" i="10"/>
  <c r="M710" i="10" s="1"/>
  <c r="L711" i="10"/>
  <c r="M711" i="10" s="1"/>
  <c r="L712" i="10"/>
  <c r="M712" i="10" s="1"/>
  <c r="L713" i="10"/>
  <c r="M713" i="10" s="1"/>
  <c r="L714" i="10"/>
  <c r="M714" i="10" s="1"/>
  <c r="L715" i="10"/>
  <c r="M715" i="10" s="1"/>
  <c r="L716" i="10"/>
  <c r="M716" i="10" s="1"/>
  <c r="L717" i="10"/>
  <c r="M717" i="10" s="1"/>
  <c r="L718" i="10"/>
  <c r="M718" i="10" s="1"/>
  <c r="L719" i="10"/>
  <c r="M719" i="10" s="1"/>
  <c r="L720" i="10"/>
  <c r="M720" i="10" s="1"/>
  <c r="L721" i="10"/>
  <c r="M721" i="10" s="1"/>
  <c r="L722" i="10"/>
  <c r="M722" i="10" s="1"/>
  <c r="L723" i="10"/>
  <c r="M723" i="10" s="1"/>
  <c r="L724" i="10"/>
  <c r="M724" i="10" s="1"/>
  <c r="L725" i="10"/>
  <c r="M725" i="10" s="1"/>
  <c r="L726" i="10"/>
  <c r="M726" i="10" s="1"/>
  <c r="L727" i="10"/>
  <c r="M727" i="10" s="1"/>
  <c r="L728" i="10"/>
  <c r="M728" i="10" s="1"/>
  <c r="L729" i="10"/>
  <c r="M729" i="10" s="1"/>
  <c r="L730" i="10"/>
  <c r="M730" i="10" s="1"/>
  <c r="L731" i="10"/>
  <c r="M731" i="10" s="1"/>
  <c r="L732" i="10"/>
  <c r="M732" i="10" s="1"/>
  <c r="L733" i="10"/>
  <c r="M733" i="10" s="1"/>
  <c r="L734" i="10"/>
  <c r="M734" i="10" s="1"/>
  <c r="L735" i="10"/>
  <c r="M735" i="10" s="1"/>
  <c r="L736" i="10"/>
  <c r="M736" i="10" s="1"/>
  <c r="L737" i="10"/>
  <c r="M737" i="10" s="1"/>
  <c r="L738" i="10"/>
  <c r="M738" i="10" s="1"/>
  <c r="L739" i="10"/>
  <c r="M739" i="10" s="1"/>
  <c r="L740" i="10"/>
  <c r="M740" i="10" s="1"/>
  <c r="L741" i="10"/>
  <c r="M741" i="10" s="1"/>
  <c r="L742" i="10"/>
  <c r="M742" i="10" s="1"/>
  <c r="L743" i="10"/>
  <c r="M743" i="10" s="1"/>
  <c r="L744" i="10"/>
  <c r="M744" i="10" s="1"/>
  <c r="L745" i="10"/>
  <c r="M745" i="10" s="1"/>
  <c r="L746" i="10"/>
  <c r="M746" i="10" s="1"/>
  <c r="L747" i="10"/>
  <c r="M747" i="10" s="1"/>
  <c r="L748" i="10"/>
  <c r="M748" i="10" s="1"/>
  <c r="L749" i="10"/>
  <c r="M749" i="10" s="1"/>
  <c r="L750" i="10"/>
  <c r="M750" i="10" s="1"/>
  <c r="L751" i="10"/>
  <c r="M751" i="10" s="1"/>
  <c r="L752" i="10"/>
  <c r="M752" i="10" s="1"/>
  <c r="L753" i="10"/>
  <c r="M753" i="10" s="1"/>
  <c r="L754" i="10"/>
  <c r="M754" i="10" s="1"/>
  <c r="L755" i="10"/>
  <c r="M755" i="10" s="1"/>
  <c r="L756" i="10"/>
  <c r="M756" i="10" s="1"/>
  <c r="L757" i="10"/>
  <c r="M757" i="10" s="1"/>
  <c r="L758" i="10"/>
  <c r="M758" i="10" s="1"/>
  <c r="L759" i="10"/>
  <c r="M759" i="10" s="1"/>
  <c r="L760" i="10"/>
  <c r="M760" i="10" s="1"/>
  <c r="L761" i="10"/>
  <c r="M761" i="10" s="1"/>
  <c r="L762" i="10"/>
  <c r="M762" i="10" s="1"/>
  <c r="L763" i="10"/>
  <c r="M763" i="10" s="1"/>
  <c r="L764" i="10"/>
  <c r="M764" i="10" s="1"/>
  <c r="L765" i="10"/>
  <c r="M765" i="10" s="1"/>
  <c r="L766" i="10"/>
  <c r="M766" i="10" s="1"/>
  <c r="L767" i="10"/>
  <c r="M767" i="10" s="1"/>
  <c r="L768" i="10"/>
  <c r="M768" i="10" s="1"/>
  <c r="L769" i="10"/>
  <c r="M769" i="10" s="1"/>
  <c r="L770" i="10"/>
  <c r="M770" i="10" s="1"/>
  <c r="L771" i="10"/>
  <c r="M771" i="10" s="1"/>
  <c r="L772" i="10"/>
  <c r="M772" i="10" s="1"/>
  <c r="L773" i="10"/>
  <c r="M773" i="10" s="1"/>
  <c r="L774" i="10"/>
  <c r="M774" i="10" s="1"/>
  <c r="L775" i="10"/>
  <c r="M775" i="10" s="1"/>
  <c r="L776" i="10"/>
  <c r="M776" i="10" s="1"/>
  <c r="L777" i="10"/>
  <c r="M777" i="10" s="1"/>
  <c r="L778" i="10"/>
  <c r="M778" i="10" s="1"/>
  <c r="L779" i="10"/>
  <c r="M779" i="10" s="1"/>
  <c r="L780" i="10"/>
  <c r="M780" i="10" s="1"/>
  <c r="L781" i="10"/>
  <c r="M781" i="10" s="1"/>
  <c r="L782" i="10"/>
  <c r="M782" i="10" s="1"/>
  <c r="L783" i="10"/>
  <c r="M783" i="10" s="1"/>
  <c r="L784" i="10"/>
  <c r="M784" i="10" s="1"/>
  <c r="L785" i="10"/>
  <c r="M785" i="10" s="1"/>
  <c r="L786" i="10"/>
  <c r="M786" i="10" s="1"/>
  <c r="L787" i="10"/>
  <c r="M787" i="10" s="1"/>
  <c r="L788" i="10"/>
  <c r="M788" i="10" s="1"/>
  <c r="L789" i="10"/>
  <c r="M789" i="10" s="1"/>
  <c r="L790" i="10"/>
  <c r="M790" i="10" s="1"/>
  <c r="L791" i="10"/>
  <c r="M791" i="10" s="1"/>
  <c r="L792" i="10"/>
  <c r="M792" i="10" s="1"/>
  <c r="L793" i="10"/>
  <c r="M793" i="10" s="1"/>
  <c r="L794" i="10"/>
  <c r="M794" i="10" s="1"/>
  <c r="L795" i="10"/>
  <c r="M795" i="10" s="1"/>
  <c r="L796" i="10"/>
  <c r="M796" i="10" s="1"/>
  <c r="L797" i="10"/>
  <c r="M797" i="10" s="1"/>
  <c r="L798" i="10"/>
  <c r="M798" i="10" s="1"/>
  <c r="L799" i="10"/>
  <c r="M799" i="10" s="1"/>
  <c r="L800" i="10"/>
  <c r="M800" i="10" s="1"/>
  <c r="L801" i="10"/>
  <c r="M801" i="10" s="1"/>
  <c r="L802" i="10"/>
  <c r="M802" i="10" s="1"/>
  <c r="L803" i="10"/>
  <c r="M803" i="10" s="1"/>
  <c r="L804" i="10"/>
  <c r="M804" i="10" s="1"/>
  <c r="L805" i="10"/>
  <c r="M805" i="10" s="1"/>
  <c r="L806" i="10"/>
  <c r="M806" i="10" s="1"/>
  <c r="L807" i="10"/>
  <c r="M807" i="10" s="1"/>
  <c r="L808" i="10"/>
  <c r="M808" i="10" s="1"/>
  <c r="L809" i="10"/>
  <c r="M809" i="10" s="1"/>
  <c r="L810" i="10"/>
  <c r="M810" i="10" s="1"/>
  <c r="L811" i="10"/>
  <c r="M811" i="10" s="1"/>
  <c r="L812" i="10"/>
  <c r="M812" i="10" s="1"/>
  <c r="L813" i="10"/>
  <c r="M813" i="10" s="1"/>
  <c r="L814" i="10"/>
  <c r="M814" i="10" s="1"/>
  <c r="L815" i="10"/>
  <c r="M815" i="10" s="1"/>
  <c r="L816" i="10"/>
  <c r="M816" i="10" s="1"/>
  <c r="L817" i="10"/>
  <c r="M817" i="10" s="1"/>
  <c r="L818" i="10"/>
  <c r="M818" i="10" s="1"/>
  <c r="L819" i="10"/>
  <c r="M819" i="10" s="1"/>
  <c r="L820" i="10"/>
  <c r="M820" i="10" s="1"/>
  <c r="L821" i="10"/>
  <c r="M821" i="10" s="1"/>
  <c r="L822" i="10"/>
  <c r="M822" i="10" s="1"/>
  <c r="L823" i="10"/>
  <c r="M823" i="10" s="1"/>
  <c r="L824" i="10"/>
  <c r="M824" i="10" s="1"/>
  <c r="L825" i="10"/>
  <c r="M825" i="10" s="1"/>
  <c r="L826" i="10"/>
  <c r="M826" i="10" s="1"/>
  <c r="L827" i="10"/>
  <c r="M827" i="10" s="1"/>
  <c r="L828" i="10"/>
  <c r="M828" i="10" s="1"/>
  <c r="L829" i="10"/>
  <c r="M829" i="10" s="1"/>
  <c r="L830" i="10"/>
  <c r="M830" i="10" s="1"/>
  <c r="L831" i="10"/>
  <c r="M831" i="10" s="1"/>
  <c r="L832" i="10"/>
  <c r="M832" i="10" s="1"/>
  <c r="L833" i="10"/>
  <c r="M833" i="10" s="1"/>
  <c r="L834" i="10"/>
  <c r="M834" i="10" s="1"/>
  <c r="L835" i="10"/>
  <c r="M835" i="10" s="1"/>
  <c r="L836" i="10"/>
  <c r="M836" i="10" s="1"/>
  <c r="L837" i="10"/>
  <c r="M837" i="10" s="1"/>
  <c r="L838" i="10"/>
  <c r="M838" i="10" s="1"/>
  <c r="L839" i="10"/>
  <c r="M839" i="10" s="1"/>
  <c r="L840" i="10"/>
  <c r="M840" i="10" s="1"/>
  <c r="L841" i="10"/>
  <c r="M841" i="10" s="1"/>
  <c r="L842" i="10"/>
  <c r="M842" i="10" s="1"/>
  <c r="L843" i="10"/>
  <c r="M843" i="10" s="1"/>
  <c r="L844" i="10"/>
  <c r="M844" i="10" s="1"/>
  <c r="L845" i="10"/>
  <c r="M845" i="10" s="1"/>
  <c r="L846" i="10"/>
  <c r="M846" i="10" s="1"/>
  <c r="L847" i="10"/>
  <c r="M847" i="10" s="1"/>
  <c r="L848" i="10"/>
  <c r="M848" i="10" s="1"/>
  <c r="L849" i="10"/>
  <c r="M849" i="10" s="1"/>
  <c r="L850" i="10"/>
  <c r="M850" i="10" s="1"/>
  <c r="L851" i="10"/>
  <c r="M851" i="10" s="1"/>
  <c r="L852" i="10"/>
  <c r="M852" i="10" s="1"/>
  <c r="L853" i="10"/>
  <c r="M853" i="10" s="1"/>
  <c r="L854" i="10"/>
  <c r="M854" i="10" s="1"/>
  <c r="L855" i="10"/>
  <c r="M855" i="10" s="1"/>
  <c r="L856" i="10"/>
  <c r="M856" i="10" s="1"/>
  <c r="L857" i="10"/>
  <c r="M857" i="10" s="1"/>
  <c r="L858" i="10"/>
  <c r="M858" i="10" s="1"/>
  <c r="L859" i="10"/>
  <c r="M859" i="10" s="1"/>
  <c r="L860" i="10"/>
  <c r="M860" i="10" s="1"/>
  <c r="L861" i="10"/>
  <c r="M861" i="10" s="1"/>
  <c r="L862" i="10"/>
  <c r="M862" i="10" s="1"/>
  <c r="L863" i="10"/>
  <c r="M863" i="10" s="1"/>
  <c r="L864" i="10"/>
  <c r="M864" i="10" s="1"/>
  <c r="L865" i="10"/>
  <c r="M865" i="10" s="1"/>
  <c r="L866" i="10"/>
  <c r="M866" i="10" s="1"/>
  <c r="L867" i="10"/>
  <c r="M867" i="10" s="1"/>
  <c r="L868" i="10"/>
  <c r="M868" i="10" s="1"/>
  <c r="L869" i="10"/>
  <c r="M869" i="10" s="1"/>
  <c r="L870" i="10"/>
  <c r="M870" i="10" s="1"/>
  <c r="L871" i="10"/>
  <c r="M871" i="10" s="1"/>
  <c r="L872" i="10"/>
  <c r="M872" i="10" s="1"/>
  <c r="L873" i="10"/>
  <c r="M873" i="10" s="1"/>
  <c r="L874" i="10"/>
  <c r="M874" i="10" s="1"/>
  <c r="L875" i="10"/>
  <c r="M875" i="10" s="1"/>
  <c r="L876" i="10"/>
  <c r="M876" i="10" s="1"/>
  <c r="L877" i="10"/>
  <c r="M877" i="10" s="1"/>
  <c r="L878" i="10"/>
  <c r="M878" i="10" s="1"/>
  <c r="L879" i="10"/>
  <c r="M879" i="10" s="1"/>
  <c r="L880" i="10"/>
  <c r="M880" i="10" s="1"/>
  <c r="L881" i="10"/>
  <c r="M881" i="10" s="1"/>
  <c r="L882" i="10"/>
  <c r="M882" i="10" s="1"/>
  <c r="L883" i="10"/>
  <c r="M883" i="10" s="1"/>
  <c r="L884" i="10"/>
  <c r="M884" i="10" s="1"/>
  <c r="L885" i="10"/>
  <c r="M885" i="10" s="1"/>
  <c r="L886" i="10"/>
  <c r="M886" i="10" s="1"/>
  <c r="L887" i="10"/>
  <c r="M887" i="10" s="1"/>
  <c r="L888" i="10"/>
  <c r="M888" i="10" s="1"/>
  <c r="L889" i="10"/>
  <c r="M889" i="10" s="1"/>
  <c r="L890" i="10"/>
  <c r="M890" i="10" s="1"/>
  <c r="L891" i="10"/>
  <c r="M891" i="10" s="1"/>
  <c r="L892" i="10"/>
  <c r="M892" i="10" s="1"/>
  <c r="L893" i="10"/>
  <c r="M893" i="10" s="1"/>
  <c r="L894" i="10"/>
  <c r="M894" i="10" s="1"/>
  <c r="L895" i="10"/>
  <c r="M895" i="10" s="1"/>
  <c r="L896" i="10"/>
  <c r="M896" i="10" s="1"/>
  <c r="L897" i="10"/>
  <c r="M897" i="10" s="1"/>
  <c r="L898" i="10"/>
  <c r="M898" i="10" s="1"/>
  <c r="L899" i="10"/>
  <c r="M899" i="10" s="1"/>
  <c r="L900" i="10"/>
  <c r="M900" i="10" s="1"/>
  <c r="L901" i="10"/>
  <c r="M901" i="10" s="1"/>
  <c r="L902" i="10"/>
  <c r="M902" i="10" s="1"/>
  <c r="L903" i="10"/>
  <c r="M903" i="10" s="1"/>
  <c r="L904" i="10"/>
  <c r="M904" i="10" s="1"/>
  <c r="L905" i="10"/>
  <c r="M905" i="10" s="1"/>
  <c r="L906" i="10"/>
  <c r="M906" i="10" s="1"/>
  <c r="L907" i="10"/>
  <c r="M907" i="10" s="1"/>
  <c r="L908" i="10"/>
  <c r="M908" i="10" s="1"/>
  <c r="L909" i="10"/>
  <c r="M909" i="10" s="1"/>
  <c r="L910" i="10"/>
  <c r="M910" i="10" s="1"/>
  <c r="L911" i="10"/>
  <c r="M911" i="10" s="1"/>
  <c r="L912" i="10"/>
  <c r="M912" i="10" s="1"/>
  <c r="L913" i="10"/>
  <c r="M913" i="10" s="1"/>
  <c r="L914" i="10"/>
  <c r="M914" i="10" s="1"/>
  <c r="L915" i="10"/>
  <c r="M915" i="10" s="1"/>
  <c r="L916" i="10"/>
  <c r="M916" i="10" s="1"/>
  <c r="L917" i="10"/>
  <c r="M917" i="10" s="1"/>
  <c r="L918" i="10"/>
  <c r="M918" i="10" s="1"/>
  <c r="L919" i="10"/>
  <c r="M919" i="10" s="1"/>
  <c r="L920" i="10"/>
  <c r="M920" i="10" s="1"/>
  <c r="L921" i="10"/>
  <c r="M921" i="10" s="1"/>
  <c r="L922" i="10"/>
  <c r="M922" i="10" s="1"/>
  <c r="L923" i="10"/>
  <c r="M923" i="10" s="1"/>
  <c r="L924" i="10"/>
  <c r="M924" i="10" s="1"/>
  <c r="L925" i="10"/>
  <c r="M925" i="10" s="1"/>
  <c r="L926" i="10"/>
  <c r="M926" i="10" s="1"/>
  <c r="L927" i="10"/>
  <c r="M927" i="10" s="1"/>
  <c r="L928" i="10"/>
  <c r="M928" i="10" s="1"/>
  <c r="L929" i="10"/>
  <c r="M929" i="10" s="1"/>
  <c r="L930" i="10"/>
  <c r="M930" i="10" s="1"/>
  <c r="L931" i="10"/>
  <c r="M931" i="10" s="1"/>
  <c r="L932" i="10"/>
  <c r="M932" i="10" s="1"/>
  <c r="L933" i="10"/>
  <c r="M933" i="10" s="1"/>
  <c r="L934" i="10"/>
  <c r="M934" i="10" s="1"/>
  <c r="L935" i="10"/>
  <c r="M935" i="10" s="1"/>
  <c r="L936" i="10"/>
  <c r="M936" i="10" s="1"/>
  <c r="L937" i="10"/>
  <c r="M937" i="10" s="1"/>
  <c r="L938" i="10"/>
  <c r="M938" i="10" s="1"/>
  <c r="L939" i="10"/>
  <c r="M939" i="10" s="1"/>
  <c r="L940" i="10"/>
  <c r="M940" i="10" s="1"/>
  <c r="L941" i="10"/>
  <c r="M941" i="10" s="1"/>
  <c r="L942" i="10"/>
  <c r="M942" i="10" s="1"/>
  <c r="L943" i="10"/>
  <c r="M943" i="10" s="1"/>
  <c r="L944" i="10"/>
  <c r="M944" i="10" s="1"/>
  <c r="L945" i="10"/>
  <c r="M945" i="10" s="1"/>
  <c r="L946" i="10"/>
  <c r="M946" i="10" s="1"/>
  <c r="L947" i="10"/>
  <c r="M947" i="10" s="1"/>
  <c r="L948" i="10"/>
  <c r="M948" i="10" s="1"/>
  <c r="L949" i="10"/>
  <c r="M949" i="10" s="1"/>
  <c r="L950" i="10"/>
  <c r="M950" i="10" s="1"/>
  <c r="L951" i="10"/>
  <c r="M951" i="10" s="1"/>
  <c r="L952" i="10"/>
  <c r="M952" i="10" s="1"/>
  <c r="L953" i="10"/>
  <c r="M953" i="10" s="1"/>
  <c r="L954" i="10"/>
  <c r="M954" i="10" s="1"/>
  <c r="L955" i="10"/>
  <c r="M955" i="10" s="1"/>
  <c r="L956" i="10"/>
  <c r="M956" i="10" s="1"/>
  <c r="L957" i="10"/>
  <c r="M957" i="10" s="1"/>
  <c r="L958" i="10"/>
  <c r="M958" i="10" s="1"/>
  <c r="L959" i="10"/>
  <c r="M959" i="10" s="1"/>
  <c r="L960" i="10"/>
  <c r="M960" i="10" s="1"/>
  <c r="L961" i="10"/>
  <c r="M961" i="10" s="1"/>
  <c r="L962" i="10"/>
  <c r="M962" i="10" s="1"/>
  <c r="L963" i="10"/>
  <c r="M963" i="10" s="1"/>
  <c r="L964" i="10"/>
  <c r="M964" i="10" s="1"/>
  <c r="L965" i="10"/>
  <c r="M965" i="10" s="1"/>
  <c r="L966" i="10"/>
  <c r="M966" i="10" s="1"/>
  <c r="L967" i="10"/>
  <c r="M967" i="10" s="1"/>
  <c r="L968" i="10"/>
  <c r="M968" i="10" s="1"/>
  <c r="L969" i="10"/>
  <c r="M969" i="10" s="1"/>
  <c r="L970" i="10"/>
  <c r="M970" i="10" s="1"/>
  <c r="L971" i="10"/>
  <c r="M971" i="10" s="1"/>
  <c r="L972" i="10"/>
  <c r="M972" i="10" s="1"/>
  <c r="L973" i="10"/>
  <c r="M973" i="10" s="1"/>
  <c r="L974" i="10"/>
  <c r="M974" i="10" s="1"/>
  <c r="L975" i="10"/>
  <c r="M975" i="10" s="1"/>
  <c r="L976" i="10"/>
  <c r="M976" i="10" s="1"/>
  <c r="L977" i="10"/>
  <c r="M977" i="10" s="1"/>
  <c r="L978" i="10"/>
  <c r="M978" i="10" s="1"/>
  <c r="L979" i="10"/>
  <c r="M979" i="10" s="1"/>
  <c r="L980" i="10"/>
  <c r="M980" i="10" s="1"/>
  <c r="L981" i="10"/>
  <c r="M981" i="10" s="1"/>
  <c r="L982" i="10"/>
  <c r="M982" i="10" s="1"/>
  <c r="L983" i="10"/>
  <c r="M983" i="10" s="1"/>
  <c r="L984" i="10"/>
  <c r="M984" i="10" s="1"/>
  <c r="L985" i="10"/>
  <c r="M985" i="10" s="1"/>
  <c r="L986" i="10"/>
  <c r="M986" i="10" s="1"/>
  <c r="L987" i="10"/>
  <c r="M987" i="10" s="1"/>
  <c r="L988" i="10"/>
  <c r="M988" i="10" s="1"/>
  <c r="L989" i="10"/>
  <c r="M989" i="10" s="1"/>
  <c r="L990" i="10"/>
  <c r="M990" i="10" s="1"/>
  <c r="L991" i="10"/>
  <c r="M991" i="10" s="1"/>
  <c r="L992" i="10"/>
  <c r="M992" i="10" s="1"/>
  <c r="L993" i="10"/>
  <c r="M993" i="10" s="1"/>
  <c r="L994" i="10"/>
  <c r="M994" i="10" s="1"/>
  <c r="L995" i="10"/>
  <c r="M995" i="10" s="1"/>
  <c r="L996" i="10"/>
  <c r="M996" i="10" s="1"/>
  <c r="L997" i="10"/>
  <c r="M997" i="10" s="1"/>
  <c r="L998" i="10"/>
  <c r="M998" i="10" s="1"/>
  <c r="L999" i="10"/>
  <c r="M999" i="10" s="1"/>
  <c r="L1000" i="10"/>
  <c r="M1000" i="10" s="1"/>
  <c r="L1001" i="10"/>
  <c r="M1001" i="10" s="1"/>
  <c r="L1002" i="10"/>
  <c r="M1002" i="10" s="1"/>
  <c r="L1003" i="10"/>
  <c r="M1003" i="10" s="1"/>
  <c r="L1004" i="10"/>
  <c r="M1004" i="10" s="1"/>
  <c r="L1005" i="10"/>
  <c r="M1005" i="10" s="1"/>
  <c r="L1006" i="10"/>
  <c r="M1006" i="10" s="1"/>
  <c r="L1007" i="10"/>
  <c r="M1007" i="10" s="1"/>
  <c r="L1008" i="10"/>
  <c r="M1008" i="10" s="1"/>
  <c r="L1009" i="10"/>
  <c r="M1009" i="10" s="1"/>
  <c r="L1010" i="10"/>
  <c r="M1010" i="10" s="1"/>
  <c r="L1011" i="10"/>
  <c r="M1011" i="10" s="1"/>
  <c r="L1012" i="10"/>
  <c r="M1012" i="10" s="1"/>
  <c r="L1013" i="10"/>
  <c r="M1013" i="10" s="1"/>
  <c r="L1014" i="10"/>
  <c r="M1014" i="10" s="1"/>
  <c r="L1015" i="10"/>
  <c r="M1015" i="10" s="1"/>
  <c r="L1016" i="10"/>
  <c r="M1016" i="10" s="1"/>
  <c r="L1017" i="10"/>
  <c r="M1017" i="10" s="1"/>
  <c r="L1018" i="10"/>
  <c r="M1018" i="10" s="1"/>
  <c r="L1019" i="10"/>
  <c r="M1019" i="10" s="1"/>
  <c r="L1020" i="10"/>
  <c r="M1020" i="10" s="1"/>
  <c r="L1021" i="10"/>
  <c r="M1021" i="10" s="1"/>
  <c r="L1022" i="10"/>
  <c r="M1022" i="10" s="1"/>
  <c r="L1023" i="10"/>
  <c r="M1023" i="10" s="1"/>
  <c r="L1024" i="10"/>
  <c r="M1024" i="10" s="1"/>
  <c r="L1025" i="10"/>
  <c r="M1025" i="10" s="1"/>
  <c r="L1026" i="10"/>
  <c r="M1026" i="10" s="1"/>
  <c r="L1027" i="10"/>
  <c r="M1027" i="10" s="1"/>
  <c r="L1028" i="10"/>
  <c r="M1028" i="10" s="1"/>
  <c r="L1029" i="10"/>
  <c r="M1029" i="10" s="1"/>
  <c r="L1030" i="10"/>
  <c r="M1030" i="10" s="1"/>
  <c r="L1031" i="10"/>
  <c r="M1031" i="10" s="1"/>
  <c r="L1032" i="10"/>
  <c r="M1032" i="10" s="1"/>
  <c r="L1033" i="10"/>
  <c r="M1033" i="10" s="1"/>
  <c r="L1034" i="10"/>
  <c r="M1034" i="10" s="1"/>
  <c r="L1035" i="10"/>
  <c r="M1035" i="10" s="1"/>
  <c r="L1036" i="10"/>
  <c r="M1036" i="10" s="1"/>
  <c r="L1037" i="10"/>
  <c r="M1037" i="10" s="1"/>
  <c r="L1038" i="10"/>
  <c r="M1038" i="10" s="1"/>
  <c r="L1039" i="10"/>
  <c r="M1039" i="10" s="1"/>
  <c r="L1040" i="10"/>
  <c r="M1040" i="10" s="1"/>
  <c r="L1041" i="10"/>
  <c r="M1041" i="10" s="1"/>
  <c r="L1042" i="10"/>
  <c r="M1042" i="10" s="1"/>
  <c r="L1043" i="10"/>
  <c r="M1043" i="10" s="1"/>
  <c r="L1044" i="10"/>
  <c r="M1044" i="10" s="1"/>
  <c r="L1045" i="10"/>
  <c r="M1045" i="10" s="1"/>
  <c r="L1046" i="10"/>
  <c r="M1046" i="10" s="1"/>
  <c r="L1047" i="10"/>
  <c r="M1047" i="10" s="1"/>
  <c r="L1048" i="10"/>
  <c r="M1048" i="10" s="1"/>
  <c r="L1049" i="10"/>
  <c r="M1049" i="10" s="1"/>
  <c r="L1050" i="10"/>
  <c r="M1050" i="10" s="1"/>
  <c r="L1051" i="10"/>
  <c r="M1051" i="10" s="1"/>
  <c r="L1052" i="10"/>
  <c r="M1052" i="10" s="1"/>
  <c r="L1053" i="10"/>
  <c r="M1053" i="10" s="1"/>
  <c r="L1054" i="10"/>
  <c r="M1054" i="10" s="1"/>
  <c r="L1055" i="10"/>
  <c r="M1055" i="10" s="1"/>
  <c r="L1056" i="10"/>
  <c r="M1056" i="10" s="1"/>
  <c r="L1057" i="10"/>
  <c r="M1057" i="10" s="1"/>
  <c r="L1058" i="10"/>
  <c r="M1058" i="10" s="1"/>
  <c r="L1059" i="10"/>
  <c r="M1059" i="10" s="1"/>
  <c r="L1060" i="10"/>
  <c r="M1060" i="10" s="1"/>
  <c r="L1061" i="10"/>
  <c r="M1061" i="10" s="1"/>
  <c r="L1062" i="10"/>
  <c r="M1062" i="10" s="1"/>
  <c r="L1063" i="10"/>
  <c r="M1063" i="10" s="1"/>
  <c r="L1064" i="10"/>
  <c r="M1064" i="10" s="1"/>
  <c r="L1065" i="10"/>
  <c r="M1065" i="10" s="1"/>
  <c r="L1066" i="10"/>
  <c r="M1066" i="10" s="1"/>
  <c r="L1067" i="10"/>
  <c r="M1067" i="10" s="1"/>
  <c r="L1068" i="10"/>
  <c r="M1068" i="10" s="1"/>
  <c r="L1069" i="10"/>
  <c r="M1069" i="10" s="1"/>
  <c r="L1070" i="10"/>
  <c r="M1070" i="10" s="1"/>
  <c r="L1071" i="10"/>
  <c r="M1071" i="10" s="1"/>
  <c r="L1072" i="10"/>
  <c r="M1072" i="10" s="1"/>
  <c r="L1073" i="10"/>
  <c r="M1073" i="10" s="1"/>
  <c r="L1074" i="10"/>
  <c r="M1074" i="10" s="1"/>
  <c r="L1075" i="10"/>
  <c r="M1075" i="10" s="1"/>
  <c r="L1076" i="10"/>
  <c r="M1076" i="10" s="1"/>
  <c r="L1077" i="10"/>
  <c r="M1077" i="10" s="1"/>
  <c r="L1078" i="10"/>
  <c r="M1078" i="10" s="1"/>
  <c r="L1079" i="10"/>
  <c r="M1079" i="10" s="1"/>
  <c r="L1080" i="10"/>
  <c r="M1080" i="10" s="1"/>
  <c r="L1081" i="10"/>
  <c r="M1081" i="10" s="1"/>
  <c r="L1082" i="10"/>
  <c r="M1082" i="10" s="1"/>
  <c r="L1083" i="10"/>
  <c r="M1083" i="10" s="1"/>
  <c r="L1084" i="10"/>
  <c r="M1084" i="10" s="1"/>
  <c r="L1085" i="10"/>
  <c r="M1085" i="10" s="1"/>
  <c r="L1086" i="10"/>
  <c r="M1086" i="10" s="1"/>
  <c r="L1087" i="10"/>
  <c r="M1087" i="10" s="1"/>
  <c r="L1088" i="10"/>
  <c r="M1088" i="10" s="1"/>
  <c r="L1089" i="10"/>
  <c r="M1089" i="10" s="1"/>
  <c r="L1090" i="10"/>
  <c r="M1090" i="10" s="1"/>
  <c r="L1091" i="10"/>
  <c r="M1091" i="10" s="1"/>
  <c r="L1092" i="10"/>
  <c r="M1092" i="10" s="1"/>
  <c r="H100" i="10"/>
  <c r="H101" i="10"/>
  <c r="H102" i="10"/>
  <c r="H103" i="10"/>
  <c r="H104" i="10"/>
  <c r="H105" i="10"/>
  <c r="H106" i="10"/>
  <c r="H107" i="10"/>
  <c r="H108" i="10"/>
  <c r="H109" i="10"/>
  <c r="H110" i="10"/>
  <c r="H111" i="10"/>
  <c r="H112" i="10"/>
  <c r="H113" i="10"/>
  <c r="H114" i="10"/>
  <c r="H115" i="10"/>
  <c r="H116" i="10"/>
  <c r="H117" i="10"/>
  <c r="H118" i="10"/>
  <c r="H119" i="10"/>
  <c r="H120" i="10"/>
  <c r="H121" i="10"/>
  <c r="H122" i="10"/>
  <c r="H123" i="10"/>
  <c r="H124" i="10"/>
  <c r="H125" i="10"/>
  <c r="H126" i="10"/>
  <c r="H127" i="10"/>
  <c r="H128" i="10"/>
  <c r="H129" i="10"/>
  <c r="H130" i="10"/>
  <c r="H131" i="10"/>
  <c r="H132" i="10"/>
  <c r="H133" i="10"/>
  <c r="H134" i="10"/>
  <c r="H135" i="10"/>
  <c r="H136" i="10"/>
  <c r="H137" i="10"/>
  <c r="H138" i="10"/>
  <c r="H139" i="10"/>
  <c r="H140" i="10"/>
  <c r="H141" i="10"/>
  <c r="H142" i="10"/>
  <c r="H143" i="10"/>
  <c r="H144" i="10"/>
  <c r="H145" i="10"/>
  <c r="H146" i="10"/>
  <c r="H147" i="10"/>
  <c r="H148" i="10"/>
  <c r="H149" i="10"/>
  <c r="H150" i="10"/>
  <c r="H151" i="10"/>
  <c r="H152" i="10"/>
  <c r="H153" i="10"/>
  <c r="H154" i="10"/>
  <c r="H155" i="10"/>
  <c r="H156" i="10"/>
  <c r="H157" i="10"/>
  <c r="H158" i="10"/>
  <c r="H159" i="10"/>
  <c r="H160" i="10"/>
  <c r="H161" i="10"/>
  <c r="H162" i="10"/>
  <c r="H163" i="10"/>
  <c r="H164" i="10"/>
  <c r="H165" i="10"/>
  <c r="H166" i="10"/>
  <c r="H167" i="10"/>
  <c r="H168" i="10"/>
  <c r="H169" i="10"/>
  <c r="H170" i="10"/>
  <c r="H171" i="10"/>
  <c r="H172" i="10"/>
  <c r="H173" i="10"/>
  <c r="H174" i="10"/>
  <c r="H175" i="10"/>
  <c r="H176" i="10"/>
  <c r="H177" i="10"/>
  <c r="H178" i="10"/>
  <c r="H179" i="10"/>
  <c r="H180" i="10"/>
  <c r="H181" i="10"/>
  <c r="H182" i="10"/>
  <c r="H183" i="10"/>
  <c r="H184" i="10"/>
  <c r="H185" i="10"/>
  <c r="H186" i="10"/>
  <c r="H187" i="10"/>
  <c r="H188" i="10"/>
  <c r="H189" i="10"/>
  <c r="H190" i="10"/>
  <c r="H191" i="10"/>
  <c r="H192" i="10"/>
  <c r="H193" i="10"/>
  <c r="H194" i="10"/>
  <c r="H195" i="10"/>
  <c r="H196" i="10"/>
  <c r="H197" i="10"/>
  <c r="H198" i="10"/>
  <c r="H199" i="10"/>
  <c r="H200" i="10"/>
  <c r="H201" i="10"/>
  <c r="H202" i="10"/>
  <c r="H203" i="10"/>
  <c r="H204" i="10"/>
  <c r="H205" i="10"/>
  <c r="H206" i="10"/>
  <c r="H207" i="10"/>
  <c r="H208" i="10"/>
  <c r="H209" i="10"/>
  <c r="H210" i="10"/>
  <c r="H211" i="10"/>
  <c r="H212" i="10"/>
  <c r="H213" i="10"/>
  <c r="H214" i="10"/>
  <c r="H215" i="10"/>
  <c r="H216" i="10"/>
  <c r="H217" i="10"/>
  <c r="H218" i="10"/>
  <c r="H219" i="10"/>
  <c r="H220" i="10"/>
  <c r="H221" i="10"/>
  <c r="H222" i="10"/>
  <c r="H223" i="10"/>
  <c r="H224" i="10"/>
  <c r="H225" i="10"/>
  <c r="H226" i="10"/>
  <c r="H227" i="10"/>
  <c r="H228" i="10"/>
  <c r="H229" i="10"/>
  <c r="H230" i="10"/>
  <c r="H231" i="10"/>
  <c r="H232" i="10"/>
  <c r="H233" i="10"/>
  <c r="H234" i="10"/>
  <c r="H235" i="10"/>
  <c r="H236" i="10"/>
  <c r="H237" i="10"/>
  <c r="H238" i="10"/>
  <c r="H239" i="10"/>
  <c r="H240" i="10"/>
  <c r="H241" i="10"/>
  <c r="H242" i="10"/>
  <c r="H243" i="10"/>
  <c r="H244" i="10"/>
  <c r="H245" i="10"/>
  <c r="H246" i="10"/>
  <c r="H247" i="10"/>
  <c r="H248" i="10"/>
  <c r="H249" i="10"/>
  <c r="H250" i="10"/>
  <c r="H251" i="10"/>
  <c r="H252" i="10"/>
  <c r="H253" i="10"/>
  <c r="H254" i="10"/>
  <c r="H255" i="10"/>
  <c r="H256" i="10"/>
  <c r="H257" i="10"/>
  <c r="H258" i="10"/>
  <c r="H259" i="10"/>
  <c r="H260" i="10"/>
  <c r="H261" i="10"/>
  <c r="H262" i="10"/>
  <c r="H263" i="10"/>
  <c r="H264" i="10"/>
  <c r="H265" i="10"/>
  <c r="H266" i="10"/>
  <c r="H267" i="10"/>
  <c r="H268" i="10"/>
  <c r="H269" i="10"/>
  <c r="H270" i="10"/>
  <c r="H271" i="10"/>
  <c r="H272" i="10"/>
  <c r="H273" i="10"/>
  <c r="H274" i="10"/>
  <c r="H275" i="10"/>
  <c r="H276" i="10"/>
  <c r="H277" i="10"/>
  <c r="H278" i="10"/>
  <c r="H279" i="10"/>
  <c r="H280" i="10"/>
  <c r="H281" i="10"/>
  <c r="H282" i="10"/>
  <c r="H283" i="10"/>
  <c r="H284" i="10"/>
  <c r="H285" i="10"/>
  <c r="H286" i="10"/>
  <c r="H287" i="10"/>
  <c r="H288" i="10"/>
  <c r="H289" i="10"/>
  <c r="H290" i="10"/>
  <c r="H291" i="10"/>
  <c r="H292" i="10"/>
  <c r="H293" i="10"/>
  <c r="H294" i="10"/>
  <c r="H295" i="10"/>
  <c r="H296" i="10"/>
  <c r="H297" i="10"/>
  <c r="H298" i="10"/>
  <c r="H299" i="10"/>
  <c r="H300" i="10"/>
  <c r="H301" i="10"/>
  <c r="H302" i="10"/>
  <c r="H303" i="10"/>
  <c r="H304" i="10"/>
  <c r="H305" i="10"/>
  <c r="H306" i="10"/>
  <c r="H307" i="10"/>
  <c r="H308" i="10"/>
  <c r="H309" i="10"/>
  <c r="H310" i="10"/>
  <c r="H311" i="10"/>
  <c r="H312" i="10"/>
  <c r="H313" i="10"/>
  <c r="H314" i="10"/>
  <c r="H315" i="10"/>
  <c r="H316" i="10"/>
  <c r="H317" i="10"/>
  <c r="H318" i="10"/>
  <c r="H319" i="10"/>
  <c r="H320" i="10"/>
  <c r="H321" i="10"/>
  <c r="H322" i="10"/>
  <c r="H323" i="10"/>
  <c r="H324" i="10"/>
  <c r="H325" i="10"/>
  <c r="H326" i="10"/>
  <c r="H327" i="10"/>
  <c r="H328" i="10"/>
  <c r="H329" i="10"/>
  <c r="H330" i="10"/>
  <c r="H331" i="10"/>
  <c r="H332" i="10"/>
  <c r="H333" i="10"/>
  <c r="H334" i="10"/>
  <c r="H335" i="10"/>
  <c r="H336" i="10"/>
  <c r="H337" i="10"/>
  <c r="H338" i="10"/>
  <c r="H339" i="10"/>
  <c r="H340" i="10"/>
  <c r="H341" i="10"/>
  <c r="H342" i="10"/>
  <c r="H343" i="10"/>
  <c r="H344" i="10"/>
  <c r="H345" i="10"/>
  <c r="H346" i="10"/>
  <c r="H347" i="10"/>
  <c r="H348" i="10"/>
  <c r="H349" i="10"/>
  <c r="H350" i="10"/>
  <c r="H351" i="10"/>
  <c r="H352" i="10"/>
  <c r="H353" i="10"/>
  <c r="H354" i="10"/>
  <c r="H355" i="10"/>
  <c r="H356" i="10"/>
  <c r="H357" i="10"/>
  <c r="H358" i="10"/>
  <c r="H359" i="10"/>
  <c r="H360" i="10"/>
  <c r="H361" i="10"/>
  <c r="H362" i="10"/>
  <c r="H363" i="10"/>
  <c r="H364" i="10"/>
  <c r="H365" i="10"/>
  <c r="H366" i="10"/>
  <c r="H367" i="10"/>
  <c r="H368" i="10"/>
  <c r="H369" i="10"/>
  <c r="H370" i="10"/>
  <c r="H371" i="10"/>
  <c r="H372" i="10"/>
  <c r="H373" i="10"/>
  <c r="H374" i="10"/>
  <c r="H375" i="10"/>
  <c r="H376" i="10"/>
  <c r="H377" i="10"/>
  <c r="H378" i="10"/>
  <c r="H379" i="10"/>
  <c r="H380" i="10"/>
  <c r="H381" i="10"/>
  <c r="H382" i="10"/>
  <c r="H383" i="10"/>
  <c r="H384" i="10"/>
  <c r="H385" i="10"/>
  <c r="H386" i="10"/>
  <c r="H387" i="10"/>
  <c r="H388" i="10"/>
  <c r="H389" i="10"/>
  <c r="H390" i="10"/>
  <c r="H391" i="10"/>
  <c r="H392" i="10"/>
  <c r="H393" i="10"/>
  <c r="H394" i="10"/>
  <c r="H395" i="10"/>
  <c r="H396" i="10"/>
  <c r="H397" i="10"/>
  <c r="H398" i="10"/>
  <c r="H399" i="10"/>
  <c r="H400" i="10"/>
  <c r="H401" i="10"/>
  <c r="H402" i="10"/>
  <c r="H403" i="10"/>
  <c r="H404" i="10"/>
  <c r="H405" i="10"/>
  <c r="H406" i="10"/>
  <c r="H407" i="10"/>
  <c r="H408" i="10"/>
  <c r="H409" i="10"/>
  <c r="H410" i="10"/>
  <c r="H411" i="10"/>
  <c r="H412" i="10"/>
  <c r="H413" i="10"/>
  <c r="H414" i="10"/>
  <c r="H415" i="10"/>
  <c r="H416" i="10"/>
  <c r="H417" i="10"/>
  <c r="H418" i="10"/>
  <c r="H419" i="10"/>
  <c r="H420" i="10"/>
  <c r="H421" i="10"/>
  <c r="H422" i="10"/>
  <c r="H423" i="10"/>
  <c r="H424" i="10"/>
  <c r="H425" i="10"/>
  <c r="H426" i="10"/>
  <c r="H427" i="10"/>
  <c r="H428" i="10"/>
  <c r="H429" i="10"/>
  <c r="H430" i="10"/>
  <c r="H431" i="10"/>
  <c r="H432" i="10"/>
  <c r="H433" i="10"/>
  <c r="H434" i="10"/>
  <c r="H435" i="10"/>
  <c r="H436" i="10"/>
  <c r="H437" i="10"/>
  <c r="H438" i="10"/>
  <c r="H439" i="10"/>
  <c r="H440" i="10"/>
  <c r="H441" i="10"/>
  <c r="H442" i="10"/>
  <c r="H443" i="10"/>
  <c r="H444" i="10"/>
  <c r="H445" i="10"/>
  <c r="H446" i="10"/>
  <c r="H447" i="10"/>
  <c r="H448" i="10"/>
  <c r="H449" i="10"/>
  <c r="H450" i="10"/>
  <c r="H451" i="10"/>
  <c r="H452" i="10"/>
  <c r="H453" i="10"/>
  <c r="H454" i="10"/>
  <c r="H455" i="10"/>
  <c r="H456" i="10"/>
  <c r="H457" i="10"/>
  <c r="H458" i="10"/>
  <c r="H459" i="10"/>
  <c r="H460" i="10"/>
  <c r="H461" i="10"/>
  <c r="H462" i="10"/>
  <c r="H463" i="10"/>
  <c r="H464" i="10"/>
  <c r="H465" i="10"/>
  <c r="H466" i="10"/>
  <c r="H467" i="10"/>
  <c r="H468" i="10"/>
  <c r="H469" i="10"/>
  <c r="H470" i="10"/>
  <c r="H471" i="10"/>
  <c r="H472" i="10"/>
  <c r="H473" i="10"/>
  <c r="H474" i="10"/>
  <c r="H475" i="10"/>
  <c r="H476" i="10"/>
  <c r="H477" i="10"/>
  <c r="H478" i="10"/>
  <c r="H479" i="10"/>
  <c r="H480" i="10"/>
  <c r="H481" i="10"/>
  <c r="H482" i="10"/>
  <c r="H483" i="10"/>
  <c r="H484" i="10"/>
  <c r="H485" i="10"/>
  <c r="H486" i="10"/>
  <c r="H487" i="10"/>
  <c r="H488" i="10"/>
  <c r="H489" i="10"/>
  <c r="H490" i="10"/>
  <c r="H491" i="10"/>
  <c r="H492" i="10"/>
  <c r="H493" i="10"/>
  <c r="H494" i="10"/>
  <c r="H495" i="10"/>
  <c r="H496" i="10"/>
  <c r="H497" i="10"/>
  <c r="H498" i="10"/>
  <c r="H499" i="10"/>
  <c r="H500" i="10"/>
  <c r="H501" i="10"/>
  <c r="H502" i="10"/>
  <c r="H503" i="10"/>
  <c r="H504" i="10"/>
  <c r="H505" i="10"/>
  <c r="H506" i="10"/>
  <c r="H507" i="10"/>
  <c r="H508" i="10"/>
  <c r="H509" i="10"/>
  <c r="H510" i="10"/>
  <c r="H511" i="10"/>
  <c r="H512" i="10"/>
  <c r="H513" i="10"/>
  <c r="H514" i="10"/>
  <c r="H515" i="10"/>
  <c r="H516" i="10"/>
  <c r="H517" i="10"/>
  <c r="H518" i="10"/>
  <c r="H519" i="10"/>
  <c r="H520" i="10"/>
  <c r="H521" i="10"/>
  <c r="H522" i="10"/>
  <c r="H523" i="10"/>
  <c r="H524" i="10"/>
  <c r="H525" i="10"/>
  <c r="H526" i="10"/>
  <c r="H527" i="10"/>
  <c r="H528" i="10"/>
  <c r="H529" i="10"/>
  <c r="H530" i="10"/>
  <c r="H531" i="10"/>
  <c r="H532" i="10"/>
  <c r="H533" i="10"/>
  <c r="H534" i="10"/>
  <c r="H535" i="10"/>
  <c r="H536" i="10"/>
  <c r="H537" i="10"/>
  <c r="H538" i="10"/>
  <c r="H539" i="10"/>
  <c r="H540" i="10"/>
  <c r="H541" i="10"/>
  <c r="H542" i="10"/>
  <c r="H543" i="10"/>
  <c r="H544" i="10"/>
  <c r="H545" i="10"/>
  <c r="H546" i="10"/>
  <c r="H547" i="10"/>
  <c r="H548" i="10"/>
  <c r="H549" i="10"/>
  <c r="H550" i="10"/>
  <c r="H551" i="10"/>
  <c r="H552" i="10"/>
  <c r="H553" i="10"/>
  <c r="H554" i="10"/>
  <c r="H555" i="10"/>
  <c r="H556" i="10"/>
  <c r="H557" i="10"/>
  <c r="H558" i="10"/>
  <c r="H559" i="10"/>
  <c r="H560" i="10"/>
  <c r="H561" i="10"/>
  <c r="H562" i="10"/>
  <c r="H563" i="10"/>
  <c r="H564" i="10"/>
  <c r="H565" i="10"/>
  <c r="H566" i="10"/>
  <c r="H567" i="10"/>
  <c r="H568" i="10"/>
  <c r="H569" i="10"/>
  <c r="H570" i="10"/>
  <c r="H571" i="10"/>
  <c r="H572" i="10"/>
  <c r="H573" i="10"/>
  <c r="H574" i="10"/>
  <c r="H575" i="10"/>
  <c r="H576" i="10"/>
  <c r="H577" i="10"/>
  <c r="H578" i="10"/>
  <c r="H579" i="10"/>
  <c r="H580" i="10"/>
  <c r="H581" i="10"/>
  <c r="H582" i="10"/>
  <c r="H583" i="10"/>
  <c r="H584" i="10"/>
  <c r="H585" i="10"/>
  <c r="H586" i="10"/>
  <c r="H587" i="10"/>
  <c r="H588" i="10"/>
  <c r="H589" i="10"/>
  <c r="H590" i="10"/>
  <c r="H591" i="10"/>
  <c r="H592" i="10"/>
  <c r="H593" i="10"/>
  <c r="H594" i="10"/>
  <c r="H595" i="10"/>
  <c r="H596" i="10"/>
  <c r="H597" i="10"/>
  <c r="H598" i="10"/>
  <c r="H599" i="10"/>
  <c r="H600" i="10"/>
  <c r="H601" i="10"/>
  <c r="H602" i="10"/>
  <c r="H603" i="10"/>
  <c r="H604" i="10"/>
  <c r="H605" i="10"/>
  <c r="H606" i="10"/>
  <c r="H607" i="10"/>
  <c r="H608" i="10"/>
  <c r="H609" i="10"/>
  <c r="H610" i="10"/>
  <c r="H611" i="10"/>
  <c r="H612" i="10"/>
  <c r="H613" i="10"/>
  <c r="H614" i="10"/>
  <c r="H615" i="10"/>
  <c r="H616" i="10"/>
  <c r="H617" i="10"/>
  <c r="H618" i="10"/>
  <c r="H619" i="10"/>
  <c r="H620" i="10"/>
  <c r="H621" i="10"/>
  <c r="H622" i="10"/>
  <c r="H623" i="10"/>
  <c r="H624" i="10"/>
  <c r="H625" i="10"/>
  <c r="H626" i="10"/>
  <c r="H627" i="10"/>
  <c r="H628" i="10"/>
  <c r="H629" i="10"/>
  <c r="H630" i="10"/>
  <c r="H631" i="10"/>
  <c r="H632" i="10"/>
  <c r="H633" i="10"/>
  <c r="H634" i="10"/>
  <c r="H635" i="10"/>
  <c r="H636" i="10"/>
  <c r="H637" i="10"/>
  <c r="H638" i="10"/>
  <c r="H639" i="10"/>
  <c r="H640" i="10"/>
  <c r="H641" i="10"/>
  <c r="H642" i="10"/>
  <c r="H643" i="10"/>
  <c r="H644" i="10"/>
  <c r="H645" i="10"/>
  <c r="H646" i="10"/>
  <c r="H647" i="10"/>
  <c r="H648" i="10"/>
  <c r="H649" i="10"/>
  <c r="H650" i="10"/>
  <c r="H651" i="10"/>
  <c r="H652" i="10"/>
  <c r="H653" i="10"/>
  <c r="H654" i="10"/>
  <c r="H655" i="10"/>
  <c r="H656" i="10"/>
  <c r="H657" i="10"/>
  <c r="H658" i="10"/>
  <c r="H659" i="10"/>
  <c r="H660" i="10"/>
  <c r="H661" i="10"/>
  <c r="H662" i="10"/>
  <c r="H663" i="10"/>
  <c r="H664" i="10"/>
  <c r="H665" i="10"/>
  <c r="H666" i="10"/>
  <c r="H667" i="10"/>
  <c r="H668" i="10"/>
  <c r="H669" i="10"/>
  <c r="H670" i="10"/>
  <c r="H671" i="10"/>
  <c r="H672" i="10"/>
  <c r="H673" i="10"/>
  <c r="H674" i="10"/>
  <c r="H675" i="10"/>
  <c r="H676" i="10"/>
  <c r="H677" i="10"/>
  <c r="H678" i="10"/>
  <c r="H679" i="10"/>
  <c r="H680" i="10"/>
  <c r="H681" i="10"/>
  <c r="H682" i="10"/>
  <c r="H683" i="10"/>
  <c r="H684" i="10"/>
  <c r="H685" i="10"/>
  <c r="H686" i="10"/>
  <c r="H687" i="10"/>
  <c r="H688" i="10"/>
  <c r="H689" i="10"/>
  <c r="H690" i="10"/>
  <c r="H691" i="10"/>
  <c r="H692" i="10"/>
  <c r="H693" i="10"/>
  <c r="H694" i="10"/>
  <c r="H695" i="10"/>
  <c r="H696" i="10"/>
  <c r="H697" i="10"/>
  <c r="H698" i="10"/>
  <c r="H699" i="10"/>
  <c r="H700" i="10"/>
  <c r="H701" i="10"/>
  <c r="H702" i="10"/>
  <c r="H703" i="10"/>
  <c r="H704" i="10"/>
  <c r="H705" i="10"/>
  <c r="H706" i="10"/>
  <c r="H707" i="10"/>
  <c r="H708" i="10"/>
  <c r="H709" i="10"/>
  <c r="H710" i="10"/>
  <c r="H711" i="10"/>
  <c r="H712" i="10"/>
  <c r="H713" i="10"/>
  <c r="H714" i="10"/>
  <c r="H715" i="10"/>
  <c r="H716" i="10"/>
  <c r="H717" i="10"/>
  <c r="H718" i="10"/>
  <c r="H719" i="10"/>
  <c r="H720" i="10"/>
  <c r="H721" i="10"/>
  <c r="H722" i="10"/>
  <c r="H723" i="10"/>
  <c r="H724" i="10"/>
  <c r="H725" i="10"/>
  <c r="H726" i="10"/>
  <c r="H727" i="10"/>
  <c r="H728" i="10"/>
  <c r="H729" i="10"/>
  <c r="H730" i="10"/>
  <c r="H731" i="10"/>
  <c r="H732" i="10"/>
  <c r="H733" i="10"/>
  <c r="H734" i="10"/>
  <c r="H735" i="10"/>
  <c r="H736" i="10"/>
  <c r="H737" i="10"/>
  <c r="H738" i="10"/>
  <c r="H739" i="10"/>
  <c r="H740" i="10"/>
  <c r="H741" i="10"/>
  <c r="H742" i="10"/>
  <c r="H743" i="10"/>
  <c r="H744" i="10"/>
  <c r="H745" i="10"/>
  <c r="H746" i="10"/>
  <c r="H747" i="10"/>
  <c r="H748" i="10"/>
  <c r="H749" i="10"/>
  <c r="H750" i="10"/>
  <c r="H751" i="10"/>
  <c r="H752" i="10"/>
  <c r="H753" i="10"/>
  <c r="H754" i="10"/>
  <c r="H755" i="10"/>
  <c r="H756" i="10"/>
  <c r="H757" i="10"/>
  <c r="H758" i="10"/>
  <c r="H759" i="10"/>
  <c r="H760" i="10"/>
  <c r="H761" i="10"/>
  <c r="H762" i="10"/>
  <c r="H763" i="10"/>
  <c r="H764" i="10"/>
  <c r="H765" i="10"/>
  <c r="H766" i="10"/>
  <c r="H767" i="10"/>
  <c r="H768" i="10"/>
  <c r="H769" i="10"/>
  <c r="H770" i="10"/>
  <c r="H771" i="10"/>
  <c r="H772" i="10"/>
  <c r="H773" i="10"/>
  <c r="H774" i="10"/>
  <c r="H775" i="10"/>
  <c r="H776" i="10"/>
  <c r="H777" i="10"/>
  <c r="H778" i="10"/>
  <c r="H779" i="10"/>
  <c r="H780" i="10"/>
  <c r="H781" i="10"/>
  <c r="H782" i="10"/>
  <c r="H783" i="10"/>
  <c r="H784" i="10"/>
  <c r="H785" i="10"/>
  <c r="H786" i="10"/>
  <c r="H787" i="10"/>
  <c r="H788" i="10"/>
  <c r="H789" i="10"/>
  <c r="H790" i="10"/>
  <c r="H791" i="10"/>
  <c r="H792" i="10"/>
  <c r="H793" i="10"/>
  <c r="H794" i="10"/>
  <c r="H795" i="10"/>
  <c r="H796" i="10"/>
  <c r="H797" i="10"/>
  <c r="H798" i="10"/>
  <c r="H799" i="10"/>
  <c r="H800" i="10"/>
  <c r="H801" i="10"/>
  <c r="H802" i="10"/>
  <c r="H803" i="10"/>
  <c r="H804" i="10"/>
  <c r="H805" i="10"/>
  <c r="H806" i="10"/>
  <c r="H807" i="10"/>
  <c r="H808" i="10"/>
  <c r="H809" i="10"/>
  <c r="H810" i="10"/>
  <c r="H811" i="10"/>
  <c r="H812" i="10"/>
  <c r="H813" i="10"/>
  <c r="H814" i="10"/>
  <c r="H815" i="10"/>
  <c r="H816" i="10"/>
  <c r="H817" i="10"/>
  <c r="H818" i="10"/>
  <c r="H819" i="10"/>
  <c r="H820" i="10"/>
  <c r="H821" i="10"/>
  <c r="H822" i="10"/>
  <c r="H823" i="10"/>
  <c r="H824" i="10"/>
  <c r="H825" i="10"/>
  <c r="H826" i="10"/>
  <c r="H827" i="10"/>
  <c r="H828" i="10"/>
  <c r="H829" i="10"/>
  <c r="H830" i="10"/>
  <c r="H831" i="10"/>
  <c r="H832" i="10"/>
  <c r="H833" i="10"/>
  <c r="H834" i="10"/>
  <c r="H835" i="10"/>
  <c r="H836" i="10"/>
  <c r="H837" i="10"/>
  <c r="H838" i="10"/>
  <c r="H839" i="10"/>
  <c r="H840" i="10"/>
  <c r="H841" i="10"/>
  <c r="H842" i="10"/>
  <c r="H843" i="10"/>
  <c r="H844" i="10"/>
  <c r="H845" i="10"/>
  <c r="H846" i="10"/>
  <c r="H847" i="10"/>
  <c r="H848" i="10"/>
  <c r="H849" i="10"/>
  <c r="H850" i="10"/>
  <c r="H851" i="10"/>
  <c r="H852" i="10"/>
  <c r="H853" i="10"/>
  <c r="H854" i="10"/>
  <c r="H855" i="10"/>
  <c r="H856" i="10"/>
  <c r="H857" i="10"/>
  <c r="H858" i="10"/>
  <c r="H859" i="10"/>
  <c r="H860" i="10"/>
  <c r="H861" i="10"/>
  <c r="H862" i="10"/>
  <c r="H863" i="10"/>
  <c r="H864" i="10"/>
  <c r="H865" i="10"/>
  <c r="H866" i="10"/>
  <c r="H867" i="10"/>
  <c r="H868" i="10"/>
  <c r="H869" i="10"/>
  <c r="H870" i="10"/>
  <c r="H871" i="10"/>
  <c r="H872" i="10"/>
  <c r="H873" i="10"/>
  <c r="H874" i="10"/>
  <c r="H875" i="10"/>
  <c r="H876" i="10"/>
  <c r="H877" i="10"/>
  <c r="H878" i="10"/>
  <c r="H879" i="10"/>
  <c r="H880" i="10"/>
  <c r="H881" i="10"/>
  <c r="H882" i="10"/>
  <c r="H883" i="10"/>
  <c r="H884" i="10"/>
  <c r="H885" i="10"/>
  <c r="H886" i="10"/>
  <c r="H887" i="10"/>
  <c r="H888" i="10"/>
  <c r="H889" i="10"/>
  <c r="H890" i="10"/>
  <c r="H891" i="10"/>
  <c r="H892" i="10"/>
  <c r="H893" i="10"/>
  <c r="H894" i="10"/>
  <c r="H895" i="10"/>
  <c r="H896" i="10"/>
  <c r="H897" i="10"/>
  <c r="H898" i="10"/>
  <c r="H899" i="10"/>
  <c r="H900" i="10"/>
  <c r="H901" i="10"/>
  <c r="H902" i="10"/>
  <c r="H903" i="10"/>
  <c r="H904" i="10"/>
  <c r="H905" i="10"/>
  <c r="H906" i="10"/>
  <c r="H907" i="10"/>
  <c r="H908" i="10"/>
  <c r="H909" i="10"/>
  <c r="H910" i="10"/>
  <c r="H911" i="10"/>
  <c r="H912" i="10"/>
  <c r="H913" i="10"/>
  <c r="H914" i="10"/>
  <c r="H915" i="10"/>
  <c r="H916" i="10"/>
  <c r="H917" i="10"/>
  <c r="H918" i="10"/>
  <c r="H919" i="10"/>
  <c r="H920" i="10"/>
  <c r="H921" i="10"/>
  <c r="H922" i="10"/>
  <c r="H923" i="10"/>
  <c r="H924" i="10"/>
  <c r="H925" i="10"/>
  <c r="H926" i="10"/>
  <c r="H927" i="10"/>
  <c r="H928" i="10"/>
  <c r="H929" i="10"/>
  <c r="H930" i="10"/>
  <c r="H931" i="10"/>
  <c r="H932" i="10"/>
  <c r="H933" i="10"/>
  <c r="H934" i="10"/>
  <c r="H935" i="10"/>
  <c r="H936" i="10"/>
  <c r="H937" i="10"/>
  <c r="H938" i="10"/>
  <c r="H939" i="10"/>
  <c r="H940" i="10"/>
  <c r="H941" i="10"/>
  <c r="H942" i="10"/>
  <c r="H943" i="10"/>
  <c r="H944" i="10"/>
  <c r="H945" i="10"/>
  <c r="H946" i="10"/>
  <c r="H947" i="10"/>
  <c r="H948" i="10"/>
  <c r="H949" i="10"/>
  <c r="H950" i="10"/>
  <c r="H951" i="10"/>
  <c r="H952" i="10"/>
  <c r="H953" i="10"/>
  <c r="H954" i="10"/>
  <c r="H955" i="10"/>
  <c r="H956" i="10"/>
  <c r="H957" i="10"/>
  <c r="H958" i="10"/>
  <c r="H959" i="10"/>
  <c r="H960" i="10"/>
  <c r="H961" i="10"/>
  <c r="H962" i="10"/>
  <c r="H963" i="10"/>
  <c r="H964" i="10"/>
  <c r="H965" i="10"/>
  <c r="H966" i="10"/>
  <c r="H967" i="10"/>
  <c r="H968" i="10"/>
  <c r="H969" i="10"/>
  <c r="H970" i="10"/>
  <c r="H971" i="10"/>
  <c r="H972" i="10"/>
  <c r="H973" i="10"/>
  <c r="H974" i="10"/>
  <c r="H975" i="10"/>
  <c r="H976" i="10"/>
  <c r="H977" i="10"/>
  <c r="H978" i="10"/>
  <c r="H979" i="10"/>
  <c r="H980" i="10"/>
  <c r="H981" i="10"/>
  <c r="H982" i="10"/>
  <c r="H983" i="10"/>
  <c r="H984" i="10"/>
  <c r="H985" i="10"/>
  <c r="H986" i="10"/>
  <c r="H987" i="10"/>
  <c r="H988" i="10"/>
  <c r="H989" i="10"/>
  <c r="H990" i="10"/>
  <c r="H991" i="10"/>
  <c r="H992" i="10"/>
  <c r="H993" i="10"/>
  <c r="H994" i="10"/>
  <c r="H995" i="10"/>
  <c r="H996" i="10"/>
  <c r="H997" i="10"/>
  <c r="H998" i="10"/>
  <c r="H999" i="10"/>
  <c r="H1000" i="10"/>
  <c r="H1001" i="10"/>
  <c r="H1002" i="10"/>
  <c r="H1003" i="10"/>
  <c r="H1004" i="10"/>
  <c r="H1005" i="10"/>
  <c r="H1006" i="10"/>
  <c r="H1007" i="10"/>
  <c r="H1008" i="10"/>
  <c r="H1009" i="10"/>
  <c r="H1010" i="10"/>
  <c r="H1011" i="10"/>
  <c r="H1012" i="10"/>
  <c r="H1013" i="10"/>
  <c r="H1014" i="10"/>
  <c r="H1015" i="10"/>
  <c r="H1016" i="10"/>
  <c r="H1017" i="10"/>
  <c r="H1018" i="10"/>
  <c r="H1019" i="10"/>
  <c r="H1020" i="10"/>
  <c r="H1021" i="10"/>
  <c r="H1022" i="10"/>
  <c r="H1023" i="10"/>
  <c r="H1024" i="10"/>
  <c r="H1025" i="10"/>
  <c r="H1026" i="10"/>
  <c r="H1027" i="10"/>
  <c r="H1028" i="10"/>
  <c r="H1029" i="10"/>
  <c r="H1030" i="10"/>
  <c r="H1031" i="10"/>
  <c r="H1032" i="10"/>
  <c r="H1033" i="10"/>
  <c r="H1034" i="10"/>
  <c r="H1035" i="10"/>
  <c r="H1036" i="10"/>
  <c r="H1037" i="10"/>
  <c r="H1038" i="10"/>
  <c r="H1039" i="10"/>
  <c r="H1040" i="10"/>
  <c r="H1041" i="10"/>
  <c r="H1042" i="10"/>
  <c r="H1043" i="10"/>
  <c r="H1044" i="10"/>
  <c r="H1045" i="10"/>
  <c r="H1046" i="10"/>
  <c r="H1047" i="10"/>
  <c r="H1048" i="10"/>
  <c r="H1049" i="10"/>
  <c r="H1050" i="10"/>
  <c r="H1051" i="10"/>
  <c r="H1052" i="10"/>
  <c r="H1053" i="10"/>
  <c r="H1054" i="10"/>
  <c r="H1055" i="10"/>
  <c r="H1056" i="10"/>
  <c r="H1057" i="10"/>
  <c r="H1058" i="10"/>
  <c r="H1059" i="10"/>
  <c r="H1060" i="10"/>
  <c r="H1061" i="10"/>
  <c r="H1062" i="10"/>
  <c r="H1063" i="10"/>
  <c r="H1064" i="10"/>
  <c r="H1065" i="10"/>
  <c r="H1066" i="10"/>
  <c r="H1067" i="10"/>
  <c r="H1068" i="10"/>
  <c r="H1069" i="10"/>
  <c r="H1070" i="10"/>
  <c r="H1071" i="10"/>
  <c r="H1072" i="10"/>
  <c r="H1073" i="10"/>
  <c r="H1074" i="10"/>
  <c r="H1075" i="10"/>
  <c r="H1076" i="10"/>
  <c r="H1077" i="10"/>
  <c r="H1078" i="10"/>
  <c r="H1079" i="10"/>
  <c r="H1080" i="10"/>
  <c r="H1081" i="10"/>
  <c r="H1082" i="10"/>
  <c r="H1083" i="10"/>
  <c r="H1084" i="10"/>
  <c r="H1085" i="10"/>
  <c r="H1086" i="10"/>
  <c r="H1087" i="10"/>
  <c r="H1088" i="10"/>
  <c r="H1089" i="10"/>
  <c r="H1090" i="10"/>
  <c r="H1091" i="10"/>
  <c r="H1092" i="10"/>
  <c r="CC4" i="10" l="1"/>
  <c r="CC97" i="10"/>
  <c r="CC98" i="10"/>
  <c r="CC99" i="10"/>
  <c r="CC100" i="10"/>
  <c r="CC101" i="10"/>
  <c r="CC102" i="10"/>
  <c r="CC103" i="10"/>
  <c r="CC104" i="10"/>
  <c r="CC105" i="10"/>
  <c r="CC106" i="10"/>
  <c r="CC107" i="10"/>
  <c r="CC108" i="10"/>
  <c r="CC109" i="10"/>
  <c r="CC110" i="10"/>
  <c r="CC111" i="10"/>
  <c r="CC112" i="10"/>
  <c r="CC113" i="10"/>
  <c r="CC114" i="10"/>
  <c r="CC115" i="10"/>
  <c r="CC116" i="10"/>
  <c r="CC117" i="10"/>
  <c r="CC118" i="10"/>
  <c r="CC119" i="10"/>
  <c r="CC120" i="10"/>
  <c r="CC121" i="10"/>
  <c r="CC122" i="10"/>
  <c r="CC123" i="10"/>
  <c r="CC124" i="10"/>
  <c r="CC125" i="10"/>
  <c r="CC126" i="10"/>
  <c r="CC127" i="10"/>
  <c r="CC128" i="10"/>
  <c r="CC129" i="10"/>
  <c r="CC130" i="10"/>
  <c r="CC131" i="10"/>
  <c r="CC132" i="10"/>
  <c r="CC133" i="10"/>
  <c r="CC134" i="10"/>
  <c r="CC135" i="10"/>
  <c r="CC136" i="10"/>
  <c r="CC137" i="10"/>
  <c r="CC138" i="10"/>
  <c r="CC139" i="10"/>
  <c r="CC140" i="10"/>
  <c r="CC141" i="10"/>
  <c r="CC142" i="10"/>
  <c r="CC143" i="10"/>
  <c r="CC144" i="10"/>
  <c r="CC145" i="10"/>
  <c r="CC146" i="10"/>
  <c r="CC147" i="10"/>
  <c r="CC148" i="10"/>
  <c r="CC149" i="10"/>
  <c r="CC150" i="10"/>
  <c r="CC151" i="10"/>
  <c r="CC152" i="10"/>
  <c r="CC153" i="10"/>
  <c r="CC154" i="10"/>
  <c r="CC155" i="10"/>
  <c r="CC156" i="10"/>
  <c r="CC157" i="10"/>
  <c r="CC158" i="10"/>
  <c r="CC159" i="10"/>
  <c r="CC160" i="10"/>
  <c r="CC161" i="10"/>
  <c r="CC162" i="10"/>
  <c r="CC163" i="10"/>
  <c r="CC164" i="10"/>
  <c r="CC165" i="10"/>
  <c r="CC166" i="10"/>
  <c r="CC167" i="10"/>
  <c r="CC168" i="10"/>
  <c r="CC169" i="10"/>
  <c r="CC170" i="10"/>
  <c r="CC171" i="10"/>
  <c r="CC172" i="10"/>
  <c r="CC173" i="10"/>
  <c r="CC174" i="10"/>
  <c r="CC175" i="10"/>
  <c r="CC176" i="10"/>
  <c r="CC177" i="10"/>
  <c r="CC178" i="10"/>
  <c r="CC179" i="10"/>
  <c r="CC180" i="10"/>
  <c r="CC181" i="10"/>
  <c r="CC182" i="10"/>
  <c r="CC183" i="10"/>
  <c r="CC184" i="10"/>
  <c r="CC185" i="10"/>
  <c r="CC186" i="10"/>
  <c r="CC187" i="10"/>
  <c r="CC188" i="10"/>
  <c r="CC189" i="10"/>
  <c r="CC190" i="10"/>
  <c r="CC191" i="10"/>
  <c r="CC192" i="10"/>
  <c r="CC193" i="10"/>
  <c r="CC194" i="10"/>
  <c r="CC195" i="10"/>
  <c r="CC196" i="10"/>
  <c r="CC197" i="10"/>
  <c r="CC198" i="10"/>
  <c r="CC199" i="10"/>
  <c r="CC200" i="10"/>
  <c r="CC201" i="10"/>
  <c r="CC202" i="10"/>
  <c r="CC203" i="10"/>
  <c r="CC204" i="10"/>
  <c r="CC205" i="10"/>
  <c r="CC206" i="10"/>
  <c r="CC207" i="10"/>
  <c r="CC208" i="10"/>
  <c r="CC209" i="10"/>
  <c r="CC210" i="10"/>
  <c r="CC211" i="10"/>
  <c r="CC212" i="10"/>
  <c r="CC213" i="10"/>
  <c r="CC214" i="10"/>
  <c r="CC215" i="10"/>
  <c r="CC216" i="10"/>
  <c r="CC217" i="10"/>
  <c r="CC218" i="10"/>
  <c r="CC219" i="10"/>
  <c r="CC220" i="10"/>
  <c r="CC221" i="10"/>
  <c r="CC222" i="10"/>
  <c r="CC223" i="10"/>
  <c r="CC224" i="10"/>
  <c r="CC225" i="10"/>
  <c r="CC226" i="10"/>
  <c r="CC227" i="10"/>
  <c r="CC228" i="10"/>
  <c r="CC229" i="10"/>
  <c r="CC230" i="10"/>
  <c r="CC231" i="10"/>
  <c r="CC232" i="10"/>
  <c r="CC233" i="10"/>
  <c r="CC234" i="10"/>
  <c r="CC235" i="10"/>
  <c r="CC236" i="10"/>
  <c r="CC237" i="10"/>
  <c r="CC238" i="10"/>
  <c r="CC239" i="10"/>
  <c r="CC240" i="10"/>
  <c r="CC241" i="10"/>
  <c r="CC242" i="10"/>
  <c r="CC243" i="10"/>
  <c r="CC244" i="10"/>
  <c r="CC245" i="10"/>
  <c r="CC246" i="10"/>
  <c r="CC247" i="10"/>
  <c r="CC248" i="10"/>
  <c r="CC249" i="10"/>
  <c r="CC250" i="10"/>
  <c r="CC251" i="10"/>
  <c r="CC252" i="10"/>
  <c r="CC253" i="10"/>
  <c r="CC254" i="10"/>
  <c r="CC255" i="10"/>
  <c r="CC256" i="10"/>
  <c r="CC257" i="10"/>
  <c r="CC258" i="10"/>
  <c r="CC259" i="10"/>
  <c r="CC260" i="10"/>
  <c r="CC261" i="10"/>
  <c r="CC262" i="10"/>
  <c r="CC263" i="10"/>
  <c r="CC264" i="10"/>
  <c r="CC265" i="10"/>
  <c r="CC266" i="10"/>
  <c r="CC267" i="10"/>
  <c r="CC268" i="10"/>
  <c r="CC269" i="10"/>
  <c r="CC270" i="10"/>
  <c r="CC271" i="10"/>
  <c r="CC272" i="10"/>
  <c r="CC273" i="10"/>
  <c r="CC274" i="10"/>
  <c r="CC275" i="10"/>
  <c r="CC276" i="10"/>
  <c r="CC277" i="10"/>
  <c r="CC278" i="10"/>
  <c r="CC279" i="10"/>
  <c r="CC280" i="10"/>
  <c r="CC281" i="10"/>
  <c r="CC282" i="10"/>
  <c r="CC283" i="10"/>
  <c r="CC284" i="10"/>
  <c r="CC285" i="10"/>
  <c r="CC286" i="10"/>
  <c r="CC287" i="10"/>
  <c r="CC288" i="10"/>
  <c r="CC289" i="10"/>
  <c r="CC290" i="10"/>
  <c r="CC291" i="10"/>
  <c r="CC292" i="10"/>
  <c r="CC293" i="10"/>
  <c r="CC294" i="10"/>
  <c r="CC295" i="10"/>
  <c r="CC296" i="10"/>
  <c r="CC297" i="10"/>
  <c r="CC298" i="10"/>
  <c r="CC299" i="10"/>
  <c r="CC300" i="10"/>
  <c r="CC301" i="10"/>
  <c r="CC302" i="10"/>
  <c r="CC303" i="10"/>
  <c r="CC304" i="10"/>
  <c r="CC305" i="10"/>
  <c r="CC306" i="10"/>
  <c r="CC307" i="10"/>
  <c r="CC308" i="10"/>
  <c r="CC309" i="10"/>
  <c r="CC310" i="10"/>
  <c r="CC311" i="10"/>
  <c r="CC312" i="10"/>
  <c r="CC313" i="10"/>
  <c r="CC314" i="10"/>
  <c r="CC315" i="10"/>
  <c r="CC316" i="10"/>
  <c r="CC317" i="10"/>
  <c r="CC318" i="10"/>
  <c r="CC319" i="10"/>
  <c r="CC320" i="10"/>
  <c r="CC321" i="10"/>
  <c r="CC322" i="10"/>
  <c r="CC323" i="10"/>
  <c r="CC324" i="10"/>
  <c r="CC325" i="10"/>
  <c r="CC326" i="10"/>
  <c r="CC327" i="10"/>
  <c r="CC328" i="10"/>
  <c r="CC329" i="10"/>
  <c r="CC330" i="10"/>
  <c r="CC331" i="10"/>
  <c r="CC332" i="10"/>
  <c r="CC333" i="10"/>
  <c r="CC334" i="10"/>
  <c r="CC335" i="10"/>
  <c r="CC336" i="10"/>
  <c r="CC337" i="10"/>
  <c r="CC338" i="10"/>
  <c r="CC339" i="10"/>
  <c r="CC340" i="10"/>
  <c r="CC341" i="10"/>
  <c r="CC342" i="10"/>
  <c r="CC343" i="10"/>
  <c r="CC344" i="10"/>
  <c r="CC345" i="10"/>
  <c r="CC346" i="10"/>
  <c r="CC347" i="10"/>
  <c r="CC348" i="10"/>
  <c r="CC349" i="10"/>
  <c r="CC350" i="10"/>
  <c r="CC351" i="10"/>
  <c r="CC352" i="10"/>
  <c r="CC353" i="10"/>
  <c r="CC354" i="10"/>
  <c r="CC355" i="10"/>
  <c r="CC356" i="10"/>
  <c r="CC357" i="10"/>
  <c r="CC358" i="10"/>
  <c r="CC359" i="10"/>
  <c r="CC360" i="10"/>
  <c r="CC361" i="10"/>
  <c r="CC362" i="10"/>
  <c r="CC363" i="10"/>
  <c r="CC364" i="10"/>
  <c r="CC365" i="10"/>
  <c r="CC366" i="10"/>
  <c r="CC367" i="10"/>
  <c r="CC368" i="10"/>
  <c r="CC369" i="10"/>
  <c r="CC370" i="10"/>
  <c r="CC371" i="10"/>
  <c r="CC372" i="10"/>
  <c r="CC373" i="10"/>
  <c r="CC374" i="10"/>
  <c r="CC375" i="10"/>
  <c r="CC376" i="10"/>
  <c r="CC377" i="10"/>
  <c r="CC378" i="10"/>
  <c r="CC379" i="10"/>
  <c r="CC380" i="10"/>
  <c r="CC381" i="10"/>
  <c r="CC382" i="10"/>
  <c r="CC383" i="10"/>
  <c r="CC384" i="10"/>
  <c r="CC385" i="10"/>
  <c r="CC386" i="10"/>
  <c r="CC387" i="10"/>
  <c r="CC388" i="10"/>
  <c r="CC389" i="10"/>
  <c r="CC390" i="10"/>
  <c r="CC391" i="10"/>
  <c r="CC392" i="10"/>
  <c r="CC393" i="10"/>
  <c r="CC394" i="10"/>
  <c r="CC395" i="10"/>
  <c r="CC396" i="10"/>
  <c r="CC397" i="10"/>
  <c r="CC398" i="10"/>
  <c r="CC399" i="10"/>
  <c r="CC400" i="10"/>
  <c r="CC401" i="10"/>
  <c r="CC402" i="10"/>
  <c r="CC403" i="10"/>
  <c r="CC404" i="10"/>
  <c r="CC405" i="10"/>
  <c r="CC406" i="10"/>
  <c r="CC407" i="10"/>
  <c r="CC408" i="10"/>
  <c r="CC409" i="10"/>
  <c r="CC410" i="10"/>
  <c r="CC411" i="10"/>
  <c r="CC412" i="10"/>
  <c r="CC413" i="10"/>
  <c r="CC414" i="10"/>
  <c r="CC415" i="10"/>
  <c r="CC416" i="10"/>
  <c r="CC417" i="10"/>
  <c r="CC418" i="10"/>
  <c r="CC419" i="10"/>
  <c r="CC420" i="10"/>
  <c r="CC421" i="10"/>
  <c r="CC422" i="10"/>
  <c r="CC423" i="10"/>
  <c r="CC424" i="10"/>
  <c r="CC425" i="10"/>
  <c r="CC426" i="10"/>
  <c r="CC427" i="10"/>
  <c r="CC428" i="10"/>
  <c r="CC429" i="10"/>
  <c r="CC430" i="10"/>
  <c r="CC431" i="10"/>
  <c r="CC432" i="10"/>
  <c r="CC433" i="10"/>
  <c r="CC434" i="10"/>
  <c r="CC435" i="10"/>
  <c r="CC436" i="10"/>
  <c r="CC437" i="10"/>
  <c r="CC438" i="10"/>
  <c r="CC439" i="10"/>
  <c r="CC440" i="10"/>
  <c r="CC441" i="10"/>
  <c r="CC442" i="10"/>
  <c r="CC443" i="10"/>
  <c r="CC444" i="10"/>
  <c r="CC445" i="10"/>
  <c r="CC446" i="10"/>
  <c r="CC447" i="10"/>
  <c r="CC448" i="10"/>
  <c r="CC449" i="10"/>
  <c r="CC450" i="10"/>
  <c r="CC451" i="10"/>
  <c r="CC452" i="10"/>
  <c r="CC453" i="10"/>
  <c r="CC454" i="10"/>
  <c r="CC455" i="10"/>
  <c r="CC456" i="10"/>
  <c r="CC457" i="10"/>
  <c r="CC458" i="10"/>
  <c r="CC459" i="10"/>
  <c r="CC460" i="10"/>
  <c r="CC461" i="10"/>
  <c r="CC462" i="10"/>
  <c r="CC463" i="10"/>
  <c r="CC464" i="10"/>
  <c r="CC465" i="10"/>
  <c r="CC466" i="10"/>
  <c r="CC467" i="10"/>
  <c r="CC468" i="10"/>
  <c r="CC469" i="10"/>
  <c r="CC470" i="10"/>
  <c r="CC471" i="10"/>
  <c r="CC472" i="10"/>
  <c r="CC473" i="10"/>
  <c r="CC474" i="10"/>
  <c r="CC475" i="10"/>
  <c r="CC476" i="10"/>
  <c r="CC477" i="10"/>
  <c r="CC478" i="10"/>
  <c r="CC479" i="10"/>
  <c r="CC480" i="10"/>
  <c r="CC481" i="10"/>
  <c r="CC482" i="10"/>
  <c r="CC483" i="10"/>
  <c r="CC484" i="10"/>
  <c r="CC485" i="10"/>
  <c r="CC486" i="10"/>
  <c r="CC487" i="10"/>
  <c r="CC488" i="10"/>
  <c r="CC489" i="10"/>
  <c r="CC490" i="10"/>
  <c r="CC491" i="10"/>
  <c r="CC492" i="10"/>
  <c r="CC493" i="10"/>
  <c r="CC494" i="10"/>
  <c r="CC495" i="10"/>
  <c r="CC496" i="10"/>
  <c r="CC497" i="10"/>
  <c r="CC498" i="10"/>
  <c r="CC499" i="10"/>
  <c r="CC500" i="10"/>
  <c r="CC501" i="10"/>
  <c r="CC502" i="10"/>
  <c r="CC503" i="10"/>
  <c r="CC504" i="10"/>
  <c r="CC505" i="10"/>
  <c r="CC506" i="10"/>
  <c r="CC507" i="10"/>
  <c r="CC508" i="10"/>
  <c r="CC509" i="10"/>
  <c r="CC510" i="10"/>
  <c r="CC511" i="10"/>
  <c r="CC512" i="10"/>
  <c r="CC513" i="10"/>
  <c r="CC514" i="10"/>
  <c r="CC515" i="10"/>
  <c r="CC516" i="10"/>
  <c r="CC517" i="10"/>
  <c r="CC518" i="10"/>
  <c r="CC519" i="10"/>
  <c r="CC520" i="10"/>
  <c r="CC521" i="10"/>
  <c r="CC522" i="10"/>
  <c r="CC523" i="10"/>
  <c r="CC524" i="10"/>
  <c r="CC525" i="10"/>
  <c r="CC526" i="10"/>
  <c r="CC527" i="10"/>
  <c r="CC528" i="10"/>
  <c r="CC529" i="10"/>
  <c r="CC530" i="10"/>
  <c r="CC531" i="10"/>
  <c r="CC532" i="10"/>
  <c r="CC533" i="10"/>
  <c r="CC534" i="10"/>
  <c r="CC535" i="10"/>
  <c r="CC536" i="10"/>
  <c r="CC537" i="10"/>
  <c r="CC538" i="10"/>
  <c r="CC539" i="10"/>
  <c r="CC540" i="10"/>
  <c r="CC541" i="10"/>
  <c r="CC542" i="10"/>
  <c r="CC543" i="10"/>
  <c r="CC544" i="10"/>
  <c r="CC545" i="10"/>
  <c r="CC546" i="10"/>
  <c r="CC547" i="10"/>
  <c r="CC548" i="10"/>
  <c r="CC549" i="10"/>
  <c r="CC550" i="10"/>
  <c r="CC551" i="10"/>
  <c r="CC552" i="10"/>
  <c r="CC553" i="10"/>
  <c r="CC554" i="10"/>
  <c r="CC555" i="10"/>
  <c r="CC556" i="10"/>
  <c r="CC557" i="10"/>
  <c r="CC558" i="10"/>
  <c r="CC559" i="10"/>
  <c r="CC560" i="10"/>
  <c r="CC561" i="10"/>
  <c r="CC562" i="10"/>
  <c r="CC563" i="10"/>
  <c r="CC564" i="10"/>
  <c r="CC565" i="10"/>
  <c r="CC566" i="10"/>
  <c r="CC567" i="10"/>
  <c r="CC568" i="10"/>
  <c r="CC569" i="10"/>
  <c r="CC570" i="10"/>
  <c r="CC571" i="10"/>
  <c r="CC572" i="10"/>
  <c r="CC573" i="10"/>
  <c r="CC574" i="10"/>
  <c r="CC575" i="10"/>
  <c r="CC576" i="10"/>
  <c r="CC577" i="10"/>
  <c r="CC578" i="10"/>
  <c r="CC579" i="10"/>
  <c r="CC580" i="10"/>
  <c r="CC581" i="10"/>
  <c r="CC582" i="10"/>
  <c r="CC583" i="10"/>
  <c r="CC584" i="10"/>
  <c r="CC585" i="10"/>
  <c r="CC586" i="10"/>
  <c r="CC587" i="10"/>
  <c r="CC588" i="10"/>
  <c r="CC589" i="10"/>
  <c r="CC590" i="10"/>
  <c r="CC591" i="10"/>
  <c r="CC592" i="10"/>
  <c r="CC593" i="10"/>
  <c r="CC594" i="10"/>
  <c r="CC595" i="10"/>
  <c r="CC596" i="10"/>
  <c r="CC597" i="10"/>
  <c r="CC598" i="10"/>
  <c r="CC599" i="10"/>
  <c r="CC600" i="10"/>
  <c r="CC601" i="10"/>
  <c r="CC602" i="10"/>
  <c r="CC603" i="10"/>
  <c r="CC604" i="10"/>
  <c r="CC605" i="10"/>
  <c r="CC606" i="10"/>
  <c r="CC607" i="10"/>
  <c r="CC608" i="10"/>
  <c r="CC609" i="10"/>
  <c r="CC610" i="10"/>
  <c r="CC611" i="10"/>
  <c r="CC612" i="10"/>
  <c r="CC613" i="10"/>
  <c r="CC614" i="10"/>
  <c r="CC615" i="10"/>
  <c r="CC616" i="10"/>
  <c r="CC617" i="10"/>
  <c r="CC618" i="10"/>
  <c r="CC619" i="10"/>
  <c r="CC620" i="10"/>
  <c r="CC621" i="10"/>
  <c r="CC622" i="10"/>
  <c r="CC623" i="10"/>
  <c r="CC624" i="10"/>
  <c r="CC625" i="10"/>
  <c r="CC626" i="10"/>
  <c r="CC627" i="10"/>
  <c r="CC628" i="10"/>
  <c r="CC629" i="10"/>
  <c r="CC630" i="10"/>
  <c r="CC631" i="10"/>
  <c r="CC632" i="10"/>
  <c r="CC633" i="10"/>
  <c r="CC634" i="10"/>
  <c r="CC635" i="10"/>
  <c r="CC636" i="10"/>
  <c r="CC637" i="10"/>
  <c r="CC638" i="10"/>
  <c r="CC639" i="10"/>
  <c r="CC640" i="10"/>
  <c r="CC641" i="10"/>
  <c r="CC642" i="10"/>
  <c r="CC643" i="10"/>
  <c r="CC644" i="10"/>
  <c r="CC645" i="10"/>
  <c r="CC646" i="10"/>
  <c r="CC647" i="10"/>
  <c r="CC648" i="10"/>
  <c r="CC649" i="10"/>
  <c r="CC650" i="10"/>
  <c r="CC651" i="10"/>
  <c r="CC652" i="10"/>
  <c r="CC653" i="10"/>
  <c r="CC654" i="10"/>
  <c r="CC655" i="10"/>
  <c r="CC656" i="10"/>
  <c r="CC657" i="10"/>
  <c r="CC658" i="10"/>
  <c r="CC659" i="10"/>
  <c r="CC660" i="10"/>
  <c r="CC661" i="10"/>
  <c r="CC662" i="10"/>
  <c r="CC663" i="10"/>
  <c r="CC664" i="10"/>
  <c r="CC665" i="10"/>
  <c r="CC666" i="10"/>
  <c r="CC667" i="10"/>
  <c r="CC668" i="10"/>
  <c r="CC669" i="10"/>
  <c r="CC670" i="10"/>
  <c r="CC671" i="10"/>
  <c r="CC672" i="10"/>
  <c r="CC673" i="10"/>
  <c r="CC674" i="10"/>
  <c r="CC675" i="10"/>
  <c r="CC676" i="10"/>
  <c r="CC677" i="10"/>
  <c r="CC678" i="10"/>
  <c r="CC679" i="10"/>
  <c r="CC680" i="10"/>
  <c r="CC681" i="10"/>
  <c r="CC682" i="10"/>
  <c r="CC683" i="10"/>
  <c r="CC684" i="10"/>
  <c r="CC685" i="10"/>
  <c r="CC686" i="10"/>
  <c r="CC687" i="10"/>
  <c r="CC688" i="10"/>
  <c r="CC689" i="10"/>
  <c r="CC690" i="10"/>
  <c r="CC691" i="10"/>
  <c r="CC692" i="10"/>
  <c r="CC693" i="10"/>
  <c r="CC694" i="10"/>
  <c r="CC695" i="10"/>
  <c r="CC696" i="10"/>
  <c r="CC697" i="10"/>
  <c r="CC698" i="10"/>
  <c r="CC699" i="10"/>
  <c r="CC700" i="10"/>
  <c r="CC701" i="10"/>
  <c r="CC702" i="10"/>
  <c r="CC703" i="10"/>
  <c r="CC704" i="10"/>
  <c r="CC705" i="10"/>
  <c r="CC706" i="10"/>
  <c r="CC707" i="10"/>
  <c r="CC708" i="10"/>
  <c r="CC709" i="10"/>
  <c r="CC710" i="10"/>
  <c r="CC711" i="10"/>
  <c r="CC712" i="10"/>
  <c r="CC713" i="10"/>
  <c r="CC714" i="10"/>
  <c r="CC715" i="10"/>
  <c r="CC716" i="10"/>
  <c r="CC717" i="10"/>
  <c r="CC718" i="10"/>
  <c r="CC719" i="10"/>
  <c r="CC720" i="10"/>
  <c r="CC721" i="10"/>
  <c r="CC722" i="10"/>
  <c r="CC723" i="10"/>
  <c r="CC724" i="10"/>
  <c r="CC725" i="10"/>
  <c r="CC726" i="10"/>
  <c r="CC727" i="10"/>
  <c r="CC728" i="10"/>
  <c r="CC729" i="10"/>
  <c r="CC730" i="10"/>
  <c r="CC731" i="10"/>
  <c r="CC732" i="10"/>
  <c r="CC733" i="10"/>
  <c r="CC734" i="10"/>
  <c r="CC735" i="10"/>
  <c r="CC736" i="10"/>
  <c r="CC737" i="10"/>
  <c r="CC738" i="10"/>
  <c r="CC739" i="10"/>
  <c r="CC740" i="10"/>
  <c r="CC741" i="10"/>
  <c r="CC742" i="10"/>
  <c r="CC743" i="10"/>
  <c r="CC744" i="10"/>
  <c r="CC745" i="10"/>
  <c r="CC746" i="10"/>
  <c r="CC747" i="10"/>
  <c r="CC748" i="10"/>
  <c r="CC749" i="10"/>
  <c r="CC750" i="10"/>
  <c r="CC751" i="10"/>
  <c r="CC752" i="10"/>
  <c r="CC753" i="10"/>
  <c r="CC754" i="10"/>
  <c r="CC755" i="10"/>
  <c r="CC756" i="10"/>
  <c r="CC757" i="10"/>
  <c r="CC758" i="10"/>
  <c r="CC759" i="10"/>
  <c r="CC760" i="10"/>
  <c r="CC761" i="10"/>
  <c r="CC762" i="10"/>
  <c r="CC763" i="10"/>
  <c r="CC764" i="10"/>
  <c r="CC765" i="10"/>
  <c r="CC766" i="10"/>
  <c r="CC767" i="10"/>
  <c r="CC768" i="10"/>
  <c r="CC769" i="10"/>
  <c r="CC770" i="10"/>
  <c r="CC771" i="10"/>
  <c r="CC772" i="10"/>
  <c r="CC773" i="10"/>
  <c r="CC774" i="10"/>
  <c r="CC775" i="10"/>
  <c r="CC776" i="10"/>
  <c r="CC777" i="10"/>
  <c r="CC778" i="10"/>
  <c r="CC779" i="10"/>
  <c r="CC780" i="10"/>
  <c r="CC781" i="10"/>
  <c r="CC782" i="10"/>
  <c r="CC783" i="10"/>
  <c r="CC784" i="10"/>
  <c r="CC785" i="10"/>
  <c r="CC786" i="10"/>
  <c r="CC787" i="10"/>
  <c r="CC788" i="10"/>
  <c r="CC789" i="10"/>
  <c r="CC790" i="10"/>
  <c r="CC791" i="10"/>
  <c r="CC792" i="10"/>
  <c r="CC793" i="10"/>
  <c r="CC794" i="10"/>
  <c r="CC795" i="10"/>
  <c r="CC796" i="10"/>
  <c r="CC797" i="10"/>
  <c r="CC798" i="10"/>
  <c r="CC799" i="10"/>
  <c r="CC800" i="10"/>
  <c r="CC801" i="10"/>
  <c r="CC802" i="10"/>
  <c r="CC803" i="10"/>
  <c r="CC804" i="10"/>
  <c r="CC805" i="10"/>
  <c r="CC806" i="10"/>
  <c r="CC807" i="10"/>
  <c r="CC808" i="10"/>
  <c r="CC809" i="10"/>
  <c r="CC810" i="10"/>
  <c r="CC811" i="10"/>
  <c r="CC812" i="10"/>
  <c r="CC813" i="10"/>
  <c r="CC814" i="10"/>
  <c r="CC815" i="10"/>
  <c r="CC816" i="10"/>
  <c r="CC817" i="10"/>
  <c r="CC818" i="10"/>
  <c r="CC819" i="10"/>
  <c r="CC820" i="10"/>
  <c r="CC821" i="10"/>
  <c r="CC822" i="10"/>
  <c r="CC823" i="10"/>
  <c r="CC824" i="10"/>
  <c r="CC825" i="10"/>
  <c r="CC826" i="10"/>
  <c r="CC827" i="10"/>
  <c r="CC828" i="10"/>
  <c r="CC829" i="10"/>
  <c r="CC830" i="10"/>
  <c r="CC831" i="10"/>
  <c r="CC832" i="10"/>
  <c r="CC833" i="10"/>
  <c r="CC834" i="10"/>
  <c r="CC835" i="10"/>
  <c r="CC836" i="10"/>
  <c r="CC837" i="10"/>
  <c r="CC838" i="10"/>
  <c r="CC839" i="10"/>
  <c r="CC840" i="10"/>
  <c r="CC841" i="10"/>
  <c r="CC842" i="10"/>
  <c r="CC843" i="10"/>
  <c r="CC844" i="10"/>
  <c r="CC845" i="10"/>
  <c r="CC846" i="10"/>
  <c r="CC847" i="10"/>
  <c r="CC848" i="10"/>
  <c r="CC849" i="10"/>
  <c r="CC850" i="10"/>
  <c r="CC851" i="10"/>
  <c r="CC852" i="10"/>
  <c r="CC853" i="10"/>
  <c r="CC854" i="10"/>
  <c r="CC855" i="10"/>
  <c r="CC856" i="10"/>
  <c r="CC857" i="10"/>
  <c r="CC858" i="10"/>
  <c r="CC859" i="10"/>
  <c r="CC860" i="10"/>
  <c r="CC861" i="10"/>
  <c r="CC862" i="10"/>
  <c r="CC863" i="10"/>
  <c r="CC864" i="10"/>
  <c r="CC865" i="10"/>
  <c r="CC866" i="10"/>
  <c r="CC867" i="10"/>
  <c r="CC868" i="10"/>
  <c r="CC869" i="10"/>
  <c r="CC870" i="10"/>
  <c r="CC871" i="10"/>
  <c r="CC872" i="10"/>
  <c r="CC873" i="10"/>
  <c r="CC874" i="10"/>
  <c r="CC875" i="10"/>
  <c r="CC876" i="10"/>
  <c r="CC877" i="10"/>
  <c r="CC878" i="10"/>
  <c r="CC879" i="10"/>
  <c r="CC880" i="10"/>
  <c r="CC881" i="10"/>
  <c r="CC882" i="10"/>
  <c r="CC883" i="10"/>
  <c r="CC884" i="10"/>
  <c r="CC885" i="10"/>
  <c r="CC886" i="10"/>
  <c r="CC887" i="10"/>
  <c r="CC888" i="10"/>
  <c r="CC889" i="10"/>
  <c r="CC890" i="10"/>
  <c r="CC891" i="10"/>
  <c r="CC892" i="10"/>
  <c r="CC893" i="10"/>
  <c r="CC894" i="10"/>
  <c r="CC895" i="10"/>
  <c r="CC896" i="10"/>
  <c r="CC897" i="10"/>
  <c r="CC898" i="10"/>
  <c r="CC899" i="10"/>
  <c r="CC900" i="10"/>
  <c r="CC901" i="10"/>
  <c r="CC902" i="10"/>
  <c r="CC903" i="10"/>
  <c r="CC904" i="10"/>
  <c r="CC905" i="10"/>
  <c r="CC906" i="10"/>
  <c r="CC907" i="10"/>
  <c r="CC908" i="10"/>
  <c r="CC909" i="10"/>
  <c r="CC910" i="10"/>
  <c r="CC911" i="10"/>
  <c r="CC912" i="10"/>
  <c r="CC913" i="10"/>
  <c r="CC914" i="10"/>
  <c r="CC915" i="10"/>
  <c r="CC916" i="10"/>
  <c r="CC917" i="10"/>
  <c r="CC918" i="10"/>
  <c r="CC919" i="10"/>
  <c r="CC920" i="10"/>
  <c r="CC921" i="10"/>
  <c r="CC922" i="10"/>
  <c r="CC923" i="10"/>
  <c r="CC924" i="10"/>
  <c r="CC925" i="10"/>
  <c r="CC926" i="10"/>
  <c r="CC927" i="10"/>
  <c r="CC928" i="10"/>
  <c r="CC929" i="10"/>
  <c r="CC930" i="10"/>
  <c r="CC931" i="10"/>
  <c r="CC932" i="10"/>
  <c r="CC933" i="10"/>
  <c r="CC934" i="10"/>
  <c r="CC935" i="10"/>
  <c r="CC936" i="10"/>
  <c r="CC937" i="10"/>
  <c r="CC938" i="10"/>
  <c r="CC939" i="10"/>
  <c r="CC940" i="10"/>
  <c r="CC941" i="10"/>
  <c r="CC942" i="10"/>
  <c r="CC943" i="10"/>
  <c r="CC944" i="10"/>
  <c r="CC945" i="10"/>
  <c r="CC946" i="10"/>
  <c r="CC947" i="10"/>
  <c r="CC948" i="10"/>
  <c r="CC949" i="10"/>
  <c r="CC950" i="10"/>
  <c r="CC951" i="10"/>
  <c r="CC952" i="10"/>
  <c r="CC953" i="10"/>
  <c r="CC954" i="10"/>
  <c r="CC955" i="10"/>
  <c r="CC956" i="10"/>
  <c r="CC957" i="10"/>
  <c r="CC958" i="10"/>
  <c r="CC959" i="10"/>
  <c r="CC960" i="10"/>
  <c r="CC961" i="10"/>
  <c r="CC962" i="10"/>
  <c r="CC963" i="10"/>
  <c r="CC964" i="10"/>
  <c r="CC965" i="10"/>
  <c r="CC966" i="10"/>
  <c r="CC967" i="10"/>
  <c r="CC968" i="10"/>
  <c r="CC969" i="10"/>
  <c r="CC970" i="10"/>
  <c r="CC971" i="10"/>
  <c r="CC972" i="10"/>
  <c r="CC973" i="10"/>
  <c r="CC974" i="10"/>
  <c r="CC975" i="10"/>
  <c r="CC976" i="10"/>
  <c r="CC977" i="10"/>
  <c r="CC978" i="10"/>
  <c r="CC979" i="10"/>
  <c r="CC980" i="10"/>
  <c r="CC981" i="10"/>
  <c r="CC982" i="10"/>
  <c r="CC983" i="10"/>
  <c r="CC984" i="10"/>
  <c r="CC985" i="10"/>
  <c r="CC986" i="10"/>
  <c r="CC987" i="10"/>
  <c r="CC988" i="10"/>
  <c r="CC989" i="10"/>
  <c r="CC990" i="10"/>
  <c r="CC991" i="10"/>
  <c r="CC992" i="10"/>
  <c r="CC993" i="10"/>
  <c r="CC994" i="10"/>
  <c r="CC995" i="10"/>
  <c r="CC996" i="10"/>
  <c r="CC997" i="10"/>
  <c r="CC998" i="10"/>
  <c r="CC999" i="10"/>
  <c r="CC1000" i="10"/>
  <c r="CC1001" i="10"/>
  <c r="CC1002" i="10"/>
  <c r="CC1003" i="10"/>
  <c r="CC1004" i="10"/>
  <c r="CC1005" i="10"/>
  <c r="CC1006" i="10"/>
  <c r="CC1007" i="10"/>
  <c r="CC1008" i="10"/>
  <c r="CC1009" i="10"/>
  <c r="CC1010" i="10"/>
  <c r="CC1011" i="10"/>
  <c r="CC1012" i="10"/>
  <c r="CC1013" i="10"/>
  <c r="CC1014" i="10"/>
  <c r="CC1015" i="10"/>
  <c r="CC1016" i="10"/>
  <c r="CC1017" i="10"/>
  <c r="CC1018" i="10"/>
  <c r="CC1019" i="10"/>
  <c r="CC1020" i="10"/>
  <c r="CC1021" i="10"/>
  <c r="CC1022" i="10"/>
  <c r="CC1023" i="10"/>
  <c r="CC1024" i="10"/>
  <c r="CC1025" i="10"/>
  <c r="CC1026" i="10"/>
  <c r="CC1027" i="10"/>
  <c r="CC1028" i="10"/>
  <c r="CC1029" i="10"/>
  <c r="CC1030" i="10"/>
  <c r="CC1031" i="10"/>
  <c r="CC1032" i="10"/>
  <c r="CC1033" i="10"/>
  <c r="CC1034" i="10"/>
  <c r="CC1035" i="10"/>
  <c r="CC1036" i="10"/>
  <c r="CC1037" i="10"/>
  <c r="CC1038" i="10"/>
  <c r="CC1039" i="10"/>
  <c r="CC1040" i="10"/>
  <c r="CC1041" i="10"/>
  <c r="CC1042" i="10"/>
  <c r="CC1043" i="10"/>
  <c r="CC1044" i="10"/>
  <c r="CC1045" i="10"/>
  <c r="CC1046" i="10"/>
  <c r="CC1047" i="10"/>
  <c r="CC1048" i="10"/>
  <c r="CC1049" i="10"/>
  <c r="CC1050" i="10"/>
  <c r="CC1051" i="10"/>
  <c r="CC1052" i="10"/>
  <c r="CC1053" i="10"/>
  <c r="CC1054" i="10"/>
  <c r="CC1055" i="10"/>
  <c r="CC1056" i="10"/>
  <c r="CC1057" i="10"/>
  <c r="CC1058" i="10"/>
  <c r="CC1059" i="10"/>
  <c r="CC1060" i="10"/>
  <c r="CC1061" i="10"/>
  <c r="CC1062" i="10"/>
  <c r="CC1063" i="10"/>
  <c r="CC1064" i="10"/>
  <c r="CC1065" i="10"/>
  <c r="CC1066" i="10"/>
  <c r="CC1067" i="10"/>
  <c r="CC1068" i="10"/>
  <c r="CC1069" i="10"/>
  <c r="CC1070" i="10"/>
  <c r="CC1071" i="10"/>
  <c r="CC1072" i="10"/>
  <c r="CC1073" i="10"/>
  <c r="CC1074" i="10"/>
  <c r="CC1075" i="10"/>
  <c r="CC1076" i="10"/>
  <c r="CC1077" i="10"/>
  <c r="CC1078" i="10"/>
  <c r="CC1079" i="10"/>
  <c r="CC1080" i="10"/>
  <c r="CC1081" i="10"/>
  <c r="CC1082" i="10"/>
  <c r="CC1083" i="10"/>
  <c r="CC1084" i="10"/>
  <c r="CC1085" i="10"/>
  <c r="CC1086" i="10"/>
  <c r="CC1087" i="10"/>
  <c r="CC1088" i="10"/>
  <c r="CC1089" i="10"/>
  <c r="CC1090" i="10"/>
  <c r="CC1091" i="10"/>
  <c r="CC1092" i="10"/>
  <c r="AC97" i="10" l="1"/>
  <c r="AC98" i="10"/>
  <c r="AC99" i="10"/>
  <c r="AC100" i="10"/>
  <c r="AC101" i="10"/>
  <c r="AC102" i="10"/>
  <c r="AC103" i="10"/>
  <c r="AC104" i="10"/>
  <c r="AC105" i="10"/>
  <c r="AC106" i="10"/>
  <c r="AC107" i="10"/>
  <c r="AC108" i="10"/>
  <c r="AC109" i="10"/>
  <c r="AC110" i="10"/>
  <c r="AC111" i="10"/>
  <c r="AC112" i="10"/>
  <c r="AC113" i="10"/>
  <c r="AC114" i="10"/>
  <c r="AC115" i="10"/>
  <c r="AC116" i="10"/>
  <c r="AC117" i="10"/>
  <c r="AC118" i="10"/>
  <c r="AC119" i="10"/>
  <c r="AC120" i="10"/>
  <c r="AC121" i="10"/>
  <c r="AC122" i="10"/>
  <c r="AC123" i="10"/>
  <c r="AC124" i="10"/>
  <c r="AC125" i="10"/>
  <c r="AC126" i="10"/>
  <c r="AC127" i="10"/>
  <c r="AC128" i="10"/>
  <c r="AC129" i="10"/>
  <c r="AC130" i="10"/>
  <c r="AC131" i="10"/>
  <c r="AC132" i="10"/>
  <c r="AC133" i="10"/>
  <c r="AC134" i="10"/>
  <c r="AC135" i="10"/>
  <c r="AC136" i="10"/>
  <c r="AC137" i="10"/>
  <c r="AC138" i="10"/>
  <c r="AC139" i="10"/>
  <c r="AC140" i="10"/>
  <c r="AC141" i="10"/>
  <c r="AC142" i="10"/>
  <c r="AC143" i="10"/>
  <c r="AC144" i="10"/>
  <c r="AC145" i="10"/>
  <c r="AC146" i="10"/>
  <c r="AC147" i="10"/>
  <c r="AC148" i="10"/>
  <c r="AC149" i="10"/>
  <c r="AC150" i="10"/>
  <c r="AC151" i="10"/>
  <c r="AC152" i="10"/>
  <c r="AC153" i="10"/>
  <c r="AC154" i="10"/>
  <c r="AC155" i="10"/>
  <c r="AC156" i="10"/>
  <c r="AC157" i="10"/>
  <c r="AC158" i="10"/>
  <c r="AC159" i="10"/>
  <c r="AC160" i="10"/>
  <c r="AC161" i="10"/>
  <c r="AC162" i="10"/>
  <c r="AC163" i="10"/>
  <c r="AC164" i="10"/>
  <c r="AC165" i="10"/>
  <c r="AC166" i="10"/>
  <c r="AC167" i="10"/>
  <c r="AC168" i="10"/>
  <c r="AC169" i="10"/>
  <c r="AC170" i="10"/>
  <c r="AC171" i="10"/>
  <c r="AC172" i="10"/>
  <c r="AC173" i="10"/>
  <c r="AC174" i="10"/>
  <c r="AC175" i="10"/>
  <c r="AC176" i="10"/>
  <c r="AC177" i="10"/>
  <c r="AC178" i="10"/>
  <c r="AC179" i="10"/>
  <c r="AC180" i="10"/>
  <c r="AC181" i="10"/>
  <c r="AC182" i="10"/>
  <c r="AC183" i="10"/>
  <c r="AC184" i="10"/>
  <c r="AC185" i="10"/>
  <c r="AC186" i="10"/>
  <c r="AC187" i="10"/>
  <c r="AC188" i="10"/>
  <c r="AC189" i="10"/>
  <c r="AC190" i="10"/>
  <c r="AC191" i="10"/>
  <c r="AC192" i="10"/>
  <c r="AC193" i="10"/>
  <c r="AC194" i="10"/>
  <c r="AC195" i="10"/>
  <c r="AC196" i="10"/>
  <c r="AC197" i="10"/>
  <c r="AC198" i="10"/>
  <c r="AC199" i="10"/>
  <c r="AC200" i="10"/>
  <c r="AC201" i="10"/>
  <c r="AC202" i="10"/>
  <c r="AC203" i="10"/>
  <c r="AC204" i="10"/>
  <c r="AC205" i="10"/>
  <c r="AC206" i="10"/>
  <c r="AC207" i="10"/>
  <c r="AC208" i="10"/>
  <c r="AC209" i="10"/>
  <c r="AC210" i="10"/>
  <c r="AC211" i="10"/>
  <c r="AC212" i="10"/>
  <c r="AC213" i="10"/>
  <c r="AC214" i="10"/>
  <c r="AC215" i="10"/>
  <c r="AC216" i="10"/>
  <c r="AC217" i="10"/>
  <c r="AC218" i="10"/>
  <c r="AC219" i="10"/>
  <c r="AC220" i="10"/>
  <c r="AC221" i="10"/>
  <c r="AC222" i="10"/>
  <c r="AC223" i="10"/>
  <c r="AC224" i="10"/>
  <c r="AC225" i="10"/>
  <c r="AC226" i="10"/>
  <c r="AC227" i="10"/>
  <c r="AC228" i="10"/>
  <c r="AC229" i="10"/>
  <c r="AC230" i="10"/>
  <c r="AC231" i="10"/>
  <c r="AC232" i="10"/>
  <c r="AC233" i="10"/>
  <c r="AC234" i="10"/>
  <c r="AC235" i="10"/>
  <c r="AC236" i="10"/>
  <c r="AC237" i="10"/>
  <c r="AC238" i="10"/>
  <c r="AC239" i="10"/>
  <c r="AC240" i="10"/>
  <c r="AC241" i="10"/>
  <c r="AC242" i="10"/>
  <c r="AC243" i="10"/>
  <c r="AC244" i="10"/>
  <c r="AC245" i="10"/>
  <c r="AC246" i="10"/>
  <c r="AC247" i="10"/>
  <c r="AC248" i="10"/>
  <c r="AC249" i="10"/>
  <c r="AC250" i="10"/>
  <c r="AC251" i="10"/>
  <c r="AC252" i="10"/>
  <c r="AC253" i="10"/>
  <c r="AC254" i="10"/>
  <c r="AC255" i="10"/>
  <c r="AC256" i="10"/>
  <c r="AC257" i="10"/>
  <c r="AC258" i="10"/>
  <c r="AC259" i="10"/>
  <c r="AC260" i="10"/>
  <c r="AC261" i="10"/>
  <c r="AC262" i="10"/>
  <c r="AC263" i="10"/>
  <c r="AC264" i="10"/>
  <c r="AC265" i="10"/>
  <c r="AC266" i="10"/>
  <c r="AC267" i="10"/>
  <c r="AC268" i="10"/>
  <c r="AC269" i="10"/>
  <c r="AC270" i="10"/>
  <c r="AC271" i="10"/>
  <c r="AC272" i="10"/>
  <c r="AC273" i="10"/>
  <c r="AC274" i="10"/>
  <c r="AC275" i="10"/>
  <c r="AC276" i="10"/>
  <c r="AC277" i="10"/>
  <c r="AC278" i="10"/>
  <c r="AC279" i="10"/>
  <c r="AC280" i="10"/>
  <c r="AC281" i="10"/>
  <c r="AC282" i="10"/>
  <c r="AC283" i="10"/>
  <c r="AC284" i="10"/>
  <c r="AC285" i="10"/>
  <c r="AC286" i="10"/>
  <c r="AC287" i="10"/>
  <c r="AC288" i="10"/>
  <c r="AC289" i="10"/>
  <c r="AC290" i="10"/>
  <c r="AC291" i="10"/>
  <c r="AC292" i="10"/>
  <c r="AC293" i="10"/>
  <c r="AC294" i="10"/>
  <c r="AC295" i="10"/>
  <c r="AC296" i="10"/>
  <c r="AC297" i="10"/>
  <c r="AC298" i="10"/>
  <c r="AC299" i="10"/>
  <c r="AC300" i="10"/>
  <c r="AC301" i="10"/>
  <c r="AC302" i="10"/>
  <c r="AC303" i="10"/>
  <c r="AC304" i="10"/>
  <c r="AC305" i="10"/>
  <c r="AC306" i="10"/>
  <c r="AC307" i="10"/>
  <c r="AC308" i="10"/>
  <c r="AC309" i="10"/>
  <c r="AC310" i="10"/>
  <c r="AC311" i="10"/>
  <c r="AC312" i="10"/>
  <c r="AC313" i="10"/>
  <c r="AC314" i="10"/>
  <c r="AC315" i="10"/>
  <c r="AC316" i="10"/>
  <c r="AC317" i="10"/>
  <c r="AC318" i="10"/>
  <c r="AC319" i="10"/>
  <c r="AC320" i="10"/>
  <c r="AC321" i="10"/>
  <c r="AC322" i="10"/>
  <c r="AC323" i="10"/>
  <c r="AC324" i="10"/>
  <c r="AC325" i="10"/>
  <c r="AC326" i="10"/>
  <c r="AC327" i="10"/>
  <c r="AC328" i="10"/>
  <c r="AC329" i="10"/>
  <c r="AC330" i="10"/>
  <c r="AC331" i="10"/>
  <c r="AC332" i="10"/>
  <c r="AC333" i="10"/>
  <c r="AC334" i="10"/>
  <c r="AC335" i="10"/>
  <c r="AC336" i="10"/>
  <c r="AC337" i="10"/>
  <c r="AC338" i="10"/>
  <c r="AC339" i="10"/>
  <c r="AC340" i="10"/>
  <c r="AC341" i="10"/>
  <c r="AC342" i="10"/>
  <c r="AC343" i="10"/>
  <c r="AC344" i="10"/>
  <c r="AC345" i="10"/>
  <c r="AC346" i="10"/>
  <c r="AC347" i="10"/>
  <c r="AC348" i="10"/>
  <c r="AC349" i="10"/>
  <c r="AC350" i="10"/>
  <c r="AC351" i="10"/>
  <c r="AC352" i="10"/>
  <c r="AC353" i="10"/>
  <c r="AC354" i="10"/>
  <c r="AC355" i="10"/>
  <c r="AC356" i="10"/>
  <c r="AC357" i="10"/>
  <c r="AC358" i="10"/>
  <c r="AC359" i="10"/>
  <c r="AC360" i="10"/>
  <c r="AC361" i="10"/>
  <c r="AC362" i="10"/>
  <c r="AC363" i="10"/>
  <c r="AC364" i="10"/>
  <c r="AC365" i="10"/>
  <c r="AC366" i="10"/>
  <c r="AC367" i="10"/>
  <c r="AC368" i="10"/>
  <c r="AC369" i="10"/>
  <c r="AC370" i="10"/>
  <c r="AC371" i="10"/>
  <c r="AC372" i="10"/>
  <c r="AC373" i="10"/>
  <c r="AC374" i="10"/>
  <c r="AC375" i="10"/>
  <c r="AC376" i="10"/>
  <c r="AC377" i="10"/>
  <c r="AC378" i="10"/>
  <c r="AC379" i="10"/>
  <c r="AC380" i="10"/>
  <c r="AC381" i="10"/>
  <c r="AC382" i="10"/>
  <c r="AC383" i="10"/>
  <c r="AC384" i="10"/>
  <c r="AC385" i="10"/>
  <c r="AC386" i="10"/>
  <c r="AC387" i="10"/>
  <c r="AC388" i="10"/>
  <c r="AC389" i="10"/>
  <c r="AC390" i="10"/>
  <c r="AC391" i="10"/>
  <c r="AC392" i="10"/>
  <c r="AC393" i="10"/>
  <c r="AC394" i="10"/>
  <c r="AC395" i="10"/>
  <c r="AC396" i="10"/>
  <c r="AC397" i="10"/>
  <c r="AC398" i="10"/>
  <c r="AC399" i="10"/>
  <c r="AC400" i="10"/>
  <c r="AC401" i="10"/>
  <c r="AC402" i="10"/>
  <c r="AC403" i="10"/>
  <c r="AC404" i="10"/>
  <c r="AC405" i="10"/>
  <c r="AC406" i="10"/>
  <c r="AC407" i="10"/>
  <c r="AC408" i="10"/>
  <c r="AC409" i="10"/>
  <c r="AC410" i="10"/>
  <c r="AC411" i="10"/>
  <c r="AC412" i="10"/>
  <c r="AC413" i="10"/>
  <c r="AC414" i="10"/>
  <c r="AC415" i="10"/>
  <c r="AC416" i="10"/>
  <c r="AC417" i="10"/>
  <c r="AC418" i="10"/>
  <c r="AC419" i="10"/>
  <c r="AC420" i="10"/>
  <c r="AC421" i="10"/>
  <c r="AC422" i="10"/>
  <c r="AC423" i="10"/>
  <c r="AC424" i="10"/>
  <c r="AC425" i="10"/>
  <c r="AC426" i="10"/>
  <c r="AC427" i="10"/>
  <c r="AC428" i="10"/>
  <c r="AC429" i="10"/>
  <c r="AC430" i="10"/>
  <c r="AC431" i="10"/>
  <c r="AC432" i="10"/>
  <c r="AC433" i="10"/>
  <c r="AC434" i="10"/>
  <c r="AC435" i="10"/>
  <c r="AC436" i="10"/>
  <c r="AC437" i="10"/>
  <c r="AC438" i="10"/>
  <c r="AC439" i="10"/>
  <c r="AC440" i="10"/>
  <c r="AC441" i="10"/>
  <c r="AC442" i="10"/>
  <c r="AC443" i="10"/>
  <c r="AC444" i="10"/>
  <c r="AC445" i="10"/>
  <c r="AC446" i="10"/>
  <c r="AC447" i="10"/>
  <c r="AC448" i="10"/>
  <c r="AC449" i="10"/>
  <c r="AC450" i="10"/>
  <c r="AC451" i="10"/>
  <c r="AC452" i="10"/>
  <c r="AC453" i="10"/>
  <c r="AC454" i="10"/>
  <c r="AC455" i="10"/>
  <c r="AC456" i="10"/>
  <c r="AC457" i="10"/>
  <c r="AC458" i="10"/>
  <c r="AC459" i="10"/>
  <c r="AC460" i="10"/>
  <c r="AC461" i="10"/>
  <c r="AC462" i="10"/>
  <c r="AC463" i="10"/>
  <c r="AC464" i="10"/>
  <c r="AC465" i="10"/>
  <c r="AC466" i="10"/>
  <c r="AC467" i="10"/>
  <c r="AC468" i="10"/>
  <c r="AC469" i="10"/>
  <c r="AC470" i="10"/>
  <c r="AC471" i="10"/>
  <c r="AC472" i="10"/>
  <c r="AC473" i="10"/>
  <c r="AC474" i="10"/>
  <c r="AC475" i="10"/>
  <c r="AC476" i="10"/>
  <c r="AC477" i="10"/>
  <c r="AC478" i="10"/>
  <c r="AC479" i="10"/>
  <c r="AC480" i="10"/>
  <c r="AC481" i="10"/>
  <c r="AC482" i="10"/>
  <c r="AC483" i="10"/>
  <c r="AC484" i="10"/>
  <c r="AC485" i="10"/>
  <c r="AC486" i="10"/>
  <c r="AC487" i="10"/>
  <c r="AC488" i="10"/>
  <c r="AC489" i="10"/>
  <c r="AC490" i="10"/>
  <c r="AC491" i="10"/>
  <c r="AC492" i="10"/>
  <c r="AC493" i="10"/>
  <c r="AC494" i="10"/>
  <c r="AC495" i="10"/>
  <c r="AC496" i="10"/>
  <c r="AC497" i="10"/>
  <c r="AC498" i="10"/>
  <c r="AC499" i="10"/>
  <c r="AC500" i="10"/>
  <c r="AC501" i="10"/>
  <c r="AC502" i="10"/>
  <c r="AC503" i="10"/>
  <c r="AC504" i="10"/>
  <c r="AC505" i="10"/>
  <c r="AC506" i="10"/>
  <c r="AC507" i="10"/>
  <c r="AC508" i="10"/>
  <c r="AC509" i="10"/>
  <c r="AC510" i="10"/>
  <c r="AC511" i="10"/>
  <c r="AC512" i="10"/>
  <c r="AC513" i="10"/>
  <c r="AC514" i="10"/>
  <c r="AC515" i="10"/>
  <c r="AC516" i="10"/>
  <c r="AC517" i="10"/>
  <c r="AC518" i="10"/>
  <c r="AC519" i="10"/>
  <c r="AC520" i="10"/>
  <c r="AC521" i="10"/>
  <c r="AC522" i="10"/>
  <c r="AC523" i="10"/>
  <c r="AC524" i="10"/>
  <c r="AC525" i="10"/>
  <c r="AC526" i="10"/>
  <c r="AC527" i="10"/>
  <c r="AC528" i="10"/>
  <c r="AC529" i="10"/>
  <c r="AC530" i="10"/>
  <c r="AC531" i="10"/>
  <c r="AC532" i="10"/>
  <c r="AC533" i="10"/>
  <c r="AC534" i="10"/>
  <c r="AC535" i="10"/>
  <c r="AC536" i="10"/>
  <c r="AC537" i="10"/>
  <c r="AC538" i="10"/>
  <c r="AC539" i="10"/>
  <c r="AC540" i="10"/>
  <c r="AC541" i="10"/>
  <c r="AC542" i="10"/>
  <c r="AC543" i="10"/>
  <c r="AC544" i="10"/>
  <c r="AC545" i="10"/>
  <c r="AC546" i="10"/>
  <c r="AC547" i="10"/>
  <c r="AC548" i="10"/>
  <c r="AC549" i="10"/>
  <c r="AC550" i="10"/>
  <c r="AC551" i="10"/>
  <c r="AC552" i="10"/>
  <c r="AC553" i="10"/>
  <c r="AC554" i="10"/>
  <c r="AC555" i="10"/>
  <c r="AC556" i="10"/>
  <c r="AC557" i="10"/>
  <c r="AC558" i="10"/>
  <c r="AC559" i="10"/>
  <c r="AC560" i="10"/>
  <c r="AC561" i="10"/>
  <c r="AC562" i="10"/>
  <c r="AC563" i="10"/>
  <c r="AC564" i="10"/>
  <c r="AC565" i="10"/>
  <c r="AC566" i="10"/>
  <c r="AC567" i="10"/>
  <c r="AC568" i="10"/>
  <c r="AC569" i="10"/>
  <c r="AC570" i="10"/>
  <c r="AC571" i="10"/>
  <c r="AC572" i="10"/>
  <c r="AC573" i="10"/>
  <c r="AC574" i="10"/>
  <c r="AC575" i="10"/>
  <c r="AC576" i="10"/>
  <c r="AC577" i="10"/>
  <c r="AC578" i="10"/>
  <c r="AC579" i="10"/>
  <c r="AC580" i="10"/>
  <c r="AC581" i="10"/>
  <c r="AC582" i="10"/>
  <c r="AC583" i="10"/>
  <c r="AC584" i="10"/>
  <c r="AC585" i="10"/>
  <c r="AC586" i="10"/>
  <c r="AC587" i="10"/>
  <c r="AC588" i="10"/>
  <c r="AC589" i="10"/>
  <c r="AC590" i="10"/>
  <c r="AC591" i="10"/>
  <c r="AC592" i="10"/>
  <c r="AC593" i="10"/>
  <c r="AC594" i="10"/>
  <c r="AC595" i="10"/>
  <c r="AC596" i="10"/>
  <c r="AC597" i="10"/>
  <c r="AC598" i="10"/>
  <c r="AC599" i="10"/>
  <c r="AC600" i="10"/>
  <c r="AC601" i="10"/>
  <c r="AC602" i="10"/>
  <c r="AC603" i="10"/>
  <c r="AC604" i="10"/>
  <c r="AC605" i="10"/>
  <c r="AC606" i="10"/>
  <c r="AC607" i="10"/>
  <c r="AC608" i="10"/>
  <c r="AC609" i="10"/>
  <c r="AC610" i="10"/>
  <c r="AC611" i="10"/>
  <c r="AC612" i="10"/>
  <c r="AC613" i="10"/>
  <c r="AC614" i="10"/>
  <c r="AC615" i="10"/>
  <c r="AC616" i="10"/>
  <c r="AC617" i="10"/>
  <c r="AC618" i="10"/>
  <c r="AC619" i="10"/>
  <c r="AC620" i="10"/>
  <c r="AC621" i="10"/>
  <c r="AC622" i="10"/>
  <c r="AC623" i="10"/>
  <c r="AC624" i="10"/>
  <c r="AC625" i="10"/>
  <c r="AC626" i="10"/>
  <c r="AC627" i="10"/>
  <c r="AC628" i="10"/>
  <c r="AC629" i="10"/>
  <c r="AC630" i="10"/>
  <c r="AC631" i="10"/>
  <c r="AC632" i="10"/>
  <c r="AC633" i="10"/>
  <c r="AC634" i="10"/>
  <c r="AC635" i="10"/>
  <c r="AC636" i="10"/>
  <c r="AC637" i="10"/>
  <c r="AC638" i="10"/>
  <c r="AC639" i="10"/>
  <c r="AC640" i="10"/>
  <c r="AC641" i="10"/>
  <c r="AC642" i="10"/>
  <c r="AC643" i="10"/>
  <c r="AC644" i="10"/>
  <c r="AC645" i="10"/>
  <c r="AC646" i="10"/>
  <c r="AC647" i="10"/>
  <c r="AC648" i="10"/>
  <c r="AC649" i="10"/>
  <c r="AC650" i="10"/>
  <c r="AC651" i="10"/>
  <c r="AC652" i="10"/>
  <c r="AC653" i="10"/>
  <c r="AC654" i="10"/>
  <c r="AC655" i="10"/>
  <c r="AC656" i="10"/>
  <c r="AC657" i="10"/>
  <c r="AC658" i="10"/>
  <c r="AC659" i="10"/>
  <c r="AC660" i="10"/>
  <c r="AC661" i="10"/>
  <c r="AC662" i="10"/>
  <c r="AC663" i="10"/>
  <c r="AC664" i="10"/>
  <c r="AC665" i="10"/>
  <c r="AC666" i="10"/>
  <c r="AC667" i="10"/>
  <c r="AC668" i="10"/>
  <c r="AC669" i="10"/>
  <c r="AC670" i="10"/>
  <c r="AC671" i="10"/>
  <c r="AC672" i="10"/>
  <c r="AC673" i="10"/>
  <c r="AC674" i="10"/>
  <c r="AC675" i="10"/>
  <c r="AC676" i="10"/>
  <c r="AC677" i="10"/>
  <c r="AC678" i="10"/>
  <c r="AC679" i="10"/>
  <c r="AC680" i="10"/>
  <c r="AC681" i="10"/>
  <c r="AC682" i="10"/>
  <c r="AC683" i="10"/>
  <c r="AC684" i="10"/>
  <c r="AC685" i="10"/>
  <c r="AC686" i="10"/>
  <c r="AC687" i="10"/>
  <c r="AC688" i="10"/>
  <c r="AC689" i="10"/>
  <c r="AC690" i="10"/>
  <c r="AC691" i="10"/>
  <c r="AC692" i="10"/>
  <c r="AC693" i="10"/>
  <c r="AC694" i="10"/>
  <c r="AC695" i="10"/>
  <c r="AC696" i="10"/>
  <c r="AC697" i="10"/>
  <c r="AC698" i="10"/>
  <c r="AC699" i="10"/>
  <c r="AC700" i="10"/>
  <c r="AC701" i="10"/>
  <c r="AC702" i="10"/>
  <c r="AC703" i="10"/>
  <c r="AC704" i="10"/>
  <c r="AC705" i="10"/>
  <c r="AC706" i="10"/>
  <c r="AC707" i="10"/>
  <c r="AC708" i="10"/>
  <c r="AC709" i="10"/>
  <c r="AC710" i="10"/>
  <c r="AC711" i="10"/>
  <c r="AC712" i="10"/>
  <c r="AC713" i="10"/>
  <c r="AC714" i="10"/>
  <c r="AC715" i="10"/>
  <c r="AC716" i="10"/>
  <c r="AC717" i="10"/>
  <c r="AC718" i="10"/>
  <c r="AC719" i="10"/>
  <c r="AC720" i="10"/>
  <c r="AC721" i="10"/>
  <c r="AC722" i="10"/>
  <c r="AC723" i="10"/>
  <c r="AC724" i="10"/>
  <c r="AC725" i="10"/>
  <c r="AC726" i="10"/>
  <c r="AC727" i="10"/>
  <c r="AC728" i="10"/>
  <c r="AC729" i="10"/>
  <c r="AC730" i="10"/>
  <c r="AC731" i="10"/>
  <c r="AC732" i="10"/>
  <c r="AC733" i="10"/>
  <c r="AC734" i="10"/>
  <c r="AC735" i="10"/>
  <c r="AC736" i="10"/>
  <c r="AC737" i="10"/>
  <c r="AC738" i="10"/>
  <c r="AC739" i="10"/>
  <c r="AC740" i="10"/>
  <c r="AC741" i="10"/>
  <c r="AC742" i="10"/>
  <c r="AC743" i="10"/>
  <c r="AC744" i="10"/>
  <c r="AC745" i="10"/>
  <c r="AC746" i="10"/>
  <c r="AC747" i="10"/>
  <c r="AC748" i="10"/>
  <c r="AC749" i="10"/>
  <c r="AC750" i="10"/>
  <c r="AC751" i="10"/>
  <c r="AC752" i="10"/>
  <c r="AC753" i="10"/>
  <c r="AC754" i="10"/>
  <c r="AC755" i="10"/>
  <c r="AC756" i="10"/>
  <c r="AC757" i="10"/>
  <c r="AC758" i="10"/>
  <c r="AC759" i="10"/>
  <c r="AC760" i="10"/>
  <c r="AC761" i="10"/>
  <c r="AC762" i="10"/>
  <c r="AC763" i="10"/>
  <c r="AC764" i="10"/>
  <c r="AC765" i="10"/>
  <c r="AC766" i="10"/>
  <c r="AC767" i="10"/>
  <c r="AC768" i="10"/>
  <c r="AC769" i="10"/>
  <c r="AC770" i="10"/>
  <c r="AC771" i="10"/>
  <c r="AC772" i="10"/>
  <c r="AC773" i="10"/>
  <c r="AC774" i="10"/>
  <c r="AC775" i="10"/>
  <c r="AC776" i="10"/>
  <c r="AC777" i="10"/>
  <c r="AC778" i="10"/>
  <c r="AC779" i="10"/>
  <c r="AC780" i="10"/>
  <c r="AC781" i="10"/>
  <c r="AC782" i="10"/>
  <c r="AC783" i="10"/>
  <c r="AC784" i="10"/>
  <c r="AC785" i="10"/>
  <c r="AC786" i="10"/>
  <c r="AC787" i="10"/>
  <c r="AC788" i="10"/>
  <c r="AC789" i="10"/>
  <c r="AC790" i="10"/>
  <c r="AC791" i="10"/>
  <c r="AC792" i="10"/>
  <c r="AC793" i="10"/>
  <c r="AC794" i="10"/>
  <c r="AC795" i="10"/>
  <c r="AC796" i="10"/>
  <c r="AC797" i="10"/>
  <c r="AC798" i="10"/>
  <c r="AC799" i="10"/>
  <c r="AC800" i="10"/>
  <c r="AC801" i="10"/>
  <c r="AC802" i="10"/>
  <c r="AC803" i="10"/>
  <c r="AC804" i="10"/>
  <c r="AC805" i="10"/>
  <c r="AC806" i="10"/>
  <c r="AC807" i="10"/>
  <c r="AC808" i="10"/>
  <c r="AC809" i="10"/>
  <c r="AC810" i="10"/>
  <c r="AC811" i="10"/>
  <c r="AC812" i="10"/>
  <c r="AC813" i="10"/>
  <c r="AC814" i="10"/>
  <c r="AC815" i="10"/>
  <c r="AC816" i="10"/>
  <c r="AC817" i="10"/>
  <c r="AC818" i="10"/>
  <c r="AC819" i="10"/>
  <c r="AC820" i="10"/>
  <c r="AC821" i="10"/>
  <c r="AC822" i="10"/>
  <c r="AC823" i="10"/>
  <c r="AC824" i="10"/>
  <c r="AC825" i="10"/>
  <c r="AC826" i="10"/>
  <c r="AC827" i="10"/>
  <c r="AC828" i="10"/>
  <c r="AC829" i="10"/>
  <c r="AC830" i="10"/>
  <c r="AC831" i="10"/>
  <c r="AC832" i="10"/>
  <c r="AC833" i="10"/>
  <c r="AC834" i="10"/>
  <c r="AC835" i="10"/>
  <c r="AC836" i="10"/>
  <c r="AC837" i="10"/>
  <c r="AC838" i="10"/>
  <c r="AC839" i="10"/>
  <c r="AC840" i="10"/>
  <c r="AC841" i="10"/>
  <c r="AC842" i="10"/>
  <c r="AC843" i="10"/>
  <c r="AC844" i="10"/>
  <c r="AC845" i="10"/>
  <c r="AC846" i="10"/>
  <c r="AC847" i="10"/>
  <c r="AC848" i="10"/>
  <c r="AC849" i="10"/>
  <c r="AC850" i="10"/>
  <c r="AC851" i="10"/>
  <c r="AC852" i="10"/>
  <c r="AC853" i="10"/>
  <c r="AC854" i="10"/>
  <c r="AC855" i="10"/>
  <c r="AC856" i="10"/>
  <c r="AC857" i="10"/>
  <c r="AC858" i="10"/>
  <c r="AC859" i="10"/>
  <c r="AC860" i="10"/>
  <c r="AC861" i="10"/>
  <c r="AC862" i="10"/>
  <c r="AC863" i="10"/>
  <c r="AC864" i="10"/>
  <c r="AC865" i="10"/>
  <c r="AC866" i="10"/>
  <c r="AC867" i="10"/>
  <c r="AC868" i="10"/>
  <c r="AC869" i="10"/>
  <c r="AC870" i="10"/>
  <c r="AC871" i="10"/>
  <c r="AC872" i="10"/>
  <c r="AC873" i="10"/>
  <c r="AC874" i="10"/>
  <c r="AC875" i="10"/>
  <c r="AC876" i="10"/>
  <c r="AC877" i="10"/>
  <c r="AC878" i="10"/>
  <c r="AC879" i="10"/>
  <c r="AC880" i="10"/>
  <c r="AC881" i="10"/>
  <c r="AC882" i="10"/>
  <c r="AC883" i="10"/>
  <c r="AC884" i="10"/>
  <c r="AC885" i="10"/>
  <c r="AC886" i="10"/>
  <c r="AC887" i="10"/>
  <c r="AC888" i="10"/>
  <c r="AC889" i="10"/>
  <c r="AC890" i="10"/>
  <c r="AC891" i="10"/>
  <c r="AC892" i="10"/>
  <c r="AC893" i="10"/>
  <c r="AC894" i="10"/>
  <c r="AC895" i="10"/>
  <c r="AC896" i="10"/>
  <c r="AC897" i="10"/>
  <c r="AC898" i="10"/>
  <c r="AC899" i="10"/>
  <c r="AC900" i="10"/>
  <c r="AC901" i="10"/>
  <c r="AC902" i="10"/>
  <c r="AC903" i="10"/>
  <c r="AC904" i="10"/>
  <c r="AC905" i="10"/>
  <c r="AC906" i="10"/>
  <c r="AC907" i="10"/>
  <c r="AC908" i="10"/>
  <c r="AC909" i="10"/>
  <c r="AC910" i="10"/>
  <c r="AC911" i="10"/>
  <c r="AC912" i="10"/>
  <c r="AC913" i="10"/>
  <c r="AC914" i="10"/>
  <c r="AC915" i="10"/>
  <c r="AC916" i="10"/>
  <c r="AC917" i="10"/>
  <c r="AC918" i="10"/>
  <c r="AC919" i="10"/>
  <c r="AC920" i="10"/>
  <c r="AC921" i="10"/>
  <c r="AC922" i="10"/>
  <c r="AC923" i="10"/>
  <c r="AC924" i="10"/>
  <c r="AC925" i="10"/>
  <c r="AC926" i="10"/>
  <c r="AC927" i="10"/>
  <c r="AC928" i="10"/>
  <c r="AC929" i="10"/>
  <c r="AC930" i="10"/>
  <c r="AC931" i="10"/>
  <c r="AC932" i="10"/>
  <c r="AC933" i="10"/>
  <c r="AC934" i="10"/>
  <c r="AC935" i="10"/>
  <c r="AC936" i="10"/>
  <c r="AC937" i="10"/>
  <c r="AC938" i="10"/>
  <c r="AC939" i="10"/>
  <c r="AC940" i="10"/>
  <c r="AC941" i="10"/>
  <c r="AC942" i="10"/>
  <c r="AC943" i="10"/>
  <c r="AC944" i="10"/>
  <c r="AC945" i="10"/>
  <c r="AC946" i="10"/>
  <c r="AC947" i="10"/>
  <c r="AC948" i="10"/>
  <c r="AC949" i="10"/>
  <c r="AC950" i="10"/>
  <c r="AC951" i="10"/>
  <c r="AC952" i="10"/>
  <c r="AC953" i="10"/>
  <c r="AC954" i="10"/>
  <c r="AC955" i="10"/>
  <c r="AC956" i="10"/>
  <c r="AC957" i="10"/>
  <c r="AC958" i="10"/>
  <c r="AC959" i="10"/>
  <c r="AC960" i="10"/>
  <c r="AC961" i="10"/>
  <c r="AC962" i="10"/>
  <c r="AC963" i="10"/>
  <c r="AC964" i="10"/>
  <c r="AC965" i="10"/>
  <c r="AC966" i="10"/>
  <c r="AC967" i="10"/>
  <c r="AC968" i="10"/>
  <c r="AC969" i="10"/>
  <c r="AC970" i="10"/>
  <c r="AC971" i="10"/>
  <c r="AC972" i="10"/>
  <c r="AC973" i="10"/>
  <c r="AC974" i="10"/>
  <c r="AC975" i="10"/>
  <c r="AC976" i="10"/>
  <c r="AC977" i="10"/>
  <c r="AC978" i="10"/>
  <c r="AC979" i="10"/>
  <c r="AC980" i="10"/>
  <c r="AC981" i="10"/>
  <c r="AC982" i="10"/>
  <c r="AC983" i="10"/>
  <c r="AC984" i="10"/>
  <c r="AC985" i="10"/>
  <c r="AC986" i="10"/>
  <c r="AC987" i="10"/>
  <c r="AC988" i="10"/>
  <c r="AC989" i="10"/>
  <c r="AC990" i="10"/>
  <c r="AC991" i="10"/>
  <c r="AC992" i="10"/>
  <c r="AC993" i="10"/>
  <c r="AC994" i="10"/>
  <c r="AC995" i="10"/>
  <c r="AC996" i="10"/>
  <c r="AC997" i="10"/>
  <c r="AC998" i="10"/>
  <c r="AC999" i="10"/>
  <c r="AC1000" i="10"/>
  <c r="AC1001" i="10"/>
  <c r="AC1002" i="10"/>
  <c r="AC1003" i="10"/>
  <c r="AC1004" i="10"/>
  <c r="AC1005" i="10"/>
  <c r="AC1006" i="10"/>
  <c r="AC1007" i="10"/>
  <c r="AC1008" i="10"/>
  <c r="AC1009" i="10"/>
  <c r="AC1010" i="10"/>
  <c r="AC1011" i="10"/>
  <c r="AC1012" i="10"/>
  <c r="AC1013" i="10"/>
  <c r="AC1014" i="10"/>
  <c r="AC1015" i="10"/>
  <c r="AC1016" i="10"/>
  <c r="AC1017" i="10"/>
  <c r="AC1018" i="10"/>
  <c r="AC1019" i="10"/>
  <c r="AC1020" i="10"/>
  <c r="AC1021" i="10"/>
  <c r="AC1022" i="10"/>
  <c r="AC1023" i="10"/>
  <c r="AC1024" i="10"/>
  <c r="AC1025" i="10"/>
  <c r="AC1026" i="10"/>
  <c r="AC1027" i="10"/>
  <c r="AC1028" i="10"/>
  <c r="AC1029" i="10"/>
  <c r="AC1030" i="10"/>
  <c r="AC1031" i="10"/>
  <c r="AC1032" i="10"/>
  <c r="AC1033" i="10"/>
  <c r="AC1034" i="10"/>
  <c r="AC1035" i="10"/>
  <c r="AC1036" i="10"/>
  <c r="AC1037" i="10"/>
  <c r="AC1038" i="10"/>
  <c r="AC1039" i="10"/>
  <c r="AC1040" i="10"/>
  <c r="AC1041" i="10"/>
  <c r="AC1042" i="10"/>
  <c r="AC1043" i="10"/>
  <c r="AC1044" i="10"/>
  <c r="AC1045" i="10"/>
  <c r="AC1046" i="10"/>
  <c r="AC1047" i="10"/>
  <c r="AC1048" i="10"/>
  <c r="AC1049" i="10"/>
  <c r="AC1050" i="10"/>
  <c r="AC1051" i="10"/>
  <c r="AC1052" i="10"/>
  <c r="AC1053" i="10"/>
  <c r="AC1054" i="10"/>
  <c r="AC1055" i="10"/>
  <c r="AC1056" i="10"/>
  <c r="AC1057" i="10"/>
  <c r="AC1058" i="10"/>
  <c r="AC1059" i="10"/>
  <c r="AC1060" i="10"/>
  <c r="AC1061" i="10"/>
  <c r="AC1062" i="10"/>
  <c r="AC1063" i="10"/>
  <c r="AC1064" i="10"/>
  <c r="AC1065" i="10"/>
  <c r="AC1066" i="10"/>
  <c r="AC1067" i="10"/>
  <c r="AC1068" i="10"/>
  <c r="AC1069" i="10"/>
  <c r="AC1070" i="10"/>
  <c r="AC1071" i="10"/>
  <c r="AC1072" i="10"/>
  <c r="AC1073" i="10"/>
  <c r="AC1074" i="10"/>
  <c r="AC1075" i="10"/>
  <c r="AC1076" i="10"/>
  <c r="AC1077" i="10"/>
  <c r="AC1078" i="10"/>
  <c r="AC1079" i="10"/>
  <c r="AC1080" i="10"/>
  <c r="AC1081" i="10"/>
  <c r="AC1082" i="10"/>
  <c r="AC1083" i="10"/>
  <c r="AC1084" i="10"/>
  <c r="AC1085" i="10"/>
  <c r="AC1086" i="10"/>
  <c r="AC1087" i="10"/>
  <c r="AC1088" i="10"/>
  <c r="AC1089" i="10"/>
  <c r="AC1090" i="10"/>
  <c r="AC1091" i="10"/>
  <c r="AC1092" i="10"/>
  <c r="AC4" i="10"/>
  <c r="N97" i="10" l="1"/>
  <c r="O97" i="10" s="1"/>
  <c r="N98" i="10"/>
  <c r="O98" i="10" s="1"/>
  <c r="N99" i="10"/>
  <c r="O99" i="10" s="1"/>
  <c r="N100" i="10"/>
  <c r="O100" i="10" s="1"/>
  <c r="N101" i="10"/>
  <c r="O101" i="10" s="1"/>
  <c r="N102" i="10"/>
  <c r="O102" i="10" s="1"/>
  <c r="N103" i="10"/>
  <c r="O103" i="10" s="1"/>
  <c r="N104" i="10"/>
  <c r="O104" i="10" s="1"/>
  <c r="N105" i="10"/>
  <c r="O105" i="10" s="1"/>
  <c r="N106" i="10"/>
  <c r="O106" i="10" s="1"/>
  <c r="N107" i="10"/>
  <c r="O107" i="10" s="1"/>
  <c r="N108" i="10"/>
  <c r="O108" i="10" s="1"/>
  <c r="N109" i="10"/>
  <c r="O109" i="10" s="1"/>
  <c r="N110" i="10"/>
  <c r="O110" i="10" s="1"/>
  <c r="N111" i="10"/>
  <c r="O111" i="10" s="1"/>
  <c r="N112" i="10"/>
  <c r="O112" i="10" s="1"/>
  <c r="N113" i="10"/>
  <c r="O113" i="10" s="1"/>
  <c r="N114" i="10"/>
  <c r="O114" i="10" s="1"/>
  <c r="N115" i="10"/>
  <c r="O115" i="10" s="1"/>
  <c r="N116" i="10"/>
  <c r="O116" i="10" s="1"/>
  <c r="N117" i="10"/>
  <c r="O117" i="10" s="1"/>
  <c r="N118" i="10"/>
  <c r="O118" i="10" s="1"/>
  <c r="N119" i="10"/>
  <c r="O119" i="10" s="1"/>
  <c r="N120" i="10"/>
  <c r="O120" i="10" s="1"/>
  <c r="N121" i="10"/>
  <c r="O121" i="10" s="1"/>
  <c r="N122" i="10"/>
  <c r="O122" i="10" s="1"/>
  <c r="N123" i="10"/>
  <c r="O123" i="10" s="1"/>
  <c r="N124" i="10"/>
  <c r="O124" i="10" s="1"/>
  <c r="N125" i="10"/>
  <c r="O125" i="10" s="1"/>
  <c r="N126" i="10"/>
  <c r="O126" i="10" s="1"/>
  <c r="N127" i="10"/>
  <c r="O127" i="10" s="1"/>
  <c r="N128" i="10"/>
  <c r="O128" i="10" s="1"/>
  <c r="N129" i="10"/>
  <c r="O129" i="10" s="1"/>
  <c r="N130" i="10"/>
  <c r="O130" i="10" s="1"/>
  <c r="N131" i="10"/>
  <c r="O131" i="10" s="1"/>
  <c r="N132" i="10"/>
  <c r="O132" i="10" s="1"/>
  <c r="N133" i="10"/>
  <c r="O133" i="10" s="1"/>
  <c r="N134" i="10"/>
  <c r="O134" i="10" s="1"/>
  <c r="N135" i="10"/>
  <c r="O135" i="10" s="1"/>
  <c r="N136" i="10"/>
  <c r="O136" i="10" s="1"/>
  <c r="N137" i="10"/>
  <c r="O137" i="10" s="1"/>
  <c r="N138" i="10"/>
  <c r="O138" i="10" s="1"/>
  <c r="N139" i="10"/>
  <c r="O139" i="10" s="1"/>
  <c r="N140" i="10"/>
  <c r="O140" i="10" s="1"/>
  <c r="N141" i="10"/>
  <c r="O141" i="10" s="1"/>
  <c r="N142" i="10"/>
  <c r="O142" i="10" s="1"/>
  <c r="N143" i="10"/>
  <c r="O143" i="10" s="1"/>
  <c r="N144" i="10"/>
  <c r="O144" i="10" s="1"/>
  <c r="N145" i="10"/>
  <c r="O145" i="10" s="1"/>
  <c r="N146" i="10"/>
  <c r="O146" i="10" s="1"/>
  <c r="N147" i="10"/>
  <c r="O147" i="10" s="1"/>
  <c r="N148" i="10"/>
  <c r="O148" i="10" s="1"/>
  <c r="N149" i="10"/>
  <c r="O149" i="10" s="1"/>
  <c r="N150" i="10"/>
  <c r="O150" i="10" s="1"/>
  <c r="N151" i="10"/>
  <c r="O151" i="10" s="1"/>
  <c r="N152" i="10"/>
  <c r="O152" i="10" s="1"/>
  <c r="N153" i="10"/>
  <c r="O153" i="10" s="1"/>
  <c r="N154" i="10"/>
  <c r="O154" i="10" s="1"/>
  <c r="N155" i="10"/>
  <c r="O155" i="10" s="1"/>
  <c r="N156" i="10"/>
  <c r="O156" i="10" s="1"/>
  <c r="N157" i="10"/>
  <c r="O157" i="10" s="1"/>
  <c r="N158" i="10"/>
  <c r="O158" i="10" s="1"/>
  <c r="N159" i="10"/>
  <c r="O159" i="10" s="1"/>
  <c r="N160" i="10"/>
  <c r="O160" i="10" s="1"/>
  <c r="N161" i="10"/>
  <c r="O161" i="10" s="1"/>
  <c r="N162" i="10"/>
  <c r="O162" i="10" s="1"/>
  <c r="N163" i="10"/>
  <c r="O163" i="10" s="1"/>
  <c r="N164" i="10"/>
  <c r="O164" i="10" s="1"/>
  <c r="N165" i="10"/>
  <c r="O165" i="10" s="1"/>
  <c r="N166" i="10"/>
  <c r="O166" i="10" s="1"/>
  <c r="N167" i="10"/>
  <c r="O167" i="10" s="1"/>
  <c r="N168" i="10"/>
  <c r="O168" i="10" s="1"/>
  <c r="N169" i="10"/>
  <c r="O169" i="10" s="1"/>
  <c r="N170" i="10"/>
  <c r="O170" i="10" s="1"/>
  <c r="N171" i="10"/>
  <c r="O171" i="10" s="1"/>
  <c r="N172" i="10"/>
  <c r="O172" i="10" s="1"/>
  <c r="N173" i="10"/>
  <c r="O173" i="10" s="1"/>
  <c r="N174" i="10"/>
  <c r="O174" i="10" s="1"/>
  <c r="N175" i="10"/>
  <c r="O175" i="10" s="1"/>
  <c r="N176" i="10"/>
  <c r="O176" i="10" s="1"/>
  <c r="N177" i="10"/>
  <c r="O177" i="10" s="1"/>
  <c r="N178" i="10"/>
  <c r="O178" i="10" s="1"/>
  <c r="N179" i="10"/>
  <c r="O179" i="10" s="1"/>
  <c r="N180" i="10"/>
  <c r="O180" i="10" s="1"/>
  <c r="N181" i="10"/>
  <c r="O181" i="10" s="1"/>
  <c r="N182" i="10"/>
  <c r="O182" i="10" s="1"/>
  <c r="N183" i="10"/>
  <c r="O183" i="10" s="1"/>
  <c r="N184" i="10"/>
  <c r="O184" i="10" s="1"/>
  <c r="N185" i="10"/>
  <c r="O185" i="10" s="1"/>
  <c r="N186" i="10"/>
  <c r="O186" i="10" s="1"/>
  <c r="N187" i="10"/>
  <c r="O187" i="10" s="1"/>
  <c r="N188" i="10"/>
  <c r="O188" i="10" s="1"/>
  <c r="N189" i="10"/>
  <c r="O189" i="10" s="1"/>
  <c r="N190" i="10"/>
  <c r="O190" i="10" s="1"/>
  <c r="N191" i="10"/>
  <c r="O191" i="10" s="1"/>
  <c r="N192" i="10"/>
  <c r="O192" i="10" s="1"/>
  <c r="N193" i="10"/>
  <c r="O193" i="10" s="1"/>
  <c r="N194" i="10"/>
  <c r="O194" i="10" s="1"/>
  <c r="N195" i="10"/>
  <c r="O195" i="10" s="1"/>
  <c r="N196" i="10"/>
  <c r="O196" i="10" s="1"/>
  <c r="N197" i="10"/>
  <c r="O197" i="10" s="1"/>
  <c r="N198" i="10"/>
  <c r="O198" i="10" s="1"/>
  <c r="N199" i="10"/>
  <c r="O199" i="10" s="1"/>
  <c r="N200" i="10"/>
  <c r="O200" i="10" s="1"/>
  <c r="N201" i="10"/>
  <c r="O201" i="10" s="1"/>
  <c r="N202" i="10"/>
  <c r="O202" i="10" s="1"/>
  <c r="N203" i="10"/>
  <c r="O203" i="10" s="1"/>
  <c r="N204" i="10"/>
  <c r="O204" i="10" s="1"/>
  <c r="N205" i="10"/>
  <c r="O205" i="10" s="1"/>
  <c r="N206" i="10"/>
  <c r="O206" i="10" s="1"/>
  <c r="N207" i="10"/>
  <c r="O207" i="10" s="1"/>
  <c r="N208" i="10"/>
  <c r="O208" i="10" s="1"/>
  <c r="N209" i="10"/>
  <c r="O209" i="10" s="1"/>
  <c r="N210" i="10"/>
  <c r="O210" i="10" s="1"/>
  <c r="N211" i="10"/>
  <c r="O211" i="10" s="1"/>
  <c r="N212" i="10"/>
  <c r="O212" i="10" s="1"/>
  <c r="N213" i="10"/>
  <c r="O213" i="10" s="1"/>
  <c r="N214" i="10"/>
  <c r="O214" i="10" s="1"/>
  <c r="N215" i="10"/>
  <c r="O215" i="10" s="1"/>
  <c r="N216" i="10"/>
  <c r="O216" i="10" s="1"/>
  <c r="N217" i="10"/>
  <c r="O217" i="10" s="1"/>
  <c r="N218" i="10"/>
  <c r="O218" i="10" s="1"/>
  <c r="N219" i="10"/>
  <c r="O219" i="10" s="1"/>
  <c r="N220" i="10"/>
  <c r="O220" i="10" s="1"/>
  <c r="N221" i="10"/>
  <c r="O221" i="10" s="1"/>
  <c r="N222" i="10"/>
  <c r="O222" i="10" s="1"/>
  <c r="N223" i="10"/>
  <c r="O223" i="10" s="1"/>
  <c r="N224" i="10"/>
  <c r="O224" i="10" s="1"/>
  <c r="N225" i="10"/>
  <c r="O225" i="10" s="1"/>
  <c r="N226" i="10"/>
  <c r="O226" i="10" s="1"/>
  <c r="N227" i="10"/>
  <c r="O227" i="10" s="1"/>
  <c r="N228" i="10"/>
  <c r="O228" i="10" s="1"/>
  <c r="N229" i="10"/>
  <c r="O229" i="10" s="1"/>
  <c r="N230" i="10"/>
  <c r="O230" i="10" s="1"/>
  <c r="N231" i="10"/>
  <c r="O231" i="10" s="1"/>
  <c r="N232" i="10"/>
  <c r="O232" i="10" s="1"/>
  <c r="N233" i="10"/>
  <c r="O233" i="10" s="1"/>
  <c r="N234" i="10"/>
  <c r="O234" i="10" s="1"/>
  <c r="N235" i="10"/>
  <c r="O235" i="10" s="1"/>
  <c r="N236" i="10"/>
  <c r="O236" i="10" s="1"/>
  <c r="N237" i="10"/>
  <c r="O237" i="10" s="1"/>
  <c r="N238" i="10"/>
  <c r="O238" i="10" s="1"/>
  <c r="N239" i="10"/>
  <c r="O239" i="10" s="1"/>
  <c r="N240" i="10"/>
  <c r="O240" i="10" s="1"/>
  <c r="N241" i="10"/>
  <c r="O241" i="10" s="1"/>
  <c r="N242" i="10"/>
  <c r="O242" i="10" s="1"/>
  <c r="N243" i="10"/>
  <c r="O243" i="10" s="1"/>
  <c r="N244" i="10"/>
  <c r="O244" i="10" s="1"/>
  <c r="N245" i="10"/>
  <c r="O245" i="10" s="1"/>
  <c r="N246" i="10"/>
  <c r="O246" i="10" s="1"/>
  <c r="N247" i="10"/>
  <c r="O247" i="10" s="1"/>
  <c r="N248" i="10"/>
  <c r="O248" i="10" s="1"/>
  <c r="N249" i="10"/>
  <c r="O249" i="10" s="1"/>
  <c r="N250" i="10"/>
  <c r="O250" i="10" s="1"/>
  <c r="N251" i="10"/>
  <c r="O251" i="10" s="1"/>
  <c r="N252" i="10"/>
  <c r="O252" i="10" s="1"/>
  <c r="N253" i="10"/>
  <c r="O253" i="10" s="1"/>
  <c r="N254" i="10"/>
  <c r="O254" i="10" s="1"/>
  <c r="N255" i="10"/>
  <c r="O255" i="10" s="1"/>
  <c r="N256" i="10"/>
  <c r="O256" i="10" s="1"/>
  <c r="N257" i="10"/>
  <c r="O257" i="10" s="1"/>
  <c r="N258" i="10"/>
  <c r="O258" i="10" s="1"/>
  <c r="N259" i="10"/>
  <c r="O259" i="10" s="1"/>
  <c r="N260" i="10"/>
  <c r="O260" i="10" s="1"/>
  <c r="N261" i="10"/>
  <c r="O261" i="10" s="1"/>
  <c r="N262" i="10"/>
  <c r="O262" i="10" s="1"/>
  <c r="N263" i="10"/>
  <c r="O263" i="10" s="1"/>
  <c r="N264" i="10"/>
  <c r="O264" i="10" s="1"/>
  <c r="N265" i="10"/>
  <c r="O265" i="10" s="1"/>
  <c r="N266" i="10"/>
  <c r="O266" i="10" s="1"/>
  <c r="N267" i="10"/>
  <c r="O267" i="10" s="1"/>
  <c r="N268" i="10"/>
  <c r="O268" i="10" s="1"/>
  <c r="N269" i="10"/>
  <c r="O269" i="10" s="1"/>
  <c r="N270" i="10"/>
  <c r="O270" i="10" s="1"/>
  <c r="N271" i="10"/>
  <c r="O271" i="10" s="1"/>
  <c r="N272" i="10"/>
  <c r="O272" i="10" s="1"/>
  <c r="N273" i="10"/>
  <c r="O273" i="10" s="1"/>
  <c r="N274" i="10"/>
  <c r="O274" i="10" s="1"/>
  <c r="N275" i="10"/>
  <c r="O275" i="10" s="1"/>
  <c r="N276" i="10"/>
  <c r="O276" i="10" s="1"/>
  <c r="N277" i="10"/>
  <c r="O277" i="10" s="1"/>
  <c r="N278" i="10"/>
  <c r="O278" i="10" s="1"/>
  <c r="N279" i="10"/>
  <c r="O279" i="10" s="1"/>
  <c r="N280" i="10"/>
  <c r="O280" i="10" s="1"/>
  <c r="N281" i="10"/>
  <c r="O281" i="10" s="1"/>
  <c r="N282" i="10"/>
  <c r="O282" i="10" s="1"/>
  <c r="N283" i="10"/>
  <c r="O283" i="10" s="1"/>
  <c r="N284" i="10"/>
  <c r="O284" i="10" s="1"/>
  <c r="N285" i="10"/>
  <c r="O285" i="10" s="1"/>
  <c r="N286" i="10"/>
  <c r="O286" i="10" s="1"/>
  <c r="N287" i="10"/>
  <c r="O287" i="10" s="1"/>
  <c r="N288" i="10"/>
  <c r="O288" i="10" s="1"/>
  <c r="N289" i="10"/>
  <c r="O289" i="10" s="1"/>
  <c r="N290" i="10"/>
  <c r="O290" i="10" s="1"/>
  <c r="N291" i="10"/>
  <c r="O291" i="10" s="1"/>
  <c r="N292" i="10"/>
  <c r="O292" i="10" s="1"/>
  <c r="N293" i="10"/>
  <c r="O293" i="10" s="1"/>
  <c r="N294" i="10"/>
  <c r="O294" i="10" s="1"/>
  <c r="N295" i="10"/>
  <c r="O295" i="10" s="1"/>
  <c r="N296" i="10"/>
  <c r="O296" i="10" s="1"/>
  <c r="N297" i="10"/>
  <c r="O297" i="10" s="1"/>
  <c r="N298" i="10"/>
  <c r="O298" i="10" s="1"/>
  <c r="N299" i="10"/>
  <c r="O299" i="10" s="1"/>
  <c r="N300" i="10"/>
  <c r="O300" i="10" s="1"/>
  <c r="N301" i="10"/>
  <c r="O301" i="10" s="1"/>
  <c r="N302" i="10"/>
  <c r="O302" i="10" s="1"/>
  <c r="N303" i="10"/>
  <c r="O303" i="10" s="1"/>
  <c r="N304" i="10"/>
  <c r="O304" i="10" s="1"/>
  <c r="N305" i="10"/>
  <c r="O305" i="10" s="1"/>
  <c r="N306" i="10"/>
  <c r="O306" i="10" s="1"/>
  <c r="N307" i="10"/>
  <c r="O307" i="10" s="1"/>
  <c r="N308" i="10"/>
  <c r="O308" i="10" s="1"/>
  <c r="N309" i="10"/>
  <c r="O309" i="10" s="1"/>
  <c r="N310" i="10"/>
  <c r="O310" i="10" s="1"/>
  <c r="N311" i="10"/>
  <c r="O311" i="10" s="1"/>
  <c r="N312" i="10"/>
  <c r="O312" i="10" s="1"/>
  <c r="N313" i="10"/>
  <c r="O313" i="10" s="1"/>
  <c r="N314" i="10"/>
  <c r="O314" i="10" s="1"/>
  <c r="N315" i="10"/>
  <c r="O315" i="10" s="1"/>
  <c r="N316" i="10"/>
  <c r="O316" i="10" s="1"/>
  <c r="N317" i="10"/>
  <c r="O317" i="10" s="1"/>
  <c r="N318" i="10"/>
  <c r="O318" i="10" s="1"/>
  <c r="N319" i="10"/>
  <c r="O319" i="10" s="1"/>
  <c r="N320" i="10"/>
  <c r="O320" i="10" s="1"/>
  <c r="N321" i="10"/>
  <c r="O321" i="10" s="1"/>
  <c r="N322" i="10"/>
  <c r="O322" i="10" s="1"/>
  <c r="N323" i="10"/>
  <c r="O323" i="10" s="1"/>
  <c r="N324" i="10"/>
  <c r="O324" i="10" s="1"/>
  <c r="N325" i="10"/>
  <c r="O325" i="10" s="1"/>
  <c r="N326" i="10"/>
  <c r="O326" i="10" s="1"/>
  <c r="N327" i="10"/>
  <c r="O327" i="10" s="1"/>
  <c r="N328" i="10"/>
  <c r="O328" i="10" s="1"/>
  <c r="N329" i="10"/>
  <c r="O329" i="10" s="1"/>
  <c r="N330" i="10"/>
  <c r="O330" i="10" s="1"/>
  <c r="N331" i="10"/>
  <c r="O331" i="10" s="1"/>
  <c r="N332" i="10"/>
  <c r="O332" i="10" s="1"/>
  <c r="N333" i="10"/>
  <c r="O333" i="10" s="1"/>
  <c r="N334" i="10"/>
  <c r="O334" i="10" s="1"/>
  <c r="N335" i="10"/>
  <c r="O335" i="10" s="1"/>
  <c r="N336" i="10"/>
  <c r="O336" i="10" s="1"/>
  <c r="N337" i="10"/>
  <c r="O337" i="10" s="1"/>
  <c r="N338" i="10"/>
  <c r="O338" i="10" s="1"/>
  <c r="N339" i="10"/>
  <c r="O339" i="10" s="1"/>
  <c r="N340" i="10"/>
  <c r="O340" i="10" s="1"/>
  <c r="N341" i="10"/>
  <c r="O341" i="10" s="1"/>
  <c r="N342" i="10"/>
  <c r="O342" i="10" s="1"/>
  <c r="N343" i="10"/>
  <c r="O343" i="10" s="1"/>
  <c r="N344" i="10"/>
  <c r="O344" i="10" s="1"/>
  <c r="N345" i="10"/>
  <c r="O345" i="10" s="1"/>
  <c r="N346" i="10"/>
  <c r="O346" i="10" s="1"/>
  <c r="N347" i="10"/>
  <c r="O347" i="10" s="1"/>
  <c r="N348" i="10"/>
  <c r="O348" i="10" s="1"/>
  <c r="N349" i="10"/>
  <c r="O349" i="10" s="1"/>
  <c r="N350" i="10"/>
  <c r="O350" i="10" s="1"/>
  <c r="N351" i="10"/>
  <c r="O351" i="10" s="1"/>
  <c r="N352" i="10"/>
  <c r="O352" i="10" s="1"/>
  <c r="N353" i="10"/>
  <c r="O353" i="10" s="1"/>
  <c r="N354" i="10"/>
  <c r="O354" i="10" s="1"/>
  <c r="N355" i="10"/>
  <c r="O355" i="10" s="1"/>
  <c r="N356" i="10"/>
  <c r="O356" i="10" s="1"/>
  <c r="N357" i="10"/>
  <c r="O357" i="10" s="1"/>
  <c r="N358" i="10"/>
  <c r="O358" i="10" s="1"/>
  <c r="N359" i="10"/>
  <c r="O359" i="10" s="1"/>
  <c r="N360" i="10"/>
  <c r="O360" i="10" s="1"/>
  <c r="N361" i="10"/>
  <c r="O361" i="10" s="1"/>
  <c r="N362" i="10"/>
  <c r="O362" i="10" s="1"/>
  <c r="N363" i="10"/>
  <c r="O363" i="10" s="1"/>
  <c r="N364" i="10"/>
  <c r="O364" i="10" s="1"/>
  <c r="N365" i="10"/>
  <c r="O365" i="10" s="1"/>
  <c r="N366" i="10"/>
  <c r="O366" i="10" s="1"/>
  <c r="N367" i="10"/>
  <c r="O367" i="10" s="1"/>
  <c r="N368" i="10"/>
  <c r="O368" i="10" s="1"/>
  <c r="N369" i="10"/>
  <c r="O369" i="10" s="1"/>
  <c r="N370" i="10"/>
  <c r="O370" i="10" s="1"/>
  <c r="N371" i="10"/>
  <c r="O371" i="10" s="1"/>
  <c r="N372" i="10"/>
  <c r="O372" i="10" s="1"/>
  <c r="N373" i="10"/>
  <c r="O373" i="10" s="1"/>
  <c r="N374" i="10"/>
  <c r="O374" i="10" s="1"/>
  <c r="N375" i="10"/>
  <c r="O375" i="10" s="1"/>
  <c r="N376" i="10"/>
  <c r="O376" i="10" s="1"/>
  <c r="N377" i="10"/>
  <c r="O377" i="10" s="1"/>
  <c r="N378" i="10"/>
  <c r="O378" i="10" s="1"/>
  <c r="N379" i="10"/>
  <c r="O379" i="10" s="1"/>
  <c r="N380" i="10"/>
  <c r="O380" i="10" s="1"/>
  <c r="N381" i="10"/>
  <c r="O381" i="10" s="1"/>
  <c r="N382" i="10"/>
  <c r="O382" i="10" s="1"/>
  <c r="N383" i="10"/>
  <c r="O383" i="10" s="1"/>
  <c r="N384" i="10"/>
  <c r="O384" i="10" s="1"/>
  <c r="N385" i="10"/>
  <c r="O385" i="10" s="1"/>
  <c r="N386" i="10"/>
  <c r="O386" i="10" s="1"/>
  <c r="N387" i="10"/>
  <c r="O387" i="10" s="1"/>
  <c r="N388" i="10"/>
  <c r="O388" i="10" s="1"/>
  <c r="N389" i="10"/>
  <c r="O389" i="10" s="1"/>
  <c r="N390" i="10"/>
  <c r="O390" i="10" s="1"/>
  <c r="N391" i="10"/>
  <c r="O391" i="10" s="1"/>
  <c r="N392" i="10"/>
  <c r="O392" i="10" s="1"/>
  <c r="N393" i="10"/>
  <c r="O393" i="10" s="1"/>
  <c r="N394" i="10"/>
  <c r="O394" i="10" s="1"/>
  <c r="N395" i="10"/>
  <c r="O395" i="10" s="1"/>
  <c r="N396" i="10"/>
  <c r="O396" i="10" s="1"/>
  <c r="N397" i="10"/>
  <c r="O397" i="10" s="1"/>
  <c r="N398" i="10"/>
  <c r="O398" i="10" s="1"/>
  <c r="N399" i="10"/>
  <c r="O399" i="10" s="1"/>
  <c r="N400" i="10"/>
  <c r="O400" i="10" s="1"/>
  <c r="N401" i="10"/>
  <c r="O401" i="10" s="1"/>
  <c r="N402" i="10"/>
  <c r="O402" i="10" s="1"/>
  <c r="N403" i="10"/>
  <c r="O403" i="10" s="1"/>
  <c r="N404" i="10"/>
  <c r="O404" i="10" s="1"/>
  <c r="N405" i="10"/>
  <c r="O405" i="10" s="1"/>
  <c r="N406" i="10"/>
  <c r="O406" i="10" s="1"/>
  <c r="N407" i="10"/>
  <c r="O407" i="10" s="1"/>
  <c r="N408" i="10"/>
  <c r="O408" i="10" s="1"/>
  <c r="N409" i="10"/>
  <c r="O409" i="10" s="1"/>
  <c r="N410" i="10"/>
  <c r="O410" i="10" s="1"/>
  <c r="N411" i="10"/>
  <c r="O411" i="10" s="1"/>
  <c r="N412" i="10"/>
  <c r="O412" i="10" s="1"/>
  <c r="N413" i="10"/>
  <c r="O413" i="10" s="1"/>
  <c r="N414" i="10"/>
  <c r="O414" i="10" s="1"/>
  <c r="N415" i="10"/>
  <c r="O415" i="10" s="1"/>
  <c r="N416" i="10"/>
  <c r="O416" i="10" s="1"/>
  <c r="N417" i="10"/>
  <c r="O417" i="10" s="1"/>
  <c r="N418" i="10"/>
  <c r="O418" i="10" s="1"/>
  <c r="N419" i="10"/>
  <c r="O419" i="10" s="1"/>
  <c r="N420" i="10"/>
  <c r="O420" i="10" s="1"/>
  <c r="N421" i="10"/>
  <c r="O421" i="10" s="1"/>
  <c r="N422" i="10"/>
  <c r="O422" i="10" s="1"/>
  <c r="N423" i="10"/>
  <c r="O423" i="10" s="1"/>
  <c r="N424" i="10"/>
  <c r="O424" i="10" s="1"/>
  <c r="N425" i="10"/>
  <c r="O425" i="10" s="1"/>
  <c r="N426" i="10"/>
  <c r="O426" i="10" s="1"/>
  <c r="N427" i="10"/>
  <c r="O427" i="10" s="1"/>
  <c r="N428" i="10"/>
  <c r="O428" i="10" s="1"/>
  <c r="N429" i="10"/>
  <c r="O429" i="10" s="1"/>
  <c r="N430" i="10"/>
  <c r="O430" i="10" s="1"/>
  <c r="N431" i="10"/>
  <c r="O431" i="10" s="1"/>
  <c r="N432" i="10"/>
  <c r="O432" i="10" s="1"/>
  <c r="N433" i="10"/>
  <c r="O433" i="10" s="1"/>
  <c r="N434" i="10"/>
  <c r="O434" i="10" s="1"/>
  <c r="N435" i="10"/>
  <c r="O435" i="10" s="1"/>
  <c r="N436" i="10"/>
  <c r="O436" i="10" s="1"/>
  <c r="N437" i="10"/>
  <c r="O437" i="10" s="1"/>
  <c r="N438" i="10"/>
  <c r="O438" i="10" s="1"/>
  <c r="N439" i="10"/>
  <c r="O439" i="10" s="1"/>
  <c r="N440" i="10"/>
  <c r="O440" i="10" s="1"/>
  <c r="N441" i="10"/>
  <c r="O441" i="10" s="1"/>
  <c r="N442" i="10"/>
  <c r="O442" i="10" s="1"/>
  <c r="N443" i="10"/>
  <c r="O443" i="10" s="1"/>
  <c r="N444" i="10"/>
  <c r="O444" i="10" s="1"/>
  <c r="N445" i="10"/>
  <c r="O445" i="10" s="1"/>
  <c r="N446" i="10"/>
  <c r="O446" i="10" s="1"/>
  <c r="N447" i="10"/>
  <c r="O447" i="10" s="1"/>
  <c r="N448" i="10"/>
  <c r="O448" i="10" s="1"/>
  <c r="N449" i="10"/>
  <c r="O449" i="10" s="1"/>
  <c r="N450" i="10"/>
  <c r="O450" i="10" s="1"/>
  <c r="N451" i="10"/>
  <c r="O451" i="10" s="1"/>
  <c r="N452" i="10"/>
  <c r="O452" i="10" s="1"/>
  <c r="N453" i="10"/>
  <c r="O453" i="10" s="1"/>
  <c r="N454" i="10"/>
  <c r="O454" i="10" s="1"/>
  <c r="N455" i="10"/>
  <c r="O455" i="10" s="1"/>
  <c r="N456" i="10"/>
  <c r="O456" i="10" s="1"/>
  <c r="N457" i="10"/>
  <c r="O457" i="10" s="1"/>
  <c r="N458" i="10"/>
  <c r="O458" i="10" s="1"/>
  <c r="N459" i="10"/>
  <c r="O459" i="10" s="1"/>
  <c r="N460" i="10"/>
  <c r="O460" i="10" s="1"/>
  <c r="N461" i="10"/>
  <c r="O461" i="10" s="1"/>
  <c r="N462" i="10"/>
  <c r="O462" i="10" s="1"/>
  <c r="N463" i="10"/>
  <c r="O463" i="10" s="1"/>
  <c r="N464" i="10"/>
  <c r="O464" i="10" s="1"/>
  <c r="N465" i="10"/>
  <c r="O465" i="10" s="1"/>
  <c r="N466" i="10"/>
  <c r="O466" i="10" s="1"/>
  <c r="N467" i="10"/>
  <c r="O467" i="10" s="1"/>
  <c r="N468" i="10"/>
  <c r="O468" i="10" s="1"/>
  <c r="N469" i="10"/>
  <c r="O469" i="10" s="1"/>
  <c r="N470" i="10"/>
  <c r="O470" i="10" s="1"/>
  <c r="N471" i="10"/>
  <c r="O471" i="10" s="1"/>
  <c r="N472" i="10"/>
  <c r="O472" i="10" s="1"/>
  <c r="N473" i="10"/>
  <c r="O473" i="10" s="1"/>
  <c r="N474" i="10"/>
  <c r="O474" i="10" s="1"/>
  <c r="N475" i="10"/>
  <c r="O475" i="10" s="1"/>
  <c r="N476" i="10"/>
  <c r="O476" i="10" s="1"/>
  <c r="N477" i="10"/>
  <c r="O477" i="10" s="1"/>
  <c r="N478" i="10"/>
  <c r="O478" i="10" s="1"/>
  <c r="N479" i="10"/>
  <c r="O479" i="10" s="1"/>
  <c r="N480" i="10"/>
  <c r="O480" i="10" s="1"/>
  <c r="N481" i="10"/>
  <c r="O481" i="10" s="1"/>
  <c r="N482" i="10"/>
  <c r="O482" i="10" s="1"/>
  <c r="N483" i="10"/>
  <c r="O483" i="10" s="1"/>
  <c r="N484" i="10"/>
  <c r="O484" i="10" s="1"/>
  <c r="N485" i="10"/>
  <c r="O485" i="10" s="1"/>
  <c r="N486" i="10"/>
  <c r="O486" i="10" s="1"/>
  <c r="N487" i="10"/>
  <c r="O487" i="10" s="1"/>
  <c r="N488" i="10"/>
  <c r="O488" i="10" s="1"/>
  <c r="N489" i="10"/>
  <c r="O489" i="10" s="1"/>
  <c r="N490" i="10"/>
  <c r="O490" i="10" s="1"/>
  <c r="N491" i="10"/>
  <c r="O491" i="10" s="1"/>
  <c r="N492" i="10"/>
  <c r="O492" i="10" s="1"/>
  <c r="N493" i="10"/>
  <c r="O493" i="10" s="1"/>
  <c r="N494" i="10"/>
  <c r="O494" i="10" s="1"/>
  <c r="N495" i="10"/>
  <c r="O495" i="10" s="1"/>
  <c r="N496" i="10"/>
  <c r="O496" i="10" s="1"/>
  <c r="N497" i="10"/>
  <c r="O497" i="10" s="1"/>
  <c r="N498" i="10"/>
  <c r="O498" i="10" s="1"/>
  <c r="N499" i="10"/>
  <c r="O499" i="10" s="1"/>
  <c r="N500" i="10"/>
  <c r="O500" i="10" s="1"/>
  <c r="N501" i="10"/>
  <c r="O501" i="10" s="1"/>
  <c r="N502" i="10"/>
  <c r="O502" i="10" s="1"/>
  <c r="N503" i="10"/>
  <c r="O503" i="10" s="1"/>
  <c r="N504" i="10"/>
  <c r="O504" i="10" s="1"/>
  <c r="N505" i="10"/>
  <c r="O505" i="10" s="1"/>
  <c r="N506" i="10"/>
  <c r="O506" i="10" s="1"/>
  <c r="N507" i="10"/>
  <c r="O507" i="10" s="1"/>
  <c r="N508" i="10"/>
  <c r="O508" i="10" s="1"/>
  <c r="N509" i="10"/>
  <c r="O509" i="10" s="1"/>
  <c r="N510" i="10"/>
  <c r="O510" i="10" s="1"/>
  <c r="N511" i="10"/>
  <c r="O511" i="10" s="1"/>
  <c r="N512" i="10"/>
  <c r="O512" i="10" s="1"/>
  <c r="N513" i="10"/>
  <c r="O513" i="10" s="1"/>
  <c r="N514" i="10"/>
  <c r="O514" i="10" s="1"/>
  <c r="N515" i="10"/>
  <c r="O515" i="10" s="1"/>
  <c r="N516" i="10"/>
  <c r="O516" i="10" s="1"/>
  <c r="N517" i="10"/>
  <c r="O517" i="10" s="1"/>
  <c r="N518" i="10"/>
  <c r="O518" i="10" s="1"/>
  <c r="N519" i="10"/>
  <c r="O519" i="10" s="1"/>
  <c r="N520" i="10"/>
  <c r="O520" i="10" s="1"/>
  <c r="N521" i="10"/>
  <c r="O521" i="10" s="1"/>
  <c r="N522" i="10"/>
  <c r="O522" i="10" s="1"/>
  <c r="N523" i="10"/>
  <c r="O523" i="10" s="1"/>
  <c r="N524" i="10"/>
  <c r="O524" i="10" s="1"/>
  <c r="N525" i="10"/>
  <c r="O525" i="10" s="1"/>
  <c r="N526" i="10"/>
  <c r="O526" i="10" s="1"/>
  <c r="N527" i="10"/>
  <c r="O527" i="10" s="1"/>
  <c r="N528" i="10"/>
  <c r="O528" i="10" s="1"/>
  <c r="N529" i="10"/>
  <c r="O529" i="10" s="1"/>
  <c r="N530" i="10"/>
  <c r="O530" i="10" s="1"/>
  <c r="N531" i="10"/>
  <c r="O531" i="10" s="1"/>
  <c r="N532" i="10"/>
  <c r="O532" i="10" s="1"/>
  <c r="N533" i="10"/>
  <c r="O533" i="10" s="1"/>
  <c r="N534" i="10"/>
  <c r="O534" i="10" s="1"/>
  <c r="N535" i="10"/>
  <c r="O535" i="10" s="1"/>
  <c r="N536" i="10"/>
  <c r="O536" i="10" s="1"/>
  <c r="N537" i="10"/>
  <c r="O537" i="10" s="1"/>
  <c r="N538" i="10"/>
  <c r="O538" i="10" s="1"/>
  <c r="N539" i="10"/>
  <c r="O539" i="10" s="1"/>
  <c r="N540" i="10"/>
  <c r="O540" i="10" s="1"/>
  <c r="N541" i="10"/>
  <c r="O541" i="10" s="1"/>
  <c r="N542" i="10"/>
  <c r="O542" i="10" s="1"/>
  <c r="N543" i="10"/>
  <c r="O543" i="10" s="1"/>
  <c r="N544" i="10"/>
  <c r="O544" i="10" s="1"/>
  <c r="N545" i="10"/>
  <c r="O545" i="10" s="1"/>
  <c r="N546" i="10"/>
  <c r="O546" i="10" s="1"/>
  <c r="N547" i="10"/>
  <c r="O547" i="10" s="1"/>
  <c r="N548" i="10"/>
  <c r="O548" i="10" s="1"/>
  <c r="N549" i="10"/>
  <c r="O549" i="10" s="1"/>
  <c r="N550" i="10"/>
  <c r="O550" i="10" s="1"/>
  <c r="N551" i="10"/>
  <c r="O551" i="10" s="1"/>
  <c r="N552" i="10"/>
  <c r="O552" i="10" s="1"/>
  <c r="N553" i="10"/>
  <c r="O553" i="10" s="1"/>
  <c r="N554" i="10"/>
  <c r="O554" i="10" s="1"/>
  <c r="N555" i="10"/>
  <c r="O555" i="10" s="1"/>
  <c r="N556" i="10"/>
  <c r="O556" i="10" s="1"/>
  <c r="N557" i="10"/>
  <c r="O557" i="10" s="1"/>
  <c r="N558" i="10"/>
  <c r="O558" i="10" s="1"/>
  <c r="N559" i="10"/>
  <c r="O559" i="10" s="1"/>
  <c r="N560" i="10"/>
  <c r="O560" i="10" s="1"/>
  <c r="N561" i="10"/>
  <c r="O561" i="10" s="1"/>
  <c r="N562" i="10"/>
  <c r="O562" i="10" s="1"/>
  <c r="N563" i="10"/>
  <c r="O563" i="10" s="1"/>
  <c r="N564" i="10"/>
  <c r="O564" i="10" s="1"/>
  <c r="N565" i="10"/>
  <c r="O565" i="10" s="1"/>
  <c r="N566" i="10"/>
  <c r="O566" i="10" s="1"/>
  <c r="N567" i="10"/>
  <c r="O567" i="10" s="1"/>
  <c r="N568" i="10"/>
  <c r="O568" i="10" s="1"/>
  <c r="N569" i="10"/>
  <c r="O569" i="10" s="1"/>
  <c r="N570" i="10"/>
  <c r="O570" i="10" s="1"/>
  <c r="N571" i="10"/>
  <c r="O571" i="10" s="1"/>
  <c r="N572" i="10"/>
  <c r="O572" i="10" s="1"/>
  <c r="N573" i="10"/>
  <c r="O573" i="10" s="1"/>
  <c r="N574" i="10"/>
  <c r="O574" i="10" s="1"/>
  <c r="N575" i="10"/>
  <c r="O575" i="10" s="1"/>
  <c r="N576" i="10"/>
  <c r="O576" i="10" s="1"/>
  <c r="N577" i="10"/>
  <c r="O577" i="10" s="1"/>
  <c r="N578" i="10"/>
  <c r="O578" i="10" s="1"/>
  <c r="N579" i="10"/>
  <c r="O579" i="10" s="1"/>
  <c r="N580" i="10"/>
  <c r="O580" i="10" s="1"/>
  <c r="N581" i="10"/>
  <c r="O581" i="10" s="1"/>
  <c r="N582" i="10"/>
  <c r="O582" i="10" s="1"/>
  <c r="N583" i="10"/>
  <c r="O583" i="10" s="1"/>
  <c r="N584" i="10"/>
  <c r="O584" i="10" s="1"/>
  <c r="N585" i="10"/>
  <c r="O585" i="10" s="1"/>
  <c r="N586" i="10"/>
  <c r="O586" i="10" s="1"/>
  <c r="N587" i="10"/>
  <c r="O587" i="10" s="1"/>
  <c r="N588" i="10"/>
  <c r="O588" i="10" s="1"/>
  <c r="N589" i="10"/>
  <c r="O589" i="10" s="1"/>
  <c r="N590" i="10"/>
  <c r="O590" i="10" s="1"/>
  <c r="N591" i="10"/>
  <c r="O591" i="10" s="1"/>
  <c r="N592" i="10"/>
  <c r="O592" i="10" s="1"/>
  <c r="N593" i="10"/>
  <c r="O593" i="10" s="1"/>
  <c r="N594" i="10"/>
  <c r="O594" i="10" s="1"/>
  <c r="N595" i="10"/>
  <c r="O595" i="10" s="1"/>
  <c r="N596" i="10"/>
  <c r="O596" i="10" s="1"/>
  <c r="N597" i="10"/>
  <c r="O597" i="10" s="1"/>
  <c r="N598" i="10"/>
  <c r="O598" i="10" s="1"/>
  <c r="N599" i="10"/>
  <c r="O599" i="10" s="1"/>
  <c r="N600" i="10"/>
  <c r="O600" i="10" s="1"/>
  <c r="N601" i="10"/>
  <c r="O601" i="10" s="1"/>
  <c r="N602" i="10"/>
  <c r="O602" i="10" s="1"/>
  <c r="N603" i="10"/>
  <c r="O603" i="10" s="1"/>
  <c r="N604" i="10"/>
  <c r="O604" i="10" s="1"/>
  <c r="N605" i="10"/>
  <c r="O605" i="10" s="1"/>
  <c r="N606" i="10"/>
  <c r="O606" i="10" s="1"/>
  <c r="N607" i="10"/>
  <c r="O607" i="10" s="1"/>
  <c r="N608" i="10"/>
  <c r="O608" i="10" s="1"/>
  <c r="N609" i="10"/>
  <c r="O609" i="10" s="1"/>
  <c r="N610" i="10"/>
  <c r="O610" i="10" s="1"/>
  <c r="N611" i="10"/>
  <c r="O611" i="10" s="1"/>
  <c r="N612" i="10"/>
  <c r="O612" i="10" s="1"/>
  <c r="N613" i="10"/>
  <c r="O613" i="10" s="1"/>
  <c r="N614" i="10"/>
  <c r="O614" i="10" s="1"/>
  <c r="N615" i="10"/>
  <c r="O615" i="10" s="1"/>
  <c r="N616" i="10"/>
  <c r="O616" i="10" s="1"/>
  <c r="N617" i="10"/>
  <c r="O617" i="10" s="1"/>
  <c r="N618" i="10"/>
  <c r="O618" i="10" s="1"/>
  <c r="N619" i="10"/>
  <c r="O619" i="10" s="1"/>
  <c r="N620" i="10"/>
  <c r="O620" i="10" s="1"/>
  <c r="N621" i="10"/>
  <c r="O621" i="10" s="1"/>
  <c r="N622" i="10"/>
  <c r="O622" i="10" s="1"/>
  <c r="N623" i="10"/>
  <c r="O623" i="10" s="1"/>
  <c r="N624" i="10"/>
  <c r="O624" i="10" s="1"/>
  <c r="N625" i="10"/>
  <c r="O625" i="10" s="1"/>
  <c r="N626" i="10"/>
  <c r="O626" i="10" s="1"/>
  <c r="N627" i="10"/>
  <c r="O627" i="10" s="1"/>
  <c r="N628" i="10"/>
  <c r="O628" i="10" s="1"/>
  <c r="N629" i="10"/>
  <c r="O629" i="10" s="1"/>
  <c r="N630" i="10"/>
  <c r="O630" i="10" s="1"/>
  <c r="N631" i="10"/>
  <c r="O631" i="10" s="1"/>
  <c r="N632" i="10"/>
  <c r="O632" i="10" s="1"/>
  <c r="N633" i="10"/>
  <c r="O633" i="10" s="1"/>
  <c r="N634" i="10"/>
  <c r="O634" i="10" s="1"/>
  <c r="N635" i="10"/>
  <c r="O635" i="10" s="1"/>
  <c r="N636" i="10"/>
  <c r="O636" i="10" s="1"/>
  <c r="N637" i="10"/>
  <c r="O637" i="10" s="1"/>
  <c r="N638" i="10"/>
  <c r="O638" i="10" s="1"/>
  <c r="N639" i="10"/>
  <c r="O639" i="10" s="1"/>
  <c r="N640" i="10"/>
  <c r="O640" i="10" s="1"/>
  <c r="N641" i="10"/>
  <c r="O641" i="10" s="1"/>
  <c r="N642" i="10"/>
  <c r="O642" i="10" s="1"/>
  <c r="N643" i="10"/>
  <c r="O643" i="10" s="1"/>
  <c r="N644" i="10"/>
  <c r="O644" i="10" s="1"/>
  <c r="N645" i="10"/>
  <c r="O645" i="10" s="1"/>
  <c r="N646" i="10"/>
  <c r="O646" i="10" s="1"/>
  <c r="N647" i="10"/>
  <c r="O647" i="10" s="1"/>
  <c r="N648" i="10"/>
  <c r="O648" i="10" s="1"/>
  <c r="N649" i="10"/>
  <c r="O649" i="10" s="1"/>
  <c r="N650" i="10"/>
  <c r="O650" i="10" s="1"/>
  <c r="N651" i="10"/>
  <c r="O651" i="10" s="1"/>
  <c r="N652" i="10"/>
  <c r="O652" i="10" s="1"/>
  <c r="N653" i="10"/>
  <c r="O653" i="10" s="1"/>
  <c r="N654" i="10"/>
  <c r="O654" i="10" s="1"/>
  <c r="N655" i="10"/>
  <c r="O655" i="10" s="1"/>
  <c r="N656" i="10"/>
  <c r="O656" i="10" s="1"/>
  <c r="N657" i="10"/>
  <c r="O657" i="10" s="1"/>
  <c r="N658" i="10"/>
  <c r="O658" i="10" s="1"/>
  <c r="N659" i="10"/>
  <c r="O659" i="10" s="1"/>
  <c r="N660" i="10"/>
  <c r="O660" i="10" s="1"/>
  <c r="N661" i="10"/>
  <c r="O661" i="10" s="1"/>
  <c r="N662" i="10"/>
  <c r="O662" i="10" s="1"/>
  <c r="N663" i="10"/>
  <c r="O663" i="10" s="1"/>
  <c r="N664" i="10"/>
  <c r="O664" i="10" s="1"/>
  <c r="N665" i="10"/>
  <c r="O665" i="10" s="1"/>
  <c r="N666" i="10"/>
  <c r="O666" i="10" s="1"/>
  <c r="N667" i="10"/>
  <c r="O667" i="10" s="1"/>
  <c r="N668" i="10"/>
  <c r="O668" i="10" s="1"/>
  <c r="N669" i="10"/>
  <c r="O669" i="10" s="1"/>
  <c r="N670" i="10"/>
  <c r="O670" i="10" s="1"/>
  <c r="N671" i="10"/>
  <c r="O671" i="10" s="1"/>
  <c r="N672" i="10"/>
  <c r="O672" i="10" s="1"/>
  <c r="N673" i="10"/>
  <c r="O673" i="10" s="1"/>
  <c r="N674" i="10"/>
  <c r="O674" i="10" s="1"/>
  <c r="N675" i="10"/>
  <c r="O675" i="10" s="1"/>
  <c r="N676" i="10"/>
  <c r="O676" i="10" s="1"/>
  <c r="N677" i="10"/>
  <c r="O677" i="10" s="1"/>
  <c r="N678" i="10"/>
  <c r="O678" i="10" s="1"/>
  <c r="N679" i="10"/>
  <c r="O679" i="10" s="1"/>
  <c r="N680" i="10"/>
  <c r="O680" i="10" s="1"/>
  <c r="N681" i="10"/>
  <c r="O681" i="10" s="1"/>
  <c r="N682" i="10"/>
  <c r="O682" i="10" s="1"/>
  <c r="N683" i="10"/>
  <c r="O683" i="10" s="1"/>
  <c r="N684" i="10"/>
  <c r="O684" i="10" s="1"/>
  <c r="N685" i="10"/>
  <c r="O685" i="10" s="1"/>
  <c r="N686" i="10"/>
  <c r="O686" i="10" s="1"/>
  <c r="N687" i="10"/>
  <c r="O687" i="10" s="1"/>
  <c r="N688" i="10"/>
  <c r="O688" i="10" s="1"/>
  <c r="N689" i="10"/>
  <c r="O689" i="10" s="1"/>
  <c r="N690" i="10"/>
  <c r="O690" i="10" s="1"/>
  <c r="N691" i="10"/>
  <c r="O691" i="10" s="1"/>
  <c r="N692" i="10"/>
  <c r="O692" i="10" s="1"/>
  <c r="N693" i="10"/>
  <c r="O693" i="10" s="1"/>
  <c r="N694" i="10"/>
  <c r="O694" i="10" s="1"/>
  <c r="N695" i="10"/>
  <c r="O695" i="10" s="1"/>
  <c r="N696" i="10"/>
  <c r="O696" i="10" s="1"/>
  <c r="N697" i="10"/>
  <c r="O697" i="10" s="1"/>
  <c r="N698" i="10"/>
  <c r="O698" i="10" s="1"/>
  <c r="N699" i="10"/>
  <c r="O699" i="10" s="1"/>
  <c r="N700" i="10"/>
  <c r="O700" i="10" s="1"/>
  <c r="N701" i="10"/>
  <c r="O701" i="10" s="1"/>
  <c r="N702" i="10"/>
  <c r="O702" i="10" s="1"/>
  <c r="N703" i="10"/>
  <c r="O703" i="10" s="1"/>
  <c r="N704" i="10"/>
  <c r="O704" i="10" s="1"/>
  <c r="N705" i="10"/>
  <c r="O705" i="10" s="1"/>
  <c r="N706" i="10"/>
  <c r="O706" i="10" s="1"/>
  <c r="N707" i="10"/>
  <c r="O707" i="10" s="1"/>
  <c r="N708" i="10"/>
  <c r="O708" i="10" s="1"/>
  <c r="N709" i="10"/>
  <c r="O709" i="10" s="1"/>
  <c r="N710" i="10"/>
  <c r="O710" i="10" s="1"/>
  <c r="N711" i="10"/>
  <c r="O711" i="10" s="1"/>
  <c r="N712" i="10"/>
  <c r="O712" i="10" s="1"/>
  <c r="N713" i="10"/>
  <c r="O713" i="10" s="1"/>
  <c r="N714" i="10"/>
  <c r="O714" i="10" s="1"/>
  <c r="N715" i="10"/>
  <c r="O715" i="10" s="1"/>
  <c r="N716" i="10"/>
  <c r="O716" i="10" s="1"/>
  <c r="N717" i="10"/>
  <c r="O717" i="10" s="1"/>
  <c r="N718" i="10"/>
  <c r="O718" i="10" s="1"/>
  <c r="N719" i="10"/>
  <c r="O719" i="10" s="1"/>
  <c r="N720" i="10"/>
  <c r="O720" i="10" s="1"/>
  <c r="N721" i="10"/>
  <c r="O721" i="10" s="1"/>
  <c r="N722" i="10"/>
  <c r="O722" i="10" s="1"/>
  <c r="N723" i="10"/>
  <c r="O723" i="10" s="1"/>
  <c r="N724" i="10"/>
  <c r="O724" i="10" s="1"/>
  <c r="N725" i="10"/>
  <c r="O725" i="10" s="1"/>
  <c r="N726" i="10"/>
  <c r="O726" i="10" s="1"/>
  <c r="N727" i="10"/>
  <c r="O727" i="10" s="1"/>
  <c r="N728" i="10"/>
  <c r="O728" i="10" s="1"/>
  <c r="N729" i="10"/>
  <c r="O729" i="10" s="1"/>
  <c r="N730" i="10"/>
  <c r="O730" i="10" s="1"/>
  <c r="N731" i="10"/>
  <c r="O731" i="10" s="1"/>
  <c r="N732" i="10"/>
  <c r="O732" i="10" s="1"/>
  <c r="N733" i="10"/>
  <c r="O733" i="10" s="1"/>
  <c r="N734" i="10"/>
  <c r="O734" i="10" s="1"/>
  <c r="N735" i="10"/>
  <c r="O735" i="10" s="1"/>
  <c r="N736" i="10"/>
  <c r="O736" i="10" s="1"/>
  <c r="N737" i="10"/>
  <c r="O737" i="10" s="1"/>
  <c r="N738" i="10"/>
  <c r="O738" i="10" s="1"/>
  <c r="N739" i="10"/>
  <c r="O739" i="10" s="1"/>
  <c r="N740" i="10"/>
  <c r="O740" i="10" s="1"/>
  <c r="N741" i="10"/>
  <c r="O741" i="10" s="1"/>
  <c r="N742" i="10"/>
  <c r="O742" i="10" s="1"/>
  <c r="N743" i="10"/>
  <c r="O743" i="10" s="1"/>
  <c r="N744" i="10"/>
  <c r="O744" i="10" s="1"/>
  <c r="N745" i="10"/>
  <c r="O745" i="10" s="1"/>
  <c r="N746" i="10"/>
  <c r="O746" i="10" s="1"/>
  <c r="N747" i="10"/>
  <c r="O747" i="10" s="1"/>
  <c r="N748" i="10"/>
  <c r="O748" i="10" s="1"/>
  <c r="N749" i="10"/>
  <c r="O749" i="10" s="1"/>
  <c r="N750" i="10"/>
  <c r="O750" i="10" s="1"/>
  <c r="N751" i="10"/>
  <c r="O751" i="10" s="1"/>
  <c r="N752" i="10"/>
  <c r="O752" i="10" s="1"/>
  <c r="N753" i="10"/>
  <c r="O753" i="10" s="1"/>
  <c r="N754" i="10"/>
  <c r="O754" i="10" s="1"/>
  <c r="N755" i="10"/>
  <c r="O755" i="10" s="1"/>
  <c r="N756" i="10"/>
  <c r="O756" i="10" s="1"/>
  <c r="N757" i="10"/>
  <c r="O757" i="10" s="1"/>
  <c r="N758" i="10"/>
  <c r="O758" i="10" s="1"/>
  <c r="N759" i="10"/>
  <c r="O759" i="10" s="1"/>
  <c r="N760" i="10"/>
  <c r="O760" i="10" s="1"/>
  <c r="N761" i="10"/>
  <c r="O761" i="10" s="1"/>
  <c r="N762" i="10"/>
  <c r="O762" i="10" s="1"/>
  <c r="N763" i="10"/>
  <c r="O763" i="10" s="1"/>
  <c r="N764" i="10"/>
  <c r="O764" i="10" s="1"/>
  <c r="N765" i="10"/>
  <c r="O765" i="10" s="1"/>
  <c r="N766" i="10"/>
  <c r="O766" i="10" s="1"/>
  <c r="N767" i="10"/>
  <c r="O767" i="10" s="1"/>
  <c r="N768" i="10"/>
  <c r="O768" i="10" s="1"/>
  <c r="N769" i="10"/>
  <c r="O769" i="10" s="1"/>
  <c r="N770" i="10"/>
  <c r="O770" i="10" s="1"/>
  <c r="N771" i="10"/>
  <c r="O771" i="10" s="1"/>
  <c r="N772" i="10"/>
  <c r="O772" i="10" s="1"/>
  <c r="N773" i="10"/>
  <c r="O773" i="10" s="1"/>
  <c r="N774" i="10"/>
  <c r="O774" i="10" s="1"/>
  <c r="N775" i="10"/>
  <c r="O775" i="10" s="1"/>
  <c r="N776" i="10"/>
  <c r="O776" i="10" s="1"/>
  <c r="N777" i="10"/>
  <c r="O777" i="10" s="1"/>
  <c r="N778" i="10"/>
  <c r="O778" i="10" s="1"/>
  <c r="N779" i="10"/>
  <c r="O779" i="10" s="1"/>
  <c r="N780" i="10"/>
  <c r="O780" i="10" s="1"/>
  <c r="N781" i="10"/>
  <c r="O781" i="10" s="1"/>
  <c r="N782" i="10"/>
  <c r="O782" i="10" s="1"/>
  <c r="N783" i="10"/>
  <c r="O783" i="10" s="1"/>
  <c r="N784" i="10"/>
  <c r="O784" i="10" s="1"/>
  <c r="N785" i="10"/>
  <c r="O785" i="10" s="1"/>
  <c r="N786" i="10"/>
  <c r="O786" i="10" s="1"/>
  <c r="N787" i="10"/>
  <c r="O787" i="10" s="1"/>
  <c r="N788" i="10"/>
  <c r="O788" i="10" s="1"/>
  <c r="N789" i="10"/>
  <c r="O789" i="10" s="1"/>
  <c r="N790" i="10"/>
  <c r="O790" i="10" s="1"/>
  <c r="N791" i="10"/>
  <c r="O791" i="10" s="1"/>
  <c r="N792" i="10"/>
  <c r="O792" i="10" s="1"/>
  <c r="N793" i="10"/>
  <c r="O793" i="10" s="1"/>
  <c r="N794" i="10"/>
  <c r="O794" i="10" s="1"/>
  <c r="N795" i="10"/>
  <c r="O795" i="10" s="1"/>
  <c r="N796" i="10"/>
  <c r="O796" i="10" s="1"/>
  <c r="N797" i="10"/>
  <c r="O797" i="10" s="1"/>
  <c r="N798" i="10"/>
  <c r="O798" i="10" s="1"/>
  <c r="N799" i="10"/>
  <c r="O799" i="10" s="1"/>
  <c r="N800" i="10"/>
  <c r="O800" i="10" s="1"/>
  <c r="N801" i="10"/>
  <c r="O801" i="10" s="1"/>
  <c r="N802" i="10"/>
  <c r="O802" i="10" s="1"/>
  <c r="N803" i="10"/>
  <c r="O803" i="10" s="1"/>
  <c r="N804" i="10"/>
  <c r="O804" i="10" s="1"/>
  <c r="N805" i="10"/>
  <c r="O805" i="10" s="1"/>
  <c r="N806" i="10"/>
  <c r="O806" i="10" s="1"/>
  <c r="N807" i="10"/>
  <c r="O807" i="10" s="1"/>
  <c r="N808" i="10"/>
  <c r="O808" i="10" s="1"/>
  <c r="N809" i="10"/>
  <c r="O809" i="10" s="1"/>
  <c r="N810" i="10"/>
  <c r="O810" i="10" s="1"/>
  <c r="N811" i="10"/>
  <c r="O811" i="10" s="1"/>
  <c r="N812" i="10"/>
  <c r="O812" i="10" s="1"/>
  <c r="N813" i="10"/>
  <c r="O813" i="10" s="1"/>
  <c r="N814" i="10"/>
  <c r="O814" i="10" s="1"/>
  <c r="N815" i="10"/>
  <c r="O815" i="10" s="1"/>
  <c r="N816" i="10"/>
  <c r="O816" i="10" s="1"/>
  <c r="N817" i="10"/>
  <c r="O817" i="10" s="1"/>
  <c r="N818" i="10"/>
  <c r="O818" i="10" s="1"/>
  <c r="N819" i="10"/>
  <c r="O819" i="10" s="1"/>
  <c r="N820" i="10"/>
  <c r="O820" i="10" s="1"/>
  <c r="N821" i="10"/>
  <c r="O821" i="10" s="1"/>
  <c r="N822" i="10"/>
  <c r="O822" i="10" s="1"/>
  <c r="N823" i="10"/>
  <c r="O823" i="10" s="1"/>
  <c r="N824" i="10"/>
  <c r="O824" i="10" s="1"/>
  <c r="N825" i="10"/>
  <c r="O825" i="10" s="1"/>
  <c r="N826" i="10"/>
  <c r="O826" i="10" s="1"/>
  <c r="N827" i="10"/>
  <c r="O827" i="10" s="1"/>
  <c r="N828" i="10"/>
  <c r="O828" i="10" s="1"/>
  <c r="N829" i="10"/>
  <c r="O829" i="10" s="1"/>
  <c r="N830" i="10"/>
  <c r="O830" i="10" s="1"/>
  <c r="N831" i="10"/>
  <c r="O831" i="10" s="1"/>
  <c r="N832" i="10"/>
  <c r="O832" i="10" s="1"/>
  <c r="N833" i="10"/>
  <c r="O833" i="10" s="1"/>
  <c r="N834" i="10"/>
  <c r="O834" i="10" s="1"/>
  <c r="N835" i="10"/>
  <c r="O835" i="10" s="1"/>
  <c r="N836" i="10"/>
  <c r="O836" i="10" s="1"/>
  <c r="N837" i="10"/>
  <c r="O837" i="10" s="1"/>
  <c r="N838" i="10"/>
  <c r="O838" i="10" s="1"/>
  <c r="N839" i="10"/>
  <c r="O839" i="10" s="1"/>
  <c r="N840" i="10"/>
  <c r="O840" i="10" s="1"/>
  <c r="N841" i="10"/>
  <c r="O841" i="10" s="1"/>
  <c r="N842" i="10"/>
  <c r="O842" i="10" s="1"/>
  <c r="N843" i="10"/>
  <c r="O843" i="10" s="1"/>
  <c r="N844" i="10"/>
  <c r="O844" i="10" s="1"/>
  <c r="N845" i="10"/>
  <c r="O845" i="10" s="1"/>
  <c r="N846" i="10"/>
  <c r="O846" i="10" s="1"/>
  <c r="N847" i="10"/>
  <c r="O847" i="10" s="1"/>
  <c r="N848" i="10"/>
  <c r="O848" i="10" s="1"/>
  <c r="N849" i="10"/>
  <c r="O849" i="10" s="1"/>
  <c r="N850" i="10"/>
  <c r="O850" i="10" s="1"/>
  <c r="N851" i="10"/>
  <c r="O851" i="10" s="1"/>
  <c r="N852" i="10"/>
  <c r="O852" i="10" s="1"/>
  <c r="N853" i="10"/>
  <c r="O853" i="10" s="1"/>
  <c r="N854" i="10"/>
  <c r="O854" i="10" s="1"/>
  <c r="N855" i="10"/>
  <c r="O855" i="10" s="1"/>
  <c r="N856" i="10"/>
  <c r="O856" i="10" s="1"/>
  <c r="N857" i="10"/>
  <c r="O857" i="10" s="1"/>
  <c r="N858" i="10"/>
  <c r="O858" i="10" s="1"/>
  <c r="N859" i="10"/>
  <c r="O859" i="10" s="1"/>
  <c r="N860" i="10"/>
  <c r="O860" i="10" s="1"/>
  <c r="N861" i="10"/>
  <c r="O861" i="10" s="1"/>
  <c r="N862" i="10"/>
  <c r="O862" i="10" s="1"/>
  <c r="N863" i="10"/>
  <c r="O863" i="10" s="1"/>
  <c r="N864" i="10"/>
  <c r="O864" i="10" s="1"/>
  <c r="N865" i="10"/>
  <c r="O865" i="10" s="1"/>
  <c r="N866" i="10"/>
  <c r="O866" i="10" s="1"/>
  <c r="N867" i="10"/>
  <c r="O867" i="10" s="1"/>
  <c r="N868" i="10"/>
  <c r="O868" i="10" s="1"/>
  <c r="N869" i="10"/>
  <c r="O869" i="10" s="1"/>
  <c r="N870" i="10"/>
  <c r="O870" i="10" s="1"/>
  <c r="N871" i="10"/>
  <c r="O871" i="10" s="1"/>
  <c r="N872" i="10"/>
  <c r="O872" i="10" s="1"/>
  <c r="N873" i="10"/>
  <c r="O873" i="10" s="1"/>
  <c r="N874" i="10"/>
  <c r="O874" i="10" s="1"/>
  <c r="N875" i="10"/>
  <c r="O875" i="10" s="1"/>
  <c r="N876" i="10"/>
  <c r="O876" i="10" s="1"/>
  <c r="N877" i="10"/>
  <c r="O877" i="10" s="1"/>
  <c r="N878" i="10"/>
  <c r="O878" i="10" s="1"/>
  <c r="N879" i="10"/>
  <c r="O879" i="10" s="1"/>
  <c r="N880" i="10"/>
  <c r="O880" i="10" s="1"/>
  <c r="N881" i="10"/>
  <c r="O881" i="10" s="1"/>
  <c r="N882" i="10"/>
  <c r="O882" i="10" s="1"/>
  <c r="N883" i="10"/>
  <c r="O883" i="10" s="1"/>
  <c r="N884" i="10"/>
  <c r="O884" i="10" s="1"/>
  <c r="N885" i="10"/>
  <c r="O885" i="10" s="1"/>
  <c r="N886" i="10"/>
  <c r="O886" i="10" s="1"/>
  <c r="N887" i="10"/>
  <c r="O887" i="10" s="1"/>
  <c r="N888" i="10"/>
  <c r="O888" i="10" s="1"/>
  <c r="N889" i="10"/>
  <c r="O889" i="10" s="1"/>
  <c r="N890" i="10"/>
  <c r="O890" i="10" s="1"/>
  <c r="N891" i="10"/>
  <c r="O891" i="10" s="1"/>
  <c r="N892" i="10"/>
  <c r="O892" i="10" s="1"/>
  <c r="N893" i="10"/>
  <c r="O893" i="10" s="1"/>
  <c r="N894" i="10"/>
  <c r="O894" i="10" s="1"/>
  <c r="N895" i="10"/>
  <c r="O895" i="10" s="1"/>
  <c r="N896" i="10"/>
  <c r="O896" i="10" s="1"/>
  <c r="N897" i="10"/>
  <c r="O897" i="10" s="1"/>
  <c r="N898" i="10"/>
  <c r="O898" i="10" s="1"/>
  <c r="N899" i="10"/>
  <c r="O899" i="10" s="1"/>
  <c r="N900" i="10"/>
  <c r="O900" i="10" s="1"/>
  <c r="N901" i="10"/>
  <c r="O901" i="10" s="1"/>
  <c r="N902" i="10"/>
  <c r="O902" i="10" s="1"/>
  <c r="N903" i="10"/>
  <c r="O903" i="10" s="1"/>
  <c r="N904" i="10"/>
  <c r="O904" i="10" s="1"/>
  <c r="N905" i="10"/>
  <c r="O905" i="10" s="1"/>
  <c r="N906" i="10"/>
  <c r="O906" i="10" s="1"/>
  <c r="N907" i="10"/>
  <c r="O907" i="10" s="1"/>
  <c r="N908" i="10"/>
  <c r="O908" i="10" s="1"/>
  <c r="N909" i="10"/>
  <c r="O909" i="10" s="1"/>
  <c r="N910" i="10"/>
  <c r="O910" i="10" s="1"/>
  <c r="N911" i="10"/>
  <c r="O911" i="10" s="1"/>
  <c r="N912" i="10"/>
  <c r="O912" i="10" s="1"/>
  <c r="N913" i="10"/>
  <c r="O913" i="10" s="1"/>
  <c r="N914" i="10"/>
  <c r="O914" i="10" s="1"/>
  <c r="N915" i="10"/>
  <c r="O915" i="10" s="1"/>
  <c r="N916" i="10"/>
  <c r="O916" i="10" s="1"/>
  <c r="N917" i="10"/>
  <c r="O917" i="10" s="1"/>
  <c r="N918" i="10"/>
  <c r="O918" i="10" s="1"/>
  <c r="N919" i="10"/>
  <c r="O919" i="10" s="1"/>
  <c r="N920" i="10"/>
  <c r="O920" i="10" s="1"/>
  <c r="N921" i="10"/>
  <c r="O921" i="10" s="1"/>
  <c r="N922" i="10"/>
  <c r="O922" i="10" s="1"/>
  <c r="N923" i="10"/>
  <c r="O923" i="10" s="1"/>
  <c r="N924" i="10"/>
  <c r="O924" i="10" s="1"/>
  <c r="N925" i="10"/>
  <c r="O925" i="10" s="1"/>
  <c r="N926" i="10"/>
  <c r="O926" i="10" s="1"/>
  <c r="N927" i="10"/>
  <c r="O927" i="10" s="1"/>
  <c r="N928" i="10"/>
  <c r="O928" i="10" s="1"/>
  <c r="N929" i="10"/>
  <c r="O929" i="10" s="1"/>
  <c r="N930" i="10"/>
  <c r="O930" i="10" s="1"/>
  <c r="N931" i="10"/>
  <c r="O931" i="10" s="1"/>
  <c r="N932" i="10"/>
  <c r="O932" i="10" s="1"/>
  <c r="N933" i="10"/>
  <c r="O933" i="10" s="1"/>
  <c r="N934" i="10"/>
  <c r="O934" i="10" s="1"/>
  <c r="N935" i="10"/>
  <c r="O935" i="10" s="1"/>
  <c r="N936" i="10"/>
  <c r="O936" i="10" s="1"/>
  <c r="N937" i="10"/>
  <c r="O937" i="10" s="1"/>
  <c r="N938" i="10"/>
  <c r="O938" i="10" s="1"/>
  <c r="N939" i="10"/>
  <c r="O939" i="10" s="1"/>
  <c r="N940" i="10"/>
  <c r="O940" i="10" s="1"/>
  <c r="N941" i="10"/>
  <c r="O941" i="10" s="1"/>
  <c r="N942" i="10"/>
  <c r="O942" i="10" s="1"/>
  <c r="N943" i="10"/>
  <c r="O943" i="10" s="1"/>
  <c r="N944" i="10"/>
  <c r="O944" i="10" s="1"/>
  <c r="N945" i="10"/>
  <c r="O945" i="10" s="1"/>
  <c r="N946" i="10"/>
  <c r="O946" i="10" s="1"/>
  <c r="N947" i="10"/>
  <c r="O947" i="10" s="1"/>
  <c r="N948" i="10"/>
  <c r="O948" i="10" s="1"/>
  <c r="N949" i="10"/>
  <c r="O949" i="10" s="1"/>
  <c r="N950" i="10"/>
  <c r="O950" i="10" s="1"/>
  <c r="N951" i="10"/>
  <c r="O951" i="10" s="1"/>
  <c r="N952" i="10"/>
  <c r="O952" i="10" s="1"/>
  <c r="N953" i="10"/>
  <c r="O953" i="10" s="1"/>
  <c r="N954" i="10"/>
  <c r="O954" i="10" s="1"/>
  <c r="N955" i="10"/>
  <c r="O955" i="10" s="1"/>
  <c r="N956" i="10"/>
  <c r="O956" i="10" s="1"/>
  <c r="N957" i="10"/>
  <c r="O957" i="10" s="1"/>
  <c r="N958" i="10"/>
  <c r="O958" i="10" s="1"/>
  <c r="N959" i="10"/>
  <c r="O959" i="10" s="1"/>
  <c r="N960" i="10"/>
  <c r="O960" i="10" s="1"/>
  <c r="N961" i="10"/>
  <c r="O961" i="10" s="1"/>
  <c r="N962" i="10"/>
  <c r="O962" i="10" s="1"/>
  <c r="N963" i="10"/>
  <c r="O963" i="10" s="1"/>
  <c r="N964" i="10"/>
  <c r="O964" i="10" s="1"/>
  <c r="N965" i="10"/>
  <c r="O965" i="10" s="1"/>
  <c r="N966" i="10"/>
  <c r="O966" i="10" s="1"/>
  <c r="N967" i="10"/>
  <c r="O967" i="10" s="1"/>
  <c r="N968" i="10"/>
  <c r="O968" i="10" s="1"/>
  <c r="N969" i="10"/>
  <c r="O969" i="10" s="1"/>
  <c r="N970" i="10"/>
  <c r="O970" i="10" s="1"/>
  <c r="N971" i="10"/>
  <c r="O971" i="10" s="1"/>
  <c r="N972" i="10"/>
  <c r="O972" i="10" s="1"/>
  <c r="N973" i="10"/>
  <c r="O973" i="10" s="1"/>
  <c r="N974" i="10"/>
  <c r="O974" i="10" s="1"/>
  <c r="N975" i="10"/>
  <c r="O975" i="10" s="1"/>
  <c r="N976" i="10"/>
  <c r="O976" i="10" s="1"/>
  <c r="N977" i="10"/>
  <c r="O977" i="10" s="1"/>
  <c r="N978" i="10"/>
  <c r="O978" i="10" s="1"/>
  <c r="N979" i="10"/>
  <c r="O979" i="10" s="1"/>
  <c r="N980" i="10"/>
  <c r="O980" i="10" s="1"/>
  <c r="N981" i="10"/>
  <c r="O981" i="10" s="1"/>
  <c r="N982" i="10"/>
  <c r="O982" i="10" s="1"/>
  <c r="N983" i="10"/>
  <c r="O983" i="10" s="1"/>
  <c r="N984" i="10"/>
  <c r="O984" i="10" s="1"/>
  <c r="N985" i="10"/>
  <c r="O985" i="10" s="1"/>
  <c r="N986" i="10"/>
  <c r="O986" i="10" s="1"/>
  <c r="N987" i="10"/>
  <c r="O987" i="10" s="1"/>
  <c r="N988" i="10"/>
  <c r="O988" i="10" s="1"/>
  <c r="N989" i="10"/>
  <c r="O989" i="10" s="1"/>
  <c r="N990" i="10"/>
  <c r="O990" i="10" s="1"/>
  <c r="N991" i="10"/>
  <c r="O991" i="10" s="1"/>
  <c r="N992" i="10"/>
  <c r="O992" i="10" s="1"/>
  <c r="N993" i="10"/>
  <c r="O993" i="10" s="1"/>
  <c r="N994" i="10"/>
  <c r="O994" i="10" s="1"/>
  <c r="N995" i="10"/>
  <c r="O995" i="10" s="1"/>
  <c r="N996" i="10"/>
  <c r="O996" i="10" s="1"/>
  <c r="N997" i="10"/>
  <c r="O997" i="10" s="1"/>
  <c r="N998" i="10"/>
  <c r="O998" i="10" s="1"/>
  <c r="N999" i="10"/>
  <c r="O999" i="10" s="1"/>
  <c r="N1000" i="10"/>
  <c r="O1000" i="10" s="1"/>
  <c r="N1001" i="10"/>
  <c r="O1001" i="10" s="1"/>
  <c r="N1002" i="10"/>
  <c r="O1002" i="10" s="1"/>
  <c r="N1003" i="10"/>
  <c r="O1003" i="10" s="1"/>
  <c r="N1004" i="10"/>
  <c r="O1004" i="10" s="1"/>
  <c r="N1005" i="10"/>
  <c r="O1005" i="10" s="1"/>
  <c r="N1006" i="10"/>
  <c r="O1006" i="10" s="1"/>
  <c r="N1007" i="10"/>
  <c r="O1007" i="10" s="1"/>
  <c r="N1008" i="10"/>
  <c r="O1008" i="10" s="1"/>
  <c r="N1009" i="10"/>
  <c r="O1009" i="10" s="1"/>
  <c r="N1010" i="10"/>
  <c r="O1010" i="10" s="1"/>
  <c r="N1011" i="10"/>
  <c r="O1011" i="10" s="1"/>
  <c r="N1012" i="10"/>
  <c r="O1012" i="10" s="1"/>
  <c r="N1013" i="10"/>
  <c r="O1013" i="10" s="1"/>
  <c r="N1014" i="10"/>
  <c r="O1014" i="10" s="1"/>
  <c r="N1015" i="10"/>
  <c r="O1015" i="10" s="1"/>
  <c r="N1016" i="10"/>
  <c r="O1016" i="10" s="1"/>
  <c r="N1017" i="10"/>
  <c r="O1017" i="10" s="1"/>
  <c r="N1018" i="10"/>
  <c r="O1018" i="10" s="1"/>
  <c r="N1019" i="10"/>
  <c r="O1019" i="10" s="1"/>
  <c r="N1020" i="10"/>
  <c r="O1020" i="10" s="1"/>
  <c r="N1021" i="10"/>
  <c r="O1021" i="10" s="1"/>
  <c r="N1022" i="10"/>
  <c r="O1022" i="10" s="1"/>
  <c r="N1023" i="10"/>
  <c r="O1023" i="10" s="1"/>
  <c r="N1024" i="10"/>
  <c r="O1024" i="10" s="1"/>
  <c r="N1025" i="10"/>
  <c r="O1025" i="10" s="1"/>
  <c r="N1026" i="10"/>
  <c r="O1026" i="10" s="1"/>
  <c r="N1027" i="10"/>
  <c r="O1027" i="10" s="1"/>
  <c r="N1028" i="10"/>
  <c r="O1028" i="10" s="1"/>
  <c r="N1029" i="10"/>
  <c r="O1029" i="10" s="1"/>
  <c r="N1030" i="10"/>
  <c r="O1030" i="10" s="1"/>
  <c r="N1031" i="10"/>
  <c r="O1031" i="10" s="1"/>
  <c r="N1032" i="10"/>
  <c r="O1032" i="10" s="1"/>
  <c r="N1033" i="10"/>
  <c r="O1033" i="10" s="1"/>
  <c r="N1034" i="10"/>
  <c r="O1034" i="10" s="1"/>
  <c r="N1035" i="10"/>
  <c r="O1035" i="10" s="1"/>
  <c r="N1036" i="10"/>
  <c r="O1036" i="10" s="1"/>
  <c r="N1037" i="10"/>
  <c r="O1037" i="10" s="1"/>
  <c r="N1038" i="10"/>
  <c r="O1038" i="10" s="1"/>
  <c r="N1039" i="10"/>
  <c r="O1039" i="10" s="1"/>
  <c r="N1040" i="10"/>
  <c r="O1040" i="10" s="1"/>
  <c r="N1041" i="10"/>
  <c r="O1041" i="10" s="1"/>
  <c r="N1042" i="10"/>
  <c r="O1042" i="10" s="1"/>
  <c r="N1043" i="10"/>
  <c r="O1043" i="10" s="1"/>
  <c r="N1044" i="10"/>
  <c r="O1044" i="10" s="1"/>
  <c r="N1045" i="10"/>
  <c r="O1045" i="10" s="1"/>
  <c r="N1046" i="10"/>
  <c r="O1046" i="10" s="1"/>
  <c r="N1047" i="10"/>
  <c r="O1047" i="10" s="1"/>
  <c r="N1048" i="10"/>
  <c r="O1048" i="10" s="1"/>
  <c r="N1049" i="10"/>
  <c r="O1049" i="10" s="1"/>
  <c r="N1050" i="10"/>
  <c r="O1050" i="10" s="1"/>
  <c r="N1051" i="10"/>
  <c r="O1051" i="10" s="1"/>
  <c r="N1052" i="10"/>
  <c r="O1052" i="10" s="1"/>
  <c r="N1053" i="10"/>
  <c r="O1053" i="10" s="1"/>
  <c r="N1054" i="10"/>
  <c r="O1054" i="10" s="1"/>
  <c r="N1055" i="10"/>
  <c r="O1055" i="10" s="1"/>
  <c r="N1056" i="10"/>
  <c r="O1056" i="10" s="1"/>
  <c r="N1057" i="10"/>
  <c r="O1057" i="10" s="1"/>
  <c r="N1058" i="10"/>
  <c r="O1058" i="10" s="1"/>
  <c r="N1059" i="10"/>
  <c r="O1059" i="10" s="1"/>
  <c r="N1060" i="10"/>
  <c r="O1060" i="10" s="1"/>
  <c r="N1061" i="10"/>
  <c r="O1061" i="10" s="1"/>
  <c r="N1062" i="10"/>
  <c r="O1062" i="10" s="1"/>
  <c r="N1063" i="10"/>
  <c r="O1063" i="10" s="1"/>
  <c r="N1064" i="10"/>
  <c r="O1064" i="10" s="1"/>
  <c r="N1065" i="10"/>
  <c r="O1065" i="10" s="1"/>
  <c r="N1066" i="10"/>
  <c r="O1066" i="10" s="1"/>
  <c r="N1067" i="10"/>
  <c r="O1067" i="10" s="1"/>
  <c r="N1068" i="10"/>
  <c r="O1068" i="10" s="1"/>
  <c r="N1069" i="10"/>
  <c r="O1069" i="10" s="1"/>
  <c r="N1070" i="10"/>
  <c r="O1070" i="10" s="1"/>
  <c r="N1071" i="10"/>
  <c r="O1071" i="10" s="1"/>
  <c r="N1072" i="10"/>
  <c r="O1072" i="10" s="1"/>
  <c r="N1073" i="10"/>
  <c r="O1073" i="10" s="1"/>
  <c r="N1074" i="10"/>
  <c r="O1074" i="10" s="1"/>
  <c r="N1075" i="10"/>
  <c r="O1075" i="10" s="1"/>
  <c r="N1076" i="10"/>
  <c r="O1076" i="10" s="1"/>
  <c r="N1077" i="10"/>
  <c r="O1077" i="10" s="1"/>
  <c r="N1078" i="10"/>
  <c r="O1078" i="10" s="1"/>
  <c r="N1079" i="10"/>
  <c r="O1079" i="10" s="1"/>
  <c r="N1080" i="10"/>
  <c r="O1080" i="10" s="1"/>
  <c r="N1081" i="10"/>
  <c r="O1081" i="10" s="1"/>
  <c r="N1082" i="10"/>
  <c r="O1082" i="10" s="1"/>
  <c r="N1083" i="10"/>
  <c r="O1083" i="10" s="1"/>
  <c r="N1084" i="10"/>
  <c r="O1084" i="10" s="1"/>
  <c r="N1085" i="10"/>
  <c r="O1085" i="10" s="1"/>
  <c r="N1086" i="10"/>
  <c r="O1086" i="10" s="1"/>
  <c r="N1087" i="10"/>
  <c r="O1087" i="10" s="1"/>
  <c r="N1088" i="10"/>
  <c r="O1088" i="10" s="1"/>
  <c r="N1089" i="10"/>
  <c r="O1089" i="10" s="1"/>
  <c r="N1090" i="10"/>
  <c r="O1090" i="10" s="1"/>
  <c r="N1091" i="10"/>
  <c r="O1091" i="10" s="1"/>
  <c r="N1092" i="10"/>
  <c r="O1092" i="10" s="1"/>
  <c r="I97" i="10"/>
  <c r="J97" i="10" s="1"/>
  <c r="K97" i="10" s="1"/>
  <c r="I98" i="10"/>
  <c r="J98" i="10" s="1"/>
  <c r="K98" i="10" s="1"/>
  <c r="I99" i="10"/>
  <c r="J99" i="10" s="1"/>
  <c r="K99" i="10" s="1"/>
  <c r="I100" i="10"/>
  <c r="J100" i="10" s="1"/>
  <c r="K100" i="10" s="1"/>
  <c r="I101" i="10"/>
  <c r="J101" i="10" s="1"/>
  <c r="K101" i="10" s="1"/>
  <c r="I102" i="10"/>
  <c r="J102" i="10" s="1"/>
  <c r="K102" i="10" s="1"/>
  <c r="I103" i="10"/>
  <c r="J103" i="10" s="1"/>
  <c r="K103" i="10" s="1"/>
  <c r="I104" i="10"/>
  <c r="J104" i="10" s="1"/>
  <c r="K104" i="10" s="1"/>
  <c r="I105" i="10"/>
  <c r="J105" i="10" s="1"/>
  <c r="K105" i="10" s="1"/>
  <c r="I106" i="10"/>
  <c r="J106" i="10" s="1"/>
  <c r="K106" i="10" s="1"/>
  <c r="I107" i="10"/>
  <c r="J107" i="10" s="1"/>
  <c r="K107" i="10" s="1"/>
  <c r="I108" i="10"/>
  <c r="J108" i="10" s="1"/>
  <c r="K108" i="10" s="1"/>
  <c r="I109" i="10"/>
  <c r="J109" i="10" s="1"/>
  <c r="K109" i="10" s="1"/>
  <c r="I110" i="10"/>
  <c r="J110" i="10" s="1"/>
  <c r="K110" i="10" s="1"/>
  <c r="I111" i="10"/>
  <c r="J111" i="10" s="1"/>
  <c r="K111" i="10" s="1"/>
  <c r="I112" i="10"/>
  <c r="J112" i="10" s="1"/>
  <c r="K112" i="10" s="1"/>
  <c r="I113" i="10"/>
  <c r="J113" i="10" s="1"/>
  <c r="K113" i="10" s="1"/>
  <c r="I114" i="10"/>
  <c r="J114" i="10" s="1"/>
  <c r="K114" i="10" s="1"/>
  <c r="I115" i="10"/>
  <c r="J115" i="10" s="1"/>
  <c r="K115" i="10" s="1"/>
  <c r="I116" i="10"/>
  <c r="J116" i="10" s="1"/>
  <c r="K116" i="10" s="1"/>
  <c r="I117" i="10"/>
  <c r="J117" i="10" s="1"/>
  <c r="K117" i="10" s="1"/>
  <c r="I118" i="10"/>
  <c r="J118" i="10" s="1"/>
  <c r="K118" i="10" s="1"/>
  <c r="I119" i="10"/>
  <c r="J119" i="10" s="1"/>
  <c r="K119" i="10" s="1"/>
  <c r="I120" i="10"/>
  <c r="J120" i="10" s="1"/>
  <c r="K120" i="10" s="1"/>
  <c r="I121" i="10"/>
  <c r="J121" i="10" s="1"/>
  <c r="K121" i="10" s="1"/>
  <c r="I122" i="10"/>
  <c r="J122" i="10" s="1"/>
  <c r="K122" i="10" s="1"/>
  <c r="I123" i="10"/>
  <c r="J123" i="10" s="1"/>
  <c r="K123" i="10" s="1"/>
  <c r="I124" i="10"/>
  <c r="J124" i="10" s="1"/>
  <c r="K124" i="10" s="1"/>
  <c r="I125" i="10"/>
  <c r="J125" i="10" s="1"/>
  <c r="K125" i="10" s="1"/>
  <c r="I126" i="10"/>
  <c r="J126" i="10" s="1"/>
  <c r="K126" i="10" s="1"/>
  <c r="I127" i="10"/>
  <c r="J127" i="10" s="1"/>
  <c r="K127" i="10" s="1"/>
  <c r="I128" i="10"/>
  <c r="J128" i="10" s="1"/>
  <c r="K128" i="10" s="1"/>
  <c r="I129" i="10"/>
  <c r="J129" i="10" s="1"/>
  <c r="K129" i="10" s="1"/>
  <c r="I130" i="10"/>
  <c r="J130" i="10" s="1"/>
  <c r="K130" i="10" s="1"/>
  <c r="I131" i="10"/>
  <c r="J131" i="10" s="1"/>
  <c r="K131" i="10" s="1"/>
  <c r="I132" i="10"/>
  <c r="J132" i="10" s="1"/>
  <c r="K132" i="10" s="1"/>
  <c r="I133" i="10"/>
  <c r="J133" i="10" s="1"/>
  <c r="K133" i="10" s="1"/>
  <c r="I134" i="10"/>
  <c r="J134" i="10" s="1"/>
  <c r="K134" i="10" s="1"/>
  <c r="I135" i="10"/>
  <c r="J135" i="10" s="1"/>
  <c r="K135" i="10" s="1"/>
  <c r="I136" i="10"/>
  <c r="J136" i="10" s="1"/>
  <c r="K136" i="10" s="1"/>
  <c r="I137" i="10"/>
  <c r="J137" i="10" s="1"/>
  <c r="K137" i="10" s="1"/>
  <c r="I138" i="10"/>
  <c r="J138" i="10" s="1"/>
  <c r="K138" i="10" s="1"/>
  <c r="I139" i="10"/>
  <c r="J139" i="10" s="1"/>
  <c r="K139" i="10" s="1"/>
  <c r="I140" i="10"/>
  <c r="J140" i="10" s="1"/>
  <c r="K140" i="10" s="1"/>
  <c r="I141" i="10"/>
  <c r="J141" i="10" s="1"/>
  <c r="K141" i="10" s="1"/>
  <c r="I142" i="10"/>
  <c r="J142" i="10" s="1"/>
  <c r="K142" i="10" s="1"/>
  <c r="I143" i="10"/>
  <c r="J143" i="10" s="1"/>
  <c r="K143" i="10" s="1"/>
  <c r="I144" i="10"/>
  <c r="J144" i="10" s="1"/>
  <c r="K144" i="10" s="1"/>
  <c r="I145" i="10"/>
  <c r="J145" i="10" s="1"/>
  <c r="K145" i="10" s="1"/>
  <c r="I146" i="10"/>
  <c r="J146" i="10" s="1"/>
  <c r="K146" i="10" s="1"/>
  <c r="I147" i="10"/>
  <c r="J147" i="10" s="1"/>
  <c r="K147" i="10" s="1"/>
  <c r="I148" i="10"/>
  <c r="J148" i="10" s="1"/>
  <c r="K148" i="10" s="1"/>
  <c r="I149" i="10"/>
  <c r="J149" i="10" s="1"/>
  <c r="K149" i="10" s="1"/>
  <c r="I150" i="10"/>
  <c r="J150" i="10" s="1"/>
  <c r="K150" i="10" s="1"/>
  <c r="I151" i="10"/>
  <c r="J151" i="10" s="1"/>
  <c r="K151" i="10" s="1"/>
  <c r="I152" i="10"/>
  <c r="J152" i="10" s="1"/>
  <c r="K152" i="10" s="1"/>
  <c r="I153" i="10"/>
  <c r="J153" i="10" s="1"/>
  <c r="K153" i="10" s="1"/>
  <c r="I154" i="10"/>
  <c r="J154" i="10" s="1"/>
  <c r="K154" i="10" s="1"/>
  <c r="I155" i="10"/>
  <c r="J155" i="10" s="1"/>
  <c r="K155" i="10" s="1"/>
  <c r="I156" i="10"/>
  <c r="J156" i="10" s="1"/>
  <c r="K156" i="10" s="1"/>
  <c r="I157" i="10"/>
  <c r="J157" i="10" s="1"/>
  <c r="K157" i="10" s="1"/>
  <c r="I158" i="10"/>
  <c r="J158" i="10" s="1"/>
  <c r="K158" i="10" s="1"/>
  <c r="I159" i="10"/>
  <c r="J159" i="10" s="1"/>
  <c r="K159" i="10" s="1"/>
  <c r="I160" i="10"/>
  <c r="J160" i="10" s="1"/>
  <c r="K160" i="10" s="1"/>
  <c r="I161" i="10"/>
  <c r="J161" i="10" s="1"/>
  <c r="K161" i="10" s="1"/>
  <c r="I162" i="10"/>
  <c r="J162" i="10" s="1"/>
  <c r="K162" i="10" s="1"/>
  <c r="I163" i="10"/>
  <c r="J163" i="10" s="1"/>
  <c r="K163" i="10" s="1"/>
  <c r="I164" i="10"/>
  <c r="J164" i="10" s="1"/>
  <c r="K164" i="10" s="1"/>
  <c r="I165" i="10"/>
  <c r="J165" i="10" s="1"/>
  <c r="K165" i="10" s="1"/>
  <c r="I166" i="10"/>
  <c r="J166" i="10" s="1"/>
  <c r="K166" i="10" s="1"/>
  <c r="I167" i="10"/>
  <c r="J167" i="10" s="1"/>
  <c r="K167" i="10" s="1"/>
  <c r="I168" i="10"/>
  <c r="J168" i="10" s="1"/>
  <c r="K168" i="10" s="1"/>
  <c r="I169" i="10"/>
  <c r="J169" i="10" s="1"/>
  <c r="K169" i="10" s="1"/>
  <c r="I170" i="10"/>
  <c r="J170" i="10" s="1"/>
  <c r="K170" i="10" s="1"/>
  <c r="I171" i="10"/>
  <c r="J171" i="10" s="1"/>
  <c r="K171" i="10" s="1"/>
  <c r="I172" i="10"/>
  <c r="J172" i="10" s="1"/>
  <c r="K172" i="10" s="1"/>
  <c r="I173" i="10"/>
  <c r="J173" i="10" s="1"/>
  <c r="K173" i="10" s="1"/>
  <c r="I174" i="10"/>
  <c r="J174" i="10" s="1"/>
  <c r="K174" i="10" s="1"/>
  <c r="I175" i="10"/>
  <c r="J175" i="10" s="1"/>
  <c r="K175" i="10" s="1"/>
  <c r="I176" i="10"/>
  <c r="J176" i="10" s="1"/>
  <c r="K176" i="10" s="1"/>
  <c r="I177" i="10"/>
  <c r="J177" i="10" s="1"/>
  <c r="K177" i="10" s="1"/>
  <c r="I178" i="10"/>
  <c r="J178" i="10" s="1"/>
  <c r="K178" i="10" s="1"/>
  <c r="I179" i="10"/>
  <c r="J179" i="10" s="1"/>
  <c r="K179" i="10" s="1"/>
  <c r="I180" i="10"/>
  <c r="J180" i="10" s="1"/>
  <c r="K180" i="10" s="1"/>
  <c r="I181" i="10"/>
  <c r="J181" i="10" s="1"/>
  <c r="K181" i="10" s="1"/>
  <c r="I182" i="10"/>
  <c r="J182" i="10" s="1"/>
  <c r="K182" i="10" s="1"/>
  <c r="I183" i="10"/>
  <c r="J183" i="10" s="1"/>
  <c r="K183" i="10" s="1"/>
  <c r="I184" i="10"/>
  <c r="J184" i="10" s="1"/>
  <c r="K184" i="10" s="1"/>
  <c r="I185" i="10"/>
  <c r="J185" i="10" s="1"/>
  <c r="K185" i="10" s="1"/>
  <c r="I186" i="10"/>
  <c r="J186" i="10" s="1"/>
  <c r="K186" i="10" s="1"/>
  <c r="I187" i="10"/>
  <c r="J187" i="10" s="1"/>
  <c r="K187" i="10" s="1"/>
  <c r="I188" i="10"/>
  <c r="J188" i="10" s="1"/>
  <c r="K188" i="10" s="1"/>
  <c r="I189" i="10"/>
  <c r="J189" i="10" s="1"/>
  <c r="K189" i="10" s="1"/>
  <c r="I190" i="10"/>
  <c r="J190" i="10" s="1"/>
  <c r="K190" i="10" s="1"/>
  <c r="I191" i="10"/>
  <c r="J191" i="10" s="1"/>
  <c r="K191" i="10" s="1"/>
  <c r="I192" i="10"/>
  <c r="J192" i="10" s="1"/>
  <c r="K192" i="10" s="1"/>
  <c r="I193" i="10"/>
  <c r="J193" i="10" s="1"/>
  <c r="K193" i="10" s="1"/>
  <c r="I194" i="10"/>
  <c r="J194" i="10" s="1"/>
  <c r="K194" i="10" s="1"/>
  <c r="I195" i="10"/>
  <c r="J195" i="10" s="1"/>
  <c r="K195" i="10" s="1"/>
  <c r="I196" i="10"/>
  <c r="J196" i="10" s="1"/>
  <c r="K196" i="10" s="1"/>
  <c r="I197" i="10"/>
  <c r="J197" i="10" s="1"/>
  <c r="K197" i="10" s="1"/>
  <c r="I198" i="10"/>
  <c r="J198" i="10" s="1"/>
  <c r="K198" i="10" s="1"/>
  <c r="I199" i="10"/>
  <c r="J199" i="10" s="1"/>
  <c r="K199" i="10" s="1"/>
  <c r="I200" i="10"/>
  <c r="J200" i="10" s="1"/>
  <c r="K200" i="10" s="1"/>
  <c r="I201" i="10"/>
  <c r="J201" i="10" s="1"/>
  <c r="K201" i="10" s="1"/>
  <c r="I202" i="10"/>
  <c r="J202" i="10" s="1"/>
  <c r="K202" i="10" s="1"/>
  <c r="I203" i="10"/>
  <c r="J203" i="10" s="1"/>
  <c r="K203" i="10" s="1"/>
  <c r="I204" i="10"/>
  <c r="J204" i="10" s="1"/>
  <c r="K204" i="10" s="1"/>
  <c r="I205" i="10"/>
  <c r="J205" i="10" s="1"/>
  <c r="K205" i="10" s="1"/>
  <c r="I206" i="10"/>
  <c r="J206" i="10" s="1"/>
  <c r="K206" i="10" s="1"/>
  <c r="I207" i="10"/>
  <c r="J207" i="10" s="1"/>
  <c r="K207" i="10" s="1"/>
  <c r="I208" i="10"/>
  <c r="J208" i="10" s="1"/>
  <c r="K208" i="10" s="1"/>
  <c r="I209" i="10"/>
  <c r="J209" i="10" s="1"/>
  <c r="K209" i="10" s="1"/>
  <c r="I210" i="10"/>
  <c r="J210" i="10" s="1"/>
  <c r="K210" i="10" s="1"/>
  <c r="I211" i="10"/>
  <c r="J211" i="10" s="1"/>
  <c r="K211" i="10" s="1"/>
  <c r="I212" i="10"/>
  <c r="J212" i="10" s="1"/>
  <c r="K212" i="10" s="1"/>
  <c r="I213" i="10"/>
  <c r="J213" i="10" s="1"/>
  <c r="K213" i="10" s="1"/>
  <c r="I214" i="10"/>
  <c r="J214" i="10" s="1"/>
  <c r="K214" i="10" s="1"/>
  <c r="I215" i="10"/>
  <c r="J215" i="10" s="1"/>
  <c r="K215" i="10" s="1"/>
  <c r="I216" i="10"/>
  <c r="J216" i="10" s="1"/>
  <c r="K216" i="10" s="1"/>
  <c r="I217" i="10"/>
  <c r="J217" i="10" s="1"/>
  <c r="K217" i="10" s="1"/>
  <c r="I218" i="10"/>
  <c r="J218" i="10" s="1"/>
  <c r="K218" i="10" s="1"/>
  <c r="I219" i="10"/>
  <c r="J219" i="10" s="1"/>
  <c r="K219" i="10" s="1"/>
  <c r="I220" i="10"/>
  <c r="J220" i="10" s="1"/>
  <c r="K220" i="10" s="1"/>
  <c r="I221" i="10"/>
  <c r="J221" i="10" s="1"/>
  <c r="K221" i="10" s="1"/>
  <c r="I222" i="10"/>
  <c r="J222" i="10" s="1"/>
  <c r="K222" i="10" s="1"/>
  <c r="I223" i="10"/>
  <c r="J223" i="10" s="1"/>
  <c r="K223" i="10" s="1"/>
  <c r="I224" i="10"/>
  <c r="J224" i="10" s="1"/>
  <c r="K224" i="10" s="1"/>
  <c r="I225" i="10"/>
  <c r="J225" i="10" s="1"/>
  <c r="K225" i="10" s="1"/>
  <c r="I226" i="10"/>
  <c r="J226" i="10" s="1"/>
  <c r="K226" i="10" s="1"/>
  <c r="I227" i="10"/>
  <c r="J227" i="10" s="1"/>
  <c r="K227" i="10" s="1"/>
  <c r="I228" i="10"/>
  <c r="J228" i="10" s="1"/>
  <c r="K228" i="10" s="1"/>
  <c r="I229" i="10"/>
  <c r="J229" i="10" s="1"/>
  <c r="K229" i="10" s="1"/>
  <c r="I230" i="10"/>
  <c r="J230" i="10" s="1"/>
  <c r="K230" i="10" s="1"/>
  <c r="I231" i="10"/>
  <c r="J231" i="10" s="1"/>
  <c r="K231" i="10" s="1"/>
  <c r="I232" i="10"/>
  <c r="J232" i="10" s="1"/>
  <c r="K232" i="10" s="1"/>
  <c r="I233" i="10"/>
  <c r="J233" i="10" s="1"/>
  <c r="K233" i="10" s="1"/>
  <c r="I234" i="10"/>
  <c r="J234" i="10" s="1"/>
  <c r="K234" i="10" s="1"/>
  <c r="I235" i="10"/>
  <c r="J235" i="10" s="1"/>
  <c r="K235" i="10" s="1"/>
  <c r="I236" i="10"/>
  <c r="J236" i="10" s="1"/>
  <c r="K236" i="10" s="1"/>
  <c r="I237" i="10"/>
  <c r="J237" i="10" s="1"/>
  <c r="K237" i="10" s="1"/>
  <c r="I238" i="10"/>
  <c r="J238" i="10" s="1"/>
  <c r="K238" i="10" s="1"/>
  <c r="I239" i="10"/>
  <c r="J239" i="10" s="1"/>
  <c r="K239" i="10" s="1"/>
  <c r="I240" i="10"/>
  <c r="J240" i="10" s="1"/>
  <c r="K240" i="10" s="1"/>
  <c r="I241" i="10"/>
  <c r="J241" i="10" s="1"/>
  <c r="K241" i="10" s="1"/>
  <c r="I242" i="10"/>
  <c r="J242" i="10" s="1"/>
  <c r="K242" i="10" s="1"/>
  <c r="I243" i="10"/>
  <c r="J243" i="10" s="1"/>
  <c r="K243" i="10" s="1"/>
  <c r="I244" i="10"/>
  <c r="J244" i="10" s="1"/>
  <c r="K244" i="10" s="1"/>
  <c r="I245" i="10"/>
  <c r="J245" i="10" s="1"/>
  <c r="K245" i="10" s="1"/>
  <c r="I246" i="10"/>
  <c r="J246" i="10" s="1"/>
  <c r="K246" i="10" s="1"/>
  <c r="I247" i="10"/>
  <c r="J247" i="10" s="1"/>
  <c r="K247" i="10" s="1"/>
  <c r="I248" i="10"/>
  <c r="J248" i="10" s="1"/>
  <c r="K248" i="10" s="1"/>
  <c r="I249" i="10"/>
  <c r="J249" i="10" s="1"/>
  <c r="K249" i="10" s="1"/>
  <c r="I250" i="10"/>
  <c r="J250" i="10" s="1"/>
  <c r="K250" i="10" s="1"/>
  <c r="I251" i="10"/>
  <c r="J251" i="10" s="1"/>
  <c r="K251" i="10" s="1"/>
  <c r="I252" i="10"/>
  <c r="J252" i="10" s="1"/>
  <c r="K252" i="10" s="1"/>
  <c r="I253" i="10"/>
  <c r="J253" i="10" s="1"/>
  <c r="K253" i="10" s="1"/>
  <c r="I254" i="10"/>
  <c r="J254" i="10" s="1"/>
  <c r="K254" i="10" s="1"/>
  <c r="I255" i="10"/>
  <c r="J255" i="10" s="1"/>
  <c r="K255" i="10" s="1"/>
  <c r="I256" i="10"/>
  <c r="J256" i="10" s="1"/>
  <c r="K256" i="10" s="1"/>
  <c r="I257" i="10"/>
  <c r="J257" i="10" s="1"/>
  <c r="K257" i="10" s="1"/>
  <c r="I258" i="10"/>
  <c r="J258" i="10" s="1"/>
  <c r="K258" i="10" s="1"/>
  <c r="I259" i="10"/>
  <c r="J259" i="10" s="1"/>
  <c r="K259" i="10" s="1"/>
  <c r="I260" i="10"/>
  <c r="J260" i="10" s="1"/>
  <c r="K260" i="10" s="1"/>
  <c r="I261" i="10"/>
  <c r="J261" i="10" s="1"/>
  <c r="K261" i="10" s="1"/>
  <c r="I262" i="10"/>
  <c r="J262" i="10" s="1"/>
  <c r="K262" i="10" s="1"/>
  <c r="I263" i="10"/>
  <c r="J263" i="10" s="1"/>
  <c r="K263" i="10" s="1"/>
  <c r="I264" i="10"/>
  <c r="J264" i="10" s="1"/>
  <c r="K264" i="10" s="1"/>
  <c r="I265" i="10"/>
  <c r="J265" i="10" s="1"/>
  <c r="K265" i="10" s="1"/>
  <c r="I266" i="10"/>
  <c r="J266" i="10" s="1"/>
  <c r="K266" i="10" s="1"/>
  <c r="I267" i="10"/>
  <c r="J267" i="10" s="1"/>
  <c r="K267" i="10" s="1"/>
  <c r="I268" i="10"/>
  <c r="J268" i="10" s="1"/>
  <c r="K268" i="10" s="1"/>
  <c r="I269" i="10"/>
  <c r="J269" i="10" s="1"/>
  <c r="K269" i="10" s="1"/>
  <c r="I270" i="10"/>
  <c r="J270" i="10" s="1"/>
  <c r="K270" i="10" s="1"/>
  <c r="I271" i="10"/>
  <c r="J271" i="10" s="1"/>
  <c r="K271" i="10" s="1"/>
  <c r="I272" i="10"/>
  <c r="J272" i="10" s="1"/>
  <c r="K272" i="10" s="1"/>
  <c r="I273" i="10"/>
  <c r="J273" i="10" s="1"/>
  <c r="K273" i="10" s="1"/>
  <c r="I274" i="10"/>
  <c r="J274" i="10" s="1"/>
  <c r="K274" i="10" s="1"/>
  <c r="I275" i="10"/>
  <c r="J275" i="10" s="1"/>
  <c r="K275" i="10" s="1"/>
  <c r="I276" i="10"/>
  <c r="J276" i="10" s="1"/>
  <c r="K276" i="10" s="1"/>
  <c r="I277" i="10"/>
  <c r="J277" i="10" s="1"/>
  <c r="K277" i="10" s="1"/>
  <c r="I278" i="10"/>
  <c r="J278" i="10" s="1"/>
  <c r="K278" i="10" s="1"/>
  <c r="I279" i="10"/>
  <c r="J279" i="10" s="1"/>
  <c r="K279" i="10" s="1"/>
  <c r="I280" i="10"/>
  <c r="J280" i="10" s="1"/>
  <c r="K280" i="10" s="1"/>
  <c r="I281" i="10"/>
  <c r="J281" i="10" s="1"/>
  <c r="K281" i="10" s="1"/>
  <c r="I282" i="10"/>
  <c r="J282" i="10" s="1"/>
  <c r="K282" i="10" s="1"/>
  <c r="I283" i="10"/>
  <c r="J283" i="10" s="1"/>
  <c r="K283" i="10" s="1"/>
  <c r="I284" i="10"/>
  <c r="J284" i="10" s="1"/>
  <c r="K284" i="10" s="1"/>
  <c r="I285" i="10"/>
  <c r="J285" i="10" s="1"/>
  <c r="K285" i="10" s="1"/>
  <c r="I286" i="10"/>
  <c r="J286" i="10" s="1"/>
  <c r="K286" i="10" s="1"/>
  <c r="I287" i="10"/>
  <c r="J287" i="10" s="1"/>
  <c r="K287" i="10" s="1"/>
  <c r="I288" i="10"/>
  <c r="J288" i="10" s="1"/>
  <c r="K288" i="10" s="1"/>
  <c r="I289" i="10"/>
  <c r="J289" i="10" s="1"/>
  <c r="K289" i="10" s="1"/>
  <c r="I290" i="10"/>
  <c r="J290" i="10" s="1"/>
  <c r="K290" i="10" s="1"/>
  <c r="I291" i="10"/>
  <c r="J291" i="10" s="1"/>
  <c r="K291" i="10" s="1"/>
  <c r="I292" i="10"/>
  <c r="J292" i="10" s="1"/>
  <c r="K292" i="10" s="1"/>
  <c r="I293" i="10"/>
  <c r="J293" i="10" s="1"/>
  <c r="K293" i="10" s="1"/>
  <c r="I294" i="10"/>
  <c r="J294" i="10" s="1"/>
  <c r="K294" i="10" s="1"/>
  <c r="I295" i="10"/>
  <c r="J295" i="10" s="1"/>
  <c r="K295" i="10" s="1"/>
  <c r="I296" i="10"/>
  <c r="J296" i="10" s="1"/>
  <c r="K296" i="10" s="1"/>
  <c r="I297" i="10"/>
  <c r="J297" i="10" s="1"/>
  <c r="K297" i="10" s="1"/>
  <c r="I298" i="10"/>
  <c r="J298" i="10" s="1"/>
  <c r="K298" i="10" s="1"/>
  <c r="I299" i="10"/>
  <c r="J299" i="10" s="1"/>
  <c r="K299" i="10" s="1"/>
  <c r="I300" i="10"/>
  <c r="J300" i="10" s="1"/>
  <c r="K300" i="10" s="1"/>
  <c r="I301" i="10"/>
  <c r="J301" i="10" s="1"/>
  <c r="K301" i="10" s="1"/>
  <c r="I302" i="10"/>
  <c r="J302" i="10" s="1"/>
  <c r="K302" i="10" s="1"/>
  <c r="I303" i="10"/>
  <c r="J303" i="10" s="1"/>
  <c r="K303" i="10" s="1"/>
  <c r="I304" i="10"/>
  <c r="J304" i="10" s="1"/>
  <c r="K304" i="10" s="1"/>
  <c r="I305" i="10"/>
  <c r="J305" i="10" s="1"/>
  <c r="K305" i="10" s="1"/>
  <c r="I306" i="10"/>
  <c r="J306" i="10" s="1"/>
  <c r="K306" i="10" s="1"/>
  <c r="I307" i="10"/>
  <c r="J307" i="10" s="1"/>
  <c r="K307" i="10" s="1"/>
  <c r="I308" i="10"/>
  <c r="J308" i="10" s="1"/>
  <c r="K308" i="10" s="1"/>
  <c r="I309" i="10"/>
  <c r="J309" i="10" s="1"/>
  <c r="K309" i="10" s="1"/>
  <c r="I310" i="10"/>
  <c r="J310" i="10" s="1"/>
  <c r="K310" i="10" s="1"/>
  <c r="I311" i="10"/>
  <c r="J311" i="10" s="1"/>
  <c r="K311" i="10" s="1"/>
  <c r="I312" i="10"/>
  <c r="J312" i="10" s="1"/>
  <c r="K312" i="10" s="1"/>
  <c r="I313" i="10"/>
  <c r="J313" i="10" s="1"/>
  <c r="K313" i="10" s="1"/>
  <c r="I314" i="10"/>
  <c r="J314" i="10" s="1"/>
  <c r="K314" i="10" s="1"/>
  <c r="I315" i="10"/>
  <c r="J315" i="10" s="1"/>
  <c r="K315" i="10" s="1"/>
  <c r="I316" i="10"/>
  <c r="J316" i="10" s="1"/>
  <c r="K316" i="10" s="1"/>
  <c r="I317" i="10"/>
  <c r="J317" i="10" s="1"/>
  <c r="K317" i="10" s="1"/>
  <c r="I318" i="10"/>
  <c r="J318" i="10" s="1"/>
  <c r="K318" i="10" s="1"/>
  <c r="I319" i="10"/>
  <c r="J319" i="10" s="1"/>
  <c r="K319" i="10" s="1"/>
  <c r="I320" i="10"/>
  <c r="J320" i="10" s="1"/>
  <c r="K320" i="10" s="1"/>
  <c r="I321" i="10"/>
  <c r="J321" i="10" s="1"/>
  <c r="K321" i="10" s="1"/>
  <c r="I322" i="10"/>
  <c r="J322" i="10" s="1"/>
  <c r="K322" i="10" s="1"/>
  <c r="I323" i="10"/>
  <c r="J323" i="10" s="1"/>
  <c r="K323" i="10" s="1"/>
  <c r="I324" i="10"/>
  <c r="J324" i="10" s="1"/>
  <c r="K324" i="10" s="1"/>
  <c r="I325" i="10"/>
  <c r="J325" i="10" s="1"/>
  <c r="K325" i="10" s="1"/>
  <c r="I326" i="10"/>
  <c r="J326" i="10" s="1"/>
  <c r="K326" i="10" s="1"/>
  <c r="I327" i="10"/>
  <c r="J327" i="10" s="1"/>
  <c r="K327" i="10" s="1"/>
  <c r="I328" i="10"/>
  <c r="J328" i="10" s="1"/>
  <c r="K328" i="10" s="1"/>
  <c r="I329" i="10"/>
  <c r="J329" i="10" s="1"/>
  <c r="K329" i="10" s="1"/>
  <c r="I330" i="10"/>
  <c r="J330" i="10" s="1"/>
  <c r="K330" i="10" s="1"/>
  <c r="I331" i="10"/>
  <c r="J331" i="10" s="1"/>
  <c r="K331" i="10" s="1"/>
  <c r="I332" i="10"/>
  <c r="J332" i="10" s="1"/>
  <c r="K332" i="10" s="1"/>
  <c r="I333" i="10"/>
  <c r="J333" i="10" s="1"/>
  <c r="K333" i="10" s="1"/>
  <c r="I334" i="10"/>
  <c r="J334" i="10" s="1"/>
  <c r="K334" i="10" s="1"/>
  <c r="I335" i="10"/>
  <c r="J335" i="10" s="1"/>
  <c r="K335" i="10" s="1"/>
  <c r="I336" i="10"/>
  <c r="J336" i="10" s="1"/>
  <c r="K336" i="10" s="1"/>
  <c r="I337" i="10"/>
  <c r="J337" i="10" s="1"/>
  <c r="K337" i="10" s="1"/>
  <c r="I338" i="10"/>
  <c r="J338" i="10" s="1"/>
  <c r="K338" i="10" s="1"/>
  <c r="I339" i="10"/>
  <c r="J339" i="10" s="1"/>
  <c r="K339" i="10" s="1"/>
  <c r="I340" i="10"/>
  <c r="J340" i="10" s="1"/>
  <c r="K340" i="10" s="1"/>
  <c r="I341" i="10"/>
  <c r="J341" i="10" s="1"/>
  <c r="K341" i="10" s="1"/>
  <c r="I342" i="10"/>
  <c r="J342" i="10" s="1"/>
  <c r="K342" i="10" s="1"/>
  <c r="I343" i="10"/>
  <c r="J343" i="10" s="1"/>
  <c r="K343" i="10" s="1"/>
  <c r="I344" i="10"/>
  <c r="J344" i="10" s="1"/>
  <c r="K344" i="10" s="1"/>
  <c r="I345" i="10"/>
  <c r="J345" i="10" s="1"/>
  <c r="K345" i="10" s="1"/>
  <c r="I346" i="10"/>
  <c r="J346" i="10" s="1"/>
  <c r="K346" i="10" s="1"/>
  <c r="I347" i="10"/>
  <c r="J347" i="10" s="1"/>
  <c r="K347" i="10" s="1"/>
  <c r="I348" i="10"/>
  <c r="J348" i="10" s="1"/>
  <c r="K348" i="10" s="1"/>
  <c r="I349" i="10"/>
  <c r="J349" i="10" s="1"/>
  <c r="K349" i="10" s="1"/>
  <c r="I350" i="10"/>
  <c r="J350" i="10" s="1"/>
  <c r="K350" i="10" s="1"/>
  <c r="I351" i="10"/>
  <c r="J351" i="10" s="1"/>
  <c r="K351" i="10" s="1"/>
  <c r="I352" i="10"/>
  <c r="J352" i="10" s="1"/>
  <c r="K352" i="10" s="1"/>
  <c r="I353" i="10"/>
  <c r="J353" i="10" s="1"/>
  <c r="K353" i="10" s="1"/>
  <c r="I354" i="10"/>
  <c r="J354" i="10" s="1"/>
  <c r="K354" i="10" s="1"/>
  <c r="I355" i="10"/>
  <c r="J355" i="10" s="1"/>
  <c r="K355" i="10" s="1"/>
  <c r="I356" i="10"/>
  <c r="J356" i="10" s="1"/>
  <c r="K356" i="10" s="1"/>
  <c r="I357" i="10"/>
  <c r="J357" i="10" s="1"/>
  <c r="K357" i="10" s="1"/>
  <c r="I358" i="10"/>
  <c r="J358" i="10" s="1"/>
  <c r="K358" i="10" s="1"/>
  <c r="I359" i="10"/>
  <c r="J359" i="10" s="1"/>
  <c r="K359" i="10" s="1"/>
  <c r="I360" i="10"/>
  <c r="J360" i="10" s="1"/>
  <c r="K360" i="10" s="1"/>
  <c r="I361" i="10"/>
  <c r="J361" i="10" s="1"/>
  <c r="K361" i="10" s="1"/>
  <c r="I362" i="10"/>
  <c r="J362" i="10" s="1"/>
  <c r="K362" i="10" s="1"/>
  <c r="I363" i="10"/>
  <c r="J363" i="10" s="1"/>
  <c r="K363" i="10" s="1"/>
  <c r="I364" i="10"/>
  <c r="J364" i="10" s="1"/>
  <c r="K364" i="10" s="1"/>
  <c r="I365" i="10"/>
  <c r="J365" i="10" s="1"/>
  <c r="K365" i="10" s="1"/>
  <c r="I366" i="10"/>
  <c r="J366" i="10" s="1"/>
  <c r="K366" i="10" s="1"/>
  <c r="I367" i="10"/>
  <c r="J367" i="10" s="1"/>
  <c r="K367" i="10" s="1"/>
  <c r="I368" i="10"/>
  <c r="J368" i="10" s="1"/>
  <c r="K368" i="10" s="1"/>
  <c r="I369" i="10"/>
  <c r="J369" i="10" s="1"/>
  <c r="K369" i="10" s="1"/>
  <c r="I370" i="10"/>
  <c r="J370" i="10" s="1"/>
  <c r="K370" i="10" s="1"/>
  <c r="I371" i="10"/>
  <c r="J371" i="10" s="1"/>
  <c r="K371" i="10" s="1"/>
  <c r="I372" i="10"/>
  <c r="J372" i="10" s="1"/>
  <c r="K372" i="10" s="1"/>
  <c r="I373" i="10"/>
  <c r="J373" i="10" s="1"/>
  <c r="K373" i="10" s="1"/>
  <c r="I374" i="10"/>
  <c r="J374" i="10" s="1"/>
  <c r="K374" i="10" s="1"/>
  <c r="I375" i="10"/>
  <c r="J375" i="10" s="1"/>
  <c r="K375" i="10" s="1"/>
  <c r="I376" i="10"/>
  <c r="J376" i="10" s="1"/>
  <c r="K376" i="10" s="1"/>
  <c r="I377" i="10"/>
  <c r="J377" i="10" s="1"/>
  <c r="K377" i="10" s="1"/>
  <c r="I378" i="10"/>
  <c r="J378" i="10" s="1"/>
  <c r="K378" i="10" s="1"/>
  <c r="I379" i="10"/>
  <c r="J379" i="10" s="1"/>
  <c r="K379" i="10" s="1"/>
  <c r="I380" i="10"/>
  <c r="J380" i="10" s="1"/>
  <c r="K380" i="10" s="1"/>
  <c r="I381" i="10"/>
  <c r="J381" i="10" s="1"/>
  <c r="K381" i="10" s="1"/>
  <c r="I382" i="10"/>
  <c r="J382" i="10" s="1"/>
  <c r="K382" i="10" s="1"/>
  <c r="I383" i="10"/>
  <c r="J383" i="10" s="1"/>
  <c r="K383" i="10" s="1"/>
  <c r="I384" i="10"/>
  <c r="J384" i="10" s="1"/>
  <c r="K384" i="10" s="1"/>
  <c r="I385" i="10"/>
  <c r="J385" i="10" s="1"/>
  <c r="K385" i="10" s="1"/>
  <c r="I386" i="10"/>
  <c r="J386" i="10" s="1"/>
  <c r="K386" i="10" s="1"/>
  <c r="I387" i="10"/>
  <c r="J387" i="10" s="1"/>
  <c r="K387" i="10" s="1"/>
  <c r="I388" i="10"/>
  <c r="J388" i="10" s="1"/>
  <c r="K388" i="10" s="1"/>
  <c r="I389" i="10"/>
  <c r="J389" i="10" s="1"/>
  <c r="K389" i="10" s="1"/>
  <c r="I390" i="10"/>
  <c r="J390" i="10" s="1"/>
  <c r="K390" i="10" s="1"/>
  <c r="I391" i="10"/>
  <c r="J391" i="10" s="1"/>
  <c r="K391" i="10" s="1"/>
  <c r="I392" i="10"/>
  <c r="J392" i="10" s="1"/>
  <c r="K392" i="10" s="1"/>
  <c r="I393" i="10"/>
  <c r="J393" i="10" s="1"/>
  <c r="K393" i="10" s="1"/>
  <c r="I394" i="10"/>
  <c r="J394" i="10" s="1"/>
  <c r="K394" i="10" s="1"/>
  <c r="I395" i="10"/>
  <c r="J395" i="10" s="1"/>
  <c r="K395" i="10" s="1"/>
  <c r="I396" i="10"/>
  <c r="J396" i="10" s="1"/>
  <c r="K396" i="10" s="1"/>
  <c r="I397" i="10"/>
  <c r="J397" i="10" s="1"/>
  <c r="K397" i="10" s="1"/>
  <c r="I398" i="10"/>
  <c r="J398" i="10" s="1"/>
  <c r="K398" i="10" s="1"/>
  <c r="I399" i="10"/>
  <c r="J399" i="10" s="1"/>
  <c r="K399" i="10" s="1"/>
  <c r="I400" i="10"/>
  <c r="J400" i="10" s="1"/>
  <c r="K400" i="10" s="1"/>
  <c r="I401" i="10"/>
  <c r="J401" i="10" s="1"/>
  <c r="K401" i="10" s="1"/>
  <c r="I402" i="10"/>
  <c r="J402" i="10" s="1"/>
  <c r="K402" i="10" s="1"/>
  <c r="I403" i="10"/>
  <c r="J403" i="10" s="1"/>
  <c r="K403" i="10" s="1"/>
  <c r="I404" i="10"/>
  <c r="J404" i="10" s="1"/>
  <c r="K404" i="10" s="1"/>
  <c r="I405" i="10"/>
  <c r="J405" i="10" s="1"/>
  <c r="K405" i="10" s="1"/>
  <c r="I406" i="10"/>
  <c r="J406" i="10" s="1"/>
  <c r="K406" i="10" s="1"/>
  <c r="I407" i="10"/>
  <c r="J407" i="10" s="1"/>
  <c r="K407" i="10" s="1"/>
  <c r="I408" i="10"/>
  <c r="J408" i="10" s="1"/>
  <c r="K408" i="10" s="1"/>
  <c r="I409" i="10"/>
  <c r="J409" i="10" s="1"/>
  <c r="K409" i="10" s="1"/>
  <c r="I410" i="10"/>
  <c r="J410" i="10" s="1"/>
  <c r="K410" i="10" s="1"/>
  <c r="I411" i="10"/>
  <c r="J411" i="10" s="1"/>
  <c r="K411" i="10" s="1"/>
  <c r="I412" i="10"/>
  <c r="J412" i="10" s="1"/>
  <c r="K412" i="10" s="1"/>
  <c r="I413" i="10"/>
  <c r="J413" i="10" s="1"/>
  <c r="K413" i="10" s="1"/>
  <c r="I414" i="10"/>
  <c r="J414" i="10" s="1"/>
  <c r="K414" i="10" s="1"/>
  <c r="I415" i="10"/>
  <c r="J415" i="10" s="1"/>
  <c r="K415" i="10" s="1"/>
  <c r="I416" i="10"/>
  <c r="J416" i="10" s="1"/>
  <c r="K416" i="10" s="1"/>
  <c r="I417" i="10"/>
  <c r="J417" i="10" s="1"/>
  <c r="K417" i="10" s="1"/>
  <c r="I418" i="10"/>
  <c r="J418" i="10" s="1"/>
  <c r="K418" i="10" s="1"/>
  <c r="I419" i="10"/>
  <c r="J419" i="10" s="1"/>
  <c r="K419" i="10" s="1"/>
  <c r="I420" i="10"/>
  <c r="J420" i="10" s="1"/>
  <c r="K420" i="10" s="1"/>
  <c r="I421" i="10"/>
  <c r="J421" i="10" s="1"/>
  <c r="K421" i="10" s="1"/>
  <c r="I422" i="10"/>
  <c r="J422" i="10" s="1"/>
  <c r="K422" i="10" s="1"/>
  <c r="I423" i="10"/>
  <c r="J423" i="10" s="1"/>
  <c r="K423" i="10" s="1"/>
  <c r="I424" i="10"/>
  <c r="J424" i="10" s="1"/>
  <c r="K424" i="10" s="1"/>
  <c r="I425" i="10"/>
  <c r="J425" i="10" s="1"/>
  <c r="K425" i="10" s="1"/>
  <c r="I426" i="10"/>
  <c r="J426" i="10" s="1"/>
  <c r="K426" i="10" s="1"/>
  <c r="I427" i="10"/>
  <c r="J427" i="10" s="1"/>
  <c r="K427" i="10" s="1"/>
  <c r="I428" i="10"/>
  <c r="J428" i="10" s="1"/>
  <c r="K428" i="10" s="1"/>
  <c r="I429" i="10"/>
  <c r="J429" i="10" s="1"/>
  <c r="K429" i="10" s="1"/>
  <c r="I430" i="10"/>
  <c r="J430" i="10" s="1"/>
  <c r="K430" i="10" s="1"/>
  <c r="I431" i="10"/>
  <c r="J431" i="10" s="1"/>
  <c r="K431" i="10" s="1"/>
  <c r="I432" i="10"/>
  <c r="J432" i="10" s="1"/>
  <c r="K432" i="10" s="1"/>
  <c r="I433" i="10"/>
  <c r="J433" i="10" s="1"/>
  <c r="K433" i="10" s="1"/>
  <c r="I434" i="10"/>
  <c r="J434" i="10" s="1"/>
  <c r="K434" i="10" s="1"/>
  <c r="I435" i="10"/>
  <c r="J435" i="10" s="1"/>
  <c r="K435" i="10" s="1"/>
  <c r="I436" i="10"/>
  <c r="J436" i="10" s="1"/>
  <c r="K436" i="10" s="1"/>
  <c r="I437" i="10"/>
  <c r="J437" i="10" s="1"/>
  <c r="K437" i="10" s="1"/>
  <c r="I438" i="10"/>
  <c r="J438" i="10" s="1"/>
  <c r="K438" i="10" s="1"/>
  <c r="I439" i="10"/>
  <c r="J439" i="10" s="1"/>
  <c r="K439" i="10" s="1"/>
  <c r="I440" i="10"/>
  <c r="J440" i="10" s="1"/>
  <c r="K440" i="10" s="1"/>
  <c r="I441" i="10"/>
  <c r="J441" i="10" s="1"/>
  <c r="K441" i="10" s="1"/>
  <c r="I442" i="10"/>
  <c r="J442" i="10" s="1"/>
  <c r="K442" i="10" s="1"/>
  <c r="I443" i="10"/>
  <c r="J443" i="10" s="1"/>
  <c r="K443" i="10" s="1"/>
  <c r="I444" i="10"/>
  <c r="J444" i="10" s="1"/>
  <c r="K444" i="10" s="1"/>
  <c r="I445" i="10"/>
  <c r="J445" i="10" s="1"/>
  <c r="K445" i="10" s="1"/>
  <c r="I446" i="10"/>
  <c r="J446" i="10" s="1"/>
  <c r="K446" i="10" s="1"/>
  <c r="I447" i="10"/>
  <c r="J447" i="10" s="1"/>
  <c r="K447" i="10" s="1"/>
  <c r="I448" i="10"/>
  <c r="J448" i="10" s="1"/>
  <c r="K448" i="10" s="1"/>
  <c r="I449" i="10"/>
  <c r="J449" i="10" s="1"/>
  <c r="K449" i="10" s="1"/>
  <c r="I450" i="10"/>
  <c r="J450" i="10" s="1"/>
  <c r="K450" i="10" s="1"/>
  <c r="I451" i="10"/>
  <c r="J451" i="10" s="1"/>
  <c r="K451" i="10" s="1"/>
  <c r="I452" i="10"/>
  <c r="J452" i="10" s="1"/>
  <c r="K452" i="10" s="1"/>
  <c r="I453" i="10"/>
  <c r="J453" i="10" s="1"/>
  <c r="K453" i="10" s="1"/>
  <c r="I454" i="10"/>
  <c r="J454" i="10" s="1"/>
  <c r="K454" i="10" s="1"/>
  <c r="I455" i="10"/>
  <c r="J455" i="10" s="1"/>
  <c r="K455" i="10" s="1"/>
  <c r="I456" i="10"/>
  <c r="J456" i="10" s="1"/>
  <c r="K456" i="10" s="1"/>
  <c r="I457" i="10"/>
  <c r="J457" i="10" s="1"/>
  <c r="K457" i="10" s="1"/>
  <c r="I458" i="10"/>
  <c r="J458" i="10" s="1"/>
  <c r="K458" i="10" s="1"/>
  <c r="I459" i="10"/>
  <c r="J459" i="10" s="1"/>
  <c r="K459" i="10" s="1"/>
  <c r="I460" i="10"/>
  <c r="J460" i="10" s="1"/>
  <c r="K460" i="10" s="1"/>
  <c r="I461" i="10"/>
  <c r="J461" i="10" s="1"/>
  <c r="K461" i="10" s="1"/>
  <c r="I462" i="10"/>
  <c r="J462" i="10" s="1"/>
  <c r="K462" i="10" s="1"/>
  <c r="I463" i="10"/>
  <c r="J463" i="10" s="1"/>
  <c r="K463" i="10" s="1"/>
  <c r="I464" i="10"/>
  <c r="J464" i="10" s="1"/>
  <c r="K464" i="10" s="1"/>
  <c r="I465" i="10"/>
  <c r="J465" i="10" s="1"/>
  <c r="K465" i="10" s="1"/>
  <c r="I466" i="10"/>
  <c r="J466" i="10" s="1"/>
  <c r="K466" i="10" s="1"/>
  <c r="I467" i="10"/>
  <c r="J467" i="10" s="1"/>
  <c r="K467" i="10" s="1"/>
  <c r="I468" i="10"/>
  <c r="J468" i="10" s="1"/>
  <c r="K468" i="10" s="1"/>
  <c r="I469" i="10"/>
  <c r="J469" i="10" s="1"/>
  <c r="K469" i="10" s="1"/>
  <c r="I470" i="10"/>
  <c r="J470" i="10" s="1"/>
  <c r="K470" i="10" s="1"/>
  <c r="I471" i="10"/>
  <c r="J471" i="10" s="1"/>
  <c r="K471" i="10" s="1"/>
  <c r="I472" i="10"/>
  <c r="J472" i="10" s="1"/>
  <c r="K472" i="10" s="1"/>
  <c r="I473" i="10"/>
  <c r="J473" i="10" s="1"/>
  <c r="K473" i="10" s="1"/>
  <c r="I474" i="10"/>
  <c r="J474" i="10" s="1"/>
  <c r="K474" i="10" s="1"/>
  <c r="I475" i="10"/>
  <c r="J475" i="10" s="1"/>
  <c r="K475" i="10" s="1"/>
  <c r="I476" i="10"/>
  <c r="J476" i="10" s="1"/>
  <c r="K476" i="10" s="1"/>
  <c r="I477" i="10"/>
  <c r="J477" i="10" s="1"/>
  <c r="K477" i="10" s="1"/>
  <c r="I478" i="10"/>
  <c r="J478" i="10" s="1"/>
  <c r="K478" i="10" s="1"/>
  <c r="I479" i="10"/>
  <c r="J479" i="10" s="1"/>
  <c r="K479" i="10" s="1"/>
  <c r="I480" i="10"/>
  <c r="J480" i="10" s="1"/>
  <c r="K480" i="10" s="1"/>
  <c r="I481" i="10"/>
  <c r="J481" i="10" s="1"/>
  <c r="K481" i="10" s="1"/>
  <c r="I482" i="10"/>
  <c r="J482" i="10" s="1"/>
  <c r="K482" i="10" s="1"/>
  <c r="I483" i="10"/>
  <c r="J483" i="10" s="1"/>
  <c r="K483" i="10" s="1"/>
  <c r="I484" i="10"/>
  <c r="J484" i="10" s="1"/>
  <c r="K484" i="10" s="1"/>
  <c r="I485" i="10"/>
  <c r="J485" i="10" s="1"/>
  <c r="K485" i="10" s="1"/>
  <c r="I486" i="10"/>
  <c r="J486" i="10" s="1"/>
  <c r="K486" i="10" s="1"/>
  <c r="I487" i="10"/>
  <c r="J487" i="10" s="1"/>
  <c r="K487" i="10" s="1"/>
  <c r="I488" i="10"/>
  <c r="J488" i="10" s="1"/>
  <c r="K488" i="10" s="1"/>
  <c r="I489" i="10"/>
  <c r="J489" i="10" s="1"/>
  <c r="K489" i="10" s="1"/>
  <c r="I490" i="10"/>
  <c r="J490" i="10" s="1"/>
  <c r="K490" i="10" s="1"/>
  <c r="I491" i="10"/>
  <c r="J491" i="10" s="1"/>
  <c r="K491" i="10" s="1"/>
  <c r="I492" i="10"/>
  <c r="J492" i="10" s="1"/>
  <c r="K492" i="10" s="1"/>
  <c r="I493" i="10"/>
  <c r="J493" i="10" s="1"/>
  <c r="K493" i="10" s="1"/>
  <c r="I494" i="10"/>
  <c r="J494" i="10" s="1"/>
  <c r="K494" i="10" s="1"/>
  <c r="I495" i="10"/>
  <c r="J495" i="10" s="1"/>
  <c r="K495" i="10" s="1"/>
  <c r="I496" i="10"/>
  <c r="J496" i="10" s="1"/>
  <c r="K496" i="10" s="1"/>
  <c r="I497" i="10"/>
  <c r="J497" i="10" s="1"/>
  <c r="K497" i="10" s="1"/>
  <c r="I498" i="10"/>
  <c r="J498" i="10" s="1"/>
  <c r="K498" i="10" s="1"/>
  <c r="I499" i="10"/>
  <c r="J499" i="10" s="1"/>
  <c r="K499" i="10" s="1"/>
  <c r="I500" i="10"/>
  <c r="J500" i="10" s="1"/>
  <c r="K500" i="10" s="1"/>
  <c r="I501" i="10"/>
  <c r="J501" i="10" s="1"/>
  <c r="K501" i="10" s="1"/>
  <c r="I502" i="10"/>
  <c r="J502" i="10" s="1"/>
  <c r="K502" i="10" s="1"/>
  <c r="I503" i="10"/>
  <c r="J503" i="10" s="1"/>
  <c r="K503" i="10" s="1"/>
  <c r="I504" i="10"/>
  <c r="J504" i="10" s="1"/>
  <c r="K504" i="10" s="1"/>
  <c r="I505" i="10"/>
  <c r="J505" i="10" s="1"/>
  <c r="K505" i="10" s="1"/>
  <c r="I506" i="10"/>
  <c r="J506" i="10" s="1"/>
  <c r="K506" i="10" s="1"/>
  <c r="I507" i="10"/>
  <c r="J507" i="10" s="1"/>
  <c r="K507" i="10" s="1"/>
  <c r="I508" i="10"/>
  <c r="J508" i="10" s="1"/>
  <c r="K508" i="10" s="1"/>
  <c r="I509" i="10"/>
  <c r="J509" i="10" s="1"/>
  <c r="K509" i="10" s="1"/>
  <c r="I510" i="10"/>
  <c r="J510" i="10" s="1"/>
  <c r="K510" i="10" s="1"/>
  <c r="I511" i="10"/>
  <c r="J511" i="10" s="1"/>
  <c r="K511" i="10" s="1"/>
  <c r="I512" i="10"/>
  <c r="J512" i="10" s="1"/>
  <c r="K512" i="10" s="1"/>
  <c r="I513" i="10"/>
  <c r="J513" i="10" s="1"/>
  <c r="K513" i="10" s="1"/>
  <c r="I514" i="10"/>
  <c r="J514" i="10" s="1"/>
  <c r="K514" i="10" s="1"/>
  <c r="I515" i="10"/>
  <c r="J515" i="10" s="1"/>
  <c r="K515" i="10" s="1"/>
  <c r="I516" i="10"/>
  <c r="J516" i="10" s="1"/>
  <c r="K516" i="10" s="1"/>
  <c r="I517" i="10"/>
  <c r="J517" i="10" s="1"/>
  <c r="K517" i="10" s="1"/>
  <c r="I518" i="10"/>
  <c r="J518" i="10" s="1"/>
  <c r="K518" i="10" s="1"/>
  <c r="I519" i="10"/>
  <c r="J519" i="10" s="1"/>
  <c r="K519" i="10" s="1"/>
  <c r="I520" i="10"/>
  <c r="J520" i="10" s="1"/>
  <c r="K520" i="10" s="1"/>
  <c r="I521" i="10"/>
  <c r="J521" i="10" s="1"/>
  <c r="K521" i="10" s="1"/>
  <c r="I522" i="10"/>
  <c r="J522" i="10" s="1"/>
  <c r="K522" i="10" s="1"/>
  <c r="I523" i="10"/>
  <c r="J523" i="10" s="1"/>
  <c r="K523" i="10" s="1"/>
  <c r="I524" i="10"/>
  <c r="J524" i="10" s="1"/>
  <c r="K524" i="10" s="1"/>
  <c r="I525" i="10"/>
  <c r="J525" i="10" s="1"/>
  <c r="K525" i="10" s="1"/>
  <c r="I526" i="10"/>
  <c r="J526" i="10" s="1"/>
  <c r="K526" i="10" s="1"/>
  <c r="I527" i="10"/>
  <c r="J527" i="10" s="1"/>
  <c r="K527" i="10" s="1"/>
  <c r="I528" i="10"/>
  <c r="J528" i="10" s="1"/>
  <c r="K528" i="10" s="1"/>
  <c r="I529" i="10"/>
  <c r="J529" i="10" s="1"/>
  <c r="K529" i="10" s="1"/>
  <c r="I530" i="10"/>
  <c r="J530" i="10" s="1"/>
  <c r="K530" i="10" s="1"/>
  <c r="I531" i="10"/>
  <c r="J531" i="10" s="1"/>
  <c r="K531" i="10" s="1"/>
  <c r="I532" i="10"/>
  <c r="J532" i="10" s="1"/>
  <c r="K532" i="10" s="1"/>
  <c r="I533" i="10"/>
  <c r="J533" i="10" s="1"/>
  <c r="K533" i="10" s="1"/>
  <c r="I534" i="10"/>
  <c r="J534" i="10" s="1"/>
  <c r="K534" i="10" s="1"/>
  <c r="I535" i="10"/>
  <c r="J535" i="10" s="1"/>
  <c r="K535" i="10" s="1"/>
  <c r="I536" i="10"/>
  <c r="J536" i="10" s="1"/>
  <c r="K536" i="10" s="1"/>
  <c r="I537" i="10"/>
  <c r="J537" i="10" s="1"/>
  <c r="K537" i="10" s="1"/>
  <c r="I538" i="10"/>
  <c r="J538" i="10" s="1"/>
  <c r="K538" i="10" s="1"/>
  <c r="I539" i="10"/>
  <c r="J539" i="10" s="1"/>
  <c r="K539" i="10" s="1"/>
  <c r="I540" i="10"/>
  <c r="J540" i="10" s="1"/>
  <c r="K540" i="10" s="1"/>
  <c r="I541" i="10"/>
  <c r="J541" i="10" s="1"/>
  <c r="K541" i="10" s="1"/>
  <c r="I542" i="10"/>
  <c r="J542" i="10" s="1"/>
  <c r="K542" i="10" s="1"/>
  <c r="I543" i="10"/>
  <c r="J543" i="10" s="1"/>
  <c r="K543" i="10" s="1"/>
  <c r="I544" i="10"/>
  <c r="J544" i="10" s="1"/>
  <c r="K544" i="10" s="1"/>
  <c r="I545" i="10"/>
  <c r="J545" i="10" s="1"/>
  <c r="K545" i="10" s="1"/>
  <c r="I546" i="10"/>
  <c r="J546" i="10" s="1"/>
  <c r="K546" i="10" s="1"/>
  <c r="I547" i="10"/>
  <c r="J547" i="10" s="1"/>
  <c r="K547" i="10" s="1"/>
  <c r="I548" i="10"/>
  <c r="J548" i="10" s="1"/>
  <c r="K548" i="10" s="1"/>
  <c r="I549" i="10"/>
  <c r="J549" i="10" s="1"/>
  <c r="K549" i="10" s="1"/>
  <c r="I550" i="10"/>
  <c r="J550" i="10" s="1"/>
  <c r="K550" i="10" s="1"/>
  <c r="I551" i="10"/>
  <c r="J551" i="10" s="1"/>
  <c r="K551" i="10" s="1"/>
  <c r="I552" i="10"/>
  <c r="J552" i="10" s="1"/>
  <c r="K552" i="10" s="1"/>
  <c r="I553" i="10"/>
  <c r="J553" i="10" s="1"/>
  <c r="K553" i="10" s="1"/>
  <c r="I554" i="10"/>
  <c r="J554" i="10" s="1"/>
  <c r="K554" i="10" s="1"/>
  <c r="I555" i="10"/>
  <c r="J555" i="10" s="1"/>
  <c r="K555" i="10" s="1"/>
  <c r="I556" i="10"/>
  <c r="J556" i="10" s="1"/>
  <c r="K556" i="10" s="1"/>
  <c r="I557" i="10"/>
  <c r="J557" i="10" s="1"/>
  <c r="K557" i="10" s="1"/>
  <c r="I558" i="10"/>
  <c r="J558" i="10" s="1"/>
  <c r="K558" i="10" s="1"/>
  <c r="I559" i="10"/>
  <c r="J559" i="10" s="1"/>
  <c r="K559" i="10" s="1"/>
  <c r="I560" i="10"/>
  <c r="J560" i="10" s="1"/>
  <c r="K560" i="10" s="1"/>
  <c r="I561" i="10"/>
  <c r="J561" i="10" s="1"/>
  <c r="K561" i="10" s="1"/>
  <c r="I562" i="10"/>
  <c r="J562" i="10" s="1"/>
  <c r="K562" i="10" s="1"/>
  <c r="I563" i="10"/>
  <c r="J563" i="10" s="1"/>
  <c r="K563" i="10" s="1"/>
  <c r="I564" i="10"/>
  <c r="J564" i="10" s="1"/>
  <c r="K564" i="10" s="1"/>
  <c r="I565" i="10"/>
  <c r="J565" i="10" s="1"/>
  <c r="K565" i="10" s="1"/>
  <c r="I566" i="10"/>
  <c r="J566" i="10" s="1"/>
  <c r="K566" i="10" s="1"/>
  <c r="I567" i="10"/>
  <c r="J567" i="10" s="1"/>
  <c r="K567" i="10" s="1"/>
  <c r="I568" i="10"/>
  <c r="J568" i="10" s="1"/>
  <c r="K568" i="10" s="1"/>
  <c r="I569" i="10"/>
  <c r="J569" i="10" s="1"/>
  <c r="K569" i="10" s="1"/>
  <c r="I570" i="10"/>
  <c r="J570" i="10" s="1"/>
  <c r="K570" i="10" s="1"/>
  <c r="I571" i="10"/>
  <c r="J571" i="10" s="1"/>
  <c r="K571" i="10" s="1"/>
  <c r="I572" i="10"/>
  <c r="J572" i="10" s="1"/>
  <c r="K572" i="10" s="1"/>
  <c r="I573" i="10"/>
  <c r="J573" i="10" s="1"/>
  <c r="K573" i="10" s="1"/>
  <c r="I574" i="10"/>
  <c r="J574" i="10" s="1"/>
  <c r="K574" i="10" s="1"/>
  <c r="I575" i="10"/>
  <c r="J575" i="10" s="1"/>
  <c r="K575" i="10" s="1"/>
  <c r="I576" i="10"/>
  <c r="J576" i="10" s="1"/>
  <c r="K576" i="10" s="1"/>
  <c r="I577" i="10"/>
  <c r="J577" i="10" s="1"/>
  <c r="K577" i="10" s="1"/>
  <c r="I578" i="10"/>
  <c r="J578" i="10" s="1"/>
  <c r="K578" i="10" s="1"/>
  <c r="I579" i="10"/>
  <c r="J579" i="10" s="1"/>
  <c r="K579" i="10" s="1"/>
  <c r="I580" i="10"/>
  <c r="J580" i="10" s="1"/>
  <c r="K580" i="10" s="1"/>
  <c r="I581" i="10"/>
  <c r="J581" i="10" s="1"/>
  <c r="K581" i="10" s="1"/>
  <c r="I582" i="10"/>
  <c r="J582" i="10" s="1"/>
  <c r="K582" i="10" s="1"/>
  <c r="I583" i="10"/>
  <c r="J583" i="10" s="1"/>
  <c r="K583" i="10" s="1"/>
  <c r="I584" i="10"/>
  <c r="J584" i="10" s="1"/>
  <c r="K584" i="10" s="1"/>
  <c r="I585" i="10"/>
  <c r="J585" i="10" s="1"/>
  <c r="K585" i="10" s="1"/>
  <c r="I586" i="10"/>
  <c r="J586" i="10" s="1"/>
  <c r="K586" i="10" s="1"/>
  <c r="I587" i="10"/>
  <c r="J587" i="10" s="1"/>
  <c r="K587" i="10" s="1"/>
  <c r="I588" i="10"/>
  <c r="J588" i="10" s="1"/>
  <c r="K588" i="10" s="1"/>
  <c r="I589" i="10"/>
  <c r="J589" i="10" s="1"/>
  <c r="K589" i="10" s="1"/>
  <c r="I590" i="10"/>
  <c r="J590" i="10" s="1"/>
  <c r="K590" i="10" s="1"/>
  <c r="I591" i="10"/>
  <c r="J591" i="10" s="1"/>
  <c r="K591" i="10" s="1"/>
  <c r="I592" i="10"/>
  <c r="J592" i="10" s="1"/>
  <c r="K592" i="10" s="1"/>
  <c r="I593" i="10"/>
  <c r="J593" i="10" s="1"/>
  <c r="K593" i="10" s="1"/>
  <c r="I594" i="10"/>
  <c r="J594" i="10" s="1"/>
  <c r="K594" i="10" s="1"/>
  <c r="I595" i="10"/>
  <c r="J595" i="10" s="1"/>
  <c r="K595" i="10" s="1"/>
  <c r="I596" i="10"/>
  <c r="J596" i="10" s="1"/>
  <c r="K596" i="10" s="1"/>
  <c r="I597" i="10"/>
  <c r="J597" i="10" s="1"/>
  <c r="K597" i="10" s="1"/>
  <c r="I598" i="10"/>
  <c r="J598" i="10" s="1"/>
  <c r="K598" i="10" s="1"/>
  <c r="I599" i="10"/>
  <c r="J599" i="10" s="1"/>
  <c r="K599" i="10" s="1"/>
  <c r="I600" i="10"/>
  <c r="J600" i="10" s="1"/>
  <c r="K600" i="10" s="1"/>
  <c r="I601" i="10"/>
  <c r="J601" i="10" s="1"/>
  <c r="K601" i="10" s="1"/>
  <c r="I602" i="10"/>
  <c r="J602" i="10" s="1"/>
  <c r="K602" i="10" s="1"/>
  <c r="I603" i="10"/>
  <c r="J603" i="10" s="1"/>
  <c r="K603" i="10" s="1"/>
  <c r="I604" i="10"/>
  <c r="J604" i="10" s="1"/>
  <c r="K604" i="10" s="1"/>
  <c r="I605" i="10"/>
  <c r="J605" i="10" s="1"/>
  <c r="K605" i="10" s="1"/>
  <c r="I606" i="10"/>
  <c r="J606" i="10" s="1"/>
  <c r="K606" i="10" s="1"/>
  <c r="I607" i="10"/>
  <c r="J607" i="10" s="1"/>
  <c r="K607" i="10" s="1"/>
  <c r="I608" i="10"/>
  <c r="J608" i="10" s="1"/>
  <c r="K608" i="10" s="1"/>
  <c r="I609" i="10"/>
  <c r="J609" i="10" s="1"/>
  <c r="K609" i="10" s="1"/>
  <c r="I610" i="10"/>
  <c r="J610" i="10" s="1"/>
  <c r="K610" i="10" s="1"/>
  <c r="I611" i="10"/>
  <c r="J611" i="10" s="1"/>
  <c r="K611" i="10" s="1"/>
  <c r="I612" i="10"/>
  <c r="J612" i="10" s="1"/>
  <c r="K612" i="10" s="1"/>
  <c r="I613" i="10"/>
  <c r="J613" i="10" s="1"/>
  <c r="K613" i="10" s="1"/>
  <c r="I614" i="10"/>
  <c r="J614" i="10" s="1"/>
  <c r="K614" i="10" s="1"/>
  <c r="I615" i="10"/>
  <c r="J615" i="10" s="1"/>
  <c r="K615" i="10" s="1"/>
  <c r="I616" i="10"/>
  <c r="J616" i="10" s="1"/>
  <c r="K616" i="10" s="1"/>
  <c r="I617" i="10"/>
  <c r="J617" i="10" s="1"/>
  <c r="K617" i="10" s="1"/>
  <c r="I618" i="10"/>
  <c r="J618" i="10" s="1"/>
  <c r="K618" i="10" s="1"/>
  <c r="I619" i="10"/>
  <c r="J619" i="10" s="1"/>
  <c r="K619" i="10" s="1"/>
  <c r="I620" i="10"/>
  <c r="J620" i="10" s="1"/>
  <c r="K620" i="10" s="1"/>
  <c r="I621" i="10"/>
  <c r="J621" i="10" s="1"/>
  <c r="K621" i="10" s="1"/>
  <c r="I622" i="10"/>
  <c r="J622" i="10" s="1"/>
  <c r="K622" i="10" s="1"/>
  <c r="I623" i="10"/>
  <c r="J623" i="10" s="1"/>
  <c r="K623" i="10" s="1"/>
  <c r="I624" i="10"/>
  <c r="J624" i="10" s="1"/>
  <c r="K624" i="10" s="1"/>
  <c r="I625" i="10"/>
  <c r="J625" i="10" s="1"/>
  <c r="K625" i="10" s="1"/>
  <c r="I626" i="10"/>
  <c r="J626" i="10" s="1"/>
  <c r="K626" i="10" s="1"/>
  <c r="I627" i="10"/>
  <c r="J627" i="10" s="1"/>
  <c r="K627" i="10" s="1"/>
  <c r="I628" i="10"/>
  <c r="J628" i="10" s="1"/>
  <c r="K628" i="10" s="1"/>
  <c r="I629" i="10"/>
  <c r="J629" i="10" s="1"/>
  <c r="K629" i="10" s="1"/>
  <c r="I630" i="10"/>
  <c r="J630" i="10" s="1"/>
  <c r="K630" i="10" s="1"/>
  <c r="I631" i="10"/>
  <c r="J631" i="10" s="1"/>
  <c r="K631" i="10" s="1"/>
  <c r="I632" i="10"/>
  <c r="J632" i="10" s="1"/>
  <c r="K632" i="10" s="1"/>
  <c r="I633" i="10"/>
  <c r="J633" i="10" s="1"/>
  <c r="K633" i="10" s="1"/>
  <c r="I634" i="10"/>
  <c r="J634" i="10" s="1"/>
  <c r="K634" i="10" s="1"/>
  <c r="I635" i="10"/>
  <c r="J635" i="10" s="1"/>
  <c r="K635" i="10" s="1"/>
  <c r="I636" i="10"/>
  <c r="J636" i="10" s="1"/>
  <c r="K636" i="10" s="1"/>
  <c r="I637" i="10"/>
  <c r="J637" i="10" s="1"/>
  <c r="K637" i="10" s="1"/>
  <c r="I638" i="10"/>
  <c r="J638" i="10" s="1"/>
  <c r="K638" i="10" s="1"/>
  <c r="I639" i="10"/>
  <c r="J639" i="10" s="1"/>
  <c r="K639" i="10" s="1"/>
  <c r="I640" i="10"/>
  <c r="J640" i="10" s="1"/>
  <c r="K640" i="10" s="1"/>
  <c r="I641" i="10"/>
  <c r="J641" i="10" s="1"/>
  <c r="K641" i="10" s="1"/>
  <c r="I642" i="10"/>
  <c r="J642" i="10" s="1"/>
  <c r="K642" i="10" s="1"/>
  <c r="I643" i="10"/>
  <c r="J643" i="10" s="1"/>
  <c r="K643" i="10" s="1"/>
  <c r="I644" i="10"/>
  <c r="J644" i="10" s="1"/>
  <c r="K644" i="10" s="1"/>
  <c r="I645" i="10"/>
  <c r="J645" i="10" s="1"/>
  <c r="K645" i="10" s="1"/>
  <c r="I646" i="10"/>
  <c r="J646" i="10" s="1"/>
  <c r="K646" i="10" s="1"/>
  <c r="I647" i="10"/>
  <c r="J647" i="10" s="1"/>
  <c r="K647" i="10" s="1"/>
  <c r="I648" i="10"/>
  <c r="J648" i="10" s="1"/>
  <c r="K648" i="10" s="1"/>
  <c r="I649" i="10"/>
  <c r="J649" i="10" s="1"/>
  <c r="K649" i="10" s="1"/>
  <c r="I650" i="10"/>
  <c r="J650" i="10" s="1"/>
  <c r="K650" i="10" s="1"/>
  <c r="I651" i="10"/>
  <c r="J651" i="10" s="1"/>
  <c r="K651" i="10" s="1"/>
  <c r="I652" i="10"/>
  <c r="J652" i="10" s="1"/>
  <c r="K652" i="10" s="1"/>
  <c r="I653" i="10"/>
  <c r="J653" i="10" s="1"/>
  <c r="K653" i="10" s="1"/>
  <c r="I654" i="10"/>
  <c r="J654" i="10" s="1"/>
  <c r="K654" i="10" s="1"/>
  <c r="I655" i="10"/>
  <c r="J655" i="10" s="1"/>
  <c r="K655" i="10" s="1"/>
  <c r="I656" i="10"/>
  <c r="J656" i="10" s="1"/>
  <c r="K656" i="10" s="1"/>
  <c r="I657" i="10"/>
  <c r="J657" i="10" s="1"/>
  <c r="K657" i="10" s="1"/>
  <c r="I658" i="10"/>
  <c r="J658" i="10" s="1"/>
  <c r="K658" i="10" s="1"/>
  <c r="I659" i="10"/>
  <c r="J659" i="10" s="1"/>
  <c r="K659" i="10" s="1"/>
  <c r="I660" i="10"/>
  <c r="J660" i="10" s="1"/>
  <c r="K660" i="10" s="1"/>
  <c r="I661" i="10"/>
  <c r="J661" i="10" s="1"/>
  <c r="K661" i="10" s="1"/>
  <c r="I662" i="10"/>
  <c r="J662" i="10" s="1"/>
  <c r="K662" i="10" s="1"/>
  <c r="I663" i="10"/>
  <c r="J663" i="10" s="1"/>
  <c r="K663" i="10" s="1"/>
  <c r="I664" i="10"/>
  <c r="J664" i="10" s="1"/>
  <c r="K664" i="10" s="1"/>
  <c r="I665" i="10"/>
  <c r="J665" i="10" s="1"/>
  <c r="K665" i="10" s="1"/>
  <c r="I666" i="10"/>
  <c r="J666" i="10" s="1"/>
  <c r="K666" i="10" s="1"/>
  <c r="I667" i="10"/>
  <c r="J667" i="10" s="1"/>
  <c r="K667" i="10" s="1"/>
  <c r="I668" i="10"/>
  <c r="J668" i="10" s="1"/>
  <c r="K668" i="10" s="1"/>
  <c r="I669" i="10"/>
  <c r="J669" i="10" s="1"/>
  <c r="K669" i="10" s="1"/>
  <c r="I670" i="10"/>
  <c r="J670" i="10" s="1"/>
  <c r="K670" i="10" s="1"/>
  <c r="I671" i="10"/>
  <c r="J671" i="10" s="1"/>
  <c r="K671" i="10" s="1"/>
  <c r="I672" i="10"/>
  <c r="J672" i="10" s="1"/>
  <c r="K672" i="10" s="1"/>
  <c r="I673" i="10"/>
  <c r="J673" i="10" s="1"/>
  <c r="K673" i="10" s="1"/>
  <c r="I674" i="10"/>
  <c r="J674" i="10" s="1"/>
  <c r="K674" i="10" s="1"/>
  <c r="I675" i="10"/>
  <c r="J675" i="10" s="1"/>
  <c r="K675" i="10" s="1"/>
  <c r="I676" i="10"/>
  <c r="J676" i="10" s="1"/>
  <c r="K676" i="10" s="1"/>
  <c r="I677" i="10"/>
  <c r="J677" i="10" s="1"/>
  <c r="K677" i="10" s="1"/>
  <c r="I678" i="10"/>
  <c r="J678" i="10" s="1"/>
  <c r="K678" i="10" s="1"/>
  <c r="I679" i="10"/>
  <c r="J679" i="10" s="1"/>
  <c r="K679" i="10" s="1"/>
  <c r="I680" i="10"/>
  <c r="J680" i="10" s="1"/>
  <c r="K680" i="10" s="1"/>
  <c r="I681" i="10"/>
  <c r="J681" i="10" s="1"/>
  <c r="K681" i="10" s="1"/>
  <c r="I682" i="10"/>
  <c r="J682" i="10" s="1"/>
  <c r="K682" i="10" s="1"/>
  <c r="I683" i="10"/>
  <c r="J683" i="10" s="1"/>
  <c r="K683" i="10" s="1"/>
  <c r="I684" i="10"/>
  <c r="J684" i="10" s="1"/>
  <c r="K684" i="10" s="1"/>
  <c r="I685" i="10"/>
  <c r="J685" i="10" s="1"/>
  <c r="K685" i="10" s="1"/>
  <c r="I686" i="10"/>
  <c r="J686" i="10" s="1"/>
  <c r="K686" i="10" s="1"/>
  <c r="I687" i="10"/>
  <c r="J687" i="10" s="1"/>
  <c r="K687" i="10" s="1"/>
  <c r="I688" i="10"/>
  <c r="J688" i="10" s="1"/>
  <c r="K688" i="10" s="1"/>
  <c r="I689" i="10"/>
  <c r="J689" i="10" s="1"/>
  <c r="K689" i="10" s="1"/>
  <c r="I690" i="10"/>
  <c r="J690" i="10" s="1"/>
  <c r="K690" i="10" s="1"/>
  <c r="I691" i="10"/>
  <c r="J691" i="10" s="1"/>
  <c r="K691" i="10" s="1"/>
  <c r="I692" i="10"/>
  <c r="J692" i="10" s="1"/>
  <c r="K692" i="10" s="1"/>
  <c r="I693" i="10"/>
  <c r="J693" i="10" s="1"/>
  <c r="K693" i="10" s="1"/>
  <c r="I694" i="10"/>
  <c r="J694" i="10" s="1"/>
  <c r="K694" i="10" s="1"/>
  <c r="I695" i="10"/>
  <c r="J695" i="10" s="1"/>
  <c r="K695" i="10" s="1"/>
  <c r="I696" i="10"/>
  <c r="J696" i="10" s="1"/>
  <c r="K696" i="10" s="1"/>
  <c r="I697" i="10"/>
  <c r="J697" i="10" s="1"/>
  <c r="K697" i="10" s="1"/>
  <c r="I698" i="10"/>
  <c r="J698" i="10" s="1"/>
  <c r="K698" i="10" s="1"/>
  <c r="I699" i="10"/>
  <c r="J699" i="10" s="1"/>
  <c r="K699" i="10" s="1"/>
  <c r="I700" i="10"/>
  <c r="J700" i="10" s="1"/>
  <c r="K700" i="10" s="1"/>
  <c r="I701" i="10"/>
  <c r="J701" i="10" s="1"/>
  <c r="K701" i="10" s="1"/>
  <c r="I702" i="10"/>
  <c r="J702" i="10" s="1"/>
  <c r="K702" i="10" s="1"/>
  <c r="I703" i="10"/>
  <c r="J703" i="10" s="1"/>
  <c r="K703" i="10" s="1"/>
  <c r="I704" i="10"/>
  <c r="J704" i="10" s="1"/>
  <c r="K704" i="10" s="1"/>
  <c r="I705" i="10"/>
  <c r="J705" i="10" s="1"/>
  <c r="K705" i="10" s="1"/>
  <c r="I706" i="10"/>
  <c r="J706" i="10" s="1"/>
  <c r="K706" i="10" s="1"/>
  <c r="I707" i="10"/>
  <c r="J707" i="10" s="1"/>
  <c r="K707" i="10" s="1"/>
  <c r="I708" i="10"/>
  <c r="J708" i="10" s="1"/>
  <c r="K708" i="10" s="1"/>
  <c r="I709" i="10"/>
  <c r="J709" i="10" s="1"/>
  <c r="K709" i="10" s="1"/>
  <c r="I710" i="10"/>
  <c r="J710" i="10" s="1"/>
  <c r="K710" i="10" s="1"/>
  <c r="I711" i="10"/>
  <c r="J711" i="10" s="1"/>
  <c r="K711" i="10" s="1"/>
  <c r="I712" i="10"/>
  <c r="J712" i="10" s="1"/>
  <c r="K712" i="10" s="1"/>
  <c r="I713" i="10"/>
  <c r="J713" i="10" s="1"/>
  <c r="K713" i="10" s="1"/>
  <c r="I714" i="10"/>
  <c r="J714" i="10" s="1"/>
  <c r="K714" i="10" s="1"/>
  <c r="I715" i="10"/>
  <c r="J715" i="10" s="1"/>
  <c r="K715" i="10" s="1"/>
  <c r="I716" i="10"/>
  <c r="J716" i="10" s="1"/>
  <c r="K716" i="10" s="1"/>
  <c r="I717" i="10"/>
  <c r="J717" i="10" s="1"/>
  <c r="K717" i="10" s="1"/>
  <c r="I718" i="10"/>
  <c r="J718" i="10" s="1"/>
  <c r="K718" i="10" s="1"/>
  <c r="I719" i="10"/>
  <c r="J719" i="10" s="1"/>
  <c r="K719" i="10" s="1"/>
  <c r="I720" i="10"/>
  <c r="J720" i="10" s="1"/>
  <c r="K720" i="10" s="1"/>
  <c r="I721" i="10"/>
  <c r="J721" i="10" s="1"/>
  <c r="K721" i="10" s="1"/>
  <c r="I722" i="10"/>
  <c r="J722" i="10" s="1"/>
  <c r="K722" i="10" s="1"/>
  <c r="I723" i="10"/>
  <c r="J723" i="10" s="1"/>
  <c r="K723" i="10" s="1"/>
  <c r="I724" i="10"/>
  <c r="J724" i="10" s="1"/>
  <c r="K724" i="10" s="1"/>
  <c r="I725" i="10"/>
  <c r="J725" i="10" s="1"/>
  <c r="K725" i="10" s="1"/>
  <c r="I726" i="10"/>
  <c r="J726" i="10" s="1"/>
  <c r="K726" i="10" s="1"/>
  <c r="I727" i="10"/>
  <c r="J727" i="10" s="1"/>
  <c r="K727" i="10" s="1"/>
  <c r="I728" i="10"/>
  <c r="J728" i="10" s="1"/>
  <c r="K728" i="10" s="1"/>
  <c r="I729" i="10"/>
  <c r="J729" i="10" s="1"/>
  <c r="K729" i="10" s="1"/>
  <c r="I730" i="10"/>
  <c r="J730" i="10" s="1"/>
  <c r="K730" i="10" s="1"/>
  <c r="I731" i="10"/>
  <c r="J731" i="10" s="1"/>
  <c r="K731" i="10" s="1"/>
  <c r="I732" i="10"/>
  <c r="J732" i="10" s="1"/>
  <c r="K732" i="10" s="1"/>
  <c r="I733" i="10"/>
  <c r="J733" i="10" s="1"/>
  <c r="K733" i="10" s="1"/>
  <c r="I734" i="10"/>
  <c r="J734" i="10" s="1"/>
  <c r="K734" i="10" s="1"/>
  <c r="I735" i="10"/>
  <c r="J735" i="10" s="1"/>
  <c r="K735" i="10" s="1"/>
  <c r="I736" i="10"/>
  <c r="J736" i="10" s="1"/>
  <c r="K736" i="10" s="1"/>
  <c r="I737" i="10"/>
  <c r="J737" i="10" s="1"/>
  <c r="K737" i="10" s="1"/>
  <c r="I738" i="10"/>
  <c r="J738" i="10" s="1"/>
  <c r="K738" i="10" s="1"/>
  <c r="I739" i="10"/>
  <c r="J739" i="10" s="1"/>
  <c r="K739" i="10" s="1"/>
  <c r="I740" i="10"/>
  <c r="J740" i="10" s="1"/>
  <c r="K740" i="10" s="1"/>
  <c r="I741" i="10"/>
  <c r="J741" i="10" s="1"/>
  <c r="K741" i="10" s="1"/>
  <c r="I742" i="10"/>
  <c r="J742" i="10" s="1"/>
  <c r="K742" i="10" s="1"/>
  <c r="I743" i="10"/>
  <c r="J743" i="10" s="1"/>
  <c r="K743" i="10" s="1"/>
  <c r="I744" i="10"/>
  <c r="J744" i="10" s="1"/>
  <c r="K744" i="10" s="1"/>
  <c r="I745" i="10"/>
  <c r="J745" i="10" s="1"/>
  <c r="K745" i="10" s="1"/>
  <c r="I746" i="10"/>
  <c r="J746" i="10" s="1"/>
  <c r="K746" i="10" s="1"/>
  <c r="I747" i="10"/>
  <c r="J747" i="10" s="1"/>
  <c r="K747" i="10" s="1"/>
  <c r="I748" i="10"/>
  <c r="J748" i="10" s="1"/>
  <c r="K748" i="10" s="1"/>
  <c r="I749" i="10"/>
  <c r="J749" i="10" s="1"/>
  <c r="K749" i="10" s="1"/>
  <c r="I750" i="10"/>
  <c r="J750" i="10" s="1"/>
  <c r="K750" i="10" s="1"/>
  <c r="I751" i="10"/>
  <c r="J751" i="10" s="1"/>
  <c r="K751" i="10" s="1"/>
  <c r="I752" i="10"/>
  <c r="J752" i="10" s="1"/>
  <c r="K752" i="10" s="1"/>
  <c r="I753" i="10"/>
  <c r="J753" i="10" s="1"/>
  <c r="K753" i="10" s="1"/>
  <c r="I754" i="10"/>
  <c r="J754" i="10" s="1"/>
  <c r="K754" i="10" s="1"/>
  <c r="I755" i="10"/>
  <c r="J755" i="10" s="1"/>
  <c r="K755" i="10" s="1"/>
  <c r="I756" i="10"/>
  <c r="J756" i="10" s="1"/>
  <c r="K756" i="10" s="1"/>
  <c r="I757" i="10"/>
  <c r="J757" i="10" s="1"/>
  <c r="K757" i="10" s="1"/>
  <c r="I758" i="10"/>
  <c r="J758" i="10" s="1"/>
  <c r="K758" i="10" s="1"/>
  <c r="I759" i="10"/>
  <c r="J759" i="10" s="1"/>
  <c r="K759" i="10" s="1"/>
  <c r="I760" i="10"/>
  <c r="J760" i="10" s="1"/>
  <c r="K760" i="10" s="1"/>
  <c r="I761" i="10"/>
  <c r="J761" i="10" s="1"/>
  <c r="K761" i="10" s="1"/>
  <c r="I762" i="10"/>
  <c r="J762" i="10" s="1"/>
  <c r="K762" i="10" s="1"/>
  <c r="I763" i="10"/>
  <c r="J763" i="10" s="1"/>
  <c r="K763" i="10" s="1"/>
  <c r="I764" i="10"/>
  <c r="J764" i="10" s="1"/>
  <c r="K764" i="10" s="1"/>
  <c r="I765" i="10"/>
  <c r="J765" i="10" s="1"/>
  <c r="K765" i="10" s="1"/>
  <c r="I766" i="10"/>
  <c r="J766" i="10" s="1"/>
  <c r="K766" i="10" s="1"/>
  <c r="I767" i="10"/>
  <c r="J767" i="10" s="1"/>
  <c r="K767" i="10" s="1"/>
  <c r="I768" i="10"/>
  <c r="J768" i="10" s="1"/>
  <c r="K768" i="10" s="1"/>
  <c r="I769" i="10"/>
  <c r="J769" i="10" s="1"/>
  <c r="K769" i="10" s="1"/>
  <c r="I770" i="10"/>
  <c r="J770" i="10" s="1"/>
  <c r="K770" i="10" s="1"/>
  <c r="I771" i="10"/>
  <c r="J771" i="10" s="1"/>
  <c r="K771" i="10" s="1"/>
  <c r="I772" i="10"/>
  <c r="J772" i="10" s="1"/>
  <c r="K772" i="10" s="1"/>
  <c r="I773" i="10"/>
  <c r="J773" i="10" s="1"/>
  <c r="K773" i="10" s="1"/>
  <c r="I774" i="10"/>
  <c r="J774" i="10" s="1"/>
  <c r="K774" i="10" s="1"/>
  <c r="I775" i="10"/>
  <c r="J775" i="10" s="1"/>
  <c r="K775" i="10" s="1"/>
  <c r="I776" i="10"/>
  <c r="J776" i="10" s="1"/>
  <c r="K776" i="10" s="1"/>
  <c r="I777" i="10"/>
  <c r="J777" i="10" s="1"/>
  <c r="K777" i="10" s="1"/>
  <c r="I778" i="10"/>
  <c r="J778" i="10" s="1"/>
  <c r="K778" i="10" s="1"/>
  <c r="I779" i="10"/>
  <c r="J779" i="10" s="1"/>
  <c r="K779" i="10" s="1"/>
  <c r="I780" i="10"/>
  <c r="J780" i="10" s="1"/>
  <c r="K780" i="10" s="1"/>
  <c r="I781" i="10"/>
  <c r="J781" i="10" s="1"/>
  <c r="K781" i="10" s="1"/>
  <c r="I782" i="10"/>
  <c r="J782" i="10" s="1"/>
  <c r="K782" i="10" s="1"/>
  <c r="I783" i="10"/>
  <c r="J783" i="10" s="1"/>
  <c r="K783" i="10" s="1"/>
  <c r="I784" i="10"/>
  <c r="J784" i="10" s="1"/>
  <c r="K784" i="10" s="1"/>
  <c r="I785" i="10"/>
  <c r="J785" i="10" s="1"/>
  <c r="K785" i="10" s="1"/>
  <c r="I786" i="10"/>
  <c r="J786" i="10" s="1"/>
  <c r="K786" i="10" s="1"/>
  <c r="I787" i="10"/>
  <c r="J787" i="10" s="1"/>
  <c r="K787" i="10" s="1"/>
  <c r="I788" i="10"/>
  <c r="J788" i="10" s="1"/>
  <c r="K788" i="10" s="1"/>
  <c r="I789" i="10"/>
  <c r="J789" i="10" s="1"/>
  <c r="K789" i="10" s="1"/>
  <c r="I790" i="10"/>
  <c r="J790" i="10" s="1"/>
  <c r="K790" i="10" s="1"/>
  <c r="I791" i="10"/>
  <c r="J791" i="10" s="1"/>
  <c r="K791" i="10" s="1"/>
  <c r="I792" i="10"/>
  <c r="J792" i="10" s="1"/>
  <c r="K792" i="10" s="1"/>
  <c r="I793" i="10"/>
  <c r="J793" i="10" s="1"/>
  <c r="K793" i="10" s="1"/>
  <c r="I794" i="10"/>
  <c r="J794" i="10" s="1"/>
  <c r="K794" i="10" s="1"/>
  <c r="I795" i="10"/>
  <c r="J795" i="10" s="1"/>
  <c r="K795" i="10" s="1"/>
  <c r="I796" i="10"/>
  <c r="J796" i="10" s="1"/>
  <c r="K796" i="10" s="1"/>
  <c r="I797" i="10"/>
  <c r="J797" i="10" s="1"/>
  <c r="K797" i="10" s="1"/>
  <c r="I798" i="10"/>
  <c r="J798" i="10" s="1"/>
  <c r="K798" i="10" s="1"/>
  <c r="I799" i="10"/>
  <c r="J799" i="10" s="1"/>
  <c r="K799" i="10" s="1"/>
  <c r="I800" i="10"/>
  <c r="J800" i="10" s="1"/>
  <c r="K800" i="10" s="1"/>
  <c r="I801" i="10"/>
  <c r="J801" i="10" s="1"/>
  <c r="K801" i="10" s="1"/>
  <c r="I802" i="10"/>
  <c r="J802" i="10" s="1"/>
  <c r="K802" i="10" s="1"/>
  <c r="I803" i="10"/>
  <c r="J803" i="10" s="1"/>
  <c r="K803" i="10" s="1"/>
  <c r="I804" i="10"/>
  <c r="J804" i="10" s="1"/>
  <c r="K804" i="10" s="1"/>
  <c r="I805" i="10"/>
  <c r="J805" i="10" s="1"/>
  <c r="K805" i="10" s="1"/>
  <c r="I806" i="10"/>
  <c r="J806" i="10" s="1"/>
  <c r="K806" i="10" s="1"/>
  <c r="I807" i="10"/>
  <c r="J807" i="10" s="1"/>
  <c r="K807" i="10" s="1"/>
  <c r="I808" i="10"/>
  <c r="J808" i="10" s="1"/>
  <c r="K808" i="10" s="1"/>
  <c r="I809" i="10"/>
  <c r="J809" i="10" s="1"/>
  <c r="K809" i="10" s="1"/>
  <c r="I810" i="10"/>
  <c r="J810" i="10" s="1"/>
  <c r="K810" i="10" s="1"/>
  <c r="I811" i="10"/>
  <c r="J811" i="10" s="1"/>
  <c r="K811" i="10" s="1"/>
  <c r="I812" i="10"/>
  <c r="J812" i="10" s="1"/>
  <c r="K812" i="10" s="1"/>
  <c r="I813" i="10"/>
  <c r="J813" i="10" s="1"/>
  <c r="K813" i="10" s="1"/>
  <c r="I814" i="10"/>
  <c r="J814" i="10" s="1"/>
  <c r="K814" i="10" s="1"/>
  <c r="I815" i="10"/>
  <c r="J815" i="10" s="1"/>
  <c r="K815" i="10" s="1"/>
  <c r="I816" i="10"/>
  <c r="J816" i="10" s="1"/>
  <c r="K816" i="10" s="1"/>
  <c r="I817" i="10"/>
  <c r="J817" i="10" s="1"/>
  <c r="K817" i="10" s="1"/>
  <c r="I818" i="10"/>
  <c r="J818" i="10" s="1"/>
  <c r="K818" i="10" s="1"/>
  <c r="I819" i="10"/>
  <c r="J819" i="10" s="1"/>
  <c r="K819" i="10" s="1"/>
  <c r="I820" i="10"/>
  <c r="J820" i="10" s="1"/>
  <c r="K820" i="10" s="1"/>
  <c r="I821" i="10"/>
  <c r="J821" i="10" s="1"/>
  <c r="K821" i="10" s="1"/>
  <c r="I822" i="10"/>
  <c r="J822" i="10" s="1"/>
  <c r="K822" i="10" s="1"/>
  <c r="I823" i="10"/>
  <c r="J823" i="10" s="1"/>
  <c r="K823" i="10" s="1"/>
  <c r="I824" i="10"/>
  <c r="J824" i="10" s="1"/>
  <c r="K824" i="10" s="1"/>
  <c r="I825" i="10"/>
  <c r="J825" i="10" s="1"/>
  <c r="K825" i="10" s="1"/>
  <c r="I826" i="10"/>
  <c r="J826" i="10" s="1"/>
  <c r="K826" i="10" s="1"/>
  <c r="I827" i="10"/>
  <c r="J827" i="10" s="1"/>
  <c r="K827" i="10" s="1"/>
  <c r="I828" i="10"/>
  <c r="J828" i="10" s="1"/>
  <c r="K828" i="10" s="1"/>
  <c r="I829" i="10"/>
  <c r="J829" i="10" s="1"/>
  <c r="K829" i="10" s="1"/>
  <c r="I830" i="10"/>
  <c r="J830" i="10" s="1"/>
  <c r="K830" i="10" s="1"/>
  <c r="I831" i="10"/>
  <c r="J831" i="10" s="1"/>
  <c r="K831" i="10" s="1"/>
  <c r="I832" i="10"/>
  <c r="J832" i="10" s="1"/>
  <c r="K832" i="10" s="1"/>
  <c r="I833" i="10"/>
  <c r="J833" i="10" s="1"/>
  <c r="K833" i="10" s="1"/>
  <c r="I834" i="10"/>
  <c r="J834" i="10" s="1"/>
  <c r="K834" i="10" s="1"/>
  <c r="I835" i="10"/>
  <c r="J835" i="10" s="1"/>
  <c r="K835" i="10" s="1"/>
  <c r="I836" i="10"/>
  <c r="J836" i="10" s="1"/>
  <c r="K836" i="10" s="1"/>
  <c r="I837" i="10"/>
  <c r="J837" i="10" s="1"/>
  <c r="K837" i="10" s="1"/>
  <c r="I838" i="10"/>
  <c r="J838" i="10" s="1"/>
  <c r="K838" i="10" s="1"/>
  <c r="I839" i="10"/>
  <c r="J839" i="10" s="1"/>
  <c r="K839" i="10" s="1"/>
  <c r="I840" i="10"/>
  <c r="J840" i="10" s="1"/>
  <c r="K840" i="10" s="1"/>
  <c r="I841" i="10"/>
  <c r="J841" i="10" s="1"/>
  <c r="K841" i="10" s="1"/>
  <c r="I842" i="10"/>
  <c r="J842" i="10" s="1"/>
  <c r="K842" i="10" s="1"/>
  <c r="I843" i="10"/>
  <c r="J843" i="10" s="1"/>
  <c r="K843" i="10" s="1"/>
  <c r="I844" i="10"/>
  <c r="J844" i="10" s="1"/>
  <c r="K844" i="10" s="1"/>
  <c r="I845" i="10"/>
  <c r="J845" i="10" s="1"/>
  <c r="K845" i="10" s="1"/>
  <c r="I846" i="10"/>
  <c r="J846" i="10" s="1"/>
  <c r="K846" i="10" s="1"/>
  <c r="I847" i="10"/>
  <c r="J847" i="10" s="1"/>
  <c r="K847" i="10" s="1"/>
  <c r="I848" i="10"/>
  <c r="J848" i="10" s="1"/>
  <c r="K848" i="10" s="1"/>
  <c r="I849" i="10"/>
  <c r="J849" i="10" s="1"/>
  <c r="K849" i="10" s="1"/>
  <c r="I850" i="10"/>
  <c r="J850" i="10" s="1"/>
  <c r="K850" i="10" s="1"/>
  <c r="I851" i="10"/>
  <c r="J851" i="10" s="1"/>
  <c r="K851" i="10" s="1"/>
  <c r="I852" i="10"/>
  <c r="J852" i="10" s="1"/>
  <c r="K852" i="10" s="1"/>
  <c r="I853" i="10"/>
  <c r="J853" i="10" s="1"/>
  <c r="K853" i="10" s="1"/>
  <c r="I854" i="10"/>
  <c r="J854" i="10" s="1"/>
  <c r="K854" i="10" s="1"/>
  <c r="I855" i="10"/>
  <c r="J855" i="10" s="1"/>
  <c r="K855" i="10" s="1"/>
  <c r="I856" i="10"/>
  <c r="J856" i="10" s="1"/>
  <c r="K856" i="10" s="1"/>
  <c r="I857" i="10"/>
  <c r="J857" i="10" s="1"/>
  <c r="K857" i="10" s="1"/>
  <c r="I858" i="10"/>
  <c r="J858" i="10" s="1"/>
  <c r="K858" i="10" s="1"/>
  <c r="I859" i="10"/>
  <c r="J859" i="10" s="1"/>
  <c r="K859" i="10" s="1"/>
  <c r="I860" i="10"/>
  <c r="J860" i="10" s="1"/>
  <c r="K860" i="10" s="1"/>
  <c r="I861" i="10"/>
  <c r="J861" i="10" s="1"/>
  <c r="K861" i="10" s="1"/>
  <c r="I862" i="10"/>
  <c r="J862" i="10" s="1"/>
  <c r="K862" i="10" s="1"/>
  <c r="I863" i="10"/>
  <c r="J863" i="10" s="1"/>
  <c r="K863" i="10" s="1"/>
  <c r="I864" i="10"/>
  <c r="J864" i="10" s="1"/>
  <c r="K864" i="10" s="1"/>
  <c r="I865" i="10"/>
  <c r="J865" i="10" s="1"/>
  <c r="K865" i="10" s="1"/>
  <c r="I866" i="10"/>
  <c r="J866" i="10" s="1"/>
  <c r="K866" i="10" s="1"/>
  <c r="I867" i="10"/>
  <c r="J867" i="10" s="1"/>
  <c r="K867" i="10" s="1"/>
  <c r="I868" i="10"/>
  <c r="J868" i="10" s="1"/>
  <c r="K868" i="10" s="1"/>
  <c r="I869" i="10"/>
  <c r="J869" i="10" s="1"/>
  <c r="K869" i="10" s="1"/>
  <c r="I870" i="10"/>
  <c r="J870" i="10" s="1"/>
  <c r="K870" i="10" s="1"/>
  <c r="I871" i="10"/>
  <c r="J871" i="10" s="1"/>
  <c r="K871" i="10" s="1"/>
  <c r="I872" i="10"/>
  <c r="J872" i="10" s="1"/>
  <c r="K872" i="10" s="1"/>
  <c r="I873" i="10"/>
  <c r="J873" i="10" s="1"/>
  <c r="K873" i="10" s="1"/>
  <c r="I874" i="10"/>
  <c r="J874" i="10" s="1"/>
  <c r="K874" i="10" s="1"/>
  <c r="I875" i="10"/>
  <c r="J875" i="10" s="1"/>
  <c r="K875" i="10" s="1"/>
  <c r="I876" i="10"/>
  <c r="J876" i="10" s="1"/>
  <c r="K876" i="10" s="1"/>
  <c r="I877" i="10"/>
  <c r="J877" i="10" s="1"/>
  <c r="K877" i="10" s="1"/>
  <c r="I878" i="10"/>
  <c r="J878" i="10" s="1"/>
  <c r="K878" i="10" s="1"/>
  <c r="I879" i="10"/>
  <c r="J879" i="10" s="1"/>
  <c r="K879" i="10" s="1"/>
  <c r="I880" i="10"/>
  <c r="J880" i="10" s="1"/>
  <c r="K880" i="10" s="1"/>
  <c r="I881" i="10"/>
  <c r="J881" i="10" s="1"/>
  <c r="K881" i="10" s="1"/>
  <c r="I882" i="10"/>
  <c r="J882" i="10" s="1"/>
  <c r="K882" i="10" s="1"/>
  <c r="I883" i="10"/>
  <c r="J883" i="10" s="1"/>
  <c r="K883" i="10" s="1"/>
  <c r="I884" i="10"/>
  <c r="J884" i="10" s="1"/>
  <c r="K884" i="10" s="1"/>
  <c r="I885" i="10"/>
  <c r="J885" i="10" s="1"/>
  <c r="K885" i="10" s="1"/>
  <c r="I886" i="10"/>
  <c r="J886" i="10" s="1"/>
  <c r="K886" i="10" s="1"/>
  <c r="I887" i="10"/>
  <c r="J887" i="10" s="1"/>
  <c r="K887" i="10" s="1"/>
  <c r="I888" i="10"/>
  <c r="J888" i="10" s="1"/>
  <c r="K888" i="10" s="1"/>
  <c r="I889" i="10"/>
  <c r="J889" i="10" s="1"/>
  <c r="K889" i="10" s="1"/>
  <c r="I890" i="10"/>
  <c r="J890" i="10" s="1"/>
  <c r="K890" i="10" s="1"/>
  <c r="I891" i="10"/>
  <c r="J891" i="10" s="1"/>
  <c r="K891" i="10" s="1"/>
  <c r="I892" i="10"/>
  <c r="J892" i="10" s="1"/>
  <c r="K892" i="10" s="1"/>
  <c r="I893" i="10"/>
  <c r="J893" i="10" s="1"/>
  <c r="K893" i="10" s="1"/>
  <c r="I894" i="10"/>
  <c r="J894" i="10" s="1"/>
  <c r="K894" i="10" s="1"/>
  <c r="I895" i="10"/>
  <c r="J895" i="10" s="1"/>
  <c r="K895" i="10" s="1"/>
  <c r="I896" i="10"/>
  <c r="J896" i="10" s="1"/>
  <c r="K896" i="10" s="1"/>
  <c r="I897" i="10"/>
  <c r="J897" i="10" s="1"/>
  <c r="K897" i="10" s="1"/>
  <c r="I898" i="10"/>
  <c r="J898" i="10" s="1"/>
  <c r="K898" i="10" s="1"/>
  <c r="I899" i="10"/>
  <c r="J899" i="10" s="1"/>
  <c r="K899" i="10" s="1"/>
  <c r="I900" i="10"/>
  <c r="J900" i="10" s="1"/>
  <c r="K900" i="10" s="1"/>
  <c r="I901" i="10"/>
  <c r="J901" i="10" s="1"/>
  <c r="K901" i="10" s="1"/>
  <c r="I902" i="10"/>
  <c r="J902" i="10" s="1"/>
  <c r="K902" i="10" s="1"/>
  <c r="I903" i="10"/>
  <c r="J903" i="10" s="1"/>
  <c r="K903" i="10" s="1"/>
  <c r="I904" i="10"/>
  <c r="J904" i="10" s="1"/>
  <c r="K904" i="10" s="1"/>
  <c r="I905" i="10"/>
  <c r="J905" i="10" s="1"/>
  <c r="K905" i="10" s="1"/>
  <c r="I906" i="10"/>
  <c r="J906" i="10" s="1"/>
  <c r="K906" i="10" s="1"/>
  <c r="I907" i="10"/>
  <c r="J907" i="10" s="1"/>
  <c r="K907" i="10" s="1"/>
  <c r="I908" i="10"/>
  <c r="J908" i="10" s="1"/>
  <c r="K908" i="10" s="1"/>
  <c r="I909" i="10"/>
  <c r="J909" i="10" s="1"/>
  <c r="K909" i="10" s="1"/>
  <c r="I910" i="10"/>
  <c r="J910" i="10" s="1"/>
  <c r="K910" i="10" s="1"/>
  <c r="I911" i="10"/>
  <c r="J911" i="10" s="1"/>
  <c r="K911" i="10" s="1"/>
  <c r="I912" i="10"/>
  <c r="J912" i="10" s="1"/>
  <c r="K912" i="10" s="1"/>
  <c r="I913" i="10"/>
  <c r="J913" i="10" s="1"/>
  <c r="K913" i="10" s="1"/>
  <c r="I914" i="10"/>
  <c r="J914" i="10" s="1"/>
  <c r="K914" i="10" s="1"/>
  <c r="I915" i="10"/>
  <c r="J915" i="10" s="1"/>
  <c r="K915" i="10" s="1"/>
  <c r="I916" i="10"/>
  <c r="J916" i="10" s="1"/>
  <c r="K916" i="10" s="1"/>
  <c r="I917" i="10"/>
  <c r="J917" i="10" s="1"/>
  <c r="K917" i="10" s="1"/>
  <c r="I918" i="10"/>
  <c r="J918" i="10" s="1"/>
  <c r="K918" i="10" s="1"/>
  <c r="I919" i="10"/>
  <c r="J919" i="10" s="1"/>
  <c r="K919" i="10" s="1"/>
  <c r="I920" i="10"/>
  <c r="J920" i="10" s="1"/>
  <c r="K920" i="10" s="1"/>
  <c r="I921" i="10"/>
  <c r="J921" i="10" s="1"/>
  <c r="K921" i="10" s="1"/>
  <c r="I922" i="10"/>
  <c r="J922" i="10" s="1"/>
  <c r="K922" i="10" s="1"/>
  <c r="I923" i="10"/>
  <c r="J923" i="10" s="1"/>
  <c r="K923" i="10" s="1"/>
  <c r="I924" i="10"/>
  <c r="J924" i="10" s="1"/>
  <c r="K924" i="10" s="1"/>
  <c r="I925" i="10"/>
  <c r="J925" i="10" s="1"/>
  <c r="K925" i="10" s="1"/>
  <c r="I926" i="10"/>
  <c r="J926" i="10" s="1"/>
  <c r="K926" i="10" s="1"/>
  <c r="I927" i="10"/>
  <c r="J927" i="10" s="1"/>
  <c r="K927" i="10" s="1"/>
  <c r="I928" i="10"/>
  <c r="J928" i="10" s="1"/>
  <c r="K928" i="10" s="1"/>
  <c r="I929" i="10"/>
  <c r="J929" i="10" s="1"/>
  <c r="K929" i="10" s="1"/>
  <c r="I930" i="10"/>
  <c r="J930" i="10" s="1"/>
  <c r="K930" i="10" s="1"/>
  <c r="I931" i="10"/>
  <c r="J931" i="10" s="1"/>
  <c r="K931" i="10" s="1"/>
  <c r="I932" i="10"/>
  <c r="J932" i="10" s="1"/>
  <c r="K932" i="10" s="1"/>
  <c r="I933" i="10"/>
  <c r="J933" i="10" s="1"/>
  <c r="K933" i="10" s="1"/>
  <c r="I934" i="10"/>
  <c r="J934" i="10" s="1"/>
  <c r="K934" i="10" s="1"/>
  <c r="I935" i="10"/>
  <c r="J935" i="10" s="1"/>
  <c r="K935" i="10" s="1"/>
  <c r="I936" i="10"/>
  <c r="J936" i="10" s="1"/>
  <c r="K936" i="10" s="1"/>
  <c r="I937" i="10"/>
  <c r="J937" i="10" s="1"/>
  <c r="K937" i="10" s="1"/>
  <c r="I938" i="10"/>
  <c r="J938" i="10" s="1"/>
  <c r="K938" i="10" s="1"/>
  <c r="I939" i="10"/>
  <c r="J939" i="10" s="1"/>
  <c r="K939" i="10" s="1"/>
  <c r="I940" i="10"/>
  <c r="J940" i="10" s="1"/>
  <c r="K940" i="10" s="1"/>
  <c r="I941" i="10"/>
  <c r="J941" i="10" s="1"/>
  <c r="K941" i="10" s="1"/>
  <c r="I942" i="10"/>
  <c r="J942" i="10" s="1"/>
  <c r="K942" i="10" s="1"/>
  <c r="I943" i="10"/>
  <c r="J943" i="10" s="1"/>
  <c r="K943" i="10" s="1"/>
  <c r="I944" i="10"/>
  <c r="J944" i="10" s="1"/>
  <c r="K944" i="10" s="1"/>
  <c r="I945" i="10"/>
  <c r="J945" i="10" s="1"/>
  <c r="K945" i="10" s="1"/>
  <c r="I946" i="10"/>
  <c r="J946" i="10" s="1"/>
  <c r="K946" i="10" s="1"/>
  <c r="I947" i="10"/>
  <c r="J947" i="10" s="1"/>
  <c r="K947" i="10" s="1"/>
  <c r="I948" i="10"/>
  <c r="J948" i="10" s="1"/>
  <c r="K948" i="10" s="1"/>
  <c r="I949" i="10"/>
  <c r="J949" i="10" s="1"/>
  <c r="K949" i="10" s="1"/>
  <c r="I950" i="10"/>
  <c r="J950" i="10" s="1"/>
  <c r="K950" i="10" s="1"/>
  <c r="I951" i="10"/>
  <c r="J951" i="10" s="1"/>
  <c r="K951" i="10" s="1"/>
  <c r="I952" i="10"/>
  <c r="J952" i="10" s="1"/>
  <c r="K952" i="10" s="1"/>
  <c r="I953" i="10"/>
  <c r="J953" i="10" s="1"/>
  <c r="K953" i="10" s="1"/>
  <c r="I954" i="10"/>
  <c r="J954" i="10" s="1"/>
  <c r="K954" i="10" s="1"/>
  <c r="I955" i="10"/>
  <c r="J955" i="10" s="1"/>
  <c r="K955" i="10" s="1"/>
  <c r="I956" i="10"/>
  <c r="J956" i="10" s="1"/>
  <c r="K956" i="10" s="1"/>
  <c r="I957" i="10"/>
  <c r="J957" i="10" s="1"/>
  <c r="K957" i="10" s="1"/>
  <c r="I958" i="10"/>
  <c r="J958" i="10" s="1"/>
  <c r="K958" i="10" s="1"/>
  <c r="I959" i="10"/>
  <c r="J959" i="10" s="1"/>
  <c r="K959" i="10" s="1"/>
  <c r="I960" i="10"/>
  <c r="J960" i="10" s="1"/>
  <c r="K960" i="10" s="1"/>
  <c r="I961" i="10"/>
  <c r="J961" i="10" s="1"/>
  <c r="K961" i="10" s="1"/>
  <c r="I962" i="10"/>
  <c r="J962" i="10" s="1"/>
  <c r="K962" i="10" s="1"/>
  <c r="I963" i="10"/>
  <c r="J963" i="10" s="1"/>
  <c r="K963" i="10" s="1"/>
  <c r="I964" i="10"/>
  <c r="J964" i="10" s="1"/>
  <c r="K964" i="10" s="1"/>
  <c r="I965" i="10"/>
  <c r="J965" i="10" s="1"/>
  <c r="K965" i="10" s="1"/>
  <c r="I966" i="10"/>
  <c r="J966" i="10" s="1"/>
  <c r="K966" i="10" s="1"/>
  <c r="I967" i="10"/>
  <c r="J967" i="10" s="1"/>
  <c r="K967" i="10" s="1"/>
  <c r="I968" i="10"/>
  <c r="J968" i="10" s="1"/>
  <c r="K968" i="10" s="1"/>
  <c r="I969" i="10"/>
  <c r="J969" i="10" s="1"/>
  <c r="K969" i="10" s="1"/>
  <c r="I970" i="10"/>
  <c r="J970" i="10" s="1"/>
  <c r="K970" i="10" s="1"/>
  <c r="I971" i="10"/>
  <c r="J971" i="10" s="1"/>
  <c r="K971" i="10" s="1"/>
  <c r="I972" i="10"/>
  <c r="J972" i="10" s="1"/>
  <c r="K972" i="10" s="1"/>
  <c r="I973" i="10"/>
  <c r="J973" i="10" s="1"/>
  <c r="K973" i="10" s="1"/>
  <c r="I974" i="10"/>
  <c r="J974" i="10" s="1"/>
  <c r="K974" i="10" s="1"/>
  <c r="I975" i="10"/>
  <c r="J975" i="10" s="1"/>
  <c r="K975" i="10" s="1"/>
  <c r="I976" i="10"/>
  <c r="J976" i="10" s="1"/>
  <c r="K976" i="10" s="1"/>
  <c r="I977" i="10"/>
  <c r="J977" i="10" s="1"/>
  <c r="K977" i="10" s="1"/>
  <c r="I978" i="10"/>
  <c r="J978" i="10" s="1"/>
  <c r="K978" i="10" s="1"/>
  <c r="I979" i="10"/>
  <c r="J979" i="10" s="1"/>
  <c r="K979" i="10" s="1"/>
  <c r="I980" i="10"/>
  <c r="J980" i="10" s="1"/>
  <c r="K980" i="10" s="1"/>
  <c r="I981" i="10"/>
  <c r="J981" i="10" s="1"/>
  <c r="K981" i="10" s="1"/>
  <c r="I982" i="10"/>
  <c r="J982" i="10" s="1"/>
  <c r="K982" i="10" s="1"/>
  <c r="I983" i="10"/>
  <c r="J983" i="10" s="1"/>
  <c r="K983" i="10" s="1"/>
  <c r="I984" i="10"/>
  <c r="J984" i="10" s="1"/>
  <c r="K984" i="10" s="1"/>
  <c r="I985" i="10"/>
  <c r="J985" i="10" s="1"/>
  <c r="K985" i="10" s="1"/>
  <c r="I986" i="10"/>
  <c r="J986" i="10" s="1"/>
  <c r="K986" i="10" s="1"/>
  <c r="I987" i="10"/>
  <c r="J987" i="10" s="1"/>
  <c r="K987" i="10" s="1"/>
  <c r="I988" i="10"/>
  <c r="J988" i="10" s="1"/>
  <c r="K988" i="10" s="1"/>
  <c r="I989" i="10"/>
  <c r="J989" i="10" s="1"/>
  <c r="K989" i="10" s="1"/>
  <c r="I990" i="10"/>
  <c r="J990" i="10" s="1"/>
  <c r="K990" i="10" s="1"/>
  <c r="I991" i="10"/>
  <c r="J991" i="10" s="1"/>
  <c r="K991" i="10" s="1"/>
  <c r="I992" i="10"/>
  <c r="J992" i="10" s="1"/>
  <c r="K992" i="10" s="1"/>
  <c r="I993" i="10"/>
  <c r="J993" i="10" s="1"/>
  <c r="K993" i="10" s="1"/>
  <c r="I994" i="10"/>
  <c r="J994" i="10" s="1"/>
  <c r="K994" i="10" s="1"/>
  <c r="I995" i="10"/>
  <c r="J995" i="10" s="1"/>
  <c r="K995" i="10" s="1"/>
  <c r="I996" i="10"/>
  <c r="J996" i="10" s="1"/>
  <c r="K996" i="10" s="1"/>
  <c r="I997" i="10"/>
  <c r="J997" i="10" s="1"/>
  <c r="K997" i="10" s="1"/>
  <c r="I998" i="10"/>
  <c r="J998" i="10" s="1"/>
  <c r="K998" i="10" s="1"/>
  <c r="I999" i="10"/>
  <c r="J999" i="10" s="1"/>
  <c r="K999" i="10" s="1"/>
  <c r="I1000" i="10"/>
  <c r="J1000" i="10" s="1"/>
  <c r="K1000" i="10" s="1"/>
  <c r="I1001" i="10"/>
  <c r="J1001" i="10" s="1"/>
  <c r="K1001" i="10" s="1"/>
  <c r="I1002" i="10"/>
  <c r="J1002" i="10" s="1"/>
  <c r="K1002" i="10" s="1"/>
  <c r="I1003" i="10"/>
  <c r="J1003" i="10" s="1"/>
  <c r="K1003" i="10" s="1"/>
  <c r="I1004" i="10"/>
  <c r="J1004" i="10" s="1"/>
  <c r="K1004" i="10" s="1"/>
  <c r="I1005" i="10"/>
  <c r="J1005" i="10" s="1"/>
  <c r="K1005" i="10" s="1"/>
  <c r="I1006" i="10"/>
  <c r="J1006" i="10" s="1"/>
  <c r="K1006" i="10" s="1"/>
  <c r="I1007" i="10"/>
  <c r="J1007" i="10" s="1"/>
  <c r="K1007" i="10" s="1"/>
  <c r="I1008" i="10"/>
  <c r="J1008" i="10" s="1"/>
  <c r="K1008" i="10" s="1"/>
  <c r="I1009" i="10"/>
  <c r="J1009" i="10" s="1"/>
  <c r="K1009" i="10" s="1"/>
  <c r="I1010" i="10"/>
  <c r="J1010" i="10" s="1"/>
  <c r="K1010" i="10" s="1"/>
  <c r="I1011" i="10"/>
  <c r="J1011" i="10" s="1"/>
  <c r="K1011" i="10" s="1"/>
  <c r="I1012" i="10"/>
  <c r="J1012" i="10" s="1"/>
  <c r="K1012" i="10" s="1"/>
  <c r="I1013" i="10"/>
  <c r="J1013" i="10" s="1"/>
  <c r="K1013" i="10" s="1"/>
  <c r="I1014" i="10"/>
  <c r="J1014" i="10" s="1"/>
  <c r="K1014" i="10" s="1"/>
  <c r="I1015" i="10"/>
  <c r="J1015" i="10" s="1"/>
  <c r="K1015" i="10" s="1"/>
  <c r="I1016" i="10"/>
  <c r="J1016" i="10" s="1"/>
  <c r="K1016" i="10" s="1"/>
  <c r="I1017" i="10"/>
  <c r="J1017" i="10" s="1"/>
  <c r="K1017" i="10" s="1"/>
  <c r="I1018" i="10"/>
  <c r="J1018" i="10" s="1"/>
  <c r="K1018" i="10" s="1"/>
  <c r="I1019" i="10"/>
  <c r="J1019" i="10" s="1"/>
  <c r="K1019" i="10" s="1"/>
  <c r="I1020" i="10"/>
  <c r="J1020" i="10" s="1"/>
  <c r="K1020" i="10" s="1"/>
  <c r="I1021" i="10"/>
  <c r="J1021" i="10" s="1"/>
  <c r="K1021" i="10" s="1"/>
  <c r="I1022" i="10"/>
  <c r="J1022" i="10" s="1"/>
  <c r="K1022" i="10" s="1"/>
  <c r="I1023" i="10"/>
  <c r="J1023" i="10" s="1"/>
  <c r="K1023" i="10" s="1"/>
  <c r="I1024" i="10"/>
  <c r="J1024" i="10" s="1"/>
  <c r="K1024" i="10" s="1"/>
  <c r="I1025" i="10"/>
  <c r="J1025" i="10" s="1"/>
  <c r="K1025" i="10" s="1"/>
  <c r="I1026" i="10"/>
  <c r="J1026" i="10" s="1"/>
  <c r="K1026" i="10" s="1"/>
  <c r="I1027" i="10"/>
  <c r="J1027" i="10" s="1"/>
  <c r="K1027" i="10" s="1"/>
  <c r="I1028" i="10"/>
  <c r="J1028" i="10" s="1"/>
  <c r="K1028" i="10" s="1"/>
  <c r="I1029" i="10"/>
  <c r="J1029" i="10" s="1"/>
  <c r="K1029" i="10" s="1"/>
  <c r="I1030" i="10"/>
  <c r="J1030" i="10" s="1"/>
  <c r="K1030" i="10" s="1"/>
  <c r="I1031" i="10"/>
  <c r="J1031" i="10" s="1"/>
  <c r="K1031" i="10" s="1"/>
  <c r="I1032" i="10"/>
  <c r="J1032" i="10" s="1"/>
  <c r="K1032" i="10" s="1"/>
  <c r="I1033" i="10"/>
  <c r="J1033" i="10" s="1"/>
  <c r="K1033" i="10" s="1"/>
  <c r="I1034" i="10"/>
  <c r="J1034" i="10" s="1"/>
  <c r="K1034" i="10" s="1"/>
  <c r="I1035" i="10"/>
  <c r="J1035" i="10" s="1"/>
  <c r="K1035" i="10" s="1"/>
  <c r="I1036" i="10"/>
  <c r="J1036" i="10" s="1"/>
  <c r="K1036" i="10" s="1"/>
  <c r="I1037" i="10"/>
  <c r="J1037" i="10" s="1"/>
  <c r="K1037" i="10" s="1"/>
  <c r="I1038" i="10"/>
  <c r="J1038" i="10" s="1"/>
  <c r="K1038" i="10" s="1"/>
  <c r="I1039" i="10"/>
  <c r="J1039" i="10" s="1"/>
  <c r="K1039" i="10" s="1"/>
  <c r="I1040" i="10"/>
  <c r="J1040" i="10" s="1"/>
  <c r="K1040" i="10" s="1"/>
  <c r="I1041" i="10"/>
  <c r="J1041" i="10" s="1"/>
  <c r="K1041" i="10" s="1"/>
  <c r="I1042" i="10"/>
  <c r="J1042" i="10" s="1"/>
  <c r="K1042" i="10" s="1"/>
  <c r="I1043" i="10"/>
  <c r="J1043" i="10" s="1"/>
  <c r="K1043" i="10" s="1"/>
  <c r="I1044" i="10"/>
  <c r="J1044" i="10" s="1"/>
  <c r="K1044" i="10" s="1"/>
  <c r="I1045" i="10"/>
  <c r="J1045" i="10" s="1"/>
  <c r="K1045" i="10" s="1"/>
  <c r="I1046" i="10"/>
  <c r="J1046" i="10" s="1"/>
  <c r="K1046" i="10" s="1"/>
  <c r="I1047" i="10"/>
  <c r="J1047" i="10" s="1"/>
  <c r="K1047" i="10" s="1"/>
  <c r="I1048" i="10"/>
  <c r="J1048" i="10" s="1"/>
  <c r="K1048" i="10" s="1"/>
  <c r="I1049" i="10"/>
  <c r="J1049" i="10" s="1"/>
  <c r="K1049" i="10" s="1"/>
  <c r="I1050" i="10"/>
  <c r="J1050" i="10" s="1"/>
  <c r="K1050" i="10" s="1"/>
  <c r="I1051" i="10"/>
  <c r="J1051" i="10" s="1"/>
  <c r="K1051" i="10" s="1"/>
  <c r="I1052" i="10"/>
  <c r="J1052" i="10" s="1"/>
  <c r="K1052" i="10" s="1"/>
  <c r="I1053" i="10"/>
  <c r="J1053" i="10" s="1"/>
  <c r="K1053" i="10" s="1"/>
  <c r="I1054" i="10"/>
  <c r="J1054" i="10" s="1"/>
  <c r="K1054" i="10" s="1"/>
  <c r="I1055" i="10"/>
  <c r="J1055" i="10" s="1"/>
  <c r="K1055" i="10" s="1"/>
  <c r="I1056" i="10"/>
  <c r="J1056" i="10" s="1"/>
  <c r="K1056" i="10" s="1"/>
  <c r="I1057" i="10"/>
  <c r="J1057" i="10" s="1"/>
  <c r="K1057" i="10" s="1"/>
  <c r="I1058" i="10"/>
  <c r="J1058" i="10" s="1"/>
  <c r="K1058" i="10" s="1"/>
  <c r="I1059" i="10"/>
  <c r="J1059" i="10" s="1"/>
  <c r="K1059" i="10" s="1"/>
  <c r="I1060" i="10"/>
  <c r="J1060" i="10" s="1"/>
  <c r="K1060" i="10" s="1"/>
  <c r="I1061" i="10"/>
  <c r="J1061" i="10" s="1"/>
  <c r="K1061" i="10" s="1"/>
  <c r="I1062" i="10"/>
  <c r="J1062" i="10" s="1"/>
  <c r="K1062" i="10" s="1"/>
  <c r="I1063" i="10"/>
  <c r="J1063" i="10" s="1"/>
  <c r="K1063" i="10" s="1"/>
  <c r="I1064" i="10"/>
  <c r="J1064" i="10" s="1"/>
  <c r="K1064" i="10" s="1"/>
  <c r="I1065" i="10"/>
  <c r="J1065" i="10" s="1"/>
  <c r="K1065" i="10" s="1"/>
  <c r="I1066" i="10"/>
  <c r="J1066" i="10" s="1"/>
  <c r="K1066" i="10" s="1"/>
  <c r="I1067" i="10"/>
  <c r="J1067" i="10" s="1"/>
  <c r="K1067" i="10" s="1"/>
  <c r="I1068" i="10"/>
  <c r="J1068" i="10" s="1"/>
  <c r="K1068" i="10" s="1"/>
  <c r="I1069" i="10"/>
  <c r="J1069" i="10" s="1"/>
  <c r="K1069" i="10" s="1"/>
  <c r="I1070" i="10"/>
  <c r="J1070" i="10" s="1"/>
  <c r="K1070" i="10" s="1"/>
  <c r="I1071" i="10"/>
  <c r="J1071" i="10" s="1"/>
  <c r="K1071" i="10" s="1"/>
  <c r="I1072" i="10"/>
  <c r="J1072" i="10" s="1"/>
  <c r="K1072" i="10" s="1"/>
  <c r="I1073" i="10"/>
  <c r="J1073" i="10" s="1"/>
  <c r="K1073" i="10" s="1"/>
  <c r="I1074" i="10"/>
  <c r="J1074" i="10" s="1"/>
  <c r="K1074" i="10" s="1"/>
  <c r="I1075" i="10"/>
  <c r="J1075" i="10" s="1"/>
  <c r="K1075" i="10" s="1"/>
  <c r="I1076" i="10"/>
  <c r="J1076" i="10" s="1"/>
  <c r="K1076" i="10" s="1"/>
  <c r="I1077" i="10"/>
  <c r="J1077" i="10" s="1"/>
  <c r="K1077" i="10" s="1"/>
  <c r="I1078" i="10"/>
  <c r="J1078" i="10" s="1"/>
  <c r="K1078" i="10" s="1"/>
  <c r="I1079" i="10"/>
  <c r="J1079" i="10" s="1"/>
  <c r="K1079" i="10" s="1"/>
  <c r="I1080" i="10"/>
  <c r="J1080" i="10" s="1"/>
  <c r="K1080" i="10" s="1"/>
  <c r="I1081" i="10"/>
  <c r="J1081" i="10" s="1"/>
  <c r="K1081" i="10" s="1"/>
  <c r="I1082" i="10"/>
  <c r="J1082" i="10" s="1"/>
  <c r="K1082" i="10" s="1"/>
  <c r="I1083" i="10"/>
  <c r="J1083" i="10" s="1"/>
  <c r="K1083" i="10" s="1"/>
  <c r="I1084" i="10"/>
  <c r="J1084" i="10" s="1"/>
  <c r="K1084" i="10" s="1"/>
  <c r="I1085" i="10"/>
  <c r="J1085" i="10" s="1"/>
  <c r="K1085" i="10" s="1"/>
  <c r="I1086" i="10"/>
  <c r="J1086" i="10" s="1"/>
  <c r="K1086" i="10" s="1"/>
  <c r="I1087" i="10"/>
  <c r="J1087" i="10" s="1"/>
  <c r="K1087" i="10" s="1"/>
  <c r="I1088" i="10"/>
  <c r="J1088" i="10" s="1"/>
  <c r="K1088" i="10" s="1"/>
  <c r="I1089" i="10"/>
  <c r="J1089" i="10" s="1"/>
  <c r="K1089" i="10" s="1"/>
  <c r="I1090" i="10"/>
  <c r="J1090" i="10" s="1"/>
  <c r="K1090" i="10" s="1"/>
  <c r="I1091" i="10"/>
  <c r="J1091" i="10" s="1"/>
  <c r="K1091" i="10" s="1"/>
  <c r="I1092" i="10"/>
  <c r="J1092" i="10" s="1"/>
  <c r="K1092" i="10" s="1"/>
  <c r="I4" i="10"/>
  <c r="N4" i="10" l="1"/>
  <c r="O4" i="10" s="1"/>
  <c r="J4" i="10"/>
  <c r="K4" i="10" s="1"/>
</calcChain>
</file>

<file path=xl/sharedStrings.xml><?xml version="1.0" encoding="utf-8"?>
<sst xmlns="http://schemas.openxmlformats.org/spreadsheetml/2006/main" count="11664" uniqueCount="3263">
  <si>
    <t>Contractor Name D/B/A (Optional)</t>
  </si>
  <si>
    <t xml:space="preserve">Agency List </t>
  </si>
  <si>
    <t>Alfalfa Seed Commission (ALFALFA)</t>
  </si>
  <si>
    <t>Board of Pilotage Commissioners (BPC)</t>
  </si>
  <si>
    <t>Bulb Commission (BULB)</t>
  </si>
  <si>
    <t>Caseload Forecast Council (CFC)</t>
  </si>
  <si>
    <t>Consolidated Technology Services (CTS)</t>
  </si>
  <si>
    <t>County Road Administration Board (CRAB)</t>
  </si>
  <si>
    <t>Cranberry Commission (CRAN)</t>
  </si>
  <si>
    <t>Economic and Revenue Forecast Council (ERFC)</t>
  </si>
  <si>
    <t>Mint Commission (MINT)</t>
  </si>
  <si>
    <t>Pierce College (PIE)</t>
  </si>
  <si>
    <t>Puget Sound Gillnet Salmon Commission (GILLNET)</t>
  </si>
  <si>
    <t>Strawberry Commission (STRAW)</t>
  </si>
  <si>
    <t>Transportation Commission (TRC)</t>
  </si>
  <si>
    <t>Transportation Improvement Board (TIB)</t>
  </si>
  <si>
    <t>Turf Grass Seed Commission (TURF)</t>
  </si>
  <si>
    <t>Apple Commission (APPLE)</t>
  </si>
  <si>
    <t>Asparagus Commission (ASPAR)</t>
  </si>
  <si>
    <t>Beef Commission (BEEF)</t>
  </si>
  <si>
    <t>Beer Commission (BEER)</t>
  </si>
  <si>
    <t>Bellingham Technical College (BTC)</t>
  </si>
  <si>
    <t>Big Bend Community College (BBC)</t>
  </si>
  <si>
    <t>Blueberry Commission (BLUE)</t>
  </si>
  <si>
    <t>Centralia College (CEC)</t>
  </si>
  <si>
    <t>Clark College (CLC)</t>
  </si>
  <si>
    <t>Clover Park Technical College (CPTC)</t>
  </si>
  <si>
    <t>Columbia River Gorge Commission (CRG)</t>
  </si>
  <si>
    <t>Dairy Products Commission (DAIRY)</t>
  </si>
  <si>
    <t>Eastern Washington University (EWU)</t>
  </si>
  <si>
    <t>Edmonds Community College (EDC)</t>
  </si>
  <si>
    <t>Fruit Commission (FRUIT)</t>
  </si>
  <si>
    <t>Grays Harbor College (GHC)</t>
  </si>
  <si>
    <t>Hop Commission (HOP)</t>
  </si>
  <si>
    <t>Human Rights Commission (HUM)</t>
  </si>
  <si>
    <t>Lake Washington Institute of Technology (LWIT)</t>
  </si>
  <si>
    <t>Law Enforcement Officers’ and Fire Fighters’ Plan 2 Retirement Board (LEOFF)</t>
  </si>
  <si>
    <t>Lower Columbia College (LCC)</t>
  </si>
  <si>
    <t>Olympic College (OLC)</t>
  </si>
  <si>
    <t>Peninsula College (PEC)</t>
  </si>
  <si>
    <t>Potato Commission (POTATO)</t>
  </si>
  <si>
    <t>Puget Sound Partnership (PSP)</t>
  </si>
  <si>
    <t>Recreation and Conservation Funding Board (RCFB)</t>
  </si>
  <si>
    <t>Red Raspberry Commission (RASP)</t>
  </si>
  <si>
    <t>Renton Technical College (RTC)</t>
  </si>
  <si>
    <t>Seattle Community College - District 6 (SCCD-6)</t>
  </si>
  <si>
    <t>Seed Potato Commission (SEED)</t>
  </si>
  <si>
    <t>Shoreline Community College (SHC)</t>
  </si>
  <si>
    <t>Skagit Valley College (SVC)</t>
  </si>
  <si>
    <t>South Puget Sound Community College (SPS)</t>
  </si>
  <si>
    <t>Tacoma Community College (TCC)</t>
  </si>
  <si>
    <t>Tree Fruit Research Commission (TREE)</t>
  </si>
  <si>
    <t>University of Washington (UW)</t>
  </si>
  <si>
    <t>Walla Walla Community College (WLC)</t>
  </si>
  <si>
    <t>Washington State University (WSU)</t>
  </si>
  <si>
    <t>Wenatchee Valley College (WVC)</t>
  </si>
  <si>
    <t>Western Washington University (WWU)</t>
  </si>
  <si>
    <t>Whatcom Community College (WHC)</t>
  </si>
  <si>
    <t>Wine Commission (WINE)</t>
  </si>
  <si>
    <t>Workforce Training and Education Coordinating Board (WFTECB)</t>
  </si>
  <si>
    <t xml:space="preserve">Agency Contract No.
</t>
  </si>
  <si>
    <t xml:space="preserve">Contractor Name
</t>
  </si>
  <si>
    <t>Agency Name</t>
  </si>
  <si>
    <t>Field Type</t>
  </si>
  <si>
    <t>Text - Drop-Down
Limited to Choice</t>
  </si>
  <si>
    <t>Date Field</t>
  </si>
  <si>
    <t>Alpha-Numeric</t>
  </si>
  <si>
    <t>The name of the contractor's "doing business as" identifier if one exists.  OPTIONAL</t>
  </si>
  <si>
    <t>Numeric  Currency</t>
  </si>
  <si>
    <t>Field Name</t>
  </si>
  <si>
    <t>Notes</t>
  </si>
  <si>
    <t>Washington Charter School Commission (WCSC)</t>
  </si>
  <si>
    <t>Washington State Commission on Pesticide Registration (WSPR)</t>
  </si>
  <si>
    <t>Tobacco Settlement Authority (TOB)</t>
  </si>
  <si>
    <t>Washington Pulse Crops Commission (Dry Pea and Lental Commission) (DRYPL)</t>
  </si>
  <si>
    <t>Total Contract Amount</t>
  </si>
  <si>
    <t>Contract Start Date</t>
  </si>
  <si>
    <t>Contract End Date</t>
  </si>
  <si>
    <t>Contract Amount FY18</t>
  </si>
  <si>
    <t>Contract Amount FY19</t>
  </si>
  <si>
    <t>Contract Amount FY20</t>
  </si>
  <si>
    <t>Contract Amount FY21</t>
  </si>
  <si>
    <t>Contract Amount FY22</t>
  </si>
  <si>
    <t>Application</t>
  </si>
  <si>
    <t>Compute</t>
  </si>
  <si>
    <t>Data Center</t>
  </si>
  <si>
    <t>Delivery</t>
  </si>
  <si>
    <t>End User</t>
  </si>
  <si>
    <t>IT Management</t>
  </si>
  <si>
    <t>Network</t>
  </si>
  <si>
    <t>Output</t>
  </si>
  <si>
    <t>Platform</t>
  </si>
  <si>
    <t>Security</t>
  </si>
  <si>
    <t>Storage</t>
  </si>
  <si>
    <t>IT Service Type by IT Tower</t>
  </si>
  <si>
    <t>Text</t>
  </si>
  <si>
    <t>Contract Amount FY23</t>
  </si>
  <si>
    <t>Contract Amount FY24</t>
  </si>
  <si>
    <t>IT Tower: Application</t>
  </si>
  <si>
    <t>IT Tower: Compute</t>
  </si>
  <si>
    <t>IT Tower: Data Center</t>
  </si>
  <si>
    <t>IT Tower: Delivery</t>
  </si>
  <si>
    <t>IT Tower: End User</t>
  </si>
  <si>
    <t>IT Tower: IT Management</t>
  </si>
  <si>
    <t>IT Tower: Network</t>
  </si>
  <si>
    <t>IT Tower: Output</t>
  </si>
  <si>
    <t>IT Tower: Platform</t>
  </si>
  <si>
    <t>IT Tower: Security</t>
  </si>
  <si>
    <t>IT Tower: Storage</t>
  </si>
  <si>
    <t xml:space="preserve">Other/Non-IT </t>
  </si>
  <si>
    <t>Total Percentage (Auto Calculated)</t>
  </si>
  <si>
    <t>Percentage</t>
  </si>
  <si>
    <t>The percentage of work related to the IT Tower</t>
  </si>
  <si>
    <t>The percentage of work that is not IT related.</t>
  </si>
  <si>
    <t>Contract Amount FY16</t>
  </si>
  <si>
    <t>Contract Amount FY17</t>
  </si>
  <si>
    <t>Cooperative Name
(if applicable)</t>
  </si>
  <si>
    <t>Contract Amount FY25</t>
  </si>
  <si>
    <t>Contract Amount FY26</t>
  </si>
  <si>
    <t>Contract Amount FY27</t>
  </si>
  <si>
    <t>Contract Amount FY28</t>
  </si>
  <si>
    <t>Contract Amount FY29</t>
  </si>
  <si>
    <t>Contract Amount FY30</t>
  </si>
  <si>
    <t>Contract Amount FY31</t>
  </si>
  <si>
    <t>Contract Amount FY32</t>
  </si>
  <si>
    <t>Contract Amount FY33</t>
  </si>
  <si>
    <t>Contract Amount FY34</t>
  </si>
  <si>
    <t>Contract Amount FY35</t>
  </si>
  <si>
    <t>Contract Amount FY36</t>
  </si>
  <si>
    <t>Contract Amount FY37</t>
  </si>
  <si>
    <t>Contract Amount FY38</t>
  </si>
  <si>
    <t>Contract Amount FY39</t>
  </si>
  <si>
    <t>Contract Amount FY40</t>
  </si>
  <si>
    <t>Contract Amount FY41</t>
  </si>
  <si>
    <t>Contract Amount FY42</t>
  </si>
  <si>
    <t>Contract Amount FY43</t>
  </si>
  <si>
    <t>Contract Amount FY44</t>
  </si>
  <si>
    <t>Contract Amount FY45</t>
  </si>
  <si>
    <t>Contract Amount FY46</t>
  </si>
  <si>
    <t>Contract Amount FY47</t>
  </si>
  <si>
    <t>Contract Amount FY48</t>
  </si>
  <si>
    <t>Contract Amount FY49</t>
  </si>
  <si>
    <t>Contract Amount FY50</t>
  </si>
  <si>
    <t>Contractor Name</t>
  </si>
  <si>
    <t>Contract Amount FY00</t>
  </si>
  <si>
    <t>Contract Amount FY01</t>
  </si>
  <si>
    <t>Contract Amount FY02</t>
  </si>
  <si>
    <t>Contract Amount FY03</t>
  </si>
  <si>
    <t>Contract Amount FY04</t>
  </si>
  <si>
    <t>Contract Amount FY05</t>
  </si>
  <si>
    <t>Contract Amount FY06</t>
  </si>
  <si>
    <t>Contract Amount FY07</t>
  </si>
  <si>
    <t>Contract Amount FY08</t>
  </si>
  <si>
    <t>Contract Amount FY09</t>
  </si>
  <si>
    <t>Contract Amount FY10</t>
  </si>
  <si>
    <t>Contract Amount FY11</t>
  </si>
  <si>
    <t>Contract Amount FY12</t>
  </si>
  <si>
    <t>Contract Amount FY13</t>
  </si>
  <si>
    <t>Contract Amount FY14</t>
  </si>
  <si>
    <t>Explanation of Contract Amount</t>
  </si>
  <si>
    <t>Contract Amount FY15</t>
  </si>
  <si>
    <t>Office of the Governor (GOV)</t>
  </si>
  <si>
    <t>Office of the Lieutenant Governor (LTG)</t>
  </si>
  <si>
    <t>Public Disclosure Commission (PDC)</t>
  </si>
  <si>
    <t>Office of the Secretary of State (SEC)</t>
  </si>
  <si>
    <t>Governor's Office of Indian Affairs (INA)</t>
  </si>
  <si>
    <t>Washington State Commission on Asian Pacific American Affairs (APA)</t>
  </si>
  <si>
    <t>Office of the State Treasurer (OST)</t>
  </si>
  <si>
    <t>Office of the State Auditor (SAO)</t>
  </si>
  <si>
    <t>Washington Citizens' Commission on Salaries for Elected Officials (COS)</t>
  </si>
  <si>
    <t>Office of the Attorney General (ATG)</t>
  </si>
  <si>
    <t>Department of Financial Institutions (DFI)</t>
  </si>
  <si>
    <t>Department of Commerce (COM)</t>
  </si>
  <si>
    <t>Office of Financial Management (OFM)</t>
  </si>
  <si>
    <t>Washington Economic Development Finance Authority (EDA)</t>
  </si>
  <si>
    <t>State Health Care Authority (HCA)</t>
  </si>
  <si>
    <t>Office of Administrative Hearings (OAH)</t>
  </si>
  <si>
    <t>State Lottery Commission (LOT)</t>
  </si>
  <si>
    <t>Washington State Gambling Commission (GMB)</t>
  </si>
  <si>
    <t>Washington State Commission on Hispanic Affairs (CHA)</t>
  </si>
  <si>
    <t>Washington State Commission on African-American Affairs (CAA)</t>
  </si>
  <si>
    <t>Department of Retirement Systems (DRS)</t>
  </si>
  <si>
    <t>State Investment Board (SIB)</t>
  </si>
  <si>
    <t>Department of Revenue (DOR)</t>
  </si>
  <si>
    <t>Board of Tax Appeals (BTA)</t>
  </si>
  <si>
    <t>Office of Minority and Women's Business Enterprises (OMWBE)</t>
  </si>
  <si>
    <t>Washington State Housing Finance Commission (HFC)</t>
  </si>
  <si>
    <t>Office of the Insurance Commissioner (INS)</t>
  </si>
  <si>
    <t>State Board of Accountancy (ACB)</t>
  </si>
  <si>
    <t>Board of Registration for Professional Engineers and Land Surveyors (BRPELS)</t>
  </si>
  <si>
    <t>Department of Enterprise Services (DES)</t>
  </si>
  <si>
    <t>Washington Horse Racing Commission (HRC)</t>
  </si>
  <si>
    <t>Board of Industrial Insurance Appeals (IND)</t>
  </si>
  <si>
    <t>Liquor and Cannabis Board (LCB)</t>
  </si>
  <si>
    <t>Utilities and Transportation Commission (UTC)</t>
  </si>
  <si>
    <t>Board for Volunteer Firefighters and Reserve Officers (BVFFRO)</t>
  </si>
  <si>
    <t>Washington State Patrol (WSP)</t>
  </si>
  <si>
    <t>Washington State Criminal Justice Training Commission (CJT)</t>
  </si>
  <si>
    <t>Washington Traffic Safety Commission (STS)</t>
  </si>
  <si>
    <t>Department of Labor and Industries (L&amp;I)</t>
  </si>
  <si>
    <t>Department of Licensing (DOL)</t>
  </si>
  <si>
    <t>Military Department (MIL)</t>
  </si>
  <si>
    <t>Public Employment Relations Commission (PERC)</t>
  </si>
  <si>
    <t>Department of Social and Health Services (DSHS)</t>
  </si>
  <si>
    <t>Department of Health (DOH)</t>
  </si>
  <si>
    <t>Department of Veterans' Affairs (DVA)</t>
  </si>
  <si>
    <t>Department of Children, Youth, and Families (DCYF)</t>
  </si>
  <si>
    <t>Department of Corrections (DOC)</t>
  </si>
  <si>
    <t>Department of Services for the Blind (DSB)</t>
  </si>
  <si>
    <t>Student Achievement Council (SAC)</t>
  </si>
  <si>
    <t>Washington Higher Education Facilities Authority (WHEFA)</t>
  </si>
  <si>
    <t>Superintendent of Public Instruction (SPI)</t>
  </si>
  <si>
    <t>State School for the Blind (SFB)</t>
  </si>
  <si>
    <t>Washington Center for Deaf and Hard of Hearing Youth (CDHY)</t>
  </si>
  <si>
    <t>Department of Archaeology and Historic Preservation (DAHP)</t>
  </si>
  <si>
    <t>Life Sciences Discovery Fund Authority (LSDFA)</t>
  </si>
  <si>
    <t>Central Washington University (CWU)</t>
  </si>
  <si>
    <t>The Evergreen State College (TESC)</t>
  </si>
  <si>
    <t>Washington State Arts Commission (ART)</t>
  </si>
  <si>
    <t>Washington State Historical Society (WHS)</t>
  </si>
  <si>
    <t>Eastern Washington State Historical Society (EWH)</t>
  </si>
  <si>
    <t>Department of Transportation (DOT)</t>
  </si>
  <si>
    <t>Freight Mobility Strategic Investment Board (FMSIB)</t>
  </si>
  <si>
    <t>Washington Materials Management and Financing Authority (WMMFA)</t>
  </si>
  <si>
    <t>Department of Ecology (ECY)</t>
  </si>
  <si>
    <t>Washington Pollution Liability Insurance Program (PLI)</t>
  </si>
  <si>
    <t>State Parks and Recreation Commission (PARKS)</t>
  </si>
  <si>
    <t>Environmental and Land Use Hearings Office (ELUHO)</t>
  </si>
  <si>
    <t>State Conservation Commission (SCC)</t>
  </si>
  <si>
    <t>Department of Fish and Wildlife (DFW)</t>
  </si>
  <si>
    <t>Department of Natural Resources (DNR)</t>
  </si>
  <si>
    <t>Department of Agriculture (AGR)</t>
  </si>
  <si>
    <t>Oilseeds Commission (OIL)</t>
  </si>
  <si>
    <t>Hardwoods Commission (HRWD)</t>
  </si>
  <si>
    <t>Grain Commission (GRAIN)</t>
  </si>
  <si>
    <t>Employment Security Department (ES)</t>
  </si>
  <si>
    <t>Washington Health Care Facilities Authority (WHCFA)</t>
  </si>
  <si>
    <t>Everett Community College (EVC)</t>
  </si>
  <si>
    <t>Bellevue College (BC)</t>
  </si>
  <si>
    <t>Cascadia College (CC)</t>
  </si>
  <si>
    <t>Columbia Basin College (CBC)</t>
  </si>
  <si>
    <t>Green River College (GRC)</t>
  </si>
  <si>
    <t>Highline College (HC)</t>
  </si>
  <si>
    <t>Spokane Community College - District 17 (SCCD-17)</t>
  </si>
  <si>
    <t>Yakima Valley Community College (YVC)</t>
  </si>
  <si>
    <t>Bates Technical College (BATES)</t>
  </si>
  <si>
    <t>Community and Technical College System (CTCS)</t>
  </si>
  <si>
    <t>Washington State School Directors' Association (SDA)</t>
  </si>
  <si>
    <t>Cooperative Purchase
(Yes/No)</t>
  </si>
  <si>
    <t>Contract No.</t>
  </si>
  <si>
    <t>No</t>
  </si>
  <si>
    <t>Yes</t>
  </si>
  <si>
    <t>Was this purchased through a DES Master Contract? Y/N</t>
  </si>
  <si>
    <t>Contract End Date Explanation</t>
  </si>
  <si>
    <t>This field will automatically sum the percentage fields. This field should always equal 100%. If the cell does not equal 100% the cell will highlight red. If any contract input on this sheet does not add up to 100% the report will be sent back.</t>
  </si>
  <si>
    <t xml:space="preserve">The date when no further work may be conducted under the contract OR the date the contract term ends or expires.  Enter 99/99/9999 if there is no end date or if the end date is not known. 
</t>
  </si>
  <si>
    <t>The date the contract became effective, not necessarily when work actually begins. Enter 99/99/9999 is the date is unknown along with a note in the Contract Date Explanation column.</t>
  </si>
  <si>
    <t>Contract Date Explanation</t>
  </si>
  <si>
    <t>Enter an explanation if the contract is unknown or has no end date (99/99/9999)</t>
  </si>
  <si>
    <t xml:space="preserve">Horse Racing Comm, WA (HRC) </t>
  </si>
  <si>
    <t>Micro Applications, LLC</t>
  </si>
  <si>
    <t>Copiers Northwest</t>
  </si>
  <si>
    <t>Premiere Global Service</t>
  </si>
  <si>
    <t>Sendgrid</t>
  </si>
  <si>
    <t>Siteimprove</t>
  </si>
  <si>
    <t>SEATTLE  CITY OF DEPT OF INFO</t>
  </si>
  <si>
    <t>CHAVES CONSULTING INC</t>
  </si>
  <si>
    <t>PROQUEST LLC</t>
  </si>
  <si>
    <t>ARIN</t>
  </si>
  <si>
    <t>CCS GMBH</t>
  </si>
  <si>
    <t>BYWATER SOLUTIONS LLC</t>
  </si>
  <si>
    <t>NEWSBANK INC</t>
  </si>
  <si>
    <t>BPRO INC</t>
  </si>
  <si>
    <t>DL CONSULTING LTD</t>
  </si>
  <si>
    <t>NICHE ACADEMY LLC</t>
  </si>
  <si>
    <t>E-Z INTERFACE (Antipodes Inc).</t>
  </si>
  <si>
    <t>HEWLETT-PACKARD ENTERPRISE COMPANY</t>
  </si>
  <si>
    <t>03017</t>
  </si>
  <si>
    <t>05116</t>
  </si>
  <si>
    <t>SHI INTERNATIONAL CORP</t>
  </si>
  <si>
    <t>05815</t>
  </si>
  <si>
    <t>FUJITSU AMERICA, INC.</t>
  </si>
  <si>
    <t>TRANSOURCE SERVICES CORP</t>
  </si>
  <si>
    <t>06016</t>
  </si>
  <si>
    <t>EN POINTE TECHNOLOGIES SALES LLC</t>
  </si>
  <si>
    <t>MAGNA5, LLC</t>
  </si>
  <si>
    <t>08215</t>
  </si>
  <si>
    <t>COPLAN AND COMPANY</t>
  </si>
  <si>
    <t>OTB SOLUTIONS</t>
  </si>
  <si>
    <t>KEYSTONE SYSTEMS INC</t>
  </si>
  <si>
    <t>DESIGN ONE!, INC.</t>
  </si>
  <si>
    <t>SEMANTIC ARTS, INC.</t>
  </si>
  <si>
    <t>REED ELSEVIER INC</t>
  </si>
  <si>
    <t>Pacific Office Automation</t>
  </si>
  <si>
    <t>Energy Systems Mgmt TRS Inc</t>
  </si>
  <si>
    <t>Washington Nonprofits</t>
  </si>
  <si>
    <t>University of Washington</t>
  </si>
  <si>
    <t>Military Department</t>
  </si>
  <si>
    <t>Adams County Auditor</t>
  </si>
  <si>
    <t>Asotin County Auditor</t>
  </si>
  <si>
    <t>Benton County Auditor</t>
  </si>
  <si>
    <t>Chelan County Auditor</t>
  </si>
  <si>
    <t>Clallam County -Auditor</t>
  </si>
  <si>
    <t>Clark County Auditor</t>
  </si>
  <si>
    <t>Columbia County Auditor</t>
  </si>
  <si>
    <t>Cowlitz County Auditor</t>
  </si>
  <si>
    <t>Douglas County Auditor</t>
  </si>
  <si>
    <t>Ferry County Auditor</t>
  </si>
  <si>
    <t>Franklin County Auditor</t>
  </si>
  <si>
    <t>Garfield County Auditor</t>
  </si>
  <si>
    <t>Grant County Auditor</t>
  </si>
  <si>
    <t>Grays Harbor Co Auditor</t>
  </si>
  <si>
    <t>Island County Auditor</t>
  </si>
  <si>
    <t>Jefferson County Auditor</t>
  </si>
  <si>
    <t>Kitsap County Auditors Office</t>
  </si>
  <si>
    <t>Klickitat Co Auditor</t>
  </si>
  <si>
    <t>Lewis Co Auditor</t>
  </si>
  <si>
    <t>Lincoln County Auditor</t>
  </si>
  <si>
    <t>Mason County Auditor</t>
  </si>
  <si>
    <t>Okanogan County Auditor</t>
  </si>
  <si>
    <t>Pacific County Auditor</t>
  </si>
  <si>
    <t>Pend Oreille County Auditor</t>
  </si>
  <si>
    <t>Pierce County Auditor</t>
  </si>
  <si>
    <t>San Juan County Auditor</t>
  </si>
  <si>
    <t>Skagit County Auditor</t>
  </si>
  <si>
    <t>Skamania County Auditor</t>
  </si>
  <si>
    <t>Snohomish County Auditor</t>
  </si>
  <si>
    <t>Spokane Co Auditor</t>
  </si>
  <si>
    <t>Stevens Co Auditor Elections</t>
  </si>
  <si>
    <t>Thurston County Auditor</t>
  </si>
  <si>
    <t>Wahkiakum Co Auditor</t>
  </si>
  <si>
    <t>Walla Walla County Auditor</t>
  </si>
  <si>
    <t>Whatcom County Auditor</t>
  </si>
  <si>
    <t>Whitman County Auditor Recording</t>
  </si>
  <si>
    <t>Yakima County Auditor</t>
  </si>
  <si>
    <t>Lyrasis</t>
  </si>
  <si>
    <t>Center for Internet Security</t>
  </si>
  <si>
    <t>Appoxio Technologies Inc</t>
  </si>
  <si>
    <t>Kantola Training Solutions Llc</t>
  </si>
  <si>
    <t>Peabody  Karin N</t>
  </si>
  <si>
    <t>Primary Source</t>
  </si>
  <si>
    <t>Encryptomatic LLC</t>
  </si>
  <si>
    <t>Lastpass.com</t>
  </si>
  <si>
    <t>Secure By Design</t>
  </si>
  <si>
    <t>PDQ.com</t>
  </si>
  <si>
    <t>Oxygenxml.com</t>
  </si>
  <si>
    <t>Ultraedit.com</t>
  </si>
  <si>
    <t>Follett School Solutions</t>
  </si>
  <si>
    <t>American Thermoform Coporation</t>
  </si>
  <si>
    <t>Image Access</t>
  </si>
  <si>
    <t>David Crewe Ltd</t>
  </si>
  <si>
    <t>Federal Edge Inc</t>
  </si>
  <si>
    <t>FRIX TECHNOLOGIES LLC</t>
  </si>
  <si>
    <t>POSDATA GROUP INC</t>
  </si>
  <si>
    <t>Duxbury Systems</t>
  </si>
  <si>
    <t>Synchronous Technologies</t>
  </si>
  <si>
    <t>Neopost</t>
  </si>
  <si>
    <t>Park Place Technologies</t>
  </si>
  <si>
    <t>Blackbaud</t>
  </si>
  <si>
    <t>AT&amp;T</t>
  </si>
  <si>
    <t>Sharp Electronics Corporation</t>
  </si>
  <si>
    <t>Iron Mountain</t>
  </si>
  <si>
    <t>TIPs Inc</t>
  </si>
  <si>
    <t>NorthWest Bank Tech</t>
  </si>
  <si>
    <t>Trend Micro</t>
  </si>
  <si>
    <t>Online Toolworks - Smartbatch</t>
  </si>
  <si>
    <t>Right Systems</t>
  </si>
  <si>
    <t>Intrado</t>
  </si>
  <si>
    <t>Everfi</t>
  </si>
  <si>
    <t>Axway Inc</t>
  </si>
  <si>
    <t>Gard Communications</t>
  </si>
  <si>
    <t>Beacon Crest Consulting, Inc</t>
  </si>
  <si>
    <t>Microsoft</t>
  </si>
  <si>
    <t>CTS - CABLING &amp; TECHNOLOGY SERVICES</t>
  </si>
  <si>
    <t>POWERCOM, INC.</t>
  </si>
  <si>
    <t>HP INC.</t>
  </si>
  <si>
    <t>PURE STORAGE, INC.</t>
  </si>
  <si>
    <t>09112</t>
  </si>
  <si>
    <t>EXECUTIVE INFORMATION SYSTEMS, LLC</t>
  </si>
  <si>
    <t>ENVIRONMENTAL SYSTEMS RESEARCH INSTITUTE, INC. (ESRI)</t>
  </si>
  <si>
    <t>COCHRAN, INC.</t>
  </si>
  <si>
    <t>INTERWEST TELECOM SERVICES CORPORATION</t>
  </si>
  <si>
    <t>04616</t>
  </si>
  <si>
    <t>NETAPP INC</t>
  </si>
  <si>
    <t>AT&amp;T MOBILITY</t>
  </si>
  <si>
    <t>MOTOROLA SOLUTIONS INC</t>
  </si>
  <si>
    <t>DATAMANUSA, LLC</t>
  </si>
  <si>
    <t>MYERS AND STAUFFER LC</t>
  </si>
  <si>
    <t>THORNBURG COMPUTER SERVICES, LLC.</t>
  </si>
  <si>
    <t>AD SPECIALTIES AND PROMOTIONS, INC.</t>
  </si>
  <si>
    <t>ADMINISTRATIVE OFFICE OF THE COURTS</t>
  </si>
  <si>
    <t>WEST PUBLISHING CORPORATION</t>
  </si>
  <si>
    <t>NETSENTIAL.COM INC</t>
  </si>
  <si>
    <t>ESKILL CORPORATION</t>
  </si>
  <si>
    <t>PORTFOLIO MEDIA INC</t>
  </si>
  <si>
    <t>YAKIMA COUNTY TECHNOLOGY SRVCS</t>
  </si>
  <si>
    <t>LEXIPOL LLC</t>
  </si>
  <si>
    <t>HAPPYORNOT</t>
  </si>
  <si>
    <t>SPOKANE COUNTY IT SERVICES</t>
  </si>
  <si>
    <t>MITRATECH HOLDINGS INC</t>
  </si>
  <si>
    <t>AMG TELERAN CORP</t>
  </si>
  <si>
    <t>Jaymarc Investments Inc</t>
  </si>
  <si>
    <t>Micropact Global Inc</t>
  </si>
  <si>
    <t>JUNIPER NETWORKS</t>
  </si>
  <si>
    <t>DISCOUNTCELL INC</t>
  </si>
  <si>
    <t>SPRINT SOLUTIONS, INC.</t>
  </si>
  <si>
    <t>Puget Sound Energy Inc</t>
  </si>
  <si>
    <t>Artesia Systems Group Inc</t>
  </si>
  <si>
    <t>Bitfocus Inc</t>
  </si>
  <si>
    <t>Colehour &amp; Cohen Inc</t>
  </si>
  <si>
    <t>Washington Poison Center</t>
  </si>
  <si>
    <t>Catalyst Consulting Group Inc</t>
  </si>
  <si>
    <t>Office of Financial Management</t>
  </si>
  <si>
    <t>Jamestown Sklallam Tribe</t>
  </si>
  <si>
    <t>Lightspeed Systems Corporation</t>
  </si>
  <si>
    <t>Fatbeam, LLC</t>
  </si>
  <si>
    <t>Startouch Inc</t>
  </si>
  <si>
    <t>R&amp;K Solutions, Inc.</t>
  </si>
  <si>
    <t>Wave Division Holdings Llc</t>
  </si>
  <si>
    <t>Open Text Inc</t>
  </si>
  <si>
    <t>Lobbygov Inc</t>
  </si>
  <si>
    <t>Kode7 Corp</t>
  </si>
  <si>
    <t>Micro Focus Government Solutions, LLC</t>
  </si>
  <si>
    <t>Outback Imaging Usa Llc</t>
  </si>
  <si>
    <t>Steelray</t>
  </si>
  <si>
    <t>LanceSoft Inc.</t>
  </si>
  <si>
    <t>Informatica Llc</t>
  </si>
  <si>
    <t>Account Ability</t>
  </si>
  <si>
    <t>Leidos Digital Solutions Inc</t>
  </si>
  <si>
    <t>Gartner, Inc.</t>
  </si>
  <si>
    <t>Stellar Services Inc</t>
  </si>
  <si>
    <t>XeroOne Systems LLC</t>
  </si>
  <si>
    <t>Norex Inc</t>
  </si>
  <si>
    <t>BootStrap Studio</t>
  </si>
  <si>
    <t>Optiv Security Inc</t>
  </si>
  <si>
    <t>America's' SAP Users' Group</t>
  </si>
  <si>
    <t>Codecademy</t>
  </si>
  <si>
    <t>Red Gate Software Ltd</t>
  </si>
  <si>
    <t>Bayforce Technology Solutions, Inc.</t>
  </si>
  <si>
    <t>Statacorp Lp</t>
  </si>
  <si>
    <t>Basecamp</t>
  </si>
  <si>
    <t>Presidio Networked Solutions Inc</t>
  </si>
  <si>
    <t>NCH Software</t>
  </si>
  <si>
    <t>KingswaySoft</t>
  </si>
  <si>
    <t>Sencha Inc.</t>
  </si>
  <si>
    <t>Automated Signature Technology</t>
  </si>
  <si>
    <t>Techsmith Corporation</t>
  </si>
  <si>
    <t>Wallaby</t>
  </si>
  <si>
    <t>Pagerduty Inc</t>
  </si>
  <si>
    <t>Jam Software Gmbh</t>
  </si>
  <si>
    <t>Hyena</t>
  </si>
  <si>
    <t>JTEK Labs, Inc.</t>
  </si>
  <si>
    <t>Shoop Custom Enterprises Llc</t>
  </si>
  <si>
    <t>O'Reilly Media Inc.</t>
  </si>
  <si>
    <t>Device42</t>
  </si>
  <si>
    <t>Jamestown Sklallam Economic Dev</t>
  </si>
  <si>
    <t>Noel Communications</t>
  </si>
  <si>
    <t>Rainier Connect</t>
  </si>
  <si>
    <t>Washington Broadband Inc</t>
  </si>
  <si>
    <t>Cherryroad Technologies Inc</t>
  </si>
  <si>
    <t>King County</t>
  </si>
  <si>
    <t>Lightspeed Networks Inc</t>
  </si>
  <si>
    <t>IBM</t>
  </si>
  <si>
    <t>Carahsoft Technology Corporation</t>
  </si>
  <si>
    <t>SelectPDF</t>
  </si>
  <si>
    <t>Stardock Corporation</t>
  </si>
  <si>
    <t>Pagefreezer Software Inc</t>
  </si>
  <si>
    <t>Idm Computer Solutions Inc</t>
  </si>
  <si>
    <t>1Password</t>
  </si>
  <si>
    <t>Computer Economics</t>
  </si>
  <si>
    <t>Tanium Inc.</t>
  </si>
  <si>
    <t>The Associated Press</t>
  </si>
  <si>
    <t>Survey Monkey</t>
  </si>
  <si>
    <t>Cyren</t>
  </si>
  <si>
    <t>Entrust Inc</t>
  </si>
  <si>
    <t>Infragistics</t>
  </si>
  <si>
    <t>LSoft Technologies Inc.</t>
  </si>
  <si>
    <t>Plante and Moran</t>
  </si>
  <si>
    <t>ISG Public Sector</t>
  </si>
  <si>
    <t>DENALI ADVANCED INTEGRATION</t>
  </si>
  <si>
    <t>JOHN E. ANDERSON</t>
  </si>
  <si>
    <t>Optum-Public Sector Solutions, Inc</t>
  </si>
  <si>
    <t>OneHealthPort, Inc.</t>
  </si>
  <si>
    <t>Department of Corrections</t>
  </si>
  <si>
    <t>Social and Health Services, Department of (DSHS)</t>
  </si>
  <si>
    <t>Avolution Inc</t>
  </si>
  <si>
    <t>Solutionz Conferencing Inc</t>
  </si>
  <si>
    <t>Limeade</t>
  </si>
  <si>
    <t>Winifred S. Hayes, Inc.</t>
  </si>
  <si>
    <t>Condeco Software Inc</t>
  </si>
  <si>
    <t>JET COMPUTER SUPPORT</t>
  </si>
  <si>
    <t>NORTH HIGHLAND COMPANY</t>
  </si>
  <si>
    <t>OPTIMIZE MANPOWER SOLUTIONS, INC.</t>
  </si>
  <si>
    <t>OVATION TECHNOLOGY LLC</t>
  </si>
  <si>
    <t>POINT B INC</t>
  </si>
  <si>
    <t>Ranger Information Technology Specialists</t>
  </si>
  <si>
    <t>CNSI</t>
  </si>
  <si>
    <t>Arkadin Inc</t>
  </si>
  <si>
    <t>UpToDate</t>
  </si>
  <si>
    <t>ArchiveSocial, Inc.</t>
  </si>
  <si>
    <t>Legacy Solutions Corp</t>
  </si>
  <si>
    <t>Clarizen</t>
  </si>
  <si>
    <t>Technology Learning Group</t>
  </si>
  <si>
    <t>TLG Learning</t>
  </si>
  <si>
    <t>Ipd Analytics Llc</t>
  </si>
  <si>
    <t>First Databank Inc</t>
  </si>
  <si>
    <t>Truven Health Analytics</t>
  </si>
  <si>
    <t>Washington State Department of Labor &amp; Industries</t>
  </si>
  <si>
    <t>South Puget Sound Community College</t>
  </si>
  <si>
    <t>Onpoint Health Data</t>
  </si>
  <si>
    <t>Public Knowledge Llc</t>
  </si>
  <si>
    <t>SABOT TECHNOLOGIES, INC.</t>
  </si>
  <si>
    <t>Mass Ingenuity, LLC</t>
  </si>
  <si>
    <t>Client Network Services</t>
  </si>
  <si>
    <t>Jellyvision Lab</t>
  </si>
  <si>
    <t>M A Cook Corporation</t>
  </si>
  <si>
    <t>National Council for</t>
  </si>
  <si>
    <t>Audacious Inquiry Llc</t>
  </si>
  <si>
    <t>Rcr Technology Corporation</t>
  </si>
  <si>
    <t>Praed</t>
  </si>
  <si>
    <t>SharpCloud US</t>
  </si>
  <si>
    <t>Department of Health</t>
  </si>
  <si>
    <t>OCHIN</t>
  </si>
  <si>
    <t>Fuze Digital Solutions, LLC</t>
  </si>
  <si>
    <t>INSI</t>
  </si>
  <si>
    <t>DLT</t>
  </si>
  <si>
    <t>06619</t>
  </si>
  <si>
    <t>JVCKENWOOD USA CORPORATION</t>
  </si>
  <si>
    <t>ASIA SOURCES INC.</t>
  </si>
  <si>
    <t>POLLARD SYSTEMS INC.</t>
  </si>
  <si>
    <t>SCHAFER SYSTEMS</t>
  </si>
  <si>
    <t>TAKE-A-TICKET, INC.</t>
  </si>
  <si>
    <t>OCEAN AND COASTAL ENVIRONMENTAL SENSING, INC.</t>
  </si>
  <si>
    <t>03418</t>
  </si>
  <si>
    <t>Zoom</t>
  </si>
  <si>
    <t>WaTech</t>
  </si>
  <si>
    <t>L-Soft</t>
  </si>
  <si>
    <t>Martin Analysis &amp; Programming, Inc.</t>
  </si>
  <si>
    <t>Integrated Solutions Group, LLC</t>
  </si>
  <si>
    <t>Cambria Solutions Inc.</t>
  </si>
  <si>
    <t>Public Consulting Group, Inc.  </t>
  </si>
  <si>
    <t xml:space="preserve">Smith-McCann Computer Resources, Inc. </t>
  </si>
  <si>
    <t>CloudPWR</t>
  </si>
  <si>
    <t>Department of Enterprise Services</t>
  </si>
  <si>
    <t>Sirius Computer Solutions</t>
  </si>
  <si>
    <t>Investment Board, State (SIB)</t>
  </si>
  <si>
    <t>Bloomberg</t>
  </si>
  <si>
    <t>CDW Government, Inc.</t>
  </si>
  <si>
    <t>Comcast</t>
  </si>
  <si>
    <t>Concur Technologies</t>
  </si>
  <si>
    <t>Emerald Data Solutions/BoardDocs</t>
  </si>
  <si>
    <t>Intrinium, Inc.</t>
  </si>
  <si>
    <t>Maestro</t>
  </si>
  <si>
    <t>MRI/Cougar</t>
  </si>
  <si>
    <t>Rippe &amp; Kingston Systems Inc</t>
  </si>
  <si>
    <t>Ross Digital LLC</t>
  </si>
  <si>
    <t>Sherpa Software</t>
  </si>
  <si>
    <t>SS&amp;C Technologies</t>
  </si>
  <si>
    <t>StarCompliance, Inc</t>
  </si>
  <si>
    <t>T-Mobile</t>
  </si>
  <si>
    <t>Turning Technologies, LLC (SHI)</t>
  </si>
  <si>
    <t>Unisys Corporation</t>
  </si>
  <si>
    <t>Gravic Inc.</t>
  </si>
  <si>
    <t>NC Power Systems</t>
  </si>
  <si>
    <t>Dotcom-Monitor, Inc.</t>
  </si>
  <si>
    <t>Mead &amp; Co Ltd</t>
  </si>
  <si>
    <t>MVP Systems Software Inc.</t>
  </si>
  <si>
    <t>Xypro Technology Corporation</t>
  </si>
  <si>
    <t>SolarWinds</t>
  </si>
  <si>
    <t>Techline Communications Inc.</t>
  </si>
  <si>
    <t>Safe Software Inc.</t>
  </si>
  <si>
    <t>Systemtools Software Inc.</t>
  </si>
  <si>
    <t>Visible Systems Corporation</t>
  </si>
  <si>
    <t>Technology Unlimited Inc.</t>
  </si>
  <si>
    <t>ApexSQL LLC</t>
  </si>
  <si>
    <t>Parascript LLC</t>
  </si>
  <si>
    <t>Network Concepts, Inc.</t>
  </si>
  <si>
    <t>DataWatch Corporation</t>
  </si>
  <si>
    <t>USPS</t>
  </si>
  <si>
    <t>AMERICAN DIGITAL CARTOGRAPHY INC</t>
  </si>
  <si>
    <t>Trustwave Holdings Inc.</t>
  </si>
  <si>
    <t>Articulate Global Inc.</t>
  </si>
  <si>
    <t>All My Papers</t>
  </si>
  <si>
    <t>Lexmark International Inc.</t>
  </si>
  <si>
    <t>Cummins-Allison Corp</t>
  </si>
  <si>
    <t>Crystal Point Inc.</t>
  </si>
  <si>
    <t>Hyland LLC</t>
  </si>
  <si>
    <t>Provisio LLC</t>
  </si>
  <si>
    <t>Fast Enterprises LLC</t>
  </si>
  <si>
    <t>Mfl Marketing Corporation</t>
  </si>
  <si>
    <t>Quest Software Inc.</t>
  </si>
  <si>
    <t>Avtech Software Inc.</t>
  </si>
  <si>
    <t>Quantum Corp</t>
  </si>
  <si>
    <t>Transportation, Department of</t>
  </si>
  <si>
    <t>SIGHTLINE, LLC</t>
  </si>
  <si>
    <t>GoDaddy</t>
  </si>
  <si>
    <t>Entrust Datacard Limited</t>
  </si>
  <si>
    <t>Innovision Incorporated</t>
  </si>
  <si>
    <t>Adaptive Integration Inc.</t>
  </si>
  <si>
    <t>AQL Technologies</t>
  </si>
  <si>
    <t>Network Computing Architects Inc.</t>
  </si>
  <si>
    <t>Jetbrains Americas Inc.</t>
  </si>
  <si>
    <t>Licensing, Department of (DOL)</t>
  </si>
  <si>
    <t>Gruber Technical Inc.</t>
  </si>
  <si>
    <t>DaCast</t>
  </si>
  <si>
    <t>Five Star Mechanical</t>
  </si>
  <si>
    <t>L-Soft International Inc.</t>
  </si>
  <si>
    <t>Cision US</t>
  </si>
  <si>
    <t>Parted Magic</t>
  </si>
  <si>
    <t>Implan Group Holdings LLC</t>
  </si>
  <si>
    <t>Google Inc.</t>
  </si>
  <si>
    <t>Acl Services Ltd</t>
  </si>
  <si>
    <t>Fishbowl Solutions</t>
  </si>
  <si>
    <t>ISSQUARED</t>
  </si>
  <si>
    <t>Survey Gizmo</t>
  </si>
  <si>
    <t>JOHNSON CONTROLS FIRE PROTECTIONS LP</t>
  </si>
  <si>
    <t>Beartooth Mapping  Inc.</t>
  </si>
  <si>
    <t>Optimal Workshop</t>
  </si>
  <si>
    <t>Quartech Corrections LLC</t>
  </si>
  <si>
    <t>Ivanti Inc.</t>
  </si>
  <si>
    <t>Kelmar Associates LLC</t>
  </si>
  <si>
    <t>Squarespace Inc.</t>
  </si>
  <si>
    <t>KB &amp; Associates LLC</t>
  </si>
  <si>
    <t>VertGIS North America Ltd.</t>
  </si>
  <si>
    <t>WSDOT</t>
  </si>
  <si>
    <t>Vroman Systems Inc</t>
  </si>
  <si>
    <t>LiveHelpNow LLC</t>
  </si>
  <si>
    <t>Office Depot</t>
  </si>
  <si>
    <t>National Association of Insurance Commissioners</t>
  </si>
  <si>
    <t>Milliman Solutions LLC</t>
  </si>
  <si>
    <t>Qualtrics LLC</t>
  </si>
  <si>
    <t>Melissa Data</t>
  </si>
  <si>
    <t>Performance Power Concepts</t>
  </si>
  <si>
    <t>Vanguard Integrity Professionals</t>
  </si>
  <si>
    <t>Instor Solutions, Inc.</t>
  </si>
  <si>
    <t>Bridge Data Solutions</t>
  </si>
  <si>
    <t>ServiceNow</t>
  </si>
  <si>
    <t>Atlassian</t>
  </si>
  <si>
    <t>Monsido</t>
  </si>
  <si>
    <t>Pantheon Systems Inc</t>
  </si>
  <si>
    <t>Smith Fire Systems Inc</t>
  </si>
  <si>
    <t>Tone Software Corporation</t>
  </si>
  <si>
    <t>Software Engineering of America</t>
  </si>
  <si>
    <t>Computer Associates International, Inc. (CA)</t>
  </si>
  <si>
    <t>PKWARE, Inc.</t>
  </si>
  <si>
    <t>Caucho Technology</t>
  </si>
  <si>
    <t>FYI Properties</t>
  </si>
  <si>
    <t>Zayo Group</t>
  </si>
  <si>
    <t>Lighthouse Global</t>
  </si>
  <si>
    <t>American Registry for Internet Numbers</t>
  </si>
  <si>
    <t>Digital Information Services, LLC</t>
  </si>
  <si>
    <t>Accu-Tech</t>
  </si>
  <si>
    <t>Graybar</t>
  </si>
  <si>
    <t>Frontier Communications</t>
  </si>
  <si>
    <t>TRIPWIRE</t>
  </si>
  <si>
    <t>Applied Network Security</t>
  </si>
  <si>
    <t>Sabey</t>
  </si>
  <si>
    <t>DataKinetics</t>
  </si>
  <si>
    <t>X5 Solutions, Inc.</t>
  </si>
  <si>
    <t>NASCIO Annual Membership</t>
  </si>
  <si>
    <t>NW GIS Consulting</t>
  </si>
  <si>
    <t>Pitney Bowes</t>
  </si>
  <si>
    <t>World Wide Technology, Inc. (WWT)</t>
  </si>
  <si>
    <t>Advance Fiber Optics, Inc.</t>
  </si>
  <si>
    <t>G4S Secure Solutions (USA) Inc.</t>
  </si>
  <si>
    <t>Compuware Corporation</t>
  </si>
  <si>
    <t>GT Software, Inc.</t>
  </si>
  <si>
    <t>Innovation Data Processing</t>
  </si>
  <si>
    <t>SPL WorldGroup</t>
  </si>
  <si>
    <t>Elixir Technologies Corporation</t>
  </si>
  <si>
    <t>Triangle Systems, Inc.</t>
  </si>
  <si>
    <t>General Microsystems, Inc.</t>
  </si>
  <si>
    <t>Software AG USA, Inc.</t>
  </si>
  <si>
    <t>Intracommunication Network Systems, Inc.</t>
  </si>
  <si>
    <t>Lenovo</t>
  </si>
  <si>
    <t>Cerium Networks, Inc.</t>
  </si>
  <si>
    <t>Charter Business</t>
  </si>
  <si>
    <t>Ziply Fiber</t>
  </si>
  <si>
    <t>Tom Brennan Software</t>
  </si>
  <si>
    <t>Pacific Apex Construction d.b.a. CTS</t>
  </si>
  <si>
    <t>VESTRA Resources, Inc.</t>
  </si>
  <si>
    <t>GovDelivery, Inc</t>
  </si>
  <si>
    <t>KITEWIRE.com</t>
  </si>
  <si>
    <t>Elegant Themes, Inc.</t>
  </si>
  <si>
    <t>Enersys Delaware, Inc.</t>
  </si>
  <si>
    <t>Ascent GIS, Inc.</t>
  </si>
  <si>
    <t>Leonardson Leadership Services, LLC</t>
  </si>
  <si>
    <t>Sysorex USA</t>
  </si>
  <si>
    <t>Netsparker</t>
  </si>
  <si>
    <t>Atlas Power Corp</t>
  </si>
  <si>
    <t>Equinix LLC</t>
  </si>
  <si>
    <t>Consolidated Communications</t>
  </si>
  <si>
    <t>Integrated Technologies Group, Inc.</t>
  </si>
  <si>
    <t>FirstRule Group, Inc.</t>
  </si>
  <si>
    <t>New Compass Consulting, LLC</t>
  </si>
  <si>
    <t>Aurora Enterprises</t>
  </si>
  <si>
    <t>Soteria, LLC</t>
  </si>
  <si>
    <t>Ensono, LP</t>
  </si>
  <si>
    <t>Quadrotech Solutions, Inc.</t>
  </si>
  <si>
    <t>Kiehl Northwest</t>
  </si>
  <si>
    <t>TechHit</t>
  </si>
  <si>
    <t>Department of Licensing</t>
  </si>
  <si>
    <t>County Road Administration Board</t>
  </si>
  <si>
    <t>Altura Communications Solutions</t>
  </si>
  <si>
    <t>Cisco Systems, Inc.</t>
  </si>
  <si>
    <t>04718</t>
  </si>
  <si>
    <t>Couloir Consulting</t>
  </si>
  <si>
    <t>SBCTC</t>
  </si>
  <si>
    <t>Renaissance Systems Llc</t>
  </si>
  <si>
    <t>CTS Services</t>
  </si>
  <si>
    <t>Tracker Software Products</t>
  </si>
  <si>
    <t>Vandyke.com</t>
  </si>
  <si>
    <t>Solimar Systems Inc</t>
  </si>
  <si>
    <t>DCMWare Inc.</t>
  </si>
  <si>
    <t>Lexis Nexis Risk Solutions Inc.</t>
  </si>
  <si>
    <t>WA State DSHS ESA</t>
  </si>
  <si>
    <t>Slalom, LLC</t>
  </si>
  <si>
    <t>City of Seattle</t>
  </si>
  <si>
    <t>Treinen Associates Inc</t>
  </si>
  <si>
    <t>Federal Trade Commission</t>
  </si>
  <si>
    <t>Syncsort Inc</t>
  </si>
  <si>
    <t>Department of Fish and Wildlife</t>
  </si>
  <si>
    <t>Washington State Patrol</t>
  </si>
  <si>
    <t>DevCare Solutions</t>
  </si>
  <si>
    <t>3Md Investments Inc</t>
  </si>
  <si>
    <t xml:space="preserve">Hawkeye Information Systems, Inc. </t>
  </si>
  <si>
    <t>Digital River - Layer 2</t>
  </si>
  <si>
    <t>Armanino LLP</t>
  </si>
  <si>
    <t xml:space="preserve">PostMan </t>
  </si>
  <si>
    <t>Katalon</t>
  </si>
  <si>
    <t>Smartbear Software Inc</t>
  </si>
  <si>
    <t>WA State Department of Revenue</t>
  </si>
  <si>
    <t>Bureau of Alcohol, Tobacco, Firearms and Explosives</t>
  </si>
  <si>
    <t>Eaton Corporation</t>
  </si>
  <si>
    <t>Justice Trax Inc</t>
  </si>
  <si>
    <t>Avepoint Public Sector Inc</t>
  </si>
  <si>
    <t>Employment Security Department</t>
  </si>
  <si>
    <t>WSP</t>
  </si>
  <si>
    <t>Reliance Communications Llc (B)</t>
  </si>
  <si>
    <t>Socrata Inc</t>
  </si>
  <si>
    <t>Gambling Commission, Washington State</t>
  </si>
  <si>
    <t>CoolUtils</t>
  </si>
  <si>
    <t>Zohno Inc</t>
  </si>
  <si>
    <t>Urs Electronics Inc</t>
  </si>
  <si>
    <t>Drv Technologies Inc</t>
  </si>
  <si>
    <t>Idaho State Tax Commission</t>
  </si>
  <si>
    <t>Compulink Management Center Inc</t>
  </si>
  <si>
    <t>Stellar Associates</t>
  </si>
  <si>
    <t>MJ Freeway</t>
  </si>
  <si>
    <t>Gravis Technologies Inc</t>
  </si>
  <si>
    <t>Intellicheck</t>
  </si>
  <si>
    <t>EMD</t>
  </si>
  <si>
    <t>NavSim Technology Inc.</t>
  </si>
  <si>
    <t>Dell</t>
  </si>
  <si>
    <t>ESRI, Inc.</t>
  </si>
  <si>
    <t>Sprint</t>
  </si>
  <si>
    <t>Life Technologies</t>
  </si>
  <si>
    <t>00218</t>
  </si>
  <si>
    <t>KUNTOM SIGNALS INC</t>
  </si>
  <si>
    <t>LASER TECHNOLOGY INC</t>
  </si>
  <si>
    <t>dba CTX (Pacific Apex Construction)</t>
  </si>
  <si>
    <t>dba OCENS (Ocean &amp; Coastal Env Sensing)</t>
  </si>
  <si>
    <t>02918</t>
  </si>
  <si>
    <t>TESSCO, INC</t>
  </si>
  <si>
    <t>Warranty plus</t>
  </si>
  <si>
    <t>Nokia of America Corporation</t>
  </si>
  <si>
    <t>Rack Simply LLC</t>
  </si>
  <si>
    <t>First Net/AT&amp;T</t>
  </si>
  <si>
    <t>06316</t>
  </si>
  <si>
    <t>COBAN TECHNOLOGIES INC</t>
  </si>
  <si>
    <t>Fdm Software Ltd</t>
  </si>
  <si>
    <t>WIN Inc.</t>
  </si>
  <si>
    <t>Datamaxx Applied Technologies</t>
  </si>
  <si>
    <t>Protection 1 Security Sol</t>
  </si>
  <si>
    <t>Peak Performance Solutions</t>
  </si>
  <si>
    <t>Cowlitz County Treasurer -911</t>
  </si>
  <si>
    <t>CTS Language Link</t>
  </si>
  <si>
    <t>West Safety Solutions Corp</t>
  </si>
  <si>
    <t>Micronet Communications, Inc.</t>
  </si>
  <si>
    <t>Leidos Inc</t>
  </si>
  <si>
    <t>Department of Transportation</t>
  </si>
  <si>
    <t>Epiphany Business Solutions</t>
  </si>
  <si>
    <t>Jdi Ventures Inc</t>
  </si>
  <si>
    <t>Biometrics4All, Inc.</t>
  </si>
  <si>
    <t>FluidNRG, Inc</t>
  </si>
  <si>
    <t>Elsag North America</t>
  </si>
  <si>
    <t>Sierra-Cedar, Inc.</t>
  </si>
  <si>
    <t>Intellinetics Inc</t>
  </si>
  <si>
    <t>South Puget Sound Comm College</t>
  </si>
  <si>
    <t>Clark Regional Emergency Svcs</t>
  </si>
  <si>
    <t>GATR Technologies</t>
  </si>
  <si>
    <t>Aspose Pty Ltd</t>
  </si>
  <si>
    <t>Pacific Northwest National Laboratory</t>
  </si>
  <si>
    <t>Cybergenetics Corp</t>
  </si>
  <si>
    <t>Oregon DOT</t>
  </si>
  <si>
    <t>Callyo 2009 Corp</t>
  </si>
  <si>
    <t>Magnet Forensics Usa Inc</t>
  </si>
  <si>
    <t>Grayshift</t>
  </si>
  <si>
    <t>Coulee Dam PD</t>
  </si>
  <si>
    <t>Hoquiam  City of</t>
  </si>
  <si>
    <t>Mattawa  City of</t>
  </si>
  <si>
    <t>Spokane Co Prosecuting Attorney</t>
  </si>
  <si>
    <t>Network Consulting Services Inc</t>
  </si>
  <si>
    <t>Dme Forensics Inc</t>
  </si>
  <si>
    <t>Spokane County Medical Examiner</t>
  </si>
  <si>
    <t>Fairchild Air Force Base Dch</t>
  </si>
  <si>
    <t>Gillespie, Prudhon &amp; Associates</t>
  </si>
  <si>
    <t>Innovative Electrical Solutions</t>
  </si>
  <si>
    <t>Battery Power Solutions Llc</t>
  </si>
  <si>
    <t>Occam Video Solutions</t>
  </si>
  <si>
    <t>Healthy Dispatcher Llc  the</t>
  </si>
  <si>
    <t>Globalscape Inc</t>
  </si>
  <si>
    <t>Tech Power Solutions, Inc</t>
  </si>
  <si>
    <t>INTRACOMMUNICATION NETWORK SYSTEMS INC.</t>
  </si>
  <si>
    <t>AXON ENTERPRISE, INC.</t>
  </si>
  <si>
    <t>V2SOFT, INC.</t>
  </si>
  <si>
    <t>eTRANSERVICES</t>
  </si>
  <si>
    <t>SmartSimple</t>
  </si>
  <si>
    <t>EPLUS SYSTEMS, INC</t>
  </si>
  <si>
    <t>ARMSTRONG CONSULTING</t>
  </si>
  <si>
    <t>ECLIPSE SOLUTIONS - PUBLIC CONSULTING GROUP</t>
  </si>
  <si>
    <t>HIS CONSULTING SERVICES</t>
  </si>
  <si>
    <t>SYSTEMS SEITEL, LLC</t>
  </si>
  <si>
    <t>ZM TECHNOLOGY GROUP, INC</t>
  </si>
  <si>
    <t>Attachmate Corporation</t>
  </si>
  <si>
    <t>Terminal Video Listing Inc</t>
  </si>
  <si>
    <t>Bold Planning Solutions, Inc.</t>
  </si>
  <si>
    <t>Vips Inc</t>
  </si>
  <si>
    <t>Verifone Systems Inc</t>
  </si>
  <si>
    <t>Vistar Technologies Corp</t>
  </si>
  <si>
    <t>Conduent Public Health Solutions</t>
  </si>
  <si>
    <t>Enviance Inc</t>
  </si>
  <si>
    <t>Innowake International Inc</t>
  </si>
  <si>
    <t>Document Technologies Llc</t>
  </si>
  <si>
    <t>Egain Corporation</t>
  </si>
  <si>
    <t>Interactive Northwest Inc</t>
  </si>
  <si>
    <t>Jaymarc-AV</t>
  </si>
  <si>
    <t>Visionary Integration Profession</t>
  </si>
  <si>
    <t>Cumulus Solutions Inc</t>
  </si>
  <si>
    <t>Kontiki Inc</t>
  </si>
  <si>
    <t>Ethosoft Inc</t>
  </si>
  <si>
    <t>TEGILE SYSTEMS, INC.</t>
  </si>
  <si>
    <t>Cozyroc Llc</t>
  </si>
  <si>
    <t>Altova Inc</t>
  </si>
  <si>
    <t>Construction Monitor Llc</t>
  </si>
  <si>
    <t>Elsevier Bv</t>
  </si>
  <si>
    <t>DONALD LEE BOOGERD</t>
  </si>
  <si>
    <t>INNOSOUL, INC</t>
  </si>
  <si>
    <t>Insurance Services Office (ISO)</t>
  </si>
  <si>
    <t>Barr Systems Llc</t>
  </si>
  <si>
    <t>N Software Inc</t>
  </si>
  <si>
    <t>Northwest Analytics Inc</t>
  </si>
  <si>
    <t>Zones Inc</t>
  </si>
  <si>
    <t>NEUXPOWER</t>
  </si>
  <si>
    <t>Nextscan Inc</t>
  </si>
  <si>
    <t>04715</t>
  </si>
  <si>
    <t>IDENTITY THEFT GUARD SOLUTIONS</t>
  </si>
  <si>
    <t>Bluebeam Software Inc</t>
  </si>
  <si>
    <t>Redwood Solutions, Inc.</t>
  </si>
  <si>
    <t>Printronix Llc</t>
  </si>
  <si>
    <t>Workgroup Connections Inc</t>
  </si>
  <si>
    <t>LINGUALINX LANGUAGE SOLUTIONS, INC.</t>
  </si>
  <si>
    <t>Aquire Solutions Inc</t>
  </si>
  <si>
    <t>Greenbox Inc  the</t>
  </si>
  <si>
    <t>Tec-Refresh Inc</t>
  </si>
  <si>
    <t>Korn Ferry Hay Group, Inc.</t>
  </si>
  <si>
    <t>Linea Solutions Inc</t>
  </si>
  <si>
    <t>Thought Ensemble Inc</t>
  </si>
  <si>
    <t>Praeses Llc</t>
  </si>
  <si>
    <t>Remco Software Ltd</t>
  </si>
  <si>
    <t>Pro Forma</t>
  </si>
  <si>
    <t>Trumba Corporation</t>
  </si>
  <si>
    <t>Black Ice Software</t>
  </si>
  <si>
    <t>Dotcms Services LLC</t>
  </si>
  <si>
    <t>Wordrake Holdings Llc</t>
  </si>
  <si>
    <t>Woodburn Company Inc</t>
  </si>
  <si>
    <t>3M Health Information System Inc</t>
  </si>
  <si>
    <t>Bellingham Lock &amp; Safe Inc</t>
  </si>
  <si>
    <t>Kittyhawk.io, Inc</t>
  </si>
  <si>
    <t>Skilltran Llc</t>
  </si>
  <si>
    <t>Brainfights Inc</t>
  </si>
  <si>
    <t>HRS Pro</t>
  </si>
  <si>
    <t>Solutions Thru Software</t>
  </si>
  <si>
    <t>Valid USA, INC (CIS)</t>
  </si>
  <si>
    <t>SecureWorks</t>
  </si>
  <si>
    <t>Foster &amp; Freeman USA Inc.</t>
  </si>
  <si>
    <t>ClearPoint Strategy</t>
  </si>
  <si>
    <t>IPCS</t>
  </si>
  <si>
    <t>Criteria Corp.</t>
  </si>
  <si>
    <t>ACF Technologies Inc</t>
  </si>
  <si>
    <t>Moss Adams</t>
  </si>
  <si>
    <t>Renaissance</t>
  </si>
  <si>
    <t>RADgov</t>
  </si>
  <si>
    <t>Elegant</t>
  </si>
  <si>
    <t>CoolSoft LLC</t>
  </si>
  <si>
    <t>BIOSOFT</t>
  </si>
  <si>
    <t>License Add-on AOS Data Encryption</t>
  </si>
  <si>
    <t>Chronus Subscription</t>
  </si>
  <si>
    <t>Nutanix Hardware Maintenance</t>
  </si>
  <si>
    <t>Prism Pro Licensing (Nutanix Device)</t>
  </si>
  <si>
    <t>Logrhythm Hardware/Software  Maintenance</t>
  </si>
  <si>
    <t>Zavanta Subscription</t>
  </si>
  <si>
    <t>ArcGIS Annual Maintenance</t>
  </si>
  <si>
    <t>Abacus</t>
  </si>
  <si>
    <t>DynaTrace</t>
  </si>
  <si>
    <t xml:space="preserve">AutoCad Autodesk License  </t>
  </si>
  <si>
    <t>AD Manager Plus</t>
  </si>
  <si>
    <t>SpendMap</t>
  </si>
  <si>
    <t>Rebex</t>
  </si>
  <si>
    <t>UnDelete Server</t>
  </si>
  <si>
    <t>IP Monitor - Solarwinds</t>
  </si>
  <si>
    <t>Cireson Total Mgmt Suite</t>
  </si>
  <si>
    <t>Vintelligence</t>
  </si>
  <si>
    <t>ILINX Software Assurance (Pistol Transfer)</t>
  </si>
  <si>
    <t>APC Annual Support Contract - HLB/EDRC</t>
  </si>
  <si>
    <t>AC Power Technology</t>
  </si>
  <si>
    <t>SketchUP Professional</t>
  </si>
  <si>
    <t>WebSmart Web Service(Name/Address/Phone Verification)</t>
  </si>
  <si>
    <t xml:space="preserve">Active PDF </t>
  </si>
  <si>
    <t>.Net Cobol SW Maintenance</t>
  </si>
  <si>
    <t>Uscan Hardware &amp; Software Maintenance</t>
  </si>
  <si>
    <t>Rescue Pilot - Logmein</t>
  </si>
  <si>
    <t>Metasploit Pro Subscription - User</t>
  </si>
  <si>
    <t>NextRequest</t>
  </si>
  <si>
    <t>Snag-It Annual Maintenance</t>
  </si>
  <si>
    <t>XML Spy Annual Maintenance</t>
  </si>
  <si>
    <t>RSA Secure ID Annual Maintenance (SW)</t>
  </si>
  <si>
    <t>Enterprise Output Mgr Maintenance</t>
  </si>
  <si>
    <t>Commvault</t>
  </si>
  <si>
    <t>Quick3270 Annual Maintenance</t>
  </si>
  <si>
    <t>RightFax Annual HDW Maintenance</t>
  </si>
  <si>
    <t>Nessus Professional - On Premise 1yr</t>
  </si>
  <si>
    <t>TN3270 Annual Maintenance</t>
  </si>
  <si>
    <t>OCENS Satellite Phone Annual Maintenance</t>
  </si>
  <si>
    <t xml:space="preserve">Kofax-Ascent Capture </t>
  </si>
  <si>
    <t xml:space="preserve">PDF4NET Dev Team Lic </t>
  </si>
  <si>
    <t>SQL SentryOne</t>
  </si>
  <si>
    <t>Scanner - Fuji, Canon, Kodax</t>
  </si>
  <si>
    <t>Encase Forensic</t>
  </si>
  <si>
    <t>Trello</t>
  </si>
  <si>
    <t>Comtech</t>
  </si>
  <si>
    <t>ISF, Inc.</t>
  </si>
  <si>
    <t>InnQuest</t>
  </si>
  <si>
    <t>Juvare</t>
  </si>
  <si>
    <t>Synergy Engineered</t>
  </si>
  <si>
    <t>Lexum</t>
  </si>
  <si>
    <t>Xerox</t>
  </si>
  <si>
    <t>American Association on Intellectual and Developmental Disabilties (AAIDD) - No SWV#</t>
  </si>
  <si>
    <t>Astadia, Inc. - SWV0247902</t>
  </si>
  <si>
    <t>Cerner Corporation - SWV0175200</t>
  </si>
  <si>
    <t>CG Technology Magement LLC - SWV0043418</t>
  </si>
  <si>
    <t>Computer Sciences Corporation - SWV0075395</t>
  </si>
  <si>
    <t>Davidson, Rebecca Sue - SWV0160116</t>
  </si>
  <si>
    <t>Day Wireless Systems - SWV0007912</t>
  </si>
  <si>
    <t>Fidelity tiol Information Services - SWV0212997</t>
  </si>
  <si>
    <t>Ricoh USA, Inc.</t>
  </si>
  <si>
    <t>RTZ Associates Inc - SWV0163177</t>
  </si>
  <si>
    <t>TCARE, Inc. - SWV0238665</t>
  </si>
  <si>
    <t>TransUnion Risk and Altertive Data Solutions, Inc.</t>
  </si>
  <si>
    <t>Trillium Behavioral Health - SWV0249636</t>
  </si>
  <si>
    <t>VasoHealthcare IT Corporation - SWV0232718</t>
  </si>
  <si>
    <t>RSM US LLP</t>
  </si>
  <si>
    <t>Frontier Strategies, Inc.</t>
  </si>
  <si>
    <t>Automon Corporation</t>
  </si>
  <si>
    <t>Emerald City Software Llc</t>
  </si>
  <si>
    <t>Kalos Inc</t>
  </si>
  <si>
    <t>Konica Minolta Bus Solutions Inc</t>
  </si>
  <si>
    <t>N. Harris Computer Coporation</t>
  </si>
  <si>
    <t>Alliance Enterprises</t>
  </si>
  <si>
    <t>AdmitHub Inc</t>
  </si>
  <si>
    <t>University Accounting Service LLC</t>
  </si>
  <si>
    <t>Cybersoft Technologies, Inc</t>
  </si>
  <si>
    <t>Anchor Data Systems</t>
  </si>
  <si>
    <t>Tenkhoff and Associates, LLC</t>
  </si>
  <si>
    <t>Principal Business Solutions</t>
  </si>
  <si>
    <t>Stratug G Consulting</t>
  </si>
  <si>
    <t>Washingtons School Information Processing Cooperative</t>
  </si>
  <si>
    <t>Educational Service District 112</t>
  </si>
  <si>
    <t>OETC</t>
  </si>
  <si>
    <t>Dept of SVC for the Blind</t>
  </si>
  <si>
    <t>Adobe</t>
  </si>
  <si>
    <t>ESD 112</t>
  </si>
  <si>
    <t>PC Specialist</t>
  </si>
  <si>
    <t>Archaeology &amp; Historic Preservation (DAHP)</t>
  </si>
  <si>
    <t>TSG</t>
  </si>
  <si>
    <t>Comodo</t>
  </si>
  <si>
    <t>Sectigo</t>
  </si>
  <si>
    <t>GoTo Meeting</t>
  </si>
  <si>
    <t>EmailMeForm</t>
  </si>
  <si>
    <t>Google Earth Pro</t>
  </si>
  <si>
    <t>Conifer</t>
  </si>
  <si>
    <t>Autodesk Design Review</t>
  </si>
  <si>
    <t>Balsamiq Studios, LLC</t>
  </si>
  <si>
    <t>Museum of New Mexico - Office of Archaeological Studies</t>
  </si>
  <si>
    <t>Smithsonian Institution - Department of Anthropology, National Museum of Natural History</t>
  </si>
  <si>
    <t>Anvsoft Inc.</t>
  </si>
  <si>
    <t>University of Tennessee</t>
  </si>
  <si>
    <t>Merchyhurst College</t>
  </si>
  <si>
    <t>Serif (Europe) Ltd.</t>
  </si>
  <si>
    <t>SoftwareCasa Software</t>
  </si>
  <si>
    <t>BROCADE COMMUNICATION SYSTEMS INC</t>
  </si>
  <si>
    <t>TRIMBLE INC.</t>
  </si>
  <si>
    <t>ICOM AMERICA, INC.</t>
  </si>
  <si>
    <t>VACO SEATTLE, LLC</t>
  </si>
  <si>
    <t>SERENITY INFOTECH INC.</t>
  </si>
  <si>
    <t>SMART SOURCE TECHNOLOGIES</t>
  </si>
  <si>
    <t>INTERFOLIO INC 274773</t>
  </si>
  <si>
    <t xml:space="preserve">LAPLANT CONSULTING GROUP                                                   </t>
  </si>
  <si>
    <t xml:space="preserve">LEIDOS HEALTH HOLDINGS INC                                                 </t>
  </si>
  <si>
    <t xml:space="preserve">MEDRIO INC                                                                 </t>
  </si>
  <si>
    <t xml:space="preserve">NAVIGANT HEALTHCARE CYMETRIX                                               </t>
  </si>
  <si>
    <t xml:space="preserve">PACIFIC NW GIGAPOP                                                         </t>
  </si>
  <si>
    <t xml:space="preserve">PRIME ELECTRIC INC                                                         </t>
  </si>
  <si>
    <t xml:space="preserve">SILICON MECHANICS                                                          </t>
  </si>
  <si>
    <t xml:space="preserve">THE WINVALE GROUP LLC                                                      </t>
  </si>
  <si>
    <t xml:space="preserve">VECA ELECTRIC &amp; TECHNOLOGIES LLC                                           </t>
  </si>
  <si>
    <t xml:space="preserve">3MD TECHNOLOGIES INC                                                       </t>
  </si>
  <si>
    <t xml:space="preserve">ALLSCRIPTS                                                                 </t>
  </si>
  <si>
    <t>ARIBA INC 214910</t>
  </si>
  <si>
    <t xml:space="preserve">AUDIO FIDELITY COMMUNICATIONS CORP                                         </t>
  </si>
  <si>
    <t xml:space="preserve">B &amp; H FOTO &amp; ELECTRONICS CORP                                              </t>
  </si>
  <si>
    <t xml:space="preserve">BALLISTA CONSULTING                                                        </t>
  </si>
  <si>
    <t xml:space="preserve">BEST BUY STORES LP                                                         </t>
  </si>
  <si>
    <t>Blue Crane</t>
  </si>
  <si>
    <t xml:space="preserve">ELASTICSEARCH INC                                                          </t>
  </si>
  <si>
    <t xml:space="preserve">FAR WEST TECHNOLOGIES INC                                                  </t>
  </si>
  <si>
    <t xml:space="preserve">HC1 COM INC                                                                </t>
  </si>
  <si>
    <t xml:space="preserve">INTEGRITY NETWORKS                                                         </t>
  </si>
  <si>
    <t>NOODLE PARTNERS</t>
  </si>
  <si>
    <t>XMEDIUS SOLUTIONS</t>
  </si>
  <si>
    <t>TIBURON SYSTEMS</t>
  </si>
  <si>
    <t>Ecrime Management Strategies,Inc dba PhisLabs</t>
  </si>
  <si>
    <t>TouchNet Information systems</t>
  </si>
  <si>
    <t>CollegeNET, Inc.</t>
  </si>
  <si>
    <t>Port of Whitman County</t>
  </si>
  <si>
    <t>Phoenix Software International</t>
  </si>
  <si>
    <t>Levi, Ray &amp; Shoup, Inc.</t>
  </si>
  <si>
    <t>Proofpoint</t>
  </si>
  <si>
    <t>Oracle</t>
  </si>
  <si>
    <t>Internet2</t>
  </si>
  <si>
    <t>Panopto</t>
  </si>
  <si>
    <t>IRON</t>
  </si>
  <si>
    <t>Axios Products, Inc.</t>
  </si>
  <si>
    <t>Akismet WordPress Plugin</t>
  </si>
  <si>
    <t>Beaver Builder WordPress Plugin</t>
  </si>
  <si>
    <t>Civitas Learning</t>
  </si>
  <si>
    <t>ClickStudios</t>
  </si>
  <si>
    <t>CollegeSource</t>
  </si>
  <si>
    <t>Concept3D</t>
  </si>
  <si>
    <t>Constituo</t>
  </si>
  <si>
    <t>Duo Security</t>
  </si>
  <si>
    <t>EduRoam</t>
  </si>
  <si>
    <t>Ekahau</t>
  </si>
  <si>
    <t>Ellucian Company LP</t>
  </si>
  <si>
    <t>Event Aggregator WordPress Plugin</t>
  </si>
  <si>
    <t>Events Calendar Pro WordPress Plugin</t>
  </si>
  <si>
    <t>Exxat LLC</t>
  </si>
  <si>
    <t>Filemaker Pro</t>
  </si>
  <si>
    <t>Freshservice</t>
  </si>
  <si>
    <t>Full Measure Education Inc</t>
  </si>
  <si>
    <t>Gravity Perks Pro</t>
  </si>
  <si>
    <t>GravityCharts WordPress Plugin</t>
  </si>
  <si>
    <t>GravityFlow WordPress Plugin</t>
  </si>
  <si>
    <t>GravityView WordPress Plugin</t>
  </si>
  <si>
    <t>Hero Themes KnowledgeBase WordPress Plugin</t>
  </si>
  <si>
    <t>InCommon Certificate Service</t>
  </si>
  <si>
    <t>INLAND IMAGING INVESTMENTS INC</t>
  </si>
  <si>
    <t>InnoSoft Canada Inc</t>
  </si>
  <si>
    <t>JAMF</t>
  </si>
  <si>
    <t>Java Connections</t>
  </si>
  <si>
    <t>Kaufman, Hall &amp; Associates LLC</t>
  </si>
  <si>
    <t>LabCup Ltd</t>
  </si>
  <si>
    <t>Leapfrog Technologies</t>
  </si>
  <si>
    <t>Lingo (Matrix Telecom)</t>
  </si>
  <si>
    <t>Medial</t>
  </si>
  <si>
    <t>Minitab</t>
  </si>
  <si>
    <t>Modern Tribe Events Calendar Plus</t>
  </si>
  <si>
    <t>Nuance</t>
  </si>
  <si>
    <t>Omnilert LLC</t>
  </si>
  <si>
    <t>Papercut</t>
  </si>
  <si>
    <t>PayByPhone Technologies Inc</t>
  </si>
  <si>
    <t>PeopleAdmin</t>
  </si>
  <si>
    <t xml:space="preserve">Poll Everywhere </t>
  </si>
  <si>
    <t>Respondus</t>
  </si>
  <si>
    <t>Rocketgenius GravityForms WordPress Plugin</t>
  </si>
  <si>
    <t>SAS</t>
  </si>
  <si>
    <t>Sassafras</t>
  </si>
  <si>
    <t>Scannx</t>
  </si>
  <si>
    <t>Sched</t>
  </si>
  <si>
    <t>SoftwareOne</t>
  </si>
  <si>
    <t>Slack</t>
  </si>
  <si>
    <t>Softdocs Inc</t>
  </si>
  <si>
    <t>Splashtop</t>
  </si>
  <si>
    <t>StarRez Inc</t>
  </si>
  <si>
    <t>Stryder Corp</t>
  </si>
  <si>
    <t>Technolutions Inc</t>
  </si>
  <si>
    <t>Tenable</t>
  </si>
  <si>
    <t>Terra Dotta LLC</t>
  </si>
  <si>
    <t>Texthelp</t>
  </si>
  <si>
    <t>Transact</t>
  </si>
  <si>
    <t>Trapeze Software</t>
  </si>
  <si>
    <t>UDemy</t>
  </si>
  <si>
    <t>Winthrop AD</t>
  </si>
  <si>
    <t>Wolfram</t>
  </si>
  <si>
    <t>WP Migrate DB Pro</t>
  </si>
  <si>
    <t>XO Communications</t>
  </si>
  <si>
    <t>Paramount Communications</t>
  </si>
  <si>
    <t>CBORD GROUP INC</t>
  </si>
  <si>
    <t>Arctic International, LLC</t>
  </si>
  <si>
    <t>Watermark FKA EvaluationKit, LLC</t>
  </si>
  <si>
    <t>SecureW2</t>
  </si>
  <si>
    <t>CALERO SOFTWARE LLC</t>
  </si>
  <si>
    <t>US Micro PC, Inc.</t>
  </si>
  <si>
    <t>CTL</t>
  </si>
  <si>
    <t>Verba, Inc.</t>
  </si>
  <si>
    <t>Medicat, LLC</t>
  </si>
  <si>
    <t>CAMPUSGUARD</t>
  </si>
  <si>
    <t>Interfolio/Faculty/Data180/interfolio</t>
  </si>
  <si>
    <t>INFORMATION BUILDERS INC</t>
  </si>
  <si>
    <t>WIDEORBIT INC</t>
  </si>
  <si>
    <t>Skillsoft</t>
  </si>
  <si>
    <t xml:space="preserve">Ratex </t>
  </si>
  <si>
    <t>Reach Media Network</t>
  </si>
  <si>
    <t>Development Cubed Software, Inc. (Marching Order)</t>
  </si>
  <si>
    <t>CARLETON COLLEGE</t>
  </si>
  <si>
    <t>Gene Shoda (Shoda Enterprises)</t>
  </si>
  <si>
    <t>Ivy.ai, Inc.</t>
  </si>
  <si>
    <t>Osprey Compliance Software, LLC</t>
  </si>
  <si>
    <t>Winthrop Intelligence</t>
  </si>
  <si>
    <t>ACTIVE NETWORK INC</t>
  </si>
  <si>
    <t>Roompact, LLC</t>
  </si>
  <si>
    <t>Kaltura</t>
  </si>
  <si>
    <t>CareerAmerica, LLC</t>
  </si>
  <si>
    <t>Open Presence, Inc.</t>
  </si>
  <si>
    <t>WEPA, Inc.</t>
  </si>
  <si>
    <t>IdeaScale Software</t>
  </si>
  <si>
    <t>Passport Labs, Inc.</t>
  </si>
  <si>
    <t>EBSCO</t>
  </si>
  <si>
    <t>DubBot, LLC</t>
  </si>
  <si>
    <t>Timely Telehealth, LLC</t>
  </si>
  <si>
    <t>ACCUZIP INC</t>
  </si>
  <si>
    <t>SOFTCHALK LLC</t>
  </si>
  <si>
    <t>PORTLAND PRECISION INSTRUMENT AND REPAIR COMPANY</t>
  </si>
  <si>
    <t>One-G, LLC</t>
  </si>
  <si>
    <t>ESM Solutions</t>
  </si>
  <si>
    <t>E-Builder</t>
  </si>
  <si>
    <t>SC Logic</t>
  </si>
  <si>
    <t>DIGARC</t>
  </si>
  <si>
    <t>PageUp</t>
  </si>
  <si>
    <t>RAVE Mobile Safety</t>
  </si>
  <si>
    <t>T2 Systems</t>
  </si>
  <si>
    <t>Titanium</t>
  </si>
  <si>
    <t>iModules</t>
  </si>
  <si>
    <t>Tickets.com</t>
  </si>
  <si>
    <t>Higher One</t>
  </si>
  <si>
    <t>PointnClick</t>
  </si>
  <si>
    <t>BlackPoint</t>
  </si>
  <si>
    <t>SiteCrafting</t>
  </si>
  <si>
    <t>Explorer Systems, Inc.</t>
  </si>
  <si>
    <t>NORTHWEST TOWER ENGINGEERING, PLLC</t>
  </si>
  <si>
    <t>KUKER-RANKEN INC.</t>
  </si>
  <si>
    <t>COMMERCIAL FIRE PROTECTION, INC.</t>
  </si>
  <si>
    <t>ADVANCED TRAFFIC PRODUCTS INC.</t>
  </si>
  <si>
    <t>CASCADE SIGNAL CORPORATION</t>
  </si>
  <si>
    <t>COHUHD</t>
  </si>
  <si>
    <t>CORAL SALES COMPANY</t>
  </si>
  <si>
    <t>DAKTRONICS, INC.</t>
  </si>
  <si>
    <t>ECONOLITE CONTROL PRODUCTS</t>
  </si>
  <si>
    <t>GRIDSMART TECHNOLOGIES, INC</t>
  </si>
  <si>
    <t>HIGH LEAH ELECTRONICS, INC.</t>
  </si>
  <si>
    <t>INSEEGO NORTH AMERICA, LLC (FORMERLY FEENEY WIRELESS, LLC)</t>
  </si>
  <si>
    <t>INTERMOUNTAIN TRAFFIC , LLC.</t>
  </si>
  <si>
    <t>INTERNATIONAL ROAD DYNAMICS CORP</t>
  </si>
  <si>
    <t>KAR-GOR, INC.</t>
  </si>
  <si>
    <t>M.H. CORBIN, INC.</t>
  </si>
  <si>
    <t>MCCAIN</t>
  </si>
  <si>
    <t>MIOVISION TECHNOLOGIES INC.</t>
  </si>
  <si>
    <t>PEEK TRAFFIC CORPORATION</t>
  </si>
  <si>
    <t>SES AMERICA</t>
  </si>
  <si>
    <t>TRAFFIC PARTS, INC.</t>
  </si>
  <si>
    <t>TRAFFIC SAFETY SUPPLY CO.</t>
  </si>
  <si>
    <t>VAISALA, INC.</t>
  </si>
  <si>
    <t>WESTERN PACIFIC SIGNAL LLC</t>
  </si>
  <si>
    <t>ALCATEL-LUCENT USA INC</t>
  </si>
  <si>
    <t>AVIAT U.S., INC.</t>
  </si>
  <si>
    <t>CERAGON NETWORKS</t>
  </si>
  <si>
    <t>PIROD, INC.</t>
  </si>
  <si>
    <t>AXELLIO INC.</t>
  </si>
  <si>
    <t>PANASONIC/SYNNEX</t>
  </si>
  <si>
    <t>INTELICOM INC.</t>
  </si>
  <si>
    <t>J&amp;D'S HYDRAULIC AND REPAIR CO. INC</t>
  </si>
  <si>
    <t>K &amp; K SYSTEMS, INC</t>
  </si>
  <si>
    <t>NATIONAL BARRICADE CO.</t>
  </si>
  <si>
    <t>VER-MAC INC.</t>
  </si>
  <si>
    <t>EF JOHNSON COMPANY</t>
  </si>
  <si>
    <t>PYRAMID DESIGN &amp; MANUFACTURING</t>
  </si>
  <si>
    <t>07814</t>
  </si>
  <si>
    <t>AGREEYA SOLUTIONS, INC.</t>
  </si>
  <si>
    <t>CLOUD CONSULTING SERVICES INC</t>
  </si>
  <si>
    <t>DATA MANAGEMENT ASSOCIATES OF BREVARD, INC.</t>
  </si>
  <si>
    <t>ELYON INTERNATIONAL, INC.</t>
  </si>
  <si>
    <t>EVE CORP.</t>
  </si>
  <si>
    <t>LIBERUM</t>
  </si>
  <si>
    <t>RAMP TECHNOLOGY GROUP LLC</t>
  </si>
  <si>
    <t>RB INFOTECH CONSULTING, LLC</t>
  </si>
  <si>
    <t>RYAN CONSULTING SERVICES, INC.</t>
  </si>
  <si>
    <t>SOUTHWEST RESEARCH INSTITUTE</t>
  </si>
  <si>
    <t>ACCENT BUSINESS SERVICES</t>
  </si>
  <si>
    <t>GREYTHORN INC</t>
  </si>
  <si>
    <t>SERVERLOGIC CORPORATION</t>
  </si>
  <si>
    <t>STOUFFER &amp; COMPANY, LLC</t>
  </si>
  <si>
    <t>American Management Services/CGI</t>
  </si>
  <si>
    <t>Mackinney Systems Inc</t>
  </si>
  <si>
    <t>Asg Technologies Group Inc.</t>
  </si>
  <si>
    <t>Archibus Inc</t>
  </si>
  <si>
    <t>Dino Software Corporation</t>
  </si>
  <si>
    <t>Oman Systems, Inc.</t>
  </si>
  <si>
    <t>Information Handling Services</t>
  </si>
  <si>
    <t>AASHTO</t>
  </si>
  <si>
    <t>EarthSoft, Inc.</t>
  </si>
  <si>
    <t>Electronic Transaction Consult</t>
  </si>
  <si>
    <t>Merrill Consultants</t>
  </si>
  <si>
    <t>Rsm Mcgladrey Inc</t>
  </si>
  <si>
    <t>Sound Software Printing Inc</t>
  </si>
  <si>
    <t>G4S Technology LLC</t>
  </si>
  <si>
    <t>Transcore Lp</t>
  </si>
  <si>
    <t>Attunity Inc</t>
  </si>
  <si>
    <t>Stewart Consulting</t>
  </si>
  <si>
    <t>New Tech Solutions Inc</t>
  </si>
  <si>
    <t>Real Time Technology Solutions</t>
  </si>
  <si>
    <t>Transoft Solutions Inc</t>
  </si>
  <si>
    <t>Intergraph Corporation</t>
  </si>
  <si>
    <t>Dbt Transportation Services Llc</t>
  </si>
  <si>
    <t>Intelex Technologies, Inc.</t>
  </si>
  <si>
    <t>Western Systems Inc</t>
  </si>
  <si>
    <t>Inro Consultants Inc</t>
  </si>
  <si>
    <t>Transcend Spacial Solutions</t>
  </si>
  <si>
    <t>Parsons Tranpsortation Group Inc</t>
  </si>
  <si>
    <t>Ask Reply Inc</t>
  </si>
  <si>
    <t>Treehouse Software Inc</t>
  </si>
  <si>
    <t>Etan Limited Llc</t>
  </si>
  <si>
    <t>Fischer International Systems</t>
  </si>
  <si>
    <t>Mainline Information Systems Inc</t>
  </si>
  <si>
    <t>Halcyon Northwest Llc</t>
  </si>
  <si>
    <t>Experian Info Solutions Inc.</t>
  </si>
  <si>
    <t>Software Diversified Services (SDS)</t>
  </si>
  <si>
    <t>Cayzen Technologies</t>
  </si>
  <si>
    <t>Lithonia Lighting Holophane</t>
  </si>
  <si>
    <t>Financial Technology Corp</t>
  </si>
  <si>
    <t>Midwestern Software Solutions LLC</t>
  </si>
  <si>
    <t>Iteris, Inc.</t>
  </si>
  <si>
    <t>Regional Economic Models Inc.</t>
  </si>
  <si>
    <t>TechPower Solutions, Inc.</t>
  </si>
  <si>
    <t>Dulles Technology Partners, Inc.</t>
  </si>
  <si>
    <t>Sungard Availability Services</t>
  </si>
  <si>
    <t>Web Content Management</t>
  </si>
  <si>
    <t>PTV America Inc.</t>
  </si>
  <si>
    <t>Granite</t>
  </si>
  <si>
    <t>Interact Soft Inc</t>
  </si>
  <si>
    <t>Oakland Consulting Group</t>
  </si>
  <si>
    <t>SIGNiX</t>
  </si>
  <si>
    <t>QUEST MEDIA &amp; SUPPLIES, INC.</t>
  </si>
  <si>
    <t>Agate Software Associates</t>
  </si>
  <si>
    <t>Smart Comment Software</t>
  </si>
  <si>
    <t>Redmond Technology Partners</t>
  </si>
  <si>
    <t>Leo Webb, Systems Management Group</t>
  </si>
  <si>
    <t>AKA Enterprise Solutions</t>
  </si>
  <si>
    <t>International Consulting Acquisition Corp</t>
  </si>
  <si>
    <t>ANDISITES INC.</t>
  </si>
  <si>
    <t>PREZI</t>
  </si>
  <si>
    <t xml:space="preserve">VEER WEST LLC </t>
  </si>
  <si>
    <t>SITEGROUND HOSTING</t>
  </si>
  <si>
    <t>WP-E-SIGNATURE</t>
  </si>
  <si>
    <t>TIMETRADE</t>
  </si>
  <si>
    <t>APPEXTREMES LLC</t>
  </si>
  <si>
    <t>Conga</t>
  </si>
  <si>
    <t>QWEST</t>
  </si>
  <si>
    <t>AFFIRMA CONSULTING LLC</t>
  </si>
  <si>
    <t>AtlasTrax USA Corporation</t>
  </si>
  <si>
    <t>Avai Mobile</t>
  </si>
  <si>
    <t>Camis USA Inc.</t>
  </si>
  <si>
    <t>CivicPlus</t>
  </si>
  <si>
    <t>PARKEON, INC</t>
  </si>
  <si>
    <t>Spillman Technologies</t>
  </si>
  <si>
    <t>Coastal Geologic Services, Inc</t>
  </si>
  <si>
    <t>Confluence Environmental</t>
  </si>
  <si>
    <t>Cramer Fish Scientists</t>
  </si>
  <si>
    <t>Luis Prado</t>
  </si>
  <si>
    <t>RUDEEN AND ASSOCIATES LLC</t>
  </si>
  <si>
    <t>SBGH-Partners LLC</t>
  </si>
  <si>
    <t>John Tacke</t>
  </si>
  <si>
    <t>APPLIED CONCEPTS, INC.</t>
  </si>
  <si>
    <t>BELUGA SOFTWARE, INC.</t>
  </si>
  <si>
    <t>BK TECHNOLOGIES INC.</t>
  </si>
  <si>
    <t>PREDICTIVE PM, LLC</t>
  </si>
  <si>
    <t>CODY Computer Services, Inc.</t>
  </si>
  <si>
    <t>JMT Technology Group</t>
  </si>
  <si>
    <t>Phase 4 Design, Inc.</t>
  </si>
  <si>
    <t>Questica Ltd.</t>
  </si>
  <si>
    <t>Tero Consulting Ltd.</t>
  </si>
  <si>
    <t>EnfoTech</t>
  </si>
  <si>
    <t>Foundation of Success</t>
  </si>
  <si>
    <t>Sitka Technology Group LLC</t>
  </si>
  <si>
    <t>3dcart</t>
  </si>
  <si>
    <t>Traverse PC</t>
  </si>
  <si>
    <t>Atomic/CA Tech</t>
  </si>
  <si>
    <t>Softree</t>
  </si>
  <si>
    <t>Rimini Street, Inc.</t>
  </si>
  <si>
    <t>Logi</t>
  </si>
  <si>
    <t>TSS Digital Services</t>
  </si>
  <si>
    <t>NCI Datacom</t>
  </si>
  <si>
    <t>CPSI</t>
  </si>
  <si>
    <t>GeoSoft</t>
  </si>
  <si>
    <t>Wave Business Solutions, LLC</t>
  </si>
  <si>
    <t>CT3</t>
  </si>
  <si>
    <t>Ruxed, LLC</t>
  </si>
  <si>
    <t>Building Systems Design, Inc.</t>
  </si>
  <si>
    <t>EightCloud Inc.</t>
  </si>
  <si>
    <t>SkySync</t>
  </si>
  <si>
    <t>Resource Data Inc.</t>
  </si>
  <si>
    <t>Xtools</t>
  </si>
  <si>
    <t>Hexagon</t>
  </si>
  <si>
    <t>Level 4 Press Inc.</t>
  </si>
  <si>
    <t>Trimble Navigation Limited</t>
  </si>
  <si>
    <t>Agriculture, Dept of  (AGR)</t>
  </si>
  <si>
    <t>Structured Communications</t>
  </si>
  <si>
    <t>Aerohive</t>
  </si>
  <si>
    <t>Appscan (through HCL) via NASPO M.C. 06016 resold through SHI</t>
  </si>
  <si>
    <t>Pluralsight</t>
  </si>
  <si>
    <t>AgTrax Maintenance</t>
  </si>
  <si>
    <t>WALT&amp;R and PM Licensing BA</t>
  </si>
  <si>
    <t>RDI - PM - WALTR</t>
  </si>
  <si>
    <t>Intact - FoodPro (FRED 2.0)</t>
  </si>
  <si>
    <t xml:space="preserve">WDFW - on-call temporary IT developer </t>
  </si>
  <si>
    <t>ECY/ UC Research Project - funding from ECY to support building of water modeling tool</t>
  </si>
  <si>
    <t>SoloProtect WSDA pilot project</t>
  </si>
  <si>
    <t>Eduloka Limited DBA inLumon - hemp database through SHI</t>
  </si>
  <si>
    <t>LogMeIn</t>
  </si>
  <si>
    <t>Acquia Inc</t>
  </si>
  <si>
    <t>Datafest Technologies Inc</t>
  </si>
  <si>
    <t>Naviga Inc</t>
  </si>
  <si>
    <t>Pacific Basin Communications</t>
  </si>
  <si>
    <t>Yakima Networking</t>
  </si>
  <si>
    <t>Blind Renaissance</t>
  </si>
  <si>
    <t>Ply Interactive, Inc.</t>
  </si>
  <si>
    <t>ISOutsource, Inc.</t>
  </si>
  <si>
    <t>MONSTER WORLDWIDE INC</t>
  </si>
  <si>
    <t>Perspecta State &amp; Local Inc</t>
  </si>
  <si>
    <t>Genesys Telecommunications Laboratories, Inc.</t>
  </si>
  <si>
    <t>Bisoft Consultancy Services Llc</t>
  </si>
  <si>
    <t>Crema Development Llc</t>
  </si>
  <si>
    <t>Durkin Consulting Inc</t>
  </si>
  <si>
    <t>Column Technologies Inc</t>
  </si>
  <si>
    <t>Onactuate Consulting Inc</t>
  </si>
  <si>
    <t>Dun &amp; Bradstreet</t>
  </si>
  <si>
    <t>Brazen Technologies, Inc.</t>
  </si>
  <si>
    <t>Simplerisk Llc</t>
  </si>
  <si>
    <t xml:space="preserve">Sparx Enterprise Architect </t>
  </si>
  <si>
    <t xml:space="preserve">Everett Community College(EVC) </t>
  </si>
  <si>
    <t>MFD Lease Costs</t>
  </si>
  <si>
    <t>MC2 Consulting - ctcLink</t>
  </si>
  <si>
    <t>MicroK12</t>
  </si>
  <si>
    <t>Ednetics</t>
  </si>
  <si>
    <t>Freedom Scientific</t>
  </si>
  <si>
    <t>Quality Business Systems, Inc.</t>
  </si>
  <si>
    <t>Triple8</t>
  </si>
  <si>
    <t>Campus Ce Corporation</t>
  </si>
  <si>
    <t>Mckesson Pharmacy Systems</t>
  </si>
  <si>
    <t>Helpsystems</t>
  </si>
  <si>
    <t>Integra</t>
  </si>
  <si>
    <t>Omniupdate, Inc.</t>
  </si>
  <si>
    <t>Leverage Information Systems</t>
  </si>
  <si>
    <t>Netop Tech, Inc.</t>
  </si>
  <si>
    <t>Fatpipe Networks, Inc.</t>
  </si>
  <si>
    <t>Hawk Ridge Systems Llc</t>
  </si>
  <si>
    <t>Indiana University (Sunapsis)</t>
  </si>
  <si>
    <t>Persona</t>
  </si>
  <si>
    <t>Legend Data Systems, Inc</t>
  </si>
  <si>
    <t>Readyrosie</t>
  </si>
  <si>
    <t>Accessdata Group Inc</t>
  </si>
  <si>
    <t>Skeddly</t>
  </si>
  <si>
    <t>Dinerware</t>
  </si>
  <si>
    <t>The Mathworks Inc</t>
  </si>
  <si>
    <t>Portage Bay Solutions</t>
  </si>
  <si>
    <t>Aleph Objects, Inc</t>
  </si>
  <si>
    <t>Kurzweil Education, Inc.</t>
  </si>
  <si>
    <t>Rapid7</t>
  </si>
  <si>
    <t>Mastery Tranining Services</t>
  </si>
  <si>
    <t>Advantage Design Group</t>
  </si>
  <si>
    <t>Saxton Bradley Inc</t>
  </si>
  <si>
    <t>Orchard Software Corporation</t>
  </si>
  <si>
    <t>Travelport Lp</t>
  </si>
  <si>
    <t>Turnitin</t>
  </si>
  <si>
    <t>Laerdal Medical Corporation</t>
  </si>
  <si>
    <t>Kanopy Llc</t>
  </si>
  <si>
    <t>Articulate 360</t>
  </si>
  <si>
    <t>School Data Solutions, Inc</t>
  </si>
  <si>
    <t>Advanced Classroom</t>
  </si>
  <si>
    <t>Neogov</t>
  </si>
  <si>
    <t>Honorlock (SBCTC)</t>
  </si>
  <si>
    <t>Ally</t>
  </si>
  <si>
    <t>NC SARA</t>
  </si>
  <si>
    <t>WSAC-State Authorization</t>
  </si>
  <si>
    <t>Comevo Inc</t>
  </si>
  <si>
    <t>R3 Collaboratives Inc</t>
  </si>
  <si>
    <t>VitalSource Technologies LLC</t>
  </si>
  <si>
    <t>Launchpad Careers Inc</t>
  </si>
  <si>
    <t>Cascadia Community College (CCC)</t>
  </si>
  <si>
    <t>Curvature</t>
  </si>
  <si>
    <t>West</t>
  </si>
  <si>
    <t>Blue Eon</t>
  </si>
  <si>
    <t>Elearning Innovation LLC</t>
  </si>
  <si>
    <t>NorthWest Academic Computing Consortium</t>
  </si>
  <si>
    <t>Labstats</t>
  </si>
  <si>
    <t>Atomic Jolt</t>
  </si>
  <si>
    <t>Watermark</t>
  </si>
  <si>
    <t>Hammer Software</t>
  </si>
  <si>
    <t>Rocket Genius</t>
  </si>
  <si>
    <t>BoldPlanning Inc</t>
  </si>
  <si>
    <t>Design Science</t>
  </si>
  <si>
    <t>Quicklaunch LLC</t>
  </si>
  <si>
    <t>Abadan</t>
  </si>
  <si>
    <t>Team Dynamix</t>
  </si>
  <si>
    <t>EMSI</t>
  </si>
  <si>
    <t>CAMPUSCE CORP</t>
  </si>
  <si>
    <t>SMS CURVATURE</t>
  </si>
  <si>
    <t>PRISMRBS LLC</t>
  </si>
  <si>
    <t>MONGOOSE</t>
  </si>
  <si>
    <t>SYMPLICITY</t>
  </si>
  <si>
    <t>RedSky</t>
  </si>
  <si>
    <t>DEVELOPMENT CUBED SOFTWARE</t>
  </si>
  <si>
    <t>LOAN SCIENCE</t>
  </si>
  <si>
    <t>BANK MOBILE</t>
  </si>
  <si>
    <t>ADMISSIONS US LLC (RADIUS)</t>
  </si>
  <si>
    <t>AVKIN, INC</t>
  </si>
  <si>
    <t>CAMPUS CONSORTIUM</t>
  </si>
  <si>
    <t>CODEWORK INC</t>
  </si>
  <si>
    <t>CONNECTEDSIGN LLC</t>
  </si>
  <si>
    <t>ENTRANCE CONTROLS</t>
  </si>
  <si>
    <t>JR MICROSYSTEMS LLC</t>
  </si>
  <si>
    <t>KLEIN EDUCATIONAL SYSTEMS</t>
  </si>
  <si>
    <t>WORKFRONT, INC</t>
  </si>
  <si>
    <t>ENTERASYS NETWORKS</t>
  </si>
  <si>
    <t>EXTREME NETWORKS INC</t>
  </si>
  <si>
    <t>ANIXTER</t>
  </si>
  <si>
    <t>RFI Communications &amp; Security</t>
  </si>
  <si>
    <t>Coastal Training Tech Corp</t>
  </si>
  <si>
    <t>Continuant, Inc.</t>
  </si>
  <si>
    <t>EAB Global, Inc.</t>
  </si>
  <si>
    <t>Fraxion</t>
  </si>
  <si>
    <t>Louis Consulting and System Integration, Inc</t>
  </si>
  <si>
    <t>National Emergency Number Association</t>
  </si>
  <si>
    <t>OCLC Inc</t>
  </si>
  <si>
    <t>US Cellular</t>
  </si>
  <si>
    <t>ALDEN ASSOCIATES INC</t>
  </si>
  <si>
    <t>Amazon</t>
  </si>
  <si>
    <t>BlueFrame</t>
  </si>
  <si>
    <t>BlueHost</t>
  </si>
  <si>
    <t>Clean Catalog</t>
  </si>
  <si>
    <t>COMM COLL LEAGUE OF CALIFORNIA</t>
  </si>
  <si>
    <t>CUSTOMERS BANK / BankMobil</t>
  </si>
  <si>
    <t>CYBRARIAN INC</t>
  </si>
  <si>
    <t>DIGITAL LIBRARY SYSTEMS</t>
  </si>
  <si>
    <t>DropBox</t>
  </si>
  <si>
    <t>Easelly</t>
  </si>
  <si>
    <t>EDUCATIONAL CREDIT MGMT CORP</t>
  </si>
  <si>
    <t>Educause</t>
  </si>
  <si>
    <t>EVERBRIDGE</t>
  </si>
  <si>
    <t>FormStack</t>
  </si>
  <si>
    <t>Freelock</t>
  </si>
  <si>
    <t>HEILBERG CONSULTING INC</t>
  </si>
  <si>
    <t>HI-TECH SECURITY</t>
  </si>
  <si>
    <t>Identifix</t>
  </si>
  <si>
    <t>Legend ID</t>
  </si>
  <si>
    <t>MailChimp</t>
  </si>
  <si>
    <t>MBS TEXTBOOK EXCHANGE INC</t>
  </si>
  <si>
    <t>MSDS Online</t>
  </si>
  <si>
    <t>Newsela</t>
  </si>
  <si>
    <t>PENINSULA COLLEGE FOUNDATION</t>
  </si>
  <si>
    <t>QuestionPro</t>
  </si>
  <si>
    <t>Readspeaker</t>
  </si>
  <si>
    <t>Smart Sheet</t>
  </si>
  <si>
    <t>SUBMITTABLE INC</t>
  </si>
  <si>
    <t>Teamviewer</t>
  </si>
  <si>
    <t>Vimo Pro</t>
  </si>
  <si>
    <t>Connection</t>
  </si>
  <si>
    <t>Hobsons Inc.</t>
  </si>
  <si>
    <t>Wells Fargo</t>
  </si>
  <si>
    <t>InfoBase</t>
  </si>
  <si>
    <t>Wenatchee Valley College</t>
  </si>
  <si>
    <t>ECMC</t>
  </si>
  <si>
    <t>Inflow Communications Inc.</t>
  </si>
  <si>
    <t>Assessment Technologies Institute, LLC</t>
  </si>
  <si>
    <t>Mongoose Research Inc.</t>
  </si>
  <si>
    <t>QBSI</t>
  </si>
  <si>
    <t>VAR Technology Finance</t>
  </si>
  <si>
    <t>Governmentjobs.com</t>
  </si>
  <si>
    <t>Jillian Bates</t>
  </si>
  <si>
    <t>OSI Global</t>
  </si>
  <si>
    <t xml:space="preserve">Reliant </t>
  </si>
  <si>
    <t>Valsoft</t>
  </si>
  <si>
    <t>SKC Communications</t>
  </si>
  <si>
    <t>Vertiv</t>
  </si>
  <si>
    <t>Ooh La La Mobile</t>
  </si>
  <si>
    <t>Comm One LLC</t>
  </si>
  <si>
    <t>GHA Technologies</t>
  </si>
  <si>
    <t>Tri-Tec</t>
  </si>
  <si>
    <t>SANS</t>
  </si>
  <si>
    <t>Secure Content Solutions</t>
  </si>
  <si>
    <t>SIOS</t>
  </si>
  <si>
    <t>Zoho</t>
  </si>
  <si>
    <t>Trac Systems</t>
  </si>
  <si>
    <t>Unicon</t>
  </si>
  <si>
    <t>Sirsi Corporation</t>
  </si>
  <si>
    <t>Diversified</t>
  </si>
  <si>
    <t>AliProWeb</t>
  </si>
  <si>
    <t>Sidearm Sports</t>
  </si>
  <si>
    <t>Symantec Email Protect</t>
  </si>
  <si>
    <t>Graylog</t>
  </si>
  <si>
    <t>Wholesail Networks</t>
  </si>
  <si>
    <t>Argosy Publishing Inc.</t>
  </si>
  <si>
    <t>ITC Systems</t>
  </si>
  <si>
    <t>iLand</t>
  </si>
  <si>
    <t>Healthy Roster</t>
  </si>
  <si>
    <t>Bibliotheca LLC</t>
  </si>
  <si>
    <t>Megamation</t>
  </si>
  <si>
    <t>Rave Mobile Systems</t>
  </si>
  <si>
    <t>EvaluationKIT, LLC</t>
  </si>
  <si>
    <t>School Vision Salon</t>
  </si>
  <si>
    <t>PetroSkills RDC Solutions</t>
  </si>
  <si>
    <t>Schoolvision/Guestvision</t>
  </si>
  <si>
    <t>Everett Community College - CATIA</t>
  </si>
  <si>
    <t>Topcon Solutions PPI Group</t>
  </si>
  <si>
    <t>Managed Solution</t>
  </si>
  <si>
    <t>Baxter Healthcare Corp</t>
  </si>
  <si>
    <t>All Data Corporation</t>
  </si>
  <si>
    <t>ClickDimensions, LLC</t>
  </si>
  <si>
    <t>Maxient, LLC</t>
  </si>
  <si>
    <t>Borderlan Security</t>
  </si>
  <si>
    <t>Big Bend CC - Ex Libris fee</t>
  </si>
  <si>
    <t>Evergreen ID Systems</t>
  </si>
  <si>
    <t>MCAD Technologies</t>
  </si>
  <si>
    <t>Cyberlink</t>
  </si>
  <si>
    <t xml:space="preserve">Noregon Systems Inc. </t>
  </si>
  <si>
    <t>Mitchell 1</t>
  </si>
  <si>
    <t>Green River Community College</t>
  </si>
  <si>
    <t xml:space="preserve">Griffo Brothers, Inc. </t>
  </si>
  <si>
    <t>Ademero</t>
  </si>
  <si>
    <t>SIMTICS</t>
  </si>
  <si>
    <t>Ninite</t>
  </si>
  <si>
    <t>Concentrick Sky, Inc.</t>
  </si>
  <si>
    <t>3Play Media, Inc.</t>
  </si>
  <si>
    <t>Runner</t>
  </si>
  <si>
    <t>GP Strategies</t>
  </si>
  <si>
    <t>SpearMC</t>
  </si>
  <si>
    <t>The Burgundy Group, Inc.</t>
  </si>
  <si>
    <t>Kastech Solutions, LLC</t>
  </si>
  <si>
    <t>PeopleTech</t>
  </si>
  <si>
    <t>Level Access</t>
  </si>
  <si>
    <t>Deque</t>
  </si>
  <si>
    <t>Site 24x7</t>
  </si>
  <si>
    <t>Infosys</t>
  </si>
  <si>
    <t>Berry Dunn</t>
  </si>
  <si>
    <t>Securance</t>
  </si>
  <si>
    <t>ERPA - Frank Downing</t>
  </si>
  <si>
    <t>Lucid Software</t>
  </si>
  <si>
    <t>Enterprise Services, Dept of (DES)</t>
  </si>
  <si>
    <t>Transportation, Department of (DOT) Includes FMSIB and Tranpsportation Commission</t>
  </si>
  <si>
    <t>075</t>
  </si>
  <si>
    <t>082</t>
  </si>
  <si>
    <t>085</t>
  </si>
  <si>
    <t>086</t>
  </si>
  <si>
    <t>087</t>
  </si>
  <si>
    <t>090</t>
  </si>
  <si>
    <t>095</t>
  </si>
  <si>
    <t>100</t>
  </si>
  <si>
    <t>101</t>
  </si>
  <si>
    <t>102</t>
  </si>
  <si>
    <t>103</t>
  </si>
  <si>
    <t>104</t>
  </si>
  <si>
    <t>105</t>
  </si>
  <si>
    <t>107</t>
  </si>
  <si>
    <t>110</t>
  </si>
  <si>
    <t>116</t>
  </si>
  <si>
    <t>117</t>
  </si>
  <si>
    <t>119</t>
  </si>
  <si>
    <t>124</t>
  </si>
  <si>
    <t>126</t>
  </si>
  <si>
    <t>140</t>
  </si>
  <si>
    <t>147</t>
  </si>
  <si>
    <t>160</t>
  </si>
  <si>
    <t>163</t>
  </si>
  <si>
    <t>165</t>
  </si>
  <si>
    <t>166</t>
  </si>
  <si>
    <t>185</t>
  </si>
  <si>
    <t>190</t>
  </si>
  <si>
    <t>195</t>
  </si>
  <si>
    <t>205</t>
  </si>
  <si>
    <t>215</t>
  </si>
  <si>
    <t>220</t>
  </si>
  <si>
    <t>225</t>
  </si>
  <si>
    <t>227</t>
  </si>
  <si>
    <t>228</t>
  </si>
  <si>
    <t>235</t>
  </si>
  <si>
    <t>240</t>
  </si>
  <si>
    <t>245</t>
  </si>
  <si>
    <t>275</t>
  </si>
  <si>
    <t>300</t>
  </si>
  <si>
    <t>305</t>
  </si>
  <si>
    <t>310</t>
  </si>
  <si>
    <t>315</t>
  </si>
  <si>
    <t>340</t>
  </si>
  <si>
    <t>341</t>
  </si>
  <si>
    <t>350</t>
  </si>
  <si>
    <t>351</t>
  </si>
  <si>
    <t>353</t>
  </si>
  <si>
    <t>355</t>
  </si>
  <si>
    <t>360</t>
  </si>
  <si>
    <t>365</t>
  </si>
  <si>
    <t>370</t>
  </si>
  <si>
    <t>375</t>
  </si>
  <si>
    <t>380</t>
  </si>
  <si>
    <t>387</t>
  </si>
  <si>
    <t>390</t>
  </si>
  <si>
    <t>395</t>
  </si>
  <si>
    <t>405</t>
  </si>
  <si>
    <t>406</t>
  </si>
  <si>
    <t>460</t>
  </si>
  <si>
    <t>461</t>
  </si>
  <si>
    <t>462</t>
  </si>
  <si>
    <t>465</t>
  </si>
  <si>
    <t>467</t>
  </si>
  <si>
    <t>468</t>
  </si>
  <si>
    <t>471</t>
  </si>
  <si>
    <t>477</t>
  </si>
  <si>
    <t>478</t>
  </si>
  <si>
    <t>490</t>
  </si>
  <si>
    <t>515</t>
  </si>
  <si>
    <t>533</t>
  </si>
  <si>
    <t>534</t>
  </si>
  <si>
    <t>540</t>
  </si>
  <si>
    <t>599</t>
  </si>
  <si>
    <t>605</t>
  </si>
  <si>
    <t>610</t>
  </si>
  <si>
    <t>629</t>
  </si>
  <si>
    <t>632</t>
  </si>
  <si>
    <t>634</t>
  </si>
  <si>
    <t>635</t>
  </si>
  <si>
    <t>639</t>
  </si>
  <si>
    <t>648</t>
  </si>
  <si>
    <t>649</t>
  </si>
  <si>
    <t>652</t>
  </si>
  <si>
    <t>657</t>
  </si>
  <si>
    <t>665</t>
  </si>
  <si>
    <t>675</t>
  </si>
  <si>
    <t>676</t>
  </si>
  <si>
    <t>678</t>
  </si>
  <si>
    <t>691</t>
  </si>
  <si>
    <t>694</t>
  </si>
  <si>
    <t>699</t>
  </si>
  <si>
    <t>627</t>
  </si>
  <si>
    <t>696</t>
  </si>
  <si>
    <t>672</t>
  </si>
  <si>
    <t>621</t>
  </si>
  <si>
    <t>354</t>
  </si>
  <si>
    <t>Year End</t>
  </si>
  <si>
    <t>FY Formula end</t>
  </si>
  <si>
    <t>FY Formula start</t>
  </si>
  <si>
    <t>ATS Automation Inc.</t>
  </si>
  <si>
    <t>Consolidated Press LLC</t>
  </si>
  <si>
    <t>Enabling Technologies</t>
  </si>
  <si>
    <t>IsoFusion</t>
  </si>
  <si>
    <t>LinkedIn</t>
  </si>
  <si>
    <t>MCCI</t>
  </si>
  <si>
    <t>Mitel</t>
  </si>
  <si>
    <t xml:space="preserve">PAPERLESS/FRAXION </t>
  </si>
  <si>
    <t>Procare Software</t>
  </si>
  <si>
    <t>Salesforce</t>
  </si>
  <si>
    <t>US Bank</t>
  </si>
  <si>
    <t>Varian Medical Systems</t>
  </si>
  <si>
    <t>Palador Inc.</t>
  </si>
  <si>
    <t>Frontline</t>
  </si>
  <si>
    <t>AVIDEX INDUSTRIES, LLC</t>
  </si>
  <si>
    <t>CASCADE DEFENSE</t>
  </si>
  <si>
    <t>Allstream</t>
  </si>
  <si>
    <t>Social Tables</t>
  </si>
  <si>
    <t>West Interactive Services Corporation</t>
  </si>
  <si>
    <t>Tyler Technologies Inc</t>
  </si>
  <si>
    <t>Rave Wireless, Inc.</t>
  </si>
  <si>
    <t xml:space="preserve">Troxell </t>
  </si>
  <si>
    <t>Wolters Kluwer</t>
  </si>
  <si>
    <t>Inmotion Hosting</t>
  </si>
  <si>
    <t>Hootsuite Inc.</t>
  </si>
  <si>
    <t>Quest Integration</t>
  </si>
  <si>
    <t>Watermark Insights, LLC</t>
  </si>
  <si>
    <t xml:space="preserve">CXTEC </t>
  </si>
  <si>
    <t>Northwest Technical Products, Inc.</t>
  </si>
  <si>
    <t>Omnigo Software</t>
  </si>
  <si>
    <t>Squirrel Systems</t>
  </si>
  <si>
    <t>Scholarship Solutions LLC</t>
  </si>
  <si>
    <t>Panorama9</t>
  </si>
  <si>
    <t>MarchingOrder</t>
  </si>
  <si>
    <t>TockifyWeb</t>
  </si>
  <si>
    <t>Carbon CopyClone</t>
  </si>
  <si>
    <t>CoHortGo</t>
  </si>
  <si>
    <t>Phones.com</t>
  </si>
  <si>
    <t>Efficient Communications Solutions</t>
  </si>
  <si>
    <t>NENA</t>
  </si>
  <si>
    <t>Neurilink</t>
  </si>
  <si>
    <t>MorganSound</t>
  </si>
  <si>
    <t>TotalChoiceHosting</t>
  </si>
  <si>
    <t>Twilio</t>
  </si>
  <si>
    <t>Zendesk, Inc</t>
  </si>
  <si>
    <t>Smarter Service</t>
  </si>
  <si>
    <t>Mathworks</t>
  </si>
  <si>
    <t>HawkridgeSystems</t>
  </si>
  <si>
    <t>Trane</t>
  </si>
  <si>
    <t>Summit Consultation &amp; Sales</t>
  </si>
  <si>
    <t>CreationEngine</t>
  </si>
  <si>
    <t>SentryOne</t>
  </si>
  <si>
    <t>Stormwinds</t>
  </si>
  <si>
    <t>Magnum</t>
  </si>
  <si>
    <t>Examsoft</t>
  </si>
  <si>
    <t>Dyn.com</t>
  </si>
  <si>
    <t>ElectudeUSA</t>
  </si>
  <si>
    <t>DigiCert</t>
  </si>
  <si>
    <t>LiftAV</t>
  </si>
  <si>
    <t>RedCort</t>
  </si>
  <si>
    <t>FatCow Domain</t>
  </si>
  <si>
    <t>Active State</t>
  </si>
  <si>
    <t>Lunchbox Audio</t>
  </si>
  <si>
    <t>Labster</t>
  </si>
  <si>
    <t>Immersive Engineering</t>
  </si>
  <si>
    <t>Engineerica Systems</t>
  </si>
  <si>
    <t>Mathpix</t>
  </si>
  <si>
    <t>Jive</t>
  </si>
  <si>
    <t>Pearson Ed</t>
  </si>
  <si>
    <t>VisibleBody</t>
  </si>
  <si>
    <t>Labworks</t>
  </si>
  <si>
    <t>Matrix Infotech LLC</t>
  </si>
  <si>
    <t>McKesson Technologies Inc.</t>
  </si>
  <si>
    <t>Mail-List.com</t>
  </si>
  <si>
    <t>Milestone Technology, Inc.</t>
  </si>
  <si>
    <t>Mckinsey &amp; Company Inc.</t>
  </si>
  <si>
    <t>MPH Industries, Inc.</t>
  </si>
  <si>
    <t>Mythics, Inc.</t>
  </si>
  <si>
    <t xml:space="preserve">NEWEGG                                              </t>
  </si>
  <si>
    <t>Opex Hardware Maintenance</t>
  </si>
  <si>
    <t>OTB Solutions Group LLC</t>
  </si>
  <si>
    <t>Palo Alto Networks, Inc.</t>
  </si>
  <si>
    <t>PC Bennett Solutions, LLC</t>
  </si>
  <si>
    <t>PCM-G</t>
  </si>
  <si>
    <t>PDFView4NET</t>
  </si>
  <si>
    <t>PointClickCare Technologies, Inc.</t>
  </si>
  <si>
    <t>PRIME Services, Inc.</t>
  </si>
  <si>
    <t>Pro Innovation Inc.</t>
  </si>
  <si>
    <t>Quantum Spatial, Inc</t>
  </si>
  <si>
    <t>Radcomp Technologies</t>
  </si>
  <si>
    <t>RENAISSANCE STRATEGIC CONSULTING</t>
  </si>
  <si>
    <t>RFI Enterprises, Inc.</t>
  </si>
  <si>
    <t>Rocket Software Inc.</t>
  </si>
  <si>
    <t>RPS Holdings, Inc.</t>
  </si>
  <si>
    <t>SAP</t>
  </si>
  <si>
    <t>Sars Software Products, Inc.</t>
  </si>
  <si>
    <t>Skyline Consulting Inc.</t>
  </si>
  <si>
    <t>Stanley Convergent Security Solutions, Inc.</t>
  </si>
  <si>
    <t>Tableau Software, Inc.</t>
  </si>
  <si>
    <t>Tangara Technologies</t>
  </si>
  <si>
    <t>Teltex, Inc.</t>
  </si>
  <si>
    <t>Therap Services, LLC</t>
  </si>
  <si>
    <t>Titan Software &amp; Design Inc.</t>
  </si>
  <si>
    <t xml:space="preserve">Toshiba America </t>
  </si>
  <si>
    <t>Wombat Full Training Platform</t>
  </si>
  <si>
    <t>UC Merced</t>
  </si>
  <si>
    <t>UNIVERSITY CORPORATION FOR ADVANCED INTERNET DEVELOPMENT</t>
  </si>
  <si>
    <t>Vipre Antivirus</t>
  </si>
  <si>
    <t>Workforce Software LLC</t>
  </si>
  <si>
    <t>Verizon Wireless Services LLC.</t>
  </si>
  <si>
    <t>22nd Century Staffing Inc</t>
  </si>
  <si>
    <t>Absco</t>
  </si>
  <si>
    <t>Accel BI Corporation</t>
  </si>
  <si>
    <t>Accessible Information Management</t>
  </si>
  <si>
    <t>Aetea Information Technology, Inc.</t>
  </si>
  <si>
    <t>Anthro-Tech, Inc.</t>
  </si>
  <si>
    <t>Apple, Inc.</t>
  </si>
  <si>
    <t>Aronson Security Group, Inc.</t>
  </si>
  <si>
    <t>Aruba Networks, In.c.</t>
  </si>
  <si>
    <t>Assetworks Inc.</t>
  </si>
  <si>
    <t>Avaya</t>
  </si>
  <si>
    <t>Avidex Industries, Inc.</t>
  </si>
  <si>
    <t>Azorus Inc.</t>
  </si>
  <si>
    <t>Aztec Software Associates Inc.</t>
  </si>
  <si>
    <t>Bandwith Inc.</t>
  </si>
  <si>
    <t>BASYS Solutions LLC</t>
  </si>
  <si>
    <t>Biddle Consulting Group Inc.</t>
  </si>
  <si>
    <t>Blackboard Inc.</t>
  </si>
  <si>
    <t>Bluecrane Inc.</t>
  </si>
  <si>
    <t>BMC Software Inc.</t>
  </si>
  <si>
    <t>Box Inc.</t>
  </si>
  <si>
    <t>C2S Technologies Inc.</t>
  </si>
  <si>
    <t>CA Inc.</t>
  </si>
  <si>
    <t>Campus Management</t>
  </si>
  <si>
    <t>CANON U.S.A., Inc.</t>
  </si>
  <si>
    <t>Capital Business Machines Inc.</t>
  </si>
  <si>
    <t>Centurylink Inc.</t>
  </si>
  <si>
    <t>Citrix Systems Inc.</t>
  </si>
  <si>
    <t>Coalfire Systems Inc.</t>
  </si>
  <si>
    <t>Codesmart, Inc.</t>
  </si>
  <si>
    <t>CompuCom Systems, Inc.</t>
  </si>
  <si>
    <t>CompuNET Inc.</t>
  </si>
  <si>
    <t>Computer Consultants International, Inc.</t>
  </si>
  <si>
    <t>CONVERGEONE INC.</t>
  </si>
  <si>
    <t>Critical Logic, Inc.</t>
  </si>
  <si>
    <t>CSI</t>
  </si>
  <si>
    <t>CyberSource Corp.</t>
  </si>
  <si>
    <t>Dataman USA LLC</t>
  </si>
  <si>
    <t>Decision Lens, Inc.</t>
  </si>
  <si>
    <t>Delloitte Consulting, LLP</t>
  </si>
  <si>
    <t>Department of Enterprise Services, Technology Leasing Services</t>
  </si>
  <si>
    <t>DESCO Electronics Corp.</t>
  </si>
  <si>
    <t>Digital Architecture Inc.</t>
  </si>
  <si>
    <t>Docusign Inc.</t>
  </si>
  <si>
    <t>EasyVista, Inc.</t>
  </si>
  <si>
    <t>Eflow Systems LLC</t>
  </si>
  <si>
    <t>Embarcadero Technologies, Inc.</t>
  </si>
  <si>
    <t>EMC Corporation</t>
  </si>
  <si>
    <t>Epi-Use Labs, LLC</t>
  </si>
  <si>
    <t>Estrada Consulting Inc.</t>
  </si>
  <si>
    <t>Evergreen Technologies, Inc.</t>
  </si>
  <si>
    <t>Ex Libris Inc.</t>
  </si>
  <si>
    <t>F5 Networks</t>
  </si>
  <si>
    <t>Forcepoint Triton</t>
  </si>
  <si>
    <t>Forum One Communications Corp.</t>
  </si>
  <si>
    <t>Four Winds</t>
  </si>
  <si>
    <t>Frontier Precision, Inc.</t>
  </si>
  <si>
    <t>Funnelback, Inc.</t>
  </si>
  <si>
    <t>GCSIT</t>
  </si>
  <si>
    <t>Getty Images, Inc.</t>
  </si>
  <si>
    <t>Govconnection, Inc.</t>
  </si>
  <si>
    <t>Granicus LLC</t>
  </si>
  <si>
    <t>Henry Schein, Inc.</t>
  </si>
  <si>
    <t>IdenTrust Inc.</t>
  </si>
  <si>
    <t>Image Source, Inc.</t>
  </si>
  <si>
    <t>Infojini Inc.</t>
  </si>
  <si>
    <t>Info-Tech</t>
  </si>
  <si>
    <t>Insight Public Sector</t>
  </si>
  <si>
    <t>Instructure, Inc.</t>
  </si>
  <si>
    <t>International Projects Consultancy Services, Inc.</t>
  </si>
  <si>
    <t>Intraworks, Inc.</t>
  </si>
  <si>
    <t>Ipswitch, Inc.</t>
  </si>
  <si>
    <t>Issuetrak, Inc.</t>
  </si>
  <si>
    <t>Ivoxy Consulting</t>
  </si>
  <si>
    <t>Johnson Controls</t>
  </si>
  <si>
    <t>JT Tech</t>
  </si>
  <si>
    <t>Kelly Registration Systems Inc.</t>
  </si>
  <si>
    <t>State Board for Community &amp; Technical Colleges (SBCTC)</t>
  </si>
  <si>
    <t>Puget Sound Community College (SPSCC)</t>
  </si>
  <si>
    <t>120</t>
  </si>
  <si>
    <t>NORTHROP GRUMMAN</t>
  </si>
  <si>
    <t>STERLING ASSOCIATES, LLP</t>
  </si>
  <si>
    <t>Peak-Ryzex Inc</t>
  </si>
  <si>
    <t>Sumtotal Systems Inc</t>
  </si>
  <si>
    <t>Bell &amp; Howell</t>
  </si>
  <si>
    <t>Data 21 Inc</t>
  </si>
  <si>
    <t>Signature Graphics Inc</t>
  </si>
  <si>
    <t>WOODBURN</t>
  </si>
  <si>
    <t>NEOGOV Renewal</t>
  </si>
  <si>
    <t>En Pointe</t>
  </si>
  <si>
    <t>Caracal Enterprises LLC</t>
  </si>
  <si>
    <t>Northwest Parking Equipment Co</t>
  </si>
  <si>
    <t>Electronics for Imaging, Inc</t>
  </si>
  <si>
    <t>Logic Integrity</t>
  </si>
  <si>
    <t>Phoenix Protective Corporation</t>
  </si>
  <si>
    <t>Avidex Industries Llc</t>
  </si>
  <si>
    <t>179</t>
  </si>
  <si>
    <t>495</t>
  </si>
  <si>
    <t>Fiscal Year Start</t>
  </si>
  <si>
    <t>Fiscal Year End</t>
  </si>
  <si>
    <t>Formula - Not editable</t>
  </si>
  <si>
    <t>The total actual or estimated contract cost for the related fiscal year. This field should only contain numerical characters and be a positive figure. The cell will highlight orange if it is between the FY start/end dates and contains nothing or a zero. Cells highlighted orange need to be explained in the Explanation of Contract Amount column (CE).The cell will highlight red if there is an amount in a year that is outside the FY start/end dates. These amounts should be removed from your report. If they are not removed your report will be sent back.</t>
  </si>
  <si>
    <t>The name of the contractor as it appears in the contract document. We have compiled a list of the vendor names used previously and consolidated multiple business names into one name per vendor. If this cell highlights orange it means that the name you entered does not match any name in our list. Navigate to the 2020 Vendors sheet and search for the vendor you are looking for. If you find the vendor alter the name on your report to match what we have. If you do not find the vendor listed on our sheet leave the name you have entered.</t>
  </si>
  <si>
    <t>Y/N</t>
  </si>
  <si>
    <t>Agency</t>
  </si>
  <si>
    <t>000</t>
  </si>
  <si>
    <t>Washington State Commission on Pesticide Registration</t>
  </si>
  <si>
    <t>080</t>
  </si>
  <si>
    <t>Lieutenant Governor, Office of the (LTG)</t>
  </si>
  <si>
    <t>099</t>
  </si>
  <si>
    <t>Salaries for Elected Officials, Washington Citizens' Commission on (COS)</t>
  </si>
  <si>
    <t>118</t>
  </si>
  <si>
    <t>Hispanic Affairs, Washington State Commission on (CHA)</t>
  </si>
  <si>
    <t>142</t>
  </si>
  <si>
    <t>Tax Appeals, Board of (BTA)</t>
  </si>
  <si>
    <t>148</t>
  </si>
  <si>
    <t>Housing Finance Commission, Washington State (HFC)</t>
  </si>
  <si>
    <t>303</t>
  </si>
  <si>
    <t>Health, Department of (DOH)</t>
  </si>
  <si>
    <t>307</t>
  </si>
  <si>
    <t>Children, Youth, and Families, Department of (DCYF)</t>
  </si>
  <si>
    <t>346</t>
  </si>
  <si>
    <t>359</t>
  </si>
  <si>
    <t>376</t>
  </si>
  <si>
    <t>407</t>
  </si>
  <si>
    <t>410</t>
  </si>
  <si>
    <t>Transportation Commission</t>
  </si>
  <si>
    <t>411</t>
  </si>
  <si>
    <t>Freight Mobility Strategic Investment Board</t>
  </si>
  <si>
    <t>412</t>
  </si>
  <si>
    <t>Washington Materials Management and Financing Authority</t>
  </si>
  <si>
    <t>500</t>
  </si>
  <si>
    <t>501</t>
  </si>
  <si>
    <t>502</t>
  </si>
  <si>
    <t>503</t>
  </si>
  <si>
    <t>506</t>
  </si>
  <si>
    <t>507</t>
  </si>
  <si>
    <t>508</t>
  </si>
  <si>
    <t>510</t>
  </si>
  <si>
    <t>512</t>
  </si>
  <si>
    <t>Washington Pulse Crops Commission</t>
  </si>
  <si>
    <t>521</t>
  </si>
  <si>
    <t>522</t>
  </si>
  <si>
    <t>524</t>
  </si>
  <si>
    <t>525</t>
  </si>
  <si>
    <t>528</t>
  </si>
  <si>
    <t>529</t>
  </si>
  <si>
    <t>530</t>
  </si>
  <si>
    <t>532</t>
  </si>
  <si>
    <t>535</t>
  </si>
  <si>
    <t>545</t>
  </si>
  <si>
    <t>637</t>
  </si>
  <si>
    <t>662</t>
  </si>
  <si>
    <t>670</t>
  </si>
  <si>
    <t>674</t>
  </si>
  <si>
    <t>683</t>
  </si>
  <si>
    <t>686</t>
  </si>
  <si>
    <t>692</t>
  </si>
  <si>
    <t>693</t>
  </si>
  <si>
    <t>695</t>
  </si>
  <si>
    <t xml:space="preserve">Bates Technical College (BATES) </t>
  </si>
  <si>
    <t>Agency Number - Agency Name</t>
  </si>
  <si>
    <t>082 - Public Disclosure Commission (PDC)</t>
  </si>
  <si>
    <t>101 - Caseload Forecast Council (CFC)</t>
  </si>
  <si>
    <t>104 - Economic and Revenue Forecast Council (ERFC)</t>
  </si>
  <si>
    <t>120 - Human Rights Commission (HUM)</t>
  </si>
  <si>
    <t>126 - Investment Board, State (SIB)</t>
  </si>
  <si>
    <t>195 - Liquor and Cannabis Board (LCB)</t>
  </si>
  <si>
    <t>215 - Utilities and Transportation Commission (UTC)</t>
  </si>
  <si>
    <t>245 - Military Department (MIL)</t>
  </si>
  <si>
    <t>275 - Public Employment Relations Commission (PERC)</t>
  </si>
  <si>
    <t>340 - Student Achievement Council (SAC)</t>
  </si>
  <si>
    <t>341 - Law Enforcement Officers’ and Fire Fighters’ Plan 2 Retirement Board (LEOFF)</t>
  </si>
  <si>
    <t>354 - Workforce Training and Education Coordinating Board (WFTECB)</t>
  </si>
  <si>
    <t>360 - University of Washington (UW)</t>
  </si>
  <si>
    <t>365 - Washington State University (WSU)</t>
  </si>
  <si>
    <t>370 - Eastern Washington University (EWU)</t>
  </si>
  <si>
    <t>380 - Western Washington University (WWU)</t>
  </si>
  <si>
    <t>405 - Transportation, Department of (DOT) Includes FMSIB and Tranpsportation Commission</t>
  </si>
  <si>
    <t>406 - County Road Administration Board (CRAB)</t>
  </si>
  <si>
    <t>460 - Columbia River Gorge Commission (CRG)</t>
  </si>
  <si>
    <t>467 - Recreation and Conservation Funding Board (RCFB)</t>
  </si>
  <si>
    <t>468 - Environmental and Land Use Hearings Office (ELUHO)</t>
  </si>
  <si>
    <t>478 - Puget Sound Partnership (PSP)</t>
  </si>
  <si>
    <t>515 - Fruit Commission (FRUIT)</t>
  </si>
  <si>
    <t>533 - Tree Fruit Research Commission (TREE)</t>
  </si>
  <si>
    <t>534 - Wine Commission (WINE)</t>
  </si>
  <si>
    <t xml:space="preserve">605 - Everett Community College(EVC) </t>
  </si>
  <si>
    <t>610 - Edmonds Community College (EDC)</t>
  </si>
  <si>
    <t>621 - Whatcom Community College (WHC)</t>
  </si>
  <si>
    <t>629 - Big Bend Community College (BBC)</t>
  </si>
  <si>
    <t>632 - Centralia College (CEC)</t>
  </si>
  <si>
    <t>634 - Cascadia Community College (CCC)</t>
  </si>
  <si>
    <t>635 - Clark College (CLC)</t>
  </si>
  <si>
    <t>648 - Grays Harbor College (GHC)</t>
  </si>
  <si>
    <t>657 - Lower Columbia College (LCC)</t>
  </si>
  <si>
    <t>665 - Peninsula College (PEC)</t>
  </si>
  <si>
    <t>672 - Shoreline Community College (SHC)</t>
  </si>
  <si>
    <t>675 - South Puget Sound Community College (SPS)</t>
  </si>
  <si>
    <t>678 - Tacoma Community College (TCC)</t>
  </si>
  <si>
    <t>694 - Bellingham Technical College (BTC)</t>
  </si>
  <si>
    <t>696 - Clover Park Technical College (CPTC)</t>
  </si>
  <si>
    <t>075 - Office of the Governor (GOV)</t>
  </si>
  <si>
    <t>085 - Office of the Secretary of State (SEC)</t>
  </si>
  <si>
    <t>086 - Governor's Office of Indian Affairs (INA)</t>
  </si>
  <si>
    <t>087 - Washington State Commission on Asian Pacific American Affairs (APA)</t>
  </si>
  <si>
    <t>090 - Office of the State Treasurer (OST)</t>
  </si>
  <si>
    <t>095 - Office of the State Auditor (SAO)</t>
  </si>
  <si>
    <t>100 - Office of the Attorney General (ATG)</t>
  </si>
  <si>
    <t>102 - Department of Financial Institutions (DFI)</t>
  </si>
  <si>
    <t>103 - Department of Commerce (COM)</t>
  </si>
  <si>
    <t>105 - Office of Financial Management</t>
  </si>
  <si>
    <t>107 - State Health Care Authority (HCA)</t>
  </si>
  <si>
    <t>110 - Office of Administrative Hearings (OAH)</t>
  </si>
  <si>
    <t>116 - State Lottery Commission (LOT)</t>
  </si>
  <si>
    <t>117 - Washington State Gambling Commission (GMB)</t>
  </si>
  <si>
    <t>119 - Washington State Commission on African-American Affairs (CAA)</t>
  </si>
  <si>
    <t>124 - Department of Retirement Systems (DRS)</t>
  </si>
  <si>
    <t>140 - Department of Revenue (DOR)</t>
  </si>
  <si>
    <t>147 - Office of Minority and Women's Business Enterprises (OMWBE)</t>
  </si>
  <si>
    <t>160 - Office of the Insurance Commissioner (INS)</t>
  </si>
  <si>
    <t>163 - Consolidated Technology Services (CTS)</t>
  </si>
  <si>
    <t>165 - State Board of Accountancy (ACB)</t>
  </si>
  <si>
    <t>166 - Board of Registration for Professional Engineers and Land Surveyors (BRPELS)</t>
  </si>
  <si>
    <t xml:space="preserve">185 - Horse Racing Comm, WA (HRC) </t>
  </si>
  <si>
    <t>190 - Board of Industrial Insurance Appeals (IND)</t>
  </si>
  <si>
    <t>205 - Board of Pilotage Commissioners (BPC)</t>
  </si>
  <si>
    <t>220 - Board for Volunteer Firefighters and Reserve Officers (BVFFRO)</t>
  </si>
  <si>
    <t>225 - Washington State Patrol (WSP)</t>
  </si>
  <si>
    <t>227 - Washington State Criminal Justice Training Commission (CJT)</t>
  </si>
  <si>
    <t>228 - Washington Traffic Safety Commission (STS)</t>
  </si>
  <si>
    <t>235 - Department of Labor and Industries (L&amp;I)</t>
  </si>
  <si>
    <t>240 - Department of Licensing (DOL)</t>
  </si>
  <si>
    <t>300 - Department of Social and Health Services (DSHS)</t>
  </si>
  <si>
    <t>305 - Department of Veterans' Affairs (DVA)</t>
  </si>
  <si>
    <t>310 - Department of Corrections (DOC)</t>
  </si>
  <si>
    <t>315 - Department of Services for the Blind (DSB)</t>
  </si>
  <si>
    <t>350 - Superintendent of Public Instruction (SPI)</t>
  </si>
  <si>
    <t>351 - State School for the Blind (SFB)</t>
  </si>
  <si>
    <t>353 - Washington Center for Deaf and Hard of Hearing Youth (CDHY)</t>
  </si>
  <si>
    <t>355 - Archaeology &amp; Historic Preservation (DAHP)</t>
  </si>
  <si>
    <t>375 - Central Washington University (CWU)</t>
  </si>
  <si>
    <t>390 - Washington State Historical Society (WHS)</t>
  </si>
  <si>
    <t>395 - Eastern Washington State Historical Society (EWH)</t>
  </si>
  <si>
    <t>461 - Department of Ecology (ECY)</t>
  </si>
  <si>
    <t>462 - Washington Pollution Liability Insurance Program (PLI)</t>
  </si>
  <si>
    <t>465 - State Parks and Recreation Commission (PARKS)</t>
  </si>
  <si>
    <t>471 - State Conservation Commission (SCC)</t>
  </si>
  <si>
    <t>477 - Department of Fish and Wildlife (DFW)</t>
  </si>
  <si>
    <t>490 - Department of Natural Resources (DNR)</t>
  </si>
  <si>
    <t>495 - Agriculture, Dept of  (AGR)</t>
  </si>
  <si>
    <t>540 - Employment Security Department (ES)</t>
  </si>
  <si>
    <t>599 - Washington Health Care Facilities Authority (WHCFA)</t>
  </si>
  <si>
    <t>639 - Columbia Basin College (CBC)</t>
  </si>
  <si>
    <t>649 - Green River College (GRC)</t>
  </si>
  <si>
    <t>652 - Highline College (HC)</t>
  </si>
  <si>
    <t>676 - Spokane Community College - District 17 (SCCD-17)</t>
  </si>
  <si>
    <t>691 - Yakima Valley Community College (YVC)</t>
  </si>
  <si>
    <t>699 - Community and Technical College System (CTCS)</t>
  </si>
  <si>
    <t>627 - Bellevue College (BC)</t>
  </si>
  <si>
    <t>179 - Enterprise Services, Dept of (DES)</t>
  </si>
  <si>
    <t>387 - Washington State Arts Commission (ART)</t>
  </si>
  <si>
    <t>Contract Number Full</t>
  </si>
  <si>
    <t>Contract Title</t>
  </si>
  <si>
    <t>Police Radar, Lidar Speed Enforcement &amp; Speed Advisory Systems</t>
  </si>
  <si>
    <t>00719</t>
  </si>
  <si>
    <t>Commercial Card Services</t>
  </si>
  <si>
    <t>00819</t>
  </si>
  <si>
    <t>Fleet Card Services</t>
  </si>
  <si>
    <t>IT Cabling</t>
  </si>
  <si>
    <t>Survey and Mapping Equipment &amp; Supplies</t>
  </si>
  <si>
    <t>Audio-Visual Solutions</t>
  </si>
  <si>
    <t>03520</t>
  </si>
  <si>
    <t>ACH Validation Services</t>
  </si>
  <si>
    <t>Illumination, Traffic Signal &amp; Intelligent Transportation Systems Equipment</t>
  </si>
  <si>
    <t xml:space="preserve">Data Breach-Credit Monitoring                                              </t>
  </si>
  <si>
    <t>NASPO ValuePoint Wireless Data, Voice, and Accessories</t>
  </si>
  <si>
    <t>Cloud Solutions</t>
  </si>
  <si>
    <t xml:space="preserve">Computer Equipment                                                         </t>
  </si>
  <si>
    <t>05819</t>
  </si>
  <si>
    <t>Data Communications (NASPO)</t>
  </si>
  <si>
    <t>NASPO ValuePoint Software Resellers</t>
  </si>
  <si>
    <t>NASPO Public Safety Video Systems</t>
  </si>
  <si>
    <t>Copiers and Managed Print Services</t>
  </si>
  <si>
    <t xml:space="preserve">Enterprise Content Management                                              </t>
  </si>
  <si>
    <t xml:space="preserve">Information Technology Professional Services                               </t>
  </si>
  <si>
    <t xml:space="preserve">SAS- Software License Contract                                             </t>
  </si>
  <si>
    <t>Effective Date</t>
  </si>
  <si>
    <t>Max Term Date</t>
  </si>
  <si>
    <t>This cell shows what the fiscal year start of your contract is based on the contract start date you entered.</t>
  </si>
  <si>
    <t>This cell shows what the fiscal year end of your contract is based on the contract end date you entered.</t>
  </si>
  <si>
    <t>Combination</t>
  </si>
  <si>
    <t>000 - Washington State Commission on Pesticide Registration</t>
  </si>
  <si>
    <t>080 - Lieutenant Governor, Office of the (LTG)</t>
  </si>
  <si>
    <t>099 - Salaries for Elected Officials, Washington Citizens' Commission on (COS)</t>
  </si>
  <si>
    <t>118 - Hispanic Affairs, Washington State Commission on (CHA)</t>
  </si>
  <si>
    <t>142 - Tax Appeals, Board of (BTA)</t>
  </si>
  <si>
    <t>148 - Housing Finance Commission, Washington State (HFC)</t>
  </si>
  <si>
    <t>303 - Health, Department of (DOH)</t>
  </si>
  <si>
    <t>307 - Children, Youth, and Families, Department of (DCYF)</t>
  </si>
  <si>
    <t>346 - Washington Higher Education Facilities Authority (WHEFA)</t>
  </si>
  <si>
    <t>359 - Washington Charter School Commission (WCSC)</t>
  </si>
  <si>
    <t>376 - The Evergreen State College (TESC)</t>
  </si>
  <si>
    <t>407 - Transportation Improvement Board (TIB)</t>
  </si>
  <si>
    <t>410 - Transportation Commission</t>
  </si>
  <si>
    <t>411 - Freight Mobility Strategic Investment Board</t>
  </si>
  <si>
    <t>412 - Washington Materials Management and Financing Authority</t>
  </si>
  <si>
    <t>500 - Apple Commission (APPLE)</t>
  </si>
  <si>
    <t>501 - Alfalfa Seed Commission (ALFALFA)</t>
  </si>
  <si>
    <t>502 - Beef Commission (BEEF)</t>
  </si>
  <si>
    <t>503 - Blueberry Commission (BLUE)</t>
  </si>
  <si>
    <t>506 - Asparagus Commission (ASPAR)</t>
  </si>
  <si>
    <t>507 - Cranberry Commission (CRAN)</t>
  </si>
  <si>
    <t>508 - Oilseeds Commission (OIL)</t>
  </si>
  <si>
    <t>510 - Dairy Products Commission (DAIRY)</t>
  </si>
  <si>
    <t>512 - Washington Pulse Crops Commission</t>
  </si>
  <si>
    <t>521 - Hardwoods Commission (HRWD)</t>
  </si>
  <si>
    <t>522 - Hop Commission (HOP)</t>
  </si>
  <si>
    <t>524 - Puget Sound Gillnet Salmon Commission (GILLNET)</t>
  </si>
  <si>
    <t>525 - Potato Commission (POTATO)</t>
  </si>
  <si>
    <t>528 - Mint Commission (MINT)</t>
  </si>
  <si>
    <t>529 - Red Raspberry Commission (RASP)</t>
  </si>
  <si>
    <t>530 - Seed Potato Commission (SEED)</t>
  </si>
  <si>
    <t>532 - Turf Grass Seed Commission (TURF)</t>
  </si>
  <si>
    <t>535 - Grain Commission (GRAIN)</t>
  </si>
  <si>
    <t>545 - Beer Commission (BEER)</t>
  </si>
  <si>
    <t>637 - Pierce College (PIE)</t>
  </si>
  <si>
    <t>662 - Olympic College (OLC)</t>
  </si>
  <si>
    <t>670 - Seattle Community College - District 6 (SCCD-6)</t>
  </si>
  <si>
    <t>674 - Skagit Valley College (SVC)</t>
  </si>
  <si>
    <t>683 - Walla Walla Community College (WLC)</t>
  </si>
  <si>
    <t>686 - Wenatchee Valley College (WVC)</t>
  </si>
  <si>
    <t>692 - Lake Washington Institute of Technology (LWIT)</t>
  </si>
  <si>
    <t>693 - Renton Technical College (RTC)</t>
  </si>
  <si>
    <t xml:space="preserve">695 - Bates Technical College (BATES) </t>
  </si>
  <si>
    <t>The sum of the total actual or estimated contract cost. This field should be a positive figure, and be the sum of all fiscal year amounts entered for the contract.</t>
  </si>
  <si>
    <t>Cooperative</t>
  </si>
  <si>
    <t>NASPO</t>
  </si>
  <si>
    <t>WA Cooperative</t>
  </si>
  <si>
    <t>Agency contract tracking number. If you select "Yes" for Was this purchased through a DES Master Contract and the contract number you have entered does not match any DES master contract numbers this cell will highlight oragne. The cell will also highlight orange if both "Cooperative Purchase (Yes/No)" and "Was this purchased through a DES Master Contract? (Y/N)" are selected as "Yes", but the contract number entered does not match any DES Cooperatives. Navigate to the DES Master Contracts sheet and look for the applicable Master Contract. . Reports sent to DES with orange highlghting in this cell will be sent back.</t>
  </si>
  <si>
    <t>Note: All amounts that are highlighted orange for each row need an explanation. Not identifying even one in your explanation will result in us sending your report back.</t>
  </si>
  <si>
    <t>FY20</t>
  </si>
  <si>
    <t>FY21</t>
  </si>
  <si>
    <t>FY22</t>
  </si>
  <si>
    <t>FY23</t>
  </si>
  <si>
    <t>FY 2020</t>
  </si>
  <si>
    <t>FY 2021</t>
  </si>
  <si>
    <t>FY 2022</t>
  </si>
  <si>
    <t>FY19</t>
  </si>
  <si>
    <t>FY 2019</t>
  </si>
  <si>
    <t>FY 2023</t>
  </si>
  <si>
    <r>
      <t xml:space="preserve">This table will use a severly reduced version of the template to illustrate what an explanation of contract amount should </t>
    </r>
    <r>
      <rPr>
        <b/>
        <sz val="11"/>
        <color theme="1"/>
        <rFont val="Calibri"/>
        <family val="2"/>
        <scheme val="minor"/>
      </rPr>
      <t xml:space="preserve">NOT </t>
    </r>
    <r>
      <rPr>
        <sz val="11"/>
        <color theme="1"/>
        <rFont val="Calibri"/>
        <family val="2"/>
        <scheme val="minor"/>
      </rPr>
      <t>look like.</t>
    </r>
  </si>
  <si>
    <t>This table will use a severly reduced version of the template to illustrate what an explanation of contract amount should look like.</t>
  </si>
  <si>
    <t>FY19, 21 No spend on Contract. FY 22 No anticipated spend</t>
  </si>
  <si>
    <t>Not sure</t>
  </si>
  <si>
    <t>FY20 No spend on Contract. No sales anticipated for FY22</t>
  </si>
  <si>
    <t>FY21 Paid in FY20</t>
  </si>
  <si>
    <t>No spend FY20</t>
  </si>
  <si>
    <t>Any contract amount explanations, i.g. explain missing contract amounts, contract amounts that do not span the length of the contract, etc. This field will highlight orange when an explanation is required. If no explanation is entered, or the explanation does not cover all missing amounts then the report will be sent back.</t>
  </si>
  <si>
    <t>Enter the name of the cooperative
Ex.) NASPO, Sourcewell, etc.
This cell will hgihlight orange if "Cooperative Purchase (Yes/No)" is selected as "Yes" and no Cooperative name is given.
This cell will highlight orange if "Was this purchased through a DES Master Contract? (Y/N)", and "Cooperative Purchase (Yes/No)" are selected as "Yes", and the Cooperative type does not match any DES Cooperative Type.
Reports sent to DES with orange highlighting in this cell will be sent back.
Hint: If both of the fields mentioned above are selected as "Yes" then the Cooperative type will be Naspo, unless you are using MC 03520. For 03520 the Cooperative Type will be "WA Cooperative"</t>
  </si>
  <si>
    <t>Name of state agency reporting contract.  All agencies are listed alphabetically. Use Fill-Down Feature to facilitate entry. Will highlight orange if name entered does not match the name we have listed.</t>
  </si>
  <si>
    <t>1030</t>
  </si>
  <si>
    <t xml:space="preserve">Hanford Area Economic Investment Fund </t>
  </si>
  <si>
    <t xml:space="preserve">1030 - Hanford Area Economic Investment Fund </t>
  </si>
  <si>
    <t>10-05-2020</t>
  </si>
  <si>
    <t>ABATOR INFORMATION SERVICES, INC.</t>
  </si>
  <si>
    <t>ADEKOYA BUSINESS CONSULTING LLC</t>
  </si>
  <si>
    <t>ADT COMMERCIAL LLC</t>
  </si>
  <si>
    <t>AITHENT, INC</t>
  </si>
  <si>
    <t>ALLENBAUGH ASSOCIATES, INC.</t>
  </si>
  <si>
    <t>ALVARADO INDUSTRIES, LLC</t>
  </si>
  <si>
    <t>ARDENT TECHNOLOGIES INC</t>
  </si>
  <si>
    <t>ARMSTEAD CONSULTING, INC.</t>
  </si>
  <si>
    <t>AVVENTO CONSULTING, INC.</t>
  </si>
  <si>
    <t>BESADVISORS, LLC</t>
  </si>
  <si>
    <t>BRIDGE PARTNERS LLC</t>
  </si>
  <si>
    <t>BRISKIN CONSULTING LLC</t>
  </si>
  <si>
    <t>CALIBER SECURITY PARTNERS LLC</t>
  </si>
  <si>
    <t>CAMPBELL CONSULTING</t>
  </si>
  <si>
    <t>CASE ASSOCIATES INC.</t>
  </si>
  <si>
    <t>CEDAR RIVER GROUP, LLC</t>
  </si>
  <si>
    <t>CHAKOIAN MCCLURE GROUP, INC.</t>
  </si>
  <si>
    <t>CNC CONSULTING, INC.</t>
  </si>
  <si>
    <t>COMMUNICATION RESOURCES NORTHWEST L.L.C.</t>
  </si>
  <si>
    <t>CRE8, INCORPORATED (INDEPENDENT CONSULTANTS)</t>
  </si>
  <si>
    <t>CYNET SYSTEMS INC</t>
  </si>
  <si>
    <t>DANIELS ELECTRONICS LTD.</t>
  </si>
  <si>
    <t>DESIGN ELEMENTS INC</t>
  </si>
  <si>
    <t>DRIVE GODT LLC</t>
  </si>
  <si>
    <t>DYNABOOK AMERICAS, INC.</t>
  </si>
  <si>
    <t>EMMONS TECHNOLOGY SERVICES, LLC</t>
  </si>
  <si>
    <t>ERGOFLEX SYSTEMS, INC.</t>
  </si>
  <si>
    <t>ESYSTEMS, INC.</t>
  </si>
  <si>
    <t>FIRED UP BRANDS</t>
  </si>
  <si>
    <t>FLATWORLD LLC</t>
  </si>
  <si>
    <t>FORMVERSE, INC.</t>
  </si>
  <si>
    <t>FREEDOM COMMUNICATION TECHNOLOGIES</t>
  </si>
  <si>
    <t>GOVDEALS, INC.</t>
  </si>
  <si>
    <t>HARRIS PSPC</t>
  </si>
  <si>
    <t>HONSHA INC.</t>
  </si>
  <si>
    <t>IMAGESOURCE, INC.</t>
  </si>
  <si>
    <t>INTEGRIS PERFORMANCE ADVISORS</t>
  </si>
  <si>
    <t>INTERCULTURAL LEADERSHIP EXECUTIVE COACHING</t>
  </si>
  <si>
    <t>INTERNATIONAL BUSINESS MACHINES</t>
  </si>
  <si>
    <t>INTERPRO, INC.</t>
  </si>
  <si>
    <t>INVISO CORPORATION</t>
  </si>
  <si>
    <t>INVISTA PERFORMANCE SOLUTIONS</t>
  </si>
  <si>
    <t>JBK COMMUNICATIONS, INC.</t>
  </si>
  <si>
    <t>JBSF CONSULTING, LLC</t>
  </si>
  <si>
    <t>JPS INTEROPERABILITY SOLUTIONS</t>
  </si>
  <si>
    <t>KATHRYN LESLIE CONSULTING</t>
  </si>
  <si>
    <t>KFORCE INC.</t>
  </si>
  <si>
    <t>KONÉ CONSULTING, LLC</t>
  </si>
  <si>
    <t>MACRO.CCS, INC.</t>
  </si>
  <si>
    <t>MATHTECH INC.</t>
  </si>
  <si>
    <t>MATRIX CONSULTING GROUP LTD.</t>
  </si>
  <si>
    <t>MODUS COOPERANDI</t>
  </si>
  <si>
    <t>MSYS INC.,</t>
  </si>
  <si>
    <t>NEC CORPORATION OF AMERICA</t>
  </si>
  <si>
    <t>NEUMERIC TECHNOLOGIES CORPORATION</t>
  </si>
  <si>
    <t>NIMBLE STORAGE, INC.</t>
  </si>
  <si>
    <t>NTT DATA STATE HEALTH CONSULTING, LLC</t>
  </si>
  <si>
    <t>ONE DIVERSIFIED LLC DBA DIVERSIFIED</t>
  </si>
  <si>
    <t>ONIT MANAGEMENT CONSULTING, LLC</t>
  </si>
  <si>
    <t>ORGANIZATIONAL RESOURCE GROUP, INC.</t>
  </si>
  <si>
    <t>PALADIN DATA SYSTEMS CORPORATION</t>
  </si>
  <si>
    <t>PAYNE &amp; ASSOCIATES OF THE NORTHWEST, INC.</t>
  </si>
  <si>
    <t>PFM GROUP CONSULTING LLC</t>
  </si>
  <si>
    <t>PORTLAND WEBWORKS, INC.</t>
  </si>
  <si>
    <t>PRAXIS NORTHWEST, LLC</t>
  </si>
  <si>
    <t>PROPERTYROOM.COM</t>
  </si>
  <si>
    <t>ROUGH-MACK CONSULTING</t>
  </si>
  <si>
    <t>S FISHER QUA</t>
  </si>
  <si>
    <t>SABRE COMMUNICATIONS CORPORATION</t>
  </si>
  <si>
    <t>SCONTRINO-POWELL, INC.</t>
  </si>
  <si>
    <t>SCOTT CAME CONSULTING, LLC</t>
  </si>
  <si>
    <t>SENTINEL OFFENDER SERVICES LLC</t>
  </si>
  <si>
    <t>SERAPHIM CONSULTING AND TRAINING SOLUTIONS</t>
  </si>
  <si>
    <t>SHORETEL INC</t>
  </si>
  <si>
    <t>SJOBERG EVASHENK CONSULTING, INC.</t>
  </si>
  <si>
    <t>SLI GLOBAL SOLUTIONS, LLC.</t>
  </si>
  <si>
    <t>SOLUTIONS AT WORK</t>
  </si>
  <si>
    <t>SOUND GIS</t>
  </si>
  <si>
    <t>SYSTEMS ENGINEERING, INC.</t>
  </si>
  <si>
    <t>TASC SYSTEMS INC.</t>
  </si>
  <si>
    <t>TELEWAVE, INC.</t>
  </si>
  <si>
    <t>TERRACON CONSULTANTS, INC.</t>
  </si>
  <si>
    <t>THE ATHENA GROUP, LLC</t>
  </si>
  <si>
    <t>THE CAUGHLIN GROUP</t>
  </si>
  <si>
    <t>THE CORAGGIO GROUP</t>
  </si>
  <si>
    <t>THE INFORMATICS APPLICATIONS GROUP</t>
  </si>
  <si>
    <t>TIMMONS GROUP</t>
  </si>
  <si>
    <t>TOKUSAKU INC.</t>
  </si>
  <si>
    <t>TRAFTON INTERNATIONAL CONSULTING GROUP, LLC</t>
  </si>
  <si>
    <t>US SURVEY SUPPLY</t>
  </si>
  <si>
    <t>VELOSYS, LLC</t>
  </si>
  <si>
    <t>VIAVI SOLUTIONS LLC</t>
  </si>
  <si>
    <t>WATSON FURNITURE GROUP</t>
  </si>
  <si>
    <t>WINDSOR SOLUTIONS INC</t>
  </si>
  <si>
    <t>TROI IT SOLUTIONS LLC.</t>
  </si>
  <si>
    <t>INNERVU CORP.</t>
  </si>
  <si>
    <t>CLARK NUBER P.S.</t>
  </si>
  <si>
    <t>DIANNA SADLOUSKOS</t>
  </si>
  <si>
    <t>Consolidated Vendors</t>
  </si>
  <si>
    <t>00318</t>
  </si>
  <si>
    <t>01220</t>
  </si>
  <si>
    <t>05620</t>
  </si>
  <si>
    <t>06019</t>
  </si>
  <si>
    <t>09121</t>
  </si>
  <si>
    <t>Public Safety Communications Products, Services &amp; Solutions</t>
  </si>
  <si>
    <t>NASPO ValuePoint Information Security Services</t>
  </si>
  <si>
    <t>Office Supplies</t>
  </si>
  <si>
    <t>Environmental Systems Research Institute, Inc. (Esri)</t>
  </si>
  <si>
    <t>229 - Office of Independent Investigators (OII)</t>
  </si>
  <si>
    <t>938289527</t>
  </si>
  <si>
    <t>ACCENTURE</t>
  </si>
  <si>
    <t>ALTARUM INSTITUTE</t>
  </si>
  <si>
    <t>AMERICAN POWER SYSTEMS LLC</t>
  </si>
  <si>
    <t>AUDIT SERVE INC</t>
  </si>
  <si>
    <t>BLUESKY CONSULTING NW</t>
  </si>
  <si>
    <t>CIMPLESQUARE LLC</t>
  </si>
  <si>
    <t>COSTAR TECHNOLOGIES</t>
  </si>
  <si>
    <t>CRADLEPOINT, INC</t>
  </si>
  <si>
    <t>D&amp;K ENGINEERING INC - DBA DECATUR ELECTRONICS</t>
  </si>
  <si>
    <t>ELYON ENTERPRISE STRATEGIES, INC.</t>
  </si>
  <si>
    <t>EXPERIAN</t>
  </si>
  <si>
    <t>GORDON PRODUCTS INC</t>
  </si>
  <si>
    <t>HYLAND SOFTWARE, INC</t>
  </si>
  <si>
    <t>INTERPERSONAL FREQUENCY LLC</t>
  </si>
  <si>
    <t>INTERWEST TECHNOLOGY SYSTEMS, INC</t>
  </si>
  <si>
    <t>KUSTOM SIGNALS, INC.</t>
  </si>
  <si>
    <t>LEGENDS INVESMENTS, INC</t>
  </si>
  <si>
    <t>LEVEL 4 VENTURES, INC.</t>
  </si>
  <si>
    <t>MTX GROUP INC.</t>
  </si>
  <si>
    <t>OUTLOOK INSIGHT LLC</t>
  </si>
  <si>
    <t>PACIFIC OFFICE SOLUTIONS</t>
  </si>
  <si>
    <t>RETAIL LOCKBOX, INC.</t>
  </si>
  <si>
    <t>SABRE INDUSTRIES</t>
  </si>
  <si>
    <t>THE SEGAL GROUP</t>
  </si>
  <si>
    <t>TOPCON SOLUTIONS, INC.</t>
  </si>
  <si>
    <t>WELLSKY CORPORATION</t>
  </si>
  <si>
    <t>WEX BANK</t>
  </si>
  <si>
    <t>Cooperative?</t>
  </si>
  <si>
    <t>463 - Energy Facility Site Evaluation Council (EFSEC)</t>
  </si>
  <si>
    <t>Energy Facility Site Evaluation Council (EFSEC)</t>
  </si>
  <si>
    <t>083 - Washington State Leadership Board (WSLB)</t>
  </si>
  <si>
    <t>083</t>
  </si>
  <si>
    <t>Washington State Leadership Board (WSLB)</t>
  </si>
  <si>
    <t>Was this purchased through a DES Statewide Contract? Y/N</t>
  </si>
  <si>
    <t>WordPress</t>
  </si>
  <si>
    <t>SysTools Software</t>
  </si>
  <si>
    <t>Trio Group</t>
  </si>
  <si>
    <t>8x8</t>
  </si>
  <si>
    <t>TeamDynamix</t>
  </si>
  <si>
    <t>CampusCE (EMS)</t>
  </si>
  <si>
    <t>Software House International</t>
  </si>
  <si>
    <t>Desco AV</t>
  </si>
  <si>
    <t>Continuant</t>
  </si>
  <si>
    <t>Computer Aided Technology LLC</t>
  </si>
  <si>
    <t xml:space="preserve">EMSI Burning Glass </t>
  </si>
  <si>
    <t>Exan Enterprises</t>
  </si>
  <si>
    <t>GSE Performance Solutions, Inc.</t>
  </si>
  <si>
    <t xml:space="preserve">Infuse </t>
  </si>
  <si>
    <t>MLC CAD Systems LLC -</t>
  </si>
  <si>
    <t xml:space="preserve">Simtronics </t>
  </si>
  <si>
    <t>Speedgoat Inc</t>
  </si>
  <si>
    <t>Stimulus Software</t>
  </si>
  <si>
    <t>tab32</t>
  </si>
  <si>
    <t>Tr@f - Sys, Inc</t>
  </si>
  <si>
    <t xml:space="preserve">Zovio Inc </t>
  </si>
  <si>
    <t>Honorlock</t>
  </si>
  <si>
    <t>CDI Technologies</t>
  </si>
  <si>
    <t>Tamco Financial</t>
  </si>
  <si>
    <t>Freshworks, Inc.</t>
  </si>
  <si>
    <t>Concord Technologies</t>
  </si>
  <si>
    <t>RealTimeBoard</t>
  </si>
  <si>
    <t>TeamDev Management</t>
  </si>
  <si>
    <t>Emagined Security</t>
  </si>
  <si>
    <t>Cbiz Risk &amp; Advisory Services Ll</t>
  </si>
  <si>
    <t>Kraft &amp; Kennedy Inc</t>
  </si>
  <si>
    <t>Neo4j Inc</t>
  </si>
  <si>
    <t>Oxford Computer Group Llc</t>
  </si>
  <si>
    <t>Thomson Reuters  T&amp;A  Inc-R&amp;G</t>
  </si>
  <si>
    <t>Joseph Associates Inc</t>
  </si>
  <si>
    <t>Bombico Consulting LLC</t>
  </si>
  <si>
    <t>Breaking Point Solutions LLC</t>
  </si>
  <si>
    <t>PoliticoPro</t>
  </si>
  <si>
    <t>Reis Services LLC</t>
  </si>
  <si>
    <t>Critical Mention Inc.</t>
  </si>
  <si>
    <t>Perforce Software, Inc.</t>
  </si>
  <si>
    <t>Jolly Giant USA LLC</t>
  </si>
  <si>
    <t>Winshuttle LLC</t>
  </si>
  <si>
    <t>WORKDAY INC</t>
  </si>
  <si>
    <t>HealthPartners</t>
  </si>
  <si>
    <t>PayneGroup</t>
  </si>
  <si>
    <t>Cardiac Science Corporation</t>
  </si>
  <si>
    <t>Eviews</t>
  </si>
  <si>
    <t>Cyberark Software Inc</t>
  </si>
  <si>
    <t>Office Timeline</t>
  </si>
  <si>
    <t>Argus Business Solutions Group</t>
  </si>
  <si>
    <t>Economic Research Institute</t>
  </si>
  <si>
    <t>Pitkochart</t>
  </si>
  <si>
    <t>AG-Grid</t>
  </si>
  <si>
    <t>Fortinet</t>
  </si>
  <si>
    <t>CBRE Business Analytics</t>
  </si>
  <si>
    <t>Mural</t>
  </si>
  <si>
    <t>Association of Washington Cities</t>
  </si>
  <si>
    <t>Cleantalk.org</t>
  </si>
  <si>
    <t>Duende Software</t>
  </si>
  <si>
    <t>Document Library Pro</t>
  </si>
  <si>
    <t>WinSCP</t>
  </si>
  <si>
    <t>Cybersecurity &amp; Infrastructure Security Agency (CISA)</t>
  </si>
  <si>
    <t>Circle Systems Inc</t>
  </si>
  <si>
    <t>Energy News Data</t>
  </si>
  <si>
    <t>ESD 113</t>
  </si>
  <si>
    <t>Grapecity Inc</t>
  </si>
  <si>
    <t>LINGQPad Ltd.</t>
  </si>
  <si>
    <t>M.A. Consulting</t>
  </si>
  <si>
    <t>Brightmarket LLC</t>
  </si>
  <si>
    <t>Change Healthcare Technologies, LLC</t>
  </si>
  <si>
    <t xml:space="preserve">Collibra, Inc. </t>
  </si>
  <si>
    <t>Community Youth Services</t>
  </si>
  <si>
    <t>Council of Affordable Quality Healthcare, Inc</t>
  </si>
  <si>
    <t>Department of Homeland Security</t>
  </si>
  <si>
    <t xml:space="preserve">Epic Systems Corp </t>
  </si>
  <si>
    <t>Groupe Sharegate Inc</t>
  </si>
  <si>
    <t>John Snow Inc</t>
  </si>
  <si>
    <t>Kidsvax LLC</t>
  </si>
  <si>
    <t>LearnUpon</t>
  </si>
  <si>
    <t>Looking Glass Analytics Inc</t>
  </si>
  <si>
    <t>Loomly, Inc.</t>
  </si>
  <si>
    <t>Loop11</t>
  </si>
  <si>
    <t>Manatt Phelps &amp; Philips LLP</t>
  </si>
  <si>
    <t>Nast Partners</t>
  </si>
  <si>
    <t>National Committee for Quality Assurance</t>
  </si>
  <si>
    <t>National Comprehensive Cancer Network</t>
  </si>
  <si>
    <t>Navisite</t>
  </si>
  <si>
    <t>NCC Group Inc</t>
  </si>
  <si>
    <t>Nexsyst Incorporated</t>
  </si>
  <si>
    <t>Nurse Interupted LLC</t>
  </si>
  <si>
    <t>Nutmeg</t>
  </si>
  <si>
    <t>Pat Deegan Phd &amp; Associates LLC</t>
  </si>
  <si>
    <t>Quadient Leasing USA Inc</t>
  </si>
  <si>
    <t>Quest Analytics Inc</t>
  </si>
  <si>
    <t>Rethink Autism, Inc.</t>
  </si>
  <si>
    <t>SAO Auditing Services Acct</t>
  </si>
  <si>
    <t>Seattle Foundation</t>
  </si>
  <si>
    <t>Simplifile, LC</t>
  </si>
  <si>
    <t>Smarter Tools Inc</t>
  </si>
  <si>
    <t>Social Security Administration</t>
  </si>
  <si>
    <t>Tactivos, Inc. dba MURAL</t>
  </si>
  <si>
    <t>Technical Security Integration</t>
  </si>
  <si>
    <t>Varonis Systems, Inc.</t>
  </si>
  <si>
    <t>Verato, Inc.</t>
  </si>
  <si>
    <t>Veteran Enhanced Technology Services (VETS)</t>
  </si>
  <si>
    <t>WA State Office of Finanical Mgt</t>
  </si>
  <si>
    <t>Walla Walla County</t>
  </si>
  <si>
    <t>Washington Alliance for Quality Recovery Residences</t>
  </si>
  <si>
    <t>Washington All-Payer Claims Database</t>
  </si>
  <si>
    <t xml:space="preserve">Washington Association of </t>
  </si>
  <si>
    <t>Washington Health Benefits Exchange</t>
  </si>
  <si>
    <t>Washington Publishing Company</t>
  </si>
  <si>
    <t>Washington State Coalition for</t>
  </si>
  <si>
    <t>Washington State Hospital Assoc</t>
  </si>
  <si>
    <t>Yukon Group Inc</t>
  </si>
  <si>
    <t>GOVQA INC.</t>
  </si>
  <si>
    <t>Bizagi Corp</t>
  </si>
  <si>
    <t>CRONUS CONSULTING LTD</t>
  </si>
  <si>
    <t>Fireeye Inc.</t>
  </si>
  <si>
    <t>Neumeric Technologies</t>
  </si>
  <si>
    <t>SEGAL COMPANY WESTERN STATES INC</t>
  </si>
  <si>
    <t>SMARSH INC</t>
  </si>
  <si>
    <t>Freshdesk</t>
  </si>
  <si>
    <t>Information Futures</t>
  </si>
  <si>
    <t>Lifesize Inc.</t>
  </si>
  <si>
    <t>ANSI</t>
  </si>
  <si>
    <t>Computer 5 Inc</t>
  </si>
  <si>
    <t xml:space="preserve">Defense Logistics Agency </t>
  </si>
  <si>
    <t>Faronics Technologies USA Inc.</t>
  </si>
  <si>
    <t>Freedom US Acquisition Corp</t>
  </si>
  <si>
    <t>Identiv Inc</t>
  </si>
  <si>
    <t>IWRS Drinks Market Analysis LTD</t>
  </si>
  <si>
    <t>Lookback</t>
  </si>
  <si>
    <t>Recast Software</t>
  </si>
  <si>
    <t>Redhat</t>
  </si>
  <si>
    <t>River Rock Software Inc.</t>
  </si>
  <si>
    <t>Securitymetrics</t>
  </si>
  <si>
    <t>Statista</t>
  </si>
  <si>
    <t>Stop Ransomware</t>
  </si>
  <si>
    <t>ADVANCED SYSTEMS CONCEPTS INC</t>
  </si>
  <si>
    <t>Biteable</t>
  </si>
  <si>
    <t>Canva.com</t>
  </si>
  <si>
    <t>CrazyEgg</t>
  </si>
  <si>
    <t>Fastman, Inc.</t>
  </si>
  <si>
    <t>Finalcover, LLC</t>
  </si>
  <si>
    <t>HelpSite.com</t>
  </si>
  <si>
    <t>Legislative Service Center</t>
  </si>
  <si>
    <t>Milliman, Inc</t>
  </si>
  <si>
    <t>Monsido, Inc</t>
  </si>
  <si>
    <t>PowerDMS</t>
  </si>
  <si>
    <t>SpeakFlow</t>
  </si>
  <si>
    <t>Tactivos, Inc.</t>
  </si>
  <si>
    <t>Vimeo</t>
  </si>
  <si>
    <t>Accel Net, Inc.</t>
  </si>
  <si>
    <t>Always Safe &amp; Lock, Inc.</t>
  </si>
  <si>
    <t>Apptio</t>
  </si>
  <si>
    <t>Comarch Global Inc.</t>
  </si>
  <si>
    <t>CrowdStrike</t>
  </si>
  <si>
    <t>Enterprise Architecture Solutions Ltd</t>
  </si>
  <si>
    <t>G12 Communications, LLC</t>
  </si>
  <si>
    <t>Gorge Networks, Inc.</t>
  </si>
  <si>
    <t>Hughes Network</t>
  </si>
  <si>
    <t>Kimble &amp; Associates, LLC</t>
  </si>
  <si>
    <t>Lacey Academy</t>
  </si>
  <si>
    <t>North Coast Electric Co.</t>
  </si>
  <si>
    <t>Northwest Fiber, LLC</t>
  </si>
  <si>
    <t>Northwest Open Access Network (NoaNet)</t>
  </si>
  <si>
    <t>Threshold Communications, Inc.</t>
  </si>
  <si>
    <t>Tilson Technology Management</t>
  </si>
  <si>
    <t>Visionary Communications, Inc.</t>
  </si>
  <si>
    <t>Vorsite</t>
  </si>
  <si>
    <t>Wagemann LLC</t>
  </si>
  <si>
    <t>VENTEK</t>
  </si>
  <si>
    <t>Kaye-Smith Enterprises Inc</t>
  </si>
  <si>
    <t>Rotary Offset Press Inc</t>
  </si>
  <si>
    <t>Quadient</t>
  </si>
  <si>
    <t>Timelooper Inc</t>
  </si>
  <si>
    <t>JCI Construction Inc</t>
  </si>
  <si>
    <t>WA State Econ &amp; Rev Forecast Co</t>
  </si>
  <si>
    <t>Flexera Software Inc.</t>
  </si>
  <si>
    <t>Comparably Services</t>
  </si>
  <si>
    <t>Rosell  Ronald B</t>
  </si>
  <si>
    <t>Cellebrite</t>
  </si>
  <si>
    <t>Lighthouse Services, LLC</t>
  </si>
  <si>
    <t xml:space="preserve">Valmont Telecommunication Corporation </t>
  </si>
  <si>
    <t>Thomson Reuters</t>
  </si>
  <si>
    <t>Tel-Sound</t>
  </si>
  <si>
    <t>Anaconda</t>
  </si>
  <si>
    <t>Assessment Systems Corporation</t>
  </si>
  <si>
    <t>Biostat</t>
  </si>
  <si>
    <t>Cook Solutions Group Inc</t>
  </si>
  <si>
    <t>Liberty Mutual Group Inc</t>
  </si>
  <si>
    <t>Meltwater</t>
  </si>
  <si>
    <t>Muthen Linda K</t>
  </si>
  <si>
    <t>Noraxon USA Inc.</t>
  </si>
  <si>
    <t>Snowbound Software Corporation</t>
  </si>
  <si>
    <t>Stormsource Llc</t>
  </si>
  <si>
    <t>AAMVA</t>
  </si>
  <si>
    <t>RL Polk &amp; Co</t>
  </si>
  <si>
    <t>Trader Interactive</t>
  </si>
  <si>
    <t>BoatHistoryReport.com</t>
  </si>
  <si>
    <t>Bellingham City of</t>
  </si>
  <si>
    <t>Western Washington University</t>
  </si>
  <si>
    <t>R L Polk &amp; Co</t>
  </si>
  <si>
    <t>Redflex Traffic Systems, Inc.</t>
  </si>
  <si>
    <t>Complus Data Innovations, Inc</t>
  </si>
  <si>
    <t>Data Ticket, Inc.</t>
  </si>
  <si>
    <t>American Traffic Solutions</t>
  </si>
  <si>
    <t>Thrifty Park Inc</t>
  </si>
  <si>
    <t>Olympia City of</t>
  </si>
  <si>
    <t>Bellevue City of</t>
  </si>
  <si>
    <t>Atlas Financial Services</t>
  </si>
  <si>
    <t>Dominion Enterprises</t>
  </si>
  <si>
    <t>Sensys America, Inc.</t>
  </si>
  <si>
    <t>Info-Link Technologies, Inc.</t>
  </si>
  <si>
    <t>Knowledge Owl</t>
  </si>
  <si>
    <t>Polk</t>
  </si>
  <si>
    <t>Apptega</t>
  </si>
  <si>
    <t>Component Source Inc</t>
  </si>
  <si>
    <t>Inova</t>
  </si>
  <si>
    <t>Vmug</t>
  </si>
  <si>
    <t>AlertSense / Konexus</t>
  </si>
  <si>
    <t>Midwest Card and ID Solutions</t>
  </si>
  <si>
    <t>Accreditation Partners LLC</t>
  </si>
  <si>
    <t>Alertus Technologies, LLC</t>
  </si>
  <si>
    <t>Alliance of Information and Referral Systems</t>
  </si>
  <si>
    <t>Athelas Inc.</t>
  </si>
  <si>
    <t>CAPSA Solutions LLC</t>
  </si>
  <si>
    <t>Clark College</t>
  </si>
  <si>
    <t>Computrition, Inc.</t>
  </si>
  <si>
    <t>Epiq EDiscovery Solutions, Inc.</t>
  </si>
  <si>
    <t>Inmar Rx Solutions, Inc.</t>
  </si>
  <si>
    <t>Inspirable</t>
  </si>
  <si>
    <t>Jonas Collections and Recovery, Inc</t>
  </si>
  <si>
    <t>Kansas State University Research Foundation</t>
  </si>
  <si>
    <t>Kyndryl, Inc.</t>
  </si>
  <si>
    <t>Libera, Inc.</t>
  </si>
  <si>
    <t>Mirion Technologies, Inc.</t>
  </si>
  <si>
    <t>NDCHEALTH CORP</t>
  </si>
  <si>
    <t>Netsmart Technologies, Inc</t>
  </si>
  <si>
    <t>Nitro Software, Inc.</t>
  </si>
  <si>
    <t>PNW Integration LLC</t>
  </si>
  <si>
    <t>Portswigger LTD</t>
  </si>
  <si>
    <t>Proxy Networks</t>
  </si>
  <si>
    <t>S&amp;P Consultants, Inc.</t>
  </si>
  <si>
    <t>Softwriters Inc</t>
  </si>
  <si>
    <t>Sperry Software, Inc.</t>
  </si>
  <si>
    <t>Tech Software, LLC</t>
  </si>
  <si>
    <t>The Holding Company Lab LLC</t>
  </si>
  <si>
    <t>Tyrula LLC</t>
  </si>
  <si>
    <t>Userful Corporation</t>
  </si>
  <si>
    <t>Voxco Corporation</t>
  </si>
  <si>
    <t>Washington State Community College District 17</t>
  </si>
  <si>
    <t>Washington State Office of Financial Management</t>
  </si>
  <si>
    <t>American Registry Radiologic Tech</t>
  </si>
  <si>
    <t>Bamboo Health Inc</t>
  </si>
  <si>
    <t>Cairncross &amp; Hempelmann PS</t>
  </si>
  <si>
    <t>Care Coordination System LLC</t>
  </si>
  <si>
    <t>Central Washington University</t>
  </si>
  <si>
    <t>Covansys Corporation</t>
  </si>
  <si>
    <t>DCYF</t>
  </si>
  <si>
    <t>DXC MS LLC</t>
  </si>
  <si>
    <t>ESO Solutions Inc.</t>
  </si>
  <si>
    <t>Fidelity National Info Services Inc</t>
  </si>
  <si>
    <t>Gainwell Technologies LLC</t>
  </si>
  <si>
    <t>Groupware Technologies Inc</t>
  </si>
  <si>
    <t>Iconnect Consulting</t>
  </si>
  <si>
    <t>Image Trend Inc</t>
  </si>
  <si>
    <t>Intermedix Inc</t>
  </si>
  <si>
    <t>Lilypad LLC</t>
  </si>
  <si>
    <t>Mantech Advanced Systems Intl</t>
  </si>
  <si>
    <t>One Health Port</t>
  </si>
  <si>
    <t>Onsolve Intermediate Holding Co</t>
  </si>
  <si>
    <t>Scientific Technologies Corp</t>
  </si>
  <si>
    <t>Washington Info Network 211</t>
  </si>
  <si>
    <t>Washington State Health Care Authority</t>
  </si>
  <si>
    <t>ControlTec Inc</t>
  </si>
  <si>
    <t>The Imagine Institure</t>
  </si>
  <si>
    <t>Rivertown Communications, Inc</t>
  </si>
  <si>
    <t>Datakeeper Technologies</t>
  </si>
  <si>
    <t>New World Now LLC</t>
  </si>
  <si>
    <t>The WELS System Foundation</t>
  </si>
  <si>
    <t>TimeClock Plus, LLC</t>
  </si>
  <si>
    <t>Roboyo USA Inc.</t>
  </si>
  <si>
    <t>Binti, Inc.</t>
  </si>
  <si>
    <t>Consultancy Services</t>
  </si>
  <si>
    <t>State Information Technology Services Division (SITS)</t>
  </si>
  <si>
    <t>UXC Eclipse USA LLC</t>
  </si>
  <si>
    <t>j2 Cloud Services, Llc</t>
  </si>
  <si>
    <t>Space Exploration Technologies Corp</t>
  </si>
  <si>
    <t>VRI</t>
  </si>
  <si>
    <t>Perficient, Inc.</t>
  </si>
  <si>
    <t>Invicti Security Corp</t>
  </si>
  <si>
    <t>GetResponse Inc.</t>
  </si>
  <si>
    <t>SDL Limited</t>
  </si>
  <si>
    <t>RF-SMART</t>
  </si>
  <si>
    <t>Bluestar PLM</t>
  </si>
  <si>
    <t>BluJay Soutions Inc.</t>
  </si>
  <si>
    <t>Securus Technologies, LLC</t>
  </si>
  <si>
    <t>Outlook Insight</t>
  </si>
  <si>
    <t>iData Incorporated</t>
  </si>
  <si>
    <t>National Student Clearinghouse</t>
  </si>
  <si>
    <t>REI Systems</t>
  </si>
  <si>
    <t>ePlus Technology, Inc.</t>
  </si>
  <si>
    <t>Educational Service District 113</t>
  </si>
  <si>
    <t>FM Systems</t>
  </si>
  <si>
    <t>Cities Digital, Inc</t>
  </si>
  <si>
    <t>SBCTC TSG</t>
  </si>
  <si>
    <t xml:space="preserve"> Google Earth Pro </t>
  </si>
  <si>
    <t>Volante Systems</t>
  </si>
  <si>
    <t>Xmatters</t>
  </si>
  <si>
    <t xml:space="preserve">NTHRIVE </t>
  </si>
  <si>
    <t>The Parking Genius Inc</t>
  </si>
  <si>
    <t xml:space="preserve">Nelson Electric Inc </t>
  </si>
  <si>
    <t>Milne Electric</t>
  </si>
  <si>
    <t>Teknon Infrastructure Svc</t>
  </si>
  <si>
    <t>Qgenda</t>
  </si>
  <si>
    <t>Data Innovations</t>
  </si>
  <si>
    <t>Apogee</t>
  </si>
  <si>
    <t>React Audiovisual Systems</t>
  </si>
  <si>
    <t>Paciolan</t>
  </si>
  <si>
    <t>Substantial Inc</t>
  </si>
  <si>
    <t>Black Rock Cable</t>
  </si>
  <si>
    <t>Code42 Software Inc</t>
  </si>
  <si>
    <t>TierPoint Cequel Data Centers LLC</t>
  </si>
  <si>
    <t xml:space="preserve"> Caissa LLC</t>
  </si>
  <si>
    <t>Proctor.io  Incorporated</t>
  </si>
  <si>
    <t xml:space="preserve">Oversight Systems Inc </t>
  </si>
  <si>
    <t xml:space="preserve">Cirrus </t>
  </si>
  <si>
    <t xml:space="preserve">Pariveda Solutions </t>
  </si>
  <si>
    <t>Planview Delaware LLC</t>
  </si>
  <si>
    <t xml:space="preserve">Elavon Inc. </t>
  </si>
  <si>
    <t xml:space="preserve">TrustArc Inc </t>
  </si>
  <si>
    <t xml:space="preserve">Business Telecom Products Inc </t>
  </si>
  <si>
    <t xml:space="preserve">Jones &amp; Associates Contract Sevices LLC </t>
  </si>
  <si>
    <t xml:space="preserve">Ransted Technologies </t>
  </si>
  <si>
    <t xml:space="preserve">Pivot Point Consulting </t>
  </si>
  <si>
    <t xml:space="preserve">Imagine Communications </t>
  </si>
  <si>
    <t>HURON CONSULTING SERVICES LLC</t>
  </si>
  <si>
    <t>RK2 Advisory LLC</t>
  </si>
  <si>
    <t>Strong-Bridge</t>
  </si>
  <si>
    <t>Winigent</t>
  </si>
  <si>
    <t>The Chartis Group</t>
  </si>
  <si>
    <t>Guidacent</t>
  </si>
  <si>
    <t>Castle Branch</t>
  </si>
  <si>
    <t>Sunquest Info Sys</t>
  </si>
  <si>
    <t>Pivot Point Consulting</t>
  </si>
  <si>
    <t>Truteam Staffing Advisors LLC</t>
  </si>
  <si>
    <t>Virtelligence Inc</t>
  </si>
  <si>
    <t>Randstrand North America Inc.</t>
  </si>
  <si>
    <t>314e Corporation</t>
  </si>
  <si>
    <t>GE Healthcare</t>
  </si>
  <si>
    <t>Collaborative Drug Discovery Inc</t>
  </si>
  <si>
    <t>TeleVox Software Inc</t>
  </si>
  <si>
    <t>Vaco LLC</t>
  </si>
  <si>
    <t>Caradigm Holdings LLC</t>
  </si>
  <si>
    <t>BioFortis Inc</t>
  </si>
  <si>
    <t>Kronos Inc</t>
  </si>
  <si>
    <t>Infor USA Inc</t>
  </si>
  <si>
    <t>Lightshed Healthcare Technologies</t>
  </si>
  <si>
    <t>Actian Corporation</t>
  </si>
  <si>
    <t>Collective Medical Technologies LLC</t>
  </si>
  <si>
    <t>ALERE INFORMATICS INC</t>
  </si>
  <si>
    <t>PARLANCE CORPORATION</t>
  </si>
  <si>
    <t>MORE DIRECT INC</t>
  </si>
  <si>
    <t>IMAGEVISION.NET LLC</t>
  </si>
  <si>
    <t>MD BUYLINE INC</t>
  </si>
  <si>
    <t>PRESS GANEY</t>
  </si>
  <si>
    <t>DATA SOLUTIONS INC DBA ACCUREG</t>
  </si>
  <si>
    <t>LUMEDX CORP</t>
  </si>
  <si>
    <t>FOUR RIVERS SOFTWARE SYSTEMS</t>
  </si>
  <si>
    <t>ECRI INSTITUTE</t>
  </si>
  <si>
    <t>BEECHGLEN DEVELOPMENT INC</t>
  </si>
  <si>
    <t>MEDAPPROVED LLC</t>
  </si>
  <si>
    <t>VUEMED INC</t>
  </si>
  <si>
    <t>STANLEY INNERSPACE</t>
  </si>
  <si>
    <t>INTERACTIVE CAPTURE SYSTEMS LLC</t>
  </si>
  <si>
    <t>MATERIALISE US</t>
  </si>
  <si>
    <t>MCG HEALTH LLC</t>
  </si>
  <si>
    <t>FIS AVANTGARD LLC</t>
  </si>
  <si>
    <t>SECTYR</t>
  </si>
  <si>
    <t>ZASIO</t>
  </si>
  <si>
    <t>NEUROLIGN</t>
  </si>
  <si>
    <t>INMAR INTELLIGENCE</t>
  </si>
  <si>
    <t>VIZIENT</t>
  </si>
  <si>
    <t>MURJ</t>
  </si>
  <si>
    <t>ABBOTT RAPID DIAGNOSTICS</t>
  </si>
  <si>
    <t>ADVANCED TECHNOLOGIES GROUP, INC.</t>
  </si>
  <si>
    <t>DDR TECHNOLOGIES</t>
  </si>
  <si>
    <t>LOOPBACK ANALYTICS</t>
  </si>
  <si>
    <t>DATIX USA INC</t>
  </si>
  <si>
    <t>ENGAGEDMD</t>
  </si>
  <si>
    <t>PROMPT ANALYTICS LLC</t>
  </si>
  <si>
    <t>INTOUCH</t>
  </si>
  <si>
    <t>Specialty Underwriters</t>
  </si>
  <si>
    <t>AECom</t>
  </si>
  <si>
    <t>Encoura LLC</t>
  </si>
  <si>
    <t>Evisions Inc.</t>
  </si>
  <si>
    <t>Leepfrog Technologies Inc</t>
  </si>
  <si>
    <t>Momentive Inc</t>
  </si>
  <si>
    <t>Niche.com Inc</t>
  </si>
  <si>
    <t>PowerSchool Holdings LLC</t>
  </si>
  <si>
    <t>Streaming Ltd</t>
  </si>
  <si>
    <t>Syntellis Performance Solutions LLC</t>
  </si>
  <si>
    <t>ThrivingCampus Inc</t>
  </si>
  <si>
    <t>Computrion, Inc</t>
  </si>
  <si>
    <t>Edquity Inc</t>
  </si>
  <si>
    <t>TEKSystems</t>
  </si>
  <si>
    <t>Canusia</t>
  </si>
  <si>
    <t>McKinstry Co.</t>
  </si>
  <si>
    <t>Career Soft LLC</t>
  </si>
  <si>
    <t>SignalVine</t>
  </si>
  <si>
    <t>AudienceView</t>
  </si>
  <si>
    <t>BoardEx LLC</t>
  </si>
  <si>
    <t>Cater Trax</t>
  </si>
  <si>
    <t>Pixellot Automatic Production</t>
  </si>
  <si>
    <t>Retain Technologies</t>
  </si>
  <si>
    <t xml:space="preserve">Smartforce Technologies, Inc
</t>
  </si>
  <si>
    <t>SAS Institute, Inc.</t>
  </si>
  <si>
    <t>Critical Insight</t>
  </si>
  <si>
    <t xml:space="preserve">BARKLEY REI, LLC
</t>
  </si>
  <si>
    <t>OCELOT</t>
  </si>
  <si>
    <t>Lumen</t>
  </si>
  <si>
    <t>The Common Application, Inc.</t>
  </si>
  <si>
    <t>AmperWave</t>
  </si>
  <si>
    <t>Cybermedia Technologies Inc.</t>
  </si>
  <si>
    <t>Compansol</t>
  </si>
  <si>
    <t>Cardinal Tracking Inc.</t>
  </si>
  <si>
    <t>Holaday-Parks, Inc.</t>
  </si>
  <si>
    <t>Anthology</t>
  </si>
  <si>
    <t>The Other Guys, Inc</t>
  </si>
  <si>
    <t>Quadient Inc</t>
  </si>
  <si>
    <t>Ellucian</t>
  </si>
  <si>
    <t>Scantron Corporation</t>
  </si>
  <si>
    <t>Asset Works</t>
  </si>
  <si>
    <t>SAP Concur</t>
  </si>
  <si>
    <t>StarRez</t>
  </si>
  <si>
    <t>CSI Software</t>
  </si>
  <si>
    <t>Transact Campus Inc.</t>
  </si>
  <si>
    <t xml:space="preserve">AlumnIQ </t>
  </si>
  <si>
    <t xml:space="preserve">LiveSafe </t>
  </si>
  <si>
    <t>Reviewr (Nex contract and vendor not on list)</t>
  </si>
  <si>
    <t xml:space="preserve">HandShake </t>
  </si>
  <si>
    <t>C-Motion</t>
  </si>
  <si>
    <t>The Common App</t>
  </si>
  <si>
    <t>ZoomGrants</t>
  </si>
  <si>
    <t>DES Tech Leasing</t>
  </si>
  <si>
    <t>Netscout Systems Inc</t>
  </si>
  <si>
    <t>WDH Black Rock LLC</t>
  </si>
  <si>
    <t>City of Olympia Public Works Dept</t>
  </si>
  <si>
    <t>Electronic Charts Company</t>
  </si>
  <si>
    <t>Province of British Columbia</t>
  </si>
  <si>
    <t>Intercity Transit</t>
  </si>
  <si>
    <t>Carfax Inc</t>
  </si>
  <si>
    <t>Gateway Ticketing Systems, Inc.</t>
  </si>
  <si>
    <t>BAE Systems NSS</t>
  </si>
  <si>
    <t>SICE INC</t>
  </si>
  <si>
    <t>Eco-Compteur Inc</t>
  </si>
  <si>
    <t>Bentley Systems Incorporated</t>
  </si>
  <si>
    <t>Rizing Geospatial LLC</t>
  </si>
  <si>
    <t>National Highway Safety Administration</t>
  </si>
  <si>
    <t>WA State Parks</t>
  </si>
  <si>
    <t>MGS Software, LLC</t>
  </si>
  <si>
    <t>JW Lampi</t>
  </si>
  <si>
    <t>Transas</t>
  </si>
  <si>
    <t>Acuity Brands Lighting Inc</t>
  </si>
  <si>
    <t>WA State Office of Financial Management</t>
  </si>
  <si>
    <t>Rock Island Communications</t>
  </si>
  <si>
    <t>Ideagen, PLC</t>
  </si>
  <si>
    <t>Ringsquared Telecom, LLC</t>
  </si>
  <si>
    <t>2001 Sixth LLC</t>
  </si>
  <si>
    <t>NoaNet</t>
  </si>
  <si>
    <t>City of Federal Way</t>
  </si>
  <si>
    <t>Fial Incorporated</t>
  </si>
  <si>
    <t>Department of Natural Resources</t>
  </si>
  <si>
    <t>IBI Group</t>
  </si>
  <si>
    <t>Automated Building Control Spec</t>
  </si>
  <si>
    <t>Cubic</t>
  </si>
  <si>
    <t>OFM Results WA</t>
  </si>
  <si>
    <t>Snohomish County Pud 1</t>
  </si>
  <si>
    <t>Office of the Washington State Auditor</t>
  </si>
  <si>
    <t>Emerald Associates Inc</t>
  </si>
  <si>
    <t>Washington State University</t>
  </si>
  <si>
    <t>ProMiles</t>
  </si>
  <si>
    <t>Headlight</t>
  </si>
  <si>
    <t>University of Maryland</t>
  </si>
  <si>
    <t>CENTURYLINK COMMUNICATIONS LLC (PREV. QWEST)</t>
  </si>
  <si>
    <t>AVISTA CORP</t>
  </si>
  <si>
    <t>Cramer Fish Sciences</t>
  </si>
  <si>
    <t>Rebekah Brooks</t>
  </si>
  <si>
    <t>AvachaTech, LLC</t>
  </si>
  <si>
    <t>Frontline Solutions, LLC</t>
  </si>
  <si>
    <t>461 - Department of Ecology</t>
  </si>
  <si>
    <t>Environmental Science Associates</t>
  </si>
  <si>
    <t>Applied Imagery</t>
  </si>
  <si>
    <t>Asana</t>
  </si>
  <si>
    <t>Avenza</t>
  </si>
  <si>
    <t>BAE Systems</t>
  </si>
  <si>
    <t>CBT Nuggets</t>
  </si>
  <si>
    <t>Centium Software</t>
  </si>
  <si>
    <t>Corel</t>
  </si>
  <si>
    <t>Enkon Information Systems (USA), Inc.</t>
  </si>
  <si>
    <t>Forest2Market, Inc.</t>
  </si>
  <si>
    <t>Geoslope</t>
  </si>
  <si>
    <t>Grammarly</t>
  </si>
  <si>
    <t>IDM</t>
  </si>
  <si>
    <t>iLobby</t>
  </si>
  <si>
    <t>JAM</t>
  </si>
  <si>
    <t>JAVAD</t>
  </si>
  <si>
    <t>JVH</t>
  </si>
  <si>
    <t>Leica Geosystems</t>
  </si>
  <si>
    <t>LINQPad</t>
  </si>
  <si>
    <t>Microsurvey Software Inc.</t>
  </si>
  <si>
    <t>Mosek</t>
  </si>
  <si>
    <t>Neuralog</t>
  </si>
  <si>
    <t>Onset</t>
  </si>
  <si>
    <t>PTC</t>
  </si>
  <si>
    <t>QPS</t>
  </si>
  <si>
    <t>Remsoft</t>
  </si>
  <si>
    <t>Rocket</t>
  </si>
  <si>
    <t>RockWare</t>
  </si>
  <si>
    <t>RSI</t>
  </si>
  <si>
    <t>Saba Software</t>
  </si>
  <si>
    <t>Seequent</t>
  </si>
  <si>
    <t>Sprout Social</t>
  </si>
  <si>
    <t>Stockpile</t>
  </si>
  <si>
    <t>Traxxal Services Inc.</t>
  </si>
  <si>
    <t>Treesize</t>
  </si>
  <si>
    <t>TUI</t>
  </si>
  <si>
    <t>University of Montana</t>
  </si>
  <si>
    <t>URC Ventures, Inc.</t>
  </si>
  <si>
    <t>Washington State Office of the Attorney General (AGO)</t>
  </si>
  <si>
    <t>YubiKey</t>
  </si>
  <si>
    <t>Z Networks</t>
  </si>
  <si>
    <t>Quickbooks</t>
  </si>
  <si>
    <t>Certify/Emburse Inc</t>
  </si>
  <si>
    <t>Sage</t>
  </si>
  <si>
    <t>Sign Now</t>
  </si>
  <si>
    <t>Boardpaq</t>
  </si>
  <si>
    <t>Sage Fixed Assets</t>
  </si>
  <si>
    <t>Columbia Technology Solutions</t>
  </si>
  <si>
    <t>Auditfindings Llc</t>
  </si>
  <si>
    <t>Cast Iron Coding</t>
  </si>
  <si>
    <t>Cbt Nuggets LLC</t>
  </si>
  <si>
    <t>Center for Employment Security Education &amp; Research, Inc.</t>
  </si>
  <si>
    <t>Chargelytics Consulting, LLC</t>
  </si>
  <si>
    <t>Cvent Inc</t>
  </si>
  <si>
    <t>Emagined Security Inc</t>
  </si>
  <si>
    <t>Integrated Solutions Group Inc</t>
  </si>
  <si>
    <t>JSTOR/ITHAKA</t>
  </si>
  <si>
    <t>Lavi Industries</t>
  </si>
  <si>
    <t>Mc Dean Inc</t>
  </si>
  <si>
    <t>Ocean and Coastal Env Sensing</t>
  </si>
  <si>
    <t>Pacific Office Automation Inc</t>
  </si>
  <si>
    <t>Tallan, Inc.</t>
  </si>
  <si>
    <t>Teksetra</t>
  </si>
  <si>
    <t>Unimax Systems Corporation</t>
  </si>
  <si>
    <t>Eaton</t>
  </si>
  <si>
    <t>Evaluationkit (Watermark)</t>
  </si>
  <si>
    <t>Ex Libris (usa)</t>
  </si>
  <si>
    <t>Frontline Technologies Group</t>
  </si>
  <si>
    <t>Malwarebytes</t>
  </si>
  <si>
    <t>ManageEngine Password Manager Pro(PMP)</t>
  </si>
  <si>
    <t>MOJO</t>
  </si>
  <si>
    <t>Nutanix HYCU Data Protection</t>
  </si>
  <si>
    <t>Oclc, Inc.</t>
  </si>
  <si>
    <t>Quantum</t>
  </si>
  <si>
    <t>Rapid7 InsightVM</t>
  </si>
  <si>
    <t>Rave</t>
  </si>
  <si>
    <t>Singlewire</t>
  </si>
  <si>
    <t>Splunk</t>
  </si>
  <si>
    <t>Springshare, Llc.</t>
  </si>
  <si>
    <t>Teaching Strategies, Llc</t>
  </si>
  <si>
    <t>Tenable Nessus Pro</t>
  </si>
  <si>
    <t>Vmware, Inc</t>
  </si>
  <si>
    <t>Zoho Corporation Manageengine ADSelfService Plus (EmPass)</t>
  </si>
  <si>
    <t>Bridge</t>
  </si>
  <si>
    <t>Cidi Labs</t>
  </si>
  <si>
    <t>Docuseek2</t>
  </si>
  <si>
    <t>eRezLife Software</t>
  </si>
  <si>
    <t>Handshake</t>
  </si>
  <si>
    <t>Qless</t>
  </si>
  <si>
    <t>Riipen Networks</t>
  </si>
  <si>
    <t>TargetX</t>
  </si>
  <si>
    <t>Vector Solutions</t>
  </si>
  <si>
    <t>Beyond Trust</t>
  </si>
  <si>
    <t>Tefincom S.A.</t>
  </si>
  <si>
    <t>BMTX, Inc</t>
  </si>
  <si>
    <t>DHC Software</t>
  </si>
  <si>
    <t>De Wolfe Music Library</t>
  </si>
  <si>
    <t>Localize</t>
  </si>
  <si>
    <t>Mediasignage.com</t>
  </si>
  <si>
    <t>Micro-Tel Center</t>
  </si>
  <si>
    <t>VISIX</t>
  </si>
  <si>
    <t>11trees LLC</t>
  </si>
  <si>
    <t>HIPPAVAULT</t>
  </si>
  <si>
    <t>Level 3 Communications, LLC</t>
  </si>
  <si>
    <t>MBS STORE TECHNOLOGY SOLUTIONS</t>
  </si>
  <si>
    <t>NUVENTIVE LLC</t>
  </si>
  <si>
    <t>PEARDECK</t>
  </si>
  <si>
    <t>SITE IMPROVE</t>
  </si>
  <si>
    <t>Christenson Electric Inc</t>
  </si>
  <si>
    <t>CTX Business Solution</t>
  </si>
  <si>
    <t>Dimensional Communications</t>
  </si>
  <si>
    <t>Fire Engine Red Inc</t>
  </si>
  <si>
    <t>GitHub Inc</t>
  </si>
  <si>
    <t>GlobalSign Inc</t>
  </si>
  <si>
    <t>Government Computer Sales</t>
  </si>
  <si>
    <t>iGrad</t>
  </si>
  <si>
    <t>Management Information Technology</t>
  </si>
  <si>
    <t>NinjaRMM LLC</t>
  </si>
  <si>
    <t>Peter D Frix</t>
  </si>
  <si>
    <t>POS Supply Solutions</t>
  </si>
  <si>
    <t>Rockbot Inc</t>
  </si>
  <si>
    <t>Tangent Computer Inc</t>
  </si>
  <si>
    <t>The Myers Briggs Co</t>
  </si>
  <si>
    <t>3MD</t>
  </si>
  <si>
    <t>Azorus</t>
  </si>
  <si>
    <t>Cengage Learning Inc</t>
  </si>
  <si>
    <t>Economic Modeling LLC</t>
  </si>
  <si>
    <t>Freelock Llc</t>
  </si>
  <si>
    <t>Navex Global Inc</t>
  </si>
  <si>
    <t>Orbis Cascade Alliance</t>
  </si>
  <si>
    <t>Rory Douglas</t>
  </si>
  <si>
    <t>Salesforce com Inc</t>
  </si>
  <si>
    <t>Siteimprove Inc</t>
  </si>
  <si>
    <t>Symplicity Corp</t>
  </si>
  <si>
    <t>Wave</t>
  </si>
  <si>
    <t>WOIS The Career Information System</t>
  </si>
  <si>
    <t>CNR, Inc.</t>
  </si>
  <si>
    <t>Structured</t>
  </si>
  <si>
    <t>NuMetrics</t>
  </si>
  <si>
    <t>Kahoots</t>
  </si>
  <si>
    <t>Raz JiJi Technologies</t>
  </si>
  <si>
    <t>infina Technologies, LLC</t>
  </si>
  <si>
    <t>CGTech Corp</t>
  </si>
  <si>
    <t>SimBiotics Software</t>
  </si>
  <si>
    <t>Veriner Software &amp; Technology</t>
  </si>
  <si>
    <t>Cardionics</t>
  </si>
  <si>
    <t>Gaumard Scientific</t>
  </si>
  <si>
    <t>Gum</t>
  </si>
  <si>
    <t>Dynamic Vision</t>
  </si>
  <si>
    <t>MediaLab</t>
  </si>
  <si>
    <t>Synergy Sports</t>
  </si>
  <si>
    <t>Waters Technologies Corp.</t>
  </si>
  <si>
    <t>A Tech Authority</t>
  </si>
  <si>
    <t>Redsift, Inc</t>
  </si>
  <si>
    <t>Book Oven</t>
  </si>
  <si>
    <t>Big Bend CC</t>
  </si>
  <si>
    <t>LDP Associates, Inc.</t>
  </si>
  <si>
    <t>Optrics, Inc.</t>
  </si>
  <si>
    <t>Ad Astra Information Systems</t>
  </si>
  <si>
    <t>AirSlate</t>
  </si>
  <si>
    <t>Childplus</t>
  </si>
  <si>
    <t>Citi Program</t>
  </si>
  <si>
    <t>Dais Inc</t>
  </si>
  <si>
    <t>Explorance Corp</t>
  </si>
  <si>
    <t>Extensis</t>
  </si>
  <si>
    <t>Hal Systems Corp</t>
  </si>
  <si>
    <t>HSI Workplace Compiiance Solutions</t>
  </si>
  <si>
    <t>IdentiSys Inc.</t>
  </si>
  <si>
    <t>Inland Data Services</t>
  </si>
  <si>
    <t>Ipro Tech LLC</t>
  </si>
  <si>
    <t>Justice Tech Solutions</t>
  </si>
  <si>
    <t>Kentico</t>
  </si>
  <si>
    <t>Key Control Holding</t>
  </si>
  <si>
    <t>L.A.B Corporation</t>
  </si>
  <si>
    <t>Paessler AG</t>
  </si>
  <si>
    <t>Piazza</t>
  </si>
  <si>
    <t>Ready Education</t>
  </si>
  <si>
    <t>Redrock Software Corp</t>
  </si>
  <si>
    <t>VoiceThread</t>
  </si>
  <si>
    <t>Washington State Achievement Council</t>
  </si>
  <si>
    <t>Wiris</t>
  </si>
  <si>
    <t>AimTell Inc.</t>
  </si>
  <si>
    <t>AlienVault</t>
  </si>
  <si>
    <t>Augusoft, Inc.</t>
  </si>
  <si>
    <t>BackBlaze</t>
  </si>
  <si>
    <t>copyright.gov</t>
  </si>
  <si>
    <t>GeoTrust</t>
  </si>
  <si>
    <t>Horizon Datasys</t>
  </si>
  <si>
    <t>Intervision</t>
  </si>
  <si>
    <t>KnowBe4</t>
  </si>
  <si>
    <t>LiveChat</t>
  </si>
  <si>
    <t>LocalTel</t>
  </si>
  <si>
    <t>Parallels</t>
  </si>
  <si>
    <t>Puget Sound Hardware</t>
  </si>
  <si>
    <t>Remind101</t>
  </si>
  <si>
    <t xml:space="preserve">RemotePC </t>
  </si>
  <si>
    <t>ShareGate</t>
  </si>
  <si>
    <t>Sweetwater</t>
  </si>
  <si>
    <t>SysAid</t>
  </si>
  <si>
    <t>Hillary Software, Inc.</t>
  </si>
  <si>
    <t>Impero</t>
  </si>
  <si>
    <t>Qualtrics</t>
  </si>
  <si>
    <t>Unicheck</t>
  </si>
  <si>
    <t>Examity</t>
  </si>
  <si>
    <t>Proctorio</t>
  </si>
  <si>
    <t>ACS, an Ai-Media Company</t>
  </si>
  <si>
    <t>Automatic Sync Technologies</t>
  </si>
  <si>
    <t>Azur CART &amp; Captioning</t>
  </si>
  <si>
    <t>LIN Software</t>
  </si>
  <si>
    <t>ADL Data Systems</t>
  </si>
  <si>
    <t>Department of Information Services</t>
  </si>
  <si>
    <t>Alixa</t>
  </si>
  <si>
    <t>Eventsquid LLC</t>
  </si>
  <si>
    <t>Accushield</t>
  </si>
  <si>
    <t>INNOVATIVE INTERFACES INCORP</t>
  </si>
  <si>
    <t>BACKSTAGE LIBRARY WORKS</t>
  </si>
  <si>
    <t>CUTTING EDGE COMMUNICATIONS INC</t>
  </si>
  <si>
    <t>Matthew Edwards</t>
  </si>
  <si>
    <t>PARKER SOFTWARE INC</t>
  </si>
  <si>
    <t>Ancestry.com</t>
  </si>
  <si>
    <t>CENGAGE LEARNING</t>
  </si>
  <si>
    <t>VOTING WORKS</t>
  </si>
  <si>
    <t>Beneficient Technology Inc</t>
  </si>
  <si>
    <t>XRLIBRARIES</t>
  </si>
  <si>
    <t>Sonocent LLC</t>
  </si>
  <si>
    <t>Max IT, LLC</t>
  </si>
  <si>
    <t>00220</t>
  </si>
  <si>
    <t xml:space="preserve">Employment and Income Verification &amp; Public Records Search Services </t>
  </si>
  <si>
    <t>06821</t>
  </si>
  <si>
    <t xml:space="preserve">Spoken Language Interpreter Services - IPI, OPI, and VRI (CBA) </t>
  </si>
  <si>
    <t>08321</t>
  </si>
  <si>
    <t>NASPO ValuePoint IT Research &amp; Advisory Services</t>
  </si>
  <si>
    <t>14922</t>
  </si>
  <si>
    <t>Software Value Added Reseller (SVAR) 2022</t>
  </si>
  <si>
    <t>15622</t>
  </si>
  <si>
    <t>Mailing Equipment, Supplies, and Maintenance</t>
  </si>
  <si>
    <t>Security Alarm Technology Services</t>
  </si>
  <si>
    <t>00210</t>
  </si>
  <si>
    <t>Seasonal Influenza and Other Vaccinations</t>
  </si>
  <si>
    <t>MMCAP PARTICIPANT</t>
  </si>
  <si>
    <t>MN</t>
  </si>
  <si>
    <t>WA NASPO LEAD</t>
  </si>
  <si>
    <t>WA</t>
  </si>
  <si>
    <t>00519</t>
  </si>
  <si>
    <t xml:space="preserve">Tires, Tubes &amp; Services </t>
  </si>
  <si>
    <t>NASPO PARTICIPANT</t>
  </si>
  <si>
    <t>IA</t>
  </si>
  <si>
    <t>WA COOPERATIVE LEAD</t>
  </si>
  <si>
    <t>00812</t>
  </si>
  <si>
    <t xml:space="preserve">Janitorial/Industrial Paper Supplies - Green                               </t>
  </si>
  <si>
    <t>ORCPP PARTICIPANT</t>
  </si>
  <si>
    <t>OR</t>
  </si>
  <si>
    <t>00820</t>
  </si>
  <si>
    <t>Refuse Management Equipment</t>
  </si>
  <si>
    <t>SOURCEWELL PARTICIPANT</t>
  </si>
  <si>
    <t>00917</t>
  </si>
  <si>
    <t>Automatic External Defibrillator</t>
  </si>
  <si>
    <t>00920</t>
  </si>
  <si>
    <t>Dental Products and Services</t>
  </si>
  <si>
    <t>01017</t>
  </si>
  <si>
    <t>Professional Grade Tools and Diagnostic Equipment</t>
  </si>
  <si>
    <t>OK</t>
  </si>
  <si>
    <t>01018</t>
  </si>
  <si>
    <t>Facilities Maintenance, Repair, and Operations (MRO) &amp; Industrial Supplies</t>
  </si>
  <si>
    <t>01020</t>
  </si>
  <si>
    <t>Heavy Construction Equipment</t>
  </si>
  <si>
    <t>ID</t>
  </si>
  <si>
    <t>02620</t>
  </si>
  <si>
    <t>Restroom and Shower Facility Solutions</t>
  </si>
  <si>
    <t>NV</t>
  </si>
  <si>
    <t>03719</t>
  </si>
  <si>
    <t>NASPO Emergency Light Bars</t>
  </si>
  <si>
    <t>03720</t>
  </si>
  <si>
    <t xml:space="preserve">Body Armor and Ballistic-Resistant Protective Products  </t>
  </si>
  <si>
    <t>CO</t>
  </si>
  <si>
    <t>04118</t>
  </si>
  <si>
    <t>Condoms and Related Products</t>
  </si>
  <si>
    <t>04120</t>
  </si>
  <si>
    <t>Non-DOT Drug Testing</t>
  </si>
  <si>
    <t>04216</t>
  </si>
  <si>
    <t>Park &amp; Recreation/Playground Equipment</t>
  </si>
  <si>
    <t>UT</t>
  </si>
  <si>
    <t>04818</t>
  </si>
  <si>
    <t>Medical Products</t>
  </si>
  <si>
    <t>05318</t>
  </si>
  <si>
    <t>Pharmaceutical Reverse Distribution</t>
  </si>
  <si>
    <t>05420</t>
  </si>
  <si>
    <t>DOT Drug Testing</t>
  </si>
  <si>
    <t>05619</t>
  </si>
  <si>
    <t>Statewide Vehicle Rental -  NASPO</t>
  </si>
  <si>
    <t>05820</t>
  </si>
  <si>
    <t>Computer Equipment, related Peripherals &amp; Services (NVP)</t>
  </si>
  <si>
    <t>06121</t>
  </si>
  <si>
    <t xml:space="preserve">Street Sweeper Vehicles, Various Sizes </t>
  </si>
  <si>
    <t xml:space="preserve">  </t>
  </si>
  <si>
    <t>06318</t>
  </si>
  <si>
    <t>Formula Rebates for Women, Infants, and Children (WIC)</t>
  </si>
  <si>
    <t>06719</t>
  </si>
  <si>
    <t>Transit Buses</t>
  </si>
  <si>
    <t>07215</t>
  </si>
  <si>
    <t>Laboratory Equipment and Supplies</t>
  </si>
  <si>
    <t>07614</t>
  </si>
  <si>
    <t xml:space="preserve">OR-NASPO Lodging Program                                                 </t>
  </si>
  <si>
    <t>09821</t>
  </si>
  <si>
    <t xml:space="preserve">Spoken Language Interpreter Services - IPI, OPI, and VRI (NASPO) </t>
  </si>
  <si>
    <t>NM</t>
  </si>
  <si>
    <t>10421</t>
  </si>
  <si>
    <t xml:space="preserve">Small Package Delivery   </t>
  </si>
  <si>
    <t>12621</t>
  </si>
  <si>
    <t>NASPO  Automotive Parts</t>
  </si>
  <si>
    <t>CA</t>
  </si>
  <si>
    <t>13022</t>
  </si>
  <si>
    <t>Cars, Trucks, Vans, SUVs, Cab Chassis, &amp; Other Vehicles</t>
  </si>
  <si>
    <t>AZ</t>
  </si>
  <si>
    <t>15222</t>
  </si>
  <si>
    <t>Walk-In Building Supplies</t>
  </si>
  <si>
    <t>18722</t>
  </si>
  <si>
    <t xml:space="preserve">Online Auction Services </t>
  </si>
  <si>
    <t>19322</t>
  </si>
  <si>
    <t>Ambulances and Emergency Vehicles</t>
  </si>
  <si>
    <t>20522</t>
  </si>
  <si>
    <t>Fleet Management Services</t>
  </si>
  <si>
    <t>MI</t>
  </si>
  <si>
    <t>21422</t>
  </si>
  <si>
    <t>Office Furniture and Related Services</t>
  </si>
  <si>
    <t>22523</t>
  </si>
  <si>
    <t>24323</t>
  </si>
  <si>
    <t>Contract Number</t>
  </si>
  <si>
    <t>Start Date</t>
  </si>
  <si>
    <t>Cooperative Description</t>
  </si>
  <si>
    <t>Cooperative Lead State</t>
  </si>
  <si>
    <t xml:space="preserve">Contract </t>
  </si>
  <si>
    <t>Confirm IT Tower</t>
  </si>
  <si>
    <t/>
  </si>
  <si>
    <t>yes</t>
  </si>
  <si>
    <t>ASCEND CONSULTING SERVICES LLC</t>
  </si>
  <si>
    <t>BALD KING LLC</t>
  </si>
  <si>
    <t>BERRY DUNN MCNEIL &amp; PARKER, LLC</t>
  </si>
  <si>
    <t>BONSAI MEDIA GROUP</t>
  </si>
  <si>
    <t>CGI TECHNOLOGIES AND SOLUTIONS INC.</t>
  </si>
  <si>
    <t>CHARIOT CREATIVE, INC.</t>
  </si>
  <si>
    <t>COMMUNICATIONS SUPPLY CORPORATION</t>
  </si>
  <si>
    <t>CONVERGINT TECHNOLOGIES, LLC</t>
  </si>
  <si>
    <t>EIGHT ELEVEN GROUP, LLC</t>
  </si>
  <si>
    <t>EQUIFAX WORKFORCE SOLUTIONS LLC</t>
  </si>
  <si>
    <t>Faye Business Systems</t>
  </si>
  <si>
    <t>FIRE PROTECTION SPECIALISTS, LLC</t>
  </si>
  <si>
    <t>JOLTFED, LLC</t>
  </si>
  <si>
    <t>MA COOK CORPORATION</t>
  </si>
  <si>
    <t>MH CORBIN LLC</t>
  </si>
  <si>
    <t>ODP BUSINESS SOLUTIONS, LLC</t>
  </si>
  <si>
    <t>PRO-WEST &amp; ASSOCIATES</t>
  </si>
  <si>
    <t>SAL MILITELLO INC</t>
  </si>
  <si>
    <t>SECURITAS TECHNOLOGY CORPORATION</t>
  </si>
  <si>
    <t>SWARCO MCCAIN, INC.</t>
  </si>
  <si>
    <t xml:space="preserve">NASPO ValuePoint Information Security Services </t>
  </si>
  <si>
    <t>05720</t>
  </si>
  <si>
    <t>Public Safety/Law Enforcement Video Products, Services and Solutions</t>
  </si>
  <si>
    <t>14822</t>
  </si>
  <si>
    <t>IT Project Management Services</t>
  </si>
  <si>
    <t>16322</t>
  </si>
  <si>
    <t>IT Development</t>
  </si>
  <si>
    <t>21522</t>
  </si>
  <si>
    <t xml:space="preserve">NASPO Valuepoint Information Security Services Data Breach </t>
  </si>
  <si>
    <t>24223</t>
  </si>
  <si>
    <t>Security and Fire Protection Services</t>
  </si>
  <si>
    <t>25523</t>
  </si>
  <si>
    <t>Toll-Free Calling and Support Services</t>
  </si>
  <si>
    <t>IT SERVICES AND IT CONSULTING</t>
  </si>
  <si>
    <t>JUSTICE SYSTEMS CORPORATION</t>
  </si>
  <si>
    <t>A&amp;T SYSTEMS, INC</t>
  </si>
  <si>
    <t>LEDESMA ASSOCIATES, LLC</t>
  </si>
  <si>
    <t>AVTEC, LLC</t>
  </si>
  <si>
    <t>FOURCORNERS TRANSLATION LLC</t>
  </si>
  <si>
    <t>DMT SOLUTIONS GLOBAL CORPORATION</t>
  </si>
  <si>
    <t>COALFIRE SYSTEMS, INC.</t>
  </si>
  <si>
    <t>FLEXIT</t>
  </si>
  <si>
    <t>PROVOKE SOLUTIONS LLC</t>
  </si>
  <si>
    <t>VIVID COMPANY</t>
  </si>
  <si>
    <t>AG CONSULTING PARTNERS INC.</t>
  </si>
  <si>
    <t>FRANCOTYP-POSTALIA, INC.</t>
  </si>
  <si>
    <t>CYBORG MOBILE</t>
  </si>
  <si>
    <t>NETWORK CRAZE TECHNOLOGIES, INC.</t>
  </si>
  <si>
    <t>INSTANTSERVE LLC</t>
  </si>
  <si>
    <t>110 HOLDINGS, LLC</t>
  </si>
  <si>
    <t>INFORMATION RESOURCE GROUP, INC.</t>
  </si>
  <si>
    <t>SHARESQUARED, INC.</t>
  </si>
  <si>
    <t>AUGUST CREATIVE LLC</t>
  </si>
  <si>
    <t>BLUE SAPPHIRE, INC.</t>
  </si>
  <si>
    <t>SBH CONSULTING</t>
  </si>
  <si>
    <t>PEOPLE TECH GROUP</t>
  </si>
  <si>
    <t>IT Master Contracts and Tower Data Active as of FY 2025</t>
  </si>
  <si>
    <t>04618</t>
  </si>
  <si>
    <t>Radio Frequency Identification Solutions (RFID)</t>
  </si>
  <si>
    <t>05224</t>
  </si>
  <si>
    <t>NASPO Electric Vehicle Charging Stations Equipment and Services</t>
  </si>
  <si>
    <t>08625</t>
  </si>
  <si>
    <t>TIME LEAVE AND ATTENDANCE SOLUTION</t>
  </si>
  <si>
    <t>23023</t>
  </si>
  <si>
    <t>Electronic Health Records</t>
  </si>
  <si>
    <t>24123</t>
  </si>
  <si>
    <t>Survey and Mapping Equipment and Supplies</t>
  </si>
  <si>
    <t>26723</t>
  </si>
  <si>
    <t xml:space="preserve">Multi-Function Devices and Related Software, Services, and Cloud Solutions </t>
  </si>
  <si>
    <t>29023</t>
  </si>
  <si>
    <t>Illumination Transportation and Traffic Systems</t>
  </si>
  <si>
    <t>DESCO ELECTRONICS CORP.</t>
  </si>
  <si>
    <t>CARAHSOFT TECHNOLOGY CORPORATION</t>
  </si>
  <si>
    <t>UNISYS CORPORATION</t>
  </si>
  <si>
    <t>CISCO SYSTEMS, INC.</t>
  </si>
  <si>
    <t>PALO ALTO NETWORKS, INC.</t>
  </si>
  <si>
    <t>OFFICE DEPOT</t>
  </si>
  <si>
    <t>RICOH USA, INC.</t>
  </si>
  <si>
    <t>ACCEL BI CORPORATION</t>
  </si>
  <si>
    <t>EVERON, LLC.</t>
  </si>
  <si>
    <t>XEROONE SYSTEMS LLC</t>
  </si>
  <si>
    <t>NATIONAL CAR CHARGING LLC</t>
  </si>
  <si>
    <t>SOLUTIONS RESOURCE, LLC.</t>
  </si>
  <si>
    <t>EFLOW SYSTEMS LLC</t>
  </si>
  <si>
    <t>ANTHRO-TECH, INC.</t>
  </si>
  <si>
    <t>INTEGRATED SOLUTIONS GROUP, LLC</t>
  </si>
  <si>
    <t>BLUEBERRY TECHNOLOGIES LLC</t>
  </si>
  <si>
    <t>AETEA INFORMATION TECHNOLOGY, INC.</t>
  </si>
  <si>
    <t>LEGACY SOLUTIONS CORP</t>
  </si>
  <si>
    <t>RANGER INFORMATION TECHNOLOGY SPECIALISTS</t>
  </si>
  <si>
    <t>CANON U.S.A., INC.</t>
  </si>
  <si>
    <t>ROBOYO USA INC.</t>
  </si>
  <si>
    <t>MY3TECH INC</t>
  </si>
  <si>
    <t>COMPUTER CONSULTANTS INTERNATIONAL, INC.</t>
  </si>
  <si>
    <t>SHARP ELECTRONICS CORPORATION</t>
  </si>
  <si>
    <t>LONG BUILDING TECHNOLOGIES</t>
  </si>
  <si>
    <t>BRIDGE DATA SOLUTIONS</t>
  </si>
  <si>
    <t>MARS TECH SOLUTIONS LLC</t>
  </si>
  <si>
    <t>TECHNOLOGY MANAGEMENT SOLUTIONS INC</t>
  </si>
  <si>
    <t>LAUNCH CONSULTING LLC</t>
  </si>
  <si>
    <t>STONE SECURITY LLC, A BEARCOM COMPANY</t>
  </si>
  <si>
    <t>ZETRON, INC.</t>
  </si>
  <si>
    <t>8X8</t>
  </si>
  <si>
    <t>ORACLE</t>
  </si>
  <si>
    <t>CANNON CONSTRUCTION, LLC</t>
  </si>
  <si>
    <t>CAPTECH VENTURES, INC.</t>
  </si>
  <si>
    <t>COULOIR CONSULTING</t>
  </si>
  <si>
    <t>BISOFT CONSULTANCY SERVICES LLC</t>
  </si>
  <si>
    <t>DEVCARE SOLUTIONS</t>
  </si>
  <si>
    <t>MPH INDUSTRIES, INC.</t>
  </si>
  <si>
    <t>NOKIA OF AMERICA CORPORATION</t>
  </si>
  <si>
    <t>ALLIANCE USHOLDCO 2, INC.</t>
  </si>
  <si>
    <t>GETAC, INC.</t>
  </si>
  <si>
    <t>ZEBRA TECHNOLOGIES INTERNATIONAL, LLC</t>
  </si>
  <si>
    <t>EPIPHANY BUSINESS SOLUTIONS</t>
  </si>
  <si>
    <t>ACER AMERICA CORP</t>
  </si>
  <si>
    <t>MILESTONE TECHNOLOGY, INC.</t>
  </si>
  <si>
    <t>SHOOP CUSTOM ENTERPRISES LLC</t>
  </si>
  <si>
    <t>COOLSOFT LLC</t>
  </si>
  <si>
    <t>SOPHUS IT SOLUTIONS</t>
  </si>
  <si>
    <t>L3HARRIS TECHNOLOGIES, INC.</t>
  </si>
  <si>
    <t>CONTINUANT, INC.</t>
  </si>
  <si>
    <t>KYNDRYL, INC.</t>
  </si>
  <si>
    <t>BASYS SOLUTIONS LLC</t>
  </si>
  <si>
    <t>MATRIX INFOTECH LLC</t>
  </si>
  <si>
    <t>PROJECT CORPS LLC</t>
  </si>
  <si>
    <t>FRONTIER STRATEGIES, INC.</t>
  </si>
  <si>
    <t>CREMA DEVELOPMENT LLC</t>
  </si>
  <si>
    <t>ANCHOR DATA SYSTEMS</t>
  </si>
  <si>
    <t>IDIS AMERICAS, INC.</t>
  </si>
  <si>
    <t>C2S TECHNOLOGIES INC.</t>
  </si>
  <si>
    <t>TRIOPTUS LLC</t>
  </si>
  <si>
    <t>REDMOND TECHNOLOGY PARTNERS</t>
  </si>
  <si>
    <t>AIWAYSION INC</t>
  </si>
  <si>
    <t>EVERGREEN ITS, INC.</t>
  </si>
  <si>
    <t>PI VARIABLES, INC.</t>
  </si>
  <si>
    <t>SIERRA TRANSPORTATION &amp; TECHNOLOGIES</t>
  </si>
  <si>
    <t>PANASONIC CORPORATION OF NORTH AMERICA</t>
  </si>
  <si>
    <t>JESSE REGALADO</t>
  </si>
  <si>
    <t>CONSERVATION BIOLOGY INSTITUTE</t>
  </si>
  <si>
    <t>TANGARA TECHNOLOGIES</t>
  </si>
  <si>
    <t>RAJ TECHNOLOGIES INC.</t>
  </si>
  <si>
    <t>STRATEGIC SYSTEMS, INC.</t>
  </si>
  <si>
    <t>INTERVISION</t>
  </si>
  <si>
    <t>Year Start</t>
  </si>
  <si>
    <t>LASAI TECHNOLOGIES, LLC.</t>
  </si>
  <si>
    <t>FELLOW TECHNOLOGIES INC.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</si>
</sst>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_);[Red]\(&quot;$&quot;#,##0\)"/>
    <numFmt numFmtId="44" formatCode="_(&quot;$&quot;* #,##0.00_);_(&quot;$&quot;* \(#,##0.00\);_(&quot;$&quot;* &quot;-&quot;??_);_(@_)"/>
    <numFmt numFmtId="43" formatCode="_(* #,##0.00_);_(* \(#,##0.00\);_(* &quot;-&quot;??_);_(@_)"/>
    <numFmt numFmtId="164" formatCode="&quot;$&quot;#,##0.00"/>
    <numFmt numFmtId="165" formatCode="mm/dd/yyyy"/>
    <numFmt numFmtId="166" formatCode="_(* #,##0_);_(* \(#,##0\);_(* &quot;-&quot;??_);_(@_)"/>
    <numFmt numFmtId="167" formatCode="_(&quot;$&quot;* #,##0.0_);_(&quot;$&quot;* \(#,##0.0\);_(&quot;$&quot;* &quot;-&quot;??_);_(@_)"/>
    <numFmt numFmtId="168" formatCode="00###"/>
  </numFmts>
  <fonts count="14" x14ac:knownFonts="1">
    <font>
      <sz val="11"/>
      <color theme="1"/>
      <name val="Calibri"/>
      <family val="2"/>
      <scheme val="minor"/>
    </font>
    <font>
      <b/>
      <sz val="11"/>
      <color theme="1"/>
      <name val="Calibri"/>
      <family val="2"/>
      <scheme val="minor"/>
    </font>
    <font>
      <sz val="10"/>
      <name val="Arial"/>
      <family val="2"/>
    </font>
    <font>
      <u/>
      <sz val="10"/>
      <color indexed="12"/>
      <name val="Arial"/>
      <family val="2"/>
    </font>
    <font>
      <sz val="10"/>
      <name val="Microsoft Sans Serif"/>
      <family val="2"/>
    </font>
    <font>
      <b/>
      <sz val="11"/>
      <color indexed="8"/>
      <name val="Calibri"/>
      <family val="2"/>
    </font>
    <font>
      <sz val="11"/>
      <name val="Calibri"/>
      <family val="2"/>
      <scheme val="minor"/>
    </font>
    <font>
      <sz val="10"/>
      <color rgb="FF000000"/>
      <name val="Arial"/>
      <family val="2"/>
    </font>
    <font>
      <sz val="11"/>
      <color theme="1"/>
      <name val="Calibri"/>
      <family val="2"/>
      <scheme val="minor"/>
    </font>
    <font>
      <sz val="11"/>
      <color theme="1"/>
      <name val="Calibri"/>
      <family val="2"/>
      <scheme val="minor"/>
    </font>
    <font>
      <sz val="18"/>
      <color theme="3"/>
      <name val="Cambria"/>
      <family val="2"/>
      <scheme val="major"/>
    </font>
    <font>
      <b/>
      <sz val="10"/>
      <color theme="0"/>
      <name val="Franklin Gothic Book"/>
      <family val="2"/>
    </font>
    <font>
      <sz val="8"/>
      <name val="Calibri"/>
      <family val="2"/>
      <scheme val="minor"/>
    </font>
    <font>
      <sz val="11"/>
      <color theme="1"/>
      <name val="Calibri"/>
      <scheme val="minor"/>
    </font>
  </fonts>
  <fills count="9">
    <fill>
      <patternFill patternType="none"/>
    </fill>
    <fill>
      <patternFill patternType="gray125"/>
    </fill>
    <fill>
      <patternFill patternType="solid">
        <fgColor theme="5" tint="0.59999389629810485"/>
        <bgColor indexed="64"/>
      </patternFill>
    </fill>
    <fill>
      <patternFill patternType="solid">
        <fgColor theme="0"/>
        <bgColor indexed="64"/>
      </patternFill>
    </fill>
    <fill>
      <patternFill patternType="solid">
        <fgColor theme="7" tint="0.39997558519241921"/>
        <bgColor indexed="64"/>
      </patternFill>
    </fill>
    <fill>
      <patternFill patternType="solid">
        <fgColor rgb="FF00B0F0"/>
        <bgColor indexed="64"/>
      </patternFill>
    </fill>
    <fill>
      <patternFill patternType="solid">
        <fgColor rgb="FFFFC000"/>
        <bgColor indexed="64"/>
      </patternFill>
    </fill>
    <fill>
      <patternFill patternType="solid">
        <fgColor theme="0" tint="-0.499984740745262"/>
        <bgColor indexed="64"/>
      </patternFill>
    </fill>
    <fill>
      <patternFill patternType="solid">
        <fgColor rgb="FFFFFF00"/>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theme="1" tint="0.24994659260841701"/>
      </left>
      <right style="thin">
        <color theme="1" tint="0.24994659260841701"/>
      </right>
      <top style="thin">
        <color theme="1" tint="0.24994659260841701"/>
      </top>
      <bottom style="thin">
        <color theme="1" tint="0.24994659260841701"/>
      </bottom>
      <diagonal/>
    </border>
    <border>
      <left style="thin">
        <color indexed="64"/>
      </left>
      <right/>
      <top/>
      <bottom/>
      <diagonal/>
    </border>
    <border>
      <left style="thin">
        <color indexed="64"/>
      </left>
      <right style="thin">
        <color indexed="64"/>
      </right>
      <top/>
      <bottom/>
      <diagonal/>
    </border>
    <border>
      <left style="thin">
        <color theme="1" tint="0.24994659260841701"/>
      </left>
      <right style="thin">
        <color theme="1" tint="0.24994659260841701"/>
      </right>
      <top style="thin">
        <color theme="1" tint="0.24994659260841701"/>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s>
  <cellStyleXfs count="13">
    <xf numFmtId="0" fontId="0" fillId="0" borderId="0"/>
    <xf numFmtId="0" fontId="2" fillId="0" borderId="0"/>
    <xf numFmtId="43" fontId="2" fillId="0" borderId="0" applyFont="0" applyFill="0" applyBorder="0" applyAlignment="0" applyProtection="0"/>
    <xf numFmtId="0" fontId="2" fillId="0" borderId="0"/>
    <xf numFmtId="0" fontId="3" fillId="0" borderId="0" applyNumberFormat="0" applyFill="0" applyBorder="0" applyAlignment="0" applyProtection="0">
      <alignment vertical="top"/>
      <protection locked="0"/>
    </xf>
    <xf numFmtId="0" fontId="4" fillId="0" borderId="0"/>
    <xf numFmtId="0" fontId="4" fillId="0" borderId="0"/>
    <xf numFmtId="0" fontId="4" fillId="0" borderId="0"/>
    <xf numFmtId="0" fontId="7" fillId="0" borderId="0"/>
    <xf numFmtId="9"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10" fillId="0" borderId="0" applyNumberFormat="0" applyFill="0" applyBorder="0" applyAlignment="0" applyProtection="0"/>
  </cellStyleXfs>
  <cellXfs count="130">
    <xf numFmtId="0" fontId="0" fillId="0" borderId="0" xfId="0"/>
    <xf numFmtId="0" fontId="0" fillId="0" borderId="0" xfId="0" applyBorder="1"/>
    <xf numFmtId="0" fontId="5" fillId="0" borderId="1" xfId="0" applyNumberFormat="1" applyFont="1" applyFill="1" applyBorder="1" applyAlignment="1" applyProtection="1">
      <alignment horizontal="left" vertical="top" wrapText="1"/>
    </xf>
    <xf numFmtId="0" fontId="0" fillId="0" borderId="0" xfId="0" applyAlignment="1">
      <alignment vertical="top" readingOrder="1"/>
    </xf>
    <xf numFmtId="0" fontId="0" fillId="3" borderId="2" xfId="0" applyFill="1" applyBorder="1" applyAlignment="1">
      <alignment horizontal="left" vertical="top" wrapText="1" readingOrder="1"/>
    </xf>
    <xf numFmtId="0" fontId="0" fillId="3" borderId="2" xfId="0" applyFill="1" applyBorder="1" applyAlignment="1">
      <alignment horizontal="left" vertical="top" readingOrder="1"/>
    </xf>
    <xf numFmtId="164" fontId="1" fillId="4" borderId="0" xfId="0" applyNumberFormat="1" applyFont="1" applyFill="1" applyAlignment="1" applyProtection="1">
      <alignment vertical="top" wrapText="1"/>
      <protection locked="0"/>
    </xf>
    <xf numFmtId="164" fontId="5" fillId="4" borderId="3" xfId="0" applyNumberFormat="1" applyFont="1" applyFill="1" applyBorder="1" applyAlignment="1" applyProtection="1">
      <alignment horizontal="left" vertical="top" wrapText="1"/>
      <protection locked="0"/>
    </xf>
    <xf numFmtId="0" fontId="0" fillId="4" borderId="2" xfId="0" applyFill="1" applyBorder="1" applyAlignment="1">
      <alignment horizontal="left" vertical="top" wrapText="1" readingOrder="1"/>
    </xf>
    <xf numFmtId="0" fontId="0" fillId="4" borderId="2" xfId="0" applyFill="1" applyBorder="1" applyAlignment="1">
      <alignment horizontal="left" vertical="top" readingOrder="1"/>
    </xf>
    <xf numFmtId="0" fontId="6" fillId="4" borderId="2" xfId="0" applyFont="1" applyFill="1" applyBorder="1" applyAlignment="1">
      <alignment horizontal="left" vertical="top" wrapText="1" readingOrder="1"/>
    </xf>
    <xf numFmtId="164" fontId="0" fillId="0" borderId="0" xfId="0" applyNumberFormat="1" applyAlignment="1" applyProtection="1">
      <alignment vertical="top"/>
      <protection locked="0"/>
    </xf>
    <xf numFmtId="0" fontId="0" fillId="0" borderId="0" xfId="0" applyFill="1" applyBorder="1" applyAlignment="1">
      <alignment horizontal="left" vertical="top" wrapText="1" readingOrder="1"/>
    </xf>
    <xf numFmtId="0" fontId="0" fillId="0" borderId="0" xfId="0" applyFill="1" applyAlignment="1">
      <alignment vertical="top" readingOrder="1"/>
    </xf>
    <xf numFmtId="0" fontId="1" fillId="0" borderId="4" xfId="0" applyFont="1" applyBorder="1" applyAlignment="1">
      <alignment horizontal="left" vertical="top" wrapText="1" readingOrder="1"/>
    </xf>
    <xf numFmtId="0" fontId="1" fillId="0" borderId="4" xfId="0" applyFont="1" applyBorder="1" applyAlignment="1">
      <alignment horizontal="left" vertical="top" readingOrder="1"/>
    </xf>
    <xf numFmtId="10" fontId="5" fillId="4" borderId="3" xfId="9" applyNumberFormat="1" applyFont="1" applyFill="1" applyBorder="1" applyAlignment="1" applyProtection="1">
      <alignment horizontal="left" vertical="top" wrapText="1"/>
      <protection locked="0"/>
    </xf>
    <xf numFmtId="10" fontId="5" fillId="4" borderId="3" xfId="0" applyNumberFormat="1" applyFont="1" applyFill="1" applyBorder="1" applyAlignment="1" applyProtection="1">
      <alignment horizontal="left" vertical="top" wrapText="1"/>
      <protection locked="0"/>
    </xf>
    <xf numFmtId="0" fontId="0" fillId="4" borderId="0" xfId="0" applyFill="1" applyAlignment="1">
      <alignment vertical="top" wrapText="1" readingOrder="1"/>
    </xf>
    <xf numFmtId="164" fontId="0" fillId="0" borderId="0" xfId="0" applyNumberFormat="1" applyBorder="1" applyAlignment="1" applyProtection="1">
      <alignment horizontal="right" vertical="top" wrapText="1"/>
      <protection locked="0"/>
    </xf>
    <xf numFmtId="10" fontId="0" fillId="0" borderId="0" xfId="9" applyNumberFormat="1" applyFont="1" applyAlignment="1" applyProtection="1">
      <alignment horizontal="center" vertical="top"/>
      <protection hidden="1"/>
    </xf>
    <xf numFmtId="10" fontId="0" fillId="0" borderId="0" xfId="9" applyNumberFormat="1" applyFont="1" applyAlignment="1" applyProtection="1">
      <alignment horizontal="center" vertical="top"/>
      <protection locked="0"/>
    </xf>
    <xf numFmtId="10" fontId="0" fillId="0" borderId="0" xfId="0" applyNumberFormat="1" applyAlignment="1" applyProtection="1">
      <alignment horizontal="center" vertical="top"/>
      <protection locked="0"/>
    </xf>
    <xf numFmtId="0" fontId="0" fillId="0" borderId="0" xfId="0" applyNumberFormat="1" applyBorder="1" applyAlignment="1" applyProtection="1">
      <alignment horizontal="right" vertical="top" wrapText="1"/>
      <protection locked="0"/>
    </xf>
    <xf numFmtId="0" fontId="0" fillId="0" borderId="0" xfId="0" applyNumberFormat="1" applyBorder="1" applyAlignment="1" applyProtection="1">
      <alignment vertical="top" wrapText="1"/>
      <protection locked="0"/>
    </xf>
    <xf numFmtId="164" fontId="0" fillId="0" borderId="0" xfId="0" applyNumberFormat="1" applyAlignment="1" applyProtection="1">
      <alignment vertical="top"/>
      <protection hidden="1"/>
    </xf>
    <xf numFmtId="0" fontId="0" fillId="0" borderId="0" xfId="0" applyNumberFormat="1" applyBorder="1" applyAlignment="1" applyProtection="1">
      <alignment horizontal="left" vertical="top" wrapText="1"/>
      <protection locked="0"/>
    </xf>
    <xf numFmtId="165" fontId="0" fillId="0" borderId="0" xfId="0" applyNumberFormat="1" applyAlignment="1" applyProtection="1">
      <alignment horizontal="center" vertical="top"/>
      <protection locked="0"/>
    </xf>
    <xf numFmtId="165" fontId="0" fillId="0" borderId="0" xfId="0" applyNumberFormat="1" applyAlignment="1" applyProtection="1">
      <alignment horizontal="center" vertical="top" wrapText="1"/>
      <protection locked="0"/>
    </xf>
    <xf numFmtId="164" fontId="5" fillId="0" borderId="3" xfId="0" applyNumberFormat="1" applyFont="1" applyFill="1" applyBorder="1" applyAlignment="1" applyProtection="1">
      <alignment horizontal="left" vertical="top" wrapText="1"/>
      <protection locked="0"/>
    </xf>
    <xf numFmtId="0" fontId="0" fillId="0" borderId="5" xfId="0" applyFill="1" applyBorder="1" applyAlignment="1">
      <alignment horizontal="left" vertical="top" readingOrder="1"/>
    </xf>
    <xf numFmtId="0" fontId="0" fillId="0" borderId="5" xfId="0" applyFill="1" applyBorder="1" applyAlignment="1">
      <alignment horizontal="left" vertical="top" wrapText="1" readingOrder="1"/>
    </xf>
    <xf numFmtId="0" fontId="1" fillId="2" borderId="0" xfId="0" applyFont="1" applyFill="1" applyBorder="1" applyAlignment="1">
      <alignment wrapText="1"/>
    </xf>
    <xf numFmtId="0" fontId="0" fillId="0" borderId="0" xfId="0" applyFont="1" applyBorder="1" applyAlignment="1">
      <alignment horizontal="left" wrapText="1"/>
    </xf>
    <xf numFmtId="0" fontId="6" fillId="0" borderId="0" xfId="0" applyFont="1" applyFill="1" applyBorder="1" applyAlignment="1">
      <alignment vertical="top" wrapText="1"/>
    </xf>
    <xf numFmtId="0" fontId="1" fillId="0" borderId="6" xfId="0" applyFont="1" applyFill="1" applyBorder="1" applyAlignment="1">
      <alignment horizontal="center"/>
    </xf>
    <xf numFmtId="0" fontId="0" fillId="0" borderId="0" xfId="0" applyFont="1" applyFill="1" applyBorder="1" applyAlignment="1">
      <alignment horizontal="left"/>
    </xf>
    <xf numFmtId="0" fontId="0" fillId="0" borderId="0" xfId="0" applyFont="1" applyFill="1" applyBorder="1" applyAlignment="1">
      <alignment horizontal="left" wrapText="1"/>
    </xf>
    <xf numFmtId="0" fontId="1" fillId="4" borderId="7" xfId="0" applyNumberFormat="1" applyFont="1" applyFill="1" applyBorder="1" applyAlignment="1" applyProtection="1">
      <alignment horizontal="left" vertical="center" wrapText="1"/>
      <protection locked="0"/>
    </xf>
    <xf numFmtId="0" fontId="1" fillId="4" borderId="7" xfId="0" applyNumberFormat="1" applyFont="1" applyFill="1" applyBorder="1" applyAlignment="1" applyProtection="1">
      <alignment horizontal="center" vertical="center" wrapText="1"/>
      <protection locked="0"/>
    </xf>
    <xf numFmtId="164" fontId="5" fillId="4" borderId="7" xfId="0" applyNumberFormat="1" applyFont="1" applyFill="1" applyBorder="1" applyAlignment="1" applyProtection="1">
      <alignment horizontal="center" vertical="center" wrapText="1"/>
      <protection locked="0"/>
    </xf>
    <xf numFmtId="0" fontId="5" fillId="0" borderId="7" xfId="0" applyNumberFormat="1" applyFont="1" applyFill="1" applyBorder="1" applyAlignment="1" applyProtection="1">
      <alignment horizontal="center" vertical="center" wrapText="1"/>
      <protection locked="0"/>
    </xf>
    <xf numFmtId="165" fontId="5" fillId="3" borderId="7" xfId="0" applyNumberFormat="1" applyFont="1" applyFill="1" applyBorder="1" applyAlignment="1" applyProtection="1">
      <alignment horizontal="center" vertical="center" wrapText="1"/>
      <protection locked="0"/>
    </xf>
    <xf numFmtId="165" fontId="5" fillId="4" borderId="7" xfId="0" applyNumberFormat="1" applyFont="1" applyFill="1" applyBorder="1" applyAlignment="1" applyProtection="1">
      <alignment horizontal="left" vertical="center" wrapText="1"/>
      <protection locked="0"/>
    </xf>
    <xf numFmtId="0" fontId="1" fillId="4" borderId="1" xfId="0" applyNumberFormat="1" applyFont="1" applyFill="1" applyBorder="1" applyAlignment="1" applyProtection="1">
      <alignment horizontal="left" vertical="center" wrapText="1"/>
      <protection locked="0"/>
    </xf>
    <xf numFmtId="0" fontId="0" fillId="0" borderId="0" xfId="0" applyBorder="1" applyAlignment="1" applyProtection="1">
      <alignment horizontal="left" vertical="top" wrapText="1"/>
      <protection locked="0"/>
    </xf>
    <xf numFmtId="10" fontId="0" fillId="0" borderId="0" xfId="9" applyNumberFormat="1" applyFont="1" applyAlignment="1" applyProtection="1">
      <alignment vertical="top"/>
      <protection locked="0"/>
    </xf>
    <xf numFmtId="14" fontId="0" fillId="0" borderId="0" xfId="9" applyNumberFormat="1" applyFont="1" applyAlignment="1" applyProtection="1">
      <alignment vertical="top"/>
      <protection locked="0"/>
    </xf>
    <xf numFmtId="0" fontId="0" fillId="0" borderId="0" xfId="0" applyNumberFormat="1" applyFill="1" applyBorder="1" applyAlignment="1" applyProtection="1">
      <alignment horizontal="left" vertical="top" wrapText="1"/>
      <protection locked="0"/>
    </xf>
    <xf numFmtId="165" fontId="0" fillId="0" borderId="0" xfId="0" applyNumberFormat="1" applyFill="1" applyAlignment="1" applyProtection="1">
      <alignment horizontal="center" vertical="top"/>
      <protection locked="0"/>
    </xf>
    <xf numFmtId="0" fontId="0" fillId="0" borderId="0" xfId="0" applyNumberFormat="1" applyFill="1" applyBorder="1" applyAlignment="1" applyProtection="1">
      <alignment vertical="top" wrapText="1"/>
      <protection locked="0"/>
    </xf>
    <xf numFmtId="14" fontId="0" fillId="0" borderId="0" xfId="0" applyNumberFormat="1" applyAlignment="1" applyProtection="1">
      <alignment horizontal="center" vertical="top" wrapText="1"/>
      <protection locked="0"/>
    </xf>
    <xf numFmtId="14" fontId="0" fillId="0" borderId="0" xfId="0" applyNumberFormat="1" applyAlignment="1" applyProtection="1">
      <alignment horizontal="center" vertical="top"/>
      <protection locked="0"/>
    </xf>
    <xf numFmtId="14" fontId="0" fillId="0" borderId="0" xfId="0" applyNumberFormat="1" applyFill="1" applyAlignment="1" applyProtection="1">
      <alignment horizontal="center" vertical="top" wrapText="1"/>
      <protection locked="0"/>
    </xf>
    <xf numFmtId="14" fontId="0" fillId="0" borderId="0" xfId="0" applyNumberFormat="1" applyFill="1" applyAlignment="1" applyProtection="1">
      <alignment horizontal="center" vertical="top"/>
      <protection locked="0"/>
    </xf>
    <xf numFmtId="0" fontId="0" fillId="0" borderId="0" xfId="0" applyNumberFormat="1" applyAlignment="1" applyProtection="1">
      <alignment horizontal="center" vertical="top"/>
      <protection locked="0"/>
    </xf>
    <xf numFmtId="1" fontId="0" fillId="0" borderId="0" xfId="0" applyNumberFormat="1" applyAlignment="1" applyProtection="1">
      <alignment horizontal="center" vertical="top"/>
      <protection locked="0"/>
    </xf>
    <xf numFmtId="14" fontId="0" fillId="0" borderId="0" xfId="0" applyNumberFormat="1"/>
    <xf numFmtId="165" fontId="0" fillId="0" borderId="0" xfId="0" applyNumberFormat="1" applyAlignment="1" applyProtection="1">
      <alignment horizontal="center" vertical="top"/>
    </xf>
    <xf numFmtId="0" fontId="0" fillId="0" borderId="0" xfId="0" applyNumberFormat="1" applyAlignment="1" applyProtection="1">
      <alignment horizontal="center" vertical="top"/>
    </xf>
    <xf numFmtId="10" fontId="0" fillId="0" borderId="0" xfId="9" applyNumberFormat="1" applyFont="1" applyAlignment="1" applyProtection="1">
      <alignment horizontal="center" vertical="top"/>
    </xf>
    <xf numFmtId="165" fontId="5" fillId="5" borderId="7" xfId="0" applyNumberFormat="1" applyFont="1" applyFill="1" applyBorder="1" applyAlignment="1" applyProtection="1">
      <alignment horizontal="center" vertical="center" wrapText="1"/>
    </xf>
    <xf numFmtId="10" fontId="0" fillId="0" borderId="0" xfId="0" applyNumberFormat="1" applyAlignment="1" applyProtection="1">
      <alignment horizontal="center" vertical="top"/>
      <protection locked="0" hidden="1"/>
    </xf>
    <xf numFmtId="164" fontId="0" fillId="0" borderId="0" xfId="0" applyNumberFormat="1" applyAlignment="1" applyProtection="1">
      <alignment vertical="top"/>
      <protection locked="0" hidden="1"/>
    </xf>
    <xf numFmtId="1" fontId="0" fillId="0" borderId="0" xfId="10" applyNumberFormat="1" applyFont="1" applyAlignment="1" applyProtection="1">
      <alignment vertical="top"/>
      <protection locked="0" hidden="1"/>
    </xf>
    <xf numFmtId="166" fontId="0" fillId="0" borderId="0" xfId="10" applyNumberFormat="1" applyFont="1" applyProtection="1">
      <protection locked="0"/>
    </xf>
    <xf numFmtId="0" fontId="0" fillId="0" borderId="0" xfId="0" applyProtection="1">
      <protection locked="0"/>
    </xf>
    <xf numFmtId="44" fontId="0" fillId="0" borderId="0" xfId="9" applyNumberFormat="1" applyFont="1" applyAlignment="1" applyProtection="1">
      <alignment vertical="top"/>
      <protection locked="0" hidden="1"/>
    </xf>
    <xf numFmtId="167" fontId="0" fillId="0" borderId="0" xfId="9" applyNumberFormat="1" applyFont="1" applyAlignment="1" applyProtection="1">
      <alignment vertical="top"/>
      <protection locked="0" hidden="1"/>
    </xf>
    <xf numFmtId="44" fontId="0" fillId="0" borderId="0" xfId="0" applyNumberFormat="1" applyAlignment="1" applyProtection="1">
      <alignment vertical="top"/>
      <protection locked="0"/>
    </xf>
    <xf numFmtId="44" fontId="9" fillId="0" borderId="0" xfId="9" applyNumberFormat="1" applyFont="1" applyAlignment="1" applyProtection="1">
      <alignment vertical="top"/>
      <protection locked="0" hidden="1"/>
    </xf>
    <xf numFmtId="44" fontId="0" fillId="0" borderId="0" xfId="9" applyNumberFormat="1" applyFont="1" applyFill="1" applyAlignment="1" applyProtection="1">
      <alignment vertical="top"/>
      <protection locked="0" hidden="1"/>
    </xf>
    <xf numFmtId="44" fontId="0" fillId="0" borderId="0" xfId="0" applyNumberFormat="1" applyFill="1" applyAlignment="1" applyProtection="1">
      <alignment vertical="top"/>
      <protection locked="0"/>
    </xf>
    <xf numFmtId="44" fontId="9" fillId="0" borderId="0" xfId="9" applyNumberFormat="1" applyFont="1" applyBorder="1" applyAlignment="1" applyProtection="1">
      <alignment vertical="top"/>
      <protection locked="0" hidden="1"/>
    </xf>
    <xf numFmtId="6" fontId="0" fillId="0" borderId="0" xfId="9" applyNumberFormat="1" applyFont="1" applyAlignment="1" applyProtection="1">
      <alignment vertical="top"/>
      <protection locked="0" hidden="1"/>
    </xf>
    <xf numFmtId="44" fontId="0" fillId="0" borderId="0" xfId="11" applyFont="1"/>
    <xf numFmtId="0" fontId="0" fillId="4" borderId="1" xfId="0" applyFill="1" applyBorder="1"/>
    <xf numFmtId="44" fontId="0" fillId="6" borderId="0" xfId="11" applyFont="1" applyFill="1"/>
    <xf numFmtId="44" fontId="0" fillId="0" borderId="0" xfId="11" applyFont="1" applyFill="1"/>
    <xf numFmtId="49" fontId="6" fillId="0" borderId="0" xfId="0" applyNumberFormat="1" applyFont="1" applyFill="1"/>
    <xf numFmtId="0" fontId="6" fillId="0" borderId="0" xfId="0" applyFont="1" applyFill="1"/>
    <xf numFmtId="0" fontId="0" fillId="0" borderId="0" xfId="0" applyAlignment="1">
      <alignment horizontal="left"/>
    </xf>
    <xf numFmtId="0" fontId="0" fillId="0" borderId="0" xfId="0" applyNumberFormat="1" applyAlignment="1" applyProtection="1">
      <alignment vertical="top"/>
      <protection locked="0"/>
    </xf>
    <xf numFmtId="0" fontId="0" fillId="0" borderId="0" xfId="0" quotePrefix="1"/>
    <xf numFmtId="0" fontId="0" fillId="0" borderId="0" xfId="0" applyNumberFormat="1"/>
    <xf numFmtId="0" fontId="11" fillId="7" borderId="0" xfId="0" applyFont="1" applyFill="1"/>
    <xf numFmtId="14" fontId="11" fillId="7" borderId="0" xfId="0" applyNumberFormat="1" applyFont="1" applyFill="1" applyAlignment="1">
      <alignment horizontal="left" indent="1"/>
    </xf>
    <xf numFmtId="0" fontId="11" fillId="7" borderId="0" xfId="0" applyFont="1" applyFill="1" applyAlignment="1">
      <alignment horizontal="center" vertical="center"/>
    </xf>
    <xf numFmtId="0" fontId="11" fillId="7" borderId="0" xfId="0" applyFont="1" applyFill="1" applyAlignment="1">
      <alignment horizontal="center"/>
    </xf>
    <xf numFmtId="14" fontId="0" fillId="0" borderId="0" xfId="0" applyNumberFormat="1" applyAlignment="1">
      <alignment horizontal="right"/>
    </xf>
    <xf numFmtId="0" fontId="0" fillId="0" borderId="0" xfId="0" applyAlignment="1">
      <alignment horizontal="center" vertical="center"/>
    </xf>
    <xf numFmtId="9" fontId="0" fillId="0" borderId="0" xfId="9" applyFont="1" applyAlignment="1">
      <alignment horizontal="center" vertical="center"/>
    </xf>
    <xf numFmtId="0" fontId="6" fillId="0" borderId="0" xfId="0" applyFont="1"/>
    <xf numFmtId="14" fontId="6" fillId="0" borderId="0" xfId="0" applyNumberFormat="1" applyFont="1" applyAlignment="1">
      <alignment horizontal="right"/>
    </xf>
    <xf numFmtId="0" fontId="6" fillId="0" borderId="0" xfId="0" applyFont="1" applyAlignment="1">
      <alignment horizontal="center" vertical="center"/>
    </xf>
    <xf numFmtId="9" fontId="6" fillId="0" borderId="0" xfId="9" applyFont="1" applyFill="1" applyAlignment="1">
      <alignment horizontal="center" vertical="center"/>
    </xf>
    <xf numFmtId="9" fontId="0" fillId="0" borderId="0" xfId="9" applyFont="1" applyFill="1" applyAlignment="1">
      <alignment horizontal="center" vertical="center"/>
    </xf>
    <xf numFmtId="168" fontId="0" fillId="0" borderId="0" xfId="0" applyNumberFormat="1" applyAlignment="1">
      <alignment horizontal="left"/>
    </xf>
    <xf numFmtId="10" fontId="0" fillId="8" borderId="0" xfId="0" applyNumberFormat="1" applyFill="1" applyAlignment="1" applyProtection="1">
      <alignment horizontal="center" vertical="top"/>
      <protection locked="0"/>
    </xf>
    <xf numFmtId="10" fontId="0" fillId="8" borderId="0" xfId="0" applyNumberFormat="1" applyFill="1" applyAlignment="1" applyProtection="1">
      <alignment horizontal="center" vertical="top"/>
      <protection locked="0" hidden="1"/>
    </xf>
    <xf numFmtId="164" fontId="0" fillId="8" borderId="0" xfId="0" applyNumberFormat="1" applyFill="1" applyAlignment="1" applyProtection="1">
      <alignment vertical="top"/>
      <protection locked="0" hidden="1"/>
    </xf>
    <xf numFmtId="1" fontId="0" fillId="8" borderId="0" xfId="0" applyNumberFormat="1" applyFill="1" applyAlignment="1" applyProtection="1">
      <alignment horizontal="center" vertical="top"/>
      <protection locked="0"/>
    </xf>
    <xf numFmtId="1" fontId="0" fillId="8" borderId="0" xfId="0" applyNumberFormat="1" applyFill="1" applyAlignment="1" applyProtection="1">
      <alignment horizontal="center" vertical="top"/>
      <protection locked="0" hidden="1"/>
    </xf>
    <xf numFmtId="49" fontId="0" fillId="0" borderId="0" xfId="0" applyNumberFormat="1" applyAlignment="1">
      <alignment horizontal="left"/>
    </xf>
    <xf numFmtId="9" fontId="0" fillId="0" borderId="0" xfId="9" applyNumberFormat="1" applyFont="1" applyAlignment="1" applyProtection="1">
      <alignment horizontal="center" vertical="top"/>
      <protection locked="0"/>
    </xf>
    <xf numFmtId="9" fontId="0" fillId="0" borderId="0" xfId="9" applyNumberFormat="1" applyFont="1" applyAlignment="1" applyProtection="1">
      <alignment vertical="top"/>
      <protection locked="0"/>
    </xf>
    <xf numFmtId="9" fontId="0" fillId="0" borderId="0" xfId="0" applyNumberFormat="1" applyAlignment="1" applyProtection="1">
      <alignment horizontal="center" vertical="top"/>
      <protection locked="0"/>
    </xf>
    <xf numFmtId="0" fontId="0" fillId="0" borderId="0" xfId="0" applyNumberFormat="1" applyAlignment="1" applyProtection="1">
      <alignment horizontal="left" vertical="top" wrapText="1"/>
      <protection locked="0"/>
    </xf>
    <xf numFmtId="2" fontId="0" fillId="0" borderId="0" xfId="0" applyNumberFormat="1" applyAlignment="1" applyProtection="1">
      <alignment horizontal="center" vertical="top"/>
      <protection locked="0"/>
    </xf>
    <xf numFmtId="14" fontId="0" fillId="0" borderId="0" xfId="9" applyNumberFormat="1" applyFont="1" applyAlignment="1" applyProtection="1">
      <alignment horizontal="center" vertical="top"/>
      <protection locked="0"/>
    </xf>
    <xf numFmtId="1" fontId="0" fillId="0" borderId="0" xfId="9" applyNumberFormat="1" applyFont="1" applyAlignment="1" applyProtection="1">
      <alignment horizontal="center" vertical="top"/>
      <protection locked="0"/>
    </xf>
    <xf numFmtId="2" fontId="0" fillId="0" borderId="0" xfId="9" applyNumberFormat="1" applyFont="1" applyAlignment="1" applyProtection="1">
      <alignment horizontal="center" vertical="top"/>
      <protection locked="0"/>
    </xf>
    <xf numFmtId="0" fontId="0" fillId="0" borderId="0" xfId="9" applyNumberFormat="1" applyFont="1" applyAlignment="1" applyProtection="1">
      <alignment horizontal="center" vertical="top"/>
    </xf>
    <xf numFmtId="44" fontId="0" fillId="0" borderId="0" xfId="9" applyNumberFormat="1" applyFont="1" applyBorder="1" applyAlignment="1" applyProtection="1">
      <alignment vertical="top"/>
      <protection locked="0" hidden="1"/>
    </xf>
    <xf numFmtId="0" fontId="0" fillId="0" borderId="0" xfId="0" applyNumberFormat="1" applyAlignment="1" applyProtection="1">
      <alignment vertical="top" wrapText="1"/>
      <protection locked="0"/>
    </xf>
    <xf numFmtId="165" fontId="1" fillId="5" borderId="7" xfId="0" applyNumberFormat="1" applyFont="1" applyFill="1" applyBorder="1" applyAlignment="1">
      <alignment horizontal="center" vertical="center" wrapText="1"/>
    </xf>
    <xf numFmtId="168" fontId="0" fillId="0" borderId="0" xfId="0" applyNumberFormat="1" applyFont="1" applyFill="1" applyAlignment="1">
      <alignment horizontal="left"/>
    </xf>
    <xf numFmtId="0" fontId="0" fillId="0" borderId="0" xfId="0" applyFont="1" applyFill="1"/>
    <xf numFmtId="14" fontId="0" fillId="0" borderId="0" xfId="0" applyNumberFormat="1" applyFont="1" applyFill="1" applyAlignment="1">
      <alignment horizontal="right"/>
    </xf>
    <xf numFmtId="0" fontId="0" fillId="0" borderId="0" xfId="0" applyFont="1" applyFill="1" applyAlignment="1">
      <alignment horizontal="center" vertical="center"/>
    </xf>
    <xf numFmtId="9" fontId="0" fillId="0" borderId="0" xfId="9" applyNumberFormat="1" applyFont="1" applyFill="1" applyAlignment="1">
      <alignment horizontal="center" vertical="center"/>
    </xf>
    <xf numFmtId="9" fontId="0" fillId="0" borderId="0" xfId="9" applyNumberFormat="1" applyFont="1" applyFill="1" applyAlignment="1" applyProtection="1">
      <alignment horizontal="center" vertical="top"/>
      <protection locked="0"/>
    </xf>
    <xf numFmtId="0" fontId="0" fillId="0" borderId="0" xfId="0"/>
    <xf numFmtId="49" fontId="10" fillId="0" borderId="0" xfId="12" applyNumberFormat="1" applyFill="1" applyAlignment="1">
      <alignment horizontal="left"/>
    </xf>
    <xf numFmtId="0" fontId="0" fillId="0" borderId="0" xfId="0" applyAlignment="1">
      <alignment horizontal="left" wrapText="1"/>
    </xf>
    <xf numFmtId="49" fontId="0" fillId="0" borderId="0" xfId="0" applyNumberFormat="1" applyAlignment="1" applyProtection="1">
      <alignment horizontal="left" vertical="top" wrapText="1"/>
      <protection locked="0"/>
    </xf>
    <xf numFmtId="9" fontId="13" fillId="0" borderId="0" xfId="9" applyNumberFormat="1" applyFont="1" applyAlignment="1" applyProtection="1">
      <alignment horizontal="center" vertical="top"/>
      <protection locked="0"/>
    </xf>
    <xf numFmtId="10" fontId="13" fillId="0" borderId="0" xfId="9" applyNumberFormat="1" applyFont="1" applyAlignment="1" applyProtection="1">
      <alignment horizontal="center" vertical="top"/>
      <protection hidden="1"/>
    </xf>
    <xf numFmtId="44" fontId="13" fillId="0" borderId="0" xfId="9" applyNumberFormat="1" applyFont="1" applyAlignment="1" applyProtection="1">
      <alignment vertical="top"/>
      <protection locked="0" hidden="1"/>
    </xf>
    <xf numFmtId="44" fontId="0" fillId="0" borderId="0" xfId="9" applyNumberFormat="1" applyFont="1" applyAlignment="1" applyProtection="1">
      <alignment vertical="top"/>
      <protection locked="0"/>
    </xf>
  </cellXfs>
  <cellStyles count="13">
    <cellStyle name="Comma" xfId="10" builtinId="3"/>
    <cellStyle name="Comma 2" xfId="2" xr:uid="{00000000-0005-0000-0000-000001000000}"/>
    <cellStyle name="Currency" xfId="11" builtinId="4"/>
    <cellStyle name="Hyperlink 2" xfId="4" xr:uid="{00000000-0005-0000-0000-000004000000}"/>
    <cellStyle name="Normal" xfId="0" builtinId="0"/>
    <cellStyle name="Normal 2" xfId="3" xr:uid="{00000000-0005-0000-0000-000006000000}"/>
    <cellStyle name="Normal 3" xfId="1" xr:uid="{00000000-0005-0000-0000-000007000000}"/>
    <cellStyle name="Normal 4" xfId="5" xr:uid="{00000000-0005-0000-0000-000008000000}"/>
    <cellStyle name="Normal 4 2" xfId="7" xr:uid="{00000000-0005-0000-0000-000009000000}"/>
    <cellStyle name="Normal 5" xfId="6" xr:uid="{00000000-0005-0000-0000-00000A000000}"/>
    <cellStyle name="Normal 6" xfId="8" xr:uid="{00000000-0005-0000-0000-00000B000000}"/>
    <cellStyle name="Percent" xfId="9" builtinId="5"/>
    <cellStyle name="Title" xfId="12" builtinId="15"/>
  </cellStyles>
  <dxfs count="388">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patternType="none">
          <fgColor indexed="64"/>
          <bgColor indexed="65"/>
        </patternFill>
      </fill>
      <alignment horizontal="left" vertical="top" textRotation="0" wrapText="1" indent="0" justifyLastLine="0" shrinkToFit="0" readingOrder="1"/>
      <border diagonalUp="0" diagonalDown="0">
        <left style="thin">
          <color theme="1" tint="0.24994659260841701"/>
        </left>
        <right style="thin">
          <color theme="1" tint="0.24994659260841701"/>
        </right>
        <top style="thin">
          <color theme="1" tint="0.24994659260841701"/>
        </top>
        <bottom style="thin">
          <color theme="1" tint="0.24994659260841701"/>
        </bottom>
        <vertical/>
        <horizontal/>
      </border>
    </dxf>
    <dxf>
      <fill>
        <patternFill patternType="none">
          <fgColor indexed="64"/>
          <bgColor indexed="65"/>
        </patternFill>
      </fill>
      <alignment horizontal="left" vertical="top" textRotation="0" wrapText="0" indent="0" justifyLastLine="0" shrinkToFit="0" readingOrder="1"/>
      <border diagonalUp="0" diagonalDown="0">
        <left style="thin">
          <color theme="1" tint="0.24994659260841701"/>
        </left>
        <right style="thin">
          <color theme="1" tint="0.24994659260841701"/>
        </right>
        <top style="thin">
          <color theme="1" tint="0.24994659260841701"/>
        </top>
        <bottom style="thin">
          <color theme="1" tint="0.24994659260841701"/>
        </bottom>
        <vertical/>
        <horizontal/>
      </border>
    </dxf>
    <dxf>
      <font>
        <b/>
        <i val="0"/>
        <strike val="0"/>
        <condense val="0"/>
        <extend val="0"/>
        <outline val="0"/>
        <shadow val="0"/>
        <u val="none"/>
        <vertAlign val="baseline"/>
        <sz val="11"/>
        <color indexed="8"/>
        <name val="Calibri"/>
        <scheme val="none"/>
      </font>
      <numFmt numFmtId="164" formatCode="&quot;$&quot;#,##0.00"/>
      <fill>
        <patternFill patternType="none">
          <fgColor indexed="64"/>
          <bgColor indexed="65"/>
        </patternFill>
      </fill>
      <alignment horizontal="left" vertical="top" textRotation="0" wrapText="1" indent="0" justifyLastLine="0" shrinkToFit="0" readingOrder="0"/>
      <border diagonalUp="0" diagonalDown="0">
        <left style="thin">
          <color indexed="64"/>
        </left>
        <right/>
        <top/>
        <bottom/>
        <vertical/>
        <horizontal/>
      </border>
      <protection locked="0" hidden="0"/>
    </dxf>
    <dxf>
      <border outline="0">
        <top style="thin">
          <color indexed="64"/>
        </top>
      </border>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fill>
        <patternFill patternType="solid">
          <fgColor indexed="64"/>
          <bgColor rgb="FFFFC000"/>
        </patternFill>
      </fill>
    </dxf>
    <dxf>
      <font>
        <b val="0"/>
        <i val="0"/>
        <strike val="0"/>
        <condense val="0"/>
        <extend val="0"/>
        <outline val="0"/>
        <shadow val="0"/>
        <u val="none"/>
        <vertAlign val="baseline"/>
        <sz val="11"/>
        <color theme="1"/>
        <name val="Calibri"/>
        <scheme val="minor"/>
      </font>
      <fill>
        <patternFill patternType="solid">
          <fgColor indexed="64"/>
          <bgColor rgb="FFFFC000"/>
        </patternFill>
      </fill>
    </dxf>
    <dxf>
      <font>
        <b val="0"/>
        <i val="0"/>
        <strike val="0"/>
        <condense val="0"/>
        <extend val="0"/>
        <outline val="0"/>
        <shadow val="0"/>
        <u val="none"/>
        <vertAlign val="baseline"/>
        <sz val="11"/>
        <color theme="1"/>
        <name val="Calibri"/>
        <scheme val="minor"/>
      </font>
    </dxf>
    <dxf>
      <numFmt numFmtId="19" formatCode="m/d/yyyy"/>
    </dxf>
    <dxf>
      <numFmt numFmtId="19" formatCode="m/d/yyyy"/>
    </dxf>
    <dxf>
      <numFmt numFmtId="19" formatCode="m/d/yyyy"/>
    </dxf>
    <dxf>
      <numFmt numFmtId="19" formatCode="m/d/yyyy"/>
    </dxf>
    <dxf>
      <font>
        <b val="0"/>
        <i val="0"/>
        <strike val="0"/>
        <condense val="0"/>
        <extend val="0"/>
        <outline val="0"/>
        <shadow val="0"/>
        <u val="none"/>
        <vertAlign val="baseline"/>
        <sz val="11"/>
        <color theme="1"/>
        <name val="Calibri"/>
        <scheme val="minor"/>
      </font>
    </dxf>
    <dxf>
      <border>
        <bottom style="thin">
          <color indexed="64"/>
        </bottom>
      </border>
    </dxf>
    <dxf>
      <fill>
        <patternFill patternType="solid">
          <fgColor indexed="64"/>
          <bgColor theme="7" tint="0.39997558519241921"/>
        </patternFill>
      </fill>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fill>
        <patternFill patternType="solid">
          <fgColor indexed="64"/>
          <bgColor rgb="FFFFC000"/>
        </patternFill>
      </fill>
    </dxf>
    <dxf>
      <font>
        <b val="0"/>
        <i val="0"/>
        <strike val="0"/>
        <condense val="0"/>
        <extend val="0"/>
        <outline val="0"/>
        <shadow val="0"/>
        <u val="none"/>
        <vertAlign val="baseline"/>
        <sz val="11"/>
        <color theme="1"/>
        <name val="Calibri"/>
        <scheme val="minor"/>
      </font>
      <fill>
        <patternFill patternType="solid">
          <fgColor indexed="64"/>
          <bgColor rgb="FFFFC000"/>
        </patternFill>
      </fill>
    </dxf>
    <dxf>
      <font>
        <b val="0"/>
        <i val="0"/>
        <strike val="0"/>
        <condense val="0"/>
        <extend val="0"/>
        <outline val="0"/>
        <shadow val="0"/>
        <u val="none"/>
        <vertAlign val="baseline"/>
        <sz val="11"/>
        <color theme="1"/>
        <name val="Calibri"/>
        <scheme val="minor"/>
      </font>
    </dxf>
    <dxf>
      <numFmt numFmtId="19" formatCode="m/d/yyyy"/>
    </dxf>
    <dxf>
      <numFmt numFmtId="19" formatCode="m/d/yyyy"/>
    </dxf>
    <dxf>
      <numFmt numFmtId="19" formatCode="m/d/yyyy"/>
    </dxf>
    <dxf>
      <numFmt numFmtId="19" formatCode="m/d/yyyy"/>
    </dxf>
    <dxf>
      <font>
        <b val="0"/>
        <i val="0"/>
        <strike val="0"/>
        <condense val="0"/>
        <extend val="0"/>
        <outline val="0"/>
        <shadow val="0"/>
        <u val="none"/>
        <vertAlign val="baseline"/>
        <sz val="11"/>
        <color theme="1"/>
        <name val="Calibri"/>
        <scheme val="minor"/>
      </font>
    </dxf>
    <dxf>
      <border>
        <bottom style="thin">
          <color indexed="64"/>
        </bottom>
      </border>
    </dxf>
    <dxf>
      <fill>
        <patternFill patternType="solid">
          <fgColor indexed="64"/>
          <bgColor theme="7" tint="0.39997558519241921"/>
        </patternFill>
      </fill>
      <border diagonalUp="0" diagonalDown="0">
        <left style="thin">
          <color indexed="64"/>
        </left>
        <right style="thin">
          <color indexed="64"/>
        </right>
        <top/>
        <bottom/>
        <vertical style="thin">
          <color indexed="64"/>
        </vertical>
        <horizontal style="thin">
          <color indexed="64"/>
        </horizontal>
      </border>
    </dxf>
    <dxf>
      <numFmt numFmtId="19" formatCode="m/d/yyyy"/>
    </dxf>
    <dxf>
      <numFmt numFmtId="19" formatCode="m/d/yyyy"/>
    </dxf>
    <dxf>
      <numFmt numFmtId="0" formatCode="General"/>
    </dxf>
    <dxf>
      <numFmt numFmtId="19" formatCode="m/d/yyyy"/>
    </dxf>
    <dxf>
      <numFmt numFmtId="19" formatCode="m/d/yyyy"/>
    </dxf>
    <dxf>
      <font>
        <b val="0"/>
        <i val="0"/>
        <strike val="0"/>
        <condense val="0"/>
        <extend val="0"/>
        <outline val="0"/>
        <shadow val="0"/>
        <u val="none"/>
        <vertAlign val="baseline"/>
        <sz val="11"/>
        <color theme="1"/>
        <name val="Calibri"/>
        <family val="2"/>
        <scheme val="minor"/>
      </font>
      <numFmt numFmtId="1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9" formatCode="m/d/yyyy"/>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9" formatCode="m/d/yyyy"/>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0"/>
        <color theme="0"/>
        <name val="Franklin Gothic Book"/>
        <scheme val="none"/>
      </font>
      <fill>
        <patternFill patternType="solid">
          <fgColor indexed="64"/>
          <bgColor theme="0" tint="-0.499984740745262"/>
        </patternFill>
      </fill>
      <alignment horizontal="center" vertical="bottom" textRotation="0" wrapText="0" indent="0" justifyLastLine="0" shrinkToFit="0" readingOrder="0"/>
    </dxf>
    <dxf>
      <numFmt numFmtId="0" formatCode="General"/>
      <alignment horizontal="general" vertical="top" textRotation="0" wrapText="1" indent="0" justifyLastLine="0" shrinkToFit="0" readingOrder="0"/>
      <protection locked="0" hidden="0"/>
    </dxf>
    <dxf>
      <numFmt numFmtId="0" formatCode="General"/>
      <alignment horizontal="general" vertical="top" textRotation="0" wrapText="1" indent="0" justifyLastLine="0" shrinkToFit="0" readingOrder="0"/>
      <protection locked="0" hidden="0"/>
    </dxf>
    <dxf>
      <numFmt numFmtId="34" formatCode="_(&quot;$&quot;* #,##0.00_);_(&quot;$&quot;* \(#,##0.00\);_(&quot;$&quot;* &quot;-&quot;??_);_(@_)"/>
      <alignment horizontal="general" vertical="top" textRotation="0" wrapText="0" indent="0" justifyLastLine="0" shrinkToFit="0" readingOrder="0"/>
      <protection locked="1" hidden="0"/>
    </dxf>
    <dxf>
      <numFmt numFmtId="34" formatCode="_(&quot;$&quot;* #,##0.00_);_(&quot;$&quot;* \(#,##0.00\);_(&quot;$&quot;* &quot;-&quot;??_);_(@_)"/>
      <alignment horizontal="general" vertical="top"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14" formatCode="0.00%"/>
      <alignment horizontal="center"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14" formatCode="0.00%"/>
      <alignment horizontal="center" vertical="top" textRotation="0" wrapText="0" indent="0" justifyLastLine="0" shrinkToFit="0" readingOrder="0"/>
      <protection locked="1" hidden="1"/>
    </dxf>
    <dxf>
      <numFmt numFmtId="14" formatCode="0.00%"/>
      <alignment horizontal="center" vertical="top" textRotation="0" wrapText="0" indent="0" justifyLastLine="0" shrinkToFit="0" readingOrder="0"/>
      <protection locked="0" hidden="0"/>
    </dxf>
    <dxf>
      <numFmt numFmtId="13" formatCode="0%"/>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numFmt numFmtId="13" formatCode="0%"/>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numFmt numFmtId="13" formatCode="0%"/>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numFmt numFmtId="13" formatCode="0%"/>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numFmt numFmtId="13" formatCode="0%"/>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numFmt numFmtId="13" formatCode="0%"/>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numFmt numFmtId="13" formatCode="0%"/>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numFmt numFmtId="13" formatCode="0%"/>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numFmt numFmtId="13" formatCode="0%"/>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numFmt numFmtId="13" formatCode="0%"/>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numFmt numFmtId="13" formatCode="0%"/>
      <alignment horizontal="center" vertical="top"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numFmt numFmtId="14" formatCode="0.00%"/>
      <alignment horizontal="center" vertical="top"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numFmt numFmtId="13" formatCode="0%"/>
      <alignment horizontal="center" vertical="top" textRotation="0" wrapText="0" indent="0" justifyLastLine="0" shrinkToFit="0" readingOrder="0"/>
      <protection locked="0" hidden="0"/>
    </dxf>
    <dxf>
      <numFmt numFmtId="165" formatCode="mm/dd/yyyy"/>
      <alignment horizontal="center" vertical="top" textRotation="0" wrapText="0" indent="0" justifyLastLine="0" shrinkToFit="0" readingOrder="0"/>
      <protection locked="0" hidden="0"/>
    </dxf>
    <dxf>
      <numFmt numFmtId="165" formatCode="mm/dd/yyyy"/>
      <alignment horizontal="center" vertical="top"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numFmt numFmtId="2" formatCode="0.00"/>
      <alignment horizontal="center" vertical="top" textRotation="0" wrapText="0" indent="0" justifyLastLine="0" shrinkToFit="0" readingOrder="0"/>
      <protection locked="0" hidden="0"/>
    </dxf>
    <dxf>
      <numFmt numFmtId="0" formatCode="General"/>
      <alignment horizontal="center" vertical="top" textRotation="0" wrapText="0" indent="0" justifyLastLine="0" shrinkToFit="0" readingOrder="0"/>
      <protection locked="1" hidden="0"/>
    </dxf>
    <dxf>
      <font>
        <b val="0"/>
        <i val="0"/>
        <strike val="0"/>
        <condense val="0"/>
        <extend val="0"/>
        <outline val="0"/>
        <shadow val="0"/>
        <u val="none"/>
        <vertAlign val="baseline"/>
        <sz val="11"/>
        <color theme="1"/>
        <name val="Calibri"/>
        <scheme val="minor"/>
      </font>
      <numFmt numFmtId="2" formatCode="0.00"/>
      <alignment horizontal="center" vertical="top" textRotation="0" wrapText="0" indent="0" justifyLastLine="0" shrinkToFit="0" readingOrder="0"/>
      <protection locked="0" hidden="0"/>
    </dxf>
    <dxf>
      <numFmt numFmtId="2" formatCode="0.00"/>
      <alignment horizontal="center" vertical="top"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numFmt numFmtId="165" formatCode="mm/dd/yyyy"/>
      <alignment horizontal="center" vertical="top" textRotation="0" wrapText="0" indent="0" justifyLastLine="0" shrinkToFit="0" readingOrder="0"/>
      <protection locked="0" hidden="0"/>
    </dxf>
    <dxf>
      <numFmt numFmtId="1" formatCode="0"/>
      <alignment horizontal="center" vertical="top"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numFmt numFmtId="19" formatCode="m/d/yyyy"/>
      <alignment horizontal="center" vertical="top" textRotation="0" wrapText="0" indent="0" justifyLastLine="0" shrinkToFit="0" readingOrder="0"/>
      <protection locked="0" hidden="0"/>
    </dxf>
    <dxf>
      <numFmt numFmtId="19" formatCode="m/d/yyyy"/>
      <alignment horizontal="center" vertical="top" textRotation="0" wrapText="0" indent="0" justifyLastLine="0" shrinkToFit="0" readingOrder="0"/>
      <protection locked="0" hidden="0"/>
    </dxf>
    <dxf>
      <numFmt numFmtId="2" formatCode="0.00"/>
      <alignment horizontal="center" vertical="top" textRotation="0" wrapText="0" indent="0" justifyLastLine="0" shrinkToFit="0" readingOrder="0"/>
      <protection locked="0" hidden="0"/>
    </dxf>
    <dxf>
      <numFmt numFmtId="0" formatCode="General"/>
      <alignment horizontal="center" vertical="top" textRotation="0" wrapText="0" indent="0" justifyLastLine="0" shrinkToFit="0" readingOrder="0"/>
      <protection locked="1" hidden="0"/>
    </dxf>
    <dxf>
      <numFmt numFmtId="2" formatCode="0.00"/>
      <alignment horizontal="center" vertical="top" textRotation="0" wrapText="0" indent="0" justifyLastLine="0" shrinkToFit="0" readingOrder="0"/>
      <protection locked="0" hidden="0"/>
    </dxf>
    <dxf>
      <numFmt numFmtId="2" formatCode="0.00"/>
      <alignment horizontal="center" vertical="top" textRotation="0" wrapText="0" indent="0" justifyLastLine="0" shrinkToFit="0" readingOrder="0"/>
      <protection locked="0" hidden="0"/>
    </dxf>
    <dxf>
      <numFmt numFmtId="165" formatCode="mm/dd/yyyy"/>
      <alignment horizontal="center" vertical="top" textRotation="0" wrapText="1" indent="0" justifyLastLine="0" shrinkToFit="0" readingOrder="0"/>
      <protection locked="0" hidden="0"/>
    </dxf>
    <dxf>
      <numFmt numFmtId="165" formatCode="mm/dd/yyyy"/>
      <alignment horizontal="center" vertical="top" textRotation="0" wrapText="1" indent="0" justifyLastLine="0" shrinkToFit="0" readingOrder="0"/>
      <protection locked="0" hidden="0"/>
    </dxf>
    <dxf>
      <numFmt numFmtId="19" formatCode="m/d/yyyy"/>
      <alignment horizontal="center" vertical="top" textRotation="0" wrapText="1" indent="0" justifyLastLine="0" shrinkToFit="0" readingOrder="0"/>
      <protection locked="0" hidden="0"/>
    </dxf>
    <dxf>
      <numFmt numFmtId="19" formatCode="m/d/yyyy"/>
      <alignment horizontal="center" vertical="top" textRotation="0" wrapText="1" indent="0" justifyLastLine="0" shrinkToFit="0" readingOrder="0"/>
      <protection locked="0" hidden="0"/>
    </dxf>
    <dxf>
      <numFmt numFmtId="0" formatCode="General"/>
      <alignment horizontal="left" vertical="top" textRotation="0" wrapText="1" indent="0" justifyLastLine="0" shrinkToFit="0" readingOrder="0"/>
      <protection locked="0" hidden="0"/>
    </dxf>
    <dxf>
      <numFmt numFmtId="0" formatCode="General"/>
      <alignment horizontal="left" vertical="top" textRotation="0" wrapText="1" indent="0" justifyLastLine="0" shrinkToFit="0" readingOrder="0"/>
      <protection locked="0" hidden="0"/>
    </dxf>
    <dxf>
      <numFmt numFmtId="0" formatCode="General"/>
      <alignment horizontal="left" vertical="top" textRotation="0" wrapText="1" indent="0" justifyLastLine="0" shrinkToFit="0" readingOrder="0"/>
      <protection locked="0" hidden="0"/>
    </dxf>
    <dxf>
      <numFmt numFmtId="0" formatCode="General"/>
      <alignment horizontal="left" vertical="top" textRotation="0" wrapText="1" indent="0" justifyLastLine="0" shrinkToFit="0" readingOrder="0"/>
      <protection locked="0" hidden="0"/>
    </dxf>
    <dxf>
      <numFmt numFmtId="0" formatCode="General"/>
      <alignment horizontal="left" vertical="top" textRotation="0" wrapText="1" indent="0" justifyLastLine="0" shrinkToFit="0" readingOrder="0"/>
      <border diagonalUp="0" diagonalDown="0" outline="0">
        <left/>
        <right/>
        <top/>
        <bottom/>
      </border>
      <protection locked="0" hidden="0"/>
    </dxf>
    <dxf>
      <numFmt numFmtId="0" formatCode="General"/>
      <alignment horizontal="left" vertical="top" textRotation="0" wrapText="1" indent="0" justifyLastLine="0" shrinkToFit="0" readingOrder="0"/>
      <protection locked="0" hidden="0"/>
    </dxf>
    <dxf>
      <numFmt numFmtId="0" formatCode="General"/>
      <alignment horizontal="left" vertical="top" textRotation="0" wrapText="1" indent="0" justifyLastLine="0" shrinkToFit="0" readingOrder="0"/>
      <border diagonalUp="0" diagonalDown="0" outline="0">
        <left/>
        <right/>
        <top/>
        <bottom/>
      </border>
      <protection locked="0" hidden="0"/>
    </dxf>
    <dxf>
      <numFmt numFmtId="0" formatCode="General"/>
      <alignment horizontal="left" vertical="top" textRotation="0" wrapText="1" indent="0" justifyLastLine="0" shrinkToFit="0" readingOrder="0"/>
      <protection locked="0" hidden="0"/>
    </dxf>
    <dxf>
      <numFmt numFmtId="0" formatCode="General"/>
      <alignment horizontal="left" vertical="top" textRotation="0" wrapText="1" indent="0" justifyLastLine="0" shrinkToFit="0" readingOrder="0"/>
      <border diagonalUp="0" diagonalDown="0" outline="0">
        <left/>
        <right/>
        <top/>
        <bottom/>
      </border>
      <protection locked="0" hidden="0"/>
    </dxf>
    <dxf>
      <numFmt numFmtId="30" formatCode="@"/>
      <alignment horizontal="left" vertical="top" textRotation="0" wrapText="1" indent="0" justifyLastLine="0" shrinkToFit="0" readingOrder="0"/>
      <protection locked="0" hidden="0"/>
    </dxf>
    <dxf>
      <numFmt numFmtId="0" formatCode="General"/>
      <alignment horizontal="left" vertical="top" textRotation="0" wrapText="1" indent="0" justifyLastLine="0" shrinkToFit="0" readingOrder="0"/>
      <border diagonalUp="0" diagonalDown="0" outline="0">
        <left/>
        <right/>
        <top/>
        <bottom/>
      </border>
      <protection locked="0" hidden="0"/>
    </dxf>
    <dxf>
      <numFmt numFmtId="0" formatCode="General"/>
      <alignment horizontal="left" vertical="top" textRotation="0" wrapText="1" indent="0" justifyLastLine="0" shrinkToFit="0" readingOrder="0"/>
      <protection locked="0" hidden="0"/>
    </dxf>
    <dxf>
      <protection locked="0"/>
    </dxf>
    <dxf>
      <border outline="0">
        <top style="thin">
          <color rgb="FF000000"/>
        </top>
      </border>
    </dxf>
    <dxf>
      <font>
        <b val="0"/>
        <i val="0"/>
        <strike val="0"/>
        <condense val="0"/>
        <extend val="0"/>
        <outline val="0"/>
        <shadow val="0"/>
        <u val="none"/>
        <vertAlign val="baseline"/>
        <sz val="11"/>
        <color rgb="FF000000"/>
        <name val="Calibri"/>
        <scheme val="none"/>
      </font>
      <numFmt numFmtId="164" formatCode="&quot;$&quot;#,##0.00"/>
      <alignment horizontal="general" vertical="top" textRotation="0" wrapText="0" indent="0" justifyLastLine="0" shrinkToFit="0" readingOrder="0"/>
      <protection locked="0" hidden="1"/>
    </dxf>
    <dxf>
      <border outline="0">
        <bottom style="thin">
          <color rgb="FF000000"/>
        </bottom>
      </border>
    </dxf>
    <dxf>
      <font>
        <b/>
        <i val="0"/>
        <strike val="0"/>
        <condense val="0"/>
        <extend val="0"/>
        <outline val="0"/>
        <shadow val="0"/>
        <u val="none"/>
        <vertAlign val="baseline"/>
        <sz val="11"/>
        <color indexed="8"/>
        <name val="Calibri"/>
        <scheme val="none"/>
      </font>
      <numFmt numFmtId="164" formatCode="&quot;$&quot;#,##0.00"/>
      <fill>
        <patternFill patternType="solid">
          <fgColor indexed="64"/>
          <bgColor theme="7" tint="0.39997558519241921"/>
        </patternFill>
      </fill>
      <alignment horizontal="center" vertical="center" textRotation="0" wrapText="1" indent="0" justifyLastLine="0" shrinkToFit="0" readingOrder="0"/>
      <border diagonalUp="0" diagonalDown="0">
        <left style="thin">
          <color indexed="64"/>
        </left>
        <right style="thin">
          <color indexed="64"/>
        </right>
        <top/>
        <bottom/>
      </border>
      <protection locked="0"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le25" displayName="Table25" ref="A3:CD2480" headerRowDxfId="387" dataDxfId="385" totalsRowDxfId="383" headerRowBorderDxfId="386" tableBorderDxfId="384" dataCellStyle="Percent">
  <autoFilter ref="A3:CD2480" xr:uid="{00000000-0009-0000-0100-000004000000}"/>
  <sortState xmlns:xlrd2="http://schemas.microsoft.com/office/spreadsheetml/2017/richdata2" ref="A4:CD1092">
    <sortCondition ref="L1:L1091"/>
  </sortState>
  <tableColumns count="82">
    <tableColumn id="1" xr3:uid="{00000000-0010-0000-0000-000001000000}" name="Agency Number - Agency Name" dataDxfId="382" totalsRowDxfId="381"/>
    <tableColumn id="2" xr3:uid="{00000000-0010-0000-0000-000002000000}" name="Contract No." dataDxfId="380" totalsRowDxfId="379"/>
    <tableColumn id="3" xr3:uid="{00000000-0010-0000-0000-000003000000}" name="Contractor Name" dataDxfId="378" totalsRowDxfId="377"/>
    <tableColumn id="4" xr3:uid="{00000000-0010-0000-0000-000004000000}" name="Contractor Name D/B/A (Optional)" dataDxfId="376" totalsRowDxfId="375"/>
    <tableColumn id="5" xr3:uid="{00000000-0010-0000-0000-000005000000}" name="Cooperative Purchase_x000a_(Yes/No)" dataDxfId="374">
      <calculatedColumnFormula>IFERROR(IF(VLOOKUP(Table25[[#This Row],[Contract No.]],Table3[#All],3,FALSE)="","No","Yes"),"")</calculatedColumnFormula>
    </tableColumn>
    <tableColumn id="6" xr3:uid="{00000000-0010-0000-0000-000006000000}" name="Cooperative Name_x000a_(if applicable)" dataDxfId="373" totalsRowDxfId="372">
      <calculatedColumnFormula>IFERROR(VLOOKUP(Table25[[#This Row],[Contract No.]],Table3[#All],3,FALSE),"")</calculatedColumnFormula>
    </tableColumn>
    <tableColumn id="7" xr3:uid="{00000000-0010-0000-0000-000007000000}" name="Was this purchased through a DES Statewide Contract? Y/N" dataDxfId="371">
      <calculatedColumnFormula>IFERROR(IF(Table25[[#This Row],[Cooperative Purchase
(Yes/No)]]="Yes","Yes",IF(VLOOKUP(Table25[[#This Row],[Contract No.]],Table3[#All],1,FALSE)=Table25[[#This Row],[Contract No.]],"Yes","No")),"No")</calculatedColumnFormula>
    </tableColumn>
    <tableColumn id="8" xr3:uid="{00000000-0010-0000-0000-000008000000}" name="Contract Start Date" dataDxfId="370" totalsRowDxfId="369">
      <calculatedColumnFormula>IFERROR(VLOOKUP(Table25[[#This Row],[Contract No.]],Table3[#All],4,FALSE),"")</calculatedColumnFormula>
    </tableColumn>
    <tableColumn id="79" xr3:uid="{00000000-0010-0000-0000-00004F000000}" name="FY Formula start" dataDxfId="368" totalsRowDxfId="367">
      <calculatedColumnFormula>IFERROR(IF(AND(MONTH(Table25[[#This Row],[Contract Start Date]])&gt;6,MONTH(Table25[[#This Row],[Contract Start Date]])&lt;=12),YEAR(Table25[[#This Row],[Contract Start Date]])+1,YEAR(Table25[[#This Row],[Contract Start Date]])),"")</calculatedColumnFormula>
    </tableColumn>
    <tableColumn id="86" xr3:uid="{00000000-0010-0000-0000-000056000000}" name="Year Start" dataDxfId="366" totalsRowDxfId="365">
      <calculatedColumnFormula>Table25[[#This Row],[FY Formula start]]</calculatedColumnFormula>
    </tableColumn>
    <tableColumn id="82" xr3:uid="{00000000-0010-0000-0000-000052000000}" name="Fiscal Year Start" dataDxfId="364" totalsRowDxfId="363">
      <calculatedColumnFormula>"FY"&amp;" "&amp;Table25[[#This Row],[Year Start]]</calculatedColumnFormula>
    </tableColumn>
    <tableColumn id="9" xr3:uid="{00000000-0010-0000-0000-000009000000}" name="Contract End Date" dataDxfId="362" totalsRowDxfId="361" dataCellStyle="Percent">
      <calculatedColumnFormula>IFERROR(VLOOKUP(Table25[[#This Row],[Contract No.]],Table3[#All],5,FALSE),"")</calculatedColumnFormula>
    </tableColumn>
    <tableColumn id="80" xr3:uid="{00000000-0010-0000-0000-000050000000}" name="FY Formula end" dataDxfId="360" totalsRowDxfId="359" dataCellStyle="Percent">
      <calculatedColumnFormula>IFERROR(IF(Table25[[#This Row],[Contract End Date]]="99/99/9999","No End",IF(AND(MONTH(Table25[[#This Row],[Contract End Date]])&gt;6,MONTH(Table25[[#This Row],[Contract End Date]])&lt;=12),YEAR(Table25[[#This Row],[Contract End Date]])+1,YEAR(Table25[[#This Row],[Contract End Date]]))),"")</calculatedColumnFormula>
    </tableColumn>
    <tableColumn id="87" xr3:uid="{00000000-0010-0000-0000-000057000000}" name="Year End" dataDxfId="358" totalsRowDxfId="357" dataCellStyle="Percent">
      <calculatedColumnFormula>Table25[[#This Row],[FY Formula end]]</calculatedColumnFormula>
    </tableColumn>
    <tableColumn id="83" xr3:uid="{00000000-0010-0000-0000-000053000000}" name="Fiscal Year End" dataDxfId="356" totalsRowDxfId="355">
      <calculatedColumnFormula>IF(Table25[[#This Row],[Year End]]="No End","No End","FY"&amp;" "&amp;Table25[[#This Row],[Year End]])</calculatedColumnFormula>
    </tableColumn>
    <tableColumn id="75" xr3:uid="{00000000-0010-0000-0000-00004B000000}" name="Contract Date Explanation" dataDxfId="354" totalsRowDxfId="353"/>
    <tableColumn id="10" xr3:uid="{00000000-0010-0000-0000-00000A000000}" name="IT Tower: Application" dataDxfId="352" totalsRowDxfId="351" dataCellStyle="Percent">
      <calculatedColumnFormula>_xlfn.IFNA(IF($B4="","",VLOOKUP($B4,'SWC Towers'!$A:$Q,$Q$2,FALSE)),"")</calculatedColumnFormula>
    </tableColumn>
    <tableColumn id="11" xr3:uid="{00000000-0010-0000-0000-00000B000000}" name="IT Tower: Compute" dataDxfId="350" totalsRowDxfId="349">
      <calculatedColumnFormula>_xlfn.IFNA(IF($B4="","",VLOOKUP($B4,'SWC Towers'!$A:$Q,$R$2,FALSE)),"")</calculatedColumnFormula>
    </tableColumn>
    <tableColumn id="12" xr3:uid="{00000000-0010-0000-0000-00000C000000}" name="IT Tower: Data Center" dataDxfId="348" totalsRowDxfId="347">
      <calculatedColumnFormula>_xlfn.IFNA(IF($B4="","",VLOOKUP($B4,'SWC Towers'!$A:$Q,$S$2,FALSE)),"")</calculatedColumnFormula>
    </tableColumn>
    <tableColumn id="13" xr3:uid="{00000000-0010-0000-0000-00000D000000}" name="IT Tower: Delivery" dataDxfId="346" totalsRowDxfId="345">
      <calculatedColumnFormula>_xlfn.IFNA(IF($B4="","",VLOOKUP($B4,'SWC Towers'!$A:$Q,$T$2,FALSE)),"")</calculatedColumnFormula>
    </tableColumn>
    <tableColumn id="14" xr3:uid="{00000000-0010-0000-0000-00000E000000}" name="IT Tower: End User" dataDxfId="344" totalsRowDxfId="343">
      <calculatedColumnFormula>_xlfn.IFNA(IF($B4="","",VLOOKUP($B4,'SWC Towers'!$A:$Q,$U$2,FALSE)),"")</calculatedColumnFormula>
    </tableColumn>
    <tableColumn id="15" xr3:uid="{00000000-0010-0000-0000-00000F000000}" name="IT Tower: IT Management" dataDxfId="342" totalsRowDxfId="341">
      <calculatedColumnFormula>_xlfn.IFNA(IF($B4="","",VLOOKUP($B4,'SWC Towers'!$A:$Q,$V$2,FALSE)),"")</calculatedColumnFormula>
    </tableColumn>
    <tableColumn id="16" xr3:uid="{00000000-0010-0000-0000-000010000000}" name="IT Tower: Network" dataDxfId="340" totalsRowDxfId="339">
      <calculatedColumnFormula>_xlfn.IFNA(IF($B4="","",VLOOKUP($B4,'SWC Towers'!$A:$Q,$W$2,FALSE)),"")</calculatedColumnFormula>
    </tableColumn>
    <tableColumn id="17" xr3:uid="{00000000-0010-0000-0000-000011000000}" name="IT Tower: Output" dataDxfId="338" totalsRowDxfId="337">
      <calculatedColumnFormula>_xlfn.IFNA(IF($B4="","",VLOOKUP($B4,'SWC Towers'!$A:$Q,$X$2,FALSE)),"")</calculatedColumnFormula>
    </tableColumn>
    <tableColumn id="18" xr3:uid="{00000000-0010-0000-0000-000012000000}" name="IT Tower: Platform" dataDxfId="336" totalsRowDxfId="335">
      <calculatedColumnFormula>_xlfn.IFNA(IF($B4="","",VLOOKUP($B4,'SWC Towers'!$A:$Q,$Y$2,FALSE)),"")</calculatedColumnFormula>
    </tableColumn>
    <tableColumn id="19" xr3:uid="{00000000-0010-0000-0000-000013000000}" name="IT Tower: Security" dataDxfId="334" totalsRowDxfId="333">
      <calculatedColumnFormula>_xlfn.IFNA(IF($B4="","",VLOOKUP($B4,'SWC Towers'!$A:$Q,$Z$2,FALSE)),"")</calculatedColumnFormula>
    </tableColumn>
    <tableColumn id="20" xr3:uid="{00000000-0010-0000-0000-000014000000}" name="IT Tower: Storage" dataDxfId="332" totalsRowDxfId="331">
      <calculatedColumnFormula>_xlfn.IFNA(IF($B4="","",VLOOKUP($B4,'SWC Towers'!$A:$Q,$AA$2,FALSE)),"")</calculatedColumnFormula>
    </tableColumn>
    <tableColumn id="21" xr3:uid="{00000000-0010-0000-0000-000015000000}" name="Other/Non-IT " dataDxfId="330" totalsRowDxfId="329">
      <calculatedColumnFormula>_xlfn.IFNA(IF($B4="","",VLOOKUP($B4,'SWC Towers'!$A:$Q,$AB$2,FALSE)),"")</calculatedColumnFormula>
    </tableColumn>
    <tableColumn id="22" xr3:uid="{00000000-0010-0000-0000-000016000000}" name="Total Percentage (Auto Calculated)" dataDxfId="328" totalsRowDxfId="327" dataCellStyle="Percent">
      <calculatedColumnFormula>SUM(Table25[[#This Row],[IT Tower: Application]:[Other/Non-IT ]])</calculatedColumnFormula>
    </tableColumn>
    <tableColumn id="23" xr3:uid="{00000000-0010-0000-0000-000017000000}" name="Contract Amount FY00" dataDxfId="326" totalsRowDxfId="325" dataCellStyle="Percent"/>
    <tableColumn id="24" xr3:uid="{00000000-0010-0000-0000-000018000000}" name="Contract Amount FY01" dataDxfId="324" totalsRowDxfId="323" dataCellStyle="Percent"/>
    <tableColumn id="25" xr3:uid="{00000000-0010-0000-0000-000019000000}" name="Contract Amount FY02" dataDxfId="322" totalsRowDxfId="321" dataCellStyle="Percent"/>
    <tableColumn id="26" xr3:uid="{00000000-0010-0000-0000-00001A000000}" name="Contract Amount FY03" dataDxfId="320" totalsRowDxfId="319" dataCellStyle="Percent"/>
    <tableColumn id="27" xr3:uid="{00000000-0010-0000-0000-00001B000000}" name="Contract Amount FY04" dataDxfId="318" totalsRowDxfId="317" dataCellStyle="Percent"/>
    <tableColumn id="28" xr3:uid="{00000000-0010-0000-0000-00001C000000}" name="Contract Amount FY05" dataDxfId="316" totalsRowDxfId="315" dataCellStyle="Percent"/>
    <tableColumn id="29" xr3:uid="{00000000-0010-0000-0000-00001D000000}" name="Contract Amount FY06" dataDxfId="314" totalsRowDxfId="313" dataCellStyle="Percent"/>
    <tableColumn id="30" xr3:uid="{00000000-0010-0000-0000-00001E000000}" name="Contract Amount FY07" dataDxfId="312" totalsRowDxfId="311" dataCellStyle="Percent"/>
    <tableColumn id="31" xr3:uid="{00000000-0010-0000-0000-00001F000000}" name="Contract Amount FY08" dataDxfId="310" totalsRowDxfId="309" dataCellStyle="Percent"/>
    <tableColumn id="32" xr3:uid="{00000000-0010-0000-0000-000020000000}" name="Contract Amount FY09" dataDxfId="308" totalsRowDxfId="307" dataCellStyle="Percent"/>
    <tableColumn id="33" xr3:uid="{00000000-0010-0000-0000-000021000000}" name="Contract Amount FY10" dataDxfId="306" totalsRowDxfId="305" dataCellStyle="Percent"/>
    <tableColumn id="34" xr3:uid="{00000000-0010-0000-0000-000022000000}" name="Contract Amount FY11" dataDxfId="304" totalsRowDxfId="303" dataCellStyle="Percent"/>
    <tableColumn id="35" xr3:uid="{00000000-0010-0000-0000-000023000000}" name="Contract Amount FY12" dataDxfId="302" totalsRowDxfId="301" dataCellStyle="Percent"/>
    <tableColumn id="36" xr3:uid="{00000000-0010-0000-0000-000024000000}" name="Contract Amount FY13" dataDxfId="300" totalsRowDxfId="299" dataCellStyle="Percent"/>
    <tableColumn id="37" xr3:uid="{00000000-0010-0000-0000-000025000000}" name="Contract Amount FY14" dataDxfId="298" totalsRowDxfId="297" dataCellStyle="Percent"/>
    <tableColumn id="76" xr3:uid="{00000000-0010-0000-0000-00004C000000}" name="Contract Amount FY15" dataDxfId="296" totalsRowDxfId="295" dataCellStyle="Percent"/>
    <tableColumn id="38" xr3:uid="{00000000-0010-0000-0000-000026000000}" name="Contract Amount FY16" dataDxfId="294" totalsRowDxfId="293" dataCellStyle="Percent"/>
    <tableColumn id="39" xr3:uid="{00000000-0010-0000-0000-000027000000}" name="Contract Amount FY17" dataDxfId="292" totalsRowDxfId="291" dataCellStyle="Percent"/>
    <tableColumn id="40" xr3:uid="{00000000-0010-0000-0000-000028000000}" name="Contract Amount FY18" totalsRowFunction="sum" dataDxfId="290" totalsRowDxfId="289" dataCellStyle="Percent"/>
    <tableColumn id="41" xr3:uid="{00000000-0010-0000-0000-000029000000}" name="Contract Amount FY19" totalsRowFunction="sum" dataDxfId="288" totalsRowDxfId="287" dataCellStyle="Percent"/>
    <tableColumn id="42" xr3:uid="{00000000-0010-0000-0000-00002A000000}" name="Contract Amount FY20" totalsRowFunction="sum" dataDxfId="286" totalsRowDxfId="285" dataCellStyle="Percent"/>
    <tableColumn id="43" xr3:uid="{00000000-0010-0000-0000-00002B000000}" name="Contract Amount FY21" totalsRowFunction="sum" dataDxfId="284" totalsRowDxfId="283" dataCellStyle="Percent"/>
    <tableColumn id="44" xr3:uid="{00000000-0010-0000-0000-00002C000000}" name="Contract Amount FY22" dataDxfId="282" totalsRowDxfId="281" dataCellStyle="Percent"/>
    <tableColumn id="45" xr3:uid="{00000000-0010-0000-0000-00002D000000}" name="Contract Amount FY23" dataDxfId="280" totalsRowDxfId="279" dataCellStyle="Percent"/>
    <tableColumn id="46" xr3:uid="{00000000-0010-0000-0000-00002E000000}" name="Contract Amount FY24" dataDxfId="278" totalsRowDxfId="277" dataCellStyle="Percent"/>
    <tableColumn id="47" xr3:uid="{00000000-0010-0000-0000-00002F000000}" name="Contract Amount FY25" dataDxfId="276" totalsRowDxfId="275" dataCellStyle="Percent"/>
    <tableColumn id="48" xr3:uid="{00000000-0010-0000-0000-000030000000}" name="Contract Amount FY26" dataDxfId="274" totalsRowDxfId="273" dataCellStyle="Percent"/>
    <tableColumn id="49" xr3:uid="{00000000-0010-0000-0000-000031000000}" name="Contract Amount FY27" dataDxfId="272" totalsRowDxfId="271" dataCellStyle="Percent"/>
    <tableColumn id="50" xr3:uid="{00000000-0010-0000-0000-000032000000}" name="Contract Amount FY28" dataDxfId="270" totalsRowDxfId="269" dataCellStyle="Percent"/>
    <tableColumn id="51" xr3:uid="{00000000-0010-0000-0000-000033000000}" name="Contract Amount FY29" dataDxfId="268" totalsRowDxfId="267" dataCellStyle="Percent"/>
    <tableColumn id="52" xr3:uid="{00000000-0010-0000-0000-000034000000}" name="Contract Amount FY30" dataDxfId="266" totalsRowDxfId="265" dataCellStyle="Percent"/>
    <tableColumn id="53" xr3:uid="{00000000-0010-0000-0000-000035000000}" name="Contract Amount FY31" dataDxfId="264" totalsRowDxfId="263" dataCellStyle="Percent"/>
    <tableColumn id="54" xr3:uid="{00000000-0010-0000-0000-000036000000}" name="Contract Amount FY32" dataDxfId="262" totalsRowDxfId="261" dataCellStyle="Percent"/>
    <tableColumn id="55" xr3:uid="{00000000-0010-0000-0000-000037000000}" name="Contract Amount FY33" dataDxfId="260" totalsRowDxfId="259" dataCellStyle="Percent"/>
    <tableColumn id="56" xr3:uid="{00000000-0010-0000-0000-000038000000}" name="Contract Amount FY34" dataDxfId="258" totalsRowDxfId="257" dataCellStyle="Percent"/>
    <tableColumn id="57" xr3:uid="{00000000-0010-0000-0000-000039000000}" name="Contract Amount FY35" dataDxfId="256" totalsRowDxfId="255" dataCellStyle="Percent"/>
    <tableColumn id="58" xr3:uid="{00000000-0010-0000-0000-00003A000000}" name="Contract Amount FY36" dataDxfId="254" totalsRowDxfId="253" dataCellStyle="Percent"/>
    <tableColumn id="59" xr3:uid="{00000000-0010-0000-0000-00003B000000}" name="Contract Amount FY37" dataDxfId="252" totalsRowDxfId="251" dataCellStyle="Percent"/>
    <tableColumn id="60" xr3:uid="{00000000-0010-0000-0000-00003C000000}" name="Contract Amount FY38" dataDxfId="250" totalsRowDxfId="249" dataCellStyle="Percent"/>
    <tableColumn id="61" xr3:uid="{00000000-0010-0000-0000-00003D000000}" name="Contract Amount FY39" dataDxfId="248" totalsRowDxfId="247" dataCellStyle="Percent"/>
    <tableColumn id="62" xr3:uid="{00000000-0010-0000-0000-00003E000000}" name="Contract Amount FY40" dataDxfId="246" totalsRowDxfId="245" dataCellStyle="Percent"/>
    <tableColumn id="63" xr3:uid="{00000000-0010-0000-0000-00003F000000}" name="Contract Amount FY41" dataDxfId="244" totalsRowDxfId="243" dataCellStyle="Percent"/>
    <tableColumn id="64" xr3:uid="{00000000-0010-0000-0000-000040000000}" name="Contract Amount FY42" dataDxfId="242" totalsRowDxfId="241" dataCellStyle="Percent"/>
    <tableColumn id="65" xr3:uid="{00000000-0010-0000-0000-000041000000}" name="Contract Amount FY43" dataDxfId="240" totalsRowDxfId="239" dataCellStyle="Percent"/>
    <tableColumn id="66" xr3:uid="{00000000-0010-0000-0000-000042000000}" name="Contract Amount FY44" dataDxfId="238" totalsRowDxfId="237" dataCellStyle="Percent"/>
    <tableColumn id="67" xr3:uid="{00000000-0010-0000-0000-000043000000}" name="Contract Amount FY45" dataDxfId="236" totalsRowDxfId="235" dataCellStyle="Percent"/>
    <tableColumn id="68" xr3:uid="{00000000-0010-0000-0000-000044000000}" name="Contract Amount FY46" dataDxfId="234" totalsRowDxfId="233" dataCellStyle="Percent"/>
    <tableColumn id="69" xr3:uid="{00000000-0010-0000-0000-000045000000}" name="Contract Amount FY47" dataDxfId="232" totalsRowDxfId="231" dataCellStyle="Percent"/>
    <tableColumn id="70" xr3:uid="{00000000-0010-0000-0000-000046000000}" name="Contract Amount FY48" dataDxfId="230" totalsRowDxfId="229" dataCellStyle="Percent"/>
    <tableColumn id="71" xr3:uid="{00000000-0010-0000-0000-000047000000}" name="Contract Amount FY49" dataDxfId="228" totalsRowDxfId="227" dataCellStyle="Percent"/>
    <tableColumn id="72" xr3:uid="{00000000-0010-0000-0000-000048000000}" name="Contract Amount FY50" dataDxfId="226" totalsRowDxfId="225" dataCellStyle="Percent"/>
    <tableColumn id="73" xr3:uid="{00000000-0010-0000-0000-000049000000}" name="Total Contract Amount" dataDxfId="224" totalsRowDxfId="223">
      <calculatedColumnFormula>SUM(Table25[[#This Row],[Contract Amount FY00]:[Contract Amount FY50]])</calculatedColumnFormula>
    </tableColumn>
    <tableColumn id="74" xr3:uid="{00000000-0010-0000-0000-00004A000000}" name="Explanation of Contract Amount" dataDxfId="222" totalsRowDxfId="221"/>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2F644C33-4E85-4AF3-97BD-5878DE052063}" name="Table52" displayName="Table52" ref="A2:R42" totalsRowShown="0" headerRowDxfId="220" dataDxfId="219" dataCellStyle="Percent">
  <autoFilter ref="A2:R42" xr:uid="{2F644C33-4E85-4AF3-97BD-5878DE052063}"/>
  <sortState xmlns:xlrd2="http://schemas.microsoft.com/office/spreadsheetml/2017/richdata2" ref="A3:R40">
    <sortCondition ref="R3:R41"/>
  </sortState>
  <tableColumns count="18">
    <tableColumn id="1" xr3:uid="{97DF0111-A5A0-4124-99A5-72911961D358}" name="Contract " dataDxfId="218"/>
    <tableColumn id="2" xr3:uid="{117F072E-69F5-4DE1-BDAC-CD3515F5F9F5}" name="Contract Title" dataDxfId="217"/>
    <tableColumn id="3" xr3:uid="{0692AE27-0C42-467D-848F-6E1C526BFE68}" name="Start Date" dataDxfId="216"/>
    <tableColumn id="4" xr3:uid="{D1203BB2-EF25-4693-88BC-06067FE09A07}" name="Max Term Date" dataDxfId="215"/>
    <tableColumn id="5" xr3:uid="{85999701-6DDD-4919-AD99-0FB71E3F37FC}" name="Confirm IT Tower" dataDxfId="214"/>
    <tableColumn id="6" xr3:uid="{0AA647FC-83AB-4843-9F48-D441CE06C942}" name="IT Tower: Application" dataDxfId="213" dataCellStyle="Percent"/>
    <tableColumn id="7" xr3:uid="{F9E55D3D-8241-474F-89B3-27B643468AE3}" name="IT Tower: Compute" dataDxfId="212" dataCellStyle="Percent"/>
    <tableColumn id="8" xr3:uid="{FA75F802-705E-41D4-98F2-9C3FC030FC7B}" name="IT Tower: Data Center" dataDxfId="211" dataCellStyle="Percent"/>
    <tableColumn id="9" xr3:uid="{C5F9EFB7-84BC-414B-AA75-890E6F5A188D}" name="IT Tower: Delivery" dataDxfId="210" dataCellStyle="Percent"/>
    <tableColumn id="10" xr3:uid="{4A2CEB3F-D07C-46E7-B59D-5488ED971977}" name="IT Tower: End User" dataDxfId="209" dataCellStyle="Percent"/>
    <tableColumn id="11" xr3:uid="{73DE1A3D-593E-4FF5-AA2B-39407EF8C642}" name="IT Tower: IT Management" dataDxfId="208" dataCellStyle="Percent"/>
    <tableColumn id="12" xr3:uid="{FB308C17-7B3F-4910-BD16-9BBB8A9BECB7}" name="IT Tower: Network" dataDxfId="207" dataCellStyle="Percent"/>
    <tableColumn id="13" xr3:uid="{FD0DE1B2-71C6-4E10-A798-4C48B7D08D41}" name="IT Tower: Output" dataDxfId="206" dataCellStyle="Percent"/>
    <tableColumn id="14" xr3:uid="{C577246D-99B5-4016-B1DF-C1861393DC90}" name="IT Tower: Platform" dataDxfId="205" dataCellStyle="Percent"/>
    <tableColumn id="15" xr3:uid="{E8B09A72-F334-46B3-B577-0EFC465DE9DB}" name="IT Tower: Security" dataDxfId="204" dataCellStyle="Percent"/>
    <tableColumn id="16" xr3:uid="{74AD9BE8-0F7A-4C3D-BCC4-1EE01CB93B94}" name="IT Tower: Storage" dataDxfId="203" dataCellStyle="Percent"/>
    <tableColumn id="17" xr3:uid="{FA9ECBE2-CF20-4018-BF8A-1DE29E3A0BC6}" name="Other/Non-IT " dataDxfId="202" dataCellStyle="Percent"/>
    <tableColumn id="18" xr3:uid="{CCA0E35F-3E6E-437A-8E80-E9A57FC8963A}" name="Total Percentage (Auto Calculated)" dataDxfId="201" dataCellStyle="Percent"/>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3" displayName="Table3" ref="A1:F37" totalsRowShown="0">
  <autoFilter ref="A1:F37" xr:uid="{00000000-0009-0000-0100-000003000000}"/>
  <sortState xmlns:xlrd2="http://schemas.microsoft.com/office/spreadsheetml/2017/richdata2" ref="A2:E36">
    <sortCondition descending="1" ref="E1:E36"/>
  </sortState>
  <tableColumns count="6">
    <tableColumn id="1" xr3:uid="{00000000-0010-0000-0100-000001000000}" name="Contract Number Full"/>
    <tableColumn id="2" xr3:uid="{00000000-0010-0000-0100-000002000000}" name="Contract Title"/>
    <tableColumn id="6" xr3:uid="{00000000-0010-0000-0100-000006000000}" name="Cooperative"/>
    <tableColumn id="3" xr3:uid="{00000000-0010-0000-0100-000003000000}" name="Effective Date" dataDxfId="200"/>
    <tableColumn id="4" xr3:uid="{00000000-0010-0000-0100-000004000000}" name="Max Term Date" dataDxfId="199"/>
    <tableColumn id="5" xr3:uid="{72A10E2B-2EFF-4E6F-9E74-B1E2D9735650}" name="Cooperative?" dataDxfId="198"/>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B653FA3-BABD-436D-A131-585D33A6DB61}" name="Table6" displayName="Table6" ref="A1:F55" totalsRowShown="0">
  <autoFilter ref="A1:F55" xr:uid="{0B653FA3-BABD-436D-A131-585D33A6DB61}"/>
  <tableColumns count="6">
    <tableColumn id="1" xr3:uid="{BDCD7E5C-9F9F-4B50-9C95-D966FE3AE567}" name="Contract Number"/>
    <tableColumn id="2" xr3:uid="{35E75B7C-E9B6-4251-B644-08E756DDA430}" name="Contract Title"/>
    <tableColumn id="3" xr3:uid="{4C4A75DB-D5BE-4538-AFCE-9ACEBF3453AA}" name="Start Date" dataDxfId="197"/>
    <tableColumn id="4" xr3:uid="{1A3B437B-B943-4B41-BFAE-00791DB42B1C}" name="Max Term Date" dataDxfId="196"/>
    <tableColumn id="5" xr3:uid="{E64A804B-D61D-4202-A8DD-096D94CE60F4}" name="Cooperative Description"/>
    <tableColumn id="6" xr3:uid="{248150A1-137C-4100-B788-F15A32080AD1}" name="Cooperative Lead State"/>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3000000}" name="Table2" displayName="Table2" ref="A1:A2416" totalsRowShown="0">
  <autoFilter ref="A1:A2416" xr:uid="{00000000-0009-0000-0100-000002000000}"/>
  <sortState xmlns:xlrd2="http://schemas.microsoft.com/office/spreadsheetml/2017/richdata2" ref="A2:A2383">
    <sortCondition ref="A1:A2383"/>
  </sortState>
  <tableColumns count="1">
    <tableColumn id="1" xr3:uid="{00000000-0010-0000-0300-000001000000}" name="Consolidated Vendors"/>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5" displayName="Table5" ref="A1:C148" totalsRowShown="0">
  <autoFilter ref="A1:C148" xr:uid="{00000000-0009-0000-0100-000005000000}"/>
  <sortState xmlns:xlrd2="http://schemas.microsoft.com/office/spreadsheetml/2017/richdata2" ref="A2:C147">
    <sortCondition ref="A1:A147"/>
  </sortState>
  <tableColumns count="3">
    <tableColumn id="1" xr3:uid="{00000000-0010-0000-0400-000001000000}" name="Combination"/>
    <tableColumn id="2" xr3:uid="{00000000-0010-0000-0400-000002000000}" name="Agency"/>
    <tableColumn id="3" xr3:uid="{00000000-0010-0000-0400-000003000000}" name="Agency Name"/>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Table7" displayName="Table7" ref="A7:J10" totalsRowShown="0" headerRowDxfId="195" dataDxfId="193" headerRowBorderDxfId="194" dataCellStyle="Currency">
  <autoFilter ref="A7:J10" xr:uid="{00000000-0009-0000-0100-000007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500-000001000000}" name="Contract Start Date" dataDxfId="192"/>
    <tableColumn id="2" xr3:uid="{00000000-0010-0000-0500-000002000000}" name="Fiscal Year Start" dataDxfId="191"/>
    <tableColumn id="3" xr3:uid="{00000000-0010-0000-0500-000003000000}" name="Contract End Date" dataDxfId="190"/>
    <tableColumn id="4" xr3:uid="{00000000-0010-0000-0500-000004000000}" name="Fiscal Year End" dataDxfId="189"/>
    <tableColumn id="5" xr3:uid="{00000000-0010-0000-0500-000005000000}" name="FY19" dataDxfId="188" dataCellStyle="Currency"/>
    <tableColumn id="6" xr3:uid="{00000000-0010-0000-0500-000006000000}" name="FY20" dataDxfId="187" dataCellStyle="Currency"/>
    <tableColumn id="7" xr3:uid="{00000000-0010-0000-0500-000007000000}" name="FY21" dataDxfId="186" dataCellStyle="Currency"/>
    <tableColumn id="8" xr3:uid="{00000000-0010-0000-0500-000008000000}" name="FY22" dataDxfId="185" dataCellStyle="Currency"/>
    <tableColumn id="9" xr3:uid="{00000000-0010-0000-0500-000009000000}" name="FY23" dataDxfId="184" dataCellStyle="Currency"/>
    <tableColumn id="10" xr3:uid="{00000000-0010-0000-0500-00000A000000}" name="Explanation of Contract Amount"/>
  </tableColumns>
  <tableStyleInfo name="TableStyleLight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6000000}" name="Table79" displayName="Table79" ref="A16:J19" totalsRowShown="0" headerRowDxfId="183" dataDxfId="181" headerRowBorderDxfId="182" dataCellStyle="Currency">
  <autoFilter ref="A16:J19" xr:uid="{00000000-0009-0000-0100-000008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600-000001000000}" name="Contract Start Date" dataDxfId="180"/>
    <tableColumn id="2" xr3:uid="{00000000-0010-0000-0600-000002000000}" name="Fiscal Year Start" dataDxfId="179"/>
    <tableColumn id="3" xr3:uid="{00000000-0010-0000-0600-000003000000}" name="Contract End Date" dataDxfId="178"/>
    <tableColumn id="4" xr3:uid="{00000000-0010-0000-0600-000004000000}" name="Fiscal Year End" dataDxfId="177"/>
    <tableColumn id="5" xr3:uid="{00000000-0010-0000-0600-000005000000}" name="FY19" dataDxfId="176" dataCellStyle="Currency"/>
    <tableColumn id="6" xr3:uid="{00000000-0010-0000-0600-000006000000}" name="FY20" dataDxfId="175" dataCellStyle="Currency"/>
    <tableColumn id="7" xr3:uid="{00000000-0010-0000-0600-000007000000}" name="FY21" dataDxfId="174" dataCellStyle="Currency"/>
    <tableColumn id="8" xr3:uid="{00000000-0010-0000-0600-000008000000}" name="FY22" dataDxfId="173" dataCellStyle="Currency"/>
    <tableColumn id="9" xr3:uid="{00000000-0010-0000-0600-000009000000}" name="FY23" dataDxfId="172" dataCellStyle="Currency"/>
    <tableColumn id="10" xr3:uid="{00000000-0010-0000-0600-00000A000000}" name="Explanation of Contract Amount"/>
  </tableColumns>
  <tableStyleInfo name="TableStyleLight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8000000}" name="Table1" displayName="Table1" ref="B2:D80" totalsRowShown="0" tableBorderDxfId="171">
  <tableColumns count="3">
    <tableColumn id="1" xr3:uid="{00000000-0010-0000-0800-000001000000}" name="Field Name" dataDxfId="170"/>
    <tableColumn id="2" xr3:uid="{00000000-0010-0000-0800-000002000000}" name="Field Type" dataDxfId="169"/>
    <tableColumn id="3" xr3:uid="{00000000-0010-0000-0800-000003000000}" name="Notes" dataDxfId="168"/>
  </tableColumns>
  <tableStyleInfo name="TableStyleLight12" showFirstColumn="0" showLastColumn="0" showRowStripes="1" showColumnStripes="0"/>
  <extLst>
    <ext xmlns:x14="http://schemas.microsoft.com/office/spreadsheetml/2009/9/main" uri="{504A1905-F514-4f6f-8877-14C23A59335A}">
      <x14:table altText="Field name, type and notes" altTextSummary="Information on the field name, type, and notes for completing the Agency IT Contract Reporting Form."/>
    </ext>
  </extLst>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1" Type="http://schemas.openxmlformats.org/officeDocument/2006/relationships/table" Target="../tables/table3.xml"/></Relationships>
</file>

<file path=xl/worksheets/_rels/sheet4.xml.rels><?xml version="1.0" encoding="UTF-8" standalone="yes"?>
<Relationships xmlns="http://schemas.openxmlformats.org/package/2006/relationships"><Relationship Id="rId1" Type="http://schemas.openxmlformats.org/officeDocument/2006/relationships/table" Target="../tables/table4.xml"/></Relationships>
</file>

<file path=xl/worksheets/_rels/sheet5.xml.rels><?xml version="1.0" encoding="UTF-8" standalone="yes"?>
<Relationships xmlns="http://schemas.openxmlformats.org/package/2006/relationships"><Relationship Id="rId1" Type="http://schemas.openxmlformats.org/officeDocument/2006/relationships/table" Target="../tables/table5.xml"/></Relationships>
</file>

<file path=xl/worksheets/_rels/sheet6.xml.rels><?xml version="1.0" encoding="UTF-8" standalone="yes"?>
<Relationships xmlns="http://schemas.openxmlformats.org/package/2006/relationships"><Relationship Id="rId1" Type="http://schemas.openxmlformats.org/officeDocument/2006/relationships/table" Target="../tables/table6.xml"/></Relationships>
</file>

<file path=xl/worksheets/_rels/sheet7.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table" Target="../tables/table7.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D2480"/>
  <sheetViews>
    <sheetView tabSelected="1" topLeftCell="A3" zoomScale="70" zoomScaleNormal="70" workbookViewId="0">
      <selection activeCell="C40" sqref="C40"/>
    </sheetView>
  </sheetViews>
  <sheetFormatPr defaultColWidth="0" defaultRowHeight="15" x14ac:dyDescent="0.25"/>
  <cols>
    <col min="1" max="1" width="89.7109375" style="26" customWidth="1"/>
    <col min="2" max="2" width="22.5703125" style="26" bestFit="1" customWidth="1"/>
    <col min="3" max="3" width="71" style="26" bestFit="1" customWidth="1"/>
    <col min="4" max="4" width="27.42578125" style="26" bestFit="1" customWidth="1"/>
    <col min="5" max="5" width="25.140625" style="26" bestFit="1" customWidth="1"/>
    <col min="6" max="6" width="24" style="28" bestFit="1" customWidth="1"/>
    <col min="7" max="7" width="30.140625" style="27" bestFit="1" customWidth="1"/>
    <col min="8" max="8" width="24.42578125" style="27" bestFit="1" customWidth="1"/>
    <col min="9" max="9" width="26.85546875" style="27" hidden="1" customWidth="1"/>
    <col min="10" max="10" width="20.7109375" style="27" hidden="1" customWidth="1"/>
    <col min="11" max="11" width="21" style="58" bestFit="1" customWidth="1"/>
    <col min="12" max="12" width="23.140625" style="21" bestFit="1" customWidth="1"/>
    <col min="13" max="13" width="26" style="21" hidden="1" customWidth="1"/>
    <col min="14" max="14" width="18.5703125" style="21" hidden="1" customWidth="1"/>
    <col min="15" max="15" width="21" style="60" bestFit="1" customWidth="1"/>
    <col min="16" max="16" width="24.28515625" style="22" bestFit="1" customWidth="1"/>
    <col min="17" max="17" width="24.5703125" style="22" bestFit="1" customWidth="1"/>
    <col min="18" max="18" width="22.5703125" style="22" bestFit="1" customWidth="1"/>
    <col min="19" max="19" width="24.5703125" style="22" bestFit="1" customWidth="1"/>
    <col min="20" max="20" width="28.5703125" style="22" bestFit="1" customWidth="1"/>
    <col min="21" max="21" width="23.5703125" style="22" bestFit="1" customWidth="1"/>
    <col min="22" max="22" width="23" style="22" bestFit="1" customWidth="1"/>
    <col min="23" max="23" width="22.140625" style="22" bestFit="1" customWidth="1"/>
    <col min="24" max="24" width="20.5703125" style="22" bestFit="1" customWidth="1"/>
    <col min="25" max="25" width="22.140625" style="22" bestFit="1" customWidth="1"/>
    <col min="26" max="26" width="18.5703125" style="22" bestFit="1" customWidth="1"/>
    <col min="27" max="27" width="28.5703125" style="62" bestFit="1" customWidth="1"/>
    <col min="28" max="28" width="23.42578125" style="63" bestFit="1" customWidth="1"/>
    <col min="29" max="29" width="28.5703125" style="25" bestFit="1" customWidth="1"/>
    <col min="30" max="43" width="27.42578125" style="63" bestFit="1" customWidth="1"/>
    <col min="44" max="53" width="27.42578125" style="11" bestFit="1" customWidth="1"/>
    <col min="54" max="78" width="27.42578125" style="19" bestFit="1" customWidth="1"/>
    <col min="79" max="79" width="27.42578125" style="11" bestFit="1" customWidth="1"/>
    <col min="80" max="80" width="34.42578125" style="24" bestFit="1" customWidth="1"/>
    <col min="81" max="81" width="25.7109375" style="66" bestFit="1" customWidth="1"/>
    <col min="82" max="82" width="24.5703125" style="66" bestFit="1" customWidth="1"/>
    <col min="83" max="16384" width="9.140625" style="66" hidden="1"/>
  </cols>
  <sheetData>
    <row r="1" spans="1:82" hidden="1" x14ac:dyDescent="0.25">
      <c r="Q1" s="98"/>
      <c r="R1" s="98"/>
      <c r="S1" s="98"/>
      <c r="T1" s="98"/>
      <c r="U1" s="98"/>
      <c r="V1" s="98"/>
      <c r="W1" s="98"/>
      <c r="X1" s="98"/>
      <c r="Y1" s="98"/>
      <c r="Z1" s="98"/>
      <c r="AA1" s="99"/>
      <c r="AB1" s="100"/>
      <c r="AD1" s="64">
        <v>2000</v>
      </c>
      <c r="AE1" s="64">
        <v>2001</v>
      </c>
      <c r="AF1" s="64">
        <v>2002</v>
      </c>
      <c r="AG1" s="64">
        <v>2003</v>
      </c>
      <c r="AH1" s="64">
        <v>2004</v>
      </c>
      <c r="AI1" s="64">
        <v>2005</v>
      </c>
      <c r="AJ1" s="64">
        <v>2006</v>
      </c>
      <c r="AK1" s="64">
        <v>2007</v>
      </c>
      <c r="AL1" s="64">
        <v>2008</v>
      </c>
      <c r="AM1" s="64">
        <v>2009</v>
      </c>
      <c r="AN1" s="64">
        <v>2010</v>
      </c>
      <c r="AO1" s="64">
        <v>2011</v>
      </c>
      <c r="AP1" s="64">
        <v>2012</v>
      </c>
      <c r="AQ1" s="64">
        <v>2013</v>
      </c>
      <c r="AR1" s="64">
        <v>2014</v>
      </c>
      <c r="AS1" s="64">
        <v>2015</v>
      </c>
      <c r="AT1" s="64">
        <v>2016</v>
      </c>
      <c r="AU1" s="64">
        <v>2017</v>
      </c>
      <c r="AV1" s="64">
        <v>2018</v>
      </c>
      <c r="AW1" s="64">
        <v>2019</v>
      </c>
      <c r="AX1" s="64">
        <v>2020</v>
      </c>
      <c r="AY1" s="64">
        <v>2021</v>
      </c>
      <c r="AZ1" s="64">
        <v>2022</v>
      </c>
      <c r="BA1" s="64">
        <v>2023</v>
      </c>
      <c r="BB1" s="64">
        <v>2024</v>
      </c>
      <c r="BC1" s="64">
        <v>2025</v>
      </c>
      <c r="BD1" s="64">
        <v>2026</v>
      </c>
      <c r="BE1" s="64">
        <v>2027</v>
      </c>
      <c r="BF1" s="64">
        <v>2028</v>
      </c>
      <c r="BG1" s="64">
        <v>2029</v>
      </c>
      <c r="BH1" s="64">
        <v>2030</v>
      </c>
      <c r="BI1" s="64">
        <v>2031</v>
      </c>
      <c r="BJ1" s="64">
        <v>2032</v>
      </c>
      <c r="BK1" s="64">
        <v>2033</v>
      </c>
      <c r="BL1" s="64">
        <v>2034</v>
      </c>
      <c r="BM1" s="64">
        <v>2035</v>
      </c>
      <c r="BN1" s="64">
        <v>2036</v>
      </c>
      <c r="BO1" s="64">
        <v>2037</v>
      </c>
      <c r="BP1" s="64">
        <v>2038</v>
      </c>
      <c r="BQ1" s="64">
        <v>2039</v>
      </c>
      <c r="BR1" s="64">
        <v>2040</v>
      </c>
      <c r="BS1" s="64">
        <v>2041</v>
      </c>
      <c r="BT1" s="64">
        <v>2042</v>
      </c>
      <c r="BU1" s="64">
        <v>2043</v>
      </c>
      <c r="BV1" s="64">
        <v>2044</v>
      </c>
      <c r="BW1" s="64">
        <v>2045</v>
      </c>
      <c r="BX1" s="64">
        <v>2046</v>
      </c>
      <c r="BY1" s="64">
        <v>2047</v>
      </c>
      <c r="BZ1" s="64">
        <v>2048</v>
      </c>
      <c r="CA1" s="64">
        <v>2049</v>
      </c>
      <c r="CB1" s="64">
        <v>2050</v>
      </c>
      <c r="CC1" s="65"/>
      <c r="CD1" s="65"/>
    </row>
    <row r="2" spans="1:82" hidden="1" x14ac:dyDescent="0.25">
      <c r="Q2" s="101">
        <v>6</v>
      </c>
      <c r="R2" s="101">
        <v>7</v>
      </c>
      <c r="S2" s="101">
        <v>8</v>
      </c>
      <c r="T2" s="101">
        <v>9</v>
      </c>
      <c r="U2" s="101">
        <v>10</v>
      </c>
      <c r="V2" s="101">
        <v>11</v>
      </c>
      <c r="W2" s="101">
        <v>12</v>
      </c>
      <c r="X2" s="101">
        <v>13</v>
      </c>
      <c r="Y2" s="101">
        <v>14</v>
      </c>
      <c r="Z2" s="101">
        <v>15</v>
      </c>
      <c r="AA2" s="102">
        <v>16</v>
      </c>
      <c r="AB2" s="102">
        <v>17</v>
      </c>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c r="CA2" s="64"/>
      <c r="CB2" s="64"/>
      <c r="CC2" s="65"/>
      <c r="CD2" s="65"/>
    </row>
    <row r="3" spans="1:82" ht="63" customHeight="1" x14ac:dyDescent="0.25">
      <c r="A3" s="38" t="s">
        <v>1939</v>
      </c>
      <c r="B3" s="39" t="s">
        <v>249</v>
      </c>
      <c r="C3" s="39" t="s">
        <v>143</v>
      </c>
      <c r="D3" s="41" t="s">
        <v>0</v>
      </c>
      <c r="E3" s="39" t="s">
        <v>248</v>
      </c>
      <c r="F3" s="39" t="s">
        <v>116</v>
      </c>
      <c r="G3" s="39" t="s">
        <v>2286</v>
      </c>
      <c r="H3" s="39" t="s">
        <v>76</v>
      </c>
      <c r="I3" s="39" t="s">
        <v>1667</v>
      </c>
      <c r="J3" s="39" t="s">
        <v>3260</v>
      </c>
      <c r="K3" s="115" t="s">
        <v>1876</v>
      </c>
      <c r="L3" s="39" t="s">
        <v>77</v>
      </c>
      <c r="M3" s="39" t="s">
        <v>1666</v>
      </c>
      <c r="N3" s="39" t="s">
        <v>1665</v>
      </c>
      <c r="O3" s="115" t="s">
        <v>1877</v>
      </c>
      <c r="P3" s="42" t="s">
        <v>257</v>
      </c>
      <c r="Q3" s="39" t="s">
        <v>98</v>
      </c>
      <c r="R3" s="39" t="s">
        <v>99</v>
      </c>
      <c r="S3" s="39" t="s">
        <v>100</v>
      </c>
      <c r="T3" s="39" t="s">
        <v>101</v>
      </c>
      <c r="U3" s="39" t="s">
        <v>102</v>
      </c>
      <c r="V3" s="39" t="s">
        <v>103</v>
      </c>
      <c r="W3" s="39" t="s">
        <v>104</v>
      </c>
      <c r="X3" s="39" t="s">
        <v>105</v>
      </c>
      <c r="Y3" s="39" t="s">
        <v>106</v>
      </c>
      <c r="Z3" s="39" t="s">
        <v>107</v>
      </c>
      <c r="AA3" s="39" t="s">
        <v>108</v>
      </c>
      <c r="AB3" s="39" t="s">
        <v>109</v>
      </c>
      <c r="AC3" s="61" t="s">
        <v>110</v>
      </c>
      <c r="AD3" s="40" t="s">
        <v>144</v>
      </c>
      <c r="AE3" s="40" t="s">
        <v>145</v>
      </c>
      <c r="AF3" s="40" t="s">
        <v>146</v>
      </c>
      <c r="AG3" s="40" t="s">
        <v>147</v>
      </c>
      <c r="AH3" s="40" t="s">
        <v>148</v>
      </c>
      <c r="AI3" s="40" t="s">
        <v>149</v>
      </c>
      <c r="AJ3" s="40" t="s">
        <v>150</v>
      </c>
      <c r="AK3" s="40" t="s">
        <v>151</v>
      </c>
      <c r="AL3" s="40" t="s">
        <v>152</v>
      </c>
      <c r="AM3" s="40" t="s">
        <v>153</v>
      </c>
      <c r="AN3" s="40" t="s">
        <v>154</v>
      </c>
      <c r="AO3" s="40" t="s">
        <v>155</v>
      </c>
      <c r="AP3" s="40" t="s">
        <v>156</v>
      </c>
      <c r="AQ3" s="40" t="s">
        <v>157</v>
      </c>
      <c r="AR3" s="40" t="s">
        <v>158</v>
      </c>
      <c r="AS3" s="40" t="s">
        <v>160</v>
      </c>
      <c r="AT3" s="40" t="s">
        <v>114</v>
      </c>
      <c r="AU3" s="40" t="s">
        <v>115</v>
      </c>
      <c r="AV3" s="40" t="s">
        <v>78</v>
      </c>
      <c r="AW3" s="40" t="s">
        <v>79</v>
      </c>
      <c r="AX3" s="40" t="s">
        <v>80</v>
      </c>
      <c r="AY3" s="40" t="s">
        <v>81</v>
      </c>
      <c r="AZ3" s="40" t="s">
        <v>82</v>
      </c>
      <c r="BA3" s="40" t="s">
        <v>96</v>
      </c>
      <c r="BB3" s="40" t="s">
        <v>97</v>
      </c>
      <c r="BC3" s="40" t="s">
        <v>117</v>
      </c>
      <c r="BD3" s="40" t="s">
        <v>118</v>
      </c>
      <c r="BE3" s="40" t="s">
        <v>119</v>
      </c>
      <c r="BF3" s="40" t="s">
        <v>120</v>
      </c>
      <c r="BG3" s="40" t="s">
        <v>121</v>
      </c>
      <c r="BH3" s="40" t="s">
        <v>122</v>
      </c>
      <c r="BI3" s="40" t="s">
        <v>123</v>
      </c>
      <c r="BJ3" s="40" t="s">
        <v>124</v>
      </c>
      <c r="BK3" s="40" t="s">
        <v>125</v>
      </c>
      <c r="BL3" s="40" t="s">
        <v>126</v>
      </c>
      <c r="BM3" s="40" t="s">
        <v>127</v>
      </c>
      <c r="BN3" s="40" t="s">
        <v>128</v>
      </c>
      <c r="BO3" s="40" t="s">
        <v>129</v>
      </c>
      <c r="BP3" s="40" t="s">
        <v>130</v>
      </c>
      <c r="BQ3" s="40" t="s">
        <v>131</v>
      </c>
      <c r="BR3" s="40" t="s">
        <v>132</v>
      </c>
      <c r="BS3" s="40" t="s">
        <v>133</v>
      </c>
      <c r="BT3" s="40" t="s">
        <v>134</v>
      </c>
      <c r="BU3" s="40" t="s">
        <v>135</v>
      </c>
      <c r="BV3" s="40" t="s">
        <v>136</v>
      </c>
      <c r="BW3" s="40" t="s">
        <v>137</v>
      </c>
      <c r="BX3" s="40" t="s">
        <v>138</v>
      </c>
      <c r="BY3" s="40" t="s">
        <v>139</v>
      </c>
      <c r="BZ3" s="40" t="s">
        <v>140</v>
      </c>
      <c r="CA3" s="40" t="s">
        <v>141</v>
      </c>
      <c r="CB3" s="40" t="s">
        <v>142</v>
      </c>
      <c r="CC3" s="40" t="s">
        <v>75</v>
      </c>
      <c r="CD3" s="41" t="s">
        <v>159</v>
      </c>
    </row>
    <row r="4" spans="1:82" x14ac:dyDescent="0.25">
      <c r="A4" s="122" t="s">
        <v>1980</v>
      </c>
      <c r="B4" s="122" t="s">
        <v>278</v>
      </c>
      <c r="C4" s="122" t="s">
        <v>3188</v>
      </c>
      <c r="E4" s="26" t="str">
        <f>IFERROR(IF(VLOOKUP(Table25[[#This Row],[Contract No.]],Table3[#All],3,FALSE)="","No","Yes"),"")</f>
        <v>Yes</v>
      </c>
      <c r="F4" s="26" t="str">
        <f>IFERROR(VLOOKUP(Table25[[#This Row],[Contract No.]],Table3[#All],3,FALSE),"")</f>
        <v>NASPO</v>
      </c>
      <c r="G4" s="26" t="str">
        <f>IFERROR(IF(Table25[[#This Row],[Cooperative Purchase
(Yes/No)]]="Yes","Yes",IF(VLOOKUP(Table25[[#This Row],[Contract No.]],Table3[#All],1,FALSE)=Table25[[#This Row],[Contract No.]],"Yes","No")),"No")</f>
        <v>Yes</v>
      </c>
      <c r="H4" s="51">
        <f>IFERROR(VLOOKUP(Table25[[#This Row],[Contract No.]],Table3[#All],4,FALSE),"")</f>
        <v>42917</v>
      </c>
      <c r="I4" s="56">
        <f>IFERROR(IF(AND(MONTH(Table25[[#This Row],[Contract Start Date]])&gt;6,MONTH(Table25[[#This Row],[Contract Start Date]])&lt;=12),YEAR(Table25[[#This Row],[Contract Start Date]])+1,YEAR(Table25[[#This Row],[Contract Start Date]])),"")</f>
        <v>2018</v>
      </c>
      <c r="J4" s="55">
        <f>Table25[[#This Row],[FY Formula start]]</f>
        <v>2018</v>
      </c>
      <c r="K4" s="59" t="str">
        <f>"FY"&amp;" "&amp;Table25[[#This Row],[Year Start]]</f>
        <v>FY 2018</v>
      </c>
      <c r="L4" s="52">
        <f>IFERROR(VLOOKUP(Table25[[#This Row],[Contract No.]],Table3[#All],5,FALSE),"")</f>
        <v>46280</v>
      </c>
      <c r="M4" s="56">
        <f>IFERROR(IF(Table25[[#This Row],[Contract End Date]]="99/99/9999","No End",IF(AND(MONTH(Table25[[#This Row],[Contract End Date]])&gt;6,MONTH(Table25[[#This Row],[Contract End Date]])&lt;=12),YEAR(Table25[[#This Row],[Contract End Date]])+1,YEAR(Table25[[#This Row],[Contract End Date]]))),"")</f>
        <v>2027</v>
      </c>
      <c r="N4" s="55">
        <f>Table25[[#This Row],[FY Formula end]]</f>
        <v>2027</v>
      </c>
      <c r="O4" s="59" t="str">
        <f>IF(Table25[[#This Row],[Year End]]="No End","No End","FY"&amp;" "&amp;Table25[[#This Row],[Year End]])</f>
        <v>FY 2027</v>
      </c>
      <c r="P4" s="27"/>
      <c r="Q4" s="104">
        <f>_xlfn.IFNA(IF($B4="","",VLOOKUP($B4,'SWC Towers'!$A:$Q,$Q$2,FALSE)),"")</f>
        <v>0.4</v>
      </c>
      <c r="R4" s="106" t="str">
        <f>_xlfn.IFNA(IF($B4="","",VLOOKUP($B4,'SWC Towers'!$A:$Q,$R$2,FALSE)),"")</f>
        <v/>
      </c>
      <c r="S4" s="106" t="str">
        <f>_xlfn.IFNA(IF($B4="","",VLOOKUP($B4,'SWC Towers'!$A:$Q,$S$2,FALSE)),"")</f>
        <v/>
      </c>
      <c r="T4" s="106">
        <f>_xlfn.IFNA(IF($B4="","",VLOOKUP($B4,'SWC Towers'!$A:$Q,$T$2,FALSE)),"")</f>
        <v>0.05</v>
      </c>
      <c r="U4" s="104" t="str">
        <f>_xlfn.IFNA(IF($B4="","",VLOOKUP($B4,'SWC Towers'!$A:$Q,$U$2,FALSE)),"")</f>
        <v/>
      </c>
      <c r="V4" s="104" t="str">
        <f>_xlfn.IFNA(IF($B4="","",VLOOKUP($B4,'SWC Towers'!$A:$Q,$V$2,FALSE)),"")</f>
        <v/>
      </c>
      <c r="W4" s="104">
        <f>_xlfn.IFNA(IF($B4="","",VLOOKUP($B4,'SWC Towers'!$A:$Q,$W$2,FALSE)),"")</f>
        <v>0.1</v>
      </c>
      <c r="X4" s="104" t="str">
        <f>_xlfn.IFNA(IF($B4="","",VLOOKUP($B4,'SWC Towers'!$A:$Q,$X$2,FALSE)),"")</f>
        <v/>
      </c>
      <c r="Y4" s="104">
        <f>_xlfn.IFNA(IF($B4="","",VLOOKUP($B4,'SWC Towers'!$A:$Q,$Y$2,FALSE)),"")</f>
        <v>0.05</v>
      </c>
      <c r="Z4" s="104" t="str">
        <f>_xlfn.IFNA(IF($B4="","",VLOOKUP($B4,'SWC Towers'!$A:$Q,$Z$2,FALSE)),"")</f>
        <v/>
      </c>
      <c r="AA4" s="104">
        <f>_xlfn.IFNA(IF($B4="","",VLOOKUP($B4,'SWC Towers'!$A:$Q,$AA$2,FALSE)),"")</f>
        <v>0.4</v>
      </c>
      <c r="AB4" s="106" t="str">
        <f>_xlfn.IFNA(IF($B4="","",VLOOKUP($B4,'SWC Towers'!$A:$Q,$AB$2,FALSE)),"")</f>
        <v/>
      </c>
      <c r="AC4" s="20">
        <f>SUM(Table25[[#This Row],[IT Tower: Application]:[Other/Non-IT ]])</f>
        <v>1</v>
      </c>
      <c r="AD4" s="67"/>
      <c r="AE4" s="67"/>
      <c r="AF4" s="67"/>
      <c r="AG4" s="67"/>
      <c r="AH4" s="67"/>
      <c r="AI4" s="67"/>
      <c r="AJ4" s="67"/>
      <c r="AK4" s="67"/>
      <c r="AL4" s="67"/>
      <c r="AM4" s="67"/>
      <c r="AN4" s="67"/>
      <c r="AO4" s="67"/>
      <c r="AP4" s="67"/>
      <c r="AQ4" s="67"/>
      <c r="AR4" s="67"/>
      <c r="AS4" s="67"/>
      <c r="AT4" s="67"/>
      <c r="AU4" s="67"/>
      <c r="AV4" s="67"/>
      <c r="AW4" s="67"/>
      <c r="AX4" s="67"/>
      <c r="AY4" s="67"/>
      <c r="AZ4" s="67"/>
      <c r="BA4" s="67">
        <v>3737</v>
      </c>
      <c r="BB4" s="67">
        <v>3737</v>
      </c>
      <c r="BC4" s="67">
        <v>3737</v>
      </c>
      <c r="BD4" s="67"/>
      <c r="BE4" s="68"/>
      <c r="BF4" s="67"/>
      <c r="BG4" s="67"/>
      <c r="BH4" s="67"/>
      <c r="BI4" s="67"/>
      <c r="BJ4" s="67"/>
      <c r="BK4" s="67"/>
      <c r="BL4" s="67"/>
      <c r="BM4" s="67"/>
      <c r="BN4" s="67"/>
      <c r="BO4" s="67"/>
      <c r="BP4" s="67"/>
      <c r="BQ4" s="67"/>
      <c r="BR4" s="67"/>
      <c r="BS4" s="67"/>
      <c r="BT4" s="67"/>
      <c r="BU4" s="67"/>
      <c r="BV4" s="67"/>
      <c r="BW4" s="67"/>
      <c r="BX4" s="67"/>
      <c r="BY4" s="67"/>
      <c r="BZ4" s="67"/>
      <c r="CA4" s="67"/>
      <c r="CB4" s="67"/>
      <c r="CC4" s="67">
        <f>SUM(Table25[[#This Row],[Contract Amount FY00]:[Contract Amount FY50]])</f>
        <v>11211</v>
      </c>
      <c r="CD4" s="23"/>
    </row>
    <row r="5" spans="1:82" x14ac:dyDescent="0.25">
      <c r="A5" s="107" t="s">
        <v>1980</v>
      </c>
      <c r="B5" s="125" t="s">
        <v>2245</v>
      </c>
      <c r="C5" s="107" t="s">
        <v>3131</v>
      </c>
      <c r="E5" s="26" t="str">
        <f>IFERROR(IF(VLOOKUP(Table25[[#This Row],[Contract No.]],Table3[#All],3,FALSE)="","No","Yes"),"")</f>
        <v>No</v>
      </c>
      <c r="F5" s="26" t="str">
        <f>IFERROR(VLOOKUP(Table25[[#This Row],[Contract No.]],Table3[#All],3,FALSE),"")</f>
        <v/>
      </c>
      <c r="G5" s="26" t="str">
        <f>IFERROR(IF(Table25[[#This Row],[Cooperative Purchase
(Yes/No)]]="Yes","Yes",IF(VLOOKUP(Table25[[#This Row],[Contract No.]],Table3[#All],1,FALSE)=Table25[[#This Row],[Contract No.]],"Yes","No")),"No")</f>
        <v>Yes</v>
      </c>
      <c r="H5" s="51">
        <f>IFERROR(VLOOKUP(Table25[[#This Row],[Contract No.]],Table3[#All],4,FALSE),"")</f>
        <v>43952</v>
      </c>
      <c r="I5" s="28">
        <f>IFERROR(IF(AND(MONTH(Table25[[#This Row],[Contract Start Date]])&gt;6,MONTH(Table25[[#This Row],[Contract Start Date]])&lt;=12),YEAR(Table25[[#This Row],[Contract Start Date]])+1,YEAR(Table25[[#This Row],[Contract Start Date]])),"")</f>
        <v>2020</v>
      </c>
      <c r="J5" s="108">
        <f>Table25[[#This Row],[FY Formula start]]</f>
        <v>2020</v>
      </c>
      <c r="K5" s="59" t="str">
        <f>"FY"&amp;" "&amp;Table25[[#This Row],[Year Start]]</f>
        <v>FY 2020</v>
      </c>
      <c r="L5" s="109">
        <f>IFERROR(VLOOKUP(Table25[[#This Row],[Contract No.]],Table3[#All],5,FALSE),"")</f>
        <v>46203</v>
      </c>
      <c r="M5" s="110">
        <f>IFERROR(IF(Table25[[#This Row],[Contract End Date]]="99/99/9999","No End",IF(AND(MONTH(Table25[[#This Row],[Contract End Date]])&gt;6,MONTH(Table25[[#This Row],[Contract End Date]])&lt;=12),YEAR(Table25[[#This Row],[Contract End Date]])+1,YEAR(Table25[[#This Row],[Contract End Date]]))),"")</f>
        <v>2026</v>
      </c>
      <c r="N5" s="111">
        <f>Table25[[#This Row],[FY Formula end]]</f>
        <v>2026</v>
      </c>
      <c r="O5" s="59" t="str">
        <f>IF(Table25[[#This Row],[Year End]]="No End","No End","FY"&amp;" "&amp;Table25[[#This Row],[Year End]])</f>
        <v>FY 2026</v>
      </c>
      <c r="P5" s="27"/>
      <c r="Q5" s="126" t="str">
        <f>_xlfn.IFNA(IF($B5="","",VLOOKUP($B5,'SWC Towers'!$A:$Q,$Q$2,FALSE)),"")</f>
        <v/>
      </c>
      <c r="R5" s="106" t="str">
        <f>_xlfn.IFNA(IF($B5="","",VLOOKUP($B5,'SWC Towers'!$A:$Q,$R$2,FALSE)),"")</f>
        <v/>
      </c>
      <c r="S5" s="106" t="str">
        <f>_xlfn.IFNA(IF($B5="","",VLOOKUP($B5,'SWC Towers'!$A:$Q,$S$2,FALSE)),"")</f>
        <v/>
      </c>
      <c r="T5" s="106" t="str">
        <f>_xlfn.IFNA(IF($B5="","",VLOOKUP($B5,'SWC Towers'!$A:$Q,$T$2,FALSE)),"")</f>
        <v/>
      </c>
      <c r="U5" s="104">
        <f>_xlfn.IFNA(IF($B5="","",VLOOKUP($B5,'SWC Towers'!$A:$Q,$U$2,FALSE)),"")</f>
        <v>0.1</v>
      </c>
      <c r="V5" s="104" t="str">
        <f>_xlfn.IFNA(IF($B5="","",VLOOKUP($B5,'SWC Towers'!$A:$Q,$V$2,FALSE)),"")</f>
        <v/>
      </c>
      <c r="W5" s="104" t="str">
        <f>_xlfn.IFNA(IF($B5="","",VLOOKUP($B5,'SWC Towers'!$A:$Q,$W$2,FALSE)),"")</f>
        <v/>
      </c>
      <c r="X5" s="104" t="str">
        <f>_xlfn.IFNA(IF($B5="","",VLOOKUP($B5,'SWC Towers'!$A:$Q,$X$2,FALSE)),"")</f>
        <v/>
      </c>
      <c r="Y5" s="104" t="str">
        <f>_xlfn.IFNA(IF($B5="","",VLOOKUP($B5,'SWC Towers'!$A:$Q,$Y$2,FALSE)),"")</f>
        <v/>
      </c>
      <c r="Z5" s="104" t="str">
        <f>_xlfn.IFNA(IF($B5="","",VLOOKUP($B5,'SWC Towers'!$A:$Q,$Z$2,FALSE)),"")</f>
        <v/>
      </c>
      <c r="AA5" s="104" t="str">
        <f>_xlfn.IFNA(IF($B5="","",VLOOKUP($B5,'SWC Towers'!$A:$Q,$AA$2,FALSE)),"")</f>
        <v/>
      </c>
      <c r="AB5" s="106">
        <f>_xlfn.IFNA(IF($B5="","",VLOOKUP($B5,'SWC Towers'!$A:$Q,$AB$2,FALSE)),"")</f>
        <v>0.9</v>
      </c>
      <c r="AC5" s="127">
        <f>SUM(Table25[[#This Row],[IT Tower: Application]:[Other/Non-IT ]])</f>
        <v>1</v>
      </c>
      <c r="AD5" s="128"/>
      <c r="AE5" s="128"/>
      <c r="AF5" s="128"/>
      <c r="AG5" s="128"/>
      <c r="AH5" s="128"/>
      <c r="AI5" s="128"/>
      <c r="AJ5" s="128"/>
      <c r="AK5" s="128"/>
      <c r="AL5" s="128"/>
      <c r="AM5" s="128"/>
      <c r="AN5" s="128"/>
      <c r="AO5" s="128"/>
      <c r="AP5" s="128"/>
      <c r="AQ5" s="128"/>
      <c r="AR5" s="128"/>
      <c r="AS5" s="128"/>
      <c r="AT5" s="128"/>
      <c r="AU5" s="128"/>
      <c r="AV5" s="128"/>
      <c r="AW5" s="128"/>
      <c r="AX5" s="128"/>
      <c r="AY5" s="128"/>
      <c r="AZ5" s="128">
        <v>0</v>
      </c>
      <c r="BA5" s="128">
        <v>4568</v>
      </c>
      <c r="BB5" s="128">
        <v>3309</v>
      </c>
      <c r="BC5" s="128">
        <v>3249</v>
      </c>
      <c r="BD5" s="128"/>
      <c r="BE5" s="128"/>
      <c r="BF5" s="128"/>
      <c r="BG5" s="128"/>
      <c r="BH5" s="128"/>
      <c r="BI5" s="128"/>
      <c r="BJ5" s="128"/>
      <c r="BK5" s="128"/>
      <c r="BL5" s="128"/>
      <c r="BM5" s="128"/>
      <c r="BN5" s="128"/>
      <c r="BO5" s="128"/>
      <c r="BP5" s="128"/>
      <c r="BQ5" s="128"/>
      <c r="BR5" s="128"/>
      <c r="BS5" s="128"/>
      <c r="BT5" s="128"/>
      <c r="BU5" s="128"/>
      <c r="BV5" s="128"/>
      <c r="BW5" s="128"/>
      <c r="BX5" s="128"/>
      <c r="BY5" s="128"/>
      <c r="BZ5" s="128"/>
      <c r="CA5" s="128"/>
      <c r="CB5" s="128"/>
      <c r="CC5" s="129">
        <f>SUM(Table25[[#This Row],[Contract Amount FY00]:[Contract Amount FY50]])</f>
        <v>11126</v>
      </c>
      <c r="CD5" s="24"/>
    </row>
    <row r="6" spans="1:82" x14ac:dyDescent="0.25">
      <c r="A6" s="107" t="s">
        <v>1980</v>
      </c>
      <c r="B6" s="125" t="s">
        <v>2245</v>
      </c>
      <c r="C6" s="107" t="s">
        <v>3192</v>
      </c>
      <c r="E6" s="26" t="str">
        <f>IFERROR(IF(VLOOKUP(Table25[[#This Row],[Contract No.]],Table3[#All],3,FALSE)="","No","Yes"),"")</f>
        <v>No</v>
      </c>
      <c r="F6" s="26" t="str">
        <f>IFERROR(VLOOKUP(Table25[[#This Row],[Contract No.]],Table3[#All],3,FALSE),"")</f>
        <v/>
      </c>
      <c r="G6" s="26" t="str">
        <f>IFERROR(IF(Table25[[#This Row],[Cooperative Purchase
(Yes/No)]]="Yes","Yes",IF(VLOOKUP(Table25[[#This Row],[Contract No.]],Table3[#All],1,FALSE)=Table25[[#This Row],[Contract No.]],"Yes","No")),"No")</f>
        <v>Yes</v>
      </c>
      <c r="H6" s="51">
        <f>IFERROR(VLOOKUP(Table25[[#This Row],[Contract No.]],Table3[#All],4,FALSE),"")</f>
        <v>43952</v>
      </c>
      <c r="I6" s="28">
        <f>IFERROR(IF(AND(MONTH(Table25[[#This Row],[Contract Start Date]])&gt;6,MONTH(Table25[[#This Row],[Contract Start Date]])&lt;=12),YEAR(Table25[[#This Row],[Contract Start Date]])+1,YEAR(Table25[[#This Row],[Contract Start Date]])),"")</f>
        <v>2020</v>
      </c>
      <c r="J6" s="108">
        <f>Table25[[#This Row],[FY Formula start]]</f>
        <v>2020</v>
      </c>
      <c r="K6" s="59" t="str">
        <f>"FY"&amp;" "&amp;Table25[[#This Row],[Year Start]]</f>
        <v>FY 2020</v>
      </c>
      <c r="L6" s="109">
        <f>IFERROR(VLOOKUP(Table25[[#This Row],[Contract No.]],Table3[#All],5,FALSE),"")</f>
        <v>46203</v>
      </c>
      <c r="M6" s="110">
        <f>IFERROR(IF(Table25[[#This Row],[Contract End Date]]="99/99/9999","No End",IF(AND(MONTH(Table25[[#This Row],[Contract End Date]])&gt;6,MONTH(Table25[[#This Row],[Contract End Date]])&lt;=12),YEAR(Table25[[#This Row],[Contract End Date]])+1,YEAR(Table25[[#This Row],[Contract End Date]]))),"")</f>
        <v>2026</v>
      </c>
      <c r="N6" s="111">
        <f>Table25[[#This Row],[FY Formula end]]</f>
        <v>2026</v>
      </c>
      <c r="O6" s="59" t="str">
        <f>IF(Table25[[#This Row],[Year End]]="No End","No End","FY"&amp;" "&amp;Table25[[#This Row],[Year End]])</f>
        <v>FY 2026</v>
      </c>
      <c r="P6" s="27"/>
      <c r="Q6" s="126" t="str">
        <f>_xlfn.IFNA(IF($B6="","",VLOOKUP($B6,'SWC Towers'!$A:$Q,$Q$2,FALSE)),"")</f>
        <v/>
      </c>
      <c r="R6" s="106" t="str">
        <f>_xlfn.IFNA(IF($B6="","",VLOOKUP($B6,'SWC Towers'!$A:$Q,$R$2,FALSE)),"")</f>
        <v/>
      </c>
      <c r="S6" s="106" t="str">
        <f>_xlfn.IFNA(IF($B6="","",VLOOKUP($B6,'SWC Towers'!$A:$Q,$S$2,FALSE)),"")</f>
        <v/>
      </c>
      <c r="T6" s="106" t="str">
        <f>_xlfn.IFNA(IF($B6="","",VLOOKUP($B6,'SWC Towers'!$A:$Q,$T$2,FALSE)),"")</f>
        <v/>
      </c>
      <c r="U6" s="104">
        <f>_xlfn.IFNA(IF($B6="","",VLOOKUP($B6,'SWC Towers'!$A:$Q,$U$2,FALSE)),"")</f>
        <v>0.1</v>
      </c>
      <c r="V6" s="104" t="str">
        <f>_xlfn.IFNA(IF($B6="","",VLOOKUP($B6,'SWC Towers'!$A:$Q,$V$2,FALSE)),"")</f>
        <v/>
      </c>
      <c r="W6" s="104" t="str">
        <f>_xlfn.IFNA(IF($B6="","",VLOOKUP($B6,'SWC Towers'!$A:$Q,$W$2,FALSE)),"")</f>
        <v/>
      </c>
      <c r="X6" s="104" t="str">
        <f>_xlfn.IFNA(IF($B6="","",VLOOKUP($B6,'SWC Towers'!$A:$Q,$X$2,FALSE)),"")</f>
        <v/>
      </c>
      <c r="Y6" s="104" t="str">
        <f>_xlfn.IFNA(IF($B6="","",VLOOKUP($B6,'SWC Towers'!$A:$Q,$Y$2,FALSE)),"")</f>
        <v/>
      </c>
      <c r="Z6" s="104" t="str">
        <f>_xlfn.IFNA(IF($B6="","",VLOOKUP($B6,'SWC Towers'!$A:$Q,$Z$2,FALSE)),"")</f>
        <v/>
      </c>
      <c r="AA6" s="104" t="str">
        <f>_xlfn.IFNA(IF($B6="","",VLOOKUP($B6,'SWC Towers'!$A:$Q,$AA$2,FALSE)),"")</f>
        <v/>
      </c>
      <c r="AB6" s="106">
        <f>_xlfn.IFNA(IF($B6="","",VLOOKUP($B6,'SWC Towers'!$A:$Q,$AB$2,FALSE)),"")</f>
        <v>0.9</v>
      </c>
      <c r="AC6" s="127">
        <f>SUM(Table25[[#This Row],[IT Tower: Application]:[Other/Non-IT ]])</f>
        <v>1</v>
      </c>
      <c r="AD6" s="128"/>
      <c r="AE6" s="128"/>
      <c r="AF6" s="128"/>
      <c r="AG6" s="128"/>
      <c r="AH6" s="128"/>
      <c r="AI6" s="128"/>
      <c r="AJ6" s="128"/>
      <c r="AK6" s="128"/>
      <c r="AL6" s="128"/>
      <c r="AM6" s="128"/>
      <c r="AN6" s="128"/>
      <c r="AO6" s="128"/>
      <c r="AP6" s="128"/>
      <c r="AQ6" s="128"/>
      <c r="AR6" s="128"/>
      <c r="AS6" s="128"/>
      <c r="AT6" s="128"/>
      <c r="AU6" s="128"/>
      <c r="AV6" s="128"/>
      <c r="AW6" s="128"/>
      <c r="AX6" s="128"/>
      <c r="AY6" s="128">
        <v>512</v>
      </c>
      <c r="AZ6" s="128">
        <v>759</v>
      </c>
      <c r="BA6" s="128">
        <v>0</v>
      </c>
      <c r="BB6" s="128"/>
      <c r="BC6" s="128"/>
      <c r="BD6" s="128"/>
      <c r="BE6" s="128"/>
      <c r="BF6" s="128"/>
      <c r="BG6" s="128"/>
      <c r="BH6" s="128"/>
      <c r="BI6" s="128"/>
      <c r="BJ6" s="128"/>
      <c r="BK6" s="128"/>
      <c r="BL6" s="128"/>
      <c r="BM6" s="128"/>
      <c r="BN6" s="128"/>
      <c r="BO6" s="128"/>
      <c r="BP6" s="128"/>
      <c r="BQ6" s="128"/>
      <c r="BR6" s="128"/>
      <c r="BS6" s="128"/>
      <c r="BT6" s="128"/>
      <c r="BU6" s="128"/>
      <c r="BV6" s="128"/>
      <c r="BW6" s="128"/>
      <c r="BX6" s="128"/>
      <c r="BY6" s="128"/>
      <c r="BZ6" s="128"/>
      <c r="CA6" s="128"/>
      <c r="CB6" s="128"/>
      <c r="CC6" s="129">
        <f>SUM(Table25[[#This Row],[Contract Amount FY00]:[Contract Amount FY50]])</f>
        <v>1271</v>
      </c>
      <c r="CD6" s="24"/>
    </row>
    <row r="7" spans="1:82" x14ac:dyDescent="0.25">
      <c r="A7" s="107" t="s">
        <v>1980</v>
      </c>
      <c r="B7" s="125" t="s">
        <v>3147</v>
      </c>
      <c r="C7" s="107" t="s">
        <v>2757</v>
      </c>
      <c r="E7" s="26" t="str">
        <f>IFERROR(IF(VLOOKUP(Table25[[#This Row],[Contract No.]],Table3[#All],3,FALSE)="","No","Yes"),"")</f>
        <v>No</v>
      </c>
      <c r="F7" s="26" t="str">
        <f>IFERROR(VLOOKUP(Table25[[#This Row],[Contract No.]],Table3[#All],3,FALSE),"")</f>
        <v/>
      </c>
      <c r="G7" s="26" t="str">
        <f>IFERROR(IF(Table25[[#This Row],[Cooperative Purchase
(Yes/No)]]="Yes","Yes",IF(VLOOKUP(Table25[[#This Row],[Contract No.]],Table3[#All],1,FALSE)=Table25[[#This Row],[Contract No.]],"Yes","No")),"No")</f>
        <v>Yes</v>
      </c>
      <c r="H7" s="51">
        <f>IFERROR(VLOOKUP(Table25[[#This Row],[Contract No.]],Table3[#All],4,FALSE),"")</f>
        <v>45413</v>
      </c>
      <c r="I7" s="28">
        <f>IFERROR(IF(AND(MONTH(Table25[[#This Row],[Contract Start Date]])&gt;6,MONTH(Table25[[#This Row],[Contract Start Date]])&lt;=12),YEAR(Table25[[#This Row],[Contract Start Date]])+1,YEAR(Table25[[#This Row],[Contract Start Date]])),"")</f>
        <v>2024</v>
      </c>
      <c r="J7" s="108">
        <f>Table25[[#This Row],[FY Formula start]]</f>
        <v>2024</v>
      </c>
      <c r="K7" s="59" t="str">
        <f>"FY"&amp;" "&amp;Table25[[#This Row],[Year Start]]</f>
        <v>FY 2024</v>
      </c>
      <c r="L7" s="109">
        <f>IFERROR(VLOOKUP(Table25[[#This Row],[Contract No.]],Table3[#All],5,FALSE),"")</f>
        <v>46507</v>
      </c>
      <c r="M7" s="110">
        <f>IFERROR(IF(Table25[[#This Row],[Contract End Date]]="99/99/9999","No End",IF(AND(MONTH(Table25[[#This Row],[Contract End Date]])&gt;6,MONTH(Table25[[#This Row],[Contract End Date]])&lt;=12),YEAR(Table25[[#This Row],[Contract End Date]])+1,YEAR(Table25[[#This Row],[Contract End Date]]))),"")</f>
        <v>2027</v>
      </c>
      <c r="N7" s="111">
        <f>Table25[[#This Row],[FY Formula end]]</f>
        <v>2027</v>
      </c>
      <c r="O7" s="59" t="str">
        <f>IF(Table25[[#This Row],[Year End]]="No End","No End","FY"&amp;" "&amp;Table25[[#This Row],[Year End]])</f>
        <v>FY 2027</v>
      </c>
      <c r="P7" s="27"/>
      <c r="Q7" s="126" t="str">
        <f>_xlfn.IFNA(IF($B7="","",VLOOKUP($B7,'SWC Towers'!$A:$Q,$Q$2,FALSE)),"")</f>
        <v/>
      </c>
      <c r="R7" s="106" t="str">
        <f>_xlfn.IFNA(IF($B7="","",VLOOKUP($B7,'SWC Towers'!$A:$Q,$R$2,FALSE)),"")</f>
        <v/>
      </c>
      <c r="S7" s="106">
        <f>_xlfn.IFNA(IF($B7="","",VLOOKUP($B7,'SWC Towers'!$A:$Q,$S$2,FALSE)),"")</f>
        <v>0.1</v>
      </c>
      <c r="T7" s="106">
        <f>_xlfn.IFNA(IF($B7="","",VLOOKUP($B7,'SWC Towers'!$A:$Q,$T$2,FALSE)),"")</f>
        <v>0.1</v>
      </c>
      <c r="U7" s="104" t="str">
        <f>_xlfn.IFNA(IF($B7="","",VLOOKUP($B7,'SWC Towers'!$A:$Q,$U$2,FALSE)),"")</f>
        <v/>
      </c>
      <c r="V7" s="104" t="str">
        <f>_xlfn.IFNA(IF($B7="","",VLOOKUP($B7,'SWC Towers'!$A:$Q,$V$2,FALSE)),"")</f>
        <v/>
      </c>
      <c r="W7" s="104">
        <f>_xlfn.IFNA(IF($B7="","",VLOOKUP($B7,'SWC Towers'!$A:$Q,$W$2,FALSE)),"")</f>
        <v>0.8</v>
      </c>
      <c r="X7" s="104" t="str">
        <f>_xlfn.IFNA(IF($B7="","",VLOOKUP($B7,'SWC Towers'!$A:$Q,$X$2,FALSE)),"")</f>
        <v/>
      </c>
      <c r="Y7" s="104" t="str">
        <f>_xlfn.IFNA(IF($B7="","",VLOOKUP($B7,'SWC Towers'!$A:$Q,$Y$2,FALSE)),"")</f>
        <v/>
      </c>
      <c r="Z7" s="104" t="str">
        <f>_xlfn.IFNA(IF($B7="","",VLOOKUP($B7,'SWC Towers'!$A:$Q,$Z$2,FALSE)),"")</f>
        <v/>
      </c>
      <c r="AA7" s="104" t="str">
        <f>_xlfn.IFNA(IF($B7="","",VLOOKUP($B7,'SWC Towers'!$A:$Q,$AA$2,FALSE)),"")</f>
        <v/>
      </c>
      <c r="AB7" s="106" t="str">
        <f>_xlfn.IFNA(IF($B7="","",VLOOKUP($B7,'SWC Towers'!$A:$Q,$AB$2,FALSE)),"")</f>
        <v/>
      </c>
      <c r="AC7" s="127">
        <f>SUM(Table25[[#This Row],[IT Tower: Application]:[Other/Non-IT ]])</f>
        <v>1</v>
      </c>
      <c r="AD7" s="128"/>
      <c r="AE7" s="128"/>
      <c r="AF7" s="128"/>
      <c r="AG7" s="128"/>
      <c r="AH7" s="128"/>
      <c r="AI7" s="128"/>
      <c r="AJ7" s="128"/>
      <c r="AK7" s="128"/>
      <c r="AL7" s="128"/>
      <c r="AM7" s="128"/>
      <c r="AN7" s="128"/>
      <c r="AO7" s="128"/>
      <c r="AP7" s="128"/>
      <c r="AQ7" s="128"/>
      <c r="AR7" s="128"/>
      <c r="AS7" s="128"/>
      <c r="AT7" s="128"/>
      <c r="AU7" s="128"/>
      <c r="AV7" s="128"/>
      <c r="AW7" s="128"/>
      <c r="AX7" s="128"/>
      <c r="AY7" s="128"/>
      <c r="AZ7" s="128"/>
      <c r="BA7" s="128"/>
      <c r="BB7" s="128">
        <v>28</v>
      </c>
      <c r="BC7" s="128">
        <v>165</v>
      </c>
      <c r="BD7" s="128"/>
      <c r="BE7" s="128"/>
      <c r="BF7" s="128"/>
      <c r="BG7" s="128"/>
      <c r="BH7" s="128"/>
      <c r="BI7" s="128"/>
      <c r="BJ7" s="128"/>
      <c r="BK7" s="128"/>
      <c r="BL7" s="128"/>
      <c r="BM7" s="128"/>
      <c r="BN7" s="128"/>
      <c r="BO7" s="128"/>
      <c r="BP7" s="128"/>
      <c r="BQ7" s="128"/>
      <c r="BR7" s="128"/>
      <c r="BS7" s="128"/>
      <c r="BT7" s="128"/>
      <c r="BU7" s="128"/>
      <c r="BV7" s="128"/>
      <c r="BW7" s="128"/>
      <c r="BX7" s="128"/>
      <c r="BY7" s="128"/>
      <c r="BZ7" s="128"/>
      <c r="CA7" s="128"/>
      <c r="CB7" s="128"/>
      <c r="CC7" s="129">
        <f>SUM(Table25[[#This Row],[Contract Amount FY00]:[Contract Amount FY50]])</f>
        <v>193</v>
      </c>
      <c r="CD7" s="24"/>
    </row>
    <row r="8" spans="1:82" x14ac:dyDescent="0.25">
      <c r="A8" s="107" t="s">
        <v>1940</v>
      </c>
      <c r="B8" s="125" t="s">
        <v>533</v>
      </c>
      <c r="C8" s="107" t="s">
        <v>3187</v>
      </c>
      <c r="E8" s="26" t="str">
        <f>IFERROR(IF(VLOOKUP(Table25[[#This Row],[Contract No.]],Table3[#All],3,FALSE)="","No","Yes"),"")</f>
        <v>No</v>
      </c>
      <c r="F8" s="26" t="str">
        <f>IFERROR(VLOOKUP(Table25[[#This Row],[Contract No.]],Table3[#All],3,FALSE),"")</f>
        <v/>
      </c>
      <c r="G8" s="26" t="str">
        <f>IFERROR(IF(Table25[[#This Row],[Cooperative Purchase
(Yes/No)]]="Yes","Yes",IF(VLOOKUP(Table25[[#This Row],[Contract No.]],Table3[#All],1,FALSE)=Table25[[#This Row],[Contract No.]],"Yes","No")),"No")</f>
        <v>Yes</v>
      </c>
      <c r="H8" s="51">
        <f>IFERROR(VLOOKUP(Table25[[#This Row],[Contract No.]],Table3[#All],4,FALSE),"")</f>
        <v>43556</v>
      </c>
      <c r="I8" s="28">
        <f>IFERROR(IF(AND(MONTH(Table25[[#This Row],[Contract Start Date]])&gt;6,MONTH(Table25[[#This Row],[Contract Start Date]])&lt;=12),YEAR(Table25[[#This Row],[Contract Start Date]])+1,YEAR(Table25[[#This Row],[Contract Start Date]])),"")</f>
        <v>2019</v>
      </c>
      <c r="J8" s="108">
        <f>Table25[[#This Row],[FY Formula start]]</f>
        <v>2019</v>
      </c>
      <c r="K8" s="59" t="str">
        <f>"FY"&amp;" "&amp;Table25[[#This Row],[Year Start]]</f>
        <v>FY 2019</v>
      </c>
      <c r="L8" s="109">
        <f>IFERROR(VLOOKUP(Table25[[#This Row],[Contract No.]],Table3[#All],5,FALSE),"")</f>
        <v>45747</v>
      </c>
      <c r="M8" s="110">
        <f>IFERROR(IF(Table25[[#This Row],[Contract End Date]]="99/99/9999","No End",IF(AND(MONTH(Table25[[#This Row],[Contract End Date]])&gt;6,MONTH(Table25[[#This Row],[Contract End Date]])&lt;=12),YEAR(Table25[[#This Row],[Contract End Date]])+1,YEAR(Table25[[#This Row],[Contract End Date]]))),"")</f>
        <v>2025</v>
      </c>
      <c r="N8" s="111">
        <f>Table25[[#This Row],[FY Formula end]]</f>
        <v>2025</v>
      </c>
      <c r="O8" s="59" t="str">
        <f>IF(Table25[[#This Row],[Year End]]="No End","No End","FY"&amp;" "&amp;Table25[[#This Row],[Year End]])</f>
        <v>FY 2025</v>
      </c>
      <c r="P8" s="27"/>
      <c r="Q8" s="126">
        <f>_xlfn.IFNA(IF($B8="","",VLOOKUP($B8,'SWC Towers'!$A:$Q,$Q$2,FALSE)),"")</f>
        <v>0.2</v>
      </c>
      <c r="R8" s="106">
        <f>_xlfn.IFNA(IF($B8="","",VLOOKUP($B8,'SWC Towers'!$A:$Q,$R$2,FALSE)),"")</f>
        <v>0.2</v>
      </c>
      <c r="S8" s="106" t="str">
        <f>_xlfn.IFNA(IF($B8="","",VLOOKUP($B8,'SWC Towers'!$A:$Q,$S$2,FALSE)),"")</f>
        <v/>
      </c>
      <c r="T8" s="106" t="str">
        <f>_xlfn.IFNA(IF($B8="","",VLOOKUP($B8,'SWC Towers'!$A:$Q,$T$2,FALSE)),"")</f>
        <v/>
      </c>
      <c r="U8" s="104">
        <f>_xlfn.IFNA(IF($B8="","",VLOOKUP($B8,'SWC Towers'!$A:$Q,$U$2,FALSE)),"")</f>
        <v>0.2</v>
      </c>
      <c r="V8" s="104" t="str">
        <f>_xlfn.IFNA(IF($B8="","",VLOOKUP($B8,'SWC Towers'!$A:$Q,$V$2,FALSE)),"")</f>
        <v/>
      </c>
      <c r="W8" s="104">
        <f>_xlfn.IFNA(IF($B8="","",VLOOKUP($B8,'SWC Towers'!$A:$Q,$W$2,FALSE)),"")</f>
        <v>0.2</v>
      </c>
      <c r="X8" s="104" t="str">
        <f>_xlfn.IFNA(IF($B8="","",VLOOKUP($B8,'SWC Towers'!$A:$Q,$X$2,FALSE)),"")</f>
        <v/>
      </c>
      <c r="Y8" s="104" t="str">
        <f>_xlfn.IFNA(IF($B8="","",VLOOKUP($B8,'SWC Towers'!$A:$Q,$Y$2,FALSE)),"")</f>
        <v/>
      </c>
      <c r="Z8" s="104" t="str">
        <f>_xlfn.IFNA(IF($B8="","",VLOOKUP($B8,'SWC Towers'!$A:$Q,$Z$2,FALSE)),"")</f>
        <v/>
      </c>
      <c r="AA8" s="104">
        <f>_xlfn.IFNA(IF($B8="","",VLOOKUP($B8,'SWC Towers'!$A:$Q,$AA$2,FALSE)),"")</f>
        <v>0.2</v>
      </c>
      <c r="AB8" s="106" t="str">
        <f>_xlfn.IFNA(IF($B8="","",VLOOKUP($B8,'SWC Towers'!$A:$Q,$AB$2,FALSE)),"")</f>
        <v/>
      </c>
      <c r="AC8" s="127">
        <f>SUM(Table25[[#This Row],[IT Tower: Application]:[Other/Non-IT ]])</f>
        <v>1</v>
      </c>
      <c r="AD8" s="128"/>
      <c r="AE8" s="128"/>
      <c r="AF8" s="128"/>
      <c r="AG8" s="128"/>
      <c r="AH8" s="128"/>
      <c r="AI8" s="128"/>
      <c r="AJ8" s="128"/>
      <c r="AK8" s="128"/>
      <c r="AL8" s="128"/>
      <c r="AM8" s="128"/>
      <c r="AN8" s="128"/>
      <c r="AO8" s="128"/>
      <c r="AP8" s="128"/>
      <c r="AQ8" s="128"/>
      <c r="AR8" s="128"/>
      <c r="AS8" s="128"/>
      <c r="AT8" s="128"/>
      <c r="AU8" s="128"/>
      <c r="AV8" s="128"/>
      <c r="AW8" s="128">
        <v>3078</v>
      </c>
      <c r="AX8" s="128">
        <v>1520</v>
      </c>
      <c r="AY8" s="128"/>
      <c r="AZ8" s="128"/>
      <c r="BA8" s="128"/>
      <c r="BB8" s="128"/>
      <c r="BC8" s="128"/>
      <c r="BD8" s="128"/>
      <c r="BE8" s="128"/>
      <c r="BF8" s="128"/>
      <c r="BG8" s="128"/>
      <c r="BH8" s="128"/>
      <c r="BI8" s="128"/>
      <c r="BJ8" s="128"/>
      <c r="BK8" s="128"/>
      <c r="BL8" s="128"/>
      <c r="BM8" s="128"/>
      <c r="BN8" s="128"/>
      <c r="BO8" s="128"/>
      <c r="BP8" s="128"/>
      <c r="BQ8" s="128"/>
      <c r="BR8" s="128"/>
      <c r="BS8" s="128"/>
      <c r="BT8" s="128"/>
      <c r="BU8" s="128"/>
      <c r="BV8" s="128"/>
      <c r="BW8" s="128"/>
      <c r="BX8" s="128"/>
      <c r="BY8" s="128"/>
      <c r="BZ8" s="128"/>
      <c r="CA8" s="128"/>
      <c r="CB8" s="128"/>
      <c r="CC8" s="129">
        <f>SUM(Table25[[#This Row],[Contract Amount FY00]:[Contract Amount FY50]])</f>
        <v>4598</v>
      </c>
      <c r="CD8" s="24"/>
    </row>
    <row r="9" spans="1:82" x14ac:dyDescent="0.25">
      <c r="A9" s="107" t="s">
        <v>1940</v>
      </c>
      <c r="B9" s="125" t="s">
        <v>705</v>
      </c>
      <c r="C9" s="107" t="s">
        <v>1777</v>
      </c>
      <c r="E9" s="26" t="str">
        <f>IFERROR(IF(VLOOKUP(Table25[[#This Row],[Contract No.]],Table3[#All],3,FALSE)="","No","Yes"),"")</f>
        <v>Yes</v>
      </c>
      <c r="F9" s="26" t="str">
        <f>IFERROR(VLOOKUP(Table25[[#This Row],[Contract No.]],Table3[#All],3,FALSE),"")</f>
        <v>NASPO</v>
      </c>
      <c r="G9" s="26" t="str">
        <f>IFERROR(IF(Table25[[#This Row],[Cooperative Purchase
(Yes/No)]]="Yes","Yes",IF(VLOOKUP(Table25[[#This Row],[Contract No.]],Table3[#All],1,FALSE)=Table25[[#This Row],[Contract No.]],"Yes","No")),"No")</f>
        <v>Yes</v>
      </c>
      <c r="H9" s="51">
        <f>IFERROR(VLOOKUP(Table25[[#This Row],[Contract No.]],Table3[#All],4,FALSE),"")</f>
        <v>43647</v>
      </c>
      <c r="I9" s="28">
        <f>IFERROR(IF(AND(MONTH(Table25[[#This Row],[Contract Start Date]])&gt;6,MONTH(Table25[[#This Row],[Contract Start Date]])&lt;=12),YEAR(Table25[[#This Row],[Contract Start Date]])+1,YEAR(Table25[[#This Row],[Contract Start Date]])),"")</f>
        <v>2020</v>
      </c>
      <c r="J9" s="108">
        <f>Table25[[#This Row],[FY Formula start]]</f>
        <v>2020</v>
      </c>
      <c r="K9" s="59" t="str">
        <f>"FY"&amp;" "&amp;Table25[[#This Row],[Year Start]]</f>
        <v>FY 2020</v>
      </c>
      <c r="L9" s="109">
        <f>IFERROR(VLOOKUP(Table25[[#This Row],[Contract No.]],Table3[#All],5,FALSE),"")</f>
        <v>47360</v>
      </c>
      <c r="M9" s="110">
        <f>IFERROR(IF(Table25[[#This Row],[Contract End Date]]="99/99/9999","No End",IF(AND(MONTH(Table25[[#This Row],[Contract End Date]])&gt;6,MONTH(Table25[[#This Row],[Contract End Date]])&lt;=12),YEAR(Table25[[#This Row],[Contract End Date]])+1,YEAR(Table25[[#This Row],[Contract End Date]]))),"")</f>
        <v>2030</v>
      </c>
      <c r="N9" s="111">
        <f>Table25[[#This Row],[FY Formula end]]</f>
        <v>2030</v>
      </c>
      <c r="O9" s="59" t="str">
        <f>IF(Table25[[#This Row],[Year End]]="No End","No End","FY"&amp;" "&amp;Table25[[#This Row],[Year End]])</f>
        <v>FY 2030</v>
      </c>
      <c r="P9" s="27"/>
      <c r="Q9" s="126">
        <f>_xlfn.IFNA(IF($B9="","",VLOOKUP($B9,'SWC Towers'!$A:$Q,$Q$2,FALSE)),"")</f>
        <v>0.2</v>
      </c>
      <c r="R9" s="106" t="str">
        <f>_xlfn.IFNA(IF($B9="","",VLOOKUP($B9,'SWC Towers'!$A:$Q,$R$2,FALSE)),"")</f>
        <v/>
      </c>
      <c r="S9" s="106" t="str">
        <f>_xlfn.IFNA(IF($B9="","",VLOOKUP($B9,'SWC Towers'!$A:$Q,$S$2,FALSE)),"")</f>
        <v/>
      </c>
      <c r="T9" s="106" t="str">
        <f>_xlfn.IFNA(IF($B9="","",VLOOKUP($B9,'SWC Towers'!$A:$Q,$T$2,FALSE)),"")</f>
        <v/>
      </c>
      <c r="U9" s="104">
        <f>_xlfn.IFNA(IF($B9="","",VLOOKUP($B9,'SWC Towers'!$A:$Q,$U$2,FALSE)),"")</f>
        <v>0.4</v>
      </c>
      <c r="V9" s="104" t="str">
        <f>_xlfn.IFNA(IF($B9="","",VLOOKUP($B9,'SWC Towers'!$A:$Q,$V$2,FALSE)),"")</f>
        <v/>
      </c>
      <c r="W9" s="104">
        <f>_xlfn.IFNA(IF($B9="","",VLOOKUP($B9,'SWC Towers'!$A:$Q,$W$2,FALSE)),"")</f>
        <v>0.4</v>
      </c>
      <c r="X9" s="104" t="str">
        <f>_xlfn.IFNA(IF($B9="","",VLOOKUP($B9,'SWC Towers'!$A:$Q,$X$2,FALSE)),"")</f>
        <v/>
      </c>
      <c r="Y9" s="104" t="str">
        <f>_xlfn.IFNA(IF($B9="","",VLOOKUP($B9,'SWC Towers'!$A:$Q,$Y$2,FALSE)),"")</f>
        <v/>
      </c>
      <c r="Z9" s="104" t="str">
        <f>_xlfn.IFNA(IF($B9="","",VLOOKUP($B9,'SWC Towers'!$A:$Q,$Z$2,FALSE)),"")</f>
        <v/>
      </c>
      <c r="AA9" s="104" t="str">
        <f>_xlfn.IFNA(IF($B9="","",VLOOKUP($B9,'SWC Towers'!$A:$Q,$AA$2,FALSE)),"")</f>
        <v/>
      </c>
      <c r="AB9" s="106" t="str">
        <f>_xlfn.IFNA(IF($B9="","",VLOOKUP($B9,'SWC Towers'!$A:$Q,$AB$2,FALSE)),"")</f>
        <v/>
      </c>
      <c r="AC9" s="127">
        <f>SUM(Table25[[#This Row],[IT Tower: Application]:[Other/Non-IT ]])</f>
        <v>1</v>
      </c>
      <c r="AD9" s="128"/>
      <c r="AE9" s="128"/>
      <c r="AF9" s="128"/>
      <c r="AG9" s="128"/>
      <c r="AH9" s="128"/>
      <c r="AI9" s="128"/>
      <c r="AJ9" s="128"/>
      <c r="AK9" s="128"/>
      <c r="AL9" s="128"/>
      <c r="AM9" s="128"/>
      <c r="AN9" s="128"/>
      <c r="AO9" s="128"/>
      <c r="AP9" s="128"/>
      <c r="AQ9" s="128"/>
      <c r="AR9" s="128"/>
      <c r="AS9" s="128"/>
      <c r="AT9" s="128"/>
      <c r="AU9" s="128"/>
      <c r="AV9" s="128"/>
      <c r="AW9" s="128"/>
      <c r="AX9" s="128">
        <v>0</v>
      </c>
      <c r="AY9" s="128">
        <v>3739</v>
      </c>
      <c r="AZ9" s="128">
        <v>3748</v>
      </c>
      <c r="BA9" s="128">
        <v>5081</v>
      </c>
      <c r="BB9" s="128">
        <v>4360</v>
      </c>
      <c r="BC9" s="128">
        <v>4850</v>
      </c>
      <c r="BD9" s="128"/>
      <c r="BE9" s="128"/>
      <c r="BF9" s="128"/>
      <c r="BG9" s="128"/>
      <c r="BH9" s="128"/>
      <c r="BI9" s="128"/>
      <c r="BJ9" s="128"/>
      <c r="BK9" s="128"/>
      <c r="BL9" s="128"/>
      <c r="BM9" s="128"/>
      <c r="BN9" s="128"/>
      <c r="BO9" s="128"/>
      <c r="BP9" s="128"/>
      <c r="BQ9" s="128"/>
      <c r="BR9" s="128"/>
      <c r="BS9" s="128"/>
      <c r="BT9" s="128"/>
      <c r="BU9" s="128"/>
      <c r="BV9" s="128"/>
      <c r="BW9" s="128"/>
      <c r="BX9" s="128"/>
      <c r="BY9" s="128"/>
      <c r="BZ9" s="128"/>
      <c r="CA9" s="128"/>
      <c r="CB9" s="128"/>
      <c r="CC9" s="129">
        <f>SUM(Table25[[#This Row],[Contract Amount FY00]:[Contract Amount FY50]])</f>
        <v>21778</v>
      </c>
      <c r="CD9" s="24"/>
    </row>
    <row r="10" spans="1:82" x14ac:dyDescent="0.25">
      <c r="A10" s="107" t="s">
        <v>1940</v>
      </c>
      <c r="B10" s="125" t="s">
        <v>278</v>
      </c>
      <c r="C10" s="107" t="s">
        <v>3188</v>
      </c>
      <c r="E10" s="26" t="str">
        <f>IFERROR(IF(VLOOKUP(Table25[[#This Row],[Contract No.]],Table3[#All],3,FALSE)="","No","Yes"),"")</f>
        <v>Yes</v>
      </c>
      <c r="F10" s="26" t="str">
        <f>IFERROR(VLOOKUP(Table25[[#This Row],[Contract No.]],Table3[#All],3,FALSE),"")</f>
        <v>NASPO</v>
      </c>
      <c r="G10" s="26" t="str">
        <f>IFERROR(IF(Table25[[#This Row],[Cooperative Purchase
(Yes/No)]]="Yes","Yes",IF(VLOOKUP(Table25[[#This Row],[Contract No.]],Table3[#All],1,FALSE)=Table25[[#This Row],[Contract No.]],"Yes","No")),"No")</f>
        <v>Yes</v>
      </c>
      <c r="H10" s="51">
        <f>IFERROR(VLOOKUP(Table25[[#This Row],[Contract No.]],Table3[#All],4,FALSE),"")</f>
        <v>42917</v>
      </c>
      <c r="I10" s="28">
        <f>IFERROR(IF(AND(MONTH(Table25[[#This Row],[Contract Start Date]])&gt;6,MONTH(Table25[[#This Row],[Contract Start Date]])&lt;=12),YEAR(Table25[[#This Row],[Contract Start Date]])+1,YEAR(Table25[[#This Row],[Contract Start Date]])),"")</f>
        <v>2018</v>
      </c>
      <c r="J10" s="108">
        <f>Table25[[#This Row],[FY Formula start]]</f>
        <v>2018</v>
      </c>
      <c r="K10" s="59" t="str">
        <f>"FY"&amp;" "&amp;Table25[[#This Row],[Year Start]]</f>
        <v>FY 2018</v>
      </c>
      <c r="L10" s="109">
        <f>IFERROR(VLOOKUP(Table25[[#This Row],[Contract No.]],Table3[#All],5,FALSE),"")</f>
        <v>46280</v>
      </c>
      <c r="M10" s="110">
        <f>IFERROR(IF(Table25[[#This Row],[Contract End Date]]="99/99/9999","No End",IF(AND(MONTH(Table25[[#This Row],[Contract End Date]])&gt;6,MONTH(Table25[[#This Row],[Contract End Date]])&lt;=12),YEAR(Table25[[#This Row],[Contract End Date]])+1,YEAR(Table25[[#This Row],[Contract End Date]]))),"")</f>
        <v>2027</v>
      </c>
      <c r="N10" s="111">
        <f>Table25[[#This Row],[FY Formula end]]</f>
        <v>2027</v>
      </c>
      <c r="O10" s="59" t="str">
        <f>IF(Table25[[#This Row],[Year End]]="No End","No End","FY"&amp;" "&amp;Table25[[#This Row],[Year End]])</f>
        <v>FY 2027</v>
      </c>
      <c r="P10" s="27"/>
      <c r="Q10" s="126">
        <f>_xlfn.IFNA(IF($B10="","",VLOOKUP($B10,'SWC Towers'!$A:$Q,$Q$2,FALSE)),"")</f>
        <v>0.4</v>
      </c>
      <c r="R10" s="106" t="str">
        <f>_xlfn.IFNA(IF($B10="","",VLOOKUP($B10,'SWC Towers'!$A:$Q,$R$2,FALSE)),"")</f>
        <v/>
      </c>
      <c r="S10" s="106" t="str">
        <f>_xlfn.IFNA(IF($B10="","",VLOOKUP($B10,'SWC Towers'!$A:$Q,$S$2,FALSE)),"")</f>
        <v/>
      </c>
      <c r="T10" s="106">
        <f>_xlfn.IFNA(IF($B10="","",VLOOKUP($B10,'SWC Towers'!$A:$Q,$T$2,FALSE)),"")</f>
        <v>0.05</v>
      </c>
      <c r="U10" s="104" t="str">
        <f>_xlfn.IFNA(IF($B10="","",VLOOKUP($B10,'SWC Towers'!$A:$Q,$U$2,FALSE)),"")</f>
        <v/>
      </c>
      <c r="V10" s="104" t="str">
        <f>_xlfn.IFNA(IF($B10="","",VLOOKUP($B10,'SWC Towers'!$A:$Q,$V$2,FALSE)),"")</f>
        <v/>
      </c>
      <c r="W10" s="104">
        <f>_xlfn.IFNA(IF($B10="","",VLOOKUP($B10,'SWC Towers'!$A:$Q,$W$2,FALSE)),"")</f>
        <v>0.1</v>
      </c>
      <c r="X10" s="104" t="str">
        <f>_xlfn.IFNA(IF($B10="","",VLOOKUP($B10,'SWC Towers'!$A:$Q,$X$2,FALSE)),"")</f>
        <v/>
      </c>
      <c r="Y10" s="104">
        <f>_xlfn.IFNA(IF($B10="","",VLOOKUP($B10,'SWC Towers'!$A:$Q,$Y$2,FALSE)),"")</f>
        <v>0.05</v>
      </c>
      <c r="Z10" s="104" t="str">
        <f>_xlfn.IFNA(IF($B10="","",VLOOKUP($B10,'SWC Towers'!$A:$Q,$Z$2,FALSE)),"")</f>
        <v/>
      </c>
      <c r="AA10" s="104">
        <f>_xlfn.IFNA(IF($B10="","",VLOOKUP($B10,'SWC Towers'!$A:$Q,$AA$2,FALSE)),"")</f>
        <v>0.4</v>
      </c>
      <c r="AB10" s="106" t="str">
        <f>_xlfn.IFNA(IF($B10="","",VLOOKUP($B10,'SWC Towers'!$A:$Q,$AB$2,FALSE)),"")</f>
        <v/>
      </c>
      <c r="AC10" s="127">
        <f>SUM(Table25[[#This Row],[IT Tower: Application]:[Other/Non-IT ]])</f>
        <v>1</v>
      </c>
      <c r="AD10" s="128"/>
      <c r="AE10" s="128"/>
      <c r="AF10" s="128"/>
      <c r="AG10" s="128"/>
      <c r="AH10" s="128"/>
      <c r="AI10" s="128"/>
      <c r="AJ10" s="128"/>
      <c r="AK10" s="128"/>
      <c r="AL10" s="128"/>
      <c r="AM10" s="128"/>
      <c r="AN10" s="128"/>
      <c r="AO10" s="128"/>
      <c r="AP10" s="128"/>
      <c r="AQ10" s="128"/>
      <c r="AR10" s="128"/>
      <c r="AS10" s="128"/>
      <c r="AT10" s="128"/>
      <c r="AU10" s="128"/>
      <c r="AV10" s="128"/>
      <c r="AW10" s="128">
        <v>29558</v>
      </c>
      <c r="AX10" s="128">
        <v>0</v>
      </c>
      <c r="AY10" s="128">
        <v>27461</v>
      </c>
      <c r="AZ10" s="128">
        <v>0</v>
      </c>
      <c r="BA10" s="128"/>
      <c r="BB10" s="128"/>
      <c r="BC10" s="128"/>
      <c r="BD10" s="128"/>
      <c r="BE10" s="128"/>
      <c r="BF10" s="128"/>
      <c r="BG10" s="128"/>
      <c r="BH10" s="128"/>
      <c r="BI10" s="128"/>
      <c r="BJ10" s="128"/>
      <c r="BK10" s="128"/>
      <c r="BL10" s="128"/>
      <c r="BM10" s="128"/>
      <c r="BN10" s="128"/>
      <c r="BO10" s="128"/>
      <c r="BP10" s="128"/>
      <c r="BQ10" s="128"/>
      <c r="BR10" s="128"/>
      <c r="BS10" s="128"/>
      <c r="BT10" s="128"/>
      <c r="BU10" s="128"/>
      <c r="BV10" s="128"/>
      <c r="BW10" s="128"/>
      <c r="BX10" s="128"/>
      <c r="BY10" s="128"/>
      <c r="BZ10" s="128"/>
      <c r="CA10" s="128"/>
      <c r="CB10" s="128"/>
      <c r="CC10" s="129">
        <f>SUM(Table25[[#This Row],[Contract Amount FY00]:[Contract Amount FY50]])</f>
        <v>57019</v>
      </c>
      <c r="CD10" s="24"/>
    </row>
    <row r="11" spans="1:82" x14ac:dyDescent="0.25">
      <c r="A11" s="107" t="s">
        <v>1940</v>
      </c>
      <c r="B11" s="125" t="s">
        <v>278</v>
      </c>
      <c r="C11" s="107" t="s">
        <v>279</v>
      </c>
      <c r="E11" s="26" t="str">
        <f>IFERROR(IF(VLOOKUP(Table25[[#This Row],[Contract No.]],Table3[#All],3,FALSE)="","No","Yes"),"")</f>
        <v>Yes</v>
      </c>
      <c r="F11" s="26" t="str">
        <f>IFERROR(VLOOKUP(Table25[[#This Row],[Contract No.]],Table3[#All],3,FALSE),"")</f>
        <v>NASPO</v>
      </c>
      <c r="G11" s="26" t="str">
        <f>IFERROR(IF(Table25[[#This Row],[Cooperative Purchase
(Yes/No)]]="Yes","Yes",IF(VLOOKUP(Table25[[#This Row],[Contract No.]],Table3[#All],1,FALSE)=Table25[[#This Row],[Contract No.]],"Yes","No")),"No")</f>
        <v>Yes</v>
      </c>
      <c r="H11" s="51">
        <f>IFERROR(VLOOKUP(Table25[[#This Row],[Contract No.]],Table3[#All],4,FALSE),"")</f>
        <v>42917</v>
      </c>
      <c r="I11" s="28">
        <f>IFERROR(IF(AND(MONTH(Table25[[#This Row],[Contract Start Date]])&gt;6,MONTH(Table25[[#This Row],[Contract Start Date]])&lt;=12),YEAR(Table25[[#This Row],[Contract Start Date]])+1,YEAR(Table25[[#This Row],[Contract Start Date]])),"")</f>
        <v>2018</v>
      </c>
      <c r="J11" s="108">
        <f>Table25[[#This Row],[FY Formula start]]</f>
        <v>2018</v>
      </c>
      <c r="K11" s="59" t="str">
        <f>"FY"&amp;" "&amp;Table25[[#This Row],[Year Start]]</f>
        <v>FY 2018</v>
      </c>
      <c r="L11" s="109">
        <f>IFERROR(VLOOKUP(Table25[[#This Row],[Contract No.]],Table3[#All],5,FALSE),"")</f>
        <v>46280</v>
      </c>
      <c r="M11" s="110">
        <f>IFERROR(IF(Table25[[#This Row],[Contract End Date]]="99/99/9999","No End",IF(AND(MONTH(Table25[[#This Row],[Contract End Date]])&gt;6,MONTH(Table25[[#This Row],[Contract End Date]])&lt;=12),YEAR(Table25[[#This Row],[Contract End Date]])+1,YEAR(Table25[[#This Row],[Contract End Date]]))),"")</f>
        <v>2027</v>
      </c>
      <c r="N11" s="111">
        <f>Table25[[#This Row],[FY Formula end]]</f>
        <v>2027</v>
      </c>
      <c r="O11" s="59" t="str">
        <f>IF(Table25[[#This Row],[Year End]]="No End","No End","FY"&amp;" "&amp;Table25[[#This Row],[Year End]])</f>
        <v>FY 2027</v>
      </c>
      <c r="P11" s="27"/>
      <c r="Q11" s="126">
        <f>_xlfn.IFNA(IF($B11="","",VLOOKUP($B11,'SWC Towers'!$A:$Q,$Q$2,FALSE)),"")</f>
        <v>0.4</v>
      </c>
      <c r="R11" s="106" t="str">
        <f>_xlfn.IFNA(IF($B11="","",VLOOKUP($B11,'SWC Towers'!$A:$Q,$R$2,FALSE)),"")</f>
        <v/>
      </c>
      <c r="S11" s="106" t="str">
        <f>_xlfn.IFNA(IF($B11="","",VLOOKUP($B11,'SWC Towers'!$A:$Q,$S$2,FALSE)),"")</f>
        <v/>
      </c>
      <c r="T11" s="106">
        <f>_xlfn.IFNA(IF($B11="","",VLOOKUP($B11,'SWC Towers'!$A:$Q,$T$2,FALSE)),"")</f>
        <v>0.05</v>
      </c>
      <c r="U11" s="104" t="str">
        <f>_xlfn.IFNA(IF($B11="","",VLOOKUP($B11,'SWC Towers'!$A:$Q,$U$2,FALSE)),"")</f>
        <v/>
      </c>
      <c r="V11" s="104" t="str">
        <f>_xlfn.IFNA(IF($B11="","",VLOOKUP($B11,'SWC Towers'!$A:$Q,$V$2,FALSE)),"")</f>
        <v/>
      </c>
      <c r="W11" s="104">
        <f>_xlfn.IFNA(IF($B11="","",VLOOKUP($B11,'SWC Towers'!$A:$Q,$W$2,FALSE)),"")</f>
        <v>0.1</v>
      </c>
      <c r="X11" s="104" t="str">
        <f>_xlfn.IFNA(IF($B11="","",VLOOKUP($B11,'SWC Towers'!$A:$Q,$X$2,FALSE)),"")</f>
        <v/>
      </c>
      <c r="Y11" s="104">
        <f>_xlfn.IFNA(IF($B11="","",VLOOKUP($B11,'SWC Towers'!$A:$Q,$Y$2,FALSE)),"")</f>
        <v>0.05</v>
      </c>
      <c r="Z11" s="104" t="str">
        <f>_xlfn.IFNA(IF($B11="","",VLOOKUP($B11,'SWC Towers'!$A:$Q,$Z$2,FALSE)),"")</f>
        <v/>
      </c>
      <c r="AA11" s="104">
        <f>_xlfn.IFNA(IF($B11="","",VLOOKUP($B11,'SWC Towers'!$A:$Q,$AA$2,FALSE)),"")</f>
        <v>0.4</v>
      </c>
      <c r="AB11" s="106" t="str">
        <f>_xlfn.IFNA(IF($B11="","",VLOOKUP($B11,'SWC Towers'!$A:$Q,$AB$2,FALSE)),"")</f>
        <v/>
      </c>
      <c r="AC11" s="127">
        <f>SUM(Table25[[#This Row],[IT Tower: Application]:[Other/Non-IT ]])</f>
        <v>1</v>
      </c>
      <c r="AD11" s="128"/>
      <c r="AE11" s="128"/>
      <c r="AF11" s="128"/>
      <c r="AG11" s="128"/>
      <c r="AH11" s="128"/>
      <c r="AI11" s="128"/>
      <c r="AJ11" s="128"/>
      <c r="AK11" s="128"/>
      <c r="AL11" s="128"/>
      <c r="AM11" s="128"/>
      <c r="AN11" s="128"/>
      <c r="AO11" s="128"/>
      <c r="AP11" s="128"/>
      <c r="AQ11" s="128"/>
      <c r="AR11" s="128"/>
      <c r="AS11" s="128"/>
      <c r="AT11" s="128"/>
      <c r="AU11" s="128"/>
      <c r="AV11" s="128"/>
      <c r="AW11" s="128"/>
      <c r="AX11" s="128"/>
      <c r="AY11" s="128"/>
      <c r="AZ11" s="128">
        <v>2203</v>
      </c>
      <c r="BA11" s="128">
        <v>5226</v>
      </c>
      <c r="BB11" s="128">
        <v>0</v>
      </c>
      <c r="BC11" s="128"/>
      <c r="BD11" s="128"/>
      <c r="BE11" s="128"/>
      <c r="BF11" s="128"/>
      <c r="BG11" s="128"/>
      <c r="BH11" s="128"/>
      <c r="BI11" s="128"/>
      <c r="BJ11" s="128"/>
      <c r="BK11" s="128"/>
      <c r="BL11" s="128"/>
      <c r="BM11" s="128"/>
      <c r="BN11" s="128"/>
      <c r="BO11" s="128"/>
      <c r="BP11" s="128"/>
      <c r="BQ11" s="128"/>
      <c r="BR11" s="128"/>
      <c r="BS11" s="128"/>
      <c r="BT11" s="128"/>
      <c r="BU11" s="128"/>
      <c r="BV11" s="128"/>
      <c r="BW11" s="128"/>
      <c r="BX11" s="128"/>
      <c r="BY11" s="128"/>
      <c r="BZ11" s="128"/>
      <c r="CA11" s="128"/>
      <c r="CB11" s="128"/>
      <c r="CC11" s="129">
        <f>SUM(Table25[[#This Row],[Contract Amount FY00]:[Contract Amount FY50]])</f>
        <v>7429</v>
      </c>
      <c r="CD11" s="24"/>
    </row>
    <row r="12" spans="1:82" x14ac:dyDescent="0.25">
      <c r="A12" s="107" t="s">
        <v>1940</v>
      </c>
      <c r="B12" s="125" t="s">
        <v>2245</v>
      </c>
      <c r="C12" s="107" t="s">
        <v>3131</v>
      </c>
      <c r="E12" s="26" t="str">
        <f>IFERROR(IF(VLOOKUP(Table25[[#This Row],[Contract No.]],Table3[#All],3,FALSE)="","No","Yes"),"")</f>
        <v>No</v>
      </c>
      <c r="F12" s="26" t="str">
        <f>IFERROR(VLOOKUP(Table25[[#This Row],[Contract No.]],Table3[#All],3,FALSE),"")</f>
        <v/>
      </c>
      <c r="G12" s="26" t="str">
        <f>IFERROR(IF(Table25[[#This Row],[Cooperative Purchase
(Yes/No)]]="Yes","Yes",IF(VLOOKUP(Table25[[#This Row],[Contract No.]],Table3[#All],1,FALSE)=Table25[[#This Row],[Contract No.]],"Yes","No")),"No")</f>
        <v>Yes</v>
      </c>
      <c r="H12" s="51">
        <f>IFERROR(VLOOKUP(Table25[[#This Row],[Contract No.]],Table3[#All],4,FALSE),"")</f>
        <v>43952</v>
      </c>
      <c r="I12" s="28">
        <f>IFERROR(IF(AND(MONTH(Table25[[#This Row],[Contract Start Date]])&gt;6,MONTH(Table25[[#This Row],[Contract Start Date]])&lt;=12),YEAR(Table25[[#This Row],[Contract Start Date]])+1,YEAR(Table25[[#This Row],[Contract Start Date]])),"")</f>
        <v>2020</v>
      </c>
      <c r="J12" s="108">
        <f>Table25[[#This Row],[FY Formula start]]</f>
        <v>2020</v>
      </c>
      <c r="K12" s="59" t="str">
        <f>"FY"&amp;" "&amp;Table25[[#This Row],[Year Start]]</f>
        <v>FY 2020</v>
      </c>
      <c r="L12" s="109">
        <f>IFERROR(VLOOKUP(Table25[[#This Row],[Contract No.]],Table3[#All],5,FALSE),"")</f>
        <v>46203</v>
      </c>
      <c r="M12" s="110">
        <f>IFERROR(IF(Table25[[#This Row],[Contract End Date]]="99/99/9999","No End",IF(AND(MONTH(Table25[[#This Row],[Contract End Date]])&gt;6,MONTH(Table25[[#This Row],[Contract End Date]])&lt;=12),YEAR(Table25[[#This Row],[Contract End Date]])+1,YEAR(Table25[[#This Row],[Contract End Date]]))),"")</f>
        <v>2026</v>
      </c>
      <c r="N12" s="111">
        <f>Table25[[#This Row],[FY Formula end]]</f>
        <v>2026</v>
      </c>
      <c r="O12" s="59" t="str">
        <f>IF(Table25[[#This Row],[Year End]]="No End","No End","FY"&amp;" "&amp;Table25[[#This Row],[Year End]])</f>
        <v>FY 2026</v>
      </c>
      <c r="P12" s="27"/>
      <c r="Q12" s="126" t="str">
        <f>_xlfn.IFNA(IF($B12="","",VLOOKUP($B12,'SWC Towers'!$A:$Q,$Q$2,FALSE)),"")</f>
        <v/>
      </c>
      <c r="R12" s="106" t="str">
        <f>_xlfn.IFNA(IF($B12="","",VLOOKUP($B12,'SWC Towers'!$A:$Q,$R$2,FALSE)),"")</f>
        <v/>
      </c>
      <c r="S12" s="106" t="str">
        <f>_xlfn.IFNA(IF($B12="","",VLOOKUP($B12,'SWC Towers'!$A:$Q,$S$2,FALSE)),"")</f>
        <v/>
      </c>
      <c r="T12" s="106" t="str">
        <f>_xlfn.IFNA(IF($B12="","",VLOOKUP($B12,'SWC Towers'!$A:$Q,$T$2,FALSE)),"")</f>
        <v/>
      </c>
      <c r="U12" s="104">
        <f>_xlfn.IFNA(IF($B12="","",VLOOKUP($B12,'SWC Towers'!$A:$Q,$U$2,FALSE)),"")</f>
        <v>0.1</v>
      </c>
      <c r="V12" s="104" t="str">
        <f>_xlfn.IFNA(IF($B12="","",VLOOKUP($B12,'SWC Towers'!$A:$Q,$V$2,FALSE)),"")</f>
        <v/>
      </c>
      <c r="W12" s="104" t="str">
        <f>_xlfn.IFNA(IF($B12="","",VLOOKUP($B12,'SWC Towers'!$A:$Q,$W$2,FALSE)),"")</f>
        <v/>
      </c>
      <c r="X12" s="104" t="str">
        <f>_xlfn.IFNA(IF($B12="","",VLOOKUP($B12,'SWC Towers'!$A:$Q,$X$2,FALSE)),"")</f>
        <v/>
      </c>
      <c r="Y12" s="104" t="str">
        <f>_xlfn.IFNA(IF($B12="","",VLOOKUP($B12,'SWC Towers'!$A:$Q,$Y$2,FALSE)),"")</f>
        <v/>
      </c>
      <c r="Z12" s="104" t="str">
        <f>_xlfn.IFNA(IF($B12="","",VLOOKUP($B12,'SWC Towers'!$A:$Q,$Z$2,FALSE)),"")</f>
        <v/>
      </c>
      <c r="AA12" s="104" t="str">
        <f>_xlfn.IFNA(IF($B12="","",VLOOKUP($B12,'SWC Towers'!$A:$Q,$AA$2,FALSE)),"")</f>
        <v/>
      </c>
      <c r="AB12" s="106">
        <f>_xlfn.IFNA(IF($B12="","",VLOOKUP($B12,'SWC Towers'!$A:$Q,$AB$2,FALSE)),"")</f>
        <v>0.9</v>
      </c>
      <c r="AC12" s="127">
        <f>SUM(Table25[[#This Row],[IT Tower: Application]:[Other/Non-IT ]])</f>
        <v>1</v>
      </c>
      <c r="AD12" s="128"/>
      <c r="AE12" s="128"/>
      <c r="AF12" s="128"/>
      <c r="AG12" s="128"/>
      <c r="AH12" s="128"/>
      <c r="AI12" s="128"/>
      <c r="AJ12" s="128"/>
      <c r="AK12" s="128"/>
      <c r="AL12" s="128"/>
      <c r="AM12" s="128"/>
      <c r="AN12" s="128"/>
      <c r="AO12" s="128"/>
      <c r="AP12" s="128"/>
      <c r="AQ12" s="128"/>
      <c r="AR12" s="128"/>
      <c r="AS12" s="128"/>
      <c r="AT12" s="128"/>
      <c r="AU12" s="128"/>
      <c r="AV12" s="128"/>
      <c r="AW12" s="128"/>
      <c r="AX12" s="128"/>
      <c r="AY12" s="128"/>
      <c r="AZ12" s="128"/>
      <c r="BA12" s="128"/>
      <c r="BB12" s="128"/>
      <c r="BC12" s="128">
        <v>335</v>
      </c>
      <c r="BD12" s="128"/>
      <c r="BE12" s="128"/>
      <c r="BF12" s="128"/>
      <c r="BG12" s="128"/>
      <c r="BH12" s="128"/>
      <c r="BI12" s="128"/>
      <c r="BJ12" s="128"/>
      <c r="BK12" s="128"/>
      <c r="BL12" s="128"/>
      <c r="BM12" s="128"/>
      <c r="BN12" s="128"/>
      <c r="BO12" s="128"/>
      <c r="BP12" s="128"/>
      <c r="BQ12" s="128"/>
      <c r="BR12" s="128"/>
      <c r="BS12" s="128"/>
      <c r="BT12" s="128"/>
      <c r="BU12" s="128"/>
      <c r="BV12" s="128"/>
      <c r="BW12" s="128"/>
      <c r="BX12" s="128"/>
      <c r="BY12" s="128"/>
      <c r="BZ12" s="128"/>
      <c r="CA12" s="128"/>
      <c r="CB12" s="128"/>
      <c r="CC12" s="129">
        <f>SUM(Table25[[#This Row],[Contract Amount FY00]:[Contract Amount FY50]])</f>
        <v>335</v>
      </c>
      <c r="CD12" s="24"/>
    </row>
    <row r="13" spans="1:82" x14ac:dyDescent="0.25">
      <c r="A13" s="107" t="s">
        <v>1940</v>
      </c>
      <c r="B13" s="125" t="s">
        <v>2245</v>
      </c>
      <c r="C13" s="107" t="s">
        <v>2273</v>
      </c>
      <c r="E13" s="26" t="str">
        <f>IFERROR(IF(VLOOKUP(Table25[[#This Row],[Contract No.]],Table3[#All],3,FALSE)="","No","Yes"),"")</f>
        <v>No</v>
      </c>
      <c r="F13" s="26" t="str">
        <f>IFERROR(VLOOKUP(Table25[[#This Row],[Contract No.]],Table3[#All],3,FALSE),"")</f>
        <v/>
      </c>
      <c r="G13" s="26" t="str">
        <f>IFERROR(IF(Table25[[#This Row],[Cooperative Purchase
(Yes/No)]]="Yes","Yes",IF(VLOOKUP(Table25[[#This Row],[Contract No.]],Table3[#All],1,FALSE)=Table25[[#This Row],[Contract No.]],"Yes","No")),"No")</f>
        <v>Yes</v>
      </c>
      <c r="H13" s="51">
        <f>IFERROR(VLOOKUP(Table25[[#This Row],[Contract No.]],Table3[#All],4,FALSE),"")</f>
        <v>43952</v>
      </c>
      <c r="I13" s="28">
        <f>IFERROR(IF(AND(MONTH(Table25[[#This Row],[Contract Start Date]])&gt;6,MONTH(Table25[[#This Row],[Contract Start Date]])&lt;=12),YEAR(Table25[[#This Row],[Contract Start Date]])+1,YEAR(Table25[[#This Row],[Contract Start Date]])),"")</f>
        <v>2020</v>
      </c>
      <c r="J13" s="108">
        <f>Table25[[#This Row],[FY Formula start]]</f>
        <v>2020</v>
      </c>
      <c r="K13" s="59" t="str">
        <f>"FY"&amp;" "&amp;Table25[[#This Row],[Year Start]]</f>
        <v>FY 2020</v>
      </c>
      <c r="L13" s="109">
        <f>IFERROR(VLOOKUP(Table25[[#This Row],[Contract No.]],Table3[#All],5,FALSE),"")</f>
        <v>46203</v>
      </c>
      <c r="M13" s="110">
        <f>IFERROR(IF(Table25[[#This Row],[Contract End Date]]="99/99/9999","No End",IF(AND(MONTH(Table25[[#This Row],[Contract End Date]])&gt;6,MONTH(Table25[[#This Row],[Contract End Date]])&lt;=12),YEAR(Table25[[#This Row],[Contract End Date]])+1,YEAR(Table25[[#This Row],[Contract End Date]]))),"")</f>
        <v>2026</v>
      </c>
      <c r="N13" s="111">
        <f>Table25[[#This Row],[FY Formula end]]</f>
        <v>2026</v>
      </c>
      <c r="O13" s="59" t="str">
        <f>IF(Table25[[#This Row],[Year End]]="No End","No End","FY"&amp;" "&amp;Table25[[#This Row],[Year End]])</f>
        <v>FY 2026</v>
      </c>
      <c r="P13" s="27"/>
      <c r="Q13" s="126" t="str">
        <f>_xlfn.IFNA(IF($B13="","",VLOOKUP($B13,'SWC Towers'!$A:$Q,$Q$2,FALSE)),"")</f>
        <v/>
      </c>
      <c r="R13" s="106" t="str">
        <f>_xlfn.IFNA(IF($B13="","",VLOOKUP($B13,'SWC Towers'!$A:$Q,$R$2,FALSE)),"")</f>
        <v/>
      </c>
      <c r="S13" s="106" t="str">
        <f>_xlfn.IFNA(IF($B13="","",VLOOKUP($B13,'SWC Towers'!$A:$Q,$S$2,FALSE)),"")</f>
        <v/>
      </c>
      <c r="T13" s="106" t="str">
        <f>_xlfn.IFNA(IF($B13="","",VLOOKUP($B13,'SWC Towers'!$A:$Q,$T$2,FALSE)),"")</f>
        <v/>
      </c>
      <c r="U13" s="104">
        <f>_xlfn.IFNA(IF($B13="","",VLOOKUP($B13,'SWC Towers'!$A:$Q,$U$2,FALSE)),"")</f>
        <v>0.1</v>
      </c>
      <c r="V13" s="104" t="str">
        <f>_xlfn.IFNA(IF($B13="","",VLOOKUP($B13,'SWC Towers'!$A:$Q,$V$2,FALSE)),"")</f>
        <v/>
      </c>
      <c r="W13" s="104" t="str">
        <f>_xlfn.IFNA(IF($B13="","",VLOOKUP($B13,'SWC Towers'!$A:$Q,$W$2,FALSE)),"")</f>
        <v/>
      </c>
      <c r="X13" s="104" t="str">
        <f>_xlfn.IFNA(IF($B13="","",VLOOKUP($B13,'SWC Towers'!$A:$Q,$X$2,FALSE)),"")</f>
        <v/>
      </c>
      <c r="Y13" s="104" t="str">
        <f>_xlfn.IFNA(IF($B13="","",VLOOKUP($B13,'SWC Towers'!$A:$Q,$Y$2,FALSE)),"")</f>
        <v/>
      </c>
      <c r="Z13" s="104" t="str">
        <f>_xlfn.IFNA(IF($B13="","",VLOOKUP($B13,'SWC Towers'!$A:$Q,$Z$2,FALSE)),"")</f>
        <v/>
      </c>
      <c r="AA13" s="104" t="str">
        <f>_xlfn.IFNA(IF($B13="","",VLOOKUP($B13,'SWC Towers'!$A:$Q,$AA$2,FALSE)),"")</f>
        <v/>
      </c>
      <c r="AB13" s="106">
        <f>_xlfn.IFNA(IF($B13="","",VLOOKUP($B13,'SWC Towers'!$A:$Q,$AB$2,FALSE)),"")</f>
        <v>0.9</v>
      </c>
      <c r="AC13" s="127">
        <f>SUM(Table25[[#This Row],[IT Tower: Application]:[Other/Non-IT ]])</f>
        <v>1</v>
      </c>
      <c r="AD13" s="128"/>
      <c r="AE13" s="128"/>
      <c r="AF13" s="128"/>
      <c r="AG13" s="128"/>
      <c r="AH13" s="128"/>
      <c r="AI13" s="128"/>
      <c r="AJ13" s="128"/>
      <c r="AK13" s="128"/>
      <c r="AL13" s="128"/>
      <c r="AM13" s="128"/>
      <c r="AN13" s="128"/>
      <c r="AO13" s="128"/>
      <c r="AP13" s="128"/>
      <c r="AQ13" s="128"/>
      <c r="AR13" s="128"/>
      <c r="AS13" s="128"/>
      <c r="AT13" s="128"/>
      <c r="AU13" s="128"/>
      <c r="AV13" s="128"/>
      <c r="AW13" s="128"/>
      <c r="AX13" s="128"/>
      <c r="AY13" s="128"/>
      <c r="AZ13" s="128"/>
      <c r="BA13" s="128"/>
      <c r="BB13" s="128">
        <v>0</v>
      </c>
      <c r="BC13" s="128">
        <v>335</v>
      </c>
      <c r="BD13" s="128"/>
      <c r="BE13" s="128"/>
      <c r="BF13" s="128"/>
      <c r="BG13" s="128"/>
      <c r="BH13" s="128"/>
      <c r="BI13" s="128"/>
      <c r="BJ13" s="128"/>
      <c r="BK13" s="128"/>
      <c r="BL13" s="128"/>
      <c r="BM13" s="128"/>
      <c r="BN13" s="128"/>
      <c r="BO13" s="128"/>
      <c r="BP13" s="128"/>
      <c r="BQ13" s="128"/>
      <c r="BR13" s="128"/>
      <c r="BS13" s="128"/>
      <c r="BT13" s="128"/>
      <c r="BU13" s="128"/>
      <c r="BV13" s="128"/>
      <c r="BW13" s="128"/>
      <c r="BX13" s="128"/>
      <c r="BY13" s="128"/>
      <c r="BZ13" s="128"/>
      <c r="CA13" s="128"/>
      <c r="CB13" s="128"/>
      <c r="CC13" s="129">
        <f>SUM(Table25[[#This Row],[Contract Amount FY00]:[Contract Amount FY50]])</f>
        <v>335</v>
      </c>
      <c r="CD13" s="24"/>
    </row>
    <row r="14" spans="1:82" x14ac:dyDescent="0.25">
      <c r="A14" s="107" t="s">
        <v>1940</v>
      </c>
      <c r="B14" s="125" t="s">
        <v>286</v>
      </c>
      <c r="C14" s="107" t="s">
        <v>2206</v>
      </c>
      <c r="E14" s="26" t="str">
        <f>IFERROR(IF(VLOOKUP(Table25[[#This Row],[Contract No.]],Table3[#All],3,FALSE)="","No","Yes"),"")</f>
        <v>No</v>
      </c>
      <c r="F14" s="26" t="str">
        <f>IFERROR(VLOOKUP(Table25[[#This Row],[Contract No.]],Table3[#All],3,FALSE),"")</f>
        <v/>
      </c>
      <c r="G14" s="26" t="str">
        <f>IFERROR(IF(Table25[[#This Row],[Cooperative Purchase
(Yes/No)]]="Yes","Yes",IF(VLOOKUP(Table25[[#This Row],[Contract No.]],Table3[#All],1,FALSE)=Table25[[#This Row],[Contract No.]],"Yes","No")),"No")</f>
        <v>Yes</v>
      </c>
      <c r="H14" s="51">
        <f>IFERROR(VLOOKUP(Table25[[#This Row],[Contract No.]],Table3[#All],4,FALSE),"")</f>
        <v>42401</v>
      </c>
      <c r="I14" s="28">
        <f>IFERROR(IF(AND(MONTH(Table25[[#This Row],[Contract Start Date]])&gt;6,MONTH(Table25[[#This Row],[Contract Start Date]])&lt;=12),YEAR(Table25[[#This Row],[Contract Start Date]])+1,YEAR(Table25[[#This Row],[Contract Start Date]])),"")</f>
        <v>2016</v>
      </c>
      <c r="J14" s="108">
        <f>Table25[[#This Row],[FY Formula start]]</f>
        <v>2016</v>
      </c>
      <c r="K14" s="59" t="str">
        <f>"FY"&amp;" "&amp;Table25[[#This Row],[Year Start]]</f>
        <v>FY 2016</v>
      </c>
      <c r="L14" s="109">
        <f>IFERROR(VLOOKUP(Table25[[#This Row],[Contract No.]],Table3[#All],5,FALSE),"")</f>
        <v>72717</v>
      </c>
      <c r="M14" s="110">
        <f>IFERROR(IF(Table25[[#This Row],[Contract End Date]]="99/99/9999","No End",IF(AND(MONTH(Table25[[#This Row],[Contract End Date]])&gt;6,MONTH(Table25[[#This Row],[Contract End Date]])&lt;=12),YEAR(Table25[[#This Row],[Contract End Date]])+1,YEAR(Table25[[#This Row],[Contract End Date]]))),"")</f>
        <v>2099</v>
      </c>
      <c r="N14" s="111">
        <f>Table25[[#This Row],[FY Formula end]]</f>
        <v>2099</v>
      </c>
      <c r="O14" s="59" t="str">
        <f>IF(Table25[[#This Row],[Year End]]="No End","No End","FY"&amp;" "&amp;Table25[[#This Row],[Year End]])</f>
        <v>FY 2099</v>
      </c>
      <c r="P14" s="27"/>
      <c r="Q14" s="126">
        <f>_xlfn.IFNA(IF($B14="","",VLOOKUP($B14,'SWC Towers'!$A:$Q,$Q$2,FALSE)),"")</f>
        <v>0.5</v>
      </c>
      <c r="R14" s="106" t="str">
        <f>_xlfn.IFNA(IF($B14="","",VLOOKUP($B14,'SWC Towers'!$A:$Q,$R$2,FALSE)),"")</f>
        <v/>
      </c>
      <c r="S14" s="106" t="str">
        <f>_xlfn.IFNA(IF($B14="","",VLOOKUP($B14,'SWC Towers'!$A:$Q,$S$2,FALSE)),"")</f>
        <v/>
      </c>
      <c r="T14" s="106">
        <f>_xlfn.IFNA(IF($B14="","",VLOOKUP($B14,'SWC Towers'!$A:$Q,$T$2,FALSE)),"")</f>
        <v>0.5</v>
      </c>
      <c r="U14" s="104" t="str">
        <f>_xlfn.IFNA(IF($B14="","",VLOOKUP($B14,'SWC Towers'!$A:$Q,$U$2,FALSE)),"")</f>
        <v/>
      </c>
      <c r="V14" s="104" t="str">
        <f>_xlfn.IFNA(IF($B14="","",VLOOKUP($B14,'SWC Towers'!$A:$Q,$V$2,FALSE)),"")</f>
        <v/>
      </c>
      <c r="W14" s="104" t="str">
        <f>_xlfn.IFNA(IF($B14="","",VLOOKUP($B14,'SWC Towers'!$A:$Q,$W$2,FALSE)),"")</f>
        <v/>
      </c>
      <c r="X14" s="104" t="str">
        <f>_xlfn.IFNA(IF($B14="","",VLOOKUP($B14,'SWC Towers'!$A:$Q,$X$2,FALSE)),"")</f>
        <v/>
      </c>
      <c r="Y14" s="104" t="str">
        <f>_xlfn.IFNA(IF($B14="","",VLOOKUP($B14,'SWC Towers'!$A:$Q,$Y$2,FALSE)),"")</f>
        <v/>
      </c>
      <c r="Z14" s="104" t="str">
        <f>_xlfn.IFNA(IF($B14="","",VLOOKUP($B14,'SWC Towers'!$A:$Q,$Z$2,FALSE)),"")</f>
        <v/>
      </c>
      <c r="AA14" s="104" t="str">
        <f>_xlfn.IFNA(IF($B14="","",VLOOKUP($B14,'SWC Towers'!$A:$Q,$AA$2,FALSE)),"")</f>
        <v/>
      </c>
      <c r="AB14" s="106" t="str">
        <f>_xlfn.IFNA(IF($B14="","",VLOOKUP($B14,'SWC Towers'!$A:$Q,$AB$2,FALSE)),"")</f>
        <v/>
      </c>
      <c r="AC14" s="127">
        <f>SUM(Table25[[#This Row],[IT Tower: Application]:[Other/Non-IT ]])</f>
        <v>1</v>
      </c>
      <c r="AD14" s="128"/>
      <c r="AE14" s="128"/>
      <c r="AF14" s="128"/>
      <c r="AG14" s="128"/>
      <c r="AH14" s="128"/>
      <c r="AI14" s="128"/>
      <c r="AJ14" s="128"/>
      <c r="AK14" s="128"/>
      <c r="AL14" s="128"/>
      <c r="AM14" s="128"/>
      <c r="AN14" s="128"/>
      <c r="AO14" s="128"/>
      <c r="AP14" s="128"/>
      <c r="AQ14" s="128"/>
      <c r="AR14" s="128"/>
      <c r="AS14" s="128"/>
      <c r="AT14" s="128"/>
      <c r="AU14" s="128"/>
      <c r="AV14" s="128"/>
      <c r="AW14" s="128"/>
      <c r="AX14" s="128"/>
      <c r="AY14" s="128"/>
      <c r="AZ14" s="128"/>
      <c r="BA14" s="128">
        <v>49084</v>
      </c>
      <c r="BB14" s="128">
        <v>272763</v>
      </c>
      <c r="BC14" s="128">
        <v>202195</v>
      </c>
      <c r="BD14" s="128"/>
      <c r="BE14" s="128"/>
      <c r="BF14" s="128"/>
      <c r="BG14" s="128"/>
      <c r="BH14" s="128"/>
      <c r="BI14" s="128"/>
      <c r="BJ14" s="128"/>
      <c r="BK14" s="128"/>
      <c r="BL14" s="128"/>
      <c r="BM14" s="128"/>
      <c r="BN14" s="128"/>
      <c r="BO14" s="128"/>
      <c r="BP14" s="128"/>
      <c r="BQ14" s="128"/>
      <c r="BR14" s="128"/>
      <c r="BS14" s="128"/>
      <c r="BT14" s="128"/>
      <c r="BU14" s="128"/>
      <c r="BV14" s="128"/>
      <c r="BW14" s="128"/>
      <c r="BX14" s="128"/>
      <c r="BY14" s="128"/>
      <c r="BZ14" s="128"/>
      <c r="CA14" s="128"/>
      <c r="CB14" s="128"/>
      <c r="CC14" s="129">
        <f>SUM(Table25[[#This Row],[Contract Amount FY00]:[Contract Amount FY50]])</f>
        <v>524042</v>
      </c>
      <c r="CD14" s="24"/>
    </row>
    <row r="15" spans="1:82" x14ac:dyDescent="0.25">
      <c r="A15" s="107" t="s">
        <v>1940</v>
      </c>
      <c r="B15" s="125" t="s">
        <v>3013</v>
      </c>
      <c r="C15" s="107" t="s">
        <v>1845</v>
      </c>
      <c r="E15" s="26" t="str">
        <f>IFERROR(IF(VLOOKUP(Table25[[#This Row],[Contract No.]],Table3[#All],3,FALSE)="","No","Yes"),"")</f>
        <v>Yes</v>
      </c>
      <c r="F15" s="26" t="str">
        <f>IFERROR(VLOOKUP(Table25[[#This Row],[Contract No.]],Table3[#All],3,FALSE),"")</f>
        <v>NASPO</v>
      </c>
      <c r="G15" s="26" t="str">
        <f>IFERROR(IF(Table25[[#This Row],[Cooperative Purchase
(Yes/No)]]="Yes","Yes",IF(VLOOKUP(Table25[[#This Row],[Contract No.]],Table3[#All],1,FALSE)=Table25[[#This Row],[Contract No.]],"Yes","No")),"No")</f>
        <v>Yes</v>
      </c>
      <c r="H15" s="51">
        <f>IFERROR(VLOOKUP(Table25[[#This Row],[Contract No.]],Table3[#All],4,FALSE),"")</f>
        <v>44926</v>
      </c>
      <c r="I15" s="28">
        <f>IFERROR(IF(AND(MONTH(Table25[[#This Row],[Contract Start Date]])&gt;6,MONTH(Table25[[#This Row],[Contract Start Date]])&lt;=12),YEAR(Table25[[#This Row],[Contract Start Date]])+1,YEAR(Table25[[#This Row],[Contract Start Date]])),"")</f>
        <v>2023</v>
      </c>
      <c r="J15" s="108">
        <f>Table25[[#This Row],[FY Formula start]]</f>
        <v>2023</v>
      </c>
      <c r="K15" s="59" t="str">
        <f>"FY"&amp;" "&amp;Table25[[#This Row],[Year Start]]</f>
        <v>FY 2023</v>
      </c>
      <c r="L15" s="109">
        <f>IFERROR(VLOOKUP(Table25[[#This Row],[Contract No.]],Table3[#All],5,FALSE),"")</f>
        <v>46501</v>
      </c>
      <c r="M15" s="110">
        <f>IFERROR(IF(Table25[[#This Row],[Contract End Date]]="99/99/9999","No End",IF(AND(MONTH(Table25[[#This Row],[Contract End Date]])&gt;6,MONTH(Table25[[#This Row],[Contract End Date]])&lt;=12),YEAR(Table25[[#This Row],[Contract End Date]])+1,YEAR(Table25[[#This Row],[Contract End Date]]))),"")</f>
        <v>2027</v>
      </c>
      <c r="N15" s="111">
        <f>Table25[[#This Row],[FY Formula end]]</f>
        <v>2027</v>
      </c>
      <c r="O15" s="59" t="str">
        <f>IF(Table25[[#This Row],[Year End]]="No End","No End","FY"&amp;" "&amp;Table25[[#This Row],[Year End]])</f>
        <v>FY 2027</v>
      </c>
      <c r="P15" s="27"/>
      <c r="Q15" s="126">
        <f>_xlfn.IFNA(IF($B15="","",VLOOKUP($B15,'SWC Towers'!$A:$Q,$Q$2,FALSE)),"")</f>
        <v>0.3</v>
      </c>
      <c r="R15" s="106" t="str">
        <f>_xlfn.IFNA(IF($B15="","",VLOOKUP($B15,'SWC Towers'!$A:$Q,$R$2,FALSE)),"")</f>
        <v/>
      </c>
      <c r="S15" s="106">
        <f>_xlfn.IFNA(IF($B15="","",VLOOKUP($B15,'SWC Towers'!$A:$Q,$S$2,FALSE)),"")</f>
        <v>0.1</v>
      </c>
      <c r="T15" s="106" t="str">
        <f>_xlfn.IFNA(IF($B15="","",VLOOKUP($B15,'SWC Towers'!$A:$Q,$T$2,FALSE)),"")</f>
        <v/>
      </c>
      <c r="U15" s="104">
        <f>_xlfn.IFNA(IF($B15="","",VLOOKUP($B15,'SWC Towers'!$A:$Q,$U$2,FALSE)),"")</f>
        <v>0.6</v>
      </c>
      <c r="V15" s="104" t="str">
        <f>_xlfn.IFNA(IF($B15="","",VLOOKUP($B15,'SWC Towers'!$A:$Q,$V$2,FALSE)),"")</f>
        <v/>
      </c>
      <c r="W15" s="104" t="str">
        <f>_xlfn.IFNA(IF($B15="","",VLOOKUP($B15,'SWC Towers'!$A:$Q,$W$2,FALSE)),"")</f>
        <v/>
      </c>
      <c r="X15" s="104" t="str">
        <f>_xlfn.IFNA(IF($B15="","",VLOOKUP($B15,'SWC Towers'!$A:$Q,$X$2,FALSE)),"")</f>
        <v/>
      </c>
      <c r="Y15" s="104" t="str">
        <f>_xlfn.IFNA(IF($B15="","",VLOOKUP($B15,'SWC Towers'!$A:$Q,$Y$2,FALSE)),"")</f>
        <v/>
      </c>
      <c r="Z15" s="104" t="str">
        <f>_xlfn.IFNA(IF($B15="","",VLOOKUP($B15,'SWC Towers'!$A:$Q,$Z$2,FALSE)),"")</f>
        <v/>
      </c>
      <c r="AA15" s="104" t="str">
        <f>_xlfn.IFNA(IF($B15="","",VLOOKUP($B15,'SWC Towers'!$A:$Q,$AA$2,FALSE)),"")</f>
        <v/>
      </c>
      <c r="AB15" s="106" t="str">
        <f>_xlfn.IFNA(IF($B15="","",VLOOKUP($B15,'SWC Towers'!$A:$Q,$AB$2,FALSE)),"")</f>
        <v/>
      </c>
      <c r="AC15" s="127">
        <f>SUM(Table25[[#This Row],[IT Tower: Application]:[Other/Non-IT ]])</f>
        <v>1</v>
      </c>
      <c r="AD15" s="128"/>
      <c r="AE15" s="128"/>
      <c r="AF15" s="128"/>
      <c r="AG15" s="128"/>
      <c r="AH15" s="128"/>
      <c r="AI15" s="128"/>
      <c r="AJ15" s="128"/>
      <c r="AK15" s="128"/>
      <c r="AL15" s="128"/>
      <c r="AM15" s="128"/>
      <c r="AN15" s="128"/>
      <c r="AO15" s="128"/>
      <c r="AP15" s="128"/>
      <c r="AQ15" s="128"/>
      <c r="AR15" s="128"/>
      <c r="AS15" s="128"/>
      <c r="AT15" s="128"/>
      <c r="AU15" s="128"/>
      <c r="AV15" s="128"/>
      <c r="AW15" s="128"/>
      <c r="AX15" s="128"/>
      <c r="AY15" s="128"/>
      <c r="AZ15" s="128"/>
      <c r="BA15" s="128">
        <v>0</v>
      </c>
      <c r="BB15" s="128">
        <v>11794</v>
      </c>
      <c r="BC15" s="128">
        <v>12679</v>
      </c>
      <c r="BD15" s="128"/>
      <c r="BE15" s="128"/>
      <c r="BF15" s="128"/>
      <c r="BG15" s="128"/>
      <c r="BH15" s="128"/>
      <c r="BI15" s="128"/>
      <c r="BJ15" s="128"/>
      <c r="BK15" s="128"/>
      <c r="BL15" s="128"/>
      <c r="BM15" s="128"/>
      <c r="BN15" s="128"/>
      <c r="BO15" s="128"/>
      <c r="BP15" s="128"/>
      <c r="BQ15" s="128"/>
      <c r="BR15" s="128"/>
      <c r="BS15" s="128"/>
      <c r="BT15" s="128"/>
      <c r="BU15" s="128"/>
      <c r="BV15" s="128"/>
      <c r="BW15" s="128"/>
      <c r="BX15" s="128"/>
      <c r="BY15" s="128"/>
      <c r="BZ15" s="128"/>
      <c r="CA15" s="128"/>
      <c r="CB15" s="128"/>
      <c r="CC15" s="129">
        <f>SUM(Table25[[#This Row],[Contract Amount FY00]:[Contract Amount FY50]])</f>
        <v>24473</v>
      </c>
      <c r="CD15" s="24"/>
    </row>
    <row r="16" spans="1:82" x14ac:dyDescent="0.25">
      <c r="A16" s="107" t="s">
        <v>1940</v>
      </c>
      <c r="B16" s="125" t="s">
        <v>3013</v>
      </c>
      <c r="C16" s="107" t="s">
        <v>279</v>
      </c>
      <c r="E16" s="26" t="str">
        <f>IFERROR(IF(VLOOKUP(Table25[[#This Row],[Contract No.]],Table3[#All],3,FALSE)="","No","Yes"),"")</f>
        <v>Yes</v>
      </c>
      <c r="F16" s="26" t="str">
        <f>IFERROR(VLOOKUP(Table25[[#This Row],[Contract No.]],Table3[#All],3,FALSE),"")</f>
        <v>NASPO</v>
      </c>
      <c r="G16" s="26" t="str">
        <f>IFERROR(IF(Table25[[#This Row],[Cooperative Purchase
(Yes/No)]]="Yes","Yes",IF(VLOOKUP(Table25[[#This Row],[Contract No.]],Table3[#All],1,FALSE)=Table25[[#This Row],[Contract No.]],"Yes","No")),"No")</f>
        <v>Yes</v>
      </c>
      <c r="H16" s="51">
        <f>IFERROR(VLOOKUP(Table25[[#This Row],[Contract No.]],Table3[#All],4,FALSE),"")</f>
        <v>44926</v>
      </c>
      <c r="I16" s="28">
        <f>IFERROR(IF(AND(MONTH(Table25[[#This Row],[Contract Start Date]])&gt;6,MONTH(Table25[[#This Row],[Contract Start Date]])&lt;=12),YEAR(Table25[[#This Row],[Contract Start Date]])+1,YEAR(Table25[[#This Row],[Contract Start Date]])),"")</f>
        <v>2023</v>
      </c>
      <c r="J16" s="108">
        <f>Table25[[#This Row],[FY Formula start]]</f>
        <v>2023</v>
      </c>
      <c r="K16" s="59" t="str">
        <f>"FY"&amp;" "&amp;Table25[[#This Row],[Year Start]]</f>
        <v>FY 2023</v>
      </c>
      <c r="L16" s="109">
        <f>IFERROR(VLOOKUP(Table25[[#This Row],[Contract No.]],Table3[#All],5,FALSE),"")</f>
        <v>46501</v>
      </c>
      <c r="M16" s="110">
        <f>IFERROR(IF(Table25[[#This Row],[Contract End Date]]="99/99/9999","No End",IF(AND(MONTH(Table25[[#This Row],[Contract End Date]])&gt;6,MONTH(Table25[[#This Row],[Contract End Date]])&lt;=12),YEAR(Table25[[#This Row],[Contract End Date]])+1,YEAR(Table25[[#This Row],[Contract End Date]]))),"")</f>
        <v>2027</v>
      </c>
      <c r="N16" s="111">
        <f>Table25[[#This Row],[FY Formula end]]</f>
        <v>2027</v>
      </c>
      <c r="O16" s="59" t="str">
        <f>IF(Table25[[#This Row],[Year End]]="No End","No End","FY"&amp;" "&amp;Table25[[#This Row],[Year End]])</f>
        <v>FY 2027</v>
      </c>
      <c r="P16" s="27"/>
      <c r="Q16" s="126">
        <f>_xlfn.IFNA(IF($B16="","",VLOOKUP($B16,'SWC Towers'!$A:$Q,$Q$2,FALSE)),"")</f>
        <v>0.3</v>
      </c>
      <c r="R16" s="106" t="str">
        <f>_xlfn.IFNA(IF($B16="","",VLOOKUP($B16,'SWC Towers'!$A:$Q,$R$2,FALSE)),"")</f>
        <v/>
      </c>
      <c r="S16" s="106">
        <f>_xlfn.IFNA(IF($B16="","",VLOOKUP($B16,'SWC Towers'!$A:$Q,$S$2,FALSE)),"")</f>
        <v>0.1</v>
      </c>
      <c r="T16" s="106" t="str">
        <f>_xlfn.IFNA(IF($B16="","",VLOOKUP($B16,'SWC Towers'!$A:$Q,$T$2,FALSE)),"")</f>
        <v/>
      </c>
      <c r="U16" s="104">
        <f>_xlfn.IFNA(IF($B16="","",VLOOKUP($B16,'SWC Towers'!$A:$Q,$U$2,FALSE)),"")</f>
        <v>0.6</v>
      </c>
      <c r="V16" s="104" t="str">
        <f>_xlfn.IFNA(IF($B16="","",VLOOKUP($B16,'SWC Towers'!$A:$Q,$V$2,FALSE)),"")</f>
        <v/>
      </c>
      <c r="W16" s="104" t="str">
        <f>_xlfn.IFNA(IF($B16="","",VLOOKUP($B16,'SWC Towers'!$A:$Q,$W$2,FALSE)),"")</f>
        <v/>
      </c>
      <c r="X16" s="104" t="str">
        <f>_xlfn.IFNA(IF($B16="","",VLOOKUP($B16,'SWC Towers'!$A:$Q,$X$2,FALSE)),"")</f>
        <v/>
      </c>
      <c r="Y16" s="104" t="str">
        <f>_xlfn.IFNA(IF($B16="","",VLOOKUP($B16,'SWC Towers'!$A:$Q,$Y$2,FALSE)),"")</f>
        <v/>
      </c>
      <c r="Z16" s="104" t="str">
        <f>_xlfn.IFNA(IF($B16="","",VLOOKUP($B16,'SWC Towers'!$A:$Q,$Z$2,FALSE)),"")</f>
        <v/>
      </c>
      <c r="AA16" s="104" t="str">
        <f>_xlfn.IFNA(IF($B16="","",VLOOKUP($B16,'SWC Towers'!$A:$Q,$AA$2,FALSE)),"")</f>
        <v/>
      </c>
      <c r="AB16" s="106" t="str">
        <f>_xlfn.IFNA(IF($B16="","",VLOOKUP($B16,'SWC Towers'!$A:$Q,$AB$2,FALSE)),"")</f>
        <v/>
      </c>
      <c r="AC16" s="127">
        <f>SUM(Table25[[#This Row],[IT Tower: Application]:[Other/Non-IT ]])</f>
        <v>1</v>
      </c>
      <c r="AD16" s="128"/>
      <c r="AE16" s="128"/>
      <c r="AF16" s="128"/>
      <c r="AG16" s="128"/>
      <c r="AH16" s="128"/>
      <c r="AI16" s="128"/>
      <c r="AJ16" s="128"/>
      <c r="AK16" s="128"/>
      <c r="AL16" s="128"/>
      <c r="AM16" s="128"/>
      <c r="AN16" s="128"/>
      <c r="AO16" s="128"/>
      <c r="AP16" s="128"/>
      <c r="AQ16" s="128"/>
      <c r="AR16" s="128"/>
      <c r="AS16" s="128"/>
      <c r="AT16" s="128"/>
      <c r="AU16" s="128"/>
      <c r="AV16" s="128"/>
      <c r="AW16" s="128"/>
      <c r="AX16" s="128"/>
      <c r="AY16" s="128"/>
      <c r="AZ16" s="128"/>
      <c r="BA16" s="128"/>
      <c r="BB16" s="128"/>
      <c r="BC16" s="128">
        <v>17761</v>
      </c>
      <c r="BD16" s="128"/>
      <c r="BE16" s="128"/>
      <c r="BF16" s="128"/>
      <c r="BG16" s="128"/>
      <c r="BH16" s="128"/>
      <c r="BI16" s="128"/>
      <c r="BJ16" s="128"/>
      <c r="BK16" s="128"/>
      <c r="BL16" s="128"/>
      <c r="BM16" s="128"/>
      <c r="BN16" s="128"/>
      <c r="BO16" s="128"/>
      <c r="BP16" s="128"/>
      <c r="BQ16" s="128"/>
      <c r="BR16" s="128"/>
      <c r="BS16" s="128"/>
      <c r="BT16" s="128"/>
      <c r="BU16" s="128"/>
      <c r="BV16" s="128"/>
      <c r="BW16" s="128"/>
      <c r="BX16" s="128"/>
      <c r="BY16" s="128"/>
      <c r="BZ16" s="128"/>
      <c r="CA16" s="128"/>
      <c r="CB16" s="128"/>
      <c r="CC16" s="129">
        <f>SUM(Table25[[#This Row],[Contract Amount FY00]:[Contract Amount FY50]])</f>
        <v>17761</v>
      </c>
      <c r="CD16" s="24"/>
    </row>
    <row r="17" spans="1:82" x14ac:dyDescent="0.25">
      <c r="A17" s="107" t="s">
        <v>1940</v>
      </c>
      <c r="B17" s="125" t="s">
        <v>3141</v>
      </c>
      <c r="C17" s="107" t="s">
        <v>2206</v>
      </c>
      <c r="E17" s="26" t="str">
        <f>IFERROR(IF(VLOOKUP(Table25[[#This Row],[Contract No.]],Table3[#All],3,FALSE)="","No","Yes"),"")</f>
        <v>No</v>
      </c>
      <c r="F17" s="26" t="str">
        <f>IFERROR(VLOOKUP(Table25[[#This Row],[Contract No.]],Table3[#All],3,FALSE),"")</f>
        <v/>
      </c>
      <c r="G17" s="26" t="str">
        <f>IFERROR(IF(Table25[[#This Row],[Cooperative Purchase
(Yes/No)]]="Yes","Yes",IF(VLOOKUP(Table25[[#This Row],[Contract No.]],Table3[#All],1,FALSE)=Table25[[#This Row],[Contract No.]],"Yes","No")),"No")</f>
        <v>Yes</v>
      </c>
      <c r="H17" s="51">
        <f>IFERROR(VLOOKUP(Table25[[#This Row],[Contract No.]],Table3[#All],4,FALSE),"")</f>
        <v>45427</v>
      </c>
      <c r="I17" s="28">
        <f>IFERROR(IF(AND(MONTH(Table25[[#This Row],[Contract Start Date]])&gt;6,MONTH(Table25[[#This Row],[Contract Start Date]])&lt;=12),YEAR(Table25[[#This Row],[Contract Start Date]])+1,YEAR(Table25[[#This Row],[Contract Start Date]])),"")</f>
        <v>2024</v>
      </c>
      <c r="J17" s="108">
        <f>Table25[[#This Row],[FY Formula start]]</f>
        <v>2024</v>
      </c>
      <c r="K17" s="59" t="str">
        <f>"FY"&amp;" "&amp;Table25[[#This Row],[Year Start]]</f>
        <v>FY 2024</v>
      </c>
      <c r="L17" s="109">
        <f>IFERROR(VLOOKUP(Table25[[#This Row],[Contract No.]],Table3[#All],5,FALSE),"")</f>
        <v>46888</v>
      </c>
      <c r="M17" s="110">
        <f>IFERROR(IF(Table25[[#This Row],[Contract End Date]]="99/99/9999","No End",IF(AND(MONTH(Table25[[#This Row],[Contract End Date]])&gt;6,MONTH(Table25[[#This Row],[Contract End Date]])&lt;=12),YEAR(Table25[[#This Row],[Contract End Date]])+1,YEAR(Table25[[#This Row],[Contract End Date]]))),"")</f>
        <v>2028</v>
      </c>
      <c r="N17" s="111">
        <f>Table25[[#This Row],[FY Formula end]]</f>
        <v>2028</v>
      </c>
      <c r="O17" s="59" t="str">
        <f>IF(Table25[[#This Row],[Year End]]="No End","No End","FY"&amp;" "&amp;Table25[[#This Row],[Year End]])</f>
        <v>FY 2028</v>
      </c>
      <c r="P17" s="27"/>
      <c r="Q17" s="126">
        <f>_xlfn.IFNA(IF($B17="","",VLOOKUP($B17,'SWC Towers'!$A:$Q,$Q$2,FALSE)),"")</f>
        <v>0.4</v>
      </c>
      <c r="R17" s="106" t="str">
        <f>_xlfn.IFNA(IF($B17="","",VLOOKUP($B17,'SWC Towers'!$A:$Q,$R$2,FALSE)),"")</f>
        <v/>
      </c>
      <c r="S17" s="106" t="str">
        <f>_xlfn.IFNA(IF($B17="","",VLOOKUP($B17,'SWC Towers'!$A:$Q,$S$2,FALSE)),"")</f>
        <v/>
      </c>
      <c r="T17" s="106">
        <f>_xlfn.IFNA(IF($B17="","",VLOOKUP($B17,'SWC Towers'!$A:$Q,$T$2,FALSE)),"")</f>
        <v>0.1</v>
      </c>
      <c r="U17" s="104" t="str">
        <f>_xlfn.IFNA(IF($B17="","",VLOOKUP($B17,'SWC Towers'!$A:$Q,$U$2,FALSE)),"")</f>
        <v/>
      </c>
      <c r="V17" s="104">
        <f>_xlfn.IFNA(IF($B17="","",VLOOKUP($B17,'SWC Towers'!$A:$Q,$V$2,FALSE)),"")</f>
        <v>0.4</v>
      </c>
      <c r="W17" s="104" t="str">
        <f>_xlfn.IFNA(IF($B17="","",VLOOKUP($B17,'SWC Towers'!$A:$Q,$W$2,FALSE)),"")</f>
        <v/>
      </c>
      <c r="X17" s="104" t="str">
        <f>_xlfn.IFNA(IF($B17="","",VLOOKUP($B17,'SWC Towers'!$A:$Q,$X$2,FALSE)),"")</f>
        <v/>
      </c>
      <c r="Y17" s="104" t="str">
        <f>_xlfn.IFNA(IF($B17="","",VLOOKUP($B17,'SWC Towers'!$A:$Q,$Y$2,FALSE)),"")</f>
        <v/>
      </c>
      <c r="Z17" s="104">
        <f>_xlfn.IFNA(IF($B17="","",VLOOKUP($B17,'SWC Towers'!$A:$Q,$Z$2,FALSE)),"")</f>
        <v>0.1</v>
      </c>
      <c r="AA17" s="104" t="str">
        <f>_xlfn.IFNA(IF($B17="","",VLOOKUP($B17,'SWC Towers'!$A:$Q,$AA$2,FALSE)),"")</f>
        <v/>
      </c>
      <c r="AB17" s="106" t="str">
        <f>_xlfn.IFNA(IF($B17="","",VLOOKUP($B17,'SWC Towers'!$A:$Q,$AB$2,FALSE)),"")</f>
        <v/>
      </c>
      <c r="AC17" s="127">
        <f>SUM(Table25[[#This Row],[IT Tower: Application]:[Other/Non-IT ]])</f>
        <v>1</v>
      </c>
      <c r="AD17" s="128"/>
      <c r="AE17" s="128"/>
      <c r="AF17" s="128"/>
      <c r="AG17" s="128"/>
      <c r="AH17" s="128"/>
      <c r="AI17" s="128"/>
      <c r="AJ17" s="128"/>
      <c r="AK17" s="128"/>
      <c r="AL17" s="128"/>
      <c r="AM17" s="128"/>
      <c r="AN17" s="128"/>
      <c r="AO17" s="128"/>
      <c r="AP17" s="128"/>
      <c r="AQ17" s="128"/>
      <c r="AR17" s="128"/>
      <c r="AS17" s="128"/>
      <c r="AT17" s="128"/>
      <c r="AU17" s="128"/>
      <c r="AV17" s="128"/>
      <c r="AW17" s="128"/>
      <c r="AX17" s="128"/>
      <c r="AY17" s="128"/>
      <c r="AZ17" s="128"/>
      <c r="BA17" s="128"/>
      <c r="BB17" s="128"/>
      <c r="BC17" s="128">
        <v>15901</v>
      </c>
      <c r="BD17" s="128"/>
      <c r="BE17" s="128"/>
      <c r="BF17" s="128"/>
      <c r="BG17" s="128"/>
      <c r="BH17" s="128"/>
      <c r="BI17" s="128"/>
      <c r="BJ17" s="128"/>
      <c r="BK17" s="128"/>
      <c r="BL17" s="128"/>
      <c r="BM17" s="128"/>
      <c r="BN17" s="128"/>
      <c r="BO17" s="128"/>
      <c r="BP17" s="128"/>
      <c r="BQ17" s="128"/>
      <c r="BR17" s="128"/>
      <c r="BS17" s="128"/>
      <c r="BT17" s="128"/>
      <c r="BU17" s="128"/>
      <c r="BV17" s="128"/>
      <c r="BW17" s="128"/>
      <c r="BX17" s="128"/>
      <c r="BY17" s="128"/>
      <c r="BZ17" s="128"/>
      <c r="CA17" s="128"/>
      <c r="CB17" s="128"/>
      <c r="CC17" s="129">
        <f>SUM(Table25[[#This Row],[Contract Amount FY00]:[Contract Amount FY50]])</f>
        <v>15901</v>
      </c>
      <c r="CD17" s="24"/>
    </row>
    <row r="18" spans="1:82" x14ac:dyDescent="0.25">
      <c r="A18" s="107" t="s">
        <v>2283</v>
      </c>
      <c r="B18" s="125" t="s">
        <v>705</v>
      </c>
      <c r="C18" s="107" t="s">
        <v>559</v>
      </c>
      <c r="E18" s="26" t="str">
        <f>IFERROR(IF(VLOOKUP(Table25[[#This Row],[Contract No.]],Table3[#All],3,FALSE)="","No","Yes"),"")</f>
        <v>Yes</v>
      </c>
      <c r="F18" s="26" t="str">
        <f>IFERROR(VLOOKUP(Table25[[#This Row],[Contract No.]],Table3[#All],3,FALSE),"")</f>
        <v>NASPO</v>
      </c>
      <c r="G18" s="26" t="str">
        <f>IFERROR(IF(Table25[[#This Row],[Cooperative Purchase
(Yes/No)]]="Yes","Yes",IF(VLOOKUP(Table25[[#This Row],[Contract No.]],Table3[#All],1,FALSE)=Table25[[#This Row],[Contract No.]],"Yes","No")),"No")</f>
        <v>Yes</v>
      </c>
      <c r="H18" s="51">
        <f>IFERROR(VLOOKUP(Table25[[#This Row],[Contract No.]],Table3[#All],4,FALSE),"")</f>
        <v>43647</v>
      </c>
      <c r="I18" s="28">
        <f>IFERROR(IF(AND(MONTH(Table25[[#This Row],[Contract Start Date]])&gt;6,MONTH(Table25[[#This Row],[Contract Start Date]])&lt;=12),YEAR(Table25[[#This Row],[Contract Start Date]])+1,YEAR(Table25[[#This Row],[Contract Start Date]])),"")</f>
        <v>2020</v>
      </c>
      <c r="J18" s="108">
        <f>Table25[[#This Row],[FY Formula start]]</f>
        <v>2020</v>
      </c>
      <c r="K18" s="59" t="str">
        <f>"FY"&amp;" "&amp;Table25[[#This Row],[Year Start]]</f>
        <v>FY 2020</v>
      </c>
      <c r="L18" s="109">
        <f>IFERROR(VLOOKUP(Table25[[#This Row],[Contract No.]],Table3[#All],5,FALSE),"")</f>
        <v>47360</v>
      </c>
      <c r="M18" s="110">
        <f>IFERROR(IF(Table25[[#This Row],[Contract End Date]]="99/99/9999","No End",IF(AND(MONTH(Table25[[#This Row],[Contract End Date]])&gt;6,MONTH(Table25[[#This Row],[Contract End Date]])&lt;=12),YEAR(Table25[[#This Row],[Contract End Date]])+1,YEAR(Table25[[#This Row],[Contract End Date]]))),"")</f>
        <v>2030</v>
      </c>
      <c r="N18" s="111">
        <f>Table25[[#This Row],[FY Formula end]]</f>
        <v>2030</v>
      </c>
      <c r="O18" s="59" t="str">
        <f>IF(Table25[[#This Row],[Year End]]="No End","No End","FY"&amp;" "&amp;Table25[[#This Row],[Year End]])</f>
        <v>FY 2030</v>
      </c>
      <c r="P18" s="27"/>
      <c r="Q18" s="126">
        <f>_xlfn.IFNA(IF($B18="","",VLOOKUP($B18,'SWC Towers'!$A:$Q,$Q$2,FALSE)),"")</f>
        <v>0.2</v>
      </c>
      <c r="R18" s="106" t="str">
        <f>_xlfn.IFNA(IF($B18="","",VLOOKUP($B18,'SWC Towers'!$A:$Q,$R$2,FALSE)),"")</f>
        <v/>
      </c>
      <c r="S18" s="106" t="str">
        <f>_xlfn.IFNA(IF($B18="","",VLOOKUP($B18,'SWC Towers'!$A:$Q,$S$2,FALSE)),"")</f>
        <v/>
      </c>
      <c r="T18" s="106" t="str">
        <f>_xlfn.IFNA(IF($B18="","",VLOOKUP($B18,'SWC Towers'!$A:$Q,$T$2,FALSE)),"")</f>
        <v/>
      </c>
      <c r="U18" s="104">
        <f>_xlfn.IFNA(IF($B18="","",VLOOKUP($B18,'SWC Towers'!$A:$Q,$U$2,FALSE)),"")</f>
        <v>0.4</v>
      </c>
      <c r="V18" s="104" t="str">
        <f>_xlfn.IFNA(IF($B18="","",VLOOKUP($B18,'SWC Towers'!$A:$Q,$V$2,FALSE)),"")</f>
        <v/>
      </c>
      <c r="W18" s="104">
        <f>_xlfn.IFNA(IF($B18="","",VLOOKUP($B18,'SWC Towers'!$A:$Q,$W$2,FALSE)),"")</f>
        <v>0.4</v>
      </c>
      <c r="X18" s="104" t="str">
        <f>_xlfn.IFNA(IF($B18="","",VLOOKUP($B18,'SWC Towers'!$A:$Q,$X$2,FALSE)),"")</f>
        <v/>
      </c>
      <c r="Y18" s="104" t="str">
        <f>_xlfn.IFNA(IF($B18="","",VLOOKUP($B18,'SWC Towers'!$A:$Q,$Y$2,FALSE)),"")</f>
        <v/>
      </c>
      <c r="Z18" s="104" t="str">
        <f>_xlfn.IFNA(IF($B18="","",VLOOKUP($B18,'SWC Towers'!$A:$Q,$Z$2,FALSE)),"")</f>
        <v/>
      </c>
      <c r="AA18" s="104" t="str">
        <f>_xlfn.IFNA(IF($B18="","",VLOOKUP($B18,'SWC Towers'!$A:$Q,$AA$2,FALSE)),"")</f>
        <v/>
      </c>
      <c r="AB18" s="106" t="str">
        <f>_xlfn.IFNA(IF($B18="","",VLOOKUP($B18,'SWC Towers'!$A:$Q,$AB$2,FALSE)),"")</f>
        <v/>
      </c>
      <c r="AC18" s="127">
        <f>SUM(Table25[[#This Row],[IT Tower: Application]:[Other/Non-IT ]])</f>
        <v>1</v>
      </c>
      <c r="AD18" s="128"/>
      <c r="AE18" s="128"/>
      <c r="AF18" s="128"/>
      <c r="AG18" s="128"/>
      <c r="AH18" s="128"/>
      <c r="AI18" s="128"/>
      <c r="AJ18" s="128"/>
      <c r="AK18" s="128"/>
      <c r="AL18" s="128"/>
      <c r="AM18" s="128"/>
      <c r="AN18" s="128"/>
      <c r="AO18" s="128"/>
      <c r="AP18" s="128"/>
      <c r="AQ18" s="128"/>
      <c r="AR18" s="128"/>
      <c r="AS18" s="128"/>
      <c r="AT18" s="128"/>
      <c r="AU18" s="128"/>
      <c r="AV18" s="128"/>
      <c r="AW18" s="128"/>
      <c r="AX18" s="128"/>
      <c r="AY18" s="128"/>
      <c r="AZ18" s="128"/>
      <c r="BA18" s="128">
        <v>0</v>
      </c>
      <c r="BB18" s="128">
        <v>4517</v>
      </c>
      <c r="BC18" s="128">
        <v>2146</v>
      </c>
      <c r="BD18" s="128"/>
      <c r="BE18" s="128"/>
      <c r="BF18" s="128"/>
      <c r="BG18" s="128"/>
      <c r="BH18" s="128"/>
      <c r="BI18" s="128"/>
      <c r="BJ18" s="128"/>
      <c r="BK18" s="128"/>
      <c r="BL18" s="128"/>
      <c r="BM18" s="128"/>
      <c r="BN18" s="128"/>
      <c r="BO18" s="128"/>
      <c r="BP18" s="128"/>
      <c r="BQ18" s="128"/>
      <c r="BR18" s="128"/>
      <c r="BS18" s="128"/>
      <c r="BT18" s="128"/>
      <c r="BU18" s="128"/>
      <c r="BV18" s="128"/>
      <c r="BW18" s="128"/>
      <c r="BX18" s="128"/>
      <c r="BY18" s="128"/>
      <c r="BZ18" s="128"/>
      <c r="CA18" s="128"/>
      <c r="CB18" s="128"/>
      <c r="CC18" s="129">
        <f>SUM(Table25[[#This Row],[Contract Amount FY00]:[Contract Amount FY50]])</f>
        <v>6663</v>
      </c>
      <c r="CD18" s="24"/>
    </row>
    <row r="19" spans="1:82" x14ac:dyDescent="0.25">
      <c r="A19" s="107" t="s">
        <v>1981</v>
      </c>
      <c r="B19" s="125" t="s">
        <v>533</v>
      </c>
      <c r="C19" s="107" t="s">
        <v>3187</v>
      </c>
      <c r="E19" s="26" t="str">
        <f>IFERROR(IF(VLOOKUP(Table25[[#This Row],[Contract No.]],Table3[#All],3,FALSE)="","No","Yes"),"")</f>
        <v>No</v>
      </c>
      <c r="F19" s="26" t="str">
        <f>IFERROR(VLOOKUP(Table25[[#This Row],[Contract No.]],Table3[#All],3,FALSE),"")</f>
        <v/>
      </c>
      <c r="G19" s="26" t="str">
        <f>IFERROR(IF(Table25[[#This Row],[Cooperative Purchase
(Yes/No)]]="Yes","Yes",IF(VLOOKUP(Table25[[#This Row],[Contract No.]],Table3[#All],1,FALSE)=Table25[[#This Row],[Contract No.]],"Yes","No")),"No")</f>
        <v>Yes</v>
      </c>
      <c r="H19" s="51">
        <f>IFERROR(VLOOKUP(Table25[[#This Row],[Contract No.]],Table3[#All],4,FALSE),"")</f>
        <v>43556</v>
      </c>
      <c r="I19" s="28">
        <f>IFERROR(IF(AND(MONTH(Table25[[#This Row],[Contract Start Date]])&gt;6,MONTH(Table25[[#This Row],[Contract Start Date]])&lt;=12),YEAR(Table25[[#This Row],[Contract Start Date]])+1,YEAR(Table25[[#This Row],[Contract Start Date]])),"")</f>
        <v>2019</v>
      </c>
      <c r="J19" s="108">
        <f>Table25[[#This Row],[FY Formula start]]</f>
        <v>2019</v>
      </c>
      <c r="K19" s="59" t="str">
        <f>"FY"&amp;" "&amp;Table25[[#This Row],[Year Start]]</f>
        <v>FY 2019</v>
      </c>
      <c r="L19" s="109">
        <f>IFERROR(VLOOKUP(Table25[[#This Row],[Contract No.]],Table3[#All],5,FALSE),"")</f>
        <v>45747</v>
      </c>
      <c r="M19" s="110">
        <f>IFERROR(IF(Table25[[#This Row],[Contract End Date]]="99/99/9999","No End",IF(AND(MONTH(Table25[[#This Row],[Contract End Date]])&gt;6,MONTH(Table25[[#This Row],[Contract End Date]])&lt;=12),YEAR(Table25[[#This Row],[Contract End Date]])+1,YEAR(Table25[[#This Row],[Contract End Date]]))),"")</f>
        <v>2025</v>
      </c>
      <c r="N19" s="111">
        <f>Table25[[#This Row],[FY Formula end]]</f>
        <v>2025</v>
      </c>
      <c r="O19" s="59" t="str">
        <f>IF(Table25[[#This Row],[Year End]]="No End","No End","FY"&amp;" "&amp;Table25[[#This Row],[Year End]])</f>
        <v>FY 2025</v>
      </c>
      <c r="P19" s="27"/>
      <c r="Q19" s="126">
        <f>_xlfn.IFNA(IF($B19="","",VLOOKUP($B19,'SWC Towers'!$A:$Q,$Q$2,FALSE)),"")</f>
        <v>0.2</v>
      </c>
      <c r="R19" s="106">
        <f>_xlfn.IFNA(IF($B19="","",VLOOKUP($B19,'SWC Towers'!$A:$Q,$R$2,FALSE)),"")</f>
        <v>0.2</v>
      </c>
      <c r="S19" s="106" t="str">
        <f>_xlfn.IFNA(IF($B19="","",VLOOKUP($B19,'SWC Towers'!$A:$Q,$S$2,FALSE)),"")</f>
        <v/>
      </c>
      <c r="T19" s="106" t="str">
        <f>_xlfn.IFNA(IF($B19="","",VLOOKUP($B19,'SWC Towers'!$A:$Q,$T$2,FALSE)),"")</f>
        <v/>
      </c>
      <c r="U19" s="104">
        <f>_xlfn.IFNA(IF($B19="","",VLOOKUP($B19,'SWC Towers'!$A:$Q,$U$2,FALSE)),"")</f>
        <v>0.2</v>
      </c>
      <c r="V19" s="104" t="str">
        <f>_xlfn.IFNA(IF($B19="","",VLOOKUP($B19,'SWC Towers'!$A:$Q,$V$2,FALSE)),"")</f>
        <v/>
      </c>
      <c r="W19" s="104">
        <f>_xlfn.IFNA(IF($B19="","",VLOOKUP($B19,'SWC Towers'!$A:$Q,$W$2,FALSE)),"")</f>
        <v>0.2</v>
      </c>
      <c r="X19" s="104" t="str">
        <f>_xlfn.IFNA(IF($B19="","",VLOOKUP($B19,'SWC Towers'!$A:$Q,$X$2,FALSE)),"")</f>
        <v/>
      </c>
      <c r="Y19" s="104" t="str">
        <f>_xlfn.IFNA(IF($B19="","",VLOOKUP($B19,'SWC Towers'!$A:$Q,$Y$2,FALSE)),"")</f>
        <v/>
      </c>
      <c r="Z19" s="104" t="str">
        <f>_xlfn.IFNA(IF($B19="","",VLOOKUP($B19,'SWC Towers'!$A:$Q,$Z$2,FALSE)),"")</f>
        <v/>
      </c>
      <c r="AA19" s="104">
        <f>_xlfn.IFNA(IF($B19="","",VLOOKUP($B19,'SWC Towers'!$A:$Q,$AA$2,FALSE)),"")</f>
        <v>0.2</v>
      </c>
      <c r="AB19" s="106" t="str">
        <f>_xlfn.IFNA(IF($B19="","",VLOOKUP($B19,'SWC Towers'!$A:$Q,$AB$2,FALSE)),"")</f>
        <v/>
      </c>
      <c r="AC19" s="127">
        <f>SUM(Table25[[#This Row],[IT Tower: Application]:[Other/Non-IT ]])</f>
        <v>1</v>
      </c>
      <c r="AD19" s="128"/>
      <c r="AE19" s="128"/>
      <c r="AF19" s="128"/>
      <c r="AG19" s="128"/>
      <c r="AH19" s="128"/>
      <c r="AI19" s="128"/>
      <c r="AJ19" s="128"/>
      <c r="AK19" s="128"/>
      <c r="AL19" s="128"/>
      <c r="AM19" s="128"/>
      <c r="AN19" s="128"/>
      <c r="AO19" s="128"/>
      <c r="AP19" s="128"/>
      <c r="AQ19" s="128"/>
      <c r="AR19" s="128"/>
      <c r="AS19" s="128"/>
      <c r="AT19" s="128"/>
      <c r="AU19" s="128"/>
      <c r="AV19" s="128"/>
      <c r="AW19" s="128"/>
      <c r="AX19" s="128"/>
      <c r="AY19" s="128"/>
      <c r="AZ19" s="128">
        <v>0</v>
      </c>
      <c r="BA19" s="128">
        <v>21797</v>
      </c>
      <c r="BB19" s="128"/>
      <c r="BC19" s="128">
        <v>210</v>
      </c>
      <c r="BD19" s="128"/>
      <c r="BE19" s="128"/>
      <c r="BF19" s="128"/>
      <c r="BG19" s="128"/>
      <c r="BH19" s="128"/>
      <c r="BI19" s="128"/>
      <c r="BJ19" s="128"/>
      <c r="BK19" s="128"/>
      <c r="BL19" s="128"/>
      <c r="BM19" s="128"/>
      <c r="BN19" s="128"/>
      <c r="BO19" s="128"/>
      <c r="BP19" s="128"/>
      <c r="BQ19" s="128"/>
      <c r="BR19" s="128"/>
      <c r="BS19" s="128"/>
      <c r="BT19" s="128"/>
      <c r="BU19" s="128"/>
      <c r="BV19" s="128"/>
      <c r="BW19" s="128"/>
      <c r="BX19" s="128"/>
      <c r="BY19" s="128"/>
      <c r="BZ19" s="128"/>
      <c r="CA19" s="128"/>
      <c r="CB19" s="128"/>
      <c r="CC19" s="129">
        <f>SUM(Table25[[#This Row],[Contract Amount FY00]:[Contract Amount FY50]])</f>
        <v>22007</v>
      </c>
      <c r="CD19" s="24"/>
    </row>
    <row r="20" spans="1:82" x14ac:dyDescent="0.25">
      <c r="A20" s="107" t="s">
        <v>1981</v>
      </c>
      <c r="B20" s="125" t="s">
        <v>3173</v>
      </c>
      <c r="C20" s="107" t="s">
        <v>3131</v>
      </c>
      <c r="E20" s="26" t="str">
        <f>IFERROR(IF(VLOOKUP(Table25[[#This Row],[Contract No.]],Table3[#All],3,FALSE)="","No","Yes"),"")</f>
        <v>Yes</v>
      </c>
      <c r="F20" s="26" t="str">
        <f>IFERROR(VLOOKUP(Table25[[#This Row],[Contract No.]],Table3[#All],3,FALSE),"")</f>
        <v>ORCPP PARTICIPANT</v>
      </c>
      <c r="G20" s="26" t="str">
        <f>IFERROR(IF(Table25[[#This Row],[Cooperative Purchase
(Yes/No)]]="Yes","Yes",IF(VLOOKUP(Table25[[#This Row],[Contract No.]],Table3[#All],1,FALSE)=Table25[[#This Row],[Contract No.]],"Yes","No")),"No")</f>
        <v>Yes</v>
      </c>
      <c r="H20" s="51">
        <f>IFERROR(VLOOKUP(Table25[[#This Row],[Contract No.]],Table3[#All],4,FALSE),"")</f>
        <v>45778</v>
      </c>
      <c r="I20" s="28">
        <f>IFERROR(IF(AND(MONTH(Table25[[#This Row],[Contract Start Date]])&gt;6,MONTH(Table25[[#This Row],[Contract Start Date]])&lt;=12),YEAR(Table25[[#This Row],[Contract Start Date]])+1,YEAR(Table25[[#This Row],[Contract Start Date]])),"")</f>
        <v>2025</v>
      </c>
      <c r="J20" s="108">
        <f>Table25[[#This Row],[FY Formula start]]</f>
        <v>2025</v>
      </c>
      <c r="K20" s="59" t="str">
        <f>"FY"&amp;" "&amp;Table25[[#This Row],[Year Start]]</f>
        <v>FY 2025</v>
      </c>
      <c r="L20" s="109">
        <f>IFERROR(VLOOKUP(Table25[[#This Row],[Contract No.]],Table3[#All],5,FALSE),"")</f>
        <v>47968</v>
      </c>
      <c r="M20" s="110">
        <f>IFERROR(IF(Table25[[#This Row],[Contract End Date]]="99/99/9999","No End",IF(AND(MONTH(Table25[[#This Row],[Contract End Date]])&gt;6,MONTH(Table25[[#This Row],[Contract End Date]])&lt;=12),YEAR(Table25[[#This Row],[Contract End Date]])+1,YEAR(Table25[[#This Row],[Contract End Date]]))),"")</f>
        <v>2031</v>
      </c>
      <c r="N20" s="111">
        <f>Table25[[#This Row],[FY Formula end]]</f>
        <v>2031</v>
      </c>
      <c r="O20" s="59" t="str">
        <f>IF(Table25[[#This Row],[Year End]]="No End","No End","FY"&amp;" "&amp;Table25[[#This Row],[Year End]])</f>
        <v>FY 2031</v>
      </c>
      <c r="P20" s="27"/>
      <c r="Q20" s="126">
        <f>_xlfn.IFNA(IF($B20="","",VLOOKUP($B20,'SWC Towers'!$A:$Q,$Q$2,FALSE)),"")</f>
        <v>0.15</v>
      </c>
      <c r="R20" s="106">
        <f>_xlfn.IFNA(IF($B20="","",VLOOKUP($B20,'SWC Towers'!$A:$Q,$R$2,FALSE)),"")</f>
        <v>0</v>
      </c>
      <c r="S20" s="106" t="str">
        <f>_xlfn.IFNA(IF($B20="","",VLOOKUP($B20,'SWC Towers'!$A:$Q,$S$2,FALSE)),"")</f>
        <v/>
      </c>
      <c r="T20" s="106">
        <f>_xlfn.IFNA(IF($B20="","",VLOOKUP($B20,'SWC Towers'!$A:$Q,$T$2,FALSE)),"")</f>
        <v>0.15</v>
      </c>
      <c r="U20" s="104">
        <f>_xlfn.IFNA(IF($B20="","",VLOOKUP($B20,'SWC Towers'!$A:$Q,$U$2,FALSE)),"")</f>
        <v>0.2</v>
      </c>
      <c r="V20" s="104" t="str">
        <f>_xlfn.IFNA(IF($B20="","",VLOOKUP($B20,'SWC Towers'!$A:$Q,$V$2,FALSE)),"")</f>
        <v/>
      </c>
      <c r="W20" s="104" t="str">
        <f>_xlfn.IFNA(IF($B20="","",VLOOKUP($B20,'SWC Towers'!$A:$Q,$W$2,FALSE)),"")</f>
        <v/>
      </c>
      <c r="X20" s="104" t="str">
        <f>_xlfn.IFNA(IF($B20="","",VLOOKUP($B20,'SWC Towers'!$A:$Q,$X$2,FALSE)),"")</f>
        <v/>
      </c>
      <c r="Y20" s="104">
        <f>_xlfn.IFNA(IF($B20="","",VLOOKUP($B20,'SWC Towers'!$A:$Q,$Y$2,FALSE)),"")</f>
        <v>0.2</v>
      </c>
      <c r="Z20" s="104" t="str">
        <f>_xlfn.IFNA(IF($B20="","",VLOOKUP($B20,'SWC Towers'!$A:$Q,$Z$2,FALSE)),"")</f>
        <v/>
      </c>
      <c r="AA20" s="104">
        <f>_xlfn.IFNA(IF($B20="","",VLOOKUP($B20,'SWC Towers'!$A:$Q,$AA$2,FALSE)),"")</f>
        <v>0.3</v>
      </c>
      <c r="AB20" s="106" t="str">
        <f>_xlfn.IFNA(IF($B20="","",VLOOKUP($B20,'SWC Towers'!$A:$Q,$AB$2,FALSE)),"")</f>
        <v/>
      </c>
      <c r="AC20" s="127">
        <f>SUM(Table25[[#This Row],[IT Tower: Application]:[Other/Non-IT ]])</f>
        <v>1</v>
      </c>
      <c r="AD20" s="128"/>
      <c r="AE20" s="128"/>
      <c r="AF20" s="128"/>
      <c r="AG20" s="128"/>
      <c r="AH20" s="128"/>
      <c r="AI20" s="128"/>
      <c r="AJ20" s="128"/>
      <c r="AK20" s="128"/>
      <c r="AL20" s="128"/>
      <c r="AM20" s="128"/>
      <c r="AN20" s="128"/>
      <c r="AO20" s="128"/>
      <c r="AP20" s="128"/>
      <c r="AQ20" s="128"/>
      <c r="AR20" s="128"/>
      <c r="AS20" s="128"/>
      <c r="AT20" s="128"/>
      <c r="AU20" s="128"/>
      <c r="AV20" s="128"/>
      <c r="AW20" s="128"/>
      <c r="AX20" s="128"/>
      <c r="AY20" s="128"/>
      <c r="AZ20" s="128"/>
      <c r="BA20" s="128"/>
      <c r="BB20" s="128"/>
      <c r="BC20" s="128">
        <v>9786</v>
      </c>
      <c r="BD20" s="128"/>
      <c r="BE20" s="128"/>
      <c r="BF20" s="128"/>
      <c r="BG20" s="128"/>
      <c r="BH20" s="128"/>
      <c r="BI20" s="128"/>
      <c r="BJ20" s="128"/>
      <c r="BK20" s="128"/>
      <c r="BL20" s="128"/>
      <c r="BM20" s="128"/>
      <c r="BN20" s="128"/>
      <c r="BO20" s="128"/>
      <c r="BP20" s="128"/>
      <c r="BQ20" s="128"/>
      <c r="BR20" s="128"/>
      <c r="BS20" s="128"/>
      <c r="BT20" s="128"/>
      <c r="BU20" s="128"/>
      <c r="BV20" s="128"/>
      <c r="BW20" s="128"/>
      <c r="BX20" s="128"/>
      <c r="BY20" s="128"/>
      <c r="BZ20" s="128"/>
      <c r="CA20" s="128"/>
      <c r="CB20" s="128"/>
      <c r="CC20" s="129">
        <f>SUM(Table25[[#This Row],[Contract Amount FY00]:[Contract Amount FY50]])</f>
        <v>9786</v>
      </c>
      <c r="CD20" s="24"/>
    </row>
    <row r="21" spans="1:82" x14ac:dyDescent="0.25">
      <c r="A21" s="107" t="s">
        <v>1981</v>
      </c>
      <c r="B21" s="125" t="s">
        <v>705</v>
      </c>
      <c r="C21" s="107" t="s">
        <v>1777</v>
      </c>
      <c r="E21" s="26" t="str">
        <f>IFERROR(IF(VLOOKUP(Table25[[#This Row],[Contract No.]],Table3[#All],3,FALSE)="","No","Yes"),"")</f>
        <v>Yes</v>
      </c>
      <c r="F21" s="26" t="str">
        <f>IFERROR(VLOOKUP(Table25[[#This Row],[Contract No.]],Table3[#All],3,FALSE),"")</f>
        <v>NASPO</v>
      </c>
      <c r="G21" s="26" t="str">
        <f>IFERROR(IF(Table25[[#This Row],[Cooperative Purchase
(Yes/No)]]="Yes","Yes",IF(VLOOKUP(Table25[[#This Row],[Contract No.]],Table3[#All],1,FALSE)=Table25[[#This Row],[Contract No.]],"Yes","No")),"No")</f>
        <v>Yes</v>
      </c>
      <c r="H21" s="51">
        <f>IFERROR(VLOOKUP(Table25[[#This Row],[Contract No.]],Table3[#All],4,FALSE),"")</f>
        <v>43647</v>
      </c>
      <c r="I21" s="28">
        <f>IFERROR(IF(AND(MONTH(Table25[[#This Row],[Contract Start Date]])&gt;6,MONTH(Table25[[#This Row],[Contract Start Date]])&lt;=12),YEAR(Table25[[#This Row],[Contract Start Date]])+1,YEAR(Table25[[#This Row],[Contract Start Date]])),"")</f>
        <v>2020</v>
      </c>
      <c r="J21" s="108">
        <f>Table25[[#This Row],[FY Formula start]]</f>
        <v>2020</v>
      </c>
      <c r="K21" s="59" t="str">
        <f>"FY"&amp;" "&amp;Table25[[#This Row],[Year Start]]</f>
        <v>FY 2020</v>
      </c>
      <c r="L21" s="109">
        <f>IFERROR(VLOOKUP(Table25[[#This Row],[Contract No.]],Table3[#All],5,FALSE),"")</f>
        <v>47360</v>
      </c>
      <c r="M21" s="110">
        <f>IFERROR(IF(Table25[[#This Row],[Contract End Date]]="99/99/9999","No End",IF(AND(MONTH(Table25[[#This Row],[Contract End Date]])&gt;6,MONTH(Table25[[#This Row],[Contract End Date]])&lt;=12),YEAR(Table25[[#This Row],[Contract End Date]])+1,YEAR(Table25[[#This Row],[Contract End Date]]))),"")</f>
        <v>2030</v>
      </c>
      <c r="N21" s="111">
        <f>Table25[[#This Row],[FY Formula end]]</f>
        <v>2030</v>
      </c>
      <c r="O21" s="59" t="str">
        <f>IF(Table25[[#This Row],[Year End]]="No End","No End","FY"&amp;" "&amp;Table25[[#This Row],[Year End]])</f>
        <v>FY 2030</v>
      </c>
      <c r="P21" s="27"/>
      <c r="Q21" s="126">
        <f>_xlfn.IFNA(IF($B21="","",VLOOKUP($B21,'SWC Towers'!$A:$Q,$Q$2,FALSE)),"")</f>
        <v>0.2</v>
      </c>
      <c r="R21" s="106" t="str">
        <f>_xlfn.IFNA(IF($B21="","",VLOOKUP($B21,'SWC Towers'!$A:$Q,$R$2,FALSE)),"")</f>
        <v/>
      </c>
      <c r="S21" s="106" t="str">
        <f>_xlfn.IFNA(IF($B21="","",VLOOKUP($B21,'SWC Towers'!$A:$Q,$S$2,FALSE)),"")</f>
        <v/>
      </c>
      <c r="T21" s="106" t="str">
        <f>_xlfn.IFNA(IF($B21="","",VLOOKUP($B21,'SWC Towers'!$A:$Q,$T$2,FALSE)),"")</f>
        <v/>
      </c>
      <c r="U21" s="104">
        <f>_xlfn.IFNA(IF($B21="","",VLOOKUP($B21,'SWC Towers'!$A:$Q,$U$2,FALSE)),"")</f>
        <v>0.4</v>
      </c>
      <c r="V21" s="104" t="str">
        <f>_xlfn.IFNA(IF($B21="","",VLOOKUP($B21,'SWC Towers'!$A:$Q,$V$2,FALSE)),"")</f>
        <v/>
      </c>
      <c r="W21" s="104">
        <f>_xlfn.IFNA(IF($B21="","",VLOOKUP($B21,'SWC Towers'!$A:$Q,$W$2,FALSE)),"")</f>
        <v>0.4</v>
      </c>
      <c r="X21" s="104" t="str">
        <f>_xlfn.IFNA(IF($B21="","",VLOOKUP($B21,'SWC Towers'!$A:$Q,$X$2,FALSE)),"")</f>
        <v/>
      </c>
      <c r="Y21" s="104" t="str">
        <f>_xlfn.IFNA(IF($B21="","",VLOOKUP($B21,'SWC Towers'!$A:$Q,$Y$2,FALSE)),"")</f>
        <v/>
      </c>
      <c r="Z21" s="104" t="str">
        <f>_xlfn.IFNA(IF($B21="","",VLOOKUP($B21,'SWC Towers'!$A:$Q,$Z$2,FALSE)),"")</f>
        <v/>
      </c>
      <c r="AA21" s="104" t="str">
        <f>_xlfn.IFNA(IF($B21="","",VLOOKUP($B21,'SWC Towers'!$A:$Q,$AA$2,FALSE)),"")</f>
        <v/>
      </c>
      <c r="AB21" s="106" t="str">
        <f>_xlfn.IFNA(IF($B21="","",VLOOKUP($B21,'SWC Towers'!$A:$Q,$AB$2,FALSE)),"")</f>
        <v/>
      </c>
      <c r="AC21" s="127">
        <f>SUM(Table25[[#This Row],[IT Tower: Application]:[Other/Non-IT ]])</f>
        <v>1</v>
      </c>
      <c r="AD21" s="128"/>
      <c r="AE21" s="128"/>
      <c r="AF21" s="128"/>
      <c r="AG21" s="128"/>
      <c r="AH21" s="128"/>
      <c r="AI21" s="128"/>
      <c r="AJ21" s="128"/>
      <c r="AK21" s="128"/>
      <c r="AL21" s="128"/>
      <c r="AM21" s="128"/>
      <c r="AN21" s="128"/>
      <c r="AO21" s="128"/>
      <c r="AP21" s="128"/>
      <c r="AQ21" s="128"/>
      <c r="AR21" s="128"/>
      <c r="AS21" s="128"/>
      <c r="AT21" s="128"/>
      <c r="AU21" s="128"/>
      <c r="AV21" s="128"/>
      <c r="AW21" s="128"/>
      <c r="AX21" s="128">
        <v>0</v>
      </c>
      <c r="AY21" s="128">
        <v>54615</v>
      </c>
      <c r="AZ21" s="128">
        <v>65963</v>
      </c>
      <c r="BA21" s="128">
        <v>82776</v>
      </c>
      <c r="BB21" s="128">
        <v>104063</v>
      </c>
      <c r="BC21" s="128">
        <v>115811</v>
      </c>
      <c r="BD21" s="128"/>
      <c r="BE21" s="128"/>
      <c r="BF21" s="128"/>
      <c r="BG21" s="128"/>
      <c r="BH21" s="128"/>
      <c r="BI21" s="128"/>
      <c r="BJ21" s="128"/>
      <c r="BK21" s="128"/>
      <c r="BL21" s="128"/>
      <c r="BM21" s="128"/>
      <c r="BN21" s="128"/>
      <c r="BO21" s="128"/>
      <c r="BP21" s="128"/>
      <c r="BQ21" s="128"/>
      <c r="BR21" s="128"/>
      <c r="BS21" s="128"/>
      <c r="BT21" s="128"/>
      <c r="BU21" s="128"/>
      <c r="BV21" s="128"/>
      <c r="BW21" s="128"/>
      <c r="BX21" s="128"/>
      <c r="BY21" s="128"/>
      <c r="BZ21" s="128"/>
      <c r="CA21" s="128"/>
      <c r="CB21" s="128"/>
      <c r="CC21" s="129">
        <f>SUM(Table25[[#This Row],[Contract Amount FY00]:[Contract Amount FY50]])</f>
        <v>423228</v>
      </c>
      <c r="CD21" s="24"/>
    </row>
    <row r="22" spans="1:82" x14ac:dyDescent="0.25">
      <c r="A22" s="107" t="s">
        <v>1981</v>
      </c>
      <c r="B22" s="125" t="s">
        <v>278</v>
      </c>
      <c r="C22" s="107" t="s">
        <v>3188</v>
      </c>
      <c r="E22" s="26" t="str">
        <f>IFERROR(IF(VLOOKUP(Table25[[#This Row],[Contract No.]],Table3[#All],3,FALSE)="","No","Yes"),"")</f>
        <v>Yes</v>
      </c>
      <c r="F22" s="26" t="str">
        <f>IFERROR(VLOOKUP(Table25[[#This Row],[Contract No.]],Table3[#All],3,FALSE),"")</f>
        <v>NASPO</v>
      </c>
      <c r="G22" s="26" t="str">
        <f>IFERROR(IF(Table25[[#This Row],[Cooperative Purchase
(Yes/No)]]="Yes","Yes",IF(VLOOKUP(Table25[[#This Row],[Contract No.]],Table3[#All],1,FALSE)=Table25[[#This Row],[Contract No.]],"Yes","No")),"No")</f>
        <v>Yes</v>
      </c>
      <c r="H22" s="51">
        <f>IFERROR(VLOOKUP(Table25[[#This Row],[Contract No.]],Table3[#All],4,FALSE),"")</f>
        <v>42917</v>
      </c>
      <c r="I22" s="28">
        <f>IFERROR(IF(AND(MONTH(Table25[[#This Row],[Contract Start Date]])&gt;6,MONTH(Table25[[#This Row],[Contract Start Date]])&lt;=12),YEAR(Table25[[#This Row],[Contract Start Date]])+1,YEAR(Table25[[#This Row],[Contract Start Date]])),"")</f>
        <v>2018</v>
      </c>
      <c r="J22" s="108">
        <f>Table25[[#This Row],[FY Formula start]]</f>
        <v>2018</v>
      </c>
      <c r="K22" s="59" t="str">
        <f>"FY"&amp;" "&amp;Table25[[#This Row],[Year Start]]</f>
        <v>FY 2018</v>
      </c>
      <c r="L22" s="109">
        <f>IFERROR(VLOOKUP(Table25[[#This Row],[Contract No.]],Table3[#All],5,FALSE),"")</f>
        <v>46280</v>
      </c>
      <c r="M22" s="110">
        <f>IFERROR(IF(Table25[[#This Row],[Contract End Date]]="99/99/9999","No End",IF(AND(MONTH(Table25[[#This Row],[Contract End Date]])&gt;6,MONTH(Table25[[#This Row],[Contract End Date]])&lt;=12),YEAR(Table25[[#This Row],[Contract End Date]])+1,YEAR(Table25[[#This Row],[Contract End Date]]))),"")</f>
        <v>2027</v>
      </c>
      <c r="N22" s="111">
        <f>Table25[[#This Row],[FY Formula end]]</f>
        <v>2027</v>
      </c>
      <c r="O22" s="59" t="str">
        <f>IF(Table25[[#This Row],[Year End]]="No End","No End","FY"&amp;" "&amp;Table25[[#This Row],[Year End]])</f>
        <v>FY 2027</v>
      </c>
      <c r="P22" s="27"/>
      <c r="Q22" s="126">
        <f>_xlfn.IFNA(IF($B22="","",VLOOKUP($B22,'SWC Towers'!$A:$Q,$Q$2,FALSE)),"")</f>
        <v>0.4</v>
      </c>
      <c r="R22" s="106" t="str">
        <f>_xlfn.IFNA(IF($B22="","",VLOOKUP($B22,'SWC Towers'!$A:$Q,$R$2,FALSE)),"")</f>
        <v/>
      </c>
      <c r="S22" s="106" t="str">
        <f>_xlfn.IFNA(IF($B22="","",VLOOKUP($B22,'SWC Towers'!$A:$Q,$S$2,FALSE)),"")</f>
        <v/>
      </c>
      <c r="T22" s="106">
        <f>_xlfn.IFNA(IF($B22="","",VLOOKUP($B22,'SWC Towers'!$A:$Q,$T$2,FALSE)),"")</f>
        <v>0.05</v>
      </c>
      <c r="U22" s="104" t="str">
        <f>_xlfn.IFNA(IF($B22="","",VLOOKUP($B22,'SWC Towers'!$A:$Q,$U$2,FALSE)),"")</f>
        <v/>
      </c>
      <c r="V22" s="104" t="str">
        <f>_xlfn.IFNA(IF($B22="","",VLOOKUP($B22,'SWC Towers'!$A:$Q,$V$2,FALSE)),"")</f>
        <v/>
      </c>
      <c r="W22" s="104">
        <f>_xlfn.IFNA(IF($B22="","",VLOOKUP($B22,'SWC Towers'!$A:$Q,$W$2,FALSE)),"")</f>
        <v>0.1</v>
      </c>
      <c r="X22" s="104" t="str">
        <f>_xlfn.IFNA(IF($B22="","",VLOOKUP($B22,'SWC Towers'!$A:$Q,$X$2,FALSE)),"")</f>
        <v/>
      </c>
      <c r="Y22" s="104">
        <f>_xlfn.IFNA(IF($B22="","",VLOOKUP($B22,'SWC Towers'!$A:$Q,$Y$2,FALSE)),"")</f>
        <v>0.05</v>
      </c>
      <c r="Z22" s="104" t="str">
        <f>_xlfn.IFNA(IF($B22="","",VLOOKUP($B22,'SWC Towers'!$A:$Q,$Z$2,FALSE)),"")</f>
        <v/>
      </c>
      <c r="AA22" s="104">
        <f>_xlfn.IFNA(IF($B22="","",VLOOKUP($B22,'SWC Towers'!$A:$Q,$AA$2,FALSE)),"")</f>
        <v>0.4</v>
      </c>
      <c r="AB22" s="106" t="str">
        <f>_xlfn.IFNA(IF($B22="","",VLOOKUP($B22,'SWC Towers'!$A:$Q,$AB$2,FALSE)),"")</f>
        <v/>
      </c>
      <c r="AC22" s="127">
        <f>SUM(Table25[[#This Row],[IT Tower: Application]:[Other/Non-IT ]])</f>
        <v>1</v>
      </c>
      <c r="AD22" s="128"/>
      <c r="AE22" s="128"/>
      <c r="AF22" s="128"/>
      <c r="AG22" s="128"/>
      <c r="AH22" s="128"/>
      <c r="AI22" s="128"/>
      <c r="AJ22" s="128"/>
      <c r="AK22" s="128"/>
      <c r="AL22" s="128"/>
      <c r="AM22" s="128"/>
      <c r="AN22" s="128"/>
      <c r="AO22" s="128"/>
      <c r="AP22" s="128"/>
      <c r="AQ22" s="128"/>
      <c r="AR22" s="128"/>
      <c r="AS22" s="128"/>
      <c r="AT22" s="128"/>
      <c r="AU22" s="128"/>
      <c r="AV22" s="128"/>
      <c r="AW22" s="128"/>
      <c r="AX22" s="128"/>
      <c r="AY22" s="128">
        <v>185444</v>
      </c>
      <c r="AZ22" s="128">
        <v>441927</v>
      </c>
      <c r="BA22" s="128">
        <v>369776</v>
      </c>
      <c r="BB22" s="128">
        <v>956966</v>
      </c>
      <c r="BC22" s="128">
        <v>804265</v>
      </c>
      <c r="BD22" s="128"/>
      <c r="BE22" s="128"/>
      <c r="BF22" s="128"/>
      <c r="BG22" s="128"/>
      <c r="BH22" s="128"/>
      <c r="BI22" s="128"/>
      <c r="BJ22" s="128"/>
      <c r="BK22" s="128"/>
      <c r="BL22" s="128"/>
      <c r="BM22" s="128"/>
      <c r="BN22" s="128"/>
      <c r="BO22" s="128"/>
      <c r="BP22" s="128"/>
      <c r="BQ22" s="128"/>
      <c r="BR22" s="128"/>
      <c r="BS22" s="128"/>
      <c r="BT22" s="128"/>
      <c r="BU22" s="128"/>
      <c r="BV22" s="128"/>
      <c r="BW22" s="128"/>
      <c r="BX22" s="128"/>
      <c r="BY22" s="128"/>
      <c r="BZ22" s="128"/>
      <c r="CA22" s="128"/>
      <c r="CB22" s="128"/>
      <c r="CC22" s="129">
        <f>SUM(Table25[[#This Row],[Contract Amount FY00]:[Contract Amount FY50]])</f>
        <v>2758378</v>
      </c>
      <c r="CD22" s="24"/>
    </row>
    <row r="23" spans="1:82" x14ac:dyDescent="0.25">
      <c r="A23" s="107" t="s">
        <v>1981</v>
      </c>
      <c r="B23" s="125" t="s">
        <v>278</v>
      </c>
      <c r="C23" s="107" t="s">
        <v>1804</v>
      </c>
      <c r="E23" s="26" t="str">
        <f>IFERROR(IF(VLOOKUP(Table25[[#This Row],[Contract No.]],Table3[#All],3,FALSE)="","No","Yes"),"")</f>
        <v>Yes</v>
      </c>
      <c r="F23" s="26" t="str">
        <f>IFERROR(VLOOKUP(Table25[[#This Row],[Contract No.]],Table3[#All],3,FALSE),"")</f>
        <v>NASPO</v>
      </c>
      <c r="G23" s="26" t="str">
        <f>IFERROR(IF(Table25[[#This Row],[Cooperative Purchase
(Yes/No)]]="Yes","Yes",IF(VLOOKUP(Table25[[#This Row],[Contract No.]],Table3[#All],1,FALSE)=Table25[[#This Row],[Contract No.]],"Yes","No")),"No")</f>
        <v>Yes</v>
      </c>
      <c r="H23" s="51">
        <f>IFERROR(VLOOKUP(Table25[[#This Row],[Contract No.]],Table3[#All],4,FALSE),"")</f>
        <v>42917</v>
      </c>
      <c r="I23" s="28">
        <f>IFERROR(IF(AND(MONTH(Table25[[#This Row],[Contract Start Date]])&gt;6,MONTH(Table25[[#This Row],[Contract Start Date]])&lt;=12),YEAR(Table25[[#This Row],[Contract Start Date]])+1,YEAR(Table25[[#This Row],[Contract Start Date]])),"")</f>
        <v>2018</v>
      </c>
      <c r="J23" s="108">
        <f>Table25[[#This Row],[FY Formula start]]</f>
        <v>2018</v>
      </c>
      <c r="K23" s="59" t="str">
        <f>"FY"&amp;" "&amp;Table25[[#This Row],[Year Start]]</f>
        <v>FY 2018</v>
      </c>
      <c r="L23" s="109">
        <f>IFERROR(VLOOKUP(Table25[[#This Row],[Contract No.]],Table3[#All],5,FALSE),"")</f>
        <v>46280</v>
      </c>
      <c r="M23" s="110">
        <f>IFERROR(IF(Table25[[#This Row],[Contract End Date]]="99/99/9999","No End",IF(AND(MONTH(Table25[[#This Row],[Contract End Date]])&gt;6,MONTH(Table25[[#This Row],[Contract End Date]])&lt;=12),YEAR(Table25[[#This Row],[Contract End Date]])+1,YEAR(Table25[[#This Row],[Contract End Date]]))),"")</f>
        <v>2027</v>
      </c>
      <c r="N23" s="111">
        <f>Table25[[#This Row],[FY Formula end]]</f>
        <v>2027</v>
      </c>
      <c r="O23" s="59" t="str">
        <f>IF(Table25[[#This Row],[Year End]]="No End","No End","FY"&amp;" "&amp;Table25[[#This Row],[Year End]])</f>
        <v>FY 2027</v>
      </c>
      <c r="P23" s="27"/>
      <c r="Q23" s="126">
        <f>_xlfn.IFNA(IF($B23="","",VLOOKUP($B23,'SWC Towers'!$A:$Q,$Q$2,FALSE)),"")</f>
        <v>0.4</v>
      </c>
      <c r="R23" s="106" t="str">
        <f>_xlfn.IFNA(IF($B23="","",VLOOKUP($B23,'SWC Towers'!$A:$Q,$R$2,FALSE)),"")</f>
        <v/>
      </c>
      <c r="S23" s="106" t="str">
        <f>_xlfn.IFNA(IF($B23="","",VLOOKUP($B23,'SWC Towers'!$A:$Q,$S$2,FALSE)),"")</f>
        <v/>
      </c>
      <c r="T23" s="106">
        <f>_xlfn.IFNA(IF($B23="","",VLOOKUP($B23,'SWC Towers'!$A:$Q,$T$2,FALSE)),"")</f>
        <v>0.05</v>
      </c>
      <c r="U23" s="104" t="str">
        <f>_xlfn.IFNA(IF($B23="","",VLOOKUP($B23,'SWC Towers'!$A:$Q,$U$2,FALSE)),"")</f>
        <v/>
      </c>
      <c r="V23" s="104" t="str">
        <f>_xlfn.IFNA(IF($B23="","",VLOOKUP($B23,'SWC Towers'!$A:$Q,$V$2,FALSE)),"")</f>
        <v/>
      </c>
      <c r="W23" s="104">
        <f>_xlfn.IFNA(IF($B23="","",VLOOKUP($B23,'SWC Towers'!$A:$Q,$W$2,FALSE)),"")</f>
        <v>0.1</v>
      </c>
      <c r="X23" s="104" t="str">
        <f>_xlfn.IFNA(IF($B23="","",VLOOKUP($B23,'SWC Towers'!$A:$Q,$X$2,FALSE)),"")</f>
        <v/>
      </c>
      <c r="Y23" s="104">
        <f>_xlfn.IFNA(IF($B23="","",VLOOKUP($B23,'SWC Towers'!$A:$Q,$Y$2,FALSE)),"")</f>
        <v>0.05</v>
      </c>
      <c r="Z23" s="104" t="str">
        <f>_xlfn.IFNA(IF($B23="","",VLOOKUP($B23,'SWC Towers'!$A:$Q,$Z$2,FALSE)),"")</f>
        <v/>
      </c>
      <c r="AA23" s="104">
        <f>_xlfn.IFNA(IF($B23="","",VLOOKUP($B23,'SWC Towers'!$A:$Q,$AA$2,FALSE)),"")</f>
        <v>0.4</v>
      </c>
      <c r="AB23" s="106" t="str">
        <f>_xlfn.IFNA(IF($B23="","",VLOOKUP($B23,'SWC Towers'!$A:$Q,$AB$2,FALSE)),"")</f>
        <v/>
      </c>
      <c r="AC23" s="127">
        <f>SUM(Table25[[#This Row],[IT Tower: Application]:[Other/Non-IT ]])</f>
        <v>1</v>
      </c>
      <c r="AD23" s="128"/>
      <c r="AE23" s="128"/>
      <c r="AF23" s="128"/>
      <c r="AG23" s="128"/>
      <c r="AH23" s="128"/>
      <c r="AI23" s="128"/>
      <c r="AJ23" s="128"/>
      <c r="AK23" s="128"/>
      <c r="AL23" s="128"/>
      <c r="AM23" s="128"/>
      <c r="AN23" s="128"/>
      <c r="AO23" s="128"/>
      <c r="AP23" s="128"/>
      <c r="AQ23" s="128"/>
      <c r="AR23" s="128"/>
      <c r="AS23" s="128"/>
      <c r="AT23" s="128"/>
      <c r="AU23" s="128"/>
      <c r="AV23" s="128"/>
      <c r="AW23" s="128"/>
      <c r="AX23" s="128"/>
      <c r="AY23" s="128"/>
      <c r="AZ23" s="128"/>
      <c r="BA23" s="128">
        <v>1277781</v>
      </c>
      <c r="BB23" s="128">
        <v>7026</v>
      </c>
      <c r="BC23" s="128"/>
      <c r="BD23" s="128"/>
      <c r="BE23" s="128"/>
      <c r="BF23" s="128"/>
      <c r="BG23" s="128"/>
      <c r="BH23" s="128"/>
      <c r="BI23" s="128"/>
      <c r="BJ23" s="128"/>
      <c r="BK23" s="128"/>
      <c r="BL23" s="128"/>
      <c r="BM23" s="128"/>
      <c r="BN23" s="128"/>
      <c r="BO23" s="128"/>
      <c r="BP23" s="128"/>
      <c r="BQ23" s="128"/>
      <c r="BR23" s="128"/>
      <c r="BS23" s="128"/>
      <c r="BT23" s="128"/>
      <c r="BU23" s="128"/>
      <c r="BV23" s="128"/>
      <c r="BW23" s="128"/>
      <c r="BX23" s="128"/>
      <c r="BY23" s="128"/>
      <c r="BZ23" s="128"/>
      <c r="CA23" s="128"/>
      <c r="CB23" s="128"/>
      <c r="CC23" s="129">
        <f>SUM(Table25[[#This Row],[Contract Amount FY00]:[Contract Amount FY50]])</f>
        <v>1284807</v>
      </c>
      <c r="CD23" s="24"/>
    </row>
    <row r="24" spans="1:82" x14ac:dyDescent="0.25">
      <c r="A24" s="107" t="s">
        <v>1981</v>
      </c>
      <c r="B24" s="125" t="s">
        <v>278</v>
      </c>
      <c r="C24" s="107" t="s">
        <v>441</v>
      </c>
      <c r="E24" s="26" t="str">
        <f>IFERROR(IF(VLOOKUP(Table25[[#This Row],[Contract No.]],Table3[#All],3,FALSE)="","No","Yes"),"")</f>
        <v>Yes</v>
      </c>
      <c r="F24" s="26" t="str">
        <f>IFERROR(VLOOKUP(Table25[[#This Row],[Contract No.]],Table3[#All],3,FALSE),"")</f>
        <v>NASPO</v>
      </c>
      <c r="G24" s="26" t="str">
        <f>IFERROR(IF(Table25[[#This Row],[Cooperative Purchase
(Yes/No)]]="Yes","Yes",IF(VLOOKUP(Table25[[#This Row],[Contract No.]],Table3[#All],1,FALSE)=Table25[[#This Row],[Contract No.]],"Yes","No")),"No")</f>
        <v>Yes</v>
      </c>
      <c r="H24" s="51">
        <f>IFERROR(VLOOKUP(Table25[[#This Row],[Contract No.]],Table3[#All],4,FALSE),"")</f>
        <v>42917</v>
      </c>
      <c r="I24" s="28">
        <f>IFERROR(IF(AND(MONTH(Table25[[#This Row],[Contract Start Date]])&gt;6,MONTH(Table25[[#This Row],[Contract Start Date]])&lt;=12),YEAR(Table25[[#This Row],[Contract Start Date]])+1,YEAR(Table25[[#This Row],[Contract Start Date]])),"")</f>
        <v>2018</v>
      </c>
      <c r="J24" s="108">
        <f>Table25[[#This Row],[FY Formula start]]</f>
        <v>2018</v>
      </c>
      <c r="K24" s="59" t="str">
        <f>"FY"&amp;" "&amp;Table25[[#This Row],[Year Start]]</f>
        <v>FY 2018</v>
      </c>
      <c r="L24" s="109">
        <f>IFERROR(VLOOKUP(Table25[[#This Row],[Contract No.]],Table3[#All],5,FALSE),"")</f>
        <v>46280</v>
      </c>
      <c r="M24" s="110">
        <f>IFERROR(IF(Table25[[#This Row],[Contract End Date]]="99/99/9999","No End",IF(AND(MONTH(Table25[[#This Row],[Contract End Date]])&gt;6,MONTH(Table25[[#This Row],[Contract End Date]])&lt;=12),YEAR(Table25[[#This Row],[Contract End Date]])+1,YEAR(Table25[[#This Row],[Contract End Date]]))),"")</f>
        <v>2027</v>
      </c>
      <c r="N24" s="111">
        <f>Table25[[#This Row],[FY Formula end]]</f>
        <v>2027</v>
      </c>
      <c r="O24" s="59" t="str">
        <f>IF(Table25[[#This Row],[Year End]]="No End","No End","FY"&amp;" "&amp;Table25[[#This Row],[Year End]])</f>
        <v>FY 2027</v>
      </c>
      <c r="P24" s="27"/>
      <c r="Q24" s="126">
        <f>_xlfn.IFNA(IF($B24="","",VLOOKUP($B24,'SWC Towers'!$A:$Q,$Q$2,FALSE)),"")</f>
        <v>0.4</v>
      </c>
      <c r="R24" s="106" t="str">
        <f>_xlfn.IFNA(IF($B24="","",VLOOKUP($B24,'SWC Towers'!$A:$Q,$R$2,FALSE)),"")</f>
        <v/>
      </c>
      <c r="S24" s="106" t="str">
        <f>_xlfn.IFNA(IF($B24="","",VLOOKUP($B24,'SWC Towers'!$A:$Q,$S$2,FALSE)),"")</f>
        <v/>
      </c>
      <c r="T24" s="106">
        <f>_xlfn.IFNA(IF($B24="","",VLOOKUP($B24,'SWC Towers'!$A:$Q,$T$2,FALSE)),"")</f>
        <v>0.05</v>
      </c>
      <c r="U24" s="104" t="str">
        <f>_xlfn.IFNA(IF($B24="","",VLOOKUP($B24,'SWC Towers'!$A:$Q,$U$2,FALSE)),"")</f>
        <v/>
      </c>
      <c r="V24" s="104" t="str">
        <f>_xlfn.IFNA(IF($B24="","",VLOOKUP($B24,'SWC Towers'!$A:$Q,$V$2,FALSE)),"")</f>
        <v/>
      </c>
      <c r="W24" s="104">
        <f>_xlfn.IFNA(IF($B24="","",VLOOKUP($B24,'SWC Towers'!$A:$Q,$W$2,FALSE)),"")</f>
        <v>0.1</v>
      </c>
      <c r="X24" s="104" t="str">
        <f>_xlfn.IFNA(IF($B24="","",VLOOKUP($B24,'SWC Towers'!$A:$Q,$X$2,FALSE)),"")</f>
        <v/>
      </c>
      <c r="Y24" s="104">
        <f>_xlfn.IFNA(IF($B24="","",VLOOKUP($B24,'SWC Towers'!$A:$Q,$Y$2,FALSE)),"")</f>
        <v>0.05</v>
      </c>
      <c r="Z24" s="104" t="str">
        <f>_xlfn.IFNA(IF($B24="","",VLOOKUP($B24,'SWC Towers'!$A:$Q,$Z$2,FALSE)),"")</f>
        <v/>
      </c>
      <c r="AA24" s="104">
        <f>_xlfn.IFNA(IF($B24="","",VLOOKUP($B24,'SWC Towers'!$A:$Q,$AA$2,FALSE)),"")</f>
        <v>0.4</v>
      </c>
      <c r="AB24" s="106" t="str">
        <f>_xlfn.IFNA(IF($B24="","",VLOOKUP($B24,'SWC Towers'!$A:$Q,$AB$2,FALSE)),"")</f>
        <v/>
      </c>
      <c r="AC24" s="127">
        <f>SUM(Table25[[#This Row],[IT Tower: Application]:[Other/Non-IT ]])</f>
        <v>1</v>
      </c>
      <c r="AD24" s="128"/>
      <c r="AE24" s="128"/>
      <c r="AF24" s="128"/>
      <c r="AG24" s="128"/>
      <c r="AH24" s="128"/>
      <c r="AI24" s="128"/>
      <c r="AJ24" s="128"/>
      <c r="AK24" s="128"/>
      <c r="AL24" s="128"/>
      <c r="AM24" s="128"/>
      <c r="AN24" s="128"/>
      <c r="AO24" s="128"/>
      <c r="AP24" s="128"/>
      <c r="AQ24" s="128"/>
      <c r="AR24" s="128"/>
      <c r="AS24" s="128"/>
      <c r="AT24" s="128"/>
      <c r="AU24" s="128"/>
      <c r="AV24" s="128"/>
      <c r="AW24" s="128"/>
      <c r="AX24" s="128"/>
      <c r="AY24" s="128"/>
      <c r="AZ24" s="128"/>
      <c r="BA24" s="128">
        <v>0</v>
      </c>
      <c r="BB24" s="128">
        <v>288000</v>
      </c>
      <c r="BC24" s="128"/>
      <c r="BD24" s="128"/>
      <c r="BE24" s="128"/>
      <c r="BF24" s="128"/>
      <c r="BG24" s="128"/>
      <c r="BH24" s="128"/>
      <c r="BI24" s="128"/>
      <c r="BJ24" s="128"/>
      <c r="BK24" s="128"/>
      <c r="BL24" s="128"/>
      <c r="BM24" s="128"/>
      <c r="BN24" s="128"/>
      <c r="BO24" s="128"/>
      <c r="BP24" s="128"/>
      <c r="BQ24" s="128"/>
      <c r="BR24" s="128"/>
      <c r="BS24" s="128"/>
      <c r="BT24" s="128"/>
      <c r="BU24" s="128"/>
      <c r="BV24" s="128"/>
      <c r="BW24" s="128"/>
      <c r="BX24" s="128"/>
      <c r="BY24" s="128"/>
      <c r="BZ24" s="128"/>
      <c r="CA24" s="128"/>
      <c r="CB24" s="128"/>
      <c r="CC24" s="129">
        <f>SUM(Table25[[#This Row],[Contract Amount FY00]:[Contract Amount FY50]])</f>
        <v>288000</v>
      </c>
      <c r="CD24" s="24"/>
    </row>
    <row r="25" spans="1:82" x14ac:dyDescent="0.25">
      <c r="A25" s="107" t="s">
        <v>1981</v>
      </c>
      <c r="B25" s="125" t="s">
        <v>278</v>
      </c>
      <c r="C25" s="107" t="s">
        <v>279</v>
      </c>
      <c r="E25" s="26" t="str">
        <f>IFERROR(IF(VLOOKUP(Table25[[#This Row],[Contract No.]],Table3[#All],3,FALSE)="","No","Yes"),"")</f>
        <v>Yes</v>
      </c>
      <c r="F25" s="26" t="str">
        <f>IFERROR(VLOOKUP(Table25[[#This Row],[Contract No.]],Table3[#All],3,FALSE),"")</f>
        <v>NASPO</v>
      </c>
      <c r="G25" s="26" t="str">
        <f>IFERROR(IF(Table25[[#This Row],[Cooperative Purchase
(Yes/No)]]="Yes","Yes",IF(VLOOKUP(Table25[[#This Row],[Contract No.]],Table3[#All],1,FALSE)=Table25[[#This Row],[Contract No.]],"Yes","No")),"No")</f>
        <v>Yes</v>
      </c>
      <c r="H25" s="51">
        <f>IFERROR(VLOOKUP(Table25[[#This Row],[Contract No.]],Table3[#All],4,FALSE),"")</f>
        <v>42917</v>
      </c>
      <c r="I25" s="28">
        <f>IFERROR(IF(AND(MONTH(Table25[[#This Row],[Contract Start Date]])&gt;6,MONTH(Table25[[#This Row],[Contract Start Date]])&lt;=12),YEAR(Table25[[#This Row],[Contract Start Date]])+1,YEAR(Table25[[#This Row],[Contract Start Date]])),"")</f>
        <v>2018</v>
      </c>
      <c r="J25" s="108">
        <f>Table25[[#This Row],[FY Formula start]]</f>
        <v>2018</v>
      </c>
      <c r="K25" s="59" t="str">
        <f>"FY"&amp;" "&amp;Table25[[#This Row],[Year Start]]</f>
        <v>FY 2018</v>
      </c>
      <c r="L25" s="109">
        <f>IFERROR(VLOOKUP(Table25[[#This Row],[Contract No.]],Table3[#All],5,FALSE),"")</f>
        <v>46280</v>
      </c>
      <c r="M25" s="110">
        <f>IFERROR(IF(Table25[[#This Row],[Contract End Date]]="99/99/9999","No End",IF(AND(MONTH(Table25[[#This Row],[Contract End Date]])&gt;6,MONTH(Table25[[#This Row],[Contract End Date]])&lt;=12),YEAR(Table25[[#This Row],[Contract End Date]])+1,YEAR(Table25[[#This Row],[Contract End Date]]))),"")</f>
        <v>2027</v>
      </c>
      <c r="N25" s="111">
        <f>Table25[[#This Row],[FY Formula end]]</f>
        <v>2027</v>
      </c>
      <c r="O25" s="59" t="str">
        <f>IF(Table25[[#This Row],[Year End]]="No End","No End","FY"&amp;" "&amp;Table25[[#This Row],[Year End]])</f>
        <v>FY 2027</v>
      </c>
      <c r="P25" s="27"/>
      <c r="Q25" s="126">
        <f>_xlfn.IFNA(IF($B25="","",VLOOKUP($B25,'SWC Towers'!$A:$Q,$Q$2,FALSE)),"")</f>
        <v>0.4</v>
      </c>
      <c r="R25" s="106" t="str">
        <f>_xlfn.IFNA(IF($B25="","",VLOOKUP($B25,'SWC Towers'!$A:$Q,$R$2,FALSE)),"")</f>
        <v/>
      </c>
      <c r="S25" s="106" t="str">
        <f>_xlfn.IFNA(IF($B25="","",VLOOKUP($B25,'SWC Towers'!$A:$Q,$S$2,FALSE)),"")</f>
        <v/>
      </c>
      <c r="T25" s="106">
        <f>_xlfn.IFNA(IF($B25="","",VLOOKUP($B25,'SWC Towers'!$A:$Q,$T$2,FALSE)),"")</f>
        <v>0.05</v>
      </c>
      <c r="U25" s="104" t="str">
        <f>_xlfn.IFNA(IF($B25="","",VLOOKUP($B25,'SWC Towers'!$A:$Q,$U$2,FALSE)),"")</f>
        <v/>
      </c>
      <c r="V25" s="104" t="str">
        <f>_xlfn.IFNA(IF($B25="","",VLOOKUP($B25,'SWC Towers'!$A:$Q,$V$2,FALSE)),"")</f>
        <v/>
      </c>
      <c r="W25" s="104">
        <f>_xlfn.IFNA(IF($B25="","",VLOOKUP($B25,'SWC Towers'!$A:$Q,$W$2,FALSE)),"")</f>
        <v>0.1</v>
      </c>
      <c r="X25" s="104" t="str">
        <f>_xlfn.IFNA(IF($B25="","",VLOOKUP($B25,'SWC Towers'!$A:$Q,$X$2,FALSE)),"")</f>
        <v/>
      </c>
      <c r="Y25" s="104">
        <f>_xlfn.IFNA(IF($B25="","",VLOOKUP($B25,'SWC Towers'!$A:$Q,$Y$2,FALSE)),"")</f>
        <v>0.05</v>
      </c>
      <c r="Z25" s="104" t="str">
        <f>_xlfn.IFNA(IF($B25="","",VLOOKUP($B25,'SWC Towers'!$A:$Q,$Z$2,FALSE)),"")</f>
        <v/>
      </c>
      <c r="AA25" s="104">
        <f>_xlfn.IFNA(IF($B25="","",VLOOKUP($B25,'SWC Towers'!$A:$Q,$AA$2,FALSE)),"")</f>
        <v>0.4</v>
      </c>
      <c r="AB25" s="106" t="str">
        <f>_xlfn.IFNA(IF($B25="","",VLOOKUP($B25,'SWC Towers'!$A:$Q,$AB$2,FALSE)),"")</f>
        <v/>
      </c>
      <c r="AC25" s="127">
        <f>SUM(Table25[[#This Row],[IT Tower: Application]:[Other/Non-IT ]])</f>
        <v>1</v>
      </c>
      <c r="AD25" s="128"/>
      <c r="AE25" s="128"/>
      <c r="AF25" s="128"/>
      <c r="AG25" s="128"/>
      <c r="AH25" s="128"/>
      <c r="AI25" s="128"/>
      <c r="AJ25" s="128"/>
      <c r="AK25" s="128"/>
      <c r="AL25" s="128"/>
      <c r="AM25" s="128"/>
      <c r="AN25" s="128"/>
      <c r="AO25" s="128"/>
      <c r="AP25" s="128"/>
      <c r="AQ25" s="128"/>
      <c r="AR25" s="128"/>
      <c r="AS25" s="128"/>
      <c r="AT25" s="128"/>
      <c r="AU25" s="128"/>
      <c r="AV25" s="128"/>
      <c r="AW25" s="128">
        <v>6</v>
      </c>
      <c r="AX25" s="128">
        <v>1232</v>
      </c>
      <c r="AY25" s="128">
        <v>66286</v>
      </c>
      <c r="AZ25" s="128">
        <v>366897</v>
      </c>
      <c r="BA25" s="128">
        <v>47002</v>
      </c>
      <c r="BB25" s="128">
        <v>150467</v>
      </c>
      <c r="BC25" s="128">
        <v>929856</v>
      </c>
      <c r="BD25" s="128"/>
      <c r="BE25" s="128"/>
      <c r="BF25" s="128"/>
      <c r="BG25" s="128"/>
      <c r="BH25" s="128"/>
      <c r="BI25" s="128"/>
      <c r="BJ25" s="128"/>
      <c r="BK25" s="128"/>
      <c r="BL25" s="128"/>
      <c r="BM25" s="128"/>
      <c r="BN25" s="128"/>
      <c r="BO25" s="128"/>
      <c r="BP25" s="128"/>
      <c r="BQ25" s="128"/>
      <c r="BR25" s="128"/>
      <c r="BS25" s="128"/>
      <c r="BT25" s="128"/>
      <c r="BU25" s="128"/>
      <c r="BV25" s="128"/>
      <c r="BW25" s="128"/>
      <c r="BX25" s="128"/>
      <c r="BY25" s="128"/>
      <c r="BZ25" s="128"/>
      <c r="CA25" s="128"/>
      <c r="CB25" s="128"/>
      <c r="CC25" s="129">
        <f>SUM(Table25[[#This Row],[Contract Amount FY00]:[Contract Amount FY50]])</f>
        <v>1561746</v>
      </c>
      <c r="CD25" s="24"/>
    </row>
    <row r="26" spans="1:82" x14ac:dyDescent="0.25">
      <c r="A26" s="107" t="s">
        <v>1981</v>
      </c>
      <c r="B26" s="125" t="s">
        <v>2244</v>
      </c>
      <c r="C26" s="107" t="s">
        <v>373</v>
      </c>
      <c r="E26" s="26" t="str">
        <f>IFERROR(IF(VLOOKUP(Table25[[#This Row],[Contract No.]],Table3[#All],3,FALSE)="","No","Yes"),"")</f>
        <v>No</v>
      </c>
      <c r="F26" s="26" t="str">
        <f>IFERROR(VLOOKUP(Table25[[#This Row],[Contract No.]],Table3[#All],3,FALSE),"")</f>
        <v/>
      </c>
      <c r="G26" s="26" t="str">
        <f>IFERROR(IF(Table25[[#This Row],[Cooperative Purchase
(Yes/No)]]="Yes","Yes",IF(VLOOKUP(Table25[[#This Row],[Contract No.]],Table3[#All],1,FALSE)=Table25[[#This Row],[Contract No.]],"Yes","No")),"No")</f>
        <v>Yes</v>
      </c>
      <c r="H26" s="51">
        <f>IFERROR(VLOOKUP(Table25[[#This Row],[Contract No.]],Table3[#All],4,FALSE),"")</f>
        <v>44512</v>
      </c>
      <c r="I26" s="28">
        <f>IFERROR(IF(AND(MONTH(Table25[[#This Row],[Contract Start Date]])&gt;6,MONTH(Table25[[#This Row],[Contract Start Date]])&lt;=12),YEAR(Table25[[#This Row],[Contract Start Date]])+1,YEAR(Table25[[#This Row],[Contract Start Date]])),"")</f>
        <v>2022</v>
      </c>
      <c r="J26" s="108">
        <f>Table25[[#This Row],[FY Formula start]]</f>
        <v>2022</v>
      </c>
      <c r="K26" s="59" t="str">
        <f>"FY"&amp;" "&amp;Table25[[#This Row],[Year Start]]</f>
        <v>FY 2022</v>
      </c>
      <c r="L26" s="109">
        <f>IFERROR(VLOOKUP(Table25[[#This Row],[Contract No.]],Table3[#All],5,FALSE),"")</f>
        <v>46702</v>
      </c>
      <c r="M26" s="110">
        <f>IFERROR(IF(Table25[[#This Row],[Contract End Date]]="99/99/9999","No End",IF(AND(MONTH(Table25[[#This Row],[Contract End Date]])&gt;6,MONTH(Table25[[#This Row],[Contract End Date]])&lt;=12),YEAR(Table25[[#This Row],[Contract End Date]])+1,YEAR(Table25[[#This Row],[Contract End Date]]))),"")</f>
        <v>2028</v>
      </c>
      <c r="N26" s="111">
        <f>Table25[[#This Row],[FY Formula end]]</f>
        <v>2028</v>
      </c>
      <c r="O26" s="59" t="str">
        <f>IF(Table25[[#This Row],[Year End]]="No End","No End","FY"&amp;" "&amp;Table25[[#This Row],[Year End]])</f>
        <v>FY 2028</v>
      </c>
      <c r="P26" s="27"/>
      <c r="Q26" s="126" t="str">
        <f>_xlfn.IFNA(IF($B26="","",VLOOKUP($B26,'SWC Towers'!$A:$Q,$Q$2,FALSE)),"")</f>
        <v/>
      </c>
      <c r="R26" s="106" t="str">
        <f>_xlfn.IFNA(IF($B26="","",VLOOKUP($B26,'SWC Towers'!$A:$Q,$R$2,FALSE)),"")</f>
        <v/>
      </c>
      <c r="S26" s="106" t="str">
        <f>_xlfn.IFNA(IF($B26="","",VLOOKUP($B26,'SWC Towers'!$A:$Q,$S$2,FALSE)),"")</f>
        <v/>
      </c>
      <c r="T26" s="106">
        <f>_xlfn.IFNA(IF($B26="","",VLOOKUP($B26,'SWC Towers'!$A:$Q,$T$2,FALSE)),"")</f>
        <v>0.5</v>
      </c>
      <c r="U26" s="104" t="str">
        <f>_xlfn.IFNA(IF($B26="","",VLOOKUP($B26,'SWC Towers'!$A:$Q,$U$2,FALSE)),"")</f>
        <v/>
      </c>
      <c r="V26" s="104" t="str">
        <f>_xlfn.IFNA(IF($B26="","",VLOOKUP($B26,'SWC Towers'!$A:$Q,$V$2,FALSE)),"")</f>
        <v/>
      </c>
      <c r="W26" s="104">
        <f>_xlfn.IFNA(IF($B26="","",VLOOKUP($B26,'SWC Towers'!$A:$Q,$W$2,FALSE)),"")</f>
        <v>0.5</v>
      </c>
      <c r="X26" s="104" t="str">
        <f>_xlfn.IFNA(IF($B26="","",VLOOKUP($B26,'SWC Towers'!$A:$Q,$X$2,FALSE)),"")</f>
        <v/>
      </c>
      <c r="Y26" s="104" t="str">
        <f>_xlfn.IFNA(IF($B26="","",VLOOKUP($B26,'SWC Towers'!$A:$Q,$Y$2,FALSE)),"")</f>
        <v/>
      </c>
      <c r="Z26" s="104" t="str">
        <f>_xlfn.IFNA(IF($B26="","",VLOOKUP($B26,'SWC Towers'!$A:$Q,$Z$2,FALSE)),"")</f>
        <v/>
      </c>
      <c r="AA26" s="104" t="str">
        <f>_xlfn.IFNA(IF($B26="","",VLOOKUP($B26,'SWC Towers'!$A:$Q,$AA$2,FALSE)),"")</f>
        <v/>
      </c>
      <c r="AB26" s="106" t="str">
        <f>_xlfn.IFNA(IF($B26="","",VLOOKUP($B26,'SWC Towers'!$A:$Q,$AB$2,FALSE)),"")</f>
        <v/>
      </c>
      <c r="AC26" s="127">
        <f>SUM(Table25[[#This Row],[IT Tower: Application]:[Other/Non-IT ]])</f>
        <v>1</v>
      </c>
      <c r="AD26" s="128"/>
      <c r="AE26" s="128"/>
      <c r="AF26" s="128"/>
      <c r="AG26" s="128"/>
      <c r="AH26" s="128"/>
      <c r="AI26" s="128"/>
      <c r="AJ26" s="128"/>
      <c r="AK26" s="128"/>
      <c r="AL26" s="128"/>
      <c r="AM26" s="128"/>
      <c r="AN26" s="128"/>
      <c r="AO26" s="128"/>
      <c r="AP26" s="128"/>
      <c r="AQ26" s="128"/>
      <c r="AR26" s="128"/>
      <c r="AS26" s="128"/>
      <c r="AT26" s="128"/>
      <c r="AU26" s="128"/>
      <c r="AV26" s="128"/>
      <c r="AW26" s="128"/>
      <c r="AX26" s="128"/>
      <c r="AY26" s="128"/>
      <c r="AZ26" s="128"/>
      <c r="BA26" s="128">
        <v>2174</v>
      </c>
      <c r="BB26" s="128">
        <v>0</v>
      </c>
      <c r="BC26" s="128">
        <v>89267</v>
      </c>
      <c r="BD26" s="128"/>
      <c r="BE26" s="128"/>
      <c r="BF26" s="128"/>
      <c r="BG26" s="128"/>
      <c r="BH26" s="128"/>
      <c r="BI26" s="128"/>
      <c r="BJ26" s="128"/>
      <c r="BK26" s="128"/>
      <c r="BL26" s="128"/>
      <c r="BM26" s="128"/>
      <c r="BN26" s="128"/>
      <c r="BO26" s="128"/>
      <c r="BP26" s="128"/>
      <c r="BQ26" s="128"/>
      <c r="BR26" s="128"/>
      <c r="BS26" s="128"/>
      <c r="BT26" s="128"/>
      <c r="BU26" s="128"/>
      <c r="BV26" s="128"/>
      <c r="BW26" s="128"/>
      <c r="BX26" s="128"/>
      <c r="BY26" s="128"/>
      <c r="BZ26" s="128"/>
      <c r="CA26" s="128"/>
      <c r="CB26" s="128"/>
      <c r="CC26" s="129">
        <f>SUM(Table25[[#This Row],[Contract Amount FY00]:[Contract Amount FY50]])</f>
        <v>91441</v>
      </c>
      <c r="CD26" s="24"/>
    </row>
    <row r="27" spans="1:82" x14ac:dyDescent="0.25">
      <c r="A27" s="107" t="s">
        <v>1981</v>
      </c>
      <c r="B27" s="125" t="s">
        <v>2244</v>
      </c>
      <c r="C27" s="107" t="s">
        <v>275</v>
      </c>
      <c r="E27" s="26" t="str">
        <f>IFERROR(IF(VLOOKUP(Table25[[#This Row],[Contract No.]],Table3[#All],3,FALSE)="","No","Yes"),"")</f>
        <v>No</v>
      </c>
      <c r="F27" s="26" t="str">
        <f>IFERROR(VLOOKUP(Table25[[#This Row],[Contract No.]],Table3[#All],3,FALSE),"")</f>
        <v/>
      </c>
      <c r="G27" s="26" t="str">
        <f>IFERROR(IF(Table25[[#This Row],[Cooperative Purchase
(Yes/No)]]="Yes","Yes",IF(VLOOKUP(Table25[[#This Row],[Contract No.]],Table3[#All],1,FALSE)=Table25[[#This Row],[Contract No.]],"Yes","No")),"No")</f>
        <v>Yes</v>
      </c>
      <c r="H27" s="51">
        <f>IFERROR(VLOOKUP(Table25[[#This Row],[Contract No.]],Table3[#All],4,FALSE),"")</f>
        <v>44512</v>
      </c>
      <c r="I27" s="28">
        <f>IFERROR(IF(AND(MONTH(Table25[[#This Row],[Contract Start Date]])&gt;6,MONTH(Table25[[#This Row],[Contract Start Date]])&lt;=12),YEAR(Table25[[#This Row],[Contract Start Date]])+1,YEAR(Table25[[#This Row],[Contract Start Date]])),"")</f>
        <v>2022</v>
      </c>
      <c r="J27" s="108">
        <f>Table25[[#This Row],[FY Formula start]]</f>
        <v>2022</v>
      </c>
      <c r="K27" s="59" t="str">
        <f>"FY"&amp;" "&amp;Table25[[#This Row],[Year Start]]</f>
        <v>FY 2022</v>
      </c>
      <c r="L27" s="109">
        <f>IFERROR(VLOOKUP(Table25[[#This Row],[Contract No.]],Table3[#All],5,FALSE),"")</f>
        <v>46702</v>
      </c>
      <c r="M27" s="110">
        <f>IFERROR(IF(Table25[[#This Row],[Contract End Date]]="99/99/9999","No End",IF(AND(MONTH(Table25[[#This Row],[Contract End Date]])&gt;6,MONTH(Table25[[#This Row],[Contract End Date]])&lt;=12),YEAR(Table25[[#This Row],[Contract End Date]])+1,YEAR(Table25[[#This Row],[Contract End Date]]))),"")</f>
        <v>2028</v>
      </c>
      <c r="N27" s="111">
        <f>Table25[[#This Row],[FY Formula end]]</f>
        <v>2028</v>
      </c>
      <c r="O27" s="59" t="str">
        <f>IF(Table25[[#This Row],[Year End]]="No End","No End","FY"&amp;" "&amp;Table25[[#This Row],[Year End]])</f>
        <v>FY 2028</v>
      </c>
      <c r="P27" s="27"/>
      <c r="Q27" s="126" t="str">
        <f>_xlfn.IFNA(IF($B27="","",VLOOKUP($B27,'SWC Towers'!$A:$Q,$Q$2,FALSE)),"")</f>
        <v/>
      </c>
      <c r="R27" s="106" t="str">
        <f>_xlfn.IFNA(IF($B27="","",VLOOKUP($B27,'SWC Towers'!$A:$Q,$R$2,FALSE)),"")</f>
        <v/>
      </c>
      <c r="S27" s="106" t="str">
        <f>_xlfn.IFNA(IF($B27="","",VLOOKUP($B27,'SWC Towers'!$A:$Q,$S$2,FALSE)),"")</f>
        <v/>
      </c>
      <c r="T27" s="106">
        <f>_xlfn.IFNA(IF($B27="","",VLOOKUP($B27,'SWC Towers'!$A:$Q,$T$2,FALSE)),"")</f>
        <v>0.5</v>
      </c>
      <c r="U27" s="104" t="str">
        <f>_xlfn.IFNA(IF($B27="","",VLOOKUP($B27,'SWC Towers'!$A:$Q,$U$2,FALSE)),"")</f>
        <v/>
      </c>
      <c r="V27" s="104" t="str">
        <f>_xlfn.IFNA(IF($B27="","",VLOOKUP($B27,'SWC Towers'!$A:$Q,$V$2,FALSE)),"")</f>
        <v/>
      </c>
      <c r="W27" s="104">
        <f>_xlfn.IFNA(IF($B27="","",VLOOKUP($B27,'SWC Towers'!$A:$Q,$W$2,FALSE)),"")</f>
        <v>0.5</v>
      </c>
      <c r="X27" s="104" t="str">
        <f>_xlfn.IFNA(IF($B27="","",VLOOKUP($B27,'SWC Towers'!$A:$Q,$X$2,FALSE)),"")</f>
        <v/>
      </c>
      <c r="Y27" s="104" t="str">
        <f>_xlfn.IFNA(IF($B27="","",VLOOKUP($B27,'SWC Towers'!$A:$Q,$Y$2,FALSE)),"")</f>
        <v/>
      </c>
      <c r="Z27" s="104" t="str">
        <f>_xlfn.IFNA(IF($B27="","",VLOOKUP($B27,'SWC Towers'!$A:$Q,$Z$2,FALSE)),"")</f>
        <v/>
      </c>
      <c r="AA27" s="104" t="str">
        <f>_xlfn.IFNA(IF($B27="","",VLOOKUP($B27,'SWC Towers'!$A:$Q,$AA$2,FALSE)),"")</f>
        <v/>
      </c>
      <c r="AB27" s="106" t="str">
        <f>_xlfn.IFNA(IF($B27="","",VLOOKUP($B27,'SWC Towers'!$A:$Q,$AB$2,FALSE)),"")</f>
        <v/>
      </c>
      <c r="AC27" s="127">
        <f>SUM(Table25[[#This Row],[IT Tower: Application]:[Other/Non-IT ]])</f>
        <v>1</v>
      </c>
      <c r="AD27" s="128"/>
      <c r="AE27" s="128"/>
      <c r="AF27" s="128"/>
      <c r="AG27" s="128"/>
      <c r="AH27" s="128"/>
      <c r="AI27" s="128"/>
      <c r="AJ27" s="128"/>
      <c r="AK27" s="128"/>
      <c r="AL27" s="128"/>
      <c r="AM27" s="128"/>
      <c r="AN27" s="128"/>
      <c r="AO27" s="128"/>
      <c r="AP27" s="128"/>
      <c r="AQ27" s="128"/>
      <c r="AR27" s="128"/>
      <c r="AS27" s="128"/>
      <c r="AT27" s="128"/>
      <c r="AU27" s="128"/>
      <c r="AV27" s="128"/>
      <c r="AW27" s="128"/>
      <c r="AX27" s="128"/>
      <c r="AY27" s="128"/>
      <c r="AZ27" s="128"/>
      <c r="BA27" s="128">
        <v>62337</v>
      </c>
      <c r="BB27" s="128">
        <v>7742</v>
      </c>
      <c r="BC27" s="128">
        <v>0</v>
      </c>
      <c r="BD27" s="128"/>
      <c r="BE27" s="128"/>
      <c r="BF27" s="128"/>
      <c r="BG27" s="128"/>
      <c r="BH27" s="128"/>
      <c r="BI27" s="128"/>
      <c r="BJ27" s="128"/>
      <c r="BK27" s="128"/>
      <c r="BL27" s="128"/>
      <c r="BM27" s="128"/>
      <c r="BN27" s="128"/>
      <c r="BO27" s="128"/>
      <c r="BP27" s="128"/>
      <c r="BQ27" s="128"/>
      <c r="BR27" s="128"/>
      <c r="BS27" s="128"/>
      <c r="BT27" s="128"/>
      <c r="BU27" s="128"/>
      <c r="BV27" s="128"/>
      <c r="BW27" s="128"/>
      <c r="BX27" s="128"/>
      <c r="BY27" s="128"/>
      <c r="BZ27" s="128"/>
      <c r="CA27" s="128"/>
      <c r="CB27" s="128"/>
      <c r="CC27" s="129">
        <f>SUM(Table25[[#This Row],[Contract Amount FY00]:[Contract Amount FY50]])</f>
        <v>70079</v>
      </c>
      <c r="CD27" s="24"/>
    </row>
    <row r="28" spans="1:82" x14ac:dyDescent="0.25">
      <c r="A28" s="107" t="s">
        <v>1981</v>
      </c>
      <c r="B28" s="125" t="s">
        <v>2057</v>
      </c>
      <c r="C28" s="107" t="s">
        <v>3190</v>
      </c>
      <c r="E28" s="26" t="str">
        <f>IFERROR(IF(VLOOKUP(Table25[[#This Row],[Contract No.]],Table3[#All],3,FALSE)="","No","Yes"),"")</f>
        <v>Yes</v>
      </c>
      <c r="F28" s="26" t="str">
        <f>IFERROR(VLOOKUP(Table25[[#This Row],[Contract No.]],Table3[#All],3,FALSE),"")</f>
        <v>NASPO</v>
      </c>
      <c r="G28" s="26" t="str">
        <f>IFERROR(IF(Table25[[#This Row],[Cooperative Purchase
(Yes/No)]]="Yes","Yes",IF(VLOOKUP(Table25[[#This Row],[Contract No.]],Table3[#All],1,FALSE)=Table25[[#This Row],[Contract No.]],"Yes","No")),"No")</f>
        <v>Yes</v>
      </c>
      <c r="H28" s="51">
        <f>IFERROR(VLOOKUP(Table25[[#This Row],[Contract No.]],Table3[#All],4,FALSE),"")</f>
        <v>43983</v>
      </c>
      <c r="I28" s="28">
        <f>IFERROR(IF(AND(MONTH(Table25[[#This Row],[Contract Start Date]])&gt;6,MONTH(Table25[[#This Row],[Contract Start Date]])&lt;=12),YEAR(Table25[[#This Row],[Contract Start Date]])+1,YEAR(Table25[[#This Row],[Contract Start Date]])),"")</f>
        <v>2020</v>
      </c>
      <c r="J28" s="108">
        <f>Table25[[#This Row],[FY Formula start]]</f>
        <v>2020</v>
      </c>
      <c r="K28" s="59" t="str">
        <f>"FY"&amp;" "&amp;Table25[[#This Row],[Year Start]]</f>
        <v>FY 2020</v>
      </c>
      <c r="L28" s="109">
        <f>IFERROR(VLOOKUP(Table25[[#This Row],[Contract No.]],Table3[#All],5,FALSE),"")</f>
        <v>46295</v>
      </c>
      <c r="M28" s="110">
        <f>IFERROR(IF(Table25[[#This Row],[Contract End Date]]="99/99/9999","No End",IF(AND(MONTH(Table25[[#This Row],[Contract End Date]])&gt;6,MONTH(Table25[[#This Row],[Contract End Date]])&lt;=12),YEAR(Table25[[#This Row],[Contract End Date]])+1,YEAR(Table25[[#This Row],[Contract End Date]]))),"")</f>
        <v>2027</v>
      </c>
      <c r="N28" s="111">
        <f>Table25[[#This Row],[FY Formula end]]</f>
        <v>2027</v>
      </c>
      <c r="O28" s="59" t="str">
        <f>IF(Table25[[#This Row],[Year End]]="No End","No End","FY"&amp;" "&amp;Table25[[#This Row],[Year End]])</f>
        <v>FY 2027</v>
      </c>
      <c r="P28" s="27"/>
      <c r="Q28" s="126">
        <f>_xlfn.IFNA(IF($B28="","",VLOOKUP($B28,'SWC Towers'!$A:$Q,$Q$2,FALSE)),"")</f>
        <v>0.1</v>
      </c>
      <c r="R28" s="106">
        <f>_xlfn.IFNA(IF($B28="","",VLOOKUP($B28,'SWC Towers'!$A:$Q,$R$2,FALSE)),"")</f>
        <v>0.1</v>
      </c>
      <c r="S28" s="106" t="str">
        <f>_xlfn.IFNA(IF($B28="","",VLOOKUP($B28,'SWC Towers'!$A:$Q,$S$2,FALSE)),"")</f>
        <v/>
      </c>
      <c r="T28" s="106" t="str">
        <f>_xlfn.IFNA(IF($B28="","",VLOOKUP($B28,'SWC Towers'!$A:$Q,$T$2,FALSE)),"")</f>
        <v/>
      </c>
      <c r="U28" s="104">
        <f>_xlfn.IFNA(IF($B28="","",VLOOKUP($B28,'SWC Towers'!$A:$Q,$U$2,FALSE)),"")</f>
        <v>0.15</v>
      </c>
      <c r="V28" s="104" t="str">
        <f>_xlfn.IFNA(IF($B28="","",VLOOKUP($B28,'SWC Towers'!$A:$Q,$V$2,FALSE)),"")</f>
        <v/>
      </c>
      <c r="W28" s="104">
        <f>_xlfn.IFNA(IF($B28="","",VLOOKUP($B28,'SWC Towers'!$A:$Q,$W$2,FALSE)),"")</f>
        <v>0.65</v>
      </c>
      <c r="X28" s="104" t="str">
        <f>_xlfn.IFNA(IF($B28="","",VLOOKUP($B28,'SWC Towers'!$A:$Q,$X$2,FALSE)),"")</f>
        <v/>
      </c>
      <c r="Y28" s="104" t="str">
        <f>_xlfn.IFNA(IF($B28="","",VLOOKUP($B28,'SWC Towers'!$A:$Q,$Y$2,FALSE)),"")</f>
        <v/>
      </c>
      <c r="Z28" s="104" t="str">
        <f>_xlfn.IFNA(IF($B28="","",VLOOKUP($B28,'SWC Towers'!$A:$Q,$Z$2,FALSE)),"")</f>
        <v/>
      </c>
      <c r="AA28" s="104" t="str">
        <f>_xlfn.IFNA(IF($B28="","",VLOOKUP($B28,'SWC Towers'!$A:$Q,$AA$2,FALSE)),"")</f>
        <v/>
      </c>
      <c r="AB28" s="106" t="str">
        <f>_xlfn.IFNA(IF($B28="","",VLOOKUP($B28,'SWC Towers'!$A:$Q,$AB$2,FALSE)),"")</f>
        <v/>
      </c>
      <c r="AC28" s="127">
        <f>SUM(Table25[[#This Row],[IT Tower: Application]:[Other/Non-IT ]])</f>
        <v>1</v>
      </c>
      <c r="AD28" s="128"/>
      <c r="AE28" s="128"/>
      <c r="AF28" s="128"/>
      <c r="AG28" s="128"/>
      <c r="AH28" s="128"/>
      <c r="AI28" s="128"/>
      <c r="AJ28" s="128"/>
      <c r="AK28" s="128"/>
      <c r="AL28" s="128"/>
      <c r="AM28" s="128"/>
      <c r="AN28" s="128"/>
      <c r="AO28" s="128"/>
      <c r="AP28" s="128"/>
      <c r="AQ28" s="128"/>
      <c r="AR28" s="128"/>
      <c r="AS28" s="128"/>
      <c r="AT28" s="128"/>
      <c r="AU28" s="128"/>
      <c r="AV28" s="128"/>
      <c r="AW28" s="128"/>
      <c r="AX28" s="128"/>
      <c r="AY28" s="128">
        <v>0</v>
      </c>
      <c r="AZ28" s="128">
        <v>3044</v>
      </c>
      <c r="BA28" s="128">
        <v>11566</v>
      </c>
      <c r="BB28" s="128">
        <v>51421</v>
      </c>
      <c r="BC28" s="128">
        <v>14654</v>
      </c>
      <c r="BD28" s="128"/>
      <c r="BE28" s="128"/>
      <c r="BF28" s="128"/>
      <c r="BG28" s="128"/>
      <c r="BH28" s="128"/>
      <c r="BI28" s="128"/>
      <c r="BJ28" s="128"/>
      <c r="BK28" s="128"/>
      <c r="BL28" s="128"/>
      <c r="BM28" s="128"/>
      <c r="BN28" s="128"/>
      <c r="BO28" s="128"/>
      <c r="BP28" s="128"/>
      <c r="BQ28" s="128"/>
      <c r="BR28" s="128"/>
      <c r="BS28" s="128"/>
      <c r="BT28" s="128"/>
      <c r="BU28" s="128"/>
      <c r="BV28" s="128"/>
      <c r="BW28" s="128"/>
      <c r="BX28" s="128"/>
      <c r="BY28" s="128"/>
      <c r="BZ28" s="128"/>
      <c r="CA28" s="128"/>
      <c r="CB28" s="128"/>
      <c r="CC28" s="129">
        <f>SUM(Table25[[#This Row],[Contract Amount FY00]:[Contract Amount FY50]])</f>
        <v>80685</v>
      </c>
      <c r="CD28" s="24"/>
    </row>
    <row r="29" spans="1:82" x14ac:dyDescent="0.25">
      <c r="A29" s="107" t="s">
        <v>1981</v>
      </c>
      <c r="B29" s="125" t="s">
        <v>2057</v>
      </c>
      <c r="C29" s="107" t="s">
        <v>2260</v>
      </c>
      <c r="E29" s="26" t="str">
        <f>IFERROR(IF(VLOOKUP(Table25[[#This Row],[Contract No.]],Table3[#All],3,FALSE)="","No","Yes"),"")</f>
        <v>Yes</v>
      </c>
      <c r="F29" s="26" t="str">
        <f>IFERROR(VLOOKUP(Table25[[#This Row],[Contract No.]],Table3[#All],3,FALSE),"")</f>
        <v>NASPO</v>
      </c>
      <c r="G29" s="26" t="str">
        <f>IFERROR(IF(Table25[[#This Row],[Cooperative Purchase
(Yes/No)]]="Yes","Yes",IF(VLOOKUP(Table25[[#This Row],[Contract No.]],Table3[#All],1,FALSE)=Table25[[#This Row],[Contract No.]],"Yes","No")),"No")</f>
        <v>Yes</v>
      </c>
      <c r="H29" s="51">
        <f>IFERROR(VLOOKUP(Table25[[#This Row],[Contract No.]],Table3[#All],4,FALSE),"")</f>
        <v>43983</v>
      </c>
      <c r="I29" s="28">
        <f>IFERROR(IF(AND(MONTH(Table25[[#This Row],[Contract Start Date]])&gt;6,MONTH(Table25[[#This Row],[Contract Start Date]])&lt;=12),YEAR(Table25[[#This Row],[Contract Start Date]])+1,YEAR(Table25[[#This Row],[Contract Start Date]])),"")</f>
        <v>2020</v>
      </c>
      <c r="J29" s="108">
        <f>Table25[[#This Row],[FY Formula start]]</f>
        <v>2020</v>
      </c>
      <c r="K29" s="59" t="str">
        <f>"FY"&amp;" "&amp;Table25[[#This Row],[Year Start]]</f>
        <v>FY 2020</v>
      </c>
      <c r="L29" s="109">
        <f>IFERROR(VLOOKUP(Table25[[#This Row],[Contract No.]],Table3[#All],5,FALSE),"")</f>
        <v>46295</v>
      </c>
      <c r="M29" s="110">
        <f>IFERROR(IF(Table25[[#This Row],[Contract End Date]]="99/99/9999","No End",IF(AND(MONTH(Table25[[#This Row],[Contract End Date]])&gt;6,MONTH(Table25[[#This Row],[Contract End Date]])&lt;=12),YEAR(Table25[[#This Row],[Contract End Date]])+1,YEAR(Table25[[#This Row],[Contract End Date]]))),"")</f>
        <v>2027</v>
      </c>
      <c r="N29" s="111">
        <f>Table25[[#This Row],[FY Formula end]]</f>
        <v>2027</v>
      </c>
      <c r="O29" s="59" t="str">
        <f>IF(Table25[[#This Row],[Year End]]="No End","No End","FY"&amp;" "&amp;Table25[[#This Row],[Year End]])</f>
        <v>FY 2027</v>
      </c>
      <c r="P29" s="27"/>
      <c r="Q29" s="126">
        <f>_xlfn.IFNA(IF($B29="","",VLOOKUP($B29,'SWC Towers'!$A:$Q,$Q$2,FALSE)),"")</f>
        <v>0.1</v>
      </c>
      <c r="R29" s="106">
        <f>_xlfn.IFNA(IF($B29="","",VLOOKUP($B29,'SWC Towers'!$A:$Q,$R$2,FALSE)),"")</f>
        <v>0.1</v>
      </c>
      <c r="S29" s="106" t="str">
        <f>_xlfn.IFNA(IF($B29="","",VLOOKUP($B29,'SWC Towers'!$A:$Q,$S$2,FALSE)),"")</f>
        <v/>
      </c>
      <c r="T29" s="106" t="str">
        <f>_xlfn.IFNA(IF($B29="","",VLOOKUP($B29,'SWC Towers'!$A:$Q,$T$2,FALSE)),"")</f>
        <v/>
      </c>
      <c r="U29" s="104">
        <f>_xlfn.IFNA(IF($B29="","",VLOOKUP($B29,'SWC Towers'!$A:$Q,$U$2,FALSE)),"")</f>
        <v>0.15</v>
      </c>
      <c r="V29" s="104" t="str">
        <f>_xlfn.IFNA(IF($B29="","",VLOOKUP($B29,'SWC Towers'!$A:$Q,$V$2,FALSE)),"")</f>
        <v/>
      </c>
      <c r="W29" s="104">
        <f>_xlfn.IFNA(IF($B29="","",VLOOKUP($B29,'SWC Towers'!$A:$Q,$W$2,FALSE)),"")</f>
        <v>0.65</v>
      </c>
      <c r="X29" s="104" t="str">
        <f>_xlfn.IFNA(IF($B29="","",VLOOKUP($B29,'SWC Towers'!$A:$Q,$X$2,FALSE)),"")</f>
        <v/>
      </c>
      <c r="Y29" s="104" t="str">
        <f>_xlfn.IFNA(IF($B29="","",VLOOKUP($B29,'SWC Towers'!$A:$Q,$Y$2,FALSE)),"")</f>
        <v/>
      </c>
      <c r="Z29" s="104" t="str">
        <f>_xlfn.IFNA(IF($B29="","",VLOOKUP($B29,'SWC Towers'!$A:$Q,$Z$2,FALSE)),"")</f>
        <v/>
      </c>
      <c r="AA29" s="104" t="str">
        <f>_xlfn.IFNA(IF($B29="","",VLOOKUP($B29,'SWC Towers'!$A:$Q,$AA$2,FALSE)),"")</f>
        <v/>
      </c>
      <c r="AB29" s="106" t="str">
        <f>_xlfn.IFNA(IF($B29="","",VLOOKUP($B29,'SWC Towers'!$A:$Q,$AB$2,FALSE)),"")</f>
        <v/>
      </c>
      <c r="AC29" s="127">
        <f>SUM(Table25[[#This Row],[IT Tower: Application]:[Other/Non-IT ]])</f>
        <v>1</v>
      </c>
      <c r="AD29" s="128"/>
      <c r="AE29" s="128"/>
      <c r="AF29" s="128"/>
      <c r="AG29" s="128"/>
      <c r="AH29" s="128"/>
      <c r="AI29" s="128"/>
      <c r="AJ29" s="128"/>
      <c r="AK29" s="128"/>
      <c r="AL29" s="128"/>
      <c r="AM29" s="128"/>
      <c r="AN29" s="128"/>
      <c r="AO29" s="128"/>
      <c r="AP29" s="128"/>
      <c r="AQ29" s="128"/>
      <c r="AR29" s="128"/>
      <c r="AS29" s="128"/>
      <c r="AT29" s="128"/>
      <c r="AU29" s="128"/>
      <c r="AV29" s="128"/>
      <c r="AW29" s="128"/>
      <c r="AX29" s="128"/>
      <c r="AY29" s="128"/>
      <c r="AZ29" s="128"/>
      <c r="BA29" s="128"/>
      <c r="BB29" s="128"/>
      <c r="BC29" s="128">
        <v>1979</v>
      </c>
      <c r="BD29" s="128"/>
      <c r="BE29" s="128"/>
      <c r="BF29" s="128"/>
      <c r="BG29" s="128"/>
      <c r="BH29" s="128"/>
      <c r="BI29" s="128"/>
      <c r="BJ29" s="128"/>
      <c r="BK29" s="128"/>
      <c r="BL29" s="128"/>
      <c r="BM29" s="128"/>
      <c r="BN29" s="128"/>
      <c r="BO29" s="128"/>
      <c r="BP29" s="128"/>
      <c r="BQ29" s="128"/>
      <c r="BR29" s="128"/>
      <c r="BS29" s="128"/>
      <c r="BT29" s="128"/>
      <c r="BU29" s="128"/>
      <c r="BV29" s="128"/>
      <c r="BW29" s="128"/>
      <c r="BX29" s="128"/>
      <c r="BY29" s="128"/>
      <c r="BZ29" s="128"/>
      <c r="CA29" s="128"/>
      <c r="CB29" s="128"/>
      <c r="CC29" s="129">
        <f>SUM(Table25[[#This Row],[Contract Amount FY00]:[Contract Amount FY50]])</f>
        <v>1979</v>
      </c>
      <c r="CD29" s="24"/>
    </row>
    <row r="30" spans="1:82" x14ac:dyDescent="0.25">
      <c r="A30" s="107" t="s">
        <v>1981</v>
      </c>
      <c r="B30" s="125" t="s">
        <v>2057</v>
      </c>
      <c r="C30" s="107" t="s">
        <v>276</v>
      </c>
      <c r="E30" s="26" t="str">
        <f>IFERROR(IF(VLOOKUP(Table25[[#This Row],[Contract No.]],Table3[#All],3,FALSE)="","No","Yes"),"")</f>
        <v>Yes</v>
      </c>
      <c r="F30" s="26" t="str">
        <f>IFERROR(VLOOKUP(Table25[[#This Row],[Contract No.]],Table3[#All],3,FALSE),"")</f>
        <v>NASPO</v>
      </c>
      <c r="G30" s="26" t="str">
        <f>IFERROR(IF(Table25[[#This Row],[Cooperative Purchase
(Yes/No)]]="Yes","Yes",IF(VLOOKUP(Table25[[#This Row],[Contract No.]],Table3[#All],1,FALSE)=Table25[[#This Row],[Contract No.]],"Yes","No")),"No")</f>
        <v>Yes</v>
      </c>
      <c r="H30" s="51">
        <f>IFERROR(VLOOKUP(Table25[[#This Row],[Contract No.]],Table3[#All],4,FALSE),"")</f>
        <v>43983</v>
      </c>
      <c r="I30" s="28">
        <f>IFERROR(IF(AND(MONTH(Table25[[#This Row],[Contract Start Date]])&gt;6,MONTH(Table25[[#This Row],[Contract Start Date]])&lt;=12),YEAR(Table25[[#This Row],[Contract Start Date]])+1,YEAR(Table25[[#This Row],[Contract Start Date]])),"")</f>
        <v>2020</v>
      </c>
      <c r="J30" s="108">
        <f>Table25[[#This Row],[FY Formula start]]</f>
        <v>2020</v>
      </c>
      <c r="K30" s="59" t="str">
        <f>"FY"&amp;" "&amp;Table25[[#This Row],[Year Start]]</f>
        <v>FY 2020</v>
      </c>
      <c r="L30" s="109">
        <f>IFERROR(VLOOKUP(Table25[[#This Row],[Contract No.]],Table3[#All],5,FALSE),"")</f>
        <v>46295</v>
      </c>
      <c r="M30" s="110">
        <f>IFERROR(IF(Table25[[#This Row],[Contract End Date]]="99/99/9999","No End",IF(AND(MONTH(Table25[[#This Row],[Contract End Date]])&gt;6,MONTH(Table25[[#This Row],[Contract End Date]])&lt;=12),YEAR(Table25[[#This Row],[Contract End Date]])+1,YEAR(Table25[[#This Row],[Contract End Date]]))),"")</f>
        <v>2027</v>
      </c>
      <c r="N30" s="111">
        <f>Table25[[#This Row],[FY Formula end]]</f>
        <v>2027</v>
      </c>
      <c r="O30" s="59" t="str">
        <f>IF(Table25[[#This Row],[Year End]]="No End","No End","FY"&amp;" "&amp;Table25[[#This Row],[Year End]])</f>
        <v>FY 2027</v>
      </c>
      <c r="P30" s="27"/>
      <c r="Q30" s="126">
        <f>_xlfn.IFNA(IF($B30="","",VLOOKUP($B30,'SWC Towers'!$A:$Q,$Q$2,FALSE)),"")</f>
        <v>0.1</v>
      </c>
      <c r="R30" s="106">
        <f>_xlfn.IFNA(IF($B30="","",VLOOKUP($B30,'SWC Towers'!$A:$Q,$R$2,FALSE)),"")</f>
        <v>0.1</v>
      </c>
      <c r="S30" s="106" t="str">
        <f>_xlfn.IFNA(IF($B30="","",VLOOKUP($B30,'SWC Towers'!$A:$Q,$S$2,FALSE)),"")</f>
        <v/>
      </c>
      <c r="T30" s="106" t="str">
        <f>_xlfn.IFNA(IF($B30="","",VLOOKUP($B30,'SWC Towers'!$A:$Q,$T$2,FALSE)),"")</f>
        <v/>
      </c>
      <c r="U30" s="104">
        <f>_xlfn.IFNA(IF($B30="","",VLOOKUP($B30,'SWC Towers'!$A:$Q,$U$2,FALSE)),"")</f>
        <v>0.15</v>
      </c>
      <c r="V30" s="104" t="str">
        <f>_xlfn.IFNA(IF($B30="","",VLOOKUP($B30,'SWC Towers'!$A:$Q,$V$2,FALSE)),"")</f>
        <v/>
      </c>
      <c r="W30" s="104">
        <f>_xlfn.IFNA(IF($B30="","",VLOOKUP($B30,'SWC Towers'!$A:$Q,$W$2,FALSE)),"")</f>
        <v>0.65</v>
      </c>
      <c r="X30" s="104" t="str">
        <f>_xlfn.IFNA(IF($B30="","",VLOOKUP($B30,'SWC Towers'!$A:$Q,$X$2,FALSE)),"")</f>
        <v/>
      </c>
      <c r="Y30" s="104" t="str">
        <f>_xlfn.IFNA(IF($B30="","",VLOOKUP($B30,'SWC Towers'!$A:$Q,$Y$2,FALSE)),"")</f>
        <v/>
      </c>
      <c r="Z30" s="104" t="str">
        <f>_xlfn.IFNA(IF($B30="","",VLOOKUP($B30,'SWC Towers'!$A:$Q,$Z$2,FALSE)),"")</f>
        <v/>
      </c>
      <c r="AA30" s="104" t="str">
        <f>_xlfn.IFNA(IF($B30="","",VLOOKUP($B30,'SWC Towers'!$A:$Q,$AA$2,FALSE)),"")</f>
        <v/>
      </c>
      <c r="AB30" s="106" t="str">
        <f>_xlfn.IFNA(IF($B30="","",VLOOKUP($B30,'SWC Towers'!$A:$Q,$AB$2,FALSE)),"")</f>
        <v/>
      </c>
      <c r="AC30" s="127">
        <f>SUM(Table25[[#This Row],[IT Tower: Application]:[Other/Non-IT ]])</f>
        <v>1</v>
      </c>
      <c r="AD30" s="128"/>
      <c r="AE30" s="128"/>
      <c r="AF30" s="128"/>
      <c r="AG30" s="128"/>
      <c r="AH30" s="128"/>
      <c r="AI30" s="128"/>
      <c r="AJ30" s="128"/>
      <c r="AK30" s="128"/>
      <c r="AL30" s="128"/>
      <c r="AM30" s="128"/>
      <c r="AN30" s="128"/>
      <c r="AO30" s="128"/>
      <c r="AP30" s="128"/>
      <c r="AQ30" s="128"/>
      <c r="AR30" s="128"/>
      <c r="AS30" s="128"/>
      <c r="AT30" s="128"/>
      <c r="AU30" s="128"/>
      <c r="AV30" s="128"/>
      <c r="AW30" s="128"/>
      <c r="AX30" s="128">
        <v>7410</v>
      </c>
      <c r="AY30" s="128">
        <v>51466</v>
      </c>
      <c r="AZ30" s="128">
        <v>0</v>
      </c>
      <c r="BA30" s="128"/>
      <c r="BB30" s="128">
        <v>169694</v>
      </c>
      <c r="BC30" s="128">
        <v>119621</v>
      </c>
      <c r="BD30" s="128"/>
      <c r="BE30" s="128"/>
      <c r="BF30" s="128"/>
      <c r="BG30" s="128"/>
      <c r="BH30" s="128"/>
      <c r="BI30" s="128"/>
      <c r="BJ30" s="128"/>
      <c r="BK30" s="128"/>
      <c r="BL30" s="128"/>
      <c r="BM30" s="128"/>
      <c r="BN30" s="128"/>
      <c r="BO30" s="128"/>
      <c r="BP30" s="128"/>
      <c r="BQ30" s="128"/>
      <c r="BR30" s="128"/>
      <c r="BS30" s="128"/>
      <c r="BT30" s="128"/>
      <c r="BU30" s="128"/>
      <c r="BV30" s="128"/>
      <c r="BW30" s="128"/>
      <c r="BX30" s="128"/>
      <c r="BY30" s="128"/>
      <c r="BZ30" s="128"/>
      <c r="CA30" s="128"/>
      <c r="CB30" s="128"/>
      <c r="CC30" s="129">
        <f>SUM(Table25[[#This Row],[Contract Amount FY00]:[Contract Amount FY50]])</f>
        <v>348191</v>
      </c>
      <c r="CD30" s="24"/>
    </row>
    <row r="31" spans="1:82" x14ac:dyDescent="0.25">
      <c r="A31" s="107" t="s">
        <v>1981</v>
      </c>
      <c r="B31" s="125" t="s">
        <v>2057</v>
      </c>
      <c r="C31" s="107" t="s">
        <v>3191</v>
      </c>
      <c r="E31" s="26" t="str">
        <f>IFERROR(IF(VLOOKUP(Table25[[#This Row],[Contract No.]],Table3[#All],3,FALSE)="","No","Yes"),"")</f>
        <v>Yes</v>
      </c>
      <c r="F31" s="26" t="str">
        <f>IFERROR(VLOOKUP(Table25[[#This Row],[Contract No.]],Table3[#All],3,FALSE),"")</f>
        <v>NASPO</v>
      </c>
      <c r="G31" s="26" t="str">
        <f>IFERROR(IF(Table25[[#This Row],[Cooperative Purchase
(Yes/No)]]="Yes","Yes",IF(VLOOKUP(Table25[[#This Row],[Contract No.]],Table3[#All],1,FALSE)=Table25[[#This Row],[Contract No.]],"Yes","No")),"No")</f>
        <v>Yes</v>
      </c>
      <c r="H31" s="51">
        <f>IFERROR(VLOOKUP(Table25[[#This Row],[Contract No.]],Table3[#All],4,FALSE),"")</f>
        <v>43983</v>
      </c>
      <c r="I31" s="28">
        <f>IFERROR(IF(AND(MONTH(Table25[[#This Row],[Contract Start Date]])&gt;6,MONTH(Table25[[#This Row],[Contract Start Date]])&lt;=12),YEAR(Table25[[#This Row],[Contract Start Date]])+1,YEAR(Table25[[#This Row],[Contract Start Date]])),"")</f>
        <v>2020</v>
      </c>
      <c r="J31" s="108">
        <f>Table25[[#This Row],[FY Formula start]]</f>
        <v>2020</v>
      </c>
      <c r="K31" s="59" t="str">
        <f>"FY"&amp;" "&amp;Table25[[#This Row],[Year Start]]</f>
        <v>FY 2020</v>
      </c>
      <c r="L31" s="109">
        <f>IFERROR(VLOOKUP(Table25[[#This Row],[Contract No.]],Table3[#All],5,FALSE),"")</f>
        <v>46295</v>
      </c>
      <c r="M31" s="110">
        <f>IFERROR(IF(Table25[[#This Row],[Contract End Date]]="99/99/9999","No End",IF(AND(MONTH(Table25[[#This Row],[Contract End Date]])&gt;6,MONTH(Table25[[#This Row],[Contract End Date]])&lt;=12),YEAR(Table25[[#This Row],[Contract End Date]])+1,YEAR(Table25[[#This Row],[Contract End Date]]))),"")</f>
        <v>2027</v>
      </c>
      <c r="N31" s="111">
        <f>Table25[[#This Row],[FY Formula end]]</f>
        <v>2027</v>
      </c>
      <c r="O31" s="59" t="str">
        <f>IF(Table25[[#This Row],[Year End]]="No End","No End","FY"&amp;" "&amp;Table25[[#This Row],[Year End]])</f>
        <v>FY 2027</v>
      </c>
      <c r="P31" s="27"/>
      <c r="Q31" s="126">
        <f>_xlfn.IFNA(IF($B31="","",VLOOKUP($B31,'SWC Towers'!$A:$Q,$Q$2,FALSE)),"")</f>
        <v>0.1</v>
      </c>
      <c r="R31" s="106">
        <f>_xlfn.IFNA(IF($B31="","",VLOOKUP($B31,'SWC Towers'!$A:$Q,$R$2,FALSE)),"")</f>
        <v>0.1</v>
      </c>
      <c r="S31" s="106" t="str">
        <f>_xlfn.IFNA(IF($B31="","",VLOOKUP($B31,'SWC Towers'!$A:$Q,$S$2,FALSE)),"")</f>
        <v/>
      </c>
      <c r="T31" s="106" t="str">
        <f>_xlfn.IFNA(IF($B31="","",VLOOKUP($B31,'SWC Towers'!$A:$Q,$T$2,FALSE)),"")</f>
        <v/>
      </c>
      <c r="U31" s="104">
        <f>_xlfn.IFNA(IF($B31="","",VLOOKUP($B31,'SWC Towers'!$A:$Q,$U$2,FALSE)),"")</f>
        <v>0.15</v>
      </c>
      <c r="V31" s="104" t="str">
        <f>_xlfn.IFNA(IF($B31="","",VLOOKUP($B31,'SWC Towers'!$A:$Q,$V$2,FALSE)),"")</f>
        <v/>
      </c>
      <c r="W31" s="104">
        <f>_xlfn.IFNA(IF($B31="","",VLOOKUP($B31,'SWC Towers'!$A:$Q,$W$2,FALSE)),"")</f>
        <v>0.65</v>
      </c>
      <c r="X31" s="104" t="str">
        <f>_xlfn.IFNA(IF($B31="","",VLOOKUP($B31,'SWC Towers'!$A:$Q,$X$2,FALSE)),"")</f>
        <v/>
      </c>
      <c r="Y31" s="104" t="str">
        <f>_xlfn.IFNA(IF($B31="","",VLOOKUP($B31,'SWC Towers'!$A:$Q,$Y$2,FALSE)),"")</f>
        <v/>
      </c>
      <c r="Z31" s="104" t="str">
        <f>_xlfn.IFNA(IF($B31="","",VLOOKUP($B31,'SWC Towers'!$A:$Q,$Z$2,FALSE)),"")</f>
        <v/>
      </c>
      <c r="AA31" s="104" t="str">
        <f>_xlfn.IFNA(IF($B31="","",VLOOKUP($B31,'SWC Towers'!$A:$Q,$AA$2,FALSE)),"")</f>
        <v/>
      </c>
      <c r="AB31" s="106" t="str">
        <f>_xlfn.IFNA(IF($B31="","",VLOOKUP($B31,'SWC Towers'!$A:$Q,$AB$2,FALSE)),"")</f>
        <v/>
      </c>
      <c r="AC31" s="127">
        <f>SUM(Table25[[#This Row],[IT Tower: Application]:[Other/Non-IT ]])</f>
        <v>1</v>
      </c>
      <c r="AD31" s="128"/>
      <c r="AE31" s="128"/>
      <c r="AF31" s="128"/>
      <c r="AG31" s="128"/>
      <c r="AH31" s="128"/>
      <c r="AI31" s="128"/>
      <c r="AJ31" s="128"/>
      <c r="AK31" s="128"/>
      <c r="AL31" s="128"/>
      <c r="AM31" s="128"/>
      <c r="AN31" s="128"/>
      <c r="AO31" s="128"/>
      <c r="AP31" s="128"/>
      <c r="AQ31" s="128"/>
      <c r="AR31" s="128"/>
      <c r="AS31" s="128"/>
      <c r="AT31" s="128"/>
      <c r="AU31" s="128"/>
      <c r="AV31" s="128"/>
      <c r="AW31" s="128"/>
      <c r="AX31" s="128"/>
      <c r="AY31" s="128"/>
      <c r="AZ31" s="128"/>
      <c r="BA31" s="128"/>
      <c r="BB31" s="128">
        <v>47466.68</v>
      </c>
      <c r="BC31" s="128">
        <v>0</v>
      </c>
      <c r="BD31" s="128"/>
      <c r="BE31" s="128"/>
      <c r="BF31" s="128"/>
      <c r="BG31" s="128"/>
      <c r="BH31" s="128"/>
      <c r="BI31" s="128"/>
      <c r="BJ31" s="128"/>
      <c r="BK31" s="128"/>
      <c r="BL31" s="128"/>
      <c r="BM31" s="128"/>
      <c r="BN31" s="128"/>
      <c r="BO31" s="128"/>
      <c r="BP31" s="128"/>
      <c r="BQ31" s="128"/>
      <c r="BR31" s="128"/>
      <c r="BS31" s="128"/>
      <c r="BT31" s="128"/>
      <c r="BU31" s="128"/>
      <c r="BV31" s="128"/>
      <c r="BW31" s="128"/>
      <c r="BX31" s="128"/>
      <c r="BY31" s="128"/>
      <c r="BZ31" s="128"/>
      <c r="CA31" s="128"/>
      <c r="CB31" s="128"/>
      <c r="CC31" s="129">
        <f>SUM(Table25[[#This Row],[Contract Amount FY00]:[Contract Amount FY50]])</f>
        <v>47466.68</v>
      </c>
      <c r="CD31" s="24"/>
    </row>
    <row r="32" spans="1:82" x14ac:dyDescent="0.25">
      <c r="A32" s="107" t="s">
        <v>1981</v>
      </c>
      <c r="B32" s="125" t="s">
        <v>3071</v>
      </c>
      <c r="C32" s="107" t="s">
        <v>1784</v>
      </c>
      <c r="E32" s="26" t="str">
        <f>IFERROR(IF(VLOOKUP(Table25[[#This Row],[Contract No.]],Table3[#All],3,FALSE)="","No","Yes"),"")</f>
        <v>Yes</v>
      </c>
      <c r="F32" s="26" t="str">
        <f>IFERROR(VLOOKUP(Table25[[#This Row],[Contract No.]],Table3[#All],3,FALSE),"")</f>
        <v>NASPO</v>
      </c>
      <c r="G32" s="26" t="str">
        <f>IFERROR(IF(Table25[[#This Row],[Cooperative Purchase
(Yes/No)]]="Yes","Yes",IF(VLOOKUP(Table25[[#This Row],[Contract No.]],Table3[#All],1,FALSE)=Table25[[#This Row],[Contract No.]],"Yes","No")),"No")</f>
        <v>Yes</v>
      </c>
      <c r="H32" s="51">
        <f>IFERROR(VLOOKUP(Table25[[#This Row],[Contract No.]],Table3[#All],4,FALSE),"")</f>
        <v>45322</v>
      </c>
      <c r="I32" s="28">
        <f>IFERROR(IF(AND(MONTH(Table25[[#This Row],[Contract Start Date]])&gt;6,MONTH(Table25[[#This Row],[Contract Start Date]])&lt;=12),YEAR(Table25[[#This Row],[Contract Start Date]])+1,YEAR(Table25[[#This Row],[Contract Start Date]])),"")</f>
        <v>2024</v>
      </c>
      <c r="J32" s="108">
        <f>Table25[[#This Row],[FY Formula start]]</f>
        <v>2024</v>
      </c>
      <c r="K32" s="59" t="str">
        <f>"FY"&amp;" "&amp;Table25[[#This Row],[Year Start]]</f>
        <v>FY 2024</v>
      </c>
      <c r="L32" s="109">
        <f>IFERROR(VLOOKUP(Table25[[#This Row],[Contract No.]],Table3[#All],5,FALSE),"")</f>
        <v>46934</v>
      </c>
      <c r="M32" s="110">
        <f>IFERROR(IF(Table25[[#This Row],[Contract End Date]]="99/99/9999","No End",IF(AND(MONTH(Table25[[#This Row],[Contract End Date]])&gt;6,MONTH(Table25[[#This Row],[Contract End Date]])&lt;=12),YEAR(Table25[[#This Row],[Contract End Date]])+1,YEAR(Table25[[#This Row],[Contract End Date]]))),"")</f>
        <v>2028</v>
      </c>
      <c r="N32" s="111">
        <f>Table25[[#This Row],[FY Formula end]]</f>
        <v>2028</v>
      </c>
      <c r="O32" s="59" t="str">
        <f>IF(Table25[[#This Row],[Year End]]="No End","No End","FY"&amp;" "&amp;Table25[[#This Row],[Year End]])</f>
        <v>FY 2028</v>
      </c>
      <c r="P32" s="27"/>
      <c r="Q32" s="126" t="str">
        <f>_xlfn.IFNA(IF($B32="","",VLOOKUP($B32,'SWC Towers'!$A:$Q,$Q$2,FALSE)),"")</f>
        <v/>
      </c>
      <c r="R32" s="106">
        <f>_xlfn.IFNA(IF($B32="","",VLOOKUP($B32,'SWC Towers'!$A:$Q,$R$2,FALSE)),"")</f>
        <v>0.2</v>
      </c>
      <c r="S32" s="106" t="str">
        <f>_xlfn.IFNA(IF($B32="","",VLOOKUP($B32,'SWC Towers'!$A:$Q,$S$2,FALSE)),"")</f>
        <v/>
      </c>
      <c r="T32" s="106" t="str">
        <f>_xlfn.IFNA(IF($B32="","",VLOOKUP($B32,'SWC Towers'!$A:$Q,$T$2,FALSE)),"")</f>
        <v/>
      </c>
      <c r="U32" s="104">
        <f>_xlfn.IFNA(IF($B32="","",VLOOKUP($B32,'SWC Towers'!$A:$Q,$U$2,FALSE)),"")</f>
        <v>0.6</v>
      </c>
      <c r="V32" s="104" t="str">
        <f>_xlfn.IFNA(IF($B32="","",VLOOKUP($B32,'SWC Towers'!$A:$Q,$V$2,FALSE)),"")</f>
        <v/>
      </c>
      <c r="W32" s="104" t="str">
        <f>_xlfn.IFNA(IF($B32="","",VLOOKUP($B32,'SWC Towers'!$A:$Q,$W$2,FALSE)),"")</f>
        <v/>
      </c>
      <c r="X32" s="104" t="str">
        <f>_xlfn.IFNA(IF($B32="","",VLOOKUP($B32,'SWC Towers'!$A:$Q,$X$2,FALSE)),"")</f>
        <v/>
      </c>
      <c r="Y32" s="104" t="str">
        <f>_xlfn.IFNA(IF($B32="","",VLOOKUP($B32,'SWC Towers'!$A:$Q,$Y$2,FALSE)),"")</f>
        <v/>
      </c>
      <c r="Z32" s="104" t="str">
        <f>_xlfn.IFNA(IF($B32="","",VLOOKUP($B32,'SWC Towers'!$A:$Q,$Z$2,FALSE)),"")</f>
        <v/>
      </c>
      <c r="AA32" s="104">
        <f>_xlfn.IFNA(IF($B32="","",VLOOKUP($B32,'SWC Towers'!$A:$Q,$AA$2,FALSE)),"")</f>
        <v>0.2</v>
      </c>
      <c r="AB32" s="106" t="str">
        <f>_xlfn.IFNA(IF($B32="","",VLOOKUP($B32,'SWC Towers'!$A:$Q,$AB$2,FALSE)),"")</f>
        <v/>
      </c>
      <c r="AC32" s="127">
        <f>SUM(Table25[[#This Row],[IT Tower: Application]:[Other/Non-IT ]])</f>
        <v>1</v>
      </c>
      <c r="AD32" s="128"/>
      <c r="AE32" s="128"/>
      <c r="AF32" s="128"/>
      <c r="AG32" s="128"/>
      <c r="AH32" s="128"/>
      <c r="AI32" s="128"/>
      <c r="AJ32" s="128"/>
      <c r="AK32" s="128"/>
      <c r="AL32" s="128"/>
      <c r="AM32" s="128"/>
      <c r="AN32" s="128"/>
      <c r="AO32" s="128"/>
      <c r="AP32" s="128"/>
      <c r="AQ32" s="128"/>
      <c r="AR32" s="128"/>
      <c r="AS32" s="128"/>
      <c r="AT32" s="128"/>
      <c r="AU32" s="128"/>
      <c r="AV32" s="128"/>
      <c r="AW32" s="128"/>
      <c r="AX32" s="128"/>
      <c r="AY32" s="128"/>
      <c r="AZ32" s="128"/>
      <c r="BA32" s="128"/>
      <c r="BB32" s="128">
        <v>0</v>
      </c>
      <c r="BC32" s="128">
        <v>329</v>
      </c>
      <c r="BD32" s="128"/>
      <c r="BE32" s="128"/>
      <c r="BF32" s="128"/>
      <c r="BG32" s="128"/>
      <c r="BH32" s="128"/>
      <c r="BI32" s="128"/>
      <c r="BJ32" s="128"/>
      <c r="BK32" s="128"/>
      <c r="BL32" s="128"/>
      <c r="BM32" s="128"/>
      <c r="BN32" s="128"/>
      <c r="BO32" s="128"/>
      <c r="BP32" s="128"/>
      <c r="BQ32" s="128"/>
      <c r="BR32" s="128"/>
      <c r="BS32" s="128"/>
      <c r="BT32" s="128"/>
      <c r="BU32" s="128"/>
      <c r="BV32" s="128"/>
      <c r="BW32" s="128"/>
      <c r="BX32" s="128"/>
      <c r="BY32" s="128"/>
      <c r="BZ32" s="128"/>
      <c r="CA32" s="128"/>
      <c r="CB32" s="128"/>
      <c r="CC32" s="129">
        <f>SUM(Table25[[#This Row],[Contract Amount FY00]:[Contract Amount FY50]])</f>
        <v>329</v>
      </c>
      <c r="CD32" s="24"/>
    </row>
    <row r="33" spans="1:82" x14ac:dyDescent="0.25">
      <c r="A33" s="107" t="s">
        <v>1981</v>
      </c>
      <c r="B33" s="125" t="s">
        <v>3071</v>
      </c>
      <c r="C33" s="107" t="s">
        <v>276</v>
      </c>
      <c r="E33" s="26" t="str">
        <f>IFERROR(IF(VLOOKUP(Table25[[#This Row],[Contract No.]],Table3[#All],3,FALSE)="","No","Yes"),"")</f>
        <v>Yes</v>
      </c>
      <c r="F33" s="26" t="str">
        <f>IFERROR(VLOOKUP(Table25[[#This Row],[Contract No.]],Table3[#All],3,FALSE),"")</f>
        <v>NASPO</v>
      </c>
      <c r="G33" s="26" t="str">
        <f>IFERROR(IF(Table25[[#This Row],[Cooperative Purchase
(Yes/No)]]="Yes","Yes",IF(VLOOKUP(Table25[[#This Row],[Contract No.]],Table3[#All],1,FALSE)=Table25[[#This Row],[Contract No.]],"Yes","No")),"No")</f>
        <v>Yes</v>
      </c>
      <c r="H33" s="51">
        <f>IFERROR(VLOOKUP(Table25[[#This Row],[Contract No.]],Table3[#All],4,FALSE),"")</f>
        <v>45322</v>
      </c>
      <c r="I33" s="28">
        <f>IFERROR(IF(AND(MONTH(Table25[[#This Row],[Contract Start Date]])&gt;6,MONTH(Table25[[#This Row],[Contract Start Date]])&lt;=12),YEAR(Table25[[#This Row],[Contract Start Date]])+1,YEAR(Table25[[#This Row],[Contract Start Date]])),"")</f>
        <v>2024</v>
      </c>
      <c r="J33" s="108">
        <f>Table25[[#This Row],[FY Formula start]]</f>
        <v>2024</v>
      </c>
      <c r="K33" s="59" t="str">
        <f>"FY"&amp;" "&amp;Table25[[#This Row],[Year Start]]</f>
        <v>FY 2024</v>
      </c>
      <c r="L33" s="109">
        <f>IFERROR(VLOOKUP(Table25[[#This Row],[Contract No.]],Table3[#All],5,FALSE),"")</f>
        <v>46934</v>
      </c>
      <c r="M33" s="110">
        <f>IFERROR(IF(Table25[[#This Row],[Contract End Date]]="99/99/9999","No End",IF(AND(MONTH(Table25[[#This Row],[Contract End Date]])&gt;6,MONTH(Table25[[#This Row],[Contract End Date]])&lt;=12),YEAR(Table25[[#This Row],[Contract End Date]])+1,YEAR(Table25[[#This Row],[Contract End Date]]))),"")</f>
        <v>2028</v>
      </c>
      <c r="N33" s="111">
        <f>Table25[[#This Row],[FY Formula end]]</f>
        <v>2028</v>
      </c>
      <c r="O33" s="59" t="str">
        <f>IF(Table25[[#This Row],[Year End]]="No End","No End","FY"&amp;" "&amp;Table25[[#This Row],[Year End]])</f>
        <v>FY 2028</v>
      </c>
      <c r="P33" s="27"/>
      <c r="Q33" s="126" t="str">
        <f>_xlfn.IFNA(IF($B33="","",VLOOKUP($B33,'SWC Towers'!$A:$Q,$Q$2,FALSE)),"")</f>
        <v/>
      </c>
      <c r="R33" s="106">
        <f>_xlfn.IFNA(IF($B33="","",VLOOKUP($B33,'SWC Towers'!$A:$Q,$R$2,FALSE)),"")</f>
        <v>0.2</v>
      </c>
      <c r="S33" s="106" t="str">
        <f>_xlfn.IFNA(IF($B33="","",VLOOKUP($B33,'SWC Towers'!$A:$Q,$S$2,FALSE)),"")</f>
        <v/>
      </c>
      <c r="T33" s="106" t="str">
        <f>_xlfn.IFNA(IF($B33="","",VLOOKUP($B33,'SWC Towers'!$A:$Q,$T$2,FALSE)),"")</f>
        <v/>
      </c>
      <c r="U33" s="104">
        <f>_xlfn.IFNA(IF($B33="","",VLOOKUP($B33,'SWC Towers'!$A:$Q,$U$2,FALSE)),"")</f>
        <v>0.6</v>
      </c>
      <c r="V33" s="104" t="str">
        <f>_xlfn.IFNA(IF($B33="","",VLOOKUP($B33,'SWC Towers'!$A:$Q,$V$2,FALSE)),"")</f>
        <v/>
      </c>
      <c r="W33" s="104" t="str">
        <f>_xlfn.IFNA(IF($B33="","",VLOOKUP($B33,'SWC Towers'!$A:$Q,$W$2,FALSE)),"")</f>
        <v/>
      </c>
      <c r="X33" s="104" t="str">
        <f>_xlfn.IFNA(IF($B33="","",VLOOKUP($B33,'SWC Towers'!$A:$Q,$X$2,FALSE)),"")</f>
        <v/>
      </c>
      <c r="Y33" s="104" t="str">
        <f>_xlfn.IFNA(IF($B33="","",VLOOKUP($B33,'SWC Towers'!$A:$Q,$Y$2,FALSE)),"")</f>
        <v/>
      </c>
      <c r="Z33" s="104" t="str">
        <f>_xlfn.IFNA(IF($B33="","",VLOOKUP($B33,'SWC Towers'!$A:$Q,$Z$2,FALSE)),"")</f>
        <v/>
      </c>
      <c r="AA33" s="104">
        <f>_xlfn.IFNA(IF($B33="","",VLOOKUP($B33,'SWC Towers'!$A:$Q,$AA$2,FALSE)),"")</f>
        <v>0.2</v>
      </c>
      <c r="AB33" s="106" t="str">
        <f>_xlfn.IFNA(IF($B33="","",VLOOKUP($B33,'SWC Towers'!$A:$Q,$AB$2,FALSE)),"")</f>
        <v/>
      </c>
      <c r="AC33" s="127">
        <f>SUM(Table25[[#This Row],[IT Tower: Application]:[Other/Non-IT ]])</f>
        <v>1</v>
      </c>
      <c r="AD33" s="128"/>
      <c r="AE33" s="128"/>
      <c r="AF33" s="128"/>
      <c r="AG33" s="128"/>
      <c r="AH33" s="128"/>
      <c r="AI33" s="128"/>
      <c r="AJ33" s="128"/>
      <c r="AK33" s="128"/>
      <c r="AL33" s="128"/>
      <c r="AM33" s="128"/>
      <c r="AN33" s="128"/>
      <c r="AO33" s="128"/>
      <c r="AP33" s="128"/>
      <c r="AQ33" s="128"/>
      <c r="AR33" s="128"/>
      <c r="AS33" s="128"/>
      <c r="AT33" s="128"/>
      <c r="AU33" s="128"/>
      <c r="AV33" s="128"/>
      <c r="AW33" s="128"/>
      <c r="AX33" s="128"/>
      <c r="AY33" s="128"/>
      <c r="AZ33" s="128"/>
      <c r="BA33" s="128"/>
      <c r="BB33" s="128">
        <v>734929</v>
      </c>
      <c r="BC33" s="128">
        <v>251572</v>
      </c>
      <c r="BD33" s="128"/>
      <c r="BE33" s="128"/>
      <c r="BF33" s="128"/>
      <c r="BG33" s="128"/>
      <c r="BH33" s="128"/>
      <c r="BI33" s="128"/>
      <c r="BJ33" s="128"/>
      <c r="BK33" s="128"/>
      <c r="BL33" s="128"/>
      <c r="BM33" s="128"/>
      <c r="BN33" s="128"/>
      <c r="BO33" s="128"/>
      <c r="BP33" s="128"/>
      <c r="BQ33" s="128"/>
      <c r="BR33" s="128"/>
      <c r="BS33" s="128"/>
      <c r="BT33" s="128"/>
      <c r="BU33" s="128"/>
      <c r="BV33" s="128"/>
      <c r="BW33" s="128"/>
      <c r="BX33" s="128"/>
      <c r="BY33" s="128"/>
      <c r="BZ33" s="128"/>
      <c r="CA33" s="128"/>
      <c r="CB33" s="128"/>
      <c r="CC33" s="129">
        <f>SUM(Table25[[#This Row],[Contract Amount FY00]:[Contract Amount FY50]])</f>
        <v>986501</v>
      </c>
      <c r="CD33" s="24"/>
    </row>
    <row r="34" spans="1:82" x14ac:dyDescent="0.25">
      <c r="A34" s="107" t="s">
        <v>1981</v>
      </c>
      <c r="B34" s="125" t="s">
        <v>3071</v>
      </c>
      <c r="C34" s="107" t="s">
        <v>375</v>
      </c>
      <c r="E34" s="26" t="str">
        <f>IFERROR(IF(VLOOKUP(Table25[[#This Row],[Contract No.]],Table3[#All],3,FALSE)="","No","Yes"),"")</f>
        <v>Yes</v>
      </c>
      <c r="F34" s="26" t="str">
        <f>IFERROR(VLOOKUP(Table25[[#This Row],[Contract No.]],Table3[#All],3,FALSE),"")</f>
        <v>NASPO</v>
      </c>
      <c r="G34" s="26" t="str">
        <f>IFERROR(IF(Table25[[#This Row],[Cooperative Purchase
(Yes/No)]]="Yes","Yes",IF(VLOOKUP(Table25[[#This Row],[Contract No.]],Table3[#All],1,FALSE)=Table25[[#This Row],[Contract No.]],"Yes","No")),"No")</f>
        <v>Yes</v>
      </c>
      <c r="H34" s="51">
        <f>IFERROR(VLOOKUP(Table25[[#This Row],[Contract No.]],Table3[#All],4,FALSE),"")</f>
        <v>45322</v>
      </c>
      <c r="I34" s="28">
        <f>IFERROR(IF(AND(MONTH(Table25[[#This Row],[Contract Start Date]])&gt;6,MONTH(Table25[[#This Row],[Contract Start Date]])&lt;=12),YEAR(Table25[[#This Row],[Contract Start Date]])+1,YEAR(Table25[[#This Row],[Contract Start Date]])),"")</f>
        <v>2024</v>
      </c>
      <c r="J34" s="108">
        <f>Table25[[#This Row],[FY Formula start]]</f>
        <v>2024</v>
      </c>
      <c r="K34" s="59" t="str">
        <f>"FY"&amp;" "&amp;Table25[[#This Row],[Year Start]]</f>
        <v>FY 2024</v>
      </c>
      <c r="L34" s="109">
        <f>IFERROR(VLOOKUP(Table25[[#This Row],[Contract No.]],Table3[#All],5,FALSE),"")</f>
        <v>46934</v>
      </c>
      <c r="M34" s="110">
        <f>IFERROR(IF(Table25[[#This Row],[Contract End Date]]="99/99/9999","No End",IF(AND(MONTH(Table25[[#This Row],[Contract End Date]])&gt;6,MONTH(Table25[[#This Row],[Contract End Date]])&lt;=12),YEAR(Table25[[#This Row],[Contract End Date]])+1,YEAR(Table25[[#This Row],[Contract End Date]]))),"")</f>
        <v>2028</v>
      </c>
      <c r="N34" s="111">
        <f>Table25[[#This Row],[FY Formula end]]</f>
        <v>2028</v>
      </c>
      <c r="O34" s="59" t="str">
        <f>IF(Table25[[#This Row],[Year End]]="No End","No End","FY"&amp;" "&amp;Table25[[#This Row],[Year End]])</f>
        <v>FY 2028</v>
      </c>
      <c r="P34" s="27"/>
      <c r="Q34" s="126" t="str">
        <f>_xlfn.IFNA(IF($B34="","",VLOOKUP($B34,'SWC Towers'!$A:$Q,$Q$2,FALSE)),"")</f>
        <v/>
      </c>
      <c r="R34" s="106">
        <f>_xlfn.IFNA(IF($B34="","",VLOOKUP($B34,'SWC Towers'!$A:$Q,$R$2,FALSE)),"")</f>
        <v>0.2</v>
      </c>
      <c r="S34" s="106" t="str">
        <f>_xlfn.IFNA(IF($B34="","",VLOOKUP($B34,'SWC Towers'!$A:$Q,$S$2,FALSE)),"")</f>
        <v/>
      </c>
      <c r="T34" s="106" t="str">
        <f>_xlfn.IFNA(IF($B34="","",VLOOKUP($B34,'SWC Towers'!$A:$Q,$T$2,FALSE)),"")</f>
        <v/>
      </c>
      <c r="U34" s="104">
        <f>_xlfn.IFNA(IF($B34="","",VLOOKUP($B34,'SWC Towers'!$A:$Q,$U$2,FALSE)),"")</f>
        <v>0.6</v>
      </c>
      <c r="V34" s="104" t="str">
        <f>_xlfn.IFNA(IF($B34="","",VLOOKUP($B34,'SWC Towers'!$A:$Q,$V$2,FALSE)),"")</f>
        <v/>
      </c>
      <c r="W34" s="104" t="str">
        <f>_xlfn.IFNA(IF($B34="","",VLOOKUP($B34,'SWC Towers'!$A:$Q,$W$2,FALSE)),"")</f>
        <v/>
      </c>
      <c r="X34" s="104" t="str">
        <f>_xlfn.IFNA(IF($B34="","",VLOOKUP($B34,'SWC Towers'!$A:$Q,$X$2,FALSE)),"")</f>
        <v/>
      </c>
      <c r="Y34" s="104" t="str">
        <f>_xlfn.IFNA(IF($B34="","",VLOOKUP($B34,'SWC Towers'!$A:$Q,$Y$2,FALSE)),"")</f>
        <v/>
      </c>
      <c r="Z34" s="104" t="str">
        <f>_xlfn.IFNA(IF($B34="","",VLOOKUP($B34,'SWC Towers'!$A:$Q,$Z$2,FALSE)),"")</f>
        <v/>
      </c>
      <c r="AA34" s="104">
        <f>_xlfn.IFNA(IF($B34="","",VLOOKUP($B34,'SWC Towers'!$A:$Q,$AA$2,FALSE)),"")</f>
        <v>0.2</v>
      </c>
      <c r="AB34" s="106" t="str">
        <f>_xlfn.IFNA(IF($B34="","",VLOOKUP($B34,'SWC Towers'!$A:$Q,$AB$2,FALSE)),"")</f>
        <v/>
      </c>
      <c r="AC34" s="127">
        <f>SUM(Table25[[#This Row],[IT Tower: Application]:[Other/Non-IT ]])</f>
        <v>1</v>
      </c>
      <c r="AD34" s="128"/>
      <c r="AE34" s="128"/>
      <c r="AF34" s="128"/>
      <c r="AG34" s="128"/>
      <c r="AH34" s="128"/>
      <c r="AI34" s="128"/>
      <c r="AJ34" s="128"/>
      <c r="AK34" s="128"/>
      <c r="AL34" s="128"/>
      <c r="AM34" s="128"/>
      <c r="AN34" s="128"/>
      <c r="AO34" s="128"/>
      <c r="AP34" s="128"/>
      <c r="AQ34" s="128"/>
      <c r="AR34" s="128"/>
      <c r="AS34" s="128"/>
      <c r="AT34" s="128"/>
      <c r="AU34" s="128"/>
      <c r="AV34" s="128"/>
      <c r="AW34" s="128"/>
      <c r="AX34" s="128"/>
      <c r="AY34" s="128"/>
      <c r="AZ34" s="128"/>
      <c r="BA34" s="128"/>
      <c r="BB34" s="128">
        <v>10932</v>
      </c>
      <c r="BC34" s="128">
        <v>89755</v>
      </c>
      <c r="BD34" s="128"/>
      <c r="BE34" s="128"/>
      <c r="BF34" s="128"/>
      <c r="BG34" s="128"/>
      <c r="BH34" s="128"/>
      <c r="BI34" s="128"/>
      <c r="BJ34" s="128"/>
      <c r="BK34" s="128"/>
      <c r="BL34" s="128"/>
      <c r="BM34" s="128"/>
      <c r="BN34" s="128"/>
      <c r="BO34" s="128"/>
      <c r="BP34" s="128"/>
      <c r="BQ34" s="128"/>
      <c r="BR34" s="128"/>
      <c r="BS34" s="128"/>
      <c r="BT34" s="128"/>
      <c r="BU34" s="128"/>
      <c r="BV34" s="128"/>
      <c r="BW34" s="128"/>
      <c r="BX34" s="128"/>
      <c r="BY34" s="128"/>
      <c r="BZ34" s="128"/>
      <c r="CA34" s="128"/>
      <c r="CB34" s="128"/>
      <c r="CC34" s="129">
        <f>SUM(Table25[[#This Row],[Contract Amount FY00]:[Contract Amount FY50]])</f>
        <v>100687</v>
      </c>
      <c r="CD34" s="24"/>
    </row>
    <row r="35" spans="1:82" x14ac:dyDescent="0.25">
      <c r="A35" s="107" t="s">
        <v>1981</v>
      </c>
      <c r="B35" s="125" t="s">
        <v>3071</v>
      </c>
      <c r="C35" s="107" t="s">
        <v>282</v>
      </c>
      <c r="E35" s="26" t="str">
        <f>IFERROR(IF(VLOOKUP(Table25[[#This Row],[Contract No.]],Table3[#All],3,FALSE)="","No","Yes"),"")</f>
        <v>Yes</v>
      </c>
      <c r="F35" s="26" t="str">
        <f>IFERROR(VLOOKUP(Table25[[#This Row],[Contract No.]],Table3[#All],3,FALSE),"")</f>
        <v>NASPO</v>
      </c>
      <c r="G35" s="26" t="str">
        <f>IFERROR(IF(Table25[[#This Row],[Cooperative Purchase
(Yes/No)]]="Yes","Yes",IF(VLOOKUP(Table25[[#This Row],[Contract No.]],Table3[#All],1,FALSE)=Table25[[#This Row],[Contract No.]],"Yes","No")),"No")</f>
        <v>Yes</v>
      </c>
      <c r="H35" s="51">
        <f>IFERROR(VLOOKUP(Table25[[#This Row],[Contract No.]],Table3[#All],4,FALSE),"")</f>
        <v>45322</v>
      </c>
      <c r="I35" s="28">
        <f>IFERROR(IF(AND(MONTH(Table25[[#This Row],[Contract Start Date]])&gt;6,MONTH(Table25[[#This Row],[Contract Start Date]])&lt;=12),YEAR(Table25[[#This Row],[Contract Start Date]])+1,YEAR(Table25[[#This Row],[Contract Start Date]])),"")</f>
        <v>2024</v>
      </c>
      <c r="J35" s="108">
        <f>Table25[[#This Row],[FY Formula start]]</f>
        <v>2024</v>
      </c>
      <c r="K35" s="59" t="str">
        <f>"FY"&amp;" "&amp;Table25[[#This Row],[Year Start]]</f>
        <v>FY 2024</v>
      </c>
      <c r="L35" s="109">
        <f>IFERROR(VLOOKUP(Table25[[#This Row],[Contract No.]],Table3[#All],5,FALSE),"")</f>
        <v>46934</v>
      </c>
      <c r="M35" s="110">
        <f>IFERROR(IF(Table25[[#This Row],[Contract End Date]]="99/99/9999","No End",IF(AND(MONTH(Table25[[#This Row],[Contract End Date]])&gt;6,MONTH(Table25[[#This Row],[Contract End Date]])&lt;=12),YEAR(Table25[[#This Row],[Contract End Date]])+1,YEAR(Table25[[#This Row],[Contract End Date]]))),"")</f>
        <v>2028</v>
      </c>
      <c r="N35" s="111">
        <f>Table25[[#This Row],[FY Formula end]]</f>
        <v>2028</v>
      </c>
      <c r="O35" s="59" t="str">
        <f>IF(Table25[[#This Row],[Year End]]="No End","No End","FY"&amp;" "&amp;Table25[[#This Row],[Year End]])</f>
        <v>FY 2028</v>
      </c>
      <c r="P35" s="27"/>
      <c r="Q35" s="126" t="str">
        <f>_xlfn.IFNA(IF($B35="","",VLOOKUP($B35,'SWC Towers'!$A:$Q,$Q$2,FALSE)),"")</f>
        <v/>
      </c>
      <c r="R35" s="106">
        <f>_xlfn.IFNA(IF($B35="","",VLOOKUP($B35,'SWC Towers'!$A:$Q,$R$2,FALSE)),"")</f>
        <v>0.2</v>
      </c>
      <c r="S35" s="106" t="str">
        <f>_xlfn.IFNA(IF($B35="","",VLOOKUP($B35,'SWC Towers'!$A:$Q,$S$2,FALSE)),"")</f>
        <v/>
      </c>
      <c r="T35" s="106" t="str">
        <f>_xlfn.IFNA(IF($B35="","",VLOOKUP($B35,'SWC Towers'!$A:$Q,$T$2,FALSE)),"")</f>
        <v/>
      </c>
      <c r="U35" s="104">
        <f>_xlfn.IFNA(IF($B35="","",VLOOKUP($B35,'SWC Towers'!$A:$Q,$U$2,FALSE)),"")</f>
        <v>0.6</v>
      </c>
      <c r="V35" s="104" t="str">
        <f>_xlfn.IFNA(IF($B35="","",VLOOKUP($B35,'SWC Towers'!$A:$Q,$V$2,FALSE)),"")</f>
        <v/>
      </c>
      <c r="W35" s="104" t="str">
        <f>_xlfn.IFNA(IF($B35="","",VLOOKUP($B35,'SWC Towers'!$A:$Q,$W$2,FALSE)),"")</f>
        <v/>
      </c>
      <c r="X35" s="104" t="str">
        <f>_xlfn.IFNA(IF($B35="","",VLOOKUP($B35,'SWC Towers'!$A:$Q,$X$2,FALSE)),"")</f>
        <v/>
      </c>
      <c r="Y35" s="104" t="str">
        <f>_xlfn.IFNA(IF($B35="","",VLOOKUP($B35,'SWC Towers'!$A:$Q,$Y$2,FALSE)),"")</f>
        <v/>
      </c>
      <c r="Z35" s="104" t="str">
        <f>_xlfn.IFNA(IF($B35="","",VLOOKUP($B35,'SWC Towers'!$A:$Q,$Z$2,FALSE)),"")</f>
        <v/>
      </c>
      <c r="AA35" s="104">
        <f>_xlfn.IFNA(IF($B35="","",VLOOKUP($B35,'SWC Towers'!$A:$Q,$AA$2,FALSE)),"")</f>
        <v>0.2</v>
      </c>
      <c r="AB35" s="106" t="str">
        <f>_xlfn.IFNA(IF($B35="","",VLOOKUP($B35,'SWC Towers'!$A:$Q,$AB$2,FALSE)),"")</f>
        <v/>
      </c>
      <c r="AC35" s="127">
        <f>SUM(Table25[[#This Row],[IT Tower: Application]:[Other/Non-IT ]])</f>
        <v>1</v>
      </c>
      <c r="AD35" s="128"/>
      <c r="AE35" s="128"/>
      <c r="AF35" s="128"/>
      <c r="AG35" s="128"/>
      <c r="AH35" s="128"/>
      <c r="AI35" s="128"/>
      <c r="AJ35" s="128"/>
      <c r="AK35" s="128"/>
      <c r="AL35" s="128"/>
      <c r="AM35" s="128"/>
      <c r="AN35" s="128"/>
      <c r="AO35" s="128"/>
      <c r="AP35" s="128"/>
      <c r="AQ35" s="128"/>
      <c r="AR35" s="128"/>
      <c r="AS35" s="128"/>
      <c r="AT35" s="128"/>
      <c r="AU35" s="128"/>
      <c r="AV35" s="128"/>
      <c r="AW35" s="128"/>
      <c r="AX35" s="128"/>
      <c r="AY35" s="128"/>
      <c r="AZ35" s="128"/>
      <c r="BA35" s="128"/>
      <c r="BB35" s="128">
        <v>1144</v>
      </c>
      <c r="BC35" s="128">
        <v>0</v>
      </c>
      <c r="BD35" s="128"/>
      <c r="BE35" s="128"/>
      <c r="BF35" s="128"/>
      <c r="BG35" s="128"/>
      <c r="BH35" s="128"/>
      <c r="BI35" s="128"/>
      <c r="BJ35" s="128"/>
      <c r="BK35" s="128"/>
      <c r="BL35" s="128"/>
      <c r="BM35" s="128"/>
      <c r="BN35" s="128"/>
      <c r="BO35" s="128"/>
      <c r="BP35" s="128"/>
      <c r="BQ35" s="128"/>
      <c r="BR35" s="128"/>
      <c r="BS35" s="128"/>
      <c r="BT35" s="128"/>
      <c r="BU35" s="128"/>
      <c r="BV35" s="128"/>
      <c r="BW35" s="128"/>
      <c r="BX35" s="128"/>
      <c r="BY35" s="128"/>
      <c r="BZ35" s="128"/>
      <c r="CA35" s="128"/>
      <c r="CB35" s="128"/>
      <c r="CC35" s="129">
        <f>SUM(Table25[[#This Row],[Contract Amount FY00]:[Contract Amount FY50]])</f>
        <v>1144</v>
      </c>
      <c r="CD35" s="24"/>
    </row>
    <row r="36" spans="1:82" x14ac:dyDescent="0.25">
      <c r="A36" s="107" t="s">
        <v>1981</v>
      </c>
      <c r="B36" s="125" t="s">
        <v>2245</v>
      </c>
      <c r="C36" s="107" t="s">
        <v>3131</v>
      </c>
      <c r="E36" s="26" t="str">
        <f>IFERROR(IF(VLOOKUP(Table25[[#This Row],[Contract No.]],Table3[#All],3,FALSE)="","No","Yes"),"")</f>
        <v>No</v>
      </c>
      <c r="F36" s="26" t="str">
        <f>IFERROR(VLOOKUP(Table25[[#This Row],[Contract No.]],Table3[#All],3,FALSE),"")</f>
        <v/>
      </c>
      <c r="G36" s="26" t="str">
        <f>IFERROR(IF(Table25[[#This Row],[Cooperative Purchase
(Yes/No)]]="Yes","Yes",IF(VLOOKUP(Table25[[#This Row],[Contract No.]],Table3[#All],1,FALSE)=Table25[[#This Row],[Contract No.]],"Yes","No")),"No")</f>
        <v>Yes</v>
      </c>
      <c r="H36" s="51">
        <f>IFERROR(VLOOKUP(Table25[[#This Row],[Contract No.]],Table3[#All],4,FALSE),"")</f>
        <v>43952</v>
      </c>
      <c r="I36" s="28">
        <f>IFERROR(IF(AND(MONTH(Table25[[#This Row],[Contract Start Date]])&gt;6,MONTH(Table25[[#This Row],[Contract Start Date]])&lt;=12),YEAR(Table25[[#This Row],[Contract Start Date]])+1,YEAR(Table25[[#This Row],[Contract Start Date]])),"")</f>
        <v>2020</v>
      </c>
      <c r="J36" s="108">
        <f>Table25[[#This Row],[FY Formula start]]</f>
        <v>2020</v>
      </c>
      <c r="K36" s="59" t="str">
        <f>"FY"&amp;" "&amp;Table25[[#This Row],[Year Start]]</f>
        <v>FY 2020</v>
      </c>
      <c r="L36" s="109">
        <f>IFERROR(VLOOKUP(Table25[[#This Row],[Contract No.]],Table3[#All],5,FALSE),"")</f>
        <v>46203</v>
      </c>
      <c r="M36" s="110">
        <f>IFERROR(IF(Table25[[#This Row],[Contract End Date]]="99/99/9999","No End",IF(AND(MONTH(Table25[[#This Row],[Contract End Date]])&gt;6,MONTH(Table25[[#This Row],[Contract End Date]])&lt;=12),YEAR(Table25[[#This Row],[Contract End Date]])+1,YEAR(Table25[[#This Row],[Contract End Date]]))),"")</f>
        <v>2026</v>
      </c>
      <c r="N36" s="111">
        <f>Table25[[#This Row],[FY Formula end]]</f>
        <v>2026</v>
      </c>
      <c r="O36" s="59" t="str">
        <f>IF(Table25[[#This Row],[Year End]]="No End","No End","FY"&amp;" "&amp;Table25[[#This Row],[Year End]])</f>
        <v>FY 2026</v>
      </c>
      <c r="P36" s="27"/>
      <c r="Q36" s="126" t="str">
        <f>_xlfn.IFNA(IF($B36="","",VLOOKUP($B36,'SWC Towers'!$A:$Q,$Q$2,FALSE)),"")</f>
        <v/>
      </c>
      <c r="R36" s="106" t="str">
        <f>_xlfn.IFNA(IF($B36="","",VLOOKUP($B36,'SWC Towers'!$A:$Q,$R$2,FALSE)),"")</f>
        <v/>
      </c>
      <c r="S36" s="106" t="str">
        <f>_xlfn.IFNA(IF($B36="","",VLOOKUP($B36,'SWC Towers'!$A:$Q,$S$2,FALSE)),"")</f>
        <v/>
      </c>
      <c r="T36" s="106" t="str">
        <f>_xlfn.IFNA(IF($B36="","",VLOOKUP($B36,'SWC Towers'!$A:$Q,$T$2,FALSE)),"")</f>
        <v/>
      </c>
      <c r="U36" s="104">
        <f>_xlfn.IFNA(IF($B36="","",VLOOKUP($B36,'SWC Towers'!$A:$Q,$U$2,FALSE)),"")</f>
        <v>0.1</v>
      </c>
      <c r="V36" s="104" t="str">
        <f>_xlfn.IFNA(IF($B36="","",VLOOKUP($B36,'SWC Towers'!$A:$Q,$V$2,FALSE)),"")</f>
        <v/>
      </c>
      <c r="W36" s="104" t="str">
        <f>_xlfn.IFNA(IF($B36="","",VLOOKUP($B36,'SWC Towers'!$A:$Q,$W$2,FALSE)),"")</f>
        <v/>
      </c>
      <c r="X36" s="104" t="str">
        <f>_xlfn.IFNA(IF($B36="","",VLOOKUP($B36,'SWC Towers'!$A:$Q,$X$2,FALSE)),"")</f>
        <v/>
      </c>
      <c r="Y36" s="104" t="str">
        <f>_xlfn.IFNA(IF($B36="","",VLOOKUP($B36,'SWC Towers'!$A:$Q,$Y$2,FALSE)),"")</f>
        <v/>
      </c>
      <c r="Z36" s="104" t="str">
        <f>_xlfn.IFNA(IF($B36="","",VLOOKUP($B36,'SWC Towers'!$A:$Q,$Z$2,FALSE)),"")</f>
        <v/>
      </c>
      <c r="AA36" s="104" t="str">
        <f>_xlfn.IFNA(IF($B36="","",VLOOKUP($B36,'SWC Towers'!$A:$Q,$AA$2,FALSE)),"")</f>
        <v/>
      </c>
      <c r="AB36" s="106">
        <f>_xlfn.IFNA(IF($B36="","",VLOOKUP($B36,'SWC Towers'!$A:$Q,$AB$2,FALSE)),"")</f>
        <v>0.9</v>
      </c>
      <c r="AC36" s="127">
        <f>SUM(Table25[[#This Row],[IT Tower: Application]:[Other/Non-IT ]])</f>
        <v>1</v>
      </c>
      <c r="AD36" s="128"/>
      <c r="AE36" s="128"/>
      <c r="AF36" s="128"/>
      <c r="AG36" s="128"/>
      <c r="AH36" s="128"/>
      <c r="AI36" s="128"/>
      <c r="AJ36" s="128"/>
      <c r="AK36" s="128"/>
      <c r="AL36" s="128"/>
      <c r="AM36" s="128"/>
      <c r="AN36" s="128"/>
      <c r="AO36" s="128"/>
      <c r="AP36" s="128"/>
      <c r="AQ36" s="128"/>
      <c r="AR36" s="128"/>
      <c r="AS36" s="128"/>
      <c r="AT36" s="128"/>
      <c r="AU36" s="128"/>
      <c r="AV36" s="128"/>
      <c r="AW36" s="128"/>
      <c r="AX36" s="128"/>
      <c r="AY36" s="128"/>
      <c r="AZ36" s="128">
        <v>0</v>
      </c>
      <c r="BA36" s="128">
        <v>30985</v>
      </c>
      <c r="BB36" s="128">
        <v>35018</v>
      </c>
      <c r="BC36" s="128">
        <v>31644</v>
      </c>
      <c r="BD36" s="128"/>
      <c r="BE36" s="128"/>
      <c r="BF36" s="128"/>
      <c r="BG36" s="128"/>
      <c r="BH36" s="128"/>
      <c r="BI36" s="128"/>
      <c r="BJ36" s="128"/>
      <c r="BK36" s="128"/>
      <c r="BL36" s="128"/>
      <c r="BM36" s="128"/>
      <c r="BN36" s="128"/>
      <c r="BO36" s="128"/>
      <c r="BP36" s="128"/>
      <c r="BQ36" s="128"/>
      <c r="BR36" s="128"/>
      <c r="BS36" s="128"/>
      <c r="BT36" s="128"/>
      <c r="BU36" s="128"/>
      <c r="BV36" s="128"/>
      <c r="BW36" s="128"/>
      <c r="BX36" s="128"/>
      <c r="BY36" s="128"/>
      <c r="BZ36" s="128"/>
      <c r="CA36" s="128"/>
      <c r="CB36" s="128"/>
      <c r="CC36" s="129">
        <f>SUM(Table25[[#This Row],[Contract Amount FY00]:[Contract Amount FY50]])</f>
        <v>97647</v>
      </c>
      <c r="CD36" s="24"/>
    </row>
    <row r="37" spans="1:82" x14ac:dyDescent="0.25">
      <c r="A37" s="107" t="s">
        <v>1981</v>
      </c>
      <c r="B37" s="125" t="s">
        <v>2245</v>
      </c>
      <c r="C37" s="107" t="s">
        <v>3192</v>
      </c>
      <c r="E37" s="26" t="str">
        <f>IFERROR(IF(VLOOKUP(Table25[[#This Row],[Contract No.]],Table3[#All],3,FALSE)="","No","Yes"),"")</f>
        <v>No</v>
      </c>
      <c r="F37" s="26" t="str">
        <f>IFERROR(VLOOKUP(Table25[[#This Row],[Contract No.]],Table3[#All],3,FALSE),"")</f>
        <v/>
      </c>
      <c r="G37" s="26" t="str">
        <f>IFERROR(IF(Table25[[#This Row],[Cooperative Purchase
(Yes/No)]]="Yes","Yes",IF(VLOOKUP(Table25[[#This Row],[Contract No.]],Table3[#All],1,FALSE)=Table25[[#This Row],[Contract No.]],"Yes","No")),"No")</f>
        <v>Yes</v>
      </c>
      <c r="H37" s="51">
        <f>IFERROR(VLOOKUP(Table25[[#This Row],[Contract No.]],Table3[#All],4,FALSE),"")</f>
        <v>43952</v>
      </c>
      <c r="I37" s="28">
        <f>IFERROR(IF(AND(MONTH(Table25[[#This Row],[Contract Start Date]])&gt;6,MONTH(Table25[[#This Row],[Contract Start Date]])&lt;=12),YEAR(Table25[[#This Row],[Contract Start Date]])+1,YEAR(Table25[[#This Row],[Contract Start Date]])),"")</f>
        <v>2020</v>
      </c>
      <c r="J37" s="108">
        <f>Table25[[#This Row],[FY Formula start]]</f>
        <v>2020</v>
      </c>
      <c r="K37" s="59" t="str">
        <f>"FY"&amp;" "&amp;Table25[[#This Row],[Year Start]]</f>
        <v>FY 2020</v>
      </c>
      <c r="L37" s="109">
        <f>IFERROR(VLOOKUP(Table25[[#This Row],[Contract No.]],Table3[#All],5,FALSE),"")</f>
        <v>46203</v>
      </c>
      <c r="M37" s="110">
        <f>IFERROR(IF(Table25[[#This Row],[Contract End Date]]="99/99/9999","No End",IF(AND(MONTH(Table25[[#This Row],[Contract End Date]])&gt;6,MONTH(Table25[[#This Row],[Contract End Date]])&lt;=12),YEAR(Table25[[#This Row],[Contract End Date]])+1,YEAR(Table25[[#This Row],[Contract End Date]]))),"")</f>
        <v>2026</v>
      </c>
      <c r="N37" s="111">
        <f>Table25[[#This Row],[FY Formula end]]</f>
        <v>2026</v>
      </c>
      <c r="O37" s="59" t="str">
        <f>IF(Table25[[#This Row],[Year End]]="No End","No End","FY"&amp;" "&amp;Table25[[#This Row],[Year End]])</f>
        <v>FY 2026</v>
      </c>
      <c r="P37" s="27"/>
      <c r="Q37" s="126" t="str">
        <f>_xlfn.IFNA(IF($B37="","",VLOOKUP($B37,'SWC Towers'!$A:$Q,$Q$2,FALSE)),"")</f>
        <v/>
      </c>
      <c r="R37" s="106" t="str">
        <f>_xlfn.IFNA(IF($B37="","",VLOOKUP($B37,'SWC Towers'!$A:$Q,$R$2,FALSE)),"")</f>
        <v/>
      </c>
      <c r="S37" s="106" t="str">
        <f>_xlfn.IFNA(IF($B37="","",VLOOKUP($B37,'SWC Towers'!$A:$Q,$S$2,FALSE)),"")</f>
        <v/>
      </c>
      <c r="T37" s="106" t="str">
        <f>_xlfn.IFNA(IF($B37="","",VLOOKUP($B37,'SWC Towers'!$A:$Q,$T$2,FALSE)),"")</f>
        <v/>
      </c>
      <c r="U37" s="104">
        <f>_xlfn.IFNA(IF($B37="","",VLOOKUP($B37,'SWC Towers'!$A:$Q,$U$2,FALSE)),"")</f>
        <v>0.1</v>
      </c>
      <c r="V37" s="104" t="str">
        <f>_xlfn.IFNA(IF($B37="","",VLOOKUP($B37,'SWC Towers'!$A:$Q,$V$2,FALSE)),"")</f>
        <v/>
      </c>
      <c r="W37" s="104" t="str">
        <f>_xlfn.IFNA(IF($B37="","",VLOOKUP($B37,'SWC Towers'!$A:$Q,$W$2,FALSE)),"")</f>
        <v/>
      </c>
      <c r="X37" s="104" t="str">
        <f>_xlfn.IFNA(IF($B37="","",VLOOKUP($B37,'SWC Towers'!$A:$Q,$X$2,FALSE)),"")</f>
        <v/>
      </c>
      <c r="Y37" s="104" t="str">
        <f>_xlfn.IFNA(IF($B37="","",VLOOKUP($B37,'SWC Towers'!$A:$Q,$Y$2,FALSE)),"")</f>
        <v/>
      </c>
      <c r="Z37" s="104" t="str">
        <f>_xlfn.IFNA(IF($B37="","",VLOOKUP($B37,'SWC Towers'!$A:$Q,$Z$2,FALSE)),"")</f>
        <v/>
      </c>
      <c r="AA37" s="104" t="str">
        <f>_xlfn.IFNA(IF($B37="","",VLOOKUP($B37,'SWC Towers'!$A:$Q,$AA$2,FALSE)),"")</f>
        <v/>
      </c>
      <c r="AB37" s="106">
        <f>_xlfn.IFNA(IF($B37="","",VLOOKUP($B37,'SWC Towers'!$A:$Q,$AB$2,FALSE)),"")</f>
        <v>0.9</v>
      </c>
      <c r="AC37" s="127">
        <f>SUM(Table25[[#This Row],[IT Tower: Application]:[Other/Non-IT ]])</f>
        <v>1</v>
      </c>
      <c r="AD37" s="128"/>
      <c r="AE37" s="128"/>
      <c r="AF37" s="128"/>
      <c r="AG37" s="128"/>
      <c r="AH37" s="128"/>
      <c r="AI37" s="128"/>
      <c r="AJ37" s="128"/>
      <c r="AK37" s="128"/>
      <c r="AL37" s="128"/>
      <c r="AM37" s="128"/>
      <c r="AN37" s="128"/>
      <c r="AO37" s="128"/>
      <c r="AP37" s="128"/>
      <c r="AQ37" s="128"/>
      <c r="AR37" s="128"/>
      <c r="AS37" s="128"/>
      <c r="AT37" s="128"/>
      <c r="AU37" s="128"/>
      <c r="AV37" s="128"/>
      <c r="AW37" s="128"/>
      <c r="AX37" s="128">
        <v>3599</v>
      </c>
      <c r="AY37" s="128">
        <v>42997</v>
      </c>
      <c r="AZ37" s="128">
        <v>30212</v>
      </c>
      <c r="BA37" s="128">
        <v>0</v>
      </c>
      <c r="BB37" s="128"/>
      <c r="BC37" s="128"/>
      <c r="BD37" s="128"/>
      <c r="BE37" s="128"/>
      <c r="BF37" s="128"/>
      <c r="BG37" s="128"/>
      <c r="BH37" s="128"/>
      <c r="BI37" s="128"/>
      <c r="BJ37" s="128"/>
      <c r="BK37" s="128"/>
      <c r="BL37" s="128"/>
      <c r="BM37" s="128"/>
      <c r="BN37" s="128"/>
      <c r="BO37" s="128"/>
      <c r="BP37" s="128"/>
      <c r="BQ37" s="128"/>
      <c r="BR37" s="128"/>
      <c r="BS37" s="128"/>
      <c r="BT37" s="128"/>
      <c r="BU37" s="128"/>
      <c r="BV37" s="128"/>
      <c r="BW37" s="128"/>
      <c r="BX37" s="128"/>
      <c r="BY37" s="128"/>
      <c r="BZ37" s="128"/>
      <c r="CA37" s="128"/>
      <c r="CB37" s="128"/>
      <c r="CC37" s="129">
        <f>SUM(Table25[[#This Row],[Contract Amount FY00]:[Contract Amount FY50]])</f>
        <v>76808</v>
      </c>
      <c r="CD37" s="24"/>
    </row>
    <row r="38" spans="1:82" x14ac:dyDescent="0.25">
      <c r="A38" s="107" t="s">
        <v>1981</v>
      </c>
      <c r="B38" s="125" t="s">
        <v>286</v>
      </c>
      <c r="C38" s="107" t="s">
        <v>3200</v>
      </c>
      <c r="E38" s="26" t="str">
        <f>IFERROR(IF(VLOOKUP(Table25[[#This Row],[Contract No.]],Table3[#All],3,FALSE)="","No","Yes"),"")</f>
        <v>No</v>
      </c>
      <c r="F38" s="26" t="str">
        <f>IFERROR(VLOOKUP(Table25[[#This Row],[Contract No.]],Table3[#All],3,FALSE),"")</f>
        <v/>
      </c>
      <c r="G38" s="26" t="str">
        <f>IFERROR(IF(Table25[[#This Row],[Cooperative Purchase
(Yes/No)]]="Yes","Yes",IF(VLOOKUP(Table25[[#This Row],[Contract No.]],Table3[#All],1,FALSE)=Table25[[#This Row],[Contract No.]],"Yes","No")),"No")</f>
        <v>Yes</v>
      </c>
      <c r="H38" s="51">
        <f>IFERROR(VLOOKUP(Table25[[#This Row],[Contract No.]],Table3[#All],4,FALSE),"")</f>
        <v>42401</v>
      </c>
      <c r="I38" s="28">
        <f>IFERROR(IF(AND(MONTH(Table25[[#This Row],[Contract Start Date]])&gt;6,MONTH(Table25[[#This Row],[Contract Start Date]])&lt;=12),YEAR(Table25[[#This Row],[Contract Start Date]])+1,YEAR(Table25[[#This Row],[Contract Start Date]])),"")</f>
        <v>2016</v>
      </c>
      <c r="J38" s="108">
        <f>Table25[[#This Row],[FY Formula start]]</f>
        <v>2016</v>
      </c>
      <c r="K38" s="59" t="str">
        <f>"FY"&amp;" "&amp;Table25[[#This Row],[Year Start]]</f>
        <v>FY 2016</v>
      </c>
      <c r="L38" s="109">
        <f>IFERROR(VLOOKUP(Table25[[#This Row],[Contract No.]],Table3[#All],5,FALSE),"")</f>
        <v>72717</v>
      </c>
      <c r="M38" s="110">
        <f>IFERROR(IF(Table25[[#This Row],[Contract End Date]]="99/99/9999","No End",IF(AND(MONTH(Table25[[#This Row],[Contract End Date]])&gt;6,MONTH(Table25[[#This Row],[Contract End Date]])&lt;=12),YEAR(Table25[[#This Row],[Contract End Date]])+1,YEAR(Table25[[#This Row],[Contract End Date]]))),"")</f>
        <v>2099</v>
      </c>
      <c r="N38" s="111">
        <f>Table25[[#This Row],[FY Formula end]]</f>
        <v>2099</v>
      </c>
      <c r="O38" s="59" t="str">
        <f>IF(Table25[[#This Row],[Year End]]="No End","No End","FY"&amp;" "&amp;Table25[[#This Row],[Year End]])</f>
        <v>FY 2099</v>
      </c>
      <c r="P38" s="27"/>
      <c r="Q38" s="126">
        <f>_xlfn.IFNA(IF($B38="","",VLOOKUP($B38,'SWC Towers'!$A:$Q,$Q$2,FALSE)),"")</f>
        <v>0.5</v>
      </c>
      <c r="R38" s="106" t="str">
        <f>_xlfn.IFNA(IF($B38="","",VLOOKUP($B38,'SWC Towers'!$A:$Q,$R$2,FALSE)),"")</f>
        <v/>
      </c>
      <c r="S38" s="106" t="str">
        <f>_xlfn.IFNA(IF($B38="","",VLOOKUP($B38,'SWC Towers'!$A:$Q,$S$2,FALSE)),"")</f>
        <v/>
      </c>
      <c r="T38" s="106">
        <f>_xlfn.IFNA(IF($B38="","",VLOOKUP($B38,'SWC Towers'!$A:$Q,$T$2,FALSE)),"")</f>
        <v>0.5</v>
      </c>
      <c r="U38" s="104" t="str">
        <f>_xlfn.IFNA(IF($B38="","",VLOOKUP($B38,'SWC Towers'!$A:$Q,$U$2,FALSE)),"")</f>
        <v/>
      </c>
      <c r="V38" s="104" t="str">
        <f>_xlfn.IFNA(IF($B38="","",VLOOKUP($B38,'SWC Towers'!$A:$Q,$V$2,FALSE)),"")</f>
        <v/>
      </c>
      <c r="W38" s="104" t="str">
        <f>_xlfn.IFNA(IF($B38="","",VLOOKUP($B38,'SWC Towers'!$A:$Q,$W$2,FALSE)),"")</f>
        <v/>
      </c>
      <c r="X38" s="104" t="str">
        <f>_xlfn.IFNA(IF($B38="","",VLOOKUP($B38,'SWC Towers'!$A:$Q,$X$2,FALSE)),"")</f>
        <v/>
      </c>
      <c r="Y38" s="104" t="str">
        <f>_xlfn.IFNA(IF($B38="","",VLOOKUP($B38,'SWC Towers'!$A:$Q,$Y$2,FALSE)),"")</f>
        <v/>
      </c>
      <c r="Z38" s="104" t="str">
        <f>_xlfn.IFNA(IF($B38="","",VLOOKUP($B38,'SWC Towers'!$A:$Q,$Z$2,FALSE)),"")</f>
        <v/>
      </c>
      <c r="AA38" s="104" t="str">
        <f>_xlfn.IFNA(IF($B38="","",VLOOKUP($B38,'SWC Towers'!$A:$Q,$AA$2,FALSE)),"")</f>
        <v/>
      </c>
      <c r="AB38" s="106" t="str">
        <f>_xlfn.IFNA(IF($B38="","",VLOOKUP($B38,'SWC Towers'!$A:$Q,$AB$2,FALSE)),"")</f>
        <v/>
      </c>
      <c r="AC38" s="127">
        <f>SUM(Table25[[#This Row],[IT Tower: Application]:[Other/Non-IT ]])</f>
        <v>1</v>
      </c>
      <c r="AD38" s="128"/>
      <c r="AE38" s="128"/>
      <c r="AF38" s="128"/>
      <c r="AG38" s="128"/>
      <c r="AH38" s="128"/>
      <c r="AI38" s="128"/>
      <c r="AJ38" s="128"/>
      <c r="AK38" s="128"/>
      <c r="AL38" s="128"/>
      <c r="AM38" s="128"/>
      <c r="AN38" s="128"/>
      <c r="AO38" s="128"/>
      <c r="AP38" s="128"/>
      <c r="AQ38" s="128"/>
      <c r="AR38" s="128"/>
      <c r="AS38" s="128"/>
      <c r="AT38" s="128"/>
      <c r="AU38" s="128"/>
      <c r="AV38" s="128"/>
      <c r="AW38" s="128">
        <v>28973</v>
      </c>
      <c r="AX38" s="128">
        <v>168147</v>
      </c>
      <c r="AY38" s="128">
        <v>0</v>
      </c>
      <c r="AZ38" s="128"/>
      <c r="BA38" s="128"/>
      <c r="BB38" s="128"/>
      <c r="BC38" s="128"/>
      <c r="BD38" s="128"/>
      <c r="BE38" s="128"/>
      <c r="BF38" s="128"/>
      <c r="BG38" s="128"/>
      <c r="BH38" s="128"/>
      <c r="BI38" s="128"/>
      <c r="BJ38" s="128"/>
      <c r="BK38" s="128"/>
      <c r="BL38" s="128"/>
      <c r="BM38" s="128"/>
      <c r="BN38" s="128"/>
      <c r="BO38" s="128"/>
      <c r="BP38" s="128"/>
      <c r="BQ38" s="128"/>
      <c r="BR38" s="128"/>
      <c r="BS38" s="128"/>
      <c r="BT38" s="128"/>
      <c r="BU38" s="128"/>
      <c r="BV38" s="128"/>
      <c r="BW38" s="128"/>
      <c r="BX38" s="128"/>
      <c r="BY38" s="128"/>
      <c r="BZ38" s="128"/>
      <c r="CA38" s="128"/>
      <c r="CB38" s="128"/>
      <c r="CC38" s="129">
        <f>SUM(Table25[[#This Row],[Contract Amount FY00]:[Contract Amount FY50]])</f>
        <v>197120</v>
      </c>
      <c r="CD38" s="24"/>
    </row>
    <row r="39" spans="1:82" x14ac:dyDescent="0.25">
      <c r="A39" s="107" t="s">
        <v>1981</v>
      </c>
      <c r="B39" s="125" t="s">
        <v>286</v>
      </c>
      <c r="C39" s="107" t="s">
        <v>287</v>
      </c>
      <c r="E39" s="26" t="str">
        <f>IFERROR(IF(VLOOKUP(Table25[[#This Row],[Contract No.]],Table3[#All],3,FALSE)="","No","Yes"),"")</f>
        <v>No</v>
      </c>
      <c r="F39" s="26" t="str">
        <f>IFERROR(VLOOKUP(Table25[[#This Row],[Contract No.]],Table3[#All],3,FALSE),"")</f>
        <v/>
      </c>
      <c r="G39" s="26" t="str">
        <f>IFERROR(IF(Table25[[#This Row],[Cooperative Purchase
(Yes/No)]]="Yes","Yes",IF(VLOOKUP(Table25[[#This Row],[Contract No.]],Table3[#All],1,FALSE)=Table25[[#This Row],[Contract No.]],"Yes","No")),"No")</f>
        <v>Yes</v>
      </c>
      <c r="H39" s="51">
        <f>IFERROR(VLOOKUP(Table25[[#This Row],[Contract No.]],Table3[#All],4,FALSE),"")</f>
        <v>42401</v>
      </c>
      <c r="I39" s="28">
        <f>IFERROR(IF(AND(MONTH(Table25[[#This Row],[Contract Start Date]])&gt;6,MONTH(Table25[[#This Row],[Contract Start Date]])&lt;=12),YEAR(Table25[[#This Row],[Contract Start Date]])+1,YEAR(Table25[[#This Row],[Contract Start Date]])),"")</f>
        <v>2016</v>
      </c>
      <c r="J39" s="108">
        <f>Table25[[#This Row],[FY Formula start]]</f>
        <v>2016</v>
      </c>
      <c r="K39" s="59" t="str">
        <f>"FY"&amp;" "&amp;Table25[[#This Row],[Year Start]]</f>
        <v>FY 2016</v>
      </c>
      <c r="L39" s="109">
        <f>IFERROR(VLOOKUP(Table25[[#This Row],[Contract No.]],Table3[#All],5,FALSE),"")</f>
        <v>72717</v>
      </c>
      <c r="M39" s="110">
        <f>IFERROR(IF(Table25[[#This Row],[Contract End Date]]="99/99/9999","No End",IF(AND(MONTH(Table25[[#This Row],[Contract End Date]])&gt;6,MONTH(Table25[[#This Row],[Contract End Date]])&lt;=12),YEAR(Table25[[#This Row],[Contract End Date]])+1,YEAR(Table25[[#This Row],[Contract End Date]]))),"")</f>
        <v>2099</v>
      </c>
      <c r="N39" s="111">
        <f>Table25[[#This Row],[FY Formula end]]</f>
        <v>2099</v>
      </c>
      <c r="O39" s="59" t="str">
        <f>IF(Table25[[#This Row],[Year End]]="No End","No End","FY"&amp;" "&amp;Table25[[#This Row],[Year End]])</f>
        <v>FY 2099</v>
      </c>
      <c r="P39" s="27"/>
      <c r="Q39" s="126">
        <f>_xlfn.IFNA(IF($B39="","",VLOOKUP($B39,'SWC Towers'!$A:$Q,$Q$2,FALSE)),"")</f>
        <v>0.5</v>
      </c>
      <c r="R39" s="106" t="str">
        <f>_xlfn.IFNA(IF($B39="","",VLOOKUP($B39,'SWC Towers'!$A:$Q,$R$2,FALSE)),"")</f>
        <v/>
      </c>
      <c r="S39" s="106" t="str">
        <f>_xlfn.IFNA(IF($B39="","",VLOOKUP($B39,'SWC Towers'!$A:$Q,$S$2,FALSE)),"")</f>
        <v/>
      </c>
      <c r="T39" s="106">
        <f>_xlfn.IFNA(IF($B39="","",VLOOKUP($B39,'SWC Towers'!$A:$Q,$T$2,FALSE)),"")</f>
        <v>0.5</v>
      </c>
      <c r="U39" s="104" t="str">
        <f>_xlfn.IFNA(IF($B39="","",VLOOKUP($B39,'SWC Towers'!$A:$Q,$U$2,FALSE)),"")</f>
        <v/>
      </c>
      <c r="V39" s="104" t="str">
        <f>_xlfn.IFNA(IF($B39="","",VLOOKUP($B39,'SWC Towers'!$A:$Q,$V$2,FALSE)),"")</f>
        <v/>
      </c>
      <c r="W39" s="104" t="str">
        <f>_xlfn.IFNA(IF($B39="","",VLOOKUP($B39,'SWC Towers'!$A:$Q,$W$2,FALSE)),"")</f>
        <v/>
      </c>
      <c r="X39" s="104" t="str">
        <f>_xlfn.IFNA(IF($B39="","",VLOOKUP($B39,'SWC Towers'!$A:$Q,$X$2,FALSE)),"")</f>
        <v/>
      </c>
      <c r="Y39" s="104" t="str">
        <f>_xlfn.IFNA(IF($B39="","",VLOOKUP($B39,'SWC Towers'!$A:$Q,$Y$2,FALSE)),"")</f>
        <v/>
      </c>
      <c r="Z39" s="104" t="str">
        <f>_xlfn.IFNA(IF($B39="","",VLOOKUP($B39,'SWC Towers'!$A:$Q,$Z$2,FALSE)),"")</f>
        <v/>
      </c>
      <c r="AA39" s="104" t="str">
        <f>_xlfn.IFNA(IF($B39="","",VLOOKUP($B39,'SWC Towers'!$A:$Q,$AA$2,FALSE)),"")</f>
        <v/>
      </c>
      <c r="AB39" s="106" t="str">
        <f>_xlfn.IFNA(IF($B39="","",VLOOKUP($B39,'SWC Towers'!$A:$Q,$AB$2,FALSE)),"")</f>
        <v/>
      </c>
      <c r="AC39" s="127">
        <f>SUM(Table25[[#This Row],[IT Tower: Application]:[Other/Non-IT ]])</f>
        <v>1</v>
      </c>
      <c r="AD39" s="128"/>
      <c r="AE39" s="128"/>
      <c r="AF39" s="128"/>
      <c r="AG39" s="128"/>
      <c r="AH39" s="128"/>
      <c r="AI39" s="128"/>
      <c r="AJ39" s="128"/>
      <c r="AK39" s="128"/>
      <c r="AL39" s="128"/>
      <c r="AM39" s="128"/>
      <c r="AN39" s="128"/>
      <c r="AO39" s="128"/>
      <c r="AP39" s="128"/>
      <c r="AQ39" s="128"/>
      <c r="AR39" s="128"/>
      <c r="AS39" s="128"/>
      <c r="AT39" s="128">
        <v>0</v>
      </c>
      <c r="AU39" s="128">
        <v>65342</v>
      </c>
      <c r="AV39" s="128">
        <v>11509</v>
      </c>
      <c r="AW39" s="128">
        <v>0</v>
      </c>
      <c r="AX39" s="128"/>
      <c r="AY39" s="128"/>
      <c r="AZ39" s="128"/>
      <c r="BA39" s="128"/>
      <c r="BB39" s="128"/>
      <c r="BC39" s="128"/>
      <c r="BD39" s="128"/>
      <c r="BE39" s="128"/>
      <c r="BF39" s="128"/>
      <c r="BG39" s="128"/>
      <c r="BH39" s="128"/>
      <c r="BI39" s="128"/>
      <c r="BJ39" s="128"/>
      <c r="BK39" s="128"/>
      <c r="BL39" s="128"/>
      <c r="BM39" s="128"/>
      <c r="BN39" s="128"/>
      <c r="BO39" s="128"/>
      <c r="BP39" s="128"/>
      <c r="BQ39" s="128"/>
      <c r="BR39" s="128"/>
      <c r="BS39" s="128"/>
      <c r="BT39" s="128"/>
      <c r="BU39" s="128"/>
      <c r="BV39" s="128"/>
      <c r="BW39" s="128"/>
      <c r="BX39" s="128"/>
      <c r="BY39" s="128"/>
      <c r="BZ39" s="128"/>
      <c r="CA39" s="128"/>
      <c r="CB39" s="128"/>
      <c r="CC39" s="129">
        <f>SUM(Table25[[#This Row],[Contract Amount FY00]:[Contract Amount FY50]])</f>
        <v>76851</v>
      </c>
      <c r="CD39" s="24"/>
    </row>
    <row r="40" spans="1:82" x14ac:dyDescent="0.25">
      <c r="A40" s="107" t="s">
        <v>1981</v>
      </c>
      <c r="B40" s="125" t="s">
        <v>286</v>
      </c>
      <c r="C40" s="107" t="s">
        <v>3261</v>
      </c>
      <c r="E40" s="26" t="str">
        <f>IFERROR(IF(VLOOKUP(Table25[[#This Row],[Contract No.]],Table3[#All],3,FALSE)="","No","Yes"),"")</f>
        <v>No</v>
      </c>
      <c r="F40" s="26" t="str">
        <f>IFERROR(VLOOKUP(Table25[[#This Row],[Contract No.]],Table3[#All],3,FALSE),"")</f>
        <v/>
      </c>
      <c r="G40" s="26" t="str">
        <f>IFERROR(IF(Table25[[#This Row],[Cooperative Purchase
(Yes/No)]]="Yes","Yes",IF(VLOOKUP(Table25[[#This Row],[Contract No.]],Table3[#All],1,FALSE)=Table25[[#This Row],[Contract No.]],"Yes","No")),"No")</f>
        <v>Yes</v>
      </c>
      <c r="H40" s="51">
        <f>IFERROR(VLOOKUP(Table25[[#This Row],[Contract No.]],Table3[#All],4,FALSE),"")</f>
        <v>42401</v>
      </c>
      <c r="I40" s="28">
        <f>IFERROR(IF(AND(MONTH(Table25[[#This Row],[Contract Start Date]])&gt;6,MONTH(Table25[[#This Row],[Contract Start Date]])&lt;=12),YEAR(Table25[[#This Row],[Contract Start Date]])+1,YEAR(Table25[[#This Row],[Contract Start Date]])),"")</f>
        <v>2016</v>
      </c>
      <c r="J40" s="108">
        <f>Table25[[#This Row],[FY Formula start]]</f>
        <v>2016</v>
      </c>
      <c r="K40" s="59" t="str">
        <f>"FY"&amp;" "&amp;Table25[[#This Row],[Year Start]]</f>
        <v>FY 2016</v>
      </c>
      <c r="L40" s="109">
        <f>IFERROR(VLOOKUP(Table25[[#This Row],[Contract No.]],Table3[#All],5,FALSE),"")</f>
        <v>72717</v>
      </c>
      <c r="M40" s="110">
        <f>IFERROR(IF(Table25[[#This Row],[Contract End Date]]="99/99/9999","No End",IF(AND(MONTH(Table25[[#This Row],[Contract End Date]])&gt;6,MONTH(Table25[[#This Row],[Contract End Date]])&lt;=12),YEAR(Table25[[#This Row],[Contract End Date]])+1,YEAR(Table25[[#This Row],[Contract End Date]]))),"")</f>
        <v>2099</v>
      </c>
      <c r="N40" s="111">
        <f>Table25[[#This Row],[FY Formula end]]</f>
        <v>2099</v>
      </c>
      <c r="O40" s="59" t="str">
        <f>IF(Table25[[#This Row],[Year End]]="No End","No End","FY"&amp;" "&amp;Table25[[#This Row],[Year End]])</f>
        <v>FY 2099</v>
      </c>
      <c r="P40" s="27"/>
      <c r="Q40" s="126">
        <f>_xlfn.IFNA(IF($B40="","",VLOOKUP($B40,'SWC Towers'!$A:$Q,$Q$2,FALSE)),"")</f>
        <v>0.5</v>
      </c>
      <c r="R40" s="106" t="str">
        <f>_xlfn.IFNA(IF($B40="","",VLOOKUP($B40,'SWC Towers'!$A:$Q,$R$2,FALSE)),"")</f>
        <v/>
      </c>
      <c r="S40" s="106" t="str">
        <f>_xlfn.IFNA(IF($B40="","",VLOOKUP($B40,'SWC Towers'!$A:$Q,$S$2,FALSE)),"")</f>
        <v/>
      </c>
      <c r="T40" s="106">
        <f>_xlfn.IFNA(IF($B40="","",VLOOKUP($B40,'SWC Towers'!$A:$Q,$T$2,FALSE)),"")</f>
        <v>0.5</v>
      </c>
      <c r="U40" s="104" t="str">
        <f>_xlfn.IFNA(IF($B40="","",VLOOKUP($B40,'SWC Towers'!$A:$Q,$U$2,FALSE)),"")</f>
        <v/>
      </c>
      <c r="V40" s="104" t="str">
        <f>_xlfn.IFNA(IF($B40="","",VLOOKUP($B40,'SWC Towers'!$A:$Q,$V$2,FALSE)),"")</f>
        <v/>
      </c>
      <c r="W40" s="104" t="str">
        <f>_xlfn.IFNA(IF($B40="","",VLOOKUP($B40,'SWC Towers'!$A:$Q,$W$2,FALSE)),"")</f>
        <v/>
      </c>
      <c r="X40" s="104" t="str">
        <f>_xlfn.IFNA(IF($B40="","",VLOOKUP($B40,'SWC Towers'!$A:$Q,$X$2,FALSE)),"")</f>
        <v/>
      </c>
      <c r="Y40" s="104" t="str">
        <f>_xlfn.IFNA(IF($B40="","",VLOOKUP($B40,'SWC Towers'!$A:$Q,$Y$2,FALSE)),"")</f>
        <v/>
      </c>
      <c r="Z40" s="104" t="str">
        <f>_xlfn.IFNA(IF($B40="","",VLOOKUP($B40,'SWC Towers'!$A:$Q,$Z$2,FALSE)),"")</f>
        <v/>
      </c>
      <c r="AA40" s="104" t="str">
        <f>_xlfn.IFNA(IF($B40="","",VLOOKUP($B40,'SWC Towers'!$A:$Q,$AA$2,FALSE)),"")</f>
        <v/>
      </c>
      <c r="AB40" s="106" t="str">
        <f>_xlfn.IFNA(IF($B40="","",VLOOKUP($B40,'SWC Towers'!$A:$Q,$AB$2,FALSE)),"")</f>
        <v/>
      </c>
      <c r="AC40" s="127">
        <f>SUM(Table25[[#This Row],[IT Tower: Application]:[Other/Non-IT ]])</f>
        <v>1</v>
      </c>
      <c r="AD40" s="128"/>
      <c r="AE40" s="128"/>
      <c r="AF40" s="128"/>
      <c r="AG40" s="128"/>
      <c r="AH40" s="128"/>
      <c r="AI40" s="128"/>
      <c r="AJ40" s="128"/>
      <c r="AK40" s="128"/>
      <c r="AL40" s="128"/>
      <c r="AM40" s="128"/>
      <c r="AN40" s="128"/>
      <c r="AO40" s="128"/>
      <c r="AP40" s="128"/>
      <c r="AQ40" s="128"/>
      <c r="AR40" s="128"/>
      <c r="AS40" s="128"/>
      <c r="AT40" s="128"/>
      <c r="AU40" s="128"/>
      <c r="AV40" s="128"/>
      <c r="AW40" s="128"/>
      <c r="AX40" s="128"/>
      <c r="AY40" s="128"/>
      <c r="AZ40" s="128"/>
      <c r="BA40" s="128"/>
      <c r="BB40" s="128">
        <v>0</v>
      </c>
      <c r="BC40" s="128">
        <v>147510</v>
      </c>
      <c r="BD40" s="128"/>
      <c r="BE40" s="128"/>
      <c r="BF40" s="128"/>
      <c r="BG40" s="128"/>
      <c r="BH40" s="128"/>
      <c r="BI40" s="128"/>
      <c r="BJ40" s="128"/>
      <c r="BK40" s="128"/>
      <c r="BL40" s="128"/>
      <c r="BM40" s="128"/>
      <c r="BN40" s="128"/>
      <c r="BO40" s="128"/>
      <c r="BP40" s="128"/>
      <c r="BQ40" s="128"/>
      <c r="BR40" s="128"/>
      <c r="BS40" s="128"/>
      <c r="BT40" s="128"/>
      <c r="BU40" s="128"/>
      <c r="BV40" s="128"/>
      <c r="BW40" s="128"/>
      <c r="BX40" s="128"/>
      <c r="BY40" s="128"/>
      <c r="BZ40" s="128"/>
      <c r="CA40" s="128"/>
      <c r="CB40" s="128"/>
      <c r="CC40" s="129">
        <f>SUM(Table25[[#This Row],[Contract Amount FY00]:[Contract Amount FY50]])</f>
        <v>147510</v>
      </c>
      <c r="CD40" s="24"/>
    </row>
    <row r="41" spans="1:82" x14ac:dyDescent="0.25">
      <c r="A41" s="107" t="s">
        <v>1981</v>
      </c>
      <c r="B41" s="125" t="s">
        <v>286</v>
      </c>
      <c r="C41" s="107" t="s">
        <v>1748</v>
      </c>
      <c r="E41" s="26" t="str">
        <f>IFERROR(IF(VLOOKUP(Table25[[#This Row],[Contract No.]],Table3[#All],3,FALSE)="","No","Yes"),"")</f>
        <v>No</v>
      </c>
      <c r="F41" s="26" t="str">
        <f>IFERROR(VLOOKUP(Table25[[#This Row],[Contract No.]],Table3[#All],3,FALSE),"")</f>
        <v/>
      </c>
      <c r="G41" s="26" t="str">
        <f>IFERROR(IF(Table25[[#This Row],[Cooperative Purchase
(Yes/No)]]="Yes","Yes",IF(VLOOKUP(Table25[[#This Row],[Contract No.]],Table3[#All],1,FALSE)=Table25[[#This Row],[Contract No.]],"Yes","No")),"No")</f>
        <v>Yes</v>
      </c>
      <c r="H41" s="51">
        <f>IFERROR(VLOOKUP(Table25[[#This Row],[Contract No.]],Table3[#All],4,FALSE),"")</f>
        <v>42401</v>
      </c>
      <c r="I41" s="28">
        <f>IFERROR(IF(AND(MONTH(Table25[[#This Row],[Contract Start Date]])&gt;6,MONTH(Table25[[#This Row],[Contract Start Date]])&lt;=12),YEAR(Table25[[#This Row],[Contract Start Date]])+1,YEAR(Table25[[#This Row],[Contract Start Date]])),"")</f>
        <v>2016</v>
      </c>
      <c r="J41" s="108">
        <f>Table25[[#This Row],[FY Formula start]]</f>
        <v>2016</v>
      </c>
      <c r="K41" s="59" t="str">
        <f>"FY"&amp;" "&amp;Table25[[#This Row],[Year Start]]</f>
        <v>FY 2016</v>
      </c>
      <c r="L41" s="109">
        <f>IFERROR(VLOOKUP(Table25[[#This Row],[Contract No.]],Table3[#All],5,FALSE),"")</f>
        <v>72717</v>
      </c>
      <c r="M41" s="110">
        <f>IFERROR(IF(Table25[[#This Row],[Contract End Date]]="99/99/9999","No End",IF(AND(MONTH(Table25[[#This Row],[Contract End Date]])&gt;6,MONTH(Table25[[#This Row],[Contract End Date]])&lt;=12),YEAR(Table25[[#This Row],[Contract End Date]])+1,YEAR(Table25[[#This Row],[Contract End Date]]))),"")</f>
        <v>2099</v>
      </c>
      <c r="N41" s="111">
        <f>Table25[[#This Row],[FY Formula end]]</f>
        <v>2099</v>
      </c>
      <c r="O41" s="59" t="str">
        <f>IF(Table25[[#This Row],[Year End]]="No End","No End","FY"&amp;" "&amp;Table25[[#This Row],[Year End]])</f>
        <v>FY 2099</v>
      </c>
      <c r="P41" s="27"/>
      <c r="Q41" s="126">
        <f>_xlfn.IFNA(IF($B41="","",VLOOKUP($B41,'SWC Towers'!$A:$Q,$Q$2,FALSE)),"")</f>
        <v>0.5</v>
      </c>
      <c r="R41" s="106" t="str">
        <f>_xlfn.IFNA(IF($B41="","",VLOOKUP($B41,'SWC Towers'!$A:$Q,$R$2,FALSE)),"")</f>
        <v/>
      </c>
      <c r="S41" s="106" t="str">
        <f>_xlfn.IFNA(IF($B41="","",VLOOKUP($B41,'SWC Towers'!$A:$Q,$S$2,FALSE)),"")</f>
        <v/>
      </c>
      <c r="T41" s="106">
        <f>_xlfn.IFNA(IF($B41="","",VLOOKUP($B41,'SWC Towers'!$A:$Q,$T$2,FALSE)),"")</f>
        <v>0.5</v>
      </c>
      <c r="U41" s="104" t="str">
        <f>_xlfn.IFNA(IF($B41="","",VLOOKUP($B41,'SWC Towers'!$A:$Q,$U$2,FALSE)),"")</f>
        <v/>
      </c>
      <c r="V41" s="104" t="str">
        <f>_xlfn.IFNA(IF($B41="","",VLOOKUP($B41,'SWC Towers'!$A:$Q,$V$2,FALSE)),"")</f>
        <v/>
      </c>
      <c r="W41" s="104" t="str">
        <f>_xlfn.IFNA(IF($B41="","",VLOOKUP($B41,'SWC Towers'!$A:$Q,$W$2,FALSE)),"")</f>
        <v/>
      </c>
      <c r="X41" s="104" t="str">
        <f>_xlfn.IFNA(IF($B41="","",VLOOKUP($B41,'SWC Towers'!$A:$Q,$X$2,FALSE)),"")</f>
        <v/>
      </c>
      <c r="Y41" s="104" t="str">
        <f>_xlfn.IFNA(IF($B41="","",VLOOKUP($B41,'SWC Towers'!$A:$Q,$Y$2,FALSE)),"")</f>
        <v/>
      </c>
      <c r="Z41" s="104" t="str">
        <f>_xlfn.IFNA(IF($B41="","",VLOOKUP($B41,'SWC Towers'!$A:$Q,$Z$2,FALSE)),"")</f>
        <v/>
      </c>
      <c r="AA41" s="104" t="str">
        <f>_xlfn.IFNA(IF($B41="","",VLOOKUP($B41,'SWC Towers'!$A:$Q,$AA$2,FALSE)),"")</f>
        <v/>
      </c>
      <c r="AB41" s="106" t="str">
        <f>_xlfn.IFNA(IF($B41="","",VLOOKUP($B41,'SWC Towers'!$A:$Q,$AB$2,FALSE)),"")</f>
        <v/>
      </c>
      <c r="AC41" s="127">
        <f>SUM(Table25[[#This Row],[IT Tower: Application]:[Other/Non-IT ]])</f>
        <v>1</v>
      </c>
      <c r="AD41" s="128"/>
      <c r="AE41" s="128"/>
      <c r="AF41" s="128"/>
      <c r="AG41" s="128"/>
      <c r="AH41" s="128"/>
      <c r="AI41" s="128"/>
      <c r="AJ41" s="128"/>
      <c r="AK41" s="128"/>
      <c r="AL41" s="128"/>
      <c r="AM41" s="128"/>
      <c r="AN41" s="128"/>
      <c r="AO41" s="128"/>
      <c r="AP41" s="128"/>
      <c r="AQ41" s="128"/>
      <c r="AR41" s="128"/>
      <c r="AS41" s="128"/>
      <c r="AT41" s="128"/>
      <c r="AU41" s="128">
        <v>0</v>
      </c>
      <c r="AV41" s="128">
        <v>226501</v>
      </c>
      <c r="AW41" s="128">
        <v>765630</v>
      </c>
      <c r="AX41" s="128">
        <v>514257</v>
      </c>
      <c r="AY41" s="128">
        <v>0</v>
      </c>
      <c r="AZ41" s="128"/>
      <c r="BA41" s="128"/>
      <c r="BB41" s="128"/>
      <c r="BC41" s="128"/>
      <c r="BD41" s="128"/>
      <c r="BE41" s="128"/>
      <c r="BF41" s="128"/>
      <c r="BG41" s="128"/>
      <c r="BH41" s="128"/>
      <c r="BI41" s="128"/>
      <c r="BJ41" s="128"/>
      <c r="BK41" s="128"/>
      <c r="BL41" s="128"/>
      <c r="BM41" s="128"/>
      <c r="BN41" s="128"/>
      <c r="BO41" s="128"/>
      <c r="BP41" s="128"/>
      <c r="BQ41" s="128"/>
      <c r="BR41" s="128"/>
      <c r="BS41" s="128"/>
      <c r="BT41" s="128"/>
      <c r="BU41" s="128"/>
      <c r="BV41" s="128"/>
      <c r="BW41" s="128"/>
      <c r="BX41" s="128"/>
      <c r="BY41" s="128"/>
      <c r="BZ41" s="128"/>
      <c r="CA41" s="128"/>
      <c r="CB41" s="128"/>
      <c r="CC41" s="129">
        <f>SUM(Table25[[#This Row],[Contract Amount FY00]:[Contract Amount FY50]])</f>
        <v>1506388</v>
      </c>
      <c r="CD41" s="24"/>
    </row>
    <row r="42" spans="1:82" x14ac:dyDescent="0.25">
      <c r="A42" s="107" t="s">
        <v>1981</v>
      </c>
      <c r="B42" s="125" t="s">
        <v>286</v>
      </c>
      <c r="C42" s="107" t="s">
        <v>1758</v>
      </c>
      <c r="E42" s="26" t="str">
        <f>IFERROR(IF(VLOOKUP(Table25[[#This Row],[Contract No.]],Table3[#All],3,FALSE)="","No","Yes"),"")</f>
        <v>No</v>
      </c>
      <c r="F42" s="26" t="str">
        <f>IFERROR(VLOOKUP(Table25[[#This Row],[Contract No.]],Table3[#All],3,FALSE),"")</f>
        <v/>
      </c>
      <c r="G42" s="26" t="str">
        <f>IFERROR(IF(Table25[[#This Row],[Cooperative Purchase
(Yes/No)]]="Yes","Yes",IF(VLOOKUP(Table25[[#This Row],[Contract No.]],Table3[#All],1,FALSE)=Table25[[#This Row],[Contract No.]],"Yes","No")),"No")</f>
        <v>Yes</v>
      </c>
      <c r="H42" s="51">
        <f>IFERROR(VLOOKUP(Table25[[#This Row],[Contract No.]],Table3[#All],4,FALSE),"")</f>
        <v>42401</v>
      </c>
      <c r="I42" s="28">
        <f>IFERROR(IF(AND(MONTH(Table25[[#This Row],[Contract Start Date]])&gt;6,MONTH(Table25[[#This Row],[Contract Start Date]])&lt;=12),YEAR(Table25[[#This Row],[Contract Start Date]])+1,YEAR(Table25[[#This Row],[Contract Start Date]])),"")</f>
        <v>2016</v>
      </c>
      <c r="J42" s="108">
        <f>Table25[[#This Row],[FY Formula start]]</f>
        <v>2016</v>
      </c>
      <c r="K42" s="59" t="str">
        <f>"FY"&amp;" "&amp;Table25[[#This Row],[Year Start]]</f>
        <v>FY 2016</v>
      </c>
      <c r="L42" s="109">
        <f>IFERROR(VLOOKUP(Table25[[#This Row],[Contract No.]],Table3[#All],5,FALSE),"")</f>
        <v>72717</v>
      </c>
      <c r="M42" s="110">
        <f>IFERROR(IF(Table25[[#This Row],[Contract End Date]]="99/99/9999","No End",IF(AND(MONTH(Table25[[#This Row],[Contract End Date]])&gt;6,MONTH(Table25[[#This Row],[Contract End Date]])&lt;=12),YEAR(Table25[[#This Row],[Contract End Date]])+1,YEAR(Table25[[#This Row],[Contract End Date]]))),"")</f>
        <v>2099</v>
      </c>
      <c r="N42" s="111">
        <f>Table25[[#This Row],[FY Formula end]]</f>
        <v>2099</v>
      </c>
      <c r="O42" s="59" t="str">
        <f>IF(Table25[[#This Row],[Year End]]="No End","No End","FY"&amp;" "&amp;Table25[[#This Row],[Year End]])</f>
        <v>FY 2099</v>
      </c>
      <c r="P42" s="27"/>
      <c r="Q42" s="126">
        <f>_xlfn.IFNA(IF($B42="","",VLOOKUP($B42,'SWC Towers'!$A:$Q,$Q$2,FALSE)),"")</f>
        <v>0.5</v>
      </c>
      <c r="R42" s="106" t="str">
        <f>_xlfn.IFNA(IF($B42="","",VLOOKUP($B42,'SWC Towers'!$A:$Q,$R$2,FALSE)),"")</f>
        <v/>
      </c>
      <c r="S42" s="106" t="str">
        <f>_xlfn.IFNA(IF($B42="","",VLOOKUP($B42,'SWC Towers'!$A:$Q,$S$2,FALSE)),"")</f>
        <v/>
      </c>
      <c r="T42" s="106">
        <f>_xlfn.IFNA(IF($B42="","",VLOOKUP($B42,'SWC Towers'!$A:$Q,$T$2,FALSE)),"")</f>
        <v>0.5</v>
      </c>
      <c r="U42" s="104" t="str">
        <f>_xlfn.IFNA(IF($B42="","",VLOOKUP($B42,'SWC Towers'!$A:$Q,$U$2,FALSE)),"")</f>
        <v/>
      </c>
      <c r="V42" s="104" t="str">
        <f>_xlfn.IFNA(IF($B42="","",VLOOKUP($B42,'SWC Towers'!$A:$Q,$V$2,FALSE)),"")</f>
        <v/>
      </c>
      <c r="W42" s="104" t="str">
        <f>_xlfn.IFNA(IF($B42="","",VLOOKUP($B42,'SWC Towers'!$A:$Q,$W$2,FALSE)),"")</f>
        <v/>
      </c>
      <c r="X42" s="104" t="str">
        <f>_xlfn.IFNA(IF($B42="","",VLOOKUP($B42,'SWC Towers'!$A:$Q,$X$2,FALSE)),"")</f>
        <v/>
      </c>
      <c r="Y42" s="104" t="str">
        <f>_xlfn.IFNA(IF($B42="","",VLOOKUP($B42,'SWC Towers'!$A:$Q,$Y$2,FALSE)),"")</f>
        <v/>
      </c>
      <c r="Z42" s="104" t="str">
        <f>_xlfn.IFNA(IF($B42="","",VLOOKUP($B42,'SWC Towers'!$A:$Q,$Z$2,FALSE)),"")</f>
        <v/>
      </c>
      <c r="AA42" s="104" t="str">
        <f>_xlfn.IFNA(IF($B42="","",VLOOKUP($B42,'SWC Towers'!$A:$Q,$AA$2,FALSE)),"")</f>
        <v/>
      </c>
      <c r="AB42" s="106" t="str">
        <f>_xlfn.IFNA(IF($B42="","",VLOOKUP($B42,'SWC Towers'!$A:$Q,$AB$2,FALSE)),"")</f>
        <v/>
      </c>
      <c r="AC42" s="127">
        <f>SUM(Table25[[#This Row],[IT Tower: Application]:[Other/Non-IT ]])</f>
        <v>1</v>
      </c>
      <c r="AD42" s="128"/>
      <c r="AE42" s="128"/>
      <c r="AF42" s="128"/>
      <c r="AG42" s="128"/>
      <c r="AH42" s="128"/>
      <c r="AI42" s="128"/>
      <c r="AJ42" s="128"/>
      <c r="AK42" s="128"/>
      <c r="AL42" s="128"/>
      <c r="AM42" s="128"/>
      <c r="AN42" s="128"/>
      <c r="AO42" s="128"/>
      <c r="AP42" s="128"/>
      <c r="AQ42" s="128"/>
      <c r="AR42" s="128"/>
      <c r="AS42" s="128"/>
      <c r="AT42" s="128"/>
      <c r="AU42" s="128"/>
      <c r="AV42" s="128">
        <v>57173</v>
      </c>
      <c r="AW42" s="128">
        <v>145408</v>
      </c>
      <c r="AX42" s="128">
        <v>103541</v>
      </c>
      <c r="AY42" s="128">
        <v>0</v>
      </c>
      <c r="AZ42" s="128"/>
      <c r="BA42" s="128"/>
      <c r="BB42" s="128"/>
      <c r="BC42" s="128"/>
      <c r="BD42" s="128"/>
      <c r="BE42" s="128"/>
      <c r="BF42" s="128"/>
      <c r="BG42" s="128"/>
      <c r="BH42" s="128"/>
      <c r="BI42" s="128"/>
      <c r="BJ42" s="128"/>
      <c r="BK42" s="128"/>
      <c r="BL42" s="128"/>
      <c r="BM42" s="128"/>
      <c r="BN42" s="128"/>
      <c r="BO42" s="128"/>
      <c r="BP42" s="128"/>
      <c r="BQ42" s="128"/>
      <c r="BR42" s="128"/>
      <c r="BS42" s="128"/>
      <c r="BT42" s="128"/>
      <c r="BU42" s="128"/>
      <c r="BV42" s="128"/>
      <c r="BW42" s="128"/>
      <c r="BX42" s="128"/>
      <c r="BY42" s="128"/>
      <c r="BZ42" s="128"/>
      <c r="CA42" s="128"/>
      <c r="CB42" s="128"/>
      <c r="CC42" s="129">
        <f>SUM(Table25[[#This Row],[Contract Amount FY00]:[Contract Amount FY50]])</f>
        <v>306122</v>
      </c>
      <c r="CD42" s="24"/>
    </row>
    <row r="43" spans="1:82" x14ac:dyDescent="0.25">
      <c r="A43" s="107" t="s">
        <v>1981</v>
      </c>
      <c r="B43" s="125" t="s">
        <v>286</v>
      </c>
      <c r="C43" s="107" t="s">
        <v>747</v>
      </c>
      <c r="E43" s="26" t="str">
        <f>IFERROR(IF(VLOOKUP(Table25[[#This Row],[Contract No.]],Table3[#All],3,FALSE)="","No","Yes"),"")</f>
        <v>No</v>
      </c>
      <c r="F43" s="26" t="str">
        <f>IFERROR(VLOOKUP(Table25[[#This Row],[Contract No.]],Table3[#All],3,FALSE),"")</f>
        <v/>
      </c>
      <c r="G43" s="26" t="str">
        <f>IFERROR(IF(Table25[[#This Row],[Cooperative Purchase
(Yes/No)]]="Yes","Yes",IF(VLOOKUP(Table25[[#This Row],[Contract No.]],Table3[#All],1,FALSE)=Table25[[#This Row],[Contract No.]],"Yes","No")),"No")</f>
        <v>Yes</v>
      </c>
      <c r="H43" s="51">
        <f>IFERROR(VLOOKUP(Table25[[#This Row],[Contract No.]],Table3[#All],4,FALSE),"")</f>
        <v>42401</v>
      </c>
      <c r="I43" s="28">
        <f>IFERROR(IF(AND(MONTH(Table25[[#This Row],[Contract Start Date]])&gt;6,MONTH(Table25[[#This Row],[Contract Start Date]])&lt;=12),YEAR(Table25[[#This Row],[Contract Start Date]])+1,YEAR(Table25[[#This Row],[Contract Start Date]])),"")</f>
        <v>2016</v>
      </c>
      <c r="J43" s="108">
        <f>Table25[[#This Row],[FY Formula start]]</f>
        <v>2016</v>
      </c>
      <c r="K43" s="59" t="str">
        <f>"FY"&amp;" "&amp;Table25[[#This Row],[Year Start]]</f>
        <v>FY 2016</v>
      </c>
      <c r="L43" s="109">
        <f>IFERROR(VLOOKUP(Table25[[#This Row],[Contract No.]],Table3[#All],5,FALSE),"")</f>
        <v>72717</v>
      </c>
      <c r="M43" s="110">
        <f>IFERROR(IF(Table25[[#This Row],[Contract End Date]]="99/99/9999","No End",IF(AND(MONTH(Table25[[#This Row],[Contract End Date]])&gt;6,MONTH(Table25[[#This Row],[Contract End Date]])&lt;=12),YEAR(Table25[[#This Row],[Contract End Date]])+1,YEAR(Table25[[#This Row],[Contract End Date]]))),"")</f>
        <v>2099</v>
      </c>
      <c r="N43" s="111">
        <f>Table25[[#This Row],[FY Formula end]]</f>
        <v>2099</v>
      </c>
      <c r="O43" s="59" t="str">
        <f>IF(Table25[[#This Row],[Year End]]="No End","No End","FY"&amp;" "&amp;Table25[[#This Row],[Year End]])</f>
        <v>FY 2099</v>
      </c>
      <c r="P43" s="27"/>
      <c r="Q43" s="126">
        <f>_xlfn.IFNA(IF($B43="","",VLOOKUP($B43,'SWC Towers'!$A:$Q,$Q$2,FALSE)),"")</f>
        <v>0.5</v>
      </c>
      <c r="R43" s="106" t="str">
        <f>_xlfn.IFNA(IF($B43="","",VLOOKUP($B43,'SWC Towers'!$A:$Q,$R$2,FALSE)),"")</f>
        <v/>
      </c>
      <c r="S43" s="106" t="str">
        <f>_xlfn.IFNA(IF($B43="","",VLOOKUP($B43,'SWC Towers'!$A:$Q,$S$2,FALSE)),"")</f>
        <v/>
      </c>
      <c r="T43" s="106">
        <f>_xlfn.IFNA(IF($B43="","",VLOOKUP($B43,'SWC Towers'!$A:$Q,$T$2,FALSE)),"")</f>
        <v>0.5</v>
      </c>
      <c r="U43" s="104" t="str">
        <f>_xlfn.IFNA(IF($B43="","",VLOOKUP($B43,'SWC Towers'!$A:$Q,$U$2,FALSE)),"")</f>
        <v/>
      </c>
      <c r="V43" s="104" t="str">
        <f>_xlfn.IFNA(IF($B43="","",VLOOKUP($B43,'SWC Towers'!$A:$Q,$V$2,FALSE)),"")</f>
        <v/>
      </c>
      <c r="W43" s="104" t="str">
        <f>_xlfn.IFNA(IF($B43="","",VLOOKUP($B43,'SWC Towers'!$A:$Q,$W$2,FALSE)),"")</f>
        <v/>
      </c>
      <c r="X43" s="104" t="str">
        <f>_xlfn.IFNA(IF($B43="","",VLOOKUP($B43,'SWC Towers'!$A:$Q,$X$2,FALSE)),"")</f>
        <v/>
      </c>
      <c r="Y43" s="104" t="str">
        <f>_xlfn.IFNA(IF($B43="","",VLOOKUP($B43,'SWC Towers'!$A:$Q,$Y$2,FALSE)),"")</f>
        <v/>
      </c>
      <c r="Z43" s="104" t="str">
        <f>_xlfn.IFNA(IF($B43="","",VLOOKUP($B43,'SWC Towers'!$A:$Q,$Z$2,FALSE)),"")</f>
        <v/>
      </c>
      <c r="AA43" s="104" t="str">
        <f>_xlfn.IFNA(IF($B43="","",VLOOKUP($B43,'SWC Towers'!$A:$Q,$AA$2,FALSE)),"")</f>
        <v/>
      </c>
      <c r="AB43" s="106" t="str">
        <f>_xlfn.IFNA(IF($B43="","",VLOOKUP($B43,'SWC Towers'!$A:$Q,$AB$2,FALSE)),"")</f>
        <v/>
      </c>
      <c r="AC43" s="127">
        <f>SUM(Table25[[#This Row],[IT Tower: Application]:[Other/Non-IT ]])</f>
        <v>1</v>
      </c>
      <c r="AD43" s="128"/>
      <c r="AE43" s="128"/>
      <c r="AF43" s="128"/>
      <c r="AG43" s="128"/>
      <c r="AH43" s="128"/>
      <c r="AI43" s="128"/>
      <c r="AJ43" s="128"/>
      <c r="AK43" s="128"/>
      <c r="AL43" s="128"/>
      <c r="AM43" s="128"/>
      <c r="AN43" s="128"/>
      <c r="AO43" s="128"/>
      <c r="AP43" s="128"/>
      <c r="AQ43" s="128"/>
      <c r="AR43" s="128"/>
      <c r="AS43" s="128"/>
      <c r="AT43" s="128"/>
      <c r="AU43" s="128"/>
      <c r="AV43" s="128">
        <v>15263</v>
      </c>
      <c r="AW43" s="128">
        <v>28710</v>
      </c>
      <c r="AX43" s="128">
        <v>37786</v>
      </c>
      <c r="AY43" s="128">
        <v>0</v>
      </c>
      <c r="AZ43" s="128"/>
      <c r="BA43" s="128"/>
      <c r="BB43" s="128"/>
      <c r="BC43" s="128"/>
      <c r="BD43" s="128"/>
      <c r="BE43" s="128"/>
      <c r="BF43" s="128"/>
      <c r="BG43" s="128"/>
      <c r="BH43" s="128"/>
      <c r="BI43" s="128"/>
      <c r="BJ43" s="128"/>
      <c r="BK43" s="128"/>
      <c r="BL43" s="128"/>
      <c r="BM43" s="128"/>
      <c r="BN43" s="128"/>
      <c r="BO43" s="128"/>
      <c r="BP43" s="128"/>
      <c r="BQ43" s="128"/>
      <c r="BR43" s="128"/>
      <c r="BS43" s="128"/>
      <c r="BT43" s="128"/>
      <c r="BU43" s="128"/>
      <c r="BV43" s="128"/>
      <c r="BW43" s="128"/>
      <c r="BX43" s="128"/>
      <c r="BY43" s="128"/>
      <c r="BZ43" s="128"/>
      <c r="CA43" s="128"/>
      <c r="CB43" s="128"/>
      <c r="CC43" s="129">
        <f>SUM(Table25[[#This Row],[Contract Amount FY00]:[Contract Amount FY50]])</f>
        <v>81759</v>
      </c>
      <c r="CD43" s="24"/>
    </row>
    <row r="44" spans="1:82" x14ac:dyDescent="0.25">
      <c r="A44" s="107" t="s">
        <v>1981</v>
      </c>
      <c r="B44" s="125" t="s">
        <v>2246</v>
      </c>
      <c r="C44" s="107" t="s">
        <v>379</v>
      </c>
      <c r="E44" s="26" t="str">
        <f>IFERROR(IF(VLOOKUP(Table25[[#This Row],[Contract No.]],Table3[#All],3,FALSE)="","No","Yes"),"")</f>
        <v>No</v>
      </c>
      <c r="F44" s="26" t="str">
        <f>IFERROR(VLOOKUP(Table25[[#This Row],[Contract No.]],Table3[#All],3,FALSE),"")</f>
        <v/>
      </c>
      <c r="G44" s="26" t="str">
        <f>IFERROR(IF(Table25[[#This Row],[Cooperative Purchase
(Yes/No)]]="Yes","Yes",IF(VLOOKUP(Table25[[#This Row],[Contract No.]],Table3[#All],1,FALSE)=Table25[[#This Row],[Contract No.]],"Yes","No")),"No")</f>
        <v>Yes</v>
      </c>
      <c r="H44" s="51">
        <f>IFERROR(VLOOKUP(Table25[[#This Row],[Contract No.]],Table3[#All],4,FALSE),"")</f>
        <v>44470</v>
      </c>
      <c r="I44" s="28">
        <f>IFERROR(IF(AND(MONTH(Table25[[#This Row],[Contract Start Date]])&gt;6,MONTH(Table25[[#This Row],[Contract Start Date]])&lt;=12),YEAR(Table25[[#This Row],[Contract Start Date]])+1,YEAR(Table25[[#This Row],[Contract Start Date]])),"")</f>
        <v>2022</v>
      </c>
      <c r="J44" s="108">
        <f>Table25[[#This Row],[FY Formula start]]</f>
        <v>2022</v>
      </c>
      <c r="K44" s="59" t="str">
        <f>"FY"&amp;" "&amp;Table25[[#This Row],[Year Start]]</f>
        <v>FY 2022</v>
      </c>
      <c r="L44" s="109">
        <f>IFERROR(VLOOKUP(Table25[[#This Row],[Contract No.]],Table3[#All],5,FALSE),"")</f>
        <v>46295</v>
      </c>
      <c r="M44" s="110">
        <f>IFERROR(IF(Table25[[#This Row],[Contract End Date]]="99/99/9999","No End",IF(AND(MONTH(Table25[[#This Row],[Contract End Date]])&gt;6,MONTH(Table25[[#This Row],[Contract End Date]])&lt;=12),YEAR(Table25[[#This Row],[Contract End Date]])+1,YEAR(Table25[[#This Row],[Contract End Date]]))),"")</f>
        <v>2027</v>
      </c>
      <c r="N44" s="111">
        <f>Table25[[#This Row],[FY Formula end]]</f>
        <v>2027</v>
      </c>
      <c r="O44" s="59" t="str">
        <f>IF(Table25[[#This Row],[Year End]]="No End","No End","FY"&amp;" "&amp;Table25[[#This Row],[Year End]])</f>
        <v>FY 2027</v>
      </c>
      <c r="P44" s="27"/>
      <c r="Q44" s="126">
        <f>_xlfn.IFNA(IF($B44="","",VLOOKUP($B44,'SWC Towers'!$A:$Q,$Q$2,FALSE)),"")</f>
        <v>0.8</v>
      </c>
      <c r="R44" s="106" t="str">
        <f>_xlfn.IFNA(IF($B44="","",VLOOKUP($B44,'SWC Towers'!$A:$Q,$R$2,FALSE)),"")</f>
        <v/>
      </c>
      <c r="S44" s="106" t="str">
        <f>_xlfn.IFNA(IF($B44="","",VLOOKUP($B44,'SWC Towers'!$A:$Q,$S$2,FALSE)),"")</f>
        <v/>
      </c>
      <c r="T44" s="106">
        <f>_xlfn.IFNA(IF($B44="","",VLOOKUP($B44,'SWC Towers'!$A:$Q,$T$2,FALSE)),"")</f>
        <v>0.1</v>
      </c>
      <c r="U44" s="104" t="str">
        <f>_xlfn.IFNA(IF($B44="","",VLOOKUP($B44,'SWC Towers'!$A:$Q,$U$2,FALSE)),"")</f>
        <v/>
      </c>
      <c r="V44" s="104" t="str">
        <f>_xlfn.IFNA(IF($B44="","",VLOOKUP($B44,'SWC Towers'!$A:$Q,$V$2,FALSE)),"")</f>
        <v/>
      </c>
      <c r="W44" s="104" t="str">
        <f>_xlfn.IFNA(IF($B44="","",VLOOKUP($B44,'SWC Towers'!$A:$Q,$W$2,FALSE)),"")</f>
        <v/>
      </c>
      <c r="X44" s="104" t="str">
        <f>_xlfn.IFNA(IF($B44="","",VLOOKUP($B44,'SWC Towers'!$A:$Q,$X$2,FALSE)),"")</f>
        <v/>
      </c>
      <c r="Y44" s="104">
        <f>_xlfn.IFNA(IF($B44="","",VLOOKUP($B44,'SWC Towers'!$A:$Q,$Y$2,FALSE)),"")</f>
        <v>0.1</v>
      </c>
      <c r="Z44" s="104" t="str">
        <f>_xlfn.IFNA(IF($B44="","",VLOOKUP($B44,'SWC Towers'!$A:$Q,$Z$2,FALSE)),"")</f>
        <v/>
      </c>
      <c r="AA44" s="104" t="str">
        <f>_xlfn.IFNA(IF($B44="","",VLOOKUP($B44,'SWC Towers'!$A:$Q,$AA$2,FALSE)),"")</f>
        <v/>
      </c>
      <c r="AB44" s="106" t="str">
        <f>_xlfn.IFNA(IF($B44="","",VLOOKUP($B44,'SWC Towers'!$A:$Q,$AB$2,FALSE)),"")</f>
        <v/>
      </c>
      <c r="AC44" s="127">
        <f>SUM(Table25[[#This Row],[IT Tower: Application]:[Other/Non-IT ]])</f>
        <v>1</v>
      </c>
      <c r="AD44" s="128"/>
      <c r="AE44" s="128"/>
      <c r="AF44" s="128"/>
      <c r="AG44" s="128"/>
      <c r="AH44" s="128"/>
      <c r="AI44" s="128"/>
      <c r="AJ44" s="128"/>
      <c r="AK44" s="128"/>
      <c r="AL44" s="128"/>
      <c r="AM44" s="128"/>
      <c r="AN44" s="128"/>
      <c r="AO44" s="128"/>
      <c r="AP44" s="128"/>
      <c r="AQ44" s="128"/>
      <c r="AR44" s="128"/>
      <c r="AS44" s="128"/>
      <c r="AT44" s="128"/>
      <c r="AU44" s="128"/>
      <c r="AV44" s="128"/>
      <c r="AW44" s="128"/>
      <c r="AX44" s="128"/>
      <c r="AY44" s="128"/>
      <c r="AZ44" s="128">
        <v>3046</v>
      </c>
      <c r="BA44" s="128">
        <v>5343</v>
      </c>
      <c r="BB44" s="128">
        <v>4749</v>
      </c>
      <c r="BC44" s="128">
        <v>0</v>
      </c>
      <c r="BD44" s="128"/>
      <c r="BE44" s="128"/>
      <c r="BF44" s="128"/>
      <c r="BG44" s="128"/>
      <c r="BH44" s="128"/>
      <c r="BI44" s="128"/>
      <c r="BJ44" s="128"/>
      <c r="BK44" s="128"/>
      <c r="BL44" s="128"/>
      <c r="BM44" s="128"/>
      <c r="BN44" s="128"/>
      <c r="BO44" s="128"/>
      <c r="BP44" s="128"/>
      <c r="BQ44" s="128"/>
      <c r="BR44" s="128"/>
      <c r="BS44" s="128"/>
      <c r="BT44" s="128"/>
      <c r="BU44" s="128"/>
      <c r="BV44" s="128"/>
      <c r="BW44" s="128"/>
      <c r="BX44" s="128"/>
      <c r="BY44" s="128"/>
      <c r="BZ44" s="128"/>
      <c r="CA44" s="128"/>
      <c r="CB44" s="128"/>
      <c r="CC44" s="129">
        <f>SUM(Table25[[#This Row],[Contract Amount FY00]:[Contract Amount FY50]])</f>
        <v>13138</v>
      </c>
      <c r="CD44" s="24"/>
    </row>
    <row r="45" spans="1:82" x14ac:dyDescent="0.25">
      <c r="A45" s="107" t="s">
        <v>1981</v>
      </c>
      <c r="B45" s="125" t="s">
        <v>3139</v>
      </c>
      <c r="C45" s="107" t="s">
        <v>1843</v>
      </c>
      <c r="E45" s="26" t="str">
        <f>IFERROR(IF(VLOOKUP(Table25[[#This Row],[Contract No.]],Table3[#All],3,FALSE)="","No","Yes"),"")</f>
        <v>No</v>
      </c>
      <c r="F45" s="26" t="str">
        <f>IFERROR(VLOOKUP(Table25[[#This Row],[Contract No.]],Table3[#All],3,FALSE),"")</f>
        <v/>
      </c>
      <c r="G45" s="26" t="str">
        <f>IFERROR(IF(Table25[[#This Row],[Cooperative Purchase
(Yes/No)]]="Yes","Yes",IF(VLOOKUP(Table25[[#This Row],[Contract No.]],Table3[#All],1,FALSE)=Table25[[#This Row],[Contract No.]],"Yes","No")),"No")</f>
        <v>Yes</v>
      </c>
      <c r="H45" s="51">
        <f>IFERROR(VLOOKUP(Table25[[#This Row],[Contract No.]],Table3[#All],4,FALSE),"")</f>
        <v>45383</v>
      </c>
      <c r="I45" s="28">
        <f>IFERROR(IF(AND(MONTH(Table25[[#This Row],[Contract Start Date]])&gt;6,MONTH(Table25[[#This Row],[Contract Start Date]])&lt;=12),YEAR(Table25[[#This Row],[Contract Start Date]])+1,YEAR(Table25[[#This Row],[Contract Start Date]])),"")</f>
        <v>2024</v>
      </c>
      <c r="J45" s="108">
        <f>Table25[[#This Row],[FY Formula start]]</f>
        <v>2024</v>
      </c>
      <c r="K45" s="59" t="str">
        <f>"FY"&amp;" "&amp;Table25[[#This Row],[Year Start]]</f>
        <v>FY 2024</v>
      </c>
      <c r="L45" s="109">
        <f>IFERROR(VLOOKUP(Table25[[#This Row],[Contract No.]],Table3[#All],5,FALSE),"")</f>
        <v>46844</v>
      </c>
      <c r="M45" s="110">
        <f>IFERROR(IF(Table25[[#This Row],[Contract End Date]]="99/99/9999","No End",IF(AND(MONTH(Table25[[#This Row],[Contract End Date]])&gt;6,MONTH(Table25[[#This Row],[Contract End Date]])&lt;=12),YEAR(Table25[[#This Row],[Contract End Date]])+1,YEAR(Table25[[#This Row],[Contract End Date]]))),"")</f>
        <v>2028</v>
      </c>
      <c r="N45" s="111">
        <f>Table25[[#This Row],[FY Formula end]]</f>
        <v>2028</v>
      </c>
      <c r="O45" s="59" t="str">
        <f>IF(Table25[[#This Row],[Year End]]="No End","No End","FY"&amp;" "&amp;Table25[[#This Row],[Year End]])</f>
        <v>FY 2028</v>
      </c>
      <c r="P45" s="27"/>
      <c r="Q45" s="126">
        <f>_xlfn.IFNA(IF($B45="","",VLOOKUP($B45,'SWC Towers'!$A:$Q,$Q$2,FALSE)),"")</f>
        <v>0.3</v>
      </c>
      <c r="R45" s="106" t="str">
        <f>_xlfn.IFNA(IF($B45="","",VLOOKUP($B45,'SWC Towers'!$A:$Q,$R$2,FALSE)),"")</f>
        <v/>
      </c>
      <c r="S45" s="106" t="str">
        <f>_xlfn.IFNA(IF($B45="","",VLOOKUP($B45,'SWC Towers'!$A:$Q,$S$2,FALSE)),"")</f>
        <v/>
      </c>
      <c r="T45" s="106">
        <f>_xlfn.IFNA(IF($B45="","",VLOOKUP($B45,'SWC Towers'!$A:$Q,$T$2,FALSE)),"")</f>
        <v>0.3</v>
      </c>
      <c r="U45" s="104" t="str">
        <f>_xlfn.IFNA(IF($B45="","",VLOOKUP($B45,'SWC Towers'!$A:$Q,$U$2,FALSE)),"")</f>
        <v/>
      </c>
      <c r="V45" s="104">
        <f>_xlfn.IFNA(IF($B45="","",VLOOKUP($B45,'SWC Towers'!$A:$Q,$V$2,FALSE)),"")</f>
        <v>0.2</v>
      </c>
      <c r="W45" s="104" t="str">
        <f>_xlfn.IFNA(IF($B45="","",VLOOKUP($B45,'SWC Towers'!$A:$Q,$W$2,FALSE)),"")</f>
        <v/>
      </c>
      <c r="X45" s="104" t="str">
        <f>_xlfn.IFNA(IF($B45="","",VLOOKUP($B45,'SWC Towers'!$A:$Q,$X$2,FALSE)),"")</f>
        <v/>
      </c>
      <c r="Y45" s="104" t="str">
        <f>_xlfn.IFNA(IF($B45="","",VLOOKUP($B45,'SWC Towers'!$A:$Q,$Y$2,FALSE)),"")</f>
        <v/>
      </c>
      <c r="Z45" s="104">
        <f>_xlfn.IFNA(IF($B45="","",VLOOKUP($B45,'SWC Towers'!$A:$Q,$Z$2,FALSE)),"")</f>
        <v>0.1</v>
      </c>
      <c r="AA45" s="104">
        <f>_xlfn.IFNA(IF($B45="","",VLOOKUP($B45,'SWC Towers'!$A:$Q,$AA$2,FALSE)),"")</f>
        <v>0.1</v>
      </c>
      <c r="AB45" s="106" t="str">
        <f>_xlfn.IFNA(IF($B45="","",VLOOKUP($B45,'SWC Towers'!$A:$Q,$AB$2,FALSE)),"")</f>
        <v/>
      </c>
      <c r="AC45" s="127">
        <f>SUM(Table25[[#This Row],[IT Tower: Application]:[Other/Non-IT ]])</f>
        <v>1</v>
      </c>
      <c r="AD45" s="128"/>
      <c r="AE45" s="128"/>
      <c r="AF45" s="128"/>
      <c r="AG45" s="128"/>
      <c r="AH45" s="128"/>
      <c r="AI45" s="128"/>
      <c r="AJ45" s="128"/>
      <c r="AK45" s="128"/>
      <c r="AL45" s="128"/>
      <c r="AM45" s="128"/>
      <c r="AN45" s="128"/>
      <c r="AO45" s="128"/>
      <c r="AP45" s="128"/>
      <c r="AQ45" s="128"/>
      <c r="AR45" s="128"/>
      <c r="AS45" s="128"/>
      <c r="AT45" s="128"/>
      <c r="AU45" s="128"/>
      <c r="AV45" s="128"/>
      <c r="AW45" s="128"/>
      <c r="AX45" s="128"/>
      <c r="AY45" s="128"/>
      <c r="AZ45" s="128"/>
      <c r="BA45" s="128"/>
      <c r="BB45" s="128"/>
      <c r="BC45" s="128">
        <v>25000</v>
      </c>
      <c r="BD45" s="128"/>
      <c r="BE45" s="128"/>
      <c r="BF45" s="128"/>
      <c r="BG45" s="128"/>
      <c r="BH45" s="128"/>
      <c r="BI45" s="128"/>
      <c r="BJ45" s="128"/>
      <c r="BK45" s="128"/>
      <c r="BL45" s="128"/>
      <c r="BM45" s="128"/>
      <c r="BN45" s="128"/>
      <c r="BO45" s="128"/>
      <c r="BP45" s="128"/>
      <c r="BQ45" s="128"/>
      <c r="BR45" s="128"/>
      <c r="BS45" s="128"/>
      <c r="BT45" s="128"/>
      <c r="BU45" s="128"/>
      <c r="BV45" s="128"/>
      <c r="BW45" s="128"/>
      <c r="BX45" s="128"/>
      <c r="BY45" s="128"/>
      <c r="BZ45" s="128"/>
      <c r="CA45" s="128"/>
      <c r="CB45" s="128"/>
      <c r="CC45" s="129">
        <f>SUM(Table25[[#This Row],[Contract Amount FY00]:[Contract Amount FY50]])</f>
        <v>25000</v>
      </c>
      <c r="CD45" s="24"/>
    </row>
    <row r="46" spans="1:82" x14ac:dyDescent="0.25">
      <c r="A46" s="107" t="s">
        <v>1981</v>
      </c>
      <c r="B46" s="125" t="s">
        <v>3013</v>
      </c>
      <c r="C46" s="107" t="s">
        <v>279</v>
      </c>
      <c r="E46" s="26" t="str">
        <f>IFERROR(IF(VLOOKUP(Table25[[#This Row],[Contract No.]],Table3[#All],3,FALSE)="","No","Yes"),"")</f>
        <v>Yes</v>
      </c>
      <c r="F46" s="26" t="str">
        <f>IFERROR(VLOOKUP(Table25[[#This Row],[Contract No.]],Table3[#All],3,FALSE),"")</f>
        <v>NASPO</v>
      </c>
      <c r="G46" s="26" t="str">
        <f>IFERROR(IF(Table25[[#This Row],[Cooperative Purchase
(Yes/No)]]="Yes","Yes",IF(VLOOKUP(Table25[[#This Row],[Contract No.]],Table3[#All],1,FALSE)=Table25[[#This Row],[Contract No.]],"Yes","No")),"No")</f>
        <v>Yes</v>
      </c>
      <c r="H46" s="51">
        <f>IFERROR(VLOOKUP(Table25[[#This Row],[Contract No.]],Table3[#All],4,FALSE),"")</f>
        <v>44926</v>
      </c>
      <c r="I46" s="28">
        <f>IFERROR(IF(AND(MONTH(Table25[[#This Row],[Contract Start Date]])&gt;6,MONTH(Table25[[#This Row],[Contract Start Date]])&lt;=12),YEAR(Table25[[#This Row],[Contract Start Date]])+1,YEAR(Table25[[#This Row],[Contract Start Date]])),"")</f>
        <v>2023</v>
      </c>
      <c r="J46" s="108">
        <f>Table25[[#This Row],[FY Formula start]]</f>
        <v>2023</v>
      </c>
      <c r="K46" s="59" t="str">
        <f>"FY"&amp;" "&amp;Table25[[#This Row],[Year Start]]</f>
        <v>FY 2023</v>
      </c>
      <c r="L46" s="109">
        <f>IFERROR(VLOOKUP(Table25[[#This Row],[Contract No.]],Table3[#All],5,FALSE),"")</f>
        <v>46501</v>
      </c>
      <c r="M46" s="110">
        <f>IFERROR(IF(Table25[[#This Row],[Contract End Date]]="99/99/9999","No End",IF(AND(MONTH(Table25[[#This Row],[Contract End Date]])&gt;6,MONTH(Table25[[#This Row],[Contract End Date]])&lt;=12),YEAR(Table25[[#This Row],[Contract End Date]])+1,YEAR(Table25[[#This Row],[Contract End Date]]))),"")</f>
        <v>2027</v>
      </c>
      <c r="N46" s="111">
        <f>Table25[[#This Row],[FY Formula end]]</f>
        <v>2027</v>
      </c>
      <c r="O46" s="59" t="str">
        <f>IF(Table25[[#This Row],[Year End]]="No End","No End","FY"&amp;" "&amp;Table25[[#This Row],[Year End]])</f>
        <v>FY 2027</v>
      </c>
      <c r="P46" s="27"/>
      <c r="Q46" s="126">
        <f>_xlfn.IFNA(IF($B46="","",VLOOKUP($B46,'SWC Towers'!$A:$Q,$Q$2,FALSE)),"")</f>
        <v>0.3</v>
      </c>
      <c r="R46" s="106" t="str">
        <f>_xlfn.IFNA(IF($B46="","",VLOOKUP($B46,'SWC Towers'!$A:$Q,$R$2,FALSE)),"")</f>
        <v/>
      </c>
      <c r="S46" s="106">
        <f>_xlfn.IFNA(IF($B46="","",VLOOKUP($B46,'SWC Towers'!$A:$Q,$S$2,FALSE)),"")</f>
        <v>0.1</v>
      </c>
      <c r="T46" s="106" t="str">
        <f>_xlfn.IFNA(IF($B46="","",VLOOKUP($B46,'SWC Towers'!$A:$Q,$T$2,FALSE)),"")</f>
        <v/>
      </c>
      <c r="U46" s="104">
        <f>_xlfn.IFNA(IF($B46="","",VLOOKUP($B46,'SWC Towers'!$A:$Q,$U$2,FALSE)),"")</f>
        <v>0.6</v>
      </c>
      <c r="V46" s="104" t="str">
        <f>_xlfn.IFNA(IF($B46="","",VLOOKUP($B46,'SWC Towers'!$A:$Q,$V$2,FALSE)),"")</f>
        <v/>
      </c>
      <c r="W46" s="104" t="str">
        <f>_xlfn.IFNA(IF($B46="","",VLOOKUP($B46,'SWC Towers'!$A:$Q,$W$2,FALSE)),"")</f>
        <v/>
      </c>
      <c r="X46" s="104" t="str">
        <f>_xlfn.IFNA(IF($B46="","",VLOOKUP($B46,'SWC Towers'!$A:$Q,$X$2,FALSE)),"")</f>
        <v/>
      </c>
      <c r="Y46" s="104" t="str">
        <f>_xlfn.IFNA(IF($B46="","",VLOOKUP($B46,'SWC Towers'!$A:$Q,$Y$2,FALSE)),"")</f>
        <v/>
      </c>
      <c r="Z46" s="104" t="str">
        <f>_xlfn.IFNA(IF($B46="","",VLOOKUP($B46,'SWC Towers'!$A:$Q,$Z$2,FALSE)),"")</f>
        <v/>
      </c>
      <c r="AA46" s="104" t="str">
        <f>_xlfn.IFNA(IF($B46="","",VLOOKUP($B46,'SWC Towers'!$A:$Q,$AA$2,FALSE)),"")</f>
        <v/>
      </c>
      <c r="AB46" s="106" t="str">
        <f>_xlfn.IFNA(IF($B46="","",VLOOKUP($B46,'SWC Towers'!$A:$Q,$AB$2,FALSE)),"")</f>
        <v/>
      </c>
      <c r="AC46" s="127">
        <f>SUM(Table25[[#This Row],[IT Tower: Application]:[Other/Non-IT ]])</f>
        <v>1</v>
      </c>
      <c r="AD46" s="128"/>
      <c r="AE46" s="128"/>
      <c r="AF46" s="128"/>
      <c r="AG46" s="128"/>
      <c r="AH46" s="128"/>
      <c r="AI46" s="128"/>
      <c r="AJ46" s="128"/>
      <c r="AK46" s="128"/>
      <c r="AL46" s="128"/>
      <c r="AM46" s="128"/>
      <c r="AN46" s="128"/>
      <c r="AO46" s="128"/>
      <c r="AP46" s="128"/>
      <c r="AQ46" s="128"/>
      <c r="AR46" s="128"/>
      <c r="AS46" s="128"/>
      <c r="AT46" s="128"/>
      <c r="AU46" s="128"/>
      <c r="AV46" s="128"/>
      <c r="AW46" s="128"/>
      <c r="AX46" s="128"/>
      <c r="AY46" s="128"/>
      <c r="AZ46" s="128"/>
      <c r="BA46" s="128">
        <v>50884</v>
      </c>
      <c r="BB46" s="128">
        <v>679624</v>
      </c>
      <c r="BC46" s="128">
        <v>1541607</v>
      </c>
      <c r="BD46" s="128"/>
      <c r="BE46" s="128"/>
      <c r="BF46" s="128"/>
      <c r="BG46" s="128"/>
      <c r="BH46" s="128"/>
      <c r="BI46" s="128"/>
      <c r="BJ46" s="128"/>
      <c r="BK46" s="128"/>
      <c r="BL46" s="128"/>
      <c r="BM46" s="128"/>
      <c r="BN46" s="128"/>
      <c r="BO46" s="128"/>
      <c r="BP46" s="128"/>
      <c r="BQ46" s="128"/>
      <c r="BR46" s="128"/>
      <c r="BS46" s="128"/>
      <c r="BT46" s="128"/>
      <c r="BU46" s="128"/>
      <c r="BV46" s="128"/>
      <c r="BW46" s="128"/>
      <c r="BX46" s="128"/>
      <c r="BY46" s="128"/>
      <c r="BZ46" s="128"/>
      <c r="CA46" s="128"/>
      <c r="CB46" s="128"/>
      <c r="CC46" s="129">
        <f>SUM(Table25[[#This Row],[Contract Amount FY00]:[Contract Amount FY50]])</f>
        <v>2272115</v>
      </c>
      <c r="CD46" s="24"/>
    </row>
    <row r="47" spans="1:82" x14ac:dyDescent="0.25">
      <c r="A47" s="107" t="s">
        <v>1981</v>
      </c>
      <c r="B47" s="125" t="s">
        <v>3015</v>
      </c>
      <c r="C47" s="107" t="s">
        <v>661</v>
      </c>
      <c r="E47" s="26" t="str">
        <f>IFERROR(IF(VLOOKUP(Table25[[#This Row],[Contract No.]],Table3[#All],3,FALSE)="","No","Yes"),"")</f>
        <v>Yes</v>
      </c>
      <c r="F47" s="26" t="str">
        <f>IFERROR(VLOOKUP(Table25[[#This Row],[Contract No.]],Table3[#All],3,FALSE),"")</f>
        <v>NASPO</v>
      </c>
      <c r="G47" s="26" t="str">
        <f>IFERROR(IF(Table25[[#This Row],[Cooperative Purchase
(Yes/No)]]="Yes","Yes",IF(VLOOKUP(Table25[[#This Row],[Contract No.]],Table3[#All],1,FALSE)=Table25[[#This Row],[Contract No.]],"Yes","No")),"No")</f>
        <v>Yes</v>
      </c>
      <c r="H47" s="51">
        <f>IFERROR(VLOOKUP(Table25[[#This Row],[Contract No.]],Table3[#All],4,FALSE),"")</f>
        <v>44805</v>
      </c>
      <c r="I47" s="28">
        <f>IFERROR(IF(AND(MONTH(Table25[[#This Row],[Contract Start Date]])&gt;6,MONTH(Table25[[#This Row],[Contract Start Date]])&lt;=12),YEAR(Table25[[#This Row],[Contract Start Date]])+1,YEAR(Table25[[#This Row],[Contract Start Date]])),"")</f>
        <v>2023</v>
      </c>
      <c r="J47" s="108">
        <f>Table25[[#This Row],[FY Formula start]]</f>
        <v>2023</v>
      </c>
      <c r="K47" s="59" t="str">
        <f>"FY"&amp;" "&amp;Table25[[#This Row],[Year Start]]</f>
        <v>FY 2023</v>
      </c>
      <c r="L47" s="109">
        <f>IFERROR(VLOOKUP(Table25[[#This Row],[Contract No.]],Table3[#All],5,FALSE),"")</f>
        <v>46521</v>
      </c>
      <c r="M47" s="110">
        <f>IFERROR(IF(Table25[[#This Row],[Contract End Date]]="99/99/9999","No End",IF(AND(MONTH(Table25[[#This Row],[Contract End Date]])&gt;6,MONTH(Table25[[#This Row],[Contract End Date]])&lt;=12),YEAR(Table25[[#This Row],[Contract End Date]])+1,YEAR(Table25[[#This Row],[Contract End Date]]))),"")</f>
        <v>2027</v>
      </c>
      <c r="N47" s="111">
        <f>Table25[[#This Row],[FY Formula end]]</f>
        <v>2027</v>
      </c>
      <c r="O47" s="59" t="str">
        <f>IF(Table25[[#This Row],[Year End]]="No End","No End","FY"&amp;" "&amp;Table25[[#This Row],[Year End]])</f>
        <v>FY 2027</v>
      </c>
      <c r="P47" s="27"/>
      <c r="Q47" s="126" t="str">
        <f>_xlfn.IFNA(IF($B47="","",VLOOKUP($B47,'SWC Towers'!$A:$Q,$Q$2,FALSE)),"")</f>
        <v/>
      </c>
      <c r="R47" s="106" t="str">
        <f>_xlfn.IFNA(IF($B47="","",VLOOKUP($B47,'SWC Towers'!$A:$Q,$R$2,FALSE)),"")</f>
        <v/>
      </c>
      <c r="S47" s="106" t="str">
        <f>_xlfn.IFNA(IF($B47="","",VLOOKUP($B47,'SWC Towers'!$A:$Q,$S$2,FALSE)),"")</f>
        <v/>
      </c>
      <c r="T47" s="106" t="str">
        <f>_xlfn.IFNA(IF($B47="","",VLOOKUP($B47,'SWC Towers'!$A:$Q,$T$2,FALSE)),"")</f>
        <v/>
      </c>
      <c r="U47" s="104">
        <f>_xlfn.IFNA(IF($B47="","",VLOOKUP($B47,'SWC Towers'!$A:$Q,$U$2,FALSE)),"")</f>
        <v>0.4</v>
      </c>
      <c r="V47" s="104" t="str">
        <f>_xlfn.IFNA(IF($B47="","",VLOOKUP($B47,'SWC Towers'!$A:$Q,$V$2,FALSE)),"")</f>
        <v/>
      </c>
      <c r="W47" s="104" t="str">
        <f>_xlfn.IFNA(IF($B47="","",VLOOKUP($B47,'SWC Towers'!$A:$Q,$W$2,FALSE)),"")</f>
        <v/>
      </c>
      <c r="X47" s="104" t="str">
        <f>_xlfn.IFNA(IF($B47="","",VLOOKUP($B47,'SWC Towers'!$A:$Q,$X$2,FALSE)),"")</f>
        <v/>
      </c>
      <c r="Y47" s="104">
        <f>_xlfn.IFNA(IF($B47="","",VLOOKUP($B47,'SWC Towers'!$A:$Q,$Y$2,FALSE)),"")</f>
        <v>0.3</v>
      </c>
      <c r="Z47" s="104">
        <f>_xlfn.IFNA(IF($B47="","",VLOOKUP($B47,'SWC Towers'!$A:$Q,$Z$2,FALSE)),"")</f>
        <v>0.3</v>
      </c>
      <c r="AA47" s="104" t="str">
        <f>_xlfn.IFNA(IF($B47="","",VLOOKUP($B47,'SWC Towers'!$A:$Q,$AA$2,FALSE)),"")</f>
        <v/>
      </c>
      <c r="AB47" s="106" t="str">
        <f>_xlfn.IFNA(IF($B47="","",VLOOKUP($B47,'SWC Towers'!$A:$Q,$AB$2,FALSE)),"")</f>
        <v/>
      </c>
      <c r="AC47" s="127">
        <f>SUM(Table25[[#This Row],[IT Tower: Application]:[Other/Non-IT ]])</f>
        <v>1</v>
      </c>
      <c r="AD47" s="128"/>
      <c r="AE47" s="128"/>
      <c r="AF47" s="128"/>
      <c r="AG47" s="128"/>
      <c r="AH47" s="128"/>
      <c r="AI47" s="128"/>
      <c r="AJ47" s="128"/>
      <c r="AK47" s="128"/>
      <c r="AL47" s="128"/>
      <c r="AM47" s="128"/>
      <c r="AN47" s="128"/>
      <c r="AO47" s="128"/>
      <c r="AP47" s="128"/>
      <c r="AQ47" s="128"/>
      <c r="AR47" s="128"/>
      <c r="AS47" s="128"/>
      <c r="AT47" s="128"/>
      <c r="AU47" s="128"/>
      <c r="AV47" s="128"/>
      <c r="AW47" s="128"/>
      <c r="AX47" s="128"/>
      <c r="AY47" s="128"/>
      <c r="AZ47" s="128"/>
      <c r="BA47" s="128">
        <v>0</v>
      </c>
      <c r="BB47" s="128">
        <v>764</v>
      </c>
      <c r="BC47" s="128">
        <v>2752</v>
      </c>
      <c r="BD47" s="128"/>
      <c r="BE47" s="128"/>
      <c r="BF47" s="128"/>
      <c r="BG47" s="128"/>
      <c r="BH47" s="128"/>
      <c r="BI47" s="128"/>
      <c r="BJ47" s="128"/>
      <c r="BK47" s="128"/>
      <c r="BL47" s="128"/>
      <c r="BM47" s="128"/>
      <c r="BN47" s="128"/>
      <c r="BO47" s="128"/>
      <c r="BP47" s="128"/>
      <c r="BQ47" s="128"/>
      <c r="BR47" s="128"/>
      <c r="BS47" s="128"/>
      <c r="BT47" s="128"/>
      <c r="BU47" s="128"/>
      <c r="BV47" s="128"/>
      <c r="BW47" s="128"/>
      <c r="BX47" s="128"/>
      <c r="BY47" s="128"/>
      <c r="BZ47" s="128"/>
      <c r="CA47" s="128"/>
      <c r="CB47" s="128"/>
      <c r="CC47" s="129">
        <f>SUM(Table25[[#This Row],[Contract Amount FY00]:[Contract Amount FY50]])</f>
        <v>3516</v>
      </c>
      <c r="CD47" s="24"/>
    </row>
    <row r="48" spans="1:82" x14ac:dyDescent="0.25">
      <c r="A48" s="107" t="s">
        <v>1981</v>
      </c>
      <c r="B48" s="125" t="s">
        <v>3141</v>
      </c>
      <c r="C48" s="107" t="s">
        <v>407</v>
      </c>
      <c r="E48" s="26" t="str">
        <f>IFERROR(IF(VLOOKUP(Table25[[#This Row],[Contract No.]],Table3[#All],3,FALSE)="","No","Yes"),"")</f>
        <v>No</v>
      </c>
      <c r="F48" s="26" t="str">
        <f>IFERROR(VLOOKUP(Table25[[#This Row],[Contract No.]],Table3[#All],3,FALSE),"")</f>
        <v/>
      </c>
      <c r="G48" s="26" t="str">
        <f>IFERROR(IF(Table25[[#This Row],[Cooperative Purchase
(Yes/No)]]="Yes","Yes",IF(VLOOKUP(Table25[[#This Row],[Contract No.]],Table3[#All],1,FALSE)=Table25[[#This Row],[Contract No.]],"Yes","No")),"No")</f>
        <v>Yes</v>
      </c>
      <c r="H48" s="51">
        <f>IFERROR(VLOOKUP(Table25[[#This Row],[Contract No.]],Table3[#All],4,FALSE),"")</f>
        <v>45427</v>
      </c>
      <c r="I48" s="28">
        <f>IFERROR(IF(AND(MONTH(Table25[[#This Row],[Contract Start Date]])&gt;6,MONTH(Table25[[#This Row],[Contract Start Date]])&lt;=12),YEAR(Table25[[#This Row],[Contract Start Date]])+1,YEAR(Table25[[#This Row],[Contract Start Date]])),"")</f>
        <v>2024</v>
      </c>
      <c r="J48" s="108">
        <f>Table25[[#This Row],[FY Formula start]]</f>
        <v>2024</v>
      </c>
      <c r="K48" s="59" t="str">
        <f>"FY"&amp;" "&amp;Table25[[#This Row],[Year Start]]</f>
        <v>FY 2024</v>
      </c>
      <c r="L48" s="109">
        <f>IFERROR(VLOOKUP(Table25[[#This Row],[Contract No.]],Table3[#All],5,FALSE),"")</f>
        <v>46888</v>
      </c>
      <c r="M48" s="110">
        <f>IFERROR(IF(Table25[[#This Row],[Contract End Date]]="99/99/9999","No End",IF(AND(MONTH(Table25[[#This Row],[Contract End Date]])&gt;6,MONTH(Table25[[#This Row],[Contract End Date]])&lt;=12),YEAR(Table25[[#This Row],[Contract End Date]])+1,YEAR(Table25[[#This Row],[Contract End Date]]))),"")</f>
        <v>2028</v>
      </c>
      <c r="N48" s="111">
        <f>Table25[[#This Row],[FY Formula end]]</f>
        <v>2028</v>
      </c>
      <c r="O48" s="59" t="str">
        <f>IF(Table25[[#This Row],[Year End]]="No End","No End","FY"&amp;" "&amp;Table25[[#This Row],[Year End]])</f>
        <v>FY 2028</v>
      </c>
      <c r="P48" s="27"/>
      <c r="Q48" s="126">
        <f>_xlfn.IFNA(IF($B48="","",VLOOKUP($B48,'SWC Towers'!$A:$Q,$Q$2,FALSE)),"")</f>
        <v>0.4</v>
      </c>
      <c r="R48" s="106" t="str">
        <f>_xlfn.IFNA(IF($B48="","",VLOOKUP($B48,'SWC Towers'!$A:$Q,$R$2,FALSE)),"")</f>
        <v/>
      </c>
      <c r="S48" s="106" t="str">
        <f>_xlfn.IFNA(IF($B48="","",VLOOKUP($B48,'SWC Towers'!$A:$Q,$S$2,FALSE)),"")</f>
        <v/>
      </c>
      <c r="T48" s="106">
        <f>_xlfn.IFNA(IF($B48="","",VLOOKUP($B48,'SWC Towers'!$A:$Q,$T$2,FALSE)),"")</f>
        <v>0.1</v>
      </c>
      <c r="U48" s="104" t="str">
        <f>_xlfn.IFNA(IF($B48="","",VLOOKUP($B48,'SWC Towers'!$A:$Q,$U$2,FALSE)),"")</f>
        <v/>
      </c>
      <c r="V48" s="104">
        <f>_xlfn.IFNA(IF($B48="","",VLOOKUP($B48,'SWC Towers'!$A:$Q,$V$2,FALSE)),"")</f>
        <v>0.4</v>
      </c>
      <c r="W48" s="104" t="str">
        <f>_xlfn.IFNA(IF($B48="","",VLOOKUP($B48,'SWC Towers'!$A:$Q,$W$2,FALSE)),"")</f>
        <v/>
      </c>
      <c r="X48" s="104" t="str">
        <f>_xlfn.IFNA(IF($B48="","",VLOOKUP($B48,'SWC Towers'!$A:$Q,$X$2,FALSE)),"")</f>
        <v/>
      </c>
      <c r="Y48" s="104" t="str">
        <f>_xlfn.IFNA(IF($B48="","",VLOOKUP($B48,'SWC Towers'!$A:$Q,$Y$2,FALSE)),"")</f>
        <v/>
      </c>
      <c r="Z48" s="104">
        <f>_xlfn.IFNA(IF($B48="","",VLOOKUP($B48,'SWC Towers'!$A:$Q,$Z$2,FALSE)),"")</f>
        <v>0.1</v>
      </c>
      <c r="AA48" s="104" t="str">
        <f>_xlfn.IFNA(IF($B48="","",VLOOKUP($B48,'SWC Towers'!$A:$Q,$AA$2,FALSE)),"")</f>
        <v/>
      </c>
      <c r="AB48" s="106" t="str">
        <f>_xlfn.IFNA(IF($B48="","",VLOOKUP($B48,'SWC Towers'!$A:$Q,$AB$2,FALSE)),"")</f>
        <v/>
      </c>
      <c r="AC48" s="127">
        <f>SUM(Table25[[#This Row],[IT Tower: Application]:[Other/Non-IT ]])</f>
        <v>1</v>
      </c>
      <c r="AD48" s="128"/>
      <c r="AE48" s="128"/>
      <c r="AF48" s="128"/>
      <c r="AG48" s="128"/>
      <c r="AH48" s="128"/>
      <c r="AI48" s="128"/>
      <c r="AJ48" s="128"/>
      <c r="AK48" s="128"/>
      <c r="AL48" s="128"/>
      <c r="AM48" s="128"/>
      <c r="AN48" s="128"/>
      <c r="AO48" s="128"/>
      <c r="AP48" s="128"/>
      <c r="AQ48" s="128"/>
      <c r="AR48" s="128"/>
      <c r="AS48" s="128"/>
      <c r="AT48" s="128"/>
      <c r="AU48" s="128"/>
      <c r="AV48" s="128"/>
      <c r="AW48" s="128"/>
      <c r="AX48" s="128"/>
      <c r="AY48" s="128"/>
      <c r="AZ48" s="128"/>
      <c r="BA48" s="128"/>
      <c r="BB48" s="128">
        <v>0</v>
      </c>
      <c r="BC48" s="128">
        <v>112376</v>
      </c>
      <c r="BD48" s="128"/>
      <c r="BE48" s="128"/>
      <c r="BF48" s="128"/>
      <c r="BG48" s="128"/>
      <c r="BH48" s="128"/>
      <c r="BI48" s="128"/>
      <c r="BJ48" s="128"/>
      <c r="BK48" s="128"/>
      <c r="BL48" s="128"/>
      <c r="BM48" s="128"/>
      <c r="BN48" s="128"/>
      <c r="BO48" s="128"/>
      <c r="BP48" s="128"/>
      <c r="BQ48" s="128"/>
      <c r="BR48" s="128"/>
      <c r="BS48" s="128"/>
      <c r="BT48" s="128"/>
      <c r="BU48" s="128"/>
      <c r="BV48" s="128"/>
      <c r="BW48" s="128"/>
      <c r="BX48" s="128"/>
      <c r="BY48" s="128"/>
      <c r="BZ48" s="128"/>
      <c r="CA48" s="128"/>
      <c r="CB48" s="128"/>
      <c r="CC48" s="129">
        <f>SUM(Table25[[#This Row],[Contract Amount FY00]:[Contract Amount FY50]])</f>
        <v>112376</v>
      </c>
      <c r="CD48" s="24"/>
    </row>
    <row r="49" spans="1:82" x14ac:dyDescent="0.25">
      <c r="A49" s="107" t="s">
        <v>1981</v>
      </c>
      <c r="B49" s="125" t="s">
        <v>3141</v>
      </c>
      <c r="C49" s="107" t="s">
        <v>699</v>
      </c>
      <c r="E49" s="26" t="str">
        <f>IFERROR(IF(VLOOKUP(Table25[[#This Row],[Contract No.]],Table3[#All],3,FALSE)="","No","Yes"),"")</f>
        <v>No</v>
      </c>
      <c r="F49" s="26" t="str">
        <f>IFERROR(VLOOKUP(Table25[[#This Row],[Contract No.]],Table3[#All],3,FALSE),"")</f>
        <v/>
      </c>
      <c r="G49" s="26" t="str">
        <f>IFERROR(IF(Table25[[#This Row],[Cooperative Purchase
(Yes/No)]]="Yes","Yes",IF(VLOOKUP(Table25[[#This Row],[Contract No.]],Table3[#All],1,FALSE)=Table25[[#This Row],[Contract No.]],"Yes","No")),"No")</f>
        <v>Yes</v>
      </c>
      <c r="H49" s="51">
        <f>IFERROR(VLOOKUP(Table25[[#This Row],[Contract No.]],Table3[#All],4,FALSE),"")</f>
        <v>45427</v>
      </c>
      <c r="I49" s="28">
        <f>IFERROR(IF(AND(MONTH(Table25[[#This Row],[Contract Start Date]])&gt;6,MONTH(Table25[[#This Row],[Contract Start Date]])&lt;=12),YEAR(Table25[[#This Row],[Contract Start Date]])+1,YEAR(Table25[[#This Row],[Contract Start Date]])),"")</f>
        <v>2024</v>
      </c>
      <c r="J49" s="108">
        <f>Table25[[#This Row],[FY Formula start]]</f>
        <v>2024</v>
      </c>
      <c r="K49" s="59" t="str">
        <f>"FY"&amp;" "&amp;Table25[[#This Row],[Year Start]]</f>
        <v>FY 2024</v>
      </c>
      <c r="L49" s="109">
        <f>IFERROR(VLOOKUP(Table25[[#This Row],[Contract No.]],Table3[#All],5,FALSE),"")</f>
        <v>46888</v>
      </c>
      <c r="M49" s="110">
        <f>IFERROR(IF(Table25[[#This Row],[Contract End Date]]="99/99/9999","No End",IF(AND(MONTH(Table25[[#This Row],[Contract End Date]])&gt;6,MONTH(Table25[[#This Row],[Contract End Date]])&lt;=12),YEAR(Table25[[#This Row],[Contract End Date]])+1,YEAR(Table25[[#This Row],[Contract End Date]]))),"")</f>
        <v>2028</v>
      </c>
      <c r="N49" s="111">
        <f>Table25[[#This Row],[FY Formula end]]</f>
        <v>2028</v>
      </c>
      <c r="O49" s="59" t="str">
        <f>IF(Table25[[#This Row],[Year End]]="No End","No End","FY"&amp;" "&amp;Table25[[#This Row],[Year End]])</f>
        <v>FY 2028</v>
      </c>
      <c r="P49" s="27"/>
      <c r="Q49" s="126">
        <f>_xlfn.IFNA(IF($B49="","",VLOOKUP($B49,'SWC Towers'!$A:$Q,$Q$2,FALSE)),"")</f>
        <v>0.4</v>
      </c>
      <c r="R49" s="106" t="str">
        <f>_xlfn.IFNA(IF($B49="","",VLOOKUP($B49,'SWC Towers'!$A:$Q,$R$2,FALSE)),"")</f>
        <v/>
      </c>
      <c r="S49" s="106" t="str">
        <f>_xlfn.IFNA(IF($B49="","",VLOOKUP($B49,'SWC Towers'!$A:$Q,$S$2,FALSE)),"")</f>
        <v/>
      </c>
      <c r="T49" s="106">
        <f>_xlfn.IFNA(IF($B49="","",VLOOKUP($B49,'SWC Towers'!$A:$Q,$T$2,FALSE)),"")</f>
        <v>0.1</v>
      </c>
      <c r="U49" s="104" t="str">
        <f>_xlfn.IFNA(IF($B49="","",VLOOKUP($B49,'SWC Towers'!$A:$Q,$U$2,FALSE)),"")</f>
        <v/>
      </c>
      <c r="V49" s="104">
        <f>_xlfn.IFNA(IF($B49="","",VLOOKUP($B49,'SWC Towers'!$A:$Q,$V$2,FALSE)),"")</f>
        <v>0.4</v>
      </c>
      <c r="W49" s="104" t="str">
        <f>_xlfn.IFNA(IF($B49="","",VLOOKUP($B49,'SWC Towers'!$A:$Q,$W$2,FALSE)),"")</f>
        <v/>
      </c>
      <c r="X49" s="104" t="str">
        <f>_xlfn.IFNA(IF($B49="","",VLOOKUP($B49,'SWC Towers'!$A:$Q,$X$2,FALSE)),"")</f>
        <v/>
      </c>
      <c r="Y49" s="104" t="str">
        <f>_xlfn.IFNA(IF($B49="","",VLOOKUP($B49,'SWC Towers'!$A:$Q,$Y$2,FALSE)),"")</f>
        <v/>
      </c>
      <c r="Z49" s="104">
        <f>_xlfn.IFNA(IF($B49="","",VLOOKUP($B49,'SWC Towers'!$A:$Q,$Z$2,FALSE)),"")</f>
        <v>0.1</v>
      </c>
      <c r="AA49" s="104" t="str">
        <f>_xlfn.IFNA(IF($B49="","",VLOOKUP($B49,'SWC Towers'!$A:$Q,$AA$2,FALSE)),"")</f>
        <v/>
      </c>
      <c r="AB49" s="106" t="str">
        <f>_xlfn.IFNA(IF($B49="","",VLOOKUP($B49,'SWC Towers'!$A:$Q,$AB$2,FALSE)),"")</f>
        <v/>
      </c>
      <c r="AC49" s="127">
        <f>SUM(Table25[[#This Row],[IT Tower: Application]:[Other/Non-IT ]])</f>
        <v>1</v>
      </c>
      <c r="AD49" s="128"/>
      <c r="AE49" s="128"/>
      <c r="AF49" s="128"/>
      <c r="AG49" s="128"/>
      <c r="AH49" s="128"/>
      <c r="AI49" s="128"/>
      <c r="AJ49" s="128"/>
      <c r="AK49" s="128"/>
      <c r="AL49" s="128"/>
      <c r="AM49" s="128"/>
      <c r="AN49" s="128"/>
      <c r="AO49" s="128"/>
      <c r="AP49" s="128"/>
      <c r="AQ49" s="128"/>
      <c r="AR49" s="128"/>
      <c r="AS49" s="128"/>
      <c r="AT49" s="128"/>
      <c r="AU49" s="128"/>
      <c r="AV49" s="128"/>
      <c r="AW49" s="128"/>
      <c r="AX49" s="128"/>
      <c r="AY49" s="128"/>
      <c r="AZ49" s="128"/>
      <c r="BA49" s="128"/>
      <c r="BB49" s="128">
        <v>0</v>
      </c>
      <c r="BC49" s="128">
        <v>365445</v>
      </c>
      <c r="BD49" s="128"/>
      <c r="BE49" s="128"/>
      <c r="BF49" s="128"/>
      <c r="BG49" s="128"/>
      <c r="BH49" s="128"/>
      <c r="BI49" s="128"/>
      <c r="BJ49" s="128"/>
      <c r="BK49" s="128"/>
      <c r="BL49" s="128"/>
      <c r="BM49" s="128"/>
      <c r="BN49" s="128"/>
      <c r="BO49" s="128"/>
      <c r="BP49" s="128"/>
      <c r="BQ49" s="128"/>
      <c r="BR49" s="128"/>
      <c r="BS49" s="128"/>
      <c r="BT49" s="128"/>
      <c r="BU49" s="128"/>
      <c r="BV49" s="128"/>
      <c r="BW49" s="128"/>
      <c r="BX49" s="128"/>
      <c r="BY49" s="128"/>
      <c r="BZ49" s="128"/>
      <c r="CA49" s="128"/>
      <c r="CB49" s="128"/>
      <c r="CC49" s="129">
        <f>SUM(Table25[[#This Row],[Contract Amount FY00]:[Contract Amount FY50]])</f>
        <v>365445</v>
      </c>
      <c r="CD49" s="24"/>
    </row>
    <row r="50" spans="1:82" x14ac:dyDescent="0.25">
      <c r="A50" s="107" t="s">
        <v>1981</v>
      </c>
      <c r="B50" s="125" t="s">
        <v>3141</v>
      </c>
      <c r="C50" s="107" t="s">
        <v>2230</v>
      </c>
      <c r="E50" s="26" t="str">
        <f>IFERROR(IF(VLOOKUP(Table25[[#This Row],[Contract No.]],Table3[#All],3,FALSE)="","No","Yes"),"")</f>
        <v>No</v>
      </c>
      <c r="F50" s="26" t="str">
        <f>IFERROR(VLOOKUP(Table25[[#This Row],[Contract No.]],Table3[#All],3,FALSE),"")</f>
        <v/>
      </c>
      <c r="G50" s="26" t="str">
        <f>IFERROR(IF(Table25[[#This Row],[Cooperative Purchase
(Yes/No)]]="Yes","Yes",IF(VLOOKUP(Table25[[#This Row],[Contract No.]],Table3[#All],1,FALSE)=Table25[[#This Row],[Contract No.]],"Yes","No")),"No")</f>
        <v>Yes</v>
      </c>
      <c r="H50" s="51">
        <f>IFERROR(VLOOKUP(Table25[[#This Row],[Contract No.]],Table3[#All],4,FALSE),"")</f>
        <v>45427</v>
      </c>
      <c r="I50" s="28">
        <f>IFERROR(IF(AND(MONTH(Table25[[#This Row],[Contract Start Date]])&gt;6,MONTH(Table25[[#This Row],[Contract Start Date]])&lt;=12),YEAR(Table25[[#This Row],[Contract Start Date]])+1,YEAR(Table25[[#This Row],[Contract Start Date]])),"")</f>
        <v>2024</v>
      </c>
      <c r="J50" s="108">
        <f>Table25[[#This Row],[FY Formula start]]</f>
        <v>2024</v>
      </c>
      <c r="K50" s="59" t="str">
        <f>"FY"&amp;" "&amp;Table25[[#This Row],[Year Start]]</f>
        <v>FY 2024</v>
      </c>
      <c r="L50" s="109">
        <f>IFERROR(VLOOKUP(Table25[[#This Row],[Contract No.]],Table3[#All],5,FALSE),"")</f>
        <v>46888</v>
      </c>
      <c r="M50" s="110">
        <f>IFERROR(IF(Table25[[#This Row],[Contract End Date]]="99/99/9999","No End",IF(AND(MONTH(Table25[[#This Row],[Contract End Date]])&gt;6,MONTH(Table25[[#This Row],[Contract End Date]])&lt;=12),YEAR(Table25[[#This Row],[Contract End Date]])+1,YEAR(Table25[[#This Row],[Contract End Date]]))),"")</f>
        <v>2028</v>
      </c>
      <c r="N50" s="111">
        <f>Table25[[#This Row],[FY Formula end]]</f>
        <v>2028</v>
      </c>
      <c r="O50" s="59" t="str">
        <f>IF(Table25[[#This Row],[Year End]]="No End","No End","FY"&amp;" "&amp;Table25[[#This Row],[Year End]])</f>
        <v>FY 2028</v>
      </c>
      <c r="P50" s="27"/>
      <c r="Q50" s="126">
        <f>_xlfn.IFNA(IF($B50="","",VLOOKUP($B50,'SWC Towers'!$A:$Q,$Q$2,FALSE)),"")</f>
        <v>0.4</v>
      </c>
      <c r="R50" s="106" t="str">
        <f>_xlfn.IFNA(IF($B50="","",VLOOKUP($B50,'SWC Towers'!$A:$Q,$R$2,FALSE)),"")</f>
        <v/>
      </c>
      <c r="S50" s="106" t="str">
        <f>_xlfn.IFNA(IF($B50="","",VLOOKUP($B50,'SWC Towers'!$A:$Q,$S$2,FALSE)),"")</f>
        <v/>
      </c>
      <c r="T50" s="106">
        <f>_xlfn.IFNA(IF($B50="","",VLOOKUP($B50,'SWC Towers'!$A:$Q,$T$2,FALSE)),"")</f>
        <v>0.1</v>
      </c>
      <c r="U50" s="104" t="str">
        <f>_xlfn.IFNA(IF($B50="","",VLOOKUP($B50,'SWC Towers'!$A:$Q,$U$2,FALSE)),"")</f>
        <v/>
      </c>
      <c r="V50" s="104">
        <f>_xlfn.IFNA(IF($B50="","",VLOOKUP($B50,'SWC Towers'!$A:$Q,$V$2,FALSE)),"")</f>
        <v>0.4</v>
      </c>
      <c r="W50" s="104" t="str">
        <f>_xlfn.IFNA(IF($B50="","",VLOOKUP($B50,'SWC Towers'!$A:$Q,$W$2,FALSE)),"")</f>
        <v/>
      </c>
      <c r="X50" s="104" t="str">
        <f>_xlfn.IFNA(IF($B50="","",VLOOKUP($B50,'SWC Towers'!$A:$Q,$X$2,FALSE)),"")</f>
        <v/>
      </c>
      <c r="Y50" s="104" t="str">
        <f>_xlfn.IFNA(IF($B50="","",VLOOKUP($B50,'SWC Towers'!$A:$Q,$Y$2,FALSE)),"")</f>
        <v/>
      </c>
      <c r="Z50" s="104">
        <f>_xlfn.IFNA(IF($B50="","",VLOOKUP($B50,'SWC Towers'!$A:$Q,$Z$2,FALSE)),"")</f>
        <v>0.1</v>
      </c>
      <c r="AA50" s="104" t="str">
        <f>_xlfn.IFNA(IF($B50="","",VLOOKUP($B50,'SWC Towers'!$A:$Q,$AA$2,FALSE)),"")</f>
        <v/>
      </c>
      <c r="AB50" s="106" t="str">
        <f>_xlfn.IFNA(IF($B50="","",VLOOKUP($B50,'SWC Towers'!$A:$Q,$AB$2,FALSE)),"")</f>
        <v/>
      </c>
      <c r="AC50" s="127">
        <f>SUM(Table25[[#This Row],[IT Tower: Application]:[Other/Non-IT ]])</f>
        <v>1</v>
      </c>
      <c r="AD50" s="128"/>
      <c r="AE50" s="128"/>
      <c r="AF50" s="128"/>
      <c r="AG50" s="128"/>
      <c r="AH50" s="128"/>
      <c r="AI50" s="128"/>
      <c r="AJ50" s="128"/>
      <c r="AK50" s="128"/>
      <c r="AL50" s="128"/>
      <c r="AM50" s="128"/>
      <c r="AN50" s="128"/>
      <c r="AO50" s="128"/>
      <c r="AP50" s="128"/>
      <c r="AQ50" s="128"/>
      <c r="AR50" s="128"/>
      <c r="AS50" s="128"/>
      <c r="AT50" s="128"/>
      <c r="AU50" s="128"/>
      <c r="AV50" s="128"/>
      <c r="AW50" s="128"/>
      <c r="AX50" s="128"/>
      <c r="AY50" s="128"/>
      <c r="AZ50" s="128"/>
      <c r="BA50" s="128"/>
      <c r="BB50" s="128"/>
      <c r="BC50" s="128">
        <v>542097</v>
      </c>
      <c r="BD50" s="128"/>
      <c r="BE50" s="128"/>
      <c r="BF50" s="128"/>
      <c r="BG50" s="128"/>
      <c r="BH50" s="128"/>
      <c r="BI50" s="128"/>
      <c r="BJ50" s="128"/>
      <c r="BK50" s="128"/>
      <c r="BL50" s="128"/>
      <c r="BM50" s="128"/>
      <c r="BN50" s="128"/>
      <c r="BO50" s="128"/>
      <c r="BP50" s="128"/>
      <c r="BQ50" s="128"/>
      <c r="BR50" s="128"/>
      <c r="BS50" s="128"/>
      <c r="BT50" s="128"/>
      <c r="BU50" s="128"/>
      <c r="BV50" s="128"/>
      <c r="BW50" s="128"/>
      <c r="BX50" s="128"/>
      <c r="BY50" s="128"/>
      <c r="BZ50" s="128"/>
      <c r="CA50" s="128"/>
      <c r="CB50" s="128"/>
      <c r="CC50" s="129">
        <f>SUM(Table25[[#This Row],[Contract Amount FY00]:[Contract Amount FY50]])</f>
        <v>542097</v>
      </c>
      <c r="CD50" s="24"/>
    </row>
    <row r="51" spans="1:82" x14ac:dyDescent="0.25">
      <c r="A51" s="107" t="s">
        <v>1981</v>
      </c>
      <c r="B51" s="125" t="s">
        <v>3145</v>
      </c>
      <c r="C51" s="107" t="s">
        <v>3195</v>
      </c>
      <c r="E51" s="26" t="str">
        <f>IFERROR(IF(VLOOKUP(Table25[[#This Row],[Contract No.]],Table3[#All],3,FALSE)="","No","Yes"),"")</f>
        <v>Yes</v>
      </c>
      <c r="F51" s="26" t="str">
        <f>IFERROR(VLOOKUP(Table25[[#This Row],[Contract No.]],Table3[#All],3,FALSE),"")</f>
        <v>NASPO</v>
      </c>
      <c r="G51" s="26" t="str">
        <f>IFERROR(IF(Table25[[#This Row],[Cooperative Purchase
(Yes/No)]]="Yes","Yes",IF(VLOOKUP(Table25[[#This Row],[Contract No.]],Table3[#All],1,FALSE)=Table25[[#This Row],[Contract No.]],"Yes","No")),"No")</f>
        <v>Yes</v>
      </c>
      <c r="H51" s="51">
        <f>IFERROR(VLOOKUP(Table25[[#This Row],[Contract No.]],Table3[#All],4,FALSE),"")</f>
        <v>45138</v>
      </c>
      <c r="I51" s="28">
        <f>IFERROR(IF(AND(MONTH(Table25[[#This Row],[Contract Start Date]])&gt;6,MONTH(Table25[[#This Row],[Contract Start Date]])&lt;=12),YEAR(Table25[[#This Row],[Contract Start Date]])+1,YEAR(Table25[[#This Row],[Contract Start Date]])),"")</f>
        <v>2024</v>
      </c>
      <c r="J51" s="108">
        <f>Table25[[#This Row],[FY Formula start]]</f>
        <v>2024</v>
      </c>
      <c r="K51" s="59" t="str">
        <f>"FY"&amp;" "&amp;Table25[[#This Row],[Year Start]]</f>
        <v>FY 2024</v>
      </c>
      <c r="L51" s="109">
        <f>IFERROR(VLOOKUP(Table25[[#This Row],[Contract No.]],Table3[#All],5,FALSE),"")</f>
        <v>48426</v>
      </c>
      <c r="M51" s="110">
        <f>IFERROR(IF(Table25[[#This Row],[Contract End Date]]="99/99/9999","No End",IF(AND(MONTH(Table25[[#This Row],[Contract End Date]])&gt;6,MONTH(Table25[[#This Row],[Contract End Date]])&lt;=12),YEAR(Table25[[#This Row],[Contract End Date]])+1,YEAR(Table25[[#This Row],[Contract End Date]]))),"")</f>
        <v>2033</v>
      </c>
      <c r="N51" s="111">
        <f>Table25[[#This Row],[FY Formula end]]</f>
        <v>2033</v>
      </c>
      <c r="O51" s="59" t="str">
        <f>IF(Table25[[#This Row],[Year End]]="No End","No End","FY"&amp;" "&amp;Table25[[#This Row],[Year End]])</f>
        <v>FY 2033</v>
      </c>
      <c r="P51" s="27"/>
      <c r="Q51" s="126">
        <f>_xlfn.IFNA(IF($B51="","",VLOOKUP($B51,'SWC Towers'!$A:$Q,$Q$2,FALSE)),"")</f>
        <v>0.2</v>
      </c>
      <c r="R51" s="106">
        <f>_xlfn.IFNA(IF($B51="","",VLOOKUP($B51,'SWC Towers'!$A:$Q,$R$2,FALSE)),"")</f>
        <v>0.2</v>
      </c>
      <c r="S51" s="106" t="str">
        <f>_xlfn.IFNA(IF($B51="","",VLOOKUP($B51,'SWC Towers'!$A:$Q,$S$2,FALSE)),"")</f>
        <v/>
      </c>
      <c r="T51" s="106">
        <f>_xlfn.IFNA(IF($B51="","",VLOOKUP($B51,'SWC Towers'!$A:$Q,$T$2,FALSE)),"")</f>
        <v>0.1</v>
      </c>
      <c r="U51" s="104" t="str">
        <f>_xlfn.IFNA(IF($B51="","",VLOOKUP($B51,'SWC Towers'!$A:$Q,$U$2,FALSE)),"")</f>
        <v/>
      </c>
      <c r="V51" s="104" t="str">
        <f>_xlfn.IFNA(IF($B51="","",VLOOKUP($B51,'SWC Towers'!$A:$Q,$V$2,FALSE)),"")</f>
        <v/>
      </c>
      <c r="W51" s="104">
        <f>_xlfn.IFNA(IF($B51="","",VLOOKUP($B51,'SWC Towers'!$A:$Q,$W$2,FALSE)),"")</f>
        <v>0.3</v>
      </c>
      <c r="X51" s="104" t="str">
        <f>_xlfn.IFNA(IF($B51="","",VLOOKUP($B51,'SWC Towers'!$A:$Q,$X$2,FALSE)),"")</f>
        <v/>
      </c>
      <c r="Y51" s="104" t="str">
        <f>_xlfn.IFNA(IF($B51="","",VLOOKUP($B51,'SWC Towers'!$A:$Q,$Y$2,FALSE)),"")</f>
        <v/>
      </c>
      <c r="Z51" s="104">
        <f>_xlfn.IFNA(IF($B51="","",VLOOKUP($B51,'SWC Towers'!$A:$Q,$Z$2,FALSE)),"")</f>
        <v>0.1</v>
      </c>
      <c r="AA51" s="104" t="str">
        <f>_xlfn.IFNA(IF($B51="","",VLOOKUP($B51,'SWC Towers'!$A:$Q,$AA$2,FALSE)),"")</f>
        <v/>
      </c>
      <c r="AB51" s="106">
        <f>_xlfn.IFNA(IF($B51="","",VLOOKUP($B51,'SWC Towers'!$A:$Q,$AB$2,FALSE)),"")</f>
        <v>0.1</v>
      </c>
      <c r="AC51" s="127">
        <f>SUM(Table25[[#This Row],[IT Tower: Application]:[Other/Non-IT ]])</f>
        <v>1</v>
      </c>
      <c r="AD51" s="128"/>
      <c r="AE51" s="128"/>
      <c r="AF51" s="128"/>
      <c r="AG51" s="128"/>
      <c r="AH51" s="128"/>
      <c r="AI51" s="128"/>
      <c r="AJ51" s="128"/>
      <c r="AK51" s="128"/>
      <c r="AL51" s="128"/>
      <c r="AM51" s="128"/>
      <c r="AN51" s="128"/>
      <c r="AO51" s="128"/>
      <c r="AP51" s="128"/>
      <c r="AQ51" s="128"/>
      <c r="AR51" s="128"/>
      <c r="AS51" s="128"/>
      <c r="AT51" s="128"/>
      <c r="AU51" s="128"/>
      <c r="AV51" s="128"/>
      <c r="AW51" s="128"/>
      <c r="AX51" s="128"/>
      <c r="AY51" s="128"/>
      <c r="AZ51" s="128"/>
      <c r="BA51" s="128">
        <v>0</v>
      </c>
      <c r="BB51" s="128">
        <v>14407</v>
      </c>
      <c r="BC51" s="128">
        <v>175936</v>
      </c>
      <c r="BD51" s="128"/>
      <c r="BE51" s="128"/>
      <c r="BF51" s="128"/>
      <c r="BG51" s="128"/>
      <c r="BH51" s="128"/>
      <c r="BI51" s="128"/>
      <c r="BJ51" s="128"/>
      <c r="BK51" s="128"/>
      <c r="BL51" s="128"/>
      <c r="BM51" s="128"/>
      <c r="BN51" s="128"/>
      <c r="BO51" s="128"/>
      <c r="BP51" s="128"/>
      <c r="BQ51" s="128"/>
      <c r="BR51" s="128"/>
      <c r="BS51" s="128"/>
      <c r="BT51" s="128"/>
      <c r="BU51" s="128"/>
      <c r="BV51" s="128"/>
      <c r="BW51" s="128"/>
      <c r="BX51" s="128"/>
      <c r="BY51" s="128"/>
      <c r="BZ51" s="128"/>
      <c r="CA51" s="128"/>
      <c r="CB51" s="128"/>
      <c r="CC51" s="129">
        <f>SUM(Table25[[#This Row],[Contract Amount FY00]:[Contract Amount FY50]])</f>
        <v>190343</v>
      </c>
      <c r="CD51" s="24"/>
    </row>
    <row r="52" spans="1:82" x14ac:dyDescent="0.25">
      <c r="A52" s="107" t="s">
        <v>1981</v>
      </c>
      <c r="B52" s="125" t="s">
        <v>3147</v>
      </c>
      <c r="C52" s="107" t="s">
        <v>2757</v>
      </c>
      <c r="E52" s="26" t="str">
        <f>IFERROR(IF(VLOOKUP(Table25[[#This Row],[Contract No.]],Table3[#All],3,FALSE)="","No","Yes"),"")</f>
        <v>No</v>
      </c>
      <c r="F52" s="26" t="str">
        <f>IFERROR(VLOOKUP(Table25[[#This Row],[Contract No.]],Table3[#All],3,FALSE),"")</f>
        <v/>
      </c>
      <c r="G52" s="26" t="str">
        <f>IFERROR(IF(Table25[[#This Row],[Cooperative Purchase
(Yes/No)]]="Yes","Yes",IF(VLOOKUP(Table25[[#This Row],[Contract No.]],Table3[#All],1,FALSE)=Table25[[#This Row],[Contract No.]],"Yes","No")),"No")</f>
        <v>Yes</v>
      </c>
      <c r="H52" s="51">
        <f>IFERROR(VLOOKUP(Table25[[#This Row],[Contract No.]],Table3[#All],4,FALSE),"")</f>
        <v>45413</v>
      </c>
      <c r="I52" s="28">
        <f>IFERROR(IF(AND(MONTH(Table25[[#This Row],[Contract Start Date]])&gt;6,MONTH(Table25[[#This Row],[Contract Start Date]])&lt;=12),YEAR(Table25[[#This Row],[Contract Start Date]])+1,YEAR(Table25[[#This Row],[Contract Start Date]])),"")</f>
        <v>2024</v>
      </c>
      <c r="J52" s="108">
        <f>Table25[[#This Row],[FY Formula start]]</f>
        <v>2024</v>
      </c>
      <c r="K52" s="59" t="str">
        <f>"FY"&amp;" "&amp;Table25[[#This Row],[Year Start]]</f>
        <v>FY 2024</v>
      </c>
      <c r="L52" s="109">
        <f>IFERROR(VLOOKUP(Table25[[#This Row],[Contract No.]],Table3[#All],5,FALSE),"")</f>
        <v>46507</v>
      </c>
      <c r="M52" s="110">
        <f>IFERROR(IF(Table25[[#This Row],[Contract End Date]]="99/99/9999","No End",IF(AND(MONTH(Table25[[#This Row],[Contract End Date]])&gt;6,MONTH(Table25[[#This Row],[Contract End Date]])&lt;=12),YEAR(Table25[[#This Row],[Contract End Date]])+1,YEAR(Table25[[#This Row],[Contract End Date]]))),"")</f>
        <v>2027</v>
      </c>
      <c r="N52" s="111">
        <f>Table25[[#This Row],[FY Formula end]]</f>
        <v>2027</v>
      </c>
      <c r="O52" s="59" t="str">
        <f>IF(Table25[[#This Row],[Year End]]="No End","No End","FY"&amp;" "&amp;Table25[[#This Row],[Year End]])</f>
        <v>FY 2027</v>
      </c>
      <c r="P52" s="27"/>
      <c r="Q52" s="126" t="str">
        <f>_xlfn.IFNA(IF($B52="","",VLOOKUP($B52,'SWC Towers'!$A:$Q,$Q$2,FALSE)),"")</f>
        <v/>
      </c>
      <c r="R52" s="106" t="str">
        <f>_xlfn.IFNA(IF($B52="","",VLOOKUP($B52,'SWC Towers'!$A:$Q,$R$2,FALSE)),"")</f>
        <v/>
      </c>
      <c r="S52" s="106">
        <f>_xlfn.IFNA(IF($B52="","",VLOOKUP($B52,'SWC Towers'!$A:$Q,$S$2,FALSE)),"")</f>
        <v>0.1</v>
      </c>
      <c r="T52" s="106">
        <f>_xlfn.IFNA(IF($B52="","",VLOOKUP($B52,'SWC Towers'!$A:$Q,$T$2,FALSE)),"")</f>
        <v>0.1</v>
      </c>
      <c r="U52" s="104" t="str">
        <f>_xlfn.IFNA(IF($B52="","",VLOOKUP($B52,'SWC Towers'!$A:$Q,$U$2,FALSE)),"")</f>
        <v/>
      </c>
      <c r="V52" s="104" t="str">
        <f>_xlfn.IFNA(IF($B52="","",VLOOKUP($B52,'SWC Towers'!$A:$Q,$V$2,FALSE)),"")</f>
        <v/>
      </c>
      <c r="W52" s="104">
        <f>_xlfn.IFNA(IF($B52="","",VLOOKUP($B52,'SWC Towers'!$A:$Q,$W$2,FALSE)),"")</f>
        <v>0.8</v>
      </c>
      <c r="X52" s="104" t="str">
        <f>_xlfn.IFNA(IF($B52="","",VLOOKUP($B52,'SWC Towers'!$A:$Q,$X$2,FALSE)),"")</f>
        <v/>
      </c>
      <c r="Y52" s="104" t="str">
        <f>_xlfn.IFNA(IF($B52="","",VLOOKUP($B52,'SWC Towers'!$A:$Q,$Y$2,FALSE)),"")</f>
        <v/>
      </c>
      <c r="Z52" s="104" t="str">
        <f>_xlfn.IFNA(IF($B52="","",VLOOKUP($B52,'SWC Towers'!$A:$Q,$Z$2,FALSE)),"")</f>
        <v/>
      </c>
      <c r="AA52" s="104" t="str">
        <f>_xlfn.IFNA(IF($B52="","",VLOOKUP($B52,'SWC Towers'!$A:$Q,$AA$2,FALSE)),"")</f>
        <v/>
      </c>
      <c r="AB52" s="106" t="str">
        <f>_xlfn.IFNA(IF($B52="","",VLOOKUP($B52,'SWC Towers'!$A:$Q,$AB$2,FALSE)),"")</f>
        <v/>
      </c>
      <c r="AC52" s="127">
        <f>SUM(Table25[[#This Row],[IT Tower: Application]:[Other/Non-IT ]])</f>
        <v>1</v>
      </c>
      <c r="AD52" s="128"/>
      <c r="AE52" s="128"/>
      <c r="AF52" s="128"/>
      <c r="AG52" s="128"/>
      <c r="AH52" s="128"/>
      <c r="AI52" s="128"/>
      <c r="AJ52" s="128"/>
      <c r="AK52" s="128"/>
      <c r="AL52" s="128"/>
      <c r="AM52" s="128"/>
      <c r="AN52" s="128"/>
      <c r="AO52" s="128"/>
      <c r="AP52" s="128"/>
      <c r="AQ52" s="128"/>
      <c r="AR52" s="128"/>
      <c r="AS52" s="128"/>
      <c r="AT52" s="128"/>
      <c r="AU52" s="128"/>
      <c r="AV52" s="128"/>
      <c r="AW52" s="128"/>
      <c r="AX52" s="128"/>
      <c r="AY52" s="128"/>
      <c r="AZ52" s="128"/>
      <c r="BA52" s="128"/>
      <c r="BB52" s="128">
        <v>223</v>
      </c>
      <c r="BC52" s="128">
        <v>821</v>
      </c>
      <c r="BD52" s="128"/>
      <c r="BE52" s="128"/>
      <c r="BF52" s="128"/>
      <c r="BG52" s="128"/>
      <c r="BH52" s="128"/>
      <c r="BI52" s="128"/>
      <c r="BJ52" s="128"/>
      <c r="BK52" s="128"/>
      <c r="BL52" s="128"/>
      <c r="BM52" s="128"/>
      <c r="BN52" s="128"/>
      <c r="BO52" s="128"/>
      <c r="BP52" s="128"/>
      <c r="BQ52" s="128"/>
      <c r="BR52" s="128"/>
      <c r="BS52" s="128"/>
      <c r="BT52" s="128"/>
      <c r="BU52" s="128"/>
      <c r="BV52" s="128"/>
      <c r="BW52" s="128"/>
      <c r="BX52" s="128"/>
      <c r="BY52" s="128"/>
      <c r="BZ52" s="128"/>
      <c r="CA52" s="128"/>
      <c r="CB52" s="128"/>
      <c r="CC52" s="129">
        <f>SUM(Table25[[#This Row],[Contract Amount FY00]:[Contract Amount FY50]])</f>
        <v>1044</v>
      </c>
      <c r="CD52" s="24"/>
    </row>
    <row r="53" spans="1:82" x14ac:dyDescent="0.25">
      <c r="A53" s="107" t="s">
        <v>1981</v>
      </c>
      <c r="B53" s="125" t="s">
        <v>3183</v>
      </c>
      <c r="C53" s="107" t="s">
        <v>966</v>
      </c>
      <c r="E53" s="26" t="str">
        <f>IFERROR(IF(VLOOKUP(Table25[[#This Row],[Contract No.]],Table3[#All],3,FALSE)="","No","Yes"),"")</f>
        <v>Yes</v>
      </c>
      <c r="F53" s="26" t="str">
        <f>IFERROR(VLOOKUP(Table25[[#This Row],[Contract No.]],Table3[#All],3,FALSE),"")</f>
        <v>NASPO</v>
      </c>
      <c r="G53" s="26" t="str">
        <f>IFERROR(IF(Table25[[#This Row],[Cooperative Purchase
(Yes/No)]]="Yes","Yes",IF(VLOOKUP(Table25[[#This Row],[Contract No.]],Table3[#All],1,FALSE)=Table25[[#This Row],[Contract No.]],"Yes","No")),"No")</f>
        <v>Yes</v>
      </c>
      <c r="H53" s="51">
        <f>IFERROR(VLOOKUP(Table25[[#This Row],[Contract No.]],Table3[#All],4,FALSE),"")</f>
        <v>45505</v>
      </c>
      <c r="I53" s="28">
        <f>IFERROR(IF(AND(MONTH(Table25[[#This Row],[Contract Start Date]])&gt;6,MONTH(Table25[[#This Row],[Contract Start Date]])&lt;=12),YEAR(Table25[[#This Row],[Contract Start Date]])+1,YEAR(Table25[[#This Row],[Contract Start Date]])),"")</f>
        <v>2025</v>
      </c>
      <c r="J53" s="108">
        <f>Table25[[#This Row],[FY Formula start]]</f>
        <v>2025</v>
      </c>
      <c r="K53" s="59" t="str">
        <f>"FY"&amp;" "&amp;Table25[[#This Row],[Year Start]]</f>
        <v>FY 2025</v>
      </c>
      <c r="L53" s="109">
        <f>IFERROR(VLOOKUP(Table25[[#This Row],[Contract No.]],Table3[#All],5,FALSE),"")</f>
        <v>47330</v>
      </c>
      <c r="M53" s="110">
        <f>IFERROR(IF(Table25[[#This Row],[Contract End Date]]="99/99/9999","No End",IF(AND(MONTH(Table25[[#This Row],[Contract End Date]])&gt;6,MONTH(Table25[[#This Row],[Contract End Date]])&lt;=12),YEAR(Table25[[#This Row],[Contract End Date]])+1,YEAR(Table25[[#This Row],[Contract End Date]]))),"")</f>
        <v>2030</v>
      </c>
      <c r="N53" s="111">
        <f>Table25[[#This Row],[FY Formula end]]</f>
        <v>2030</v>
      </c>
      <c r="O53" s="59" t="str">
        <f>IF(Table25[[#This Row],[Year End]]="No End","No End","FY"&amp;" "&amp;Table25[[#This Row],[Year End]])</f>
        <v>FY 2030</v>
      </c>
      <c r="P53" s="27"/>
      <c r="Q53" s="126">
        <f>_xlfn.IFNA(IF($B53="","",VLOOKUP($B53,'SWC Towers'!$A:$Q,$Q$2,FALSE)),"")</f>
        <v>0.2</v>
      </c>
      <c r="R53" s="106" t="str">
        <f>_xlfn.IFNA(IF($B53="","",VLOOKUP($B53,'SWC Towers'!$A:$Q,$R$2,FALSE)),"")</f>
        <v/>
      </c>
      <c r="S53" s="106">
        <f>_xlfn.IFNA(IF($B53="","",VLOOKUP($B53,'SWC Towers'!$A:$Q,$S$2,FALSE)),"")</f>
        <v>0.2</v>
      </c>
      <c r="T53" s="106" t="str">
        <f>_xlfn.IFNA(IF($B53="","",VLOOKUP($B53,'SWC Towers'!$A:$Q,$T$2,FALSE)),"")</f>
        <v/>
      </c>
      <c r="U53" s="104">
        <f>_xlfn.IFNA(IF($B53="","",VLOOKUP($B53,'SWC Towers'!$A:$Q,$U$2,FALSE)),"")</f>
        <v>0.4</v>
      </c>
      <c r="V53" s="104" t="str">
        <f>_xlfn.IFNA(IF($B53="","",VLOOKUP($B53,'SWC Towers'!$A:$Q,$V$2,FALSE)),"")</f>
        <v/>
      </c>
      <c r="W53" s="104">
        <f>_xlfn.IFNA(IF($B53="","",VLOOKUP($B53,'SWC Towers'!$A:$Q,$W$2,FALSE)),"")</f>
        <v>0.2</v>
      </c>
      <c r="X53" s="104" t="str">
        <f>_xlfn.IFNA(IF($B53="","",VLOOKUP($B53,'SWC Towers'!$A:$Q,$X$2,FALSE)),"")</f>
        <v/>
      </c>
      <c r="Y53" s="104" t="str">
        <f>_xlfn.IFNA(IF($B53="","",VLOOKUP($B53,'SWC Towers'!$A:$Q,$Y$2,FALSE)),"")</f>
        <v/>
      </c>
      <c r="Z53" s="104" t="str">
        <f>_xlfn.IFNA(IF($B53="","",VLOOKUP($B53,'SWC Towers'!$A:$Q,$Z$2,FALSE)),"")</f>
        <v/>
      </c>
      <c r="AA53" s="104" t="str">
        <f>_xlfn.IFNA(IF($B53="","",VLOOKUP($B53,'SWC Towers'!$A:$Q,$AA$2,FALSE)),"")</f>
        <v/>
      </c>
      <c r="AB53" s="106" t="str">
        <f>_xlfn.IFNA(IF($B53="","",VLOOKUP($B53,'SWC Towers'!$A:$Q,$AB$2,FALSE)),"")</f>
        <v/>
      </c>
      <c r="AC53" s="127">
        <f>SUM(Table25[[#This Row],[IT Tower: Application]:[Other/Non-IT ]])</f>
        <v>1</v>
      </c>
      <c r="AD53" s="128"/>
      <c r="AE53" s="128"/>
      <c r="AF53" s="128"/>
      <c r="AG53" s="128"/>
      <c r="AH53" s="128"/>
      <c r="AI53" s="128"/>
      <c r="AJ53" s="128"/>
      <c r="AK53" s="128"/>
      <c r="AL53" s="128"/>
      <c r="AM53" s="128"/>
      <c r="AN53" s="128"/>
      <c r="AO53" s="128"/>
      <c r="AP53" s="128"/>
      <c r="AQ53" s="128"/>
      <c r="AR53" s="128"/>
      <c r="AS53" s="128"/>
      <c r="AT53" s="128"/>
      <c r="AU53" s="128"/>
      <c r="AV53" s="128"/>
      <c r="AW53" s="128"/>
      <c r="AX53" s="128"/>
      <c r="AY53" s="128"/>
      <c r="AZ53" s="128"/>
      <c r="BA53" s="128"/>
      <c r="BB53" s="128"/>
      <c r="BC53" s="128">
        <v>36664</v>
      </c>
      <c r="BD53" s="128"/>
      <c r="BE53" s="128"/>
      <c r="BF53" s="128"/>
      <c r="BG53" s="128"/>
      <c r="BH53" s="128"/>
      <c r="BI53" s="128"/>
      <c r="BJ53" s="128"/>
      <c r="BK53" s="128"/>
      <c r="BL53" s="128"/>
      <c r="BM53" s="128"/>
      <c r="BN53" s="128"/>
      <c r="BO53" s="128"/>
      <c r="BP53" s="128"/>
      <c r="BQ53" s="128"/>
      <c r="BR53" s="128"/>
      <c r="BS53" s="128"/>
      <c r="BT53" s="128"/>
      <c r="BU53" s="128"/>
      <c r="BV53" s="128"/>
      <c r="BW53" s="128"/>
      <c r="BX53" s="128"/>
      <c r="BY53" s="128"/>
      <c r="BZ53" s="128"/>
      <c r="CA53" s="128"/>
      <c r="CB53" s="128"/>
      <c r="CC53" s="129">
        <f>SUM(Table25[[#This Row],[Contract Amount FY00]:[Contract Amount FY50]])</f>
        <v>36664</v>
      </c>
      <c r="CD53" s="24"/>
    </row>
    <row r="54" spans="1:82" x14ac:dyDescent="0.25">
      <c r="A54" s="107" t="s">
        <v>1982</v>
      </c>
      <c r="B54" s="125" t="s">
        <v>705</v>
      </c>
      <c r="C54" s="107" t="s">
        <v>559</v>
      </c>
      <c r="E54" s="26" t="str">
        <f>IFERROR(IF(VLOOKUP(Table25[[#This Row],[Contract No.]],Table3[#All],3,FALSE)="","No","Yes"),"")</f>
        <v>Yes</v>
      </c>
      <c r="F54" s="26" t="str">
        <f>IFERROR(VLOOKUP(Table25[[#This Row],[Contract No.]],Table3[#All],3,FALSE),"")</f>
        <v>NASPO</v>
      </c>
      <c r="G54" s="26" t="str">
        <f>IFERROR(IF(Table25[[#This Row],[Cooperative Purchase
(Yes/No)]]="Yes","Yes",IF(VLOOKUP(Table25[[#This Row],[Contract No.]],Table3[#All],1,FALSE)=Table25[[#This Row],[Contract No.]],"Yes","No")),"No")</f>
        <v>Yes</v>
      </c>
      <c r="H54" s="51">
        <f>IFERROR(VLOOKUP(Table25[[#This Row],[Contract No.]],Table3[#All],4,FALSE),"")</f>
        <v>43647</v>
      </c>
      <c r="I54" s="28">
        <f>IFERROR(IF(AND(MONTH(Table25[[#This Row],[Contract Start Date]])&gt;6,MONTH(Table25[[#This Row],[Contract Start Date]])&lt;=12),YEAR(Table25[[#This Row],[Contract Start Date]])+1,YEAR(Table25[[#This Row],[Contract Start Date]])),"")</f>
        <v>2020</v>
      </c>
      <c r="J54" s="108">
        <f>Table25[[#This Row],[FY Formula start]]</f>
        <v>2020</v>
      </c>
      <c r="K54" s="59" t="str">
        <f>"FY"&amp;" "&amp;Table25[[#This Row],[Year Start]]</f>
        <v>FY 2020</v>
      </c>
      <c r="L54" s="109">
        <f>IFERROR(VLOOKUP(Table25[[#This Row],[Contract No.]],Table3[#All],5,FALSE),"")</f>
        <v>47360</v>
      </c>
      <c r="M54" s="110">
        <f>IFERROR(IF(Table25[[#This Row],[Contract End Date]]="99/99/9999","No End",IF(AND(MONTH(Table25[[#This Row],[Contract End Date]])&gt;6,MONTH(Table25[[#This Row],[Contract End Date]])&lt;=12),YEAR(Table25[[#This Row],[Contract End Date]])+1,YEAR(Table25[[#This Row],[Contract End Date]]))),"")</f>
        <v>2030</v>
      </c>
      <c r="N54" s="111">
        <f>Table25[[#This Row],[FY Formula end]]</f>
        <v>2030</v>
      </c>
      <c r="O54" s="59" t="str">
        <f>IF(Table25[[#This Row],[Year End]]="No End","No End","FY"&amp;" "&amp;Table25[[#This Row],[Year End]])</f>
        <v>FY 2030</v>
      </c>
      <c r="P54" s="27"/>
      <c r="Q54" s="126">
        <f>_xlfn.IFNA(IF($B54="","",VLOOKUP($B54,'SWC Towers'!$A:$Q,$Q$2,FALSE)),"")</f>
        <v>0.2</v>
      </c>
      <c r="R54" s="106" t="str">
        <f>_xlfn.IFNA(IF($B54="","",VLOOKUP($B54,'SWC Towers'!$A:$Q,$R$2,FALSE)),"")</f>
        <v/>
      </c>
      <c r="S54" s="106" t="str">
        <f>_xlfn.IFNA(IF($B54="","",VLOOKUP($B54,'SWC Towers'!$A:$Q,$S$2,FALSE)),"")</f>
        <v/>
      </c>
      <c r="T54" s="106" t="str">
        <f>_xlfn.IFNA(IF($B54="","",VLOOKUP($B54,'SWC Towers'!$A:$Q,$T$2,FALSE)),"")</f>
        <v/>
      </c>
      <c r="U54" s="104">
        <f>_xlfn.IFNA(IF($B54="","",VLOOKUP($B54,'SWC Towers'!$A:$Q,$U$2,FALSE)),"")</f>
        <v>0.4</v>
      </c>
      <c r="V54" s="104" t="str">
        <f>_xlfn.IFNA(IF($B54="","",VLOOKUP($B54,'SWC Towers'!$A:$Q,$V$2,FALSE)),"")</f>
        <v/>
      </c>
      <c r="W54" s="104">
        <f>_xlfn.IFNA(IF($B54="","",VLOOKUP($B54,'SWC Towers'!$A:$Q,$W$2,FALSE)),"")</f>
        <v>0.4</v>
      </c>
      <c r="X54" s="104" t="str">
        <f>_xlfn.IFNA(IF($B54="","",VLOOKUP($B54,'SWC Towers'!$A:$Q,$X$2,FALSE)),"")</f>
        <v/>
      </c>
      <c r="Y54" s="104" t="str">
        <f>_xlfn.IFNA(IF($B54="","",VLOOKUP($B54,'SWC Towers'!$A:$Q,$Y$2,FALSE)),"")</f>
        <v/>
      </c>
      <c r="Z54" s="104" t="str">
        <f>_xlfn.IFNA(IF($B54="","",VLOOKUP($B54,'SWC Towers'!$A:$Q,$Z$2,FALSE)),"")</f>
        <v/>
      </c>
      <c r="AA54" s="104" t="str">
        <f>_xlfn.IFNA(IF($B54="","",VLOOKUP($B54,'SWC Towers'!$A:$Q,$AA$2,FALSE)),"")</f>
        <v/>
      </c>
      <c r="AB54" s="106" t="str">
        <f>_xlfn.IFNA(IF($B54="","",VLOOKUP($B54,'SWC Towers'!$A:$Q,$AB$2,FALSE)),"")</f>
        <v/>
      </c>
      <c r="AC54" s="127">
        <f>SUM(Table25[[#This Row],[IT Tower: Application]:[Other/Non-IT ]])</f>
        <v>1</v>
      </c>
      <c r="AD54" s="128"/>
      <c r="AE54" s="128"/>
      <c r="AF54" s="128"/>
      <c r="AG54" s="128"/>
      <c r="AH54" s="128"/>
      <c r="AI54" s="128"/>
      <c r="AJ54" s="128"/>
      <c r="AK54" s="128"/>
      <c r="AL54" s="128"/>
      <c r="AM54" s="128"/>
      <c r="AN54" s="128"/>
      <c r="AO54" s="128"/>
      <c r="AP54" s="128"/>
      <c r="AQ54" s="128"/>
      <c r="AR54" s="128"/>
      <c r="AS54" s="128"/>
      <c r="AT54" s="128"/>
      <c r="AU54" s="128"/>
      <c r="AV54" s="128"/>
      <c r="AW54" s="128"/>
      <c r="AX54" s="128"/>
      <c r="AY54" s="128"/>
      <c r="AZ54" s="128"/>
      <c r="BA54" s="128"/>
      <c r="BB54" s="128">
        <v>0</v>
      </c>
      <c r="BC54" s="128">
        <v>3213</v>
      </c>
      <c r="BD54" s="128"/>
      <c r="BE54" s="128"/>
      <c r="BF54" s="128"/>
      <c r="BG54" s="128"/>
      <c r="BH54" s="128"/>
      <c r="BI54" s="128"/>
      <c r="BJ54" s="128"/>
      <c r="BK54" s="128"/>
      <c r="BL54" s="128"/>
      <c r="BM54" s="128"/>
      <c r="BN54" s="128"/>
      <c r="BO54" s="128"/>
      <c r="BP54" s="128"/>
      <c r="BQ54" s="128"/>
      <c r="BR54" s="128"/>
      <c r="BS54" s="128"/>
      <c r="BT54" s="128"/>
      <c r="BU54" s="128"/>
      <c r="BV54" s="128"/>
      <c r="BW54" s="128"/>
      <c r="BX54" s="128"/>
      <c r="BY54" s="128"/>
      <c r="BZ54" s="128"/>
      <c r="CA54" s="128"/>
      <c r="CB54" s="128"/>
      <c r="CC54" s="129">
        <f>SUM(Table25[[#This Row],[Contract Amount FY00]:[Contract Amount FY50]])</f>
        <v>3213</v>
      </c>
      <c r="CD54" s="24"/>
    </row>
    <row r="55" spans="1:82" x14ac:dyDescent="0.25">
      <c r="A55" s="107" t="s">
        <v>1982</v>
      </c>
      <c r="B55" s="125" t="s">
        <v>705</v>
      </c>
      <c r="C55" s="107" t="s">
        <v>1777</v>
      </c>
      <c r="E55" s="26" t="str">
        <f>IFERROR(IF(VLOOKUP(Table25[[#This Row],[Contract No.]],Table3[#All],3,FALSE)="","No","Yes"),"")</f>
        <v>Yes</v>
      </c>
      <c r="F55" s="26" t="str">
        <f>IFERROR(VLOOKUP(Table25[[#This Row],[Contract No.]],Table3[#All],3,FALSE),"")</f>
        <v>NASPO</v>
      </c>
      <c r="G55" s="26" t="str">
        <f>IFERROR(IF(Table25[[#This Row],[Cooperative Purchase
(Yes/No)]]="Yes","Yes",IF(VLOOKUP(Table25[[#This Row],[Contract No.]],Table3[#All],1,FALSE)=Table25[[#This Row],[Contract No.]],"Yes","No")),"No")</f>
        <v>Yes</v>
      </c>
      <c r="H55" s="51">
        <f>IFERROR(VLOOKUP(Table25[[#This Row],[Contract No.]],Table3[#All],4,FALSE),"")</f>
        <v>43647</v>
      </c>
      <c r="I55" s="28">
        <f>IFERROR(IF(AND(MONTH(Table25[[#This Row],[Contract Start Date]])&gt;6,MONTH(Table25[[#This Row],[Contract Start Date]])&lt;=12),YEAR(Table25[[#This Row],[Contract Start Date]])+1,YEAR(Table25[[#This Row],[Contract Start Date]])),"")</f>
        <v>2020</v>
      </c>
      <c r="J55" s="108">
        <f>Table25[[#This Row],[FY Formula start]]</f>
        <v>2020</v>
      </c>
      <c r="K55" s="59" t="str">
        <f>"FY"&amp;" "&amp;Table25[[#This Row],[Year Start]]</f>
        <v>FY 2020</v>
      </c>
      <c r="L55" s="109">
        <f>IFERROR(VLOOKUP(Table25[[#This Row],[Contract No.]],Table3[#All],5,FALSE),"")</f>
        <v>47360</v>
      </c>
      <c r="M55" s="110">
        <f>IFERROR(IF(Table25[[#This Row],[Contract End Date]]="99/99/9999","No End",IF(AND(MONTH(Table25[[#This Row],[Contract End Date]])&gt;6,MONTH(Table25[[#This Row],[Contract End Date]])&lt;=12),YEAR(Table25[[#This Row],[Contract End Date]])+1,YEAR(Table25[[#This Row],[Contract End Date]]))),"")</f>
        <v>2030</v>
      </c>
      <c r="N55" s="111">
        <f>Table25[[#This Row],[FY Formula end]]</f>
        <v>2030</v>
      </c>
      <c r="O55" s="59" t="str">
        <f>IF(Table25[[#This Row],[Year End]]="No End","No End","FY"&amp;" "&amp;Table25[[#This Row],[Year End]])</f>
        <v>FY 2030</v>
      </c>
      <c r="P55" s="27"/>
      <c r="Q55" s="126">
        <f>_xlfn.IFNA(IF($B55="","",VLOOKUP($B55,'SWC Towers'!$A:$Q,$Q$2,FALSE)),"")</f>
        <v>0.2</v>
      </c>
      <c r="R55" s="106" t="str">
        <f>_xlfn.IFNA(IF($B55="","",VLOOKUP($B55,'SWC Towers'!$A:$Q,$R$2,FALSE)),"")</f>
        <v/>
      </c>
      <c r="S55" s="106" t="str">
        <f>_xlfn.IFNA(IF($B55="","",VLOOKUP($B55,'SWC Towers'!$A:$Q,$S$2,FALSE)),"")</f>
        <v/>
      </c>
      <c r="T55" s="106" t="str">
        <f>_xlfn.IFNA(IF($B55="","",VLOOKUP($B55,'SWC Towers'!$A:$Q,$T$2,FALSE)),"")</f>
        <v/>
      </c>
      <c r="U55" s="104">
        <f>_xlfn.IFNA(IF($B55="","",VLOOKUP($B55,'SWC Towers'!$A:$Q,$U$2,FALSE)),"")</f>
        <v>0.4</v>
      </c>
      <c r="V55" s="104" t="str">
        <f>_xlfn.IFNA(IF($B55="","",VLOOKUP($B55,'SWC Towers'!$A:$Q,$V$2,FALSE)),"")</f>
        <v/>
      </c>
      <c r="W55" s="104">
        <f>_xlfn.IFNA(IF($B55="","",VLOOKUP($B55,'SWC Towers'!$A:$Q,$W$2,FALSE)),"")</f>
        <v>0.4</v>
      </c>
      <c r="X55" s="104" t="str">
        <f>_xlfn.IFNA(IF($B55="","",VLOOKUP($B55,'SWC Towers'!$A:$Q,$X$2,FALSE)),"")</f>
        <v/>
      </c>
      <c r="Y55" s="104" t="str">
        <f>_xlfn.IFNA(IF($B55="","",VLOOKUP($B55,'SWC Towers'!$A:$Q,$Y$2,FALSE)),"")</f>
        <v/>
      </c>
      <c r="Z55" s="104" t="str">
        <f>_xlfn.IFNA(IF($B55="","",VLOOKUP($B55,'SWC Towers'!$A:$Q,$Z$2,FALSE)),"")</f>
        <v/>
      </c>
      <c r="AA55" s="104" t="str">
        <f>_xlfn.IFNA(IF($B55="","",VLOOKUP($B55,'SWC Towers'!$A:$Q,$AA$2,FALSE)),"")</f>
        <v/>
      </c>
      <c r="AB55" s="106" t="str">
        <f>_xlfn.IFNA(IF($B55="","",VLOOKUP($B55,'SWC Towers'!$A:$Q,$AB$2,FALSE)),"")</f>
        <v/>
      </c>
      <c r="AC55" s="127">
        <f>SUM(Table25[[#This Row],[IT Tower: Application]:[Other/Non-IT ]])</f>
        <v>1</v>
      </c>
      <c r="AD55" s="128"/>
      <c r="AE55" s="128"/>
      <c r="AF55" s="128"/>
      <c r="AG55" s="128"/>
      <c r="AH55" s="128"/>
      <c r="AI55" s="128"/>
      <c r="AJ55" s="128"/>
      <c r="AK55" s="128"/>
      <c r="AL55" s="128"/>
      <c r="AM55" s="128"/>
      <c r="AN55" s="128"/>
      <c r="AO55" s="128"/>
      <c r="AP55" s="128"/>
      <c r="AQ55" s="128"/>
      <c r="AR55" s="128"/>
      <c r="AS55" s="128"/>
      <c r="AT55" s="128"/>
      <c r="AU55" s="128"/>
      <c r="AV55" s="128"/>
      <c r="AW55" s="128"/>
      <c r="AX55" s="128">
        <v>0</v>
      </c>
      <c r="AY55" s="128">
        <v>5311</v>
      </c>
      <c r="AZ55" s="128">
        <v>3589</v>
      </c>
      <c r="BA55" s="128">
        <v>7660</v>
      </c>
      <c r="BB55" s="128">
        <v>5923</v>
      </c>
      <c r="BC55" s="128">
        <v>6732</v>
      </c>
      <c r="BD55" s="128"/>
      <c r="BE55" s="128"/>
      <c r="BF55" s="128"/>
      <c r="BG55" s="128"/>
      <c r="BH55" s="128"/>
      <c r="BI55" s="128"/>
      <c r="BJ55" s="128"/>
      <c r="BK55" s="128"/>
      <c r="BL55" s="128"/>
      <c r="BM55" s="128"/>
      <c r="BN55" s="128"/>
      <c r="BO55" s="128"/>
      <c r="BP55" s="128"/>
      <c r="BQ55" s="128"/>
      <c r="BR55" s="128"/>
      <c r="BS55" s="128"/>
      <c r="BT55" s="128"/>
      <c r="BU55" s="128"/>
      <c r="BV55" s="128"/>
      <c r="BW55" s="128"/>
      <c r="BX55" s="128"/>
      <c r="BY55" s="128"/>
      <c r="BZ55" s="128"/>
      <c r="CA55" s="128"/>
      <c r="CB55" s="128"/>
      <c r="CC55" s="129">
        <f>SUM(Table25[[#This Row],[Contract Amount FY00]:[Contract Amount FY50]])</f>
        <v>29215</v>
      </c>
      <c r="CD55" s="24"/>
    </row>
    <row r="56" spans="1:82" x14ac:dyDescent="0.25">
      <c r="A56" s="107" t="s">
        <v>1982</v>
      </c>
      <c r="B56" s="125" t="s">
        <v>526</v>
      </c>
      <c r="C56" s="107" t="s">
        <v>3193</v>
      </c>
      <c r="E56" s="26" t="str">
        <f>IFERROR(IF(VLOOKUP(Table25[[#This Row],[Contract No.]],Table3[#All],3,FALSE)="","No","Yes"),"")</f>
        <v>Yes</v>
      </c>
      <c r="F56" s="26" t="str">
        <f>IFERROR(VLOOKUP(Table25[[#This Row],[Contract No.]],Table3[#All],3,FALSE),"")</f>
        <v>NASPO</v>
      </c>
      <c r="G56" s="26" t="str">
        <f>IFERROR(IF(Table25[[#This Row],[Cooperative Purchase
(Yes/No)]]="Yes","Yes",IF(VLOOKUP(Table25[[#This Row],[Contract No.]],Table3[#All],1,FALSE)=Table25[[#This Row],[Contract No.]],"Yes","No")),"No")</f>
        <v>Yes</v>
      </c>
      <c r="H56" s="51">
        <f>IFERROR(VLOOKUP(Table25[[#This Row],[Contract No.]],Table3[#All],4,FALSE),"")</f>
        <v>43892</v>
      </c>
      <c r="I56" s="28">
        <f>IFERROR(IF(AND(MONTH(Table25[[#This Row],[Contract Start Date]])&gt;6,MONTH(Table25[[#This Row],[Contract Start Date]])&lt;=12),YEAR(Table25[[#This Row],[Contract Start Date]])+1,YEAR(Table25[[#This Row],[Contract Start Date]])),"")</f>
        <v>2020</v>
      </c>
      <c r="J56" s="108">
        <f>Table25[[#This Row],[FY Formula start]]</f>
        <v>2020</v>
      </c>
      <c r="K56" s="59" t="str">
        <f>"FY"&amp;" "&amp;Table25[[#This Row],[Year Start]]</f>
        <v>FY 2020</v>
      </c>
      <c r="L56" s="109">
        <f>IFERROR(VLOOKUP(Table25[[#This Row],[Contract No.]],Table3[#All],5,FALSE),"")</f>
        <v>45504</v>
      </c>
      <c r="M56" s="110">
        <f>IFERROR(IF(Table25[[#This Row],[Contract End Date]]="99/99/9999","No End",IF(AND(MONTH(Table25[[#This Row],[Contract End Date]])&gt;6,MONTH(Table25[[#This Row],[Contract End Date]])&lt;=12),YEAR(Table25[[#This Row],[Contract End Date]])+1,YEAR(Table25[[#This Row],[Contract End Date]]))),"")</f>
        <v>2025</v>
      </c>
      <c r="N56" s="111">
        <f>Table25[[#This Row],[FY Formula end]]</f>
        <v>2025</v>
      </c>
      <c r="O56" s="59" t="str">
        <f>IF(Table25[[#This Row],[Year End]]="No End","No End","FY"&amp;" "&amp;Table25[[#This Row],[Year End]])</f>
        <v>FY 2025</v>
      </c>
      <c r="P56" s="27"/>
      <c r="Q56" s="126" t="str">
        <f>_xlfn.IFNA(IF($B56="","",VLOOKUP($B56,'SWC Towers'!$A:$Q,$Q$2,FALSE)),"")</f>
        <v/>
      </c>
      <c r="R56" s="106">
        <f>_xlfn.IFNA(IF($B56="","",VLOOKUP($B56,'SWC Towers'!$A:$Q,$R$2,FALSE)),"")</f>
        <v>0.1</v>
      </c>
      <c r="S56" s="106" t="str">
        <f>_xlfn.IFNA(IF($B56="","",VLOOKUP($B56,'SWC Towers'!$A:$Q,$S$2,FALSE)),"")</f>
        <v/>
      </c>
      <c r="T56" s="106">
        <f>_xlfn.IFNA(IF($B56="","",VLOOKUP($B56,'SWC Towers'!$A:$Q,$T$2,FALSE)),"")</f>
        <v>0.05</v>
      </c>
      <c r="U56" s="104">
        <f>_xlfn.IFNA(IF($B56="","",VLOOKUP($B56,'SWC Towers'!$A:$Q,$U$2,FALSE)),"")</f>
        <v>0.65</v>
      </c>
      <c r="V56" s="104" t="str">
        <f>_xlfn.IFNA(IF($B56="","",VLOOKUP($B56,'SWC Towers'!$A:$Q,$V$2,FALSE)),"")</f>
        <v/>
      </c>
      <c r="W56" s="104">
        <f>_xlfn.IFNA(IF($B56="","",VLOOKUP($B56,'SWC Towers'!$A:$Q,$W$2,FALSE)),"")</f>
        <v>0.1</v>
      </c>
      <c r="X56" s="104" t="str">
        <f>_xlfn.IFNA(IF($B56="","",VLOOKUP($B56,'SWC Towers'!$A:$Q,$X$2,FALSE)),"")</f>
        <v/>
      </c>
      <c r="Y56" s="104" t="str">
        <f>_xlfn.IFNA(IF($B56="","",VLOOKUP($B56,'SWC Towers'!$A:$Q,$Y$2,FALSE)),"")</f>
        <v/>
      </c>
      <c r="Z56" s="104">
        <f>_xlfn.IFNA(IF($B56="","",VLOOKUP($B56,'SWC Towers'!$A:$Q,$Z$2,FALSE)),"")</f>
        <v>0.1</v>
      </c>
      <c r="AA56" s="104" t="str">
        <f>_xlfn.IFNA(IF($B56="","",VLOOKUP($B56,'SWC Towers'!$A:$Q,$AA$2,FALSE)),"")</f>
        <v/>
      </c>
      <c r="AB56" s="106" t="str">
        <f>_xlfn.IFNA(IF($B56="","",VLOOKUP($B56,'SWC Towers'!$A:$Q,$AB$2,FALSE)),"")</f>
        <v/>
      </c>
      <c r="AC56" s="127">
        <f>SUM(Table25[[#This Row],[IT Tower: Application]:[Other/Non-IT ]])</f>
        <v>1</v>
      </c>
      <c r="AD56" s="128"/>
      <c r="AE56" s="128"/>
      <c r="AF56" s="128"/>
      <c r="AG56" s="128"/>
      <c r="AH56" s="128"/>
      <c r="AI56" s="128"/>
      <c r="AJ56" s="128"/>
      <c r="AK56" s="128"/>
      <c r="AL56" s="128"/>
      <c r="AM56" s="128"/>
      <c r="AN56" s="128"/>
      <c r="AO56" s="128"/>
      <c r="AP56" s="128"/>
      <c r="AQ56" s="128"/>
      <c r="AR56" s="128"/>
      <c r="AS56" s="128"/>
      <c r="AT56" s="128"/>
      <c r="AU56" s="128"/>
      <c r="AV56" s="128"/>
      <c r="AW56" s="128"/>
      <c r="AX56" s="128"/>
      <c r="AY56" s="128">
        <v>0</v>
      </c>
      <c r="AZ56" s="128">
        <v>2493</v>
      </c>
      <c r="BA56" s="128">
        <v>2954</v>
      </c>
      <c r="BB56" s="128">
        <v>22338</v>
      </c>
      <c r="BC56" s="128">
        <v>4221</v>
      </c>
      <c r="BD56" s="128"/>
      <c r="BE56" s="128"/>
      <c r="BF56" s="128"/>
      <c r="BG56" s="128"/>
      <c r="BH56" s="128"/>
      <c r="BI56" s="128"/>
      <c r="BJ56" s="128"/>
      <c r="BK56" s="128"/>
      <c r="BL56" s="128"/>
      <c r="BM56" s="128"/>
      <c r="BN56" s="128"/>
      <c r="BO56" s="128"/>
      <c r="BP56" s="128"/>
      <c r="BQ56" s="128"/>
      <c r="BR56" s="128"/>
      <c r="BS56" s="128"/>
      <c r="BT56" s="128"/>
      <c r="BU56" s="128"/>
      <c r="BV56" s="128"/>
      <c r="BW56" s="128"/>
      <c r="BX56" s="128"/>
      <c r="BY56" s="128"/>
      <c r="BZ56" s="128"/>
      <c r="CA56" s="128"/>
      <c r="CB56" s="128"/>
      <c r="CC56" s="129">
        <f>SUM(Table25[[#This Row],[Contract Amount FY00]:[Contract Amount FY50]])</f>
        <v>32006</v>
      </c>
      <c r="CD56" s="24"/>
    </row>
    <row r="57" spans="1:82" x14ac:dyDescent="0.25">
      <c r="A57" s="107" t="s">
        <v>1982</v>
      </c>
      <c r="B57" s="125" t="s">
        <v>526</v>
      </c>
      <c r="C57" s="107" t="s">
        <v>3210</v>
      </c>
      <c r="E57" s="26" t="str">
        <f>IFERROR(IF(VLOOKUP(Table25[[#This Row],[Contract No.]],Table3[#All],3,FALSE)="","No","Yes"),"")</f>
        <v>Yes</v>
      </c>
      <c r="F57" s="26" t="str">
        <f>IFERROR(VLOOKUP(Table25[[#This Row],[Contract No.]],Table3[#All],3,FALSE),"")</f>
        <v>NASPO</v>
      </c>
      <c r="G57" s="26" t="str">
        <f>IFERROR(IF(Table25[[#This Row],[Cooperative Purchase
(Yes/No)]]="Yes","Yes",IF(VLOOKUP(Table25[[#This Row],[Contract No.]],Table3[#All],1,FALSE)=Table25[[#This Row],[Contract No.]],"Yes","No")),"No")</f>
        <v>Yes</v>
      </c>
      <c r="H57" s="51">
        <f>IFERROR(VLOOKUP(Table25[[#This Row],[Contract No.]],Table3[#All],4,FALSE),"")</f>
        <v>43892</v>
      </c>
      <c r="I57" s="28">
        <f>IFERROR(IF(AND(MONTH(Table25[[#This Row],[Contract Start Date]])&gt;6,MONTH(Table25[[#This Row],[Contract Start Date]])&lt;=12),YEAR(Table25[[#This Row],[Contract Start Date]])+1,YEAR(Table25[[#This Row],[Contract Start Date]])),"")</f>
        <v>2020</v>
      </c>
      <c r="J57" s="108">
        <f>Table25[[#This Row],[FY Formula start]]</f>
        <v>2020</v>
      </c>
      <c r="K57" s="59" t="str">
        <f>"FY"&amp;" "&amp;Table25[[#This Row],[Year Start]]</f>
        <v>FY 2020</v>
      </c>
      <c r="L57" s="109">
        <f>IFERROR(VLOOKUP(Table25[[#This Row],[Contract No.]],Table3[#All],5,FALSE),"")</f>
        <v>45504</v>
      </c>
      <c r="M57" s="110">
        <f>IFERROR(IF(Table25[[#This Row],[Contract End Date]]="99/99/9999","No End",IF(AND(MONTH(Table25[[#This Row],[Contract End Date]])&gt;6,MONTH(Table25[[#This Row],[Contract End Date]])&lt;=12),YEAR(Table25[[#This Row],[Contract End Date]])+1,YEAR(Table25[[#This Row],[Contract End Date]]))),"")</f>
        <v>2025</v>
      </c>
      <c r="N57" s="111">
        <f>Table25[[#This Row],[FY Formula end]]</f>
        <v>2025</v>
      </c>
      <c r="O57" s="59" t="str">
        <f>IF(Table25[[#This Row],[Year End]]="No End","No End","FY"&amp;" "&amp;Table25[[#This Row],[Year End]])</f>
        <v>FY 2025</v>
      </c>
      <c r="P57" s="27"/>
      <c r="Q57" s="126" t="str">
        <f>_xlfn.IFNA(IF($B57="","",VLOOKUP($B57,'SWC Towers'!$A:$Q,$Q$2,FALSE)),"")</f>
        <v/>
      </c>
      <c r="R57" s="106">
        <f>_xlfn.IFNA(IF($B57="","",VLOOKUP($B57,'SWC Towers'!$A:$Q,$R$2,FALSE)),"")</f>
        <v>0.1</v>
      </c>
      <c r="S57" s="106" t="str">
        <f>_xlfn.IFNA(IF($B57="","",VLOOKUP($B57,'SWC Towers'!$A:$Q,$S$2,FALSE)),"")</f>
        <v/>
      </c>
      <c r="T57" s="106">
        <f>_xlfn.IFNA(IF($B57="","",VLOOKUP($B57,'SWC Towers'!$A:$Q,$T$2,FALSE)),"")</f>
        <v>0.05</v>
      </c>
      <c r="U57" s="104">
        <f>_xlfn.IFNA(IF($B57="","",VLOOKUP($B57,'SWC Towers'!$A:$Q,$U$2,FALSE)),"")</f>
        <v>0.65</v>
      </c>
      <c r="V57" s="104" t="str">
        <f>_xlfn.IFNA(IF($B57="","",VLOOKUP($B57,'SWC Towers'!$A:$Q,$V$2,FALSE)),"")</f>
        <v/>
      </c>
      <c r="W57" s="104">
        <f>_xlfn.IFNA(IF($B57="","",VLOOKUP($B57,'SWC Towers'!$A:$Q,$W$2,FALSE)),"")</f>
        <v>0.1</v>
      </c>
      <c r="X57" s="104" t="str">
        <f>_xlfn.IFNA(IF($B57="","",VLOOKUP($B57,'SWC Towers'!$A:$Q,$X$2,FALSE)),"")</f>
        <v/>
      </c>
      <c r="Y57" s="104" t="str">
        <f>_xlfn.IFNA(IF($B57="","",VLOOKUP($B57,'SWC Towers'!$A:$Q,$Y$2,FALSE)),"")</f>
        <v/>
      </c>
      <c r="Z57" s="104">
        <f>_xlfn.IFNA(IF($B57="","",VLOOKUP($B57,'SWC Towers'!$A:$Q,$Z$2,FALSE)),"")</f>
        <v>0.1</v>
      </c>
      <c r="AA57" s="104" t="str">
        <f>_xlfn.IFNA(IF($B57="","",VLOOKUP($B57,'SWC Towers'!$A:$Q,$AA$2,FALSE)),"")</f>
        <v/>
      </c>
      <c r="AB57" s="106" t="str">
        <f>_xlfn.IFNA(IF($B57="","",VLOOKUP($B57,'SWC Towers'!$A:$Q,$AB$2,FALSE)),"")</f>
        <v/>
      </c>
      <c r="AC57" s="127">
        <f>SUM(Table25[[#This Row],[IT Tower: Application]:[Other/Non-IT ]])</f>
        <v>1</v>
      </c>
      <c r="AD57" s="128"/>
      <c r="AE57" s="128"/>
      <c r="AF57" s="128"/>
      <c r="AG57" s="128"/>
      <c r="AH57" s="128"/>
      <c r="AI57" s="128"/>
      <c r="AJ57" s="128"/>
      <c r="AK57" s="128"/>
      <c r="AL57" s="128"/>
      <c r="AM57" s="128"/>
      <c r="AN57" s="128"/>
      <c r="AO57" s="128"/>
      <c r="AP57" s="128"/>
      <c r="AQ57" s="128"/>
      <c r="AR57" s="128"/>
      <c r="AS57" s="128"/>
      <c r="AT57" s="128"/>
      <c r="AU57" s="128"/>
      <c r="AV57" s="128"/>
      <c r="AW57" s="128"/>
      <c r="AX57" s="128"/>
      <c r="AY57" s="128">
        <v>34480</v>
      </c>
      <c r="AZ57" s="128">
        <v>0</v>
      </c>
      <c r="BA57" s="128"/>
      <c r="BB57" s="128"/>
      <c r="BC57" s="128"/>
      <c r="BD57" s="128"/>
      <c r="BE57" s="128"/>
      <c r="BF57" s="128"/>
      <c r="BG57" s="128"/>
      <c r="BH57" s="128"/>
      <c r="BI57" s="128"/>
      <c r="BJ57" s="128"/>
      <c r="BK57" s="128"/>
      <c r="BL57" s="128"/>
      <c r="BM57" s="128"/>
      <c r="BN57" s="128"/>
      <c r="BO57" s="128"/>
      <c r="BP57" s="128"/>
      <c r="BQ57" s="128"/>
      <c r="BR57" s="128"/>
      <c r="BS57" s="128"/>
      <c r="BT57" s="128"/>
      <c r="BU57" s="128"/>
      <c r="BV57" s="128"/>
      <c r="BW57" s="128"/>
      <c r="BX57" s="128"/>
      <c r="BY57" s="128"/>
      <c r="BZ57" s="128"/>
      <c r="CA57" s="128"/>
      <c r="CB57" s="128"/>
      <c r="CC57" s="129">
        <f>SUM(Table25[[#This Row],[Contract Amount FY00]:[Contract Amount FY50]])</f>
        <v>34480</v>
      </c>
      <c r="CD57" s="24"/>
    </row>
    <row r="58" spans="1:82" x14ac:dyDescent="0.25">
      <c r="A58" s="107" t="s">
        <v>1982</v>
      </c>
      <c r="B58" s="125" t="s">
        <v>3015</v>
      </c>
      <c r="C58" s="107" t="s">
        <v>3161</v>
      </c>
      <c r="E58" s="26" t="str">
        <f>IFERROR(IF(VLOOKUP(Table25[[#This Row],[Contract No.]],Table3[#All],3,FALSE)="","No","Yes"),"")</f>
        <v>Yes</v>
      </c>
      <c r="F58" s="26" t="str">
        <f>IFERROR(VLOOKUP(Table25[[#This Row],[Contract No.]],Table3[#All],3,FALSE),"")</f>
        <v>NASPO</v>
      </c>
      <c r="G58" s="26" t="str">
        <f>IFERROR(IF(Table25[[#This Row],[Cooperative Purchase
(Yes/No)]]="Yes","Yes",IF(VLOOKUP(Table25[[#This Row],[Contract No.]],Table3[#All],1,FALSE)=Table25[[#This Row],[Contract No.]],"Yes","No")),"No")</f>
        <v>Yes</v>
      </c>
      <c r="H58" s="51">
        <f>IFERROR(VLOOKUP(Table25[[#This Row],[Contract No.]],Table3[#All],4,FALSE),"")</f>
        <v>44805</v>
      </c>
      <c r="I58" s="28">
        <f>IFERROR(IF(AND(MONTH(Table25[[#This Row],[Contract Start Date]])&gt;6,MONTH(Table25[[#This Row],[Contract Start Date]])&lt;=12),YEAR(Table25[[#This Row],[Contract Start Date]])+1,YEAR(Table25[[#This Row],[Contract Start Date]])),"")</f>
        <v>2023</v>
      </c>
      <c r="J58" s="108">
        <f>Table25[[#This Row],[FY Formula start]]</f>
        <v>2023</v>
      </c>
      <c r="K58" s="59" t="str">
        <f>"FY"&amp;" "&amp;Table25[[#This Row],[Year Start]]</f>
        <v>FY 2023</v>
      </c>
      <c r="L58" s="109">
        <f>IFERROR(VLOOKUP(Table25[[#This Row],[Contract No.]],Table3[#All],5,FALSE),"")</f>
        <v>46521</v>
      </c>
      <c r="M58" s="110">
        <f>IFERROR(IF(Table25[[#This Row],[Contract End Date]]="99/99/9999","No End",IF(AND(MONTH(Table25[[#This Row],[Contract End Date]])&gt;6,MONTH(Table25[[#This Row],[Contract End Date]])&lt;=12),YEAR(Table25[[#This Row],[Contract End Date]])+1,YEAR(Table25[[#This Row],[Contract End Date]]))),"")</f>
        <v>2027</v>
      </c>
      <c r="N58" s="111">
        <f>Table25[[#This Row],[FY Formula end]]</f>
        <v>2027</v>
      </c>
      <c r="O58" s="59" t="str">
        <f>IF(Table25[[#This Row],[Year End]]="No End","No End","FY"&amp;" "&amp;Table25[[#This Row],[Year End]])</f>
        <v>FY 2027</v>
      </c>
      <c r="P58" s="27"/>
      <c r="Q58" s="126" t="str">
        <f>_xlfn.IFNA(IF($B58="","",VLOOKUP($B58,'SWC Towers'!$A:$Q,$Q$2,FALSE)),"")</f>
        <v/>
      </c>
      <c r="R58" s="106" t="str">
        <f>_xlfn.IFNA(IF($B58="","",VLOOKUP($B58,'SWC Towers'!$A:$Q,$R$2,FALSE)),"")</f>
        <v/>
      </c>
      <c r="S58" s="106" t="str">
        <f>_xlfn.IFNA(IF($B58="","",VLOOKUP($B58,'SWC Towers'!$A:$Q,$S$2,FALSE)),"")</f>
        <v/>
      </c>
      <c r="T58" s="106" t="str">
        <f>_xlfn.IFNA(IF($B58="","",VLOOKUP($B58,'SWC Towers'!$A:$Q,$T$2,FALSE)),"")</f>
        <v/>
      </c>
      <c r="U58" s="104">
        <f>_xlfn.IFNA(IF($B58="","",VLOOKUP($B58,'SWC Towers'!$A:$Q,$U$2,FALSE)),"")</f>
        <v>0.4</v>
      </c>
      <c r="V58" s="104" t="str">
        <f>_xlfn.IFNA(IF($B58="","",VLOOKUP($B58,'SWC Towers'!$A:$Q,$V$2,FALSE)),"")</f>
        <v/>
      </c>
      <c r="W58" s="104" t="str">
        <f>_xlfn.IFNA(IF($B58="","",VLOOKUP($B58,'SWC Towers'!$A:$Q,$W$2,FALSE)),"")</f>
        <v/>
      </c>
      <c r="X58" s="104" t="str">
        <f>_xlfn.IFNA(IF($B58="","",VLOOKUP($B58,'SWC Towers'!$A:$Q,$X$2,FALSE)),"")</f>
        <v/>
      </c>
      <c r="Y58" s="104">
        <f>_xlfn.IFNA(IF($B58="","",VLOOKUP($B58,'SWC Towers'!$A:$Q,$Y$2,FALSE)),"")</f>
        <v>0.3</v>
      </c>
      <c r="Z58" s="104">
        <f>_xlfn.IFNA(IF($B58="","",VLOOKUP($B58,'SWC Towers'!$A:$Q,$Z$2,FALSE)),"")</f>
        <v>0.3</v>
      </c>
      <c r="AA58" s="104" t="str">
        <f>_xlfn.IFNA(IF($B58="","",VLOOKUP($B58,'SWC Towers'!$A:$Q,$AA$2,FALSE)),"")</f>
        <v/>
      </c>
      <c r="AB58" s="106" t="str">
        <f>_xlfn.IFNA(IF($B58="","",VLOOKUP($B58,'SWC Towers'!$A:$Q,$AB$2,FALSE)),"")</f>
        <v/>
      </c>
      <c r="AC58" s="127">
        <f>SUM(Table25[[#This Row],[IT Tower: Application]:[Other/Non-IT ]])</f>
        <v>1</v>
      </c>
      <c r="AD58" s="128"/>
      <c r="AE58" s="128"/>
      <c r="AF58" s="128"/>
      <c r="AG58" s="128"/>
      <c r="AH58" s="128"/>
      <c r="AI58" s="128"/>
      <c r="AJ58" s="128"/>
      <c r="AK58" s="128"/>
      <c r="AL58" s="128"/>
      <c r="AM58" s="128"/>
      <c r="AN58" s="128"/>
      <c r="AO58" s="128"/>
      <c r="AP58" s="128"/>
      <c r="AQ58" s="128"/>
      <c r="AR58" s="128"/>
      <c r="AS58" s="128"/>
      <c r="AT58" s="128"/>
      <c r="AU58" s="128"/>
      <c r="AV58" s="128"/>
      <c r="AW58" s="128"/>
      <c r="AX58" s="128"/>
      <c r="AY58" s="128"/>
      <c r="AZ58" s="128"/>
      <c r="BA58" s="128"/>
      <c r="BB58" s="128"/>
      <c r="BC58" s="128">
        <v>237</v>
      </c>
      <c r="BD58" s="128"/>
      <c r="BE58" s="128"/>
      <c r="BF58" s="128"/>
      <c r="BG58" s="128"/>
      <c r="BH58" s="128"/>
      <c r="BI58" s="128"/>
      <c r="BJ58" s="128"/>
      <c r="BK58" s="128"/>
      <c r="BL58" s="128"/>
      <c r="BM58" s="128"/>
      <c r="BN58" s="128"/>
      <c r="BO58" s="128"/>
      <c r="BP58" s="128"/>
      <c r="BQ58" s="128"/>
      <c r="BR58" s="128"/>
      <c r="BS58" s="128"/>
      <c r="BT58" s="128"/>
      <c r="BU58" s="128"/>
      <c r="BV58" s="128"/>
      <c r="BW58" s="128"/>
      <c r="BX58" s="128"/>
      <c r="BY58" s="128"/>
      <c r="BZ58" s="128"/>
      <c r="CA58" s="128"/>
      <c r="CB58" s="128"/>
      <c r="CC58" s="129">
        <f>SUM(Table25[[#This Row],[Contract Amount FY00]:[Contract Amount FY50]])</f>
        <v>237</v>
      </c>
      <c r="CD58" s="24"/>
    </row>
    <row r="59" spans="1:82" x14ac:dyDescent="0.25">
      <c r="A59" s="107" t="s">
        <v>1983</v>
      </c>
      <c r="B59" s="125" t="s">
        <v>705</v>
      </c>
      <c r="C59" s="107" t="s">
        <v>384</v>
      </c>
      <c r="E59" s="26" t="str">
        <f>IFERROR(IF(VLOOKUP(Table25[[#This Row],[Contract No.]],Table3[#All],3,FALSE)="","No","Yes"),"")</f>
        <v>Yes</v>
      </c>
      <c r="F59" s="26" t="str">
        <f>IFERROR(VLOOKUP(Table25[[#This Row],[Contract No.]],Table3[#All],3,FALSE),"")</f>
        <v>NASPO</v>
      </c>
      <c r="G59" s="26" t="str">
        <f>IFERROR(IF(Table25[[#This Row],[Cooperative Purchase
(Yes/No)]]="Yes","Yes",IF(VLOOKUP(Table25[[#This Row],[Contract No.]],Table3[#All],1,FALSE)=Table25[[#This Row],[Contract No.]],"Yes","No")),"No")</f>
        <v>Yes</v>
      </c>
      <c r="H59" s="51">
        <f>IFERROR(VLOOKUP(Table25[[#This Row],[Contract No.]],Table3[#All],4,FALSE),"")</f>
        <v>43647</v>
      </c>
      <c r="I59" s="28">
        <f>IFERROR(IF(AND(MONTH(Table25[[#This Row],[Contract Start Date]])&gt;6,MONTH(Table25[[#This Row],[Contract Start Date]])&lt;=12),YEAR(Table25[[#This Row],[Contract Start Date]])+1,YEAR(Table25[[#This Row],[Contract Start Date]])),"")</f>
        <v>2020</v>
      </c>
      <c r="J59" s="108">
        <f>Table25[[#This Row],[FY Formula start]]</f>
        <v>2020</v>
      </c>
      <c r="K59" s="59" t="str">
        <f>"FY"&amp;" "&amp;Table25[[#This Row],[Year Start]]</f>
        <v>FY 2020</v>
      </c>
      <c r="L59" s="109">
        <f>IFERROR(VLOOKUP(Table25[[#This Row],[Contract No.]],Table3[#All],5,FALSE),"")</f>
        <v>47360</v>
      </c>
      <c r="M59" s="110">
        <f>IFERROR(IF(Table25[[#This Row],[Contract End Date]]="99/99/9999","No End",IF(AND(MONTH(Table25[[#This Row],[Contract End Date]])&gt;6,MONTH(Table25[[#This Row],[Contract End Date]])&lt;=12),YEAR(Table25[[#This Row],[Contract End Date]])+1,YEAR(Table25[[#This Row],[Contract End Date]]))),"")</f>
        <v>2030</v>
      </c>
      <c r="N59" s="111">
        <f>Table25[[#This Row],[FY Formula end]]</f>
        <v>2030</v>
      </c>
      <c r="O59" s="59" t="str">
        <f>IF(Table25[[#This Row],[Year End]]="No End","No End","FY"&amp;" "&amp;Table25[[#This Row],[Year End]])</f>
        <v>FY 2030</v>
      </c>
      <c r="P59" s="27"/>
      <c r="Q59" s="126">
        <f>_xlfn.IFNA(IF($B59="","",VLOOKUP($B59,'SWC Towers'!$A:$Q,$Q$2,FALSE)),"")</f>
        <v>0.2</v>
      </c>
      <c r="R59" s="106" t="str">
        <f>_xlfn.IFNA(IF($B59="","",VLOOKUP($B59,'SWC Towers'!$A:$Q,$R$2,FALSE)),"")</f>
        <v/>
      </c>
      <c r="S59" s="106" t="str">
        <f>_xlfn.IFNA(IF($B59="","",VLOOKUP($B59,'SWC Towers'!$A:$Q,$S$2,FALSE)),"")</f>
        <v/>
      </c>
      <c r="T59" s="106" t="str">
        <f>_xlfn.IFNA(IF($B59="","",VLOOKUP($B59,'SWC Towers'!$A:$Q,$T$2,FALSE)),"")</f>
        <v/>
      </c>
      <c r="U59" s="104">
        <f>_xlfn.IFNA(IF($B59="","",VLOOKUP($B59,'SWC Towers'!$A:$Q,$U$2,FALSE)),"")</f>
        <v>0.4</v>
      </c>
      <c r="V59" s="104" t="str">
        <f>_xlfn.IFNA(IF($B59="","",VLOOKUP($B59,'SWC Towers'!$A:$Q,$V$2,FALSE)),"")</f>
        <v/>
      </c>
      <c r="W59" s="104">
        <f>_xlfn.IFNA(IF($B59="","",VLOOKUP($B59,'SWC Towers'!$A:$Q,$W$2,FALSE)),"")</f>
        <v>0.4</v>
      </c>
      <c r="X59" s="104" t="str">
        <f>_xlfn.IFNA(IF($B59="","",VLOOKUP($B59,'SWC Towers'!$A:$Q,$X$2,FALSE)),"")</f>
        <v/>
      </c>
      <c r="Y59" s="104" t="str">
        <f>_xlfn.IFNA(IF($B59="","",VLOOKUP($B59,'SWC Towers'!$A:$Q,$Y$2,FALSE)),"")</f>
        <v/>
      </c>
      <c r="Z59" s="104" t="str">
        <f>_xlfn.IFNA(IF($B59="","",VLOOKUP($B59,'SWC Towers'!$A:$Q,$Z$2,FALSE)),"")</f>
        <v/>
      </c>
      <c r="AA59" s="104" t="str">
        <f>_xlfn.IFNA(IF($B59="","",VLOOKUP($B59,'SWC Towers'!$A:$Q,$AA$2,FALSE)),"")</f>
        <v/>
      </c>
      <c r="AB59" s="106" t="str">
        <f>_xlfn.IFNA(IF($B59="","",VLOOKUP($B59,'SWC Towers'!$A:$Q,$AB$2,FALSE)),"")</f>
        <v/>
      </c>
      <c r="AC59" s="127">
        <f>SUM(Table25[[#This Row],[IT Tower: Application]:[Other/Non-IT ]])</f>
        <v>1</v>
      </c>
      <c r="AD59" s="128"/>
      <c r="AE59" s="128"/>
      <c r="AF59" s="128"/>
      <c r="AG59" s="128"/>
      <c r="AH59" s="128"/>
      <c r="AI59" s="128"/>
      <c r="AJ59" s="128"/>
      <c r="AK59" s="128"/>
      <c r="AL59" s="128"/>
      <c r="AM59" s="128"/>
      <c r="AN59" s="128"/>
      <c r="AO59" s="128"/>
      <c r="AP59" s="128"/>
      <c r="AQ59" s="128"/>
      <c r="AR59" s="128"/>
      <c r="AS59" s="128"/>
      <c r="AT59" s="128"/>
      <c r="AU59" s="128"/>
      <c r="AV59" s="128"/>
      <c r="AW59" s="128"/>
      <c r="AX59" s="128">
        <v>0</v>
      </c>
      <c r="AY59" s="128">
        <v>2191</v>
      </c>
      <c r="AZ59" s="128">
        <v>2081</v>
      </c>
      <c r="BA59" s="128">
        <v>1991</v>
      </c>
      <c r="BB59" s="128">
        <v>1808</v>
      </c>
      <c r="BC59" s="128">
        <v>1563</v>
      </c>
      <c r="BD59" s="128"/>
      <c r="BE59" s="128"/>
      <c r="BF59" s="128"/>
      <c r="BG59" s="128"/>
      <c r="BH59" s="128"/>
      <c r="BI59" s="128"/>
      <c r="BJ59" s="128"/>
      <c r="BK59" s="128"/>
      <c r="BL59" s="128"/>
      <c r="BM59" s="128"/>
      <c r="BN59" s="128"/>
      <c r="BO59" s="128"/>
      <c r="BP59" s="128"/>
      <c r="BQ59" s="128"/>
      <c r="BR59" s="128"/>
      <c r="BS59" s="128"/>
      <c r="BT59" s="128"/>
      <c r="BU59" s="128"/>
      <c r="BV59" s="128"/>
      <c r="BW59" s="128"/>
      <c r="BX59" s="128"/>
      <c r="BY59" s="128"/>
      <c r="BZ59" s="128"/>
      <c r="CA59" s="128"/>
      <c r="CB59" s="128"/>
      <c r="CC59" s="129">
        <f>SUM(Table25[[#This Row],[Contract Amount FY00]:[Contract Amount FY50]])</f>
        <v>9634</v>
      </c>
      <c r="CD59" s="24"/>
    </row>
    <row r="60" spans="1:82" x14ac:dyDescent="0.25">
      <c r="A60" s="107" t="s">
        <v>1983</v>
      </c>
      <c r="B60" s="125" t="s">
        <v>2245</v>
      </c>
      <c r="C60" s="107" t="s">
        <v>2273</v>
      </c>
      <c r="E60" s="26" t="str">
        <f>IFERROR(IF(VLOOKUP(Table25[[#This Row],[Contract No.]],Table3[#All],3,FALSE)="","No","Yes"),"")</f>
        <v>No</v>
      </c>
      <c r="F60" s="26" t="str">
        <f>IFERROR(VLOOKUP(Table25[[#This Row],[Contract No.]],Table3[#All],3,FALSE),"")</f>
        <v/>
      </c>
      <c r="G60" s="26" t="str">
        <f>IFERROR(IF(Table25[[#This Row],[Cooperative Purchase
(Yes/No)]]="Yes","Yes",IF(VLOOKUP(Table25[[#This Row],[Contract No.]],Table3[#All],1,FALSE)=Table25[[#This Row],[Contract No.]],"Yes","No")),"No")</f>
        <v>Yes</v>
      </c>
      <c r="H60" s="51">
        <f>IFERROR(VLOOKUP(Table25[[#This Row],[Contract No.]],Table3[#All],4,FALSE),"")</f>
        <v>43952</v>
      </c>
      <c r="I60" s="28">
        <f>IFERROR(IF(AND(MONTH(Table25[[#This Row],[Contract Start Date]])&gt;6,MONTH(Table25[[#This Row],[Contract Start Date]])&lt;=12),YEAR(Table25[[#This Row],[Contract Start Date]])+1,YEAR(Table25[[#This Row],[Contract Start Date]])),"")</f>
        <v>2020</v>
      </c>
      <c r="J60" s="108">
        <f>Table25[[#This Row],[FY Formula start]]</f>
        <v>2020</v>
      </c>
      <c r="K60" s="59" t="str">
        <f>"FY"&amp;" "&amp;Table25[[#This Row],[Year Start]]</f>
        <v>FY 2020</v>
      </c>
      <c r="L60" s="109">
        <f>IFERROR(VLOOKUP(Table25[[#This Row],[Contract No.]],Table3[#All],5,FALSE),"")</f>
        <v>46203</v>
      </c>
      <c r="M60" s="110">
        <f>IFERROR(IF(Table25[[#This Row],[Contract End Date]]="99/99/9999","No End",IF(AND(MONTH(Table25[[#This Row],[Contract End Date]])&gt;6,MONTH(Table25[[#This Row],[Contract End Date]])&lt;=12),YEAR(Table25[[#This Row],[Contract End Date]])+1,YEAR(Table25[[#This Row],[Contract End Date]]))),"")</f>
        <v>2026</v>
      </c>
      <c r="N60" s="111">
        <f>Table25[[#This Row],[FY Formula end]]</f>
        <v>2026</v>
      </c>
      <c r="O60" s="59" t="str">
        <f>IF(Table25[[#This Row],[Year End]]="No End","No End","FY"&amp;" "&amp;Table25[[#This Row],[Year End]])</f>
        <v>FY 2026</v>
      </c>
      <c r="P60" s="27"/>
      <c r="Q60" s="126" t="str">
        <f>_xlfn.IFNA(IF($B60="","",VLOOKUP($B60,'SWC Towers'!$A:$Q,$Q$2,FALSE)),"")</f>
        <v/>
      </c>
      <c r="R60" s="106" t="str">
        <f>_xlfn.IFNA(IF($B60="","",VLOOKUP($B60,'SWC Towers'!$A:$Q,$R$2,FALSE)),"")</f>
        <v/>
      </c>
      <c r="S60" s="106" t="str">
        <f>_xlfn.IFNA(IF($B60="","",VLOOKUP($B60,'SWC Towers'!$A:$Q,$S$2,FALSE)),"")</f>
        <v/>
      </c>
      <c r="T60" s="106" t="str">
        <f>_xlfn.IFNA(IF($B60="","",VLOOKUP($B60,'SWC Towers'!$A:$Q,$T$2,FALSE)),"")</f>
        <v/>
      </c>
      <c r="U60" s="104">
        <f>_xlfn.IFNA(IF($B60="","",VLOOKUP($B60,'SWC Towers'!$A:$Q,$U$2,FALSE)),"")</f>
        <v>0.1</v>
      </c>
      <c r="V60" s="104" t="str">
        <f>_xlfn.IFNA(IF($B60="","",VLOOKUP($B60,'SWC Towers'!$A:$Q,$V$2,FALSE)),"")</f>
        <v/>
      </c>
      <c r="W60" s="104" t="str">
        <f>_xlfn.IFNA(IF($B60="","",VLOOKUP($B60,'SWC Towers'!$A:$Q,$W$2,FALSE)),"")</f>
        <v/>
      </c>
      <c r="X60" s="104" t="str">
        <f>_xlfn.IFNA(IF($B60="","",VLOOKUP($B60,'SWC Towers'!$A:$Q,$X$2,FALSE)),"")</f>
        <v/>
      </c>
      <c r="Y60" s="104" t="str">
        <f>_xlfn.IFNA(IF($B60="","",VLOOKUP($B60,'SWC Towers'!$A:$Q,$Y$2,FALSE)),"")</f>
        <v/>
      </c>
      <c r="Z60" s="104" t="str">
        <f>_xlfn.IFNA(IF($B60="","",VLOOKUP($B60,'SWC Towers'!$A:$Q,$Z$2,FALSE)),"")</f>
        <v/>
      </c>
      <c r="AA60" s="104" t="str">
        <f>_xlfn.IFNA(IF($B60="","",VLOOKUP($B60,'SWC Towers'!$A:$Q,$AA$2,FALSE)),"")</f>
        <v/>
      </c>
      <c r="AB60" s="106">
        <f>_xlfn.IFNA(IF($B60="","",VLOOKUP($B60,'SWC Towers'!$A:$Q,$AB$2,FALSE)),"")</f>
        <v>0.9</v>
      </c>
      <c r="AC60" s="127">
        <f>SUM(Table25[[#This Row],[IT Tower: Application]:[Other/Non-IT ]])</f>
        <v>1</v>
      </c>
      <c r="AD60" s="128"/>
      <c r="AE60" s="128"/>
      <c r="AF60" s="128"/>
      <c r="AG60" s="128"/>
      <c r="AH60" s="128"/>
      <c r="AI60" s="128"/>
      <c r="AJ60" s="128"/>
      <c r="AK60" s="128"/>
      <c r="AL60" s="128"/>
      <c r="AM60" s="128"/>
      <c r="AN60" s="128"/>
      <c r="AO60" s="128"/>
      <c r="AP60" s="128"/>
      <c r="AQ60" s="128"/>
      <c r="AR60" s="128"/>
      <c r="AS60" s="128"/>
      <c r="AT60" s="128"/>
      <c r="AU60" s="128"/>
      <c r="AV60" s="128"/>
      <c r="AW60" s="128"/>
      <c r="AX60" s="128"/>
      <c r="AY60" s="128"/>
      <c r="AZ60" s="128"/>
      <c r="BA60" s="128"/>
      <c r="BB60" s="128">
        <v>0</v>
      </c>
      <c r="BC60" s="128">
        <v>59</v>
      </c>
      <c r="BD60" s="128"/>
      <c r="BE60" s="128"/>
      <c r="BF60" s="128"/>
      <c r="BG60" s="128"/>
      <c r="BH60" s="128"/>
      <c r="BI60" s="128"/>
      <c r="BJ60" s="128"/>
      <c r="BK60" s="128"/>
      <c r="BL60" s="128"/>
      <c r="BM60" s="128"/>
      <c r="BN60" s="128"/>
      <c r="BO60" s="128"/>
      <c r="BP60" s="128"/>
      <c r="BQ60" s="128"/>
      <c r="BR60" s="128"/>
      <c r="BS60" s="128"/>
      <c r="BT60" s="128"/>
      <c r="BU60" s="128"/>
      <c r="BV60" s="128"/>
      <c r="BW60" s="128"/>
      <c r="BX60" s="128"/>
      <c r="BY60" s="128"/>
      <c r="BZ60" s="128"/>
      <c r="CA60" s="128"/>
      <c r="CB60" s="128"/>
      <c r="CC60" s="129">
        <f>SUM(Table25[[#This Row],[Contract Amount FY00]:[Contract Amount FY50]])</f>
        <v>59</v>
      </c>
      <c r="CD60" s="24"/>
    </row>
    <row r="61" spans="1:82" x14ac:dyDescent="0.25">
      <c r="A61" s="107" t="s">
        <v>1984</v>
      </c>
      <c r="B61" s="125" t="s">
        <v>705</v>
      </c>
      <c r="C61" s="107" t="s">
        <v>1777</v>
      </c>
      <c r="E61" s="26" t="str">
        <f>IFERROR(IF(VLOOKUP(Table25[[#This Row],[Contract No.]],Table3[#All],3,FALSE)="","No","Yes"),"")</f>
        <v>Yes</v>
      </c>
      <c r="F61" s="26" t="str">
        <f>IFERROR(VLOOKUP(Table25[[#This Row],[Contract No.]],Table3[#All],3,FALSE),"")</f>
        <v>NASPO</v>
      </c>
      <c r="G61" s="26" t="str">
        <f>IFERROR(IF(Table25[[#This Row],[Cooperative Purchase
(Yes/No)]]="Yes","Yes",IF(VLOOKUP(Table25[[#This Row],[Contract No.]],Table3[#All],1,FALSE)=Table25[[#This Row],[Contract No.]],"Yes","No")),"No")</f>
        <v>Yes</v>
      </c>
      <c r="H61" s="51">
        <f>IFERROR(VLOOKUP(Table25[[#This Row],[Contract No.]],Table3[#All],4,FALSE),"")</f>
        <v>43647</v>
      </c>
      <c r="I61" s="28">
        <f>IFERROR(IF(AND(MONTH(Table25[[#This Row],[Contract Start Date]])&gt;6,MONTH(Table25[[#This Row],[Contract Start Date]])&lt;=12),YEAR(Table25[[#This Row],[Contract Start Date]])+1,YEAR(Table25[[#This Row],[Contract Start Date]])),"")</f>
        <v>2020</v>
      </c>
      <c r="J61" s="108">
        <f>Table25[[#This Row],[FY Formula start]]</f>
        <v>2020</v>
      </c>
      <c r="K61" s="59" t="str">
        <f>"FY"&amp;" "&amp;Table25[[#This Row],[Year Start]]</f>
        <v>FY 2020</v>
      </c>
      <c r="L61" s="109">
        <f>IFERROR(VLOOKUP(Table25[[#This Row],[Contract No.]],Table3[#All],5,FALSE),"")</f>
        <v>47360</v>
      </c>
      <c r="M61" s="110">
        <f>IFERROR(IF(Table25[[#This Row],[Contract End Date]]="99/99/9999","No End",IF(AND(MONTH(Table25[[#This Row],[Contract End Date]])&gt;6,MONTH(Table25[[#This Row],[Contract End Date]])&lt;=12),YEAR(Table25[[#This Row],[Contract End Date]])+1,YEAR(Table25[[#This Row],[Contract End Date]]))),"")</f>
        <v>2030</v>
      </c>
      <c r="N61" s="111">
        <f>Table25[[#This Row],[FY Formula end]]</f>
        <v>2030</v>
      </c>
      <c r="O61" s="59" t="str">
        <f>IF(Table25[[#This Row],[Year End]]="No End","No End","FY"&amp;" "&amp;Table25[[#This Row],[Year End]])</f>
        <v>FY 2030</v>
      </c>
      <c r="P61" s="27"/>
      <c r="Q61" s="126">
        <f>_xlfn.IFNA(IF($B61="","",VLOOKUP($B61,'SWC Towers'!$A:$Q,$Q$2,FALSE)),"")</f>
        <v>0.2</v>
      </c>
      <c r="R61" s="106" t="str">
        <f>_xlfn.IFNA(IF($B61="","",VLOOKUP($B61,'SWC Towers'!$A:$Q,$R$2,FALSE)),"")</f>
        <v/>
      </c>
      <c r="S61" s="106" t="str">
        <f>_xlfn.IFNA(IF($B61="","",VLOOKUP($B61,'SWC Towers'!$A:$Q,$S$2,FALSE)),"")</f>
        <v/>
      </c>
      <c r="T61" s="106" t="str">
        <f>_xlfn.IFNA(IF($B61="","",VLOOKUP($B61,'SWC Towers'!$A:$Q,$T$2,FALSE)),"")</f>
        <v/>
      </c>
      <c r="U61" s="104">
        <f>_xlfn.IFNA(IF($B61="","",VLOOKUP($B61,'SWC Towers'!$A:$Q,$U$2,FALSE)),"")</f>
        <v>0.4</v>
      </c>
      <c r="V61" s="104" t="str">
        <f>_xlfn.IFNA(IF($B61="","",VLOOKUP($B61,'SWC Towers'!$A:$Q,$V$2,FALSE)),"")</f>
        <v/>
      </c>
      <c r="W61" s="104">
        <f>_xlfn.IFNA(IF($B61="","",VLOOKUP($B61,'SWC Towers'!$A:$Q,$W$2,FALSE)),"")</f>
        <v>0.4</v>
      </c>
      <c r="X61" s="104" t="str">
        <f>_xlfn.IFNA(IF($B61="","",VLOOKUP($B61,'SWC Towers'!$A:$Q,$X$2,FALSE)),"")</f>
        <v/>
      </c>
      <c r="Y61" s="104" t="str">
        <f>_xlfn.IFNA(IF($B61="","",VLOOKUP($B61,'SWC Towers'!$A:$Q,$Y$2,FALSE)),"")</f>
        <v/>
      </c>
      <c r="Z61" s="104" t="str">
        <f>_xlfn.IFNA(IF($B61="","",VLOOKUP($B61,'SWC Towers'!$A:$Q,$Z$2,FALSE)),"")</f>
        <v/>
      </c>
      <c r="AA61" s="104" t="str">
        <f>_xlfn.IFNA(IF($B61="","",VLOOKUP($B61,'SWC Towers'!$A:$Q,$AA$2,FALSE)),"")</f>
        <v/>
      </c>
      <c r="AB61" s="106" t="str">
        <f>_xlfn.IFNA(IF($B61="","",VLOOKUP($B61,'SWC Towers'!$A:$Q,$AB$2,FALSE)),"")</f>
        <v/>
      </c>
      <c r="AC61" s="127">
        <f>SUM(Table25[[#This Row],[IT Tower: Application]:[Other/Non-IT ]])</f>
        <v>1</v>
      </c>
      <c r="AD61" s="128"/>
      <c r="AE61" s="128"/>
      <c r="AF61" s="128"/>
      <c r="AG61" s="128"/>
      <c r="AH61" s="128"/>
      <c r="AI61" s="128"/>
      <c r="AJ61" s="128"/>
      <c r="AK61" s="128"/>
      <c r="AL61" s="128"/>
      <c r="AM61" s="128"/>
      <c r="AN61" s="128"/>
      <c r="AO61" s="128"/>
      <c r="AP61" s="128"/>
      <c r="AQ61" s="128"/>
      <c r="AR61" s="128"/>
      <c r="AS61" s="128"/>
      <c r="AT61" s="128"/>
      <c r="AU61" s="128"/>
      <c r="AV61" s="128"/>
      <c r="AW61" s="128"/>
      <c r="AX61" s="128">
        <v>0</v>
      </c>
      <c r="AY61" s="128">
        <v>11794</v>
      </c>
      <c r="AZ61" s="128">
        <v>16816</v>
      </c>
      <c r="BA61" s="128">
        <v>24591</v>
      </c>
      <c r="BB61" s="128">
        <v>27994</v>
      </c>
      <c r="BC61" s="128">
        <v>30152</v>
      </c>
      <c r="BD61" s="128"/>
      <c r="BE61" s="128"/>
      <c r="BF61" s="128"/>
      <c r="BG61" s="128"/>
      <c r="BH61" s="128"/>
      <c r="BI61" s="128"/>
      <c r="BJ61" s="128"/>
      <c r="BK61" s="128"/>
      <c r="BL61" s="128"/>
      <c r="BM61" s="128"/>
      <c r="BN61" s="128"/>
      <c r="BO61" s="128"/>
      <c r="BP61" s="128"/>
      <c r="BQ61" s="128"/>
      <c r="BR61" s="128"/>
      <c r="BS61" s="128"/>
      <c r="BT61" s="128"/>
      <c r="BU61" s="128"/>
      <c r="BV61" s="128"/>
      <c r="BW61" s="128"/>
      <c r="BX61" s="128"/>
      <c r="BY61" s="128"/>
      <c r="BZ61" s="128"/>
      <c r="CA61" s="128"/>
      <c r="CB61" s="128"/>
      <c r="CC61" s="129">
        <f>SUM(Table25[[#This Row],[Contract Amount FY00]:[Contract Amount FY50]])</f>
        <v>111347</v>
      </c>
      <c r="CD61" s="24"/>
    </row>
    <row r="62" spans="1:82" x14ac:dyDescent="0.25">
      <c r="A62" s="107" t="s">
        <v>1984</v>
      </c>
      <c r="B62" s="125" t="s">
        <v>278</v>
      </c>
      <c r="C62" s="107" t="s">
        <v>3188</v>
      </c>
      <c r="E62" s="26" t="str">
        <f>IFERROR(IF(VLOOKUP(Table25[[#This Row],[Contract No.]],Table3[#All],3,FALSE)="","No","Yes"),"")</f>
        <v>Yes</v>
      </c>
      <c r="F62" s="26" t="str">
        <f>IFERROR(VLOOKUP(Table25[[#This Row],[Contract No.]],Table3[#All],3,FALSE),"")</f>
        <v>NASPO</v>
      </c>
      <c r="G62" s="26" t="str">
        <f>IFERROR(IF(Table25[[#This Row],[Cooperative Purchase
(Yes/No)]]="Yes","Yes",IF(VLOOKUP(Table25[[#This Row],[Contract No.]],Table3[#All],1,FALSE)=Table25[[#This Row],[Contract No.]],"Yes","No")),"No")</f>
        <v>Yes</v>
      </c>
      <c r="H62" s="51">
        <f>IFERROR(VLOOKUP(Table25[[#This Row],[Contract No.]],Table3[#All],4,FALSE),"")</f>
        <v>42917</v>
      </c>
      <c r="I62" s="28">
        <f>IFERROR(IF(AND(MONTH(Table25[[#This Row],[Contract Start Date]])&gt;6,MONTH(Table25[[#This Row],[Contract Start Date]])&lt;=12),YEAR(Table25[[#This Row],[Contract Start Date]])+1,YEAR(Table25[[#This Row],[Contract Start Date]])),"")</f>
        <v>2018</v>
      </c>
      <c r="J62" s="108">
        <f>Table25[[#This Row],[FY Formula start]]</f>
        <v>2018</v>
      </c>
      <c r="K62" s="59" t="str">
        <f>"FY"&amp;" "&amp;Table25[[#This Row],[Year Start]]</f>
        <v>FY 2018</v>
      </c>
      <c r="L62" s="109">
        <f>IFERROR(VLOOKUP(Table25[[#This Row],[Contract No.]],Table3[#All],5,FALSE),"")</f>
        <v>46280</v>
      </c>
      <c r="M62" s="110">
        <f>IFERROR(IF(Table25[[#This Row],[Contract End Date]]="99/99/9999","No End",IF(AND(MONTH(Table25[[#This Row],[Contract End Date]])&gt;6,MONTH(Table25[[#This Row],[Contract End Date]])&lt;=12),YEAR(Table25[[#This Row],[Contract End Date]])+1,YEAR(Table25[[#This Row],[Contract End Date]]))),"")</f>
        <v>2027</v>
      </c>
      <c r="N62" s="111">
        <f>Table25[[#This Row],[FY Formula end]]</f>
        <v>2027</v>
      </c>
      <c r="O62" s="59" t="str">
        <f>IF(Table25[[#This Row],[Year End]]="No End","No End","FY"&amp;" "&amp;Table25[[#This Row],[Year End]])</f>
        <v>FY 2027</v>
      </c>
      <c r="P62" s="27"/>
      <c r="Q62" s="126">
        <f>_xlfn.IFNA(IF($B62="","",VLOOKUP($B62,'SWC Towers'!$A:$Q,$Q$2,FALSE)),"")</f>
        <v>0.4</v>
      </c>
      <c r="R62" s="106" t="str">
        <f>_xlfn.IFNA(IF($B62="","",VLOOKUP($B62,'SWC Towers'!$A:$Q,$R$2,FALSE)),"")</f>
        <v/>
      </c>
      <c r="S62" s="106" t="str">
        <f>_xlfn.IFNA(IF($B62="","",VLOOKUP($B62,'SWC Towers'!$A:$Q,$S$2,FALSE)),"")</f>
        <v/>
      </c>
      <c r="T62" s="106">
        <f>_xlfn.IFNA(IF($B62="","",VLOOKUP($B62,'SWC Towers'!$A:$Q,$T$2,FALSE)),"")</f>
        <v>0.05</v>
      </c>
      <c r="U62" s="104" t="str">
        <f>_xlfn.IFNA(IF($B62="","",VLOOKUP($B62,'SWC Towers'!$A:$Q,$U$2,FALSE)),"")</f>
        <v/>
      </c>
      <c r="V62" s="104" t="str">
        <f>_xlfn.IFNA(IF($B62="","",VLOOKUP($B62,'SWC Towers'!$A:$Q,$V$2,FALSE)),"")</f>
        <v/>
      </c>
      <c r="W62" s="104">
        <f>_xlfn.IFNA(IF($B62="","",VLOOKUP($B62,'SWC Towers'!$A:$Q,$W$2,FALSE)),"")</f>
        <v>0.1</v>
      </c>
      <c r="X62" s="104" t="str">
        <f>_xlfn.IFNA(IF($B62="","",VLOOKUP($B62,'SWC Towers'!$A:$Q,$X$2,FALSE)),"")</f>
        <v/>
      </c>
      <c r="Y62" s="104">
        <f>_xlfn.IFNA(IF($B62="","",VLOOKUP($B62,'SWC Towers'!$A:$Q,$Y$2,FALSE)),"")</f>
        <v>0.05</v>
      </c>
      <c r="Z62" s="104" t="str">
        <f>_xlfn.IFNA(IF($B62="","",VLOOKUP($B62,'SWC Towers'!$A:$Q,$Z$2,FALSE)),"")</f>
        <v/>
      </c>
      <c r="AA62" s="104">
        <f>_xlfn.IFNA(IF($B62="","",VLOOKUP($B62,'SWC Towers'!$A:$Q,$AA$2,FALSE)),"")</f>
        <v>0.4</v>
      </c>
      <c r="AB62" s="106" t="str">
        <f>_xlfn.IFNA(IF($B62="","",VLOOKUP($B62,'SWC Towers'!$A:$Q,$AB$2,FALSE)),"")</f>
        <v/>
      </c>
      <c r="AC62" s="127">
        <f>SUM(Table25[[#This Row],[IT Tower: Application]:[Other/Non-IT ]])</f>
        <v>1</v>
      </c>
      <c r="AD62" s="128"/>
      <c r="AE62" s="128"/>
      <c r="AF62" s="128"/>
      <c r="AG62" s="128"/>
      <c r="AH62" s="128"/>
      <c r="AI62" s="128"/>
      <c r="AJ62" s="128"/>
      <c r="AK62" s="128"/>
      <c r="AL62" s="128"/>
      <c r="AM62" s="128"/>
      <c r="AN62" s="128"/>
      <c r="AO62" s="128"/>
      <c r="AP62" s="128"/>
      <c r="AQ62" s="128"/>
      <c r="AR62" s="128"/>
      <c r="AS62" s="128"/>
      <c r="AT62" s="128"/>
      <c r="AU62" s="128"/>
      <c r="AV62" s="128"/>
      <c r="AW62" s="128"/>
      <c r="AX62" s="128"/>
      <c r="AY62" s="128"/>
      <c r="AZ62" s="128"/>
      <c r="BA62" s="128"/>
      <c r="BB62" s="128">
        <v>0</v>
      </c>
      <c r="BC62" s="128">
        <v>5741</v>
      </c>
      <c r="BD62" s="128"/>
      <c r="BE62" s="128"/>
      <c r="BF62" s="128"/>
      <c r="BG62" s="128"/>
      <c r="BH62" s="128"/>
      <c r="BI62" s="128"/>
      <c r="BJ62" s="128"/>
      <c r="BK62" s="128"/>
      <c r="BL62" s="128"/>
      <c r="BM62" s="128"/>
      <c r="BN62" s="128"/>
      <c r="BO62" s="128"/>
      <c r="BP62" s="128"/>
      <c r="BQ62" s="128"/>
      <c r="BR62" s="128"/>
      <c r="BS62" s="128"/>
      <c r="BT62" s="128"/>
      <c r="BU62" s="128"/>
      <c r="BV62" s="128"/>
      <c r="BW62" s="128"/>
      <c r="BX62" s="128"/>
      <c r="BY62" s="128"/>
      <c r="BZ62" s="128"/>
      <c r="CA62" s="128"/>
      <c r="CB62" s="128"/>
      <c r="CC62" s="129">
        <f>SUM(Table25[[#This Row],[Contract Amount FY00]:[Contract Amount FY50]])</f>
        <v>5741</v>
      </c>
      <c r="CD62" s="24"/>
    </row>
    <row r="63" spans="1:82" x14ac:dyDescent="0.25">
      <c r="A63" s="107" t="s">
        <v>1984</v>
      </c>
      <c r="B63" s="125" t="s">
        <v>278</v>
      </c>
      <c r="C63" s="107" t="s">
        <v>279</v>
      </c>
      <c r="E63" s="26" t="str">
        <f>IFERROR(IF(VLOOKUP(Table25[[#This Row],[Contract No.]],Table3[#All],3,FALSE)="","No","Yes"),"")</f>
        <v>Yes</v>
      </c>
      <c r="F63" s="26" t="str">
        <f>IFERROR(VLOOKUP(Table25[[#This Row],[Contract No.]],Table3[#All],3,FALSE),"")</f>
        <v>NASPO</v>
      </c>
      <c r="G63" s="26" t="str">
        <f>IFERROR(IF(Table25[[#This Row],[Cooperative Purchase
(Yes/No)]]="Yes","Yes",IF(VLOOKUP(Table25[[#This Row],[Contract No.]],Table3[#All],1,FALSE)=Table25[[#This Row],[Contract No.]],"Yes","No")),"No")</f>
        <v>Yes</v>
      </c>
      <c r="H63" s="51">
        <f>IFERROR(VLOOKUP(Table25[[#This Row],[Contract No.]],Table3[#All],4,FALSE),"")</f>
        <v>42917</v>
      </c>
      <c r="I63" s="28">
        <f>IFERROR(IF(AND(MONTH(Table25[[#This Row],[Contract Start Date]])&gt;6,MONTH(Table25[[#This Row],[Contract Start Date]])&lt;=12),YEAR(Table25[[#This Row],[Contract Start Date]])+1,YEAR(Table25[[#This Row],[Contract Start Date]])),"")</f>
        <v>2018</v>
      </c>
      <c r="J63" s="108">
        <f>Table25[[#This Row],[FY Formula start]]</f>
        <v>2018</v>
      </c>
      <c r="K63" s="59" t="str">
        <f>"FY"&amp;" "&amp;Table25[[#This Row],[Year Start]]</f>
        <v>FY 2018</v>
      </c>
      <c r="L63" s="109">
        <f>IFERROR(VLOOKUP(Table25[[#This Row],[Contract No.]],Table3[#All],5,FALSE),"")</f>
        <v>46280</v>
      </c>
      <c r="M63" s="110">
        <f>IFERROR(IF(Table25[[#This Row],[Contract End Date]]="99/99/9999","No End",IF(AND(MONTH(Table25[[#This Row],[Contract End Date]])&gt;6,MONTH(Table25[[#This Row],[Contract End Date]])&lt;=12),YEAR(Table25[[#This Row],[Contract End Date]])+1,YEAR(Table25[[#This Row],[Contract End Date]]))),"")</f>
        <v>2027</v>
      </c>
      <c r="N63" s="111">
        <f>Table25[[#This Row],[FY Formula end]]</f>
        <v>2027</v>
      </c>
      <c r="O63" s="59" t="str">
        <f>IF(Table25[[#This Row],[Year End]]="No End","No End","FY"&amp;" "&amp;Table25[[#This Row],[Year End]])</f>
        <v>FY 2027</v>
      </c>
      <c r="P63" s="27"/>
      <c r="Q63" s="126">
        <f>_xlfn.IFNA(IF($B63="","",VLOOKUP($B63,'SWC Towers'!$A:$Q,$Q$2,FALSE)),"")</f>
        <v>0.4</v>
      </c>
      <c r="R63" s="106" t="str">
        <f>_xlfn.IFNA(IF($B63="","",VLOOKUP($B63,'SWC Towers'!$A:$Q,$R$2,FALSE)),"")</f>
        <v/>
      </c>
      <c r="S63" s="106" t="str">
        <f>_xlfn.IFNA(IF($B63="","",VLOOKUP($B63,'SWC Towers'!$A:$Q,$S$2,FALSE)),"")</f>
        <v/>
      </c>
      <c r="T63" s="106">
        <f>_xlfn.IFNA(IF($B63="","",VLOOKUP($B63,'SWC Towers'!$A:$Q,$T$2,FALSE)),"")</f>
        <v>0.05</v>
      </c>
      <c r="U63" s="104" t="str">
        <f>_xlfn.IFNA(IF($B63="","",VLOOKUP($B63,'SWC Towers'!$A:$Q,$U$2,FALSE)),"")</f>
        <v/>
      </c>
      <c r="V63" s="104" t="str">
        <f>_xlfn.IFNA(IF($B63="","",VLOOKUP($B63,'SWC Towers'!$A:$Q,$V$2,FALSE)),"")</f>
        <v/>
      </c>
      <c r="W63" s="104">
        <f>_xlfn.IFNA(IF($B63="","",VLOOKUP($B63,'SWC Towers'!$A:$Q,$W$2,FALSE)),"")</f>
        <v>0.1</v>
      </c>
      <c r="X63" s="104" t="str">
        <f>_xlfn.IFNA(IF($B63="","",VLOOKUP($B63,'SWC Towers'!$A:$Q,$X$2,FALSE)),"")</f>
        <v/>
      </c>
      <c r="Y63" s="104">
        <f>_xlfn.IFNA(IF($B63="","",VLOOKUP($B63,'SWC Towers'!$A:$Q,$Y$2,FALSE)),"")</f>
        <v>0.05</v>
      </c>
      <c r="Z63" s="104" t="str">
        <f>_xlfn.IFNA(IF($B63="","",VLOOKUP($B63,'SWC Towers'!$A:$Q,$Z$2,FALSE)),"")</f>
        <v/>
      </c>
      <c r="AA63" s="104">
        <f>_xlfn.IFNA(IF($B63="","",VLOOKUP($B63,'SWC Towers'!$A:$Q,$AA$2,FALSE)),"")</f>
        <v>0.4</v>
      </c>
      <c r="AB63" s="106" t="str">
        <f>_xlfn.IFNA(IF($B63="","",VLOOKUP($B63,'SWC Towers'!$A:$Q,$AB$2,FALSE)),"")</f>
        <v/>
      </c>
      <c r="AC63" s="127">
        <f>SUM(Table25[[#This Row],[IT Tower: Application]:[Other/Non-IT ]])</f>
        <v>1</v>
      </c>
      <c r="AD63" s="128"/>
      <c r="AE63" s="128"/>
      <c r="AF63" s="128"/>
      <c r="AG63" s="128"/>
      <c r="AH63" s="128"/>
      <c r="AI63" s="128"/>
      <c r="AJ63" s="128"/>
      <c r="AK63" s="128"/>
      <c r="AL63" s="128"/>
      <c r="AM63" s="128"/>
      <c r="AN63" s="128"/>
      <c r="AO63" s="128"/>
      <c r="AP63" s="128"/>
      <c r="AQ63" s="128"/>
      <c r="AR63" s="128"/>
      <c r="AS63" s="128"/>
      <c r="AT63" s="128"/>
      <c r="AU63" s="128"/>
      <c r="AV63" s="128"/>
      <c r="AW63" s="128"/>
      <c r="AX63" s="128"/>
      <c r="AY63" s="128"/>
      <c r="AZ63" s="128">
        <v>11329</v>
      </c>
      <c r="BA63" s="128">
        <v>416</v>
      </c>
      <c r="BB63" s="128"/>
      <c r="BC63" s="128">
        <v>14531</v>
      </c>
      <c r="BD63" s="128"/>
      <c r="BE63" s="128"/>
      <c r="BF63" s="128"/>
      <c r="BG63" s="128"/>
      <c r="BH63" s="128"/>
      <c r="BI63" s="128"/>
      <c r="BJ63" s="128"/>
      <c r="BK63" s="128"/>
      <c r="BL63" s="128"/>
      <c r="BM63" s="128"/>
      <c r="BN63" s="128"/>
      <c r="BO63" s="128"/>
      <c r="BP63" s="128"/>
      <c r="BQ63" s="128"/>
      <c r="BR63" s="128"/>
      <c r="BS63" s="128"/>
      <c r="BT63" s="128"/>
      <c r="BU63" s="128"/>
      <c r="BV63" s="128"/>
      <c r="BW63" s="128"/>
      <c r="BX63" s="128"/>
      <c r="BY63" s="128"/>
      <c r="BZ63" s="128"/>
      <c r="CA63" s="128"/>
      <c r="CB63" s="128"/>
      <c r="CC63" s="129">
        <f>SUM(Table25[[#This Row],[Contract Amount FY00]:[Contract Amount FY50]])</f>
        <v>26276</v>
      </c>
      <c r="CD63" s="24"/>
    </row>
    <row r="64" spans="1:82" x14ac:dyDescent="0.25">
      <c r="A64" s="107" t="s">
        <v>1984</v>
      </c>
      <c r="B64" s="125" t="s">
        <v>2244</v>
      </c>
      <c r="C64" s="107" t="s">
        <v>373</v>
      </c>
      <c r="E64" s="26" t="str">
        <f>IFERROR(IF(VLOOKUP(Table25[[#This Row],[Contract No.]],Table3[#All],3,FALSE)="","No","Yes"),"")</f>
        <v>No</v>
      </c>
      <c r="F64" s="26" t="str">
        <f>IFERROR(VLOOKUP(Table25[[#This Row],[Contract No.]],Table3[#All],3,FALSE),"")</f>
        <v/>
      </c>
      <c r="G64" s="26" t="str">
        <f>IFERROR(IF(Table25[[#This Row],[Cooperative Purchase
(Yes/No)]]="Yes","Yes",IF(VLOOKUP(Table25[[#This Row],[Contract No.]],Table3[#All],1,FALSE)=Table25[[#This Row],[Contract No.]],"Yes","No")),"No")</f>
        <v>Yes</v>
      </c>
      <c r="H64" s="51">
        <f>IFERROR(VLOOKUP(Table25[[#This Row],[Contract No.]],Table3[#All],4,FALSE),"")</f>
        <v>44512</v>
      </c>
      <c r="I64" s="28">
        <f>IFERROR(IF(AND(MONTH(Table25[[#This Row],[Contract Start Date]])&gt;6,MONTH(Table25[[#This Row],[Contract Start Date]])&lt;=12),YEAR(Table25[[#This Row],[Contract Start Date]])+1,YEAR(Table25[[#This Row],[Contract Start Date]])),"")</f>
        <v>2022</v>
      </c>
      <c r="J64" s="108">
        <f>Table25[[#This Row],[FY Formula start]]</f>
        <v>2022</v>
      </c>
      <c r="K64" s="59" t="str">
        <f>"FY"&amp;" "&amp;Table25[[#This Row],[Year Start]]</f>
        <v>FY 2022</v>
      </c>
      <c r="L64" s="109">
        <f>IFERROR(VLOOKUP(Table25[[#This Row],[Contract No.]],Table3[#All],5,FALSE),"")</f>
        <v>46702</v>
      </c>
      <c r="M64" s="110">
        <f>IFERROR(IF(Table25[[#This Row],[Contract End Date]]="99/99/9999","No End",IF(AND(MONTH(Table25[[#This Row],[Contract End Date]])&gt;6,MONTH(Table25[[#This Row],[Contract End Date]])&lt;=12),YEAR(Table25[[#This Row],[Contract End Date]])+1,YEAR(Table25[[#This Row],[Contract End Date]]))),"")</f>
        <v>2028</v>
      </c>
      <c r="N64" s="111">
        <f>Table25[[#This Row],[FY Formula end]]</f>
        <v>2028</v>
      </c>
      <c r="O64" s="59" t="str">
        <f>IF(Table25[[#This Row],[Year End]]="No End","No End","FY"&amp;" "&amp;Table25[[#This Row],[Year End]])</f>
        <v>FY 2028</v>
      </c>
      <c r="P64" s="27"/>
      <c r="Q64" s="126" t="str">
        <f>_xlfn.IFNA(IF($B64="","",VLOOKUP($B64,'SWC Towers'!$A:$Q,$Q$2,FALSE)),"")</f>
        <v/>
      </c>
      <c r="R64" s="106" t="str">
        <f>_xlfn.IFNA(IF($B64="","",VLOOKUP($B64,'SWC Towers'!$A:$Q,$R$2,FALSE)),"")</f>
        <v/>
      </c>
      <c r="S64" s="106" t="str">
        <f>_xlfn.IFNA(IF($B64="","",VLOOKUP($B64,'SWC Towers'!$A:$Q,$S$2,FALSE)),"")</f>
        <v/>
      </c>
      <c r="T64" s="106">
        <f>_xlfn.IFNA(IF($B64="","",VLOOKUP($B64,'SWC Towers'!$A:$Q,$T$2,FALSE)),"")</f>
        <v>0.5</v>
      </c>
      <c r="U64" s="104" t="str">
        <f>_xlfn.IFNA(IF($B64="","",VLOOKUP($B64,'SWC Towers'!$A:$Q,$U$2,FALSE)),"")</f>
        <v/>
      </c>
      <c r="V64" s="104" t="str">
        <f>_xlfn.IFNA(IF($B64="","",VLOOKUP($B64,'SWC Towers'!$A:$Q,$V$2,FALSE)),"")</f>
        <v/>
      </c>
      <c r="W64" s="104">
        <f>_xlfn.IFNA(IF($B64="","",VLOOKUP($B64,'SWC Towers'!$A:$Q,$W$2,FALSE)),"")</f>
        <v>0.5</v>
      </c>
      <c r="X64" s="104" t="str">
        <f>_xlfn.IFNA(IF($B64="","",VLOOKUP($B64,'SWC Towers'!$A:$Q,$X$2,FALSE)),"")</f>
        <v/>
      </c>
      <c r="Y64" s="104" t="str">
        <f>_xlfn.IFNA(IF($B64="","",VLOOKUP($B64,'SWC Towers'!$A:$Q,$Y$2,FALSE)),"")</f>
        <v/>
      </c>
      <c r="Z64" s="104" t="str">
        <f>_xlfn.IFNA(IF($B64="","",VLOOKUP($B64,'SWC Towers'!$A:$Q,$Z$2,FALSE)),"")</f>
        <v/>
      </c>
      <c r="AA64" s="104" t="str">
        <f>_xlfn.IFNA(IF($B64="","",VLOOKUP($B64,'SWC Towers'!$A:$Q,$AA$2,FALSE)),"")</f>
        <v/>
      </c>
      <c r="AB64" s="106" t="str">
        <f>_xlfn.IFNA(IF($B64="","",VLOOKUP($B64,'SWC Towers'!$A:$Q,$AB$2,FALSE)),"")</f>
        <v/>
      </c>
      <c r="AC64" s="127">
        <f>SUM(Table25[[#This Row],[IT Tower: Application]:[Other/Non-IT ]])</f>
        <v>1</v>
      </c>
      <c r="AD64" s="128"/>
      <c r="AE64" s="128"/>
      <c r="AF64" s="128"/>
      <c r="AG64" s="128"/>
      <c r="AH64" s="128"/>
      <c r="AI64" s="128"/>
      <c r="AJ64" s="128"/>
      <c r="AK64" s="128"/>
      <c r="AL64" s="128"/>
      <c r="AM64" s="128"/>
      <c r="AN64" s="128"/>
      <c r="AO64" s="128"/>
      <c r="AP64" s="128"/>
      <c r="AQ64" s="128"/>
      <c r="AR64" s="128"/>
      <c r="AS64" s="128"/>
      <c r="AT64" s="128"/>
      <c r="AU64" s="128"/>
      <c r="AV64" s="128"/>
      <c r="AW64" s="128"/>
      <c r="AX64" s="128"/>
      <c r="AY64" s="128"/>
      <c r="AZ64" s="128"/>
      <c r="BA64" s="128"/>
      <c r="BB64" s="128"/>
      <c r="BC64" s="128">
        <v>3689</v>
      </c>
      <c r="BD64" s="128"/>
      <c r="BE64" s="128"/>
      <c r="BF64" s="128"/>
      <c r="BG64" s="128"/>
      <c r="BH64" s="128"/>
      <c r="BI64" s="128"/>
      <c r="BJ64" s="128"/>
      <c r="BK64" s="128"/>
      <c r="BL64" s="128"/>
      <c r="BM64" s="128"/>
      <c r="BN64" s="128"/>
      <c r="BO64" s="128"/>
      <c r="BP64" s="128"/>
      <c r="BQ64" s="128"/>
      <c r="BR64" s="128"/>
      <c r="BS64" s="128"/>
      <c r="BT64" s="128"/>
      <c r="BU64" s="128"/>
      <c r="BV64" s="128"/>
      <c r="BW64" s="128"/>
      <c r="BX64" s="128"/>
      <c r="BY64" s="128"/>
      <c r="BZ64" s="128"/>
      <c r="CA64" s="128"/>
      <c r="CB64" s="128"/>
      <c r="CC64" s="129">
        <f>SUM(Table25[[#This Row],[Contract Amount FY00]:[Contract Amount FY50]])</f>
        <v>3689</v>
      </c>
      <c r="CD64" s="24"/>
    </row>
    <row r="65" spans="1:82" x14ac:dyDescent="0.25">
      <c r="A65" s="107" t="s">
        <v>1984</v>
      </c>
      <c r="B65" s="125" t="s">
        <v>2057</v>
      </c>
      <c r="C65" s="107" t="s">
        <v>3190</v>
      </c>
      <c r="E65" s="26" t="str">
        <f>IFERROR(IF(VLOOKUP(Table25[[#This Row],[Contract No.]],Table3[#All],3,FALSE)="","No","Yes"),"")</f>
        <v>Yes</v>
      </c>
      <c r="F65" s="26" t="str">
        <f>IFERROR(VLOOKUP(Table25[[#This Row],[Contract No.]],Table3[#All],3,FALSE),"")</f>
        <v>NASPO</v>
      </c>
      <c r="G65" s="26" t="str">
        <f>IFERROR(IF(Table25[[#This Row],[Cooperative Purchase
(Yes/No)]]="Yes","Yes",IF(VLOOKUP(Table25[[#This Row],[Contract No.]],Table3[#All],1,FALSE)=Table25[[#This Row],[Contract No.]],"Yes","No")),"No")</f>
        <v>Yes</v>
      </c>
      <c r="H65" s="51">
        <f>IFERROR(VLOOKUP(Table25[[#This Row],[Contract No.]],Table3[#All],4,FALSE),"")</f>
        <v>43983</v>
      </c>
      <c r="I65" s="28">
        <f>IFERROR(IF(AND(MONTH(Table25[[#This Row],[Contract Start Date]])&gt;6,MONTH(Table25[[#This Row],[Contract Start Date]])&lt;=12),YEAR(Table25[[#This Row],[Contract Start Date]])+1,YEAR(Table25[[#This Row],[Contract Start Date]])),"")</f>
        <v>2020</v>
      </c>
      <c r="J65" s="108">
        <f>Table25[[#This Row],[FY Formula start]]</f>
        <v>2020</v>
      </c>
      <c r="K65" s="59" t="str">
        <f>"FY"&amp;" "&amp;Table25[[#This Row],[Year Start]]</f>
        <v>FY 2020</v>
      </c>
      <c r="L65" s="109">
        <f>IFERROR(VLOOKUP(Table25[[#This Row],[Contract No.]],Table3[#All],5,FALSE),"")</f>
        <v>46295</v>
      </c>
      <c r="M65" s="110">
        <f>IFERROR(IF(Table25[[#This Row],[Contract End Date]]="99/99/9999","No End",IF(AND(MONTH(Table25[[#This Row],[Contract End Date]])&gt;6,MONTH(Table25[[#This Row],[Contract End Date]])&lt;=12),YEAR(Table25[[#This Row],[Contract End Date]])+1,YEAR(Table25[[#This Row],[Contract End Date]]))),"")</f>
        <v>2027</v>
      </c>
      <c r="N65" s="111">
        <f>Table25[[#This Row],[FY Formula end]]</f>
        <v>2027</v>
      </c>
      <c r="O65" s="59" t="str">
        <f>IF(Table25[[#This Row],[Year End]]="No End","No End","FY"&amp;" "&amp;Table25[[#This Row],[Year End]])</f>
        <v>FY 2027</v>
      </c>
      <c r="P65" s="27"/>
      <c r="Q65" s="126">
        <f>_xlfn.IFNA(IF($B65="","",VLOOKUP($B65,'SWC Towers'!$A:$Q,$Q$2,FALSE)),"")</f>
        <v>0.1</v>
      </c>
      <c r="R65" s="106">
        <f>_xlfn.IFNA(IF($B65="","",VLOOKUP($B65,'SWC Towers'!$A:$Q,$R$2,FALSE)),"")</f>
        <v>0.1</v>
      </c>
      <c r="S65" s="106" t="str">
        <f>_xlfn.IFNA(IF($B65="","",VLOOKUP($B65,'SWC Towers'!$A:$Q,$S$2,FALSE)),"")</f>
        <v/>
      </c>
      <c r="T65" s="106" t="str">
        <f>_xlfn.IFNA(IF($B65="","",VLOOKUP($B65,'SWC Towers'!$A:$Q,$T$2,FALSE)),"")</f>
        <v/>
      </c>
      <c r="U65" s="104">
        <f>_xlfn.IFNA(IF($B65="","",VLOOKUP($B65,'SWC Towers'!$A:$Q,$U$2,FALSE)),"")</f>
        <v>0.15</v>
      </c>
      <c r="V65" s="104" t="str">
        <f>_xlfn.IFNA(IF($B65="","",VLOOKUP($B65,'SWC Towers'!$A:$Q,$V$2,FALSE)),"")</f>
        <v/>
      </c>
      <c r="W65" s="104">
        <f>_xlfn.IFNA(IF($B65="","",VLOOKUP($B65,'SWC Towers'!$A:$Q,$W$2,FALSE)),"")</f>
        <v>0.65</v>
      </c>
      <c r="X65" s="104" t="str">
        <f>_xlfn.IFNA(IF($B65="","",VLOOKUP($B65,'SWC Towers'!$A:$Q,$X$2,FALSE)),"")</f>
        <v/>
      </c>
      <c r="Y65" s="104" t="str">
        <f>_xlfn.IFNA(IF($B65="","",VLOOKUP($B65,'SWC Towers'!$A:$Q,$Y$2,FALSE)),"")</f>
        <v/>
      </c>
      <c r="Z65" s="104" t="str">
        <f>_xlfn.IFNA(IF($B65="","",VLOOKUP($B65,'SWC Towers'!$A:$Q,$Z$2,FALSE)),"")</f>
        <v/>
      </c>
      <c r="AA65" s="104" t="str">
        <f>_xlfn.IFNA(IF($B65="","",VLOOKUP($B65,'SWC Towers'!$A:$Q,$AA$2,FALSE)),"")</f>
        <v/>
      </c>
      <c r="AB65" s="106" t="str">
        <f>_xlfn.IFNA(IF($B65="","",VLOOKUP($B65,'SWC Towers'!$A:$Q,$AB$2,FALSE)),"")</f>
        <v/>
      </c>
      <c r="AC65" s="127">
        <f>SUM(Table25[[#This Row],[IT Tower: Application]:[Other/Non-IT ]])</f>
        <v>1</v>
      </c>
      <c r="AD65" s="128"/>
      <c r="AE65" s="128"/>
      <c r="AF65" s="128"/>
      <c r="AG65" s="128"/>
      <c r="AH65" s="128"/>
      <c r="AI65" s="128"/>
      <c r="AJ65" s="128"/>
      <c r="AK65" s="128"/>
      <c r="AL65" s="128"/>
      <c r="AM65" s="128"/>
      <c r="AN65" s="128"/>
      <c r="AO65" s="128"/>
      <c r="AP65" s="128"/>
      <c r="AQ65" s="128"/>
      <c r="AR65" s="128"/>
      <c r="AS65" s="128"/>
      <c r="AT65" s="128"/>
      <c r="AU65" s="128"/>
      <c r="AV65" s="128"/>
      <c r="AW65" s="128"/>
      <c r="AX65" s="128"/>
      <c r="AY65" s="128">
        <v>7351</v>
      </c>
      <c r="AZ65" s="128">
        <v>7893</v>
      </c>
      <c r="BA65" s="128">
        <v>42779</v>
      </c>
      <c r="BB65" s="128">
        <v>7917</v>
      </c>
      <c r="BC65" s="128">
        <v>7071</v>
      </c>
      <c r="BD65" s="128"/>
      <c r="BE65" s="128"/>
      <c r="BF65" s="128"/>
      <c r="BG65" s="128"/>
      <c r="BH65" s="128"/>
      <c r="BI65" s="128"/>
      <c r="BJ65" s="128"/>
      <c r="BK65" s="128"/>
      <c r="BL65" s="128"/>
      <c r="BM65" s="128"/>
      <c r="BN65" s="128"/>
      <c r="BO65" s="128"/>
      <c r="BP65" s="128"/>
      <c r="BQ65" s="128"/>
      <c r="BR65" s="128"/>
      <c r="BS65" s="128"/>
      <c r="BT65" s="128"/>
      <c r="BU65" s="128"/>
      <c r="BV65" s="128"/>
      <c r="BW65" s="128"/>
      <c r="BX65" s="128"/>
      <c r="BY65" s="128"/>
      <c r="BZ65" s="128"/>
      <c r="CA65" s="128"/>
      <c r="CB65" s="128"/>
      <c r="CC65" s="129">
        <f>SUM(Table25[[#This Row],[Contract Amount FY00]:[Contract Amount FY50]])</f>
        <v>73011</v>
      </c>
      <c r="CD65" s="24"/>
    </row>
    <row r="66" spans="1:82" x14ac:dyDescent="0.25">
      <c r="A66" s="107" t="s">
        <v>1984</v>
      </c>
      <c r="B66" s="125" t="s">
        <v>3071</v>
      </c>
      <c r="C66" s="107" t="s">
        <v>753</v>
      </c>
      <c r="E66" s="26" t="str">
        <f>IFERROR(IF(VLOOKUP(Table25[[#This Row],[Contract No.]],Table3[#All],3,FALSE)="","No","Yes"),"")</f>
        <v>Yes</v>
      </c>
      <c r="F66" s="26" t="str">
        <f>IFERROR(VLOOKUP(Table25[[#This Row],[Contract No.]],Table3[#All],3,FALSE),"")</f>
        <v>NASPO</v>
      </c>
      <c r="G66" s="26" t="str">
        <f>IFERROR(IF(Table25[[#This Row],[Cooperative Purchase
(Yes/No)]]="Yes","Yes",IF(VLOOKUP(Table25[[#This Row],[Contract No.]],Table3[#All],1,FALSE)=Table25[[#This Row],[Contract No.]],"Yes","No")),"No")</f>
        <v>Yes</v>
      </c>
      <c r="H66" s="51">
        <f>IFERROR(VLOOKUP(Table25[[#This Row],[Contract No.]],Table3[#All],4,FALSE),"")</f>
        <v>45322</v>
      </c>
      <c r="I66" s="28">
        <f>IFERROR(IF(AND(MONTH(Table25[[#This Row],[Contract Start Date]])&gt;6,MONTH(Table25[[#This Row],[Contract Start Date]])&lt;=12),YEAR(Table25[[#This Row],[Contract Start Date]])+1,YEAR(Table25[[#This Row],[Contract Start Date]])),"")</f>
        <v>2024</v>
      </c>
      <c r="J66" s="108">
        <f>Table25[[#This Row],[FY Formula start]]</f>
        <v>2024</v>
      </c>
      <c r="K66" s="59" t="str">
        <f>"FY"&amp;" "&amp;Table25[[#This Row],[Year Start]]</f>
        <v>FY 2024</v>
      </c>
      <c r="L66" s="109">
        <f>IFERROR(VLOOKUP(Table25[[#This Row],[Contract No.]],Table3[#All],5,FALSE),"")</f>
        <v>46934</v>
      </c>
      <c r="M66" s="110">
        <f>IFERROR(IF(Table25[[#This Row],[Contract End Date]]="99/99/9999","No End",IF(AND(MONTH(Table25[[#This Row],[Contract End Date]])&gt;6,MONTH(Table25[[#This Row],[Contract End Date]])&lt;=12),YEAR(Table25[[#This Row],[Contract End Date]])+1,YEAR(Table25[[#This Row],[Contract End Date]]))),"")</f>
        <v>2028</v>
      </c>
      <c r="N66" s="111">
        <f>Table25[[#This Row],[FY Formula end]]</f>
        <v>2028</v>
      </c>
      <c r="O66" s="59" t="str">
        <f>IF(Table25[[#This Row],[Year End]]="No End","No End","FY"&amp;" "&amp;Table25[[#This Row],[Year End]])</f>
        <v>FY 2028</v>
      </c>
      <c r="P66" s="27"/>
      <c r="Q66" s="126" t="str">
        <f>_xlfn.IFNA(IF($B66="","",VLOOKUP($B66,'SWC Towers'!$A:$Q,$Q$2,FALSE)),"")</f>
        <v/>
      </c>
      <c r="R66" s="106">
        <f>_xlfn.IFNA(IF($B66="","",VLOOKUP($B66,'SWC Towers'!$A:$Q,$R$2,FALSE)),"")</f>
        <v>0.2</v>
      </c>
      <c r="S66" s="106" t="str">
        <f>_xlfn.IFNA(IF($B66="","",VLOOKUP($B66,'SWC Towers'!$A:$Q,$S$2,FALSE)),"")</f>
        <v/>
      </c>
      <c r="T66" s="106" t="str">
        <f>_xlfn.IFNA(IF($B66="","",VLOOKUP($B66,'SWC Towers'!$A:$Q,$T$2,FALSE)),"")</f>
        <v/>
      </c>
      <c r="U66" s="104">
        <f>_xlfn.IFNA(IF($B66="","",VLOOKUP($B66,'SWC Towers'!$A:$Q,$U$2,FALSE)),"")</f>
        <v>0.6</v>
      </c>
      <c r="V66" s="104" t="str">
        <f>_xlfn.IFNA(IF($B66="","",VLOOKUP($B66,'SWC Towers'!$A:$Q,$V$2,FALSE)),"")</f>
        <v/>
      </c>
      <c r="W66" s="104" t="str">
        <f>_xlfn.IFNA(IF($B66="","",VLOOKUP($B66,'SWC Towers'!$A:$Q,$W$2,FALSE)),"")</f>
        <v/>
      </c>
      <c r="X66" s="104" t="str">
        <f>_xlfn.IFNA(IF($B66="","",VLOOKUP($B66,'SWC Towers'!$A:$Q,$X$2,FALSE)),"")</f>
        <v/>
      </c>
      <c r="Y66" s="104" t="str">
        <f>_xlfn.IFNA(IF($B66="","",VLOOKUP($B66,'SWC Towers'!$A:$Q,$Y$2,FALSE)),"")</f>
        <v/>
      </c>
      <c r="Z66" s="104" t="str">
        <f>_xlfn.IFNA(IF($B66="","",VLOOKUP($B66,'SWC Towers'!$A:$Q,$Z$2,FALSE)),"")</f>
        <v/>
      </c>
      <c r="AA66" s="104">
        <f>_xlfn.IFNA(IF($B66="","",VLOOKUP($B66,'SWC Towers'!$A:$Q,$AA$2,FALSE)),"")</f>
        <v>0.2</v>
      </c>
      <c r="AB66" s="106" t="str">
        <f>_xlfn.IFNA(IF($B66="","",VLOOKUP($B66,'SWC Towers'!$A:$Q,$AB$2,FALSE)),"")</f>
        <v/>
      </c>
      <c r="AC66" s="127">
        <f>SUM(Table25[[#This Row],[IT Tower: Application]:[Other/Non-IT ]])</f>
        <v>1</v>
      </c>
      <c r="AD66" s="128"/>
      <c r="AE66" s="128"/>
      <c r="AF66" s="128"/>
      <c r="AG66" s="128"/>
      <c r="AH66" s="128"/>
      <c r="AI66" s="128"/>
      <c r="AJ66" s="128"/>
      <c r="AK66" s="128"/>
      <c r="AL66" s="128"/>
      <c r="AM66" s="128"/>
      <c r="AN66" s="128"/>
      <c r="AO66" s="128"/>
      <c r="AP66" s="128"/>
      <c r="AQ66" s="128"/>
      <c r="AR66" s="128"/>
      <c r="AS66" s="128"/>
      <c r="AT66" s="128"/>
      <c r="AU66" s="128"/>
      <c r="AV66" s="128"/>
      <c r="AW66" s="128"/>
      <c r="AX66" s="128"/>
      <c r="AY66" s="128"/>
      <c r="AZ66" s="128"/>
      <c r="BA66" s="128"/>
      <c r="BB66" s="128">
        <v>0</v>
      </c>
      <c r="BC66" s="128">
        <v>6690</v>
      </c>
      <c r="BD66" s="128"/>
      <c r="BE66" s="128"/>
      <c r="BF66" s="128"/>
      <c r="BG66" s="128"/>
      <c r="BH66" s="128"/>
      <c r="BI66" s="128"/>
      <c r="BJ66" s="128"/>
      <c r="BK66" s="128"/>
      <c r="BL66" s="128"/>
      <c r="BM66" s="128"/>
      <c r="BN66" s="128"/>
      <c r="BO66" s="128"/>
      <c r="BP66" s="128"/>
      <c r="BQ66" s="128"/>
      <c r="BR66" s="128"/>
      <c r="BS66" s="128"/>
      <c r="BT66" s="128"/>
      <c r="BU66" s="128"/>
      <c r="BV66" s="128"/>
      <c r="BW66" s="128"/>
      <c r="BX66" s="128"/>
      <c r="BY66" s="128"/>
      <c r="BZ66" s="128"/>
      <c r="CA66" s="128"/>
      <c r="CB66" s="128"/>
      <c r="CC66" s="129">
        <f>SUM(Table25[[#This Row],[Contract Amount FY00]:[Contract Amount FY50]])</f>
        <v>6690</v>
      </c>
      <c r="CD66" s="24"/>
    </row>
    <row r="67" spans="1:82" x14ac:dyDescent="0.25">
      <c r="A67" s="107" t="s">
        <v>1984</v>
      </c>
      <c r="B67" s="125" t="s">
        <v>3071</v>
      </c>
      <c r="C67" s="107" t="s">
        <v>276</v>
      </c>
      <c r="E67" s="26" t="str">
        <f>IFERROR(IF(VLOOKUP(Table25[[#This Row],[Contract No.]],Table3[#All],3,FALSE)="","No","Yes"),"")</f>
        <v>Yes</v>
      </c>
      <c r="F67" s="26" t="str">
        <f>IFERROR(VLOOKUP(Table25[[#This Row],[Contract No.]],Table3[#All],3,FALSE),"")</f>
        <v>NASPO</v>
      </c>
      <c r="G67" s="26" t="str">
        <f>IFERROR(IF(Table25[[#This Row],[Cooperative Purchase
(Yes/No)]]="Yes","Yes",IF(VLOOKUP(Table25[[#This Row],[Contract No.]],Table3[#All],1,FALSE)=Table25[[#This Row],[Contract No.]],"Yes","No")),"No")</f>
        <v>Yes</v>
      </c>
      <c r="H67" s="51">
        <f>IFERROR(VLOOKUP(Table25[[#This Row],[Contract No.]],Table3[#All],4,FALSE),"")</f>
        <v>45322</v>
      </c>
      <c r="I67" s="28">
        <f>IFERROR(IF(AND(MONTH(Table25[[#This Row],[Contract Start Date]])&gt;6,MONTH(Table25[[#This Row],[Contract Start Date]])&lt;=12),YEAR(Table25[[#This Row],[Contract Start Date]])+1,YEAR(Table25[[#This Row],[Contract Start Date]])),"")</f>
        <v>2024</v>
      </c>
      <c r="J67" s="108">
        <f>Table25[[#This Row],[FY Formula start]]</f>
        <v>2024</v>
      </c>
      <c r="K67" s="59" t="str">
        <f>"FY"&amp;" "&amp;Table25[[#This Row],[Year Start]]</f>
        <v>FY 2024</v>
      </c>
      <c r="L67" s="109">
        <f>IFERROR(VLOOKUP(Table25[[#This Row],[Contract No.]],Table3[#All],5,FALSE),"")</f>
        <v>46934</v>
      </c>
      <c r="M67" s="110">
        <f>IFERROR(IF(Table25[[#This Row],[Contract End Date]]="99/99/9999","No End",IF(AND(MONTH(Table25[[#This Row],[Contract End Date]])&gt;6,MONTH(Table25[[#This Row],[Contract End Date]])&lt;=12),YEAR(Table25[[#This Row],[Contract End Date]])+1,YEAR(Table25[[#This Row],[Contract End Date]]))),"")</f>
        <v>2028</v>
      </c>
      <c r="N67" s="111">
        <f>Table25[[#This Row],[FY Formula end]]</f>
        <v>2028</v>
      </c>
      <c r="O67" s="59" t="str">
        <f>IF(Table25[[#This Row],[Year End]]="No End","No End","FY"&amp;" "&amp;Table25[[#This Row],[Year End]])</f>
        <v>FY 2028</v>
      </c>
      <c r="P67" s="27"/>
      <c r="Q67" s="126" t="str">
        <f>_xlfn.IFNA(IF($B67="","",VLOOKUP($B67,'SWC Towers'!$A:$Q,$Q$2,FALSE)),"")</f>
        <v/>
      </c>
      <c r="R67" s="106">
        <f>_xlfn.IFNA(IF($B67="","",VLOOKUP($B67,'SWC Towers'!$A:$Q,$R$2,FALSE)),"")</f>
        <v>0.2</v>
      </c>
      <c r="S67" s="106" t="str">
        <f>_xlfn.IFNA(IF($B67="","",VLOOKUP($B67,'SWC Towers'!$A:$Q,$S$2,FALSE)),"")</f>
        <v/>
      </c>
      <c r="T67" s="106" t="str">
        <f>_xlfn.IFNA(IF($B67="","",VLOOKUP($B67,'SWC Towers'!$A:$Q,$T$2,FALSE)),"")</f>
        <v/>
      </c>
      <c r="U67" s="104">
        <f>_xlfn.IFNA(IF($B67="","",VLOOKUP($B67,'SWC Towers'!$A:$Q,$U$2,FALSE)),"")</f>
        <v>0.6</v>
      </c>
      <c r="V67" s="104" t="str">
        <f>_xlfn.IFNA(IF($B67="","",VLOOKUP($B67,'SWC Towers'!$A:$Q,$V$2,FALSE)),"")</f>
        <v/>
      </c>
      <c r="W67" s="104" t="str">
        <f>_xlfn.IFNA(IF($B67="","",VLOOKUP($B67,'SWC Towers'!$A:$Q,$W$2,FALSE)),"")</f>
        <v/>
      </c>
      <c r="X67" s="104" t="str">
        <f>_xlfn.IFNA(IF($B67="","",VLOOKUP($B67,'SWC Towers'!$A:$Q,$X$2,FALSE)),"")</f>
        <v/>
      </c>
      <c r="Y67" s="104" t="str">
        <f>_xlfn.IFNA(IF($B67="","",VLOOKUP($B67,'SWC Towers'!$A:$Q,$Y$2,FALSE)),"")</f>
        <v/>
      </c>
      <c r="Z67" s="104" t="str">
        <f>_xlfn.IFNA(IF($B67="","",VLOOKUP($B67,'SWC Towers'!$A:$Q,$Z$2,FALSE)),"")</f>
        <v/>
      </c>
      <c r="AA67" s="104">
        <f>_xlfn.IFNA(IF($B67="","",VLOOKUP($B67,'SWC Towers'!$A:$Q,$AA$2,FALSE)),"")</f>
        <v>0.2</v>
      </c>
      <c r="AB67" s="106" t="str">
        <f>_xlfn.IFNA(IF($B67="","",VLOOKUP($B67,'SWC Towers'!$A:$Q,$AB$2,FALSE)),"")</f>
        <v/>
      </c>
      <c r="AC67" s="127">
        <f>SUM(Table25[[#This Row],[IT Tower: Application]:[Other/Non-IT ]])</f>
        <v>1</v>
      </c>
      <c r="AD67" s="128"/>
      <c r="AE67" s="128"/>
      <c r="AF67" s="128"/>
      <c r="AG67" s="128"/>
      <c r="AH67" s="128"/>
      <c r="AI67" s="128"/>
      <c r="AJ67" s="128"/>
      <c r="AK67" s="128"/>
      <c r="AL67" s="128"/>
      <c r="AM67" s="128"/>
      <c r="AN67" s="128"/>
      <c r="AO67" s="128"/>
      <c r="AP67" s="128"/>
      <c r="AQ67" s="128"/>
      <c r="AR67" s="128"/>
      <c r="AS67" s="128"/>
      <c r="AT67" s="128"/>
      <c r="AU67" s="128"/>
      <c r="AV67" s="128"/>
      <c r="AW67" s="128"/>
      <c r="AX67" s="128"/>
      <c r="AY67" s="128"/>
      <c r="AZ67" s="128"/>
      <c r="BA67" s="128"/>
      <c r="BB67" s="128">
        <v>0</v>
      </c>
      <c r="BC67" s="128">
        <v>85823</v>
      </c>
      <c r="BD67" s="128"/>
      <c r="BE67" s="128"/>
      <c r="BF67" s="128"/>
      <c r="BG67" s="128"/>
      <c r="BH67" s="128"/>
      <c r="BI67" s="128"/>
      <c r="BJ67" s="128"/>
      <c r="BK67" s="128"/>
      <c r="BL67" s="128"/>
      <c r="BM67" s="128"/>
      <c r="BN67" s="128"/>
      <c r="BO67" s="128"/>
      <c r="BP67" s="128"/>
      <c r="BQ67" s="128"/>
      <c r="BR67" s="128"/>
      <c r="BS67" s="128"/>
      <c r="BT67" s="128"/>
      <c r="BU67" s="128"/>
      <c r="BV67" s="128"/>
      <c r="BW67" s="128"/>
      <c r="BX67" s="128"/>
      <c r="BY67" s="128"/>
      <c r="BZ67" s="128"/>
      <c r="CA67" s="128"/>
      <c r="CB67" s="128"/>
      <c r="CC67" s="129">
        <f>SUM(Table25[[#This Row],[Contract Amount FY00]:[Contract Amount FY50]])</f>
        <v>85823</v>
      </c>
      <c r="CD67" s="24"/>
    </row>
    <row r="68" spans="1:82" x14ac:dyDescent="0.25">
      <c r="A68" s="107" t="s">
        <v>1984</v>
      </c>
      <c r="B68" s="125" t="s">
        <v>3071</v>
      </c>
      <c r="C68" s="107" t="s">
        <v>372</v>
      </c>
      <c r="E68" s="26" t="str">
        <f>IFERROR(IF(VLOOKUP(Table25[[#This Row],[Contract No.]],Table3[#All],3,FALSE)="","No","Yes"),"")</f>
        <v>Yes</v>
      </c>
      <c r="F68" s="26" t="str">
        <f>IFERROR(VLOOKUP(Table25[[#This Row],[Contract No.]],Table3[#All],3,FALSE),"")</f>
        <v>NASPO</v>
      </c>
      <c r="G68" s="26" t="str">
        <f>IFERROR(IF(Table25[[#This Row],[Cooperative Purchase
(Yes/No)]]="Yes","Yes",IF(VLOOKUP(Table25[[#This Row],[Contract No.]],Table3[#All],1,FALSE)=Table25[[#This Row],[Contract No.]],"Yes","No")),"No")</f>
        <v>Yes</v>
      </c>
      <c r="H68" s="51">
        <f>IFERROR(VLOOKUP(Table25[[#This Row],[Contract No.]],Table3[#All],4,FALSE),"")</f>
        <v>45322</v>
      </c>
      <c r="I68" s="28">
        <f>IFERROR(IF(AND(MONTH(Table25[[#This Row],[Contract Start Date]])&gt;6,MONTH(Table25[[#This Row],[Contract Start Date]])&lt;=12),YEAR(Table25[[#This Row],[Contract Start Date]])+1,YEAR(Table25[[#This Row],[Contract Start Date]])),"")</f>
        <v>2024</v>
      </c>
      <c r="J68" s="108">
        <f>Table25[[#This Row],[FY Formula start]]</f>
        <v>2024</v>
      </c>
      <c r="K68" s="59" t="str">
        <f>"FY"&amp;" "&amp;Table25[[#This Row],[Year Start]]</f>
        <v>FY 2024</v>
      </c>
      <c r="L68" s="109">
        <f>IFERROR(VLOOKUP(Table25[[#This Row],[Contract No.]],Table3[#All],5,FALSE),"")</f>
        <v>46934</v>
      </c>
      <c r="M68" s="110">
        <f>IFERROR(IF(Table25[[#This Row],[Contract End Date]]="99/99/9999","No End",IF(AND(MONTH(Table25[[#This Row],[Contract End Date]])&gt;6,MONTH(Table25[[#This Row],[Contract End Date]])&lt;=12),YEAR(Table25[[#This Row],[Contract End Date]])+1,YEAR(Table25[[#This Row],[Contract End Date]]))),"")</f>
        <v>2028</v>
      </c>
      <c r="N68" s="111">
        <f>Table25[[#This Row],[FY Formula end]]</f>
        <v>2028</v>
      </c>
      <c r="O68" s="59" t="str">
        <f>IF(Table25[[#This Row],[Year End]]="No End","No End","FY"&amp;" "&amp;Table25[[#This Row],[Year End]])</f>
        <v>FY 2028</v>
      </c>
      <c r="P68" s="27"/>
      <c r="Q68" s="126" t="str">
        <f>_xlfn.IFNA(IF($B68="","",VLOOKUP($B68,'SWC Towers'!$A:$Q,$Q$2,FALSE)),"")</f>
        <v/>
      </c>
      <c r="R68" s="106">
        <f>_xlfn.IFNA(IF($B68="","",VLOOKUP($B68,'SWC Towers'!$A:$Q,$R$2,FALSE)),"")</f>
        <v>0.2</v>
      </c>
      <c r="S68" s="106" t="str">
        <f>_xlfn.IFNA(IF($B68="","",VLOOKUP($B68,'SWC Towers'!$A:$Q,$S$2,FALSE)),"")</f>
        <v/>
      </c>
      <c r="T68" s="106" t="str">
        <f>_xlfn.IFNA(IF($B68="","",VLOOKUP($B68,'SWC Towers'!$A:$Q,$T$2,FALSE)),"")</f>
        <v/>
      </c>
      <c r="U68" s="104">
        <f>_xlfn.IFNA(IF($B68="","",VLOOKUP($B68,'SWC Towers'!$A:$Q,$U$2,FALSE)),"")</f>
        <v>0.6</v>
      </c>
      <c r="V68" s="104" t="str">
        <f>_xlfn.IFNA(IF($B68="","",VLOOKUP($B68,'SWC Towers'!$A:$Q,$V$2,FALSE)),"")</f>
        <v/>
      </c>
      <c r="W68" s="104" t="str">
        <f>_xlfn.IFNA(IF($B68="","",VLOOKUP($B68,'SWC Towers'!$A:$Q,$W$2,FALSE)),"")</f>
        <v/>
      </c>
      <c r="X68" s="104" t="str">
        <f>_xlfn.IFNA(IF($B68="","",VLOOKUP($B68,'SWC Towers'!$A:$Q,$X$2,FALSE)),"")</f>
        <v/>
      </c>
      <c r="Y68" s="104" t="str">
        <f>_xlfn.IFNA(IF($B68="","",VLOOKUP($B68,'SWC Towers'!$A:$Q,$Y$2,FALSE)),"")</f>
        <v/>
      </c>
      <c r="Z68" s="104" t="str">
        <f>_xlfn.IFNA(IF($B68="","",VLOOKUP($B68,'SWC Towers'!$A:$Q,$Z$2,FALSE)),"")</f>
        <v/>
      </c>
      <c r="AA68" s="104">
        <f>_xlfn.IFNA(IF($B68="","",VLOOKUP($B68,'SWC Towers'!$A:$Q,$AA$2,FALSE)),"")</f>
        <v>0.2</v>
      </c>
      <c r="AB68" s="106" t="str">
        <f>_xlfn.IFNA(IF($B68="","",VLOOKUP($B68,'SWC Towers'!$A:$Q,$AB$2,FALSE)),"")</f>
        <v/>
      </c>
      <c r="AC68" s="127">
        <f>SUM(Table25[[#This Row],[IT Tower: Application]:[Other/Non-IT ]])</f>
        <v>1</v>
      </c>
      <c r="AD68" s="128"/>
      <c r="AE68" s="128"/>
      <c r="AF68" s="128"/>
      <c r="AG68" s="128"/>
      <c r="AH68" s="128"/>
      <c r="AI68" s="128"/>
      <c r="AJ68" s="128"/>
      <c r="AK68" s="128"/>
      <c r="AL68" s="128"/>
      <c r="AM68" s="128"/>
      <c r="AN68" s="128"/>
      <c r="AO68" s="128"/>
      <c r="AP68" s="128"/>
      <c r="AQ68" s="128"/>
      <c r="AR68" s="128"/>
      <c r="AS68" s="128"/>
      <c r="AT68" s="128"/>
      <c r="AU68" s="128"/>
      <c r="AV68" s="128"/>
      <c r="AW68" s="128"/>
      <c r="AX68" s="128"/>
      <c r="AY68" s="128"/>
      <c r="AZ68" s="128"/>
      <c r="BA68" s="128"/>
      <c r="BB68" s="128">
        <v>20382</v>
      </c>
      <c r="BC68" s="128">
        <v>0</v>
      </c>
      <c r="BD68" s="128"/>
      <c r="BE68" s="128"/>
      <c r="BF68" s="128"/>
      <c r="BG68" s="128"/>
      <c r="BH68" s="128"/>
      <c r="BI68" s="128"/>
      <c r="BJ68" s="128"/>
      <c r="BK68" s="128"/>
      <c r="BL68" s="128"/>
      <c r="BM68" s="128"/>
      <c r="BN68" s="128"/>
      <c r="BO68" s="128"/>
      <c r="BP68" s="128"/>
      <c r="BQ68" s="128"/>
      <c r="BR68" s="128"/>
      <c r="BS68" s="128"/>
      <c r="BT68" s="128"/>
      <c r="BU68" s="128"/>
      <c r="BV68" s="128"/>
      <c r="BW68" s="128"/>
      <c r="BX68" s="128"/>
      <c r="BY68" s="128"/>
      <c r="BZ68" s="128"/>
      <c r="CA68" s="128"/>
      <c r="CB68" s="128"/>
      <c r="CC68" s="129">
        <f>SUM(Table25[[#This Row],[Contract Amount FY00]:[Contract Amount FY50]])</f>
        <v>20382</v>
      </c>
      <c r="CD68" s="24"/>
    </row>
    <row r="69" spans="1:82" x14ac:dyDescent="0.25">
      <c r="A69" s="107" t="s">
        <v>1984</v>
      </c>
      <c r="B69" s="125" t="s">
        <v>2245</v>
      </c>
      <c r="C69" s="107" t="s">
        <v>3131</v>
      </c>
      <c r="E69" s="26" t="str">
        <f>IFERROR(IF(VLOOKUP(Table25[[#This Row],[Contract No.]],Table3[#All],3,FALSE)="","No","Yes"),"")</f>
        <v>No</v>
      </c>
      <c r="F69" s="26" t="str">
        <f>IFERROR(VLOOKUP(Table25[[#This Row],[Contract No.]],Table3[#All],3,FALSE),"")</f>
        <v/>
      </c>
      <c r="G69" s="26" t="str">
        <f>IFERROR(IF(Table25[[#This Row],[Cooperative Purchase
(Yes/No)]]="Yes","Yes",IF(VLOOKUP(Table25[[#This Row],[Contract No.]],Table3[#All],1,FALSE)=Table25[[#This Row],[Contract No.]],"Yes","No")),"No")</f>
        <v>Yes</v>
      </c>
      <c r="H69" s="51">
        <f>IFERROR(VLOOKUP(Table25[[#This Row],[Contract No.]],Table3[#All],4,FALSE),"")</f>
        <v>43952</v>
      </c>
      <c r="I69" s="28">
        <f>IFERROR(IF(AND(MONTH(Table25[[#This Row],[Contract Start Date]])&gt;6,MONTH(Table25[[#This Row],[Contract Start Date]])&lt;=12),YEAR(Table25[[#This Row],[Contract Start Date]])+1,YEAR(Table25[[#This Row],[Contract Start Date]])),"")</f>
        <v>2020</v>
      </c>
      <c r="J69" s="108">
        <f>Table25[[#This Row],[FY Formula start]]</f>
        <v>2020</v>
      </c>
      <c r="K69" s="59" t="str">
        <f>"FY"&amp;" "&amp;Table25[[#This Row],[Year Start]]</f>
        <v>FY 2020</v>
      </c>
      <c r="L69" s="109">
        <f>IFERROR(VLOOKUP(Table25[[#This Row],[Contract No.]],Table3[#All],5,FALSE),"")</f>
        <v>46203</v>
      </c>
      <c r="M69" s="110">
        <f>IFERROR(IF(Table25[[#This Row],[Contract End Date]]="99/99/9999","No End",IF(AND(MONTH(Table25[[#This Row],[Contract End Date]])&gt;6,MONTH(Table25[[#This Row],[Contract End Date]])&lt;=12),YEAR(Table25[[#This Row],[Contract End Date]])+1,YEAR(Table25[[#This Row],[Contract End Date]]))),"")</f>
        <v>2026</v>
      </c>
      <c r="N69" s="111">
        <f>Table25[[#This Row],[FY Formula end]]</f>
        <v>2026</v>
      </c>
      <c r="O69" s="59" t="str">
        <f>IF(Table25[[#This Row],[Year End]]="No End","No End","FY"&amp;" "&amp;Table25[[#This Row],[Year End]])</f>
        <v>FY 2026</v>
      </c>
      <c r="P69" s="27"/>
      <c r="Q69" s="126" t="str">
        <f>_xlfn.IFNA(IF($B69="","",VLOOKUP($B69,'SWC Towers'!$A:$Q,$Q$2,FALSE)),"")</f>
        <v/>
      </c>
      <c r="R69" s="106" t="str">
        <f>_xlfn.IFNA(IF($B69="","",VLOOKUP($B69,'SWC Towers'!$A:$Q,$R$2,FALSE)),"")</f>
        <v/>
      </c>
      <c r="S69" s="106" t="str">
        <f>_xlfn.IFNA(IF($B69="","",VLOOKUP($B69,'SWC Towers'!$A:$Q,$S$2,FALSE)),"")</f>
        <v/>
      </c>
      <c r="T69" s="106" t="str">
        <f>_xlfn.IFNA(IF($B69="","",VLOOKUP($B69,'SWC Towers'!$A:$Q,$T$2,FALSE)),"")</f>
        <v/>
      </c>
      <c r="U69" s="104">
        <f>_xlfn.IFNA(IF($B69="","",VLOOKUP($B69,'SWC Towers'!$A:$Q,$U$2,FALSE)),"")</f>
        <v>0.1</v>
      </c>
      <c r="V69" s="104" t="str">
        <f>_xlfn.IFNA(IF($B69="","",VLOOKUP($B69,'SWC Towers'!$A:$Q,$V$2,FALSE)),"")</f>
        <v/>
      </c>
      <c r="W69" s="104" t="str">
        <f>_xlfn.IFNA(IF($B69="","",VLOOKUP($B69,'SWC Towers'!$A:$Q,$W$2,FALSE)),"")</f>
        <v/>
      </c>
      <c r="X69" s="104" t="str">
        <f>_xlfn.IFNA(IF($B69="","",VLOOKUP($B69,'SWC Towers'!$A:$Q,$X$2,FALSE)),"")</f>
        <v/>
      </c>
      <c r="Y69" s="104" t="str">
        <f>_xlfn.IFNA(IF($B69="","",VLOOKUP($B69,'SWC Towers'!$A:$Q,$Y$2,FALSE)),"")</f>
        <v/>
      </c>
      <c r="Z69" s="104" t="str">
        <f>_xlfn.IFNA(IF($B69="","",VLOOKUP($B69,'SWC Towers'!$A:$Q,$Z$2,FALSE)),"")</f>
        <v/>
      </c>
      <c r="AA69" s="104" t="str">
        <f>_xlfn.IFNA(IF($B69="","",VLOOKUP($B69,'SWC Towers'!$A:$Q,$AA$2,FALSE)),"")</f>
        <v/>
      </c>
      <c r="AB69" s="106">
        <f>_xlfn.IFNA(IF($B69="","",VLOOKUP($B69,'SWC Towers'!$A:$Q,$AB$2,FALSE)),"")</f>
        <v>0.9</v>
      </c>
      <c r="AC69" s="127">
        <f>SUM(Table25[[#This Row],[IT Tower: Application]:[Other/Non-IT ]])</f>
        <v>1</v>
      </c>
      <c r="AD69" s="128"/>
      <c r="AE69" s="128"/>
      <c r="AF69" s="128"/>
      <c r="AG69" s="128"/>
      <c r="AH69" s="128"/>
      <c r="AI69" s="128"/>
      <c r="AJ69" s="128"/>
      <c r="AK69" s="128"/>
      <c r="AL69" s="128"/>
      <c r="AM69" s="128"/>
      <c r="AN69" s="128"/>
      <c r="AO69" s="128"/>
      <c r="AP69" s="128"/>
      <c r="AQ69" s="128"/>
      <c r="AR69" s="128"/>
      <c r="AS69" s="128"/>
      <c r="AT69" s="128"/>
      <c r="AU69" s="128"/>
      <c r="AV69" s="128"/>
      <c r="AW69" s="128"/>
      <c r="AX69" s="128"/>
      <c r="AY69" s="128"/>
      <c r="AZ69" s="128">
        <v>0</v>
      </c>
      <c r="BA69" s="128">
        <v>9698</v>
      </c>
      <c r="BB69" s="128">
        <v>4931</v>
      </c>
      <c r="BC69" s="128">
        <v>1684</v>
      </c>
      <c r="BD69" s="128"/>
      <c r="BE69" s="128"/>
      <c r="BF69" s="128"/>
      <c r="BG69" s="128"/>
      <c r="BH69" s="128"/>
      <c r="BI69" s="128"/>
      <c r="BJ69" s="128"/>
      <c r="BK69" s="128"/>
      <c r="BL69" s="128"/>
      <c r="BM69" s="128"/>
      <c r="BN69" s="128"/>
      <c r="BO69" s="128"/>
      <c r="BP69" s="128"/>
      <c r="BQ69" s="128"/>
      <c r="BR69" s="128"/>
      <c r="BS69" s="128"/>
      <c r="BT69" s="128"/>
      <c r="BU69" s="128"/>
      <c r="BV69" s="128"/>
      <c r="BW69" s="128"/>
      <c r="BX69" s="128"/>
      <c r="BY69" s="128"/>
      <c r="BZ69" s="128"/>
      <c r="CA69" s="128"/>
      <c r="CB69" s="128"/>
      <c r="CC69" s="129">
        <f>SUM(Table25[[#This Row],[Contract Amount FY00]:[Contract Amount FY50]])</f>
        <v>16313</v>
      </c>
      <c r="CD69" s="24"/>
    </row>
    <row r="70" spans="1:82" x14ac:dyDescent="0.25">
      <c r="A70" s="107" t="s">
        <v>1984</v>
      </c>
      <c r="B70" s="125" t="s">
        <v>2245</v>
      </c>
      <c r="C70" s="107" t="s">
        <v>3192</v>
      </c>
      <c r="E70" s="26" t="str">
        <f>IFERROR(IF(VLOOKUP(Table25[[#This Row],[Contract No.]],Table3[#All],3,FALSE)="","No","Yes"),"")</f>
        <v>No</v>
      </c>
      <c r="F70" s="26" t="str">
        <f>IFERROR(VLOOKUP(Table25[[#This Row],[Contract No.]],Table3[#All],3,FALSE),"")</f>
        <v/>
      </c>
      <c r="G70" s="26" t="str">
        <f>IFERROR(IF(Table25[[#This Row],[Cooperative Purchase
(Yes/No)]]="Yes","Yes",IF(VLOOKUP(Table25[[#This Row],[Contract No.]],Table3[#All],1,FALSE)=Table25[[#This Row],[Contract No.]],"Yes","No")),"No")</f>
        <v>Yes</v>
      </c>
      <c r="H70" s="51">
        <f>IFERROR(VLOOKUP(Table25[[#This Row],[Contract No.]],Table3[#All],4,FALSE),"")</f>
        <v>43952</v>
      </c>
      <c r="I70" s="28">
        <f>IFERROR(IF(AND(MONTH(Table25[[#This Row],[Contract Start Date]])&gt;6,MONTH(Table25[[#This Row],[Contract Start Date]])&lt;=12),YEAR(Table25[[#This Row],[Contract Start Date]])+1,YEAR(Table25[[#This Row],[Contract Start Date]])),"")</f>
        <v>2020</v>
      </c>
      <c r="J70" s="108">
        <f>Table25[[#This Row],[FY Formula start]]</f>
        <v>2020</v>
      </c>
      <c r="K70" s="59" t="str">
        <f>"FY"&amp;" "&amp;Table25[[#This Row],[Year Start]]</f>
        <v>FY 2020</v>
      </c>
      <c r="L70" s="109">
        <f>IFERROR(VLOOKUP(Table25[[#This Row],[Contract No.]],Table3[#All],5,FALSE),"")</f>
        <v>46203</v>
      </c>
      <c r="M70" s="110">
        <f>IFERROR(IF(Table25[[#This Row],[Contract End Date]]="99/99/9999","No End",IF(AND(MONTH(Table25[[#This Row],[Contract End Date]])&gt;6,MONTH(Table25[[#This Row],[Contract End Date]])&lt;=12),YEAR(Table25[[#This Row],[Contract End Date]])+1,YEAR(Table25[[#This Row],[Contract End Date]]))),"")</f>
        <v>2026</v>
      </c>
      <c r="N70" s="111">
        <f>Table25[[#This Row],[FY Formula end]]</f>
        <v>2026</v>
      </c>
      <c r="O70" s="59" t="str">
        <f>IF(Table25[[#This Row],[Year End]]="No End","No End","FY"&amp;" "&amp;Table25[[#This Row],[Year End]])</f>
        <v>FY 2026</v>
      </c>
      <c r="P70" s="27"/>
      <c r="Q70" s="126" t="str">
        <f>_xlfn.IFNA(IF($B70="","",VLOOKUP($B70,'SWC Towers'!$A:$Q,$Q$2,FALSE)),"")</f>
        <v/>
      </c>
      <c r="R70" s="106" t="str">
        <f>_xlfn.IFNA(IF($B70="","",VLOOKUP($B70,'SWC Towers'!$A:$Q,$R$2,FALSE)),"")</f>
        <v/>
      </c>
      <c r="S70" s="106" t="str">
        <f>_xlfn.IFNA(IF($B70="","",VLOOKUP($B70,'SWC Towers'!$A:$Q,$S$2,FALSE)),"")</f>
        <v/>
      </c>
      <c r="T70" s="106" t="str">
        <f>_xlfn.IFNA(IF($B70="","",VLOOKUP($B70,'SWC Towers'!$A:$Q,$T$2,FALSE)),"")</f>
        <v/>
      </c>
      <c r="U70" s="104">
        <f>_xlfn.IFNA(IF($B70="","",VLOOKUP($B70,'SWC Towers'!$A:$Q,$U$2,FALSE)),"")</f>
        <v>0.1</v>
      </c>
      <c r="V70" s="104" t="str">
        <f>_xlfn.IFNA(IF($B70="","",VLOOKUP($B70,'SWC Towers'!$A:$Q,$V$2,FALSE)),"")</f>
        <v/>
      </c>
      <c r="W70" s="104" t="str">
        <f>_xlfn.IFNA(IF($B70="","",VLOOKUP($B70,'SWC Towers'!$A:$Q,$W$2,FALSE)),"")</f>
        <v/>
      </c>
      <c r="X70" s="104" t="str">
        <f>_xlfn.IFNA(IF($B70="","",VLOOKUP($B70,'SWC Towers'!$A:$Q,$X$2,FALSE)),"")</f>
        <v/>
      </c>
      <c r="Y70" s="104" t="str">
        <f>_xlfn.IFNA(IF($B70="","",VLOOKUP($B70,'SWC Towers'!$A:$Q,$Y$2,FALSE)),"")</f>
        <v/>
      </c>
      <c r="Z70" s="104" t="str">
        <f>_xlfn.IFNA(IF($B70="","",VLOOKUP($B70,'SWC Towers'!$A:$Q,$Z$2,FALSE)),"")</f>
        <v/>
      </c>
      <c r="AA70" s="104" t="str">
        <f>_xlfn.IFNA(IF($B70="","",VLOOKUP($B70,'SWC Towers'!$A:$Q,$AA$2,FALSE)),"")</f>
        <v/>
      </c>
      <c r="AB70" s="106">
        <f>_xlfn.IFNA(IF($B70="","",VLOOKUP($B70,'SWC Towers'!$A:$Q,$AB$2,FALSE)),"")</f>
        <v>0.9</v>
      </c>
      <c r="AC70" s="127">
        <f>SUM(Table25[[#This Row],[IT Tower: Application]:[Other/Non-IT ]])</f>
        <v>1</v>
      </c>
      <c r="AD70" s="128"/>
      <c r="AE70" s="128"/>
      <c r="AF70" s="128"/>
      <c r="AG70" s="128"/>
      <c r="AH70" s="128"/>
      <c r="AI70" s="128"/>
      <c r="AJ70" s="128"/>
      <c r="AK70" s="128"/>
      <c r="AL70" s="128"/>
      <c r="AM70" s="128"/>
      <c r="AN70" s="128"/>
      <c r="AO70" s="128"/>
      <c r="AP70" s="128"/>
      <c r="AQ70" s="128"/>
      <c r="AR70" s="128"/>
      <c r="AS70" s="128"/>
      <c r="AT70" s="128"/>
      <c r="AU70" s="128"/>
      <c r="AV70" s="128"/>
      <c r="AW70" s="128"/>
      <c r="AX70" s="128">
        <v>137</v>
      </c>
      <c r="AY70" s="128">
        <v>2644</v>
      </c>
      <c r="AZ70" s="128">
        <v>4209</v>
      </c>
      <c r="BA70" s="128">
        <v>0</v>
      </c>
      <c r="BB70" s="128"/>
      <c r="BC70" s="128"/>
      <c r="BD70" s="128"/>
      <c r="BE70" s="128"/>
      <c r="BF70" s="128"/>
      <c r="BG70" s="128"/>
      <c r="BH70" s="128"/>
      <c r="BI70" s="128"/>
      <c r="BJ70" s="128"/>
      <c r="BK70" s="128"/>
      <c r="BL70" s="128"/>
      <c r="BM70" s="128"/>
      <c r="BN70" s="128"/>
      <c r="BO70" s="128"/>
      <c r="BP70" s="128"/>
      <c r="BQ70" s="128"/>
      <c r="BR70" s="128"/>
      <c r="BS70" s="128"/>
      <c r="BT70" s="128"/>
      <c r="BU70" s="128"/>
      <c r="BV70" s="128"/>
      <c r="BW70" s="128"/>
      <c r="BX70" s="128"/>
      <c r="BY70" s="128"/>
      <c r="BZ70" s="128"/>
      <c r="CA70" s="128"/>
      <c r="CB70" s="128"/>
      <c r="CC70" s="129">
        <f>SUM(Table25[[#This Row],[Contract Amount FY00]:[Contract Amount FY50]])</f>
        <v>6990</v>
      </c>
      <c r="CD70" s="24"/>
    </row>
    <row r="71" spans="1:82" x14ac:dyDescent="0.25">
      <c r="A71" s="107" t="s">
        <v>1984</v>
      </c>
      <c r="B71" s="125" t="s">
        <v>2245</v>
      </c>
      <c r="C71" s="107" t="s">
        <v>2273</v>
      </c>
      <c r="E71" s="26" t="str">
        <f>IFERROR(IF(VLOOKUP(Table25[[#This Row],[Contract No.]],Table3[#All],3,FALSE)="","No","Yes"),"")</f>
        <v>No</v>
      </c>
      <c r="F71" s="26" t="str">
        <f>IFERROR(VLOOKUP(Table25[[#This Row],[Contract No.]],Table3[#All],3,FALSE),"")</f>
        <v/>
      </c>
      <c r="G71" s="26" t="str">
        <f>IFERROR(IF(Table25[[#This Row],[Cooperative Purchase
(Yes/No)]]="Yes","Yes",IF(VLOOKUP(Table25[[#This Row],[Contract No.]],Table3[#All],1,FALSE)=Table25[[#This Row],[Contract No.]],"Yes","No")),"No")</f>
        <v>Yes</v>
      </c>
      <c r="H71" s="51">
        <f>IFERROR(VLOOKUP(Table25[[#This Row],[Contract No.]],Table3[#All],4,FALSE),"")</f>
        <v>43952</v>
      </c>
      <c r="I71" s="28">
        <f>IFERROR(IF(AND(MONTH(Table25[[#This Row],[Contract Start Date]])&gt;6,MONTH(Table25[[#This Row],[Contract Start Date]])&lt;=12),YEAR(Table25[[#This Row],[Contract Start Date]])+1,YEAR(Table25[[#This Row],[Contract Start Date]])),"")</f>
        <v>2020</v>
      </c>
      <c r="J71" s="108">
        <f>Table25[[#This Row],[FY Formula start]]</f>
        <v>2020</v>
      </c>
      <c r="K71" s="59" t="str">
        <f>"FY"&amp;" "&amp;Table25[[#This Row],[Year Start]]</f>
        <v>FY 2020</v>
      </c>
      <c r="L71" s="109">
        <f>IFERROR(VLOOKUP(Table25[[#This Row],[Contract No.]],Table3[#All],5,FALSE),"")</f>
        <v>46203</v>
      </c>
      <c r="M71" s="110">
        <f>IFERROR(IF(Table25[[#This Row],[Contract End Date]]="99/99/9999","No End",IF(AND(MONTH(Table25[[#This Row],[Contract End Date]])&gt;6,MONTH(Table25[[#This Row],[Contract End Date]])&lt;=12),YEAR(Table25[[#This Row],[Contract End Date]])+1,YEAR(Table25[[#This Row],[Contract End Date]]))),"")</f>
        <v>2026</v>
      </c>
      <c r="N71" s="111">
        <f>Table25[[#This Row],[FY Formula end]]</f>
        <v>2026</v>
      </c>
      <c r="O71" s="59" t="str">
        <f>IF(Table25[[#This Row],[Year End]]="No End","No End","FY"&amp;" "&amp;Table25[[#This Row],[Year End]])</f>
        <v>FY 2026</v>
      </c>
      <c r="P71" s="27"/>
      <c r="Q71" s="126" t="str">
        <f>_xlfn.IFNA(IF($B71="","",VLOOKUP($B71,'SWC Towers'!$A:$Q,$Q$2,FALSE)),"")</f>
        <v/>
      </c>
      <c r="R71" s="106" t="str">
        <f>_xlfn.IFNA(IF($B71="","",VLOOKUP($B71,'SWC Towers'!$A:$Q,$R$2,FALSE)),"")</f>
        <v/>
      </c>
      <c r="S71" s="106" t="str">
        <f>_xlfn.IFNA(IF($B71="","",VLOOKUP($B71,'SWC Towers'!$A:$Q,$S$2,FALSE)),"")</f>
        <v/>
      </c>
      <c r="T71" s="106" t="str">
        <f>_xlfn.IFNA(IF($B71="","",VLOOKUP($B71,'SWC Towers'!$A:$Q,$T$2,FALSE)),"")</f>
        <v/>
      </c>
      <c r="U71" s="104">
        <f>_xlfn.IFNA(IF($B71="","",VLOOKUP($B71,'SWC Towers'!$A:$Q,$U$2,FALSE)),"")</f>
        <v>0.1</v>
      </c>
      <c r="V71" s="104" t="str">
        <f>_xlfn.IFNA(IF($B71="","",VLOOKUP($B71,'SWC Towers'!$A:$Q,$V$2,FALSE)),"")</f>
        <v/>
      </c>
      <c r="W71" s="104" t="str">
        <f>_xlfn.IFNA(IF($B71="","",VLOOKUP($B71,'SWC Towers'!$A:$Q,$W$2,FALSE)),"")</f>
        <v/>
      </c>
      <c r="X71" s="104" t="str">
        <f>_xlfn.IFNA(IF($B71="","",VLOOKUP($B71,'SWC Towers'!$A:$Q,$X$2,FALSE)),"")</f>
        <v/>
      </c>
      <c r="Y71" s="104" t="str">
        <f>_xlfn.IFNA(IF($B71="","",VLOOKUP($B71,'SWC Towers'!$A:$Q,$Y$2,FALSE)),"")</f>
        <v/>
      </c>
      <c r="Z71" s="104" t="str">
        <f>_xlfn.IFNA(IF($B71="","",VLOOKUP($B71,'SWC Towers'!$A:$Q,$Z$2,FALSE)),"")</f>
        <v/>
      </c>
      <c r="AA71" s="104" t="str">
        <f>_xlfn.IFNA(IF($B71="","",VLOOKUP($B71,'SWC Towers'!$A:$Q,$AA$2,FALSE)),"")</f>
        <v/>
      </c>
      <c r="AB71" s="106">
        <f>_xlfn.IFNA(IF($B71="","",VLOOKUP($B71,'SWC Towers'!$A:$Q,$AB$2,FALSE)),"")</f>
        <v>0.9</v>
      </c>
      <c r="AC71" s="127">
        <f>SUM(Table25[[#This Row],[IT Tower: Application]:[Other/Non-IT ]])</f>
        <v>1</v>
      </c>
      <c r="AD71" s="128"/>
      <c r="AE71" s="128"/>
      <c r="AF71" s="128"/>
      <c r="AG71" s="128"/>
      <c r="AH71" s="128"/>
      <c r="AI71" s="128"/>
      <c r="AJ71" s="128"/>
      <c r="AK71" s="128"/>
      <c r="AL71" s="128"/>
      <c r="AM71" s="128"/>
      <c r="AN71" s="128"/>
      <c r="AO71" s="128"/>
      <c r="AP71" s="128"/>
      <c r="AQ71" s="128"/>
      <c r="AR71" s="128"/>
      <c r="AS71" s="128"/>
      <c r="AT71" s="128"/>
      <c r="AU71" s="128"/>
      <c r="AV71" s="128"/>
      <c r="AW71" s="128"/>
      <c r="AX71" s="128"/>
      <c r="AY71" s="128"/>
      <c r="AZ71" s="128"/>
      <c r="BA71" s="128">
        <v>0</v>
      </c>
      <c r="BB71" s="128">
        <v>844</v>
      </c>
      <c r="BC71" s="128">
        <v>539</v>
      </c>
      <c r="BD71" s="128"/>
      <c r="BE71" s="128"/>
      <c r="BF71" s="128"/>
      <c r="BG71" s="128"/>
      <c r="BH71" s="128"/>
      <c r="BI71" s="128"/>
      <c r="BJ71" s="128"/>
      <c r="BK71" s="128"/>
      <c r="BL71" s="128"/>
      <c r="BM71" s="128"/>
      <c r="BN71" s="128"/>
      <c r="BO71" s="128"/>
      <c r="BP71" s="128"/>
      <c r="BQ71" s="128"/>
      <c r="BR71" s="128"/>
      <c r="BS71" s="128"/>
      <c r="BT71" s="128"/>
      <c r="BU71" s="128"/>
      <c r="BV71" s="128"/>
      <c r="BW71" s="128"/>
      <c r="BX71" s="128"/>
      <c r="BY71" s="128"/>
      <c r="BZ71" s="128"/>
      <c r="CA71" s="128"/>
      <c r="CB71" s="128"/>
      <c r="CC71" s="129">
        <f>SUM(Table25[[#This Row],[Contract Amount FY00]:[Contract Amount FY50]])</f>
        <v>1383</v>
      </c>
      <c r="CD71" s="24"/>
    </row>
    <row r="72" spans="1:82" x14ac:dyDescent="0.25">
      <c r="A72" s="107" t="s">
        <v>1984</v>
      </c>
      <c r="B72" s="125" t="s">
        <v>286</v>
      </c>
      <c r="C72" s="107" t="s">
        <v>620</v>
      </c>
      <c r="E72" s="26" t="str">
        <f>IFERROR(IF(VLOOKUP(Table25[[#This Row],[Contract No.]],Table3[#All],3,FALSE)="","No","Yes"),"")</f>
        <v>No</v>
      </c>
      <c r="F72" s="26" t="str">
        <f>IFERROR(VLOOKUP(Table25[[#This Row],[Contract No.]],Table3[#All],3,FALSE),"")</f>
        <v/>
      </c>
      <c r="G72" s="26" t="str">
        <f>IFERROR(IF(Table25[[#This Row],[Cooperative Purchase
(Yes/No)]]="Yes","Yes",IF(VLOOKUP(Table25[[#This Row],[Contract No.]],Table3[#All],1,FALSE)=Table25[[#This Row],[Contract No.]],"Yes","No")),"No")</f>
        <v>Yes</v>
      </c>
      <c r="H72" s="51">
        <f>IFERROR(VLOOKUP(Table25[[#This Row],[Contract No.]],Table3[#All],4,FALSE),"")</f>
        <v>42401</v>
      </c>
      <c r="I72" s="28">
        <f>IFERROR(IF(AND(MONTH(Table25[[#This Row],[Contract Start Date]])&gt;6,MONTH(Table25[[#This Row],[Contract Start Date]])&lt;=12),YEAR(Table25[[#This Row],[Contract Start Date]])+1,YEAR(Table25[[#This Row],[Contract Start Date]])),"")</f>
        <v>2016</v>
      </c>
      <c r="J72" s="108">
        <f>Table25[[#This Row],[FY Formula start]]</f>
        <v>2016</v>
      </c>
      <c r="K72" s="59" t="str">
        <f>"FY"&amp;" "&amp;Table25[[#This Row],[Year Start]]</f>
        <v>FY 2016</v>
      </c>
      <c r="L72" s="109">
        <f>IFERROR(VLOOKUP(Table25[[#This Row],[Contract No.]],Table3[#All],5,FALSE),"")</f>
        <v>72717</v>
      </c>
      <c r="M72" s="110">
        <f>IFERROR(IF(Table25[[#This Row],[Contract End Date]]="99/99/9999","No End",IF(AND(MONTH(Table25[[#This Row],[Contract End Date]])&gt;6,MONTH(Table25[[#This Row],[Contract End Date]])&lt;=12),YEAR(Table25[[#This Row],[Contract End Date]])+1,YEAR(Table25[[#This Row],[Contract End Date]]))),"")</f>
        <v>2099</v>
      </c>
      <c r="N72" s="111">
        <f>Table25[[#This Row],[FY Formula end]]</f>
        <v>2099</v>
      </c>
      <c r="O72" s="59" t="str">
        <f>IF(Table25[[#This Row],[Year End]]="No End","No End","FY"&amp;" "&amp;Table25[[#This Row],[Year End]])</f>
        <v>FY 2099</v>
      </c>
      <c r="P72" s="27"/>
      <c r="Q72" s="126">
        <f>_xlfn.IFNA(IF($B72="","",VLOOKUP($B72,'SWC Towers'!$A:$Q,$Q$2,FALSE)),"")</f>
        <v>0.5</v>
      </c>
      <c r="R72" s="106" t="str">
        <f>_xlfn.IFNA(IF($B72="","",VLOOKUP($B72,'SWC Towers'!$A:$Q,$R$2,FALSE)),"")</f>
        <v/>
      </c>
      <c r="S72" s="106" t="str">
        <f>_xlfn.IFNA(IF($B72="","",VLOOKUP($B72,'SWC Towers'!$A:$Q,$S$2,FALSE)),"")</f>
        <v/>
      </c>
      <c r="T72" s="106">
        <f>_xlfn.IFNA(IF($B72="","",VLOOKUP($B72,'SWC Towers'!$A:$Q,$T$2,FALSE)),"")</f>
        <v>0.5</v>
      </c>
      <c r="U72" s="104" t="str">
        <f>_xlfn.IFNA(IF($B72="","",VLOOKUP($B72,'SWC Towers'!$A:$Q,$U$2,FALSE)),"")</f>
        <v/>
      </c>
      <c r="V72" s="104" t="str">
        <f>_xlfn.IFNA(IF($B72="","",VLOOKUP($B72,'SWC Towers'!$A:$Q,$V$2,FALSE)),"")</f>
        <v/>
      </c>
      <c r="W72" s="104" t="str">
        <f>_xlfn.IFNA(IF($B72="","",VLOOKUP($B72,'SWC Towers'!$A:$Q,$W$2,FALSE)),"")</f>
        <v/>
      </c>
      <c r="X72" s="104" t="str">
        <f>_xlfn.IFNA(IF($B72="","",VLOOKUP($B72,'SWC Towers'!$A:$Q,$X$2,FALSE)),"")</f>
        <v/>
      </c>
      <c r="Y72" s="104" t="str">
        <f>_xlfn.IFNA(IF($B72="","",VLOOKUP($B72,'SWC Towers'!$A:$Q,$Y$2,FALSE)),"")</f>
        <v/>
      </c>
      <c r="Z72" s="104" t="str">
        <f>_xlfn.IFNA(IF($B72="","",VLOOKUP($B72,'SWC Towers'!$A:$Q,$Z$2,FALSE)),"")</f>
        <v/>
      </c>
      <c r="AA72" s="104" t="str">
        <f>_xlfn.IFNA(IF($B72="","",VLOOKUP($B72,'SWC Towers'!$A:$Q,$AA$2,FALSE)),"")</f>
        <v/>
      </c>
      <c r="AB72" s="106" t="str">
        <f>_xlfn.IFNA(IF($B72="","",VLOOKUP($B72,'SWC Towers'!$A:$Q,$AB$2,FALSE)),"")</f>
        <v/>
      </c>
      <c r="AC72" s="127">
        <f>SUM(Table25[[#This Row],[IT Tower: Application]:[Other/Non-IT ]])</f>
        <v>1</v>
      </c>
      <c r="AD72" s="128"/>
      <c r="AE72" s="128"/>
      <c r="AF72" s="128"/>
      <c r="AG72" s="128"/>
      <c r="AH72" s="128"/>
      <c r="AI72" s="128"/>
      <c r="AJ72" s="128"/>
      <c r="AK72" s="128"/>
      <c r="AL72" s="128"/>
      <c r="AM72" s="128"/>
      <c r="AN72" s="128"/>
      <c r="AO72" s="128"/>
      <c r="AP72" s="128"/>
      <c r="AQ72" s="128"/>
      <c r="AR72" s="128"/>
      <c r="AS72" s="128"/>
      <c r="AT72" s="128"/>
      <c r="AU72" s="128"/>
      <c r="AV72" s="128"/>
      <c r="AW72" s="128"/>
      <c r="AX72" s="128"/>
      <c r="AY72" s="128"/>
      <c r="AZ72" s="128">
        <v>0</v>
      </c>
      <c r="BA72" s="128">
        <v>48450</v>
      </c>
      <c r="BB72" s="128">
        <v>359747</v>
      </c>
      <c r="BC72" s="128">
        <v>49344</v>
      </c>
      <c r="BD72" s="128"/>
      <c r="BE72" s="128"/>
      <c r="BF72" s="128"/>
      <c r="BG72" s="128"/>
      <c r="BH72" s="128"/>
      <c r="BI72" s="128"/>
      <c r="BJ72" s="128"/>
      <c r="BK72" s="128"/>
      <c r="BL72" s="128"/>
      <c r="BM72" s="128"/>
      <c r="BN72" s="128"/>
      <c r="BO72" s="128"/>
      <c r="BP72" s="128"/>
      <c r="BQ72" s="128"/>
      <c r="BR72" s="128"/>
      <c r="BS72" s="128"/>
      <c r="BT72" s="128"/>
      <c r="BU72" s="128"/>
      <c r="BV72" s="128"/>
      <c r="BW72" s="128"/>
      <c r="BX72" s="128"/>
      <c r="BY72" s="128"/>
      <c r="BZ72" s="128"/>
      <c r="CA72" s="128"/>
      <c r="CB72" s="128"/>
      <c r="CC72" s="129">
        <f>SUM(Table25[[#This Row],[Contract Amount FY00]:[Contract Amount FY50]])</f>
        <v>457541</v>
      </c>
      <c r="CD72" s="24"/>
    </row>
    <row r="73" spans="1:82" x14ac:dyDescent="0.25">
      <c r="A73" s="107" t="s">
        <v>1984</v>
      </c>
      <c r="B73" s="125" t="s">
        <v>3013</v>
      </c>
      <c r="C73" s="107" t="s">
        <v>3194</v>
      </c>
      <c r="E73" s="26" t="str">
        <f>IFERROR(IF(VLOOKUP(Table25[[#This Row],[Contract No.]],Table3[#All],3,FALSE)="","No","Yes"),"")</f>
        <v>Yes</v>
      </c>
      <c r="F73" s="26" t="str">
        <f>IFERROR(VLOOKUP(Table25[[#This Row],[Contract No.]],Table3[#All],3,FALSE),"")</f>
        <v>NASPO</v>
      </c>
      <c r="G73" s="26" t="str">
        <f>IFERROR(IF(Table25[[#This Row],[Cooperative Purchase
(Yes/No)]]="Yes","Yes",IF(VLOOKUP(Table25[[#This Row],[Contract No.]],Table3[#All],1,FALSE)=Table25[[#This Row],[Contract No.]],"Yes","No")),"No")</f>
        <v>Yes</v>
      </c>
      <c r="H73" s="51">
        <f>IFERROR(VLOOKUP(Table25[[#This Row],[Contract No.]],Table3[#All],4,FALSE),"")</f>
        <v>44926</v>
      </c>
      <c r="I73" s="28">
        <f>IFERROR(IF(AND(MONTH(Table25[[#This Row],[Contract Start Date]])&gt;6,MONTH(Table25[[#This Row],[Contract Start Date]])&lt;=12),YEAR(Table25[[#This Row],[Contract Start Date]])+1,YEAR(Table25[[#This Row],[Contract Start Date]])),"")</f>
        <v>2023</v>
      </c>
      <c r="J73" s="108">
        <f>Table25[[#This Row],[FY Formula start]]</f>
        <v>2023</v>
      </c>
      <c r="K73" s="59" t="str">
        <f>"FY"&amp;" "&amp;Table25[[#This Row],[Year Start]]</f>
        <v>FY 2023</v>
      </c>
      <c r="L73" s="109">
        <f>IFERROR(VLOOKUP(Table25[[#This Row],[Contract No.]],Table3[#All],5,FALSE),"")</f>
        <v>46501</v>
      </c>
      <c r="M73" s="110">
        <f>IFERROR(IF(Table25[[#This Row],[Contract End Date]]="99/99/9999","No End",IF(AND(MONTH(Table25[[#This Row],[Contract End Date]])&gt;6,MONTH(Table25[[#This Row],[Contract End Date]])&lt;=12),YEAR(Table25[[#This Row],[Contract End Date]])+1,YEAR(Table25[[#This Row],[Contract End Date]]))),"")</f>
        <v>2027</v>
      </c>
      <c r="N73" s="111">
        <f>Table25[[#This Row],[FY Formula end]]</f>
        <v>2027</v>
      </c>
      <c r="O73" s="59" t="str">
        <f>IF(Table25[[#This Row],[Year End]]="No End","No End","FY"&amp;" "&amp;Table25[[#This Row],[Year End]])</f>
        <v>FY 2027</v>
      </c>
      <c r="P73" s="27"/>
      <c r="Q73" s="126">
        <f>_xlfn.IFNA(IF($B73="","",VLOOKUP($B73,'SWC Towers'!$A:$Q,$Q$2,FALSE)),"")</f>
        <v>0.3</v>
      </c>
      <c r="R73" s="106" t="str">
        <f>_xlfn.IFNA(IF($B73="","",VLOOKUP($B73,'SWC Towers'!$A:$Q,$R$2,FALSE)),"")</f>
        <v/>
      </c>
      <c r="S73" s="106">
        <f>_xlfn.IFNA(IF($B73="","",VLOOKUP($B73,'SWC Towers'!$A:$Q,$S$2,FALSE)),"")</f>
        <v>0.1</v>
      </c>
      <c r="T73" s="106" t="str">
        <f>_xlfn.IFNA(IF($B73="","",VLOOKUP($B73,'SWC Towers'!$A:$Q,$T$2,FALSE)),"")</f>
        <v/>
      </c>
      <c r="U73" s="104">
        <f>_xlfn.IFNA(IF($B73="","",VLOOKUP($B73,'SWC Towers'!$A:$Q,$U$2,FALSE)),"")</f>
        <v>0.6</v>
      </c>
      <c r="V73" s="104" t="str">
        <f>_xlfn.IFNA(IF($B73="","",VLOOKUP($B73,'SWC Towers'!$A:$Q,$V$2,FALSE)),"")</f>
        <v/>
      </c>
      <c r="W73" s="104" t="str">
        <f>_xlfn.IFNA(IF($B73="","",VLOOKUP($B73,'SWC Towers'!$A:$Q,$W$2,FALSE)),"")</f>
        <v/>
      </c>
      <c r="X73" s="104" t="str">
        <f>_xlfn.IFNA(IF($B73="","",VLOOKUP($B73,'SWC Towers'!$A:$Q,$X$2,FALSE)),"")</f>
        <v/>
      </c>
      <c r="Y73" s="104" t="str">
        <f>_xlfn.IFNA(IF($B73="","",VLOOKUP($B73,'SWC Towers'!$A:$Q,$Y$2,FALSE)),"")</f>
        <v/>
      </c>
      <c r="Z73" s="104" t="str">
        <f>_xlfn.IFNA(IF($B73="","",VLOOKUP($B73,'SWC Towers'!$A:$Q,$Z$2,FALSE)),"")</f>
        <v/>
      </c>
      <c r="AA73" s="104" t="str">
        <f>_xlfn.IFNA(IF($B73="","",VLOOKUP($B73,'SWC Towers'!$A:$Q,$AA$2,FALSE)),"")</f>
        <v/>
      </c>
      <c r="AB73" s="106" t="str">
        <f>_xlfn.IFNA(IF($B73="","",VLOOKUP($B73,'SWC Towers'!$A:$Q,$AB$2,FALSE)),"")</f>
        <v/>
      </c>
      <c r="AC73" s="127">
        <f>SUM(Table25[[#This Row],[IT Tower: Application]:[Other/Non-IT ]])</f>
        <v>1</v>
      </c>
      <c r="AD73" s="128"/>
      <c r="AE73" s="128"/>
      <c r="AF73" s="128"/>
      <c r="AG73" s="128"/>
      <c r="AH73" s="128"/>
      <c r="AI73" s="128"/>
      <c r="AJ73" s="128"/>
      <c r="AK73" s="128"/>
      <c r="AL73" s="128"/>
      <c r="AM73" s="128"/>
      <c r="AN73" s="128"/>
      <c r="AO73" s="128"/>
      <c r="AP73" s="128"/>
      <c r="AQ73" s="128"/>
      <c r="AR73" s="128"/>
      <c r="AS73" s="128"/>
      <c r="AT73" s="128"/>
      <c r="AU73" s="128"/>
      <c r="AV73" s="128"/>
      <c r="AW73" s="128"/>
      <c r="AX73" s="128"/>
      <c r="AY73" s="128"/>
      <c r="AZ73" s="128"/>
      <c r="BA73" s="128">
        <v>0</v>
      </c>
      <c r="BB73" s="128">
        <v>22159</v>
      </c>
      <c r="BC73" s="128">
        <v>30031</v>
      </c>
      <c r="BD73" s="128"/>
      <c r="BE73" s="128"/>
      <c r="BF73" s="128"/>
      <c r="BG73" s="128"/>
      <c r="BH73" s="128"/>
      <c r="BI73" s="128"/>
      <c r="BJ73" s="128"/>
      <c r="BK73" s="128"/>
      <c r="BL73" s="128"/>
      <c r="BM73" s="128"/>
      <c r="BN73" s="128"/>
      <c r="BO73" s="128"/>
      <c r="BP73" s="128"/>
      <c r="BQ73" s="128"/>
      <c r="BR73" s="128"/>
      <c r="BS73" s="128"/>
      <c r="BT73" s="128"/>
      <c r="BU73" s="128"/>
      <c r="BV73" s="128"/>
      <c r="BW73" s="128"/>
      <c r="BX73" s="128"/>
      <c r="BY73" s="128"/>
      <c r="BZ73" s="128"/>
      <c r="CA73" s="128"/>
      <c r="CB73" s="128"/>
      <c r="CC73" s="129">
        <f>SUM(Table25[[#This Row],[Contract Amount FY00]:[Contract Amount FY50]])</f>
        <v>52190</v>
      </c>
      <c r="CD73" s="24"/>
    </row>
    <row r="74" spans="1:82" x14ac:dyDescent="0.25">
      <c r="A74" s="107" t="s">
        <v>1984</v>
      </c>
      <c r="B74" s="125" t="s">
        <v>3013</v>
      </c>
      <c r="C74" s="107" t="s">
        <v>1845</v>
      </c>
      <c r="E74" s="26" t="str">
        <f>IFERROR(IF(VLOOKUP(Table25[[#This Row],[Contract No.]],Table3[#All],3,FALSE)="","No","Yes"),"")</f>
        <v>Yes</v>
      </c>
      <c r="F74" s="26" t="str">
        <f>IFERROR(VLOOKUP(Table25[[#This Row],[Contract No.]],Table3[#All],3,FALSE),"")</f>
        <v>NASPO</v>
      </c>
      <c r="G74" s="26" t="str">
        <f>IFERROR(IF(Table25[[#This Row],[Cooperative Purchase
(Yes/No)]]="Yes","Yes",IF(VLOOKUP(Table25[[#This Row],[Contract No.]],Table3[#All],1,FALSE)=Table25[[#This Row],[Contract No.]],"Yes","No")),"No")</f>
        <v>Yes</v>
      </c>
      <c r="H74" s="51">
        <f>IFERROR(VLOOKUP(Table25[[#This Row],[Contract No.]],Table3[#All],4,FALSE),"")</f>
        <v>44926</v>
      </c>
      <c r="I74" s="28">
        <f>IFERROR(IF(AND(MONTH(Table25[[#This Row],[Contract Start Date]])&gt;6,MONTH(Table25[[#This Row],[Contract Start Date]])&lt;=12),YEAR(Table25[[#This Row],[Contract Start Date]])+1,YEAR(Table25[[#This Row],[Contract Start Date]])),"")</f>
        <v>2023</v>
      </c>
      <c r="J74" s="108">
        <f>Table25[[#This Row],[FY Formula start]]</f>
        <v>2023</v>
      </c>
      <c r="K74" s="59" t="str">
        <f>"FY"&amp;" "&amp;Table25[[#This Row],[Year Start]]</f>
        <v>FY 2023</v>
      </c>
      <c r="L74" s="109">
        <f>IFERROR(VLOOKUP(Table25[[#This Row],[Contract No.]],Table3[#All],5,FALSE),"")</f>
        <v>46501</v>
      </c>
      <c r="M74" s="110">
        <f>IFERROR(IF(Table25[[#This Row],[Contract End Date]]="99/99/9999","No End",IF(AND(MONTH(Table25[[#This Row],[Contract End Date]])&gt;6,MONTH(Table25[[#This Row],[Contract End Date]])&lt;=12),YEAR(Table25[[#This Row],[Contract End Date]])+1,YEAR(Table25[[#This Row],[Contract End Date]]))),"")</f>
        <v>2027</v>
      </c>
      <c r="N74" s="111">
        <f>Table25[[#This Row],[FY Formula end]]</f>
        <v>2027</v>
      </c>
      <c r="O74" s="59" t="str">
        <f>IF(Table25[[#This Row],[Year End]]="No End","No End","FY"&amp;" "&amp;Table25[[#This Row],[Year End]])</f>
        <v>FY 2027</v>
      </c>
      <c r="P74" s="27"/>
      <c r="Q74" s="126">
        <f>_xlfn.IFNA(IF($B74="","",VLOOKUP($B74,'SWC Towers'!$A:$Q,$Q$2,FALSE)),"")</f>
        <v>0.3</v>
      </c>
      <c r="R74" s="106" t="str">
        <f>_xlfn.IFNA(IF($B74="","",VLOOKUP($B74,'SWC Towers'!$A:$Q,$R$2,FALSE)),"")</f>
        <v/>
      </c>
      <c r="S74" s="106">
        <f>_xlfn.IFNA(IF($B74="","",VLOOKUP($B74,'SWC Towers'!$A:$Q,$S$2,FALSE)),"")</f>
        <v>0.1</v>
      </c>
      <c r="T74" s="106" t="str">
        <f>_xlfn.IFNA(IF($B74="","",VLOOKUP($B74,'SWC Towers'!$A:$Q,$T$2,FALSE)),"")</f>
        <v/>
      </c>
      <c r="U74" s="104">
        <f>_xlfn.IFNA(IF($B74="","",VLOOKUP($B74,'SWC Towers'!$A:$Q,$U$2,FALSE)),"")</f>
        <v>0.6</v>
      </c>
      <c r="V74" s="104" t="str">
        <f>_xlfn.IFNA(IF($B74="","",VLOOKUP($B74,'SWC Towers'!$A:$Q,$V$2,FALSE)),"")</f>
        <v/>
      </c>
      <c r="W74" s="104" t="str">
        <f>_xlfn.IFNA(IF($B74="","",VLOOKUP($B74,'SWC Towers'!$A:$Q,$W$2,FALSE)),"")</f>
        <v/>
      </c>
      <c r="X74" s="104" t="str">
        <f>_xlfn.IFNA(IF($B74="","",VLOOKUP($B74,'SWC Towers'!$A:$Q,$X$2,FALSE)),"")</f>
        <v/>
      </c>
      <c r="Y74" s="104" t="str">
        <f>_xlfn.IFNA(IF($B74="","",VLOOKUP($B74,'SWC Towers'!$A:$Q,$Y$2,FALSE)),"")</f>
        <v/>
      </c>
      <c r="Z74" s="104" t="str">
        <f>_xlfn.IFNA(IF($B74="","",VLOOKUP($B74,'SWC Towers'!$A:$Q,$Z$2,FALSE)),"")</f>
        <v/>
      </c>
      <c r="AA74" s="104" t="str">
        <f>_xlfn.IFNA(IF($B74="","",VLOOKUP($B74,'SWC Towers'!$A:$Q,$AA$2,FALSE)),"")</f>
        <v/>
      </c>
      <c r="AB74" s="106" t="str">
        <f>_xlfn.IFNA(IF($B74="","",VLOOKUP($B74,'SWC Towers'!$A:$Q,$AB$2,FALSE)),"")</f>
        <v/>
      </c>
      <c r="AC74" s="127">
        <f>SUM(Table25[[#This Row],[IT Tower: Application]:[Other/Non-IT ]])</f>
        <v>1</v>
      </c>
      <c r="AD74" s="128"/>
      <c r="AE74" s="128"/>
      <c r="AF74" s="128"/>
      <c r="AG74" s="128"/>
      <c r="AH74" s="128"/>
      <c r="AI74" s="128"/>
      <c r="AJ74" s="128"/>
      <c r="AK74" s="128"/>
      <c r="AL74" s="128"/>
      <c r="AM74" s="128"/>
      <c r="AN74" s="128"/>
      <c r="AO74" s="128"/>
      <c r="AP74" s="128"/>
      <c r="AQ74" s="128"/>
      <c r="AR74" s="128"/>
      <c r="AS74" s="128"/>
      <c r="AT74" s="128"/>
      <c r="AU74" s="128"/>
      <c r="AV74" s="128"/>
      <c r="AW74" s="128"/>
      <c r="AX74" s="128"/>
      <c r="AY74" s="128"/>
      <c r="AZ74" s="128"/>
      <c r="BA74" s="128"/>
      <c r="BB74" s="128">
        <v>0</v>
      </c>
      <c r="BC74" s="128">
        <v>3035</v>
      </c>
      <c r="BD74" s="128"/>
      <c r="BE74" s="128"/>
      <c r="BF74" s="128"/>
      <c r="BG74" s="128"/>
      <c r="BH74" s="128"/>
      <c r="BI74" s="128"/>
      <c r="BJ74" s="128"/>
      <c r="BK74" s="128"/>
      <c r="BL74" s="128"/>
      <c r="BM74" s="128"/>
      <c r="BN74" s="128"/>
      <c r="BO74" s="128"/>
      <c r="BP74" s="128"/>
      <c r="BQ74" s="128"/>
      <c r="BR74" s="128"/>
      <c r="BS74" s="128"/>
      <c r="BT74" s="128"/>
      <c r="BU74" s="128"/>
      <c r="BV74" s="128"/>
      <c r="BW74" s="128"/>
      <c r="BX74" s="128"/>
      <c r="BY74" s="128"/>
      <c r="BZ74" s="128"/>
      <c r="CA74" s="128"/>
      <c r="CB74" s="128"/>
      <c r="CC74" s="129">
        <f>SUM(Table25[[#This Row],[Contract Amount FY00]:[Contract Amount FY50]])</f>
        <v>3035</v>
      </c>
      <c r="CD74" s="24"/>
    </row>
    <row r="75" spans="1:82" x14ac:dyDescent="0.25">
      <c r="A75" s="107" t="s">
        <v>1984</v>
      </c>
      <c r="B75" s="125" t="s">
        <v>3013</v>
      </c>
      <c r="C75" s="107" t="s">
        <v>279</v>
      </c>
      <c r="E75" s="26" t="str">
        <f>IFERROR(IF(VLOOKUP(Table25[[#This Row],[Contract No.]],Table3[#All],3,FALSE)="","No","Yes"),"")</f>
        <v>Yes</v>
      </c>
      <c r="F75" s="26" t="str">
        <f>IFERROR(VLOOKUP(Table25[[#This Row],[Contract No.]],Table3[#All],3,FALSE),"")</f>
        <v>NASPO</v>
      </c>
      <c r="G75" s="26" t="str">
        <f>IFERROR(IF(Table25[[#This Row],[Cooperative Purchase
(Yes/No)]]="Yes","Yes",IF(VLOOKUP(Table25[[#This Row],[Contract No.]],Table3[#All],1,FALSE)=Table25[[#This Row],[Contract No.]],"Yes","No")),"No")</f>
        <v>Yes</v>
      </c>
      <c r="H75" s="51">
        <f>IFERROR(VLOOKUP(Table25[[#This Row],[Contract No.]],Table3[#All],4,FALSE),"")</f>
        <v>44926</v>
      </c>
      <c r="I75" s="28">
        <f>IFERROR(IF(AND(MONTH(Table25[[#This Row],[Contract Start Date]])&gt;6,MONTH(Table25[[#This Row],[Contract Start Date]])&lt;=12),YEAR(Table25[[#This Row],[Contract Start Date]])+1,YEAR(Table25[[#This Row],[Contract Start Date]])),"")</f>
        <v>2023</v>
      </c>
      <c r="J75" s="108">
        <f>Table25[[#This Row],[FY Formula start]]</f>
        <v>2023</v>
      </c>
      <c r="K75" s="59" t="str">
        <f>"FY"&amp;" "&amp;Table25[[#This Row],[Year Start]]</f>
        <v>FY 2023</v>
      </c>
      <c r="L75" s="109">
        <f>IFERROR(VLOOKUP(Table25[[#This Row],[Contract No.]],Table3[#All],5,FALSE),"")</f>
        <v>46501</v>
      </c>
      <c r="M75" s="110">
        <f>IFERROR(IF(Table25[[#This Row],[Contract End Date]]="99/99/9999","No End",IF(AND(MONTH(Table25[[#This Row],[Contract End Date]])&gt;6,MONTH(Table25[[#This Row],[Contract End Date]])&lt;=12),YEAR(Table25[[#This Row],[Contract End Date]])+1,YEAR(Table25[[#This Row],[Contract End Date]]))),"")</f>
        <v>2027</v>
      </c>
      <c r="N75" s="111">
        <f>Table25[[#This Row],[FY Formula end]]</f>
        <v>2027</v>
      </c>
      <c r="O75" s="59" t="str">
        <f>IF(Table25[[#This Row],[Year End]]="No End","No End","FY"&amp;" "&amp;Table25[[#This Row],[Year End]])</f>
        <v>FY 2027</v>
      </c>
      <c r="P75" s="27"/>
      <c r="Q75" s="126">
        <f>_xlfn.IFNA(IF($B75="","",VLOOKUP($B75,'SWC Towers'!$A:$Q,$Q$2,FALSE)),"")</f>
        <v>0.3</v>
      </c>
      <c r="R75" s="106" t="str">
        <f>_xlfn.IFNA(IF($B75="","",VLOOKUP($B75,'SWC Towers'!$A:$Q,$R$2,FALSE)),"")</f>
        <v/>
      </c>
      <c r="S75" s="106">
        <f>_xlfn.IFNA(IF($B75="","",VLOOKUP($B75,'SWC Towers'!$A:$Q,$S$2,FALSE)),"")</f>
        <v>0.1</v>
      </c>
      <c r="T75" s="106" t="str">
        <f>_xlfn.IFNA(IF($B75="","",VLOOKUP($B75,'SWC Towers'!$A:$Q,$T$2,FALSE)),"")</f>
        <v/>
      </c>
      <c r="U75" s="104">
        <f>_xlfn.IFNA(IF($B75="","",VLOOKUP($B75,'SWC Towers'!$A:$Q,$U$2,FALSE)),"")</f>
        <v>0.6</v>
      </c>
      <c r="V75" s="104" t="str">
        <f>_xlfn.IFNA(IF($B75="","",VLOOKUP($B75,'SWC Towers'!$A:$Q,$V$2,FALSE)),"")</f>
        <v/>
      </c>
      <c r="W75" s="104" t="str">
        <f>_xlfn.IFNA(IF($B75="","",VLOOKUP($B75,'SWC Towers'!$A:$Q,$W$2,FALSE)),"")</f>
        <v/>
      </c>
      <c r="X75" s="104" t="str">
        <f>_xlfn.IFNA(IF($B75="","",VLOOKUP($B75,'SWC Towers'!$A:$Q,$X$2,FALSE)),"")</f>
        <v/>
      </c>
      <c r="Y75" s="104" t="str">
        <f>_xlfn.IFNA(IF($B75="","",VLOOKUP($B75,'SWC Towers'!$A:$Q,$Y$2,FALSE)),"")</f>
        <v/>
      </c>
      <c r="Z75" s="104" t="str">
        <f>_xlfn.IFNA(IF($B75="","",VLOOKUP($B75,'SWC Towers'!$A:$Q,$Z$2,FALSE)),"")</f>
        <v/>
      </c>
      <c r="AA75" s="104" t="str">
        <f>_xlfn.IFNA(IF($B75="","",VLOOKUP($B75,'SWC Towers'!$A:$Q,$AA$2,FALSE)),"")</f>
        <v/>
      </c>
      <c r="AB75" s="106" t="str">
        <f>_xlfn.IFNA(IF($B75="","",VLOOKUP($B75,'SWC Towers'!$A:$Q,$AB$2,FALSE)),"")</f>
        <v/>
      </c>
      <c r="AC75" s="127">
        <f>SUM(Table25[[#This Row],[IT Tower: Application]:[Other/Non-IT ]])</f>
        <v>1</v>
      </c>
      <c r="AD75" s="128"/>
      <c r="AE75" s="128"/>
      <c r="AF75" s="128"/>
      <c r="AG75" s="128"/>
      <c r="AH75" s="128"/>
      <c r="AI75" s="128"/>
      <c r="AJ75" s="128"/>
      <c r="AK75" s="128"/>
      <c r="AL75" s="128"/>
      <c r="AM75" s="128"/>
      <c r="AN75" s="128"/>
      <c r="AO75" s="128"/>
      <c r="AP75" s="128"/>
      <c r="AQ75" s="128"/>
      <c r="AR75" s="128"/>
      <c r="AS75" s="128"/>
      <c r="AT75" s="128"/>
      <c r="AU75" s="128"/>
      <c r="AV75" s="128"/>
      <c r="AW75" s="128"/>
      <c r="AX75" s="128"/>
      <c r="AY75" s="128"/>
      <c r="AZ75" s="128"/>
      <c r="BA75" s="128">
        <v>2273</v>
      </c>
      <c r="BB75" s="128">
        <v>17920</v>
      </c>
      <c r="BC75" s="128">
        <v>12198</v>
      </c>
      <c r="BD75" s="128"/>
      <c r="BE75" s="128"/>
      <c r="BF75" s="128"/>
      <c r="BG75" s="128"/>
      <c r="BH75" s="128"/>
      <c r="BI75" s="128"/>
      <c r="BJ75" s="128"/>
      <c r="BK75" s="128"/>
      <c r="BL75" s="128"/>
      <c r="BM75" s="128"/>
      <c r="BN75" s="128"/>
      <c r="BO75" s="128"/>
      <c r="BP75" s="128"/>
      <c r="BQ75" s="128"/>
      <c r="BR75" s="128"/>
      <c r="BS75" s="128"/>
      <c r="BT75" s="128"/>
      <c r="BU75" s="128"/>
      <c r="BV75" s="128"/>
      <c r="BW75" s="128"/>
      <c r="BX75" s="128"/>
      <c r="BY75" s="128"/>
      <c r="BZ75" s="128"/>
      <c r="CA75" s="128"/>
      <c r="CB75" s="128"/>
      <c r="CC75" s="129">
        <f>SUM(Table25[[#This Row],[Contract Amount FY00]:[Contract Amount FY50]])</f>
        <v>32391</v>
      </c>
      <c r="CD75" s="24"/>
    </row>
    <row r="76" spans="1:82" x14ac:dyDescent="0.25">
      <c r="A76" s="107" t="s">
        <v>1985</v>
      </c>
      <c r="B76" s="125" t="s">
        <v>533</v>
      </c>
      <c r="C76" s="107" t="s">
        <v>3187</v>
      </c>
      <c r="E76" s="26" t="str">
        <f>IFERROR(IF(VLOOKUP(Table25[[#This Row],[Contract No.]],Table3[#All],3,FALSE)="","No","Yes"),"")</f>
        <v>No</v>
      </c>
      <c r="F76" s="26" t="str">
        <f>IFERROR(VLOOKUP(Table25[[#This Row],[Contract No.]],Table3[#All],3,FALSE),"")</f>
        <v/>
      </c>
      <c r="G76" s="26" t="str">
        <f>IFERROR(IF(Table25[[#This Row],[Cooperative Purchase
(Yes/No)]]="Yes","Yes",IF(VLOOKUP(Table25[[#This Row],[Contract No.]],Table3[#All],1,FALSE)=Table25[[#This Row],[Contract No.]],"Yes","No")),"No")</f>
        <v>Yes</v>
      </c>
      <c r="H76" s="51">
        <f>IFERROR(VLOOKUP(Table25[[#This Row],[Contract No.]],Table3[#All],4,FALSE),"")</f>
        <v>43556</v>
      </c>
      <c r="I76" s="28">
        <f>IFERROR(IF(AND(MONTH(Table25[[#This Row],[Contract Start Date]])&gt;6,MONTH(Table25[[#This Row],[Contract Start Date]])&lt;=12),YEAR(Table25[[#This Row],[Contract Start Date]])+1,YEAR(Table25[[#This Row],[Contract Start Date]])),"")</f>
        <v>2019</v>
      </c>
      <c r="J76" s="108">
        <f>Table25[[#This Row],[FY Formula start]]</f>
        <v>2019</v>
      </c>
      <c r="K76" s="59" t="str">
        <f>"FY"&amp;" "&amp;Table25[[#This Row],[Year Start]]</f>
        <v>FY 2019</v>
      </c>
      <c r="L76" s="109">
        <f>IFERROR(VLOOKUP(Table25[[#This Row],[Contract No.]],Table3[#All],5,FALSE),"")</f>
        <v>45747</v>
      </c>
      <c r="M76" s="110">
        <f>IFERROR(IF(Table25[[#This Row],[Contract End Date]]="99/99/9999","No End",IF(AND(MONTH(Table25[[#This Row],[Contract End Date]])&gt;6,MONTH(Table25[[#This Row],[Contract End Date]])&lt;=12),YEAR(Table25[[#This Row],[Contract End Date]])+1,YEAR(Table25[[#This Row],[Contract End Date]]))),"")</f>
        <v>2025</v>
      </c>
      <c r="N76" s="111">
        <f>Table25[[#This Row],[FY Formula end]]</f>
        <v>2025</v>
      </c>
      <c r="O76" s="59" t="str">
        <f>IF(Table25[[#This Row],[Year End]]="No End","No End","FY"&amp;" "&amp;Table25[[#This Row],[Year End]])</f>
        <v>FY 2025</v>
      </c>
      <c r="P76" s="27"/>
      <c r="Q76" s="126">
        <f>_xlfn.IFNA(IF($B76="","",VLOOKUP($B76,'SWC Towers'!$A:$Q,$Q$2,FALSE)),"")</f>
        <v>0.2</v>
      </c>
      <c r="R76" s="106">
        <f>_xlfn.IFNA(IF($B76="","",VLOOKUP($B76,'SWC Towers'!$A:$Q,$R$2,FALSE)),"")</f>
        <v>0.2</v>
      </c>
      <c r="S76" s="106" t="str">
        <f>_xlfn.IFNA(IF($B76="","",VLOOKUP($B76,'SWC Towers'!$A:$Q,$S$2,FALSE)),"")</f>
        <v/>
      </c>
      <c r="T76" s="106" t="str">
        <f>_xlfn.IFNA(IF($B76="","",VLOOKUP($B76,'SWC Towers'!$A:$Q,$T$2,FALSE)),"")</f>
        <v/>
      </c>
      <c r="U76" s="104">
        <f>_xlfn.IFNA(IF($B76="","",VLOOKUP($B76,'SWC Towers'!$A:$Q,$U$2,FALSE)),"")</f>
        <v>0.2</v>
      </c>
      <c r="V76" s="104" t="str">
        <f>_xlfn.IFNA(IF($B76="","",VLOOKUP($B76,'SWC Towers'!$A:$Q,$V$2,FALSE)),"")</f>
        <v/>
      </c>
      <c r="W76" s="104">
        <f>_xlfn.IFNA(IF($B76="","",VLOOKUP($B76,'SWC Towers'!$A:$Q,$W$2,FALSE)),"")</f>
        <v>0.2</v>
      </c>
      <c r="X76" s="104" t="str">
        <f>_xlfn.IFNA(IF($B76="","",VLOOKUP($B76,'SWC Towers'!$A:$Q,$X$2,FALSE)),"")</f>
        <v/>
      </c>
      <c r="Y76" s="104" t="str">
        <f>_xlfn.IFNA(IF($B76="","",VLOOKUP($B76,'SWC Towers'!$A:$Q,$Y$2,FALSE)),"")</f>
        <v/>
      </c>
      <c r="Z76" s="104" t="str">
        <f>_xlfn.IFNA(IF($B76="","",VLOOKUP($B76,'SWC Towers'!$A:$Q,$Z$2,FALSE)),"")</f>
        <v/>
      </c>
      <c r="AA76" s="104">
        <f>_xlfn.IFNA(IF($B76="","",VLOOKUP($B76,'SWC Towers'!$A:$Q,$AA$2,FALSE)),"")</f>
        <v>0.2</v>
      </c>
      <c r="AB76" s="106" t="str">
        <f>_xlfn.IFNA(IF($B76="","",VLOOKUP($B76,'SWC Towers'!$A:$Q,$AB$2,FALSE)),"")</f>
        <v/>
      </c>
      <c r="AC76" s="127">
        <f>SUM(Table25[[#This Row],[IT Tower: Application]:[Other/Non-IT ]])</f>
        <v>1</v>
      </c>
      <c r="AD76" s="128"/>
      <c r="AE76" s="128"/>
      <c r="AF76" s="128"/>
      <c r="AG76" s="128"/>
      <c r="AH76" s="128"/>
      <c r="AI76" s="128"/>
      <c r="AJ76" s="128"/>
      <c r="AK76" s="128"/>
      <c r="AL76" s="128"/>
      <c r="AM76" s="128"/>
      <c r="AN76" s="128"/>
      <c r="AO76" s="128"/>
      <c r="AP76" s="128"/>
      <c r="AQ76" s="128"/>
      <c r="AR76" s="128"/>
      <c r="AS76" s="128"/>
      <c r="AT76" s="128"/>
      <c r="AU76" s="128"/>
      <c r="AV76" s="128"/>
      <c r="AW76" s="128"/>
      <c r="AX76" s="128"/>
      <c r="AY76" s="128"/>
      <c r="AZ76" s="128"/>
      <c r="BA76" s="128">
        <v>18184</v>
      </c>
      <c r="BB76" s="128">
        <v>5836</v>
      </c>
      <c r="BC76" s="128"/>
      <c r="BD76" s="128"/>
      <c r="BE76" s="128"/>
      <c r="BF76" s="128"/>
      <c r="BG76" s="128"/>
      <c r="BH76" s="128"/>
      <c r="BI76" s="128"/>
      <c r="BJ76" s="128"/>
      <c r="BK76" s="128"/>
      <c r="BL76" s="128"/>
      <c r="BM76" s="128"/>
      <c r="BN76" s="128"/>
      <c r="BO76" s="128"/>
      <c r="BP76" s="128"/>
      <c r="BQ76" s="128"/>
      <c r="BR76" s="128"/>
      <c r="BS76" s="128"/>
      <c r="BT76" s="128"/>
      <c r="BU76" s="128"/>
      <c r="BV76" s="128"/>
      <c r="BW76" s="128"/>
      <c r="BX76" s="128"/>
      <c r="BY76" s="128"/>
      <c r="BZ76" s="128"/>
      <c r="CA76" s="128"/>
      <c r="CB76" s="128"/>
      <c r="CC76" s="129">
        <f>SUM(Table25[[#This Row],[Contract Amount FY00]:[Contract Amount FY50]])</f>
        <v>24020</v>
      </c>
      <c r="CD76" s="24"/>
    </row>
    <row r="77" spans="1:82" x14ac:dyDescent="0.25">
      <c r="A77" s="107" t="s">
        <v>1985</v>
      </c>
      <c r="B77" s="125" t="s">
        <v>705</v>
      </c>
      <c r="C77" s="107" t="s">
        <v>1777</v>
      </c>
      <c r="E77" s="26" t="str">
        <f>IFERROR(IF(VLOOKUP(Table25[[#This Row],[Contract No.]],Table3[#All],3,FALSE)="","No","Yes"),"")</f>
        <v>Yes</v>
      </c>
      <c r="F77" s="26" t="str">
        <f>IFERROR(VLOOKUP(Table25[[#This Row],[Contract No.]],Table3[#All],3,FALSE),"")</f>
        <v>NASPO</v>
      </c>
      <c r="G77" s="26" t="str">
        <f>IFERROR(IF(Table25[[#This Row],[Cooperative Purchase
(Yes/No)]]="Yes","Yes",IF(VLOOKUP(Table25[[#This Row],[Contract No.]],Table3[#All],1,FALSE)=Table25[[#This Row],[Contract No.]],"Yes","No")),"No")</f>
        <v>Yes</v>
      </c>
      <c r="H77" s="51">
        <f>IFERROR(VLOOKUP(Table25[[#This Row],[Contract No.]],Table3[#All],4,FALSE),"")</f>
        <v>43647</v>
      </c>
      <c r="I77" s="28">
        <f>IFERROR(IF(AND(MONTH(Table25[[#This Row],[Contract Start Date]])&gt;6,MONTH(Table25[[#This Row],[Contract Start Date]])&lt;=12),YEAR(Table25[[#This Row],[Contract Start Date]])+1,YEAR(Table25[[#This Row],[Contract Start Date]])),"")</f>
        <v>2020</v>
      </c>
      <c r="J77" s="108">
        <f>Table25[[#This Row],[FY Formula start]]</f>
        <v>2020</v>
      </c>
      <c r="K77" s="59" t="str">
        <f>"FY"&amp;" "&amp;Table25[[#This Row],[Year Start]]</f>
        <v>FY 2020</v>
      </c>
      <c r="L77" s="109">
        <f>IFERROR(VLOOKUP(Table25[[#This Row],[Contract No.]],Table3[#All],5,FALSE),"")</f>
        <v>47360</v>
      </c>
      <c r="M77" s="110">
        <f>IFERROR(IF(Table25[[#This Row],[Contract End Date]]="99/99/9999","No End",IF(AND(MONTH(Table25[[#This Row],[Contract End Date]])&gt;6,MONTH(Table25[[#This Row],[Contract End Date]])&lt;=12),YEAR(Table25[[#This Row],[Contract End Date]])+1,YEAR(Table25[[#This Row],[Contract End Date]]))),"")</f>
        <v>2030</v>
      </c>
      <c r="N77" s="111">
        <f>Table25[[#This Row],[FY Formula end]]</f>
        <v>2030</v>
      </c>
      <c r="O77" s="59" t="str">
        <f>IF(Table25[[#This Row],[Year End]]="No End","No End","FY"&amp;" "&amp;Table25[[#This Row],[Year End]])</f>
        <v>FY 2030</v>
      </c>
      <c r="P77" s="27"/>
      <c r="Q77" s="126">
        <f>_xlfn.IFNA(IF($B77="","",VLOOKUP($B77,'SWC Towers'!$A:$Q,$Q$2,FALSE)),"")</f>
        <v>0.2</v>
      </c>
      <c r="R77" s="106" t="str">
        <f>_xlfn.IFNA(IF($B77="","",VLOOKUP($B77,'SWC Towers'!$A:$Q,$R$2,FALSE)),"")</f>
        <v/>
      </c>
      <c r="S77" s="106" t="str">
        <f>_xlfn.IFNA(IF($B77="","",VLOOKUP($B77,'SWC Towers'!$A:$Q,$S$2,FALSE)),"")</f>
        <v/>
      </c>
      <c r="T77" s="106" t="str">
        <f>_xlfn.IFNA(IF($B77="","",VLOOKUP($B77,'SWC Towers'!$A:$Q,$T$2,FALSE)),"")</f>
        <v/>
      </c>
      <c r="U77" s="104">
        <f>_xlfn.IFNA(IF($B77="","",VLOOKUP($B77,'SWC Towers'!$A:$Q,$U$2,FALSE)),"")</f>
        <v>0.4</v>
      </c>
      <c r="V77" s="104" t="str">
        <f>_xlfn.IFNA(IF($B77="","",VLOOKUP($B77,'SWC Towers'!$A:$Q,$V$2,FALSE)),"")</f>
        <v/>
      </c>
      <c r="W77" s="104">
        <f>_xlfn.IFNA(IF($B77="","",VLOOKUP($B77,'SWC Towers'!$A:$Q,$W$2,FALSE)),"")</f>
        <v>0.4</v>
      </c>
      <c r="X77" s="104" t="str">
        <f>_xlfn.IFNA(IF($B77="","",VLOOKUP($B77,'SWC Towers'!$A:$Q,$X$2,FALSE)),"")</f>
        <v/>
      </c>
      <c r="Y77" s="104" t="str">
        <f>_xlfn.IFNA(IF($B77="","",VLOOKUP($B77,'SWC Towers'!$A:$Q,$Y$2,FALSE)),"")</f>
        <v/>
      </c>
      <c r="Z77" s="104" t="str">
        <f>_xlfn.IFNA(IF($B77="","",VLOOKUP($B77,'SWC Towers'!$A:$Q,$Z$2,FALSE)),"")</f>
        <v/>
      </c>
      <c r="AA77" s="104" t="str">
        <f>_xlfn.IFNA(IF($B77="","",VLOOKUP($B77,'SWC Towers'!$A:$Q,$AA$2,FALSE)),"")</f>
        <v/>
      </c>
      <c r="AB77" s="106" t="str">
        <f>_xlfn.IFNA(IF($B77="","",VLOOKUP($B77,'SWC Towers'!$A:$Q,$AB$2,FALSE)),"")</f>
        <v/>
      </c>
      <c r="AC77" s="127">
        <f>SUM(Table25[[#This Row],[IT Tower: Application]:[Other/Non-IT ]])</f>
        <v>1</v>
      </c>
      <c r="AD77" s="128"/>
      <c r="AE77" s="128"/>
      <c r="AF77" s="128"/>
      <c r="AG77" s="128"/>
      <c r="AH77" s="128"/>
      <c r="AI77" s="128"/>
      <c r="AJ77" s="128"/>
      <c r="AK77" s="128"/>
      <c r="AL77" s="128"/>
      <c r="AM77" s="128"/>
      <c r="AN77" s="128"/>
      <c r="AO77" s="128"/>
      <c r="AP77" s="128"/>
      <c r="AQ77" s="128"/>
      <c r="AR77" s="128"/>
      <c r="AS77" s="128"/>
      <c r="AT77" s="128"/>
      <c r="AU77" s="128"/>
      <c r="AV77" s="128"/>
      <c r="AW77" s="128"/>
      <c r="AX77" s="128">
        <v>0</v>
      </c>
      <c r="AY77" s="128">
        <v>146005</v>
      </c>
      <c r="AZ77" s="128">
        <v>79986</v>
      </c>
      <c r="BA77" s="128">
        <v>59661</v>
      </c>
      <c r="BB77" s="128">
        <v>55860</v>
      </c>
      <c r="BC77" s="128">
        <v>48489</v>
      </c>
      <c r="BD77" s="128"/>
      <c r="BE77" s="128"/>
      <c r="BF77" s="128"/>
      <c r="BG77" s="128"/>
      <c r="BH77" s="128"/>
      <c r="BI77" s="128"/>
      <c r="BJ77" s="128"/>
      <c r="BK77" s="128"/>
      <c r="BL77" s="128"/>
      <c r="BM77" s="128"/>
      <c r="BN77" s="128"/>
      <c r="BO77" s="128"/>
      <c r="BP77" s="128"/>
      <c r="BQ77" s="128"/>
      <c r="BR77" s="128"/>
      <c r="BS77" s="128"/>
      <c r="BT77" s="128"/>
      <c r="BU77" s="128"/>
      <c r="BV77" s="128"/>
      <c r="BW77" s="128"/>
      <c r="BX77" s="128"/>
      <c r="BY77" s="128"/>
      <c r="BZ77" s="128"/>
      <c r="CA77" s="128"/>
      <c r="CB77" s="128"/>
      <c r="CC77" s="129">
        <f>SUM(Table25[[#This Row],[Contract Amount FY00]:[Contract Amount FY50]])</f>
        <v>390001</v>
      </c>
      <c r="CD77" s="24"/>
    </row>
    <row r="78" spans="1:82" x14ac:dyDescent="0.25">
      <c r="A78" s="107" t="s">
        <v>1985</v>
      </c>
      <c r="B78" s="125" t="s">
        <v>278</v>
      </c>
      <c r="C78" s="107" t="s">
        <v>3188</v>
      </c>
      <c r="E78" s="26" t="str">
        <f>IFERROR(IF(VLOOKUP(Table25[[#This Row],[Contract No.]],Table3[#All],3,FALSE)="","No","Yes"),"")</f>
        <v>Yes</v>
      </c>
      <c r="F78" s="26" t="str">
        <f>IFERROR(VLOOKUP(Table25[[#This Row],[Contract No.]],Table3[#All],3,FALSE),"")</f>
        <v>NASPO</v>
      </c>
      <c r="G78" s="26" t="str">
        <f>IFERROR(IF(Table25[[#This Row],[Cooperative Purchase
(Yes/No)]]="Yes","Yes",IF(VLOOKUP(Table25[[#This Row],[Contract No.]],Table3[#All],1,FALSE)=Table25[[#This Row],[Contract No.]],"Yes","No")),"No")</f>
        <v>Yes</v>
      </c>
      <c r="H78" s="51">
        <f>IFERROR(VLOOKUP(Table25[[#This Row],[Contract No.]],Table3[#All],4,FALSE),"")</f>
        <v>42917</v>
      </c>
      <c r="I78" s="28">
        <f>IFERROR(IF(AND(MONTH(Table25[[#This Row],[Contract Start Date]])&gt;6,MONTH(Table25[[#This Row],[Contract Start Date]])&lt;=12),YEAR(Table25[[#This Row],[Contract Start Date]])+1,YEAR(Table25[[#This Row],[Contract Start Date]])),"")</f>
        <v>2018</v>
      </c>
      <c r="J78" s="108">
        <f>Table25[[#This Row],[FY Formula start]]</f>
        <v>2018</v>
      </c>
      <c r="K78" s="59" t="str">
        <f>"FY"&amp;" "&amp;Table25[[#This Row],[Year Start]]</f>
        <v>FY 2018</v>
      </c>
      <c r="L78" s="109">
        <f>IFERROR(VLOOKUP(Table25[[#This Row],[Contract No.]],Table3[#All],5,FALSE),"")</f>
        <v>46280</v>
      </c>
      <c r="M78" s="110">
        <f>IFERROR(IF(Table25[[#This Row],[Contract End Date]]="99/99/9999","No End",IF(AND(MONTH(Table25[[#This Row],[Contract End Date]])&gt;6,MONTH(Table25[[#This Row],[Contract End Date]])&lt;=12),YEAR(Table25[[#This Row],[Contract End Date]])+1,YEAR(Table25[[#This Row],[Contract End Date]]))),"")</f>
        <v>2027</v>
      </c>
      <c r="N78" s="111">
        <f>Table25[[#This Row],[FY Formula end]]</f>
        <v>2027</v>
      </c>
      <c r="O78" s="59" t="str">
        <f>IF(Table25[[#This Row],[Year End]]="No End","No End","FY"&amp;" "&amp;Table25[[#This Row],[Year End]])</f>
        <v>FY 2027</v>
      </c>
      <c r="P78" s="27"/>
      <c r="Q78" s="126">
        <f>_xlfn.IFNA(IF($B78="","",VLOOKUP($B78,'SWC Towers'!$A:$Q,$Q$2,FALSE)),"")</f>
        <v>0.4</v>
      </c>
      <c r="R78" s="106" t="str">
        <f>_xlfn.IFNA(IF($B78="","",VLOOKUP($B78,'SWC Towers'!$A:$Q,$R$2,FALSE)),"")</f>
        <v/>
      </c>
      <c r="S78" s="106" t="str">
        <f>_xlfn.IFNA(IF($B78="","",VLOOKUP($B78,'SWC Towers'!$A:$Q,$S$2,FALSE)),"")</f>
        <v/>
      </c>
      <c r="T78" s="106">
        <f>_xlfn.IFNA(IF($B78="","",VLOOKUP($B78,'SWC Towers'!$A:$Q,$T$2,FALSE)),"")</f>
        <v>0.05</v>
      </c>
      <c r="U78" s="104" t="str">
        <f>_xlfn.IFNA(IF($B78="","",VLOOKUP($B78,'SWC Towers'!$A:$Q,$U$2,FALSE)),"")</f>
        <v/>
      </c>
      <c r="V78" s="104" t="str">
        <f>_xlfn.IFNA(IF($B78="","",VLOOKUP($B78,'SWC Towers'!$A:$Q,$V$2,FALSE)),"")</f>
        <v/>
      </c>
      <c r="W78" s="104">
        <f>_xlfn.IFNA(IF($B78="","",VLOOKUP($B78,'SWC Towers'!$A:$Q,$W$2,FALSE)),"")</f>
        <v>0.1</v>
      </c>
      <c r="X78" s="104" t="str">
        <f>_xlfn.IFNA(IF($B78="","",VLOOKUP($B78,'SWC Towers'!$A:$Q,$X$2,FALSE)),"")</f>
        <v/>
      </c>
      <c r="Y78" s="104">
        <f>_xlfn.IFNA(IF($B78="","",VLOOKUP($B78,'SWC Towers'!$A:$Q,$Y$2,FALSE)),"")</f>
        <v>0.05</v>
      </c>
      <c r="Z78" s="104" t="str">
        <f>_xlfn.IFNA(IF($B78="","",VLOOKUP($B78,'SWC Towers'!$A:$Q,$Z$2,FALSE)),"")</f>
        <v/>
      </c>
      <c r="AA78" s="104">
        <f>_xlfn.IFNA(IF($B78="","",VLOOKUP($B78,'SWC Towers'!$A:$Q,$AA$2,FALSE)),"")</f>
        <v>0.4</v>
      </c>
      <c r="AB78" s="106" t="str">
        <f>_xlfn.IFNA(IF($B78="","",VLOOKUP($B78,'SWC Towers'!$A:$Q,$AB$2,FALSE)),"")</f>
        <v/>
      </c>
      <c r="AC78" s="127">
        <f>SUM(Table25[[#This Row],[IT Tower: Application]:[Other/Non-IT ]])</f>
        <v>1</v>
      </c>
      <c r="AD78" s="128"/>
      <c r="AE78" s="128"/>
      <c r="AF78" s="128"/>
      <c r="AG78" s="128"/>
      <c r="AH78" s="128"/>
      <c r="AI78" s="128"/>
      <c r="AJ78" s="128"/>
      <c r="AK78" s="128"/>
      <c r="AL78" s="128"/>
      <c r="AM78" s="128"/>
      <c r="AN78" s="128"/>
      <c r="AO78" s="128"/>
      <c r="AP78" s="128"/>
      <c r="AQ78" s="128"/>
      <c r="AR78" s="128"/>
      <c r="AS78" s="128"/>
      <c r="AT78" s="128"/>
      <c r="AU78" s="128"/>
      <c r="AV78" s="128"/>
      <c r="AW78" s="128"/>
      <c r="AX78" s="128"/>
      <c r="AY78" s="128"/>
      <c r="AZ78" s="128"/>
      <c r="BA78" s="128">
        <v>0</v>
      </c>
      <c r="BB78" s="128">
        <v>6413</v>
      </c>
      <c r="BC78" s="128">
        <v>42750</v>
      </c>
      <c r="BD78" s="128"/>
      <c r="BE78" s="128"/>
      <c r="BF78" s="128"/>
      <c r="BG78" s="128"/>
      <c r="BH78" s="128"/>
      <c r="BI78" s="128"/>
      <c r="BJ78" s="128"/>
      <c r="BK78" s="128"/>
      <c r="BL78" s="128"/>
      <c r="BM78" s="128"/>
      <c r="BN78" s="128"/>
      <c r="BO78" s="128"/>
      <c r="BP78" s="128"/>
      <c r="BQ78" s="128"/>
      <c r="BR78" s="128"/>
      <c r="BS78" s="128"/>
      <c r="BT78" s="128"/>
      <c r="BU78" s="128"/>
      <c r="BV78" s="128"/>
      <c r="BW78" s="128"/>
      <c r="BX78" s="128"/>
      <c r="BY78" s="128"/>
      <c r="BZ78" s="128"/>
      <c r="CA78" s="128"/>
      <c r="CB78" s="128"/>
      <c r="CC78" s="129">
        <f>SUM(Table25[[#This Row],[Contract Amount FY00]:[Contract Amount FY50]])</f>
        <v>49163</v>
      </c>
      <c r="CD78" s="24"/>
    </row>
    <row r="79" spans="1:82" x14ac:dyDescent="0.25">
      <c r="A79" s="107" t="s">
        <v>1985</v>
      </c>
      <c r="B79" s="125" t="s">
        <v>278</v>
      </c>
      <c r="C79" s="107" t="s">
        <v>279</v>
      </c>
      <c r="E79" s="26" t="str">
        <f>IFERROR(IF(VLOOKUP(Table25[[#This Row],[Contract No.]],Table3[#All],3,FALSE)="","No","Yes"),"")</f>
        <v>Yes</v>
      </c>
      <c r="F79" s="26" t="str">
        <f>IFERROR(VLOOKUP(Table25[[#This Row],[Contract No.]],Table3[#All],3,FALSE),"")</f>
        <v>NASPO</v>
      </c>
      <c r="G79" s="26" t="str">
        <f>IFERROR(IF(Table25[[#This Row],[Cooperative Purchase
(Yes/No)]]="Yes","Yes",IF(VLOOKUP(Table25[[#This Row],[Contract No.]],Table3[#All],1,FALSE)=Table25[[#This Row],[Contract No.]],"Yes","No")),"No")</f>
        <v>Yes</v>
      </c>
      <c r="H79" s="51">
        <f>IFERROR(VLOOKUP(Table25[[#This Row],[Contract No.]],Table3[#All],4,FALSE),"")</f>
        <v>42917</v>
      </c>
      <c r="I79" s="28">
        <f>IFERROR(IF(AND(MONTH(Table25[[#This Row],[Contract Start Date]])&gt;6,MONTH(Table25[[#This Row],[Contract Start Date]])&lt;=12),YEAR(Table25[[#This Row],[Contract Start Date]])+1,YEAR(Table25[[#This Row],[Contract Start Date]])),"")</f>
        <v>2018</v>
      </c>
      <c r="J79" s="108">
        <f>Table25[[#This Row],[FY Formula start]]</f>
        <v>2018</v>
      </c>
      <c r="K79" s="59" t="str">
        <f>"FY"&amp;" "&amp;Table25[[#This Row],[Year Start]]</f>
        <v>FY 2018</v>
      </c>
      <c r="L79" s="109">
        <f>IFERROR(VLOOKUP(Table25[[#This Row],[Contract No.]],Table3[#All],5,FALSE),"")</f>
        <v>46280</v>
      </c>
      <c r="M79" s="110">
        <f>IFERROR(IF(Table25[[#This Row],[Contract End Date]]="99/99/9999","No End",IF(AND(MONTH(Table25[[#This Row],[Contract End Date]])&gt;6,MONTH(Table25[[#This Row],[Contract End Date]])&lt;=12),YEAR(Table25[[#This Row],[Contract End Date]])+1,YEAR(Table25[[#This Row],[Contract End Date]]))),"")</f>
        <v>2027</v>
      </c>
      <c r="N79" s="111">
        <f>Table25[[#This Row],[FY Formula end]]</f>
        <v>2027</v>
      </c>
      <c r="O79" s="59" t="str">
        <f>IF(Table25[[#This Row],[Year End]]="No End","No End","FY"&amp;" "&amp;Table25[[#This Row],[Year End]])</f>
        <v>FY 2027</v>
      </c>
      <c r="P79" s="27"/>
      <c r="Q79" s="126">
        <f>_xlfn.IFNA(IF($B79="","",VLOOKUP($B79,'SWC Towers'!$A:$Q,$Q$2,FALSE)),"")</f>
        <v>0.4</v>
      </c>
      <c r="R79" s="106" t="str">
        <f>_xlfn.IFNA(IF($B79="","",VLOOKUP($B79,'SWC Towers'!$A:$Q,$R$2,FALSE)),"")</f>
        <v/>
      </c>
      <c r="S79" s="106" t="str">
        <f>_xlfn.IFNA(IF($B79="","",VLOOKUP($B79,'SWC Towers'!$A:$Q,$S$2,FALSE)),"")</f>
        <v/>
      </c>
      <c r="T79" s="106">
        <f>_xlfn.IFNA(IF($B79="","",VLOOKUP($B79,'SWC Towers'!$A:$Q,$T$2,FALSE)),"")</f>
        <v>0.05</v>
      </c>
      <c r="U79" s="104" t="str">
        <f>_xlfn.IFNA(IF($B79="","",VLOOKUP($B79,'SWC Towers'!$A:$Q,$U$2,FALSE)),"")</f>
        <v/>
      </c>
      <c r="V79" s="104" t="str">
        <f>_xlfn.IFNA(IF($B79="","",VLOOKUP($B79,'SWC Towers'!$A:$Q,$V$2,FALSE)),"")</f>
        <v/>
      </c>
      <c r="W79" s="104">
        <f>_xlfn.IFNA(IF($B79="","",VLOOKUP($B79,'SWC Towers'!$A:$Q,$W$2,FALSE)),"")</f>
        <v>0.1</v>
      </c>
      <c r="X79" s="104" t="str">
        <f>_xlfn.IFNA(IF($B79="","",VLOOKUP($B79,'SWC Towers'!$A:$Q,$X$2,FALSE)),"")</f>
        <v/>
      </c>
      <c r="Y79" s="104">
        <f>_xlfn.IFNA(IF($B79="","",VLOOKUP($B79,'SWC Towers'!$A:$Q,$Y$2,FALSE)),"")</f>
        <v>0.05</v>
      </c>
      <c r="Z79" s="104" t="str">
        <f>_xlfn.IFNA(IF($B79="","",VLOOKUP($B79,'SWC Towers'!$A:$Q,$Z$2,FALSE)),"")</f>
        <v/>
      </c>
      <c r="AA79" s="104">
        <f>_xlfn.IFNA(IF($B79="","",VLOOKUP($B79,'SWC Towers'!$A:$Q,$AA$2,FALSE)),"")</f>
        <v>0.4</v>
      </c>
      <c r="AB79" s="106" t="str">
        <f>_xlfn.IFNA(IF($B79="","",VLOOKUP($B79,'SWC Towers'!$A:$Q,$AB$2,FALSE)),"")</f>
        <v/>
      </c>
      <c r="AC79" s="127">
        <f>SUM(Table25[[#This Row],[IT Tower: Application]:[Other/Non-IT ]])</f>
        <v>1</v>
      </c>
      <c r="AD79" s="128"/>
      <c r="AE79" s="128"/>
      <c r="AF79" s="128"/>
      <c r="AG79" s="128"/>
      <c r="AH79" s="128"/>
      <c r="AI79" s="128"/>
      <c r="AJ79" s="128"/>
      <c r="AK79" s="128"/>
      <c r="AL79" s="128"/>
      <c r="AM79" s="128"/>
      <c r="AN79" s="128"/>
      <c r="AO79" s="128"/>
      <c r="AP79" s="128"/>
      <c r="AQ79" s="128"/>
      <c r="AR79" s="128"/>
      <c r="AS79" s="128"/>
      <c r="AT79" s="128"/>
      <c r="AU79" s="128"/>
      <c r="AV79" s="128"/>
      <c r="AW79" s="128"/>
      <c r="AX79" s="128"/>
      <c r="AY79" s="128"/>
      <c r="AZ79" s="128"/>
      <c r="BA79" s="128">
        <v>27579</v>
      </c>
      <c r="BB79" s="128">
        <v>0</v>
      </c>
      <c r="BC79" s="128">
        <v>31774</v>
      </c>
      <c r="BD79" s="128"/>
      <c r="BE79" s="128"/>
      <c r="BF79" s="128"/>
      <c r="BG79" s="128"/>
      <c r="BH79" s="128"/>
      <c r="BI79" s="128"/>
      <c r="BJ79" s="128"/>
      <c r="BK79" s="128"/>
      <c r="BL79" s="128"/>
      <c r="BM79" s="128"/>
      <c r="BN79" s="128"/>
      <c r="BO79" s="128"/>
      <c r="BP79" s="128"/>
      <c r="BQ79" s="128"/>
      <c r="BR79" s="128"/>
      <c r="BS79" s="128"/>
      <c r="BT79" s="128"/>
      <c r="BU79" s="128"/>
      <c r="BV79" s="128"/>
      <c r="BW79" s="128"/>
      <c r="BX79" s="128"/>
      <c r="BY79" s="128"/>
      <c r="BZ79" s="128"/>
      <c r="CA79" s="128"/>
      <c r="CB79" s="128"/>
      <c r="CC79" s="129">
        <f>SUM(Table25[[#This Row],[Contract Amount FY00]:[Contract Amount FY50]])</f>
        <v>59353</v>
      </c>
      <c r="CD79" s="24"/>
    </row>
    <row r="80" spans="1:82" x14ac:dyDescent="0.25">
      <c r="A80" s="107" t="s">
        <v>1985</v>
      </c>
      <c r="B80" s="125" t="s">
        <v>2057</v>
      </c>
      <c r="C80" s="107" t="s">
        <v>3190</v>
      </c>
      <c r="E80" s="26" t="str">
        <f>IFERROR(IF(VLOOKUP(Table25[[#This Row],[Contract No.]],Table3[#All],3,FALSE)="","No","Yes"),"")</f>
        <v>Yes</v>
      </c>
      <c r="F80" s="26" t="str">
        <f>IFERROR(VLOOKUP(Table25[[#This Row],[Contract No.]],Table3[#All],3,FALSE),"")</f>
        <v>NASPO</v>
      </c>
      <c r="G80" s="26" t="str">
        <f>IFERROR(IF(Table25[[#This Row],[Cooperative Purchase
(Yes/No)]]="Yes","Yes",IF(VLOOKUP(Table25[[#This Row],[Contract No.]],Table3[#All],1,FALSE)=Table25[[#This Row],[Contract No.]],"Yes","No")),"No")</f>
        <v>Yes</v>
      </c>
      <c r="H80" s="51">
        <f>IFERROR(VLOOKUP(Table25[[#This Row],[Contract No.]],Table3[#All],4,FALSE),"")</f>
        <v>43983</v>
      </c>
      <c r="I80" s="28">
        <f>IFERROR(IF(AND(MONTH(Table25[[#This Row],[Contract Start Date]])&gt;6,MONTH(Table25[[#This Row],[Contract Start Date]])&lt;=12),YEAR(Table25[[#This Row],[Contract Start Date]])+1,YEAR(Table25[[#This Row],[Contract Start Date]])),"")</f>
        <v>2020</v>
      </c>
      <c r="J80" s="108">
        <f>Table25[[#This Row],[FY Formula start]]</f>
        <v>2020</v>
      </c>
      <c r="K80" s="59" t="str">
        <f>"FY"&amp;" "&amp;Table25[[#This Row],[Year Start]]</f>
        <v>FY 2020</v>
      </c>
      <c r="L80" s="109">
        <f>IFERROR(VLOOKUP(Table25[[#This Row],[Contract No.]],Table3[#All],5,FALSE),"")</f>
        <v>46295</v>
      </c>
      <c r="M80" s="110">
        <f>IFERROR(IF(Table25[[#This Row],[Contract End Date]]="99/99/9999","No End",IF(AND(MONTH(Table25[[#This Row],[Contract End Date]])&gt;6,MONTH(Table25[[#This Row],[Contract End Date]])&lt;=12),YEAR(Table25[[#This Row],[Contract End Date]])+1,YEAR(Table25[[#This Row],[Contract End Date]]))),"")</f>
        <v>2027</v>
      </c>
      <c r="N80" s="111">
        <f>Table25[[#This Row],[FY Formula end]]</f>
        <v>2027</v>
      </c>
      <c r="O80" s="59" t="str">
        <f>IF(Table25[[#This Row],[Year End]]="No End","No End","FY"&amp;" "&amp;Table25[[#This Row],[Year End]])</f>
        <v>FY 2027</v>
      </c>
      <c r="P80" s="27"/>
      <c r="Q80" s="126">
        <f>_xlfn.IFNA(IF($B80="","",VLOOKUP($B80,'SWC Towers'!$A:$Q,$Q$2,FALSE)),"")</f>
        <v>0.1</v>
      </c>
      <c r="R80" s="106">
        <f>_xlfn.IFNA(IF($B80="","",VLOOKUP($B80,'SWC Towers'!$A:$Q,$R$2,FALSE)),"")</f>
        <v>0.1</v>
      </c>
      <c r="S80" s="106" t="str">
        <f>_xlfn.IFNA(IF($B80="","",VLOOKUP($B80,'SWC Towers'!$A:$Q,$S$2,FALSE)),"")</f>
        <v/>
      </c>
      <c r="T80" s="106" t="str">
        <f>_xlfn.IFNA(IF($B80="","",VLOOKUP($B80,'SWC Towers'!$A:$Q,$T$2,FALSE)),"")</f>
        <v/>
      </c>
      <c r="U80" s="104">
        <f>_xlfn.IFNA(IF($B80="","",VLOOKUP($B80,'SWC Towers'!$A:$Q,$U$2,FALSE)),"")</f>
        <v>0.15</v>
      </c>
      <c r="V80" s="104" t="str">
        <f>_xlfn.IFNA(IF($B80="","",VLOOKUP($B80,'SWC Towers'!$A:$Q,$V$2,FALSE)),"")</f>
        <v/>
      </c>
      <c r="W80" s="104">
        <f>_xlfn.IFNA(IF($B80="","",VLOOKUP($B80,'SWC Towers'!$A:$Q,$W$2,FALSE)),"")</f>
        <v>0.65</v>
      </c>
      <c r="X80" s="104" t="str">
        <f>_xlfn.IFNA(IF($B80="","",VLOOKUP($B80,'SWC Towers'!$A:$Q,$X$2,FALSE)),"")</f>
        <v/>
      </c>
      <c r="Y80" s="104" t="str">
        <f>_xlfn.IFNA(IF($B80="","",VLOOKUP($B80,'SWC Towers'!$A:$Q,$Y$2,FALSE)),"")</f>
        <v/>
      </c>
      <c r="Z80" s="104" t="str">
        <f>_xlfn.IFNA(IF($B80="","",VLOOKUP($B80,'SWC Towers'!$A:$Q,$Z$2,FALSE)),"")</f>
        <v/>
      </c>
      <c r="AA80" s="104" t="str">
        <f>_xlfn.IFNA(IF($B80="","",VLOOKUP($B80,'SWC Towers'!$A:$Q,$AA$2,FALSE)),"")</f>
        <v/>
      </c>
      <c r="AB80" s="106" t="str">
        <f>_xlfn.IFNA(IF($B80="","",VLOOKUP($B80,'SWC Towers'!$A:$Q,$AB$2,FALSE)),"")</f>
        <v/>
      </c>
      <c r="AC80" s="127">
        <f>SUM(Table25[[#This Row],[IT Tower: Application]:[Other/Non-IT ]])</f>
        <v>1</v>
      </c>
      <c r="AD80" s="128"/>
      <c r="AE80" s="128"/>
      <c r="AF80" s="128"/>
      <c r="AG80" s="128"/>
      <c r="AH80" s="128"/>
      <c r="AI80" s="128"/>
      <c r="AJ80" s="128"/>
      <c r="AK80" s="128"/>
      <c r="AL80" s="128"/>
      <c r="AM80" s="128"/>
      <c r="AN80" s="128"/>
      <c r="AO80" s="128"/>
      <c r="AP80" s="128"/>
      <c r="AQ80" s="128"/>
      <c r="AR80" s="128"/>
      <c r="AS80" s="128"/>
      <c r="AT80" s="128"/>
      <c r="AU80" s="128"/>
      <c r="AV80" s="128"/>
      <c r="AW80" s="128"/>
      <c r="AX80" s="128"/>
      <c r="AY80" s="128"/>
      <c r="AZ80" s="128">
        <v>24409</v>
      </c>
      <c r="BA80" s="128">
        <v>32589</v>
      </c>
      <c r="BB80" s="128">
        <v>207725</v>
      </c>
      <c r="BC80" s="128">
        <v>40194</v>
      </c>
      <c r="BD80" s="128"/>
      <c r="BE80" s="128"/>
      <c r="BF80" s="128"/>
      <c r="BG80" s="128"/>
      <c r="BH80" s="128"/>
      <c r="BI80" s="128"/>
      <c r="BJ80" s="128"/>
      <c r="BK80" s="128"/>
      <c r="BL80" s="128"/>
      <c r="BM80" s="128"/>
      <c r="BN80" s="128"/>
      <c r="BO80" s="128"/>
      <c r="BP80" s="128"/>
      <c r="BQ80" s="128"/>
      <c r="BR80" s="128"/>
      <c r="BS80" s="128"/>
      <c r="BT80" s="128"/>
      <c r="BU80" s="128"/>
      <c r="BV80" s="128"/>
      <c r="BW80" s="128"/>
      <c r="BX80" s="128"/>
      <c r="BY80" s="128"/>
      <c r="BZ80" s="128"/>
      <c r="CA80" s="128"/>
      <c r="CB80" s="128"/>
      <c r="CC80" s="129">
        <f>SUM(Table25[[#This Row],[Contract Amount FY00]:[Contract Amount FY50]])</f>
        <v>304917</v>
      </c>
      <c r="CD80" s="24"/>
    </row>
    <row r="81" spans="1:82" x14ac:dyDescent="0.25">
      <c r="A81" s="107" t="s">
        <v>1985</v>
      </c>
      <c r="B81" s="125" t="s">
        <v>3071</v>
      </c>
      <c r="C81" s="107" t="s">
        <v>753</v>
      </c>
      <c r="E81" s="26" t="str">
        <f>IFERROR(IF(VLOOKUP(Table25[[#This Row],[Contract No.]],Table3[#All],3,FALSE)="","No","Yes"),"")</f>
        <v>Yes</v>
      </c>
      <c r="F81" s="26" t="str">
        <f>IFERROR(VLOOKUP(Table25[[#This Row],[Contract No.]],Table3[#All],3,FALSE),"")</f>
        <v>NASPO</v>
      </c>
      <c r="G81" s="26" t="str">
        <f>IFERROR(IF(Table25[[#This Row],[Cooperative Purchase
(Yes/No)]]="Yes","Yes",IF(VLOOKUP(Table25[[#This Row],[Contract No.]],Table3[#All],1,FALSE)=Table25[[#This Row],[Contract No.]],"Yes","No")),"No")</f>
        <v>Yes</v>
      </c>
      <c r="H81" s="51">
        <f>IFERROR(VLOOKUP(Table25[[#This Row],[Contract No.]],Table3[#All],4,FALSE),"")</f>
        <v>45322</v>
      </c>
      <c r="I81" s="28">
        <f>IFERROR(IF(AND(MONTH(Table25[[#This Row],[Contract Start Date]])&gt;6,MONTH(Table25[[#This Row],[Contract Start Date]])&lt;=12),YEAR(Table25[[#This Row],[Contract Start Date]])+1,YEAR(Table25[[#This Row],[Contract Start Date]])),"")</f>
        <v>2024</v>
      </c>
      <c r="J81" s="108">
        <f>Table25[[#This Row],[FY Formula start]]</f>
        <v>2024</v>
      </c>
      <c r="K81" s="59" t="str">
        <f>"FY"&amp;" "&amp;Table25[[#This Row],[Year Start]]</f>
        <v>FY 2024</v>
      </c>
      <c r="L81" s="109">
        <f>IFERROR(VLOOKUP(Table25[[#This Row],[Contract No.]],Table3[#All],5,FALSE),"")</f>
        <v>46934</v>
      </c>
      <c r="M81" s="110">
        <f>IFERROR(IF(Table25[[#This Row],[Contract End Date]]="99/99/9999","No End",IF(AND(MONTH(Table25[[#This Row],[Contract End Date]])&gt;6,MONTH(Table25[[#This Row],[Contract End Date]])&lt;=12),YEAR(Table25[[#This Row],[Contract End Date]])+1,YEAR(Table25[[#This Row],[Contract End Date]]))),"")</f>
        <v>2028</v>
      </c>
      <c r="N81" s="111">
        <f>Table25[[#This Row],[FY Formula end]]</f>
        <v>2028</v>
      </c>
      <c r="O81" s="59" t="str">
        <f>IF(Table25[[#This Row],[Year End]]="No End","No End","FY"&amp;" "&amp;Table25[[#This Row],[Year End]])</f>
        <v>FY 2028</v>
      </c>
      <c r="P81" s="27"/>
      <c r="Q81" s="126" t="str">
        <f>_xlfn.IFNA(IF($B81="","",VLOOKUP($B81,'SWC Towers'!$A:$Q,$Q$2,FALSE)),"")</f>
        <v/>
      </c>
      <c r="R81" s="106">
        <f>_xlfn.IFNA(IF($B81="","",VLOOKUP($B81,'SWC Towers'!$A:$Q,$R$2,FALSE)),"")</f>
        <v>0.2</v>
      </c>
      <c r="S81" s="106" t="str">
        <f>_xlfn.IFNA(IF($B81="","",VLOOKUP($B81,'SWC Towers'!$A:$Q,$S$2,FALSE)),"")</f>
        <v/>
      </c>
      <c r="T81" s="106" t="str">
        <f>_xlfn.IFNA(IF($B81="","",VLOOKUP($B81,'SWC Towers'!$A:$Q,$T$2,FALSE)),"")</f>
        <v/>
      </c>
      <c r="U81" s="104">
        <f>_xlfn.IFNA(IF($B81="","",VLOOKUP($B81,'SWC Towers'!$A:$Q,$U$2,FALSE)),"")</f>
        <v>0.6</v>
      </c>
      <c r="V81" s="104" t="str">
        <f>_xlfn.IFNA(IF($B81="","",VLOOKUP($B81,'SWC Towers'!$A:$Q,$V$2,FALSE)),"")</f>
        <v/>
      </c>
      <c r="W81" s="104" t="str">
        <f>_xlfn.IFNA(IF($B81="","",VLOOKUP($B81,'SWC Towers'!$A:$Q,$W$2,FALSE)),"")</f>
        <v/>
      </c>
      <c r="X81" s="104" t="str">
        <f>_xlfn.IFNA(IF($B81="","",VLOOKUP($B81,'SWC Towers'!$A:$Q,$X$2,FALSE)),"")</f>
        <v/>
      </c>
      <c r="Y81" s="104" t="str">
        <f>_xlfn.IFNA(IF($B81="","",VLOOKUP($B81,'SWC Towers'!$A:$Q,$Y$2,FALSE)),"")</f>
        <v/>
      </c>
      <c r="Z81" s="104" t="str">
        <f>_xlfn.IFNA(IF($B81="","",VLOOKUP($B81,'SWC Towers'!$A:$Q,$Z$2,FALSE)),"")</f>
        <v/>
      </c>
      <c r="AA81" s="104">
        <f>_xlfn.IFNA(IF($B81="","",VLOOKUP($B81,'SWC Towers'!$A:$Q,$AA$2,FALSE)),"")</f>
        <v>0.2</v>
      </c>
      <c r="AB81" s="106" t="str">
        <f>_xlfn.IFNA(IF($B81="","",VLOOKUP($B81,'SWC Towers'!$A:$Q,$AB$2,FALSE)),"")</f>
        <v/>
      </c>
      <c r="AC81" s="127">
        <f>SUM(Table25[[#This Row],[IT Tower: Application]:[Other/Non-IT ]])</f>
        <v>1</v>
      </c>
      <c r="AD81" s="128"/>
      <c r="AE81" s="128"/>
      <c r="AF81" s="128"/>
      <c r="AG81" s="128"/>
      <c r="AH81" s="128"/>
      <c r="AI81" s="128"/>
      <c r="AJ81" s="128"/>
      <c r="AK81" s="128"/>
      <c r="AL81" s="128"/>
      <c r="AM81" s="128"/>
      <c r="AN81" s="128"/>
      <c r="AO81" s="128"/>
      <c r="AP81" s="128"/>
      <c r="AQ81" s="128"/>
      <c r="AR81" s="128"/>
      <c r="AS81" s="128"/>
      <c r="AT81" s="128"/>
      <c r="AU81" s="128"/>
      <c r="AV81" s="128"/>
      <c r="AW81" s="128"/>
      <c r="AX81" s="128"/>
      <c r="AY81" s="128"/>
      <c r="AZ81" s="128"/>
      <c r="BA81" s="128"/>
      <c r="BB81" s="128">
        <v>6518</v>
      </c>
      <c r="BC81" s="128">
        <v>227021</v>
      </c>
      <c r="BD81" s="128"/>
      <c r="BE81" s="128"/>
      <c r="BF81" s="128"/>
      <c r="BG81" s="128"/>
      <c r="BH81" s="128"/>
      <c r="BI81" s="128"/>
      <c r="BJ81" s="128"/>
      <c r="BK81" s="128"/>
      <c r="BL81" s="128"/>
      <c r="BM81" s="128"/>
      <c r="BN81" s="128"/>
      <c r="BO81" s="128"/>
      <c r="BP81" s="128"/>
      <c r="BQ81" s="128"/>
      <c r="BR81" s="128"/>
      <c r="BS81" s="128"/>
      <c r="BT81" s="128"/>
      <c r="BU81" s="128"/>
      <c r="BV81" s="128"/>
      <c r="BW81" s="128"/>
      <c r="BX81" s="128"/>
      <c r="BY81" s="128"/>
      <c r="BZ81" s="128"/>
      <c r="CA81" s="128"/>
      <c r="CB81" s="128"/>
      <c r="CC81" s="129">
        <f>SUM(Table25[[#This Row],[Contract Amount FY00]:[Contract Amount FY50]])</f>
        <v>233539</v>
      </c>
      <c r="CD81" s="24"/>
    </row>
    <row r="82" spans="1:82" x14ac:dyDescent="0.25">
      <c r="A82" s="107" t="s">
        <v>1985</v>
      </c>
      <c r="B82" s="125" t="s">
        <v>3071</v>
      </c>
      <c r="C82" s="107" t="s">
        <v>376</v>
      </c>
      <c r="E82" s="26" t="str">
        <f>IFERROR(IF(VLOOKUP(Table25[[#This Row],[Contract No.]],Table3[#All],3,FALSE)="","No","Yes"),"")</f>
        <v>Yes</v>
      </c>
      <c r="F82" s="26" t="str">
        <f>IFERROR(VLOOKUP(Table25[[#This Row],[Contract No.]],Table3[#All],3,FALSE),"")</f>
        <v>NASPO</v>
      </c>
      <c r="G82" s="26" t="str">
        <f>IFERROR(IF(Table25[[#This Row],[Cooperative Purchase
(Yes/No)]]="Yes","Yes",IF(VLOOKUP(Table25[[#This Row],[Contract No.]],Table3[#All],1,FALSE)=Table25[[#This Row],[Contract No.]],"Yes","No")),"No")</f>
        <v>Yes</v>
      </c>
      <c r="H82" s="51">
        <f>IFERROR(VLOOKUP(Table25[[#This Row],[Contract No.]],Table3[#All],4,FALSE),"")</f>
        <v>45322</v>
      </c>
      <c r="I82" s="28">
        <f>IFERROR(IF(AND(MONTH(Table25[[#This Row],[Contract Start Date]])&gt;6,MONTH(Table25[[#This Row],[Contract Start Date]])&lt;=12),YEAR(Table25[[#This Row],[Contract Start Date]])+1,YEAR(Table25[[#This Row],[Contract Start Date]])),"")</f>
        <v>2024</v>
      </c>
      <c r="J82" s="108">
        <f>Table25[[#This Row],[FY Formula start]]</f>
        <v>2024</v>
      </c>
      <c r="K82" s="59" t="str">
        <f>"FY"&amp;" "&amp;Table25[[#This Row],[Year Start]]</f>
        <v>FY 2024</v>
      </c>
      <c r="L82" s="109">
        <f>IFERROR(VLOOKUP(Table25[[#This Row],[Contract No.]],Table3[#All],5,FALSE),"")</f>
        <v>46934</v>
      </c>
      <c r="M82" s="110">
        <f>IFERROR(IF(Table25[[#This Row],[Contract End Date]]="99/99/9999","No End",IF(AND(MONTH(Table25[[#This Row],[Contract End Date]])&gt;6,MONTH(Table25[[#This Row],[Contract End Date]])&lt;=12),YEAR(Table25[[#This Row],[Contract End Date]])+1,YEAR(Table25[[#This Row],[Contract End Date]]))),"")</f>
        <v>2028</v>
      </c>
      <c r="N82" s="111">
        <f>Table25[[#This Row],[FY Formula end]]</f>
        <v>2028</v>
      </c>
      <c r="O82" s="59" t="str">
        <f>IF(Table25[[#This Row],[Year End]]="No End","No End","FY"&amp;" "&amp;Table25[[#This Row],[Year End]])</f>
        <v>FY 2028</v>
      </c>
      <c r="P82" s="27"/>
      <c r="Q82" s="126" t="str">
        <f>_xlfn.IFNA(IF($B82="","",VLOOKUP($B82,'SWC Towers'!$A:$Q,$Q$2,FALSE)),"")</f>
        <v/>
      </c>
      <c r="R82" s="106">
        <f>_xlfn.IFNA(IF($B82="","",VLOOKUP($B82,'SWC Towers'!$A:$Q,$R$2,FALSE)),"")</f>
        <v>0.2</v>
      </c>
      <c r="S82" s="106" t="str">
        <f>_xlfn.IFNA(IF($B82="","",VLOOKUP($B82,'SWC Towers'!$A:$Q,$S$2,FALSE)),"")</f>
        <v/>
      </c>
      <c r="T82" s="106" t="str">
        <f>_xlfn.IFNA(IF($B82="","",VLOOKUP($B82,'SWC Towers'!$A:$Q,$T$2,FALSE)),"")</f>
        <v/>
      </c>
      <c r="U82" s="104">
        <f>_xlfn.IFNA(IF($B82="","",VLOOKUP($B82,'SWC Towers'!$A:$Q,$U$2,FALSE)),"")</f>
        <v>0.6</v>
      </c>
      <c r="V82" s="104" t="str">
        <f>_xlfn.IFNA(IF($B82="","",VLOOKUP($B82,'SWC Towers'!$A:$Q,$V$2,FALSE)),"")</f>
        <v/>
      </c>
      <c r="W82" s="104" t="str">
        <f>_xlfn.IFNA(IF($B82="","",VLOOKUP($B82,'SWC Towers'!$A:$Q,$W$2,FALSE)),"")</f>
        <v/>
      </c>
      <c r="X82" s="104" t="str">
        <f>_xlfn.IFNA(IF($B82="","",VLOOKUP($B82,'SWC Towers'!$A:$Q,$X$2,FALSE)),"")</f>
        <v/>
      </c>
      <c r="Y82" s="104" t="str">
        <f>_xlfn.IFNA(IF($B82="","",VLOOKUP($B82,'SWC Towers'!$A:$Q,$Y$2,FALSE)),"")</f>
        <v/>
      </c>
      <c r="Z82" s="104" t="str">
        <f>_xlfn.IFNA(IF($B82="","",VLOOKUP($B82,'SWC Towers'!$A:$Q,$Z$2,FALSE)),"")</f>
        <v/>
      </c>
      <c r="AA82" s="104">
        <f>_xlfn.IFNA(IF($B82="","",VLOOKUP($B82,'SWC Towers'!$A:$Q,$AA$2,FALSE)),"")</f>
        <v>0.2</v>
      </c>
      <c r="AB82" s="106" t="str">
        <f>_xlfn.IFNA(IF($B82="","",VLOOKUP($B82,'SWC Towers'!$A:$Q,$AB$2,FALSE)),"")</f>
        <v/>
      </c>
      <c r="AC82" s="127">
        <f>SUM(Table25[[#This Row],[IT Tower: Application]:[Other/Non-IT ]])</f>
        <v>1</v>
      </c>
      <c r="AD82" s="128"/>
      <c r="AE82" s="128"/>
      <c r="AF82" s="128"/>
      <c r="AG82" s="128"/>
      <c r="AH82" s="128"/>
      <c r="AI82" s="128"/>
      <c r="AJ82" s="128"/>
      <c r="AK82" s="128"/>
      <c r="AL82" s="128"/>
      <c r="AM82" s="128"/>
      <c r="AN82" s="128"/>
      <c r="AO82" s="128"/>
      <c r="AP82" s="128"/>
      <c r="AQ82" s="128"/>
      <c r="AR82" s="128"/>
      <c r="AS82" s="128"/>
      <c r="AT82" s="128"/>
      <c r="AU82" s="128"/>
      <c r="AV82" s="128"/>
      <c r="AW82" s="128"/>
      <c r="AX82" s="128"/>
      <c r="AY82" s="128"/>
      <c r="AZ82" s="128"/>
      <c r="BA82" s="128"/>
      <c r="BB82" s="128"/>
      <c r="BC82" s="128">
        <v>17741</v>
      </c>
      <c r="BD82" s="128"/>
      <c r="BE82" s="128"/>
      <c r="BF82" s="128"/>
      <c r="BG82" s="128"/>
      <c r="BH82" s="128"/>
      <c r="BI82" s="128"/>
      <c r="BJ82" s="128"/>
      <c r="BK82" s="128"/>
      <c r="BL82" s="128"/>
      <c r="BM82" s="128"/>
      <c r="BN82" s="128"/>
      <c r="BO82" s="128"/>
      <c r="BP82" s="128"/>
      <c r="BQ82" s="128"/>
      <c r="BR82" s="128"/>
      <c r="BS82" s="128"/>
      <c r="BT82" s="128"/>
      <c r="BU82" s="128"/>
      <c r="BV82" s="128"/>
      <c r="BW82" s="128"/>
      <c r="BX82" s="128"/>
      <c r="BY82" s="128"/>
      <c r="BZ82" s="128"/>
      <c r="CA82" s="128"/>
      <c r="CB82" s="128"/>
      <c r="CC82" s="129">
        <f>SUM(Table25[[#This Row],[Contract Amount FY00]:[Contract Amount FY50]])</f>
        <v>17741</v>
      </c>
      <c r="CD82" s="24"/>
    </row>
    <row r="83" spans="1:82" x14ac:dyDescent="0.25">
      <c r="A83" s="107" t="s">
        <v>1985</v>
      </c>
      <c r="B83" s="125" t="s">
        <v>2245</v>
      </c>
      <c r="C83" s="107" t="s">
        <v>3131</v>
      </c>
      <c r="E83" s="26" t="str">
        <f>IFERROR(IF(VLOOKUP(Table25[[#This Row],[Contract No.]],Table3[#All],3,FALSE)="","No","Yes"),"")</f>
        <v>No</v>
      </c>
      <c r="F83" s="26" t="str">
        <f>IFERROR(VLOOKUP(Table25[[#This Row],[Contract No.]],Table3[#All],3,FALSE),"")</f>
        <v/>
      </c>
      <c r="G83" s="26" t="str">
        <f>IFERROR(IF(Table25[[#This Row],[Cooperative Purchase
(Yes/No)]]="Yes","Yes",IF(VLOOKUP(Table25[[#This Row],[Contract No.]],Table3[#All],1,FALSE)=Table25[[#This Row],[Contract No.]],"Yes","No")),"No")</f>
        <v>Yes</v>
      </c>
      <c r="H83" s="51">
        <f>IFERROR(VLOOKUP(Table25[[#This Row],[Contract No.]],Table3[#All],4,FALSE),"")</f>
        <v>43952</v>
      </c>
      <c r="I83" s="28">
        <f>IFERROR(IF(AND(MONTH(Table25[[#This Row],[Contract Start Date]])&gt;6,MONTH(Table25[[#This Row],[Contract Start Date]])&lt;=12),YEAR(Table25[[#This Row],[Contract Start Date]])+1,YEAR(Table25[[#This Row],[Contract Start Date]])),"")</f>
        <v>2020</v>
      </c>
      <c r="J83" s="108">
        <f>Table25[[#This Row],[FY Formula start]]</f>
        <v>2020</v>
      </c>
      <c r="K83" s="59" t="str">
        <f>"FY"&amp;" "&amp;Table25[[#This Row],[Year Start]]</f>
        <v>FY 2020</v>
      </c>
      <c r="L83" s="109">
        <f>IFERROR(VLOOKUP(Table25[[#This Row],[Contract No.]],Table3[#All],5,FALSE),"")</f>
        <v>46203</v>
      </c>
      <c r="M83" s="110">
        <f>IFERROR(IF(Table25[[#This Row],[Contract End Date]]="99/99/9999","No End",IF(AND(MONTH(Table25[[#This Row],[Contract End Date]])&gt;6,MONTH(Table25[[#This Row],[Contract End Date]])&lt;=12),YEAR(Table25[[#This Row],[Contract End Date]])+1,YEAR(Table25[[#This Row],[Contract End Date]]))),"")</f>
        <v>2026</v>
      </c>
      <c r="N83" s="111">
        <f>Table25[[#This Row],[FY Formula end]]</f>
        <v>2026</v>
      </c>
      <c r="O83" s="59" t="str">
        <f>IF(Table25[[#This Row],[Year End]]="No End","No End","FY"&amp;" "&amp;Table25[[#This Row],[Year End]])</f>
        <v>FY 2026</v>
      </c>
      <c r="P83" s="27"/>
      <c r="Q83" s="126" t="str">
        <f>_xlfn.IFNA(IF($B83="","",VLOOKUP($B83,'SWC Towers'!$A:$Q,$Q$2,FALSE)),"")</f>
        <v/>
      </c>
      <c r="R83" s="106" t="str">
        <f>_xlfn.IFNA(IF($B83="","",VLOOKUP($B83,'SWC Towers'!$A:$Q,$R$2,FALSE)),"")</f>
        <v/>
      </c>
      <c r="S83" s="106" t="str">
        <f>_xlfn.IFNA(IF($B83="","",VLOOKUP($B83,'SWC Towers'!$A:$Q,$S$2,FALSE)),"")</f>
        <v/>
      </c>
      <c r="T83" s="106" t="str">
        <f>_xlfn.IFNA(IF($B83="","",VLOOKUP($B83,'SWC Towers'!$A:$Q,$T$2,FALSE)),"")</f>
        <v/>
      </c>
      <c r="U83" s="104">
        <f>_xlfn.IFNA(IF($B83="","",VLOOKUP($B83,'SWC Towers'!$A:$Q,$U$2,FALSE)),"")</f>
        <v>0.1</v>
      </c>
      <c r="V83" s="104" t="str">
        <f>_xlfn.IFNA(IF($B83="","",VLOOKUP($B83,'SWC Towers'!$A:$Q,$V$2,FALSE)),"")</f>
        <v/>
      </c>
      <c r="W83" s="104" t="str">
        <f>_xlfn.IFNA(IF($B83="","",VLOOKUP($B83,'SWC Towers'!$A:$Q,$W$2,FALSE)),"")</f>
        <v/>
      </c>
      <c r="X83" s="104" t="str">
        <f>_xlfn.IFNA(IF($B83="","",VLOOKUP($B83,'SWC Towers'!$A:$Q,$X$2,FALSE)),"")</f>
        <v/>
      </c>
      <c r="Y83" s="104" t="str">
        <f>_xlfn.IFNA(IF($B83="","",VLOOKUP($B83,'SWC Towers'!$A:$Q,$Y$2,FALSE)),"")</f>
        <v/>
      </c>
      <c r="Z83" s="104" t="str">
        <f>_xlfn.IFNA(IF($B83="","",VLOOKUP($B83,'SWC Towers'!$A:$Q,$Z$2,FALSE)),"")</f>
        <v/>
      </c>
      <c r="AA83" s="104" t="str">
        <f>_xlfn.IFNA(IF($B83="","",VLOOKUP($B83,'SWC Towers'!$A:$Q,$AA$2,FALSE)),"")</f>
        <v/>
      </c>
      <c r="AB83" s="106">
        <f>_xlfn.IFNA(IF($B83="","",VLOOKUP($B83,'SWC Towers'!$A:$Q,$AB$2,FALSE)),"")</f>
        <v>0.9</v>
      </c>
      <c r="AC83" s="127">
        <f>SUM(Table25[[#This Row],[IT Tower: Application]:[Other/Non-IT ]])</f>
        <v>1</v>
      </c>
      <c r="AD83" s="128"/>
      <c r="AE83" s="128"/>
      <c r="AF83" s="128"/>
      <c r="AG83" s="128"/>
      <c r="AH83" s="128"/>
      <c r="AI83" s="128"/>
      <c r="AJ83" s="128"/>
      <c r="AK83" s="128"/>
      <c r="AL83" s="128"/>
      <c r="AM83" s="128"/>
      <c r="AN83" s="128"/>
      <c r="AO83" s="128"/>
      <c r="AP83" s="128"/>
      <c r="AQ83" s="128"/>
      <c r="AR83" s="128"/>
      <c r="AS83" s="128"/>
      <c r="AT83" s="128"/>
      <c r="AU83" s="128"/>
      <c r="AV83" s="128"/>
      <c r="AW83" s="128"/>
      <c r="AX83" s="128"/>
      <c r="AY83" s="128"/>
      <c r="AZ83" s="128">
        <v>0</v>
      </c>
      <c r="BA83" s="128">
        <v>32822</v>
      </c>
      <c r="BB83" s="128">
        <v>14252</v>
      </c>
      <c r="BC83" s="128">
        <v>71758</v>
      </c>
      <c r="BD83" s="128"/>
      <c r="BE83" s="128"/>
      <c r="BF83" s="128"/>
      <c r="BG83" s="128"/>
      <c r="BH83" s="128"/>
      <c r="BI83" s="128"/>
      <c r="BJ83" s="128"/>
      <c r="BK83" s="128"/>
      <c r="BL83" s="128"/>
      <c r="BM83" s="128"/>
      <c r="BN83" s="128"/>
      <c r="BO83" s="128"/>
      <c r="BP83" s="128"/>
      <c r="BQ83" s="128"/>
      <c r="BR83" s="128"/>
      <c r="BS83" s="128"/>
      <c r="BT83" s="128"/>
      <c r="BU83" s="128"/>
      <c r="BV83" s="128"/>
      <c r="BW83" s="128"/>
      <c r="BX83" s="128"/>
      <c r="BY83" s="128"/>
      <c r="BZ83" s="128"/>
      <c r="CA83" s="128"/>
      <c r="CB83" s="128"/>
      <c r="CC83" s="129">
        <f>SUM(Table25[[#This Row],[Contract Amount FY00]:[Contract Amount FY50]])</f>
        <v>118832</v>
      </c>
      <c r="CD83" s="24"/>
    </row>
    <row r="84" spans="1:82" x14ac:dyDescent="0.25">
      <c r="A84" s="107" t="s">
        <v>1985</v>
      </c>
      <c r="B84" s="125" t="s">
        <v>2245</v>
      </c>
      <c r="C84" s="107" t="s">
        <v>3192</v>
      </c>
      <c r="E84" s="26" t="str">
        <f>IFERROR(IF(VLOOKUP(Table25[[#This Row],[Contract No.]],Table3[#All],3,FALSE)="","No","Yes"),"")</f>
        <v>No</v>
      </c>
      <c r="F84" s="26" t="str">
        <f>IFERROR(VLOOKUP(Table25[[#This Row],[Contract No.]],Table3[#All],3,FALSE),"")</f>
        <v/>
      </c>
      <c r="G84" s="26" t="str">
        <f>IFERROR(IF(Table25[[#This Row],[Cooperative Purchase
(Yes/No)]]="Yes","Yes",IF(VLOOKUP(Table25[[#This Row],[Contract No.]],Table3[#All],1,FALSE)=Table25[[#This Row],[Contract No.]],"Yes","No")),"No")</f>
        <v>Yes</v>
      </c>
      <c r="H84" s="51">
        <f>IFERROR(VLOOKUP(Table25[[#This Row],[Contract No.]],Table3[#All],4,FALSE),"")</f>
        <v>43952</v>
      </c>
      <c r="I84" s="28">
        <f>IFERROR(IF(AND(MONTH(Table25[[#This Row],[Contract Start Date]])&gt;6,MONTH(Table25[[#This Row],[Contract Start Date]])&lt;=12),YEAR(Table25[[#This Row],[Contract Start Date]])+1,YEAR(Table25[[#This Row],[Contract Start Date]])),"")</f>
        <v>2020</v>
      </c>
      <c r="J84" s="108">
        <f>Table25[[#This Row],[FY Formula start]]</f>
        <v>2020</v>
      </c>
      <c r="K84" s="59" t="str">
        <f>"FY"&amp;" "&amp;Table25[[#This Row],[Year Start]]</f>
        <v>FY 2020</v>
      </c>
      <c r="L84" s="109">
        <f>IFERROR(VLOOKUP(Table25[[#This Row],[Contract No.]],Table3[#All],5,FALSE),"")</f>
        <v>46203</v>
      </c>
      <c r="M84" s="110">
        <f>IFERROR(IF(Table25[[#This Row],[Contract End Date]]="99/99/9999","No End",IF(AND(MONTH(Table25[[#This Row],[Contract End Date]])&gt;6,MONTH(Table25[[#This Row],[Contract End Date]])&lt;=12),YEAR(Table25[[#This Row],[Contract End Date]])+1,YEAR(Table25[[#This Row],[Contract End Date]]))),"")</f>
        <v>2026</v>
      </c>
      <c r="N84" s="111">
        <f>Table25[[#This Row],[FY Formula end]]</f>
        <v>2026</v>
      </c>
      <c r="O84" s="59" t="str">
        <f>IF(Table25[[#This Row],[Year End]]="No End","No End","FY"&amp;" "&amp;Table25[[#This Row],[Year End]])</f>
        <v>FY 2026</v>
      </c>
      <c r="P84" s="27"/>
      <c r="Q84" s="126" t="str">
        <f>_xlfn.IFNA(IF($B84="","",VLOOKUP($B84,'SWC Towers'!$A:$Q,$Q$2,FALSE)),"")</f>
        <v/>
      </c>
      <c r="R84" s="106" t="str">
        <f>_xlfn.IFNA(IF($B84="","",VLOOKUP($B84,'SWC Towers'!$A:$Q,$R$2,FALSE)),"")</f>
        <v/>
      </c>
      <c r="S84" s="106" t="str">
        <f>_xlfn.IFNA(IF($B84="","",VLOOKUP($B84,'SWC Towers'!$A:$Q,$S$2,FALSE)),"")</f>
        <v/>
      </c>
      <c r="T84" s="106" t="str">
        <f>_xlfn.IFNA(IF($B84="","",VLOOKUP($B84,'SWC Towers'!$A:$Q,$T$2,FALSE)),"")</f>
        <v/>
      </c>
      <c r="U84" s="104">
        <f>_xlfn.IFNA(IF($B84="","",VLOOKUP($B84,'SWC Towers'!$A:$Q,$U$2,FALSE)),"")</f>
        <v>0.1</v>
      </c>
      <c r="V84" s="104" t="str">
        <f>_xlfn.IFNA(IF($B84="","",VLOOKUP($B84,'SWC Towers'!$A:$Q,$V$2,FALSE)),"")</f>
        <v/>
      </c>
      <c r="W84" s="104" t="str">
        <f>_xlfn.IFNA(IF($B84="","",VLOOKUP($B84,'SWC Towers'!$A:$Q,$W$2,FALSE)),"")</f>
        <v/>
      </c>
      <c r="X84" s="104" t="str">
        <f>_xlfn.IFNA(IF($B84="","",VLOOKUP($B84,'SWC Towers'!$A:$Q,$X$2,FALSE)),"")</f>
        <v/>
      </c>
      <c r="Y84" s="104" t="str">
        <f>_xlfn.IFNA(IF($B84="","",VLOOKUP($B84,'SWC Towers'!$A:$Q,$Y$2,FALSE)),"")</f>
        <v/>
      </c>
      <c r="Z84" s="104" t="str">
        <f>_xlfn.IFNA(IF($B84="","",VLOOKUP($B84,'SWC Towers'!$A:$Q,$Z$2,FALSE)),"")</f>
        <v/>
      </c>
      <c r="AA84" s="104" t="str">
        <f>_xlfn.IFNA(IF($B84="","",VLOOKUP($B84,'SWC Towers'!$A:$Q,$AA$2,FALSE)),"")</f>
        <v/>
      </c>
      <c r="AB84" s="106">
        <f>_xlfn.IFNA(IF($B84="","",VLOOKUP($B84,'SWC Towers'!$A:$Q,$AB$2,FALSE)),"")</f>
        <v>0.9</v>
      </c>
      <c r="AC84" s="127">
        <f>SUM(Table25[[#This Row],[IT Tower: Application]:[Other/Non-IT ]])</f>
        <v>1</v>
      </c>
      <c r="AD84" s="128"/>
      <c r="AE84" s="128"/>
      <c r="AF84" s="128"/>
      <c r="AG84" s="128"/>
      <c r="AH84" s="128"/>
      <c r="AI84" s="128"/>
      <c r="AJ84" s="128"/>
      <c r="AK84" s="128"/>
      <c r="AL84" s="128"/>
      <c r="AM84" s="128"/>
      <c r="AN84" s="128"/>
      <c r="AO84" s="128"/>
      <c r="AP84" s="128"/>
      <c r="AQ84" s="128"/>
      <c r="AR84" s="128"/>
      <c r="AS84" s="128"/>
      <c r="AT84" s="128"/>
      <c r="AU84" s="128"/>
      <c r="AV84" s="128"/>
      <c r="AW84" s="128"/>
      <c r="AX84" s="128">
        <v>913</v>
      </c>
      <c r="AY84" s="128">
        <v>7552</v>
      </c>
      <c r="AZ84" s="128">
        <v>10288</v>
      </c>
      <c r="BA84" s="128">
        <v>0</v>
      </c>
      <c r="BB84" s="128"/>
      <c r="BC84" s="128"/>
      <c r="BD84" s="128"/>
      <c r="BE84" s="128"/>
      <c r="BF84" s="128"/>
      <c r="BG84" s="128"/>
      <c r="BH84" s="128"/>
      <c r="BI84" s="128"/>
      <c r="BJ84" s="128"/>
      <c r="BK84" s="128"/>
      <c r="BL84" s="128"/>
      <c r="BM84" s="128"/>
      <c r="BN84" s="128"/>
      <c r="BO84" s="128"/>
      <c r="BP84" s="128"/>
      <c r="BQ84" s="128"/>
      <c r="BR84" s="128"/>
      <c r="BS84" s="128"/>
      <c r="BT84" s="128"/>
      <c r="BU84" s="128"/>
      <c r="BV84" s="128"/>
      <c r="BW84" s="128"/>
      <c r="BX84" s="128"/>
      <c r="BY84" s="128"/>
      <c r="BZ84" s="128"/>
      <c r="CA84" s="128"/>
      <c r="CB84" s="128"/>
      <c r="CC84" s="129">
        <f>SUM(Table25[[#This Row],[Contract Amount FY00]:[Contract Amount FY50]])</f>
        <v>18753</v>
      </c>
      <c r="CD84" s="24"/>
    </row>
    <row r="85" spans="1:82" x14ac:dyDescent="0.25">
      <c r="A85" s="107" t="s">
        <v>1985</v>
      </c>
      <c r="B85" s="125" t="s">
        <v>2245</v>
      </c>
      <c r="C85" s="107" t="s">
        <v>2273</v>
      </c>
      <c r="E85" s="26" t="str">
        <f>IFERROR(IF(VLOOKUP(Table25[[#This Row],[Contract No.]],Table3[#All],3,FALSE)="","No","Yes"),"")</f>
        <v>No</v>
      </c>
      <c r="F85" s="26" t="str">
        <f>IFERROR(VLOOKUP(Table25[[#This Row],[Contract No.]],Table3[#All],3,FALSE),"")</f>
        <v/>
      </c>
      <c r="G85" s="26" t="str">
        <f>IFERROR(IF(Table25[[#This Row],[Cooperative Purchase
(Yes/No)]]="Yes","Yes",IF(VLOOKUP(Table25[[#This Row],[Contract No.]],Table3[#All],1,FALSE)=Table25[[#This Row],[Contract No.]],"Yes","No")),"No")</f>
        <v>Yes</v>
      </c>
      <c r="H85" s="51">
        <f>IFERROR(VLOOKUP(Table25[[#This Row],[Contract No.]],Table3[#All],4,FALSE),"")</f>
        <v>43952</v>
      </c>
      <c r="I85" s="28">
        <f>IFERROR(IF(AND(MONTH(Table25[[#This Row],[Contract Start Date]])&gt;6,MONTH(Table25[[#This Row],[Contract Start Date]])&lt;=12),YEAR(Table25[[#This Row],[Contract Start Date]])+1,YEAR(Table25[[#This Row],[Contract Start Date]])),"")</f>
        <v>2020</v>
      </c>
      <c r="J85" s="108">
        <f>Table25[[#This Row],[FY Formula start]]</f>
        <v>2020</v>
      </c>
      <c r="K85" s="59" t="str">
        <f>"FY"&amp;" "&amp;Table25[[#This Row],[Year Start]]</f>
        <v>FY 2020</v>
      </c>
      <c r="L85" s="109">
        <f>IFERROR(VLOOKUP(Table25[[#This Row],[Contract No.]],Table3[#All],5,FALSE),"")</f>
        <v>46203</v>
      </c>
      <c r="M85" s="110">
        <f>IFERROR(IF(Table25[[#This Row],[Contract End Date]]="99/99/9999","No End",IF(AND(MONTH(Table25[[#This Row],[Contract End Date]])&gt;6,MONTH(Table25[[#This Row],[Contract End Date]])&lt;=12),YEAR(Table25[[#This Row],[Contract End Date]])+1,YEAR(Table25[[#This Row],[Contract End Date]]))),"")</f>
        <v>2026</v>
      </c>
      <c r="N85" s="111">
        <f>Table25[[#This Row],[FY Formula end]]</f>
        <v>2026</v>
      </c>
      <c r="O85" s="59" t="str">
        <f>IF(Table25[[#This Row],[Year End]]="No End","No End","FY"&amp;" "&amp;Table25[[#This Row],[Year End]])</f>
        <v>FY 2026</v>
      </c>
      <c r="P85" s="27"/>
      <c r="Q85" s="126" t="str">
        <f>_xlfn.IFNA(IF($B85="","",VLOOKUP($B85,'SWC Towers'!$A:$Q,$Q$2,FALSE)),"")</f>
        <v/>
      </c>
      <c r="R85" s="106" t="str">
        <f>_xlfn.IFNA(IF($B85="","",VLOOKUP($B85,'SWC Towers'!$A:$Q,$R$2,FALSE)),"")</f>
        <v/>
      </c>
      <c r="S85" s="106" t="str">
        <f>_xlfn.IFNA(IF($B85="","",VLOOKUP($B85,'SWC Towers'!$A:$Q,$S$2,FALSE)),"")</f>
        <v/>
      </c>
      <c r="T85" s="106" t="str">
        <f>_xlfn.IFNA(IF($B85="","",VLOOKUP($B85,'SWC Towers'!$A:$Q,$T$2,FALSE)),"")</f>
        <v/>
      </c>
      <c r="U85" s="104">
        <f>_xlfn.IFNA(IF($B85="","",VLOOKUP($B85,'SWC Towers'!$A:$Q,$U$2,FALSE)),"")</f>
        <v>0.1</v>
      </c>
      <c r="V85" s="104" t="str">
        <f>_xlfn.IFNA(IF($B85="","",VLOOKUP($B85,'SWC Towers'!$A:$Q,$V$2,FALSE)),"")</f>
        <v/>
      </c>
      <c r="W85" s="104" t="str">
        <f>_xlfn.IFNA(IF($B85="","",VLOOKUP($B85,'SWC Towers'!$A:$Q,$W$2,FALSE)),"")</f>
        <v/>
      </c>
      <c r="X85" s="104" t="str">
        <f>_xlfn.IFNA(IF($B85="","",VLOOKUP($B85,'SWC Towers'!$A:$Q,$X$2,FALSE)),"")</f>
        <v/>
      </c>
      <c r="Y85" s="104" t="str">
        <f>_xlfn.IFNA(IF($B85="","",VLOOKUP($B85,'SWC Towers'!$A:$Q,$Y$2,FALSE)),"")</f>
        <v/>
      </c>
      <c r="Z85" s="104" t="str">
        <f>_xlfn.IFNA(IF($B85="","",VLOOKUP($B85,'SWC Towers'!$A:$Q,$Z$2,FALSE)),"")</f>
        <v/>
      </c>
      <c r="AA85" s="104" t="str">
        <f>_xlfn.IFNA(IF($B85="","",VLOOKUP($B85,'SWC Towers'!$A:$Q,$AA$2,FALSE)),"")</f>
        <v/>
      </c>
      <c r="AB85" s="106">
        <f>_xlfn.IFNA(IF($B85="","",VLOOKUP($B85,'SWC Towers'!$A:$Q,$AB$2,FALSE)),"")</f>
        <v>0.9</v>
      </c>
      <c r="AC85" s="127">
        <f>SUM(Table25[[#This Row],[IT Tower: Application]:[Other/Non-IT ]])</f>
        <v>1</v>
      </c>
      <c r="AD85" s="128"/>
      <c r="AE85" s="128"/>
      <c r="AF85" s="128"/>
      <c r="AG85" s="128"/>
      <c r="AH85" s="128"/>
      <c r="AI85" s="128"/>
      <c r="AJ85" s="128"/>
      <c r="AK85" s="128"/>
      <c r="AL85" s="128"/>
      <c r="AM85" s="128"/>
      <c r="AN85" s="128"/>
      <c r="AO85" s="128"/>
      <c r="AP85" s="128"/>
      <c r="AQ85" s="128"/>
      <c r="AR85" s="128"/>
      <c r="AS85" s="128"/>
      <c r="AT85" s="128"/>
      <c r="AU85" s="128"/>
      <c r="AV85" s="128"/>
      <c r="AW85" s="128"/>
      <c r="AX85" s="128"/>
      <c r="AY85" s="128"/>
      <c r="AZ85" s="128"/>
      <c r="BA85" s="128"/>
      <c r="BB85" s="128"/>
      <c r="BC85" s="128">
        <v>659</v>
      </c>
      <c r="BD85" s="128"/>
      <c r="BE85" s="128"/>
      <c r="BF85" s="128"/>
      <c r="BG85" s="128"/>
      <c r="BH85" s="128"/>
      <c r="BI85" s="128"/>
      <c r="BJ85" s="128"/>
      <c r="BK85" s="128"/>
      <c r="BL85" s="128"/>
      <c r="BM85" s="128"/>
      <c r="BN85" s="128"/>
      <c r="BO85" s="128"/>
      <c r="BP85" s="128"/>
      <c r="BQ85" s="128"/>
      <c r="BR85" s="128"/>
      <c r="BS85" s="128"/>
      <c r="BT85" s="128"/>
      <c r="BU85" s="128"/>
      <c r="BV85" s="128"/>
      <c r="BW85" s="128"/>
      <c r="BX85" s="128"/>
      <c r="BY85" s="128"/>
      <c r="BZ85" s="128"/>
      <c r="CA85" s="128"/>
      <c r="CB85" s="128"/>
      <c r="CC85" s="129">
        <f>SUM(Table25[[#This Row],[Contract Amount FY00]:[Contract Amount FY50]])</f>
        <v>659</v>
      </c>
      <c r="CD85" s="24"/>
    </row>
    <row r="86" spans="1:82" x14ac:dyDescent="0.25">
      <c r="A86" s="107" t="s">
        <v>1985</v>
      </c>
      <c r="B86" s="125" t="s">
        <v>526</v>
      </c>
      <c r="C86" s="107" t="s">
        <v>3193</v>
      </c>
      <c r="E86" s="26" t="str">
        <f>IFERROR(IF(VLOOKUP(Table25[[#This Row],[Contract No.]],Table3[#All],3,FALSE)="","No","Yes"),"")</f>
        <v>Yes</v>
      </c>
      <c r="F86" s="26" t="str">
        <f>IFERROR(VLOOKUP(Table25[[#This Row],[Contract No.]],Table3[#All],3,FALSE),"")</f>
        <v>NASPO</v>
      </c>
      <c r="G86" s="26" t="str">
        <f>IFERROR(IF(Table25[[#This Row],[Cooperative Purchase
(Yes/No)]]="Yes","Yes",IF(VLOOKUP(Table25[[#This Row],[Contract No.]],Table3[#All],1,FALSE)=Table25[[#This Row],[Contract No.]],"Yes","No")),"No")</f>
        <v>Yes</v>
      </c>
      <c r="H86" s="51">
        <f>IFERROR(VLOOKUP(Table25[[#This Row],[Contract No.]],Table3[#All],4,FALSE),"")</f>
        <v>43892</v>
      </c>
      <c r="I86" s="28">
        <f>IFERROR(IF(AND(MONTH(Table25[[#This Row],[Contract Start Date]])&gt;6,MONTH(Table25[[#This Row],[Contract Start Date]])&lt;=12),YEAR(Table25[[#This Row],[Contract Start Date]])+1,YEAR(Table25[[#This Row],[Contract Start Date]])),"")</f>
        <v>2020</v>
      </c>
      <c r="J86" s="108">
        <f>Table25[[#This Row],[FY Formula start]]</f>
        <v>2020</v>
      </c>
      <c r="K86" s="59" t="str">
        <f>"FY"&amp;" "&amp;Table25[[#This Row],[Year Start]]</f>
        <v>FY 2020</v>
      </c>
      <c r="L86" s="109">
        <f>IFERROR(VLOOKUP(Table25[[#This Row],[Contract No.]],Table3[#All],5,FALSE),"")</f>
        <v>45504</v>
      </c>
      <c r="M86" s="110">
        <f>IFERROR(IF(Table25[[#This Row],[Contract End Date]]="99/99/9999","No End",IF(AND(MONTH(Table25[[#This Row],[Contract End Date]])&gt;6,MONTH(Table25[[#This Row],[Contract End Date]])&lt;=12),YEAR(Table25[[#This Row],[Contract End Date]])+1,YEAR(Table25[[#This Row],[Contract End Date]]))),"")</f>
        <v>2025</v>
      </c>
      <c r="N86" s="111">
        <f>Table25[[#This Row],[FY Formula end]]</f>
        <v>2025</v>
      </c>
      <c r="O86" s="59" t="str">
        <f>IF(Table25[[#This Row],[Year End]]="No End","No End","FY"&amp;" "&amp;Table25[[#This Row],[Year End]])</f>
        <v>FY 2025</v>
      </c>
      <c r="P86" s="27"/>
      <c r="Q86" s="126" t="str">
        <f>_xlfn.IFNA(IF($B86="","",VLOOKUP($B86,'SWC Towers'!$A:$Q,$Q$2,FALSE)),"")</f>
        <v/>
      </c>
      <c r="R86" s="106">
        <f>_xlfn.IFNA(IF($B86="","",VLOOKUP($B86,'SWC Towers'!$A:$Q,$R$2,FALSE)),"")</f>
        <v>0.1</v>
      </c>
      <c r="S86" s="106" t="str">
        <f>_xlfn.IFNA(IF($B86="","",VLOOKUP($B86,'SWC Towers'!$A:$Q,$S$2,FALSE)),"")</f>
        <v/>
      </c>
      <c r="T86" s="106">
        <f>_xlfn.IFNA(IF($B86="","",VLOOKUP($B86,'SWC Towers'!$A:$Q,$T$2,FALSE)),"")</f>
        <v>0.05</v>
      </c>
      <c r="U86" s="104">
        <f>_xlfn.IFNA(IF($B86="","",VLOOKUP($B86,'SWC Towers'!$A:$Q,$U$2,FALSE)),"")</f>
        <v>0.65</v>
      </c>
      <c r="V86" s="104" t="str">
        <f>_xlfn.IFNA(IF($B86="","",VLOOKUP($B86,'SWC Towers'!$A:$Q,$V$2,FALSE)),"")</f>
        <v/>
      </c>
      <c r="W86" s="104">
        <f>_xlfn.IFNA(IF($B86="","",VLOOKUP($B86,'SWC Towers'!$A:$Q,$W$2,FALSE)),"")</f>
        <v>0.1</v>
      </c>
      <c r="X86" s="104" t="str">
        <f>_xlfn.IFNA(IF($B86="","",VLOOKUP($B86,'SWC Towers'!$A:$Q,$X$2,FALSE)),"")</f>
        <v/>
      </c>
      <c r="Y86" s="104" t="str">
        <f>_xlfn.IFNA(IF($B86="","",VLOOKUP($B86,'SWC Towers'!$A:$Q,$Y$2,FALSE)),"")</f>
        <v/>
      </c>
      <c r="Z86" s="104">
        <f>_xlfn.IFNA(IF($B86="","",VLOOKUP($B86,'SWC Towers'!$A:$Q,$Z$2,FALSE)),"")</f>
        <v>0.1</v>
      </c>
      <c r="AA86" s="104" t="str">
        <f>_xlfn.IFNA(IF($B86="","",VLOOKUP($B86,'SWC Towers'!$A:$Q,$AA$2,FALSE)),"")</f>
        <v/>
      </c>
      <c r="AB86" s="106" t="str">
        <f>_xlfn.IFNA(IF($B86="","",VLOOKUP($B86,'SWC Towers'!$A:$Q,$AB$2,FALSE)),"")</f>
        <v/>
      </c>
      <c r="AC86" s="127">
        <f>SUM(Table25[[#This Row],[IT Tower: Application]:[Other/Non-IT ]])</f>
        <v>1</v>
      </c>
      <c r="AD86" s="128"/>
      <c r="AE86" s="128"/>
      <c r="AF86" s="128"/>
      <c r="AG86" s="128"/>
      <c r="AH86" s="128"/>
      <c r="AI86" s="128"/>
      <c r="AJ86" s="128"/>
      <c r="AK86" s="128"/>
      <c r="AL86" s="128"/>
      <c r="AM86" s="128"/>
      <c r="AN86" s="128"/>
      <c r="AO86" s="128"/>
      <c r="AP86" s="128"/>
      <c r="AQ86" s="128"/>
      <c r="AR86" s="128"/>
      <c r="AS86" s="128"/>
      <c r="AT86" s="128"/>
      <c r="AU86" s="128"/>
      <c r="AV86" s="128"/>
      <c r="AW86" s="128"/>
      <c r="AX86" s="128">
        <v>0</v>
      </c>
      <c r="AY86" s="128">
        <v>10322</v>
      </c>
      <c r="AZ86" s="128">
        <v>214</v>
      </c>
      <c r="BA86" s="128">
        <v>181833</v>
      </c>
      <c r="BB86" s="128">
        <v>10329</v>
      </c>
      <c r="BC86" s="128">
        <v>8409</v>
      </c>
      <c r="BD86" s="128"/>
      <c r="BE86" s="128"/>
      <c r="BF86" s="128"/>
      <c r="BG86" s="128"/>
      <c r="BH86" s="128"/>
      <c r="BI86" s="128"/>
      <c r="BJ86" s="128"/>
      <c r="BK86" s="128"/>
      <c r="BL86" s="128"/>
      <c r="BM86" s="128"/>
      <c r="BN86" s="128"/>
      <c r="BO86" s="128"/>
      <c r="BP86" s="128"/>
      <c r="BQ86" s="128"/>
      <c r="BR86" s="128"/>
      <c r="BS86" s="128"/>
      <c r="BT86" s="128"/>
      <c r="BU86" s="128"/>
      <c r="BV86" s="128"/>
      <c r="BW86" s="128"/>
      <c r="BX86" s="128"/>
      <c r="BY86" s="128"/>
      <c r="BZ86" s="128"/>
      <c r="CA86" s="128"/>
      <c r="CB86" s="128"/>
      <c r="CC86" s="129">
        <f>SUM(Table25[[#This Row],[Contract Amount FY00]:[Contract Amount FY50]])</f>
        <v>211107</v>
      </c>
      <c r="CD86" s="24"/>
    </row>
    <row r="87" spans="1:82" x14ac:dyDescent="0.25">
      <c r="A87" s="107" t="s">
        <v>1985</v>
      </c>
      <c r="B87" s="125" t="s">
        <v>286</v>
      </c>
      <c r="C87" s="107" t="s">
        <v>2165</v>
      </c>
      <c r="E87" s="26" t="str">
        <f>IFERROR(IF(VLOOKUP(Table25[[#This Row],[Contract No.]],Table3[#All],3,FALSE)="","No","Yes"),"")</f>
        <v>No</v>
      </c>
      <c r="F87" s="26" t="str">
        <f>IFERROR(VLOOKUP(Table25[[#This Row],[Contract No.]],Table3[#All],3,FALSE),"")</f>
        <v/>
      </c>
      <c r="G87" s="26" t="str">
        <f>IFERROR(IF(Table25[[#This Row],[Cooperative Purchase
(Yes/No)]]="Yes","Yes",IF(VLOOKUP(Table25[[#This Row],[Contract No.]],Table3[#All],1,FALSE)=Table25[[#This Row],[Contract No.]],"Yes","No")),"No")</f>
        <v>Yes</v>
      </c>
      <c r="H87" s="51">
        <f>IFERROR(VLOOKUP(Table25[[#This Row],[Contract No.]],Table3[#All],4,FALSE),"")</f>
        <v>42401</v>
      </c>
      <c r="I87" s="28">
        <f>IFERROR(IF(AND(MONTH(Table25[[#This Row],[Contract Start Date]])&gt;6,MONTH(Table25[[#This Row],[Contract Start Date]])&lt;=12),YEAR(Table25[[#This Row],[Contract Start Date]])+1,YEAR(Table25[[#This Row],[Contract Start Date]])),"")</f>
        <v>2016</v>
      </c>
      <c r="J87" s="108">
        <f>Table25[[#This Row],[FY Formula start]]</f>
        <v>2016</v>
      </c>
      <c r="K87" s="59" t="str">
        <f>"FY"&amp;" "&amp;Table25[[#This Row],[Year Start]]</f>
        <v>FY 2016</v>
      </c>
      <c r="L87" s="109">
        <f>IFERROR(VLOOKUP(Table25[[#This Row],[Contract No.]],Table3[#All],5,FALSE),"")</f>
        <v>72717</v>
      </c>
      <c r="M87" s="110">
        <f>IFERROR(IF(Table25[[#This Row],[Contract End Date]]="99/99/9999","No End",IF(AND(MONTH(Table25[[#This Row],[Contract End Date]])&gt;6,MONTH(Table25[[#This Row],[Contract End Date]])&lt;=12),YEAR(Table25[[#This Row],[Contract End Date]])+1,YEAR(Table25[[#This Row],[Contract End Date]]))),"")</f>
        <v>2099</v>
      </c>
      <c r="N87" s="111">
        <f>Table25[[#This Row],[FY Formula end]]</f>
        <v>2099</v>
      </c>
      <c r="O87" s="59" t="str">
        <f>IF(Table25[[#This Row],[Year End]]="No End","No End","FY"&amp;" "&amp;Table25[[#This Row],[Year End]])</f>
        <v>FY 2099</v>
      </c>
      <c r="P87" s="27"/>
      <c r="Q87" s="126">
        <f>_xlfn.IFNA(IF($B87="","",VLOOKUP($B87,'SWC Towers'!$A:$Q,$Q$2,FALSE)),"")</f>
        <v>0.5</v>
      </c>
      <c r="R87" s="106" t="str">
        <f>_xlfn.IFNA(IF($B87="","",VLOOKUP($B87,'SWC Towers'!$A:$Q,$R$2,FALSE)),"")</f>
        <v/>
      </c>
      <c r="S87" s="106" t="str">
        <f>_xlfn.IFNA(IF($B87="","",VLOOKUP($B87,'SWC Towers'!$A:$Q,$S$2,FALSE)),"")</f>
        <v/>
      </c>
      <c r="T87" s="106">
        <f>_xlfn.IFNA(IF($B87="","",VLOOKUP($B87,'SWC Towers'!$A:$Q,$T$2,FALSE)),"")</f>
        <v>0.5</v>
      </c>
      <c r="U87" s="104" t="str">
        <f>_xlfn.IFNA(IF($B87="","",VLOOKUP($B87,'SWC Towers'!$A:$Q,$U$2,FALSE)),"")</f>
        <v/>
      </c>
      <c r="V87" s="104" t="str">
        <f>_xlfn.IFNA(IF($B87="","",VLOOKUP($B87,'SWC Towers'!$A:$Q,$V$2,FALSE)),"")</f>
        <v/>
      </c>
      <c r="W87" s="104" t="str">
        <f>_xlfn.IFNA(IF($B87="","",VLOOKUP($B87,'SWC Towers'!$A:$Q,$W$2,FALSE)),"")</f>
        <v/>
      </c>
      <c r="X87" s="104" t="str">
        <f>_xlfn.IFNA(IF($B87="","",VLOOKUP($B87,'SWC Towers'!$A:$Q,$X$2,FALSE)),"")</f>
        <v/>
      </c>
      <c r="Y87" s="104" t="str">
        <f>_xlfn.IFNA(IF($B87="","",VLOOKUP($B87,'SWC Towers'!$A:$Q,$Y$2,FALSE)),"")</f>
        <v/>
      </c>
      <c r="Z87" s="104" t="str">
        <f>_xlfn.IFNA(IF($B87="","",VLOOKUP($B87,'SWC Towers'!$A:$Q,$Z$2,FALSE)),"")</f>
        <v/>
      </c>
      <c r="AA87" s="104" t="str">
        <f>_xlfn.IFNA(IF($B87="","",VLOOKUP($B87,'SWC Towers'!$A:$Q,$AA$2,FALSE)),"")</f>
        <v/>
      </c>
      <c r="AB87" s="106" t="str">
        <f>_xlfn.IFNA(IF($B87="","",VLOOKUP($B87,'SWC Towers'!$A:$Q,$AB$2,FALSE)),"")</f>
        <v/>
      </c>
      <c r="AC87" s="127">
        <f>SUM(Table25[[#This Row],[IT Tower: Application]:[Other/Non-IT ]])</f>
        <v>1</v>
      </c>
      <c r="AD87" s="128"/>
      <c r="AE87" s="128"/>
      <c r="AF87" s="128"/>
      <c r="AG87" s="128"/>
      <c r="AH87" s="128"/>
      <c r="AI87" s="128"/>
      <c r="AJ87" s="128"/>
      <c r="AK87" s="128"/>
      <c r="AL87" s="128"/>
      <c r="AM87" s="128"/>
      <c r="AN87" s="128"/>
      <c r="AO87" s="128"/>
      <c r="AP87" s="128"/>
      <c r="AQ87" s="128"/>
      <c r="AR87" s="128"/>
      <c r="AS87" s="128"/>
      <c r="AT87" s="128"/>
      <c r="AU87" s="128"/>
      <c r="AV87" s="128"/>
      <c r="AW87" s="128"/>
      <c r="AX87" s="128">
        <v>35800</v>
      </c>
      <c r="AY87" s="128">
        <v>0</v>
      </c>
      <c r="AZ87" s="128"/>
      <c r="BA87" s="128"/>
      <c r="BB87" s="128"/>
      <c r="BC87" s="128"/>
      <c r="BD87" s="128"/>
      <c r="BE87" s="128"/>
      <c r="BF87" s="128"/>
      <c r="BG87" s="128"/>
      <c r="BH87" s="128"/>
      <c r="BI87" s="128"/>
      <c r="BJ87" s="128"/>
      <c r="BK87" s="128"/>
      <c r="BL87" s="128"/>
      <c r="BM87" s="128"/>
      <c r="BN87" s="128"/>
      <c r="BO87" s="128"/>
      <c r="BP87" s="128"/>
      <c r="BQ87" s="128"/>
      <c r="BR87" s="128"/>
      <c r="BS87" s="128"/>
      <c r="BT87" s="128"/>
      <c r="BU87" s="128"/>
      <c r="BV87" s="128"/>
      <c r="BW87" s="128"/>
      <c r="BX87" s="128"/>
      <c r="BY87" s="128"/>
      <c r="BZ87" s="128"/>
      <c r="CA87" s="128"/>
      <c r="CB87" s="128"/>
      <c r="CC87" s="129">
        <f>SUM(Table25[[#This Row],[Contract Amount FY00]:[Contract Amount FY50]])</f>
        <v>35800</v>
      </c>
      <c r="CD87" s="24"/>
    </row>
    <row r="88" spans="1:82" x14ac:dyDescent="0.25">
      <c r="A88" s="107" t="s">
        <v>1985</v>
      </c>
      <c r="B88" s="125" t="s">
        <v>286</v>
      </c>
      <c r="C88" s="107" t="s">
        <v>366</v>
      </c>
      <c r="E88" s="26" t="str">
        <f>IFERROR(IF(VLOOKUP(Table25[[#This Row],[Contract No.]],Table3[#All],3,FALSE)="","No","Yes"),"")</f>
        <v>No</v>
      </c>
      <c r="F88" s="26" t="str">
        <f>IFERROR(VLOOKUP(Table25[[#This Row],[Contract No.]],Table3[#All],3,FALSE),"")</f>
        <v/>
      </c>
      <c r="G88" s="26" t="str">
        <f>IFERROR(IF(Table25[[#This Row],[Cooperative Purchase
(Yes/No)]]="Yes","Yes",IF(VLOOKUP(Table25[[#This Row],[Contract No.]],Table3[#All],1,FALSE)=Table25[[#This Row],[Contract No.]],"Yes","No")),"No")</f>
        <v>Yes</v>
      </c>
      <c r="H88" s="51">
        <f>IFERROR(VLOOKUP(Table25[[#This Row],[Contract No.]],Table3[#All],4,FALSE),"")</f>
        <v>42401</v>
      </c>
      <c r="I88" s="28">
        <f>IFERROR(IF(AND(MONTH(Table25[[#This Row],[Contract Start Date]])&gt;6,MONTH(Table25[[#This Row],[Contract Start Date]])&lt;=12),YEAR(Table25[[#This Row],[Contract Start Date]])+1,YEAR(Table25[[#This Row],[Contract Start Date]])),"")</f>
        <v>2016</v>
      </c>
      <c r="J88" s="108">
        <f>Table25[[#This Row],[FY Formula start]]</f>
        <v>2016</v>
      </c>
      <c r="K88" s="59" t="str">
        <f>"FY"&amp;" "&amp;Table25[[#This Row],[Year Start]]</f>
        <v>FY 2016</v>
      </c>
      <c r="L88" s="109">
        <f>IFERROR(VLOOKUP(Table25[[#This Row],[Contract No.]],Table3[#All],5,FALSE),"")</f>
        <v>72717</v>
      </c>
      <c r="M88" s="110">
        <f>IFERROR(IF(Table25[[#This Row],[Contract End Date]]="99/99/9999","No End",IF(AND(MONTH(Table25[[#This Row],[Contract End Date]])&gt;6,MONTH(Table25[[#This Row],[Contract End Date]])&lt;=12),YEAR(Table25[[#This Row],[Contract End Date]])+1,YEAR(Table25[[#This Row],[Contract End Date]]))),"")</f>
        <v>2099</v>
      </c>
      <c r="N88" s="111">
        <f>Table25[[#This Row],[FY Formula end]]</f>
        <v>2099</v>
      </c>
      <c r="O88" s="59" t="str">
        <f>IF(Table25[[#This Row],[Year End]]="No End","No End","FY"&amp;" "&amp;Table25[[#This Row],[Year End]])</f>
        <v>FY 2099</v>
      </c>
      <c r="P88" s="27"/>
      <c r="Q88" s="126">
        <f>_xlfn.IFNA(IF($B88="","",VLOOKUP($B88,'SWC Towers'!$A:$Q,$Q$2,FALSE)),"")</f>
        <v>0.5</v>
      </c>
      <c r="R88" s="106" t="str">
        <f>_xlfn.IFNA(IF($B88="","",VLOOKUP($B88,'SWC Towers'!$A:$Q,$R$2,FALSE)),"")</f>
        <v/>
      </c>
      <c r="S88" s="106" t="str">
        <f>_xlfn.IFNA(IF($B88="","",VLOOKUP($B88,'SWC Towers'!$A:$Q,$S$2,FALSE)),"")</f>
        <v/>
      </c>
      <c r="T88" s="106">
        <f>_xlfn.IFNA(IF($B88="","",VLOOKUP($B88,'SWC Towers'!$A:$Q,$T$2,FALSE)),"")</f>
        <v>0.5</v>
      </c>
      <c r="U88" s="104" t="str">
        <f>_xlfn.IFNA(IF($B88="","",VLOOKUP($B88,'SWC Towers'!$A:$Q,$U$2,FALSE)),"")</f>
        <v/>
      </c>
      <c r="V88" s="104" t="str">
        <f>_xlfn.IFNA(IF($B88="","",VLOOKUP($B88,'SWC Towers'!$A:$Q,$V$2,FALSE)),"")</f>
        <v/>
      </c>
      <c r="W88" s="104" t="str">
        <f>_xlfn.IFNA(IF($B88="","",VLOOKUP($B88,'SWC Towers'!$A:$Q,$W$2,FALSE)),"")</f>
        <v/>
      </c>
      <c r="X88" s="104" t="str">
        <f>_xlfn.IFNA(IF($B88="","",VLOOKUP($B88,'SWC Towers'!$A:$Q,$X$2,FALSE)),"")</f>
        <v/>
      </c>
      <c r="Y88" s="104" t="str">
        <f>_xlfn.IFNA(IF($B88="","",VLOOKUP($B88,'SWC Towers'!$A:$Q,$Y$2,FALSE)),"")</f>
        <v/>
      </c>
      <c r="Z88" s="104" t="str">
        <f>_xlfn.IFNA(IF($B88="","",VLOOKUP($B88,'SWC Towers'!$A:$Q,$Z$2,FALSE)),"")</f>
        <v/>
      </c>
      <c r="AA88" s="104" t="str">
        <f>_xlfn.IFNA(IF($B88="","",VLOOKUP($B88,'SWC Towers'!$A:$Q,$AA$2,FALSE)),"")</f>
        <v/>
      </c>
      <c r="AB88" s="106" t="str">
        <f>_xlfn.IFNA(IF($B88="","",VLOOKUP($B88,'SWC Towers'!$A:$Q,$AB$2,FALSE)),"")</f>
        <v/>
      </c>
      <c r="AC88" s="127">
        <f>SUM(Table25[[#This Row],[IT Tower: Application]:[Other/Non-IT ]])</f>
        <v>1</v>
      </c>
      <c r="AD88" s="128"/>
      <c r="AE88" s="128"/>
      <c r="AF88" s="128"/>
      <c r="AG88" s="128"/>
      <c r="AH88" s="128"/>
      <c r="AI88" s="128"/>
      <c r="AJ88" s="128"/>
      <c r="AK88" s="128"/>
      <c r="AL88" s="128"/>
      <c r="AM88" s="128"/>
      <c r="AN88" s="128"/>
      <c r="AO88" s="128"/>
      <c r="AP88" s="128"/>
      <c r="AQ88" s="128"/>
      <c r="AR88" s="128"/>
      <c r="AS88" s="128"/>
      <c r="AT88" s="128">
        <v>1440</v>
      </c>
      <c r="AU88" s="128">
        <v>16451</v>
      </c>
      <c r="AV88" s="128">
        <v>0</v>
      </c>
      <c r="AW88" s="128"/>
      <c r="AX88" s="128"/>
      <c r="AY88" s="128"/>
      <c r="AZ88" s="128"/>
      <c r="BA88" s="128"/>
      <c r="BB88" s="128"/>
      <c r="BC88" s="128"/>
      <c r="BD88" s="128"/>
      <c r="BE88" s="128"/>
      <c r="BF88" s="128"/>
      <c r="BG88" s="128"/>
      <c r="BH88" s="128"/>
      <c r="BI88" s="128"/>
      <c r="BJ88" s="128"/>
      <c r="BK88" s="128"/>
      <c r="BL88" s="128"/>
      <c r="BM88" s="128"/>
      <c r="BN88" s="128"/>
      <c r="BO88" s="128"/>
      <c r="BP88" s="128"/>
      <c r="BQ88" s="128"/>
      <c r="BR88" s="128"/>
      <c r="BS88" s="128"/>
      <c r="BT88" s="128"/>
      <c r="BU88" s="128"/>
      <c r="BV88" s="128"/>
      <c r="BW88" s="128"/>
      <c r="BX88" s="128"/>
      <c r="BY88" s="128"/>
      <c r="BZ88" s="128"/>
      <c r="CA88" s="128"/>
      <c r="CB88" s="128"/>
      <c r="CC88" s="129">
        <f>SUM(Table25[[#This Row],[Contract Amount FY00]:[Contract Amount FY50]])</f>
        <v>17891</v>
      </c>
      <c r="CD88" s="24"/>
    </row>
    <row r="89" spans="1:82" x14ac:dyDescent="0.25">
      <c r="A89" s="107" t="s">
        <v>1985</v>
      </c>
      <c r="B89" s="125" t="s">
        <v>377</v>
      </c>
      <c r="C89" s="107" t="s">
        <v>378</v>
      </c>
      <c r="E89" s="26" t="str">
        <f>IFERROR(IF(VLOOKUP(Table25[[#This Row],[Contract No.]],Table3[#All],3,FALSE)="","No","Yes"),"")</f>
        <v>No</v>
      </c>
      <c r="F89" s="26" t="str">
        <f>IFERROR(VLOOKUP(Table25[[#This Row],[Contract No.]],Table3[#All],3,FALSE),"")</f>
        <v/>
      </c>
      <c r="G89" s="26" t="str">
        <f>IFERROR(IF(Table25[[#This Row],[Cooperative Purchase
(Yes/No)]]="Yes","Yes",IF(VLOOKUP(Table25[[#This Row],[Contract No.]],Table3[#All],1,FALSE)=Table25[[#This Row],[Contract No.]],"Yes","No")),"No")</f>
        <v>Yes</v>
      </c>
      <c r="H89" s="51">
        <f>IFERROR(VLOOKUP(Table25[[#This Row],[Contract No.]],Table3[#All],4,FALSE),"")</f>
        <v>37081</v>
      </c>
      <c r="I89" s="28">
        <f>IFERROR(IF(AND(MONTH(Table25[[#This Row],[Contract Start Date]])&gt;6,MONTH(Table25[[#This Row],[Contract Start Date]])&lt;=12),YEAR(Table25[[#This Row],[Contract Start Date]])+1,YEAR(Table25[[#This Row],[Contract Start Date]])),"")</f>
        <v>2002</v>
      </c>
      <c r="J89" s="108">
        <f>Table25[[#This Row],[FY Formula start]]</f>
        <v>2002</v>
      </c>
      <c r="K89" s="59" t="str">
        <f>"FY"&amp;" "&amp;Table25[[#This Row],[Year Start]]</f>
        <v>FY 2002</v>
      </c>
      <c r="L89" s="109">
        <f>IFERROR(VLOOKUP(Table25[[#This Row],[Contract No.]],Table3[#All],5,FALSE),"")</f>
        <v>47906</v>
      </c>
      <c r="M89" s="110">
        <f>IFERROR(IF(Table25[[#This Row],[Contract End Date]]="99/99/9999","No End",IF(AND(MONTH(Table25[[#This Row],[Contract End Date]])&gt;6,MONTH(Table25[[#This Row],[Contract End Date]])&lt;=12),YEAR(Table25[[#This Row],[Contract End Date]])+1,YEAR(Table25[[#This Row],[Contract End Date]]))),"")</f>
        <v>2031</v>
      </c>
      <c r="N89" s="111">
        <f>Table25[[#This Row],[FY Formula end]]</f>
        <v>2031</v>
      </c>
      <c r="O89" s="59" t="str">
        <f>IF(Table25[[#This Row],[Year End]]="No End","No End","FY"&amp;" "&amp;Table25[[#This Row],[Year End]])</f>
        <v>FY 2031</v>
      </c>
      <c r="P89" s="27"/>
      <c r="Q89" s="126" t="str">
        <f>_xlfn.IFNA(IF($B89="","",VLOOKUP($B89,'SWC Towers'!$A:$Q,$Q$2,FALSE)),"")</f>
        <v/>
      </c>
      <c r="R89" s="106" t="str">
        <f>_xlfn.IFNA(IF($B89="","",VLOOKUP($B89,'SWC Towers'!$A:$Q,$R$2,FALSE)),"")</f>
        <v/>
      </c>
      <c r="S89" s="106" t="str">
        <f>_xlfn.IFNA(IF($B89="","",VLOOKUP($B89,'SWC Towers'!$A:$Q,$S$2,FALSE)),"")</f>
        <v/>
      </c>
      <c r="T89" s="106" t="str">
        <f>_xlfn.IFNA(IF($B89="","",VLOOKUP($B89,'SWC Towers'!$A:$Q,$T$2,FALSE)),"")</f>
        <v/>
      </c>
      <c r="U89" s="104">
        <f>_xlfn.IFNA(IF($B89="","",VLOOKUP($B89,'SWC Towers'!$A:$Q,$U$2,FALSE)),"")</f>
        <v>1</v>
      </c>
      <c r="V89" s="104" t="str">
        <f>_xlfn.IFNA(IF($B89="","",VLOOKUP($B89,'SWC Towers'!$A:$Q,$V$2,FALSE)),"")</f>
        <v/>
      </c>
      <c r="W89" s="104" t="str">
        <f>_xlfn.IFNA(IF($B89="","",VLOOKUP($B89,'SWC Towers'!$A:$Q,$W$2,FALSE)),"")</f>
        <v/>
      </c>
      <c r="X89" s="104" t="str">
        <f>_xlfn.IFNA(IF($B89="","",VLOOKUP($B89,'SWC Towers'!$A:$Q,$X$2,FALSE)),"")</f>
        <v/>
      </c>
      <c r="Y89" s="104" t="str">
        <f>_xlfn.IFNA(IF($B89="","",VLOOKUP($B89,'SWC Towers'!$A:$Q,$Y$2,FALSE)),"")</f>
        <v/>
      </c>
      <c r="Z89" s="104" t="str">
        <f>_xlfn.IFNA(IF($B89="","",VLOOKUP($B89,'SWC Towers'!$A:$Q,$Z$2,FALSE)),"")</f>
        <v/>
      </c>
      <c r="AA89" s="104" t="str">
        <f>_xlfn.IFNA(IF($B89="","",VLOOKUP($B89,'SWC Towers'!$A:$Q,$AA$2,FALSE)),"")</f>
        <v/>
      </c>
      <c r="AB89" s="106" t="str">
        <f>_xlfn.IFNA(IF($B89="","",VLOOKUP($B89,'SWC Towers'!$A:$Q,$AB$2,FALSE)),"")</f>
        <v/>
      </c>
      <c r="AC89" s="127">
        <f>SUM(Table25[[#This Row],[IT Tower: Application]:[Other/Non-IT ]])</f>
        <v>1</v>
      </c>
      <c r="AD89" s="128"/>
      <c r="AE89" s="128"/>
      <c r="AF89" s="128"/>
      <c r="AG89" s="128"/>
      <c r="AH89" s="128"/>
      <c r="AI89" s="128"/>
      <c r="AJ89" s="128"/>
      <c r="AK89" s="128"/>
      <c r="AL89" s="128"/>
      <c r="AM89" s="128"/>
      <c r="AN89" s="128"/>
      <c r="AO89" s="128"/>
      <c r="AP89" s="128"/>
      <c r="AQ89" s="128"/>
      <c r="AR89" s="128"/>
      <c r="AS89" s="128"/>
      <c r="AT89" s="128"/>
      <c r="AU89" s="128">
        <v>2529</v>
      </c>
      <c r="AV89" s="128">
        <v>0</v>
      </c>
      <c r="AW89" s="128">
        <v>1226</v>
      </c>
      <c r="AX89" s="128"/>
      <c r="AY89" s="128"/>
      <c r="AZ89" s="128"/>
      <c r="BA89" s="128"/>
      <c r="BB89" s="128"/>
      <c r="BC89" s="128"/>
      <c r="BD89" s="128"/>
      <c r="BE89" s="128"/>
      <c r="BF89" s="128"/>
      <c r="BG89" s="128"/>
      <c r="BH89" s="128"/>
      <c r="BI89" s="128"/>
      <c r="BJ89" s="128"/>
      <c r="BK89" s="128"/>
      <c r="BL89" s="128"/>
      <c r="BM89" s="128"/>
      <c r="BN89" s="128"/>
      <c r="BO89" s="128"/>
      <c r="BP89" s="128"/>
      <c r="BQ89" s="128"/>
      <c r="BR89" s="128"/>
      <c r="BS89" s="128"/>
      <c r="BT89" s="128"/>
      <c r="BU89" s="128"/>
      <c r="BV89" s="128"/>
      <c r="BW89" s="128"/>
      <c r="BX89" s="128"/>
      <c r="BY89" s="128"/>
      <c r="BZ89" s="128"/>
      <c r="CA89" s="128"/>
      <c r="CB89" s="128"/>
      <c r="CC89" s="129">
        <f>SUM(Table25[[#This Row],[Contract Amount FY00]:[Contract Amount FY50]])</f>
        <v>3755</v>
      </c>
      <c r="CD89" s="24"/>
    </row>
    <row r="90" spans="1:82" x14ac:dyDescent="0.25">
      <c r="A90" s="107" t="s">
        <v>1985</v>
      </c>
      <c r="B90" s="125" t="s">
        <v>2246</v>
      </c>
      <c r="C90" s="107" t="s">
        <v>379</v>
      </c>
      <c r="E90" s="26" t="str">
        <f>IFERROR(IF(VLOOKUP(Table25[[#This Row],[Contract No.]],Table3[#All],3,FALSE)="","No","Yes"),"")</f>
        <v>No</v>
      </c>
      <c r="F90" s="26" t="str">
        <f>IFERROR(VLOOKUP(Table25[[#This Row],[Contract No.]],Table3[#All],3,FALSE),"")</f>
        <v/>
      </c>
      <c r="G90" s="26" t="str">
        <f>IFERROR(IF(Table25[[#This Row],[Cooperative Purchase
(Yes/No)]]="Yes","Yes",IF(VLOOKUP(Table25[[#This Row],[Contract No.]],Table3[#All],1,FALSE)=Table25[[#This Row],[Contract No.]],"Yes","No")),"No")</f>
        <v>Yes</v>
      </c>
      <c r="H90" s="51">
        <f>IFERROR(VLOOKUP(Table25[[#This Row],[Contract No.]],Table3[#All],4,FALSE),"")</f>
        <v>44470</v>
      </c>
      <c r="I90" s="28">
        <f>IFERROR(IF(AND(MONTH(Table25[[#This Row],[Contract Start Date]])&gt;6,MONTH(Table25[[#This Row],[Contract Start Date]])&lt;=12),YEAR(Table25[[#This Row],[Contract Start Date]])+1,YEAR(Table25[[#This Row],[Contract Start Date]])),"")</f>
        <v>2022</v>
      </c>
      <c r="J90" s="108">
        <f>Table25[[#This Row],[FY Formula start]]</f>
        <v>2022</v>
      </c>
      <c r="K90" s="59" t="str">
        <f>"FY"&amp;" "&amp;Table25[[#This Row],[Year Start]]</f>
        <v>FY 2022</v>
      </c>
      <c r="L90" s="109">
        <f>IFERROR(VLOOKUP(Table25[[#This Row],[Contract No.]],Table3[#All],5,FALSE),"")</f>
        <v>46295</v>
      </c>
      <c r="M90" s="110">
        <f>IFERROR(IF(Table25[[#This Row],[Contract End Date]]="99/99/9999","No End",IF(AND(MONTH(Table25[[#This Row],[Contract End Date]])&gt;6,MONTH(Table25[[#This Row],[Contract End Date]])&lt;=12),YEAR(Table25[[#This Row],[Contract End Date]])+1,YEAR(Table25[[#This Row],[Contract End Date]]))),"")</f>
        <v>2027</v>
      </c>
      <c r="N90" s="111">
        <f>Table25[[#This Row],[FY Formula end]]</f>
        <v>2027</v>
      </c>
      <c r="O90" s="59" t="str">
        <f>IF(Table25[[#This Row],[Year End]]="No End","No End","FY"&amp;" "&amp;Table25[[#This Row],[Year End]])</f>
        <v>FY 2027</v>
      </c>
      <c r="P90" s="27"/>
      <c r="Q90" s="126">
        <f>_xlfn.IFNA(IF($B90="","",VLOOKUP($B90,'SWC Towers'!$A:$Q,$Q$2,FALSE)),"")</f>
        <v>0.8</v>
      </c>
      <c r="R90" s="106" t="str">
        <f>_xlfn.IFNA(IF($B90="","",VLOOKUP($B90,'SWC Towers'!$A:$Q,$R$2,FALSE)),"")</f>
        <v/>
      </c>
      <c r="S90" s="106" t="str">
        <f>_xlfn.IFNA(IF($B90="","",VLOOKUP($B90,'SWC Towers'!$A:$Q,$S$2,FALSE)),"")</f>
        <v/>
      </c>
      <c r="T90" s="106">
        <f>_xlfn.IFNA(IF($B90="","",VLOOKUP($B90,'SWC Towers'!$A:$Q,$T$2,FALSE)),"")</f>
        <v>0.1</v>
      </c>
      <c r="U90" s="104" t="str">
        <f>_xlfn.IFNA(IF($B90="","",VLOOKUP($B90,'SWC Towers'!$A:$Q,$U$2,FALSE)),"")</f>
        <v/>
      </c>
      <c r="V90" s="104" t="str">
        <f>_xlfn.IFNA(IF($B90="","",VLOOKUP($B90,'SWC Towers'!$A:$Q,$V$2,FALSE)),"")</f>
        <v/>
      </c>
      <c r="W90" s="104" t="str">
        <f>_xlfn.IFNA(IF($B90="","",VLOOKUP($B90,'SWC Towers'!$A:$Q,$W$2,FALSE)),"")</f>
        <v/>
      </c>
      <c r="X90" s="104" t="str">
        <f>_xlfn.IFNA(IF($B90="","",VLOOKUP($B90,'SWC Towers'!$A:$Q,$X$2,FALSE)),"")</f>
        <v/>
      </c>
      <c r="Y90" s="104">
        <f>_xlfn.IFNA(IF($B90="","",VLOOKUP($B90,'SWC Towers'!$A:$Q,$Y$2,FALSE)),"")</f>
        <v>0.1</v>
      </c>
      <c r="Z90" s="104" t="str">
        <f>_xlfn.IFNA(IF($B90="","",VLOOKUP($B90,'SWC Towers'!$A:$Q,$Z$2,FALSE)),"")</f>
        <v/>
      </c>
      <c r="AA90" s="104" t="str">
        <f>_xlfn.IFNA(IF($B90="","",VLOOKUP($B90,'SWC Towers'!$A:$Q,$AA$2,FALSE)),"")</f>
        <v/>
      </c>
      <c r="AB90" s="106" t="str">
        <f>_xlfn.IFNA(IF($B90="","",VLOOKUP($B90,'SWC Towers'!$A:$Q,$AB$2,FALSE)),"")</f>
        <v/>
      </c>
      <c r="AC90" s="127">
        <f>SUM(Table25[[#This Row],[IT Tower: Application]:[Other/Non-IT ]])</f>
        <v>1</v>
      </c>
      <c r="AD90" s="128"/>
      <c r="AE90" s="128"/>
      <c r="AF90" s="128"/>
      <c r="AG90" s="128"/>
      <c r="AH90" s="128"/>
      <c r="AI90" s="128"/>
      <c r="AJ90" s="128"/>
      <c r="AK90" s="128"/>
      <c r="AL90" s="128"/>
      <c r="AM90" s="128"/>
      <c r="AN90" s="128"/>
      <c r="AO90" s="128"/>
      <c r="AP90" s="128"/>
      <c r="AQ90" s="128"/>
      <c r="AR90" s="128"/>
      <c r="AS90" s="128"/>
      <c r="AT90" s="128"/>
      <c r="AU90" s="128"/>
      <c r="AV90" s="128"/>
      <c r="AW90" s="128"/>
      <c r="AX90" s="128"/>
      <c r="AY90" s="128"/>
      <c r="AZ90" s="128">
        <v>25876</v>
      </c>
      <c r="BA90" s="128">
        <v>8247</v>
      </c>
      <c r="BB90" s="128">
        <v>8648</v>
      </c>
      <c r="BC90" s="128">
        <v>5816</v>
      </c>
      <c r="BD90" s="128"/>
      <c r="BE90" s="128"/>
      <c r="BF90" s="128"/>
      <c r="BG90" s="128"/>
      <c r="BH90" s="128"/>
      <c r="BI90" s="128"/>
      <c r="BJ90" s="128"/>
      <c r="BK90" s="128"/>
      <c r="BL90" s="128"/>
      <c r="BM90" s="128"/>
      <c r="BN90" s="128"/>
      <c r="BO90" s="128"/>
      <c r="BP90" s="128"/>
      <c r="BQ90" s="128"/>
      <c r="BR90" s="128"/>
      <c r="BS90" s="128"/>
      <c r="BT90" s="128"/>
      <c r="BU90" s="128"/>
      <c r="BV90" s="128"/>
      <c r="BW90" s="128"/>
      <c r="BX90" s="128"/>
      <c r="BY90" s="128"/>
      <c r="BZ90" s="128"/>
      <c r="CA90" s="128"/>
      <c r="CB90" s="128"/>
      <c r="CC90" s="129">
        <f>SUM(Table25[[#This Row],[Contract Amount FY00]:[Contract Amount FY50]])</f>
        <v>48587</v>
      </c>
      <c r="CD90" s="24"/>
    </row>
    <row r="91" spans="1:82" x14ac:dyDescent="0.25">
      <c r="A91" s="107" t="s">
        <v>1985</v>
      </c>
      <c r="B91" s="125" t="s">
        <v>3013</v>
      </c>
      <c r="C91" s="107" t="s">
        <v>547</v>
      </c>
      <c r="E91" s="26" t="str">
        <f>IFERROR(IF(VLOOKUP(Table25[[#This Row],[Contract No.]],Table3[#All],3,FALSE)="","No","Yes"),"")</f>
        <v>Yes</v>
      </c>
      <c r="F91" s="26" t="str">
        <f>IFERROR(VLOOKUP(Table25[[#This Row],[Contract No.]],Table3[#All],3,FALSE),"")</f>
        <v>NASPO</v>
      </c>
      <c r="G91" s="26" t="str">
        <f>IFERROR(IF(Table25[[#This Row],[Cooperative Purchase
(Yes/No)]]="Yes","Yes",IF(VLOOKUP(Table25[[#This Row],[Contract No.]],Table3[#All],1,FALSE)=Table25[[#This Row],[Contract No.]],"Yes","No")),"No")</f>
        <v>Yes</v>
      </c>
      <c r="H91" s="51">
        <f>IFERROR(VLOOKUP(Table25[[#This Row],[Contract No.]],Table3[#All],4,FALSE),"")</f>
        <v>44926</v>
      </c>
      <c r="I91" s="28">
        <f>IFERROR(IF(AND(MONTH(Table25[[#This Row],[Contract Start Date]])&gt;6,MONTH(Table25[[#This Row],[Contract Start Date]])&lt;=12),YEAR(Table25[[#This Row],[Contract Start Date]])+1,YEAR(Table25[[#This Row],[Contract Start Date]])),"")</f>
        <v>2023</v>
      </c>
      <c r="J91" s="108">
        <f>Table25[[#This Row],[FY Formula start]]</f>
        <v>2023</v>
      </c>
      <c r="K91" s="59" t="str">
        <f>"FY"&amp;" "&amp;Table25[[#This Row],[Year Start]]</f>
        <v>FY 2023</v>
      </c>
      <c r="L91" s="109">
        <f>IFERROR(VLOOKUP(Table25[[#This Row],[Contract No.]],Table3[#All],5,FALSE),"")</f>
        <v>46501</v>
      </c>
      <c r="M91" s="110">
        <f>IFERROR(IF(Table25[[#This Row],[Contract End Date]]="99/99/9999","No End",IF(AND(MONTH(Table25[[#This Row],[Contract End Date]])&gt;6,MONTH(Table25[[#This Row],[Contract End Date]])&lt;=12),YEAR(Table25[[#This Row],[Contract End Date]])+1,YEAR(Table25[[#This Row],[Contract End Date]]))),"")</f>
        <v>2027</v>
      </c>
      <c r="N91" s="111">
        <f>Table25[[#This Row],[FY Formula end]]</f>
        <v>2027</v>
      </c>
      <c r="O91" s="59" t="str">
        <f>IF(Table25[[#This Row],[Year End]]="No End","No End","FY"&amp;" "&amp;Table25[[#This Row],[Year End]])</f>
        <v>FY 2027</v>
      </c>
      <c r="P91" s="27"/>
      <c r="Q91" s="126">
        <f>_xlfn.IFNA(IF($B91="","",VLOOKUP($B91,'SWC Towers'!$A:$Q,$Q$2,FALSE)),"")</f>
        <v>0.3</v>
      </c>
      <c r="R91" s="106" t="str">
        <f>_xlfn.IFNA(IF($B91="","",VLOOKUP($B91,'SWC Towers'!$A:$Q,$R$2,FALSE)),"")</f>
        <v/>
      </c>
      <c r="S91" s="106">
        <f>_xlfn.IFNA(IF($B91="","",VLOOKUP($B91,'SWC Towers'!$A:$Q,$S$2,FALSE)),"")</f>
        <v>0.1</v>
      </c>
      <c r="T91" s="106" t="str">
        <f>_xlfn.IFNA(IF($B91="","",VLOOKUP($B91,'SWC Towers'!$A:$Q,$T$2,FALSE)),"")</f>
        <v/>
      </c>
      <c r="U91" s="104">
        <f>_xlfn.IFNA(IF($B91="","",VLOOKUP($B91,'SWC Towers'!$A:$Q,$U$2,FALSE)),"")</f>
        <v>0.6</v>
      </c>
      <c r="V91" s="104" t="str">
        <f>_xlfn.IFNA(IF($B91="","",VLOOKUP($B91,'SWC Towers'!$A:$Q,$V$2,FALSE)),"")</f>
        <v/>
      </c>
      <c r="W91" s="104" t="str">
        <f>_xlfn.IFNA(IF($B91="","",VLOOKUP($B91,'SWC Towers'!$A:$Q,$W$2,FALSE)),"")</f>
        <v/>
      </c>
      <c r="X91" s="104" t="str">
        <f>_xlfn.IFNA(IF($B91="","",VLOOKUP($B91,'SWC Towers'!$A:$Q,$X$2,FALSE)),"")</f>
        <v/>
      </c>
      <c r="Y91" s="104" t="str">
        <f>_xlfn.IFNA(IF($B91="","",VLOOKUP($B91,'SWC Towers'!$A:$Q,$Y$2,FALSE)),"")</f>
        <v/>
      </c>
      <c r="Z91" s="104" t="str">
        <f>_xlfn.IFNA(IF($B91="","",VLOOKUP($B91,'SWC Towers'!$A:$Q,$Z$2,FALSE)),"")</f>
        <v/>
      </c>
      <c r="AA91" s="104" t="str">
        <f>_xlfn.IFNA(IF($B91="","",VLOOKUP($B91,'SWC Towers'!$A:$Q,$AA$2,FALSE)),"")</f>
        <v/>
      </c>
      <c r="AB91" s="106" t="str">
        <f>_xlfn.IFNA(IF($B91="","",VLOOKUP($B91,'SWC Towers'!$A:$Q,$AB$2,FALSE)),"")</f>
        <v/>
      </c>
      <c r="AC91" s="127">
        <f>SUM(Table25[[#This Row],[IT Tower: Application]:[Other/Non-IT ]])</f>
        <v>1</v>
      </c>
      <c r="AD91" s="128"/>
      <c r="AE91" s="128"/>
      <c r="AF91" s="128"/>
      <c r="AG91" s="128"/>
      <c r="AH91" s="128"/>
      <c r="AI91" s="128"/>
      <c r="AJ91" s="128"/>
      <c r="AK91" s="128"/>
      <c r="AL91" s="128"/>
      <c r="AM91" s="128"/>
      <c r="AN91" s="128"/>
      <c r="AO91" s="128"/>
      <c r="AP91" s="128"/>
      <c r="AQ91" s="128"/>
      <c r="AR91" s="128"/>
      <c r="AS91" s="128"/>
      <c r="AT91" s="128"/>
      <c r="AU91" s="128"/>
      <c r="AV91" s="128"/>
      <c r="AW91" s="128"/>
      <c r="AX91" s="128"/>
      <c r="AY91" s="128"/>
      <c r="AZ91" s="128"/>
      <c r="BA91" s="128"/>
      <c r="BB91" s="128">
        <v>115677</v>
      </c>
      <c r="BC91" s="128">
        <v>413928</v>
      </c>
      <c r="BD91" s="128"/>
      <c r="BE91" s="128"/>
      <c r="BF91" s="128"/>
      <c r="BG91" s="128"/>
      <c r="BH91" s="128"/>
      <c r="BI91" s="128"/>
      <c r="BJ91" s="128"/>
      <c r="BK91" s="128"/>
      <c r="BL91" s="128"/>
      <c r="BM91" s="128"/>
      <c r="BN91" s="128"/>
      <c r="BO91" s="128"/>
      <c r="BP91" s="128"/>
      <c r="BQ91" s="128"/>
      <c r="BR91" s="128"/>
      <c r="BS91" s="128"/>
      <c r="BT91" s="128"/>
      <c r="BU91" s="128"/>
      <c r="BV91" s="128"/>
      <c r="BW91" s="128"/>
      <c r="BX91" s="128"/>
      <c r="BY91" s="128"/>
      <c r="BZ91" s="128"/>
      <c r="CA91" s="128"/>
      <c r="CB91" s="128"/>
      <c r="CC91" s="129">
        <f>SUM(Table25[[#This Row],[Contract Amount FY00]:[Contract Amount FY50]])</f>
        <v>529605</v>
      </c>
      <c r="CD91" s="24"/>
    </row>
    <row r="92" spans="1:82" x14ac:dyDescent="0.25">
      <c r="A92" s="107" t="s">
        <v>1985</v>
      </c>
      <c r="B92" s="125" t="s">
        <v>3013</v>
      </c>
      <c r="C92" s="107" t="s">
        <v>279</v>
      </c>
      <c r="E92" s="26" t="str">
        <f>IFERROR(IF(VLOOKUP(Table25[[#This Row],[Contract No.]],Table3[#All],3,FALSE)="","No","Yes"),"")</f>
        <v>Yes</v>
      </c>
      <c r="F92" s="26" t="str">
        <f>IFERROR(VLOOKUP(Table25[[#This Row],[Contract No.]],Table3[#All],3,FALSE),"")</f>
        <v>NASPO</v>
      </c>
      <c r="G92" s="26" t="str">
        <f>IFERROR(IF(Table25[[#This Row],[Cooperative Purchase
(Yes/No)]]="Yes","Yes",IF(VLOOKUP(Table25[[#This Row],[Contract No.]],Table3[#All],1,FALSE)=Table25[[#This Row],[Contract No.]],"Yes","No")),"No")</f>
        <v>Yes</v>
      </c>
      <c r="H92" s="51">
        <f>IFERROR(VLOOKUP(Table25[[#This Row],[Contract No.]],Table3[#All],4,FALSE),"")</f>
        <v>44926</v>
      </c>
      <c r="I92" s="28">
        <f>IFERROR(IF(AND(MONTH(Table25[[#This Row],[Contract Start Date]])&gt;6,MONTH(Table25[[#This Row],[Contract Start Date]])&lt;=12),YEAR(Table25[[#This Row],[Contract Start Date]])+1,YEAR(Table25[[#This Row],[Contract Start Date]])),"")</f>
        <v>2023</v>
      </c>
      <c r="J92" s="108">
        <f>Table25[[#This Row],[FY Formula start]]</f>
        <v>2023</v>
      </c>
      <c r="K92" s="59" t="str">
        <f>"FY"&amp;" "&amp;Table25[[#This Row],[Year Start]]</f>
        <v>FY 2023</v>
      </c>
      <c r="L92" s="109">
        <f>IFERROR(VLOOKUP(Table25[[#This Row],[Contract No.]],Table3[#All],5,FALSE),"")</f>
        <v>46501</v>
      </c>
      <c r="M92" s="110">
        <f>IFERROR(IF(Table25[[#This Row],[Contract End Date]]="99/99/9999","No End",IF(AND(MONTH(Table25[[#This Row],[Contract End Date]])&gt;6,MONTH(Table25[[#This Row],[Contract End Date]])&lt;=12),YEAR(Table25[[#This Row],[Contract End Date]])+1,YEAR(Table25[[#This Row],[Contract End Date]]))),"")</f>
        <v>2027</v>
      </c>
      <c r="N92" s="111">
        <f>Table25[[#This Row],[FY Formula end]]</f>
        <v>2027</v>
      </c>
      <c r="O92" s="59" t="str">
        <f>IF(Table25[[#This Row],[Year End]]="No End","No End","FY"&amp;" "&amp;Table25[[#This Row],[Year End]])</f>
        <v>FY 2027</v>
      </c>
      <c r="P92" s="27"/>
      <c r="Q92" s="126">
        <f>_xlfn.IFNA(IF($B92="","",VLOOKUP($B92,'SWC Towers'!$A:$Q,$Q$2,FALSE)),"")</f>
        <v>0.3</v>
      </c>
      <c r="R92" s="106" t="str">
        <f>_xlfn.IFNA(IF($B92="","",VLOOKUP($B92,'SWC Towers'!$A:$Q,$R$2,FALSE)),"")</f>
        <v/>
      </c>
      <c r="S92" s="106">
        <f>_xlfn.IFNA(IF($B92="","",VLOOKUP($B92,'SWC Towers'!$A:$Q,$S$2,FALSE)),"")</f>
        <v>0.1</v>
      </c>
      <c r="T92" s="106" t="str">
        <f>_xlfn.IFNA(IF($B92="","",VLOOKUP($B92,'SWC Towers'!$A:$Q,$T$2,FALSE)),"")</f>
        <v/>
      </c>
      <c r="U92" s="104">
        <f>_xlfn.IFNA(IF($B92="","",VLOOKUP($B92,'SWC Towers'!$A:$Q,$U$2,FALSE)),"")</f>
        <v>0.6</v>
      </c>
      <c r="V92" s="104" t="str">
        <f>_xlfn.IFNA(IF($B92="","",VLOOKUP($B92,'SWC Towers'!$A:$Q,$V$2,FALSE)),"")</f>
        <v/>
      </c>
      <c r="W92" s="104" t="str">
        <f>_xlfn.IFNA(IF($B92="","",VLOOKUP($B92,'SWC Towers'!$A:$Q,$W$2,FALSE)),"")</f>
        <v/>
      </c>
      <c r="X92" s="104" t="str">
        <f>_xlfn.IFNA(IF($B92="","",VLOOKUP($B92,'SWC Towers'!$A:$Q,$X$2,FALSE)),"")</f>
        <v/>
      </c>
      <c r="Y92" s="104" t="str">
        <f>_xlfn.IFNA(IF($B92="","",VLOOKUP($B92,'SWC Towers'!$A:$Q,$Y$2,FALSE)),"")</f>
        <v/>
      </c>
      <c r="Z92" s="104" t="str">
        <f>_xlfn.IFNA(IF($B92="","",VLOOKUP($B92,'SWC Towers'!$A:$Q,$Z$2,FALSE)),"")</f>
        <v/>
      </c>
      <c r="AA92" s="104" t="str">
        <f>_xlfn.IFNA(IF($B92="","",VLOOKUP($B92,'SWC Towers'!$A:$Q,$AA$2,FALSE)),"")</f>
        <v/>
      </c>
      <c r="AB92" s="106" t="str">
        <f>_xlfn.IFNA(IF($B92="","",VLOOKUP($B92,'SWC Towers'!$A:$Q,$AB$2,FALSE)),"")</f>
        <v/>
      </c>
      <c r="AC92" s="127">
        <f>SUM(Table25[[#This Row],[IT Tower: Application]:[Other/Non-IT ]])</f>
        <v>1</v>
      </c>
      <c r="AD92" s="128"/>
      <c r="AE92" s="128"/>
      <c r="AF92" s="128"/>
      <c r="AG92" s="128"/>
      <c r="AH92" s="128"/>
      <c r="AI92" s="128"/>
      <c r="AJ92" s="128"/>
      <c r="AK92" s="128"/>
      <c r="AL92" s="128"/>
      <c r="AM92" s="128"/>
      <c r="AN92" s="128"/>
      <c r="AO92" s="128"/>
      <c r="AP92" s="128"/>
      <c r="AQ92" s="128"/>
      <c r="AR92" s="128"/>
      <c r="AS92" s="128"/>
      <c r="AT92" s="128"/>
      <c r="AU92" s="128"/>
      <c r="AV92" s="128"/>
      <c r="AW92" s="128"/>
      <c r="AX92" s="128"/>
      <c r="AY92" s="128"/>
      <c r="AZ92" s="128"/>
      <c r="BA92" s="128">
        <v>403</v>
      </c>
      <c r="BB92" s="128">
        <v>28886</v>
      </c>
      <c r="BC92" s="128">
        <v>62819</v>
      </c>
      <c r="BD92" s="128"/>
      <c r="BE92" s="128"/>
      <c r="BF92" s="128"/>
      <c r="BG92" s="128"/>
      <c r="BH92" s="128"/>
      <c r="BI92" s="128"/>
      <c r="BJ92" s="128"/>
      <c r="BK92" s="128"/>
      <c r="BL92" s="128"/>
      <c r="BM92" s="128"/>
      <c r="BN92" s="128"/>
      <c r="BO92" s="128"/>
      <c r="BP92" s="128"/>
      <c r="BQ92" s="128"/>
      <c r="BR92" s="128"/>
      <c r="BS92" s="128"/>
      <c r="BT92" s="128"/>
      <c r="BU92" s="128"/>
      <c r="BV92" s="128"/>
      <c r="BW92" s="128"/>
      <c r="BX92" s="128"/>
      <c r="BY92" s="128"/>
      <c r="BZ92" s="128"/>
      <c r="CA92" s="128"/>
      <c r="CB92" s="128"/>
      <c r="CC92" s="129">
        <f>SUM(Table25[[#This Row],[Contract Amount FY00]:[Contract Amount FY50]])</f>
        <v>92108</v>
      </c>
      <c r="CD92" s="24"/>
    </row>
    <row r="93" spans="1:82" x14ac:dyDescent="0.25">
      <c r="A93" s="107" t="s">
        <v>1985</v>
      </c>
      <c r="B93" s="125" t="s">
        <v>3141</v>
      </c>
      <c r="C93" s="107" t="s">
        <v>2257</v>
      </c>
      <c r="E93" s="26" t="str">
        <f>IFERROR(IF(VLOOKUP(Table25[[#This Row],[Contract No.]],Table3[#All],3,FALSE)="","No","Yes"),"")</f>
        <v>No</v>
      </c>
      <c r="F93" s="26" t="str">
        <f>IFERROR(VLOOKUP(Table25[[#This Row],[Contract No.]],Table3[#All],3,FALSE),"")</f>
        <v/>
      </c>
      <c r="G93" s="26" t="str">
        <f>IFERROR(IF(Table25[[#This Row],[Cooperative Purchase
(Yes/No)]]="Yes","Yes",IF(VLOOKUP(Table25[[#This Row],[Contract No.]],Table3[#All],1,FALSE)=Table25[[#This Row],[Contract No.]],"Yes","No")),"No")</f>
        <v>Yes</v>
      </c>
      <c r="H93" s="51">
        <f>IFERROR(VLOOKUP(Table25[[#This Row],[Contract No.]],Table3[#All],4,FALSE),"")</f>
        <v>45427</v>
      </c>
      <c r="I93" s="28">
        <f>IFERROR(IF(AND(MONTH(Table25[[#This Row],[Contract Start Date]])&gt;6,MONTH(Table25[[#This Row],[Contract Start Date]])&lt;=12),YEAR(Table25[[#This Row],[Contract Start Date]])+1,YEAR(Table25[[#This Row],[Contract Start Date]])),"")</f>
        <v>2024</v>
      </c>
      <c r="J93" s="108">
        <f>Table25[[#This Row],[FY Formula start]]</f>
        <v>2024</v>
      </c>
      <c r="K93" s="59" t="str">
        <f>"FY"&amp;" "&amp;Table25[[#This Row],[Year Start]]</f>
        <v>FY 2024</v>
      </c>
      <c r="L93" s="109">
        <f>IFERROR(VLOOKUP(Table25[[#This Row],[Contract No.]],Table3[#All],5,FALSE),"")</f>
        <v>46888</v>
      </c>
      <c r="M93" s="110">
        <f>IFERROR(IF(Table25[[#This Row],[Contract End Date]]="99/99/9999","No End",IF(AND(MONTH(Table25[[#This Row],[Contract End Date]])&gt;6,MONTH(Table25[[#This Row],[Contract End Date]])&lt;=12),YEAR(Table25[[#This Row],[Contract End Date]])+1,YEAR(Table25[[#This Row],[Contract End Date]]))),"")</f>
        <v>2028</v>
      </c>
      <c r="N93" s="111">
        <f>Table25[[#This Row],[FY Formula end]]</f>
        <v>2028</v>
      </c>
      <c r="O93" s="59" t="str">
        <f>IF(Table25[[#This Row],[Year End]]="No End","No End","FY"&amp;" "&amp;Table25[[#This Row],[Year End]])</f>
        <v>FY 2028</v>
      </c>
      <c r="P93" s="27"/>
      <c r="Q93" s="126">
        <f>_xlfn.IFNA(IF($B93="","",VLOOKUP($B93,'SWC Towers'!$A:$Q,$Q$2,FALSE)),"")</f>
        <v>0.4</v>
      </c>
      <c r="R93" s="106" t="str">
        <f>_xlfn.IFNA(IF($B93="","",VLOOKUP($B93,'SWC Towers'!$A:$Q,$R$2,FALSE)),"")</f>
        <v/>
      </c>
      <c r="S93" s="106" t="str">
        <f>_xlfn.IFNA(IF($B93="","",VLOOKUP($B93,'SWC Towers'!$A:$Q,$S$2,FALSE)),"")</f>
        <v/>
      </c>
      <c r="T93" s="106">
        <f>_xlfn.IFNA(IF($B93="","",VLOOKUP($B93,'SWC Towers'!$A:$Q,$T$2,FALSE)),"")</f>
        <v>0.1</v>
      </c>
      <c r="U93" s="104" t="str">
        <f>_xlfn.IFNA(IF($B93="","",VLOOKUP($B93,'SWC Towers'!$A:$Q,$U$2,FALSE)),"")</f>
        <v/>
      </c>
      <c r="V93" s="104">
        <f>_xlfn.IFNA(IF($B93="","",VLOOKUP($B93,'SWC Towers'!$A:$Q,$V$2,FALSE)),"")</f>
        <v>0.4</v>
      </c>
      <c r="W93" s="104" t="str">
        <f>_xlfn.IFNA(IF($B93="","",VLOOKUP($B93,'SWC Towers'!$A:$Q,$W$2,FALSE)),"")</f>
        <v/>
      </c>
      <c r="X93" s="104" t="str">
        <f>_xlfn.IFNA(IF($B93="","",VLOOKUP($B93,'SWC Towers'!$A:$Q,$X$2,FALSE)),"")</f>
        <v/>
      </c>
      <c r="Y93" s="104" t="str">
        <f>_xlfn.IFNA(IF($B93="","",VLOOKUP($B93,'SWC Towers'!$A:$Q,$Y$2,FALSE)),"")</f>
        <v/>
      </c>
      <c r="Z93" s="104">
        <f>_xlfn.IFNA(IF($B93="","",VLOOKUP($B93,'SWC Towers'!$A:$Q,$Z$2,FALSE)),"")</f>
        <v>0.1</v>
      </c>
      <c r="AA93" s="104" t="str">
        <f>_xlfn.IFNA(IF($B93="","",VLOOKUP($B93,'SWC Towers'!$A:$Q,$AA$2,FALSE)),"")</f>
        <v/>
      </c>
      <c r="AB93" s="106" t="str">
        <f>_xlfn.IFNA(IF($B93="","",VLOOKUP($B93,'SWC Towers'!$A:$Q,$AB$2,FALSE)),"")</f>
        <v/>
      </c>
      <c r="AC93" s="127">
        <f>SUM(Table25[[#This Row],[IT Tower: Application]:[Other/Non-IT ]])</f>
        <v>1</v>
      </c>
      <c r="AD93" s="128"/>
      <c r="AE93" s="128"/>
      <c r="AF93" s="128"/>
      <c r="AG93" s="128"/>
      <c r="AH93" s="128"/>
      <c r="AI93" s="128"/>
      <c r="AJ93" s="128"/>
      <c r="AK93" s="128"/>
      <c r="AL93" s="128"/>
      <c r="AM93" s="128"/>
      <c r="AN93" s="128"/>
      <c r="AO93" s="128"/>
      <c r="AP93" s="128"/>
      <c r="AQ93" s="128"/>
      <c r="AR93" s="128"/>
      <c r="AS93" s="128"/>
      <c r="AT93" s="128"/>
      <c r="AU93" s="128"/>
      <c r="AV93" s="128"/>
      <c r="AW93" s="128"/>
      <c r="AX93" s="128"/>
      <c r="AY93" s="128"/>
      <c r="AZ93" s="128"/>
      <c r="BA93" s="128"/>
      <c r="BB93" s="128">
        <v>0</v>
      </c>
      <c r="BC93" s="128">
        <v>5920</v>
      </c>
      <c r="BD93" s="128"/>
      <c r="BE93" s="128"/>
      <c r="BF93" s="128"/>
      <c r="BG93" s="128"/>
      <c r="BH93" s="128"/>
      <c r="BI93" s="128"/>
      <c r="BJ93" s="128"/>
      <c r="BK93" s="128"/>
      <c r="BL93" s="128"/>
      <c r="BM93" s="128"/>
      <c r="BN93" s="128"/>
      <c r="BO93" s="128"/>
      <c r="BP93" s="128"/>
      <c r="BQ93" s="128"/>
      <c r="BR93" s="128"/>
      <c r="BS93" s="128"/>
      <c r="BT93" s="128"/>
      <c r="BU93" s="128"/>
      <c r="BV93" s="128"/>
      <c r="BW93" s="128"/>
      <c r="BX93" s="128"/>
      <c r="BY93" s="128"/>
      <c r="BZ93" s="128"/>
      <c r="CA93" s="128"/>
      <c r="CB93" s="128"/>
      <c r="CC93" s="129">
        <f>SUM(Table25[[#This Row],[Contract Amount FY00]:[Contract Amount FY50]])</f>
        <v>5920</v>
      </c>
      <c r="CD93" s="24"/>
    </row>
    <row r="94" spans="1:82" x14ac:dyDescent="0.25">
      <c r="A94" s="107" t="s">
        <v>1985</v>
      </c>
      <c r="B94" s="125" t="s">
        <v>3141</v>
      </c>
      <c r="C94" s="107" t="s">
        <v>3262</v>
      </c>
      <c r="E94" s="26" t="str">
        <f>IFERROR(IF(VLOOKUP(Table25[[#This Row],[Contract No.]],Table3[#All],3,FALSE)="","No","Yes"),"")</f>
        <v>No</v>
      </c>
      <c r="F94" s="26" t="str">
        <f>IFERROR(VLOOKUP(Table25[[#This Row],[Contract No.]],Table3[#All],3,FALSE),"")</f>
        <v/>
      </c>
      <c r="G94" s="26" t="str">
        <f>IFERROR(IF(Table25[[#This Row],[Cooperative Purchase
(Yes/No)]]="Yes","Yes",IF(VLOOKUP(Table25[[#This Row],[Contract No.]],Table3[#All],1,FALSE)=Table25[[#This Row],[Contract No.]],"Yes","No")),"No")</f>
        <v>Yes</v>
      </c>
      <c r="H94" s="51">
        <f>IFERROR(VLOOKUP(Table25[[#This Row],[Contract No.]],Table3[#All],4,FALSE),"")</f>
        <v>45427</v>
      </c>
      <c r="I94" s="28">
        <f>IFERROR(IF(AND(MONTH(Table25[[#This Row],[Contract Start Date]])&gt;6,MONTH(Table25[[#This Row],[Contract Start Date]])&lt;=12),YEAR(Table25[[#This Row],[Contract Start Date]])+1,YEAR(Table25[[#This Row],[Contract Start Date]])),"")</f>
        <v>2024</v>
      </c>
      <c r="J94" s="108">
        <f>Table25[[#This Row],[FY Formula start]]</f>
        <v>2024</v>
      </c>
      <c r="K94" s="59" t="str">
        <f>"FY"&amp;" "&amp;Table25[[#This Row],[Year Start]]</f>
        <v>FY 2024</v>
      </c>
      <c r="L94" s="109">
        <f>IFERROR(VLOOKUP(Table25[[#This Row],[Contract No.]],Table3[#All],5,FALSE),"")</f>
        <v>46888</v>
      </c>
      <c r="M94" s="110">
        <f>IFERROR(IF(Table25[[#This Row],[Contract End Date]]="99/99/9999","No End",IF(AND(MONTH(Table25[[#This Row],[Contract End Date]])&gt;6,MONTH(Table25[[#This Row],[Contract End Date]])&lt;=12),YEAR(Table25[[#This Row],[Contract End Date]])+1,YEAR(Table25[[#This Row],[Contract End Date]]))),"")</f>
        <v>2028</v>
      </c>
      <c r="N94" s="111">
        <f>Table25[[#This Row],[FY Formula end]]</f>
        <v>2028</v>
      </c>
      <c r="O94" s="59" t="str">
        <f>IF(Table25[[#This Row],[Year End]]="No End","No End","FY"&amp;" "&amp;Table25[[#This Row],[Year End]])</f>
        <v>FY 2028</v>
      </c>
      <c r="P94" s="27"/>
      <c r="Q94" s="126">
        <f>_xlfn.IFNA(IF($B94="","",VLOOKUP($B94,'SWC Towers'!$A:$Q,$Q$2,FALSE)),"")</f>
        <v>0.4</v>
      </c>
      <c r="R94" s="106" t="str">
        <f>_xlfn.IFNA(IF($B94="","",VLOOKUP($B94,'SWC Towers'!$A:$Q,$R$2,FALSE)),"")</f>
        <v/>
      </c>
      <c r="S94" s="106" t="str">
        <f>_xlfn.IFNA(IF($B94="","",VLOOKUP($B94,'SWC Towers'!$A:$Q,$S$2,FALSE)),"")</f>
        <v/>
      </c>
      <c r="T94" s="106">
        <f>_xlfn.IFNA(IF($B94="","",VLOOKUP($B94,'SWC Towers'!$A:$Q,$T$2,FALSE)),"")</f>
        <v>0.1</v>
      </c>
      <c r="U94" s="104" t="str">
        <f>_xlfn.IFNA(IF($B94="","",VLOOKUP($B94,'SWC Towers'!$A:$Q,$U$2,FALSE)),"")</f>
        <v/>
      </c>
      <c r="V94" s="104">
        <f>_xlfn.IFNA(IF($B94="","",VLOOKUP($B94,'SWC Towers'!$A:$Q,$V$2,FALSE)),"")</f>
        <v>0.4</v>
      </c>
      <c r="W94" s="104" t="str">
        <f>_xlfn.IFNA(IF($B94="","",VLOOKUP($B94,'SWC Towers'!$A:$Q,$W$2,FALSE)),"")</f>
        <v/>
      </c>
      <c r="X94" s="104" t="str">
        <f>_xlfn.IFNA(IF($B94="","",VLOOKUP($B94,'SWC Towers'!$A:$Q,$X$2,FALSE)),"")</f>
        <v/>
      </c>
      <c r="Y94" s="104" t="str">
        <f>_xlfn.IFNA(IF($B94="","",VLOOKUP($B94,'SWC Towers'!$A:$Q,$Y$2,FALSE)),"")</f>
        <v/>
      </c>
      <c r="Z94" s="104">
        <f>_xlfn.IFNA(IF($B94="","",VLOOKUP($B94,'SWC Towers'!$A:$Q,$Z$2,FALSE)),"")</f>
        <v>0.1</v>
      </c>
      <c r="AA94" s="104" t="str">
        <f>_xlfn.IFNA(IF($B94="","",VLOOKUP($B94,'SWC Towers'!$A:$Q,$AA$2,FALSE)),"")</f>
        <v/>
      </c>
      <c r="AB94" s="106" t="str">
        <f>_xlfn.IFNA(IF($B94="","",VLOOKUP($B94,'SWC Towers'!$A:$Q,$AB$2,FALSE)),"")</f>
        <v/>
      </c>
      <c r="AC94" s="127">
        <f>SUM(Table25[[#This Row],[IT Tower: Application]:[Other/Non-IT ]])</f>
        <v>1</v>
      </c>
      <c r="AD94" s="128"/>
      <c r="AE94" s="128"/>
      <c r="AF94" s="128"/>
      <c r="AG94" s="128"/>
      <c r="AH94" s="128"/>
      <c r="AI94" s="128"/>
      <c r="AJ94" s="128"/>
      <c r="AK94" s="128"/>
      <c r="AL94" s="128"/>
      <c r="AM94" s="128"/>
      <c r="AN94" s="128"/>
      <c r="AO94" s="128"/>
      <c r="AP94" s="128"/>
      <c r="AQ94" s="128"/>
      <c r="AR94" s="128"/>
      <c r="AS94" s="128"/>
      <c r="AT94" s="128"/>
      <c r="AU94" s="128"/>
      <c r="AV94" s="128"/>
      <c r="AW94" s="128"/>
      <c r="AX94" s="128"/>
      <c r="AY94" s="128"/>
      <c r="AZ94" s="128"/>
      <c r="BA94" s="128"/>
      <c r="BB94" s="128">
        <v>0</v>
      </c>
      <c r="BC94" s="128">
        <v>375522</v>
      </c>
      <c r="BD94" s="128"/>
      <c r="BE94" s="128"/>
      <c r="BF94" s="128"/>
      <c r="BG94" s="128"/>
      <c r="BH94" s="128"/>
      <c r="BI94" s="128"/>
      <c r="BJ94" s="128"/>
      <c r="BK94" s="128"/>
      <c r="BL94" s="128"/>
      <c r="BM94" s="128"/>
      <c r="BN94" s="128"/>
      <c r="BO94" s="128"/>
      <c r="BP94" s="128"/>
      <c r="BQ94" s="128"/>
      <c r="BR94" s="128"/>
      <c r="BS94" s="128"/>
      <c r="BT94" s="128"/>
      <c r="BU94" s="128"/>
      <c r="BV94" s="128"/>
      <c r="BW94" s="128"/>
      <c r="BX94" s="128"/>
      <c r="BY94" s="128"/>
      <c r="BZ94" s="128"/>
      <c r="CA94" s="128"/>
      <c r="CB94" s="128"/>
      <c r="CC94" s="129">
        <f>SUM(Table25[[#This Row],[Contract Amount FY00]:[Contract Amount FY50]])</f>
        <v>375522</v>
      </c>
      <c r="CD94" s="24"/>
    </row>
    <row r="95" spans="1:82" x14ac:dyDescent="0.25">
      <c r="A95" s="107" t="s">
        <v>1985</v>
      </c>
      <c r="B95" s="125" t="s">
        <v>3147</v>
      </c>
      <c r="C95" s="107" t="s">
        <v>2757</v>
      </c>
      <c r="E95" s="26" t="str">
        <f>IFERROR(IF(VLOOKUP(Table25[[#This Row],[Contract No.]],Table3[#All],3,FALSE)="","No","Yes"),"")</f>
        <v>No</v>
      </c>
      <c r="F95" s="26" t="str">
        <f>IFERROR(VLOOKUP(Table25[[#This Row],[Contract No.]],Table3[#All],3,FALSE),"")</f>
        <v/>
      </c>
      <c r="G95" s="26" t="str">
        <f>IFERROR(IF(Table25[[#This Row],[Cooperative Purchase
(Yes/No)]]="Yes","Yes",IF(VLOOKUP(Table25[[#This Row],[Contract No.]],Table3[#All],1,FALSE)=Table25[[#This Row],[Contract No.]],"Yes","No")),"No")</f>
        <v>Yes</v>
      </c>
      <c r="H95" s="51">
        <f>IFERROR(VLOOKUP(Table25[[#This Row],[Contract No.]],Table3[#All],4,FALSE),"")</f>
        <v>45413</v>
      </c>
      <c r="I95" s="28">
        <f>IFERROR(IF(AND(MONTH(Table25[[#This Row],[Contract Start Date]])&gt;6,MONTH(Table25[[#This Row],[Contract Start Date]])&lt;=12),YEAR(Table25[[#This Row],[Contract Start Date]])+1,YEAR(Table25[[#This Row],[Contract Start Date]])),"")</f>
        <v>2024</v>
      </c>
      <c r="J95" s="108">
        <f>Table25[[#This Row],[FY Formula start]]</f>
        <v>2024</v>
      </c>
      <c r="K95" s="59" t="str">
        <f>"FY"&amp;" "&amp;Table25[[#This Row],[Year Start]]</f>
        <v>FY 2024</v>
      </c>
      <c r="L95" s="109">
        <f>IFERROR(VLOOKUP(Table25[[#This Row],[Contract No.]],Table3[#All],5,FALSE),"")</f>
        <v>46507</v>
      </c>
      <c r="M95" s="110">
        <f>IFERROR(IF(Table25[[#This Row],[Contract End Date]]="99/99/9999","No End",IF(AND(MONTH(Table25[[#This Row],[Contract End Date]])&gt;6,MONTH(Table25[[#This Row],[Contract End Date]])&lt;=12),YEAR(Table25[[#This Row],[Contract End Date]])+1,YEAR(Table25[[#This Row],[Contract End Date]]))),"")</f>
        <v>2027</v>
      </c>
      <c r="N95" s="111">
        <f>Table25[[#This Row],[FY Formula end]]</f>
        <v>2027</v>
      </c>
      <c r="O95" s="59" t="str">
        <f>IF(Table25[[#This Row],[Year End]]="No End","No End","FY"&amp;" "&amp;Table25[[#This Row],[Year End]])</f>
        <v>FY 2027</v>
      </c>
      <c r="P95" s="27"/>
      <c r="Q95" s="126" t="str">
        <f>_xlfn.IFNA(IF($B95="","",VLOOKUP($B95,'SWC Towers'!$A:$Q,$Q$2,FALSE)),"")</f>
        <v/>
      </c>
      <c r="R95" s="106" t="str">
        <f>_xlfn.IFNA(IF($B95="","",VLOOKUP($B95,'SWC Towers'!$A:$Q,$R$2,FALSE)),"")</f>
        <v/>
      </c>
      <c r="S95" s="106">
        <f>_xlfn.IFNA(IF($B95="","",VLOOKUP($B95,'SWC Towers'!$A:$Q,$S$2,FALSE)),"")</f>
        <v>0.1</v>
      </c>
      <c r="T95" s="106">
        <f>_xlfn.IFNA(IF($B95="","",VLOOKUP($B95,'SWC Towers'!$A:$Q,$T$2,FALSE)),"")</f>
        <v>0.1</v>
      </c>
      <c r="U95" s="104" t="str">
        <f>_xlfn.IFNA(IF($B95="","",VLOOKUP($B95,'SWC Towers'!$A:$Q,$U$2,FALSE)),"")</f>
        <v/>
      </c>
      <c r="V95" s="104" t="str">
        <f>_xlfn.IFNA(IF($B95="","",VLOOKUP($B95,'SWC Towers'!$A:$Q,$V$2,FALSE)),"")</f>
        <v/>
      </c>
      <c r="W95" s="104">
        <f>_xlfn.IFNA(IF($B95="","",VLOOKUP($B95,'SWC Towers'!$A:$Q,$W$2,FALSE)),"")</f>
        <v>0.8</v>
      </c>
      <c r="X95" s="104" t="str">
        <f>_xlfn.IFNA(IF($B95="","",VLOOKUP($B95,'SWC Towers'!$A:$Q,$X$2,FALSE)),"")</f>
        <v/>
      </c>
      <c r="Y95" s="104" t="str">
        <f>_xlfn.IFNA(IF($B95="","",VLOOKUP($B95,'SWC Towers'!$A:$Q,$Y$2,FALSE)),"")</f>
        <v/>
      </c>
      <c r="Z95" s="104" t="str">
        <f>_xlfn.IFNA(IF($B95="","",VLOOKUP($B95,'SWC Towers'!$A:$Q,$Z$2,FALSE)),"")</f>
        <v/>
      </c>
      <c r="AA95" s="104" t="str">
        <f>_xlfn.IFNA(IF($B95="","",VLOOKUP($B95,'SWC Towers'!$A:$Q,$AA$2,FALSE)),"")</f>
        <v/>
      </c>
      <c r="AB95" s="106" t="str">
        <f>_xlfn.IFNA(IF($B95="","",VLOOKUP($B95,'SWC Towers'!$A:$Q,$AB$2,FALSE)),"")</f>
        <v/>
      </c>
      <c r="AC95" s="127">
        <f>SUM(Table25[[#This Row],[IT Tower: Application]:[Other/Non-IT ]])</f>
        <v>1</v>
      </c>
      <c r="AD95" s="128"/>
      <c r="AE95" s="128"/>
      <c r="AF95" s="128"/>
      <c r="AG95" s="128"/>
      <c r="AH95" s="128"/>
      <c r="AI95" s="128"/>
      <c r="AJ95" s="128"/>
      <c r="AK95" s="128"/>
      <c r="AL95" s="128"/>
      <c r="AM95" s="128"/>
      <c r="AN95" s="128"/>
      <c r="AO95" s="128"/>
      <c r="AP95" s="128"/>
      <c r="AQ95" s="128"/>
      <c r="AR95" s="128"/>
      <c r="AS95" s="128"/>
      <c r="AT95" s="128"/>
      <c r="AU95" s="128"/>
      <c r="AV95" s="128"/>
      <c r="AW95" s="128"/>
      <c r="AX95" s="128"/>
      <c r="AY95" s="128"/>
      <c r="AZ95" s="128"/>
      <c r="BA95" s="128"/>
      <c r="BB95" s="128">
        <v>3</v>
      </c>
      <c r="BC95" s="128">
        <v>7</v>
      </c>
      <c r="BD95" s="128"/>
      <c r="BE95" s="128"/>
      <c r="BF95" s="128"/>
      <c r="BG95" s="128"/>
      <c r="BH95" s="128"/>
      <c r="BI95" s="128"/>
      <c r="BJ95" s="128"/>
      <c r="BK95" s="128"/>
      <c r="BL95" s="128"/>
      <c r="BM95" s="128"/>
      <c r="BN95" s="128"/>
      <c r="BO95" s="128"/>
      <c r="BP95" s="128"/>
      <c r="BQ95" s="128"/>
      <c r="BR95" s="128"/>
      <c r="BS95" s="128"/>
      <c r="BT95" s="128"/>
      <c r="BU95" s="128"/>
      <c r="BV95" s="128"/>
      <c r="BW95" s="128"/>
      <c r="BX95" s="128"/>
      <c r="BY95" s="128"/>
      <c r="BZ95" s="128"/>
      <c r="CA95" s="128"/>
      <c r="CB95" s="128"/>
      <c r="CC95" s="129">
        <f>SUM(Table25[[#This Row],[Contract Amount FY00]:[Contract Amount FY50]])</f>
        <v>10</v>
      </c>
      <c r="CD95" s="24"/>
    </row>
    <row r="96" spans="1:82" x14ac:dyDescent="0.25">
      <c r="A96" s="122" t="s">
        <v>1986</v>
      </c>
      <c r="B96" s="122" t="s">
        <v>2242</v>
      </c>
      <c r="C96" s="122" t="s">
        <v>527</v>
      </c>
      <c r="E96" s="26" t="str">
        <f>IFERROR(IF(VLOOKUP(Table25[[#This Row],[Contract No.]],Table3[#All],3,FALSE)="","No","Yes"),"")</f>
        <v>Yes</v>
      </c>
      <c r="F96" s="26" t="str">
        <f>IFERROR(VLOOKUP(Table25[[#This Row],[Contract No.]],Table3[#All],3,FALSE),"")</f>
        <v>NASPO</v>
      </c>
      <c r="G96" s="26" t="str">
        <f>IFERROR(IF(Table25[[#This Row],[Cooperative Purchase
(Yes/No)]]="Yes","Yes",IF(VLOOKUP(Table25[[#This Row],[Contract No.]],Table3[#All],1,FALSE)=Table25[[#This Row],[Contract No.]],"Yes","No")),"No")</f>
        <v>Yes</v>
      </c>
      <c r="H96" s="51">
        <f>IFERROR(VLOOKUP(Table25[[#This Row],[Contract No.]],Table3[#All],4,FALSE),"")</f>
        <v>44378</v>
      </c>
      <c r="I96" s="56">
        <f>IFERROR(IF(AND(MONTH(Table25[[#This Row],[Contract Start Date]])&gt;6,MONTH(Table25[[#This Row],[Contract Start Date]])&lt;=12),YEAR(Table25[[#This Row],[Contract Start Date]])+1,YEAR(Table25[[#This Row],[Contract Start Date]])),"")</f>
        <v>2022</v>
      </c>
      <c r="J96" s="55">
        <f>Table25[[#This Row],[FY Formula start]]</f>
        <v>2022</v>
      </c>
      <c r="K96" s="59" t="str">
        <f>"FY"&amp;" "&amp;Table25[[#This Row],[Year Start]]</f>
        <v>FY 2022</v>
      </c>
      <c r="L96" s="52">
        <f>IFERROR(VLOOKUP(Table25[[#This Row],[Contract No.]],Table3[#All],5,FALSE),"")</f>
        <v>47118</v>
      </c>
      <c r="M96" s="56">
        <f>IFERROR(IF(Table25[[#This Row],[Contract End Date]]="99/99/9999","No End",IF(AND(MONTH(Table25[[#This Row],[Contract End Date]])&gt;6,MONTH(Table25[[#This Row],[Contract End Date]])&lt;=12),YEAR(Table25[[#This Row],[Contract End Date]])+1,YEAR(Table25[[#This Row],[Contract End Date]]))),"")</f>
        <v>2029</v>
      </c>
      <c r="N96" s="55">
        <f>Table25[[#This Row],[FY Formula end]]</f>
        <v>2029</v>
      </c>
      <c r="O96" s="59" t="str">
        <f>IF(Table25[[#This Row],[Year End]]="No End","No End","FY"&amp;" "&amp;Table25[[#This Row],[Year End]])</f>
        <v>FY 2029</v>
      </c>
      <c r="P96" s="27"/>
      <c r="Q96" s="104">
        <f>_xlfn.IFNA(IF($B96="","",VLOOKUP($B96,'SWC Towers'!$A:$Q,$Q$2,FALSE)),"")</f>
        <v>0.25</v>
      </c>
      <c r="R96" s="106">
        <f>_xlfn.IFNA(IF($B96="","",VLOOKUP($B96,'SWC Towers'!$A:$Q,$R$2,FALSE)),"")</f>
        <v>0.3</v>
      </c>
      <c r="S96" s="106" t="str">
        <f>_xlfn.IFNA(IF($B96="","",VLOOKUP($B96,'SWC Towers'!$A:$Q,$S$2,FALSE)),"")</f>
        <v/>
      </c>
      <c r="T96" s="106" t="str">
        <f>_xlfn.IFNA(IF($B96="","",VLOOKUP($B96,'SWC Towers'!$A:$Q,$T$2,FALSE)),"")</f>
        <v/>
      </c>
      <c r="U96" s="104">
        <f>_xlfn.IFNA(IF($B96="","",VLOOKUP($B96,'SWC Towers'!$A:$Q,$U$2,FALSE)),"")</f>
        <v>0.3</v>
      </c>
      <c r="V96" s="104" t="str">
        <f>_xlfn.IFNA(IF($B96="","",VLOOKUP($B96,'SWC Towers'!$A:$Q,$V$2,FALSE)),"")</f>
        <v/>
      </c>
      <c r="W96" s="104">
        <f>_xlfn.IFNA(IF($B96="","",VLOOKUP($B96,'SWC Towers'!$A:$Q,$W$2,FALSE)),"")</f>
        <v>0.1</v>
      </c>
      <c r="X96" s="104" t="str">
        <f>_xlfn.IFNA(IF($B96="","",VLOOKUP($B96,'SWC Towers'!$A:$Q,$X$2,FALSE)),"")</f>
        <v/>
      </c>
      <c r="Y96" s="104" t="str">
        <f>_xlfn.IFNA(IF($B96="","",VLOOKUP($B96,'SWC Towers'!$A:$Q,$Y$2,FALSE)),"")</f>
        <v/>
      </c>
      <c r="Z96" s="104" t="str">
        <f>_xlfn.IFNA(IF($B96="","",VLOOKUP($B96,'SWC Towers'!$A:$Q,$Z$2,FALSE)),"")</f>
        <v/>
      </c>
      <c r="AA96" s="104" t="str">
        <f>_xlfn.IFNA(IF($B96="","",VLOOKUP($B96,'SWC Towers'!$A:$Q,$AA$2,FALSE)),"")</f>
        <v/>
      </c>
      <c r="AB96" s="106">
        <f>_xlfn.IFNA(IF($B96="","",VLOOKUP($B96,'SWC Towers'!$A:$Q,$AB$2,FALSE)),"")</f>
        <v>0.05</v>
      </c>
      <c r="AC96" s="20">
        <f>SUM(Table25[[#This Row],[IT Tower: Application]:[Other/Non-IT ]])</f>
        <v>1</v>
      </c>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v>0</v>
      </c>
      <c r="BC96" s="67">
        <v>10992</v>
      </c>
      <c r="BD96" s="67"/>
      <c r="BE96" s="68"/>
      <c r="BF96" s="67"/>
      <c r="BG96" s="67"/>
      <c r="BH96" s="67"/>
      <c r="BI96" s="67"/>
      <c r="BJ96" s="67"/>
      <c r="BK96" s="67"/>
      <c r="BL96" s="67"/>
      <c r="BM96" s="67"/>
      <c r="BN96" s="67"/>
      <c r="BO96" s="67"/>
      <c r="BP96" s="67"/>
      <c r="BQ96" s="67"/>
      <c r="BR96" s="67"/>
      <c r="BS96" s="67"/>
      <c r="BT96" s="67"/>
      <c r="BU96" s="67"/>
      <c r="BV96" s="67"/>
      <c r="BW96" s="67"/>
      <c r="BX96" s="67"/>
      <c r="BY96" s="67"/>
      <c r="BZ96" s="67"/>
      <c r="CA96" s="67"/>
      <c r="CB96" s="67"/>
      <c r="CC96" s="67">
        <f>SUM(Table25[[#This Row],[Contract Amount FY00]:[Contract Amount FY50]])</f>
        <v>10992</v>
      </c>
      <c r="CD96" s="23"/>
    </row>
    <row r="97" spans="1:82" x14ac:dyDescent="0.25">
      <c r="A97" s="122" t="s">
        <v>1986</v>
      </c>
      <c r="B97" s="122" t="s">
        <v>533</v>
      </c>
      <c r="C97" s="122" t="s">
        <v>3187</v>
      </c>
      <c r="E97" s="26" t="str">
        <f>IFERROR(IF(VLOOKUP(Table25[[#This Row],[Contract No.]],Table3[#All],3,FALSE)="","No","Yes"),"")</f>
        <v>No</v>
      </c>
      <c r="F97" s="26" t="str">
        <f>IFERROR(VLOOKUP(Table25[[#This Row],[Contract No.]],Table3[#All],3,FALSE),"")</f>
        <v/>
      </c>
      <c r="G97" s="26" t="str">
        <f>IFERROR(IF(Table25[[#This Row],[Cooperative Purchase
(Yes/No)]]="Yes","Yes",IF(VLOOKUP(Table25[[#This Row],[Contract No.]],Table3[#All],1,FALSE)=Table25[[#This Row],[Contract No.]],"Yes","No")),"No")</f>
        <v>Yes</v>
      </c>
      <c r="H97" s="51">
        <f>IFERROR(VLOOKUP(Table25[[#This Row],[Contract No.]],Table3[#All],4,FALSE),"")</f>
        <v>43556</v>
      </c>
      <c r="I97" s="56">
        <f>IFERROR(IF(AND(MONTH(Table25[[#This Row],[Contract Start Date]])&gt;6,MONTH(Table25[[#This Row],[Contract Start Date]])&lt;=12),YEAR(Table25[[#This Row],[Contract Start Date]])+1,YEAR(Table25[[#This Row],[Contract Start Date]])),"")</f>
        <v>2019</v>
      </c>
      <c r="J97" s="55">
        <f>Table25[[#This Row],[FY Formula start]]</f>
        <v>2019</v>
      </c>
      <c r="K97" s="59" t="str">
        <f>"FY"&amp;" "&amp;Table25[[#This Row],[Year Start]]</f>
        <v>FY 2019</v>
      </c>
      <c r="L97" s="52">
        <f>IFERROR(VLOOKUP(Table25[[#This Row],[Contract No.]],Table3[#All],5,FALSE),"")</f>
        <v>45747</v>
      </c>
      <c r="M97" s="56">
        <f>IFERROR(IF(Table25[[#This Row],[Contract End Date]]="99/99/9999","No End",IF(AND(MONTH(Table25[[#This Row],[Contract End Date]])&gt;6,MONTH(Table25[[#This Row],[Contract End Date]])&lt;=12),YEAR(Table25[[#This Row],[Contract End Date]])+1,YEAR(Table25[[#This Row],[Contract End Date]]))),"")</f>
        <v>2025</v>
      </c>
      <c r="N97" s="55">
        <f>Table25[[#This Row],[FY Formula end]]</f>
        <v>2025</v>
      </c>
      <c r="O97" s="59" t="str">
        <f>IF(Table25[[#This Row],[Year End]]="No End","No End","FY"&amp;" "&amp;Table25[[#This Row],[Year End]])</f>
        <v>FY 2025</v>
      </c>
      <c r="P97" s="27"/>
      <c r="Q97" s="104">
        <f>_xlfn.IFNA(IF($B97="","",VLOOKUP($B97,'SWC Towers'!$A:$Q,$Q$2,FALSE)),"")</f>
        <v>0.2</v>
      </c>
      <c r="R97" s="106">
        <f>_xlfn.IFNA(IF($B97="","",VLOOKUP($B97,'SWC Towers'!$A:$Q,$R$2,FALSE)),"")</f>
        <v>0.2</v>
      </c>
      <c r="S97" s="106" t="str">
        <f>_xlfn.IFNA(IF($B97="","",VLOOKUP($B97,'SWC Towers'!$A:$Q,$S$2,FALSE)),"")</f>
        <v/>
      </c>
      <c r="T97" s="106" t="str">
        <f>_xlfn.IFNA(IF($B97="","",VLOOKUP($B97,'SWC Towers'!$A:$Q,$T$2,FALSE)),"")</f>
        <v/>
      </c>
      <c r="U97" s="104">
        <f>_xlfn.IFNA(IF($B97="","",VLOOKUP($B97,'SWC Towers'!$A:$Q,$U$2,FALSE)),"")</f>
        <v>0.2</v>
      </c>
      <c r="V97" s="104" t="str">
        <f>_xlfn.IFNA(IF($B97="","",VLOOKUP($B97,'SWC Towers'!$A:$Q,$V$2,FALSE)),"")</f>
        <v/>
      </c>
      <c r="W97" s="104">
        <f>_xlfn.IFNA(IF($B97="","",VLOOKUP($B97,'SWC Towers'!$A:$Q,$W$2,FALSE)),"")</f>
        <v>0.2</v>
      </c>
      <c r="X97" s="104" t="str">
        <f>_xlfn.IFNA(IF($B97="","",VLOOKUP($B97,'SWC Towers'!$A:$Q,$X$2,FALSE)),"")</f>
        <v/>
      </c>
      <c r="Y97" s="104" t="str">
        <f>_xlfn.IFNA(IF($B97="","",VLOOKUP($B97,'SWC Towers'!$A:$Q,$Y$2,FALSE)),"")</f>
        <v/>
      </c>
      <c r="Z97" s="104" t="str">
        <f>_xlfn.IFNA(IF($B97="","",VLOOKUP($B97,'SWC Towers'!$A:$Q,$Z$2,FALSE)),"")</f>
        <v/>
      </c>
      <c r="AA97" s="104">
        <f>_xlfn.IFNA(IF($B97="","",VLOOKUP($B97,'SWC Towers'!$A:$Q,$AA$2,FALSE)),"")</f>
        <v>0.2</v>
      </c>
      <c r="AB97" s="106" t="str">
        <f>_xlfn.IFNA(IF($B97="","",VLOOKUP($B97,'SWC Towers'!$A:$Q,$AB$2,FALSE)),"")</f>
        <v/>
      </c>
      <c r="AC97" s="20">
        <f>SUM(Table25[[#This Row],[IT Tower: Application]:[Other/Non-IT ]])</f>
        <v>1</v>
      </c>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v>79260</v>
      </c>
      <c r="BB97" s="67">
        <v>10250</v>
      </c>
      <c r="BC97" s="67">
        <v>0</v>
      </c>
      <c r="BD97" s="67"/>
      <c r="BE97" s="67"/>
      <c r="BF97" s="67"/>
      <c r="BG97" s="67"/>
      <c r="BH97" s="67"/>
      <c r="BI97" s="67"/>
      <c r="BJ97" s="67"/>
      <c r="BK97" s="67"/>
      <c r="BL97" s="67"/>
      <c r="BM97" s="67"/>
      <c r="BN97" s="67"/>
      <c r="BO97" s="67"/>
      <c r="BP97" s="67"/>
      <c r="BQ97" s="67"/>
      <c r="BR97" s="67"/>
      <c r="BS97" s="67"/>
      <c r="BT97" s="67"/>
      <c r="BU97" s="67"/>
      <c r="BV97" s="67"/>
      <c r="BW97" s="67"/>
      <c r="BX97" s="67"/>
      <c r="BY97" s="67"/>
      <c r="BZ97" s="67"/>
      <c r="CA97" s="67"/>
      <c r="CB97" s="67"/>
      <c r="CC97" s="69">
        <f>SUM(Table25[[#This Row],[Contract Amount FY00]:[Contract Amount FY50]])</f>
        <v>89510</v>
      </c>
      <c r="CD97" s="24"/>
    </row>
    <row r="98" spans="1:82" x14ac:dyDescent="0.25">
      <c r="A98" s="122" t="s">
        <v>1986</v>
      </c>
      <c r="B98" s="122" t="s">
        <v>382</v>
      </c>
      <c r="C98" s="122" t="s">
        <v>743</v>
      </c>
      <c r="E98" s="26" t="str">
        <f>IFERROR(IF(VLOOKUP(Table25[[#This Row],[Contract No.]],Table3[#All],3,FALSE)="","No","Yes"),"")</f>
        <v>No</v>
      </c>
      <c r="F98" s="26" t="str">
        <f>IFERROR(VLOOKUP(Table25[[#This Row],[Contract No.]],Table3[#All],3,FALSE),"")</f>
        <v/>
      </c>
      <c r="G98" s="26" t="str">
        <f>IFERROR(IF(Table25[[#This Row],[Cooperative Purchase
(Yes/No)]]="Yes","Yes",IF(VLOOKUP(Table25[[#This Row],[Contract No.]],Table3[#All],1,FALSE)=Table25[[#This Row],[Contract No.]],"Yes","No")),"No")</f>
        <v>Yes</v>
      </c>
      <c r="H98" s="51">
        <f>IFERROR(VLOOKUP(Table25[[#This Row],[Contract No.]],Table3[#All],4,FALSE),"")</f>
        <v>42727</v>
      </c>
      <c r="I98" s="56">
        <f>IFERROR(IF(AND(MONTH(Table25[[#This Row],[Contract Start Date]])&gt;6,MONTH(Table25[[#This Row],[Contract Start Date]])&lt;=12),YEAR(Table25[[#This Row],[Contract Start Date]])+1,YEAR(Table25[[#This Row],[Contract Start Date]])),"")</f>
        <v>2017</v>
      </c>
      <c r="J98" s="55">
        <f>Table25[[#This Row],[FY Formula start]]</f>
        <v>2017</v>
      </c>
      <c r="K98" s="59" t="str">
        <f>"FY"&amp;" "&amp;Table25[[#This Row],[Year Start]]</f>
        <v>FY 2017</v>
      </c>
      <c r="L98" s="52">
        <f>IFERROR(VLOOKUP(Table25[[#This Row],[Contract No.]],Table3[#All],5,FALSE),"")</f>
        <v>45688</v>
      </c>
      <c r="M98" s="56">
        <f>IFERROR(IF(Table25[[#This Row],[Contract End Date]]="99/99/9999","No End",IF(AND(MONTH(Table25[[#This Row],[Contract End Date]])&gt;6,MONTH(Table25[[#This Row],[Contract End Date]])&lt;=12),YEAR(Table25[[#This Row],[Contract End Date]])+1,YEAR(Table25[[#This Row],[Contract End Date]]))),"")</f>
        <v>2025</v>
      </c>
      <c r="N98" s="55">
        <f>Table25[[#This Row],[FY Formula end]]</f>
        <v>2025</v>
      </c>
      <c r="O98" s="59" t="str">
        <f>IF(Table25[[#This Row],[Year End]]="No End","No End","FY"&amp;" "&amp;Table25[[#This Row],[Year End]])</f>
        <v>FY 2025</v>
      </c>
      <c r="P98" s="27"/>
      <c r="Q98" s="104">
        <f>_xlfn.IFNA(IF($B98="","",VLOOKUP($B98,'SWC Towers'!$A:$Q,$Q$2,FALSE)),"")</f>
        <v>0.1</v>
      </c>
      <c r="R98" s="106">
        <f>_xlfn.IFNA(IF($B98="","",VLOOKUP($B98,'SWC Towers'!$A:$Q,$R$2,FALSE)),"")</f>
        <v>0.1</v>
      </c>
      <c r="S98" s="106" t="str">
        <f>_xlfn.IFNA(IF($B98="","",VLOOKUP($B98,'SWC Towers'!$A:$Q,$S$2,FALSE)),"")</f>
        <v/>
      </c>
      <c r="T98" s="106" t="str">
        <f>_xlfn.IFNA(IF($B98="","",VLOOKUP($B98,'SWC Towers'!$A:$Q,$T$2,FALSE)),"")</f>
        <v/>
      </c>
      <c r="U98" s="104" t="str">
        <f>_xlfn.IFNA(IF($B98="","",VLOOKUP($B98,'SWC Towers'!$A:$Q,$U$2,FALSE)),"")</f>
        <v/>
      </c>
      <c r="V98" s="104" t="str">
        <f>_xlfn.IFNA(IF($B98="","",VLOOKUP($B98,'SWC Towers'!$A:$Q,$V$2,FALSE)),"")</f>
        <v/>
      </c>
      <c r="W98" s="104">
        <f>_xlfn.IFNA(IF($B98="","",VLOOKUP($B98,'SWC Towers'!$A:$Q,$W$2,FALSE)),"")</f>
        <v>0.4</v>
      </c>
      <c r="X98" s="104" t="str">
        <f>_xlfn.IFNA(IF($B98="","",VLOOKUP($B98,'SWC Towers'!$A:$Q,$X$2,FALSE)),"")</f>
        <v/>
      </c>
      <c r="Y98" s="104" t="str">
        <f>_xlfn.IFNA(IF($B98="","",VLOOKUP($B98,'SWC Towers'!$A:$Q,$Y$2,FALSE)),"")</f>
        <v/>
      </c>
      <c r="Z98" s="104" t="str">
        <f>_xlfn.IFNA(IF($B98="","",VLOOKUP($B98,'SWC Towers'!$A:$Q,$Z$2,FALSE)),"")</f>
        <v/>
      </c>
      <c r="AA98" s="104" t="str">
        <f>_xlfn.IFNA(IF($B98="","",VLOOKUP($B98,'SWC Towers'!$A:$Q,$AA$2,FALSE)),"")</f>
        <v/>
      </c>
      <c r="AB98" s="106">
        <f>_xlfn.IFNA(IF($B98="","",VLOOKUP($B98,'SWC Towers'!$A:$Q,$AB$2,FALSE)),"")</f>
        <v>0.4</v>
      </c>
      <c r="AC98" s="20">
        <f>SUM(Table25[[#This Row],[IT Tower: Application]:[Other/Non-IT ]])</f>
        <v>1</v>
      </c>
      <c r="AD98" s="67"/>
      <c r="AE98" s="67"/>
      <c r="AF98" s="67"/>
      <c r="AG98" s="67"/>
      <c r="AH98" s="67"/>
      <c r="AI98" s="67"/>
      <c r="AJ98" s="67"/>
      <c r="AK98" s="67"/>
      <c r="AL98" s="67"/>
      <c r="AM98" s="67"/>
      <c r="AN98" s="67"/>
      <c r="AO98" s="67"/>
      <c r="AP98" s="67"/>
      <c r="AQ98" s="67"/>
      <c r="AR98" s="67"/>
      <c r="AS98" s="67"/>
      <c r="AT98" s="67"/>
      <c r="AU98" s="67">
        <v>58559</v>
      </c>
      <c r="AV98" s="67">
        <v>2410</v>
      </c>
      <c r="AW98" s="67">
        <v>9582</v>
      </c>
      <c r="AX98" s="67">
        <v>2521</v>
      </c>
      <c r="AY98" s="67">
        <v>125072</v>
      </c>
      <c r="AZ98" s="67">
        <v>3089</v>
      </c>
      <c r="BA98" s="67">
        <v>636</v>
      </c>
      <c r="BB98" s="67"/>
      <c r="BC98" s="67"/>
      <c r="BD98" s="67"/>
      <c r="BE98" s="67"/>
      <c r="BF98" s="67"/>
      <c r="BG98" s="67"/>
      <c r="BH98" s="67"/>
      <c r="BI98" s="67"/>
      <c r="BJ98" s="67"/>
      <c r="BK98" s="67"/>
      <c r="BL98" s="67"/>
      <c r="BM98" s="67"/>
      <c r="BN98" s="67"/>
      <c r="BO98" s="67"/>
      <c r="BP98" s="67"/>
      <c r="BQ98" s="67"/>
      <c r="BR98" s="67"/>
      <c r="BS98" s="67"/>
      <c r="BT98" s="67"/>
      <c r="BU98" s="67"/>
      <c r="BV98" s="67"/>
      <c r="BW98" s="67"/>
      <c r="BX98" s="67"/>
      <c r="BY98" s="67"/>
      <c r="BZ98" s="67"/>
      <c r="CA98" s="67"/>
      <c r="CB98" s="67"/>
      <c r="CC98" s="69">
        <f>SUM(Table25[[#This Row],[Contract Amount FY00]:[Contract Amount FY50]])</f>
        <v>201869</v>
      </c>
      <c r="CD98" s="24"/>
    </row>
    <row r="99" spans="1:82" x14ac:dyDescent="0.25">
      <c r="A99" s="122" t="s">
        <v>1986</v>
      </c>
      <c r="B99" s="122" t="s">
        <v>705</v>
      </c>
      <c r="C99" s="122" t="s">
        <v>384</v>
      </c>
      <c r="E99" s="26" t="str">
        <f>IFERROR(IF(VLOOKUP(Table25[[#This Row],[Contract No.]],Table3[#All],3,FALSE)="","No","Yes"),"")</f>
        <v>Yes</v>
      </c>
      <c r="F99" s="26" t="str">
        <f>IFERROR(VLOOKUP(Table25[[#This Row],[Contract No.]],Table3[#All],3,FALSE),"")</f>
        <v>NASPO</v>
      </c>
      <c r="G99" s="26" t="str">
        <f>IFERROR(IF(Table25[[#This Row],[Cooperative Purchase
(Yes/No)]]="Yes","Yes",IF(VLOOKUP(Table25[[#This Row],[Contract No.]],Table3[#All],1,FALSE)=Table25[[#This Row],[Contract No.]],"Yes","No")),"No")</f>
        <v>Yes</v>
      </c>
      <c r="H99" s="51">
        <f>IFERROR(VLOOKUP(Table25[[#This Row],[Contract No.]],Table3[#All],4,FALSE),"")</f>
        <v>43647</v>
      </c>
      <c r="I99" s="56">
        <f>IFERROR(IF(AND(MONTH(Table25[[#This Row],[Contract Start Date]])&gt;6,MONTH(Table25[[#This Row],[Contract Start Date]])&lt;=12),YEAR(Table25[[#This Row],[Contract Start Date]])+1,YEAR(Table25[[#This Row],[Contract Start Date]])),"")</f>
        <v>2020</v>
      </c>
      <c r="J99" s="55">
        <f>Table25[[#This Row],[FY Formula start]]</f>
        <v>2020</v>
      </c>
      <c r="K99" s="59" t="str">
        <f>"FY"&amp;" "&amp;Table25[[#This Row],[Year Start]]</f>
        <v>FY 2020</v>
      </c>
      <c r="L99" s="52">
        <f>IFERROR(VLOOKUP(Table25[[#This Row],[Contract No.]],Table3[#All],5,FALSE),"")</f>
        <v>47360</v>
      </c>
      <c r="M99" s="56">
        <f>IFERROR(IF(Table25[[#This Row],[Contract End Date]]="99/99/9999","No End",IF(AND(MONTH(Table25[[#This Row],[Contract End Date]])&gt;6,MONTH(Table25[[#This Row],[Contract End Date]])&lt;=12),YEAR(Table25[[#This Row],[Contract End Date]])+1,YEAR(Table25[[#This Row],[Contract End Date]]))),"")</f>
        <v>2030</v>
      </c>
      <c r="N99" s="55">
        <f>Table25[[#This Row],[FY Formula end]]</f>
        <v>2030</v>
      </c>
      <c r="O99" s="59" t="str">
        <f>IF(Table25[[#This Row],[Year End]]="No End","No End","FY"&amp;" "&amp;Table25[[#This Row],[Year End]])</f>
        <v>FY 2030</v>
      </c>
      <c r="P99" s="27"/>
      <c r="Q99" s="104">
        <f>_xlfn.IFNA(IF($B99="","",VLOOKUP($B99,'SWC Towers'!$A:$Q,$Q$2,FALSE)),"")</f>
        <v>0.2</v>
      </c>
      <c r="R99" s="106" t="str">
        <f>_xlfn.IFNA(IF($B99="","",VLOOKUP($B99,'SWC Towers'!$A:$Q,$R$2,FALSE)),"")</f>
        <v/>
      </c>
      <c r="S99" s="106" t="str">
        <f>_xlfn.IFNA(IF($B99="","",VLOOKUP($B99,'SWC Towers'!$A:$Q,$S$2,FALSE)),"")</f>
        <v/>
      </c>
      <c r="T99" s="106" t="str">
        <f>_xlfn.IFNA(IF($B99="","",VLOOKUP($B99,'SWC Towers'!$A:$Q,$T$2,FALSE)),"")</f>
        <v/>
      </c>
      <c r="U99" s="104">
        <f>_xlfn.IFNA(IF($B99="","",VLOOKUP($B99,'SWC Towers'!$A:$Q,$U$2,FALSE)),"")</f>
        <v>0.4</v>
      </c>
      <c r="V99" s="104" t="str">
        <f>_xlfn.IFNA(IF($B99="","",VLOOKUP($B99,'SWC Towers'!$A:$Q,$V$2,FALSE)),"")</f>
        <v/>
      </c>
      <c r="W99" s="104">
        <f>_xlfn.IFNA(IF($B99="","",VLOOKUP($B99,'SWC Towers'!$A:$Q,$W$2,FALSE)),"")</f>
        <v>0.4</v>
      </c>
      <c r="X99" s="104" t="str">
        <f>_xlfn.IFNA(IF($B99="","",VLOOKUP($B99,'SWC Towers'!$A:$Q,$X$2,FALSE)),"")</f>
        <v/>
      </c>
      <c r="Y99" s="104" t="str">
        <f>_xlfn.IFNA(IF($B99="","",VLOOKUP($B99,'SWC Towers'!$A:$Q,$Y$2,FALSE)),"")</f>
        <v/>
      </c>
      <c r="Z99" s="104" t="str">
        <f>_xlfn.IFNA(IF($B99="","",VLOOKUP($B99,'SWC Towers'!$A:$Q,$Z$2,FALSE)),"")</f>
        <v/>
      </c>
      <c r="AA99" s="104" t="str">
        <f>_xlfn.IFNA(IF($B99="","",VLOOKUP($B99,'SWC Towers'!$A:$Q,$AA$2,FALSE)),"")</f>
        <v/>
      </c>
      <c r="AB99" s="106" t="str">
        <f>_xlfn.IFNA(IF($B99="","",VLOOKUP($B99,'SWC Towers'!$A:$Q,$AB$2,FALSE)),"")</f>
        <v/>
      </c>
      <c r="AC99" s="20">
        <f>SUM(Table25[[#This Row],[IT Tower: Application]:[Other/Non-IT ]])</f>
        <v>1</v>
      </c>
      <c r="AD99" s="67"/>
      <c r="AE99" s="67"/>
      <c r="AF99" s="67"/>
      <c r="AG99" s="67"/>
      <c r="AH99" s="67"/>
      <c r="AI99" s="67"/>
      <c r="AJ99" s="67"/>
      <c r="AK99" s="67"/>
      <c r="AL99" s="67"/>
      <c r="AM99" s="67"/>
      <c r="AN99" s="67"/>
      <c r="AO99" s="67"/>
      <c r="AP99" s="67"/>
      <c r="AQ99" s="67"/>
      <c r="AR99" s="67"/>
      <c r="AS99" s="67"/>
      <c r="AT99" s="67"/>
      <c r="AU99" s="67"/>
      <c r="AV99" s="67"/>
      <c r="AW99" s="67"/>
      <c r="AX99" s="67">
        <v>0</v>
      </c>
      <c r="AY99" s="67">
        <v>10729</v>
      </c>
      <c r="AZ99" s="67">
        <v>14906</v>
      </c>
      <c r="BA99" s="67">
        <v>15126</v>
      </c>
      <c r="BB99" s="67">
        <v>13610</v>
      </c>
      <c r="BC99" s="67">
        <v>11976</v>
      </c>
      <c r="BD99" s="67"/>
      <c r="BE99" s="67"/>
      <c r="BF99" s="67"/>
      <c r="BG99" s="67"/>
      <c r="BH99" s="67"/>
      <c r="BI99" s="67"/>
      <c r="BJ99" s="67"/>
      <c r="BK99" s="67"/>
      <c r="BL99" s="67"/>
      <c r="BM99" s="67"/>
      <c r="BN99" s="67"/>
      <c r="BO99" s="67"/>
      <c r="BP99" s="67"/>
      <c r="BQ99" s="67"/>
      <c r="BR99" s="67"/>
      <c r="BS99" s="67"/>
      <c r="BT99" s="67"/>
      <c r="BU99" s="67"/>
      <c r="BV99" s="67"/>
      <c r="BW99" s="67"/>
      <c r="BX99" s="67"/>
      <c r="BY99" s="67"/>
      <c r="BZ99" s="67"/>
      <c r="CA99" s="67"/>
      <c r="CB99" s="67"/>
      <c r="CC99" s="69">
        <f>SUM(Table25[[#This Row],[Contract Amount FY00]:[Contract Amount FY50]])</f>
        <v>66347</v>
      </c>
      <c r="CD99" s="24"/>
    </row>
    <row r="100" spans="1:82" x14ac:dyDescent="0.25">
      <c r="A100" s="122" t="s">
        <v>1986</v>
      </c>
      <c r="B100" s="122" t="s">
        <v>705</v>
      </c>
      <c r="C100" s="122" t="s">
        <v>559</v>
      </c>
      <c r="E100" s="26" t="str">
        <f>IFERROR(IF(VLOOKUP(Table25[[#This Row],[Contract No.]],Table3[#All],3,FALSE)="","No","Yes"),"")</f>
        <v>Yes</v>
      </c>
      <c r="F100" s="26" t="str">
        <f>IFERROR(VLOOKUP(Table25[[#This Row],[Contract No.]],Table3[#All],3,FALSE),"")</f>
        <v>NASPO</v>
      </c>
      <c r="G100" s="26" t="str">
        <f>IFERROR(IF(Table25[[#This Row],[Cooperative Purchase
(Yes/No)]]="Yes","Yes",IF(VLOOKUP(Table25[[#This Row],[Contract No.]],Table3[#All],1,FALSE)=Table25[[#This Row],[Contract No.]],"Yes","No")),"No")</f>
        <v>Yes</v>
      </c>
      <c r="H100" s="51">
        <f>IFERROR(VLOOKUP(Table25[[#This Row],[Contract No.]],Table3[#All],4,FALSE),"")</f>
        <v>43647</v>
      </c>
      <c r="I100" s="56">
        <f>IFERROR(IF(AND(MONTH(Table25[[#This Row],[Contract Start Date]])&gt;6,MONTH(Table25[[#This Row],[Contract Start Date]])&lt;=12),YEAR(Table25[[#This Row],[Contract Start Date]])+1,YEAR(Table25[[#This Row],[Contract Start Date]])),"")</f>
        <v>2020</v>
      </c>
      <c r="J100" s="55">
        <f>Table25[[#This Row],[FY Formula start]]</f>
        <v>2020</v>
      </c>
      <c r="K100" s="59" t="str">
        <f>"FY"&amp;" "&amp;Table25[[#This Row],[Year Start]]</f>
        <v>FY 2020</v>
      </c>
      <c r="L100" s="52">
        <f>IFERROR(VLOOKUP(Table25[[#This Row],[Contract No.]],Table3[#All],5,FALSE),"")</f>
        <v>47360</v>
      </c>
      <c r="M100" s="56">
        <f>IFERROR(IF(Table25[[#This Row],[Contract End Date]]="99/99/9999","No End",IF(AND(MONTH(Table25[[#This Row],[Contract End Date]])&gt;6,MONTH(Table25[[#This Row],[Contract End Date]])&lt;=12),YEAR(Table25[[#This Row],[Contract End Date]])+1,YEAR(Table25[[#This Row],[Contract End Date]]))),"")</f>
        <v>2030</v>
      </c>
      <c r="N100" s="55">
        <f>Table25[[#This Row],[FY Formula end]]</f>
        <v>2030</v>
      </c>
      <c r="O100" s="59" t="str">
        <f>IF(Table25[[#This Row],[Year End]]="No End","No End","FY"&amp;" "&amp;Table25[[#This Row],[Year End]])</f>
        <v>FY 2030</v>
      </c>
      <c r="P100" s="27"/>
      <c r="Q100" s="104">
        <f>_xlfn.IFNA(IF($B100="","",VLOOKUP($B100,'SWC Towers'!$A:$Q,$Q$2,FALSE)),"")</f>
        <v>0.2</v>
      </c>
      <c r="R100" s="106" t="str">
        <f>_xlfn.IFNA(IF($B100="","",VLOOKUP($B100,'SWC Towers'!$A:$Q,$R$2,FALSE)),"")</f>
        <v/>
      </c>
      <c r="S100" s="106" t="str">
        <f>_xlfn.IFNA(IF($B100="","",VLOOKUP($B100,'SWC Towers'!$A:$Q,$S$2,FALSE)),"")</f>
        <v/>
      </c>
      <c r="T100" s="106" t="str">
        <f>_xlfn.IFNA(IF($B100="","",VLOOKUP($B100,'SWC Towers'!$A:$Q,$T$2,FALSE)),"")</f>
        <v/>
      </c>
      <c r="U100" s="104">
        <f>_xlfn.IFNA(IF($B100="","",VLOOKUP($B100,'SWC Towers'!$A:$Q,$U$2,FALSE)),"")</f>
        <v>0.4</v>
      </c>
      <c r="V100" s="104" t="str">
        <f>_xlfn.IFNA(IF($B100="","",VLOOKUP($B100,'SWC Towers'!$A:$Q,$V$2,FALSE)),"")</f>
        <v/>
      </c>
      <c r="W100" s="104">
        <f>_xlfn.IFNA(IF($B100="","",VLOOKUP($B100,'SWC Towers'!$A:$Q,$W$2,FALSE)),"")</f>
        <v>0.4</v>
      </c>
      <c r="X100" s="104"/>
      <c r="Y100" s="104" t="str">
        <f>_xlfn.IFNA(IF($B100="","",VLOOKUP($B100,'SWC Towers'!$A:$Q,$Y$2,FALSE)),"")</f>
        <v/>
      </c>
      <c r="Z100" s="104" t="str">
        <f>_xlfn.IFNA(IF($B100="","",VLOOKUP($B100,'SWC Towers'!$A:$Q,$Z$2,FALSE)),"")</f>
        <v/>
      </c>
      <c r="AA100" s="104" t="str">
        <f>_xlfn.IFNA(IF($B100="","",VLOOKUP($B100,'SWC Towers'!$A:$Q,$AA$2,FALSE)),"")</f>
        <v/>
      </c>
      <c r="AB100" s="106" t="str">
        <f>_xlfn.IFNA(IF($B100="","",VLOOKUP($B100,'SWC Towers'!$A:$Q,$AB$2,FALSE)),"")</f>
        <v/>
      </c>
      <c r="AC100" s="20">
        <f>SUM(Table25[[#This Row],[IT Tower: Application]:[Other/Non-IT ]])</f>
        <v>1</v>
      </c>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v>0</v>
      </c>
      <c r="BC100" s="67">
        <v>561</v>
      </c>
      <c r="BD100" s="67"/>
      <c r="BE100" s="67"/>
      <c r="BF100" s="67"/>
      <c r="BG100" s="67"/>
      <c r="BH100" s="67"/>
      <c r="BI100" s="67"/>
      <c r="BJ100" s="67"/>
      <c r="BK100" s="67"/>
      <c r="BL100" s="67"/>
      <c r="BM100" s="67"/>
      <c r="BN100" s="67"/>
      <c r="BO100" s="67"/>
      <c r="BP100" s="67"/>
      <c r="BQ100" s="67"/>
      <c r="BR100" s="67"/>
      <c r="BS100" s="67"/>
      <c r="BT100" s="67"/>
      <c r="BU100" s="67"/>
      <c r="BV100" s="67"/>
      <c r="BW100" s="67"/>
      <c r="BX100" s="67"/>
      <c r="BY100" s="67"/>
      <c r="BZ100" s="67"/>
      <c r="CA100" s="67"/>
      <c r="CB100" s="67"/>
      <c r="CC100" s="69">
        <f>SUM(Table25[[#This Row],[Contract Amount FY00]:[Contract Amount FY50]])</f>
        <v>561</v>
      </c>
      <c r="CD100" s="24"/>
    </row>
    <row r="101" spans="1:82" x14ac:dyDescent="0.25">
      <c r="A101" s="122" t="s">
        <v>1986</v>
      </c>
      <c r="B101" s="122" t="s">
        <v>705</v>
      </c>
      <c r="C101" s="122" t="s">
        <v>1777</v>
      </c>
      <c r="E101" s="26" t="str">
        <f>IFERROR(IF(VLOOKUP(Table25[[#This Row],[Contract No.]],Table3[#All],3,FALSE)="","No","Yes"),"")</f>
        <v>Yes</v>
      </c>
      <c r="F101" s="26" t="str">
        <f>IFERROR(VLOOKUP(Table25[[#This Row],[Contract No.]],Table3[#All],3,FALSE),"")</f>
        <v>NASPO</v>
      </c>
      <c r="G101" s="26" t="str">
        <f>IFERROR(IF(Table25[[#This Row],[Cooperative Purchase
(Yes/No)]]="Yes","Yes",IF(VLOOKUP(Table25[[#This Row],[Contract No.]],Table3[#All],1,FALSE)=Table25[[#This Row],[Contract No.]],"Yes","No")),"No")</f>
        <v>Yes</v>
      </c>
      <c r="H101" s="51">
        <f>IFERROR(VLOOKUP(Table25[[#This Row],[Contract No.]],Table3[#All],4,FALSE),"")</f>
        <v>43647</v>
      </c>
      <c r="I101" s="56">
        <f>IFERROR(IF(AND(MONTH(Table25[[#This Row],[Contract Start Date]])&gt;6,MONTH(Table25[[#This Row],[Contract Start Date]])&lt;=12),YEAR(Table25[[#This Row],[Contract Start Date]])+1,YEAR(Table25[[#This Row],[Contract Start Date]])),"")</f>
        <v>2020</v>
      </c>
      <c r="J101" s="55">
        <f>Table25[[#This Row],[FY Formula start]]</f>
        <v>2020</v>
      </c>
      <c r="K101" s="59" t="str">
        <f>"FY"&amp;" "&amp;Table25[[#This Row],[Year Start]]</f>
        <v>FY 2020</v>
      </c>
      <c r="L101" s="52">
        <f>IFERROR(VLOOKUP(Table25[[#This Row],[Contract No.]],Table3[#All],5,FALSE),"")</f>
        <v>47360</v>
      </c>
      <c r="M101" s="56">
        <f>IFERROR(IF(Table25[[#This Row],[Contract End Date]]="99/99/9999","No End",IF(AND(MONTH(Table25[[#This Row],[Contract End Date]])&gt;6,MONTH(Table25[[#This Row],[Contract End Date]])&lt;=12),YEAR(Table25[[#This Row],[Contract End Date]])+1,YEAR(Table25[[#This Row],[Contract End Date]]))),"")</f>
        <v>2030</v>
      </c>
      <c r="N101" s="55">
        <f>Table25[[#This Row],[FY Formula end]]</f>
        <v>2030</v>
      </c>
      <c r="O101" s="59" t="str">
        <f>IF(Table25[[#This Row],[Year End]]="No End","No End","FY"&amp;" "&amp;Table25[[#This Row],[Year End]])</f>
        <v>FY 2030</v>
      </c>
      <c r="P101" s="27"/>
      <c r="Q101" s="104">
        <f>_xlfn.IFNA(IF($B101="","",VLOOKUP($B101,'SWC Towers'!$A:$Q,$Q$2,FALSE)),"")</f>
        <v>0.2</v>
      </c>
      <c r="R101" s="106" t="str">
        <f>_xlfn.IFNA(IF($B101="","",VLOOKUP($B101,'SWC Towers'!$A:$Q,$R$2,FALSE)),"")</f>
        <v/>
      </c>
      <c r="S101" s="106" t="str">
        <f>_xlfn.IFNA(IF($B101="","",VLOOKUP($B101,'SWC Towers'!$A:$Q,$S$2,FALSE)),"")</f>
        <v/>
      </c>
      <c r="T101" s="106" t="str">
        <f>_xlfn.IFNA(IF($B101="","",VLOOKUP($B101,'SWC Towers'!$A:$Q,$T$2,FALSE)),"")</f>
        <v/>
      </c>
      <c r="U101" s="104">
        <f>_xlfn.IFNA(IF($B101="","",VLOOKUP($B101,'SWC Towers'!$A:$Q,$U$2,FALSE)),"")</f>
        <v>0.4</v>
      </c>
      <c r="V101" s="104" t="str">
        <f>_xlfn.IFNA(IF($B101="","",VLOOKUP($B101,'SWC Towers'!$A:$Q,$V$2,FALSE)),"")</f>
        <v/>
      </c>
      <c r="W101" s="104">
        <f>_xlfn.IFNA(IF($B101="","",VLOOKUP($B101,'SWC Towers'!$A:$Q,$W$2,FALSE)),"")</f>
        <v>0.4</v>
      </c>
      <c r="X101" s="104" t="str">
        <f>_xlfn.IFNA(IF($B101="","",VLOOKUP($B101,'SWC Towers'!$A:$Q,$X$2,FALSE)),"")</f>
        <v/>
      </c>
      <c r="Y101" s="104" t="str">
        <f>_xlfn.IFNA(IF($B101="","",VLOOKUP($B101,'SWC Towers'!$A:$Q,$Y$2,FALSE)),"")</f>
        <v/>
      </c>
      <c r="Z101" s="104" t="str">
        <f>_xlfn.IFNA(IF($B101="","",VLOOKUP($B101,'SWC Towers'!$A:$Q,$Z$2,FALSE)),"")</f>
        <v/>
      </c>
      <c r="AA101" s="104" t="str">
        <f>_xlfn.IFNA(IF($B101="","",VLOOKUP($B101,'SWC Towers'!$A:$Q,$AA$2,FALSE)),"")</f>
        <v/>
      </c>
      <c r="AB101" s="106" t="str">
        <f>_xlfn.IFNA(IF($B101="","",VLOOKUP($B101,'SWC Towers'!$A:$Q,$AB$2,FALSE)),"")</f>
        <v/>
      </c>
      <c r="AC101" s="20">
        <f>SUM(Table25[[#This Row],[IT Tower: Application]:[Other/Non-IT ]])</f>
        <v>1</v>
      </c>
      <c r="AD101" s="67"/>
      <c r="AE101" s="67"/>
      <c r="AF101" s="67"/>
      <c r="AG101" s="67"/>
      <c r="AH101" s="67"/>
      <c r="AI101" s="67"/>
      <c r="AJ101" s="67"/>
      <c r="AK101" s="67"/>
      <c r="AL101" s="67"/>
      <c r="AM101" s="67"/>
      <c r="AN101" s="67"/>
      <c r="AO101" s="67"/>
      <c r="AP101" s="67"/>
      <c r="AQ101" s="67"/>
      <c r="AR101" s="67"/>
      <c r="AS101" s="67"/>
      <c r="AT101" s="67"/>
      <c r="AU101" s="67"/>
      <c r="AV101" s="67"/>
      <c r="AW101" s="67"/>
      <c r="AX101" s="67">
        <v>0</v>
      </c>
      <c r="AY101" s="67">
        <v>579622</v>
      </c>
      <c r="AZ101" s="67">
        <v>500823</v>
      </c>
      <c r="BA101" s="67">
        <v>568029</v>
      </c>
      <c r="BB101" s="67">
        <v>625336</v>
      </c>
      <c r="BC101" s="67">
        <v>699588</v>
      </c>
      <c r="BD101" s="67"/>
      <c r="BE101" s="67"/>
      <c r="BF101" s="67"/>
      <c r="BG101" s="67"/>
      <c r="BH101" s="67"/>
      <c r="BI101" s="67"/>
      <c r="BJ101" s="67"/>
      <c r="BK101" s="67"/>
      <c r="BL101" s="67"/>
      <c r="BM101" s="67"/>
      <c r="BN101" s="67"/>
      <c r="BO101" s="67"/>
      <c r="BP101" s="67"/>
      <c r="BQ101" s="67"/>
      <c r="BR101" s="67"/>
      <c r="BS101" s="67"/>
      <c r="BT101" s="67"/>
      <c r="BU101" s="67"/>
      <c r="BV101" s="67"/>
      <c r="BW101" s="67"/>
      <c r="BX101" s="67"/>
      <c r="BY101" s="67"/>
      <c r="BZ101" s="67"/>
      <c r="CA101" s="67"/>
      <c r="CB101" s="67"/>
      <c r="CC101" s="69">
        <f>SUM(Table25[[#This Row],[Contract Amount FY00]:[Contract Amount FY50]])</f>
        <v>2973398</v>
      </c>
      <c r="CD101" s="24"/>
    </row>
    <row r="102" spans="1:82" x14ac:dyDescent="0.25">
      <c r="A102" s="122" t="s">
        <v>1986</v>
      </c>
      <c r="B102" s="122" t="s">
        <v>278</v>
      </c>
      <c r="C102" s="122" t="s">
        <v>3188</v>
      </c>
      <c r="E102" s="26" t="str">
        <f>IFERROR(IF(VLOOKUP(Table25[[#This Row],[Contract No.]],Table3[#All],3,FALSE)="","No","Yes"),"")</f>
        <v>Yes</v>
      </c>
      <c r="F102" s="26" t="str">
        <f>IFERROR(VLOOKUP(Table25[[#This Row],[Contract No.]],Table3[#All],3,FALSE),"")</f>
        <v>NASPO</v>
      </c>
      <c r="G102" s="26" t="str">
        <f>IFERROR(IF(Table25[[#This Row],[Cooperative Purchase
(Yes/No)]]="Yes","Yes",IF(VLOOKUP(Table25[[#This Row],[Contract No.]],Table3[#All],1,FALSE)=Table25[[#This Row],[Contract No.]],"Yes","No")),"No")</f>
        <v>Yes</v>
      </c>
      <c r="H102" s="51">
        <f>IFERROR(VLOOKUP(Table25[[#This Row],[Contract No.]],Table3[#All],4,FALSE),"")</f>
        <v>42917</v>
      </c>
      <c r="I102" s="56">
        <f>IFERROR(IF(AND(MONTH(Table25[[#This Row],[Contract Start Date]])&gt;6,MONTH(Table25[[#This Row],[Contract Start Date]])&lt;=12),YEAR(Table25[[#This Row],[Contract Start Date]])+1,YEAR(Table25[[#This Row],[Contract Start Date]])),"")</f>
        <v>2018</v>
      </c>
      <c r="J102" s="55">
        <f>Table25[[#This Row],[FY Formula start]]</f>
        <v>2018</v>
      </c>
      <c r="K102" s="59" t="str">
        <f>"FY"&amp;" "&amp;Table25[[#This Row],[Year Start]]</f>
        <v>FY 2018</v>
      </c>
      <c r="L102" s="52">
        <f>IFERROR(VLOOKUP(Table25[[#This Row],[Contract No.]],Table3[#All],5,FALSE),"")</f>
        <v>46280</v>
      </c>
      <c r="M102" s="56">
        <f>IFERROR(IF(Table25[[#This Row],[Contract End Date]]="99/99/9999","No End",IF(AND(MONTH(Table25[[#This Row],[Contract End Date]])&gt;6,MONTH(Table25[[#This Row],[Contract End Date]])&lt;=12),YEAR(Table25[[#This Row],[Contract End Date]])+1,YEAR(Table25[[#This Row],[Contract End Date]]))),"")</f>
        <v>2027</v>
      </c>
      <c r="N102" s="55">
        <f>Table25[[#This Row],[FY Formula end]]</f>
        <v>2027</v>
      </c>
      <c r="O102" s="59" t="str">
        <f>IF(Table25[[#This Row],[Year End]]="No End","No End","FY"&amp;" "&amp;Table25[[#This Row],[Year End]])</f>
        <v>FY 2027</v>
      </c>
      <c r="P102" s="27"/>
      <c r="Q102" s="104">
        <f>_xlfn.IFNA(IF($B102="","",VLOOKUP($B102,'SWC Towers'!$A:$Q,$Q$2,FALSE)),"")</f>
        <v>0.4</v>
      </c>
      <c r="R102" s="106" t="str">
        <f>_xlfn.IFNA(IF($B102="","",VLOOKUP($B102,'SWC Towers'!$A:$Q,$R$2,FALSE)),"")</f>
        <v/>
      </c>
      <c r="S102" s="106" t="str">
        <f>_xlfn.IFNA(IF($B102="","",VLOOKUP($B102,'SWC Towers'!$A:$Q,$S$2,FALSE)),"")</f>
        <v/>
      </c>
      <c r="T102" s="106">
        <f>_xlfn.IFNA(IF($B102="","",VLOOKUP($B102,'SWC Towers'!$A:$Q,$T$2,FALSE)),"")</f>
        <v>0.05</v>
      </c>
      <c r="U102" s="104" t="str">
        <f>_xlfn.IFNA(IF($B102="","",VLOOKUP($B102,'SWC Towers'!$A:$Q,$U$2,FALSE)),"")</f>
        <v/>
      </c>
      <c r="V102" s="104" t="str">
        <f>_xlfn.IFNA(IF($B102="","",VLOOKUP($B102,'SWC Towers'!$A:$Q,$V$2,FALSE)),"")</f>
        <v/>
      </c>
      <c r="W102" s="104">
        <f>_xlfn.IFNA(IF($B102="","",VLOOKUP($B102,'SWC Towers'!$A:$Q,$W$2,FALSE)),"")</f>
        <v>0.1</v>
      </c>
      <c r="X102" s="104" t="str">
        <f>_xlfn.IFNA(IF($B102="","",VLOOKUP($B102,'SWC Towers'!$A:$Q,$X$2,FALSE)),"")</f>
        <v/>
      </c>
      <c r="Y102" s="104">
        <f>_xlfn.IFNA(IF($B102="","",VLOOKUP($B102,'SWC Towers'!$A:$Q,$Y$2,FALSE)),"")</f>
        <v>0.05</v>
      </c>
      <c r="Z102" s="104" t="str">
        <f>_xlfn.IFNA(IF($B102="","",VLOOKUP($B102,'SWC Towers'!$A:$Q,$Z$2,FALSE)),"")</f>
        <v/>
      </c>
      <c r="AA102" s="104">
        <f>_xlfn.IFNA(IF($B102="","",VLOOKUP($B102,'SWC Towers'!$A:$Q,$AA$2,FALSE)),"")</f>
        <v>0.4</v>
      </c>
      <c r="AB102" s="106" t="str">
        <f>_xlfn.IFNA(IF($B102="","",VLOOKUP($B102,'SWC Towers'!$A:$Q,$AB$2,FALSE)),"")</f>
        <v/>
      </c>
      <c r="AC102" s="20">
        <f>SUM(Table25[[#This Row],[IT Tower: Application]:[Other/Non-IT ]])</f>
        <v>1</v>
      </c>
      <c r="AD102" s="67"/>
      <c r="AE102" s="67"/>
      <c r="AF102" s="67"/>
      <c r="AG102" s="67"/>
      <c r="AH102" s="67"/>
      <c r="AI102" s="67"/>
      <c r="AJ102" s="67"/>
      <c r="AK102" s="67"/>
      <c r="AL102" s="67"/>
      <c r="AM102" s="67"/>
      <c r="AN102" s="67"/>
      <c r="AO102" s="67"/>
      <c r="AP102" s="67"/>
      <c r="AQ102" s="67"/>
      <c r="AR102" s="67"/>
      <c r="AS102" s="67"/>
      <c r="AT102" s="67"/>
      <c r="AU102" s="67"/>
      <c r="AV102" s="67">
        <v>0</v>
      </c>
      <c r="AW102" s="67">
        <v>54175</v>
      </c>
      <c r="AX102" s="67">
        <v>15098</v>
      </c>
      <c r="AY102" s="67">
        <v>0</v>
      </c>
      <c r="AZ102" s="67">
        <v>303527</v>
      </c>
      <c r="BA102" s="67">
        <v>293259</v>
      </c>
      <c r="BB102" s="67">
        <v>463639</v>
      </c>
      <c r="BC102" s="67">
        <v>6476842</v>
      </c>
      <c r="BD102" s="67"/>
      <c r="BE102" s="67"/>
      <c r="BF102" s="67"/>
      <c r="BG102" s="67"/>
      <c r="BH102" s="67"/>
      <c r="BI102" s="67"/>
      <c r="BJ102" s="67"/>
      <c r="BK102" s="67"/>
      <c r="BL102" s="67"/>
      <c r="BM102" s="67"/>
      <c r="BN102" s="67"/>
      <c r="BO102" s="67"/>
      <c r="BP102" s="67"/>
      <c r="BQ102" s="67"/>
      <c r="BR102" s="67"/>
      <c r="BS102" s="67"/>
      <c r="BT102" s="67"/>
      <c r="BU102" s="67"/>
      <c r="BV102" s="67"/>
      <c r="BW102" s="67"/>
      <c r="BX102" s="67"/>
      <c r="BY102" s="67"/>
      <c r="BZ102" s="67"/>
      <c r="CA102" s="67"/>
      <c r="CB102" s="67"/>
      <c r="CC102" s="69">
        <f>SUM(Table25[[#This Row],[Contract Amount FY00]:[Contract Amount FY50]])</f>
        <v>7606540</v>
      </c>
      <c r="CD102" s="24"/>
    </row>
    <row r="103" spans="1:82" x14ac:dyDescent="0.25">
      <c r="A103" s="122" t="s">
        <v>1986</v>
      </c>
      <c r="B103" s="122" t="s">
        <v>278</v>
      </c>
      <c r="C103" s="122" t="s">
        <v>1804</v>
      </c>
      <c r="E103" s="26" t="str">
        <f>IFERROR(IF(VLOOKUP(Table25[[#This Row],[Contract No.]],Table3[#All],3,FALSE)="","No","Yes"),"")</f>
        <v>Yes</v>
      </c>
      <c r="F103" s="26" t="str">
        <f>IFERROR(VLOOKUP(Table25[[#This Row],[Contract No.]],Table3[#All],3,FALSE),"")</f>
        <v>NASPO</v>
      </c>
      <c r="G103" s="26" t="str">
        <f>IFERROR(IF(Table25[[#This Row],[Cooperative Purchase
(Yes/No)]]="Yes","Yes",IF(VLOOKUP(Table25[[#This Row],[Contract No.]],Table3[#All],1,FALSE)=Table25[[#This Row],[Contract No.]],"Yes","No")),"No")</f>
        <v>Yes</v>
      </c>
      <c r="H103" s="51">
        <f>IFERROR(VLOOKUP(Table25[[#This Row],[Contract No.]],Table3[#All],4,FALSE),"")</f>
        <v>42917</v>
      </c>
      <c r="I103" s="56">
        <f>IFERROR(IF(AND(MONTH(Table25[[#This Row],[Contract Start Date]])&gt;6,MONTH(Table25[[#This Row],[Contract Start Date]])&lt;=12),YEAR(Table25[[#This Row],[Contract Start Date]])+1,YEAR(Table25[[#This Row],[Contract Start Date]])),"")</f>
        <v>2018</v>
      </c>
      <c r="J103" s="55">
        <f>Table25[[#This Row],[FY Formula start]]</f>
        <v>2018</v>
      </c>
      <c r="K103" s="59" t="str">
        <f>"FY"&amp;" "&amp;Table25[[#This Row],[Year Start]]</f>
        <v>FY 2018</v>
      </c>
      <c r="L103" s="52">
        <f>IFERROR(VLOOKUP(Table25[[#This Row],[Contract No.]],Table3[#All],5,FALSE),"")</f>
        <v>46280</v>
      </c>
      <c r="M103" s="56">
        <f>IFERROR(IF(Table25[[#This Row],[Contract End Date]]="99/99/9999","No End",IF(AND(MONTH(Table25[[#This Row],[Contract End Date]])&gt;6,MONTH(Table25[[#This Row],[Contract End Date]])&lt;=12),YEAR(Table25[[#This Row],[Contract End Date]])+1,YEAR(Table25[[#This Row],[Contract End Date]]))),"")</f>
        <v>2027</v>
      </c>
      <c r="N103" s="55">
        <f>Table25[[#This Row],[FY Formula end]]</f>
        <v>2027</v>
      </c>
      <c r="O103" s="59" t="str">
        <f>IF(Table25[[#This Row],[Year End]]="No End","No End","FY"&amp;" "&amp;Table25[[#This Row],[Year End]])</f>
        <v>FY 2027</v>
      </c>
      <c r="P103" s="27"/>
      <c r="Q103" s="104">
        <f>_xlfn.IFNA(IF($B103="","",VLOOKUP($B103,'SWC Towers'!$A:$Q,$Q$2,FALSE)),"")</f>
        <v>0.4</v>
      </c>
      <c r="R103" s="106" t="str">
        <f>_xlfn.IFNA(IF($B103="","",VLOOKUP($B103,'SWC Towers'!$A:$Q,$R$2,FALSE)),"")</f>
        <v/>
      </c>
      <c r="S103" s="106" t="str">
        <f>_xlfn.IFNA(IF($B103="","",VLOOKUP($B103,'SWC Towers'!$A:$Q,$S$2,FALSE)),"")</f>
        <v/>
      </c>
      <c r="T103" s="106">
        <f>_xlfn.IFNA(IF($B103="","",VLOOKUP($B103,'SWC Towers'!$A:$Q,$T$2,FALSE)),"")</f>
        <v>0.05</v>
      </c>
      <c r="U103" s="104" t="str">
        <f>_xlfn.IFNA(IF($B103="","",VLOOKUP($B103,'SWC Towers'!$A:$Q,$U$2,FALSE)),"")</f>
        <v/>
      </c>
      <c r="V103" s="104" t="str">
        <f>_xlfn.IFNA(IF($B103="","",VLOOKUP($B103,'SWC Towers'!$A:$Q,$V$2,FALSE)),"")</f>
        <v/>
      </c>
      <c r="W103" s="104">
        <f>_xlfn.IFNA(IF($B103="","",VLOOKUP($B103,'SWC Towers'!$A:$Q,$W$2,FALSE)),"")</f>
        <v>0.1</v>
      </c>
      <c r="X103" s="104" t="str">
        <f>_xlfn.IFNA(IF($B103="","",VLOOKUP($B103,'SWC Towers'!$A:$Q,$X$2,FALSE)),"")</f>
        <v/>
      </c>
      <c r="Y103" s="104">
        <f>_xlfn.IFNA(IF($B103="","",VLOOKUP($B103,'SWC Towers'!$A:$Q,$Y$2,FALSE)),"")</f>
        <v>0.05</v>
      </c>
      <c r="Z103" s="104" t="str">
        <f>_xlfn.IFNA(IF($B103="","",VLOOKUP($B103,'SWC Towers'!$A:$Q,$Z$2,FALSE)),"")</f>
        <v/>
      </c>
      <c r="AA103" s="104">
        <f>_xlfn.IFNA(IF($B103="","",VLOOKUP($B103,'SWC Towers'!$A:$Q,$AA$2,FALSE)),"")</f>
        <v>0.4</v>
      </c>
      <c r="AB103" s="106" t="str">
        <f>_xlfn.IFNA(IF($B103="","",VLOOKUP($B103,'SWC Towers'!$A:$Q,$AB$2,FALSE)),"")</f>
        <v/>
      </c>
      <c r="AC103" s="20">
        <f>SUM(Table25[[#This Row],[IT Tower: Application]:[Other/Non-IT ]])</f>
        <v>1</v>
      </c>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v>0</v>
      </c>
      <c r="AZ103" s="67">
        <v>86433</v>
      </c>
      <c r="BA103" s="67">
        <v>178874</v>
      </c>
      <c r="BB103" s="67">
        <v>574440</v>
      </c>
      <c r="BC103" s="67">
        <v>638335</v>
      </c>
      <c r="BD103" s="67"/>
      <c r="BE103" s="67"/>
      <c r="BF103" s="67"/>
      <c r="BG103" s="67"/>
      <c r="BH103" s="67"/>
      <c r="BI103" s="67"/>
      <c r="BJ103" s="67"/>
      <c r="BK103" s="67"/>
      <c r="BL103" s="67"/>
      <c r="BM103" s="67"/>
      <c r="BN103" s="67"/>
      <c r="BO103" s="67"/>
      <c r="BP103" s="67"/>
      <c r="BQ103" s="67"/>
      <c r="BR103" s="67"/>
      <c r="BS103" s="67"/>
      <c r="BT103" s="67"/>
      <c r="BU103" s="67"/>
      <c r="BV103" s="67"/>
      <c r="BW103" s="67"/>
      <c r="BX103" s="67"/>
      <c r="BY103" s="67"/>
      <c r="BZ103" s="67"/>
      <c r="CA103" s="67"/>
      <c r="CB103" s="67"/>
      <c r="CC103" s="69">
        <f>SUM(Table25[[#This Row],[Contract Amount FY00]:[Contract Amount FY50]])</f>
        <v>1478082</v>
      </c>
      <c r="CD103" s="24"/>
    </row>
    <row r="104" spans="1:82" x14ac:dyDescent="0.25">
      <c r="A104" s="122" t="s">
        <v>1986</v>
      </c>
      <c r="B104" s="122" t="s">
        <v>278</v>
      </c>
      <c r="C104" s="122" t="s">
        <v>279</v>
      </c>
      <c r="E104" s="26" t="str">
        <f>IFERROR(IF(VLOOKUP(Table25[[#This Row],[Contract No.]],Table3[#All],3,FALSE)="","No","Yes"),"")</f>
        <v>Yes</v>
      </c>
      <c r="F104" s="26" t="str">
        <f>IFERROR(VLOOKUP(Table25[[#This Row],[Contract No.]],Table3[#All],3,FALSE),"")</f>
        <v>NASPO</v>
      </c>
      <c r="G104" s="26" t="str">
        <f>IFERROR(IF(Table25[[#This Row],[Cooperative Purchase
(Yes/No)]]="Yes","Yes",IF(VLOOKUP(Table25[[#This Row],[Contract No.]],Table3[#All],1,FALSE)=Table25[[#This Row],[Contract No.]],"Yes","No")),"No")</f>
        <v>Yes</v>
      </c>
      <c r="H104" s="51">
        <f>IFERROR(VLOOKUP(Table25[[#This Row],[Contract No.]],Table3[#All],4,FALSE),"")</f>
        <v>42917</v>
      </c>
      <c r="I104" s="56">
        <f>IFERROR(IF(AND(MONTH(Table25[[#This Row],[Contract Start Date]])&gt;6,MONTH(Table25[[#This Row],[Contract Start Date]])&lt;=12),YEAR(Table25[[#This Row],[Contract Start Date]])+1,YEAR(Table25[[#This Row],[Contract Start Date]])),"")</f>
        <v>2018</v>
      </c>
      <c r="J104" s="55">
        <f>Table25[[#This Row],[FY Formula start]]</f>
        <v>2018</v>
      </c>
      <c r="K104" s="59" t="str">
        <f>"FY"&amp;" "&amp;Table25[[#This Row],[Year Start]]</f>
        <v>FY 2018</v>
      </c>
      <c r="L104" s="52">
        <f>IFERROR(VLOOKUP(Table25[[#This Row],[Contract No.]],Table3[#All],5,FALSE),"")</f>
        <v>46280</v>
      </c>
      <c r="M104" s="56">
        <f>IFERROR(IF(Table25[[#This Row],[Contract End Date]]="99/99/9999","No End",IF(AND(MONTH(Table25[[#This Row],[Contract End Date]])&gt;6,MONTH(Table25[[#This Row],[Contract End Date]])&lt;=12),YEAR(Table25[[#This Row],[Contract End Date]])+1,YEAR(Table25[[#This Row],[Contract End Date]]))),"")</f>
        <v>2027</v>
      </c>
      <c r="N104" s="55">
        <f>Table25[[#This Row],[FY Formula end]]</f>
        <v>2027</v>
      </c>
      <c r="O104" s="59" t="str">
        <f>IF(Table25[[#This Row],[Year End]]="No End","No End","FY"&amp;" "&amp;Table25[[#This Row],[Year End]])</f>
        <v>FY 2027</v>
      </c>
      <c r="P104" s="27"/>
      <c r="Q104" s="104">
        <f>_xlfn.IFNA(IF($B104="","",VLOOKUP($B104,'SWC Towers'!$A:$Q,$Q$2,FALSE)),"")</f>
        <v>0.4</v>
      </c>
      <c r="R104" s="106" t="str">
        <f>_xlfn.IFNA(IF($B104="","",VLOOKUP($B104,'SWC Towers'!$A:$Q,$R$2,FALSE)),"")</f>
        <v/>
      </c>
      <c r="S104" s="106" t="str">
        <f>_xlfn.IFNA(IF($B104="","",VLOOKUP($B104,'SWC Towers'!$A:$Q,$S$2,FALSE)),"")</f>
        <v/>
      </c>
      <c r="T104" s="106">
        <f>_xlfn.IFNA(IF($B104="","",VLOOKUP($B104,'SWC Towers'!$A:$Q,$T$2,FALSE)),"")</f>
        <v>0.05</v>
      </c>
      <c r="U104" s="104" t="str">
        <f>_xlfn.IFNA(IF($B104="","",VLOOKUP($B104,'SWC Towers'!$A:$Q,$U$2,FALSE)),"")</f>
        <v/>
      </c>
      <c r="V104" s="104" t="str">
        <f>_xlfn.IFNA(IF($B104="","",VLOOKUP($B104,'SWC Towers'!$A:$Q,$V$2,FALSE)),"")</f>
        <v/>
      </c>
      <c r="W104" s="104">
        <f>_xlfn.IFNA(IF($B104="","",VLOOKUP($B104,'SWC Towers'!$A:$Q,$W$2,FALSE)),"")</f>
        <v>0.1</v>
      </c>
      <c r="X104" s="104" t="str">
        <f>_xlfn.IFNA(IF($B104="","",VLOOKUP($B104,'SWC Towers'!$A:$Q,$X$2,FALSE)),"")</f>
        <v/>
      </c>
      <c r="Y104" s="104">
        <f>_xlfn.IFNA(IF($B104="","",VLOOKUP($B104,'SWC Towers'!$A:$Q,$Y$2,FALSE)),"")</f>
        <v>0.05</v>
      </c>
      <c r="Z104" s="104" t="str">
        <f>_xlfn.IFNA(IF($B104="","",VLOOKUP($B104,'SWC Towers'!$A:$Q,$Z$2,FALSE)),"")</f>
        <v/>
      </c>
      <c r="AA104" s="104">
        <f>_xlfn.IFNA(IF($B104="","",VLOOKUP($B104,'SWC Towers'!$A:$Q,$AA$2,FALSE)),"")</f>
        <v>0.4</v>
      </c>
      <c r="AB104" s="106" t="str">
        <f>_xlfn.IFNA(IF($B104="","",VLOOKUP($B104,'SWC Towers'!$A:$Q,$AB$2,FALSE)),"")</f>
        <v/>
      </c>
      <c r="AC104" s="20">
        <f>SUM(Table25[[#This Row],[IT Tower: Application]:[Other/Non-IT ]])</f>
        <v>1</v>
      </c>
      <c r="AD104" s="67"/>
      <c r="AE104" s="67"/>
      <c r="AF104" s="67"/>
      <c r="AG104" s="67"/>
      <c r="AH104" s="67"/>
      <c r="AI104" s="67"/>
      <c r="AJ104" s="67"/>
      <c r="AK104" s="67"/>
      <c r="AL104" s="67"/>
      <c r="AM104" s="67"/>
      <c r="AN104" s="67"/>
      <c r="AO104" s="67"/>
      <c r="AP104" s="67"/>
      <c r="AQ104" s="67"/>
      <c r="AR104" s="67"/>
      <c r="AS104" s="67"/>
      <c r="AT104" s="67"/>
      <c r="AU104" s="67"/>
      <c r="AV104" s="67"/>
      <c r="AW104" s="67"/>
      <c r="AX104" s="67">
        <v>0</v>
      </c>
      <c r="AY104" s="67">
        <v>82496</v>
      </c>
      <c r="AZ104" s="67">
        <v>325357</v>
      </c>
      <c r="BA104" s="67">
        <v>595339</v>
      </c>
      <c r="BB104" s="67">
        <v>1484459</v>
      </c>
      <c r="BC104" s="67">
        <v>6536272</v>
      </c>
      <c r="BD104" s="67"/>
      <c r="BE104" s="67"/>
      <c r="BF104" s="67"/>
      <c r="BG104" s="67"/>
      <c r="BH104" s="67"/>
      <c r="BI104" s="67"/>
      <c r="BJ104" s="67"/>
      <c r="BK104" s="67"/>
      <c r="BL104" s="67"/>
      <c r="BM104" s="67"/>
      <c r="BN104" s="67"/>
      <c r="BO104" s="67"/>
      <c r="BP104" s="67"/>
      <c r="BQ104" s="67"/>
      <c r="BR104" s="67"/>
      <c r="BS104" s="67"/>
      <c r="BT104" s="67"/>
      <c r="BU104" s="67"/>
      <c r="BV104" s="67"/>
      <c r="BW104" s="67"/>
      <c r="BX104" s="67"/>
      <c r="BY104" s="67"/>
      <c r="BZ104" s="67"/>
      <c r="CA104" s="67"/>
      <c r="CB104" s="67"/>
      <c r="CC104" s="69">
        <f>SUM(Table25[[#This Row],[Contract Amount FY00]:[Contract Amount FY50]])</f>
        <v>9023923</v>
      </c>
      <c r="CD104" s="24"/>
    </row>
    <row r="105" spans="1:82" x14ac:dyDescent="0.25">
      <c r="A105" s="122" t="s">
        <v>1986</v>
      </c>
      <c r="B105" s="122" t="s">
        <v>278</v>
      </c>
      <c r="C105" s="122" t="s">
        <v>3189</v>
      </c>
      <c r="E105" s="26" t="str">
        <f>IFERROR(IF(VLOOKUP(Table25[[#This Row],[Contract No.]],Table3[#All],3,FALSE)="","No","Yes"),"")</f>
        <v>Yes</v>
      </c>
      <c r="F105" s="26" t="str">
        <f>IFERROR(VLOOKUP(Table25[[#This Row],[Contract No.]],Table3[#All],3,FALSE),"")</f>
        <v>NASPO</v>
      </c>
      <c r="G105" s="26" t="str">
        <f>IFERROR(IF(Table25[[#This Row],[Cooperative Purchase
(Yes/No)]]="Yes","Yes",IF(VLOOKUP(Table25[[#This Row],[Contract No.]],Table3[#All],1,FALSE)=Table25[[#This Row],[Contract No.]],"Yes","No")),"No")</f>
        <v>Yes</v>
      </c>
      <c r="H105" s="51">
        <f>IFERROR(VLOOKUP(Table25[[#This Row],[Contract No.]],Table3[#All],4,FALSE),"")</f>
        <v>42917</v>
      </c>
      <c r="I105" s="56">
        <f>IFERROR(IF(AND(MONTH(Table25[[#This Row],[Contract Start Date]])&gt;6,MONTH(Table25[[#This Row],[Contract Start Date]])&lt;=12),YEAR(Table25[[#This Row],[Contract Start Date]])+1,YEAR(Table25[[#This Row],[Contract Start Date]])),"")</f>
        <v>2018</v>
      </c>
      <c r="J105" s="55">
        <f>Table25[[#This Row],[FY Formula start]]</f>
        <v>2018</v>
      </c>
      <c r="K105" s="59" t="str">
        <f>"FY"&amp;" "&amp;Table25[[#This Row],[Year Start]]</f>
        <v>FY 2018</v>
      </c>
      <c r="L105" s="52">
        <f>IFERROR(VLOOKUP(Table25[[#This Row],[Contract No.]],Table3[#All],5,FALSE),"")</f>
        <v>46280</v>
      </c>
      <c r="M105" s="56">
        <f>IFERROR(IF(Table25[[#This Row],[Contract End Date]]="99/99/9999","No End",IF(AND(MONTH(Table25[[#This Row],[Contract End Date]])&gt;6,MONTH(Table25[[#This Row],[Contract End Date]])&lt;=12),YEAR(Table25[[#This Row],[Contract End Date]])+1,YEAR(Table25[[#This Row],[Contract End Date]]))),"")</f>
        <v>2027</v>
      </c>
      <c r="N105" s="55">
        <f>Table25[[#This Row],[FY Formula end]]</f>
        <v>2027</v>
      </c>
      <c r="O105" s="59" t="str">
        <f>IF(Table25[[#This Row],[Year End]]="No End","No End","FY"&amp;" "&amp;Table25[[#This Row],[Year End]])</f>
        <v>FY 2027</v>
      </c>
      <c r="P105" s="27"/>
      <c r="Q105" s="104">
        <f>_xlfn.IFNA(IF($B105="","",VLOOKUP($B105,'SWC Towers'!$A:$Q,$Q$2,FALSE)),"")</f>
        <v>0.4</v>
      </c>
      <c r="R105" s="106" t="str">
        <f>_xlfn.IFNA(IF($B105="","",VLOOKUP($B105,'SWC Towers'!$A:$Q,$R$2,FALSE)),"")</f>
        <v/>
      </c>
      <c r="S105" s="106" t="str">
        <f>_xlfn.IFNA(IF($B105="","",VLOOKUP($B105,'SWC Towers'!$A:$Q,$S$2,FALSE)),"")</f>
        <v/>
      </c>
      <c r="T105" s="106">
        <f>_xlfn.IFNA(IF($B105="","",VLOOKUP($B105,'SWC Towers'!$A:$Q,$T$2,FALSE)),"")</f>
        <v>0.05</v>
      </c>
      <c r="U105" s="104" t="str">
        <f>_xlfn.IFNA(IF($B105="","",VLOOKUP($B105,'SWC Towers'!$A:$Q,$U$2,FALSE)),"")</f>
        <v/>
      </c>
      <c r="V105" s="104" t="str">
        <f>_xlfn.IFNA(IF($B105="","",VLOOKUP($B105,'SWC Towers'!$A:$Q,$V$2,FALSE)),"")</f>
        <v/>
      </c>
      <c r="W105" s="104">
        <f>_xlfn.IFNA(IF($B105="","",VLOOKUP($B105,'SWC Towers'!$A:$Q,$W$2,FALSE)),"")</f>
        <v>0.1</v>
      </c>
      <c r="X105" s="104" t="str">
        <f>_xlfn.IFNA(IF($B105="","",VLOOKUP($B105,'SWC Towers'!$A:$Q,$X$2,FALSE)),"")</f>
        <v/>
      </c>
      <c r="Y105" s="104">
        <f>_xlfn.IFNA(IF($B105="","",VLOOKUP($B105,'SWC Towers'!$A:$Q,$Y$2,FALSE)),"")</f>
        <v>0.05</v>
      </c>
      <c r="Z105" s="104" t="str">
        <f>_xlfn.IFNA(IF($B105="","",VLOOKUP($B105,'SWC Towers'!$A:$Q,$Z$2,FALSE)),"")</f>
        <v/>
      </c>
      <c r="AA105" s="104">
        <f>_xlfn.IFNA(IF($B105="","",VLOOKUP($B105,'SWC Towers'!$A:$Q,$AA$2,FALSE)),"")</f>
        <v>0.4</v>
      </c>
      <c r="AB105" s="104" t="str">
        <f>_xlfn.IFNA(IF($B105="","",VLOOKUP($B105,'SWC Towers'!$A:$Q,$AB$2,FALSE)),"")</f>
        <v/>
      </c>
      <c r="AC105" s="20">
        <f>SUM(Table25[[#This Row],[IT Tower: Application]:[Other/Non-IT ]])</f>
        <v>1</v>
      </c>
      <c r="AD105" s="67"/>
      <c r="AE105" s="67"/>
      <c r="AF105" s="67"/>
      <c r="AG105" s="67"/>
      <c r="AH105" s="67"/>
      <c r="AI105" s="67"/>
      <c r="AJ105" s="67"/>
      <c r="AK105" s="67"/>
      <c r="AL105" s="67"/>
      <c r="AM105" s="67"/>
      <c r="AN105" s="67"/>
      <c r="AO105" s="67"/>
      <c r="AP105" s="67"/>
      <c r="AQ105" s="67"/>
      <c r="AR105" s="67"/>
      <c r="AS105" s="67"/>
      <c r="AT105" s="67"/>
      <c r="AU105" s="67">
        <v>0</v>
      </c>
      <c r="AV105" s="67">
        <v>16700</v>
      </c>
      <c r="AW105" s="67">
        <v>35702</v>
      </c>
      <c r="AX105" s="67">
        <v>33495</v>
      </c>
      <c r="AY105" s="67">
        <v>27958</v>
      </c>
      <c r="AZ105" s="67">
        <v>23451</v>
      </c>
      <c r="BA105" s="67">
        <v>23534</v>
      </c>
      <c r="BB105" s="67">
        <v>26011</v>
      </c>
      <c r="BC105" s="67">
        <v>46166</v>
      </c>
      <c r="BD105" s="67"/>
      <c r="BE105" s="67"/>
      <c r="BF105" s="67"/>
      <c r="BG105" s="67"/>
      <c r="BH105" s="67"/>
      <c r="BI105" s="67"/>
      <c r="BJ105" s="67"/>
      <c r="BK105" s="67"/>
      <c r="BL105" s="67"/>
      <c r="BM105" s="67"/>
      <c r="BN105" s="67"/>
      <c r="BO105" s="67"/>
      <c r="BP105" s="67"/>
      <c r="BQ105" s="67"/>
      <c r="BR105" s="67"/>
      <c r="BS105" s="67"/>
      <c r="BT105" s="67"/>
      <c r="BU105" s="67"/>
      <c r="BV105" s="67"/>
      <c r="BW105" s="67"/>
      <c r="BX105" s="67"/>
      <c r="BY105" s="67"/>
      <c r="BZ105" s="67"/>
      <c r="CA105" s="67"/>
      <c r="CB105" s="67"/>
      <c r="CC105" s="69">
        <f>SUM(Table25[[#This Row],[Contract Amount FY00]:[Contract Amount FY50]])</f>
        <v>233017</v>
      </c>
      <c r="CD105" s="24"/>
    </row>
    <row r="106" spans="1:82" x14ac:dyDescent="0.25">
      <c r="A106" s="122" t="s">
        <v>1986</v>
      </c>
      <c r="B106" s="122" t="s">
        <v>2244</v>
      </c>
      <c r="C106" s="122" t="s">
        <v>380</v>
      </c>
      <c r="E106" s="26" t="str">
        <f>IFERROR(IF(VLOOKUP(Table25[[#This Row],[Contract No.]],Table3[#All],3,FALSE)="","No","Yes"),"")</f>
        <v>No</v>
      </c>
      <c r="F106" s="26" t="str">
        <f>IFERROR(VLOOKUP(Table25[[#This Row],[Contract No.]],Table3[#All],3,FALSE),"")</f>
        <v/>
      </c>
      <c r="G106" s="26" t="str">
        <f>IFERROR(IF(Table25[[#This Row],[Cooperative Purchase
(Yes/No)]]="Yes","Yes",IF(VLOOKUP(Table25[[#This Row],[Contract No.]],Table3[#All],1,FALSE)=Table25[[#This Row],[Contract No.]],"Yes","No")),"No")</f>
        <v>Yes</v>
      </c>
      <c r="H106" s="51">
        <f>IFERROR(VLOOKUP(Table25[[#This Row],[Contract No.]],Table3[#All],4,FALSE),"")</f>
        <v>44512</v>
      </c>
      <c r="I106" s="56">
        <f>IFERROR(IF(AND(MONTH(Table25[[#This Row],[Contract Start Date]])&gt;6,MONTH(Table25[[#This Row],[Contract Start Date]])&lt;=12),YEAR(Table25[[#This Row],[Contract Start Date]])+1,YEAR(Table25[[#This Row],[Contract Start Date]])),"")</f>
        <v>2022</v>
      </c>
      <c r="J106" s="55">
        <f>Table25[[#This Row],[FY Formula start]]</f>
        <v>2022</v>
      </c>
      <c r="K106" s="59" t="str">
        <f>"FY"&amp;" "&amp;Table25[[#This Row],[Year Start]]</f>
        <v>FY 2022</v>
      </c>
      <c r="L106" s="52">
        <f>IFERROR(VLOOKUP(Table25[[#This Row],[Contract No.]],Table3[#All],5,FALSE),"")</f>
        <v>46702</v>
      </c>
      <c r="M106" s="56">
        <f>IFERROR(IF(Table25[[#This Row],[Contract End Date]]="99/99/9999","No End",IF(AND(MONTH(Table25[[#This Row],[Contract End Date]])&gt;6,MONTH(Table25[[#This Row],[Contract End Date]])&lt;=12),YEAR(Table25[[#This Row],[Contract End Date]])+1,YEAR(Table25[[#This Row],[Contract End Date]]))),"")</f>
        <v>2028</v>
      </c>
      <c r="N106" s="55">
        <f>Table25[[#This Row],[FY Formula end]]</f>
        <v>2028</v>
      </c>
      <c r="O106" s="59" t="str">
        <f>IF(Table25[[#This Row],[Year End]]="No End","No End","FY"&amp;" "&amp;Table25[[#This Row],[Year End]])</f>
        <v>FY 2028</v>
      </c>
      <c r="P106" s="27"/>
      <c r="Q106" s="104" t="str">
        <f>_xlfn.IFNA(IF($B106="","",VLOOKUP($B106,'SWC Towers'!$A:$Q,$Q$2,FALSE)),"")</f>
        <v/>
      </c>
      <c r="R106" s="106" t="str">
        <f>_xlfn.IFNA(IF($B106="","",VLOOKUP($B106,'SWC Towers'!$A:$Q,$R$2,FALSE)),"")</f>
        <v/>
      </c>
      <c r="S106" s="106" t="str">
        <f>_xlfn.IFNA(IF($B106="","",VLOOKUP($B106,'SWC Towers'!$A:$Q,$S$2,FALSE)),"")</f>
        <v/>
      </c>
      <c r="T106" s="106">
        <f>_xlfn.IFNA(IF($B106="","",VLOOKUP($B106,'SWC Towers'!$A:$Q,$T$2,FALSE)),"")</f>
        <v>0.5</v>
      </c>
      <c r="U106" s="104" t="str">
        <f>_xlfn.IFNA(IF($B106="","",VLOOKUP($B106,'SWC Towers'!$A:$Q,$U$2,FALSE)),"")</f>
        <v/>
      </c>
      <c r="V106" s="104" t="str">
        <f>_xlfn.IFNA(IF($B106="","",VLOOKUP($B106,'SWC Towers'!$A:$Q,$V$2,FALSE)),"")</f>
        <v/>
      </c>
      <c r="W106" s="104">
        <f>_xlfn.IFNA(IF($B106="","",VLOOKUP($B106,'SWC Towers'!$A:$Q,$W$2,FALSE)),"")</f>
        <v>0.5</v>
      </c>
      <c r="X106" s="104" t="str">
        <f>_xlfn.IFNA(IF($B106="","",VLOOKUP($B106,'SWC Towers'!$A:$Q,$X$2,FALSE)),"")</f>
        <v/>
      </c>
      <c r="Y106" s="104" t="str">
        <f>_xlfn.IFNA(IF($B106="","",VLOOKUP($B106,'SWC Towers'!$A:$Q,$Y$2,FALSE)),"")</f>
        <v/>
      </c>
      <c r="Z106" s="104" t="str">
        <f>_xlfn.IFNA(IF($B106="","",VLOOKUP($B106,'SWC Towers'!$A:$Q,$Z$2,FALSE)),"")</f>
        <v/>
      </c>
      <c r="AA106" s="104" t="str">
        <f>_xlfn.IFNA(IF($B106="","",VLOOKUP($B106,'SWC Towers'!$A:$Q,$AA$2,FALSE)),"")</f>
        <v/>
      </c>
      <c r="AB106" s="104" t="str">
        <f>_xlfn.IFNA(IF($B106="","",VLOOKUP($B106,'SWC Towers'!$A:$Q,$AB$2,FALSE)),"")</f>
        <v/>
      </c>
      <c r="AC106" s="20">
        <f>SUM(Table25[[#This Row],[IT Tower: Application]:[Other/Non-IT ]])</f>
        <v>1</v>
      </c>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v>478</v>
      </c>
      <c r="BA106" s="67">
        <v>12230</v>
      </c>
      <c r="BB106" s="67">
        <v>1874</v>
      </c>
      <c r="BC106" s="67">
        <v>4268</v>
      </c>
      <c r="BD106" s="67"/>
      <c r="BE106" s="67"/>
      <c r="BF106" s="67"/>
      <c r="BG106" s="67"/>
      <c r="BH106" s="67"/>
      <c r="BI106" s="67"/>
      <c r="BJ106" s="67"/>
      <c r="BK106" s="67"/>
      <c r="BL106" s="67"/>
      <c r="BM106" s="67"/>
      <c r="BN106" s="67"/>
      <c r="BO106" s="67"/>
      <c r="BP106" s="67"/>
      <c r="BQ106" s="67"/>
      <c r="BR106" s="67"/>
      <c r="BS106" s="67"/>
      <c r="BT106" s="67"/>
      <c r="BU106" s="67"/>
      <c r="BV106" s="67"/>
      <c r="BW106" s="67"/>
      <c r="BX106" s="67"/>
      <c r="BY106" s="67"/>
      <c r="BZ106" s="67"/>
      <c r="CA106" s="67"/>
      <c r="CB106" s="67"/>
      <c r="CC106" s="69">
        <f>SUM(Table25[[#This Row],[Contract Amount FY00]:[Contract Amount FY50]])</f>
        <v>18850</v>
      </c>
      <c r="CD106" s="24"/>
    </row>
    <row r="107" spans="1:82" x14ac:dyDescent="0.25">
      <c r="A107" s="122" t="s">
        <v>1986</v>
      </c>
      <c r="B107" s="122" t="s">
        <v>2057</v>
      </c>
      <c r="C107" s="122" t="s">
        <v>3190</v>
      </c>
      <c r="E107" s="26" t="str">
        <f>IFERROR(IF(VLOOKUP(Table25[[#This Row],[Contract No.]],Table3[#All],3,FALSE)="","No","Yes"),"")</f>
        <v>Yes</v>
      </c>
      <c r="F107" s="26" t="str">
        <f>IFERROR(VLOOKUP(Table25[[#This Row],[Contract No.]],Table3[#All],3,FALSE),"")</f>
        <v>NASPO</v>
      </c>
      <c r="G107" s="26" t="str">
        <f>IFERROR(IF(Table25[[#This Row],[Cooperative Purchase
(Yes/No)]]="Yes","Yes",IF(VLOOKUP(Table25[[#This Row],[Contract No.]],Table3[#All],1,FALSE)=Table25[[#This Row],[Contract No.]],"Yes","No")),"No")</f>
        <v>Yes</v>
      </c>
      <c r="H107" s="51">
        <f>IFERROR(VLOOKUP(Table25[[#This Row],[Contract No.]],Table3[#All],4,FALSE),"")</f>
        <v>43983</v>
      </c>
      <c r="I107" s="56">
        <f>IFERROR(IF(AND(MONTH(Table25[[#This Row],[Contract Start Date]])&gt;6,MONTH(Table25[[#This Row],[Contract Start Date]])&lt;=12),YEAR(Table25[[#This Row],[Contract Start Date]])+1,YEAR(Table25[[#This Row],[Contract Start Date]])),"")</f>
        <v>2020</v>
      </c>
      <c r="J107" s="55">
        <f>Table25[[#This Row],[FY Formula start]]</f>
        <v>2020</v>
      </c>
      <c r="K107" s="59" t="str">
        <f>"FY"&amp;" "&amp;Table25[[#This Row],[Year Start]]</f>
        <v>FY 2020</v>
      </c>
      <c r="L107" s="52">
        <f>IFERROR(VLOOKUP(Table25[[#This Row],[Contract No.]],Table3[#All],5,FALSE),"")</f>
        <v>46295</v>
      </c>
      <c r="M107" s="56">
        <f>IFERROR(IF(Table25[[#This Row],[Contract End Date]]="99/99/9999","No End",IF(AND(MONTH(Table25[[#This Row],[Contract End Date]])&gt;6,MONTH(Table25[[#This Row],[Contract End Date]])&lt;=12),YEAR(Table25[[#This Row],[Contract End Date]])+1,YEAR(Table25[[#This Row],[Contract End Date]]))),"")</f>
        <v>2027</v>
      </c>
      <c r="N107" s="55">
        <f>Table25[[#This Row],[FY Formula end]]</f>
        <v>2027</v>
      </c>
      <c r="O107" s="59" t="str">
        <f>IF(Table25[[#This Row],[Year End]]="No End","No End","FY"&amp;" "&amp;Table25[[#This Row],[Year End]])</f>
        <v>FY 2027</v>
      </c>
      <c r="P107" s="27"/>
      <c r="Q107" s="104">
        <f>_xlfn.IFNA(IF($B107="","",VLOOKUP($B107,'SWC Towers'!$A:$Q,$Q$2,FALSE)),"")</f>
        <v>0.1</v>
      </c>
      <c r="R107" s="106">
        <f>_xlfn.IFNA(IF($B107="","",VLOOKUP($B107,'SWC Towers'!$A:$Q,$R$2,FALSE)),"")</f>
        <v>0.1</v>
      </c>
      <c r="S107" s="106" t="str">
        <f>_xlfn.IFNA(IF($B107="","",VLOOKUP($B107,'SWC Towers'!$A:$Q,$S$2,FALSE)),"")</f>
        <v/>
      </c>
      <c r="T107" s="106" t="str">
        <f>_xlfn.IFNA(IF($B107="","",VLOOKUP($B107,'SWC Towers'!$A:$Q,$T$2,FALSE)),"")</f>
        <v/>
      </c>
      <c r="U107" s="104">
        <f>_xlfn.IFNA(IF($B107="","",VLOOKUP($B107,'SWC Towers'!$A:$Q,$U$2,FALSE)),"")</f>
        <v>0.15</v>
      </c>
      <c r="V107" s="104" t="str">
        <f>_xlfn.IFNA(IF($B107="","",VLOOKUP($B107,'SWC Towers'!$A:$Q,$V$2,FALSE)),"")</f>
        <v/>
      </c>
      <c r="W107" s="104">
        <f>_xlfn.IFNA(IF($B107="","",VLOOKUP($B107,'SWC Towers'!$A:$Q,$W$2,FALSE)),"")</f>
        <v>0.65</v>
      </c>
      <c r="X107" s="104" t="str">
        <f>_xlfn.IFNA(IF($B107="","",VLOOKUP($B107,'SWC Towers'!$A:$Q,$X$2,FALSE)),"")</f>
        <v/>
      </c>
      <c r="Y107" s="104" t="str">
        <f>_xlfn.IFNA(IF($B107="","",VLOOKUP($B107,'SWC Towers'!$A:$Q,$Y$2,FALSE)),"")</f>
        <v/>
      </c>
      <c r="Z107" s="104" t="str">
        <f>_xlfn.IFNA(IF($B107="","",VLOOKUP($B107,'SWC Towers'!$A:$Q,$Z$2,FALSE)),"")</f>
        <v/>
      </c>
      <c r="AA107" s="104" t="str">
        <f>_xlfn.IFNA(IF($B107="","",VLOOKUP($B107,'SWC Towers'!$A:$Q,$AA$2,FALSE)),"")</f>
        <v/>
      </c>
      <c r="AB107" s="104" t="str">
        <f>_xlfn.IFNA(IF($B107="","",VLOOKUP($B107,'SWC Towers'!$A:$Q,$AB$2,FALSE)),"")</f>
        <v/>
      </c>
      <c r="AC107" s="20">
        <f>SUM(Table25[[#This Row],[IT Tower: Application]:[Other/Non-IT ]])</f>
        <v>1</v>
      </c>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v>16534</v>
      </c>
      <c r="AZ107" s="67">
        <v>33079</v>
      </c>
      <c r="BA107" s="67">
        <v>108922</v>
      </c>
      <c r="BB107" s="67">
        <v>33954</v>
      </c>
      <c r="BC107" s="67">
        <v>641825</v>
      </c>
      <c r="BD107" s="67"/>
      <c r="BE107" s="67"/>
      <c r="BF107" s="67"/>
      <c r="BG107" s="67"/>
      <c r="BH107" s="67"/>
      <c r="BI107" s="67"/>
      <c r="BJ107" s="67"/>
      <c r="BK107" s="67"/>
      <c r="BL107" s="67"/>
      <c r="BM107" s="67"/>
      <c r="BN107" s="67"/>
      <c r="BO107" s="67"/>
      <c r="BP107" s="67"/>
      <c r="BQ107" s="67"/>
      <c r="BR107" s="67"/>
      <c r="BS107" s="67"/>
      <c r="BT107" s="67"/>
      <c r="BU107" s="67"/>
      <c r="BV107" s="67"/>
      <c r="BW107" s="67"/>
      <c r="BX107" s="67"/>
      <c r="BY107" s="67"/>
      <c r="BZ107" s="67"/>
      <c r="CA107" s="67"/>
      <c r="CB107" s="67"/>
      <c r="CC107" s="69">
        <f>SUM(Table25[[#This Row],[Contract Amount FY00]:[Contract Amount FY50]])</f>
        <v>834314</v>
      </c>
      <c r="CD107" s="24"/>
    </row>
    <row r="108" spans="1:82" x14ac:dyDescent="0.25">
      <c r="A108" s="122" t="s">
        <v>1986</v>
      </c>
      <c r="B108" s="122" t="s">
        <v>2057</v>
      </c>
      <c r="C108" s="122" t="s">
        <v>3191</v>
      </c>
      <c r="E108" s="26" t="str">
        <f>IFERROR(IF(VLOOKUP(Table25[[#This Row],[Contract No.]],Table3[#All],3,FALSE)="","No","Yes"),"")</f>
        <v>Yes</v>
      </c>
      <c r="F108" s="26" t="str">
        <f>IFERROR(VLOOKUP(Table25[[#This Row],[Contract No.]],Table3[#All],3,FALSE),"")</f>
        <v>NASPO</v>
      </c>
      <c r="G108" s="26" t="str">
        <f>IFERROR(IF(Table25[[#This Row],[Cooperative Purchase
(Yes/No)]]="Yes","Yes",IF(VLOOKUP(Table25[[#This Row],[Contract No.]],Table3[#All],1,FALSE)=Table25[[#This Row],[Contract No.]],"Yes","No")),"No")</f>
        <v>Yes</v>
      </c>
      <c r="H108" s="51">
        <f>IFERROR(VLOOKUP(Table25[[#This Row],[Contract No.]],Table3[#All],4,FALSE),"")</f>
        <v>43983</v>
      </c>
      <c r="I108" s="56">
        <f>IFERROR(IF(AND(MONTH(Table25[[#This Row],[Contract Start Date]])&gt;6,MONTH(Table25[[#This Row],[Contract Start Date]])&lt;=12),YEAR(Table25[[#This Row],[Contract Start Date]])+1,YEAR(Table25[[#This Row],[Contract Start Date]])),"")</f>
        <v>2020</v>
      </c>
      <c r="J108" s="55">
        <f>Table25[[#This Row],[FY Formula start]]</f>
        <v>2020</v>
      </c>
      <c r="K108" s="59" t="str">
        <f>"FY"&amp;" "&amp;Table25[[#This Row],[Year Start]]</f>
        <v>FY 2020</v>
      </c>
      <c r="L108" s="52">
        <f>IFERROR(VLOOKUP(Table25[[#This Row],[Contract No.]],Table3[#All],5,FALSE),"")</f>
        <v>46295</v>
      </c>
      <c r="M108" s="56">
        <f>IFERROR(IF(Table25[[#This Row],[Contract End Date]]="99/99/9999","No End",IF(AND(MONTH(Table25[[#This Row],[Contract End Date]])&gt;6,MONTH(Table25[[#This Row],[Contract End Date]])&lt;=12),YEAR(Table25[[#This Row],[Contract End Date]])+1,YEAR(Table25[[#This Row],[Contract End Date]]))),"")</f>
        <v>2027</v>
      </c>
      <c r="N108" s="55">
        <f>Table25[[#This Row],[FY Formula end]]</f>
        <v>2027</v>
      </c>
      <c r="O108" s="59" t="str">
        <f>IF(Table25[[#This Row],[Year End]]="No End","No End","FY"&amp;" "&amp;Table25[[#This Row],[Year End]])</f>
        <v>FY 2027</v>
      </c>
      <c r="P108" s="27"/>
      <c r="Q108" s="104">
        <f>_xlfn.IFNA(IF($B108="","",VLOOKUP($B108,'SWC Towers'!$A:$Q,$Q$2,FALSE)),"")</f>
        <v>0.1</v>
      </c>
      <c r="R108" s="106">
        <f>_xlfn.IFNA(IF($B108="","",VLOOKUP($B108,'SWC Towers'!$A:$Q,$R$2,FALSE)),"")</f>
        <v>0.1</v>
      </c>
      <c r="S108" s="106" t="str">
        <f>_xlfn.IFNA(IF($B108="","",VLOOKUP($B108,'SWC Towers'!$A:$Q,$S$2,FALSE)),"")</f>
        <v/>
      </c>
      <c r="T108" s="106" t="str">
        <f>_xlfn.IFNA(IF($B108="","",VLOOKUP($B108,'SWC Towers'!$A:$Q,$T$2,FALSE)),"")</f>
        <v/>
      </c>
      <c r="U108" s="104">
        <f>_xlfn.IFNA(IF($B108="","",VLOOKUP($B108,'SWC Towers'!$A:$Q,$U$2,FALSE)),"")</f>
        <v>0.15</v>
      </c>
      <c r="V108" s="104" t="str">
        <f>_xlfn.IFNA(IF($B108="","",VLOOKUP($B108,'SWC Towers'!$A:$Q,$V$2,FALSE)),"")</f>
        <v/>
      </c>
      <c r="W108" s="104">
        <f>_xlfn.IFNA(IF($B108="","",VLOOKUP($B108,'SWC Towers'!$A:$Q,$W$2,FALSE)),"")</f>
        <v>0.65</v>
      </c>
      <c r="X108" s="104" t="str">
        <f>_xlfn.IFNA(IF($B108="","",VLOOKUP($B108,'SWC Towers'!$A:$Q,$X$2,FALSE)),"")</f>
        <v/>
      </c>
      <c r="Y108" s="104" t="str">
        <f>_xlfn.IFNA(IF($B108="","",VLOOKUP($B108,'SWC Towers'!$A:$Q,$Y$2,FALSE)),"")</f>
        <v/>
      </c>
      <c r="Z108" s="104" t="str">
        <f>_xlfn.IFNA(IF($B108="","",VLOOKUP($B108,'SWC Towers'!$A:$Q,$Z$2,FALSE)),"")</f>
        <v/>
      </c>
      <c r="AA108" s="104" t="str">
        <f>_xlfn.IFNA(IF($B108="","",VLOOKUP($B108,'SWC Towers'!$A:$Q,$AA$2,FALSE)),"")</f>
        <v/>
      </c>
      <c r="AB108" s="104" t="str">
        <f>_xlfn.IFNA(IF($B108="","",VLOOKUP($B108,'SWC Towers'!$A:$Q,$AB$2,FALSE)),"")</f>
        <v/>
      </c>
      <c r="AC108" s="20">
        <f>SUM(Table25[[#This Row],[IT Tower: Application]:[Other/Non-IT ]])</f>
        <v>1</v>
      </c>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v>95040</v>
      </c>
      <c r="BD108" s="67"/>
      <c r="BE108" s="67"/>
      <c r="BF108" s="67"/>
      <c r="BG108" s="67"/>
      <c r="BH108" s="67"/>
      <c r="BI108" s="67"/>
      <c r="BJ108" s="67"/>
      <c r="BK108" s="67"/>
      <c r="BL108" s="67"/>
      <c r="BM108" s="67"/>
      <c r="BN108" s="67"/>
      <c r="BO108" s="67"/>
      <c r="BP108" s="67"/>
      <c r="BQ108" s="67"/>
      <c r="BR108" s="67"/>
      <c r="BS108" s="67"/>
      <c r="BT108" s="67"/>
      <c r="BU108" s="67"/>
      <c r="BV108" s="67"/>
      <c r="BW108" s="67"/>
      <c r="BX108" s="67"/>
      <c r="BY108" s="67"/>
      <c r="BZ108" s="67"/>
      <c r="CA108" s="67"/>
      <c r="CB108" s="67"/>
      <c r="CC108" s="69">
        <f>SUM(Table25[[#This Row],[Contract Amount FY00]:[Contract Amount FY50]])</f>
        <v>95040</v>
      </c>
      <c r="CD108" s="24"/>
    </row>
    <row r="109" spans="1:82" x14ac:dyDescent="0.25">
      <c r="A109" s="122" t="s">
        <v>1986</v>
      </c>
      <c r="B109" s="122" t="s">
        <v>3071</v>
      </c>
      <c r="C109" s="122" t="s">
        <v>1784</v>
      </c>
      <c r="E109" s="26" t="str">
        <f>IFERROR(IF(VLOOKUP(Table25[[#This Row],[Contract No.]],Table3[#All],3,FALSE)="","No","Yes"),"")</f>
        <v>Yes</v>
      </c>
      <c r="F109" s="26" t="str">
        <f>IFERROR(VLOOKUP(Table25[[#This Row],[Contract No.]],Table3[#All],3,FALSE),"")</f>
        <v>NASPO</v>
      </c>
      <c r="G109" s="26" t="str">
        <f>IFERROR(IF(Table25[[#This Row],[Cooperative Purchase
(Yes/No)]]="Yes","Yes",IF(VLOOKUP(Table25[[#This Row],[Contract No.]],Table3[#All],1,FALSE)=Table25[[#This Row],[Contract No.]],"Yes","No")),"No")</f>
        <v>Yes</v>
      </c>
      <c r="H109" s="51">
        <f>IFERROR(VLOOKUP(Table25[[#This Row],[Contract No.]],Table3[#All],4,FALSE),"")</f>
        <v>45322</v>
      </c>
      <c r="I109" s="56">
        <f>IFERROR(IF(AND(MONTH(Table25[[#This Row],[Contract Start Date]])&gt;6,MONTH(Table25[[#This Row],[Contract Start Date]])&lt;=12),YEAR(Table25[[#This Row],[Contract Start Date]])+1,YEAR(Table25[[#This Row],[Contract Start Date]])),"")</f>
        <v>2024</v>
      </c>
      <c r="J109" s="55">
        <f>Table25[[#This Row],[FY Formula start]]</f>
        <v>2024</v>
      </c>
      <c r="K109" s="59" t="str">
        <f>"FY"&amp;" "&amp;Table25[[#This Row],[Year Start]]</f>
        <v>FY 2024</v>
      </c>
      <c r="L109" s="52">
        <f>IFERROR(VLOOKUP(Table25[[#This Row],[Contract No.]],Table3[#All],5,FALSE),"")</f>
        <v>46934</v>
      </c>
      <c r="M109" s="56">
        <f>IFERROR(IF(Table25[[#This Row],[Contract End Date]]="99/99/9999","No End",IF(AND(MONTH(Table25[[#This Row],[Contract End Date]])&gt;6,MONTH(Table25[[#This Row],[Contract End Date]])&lt;=12),YEAR(Table25[[#This Row],[Contract End Date]])+1,YEAR(Table25[[#This Row],[Contract End Date]]))),"")</f>
        <v>2028</v>
      </c>
      <c r="N109" s="55">
        <f>Table25[[#This Row],[FY Formula end]]</f>
        <v>2028</v>
      </c>
      <c r="O109" s="59" t="str">
        <f>IF(Table25[[#This Row],[Year End]]="No End","No End","FY"&amp;" "&amp;Table25[[#This Row],[Year End]])</f>
        <v>FY 2028</v>
      </c>
      <c r="P109" s="27"/>
      <c r="Q109" s="104" t="str">
        <f>_xlfn.IFNA(IF($B109="","",VLOOKUP($B109,'SWC Towers'!$A:$Q,$Q$2,FALSE)),"")</f>
        <v/>
      </c>
      <c r="R109" s="106">
        <f>_xlfn.IFNA(IF($B109="","",VLOOKUP($B109,'SWC Towers'!$A:$Q,$R$2,FALSE)),"")</f>
        <v>0.2</v>
      </c>
      <c r="S109" s="106" t="str">
        <f>_xlfn.IFNA(IF($B109="","",VLOOKUP($B109,'SWC Towers'!$A:$Q,$S$2,FALSE)),"")</f>
        <v/>
      </c>
      <c r="T109" s="106" t="str">
        <f>_xlfn.IFNA(IF($B109="","",VLOOKUP($B109,'SWC Towers'!$A:$Q,$T$2,FALSE)),"")</f>
        <v/>
      </c>
      <c r="U109" s="104">
        <f>_xlfn.IFNA(IF($B109="","",VLOOKUP($B109,'SWC Towers'!$A:$Q,$U$2,FALSE)),"")</f>
        <v>0.6</v>
      </c>
      <c r="V109" s="104" t="str">
        <f>_xlfn.IFNA(IF($B109="","",VLOOKUP($B109,'SWC Towers'!$A:$Q,$V$2,FALSE)),"")</f>
        <v/>
      </c>
      <c r="W109" s="104" t="str">
        <f>_xlfn.IFNA(IF($B109="","",VLOOKUP($B109,'SWC Towers'!$A:$Q,$W$2,FALSE)),"")</f>
        <v/>
      </c>
      <c r="X109" s="104" t="str">
        <f>_xlfn.IFNA(IF($B109="","",VLOOKUP($B109,'SWC Towers'!$A:$Q,$X$2,FALSE)),"")</f>
        <v/>
      </c>
      <c r="Y109" s="104" t="str">
        <f>_xlfn.IFNA(IF($B109="","",VLOOKUP($B109,'SWC Towers'!$A:$Q,$Y$2,FALSE)),"")</f>
        <v/>
      </c>
      <c r="Z109" s="104" t="str">
        <f>_xlfn.IFNA(IF($B109="","",VLOOKUP($B109,'SWC Towers'!$A:$Q,$Z$2,FALSE)),"")</f>
        <v/>
      </c>
      <c r="AA109" s="104">
        <f>_xlfn.IFNA(IF($B109="","",VLOOKUP($B109,'SWC Towers'!$A:$Q,$AA$2,FALSE)),"")</f>
        <v>0.2</v>
      </c>
      <c r="AB109" s="104" t="str">
        <f>_xlfn.IFNA(IF($B109="","",VLOOKUP($B109,'SWC Towers'!$A:$Q,$AB$2,FALSE)),"")</f>
        <v/>
      </c>
      <c r="AC109" s="20">
        <f>SUM(Table25[[#This Row],[IT Tower: Application]:[Other/Non-IT ]])</f>
        <v>1</v>
      </c>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v>149</v>
      </c>
      <c r="BC109" s="67">
        <v>0</v>
      </c>
      <c r="BD109" s="67"/>
      <c r="BE109" s="67"/>
      <c r="BF109" s="67"/>
      <c r="BG109" s="67"/>
      <c r="BH109" s="67"/>
      <c r="BI109" s="67"/>
      <c r="BJ109" s="67"/>
      <c r="BK109" s="67"/>
      <c r="BL109" s="67"/>
      <c r="BM109" s="67"/>
      <c r="BN109" s="67"/>
      <c r="BO109" s="67"/>
      <c r="BP109" s="67"/>
      <c r="BQ109" s="67"/>
      <c r="BR109" s="67"/>
      <c r="BS109" s="67"/>
      <c r="BT109" s="67"/>
      <c r="BU109" s="67"/>
      <c r="BV109" s="67"/>
      <c r="BW109" s="67"/>
      <c r="BX109" s="67"/>
      <c r="BY109" s="67"/>
      <c r="BZ109" s="67"/>
      <c r="CA109" s="67"/>
      <c r="CB109" s="67"/>
      <c r="CC109" s="69">
        <f>SUM(Table25[[#This Row],[Contract Amount FY00]:[Contract Amount FY50]])</f>
        <v>149</v>
      </c>
      <c r="CD109" s="24"/>
    </row>
    <row r="110" spans="1:82" x14ac:dyDescent="0.25">
      <c r="A110" s="122" t="s">
        <v>1986</v>
      </c>
      <c r="B110" s="122" t="s">
        <v>3071</v>
      </c>
      <c r="C110" s="122" t="s">
        <v>753</v>
      </c>
      <c r="E110" s="26" t="str">
        <f>IFERROR(IF(VLOOKUP(Table25[[#This Row],[Contract No.]],Table3[#All],3,FALSE)="","No","Yes"),"")</f>
        <v>Yes</v>
      </c>
      <c r="F110" s="26" t="str">
        <f>IFERROR(VLOOKUP(Table25[[#This Row],[Contract No.]],Table3[#All],3,FALSE),"")</f>
        <v>NASPO</v>
      </c>
      <c r="G110" s="26" t="str">
        <f>IFERROR(IF(Table25[[#This Row],[Cooperative Purchase
(Yes/No)]]="Yes","Yes",IF(VLOOKUP(Table25[[#This Row],[Contract No.]],Table3[#All],1,FALSE)=Table25[[#This Row],[Contract No.]],"Yes","No")),"No")</f>
        <v>Yes</v>
      </c>
      <c r="H110" s="51">
        <f>IFERROR(VLOOKUP(Table25[[#This Row],[Contract No.]],Table3[#All],4,FALSE),"")</f>
        <v>45322</v>
      </c>
      <c r="I110" s="56">
        <f>IFERROR(IF(AND(MONTH(Table25[[#This Row],[Contract Start Date]])&gt;6,MONTH(Table25[[#This Row],[Contract Start Date]])&lt;=12),YEAR(Table25[[#This Row],[Contract Start Date]])+1,YEAR(Table25[[#This Row],[Contract Start Date]])),"")</f>
        <v>2024</v>
      </c>
      <c r="J110" s="55">
        <f>Table25[[#This Row],[FY Formula start]]</f>
        <v>2024</v>
      </c>
      <c r="K110" s="59" t="str">
        <f>"FY"&amp;" "&amp;Table25[[#This Row],[Year Start]]</f>
        <v>FY 2024</v>
      </c>
      <c r="L110" s="52">
        <f>IFERROR(VLOOKUP(Table25[[#This Row],[Contract No.]],Table3[#All],5,FALSE),"")</f>
        <v>46934</v>
      </c>
      <c r="M110" s="56">
        <f>IFERROR(IF(Table25[[#This Row],[Contract End Date]]="99/99/9999","No End",IF(AND(MONTH(Table25[[#This Row],[Contract End Date]])&gt;6,MONTH(Table25[[#This Row],[Contract End Date]])&lt;=12),YEAR(Table25[[#This Row],[Contract End Date]])+1,YEAR(Table25[[#This Row],[Contract End Date]]))),"")</f>
        <v>2028</v>
      </c>
      <c r="N110" s="55">
        <f>Table25[[#This Row],[FY Formula end]]</f>
        <v>2028</v>
      </c>
      <c r="O110" s="59" t="str">
        <f>IF(Table25[[#This Row],[Year End]]="No End","No End","FY"&amp;" "&amp;Table25[[#This Row],[Year End]])</f>
        <v>FY 2028</v>
      </c>
      <c r="P110" s="27"/>
      <c r="Q110" s="104" t="str">
        <f>_xlfn.IFNA(IF($B110="","",VLOOKUP($B110,'SWC Towers'!$A:$Q,$Q$2,FALSE)),"")</f>
        <v/>
      </c>
      <c r="R110" s="106">
        <f>_xlfn.IFNA(IF($B110="","",VLOOKUP($B110,'SWC Towers'!$A:$Q,$R$2,FALSE)),"")</f>
        <v>0.2</v>
      </c>
      <c r="S110" s="106" t="str">
        <f>_xlfn.IFNA(IF($B110="","",VLOOKUP($B110,'SWC Towers'!$A:$Q,$S$2,FALSE)),"")</f>
        <v/>
      </c>
      <c r="T110" s="106" t="str">
        <f>_xlfn.IFNA(IF($B110="","",VLOOKUP($B110,'SWC Towers'!$A:$Q,$T$2,FALSE)),"")</f>
        <v/>
      </c>
      <c r="U110" s="104">
        <f>_xlfn.IFNA(IF($B110="","",VLOOKUP($B110,'SWC Towers'!$A:$Q,$U$2,FALSE)),"")</f>
        <v>0.6</v>
      </c>
      <c r="V110" s="104" t="str">
        <f>_xlfn.IFNA(IF($B110="","",VLOOKUP($B110,'SWC Towers'!$A:$Q,$V$2,FALSE)),"")</f>
        <v/>
      </c>
      <c r="W110" s="104" t="str">
        <f>_xlfn.IFNA(IF($B110="","",VLOOKUP($B110,'SWC Towers'!$A:$Q,$W$2,FALSE)),"")</f>
        <v/>
      </c>
      <c r="X110" s="104" t="str">
        <f>_xlfn.IFNA(IF($B110="","",VLOOKUP($B110,'SWC Towers'!$A:$Q,$X$2,FALSE)),"")</f>
        <v/>
      </c>
      <c r="Y110" s="104" t="str">
        <f>_xlfn.IFNA(IF($B110="","",VLOOKUP($B110,'SWC Towers'!$A:$Q,$Y$2,FALSE)),"")</f>
        <v/>
      </c>
      <c r="Z110" s="104" t="str">
        <f>_xlfn.IFNA(IF($B110="","",VLOOKUP($B110,'SWC Towers'!$A:$Q,$Z$2,FALSE)),"")</f>
        <v/>
      </c>
      <c r="AA110" s="104">
        <f>_xlfn.IFNA(IF($B110="","",VLOOKUP($B110,'SWC Towers'!$A:$Q,$AA$2,FALSE)),"")</f>
        <v>0.2</v>
      </c>
      <c r="AB110" s="104" t="str">
        <f>_xlfn.IFNA(IF($B110="","",VLOOKUP($B110,'SWC Towers'!$A:$Q,$AB$2,FALSE)),"")</f>
        <v/>
      </c>
      <c r="AC110" s="20">
        <f>SUM(Table25[[#This Row],[IT Tower: Application]:[Other/Non-IT ]])</f>
        <v>1</v>
      </c>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v>17885</v>
      </c>
      <c r="BC110" s="67">
        <v>72289</v>
      </c>
      <c r="BD110" s="67"/>
      <c r="BE110" s="67"/>
      <c r="BF110" s="67"/>
      <c r="BG110" s="67"/>
      <c r="BH110" s="67"/>
      <c r="BI110" s="67"/>
      <c r="BJ110" s="67"/>
      <c r="BK110" s="67"/>
      <c r="BL110" s="67"/>
      <c r="BM110" s="67"/>
      <c r="BN110" s="67"/>
      <c r="BO110" s="67"/>
      <c r="BP110" s="67"/>
      <c r="BQ110" s="67"/>
      <c r="BR110" s="67"/>
      <c r="BS110" s="67"/>
      <c r="BT110" s="67"/>
      <c r="BU110" s="67"/>
      <c r="BV110" s="67"/>
      <c r="BW110" s="67"/>
      <c r="BX110" s="67"/>
      <c r="BY110" s="67"/>
      <c r="BZ110" s="67"/>
      <c r="CA110" s="67"/>
      <c r="CB110" s="67"/>
      <c r="CC110" s="69">
        <f>SUM(Table25[[#This Row],[Contract Amount FY00]:[Contract Amount FY50]])</f>
        <v>90174</v>
      </c>
      <c r="CD110" s="24"/>
    </row>
    <row r="111" spans="1:82" x14ac:dyDescent="0.25">
      <c r="A111" s="122" t="s">
        <v>1986</v>
      </c>
      <c r="B111" s="122" t="s">
        <v>3071</v>
      </c>
      <c r="C111" s="122" t="s">
        <v>375</v>
      </c>
      <c r="E111" s="26" t="str">
        <f>IFERROR(IF(VLOOKUP(Table25[[#This Row],[Contract No.]],Table3[#All],3,FALSE)="","No","Yes"),"")</f>
        <v>Yes</v>
      </c>
      <c r="F111" s="26" t="str">
        <f>IFERROR(VLOOKUP(Table25[[#This Row],[Contract No.]],Table3[#All],3,FALSE),"")</f>
        <v>NASPO</v>
      </c>
      <c r="G111" s="26" t="str">
        <f>IFERROR(IF(Table25[[#This Row],[Cooperative Purchase
(Yes/No)]]="Yes","Yes",IF(VLOOKUP(Table25[[#This Row],[Contract No.]],Table3[#All],1,FALSE)=Table25[[#This Row],[Contract No.]],"Yes","No")),"No")</f>
        <v>Yes</v>
      </c>
      <c r="H111" s="51">
        <f>IFERROR(VLOOKUP(Table25[[#This Row],[Contract No.]],Table3[#All],4,FALSE),"")</f>
        <v>45322</v>
      </c>
      <c r="I111" s="56">
        <f>IFERROR(IF(AND(MONTH(Table25[[#This Row],[Contract Start Date]])&gt;6,MONTH(Table25[[#This Row],[Contract Start Date]])&lt;=12),YEAR(Table25[[#This Row],[Contract Start Date]])+1,YEAR(Table25[[#This Row],[Contract Start Date]])),"")</f>
        <v>2024</v>
      </c>
      <c r="J111" s="55">
        <f>Table25[[#This Row],[FY Formula start]]</f>
        <v>2024</v>
      </c>
      <c r="K111" s="59" t="str">
        <f>"FY"&amp;" "&amp;Table25[[#This Row],[Year Start]]</f>
        <v>FY 2024</v>
      </c>
      <c r="L111" s="52">
        <f>IFERROR(VLOOKUP(Table25[[#This Row],[Contract No.]],Table3[#All],5,FALSE),"")</f>
        <v>46934</v>
      </c>
      <c r="M111" s="56">
        <f>IFERROR(IF(Table25[[#This Row],[Contract End Date]]="99/99/9999","No End",IF(AND(MONTH(Table25[[#This Row],[Contract End Date]])&gt;6,MONTH(Table25[[#This Row],[Contract End Date]])&lt;=12),YEAR(Table25[[#This Row],[Contract End Date]])+1,YEAR(Table25[[#This Row],[Contract End Date]]))),"")</f>
        <v>2028</v>
      </c>
      <c r="N111" s="55">
        <f>Table25[[#This Row],[FY Formula end]]</f>
        <v>2028</v>
      </c>
      <c r="O111" s="59" t="str">
        <f>IF(Table25[[#This Row],[Year End]]="No End","No End","FY"&amp;" "&amp;Table25[[#This Row],[Year End]])</f>
        <v>FY 2028</v>
      </c>
      <c r="P111" s="27"/>
      <c r="Q111" s="104" t="str">
        <f>_xlfn.IFNA(IF($B111="","",VLOOKUP($B111,'SWC Towers'!$A:$Q,$Q$2,FALSE)),"")</f>
        <v/>
      </c>
      <c r="R111" s="106">
        <f>_xlfn.IFNA(IF($B111="","",VLOOKUP($B111,'SWC Towers'!$A:$Q,$R$2,FALSE)),"")</f>
        <v>0.2</v>
      </c>
      <c r="S111" s="106" t="str">
        <f>_xlfn.IFNA(IF($B111="","",VLOOKUP($B111,'SWC Towers'!$A:$Q,$S$2,FALSE)),"")</f>
        <v/>
      </c>
      <c r="T111" s="106" t="str">
        <f>_xlfn.IFNA(IF($B111="","",VLOOKUP($B111,'SWC Towers'!$A:$Q,$T$2,FALSE)),"")</f>
        <v/>
      </c>
      <c r="U111" s="104">
        <f>_xlfn.IFNA(IF($B111="","",VLOOKUP($B111,'SWC Towers'!$A:$Q,$U$2,FALSE)),"")</f>
        <v>0.6</v>
      </c>
      <c r="V111" s="104" t="str">
        <f>_xlfn.IFNA(IF($B111="","",VLOOKUP($B111,'SWC Towers'!$A:$Q,$V$2,FALSE)),"")</f>
        <v/>
      </c>
      <c r="W111" s="104" t="str">
        <f>_xlfn.IFNA(IF($B111="","",VLOOKUP($B111,'SWC Towers'!$A:$Q,$W$2,FALSE)),"")</f>
        <v/>
      </c>
      <c r="X111" s="104" t="str">
        <f>_xlfn.IFNA(IF($B111="","",VLOOKUP($B111,'SWC Towers'!$A:$Q,$X$2,FALSE)),"")</f>
        <v/>
      </c>
      <c r="Y111" s="104" t="str">
        <f>_xlfn.IFNA(IF($B111="","",VLOOKUP($B111,'SWC Towers'!$A:$Q,$Y$2,FALSE)),"")</f>
        <v/>
      </c>
      <c r="Z111" s="104" t="str">
        <f>_xlfn.IFNA(IF($B111="","",VLOOKUP($B111,'SWC Towers'!$A:$Q,$Z$2,FALSE)),"")</f>
        <v/>
      </c>
      <c r="AA111" s="104">
        <f>_xlfn.IFNA(IF($B111="","",VLOOKUP($B111,'SWC Towers'!$A:$Q,$AA$2,FALSE)),"")</f>
        <v>0.2</v>
      </c>
      <c r="AB111" s="104" t="str">
        <f>_xlfn.IFNA(IF($B111="","",VLOOKUP($B111,'SWC Towers'!$A:$Q,$AB$2,FALSE)),"")</f>
        <v/>
      </c>
      <c r="AC111" s="20">
        <f>SUM(Table25[[#This Row],[IT Tower: Application]:[Other/Non-IT ]])</f>
        <v>1</v>
      </c>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v>121</v>
      </c>
      <c r="BD111" s="67"/>
      <c r="BE111" s="67"/>
      <c r="BF111" s="67"/>
      <c r="BG111" s="67"/>
      <c r="BH111" s="67"/>
      <c r="BI111" s="67"/>
      <c r="BJ111" s="67"/>
      <c r="BK111" s="67"/>
      <c r="BL111" s="67"/>
      <c r="BM111" s="67"/>
      <c r="BN111" s="67"/>
      <c r="BO111" s="67"/>
      <c r="BP111" s="67"/>
      <c r="BQ111" s="67"/>
      <c r="BR111" s="67"/>
      <c r="BS111" s="67"/>
      <c r="BT111" s="67"/>
      <c r="BU111" s="67"/>
      <c r="BV111" s="67"/>
      <c r="BW111" s="67"/>
      <c r="BX111" s="67"/>
      <c r="BY111" s="67"/>
      <c r="BZ111" s="67"/>
      <c r="CA111" s="67"/>
      <c r="CB111" s="67"/>
      <c r="CC111" s="69">
        <f>SUM(Table25[[#This Row],[Contract Amount FY00]:[Contract Amount FY50]])</f>
        <v>121</v>
      </c>
      <c r="CD111" s="24"/>
    </row>
    <row r="112" spans="1:82" x14ac:dyDescent="0.25">
      <c r="A112" s="122" t="s">
        <v>1986</v>
      </c>
      <c r="B112" s="122" t="s">
        <v>3071</v>
      </c>
      <c r="C112" s="122" t="s">
        <v>372</v>
      </c>
      <c r="E112" s="26" t="str">
        <f>IFERROR(IF(VLOOKUP(Table25[[#This Row],[Contract No.]],Table3[#All],3,FALSE)="","No","Yes"),"")</f>
        <v>Yes</v>
      </c>
      <c r="F112" s="26" t="str">
        <f>IFERROR(VLOOKUP(Table25[[#This Row],[Contract No.]],Table3[#All],3,FALSE),"")</f>
        <v>NASPO</v>
      </c>
      <c r="G112" s="26" t="str">
        <f>IFERROR(IF(Table25[[#This Row],[Cooperative Purchase
(Yes/No)]]="Yes","Yes",IF(VLOOKUP(Table25[[#This Row],[Contract No.]],Table3[#All],1,FALSE)=Table25[[#This Row],[Contract No.]],"Yes","No")),"No")</f>
        <v>Yes</v>
      </c>
      <c r="H112" s="51">
        <f>IFERROR(VLOOKUP(Table25[[#This Row],[Contract No.]],Table3[#All],4,FALSE),"")</f>
        <v>45322</v>
      </c>
      <c r="I112" s="56">
        <f>IFERROR(IF(AND(MONTH(Table25[[#This Row],[Contract Start Date]])&gt;6,MONTH(Table25[[#This Row],[Contract Start Date]])&lt;=12),YEAR(Table25[[#This Row],[Contract Start Date]])+1,YEAR(Table25[[#This Row],[Contract Start Date]])),"")</f>
        <v>2024</v>
      </c>
      <c r="J112" s="55">
        <f>Table25[[#This Row],[FY Formula start]]</f>
        <v>2024</v>
      </c>
      <c r="K112" s="59" t="str">
        <f>"FY"&amp;" "&amp;Table25[[#This Row],[Year Start]]</f>
        <v>FY 2024</v>
      </c>
      <c r="L112" s="52">
        <f>IFERROR(VLOOKUP(Table25[[#This Row],[Contract No.]],Table3[#All],5,FALSE),"")</f>
        <v>46934</v>
      </c>
      <c r="M112" s="56">
        <f>IFERROR(IF(Table25[[#This Row],[Contract End Date]]="99/99/9999","No End",IF(AND(MONTH(Table25[[#This Row],[Contract End Date]])&gt;6,MONTH(Table25[[#This Row],[Contract End Date]])&lt;=12),YEAR(Table25[[#This Row],[Contract End Date]])+1,YEAR(Table25[[#This Row],[Contract End Date]]))),"")</f>
        <v>2028</v>
      </c>
      <c r="N112" s="55">
        <f>Table25[[#This Row],[FY Formula end]]</f>
        <v>2028</v>
      </c>
      <c r="O112" s="59" t="str">
        <f>IF(Table25[[#This Row],[Year End]]="No End","No End","FY"&amp;" "&amp;Table25[[#This Row],[Year End]])</f>
        <v>FY 2028</v>
      </c>
      <c r="P112" s="27"/>
      <c r="Q112" s="104" t="str">
        <f>_xlfn.IFNA(IF($B112="","",VLOOKUP($B112,'SWC Towers'!$A:$Q,$Q$2,FALSE)),"")</f>
        <v/>
      </c>
      <c r="R112" s="106">
        <f>_xlfn.IFNA(IF($B112="","",VLOOKUP($B112,'SWC Towers'!$A:$Q,$R$2,FALSE)),"")</f>
        <v>0.2</v>
      </c>
      <c r="S112" s="106" t="str">
        <f>_xlfn.IFNA(IF($B112="","",VLOOKUP($B112,'SWC Towers'!$A:$Q,$S$2,FALSE)),"")</f>
        <v/>
      </c>
      <c r="T112" s="106" t="str">
        <f>_xlfn.IFNA(IF($B112="","",VLOOKUP($B112,'SWC Towers'!$A:$Q,$T$2,FALSE)),"")</f>
        <v/>
      </c>
      <c r="U112" s="104">
        <f>_xlfn.IFNA(IF($B112="","",VLOOKUP($B112,'SWC Towers'!$A:$Q,$U$2,FALSE)),"")</f>
        <v>0.6</v>
      </c>
      <c r="V112" s="104" t="str">
        <f>_xlfn.IFNA(IF($B112="","",VLOOKUP($B112,'SWC Towers'!$A:$Q,$V$2,FALSE)),"")</f>
        <v/>
      </c>
      <c r="W112" s="104" t="str">
        <f>_xlfn.IFNA(IF($B112="","",VLOOKUP($B112,'SWC Towers'!$A:$Q,$W$2,FALSE)),"")</f>
        <v/>
      </c>
      <c r="X112" s="104" t="str">
        <f>_xlfn.IFNA(IF($B112="","",VLOOKUP($B112,'SWC Towers'!$A:$Q,$X$2,FALSE)),"")</f>
        <v/>
      </c>
      <c r="Y112" s="104" t="str">
        <f>_xlfn.IFNA(IF($B112="","",VLOOKUP($B112,'SWC Towers'!$A:$Q,$Y$2,FALSE)),"")</f>
        <v/>
      </c>
      <c r="Z112" s="104" t="str">
        <f>_xlfn.IFNA(IF($B112="","",VLOOKUP($B112,'SWC Towers'!$A:$Q,$Z$2,FALSE)),"")</f>
        <v/>
      </c>
      <c r="AA112" s="104">
        <f>_xlfn.IFNA(IF($B112="","",VLOOKUP($B112,'SWC Towers'!$A:$Q,$AA$2,FALSE)),"")</f>
        <v>0.2</v>
      </c>
      <c r="AB112" s="104" t="str">
        <f>_xlfn.IFNA(IF($B112="","",VLOOKUP($B112,'SWC Towers'!$A:$Q,$AB$2,FALSE)),"")</f>
        <v/>
      </c>
      <c r="AC112" s="20">
        <f>SUM(Table25[[#This Row],[IT Tower: Application]:[Other/Non-IT ]])</f>
        <v>1</v>
      </c>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v>151</v>
      </c>
      <c r="BC112" s="67">
        <v>3720147</v>
      </c>
      <c r="BD112" s="67"/>
      <c r="BE112" s="67"/>
      <c r="BF112" s="67"/>
      <c r="BG112" s="67"/>
      <c r="BH112" s="67"/>
      <c r="BI112" s="67"/>
      <c r="BJ112" s="67"/>
      <c r="BK112" s="67"/>
      <c r="BL112" s="67"/>
      <c r="BM112" s="67"/>
      <c r="BN112" s="67"/>
      <c r="BO112" s="67"/>
      <c r="BP112" s="67"/>
      <c r="BQ112" s="67"/>
      <c r="BR112" s="67"/>
      <c r="BS112" s="67"/>
      <c r="BT112" s="67"/>
      <c r="BU112" s="67"/>
      <c r="BV112" s="67"/>
      <c r="BW112" s="67"/>
      <c r="BX112" s="67"/>
      <c r="BY112" s="67"/>
      <c r="BZ112" s="67"/>
      <c r="CA112" s="67"/>
      <c r="CB112" s="67"/>
      <c r="CC112" s="69">
        <f>SUM(Table25[[#This Row],[Contract Amount FY00]:[Contract Amount FY50]])</f>
        <v>3720298</v>
      </c>
      <c r="CD112" s="24"/>
    </row>
    <row r="113" spans="1:82" x14ac:dyDescent="0.25">
      <c r="A113" s="122" t="s">
        <v>1986</v>
      </c>
      <c r="B113" s="122" t="s">
        <v>3071</v>
      </c>
      <c r="C113" s="122" t="s">
        <v>383</v>
      </c>
      <c r="E113" s="26" t="str">
        <f>IFERROR(IF(VLOOKUP(Table25[[#This Row],[Contract No.]],Table3[#All],3,FALSE)="","No","Yes"),"")</f>
        <v>Yes</v>
      </c>
      <c r="F113" s="26" t="str">
        <f>IFERROR(VLOOKUP(Table25[[#This Row],[Contract No.]],Table3[#All],3,FALSE),"")</f>
        <v>NASPO</v>
      </c>
      <c r="G113" s="26" t="str">
        <f>IFERROR(IF(Table25[[#This Row],[Cooperative Purchase
(Yes/No)]]="Yes","Yes",IF(VLOOKUP(Table25[[#This Row],[Contract No.]],Table3[#All],1,FALSE)=Table25[[#This Row],[Contract No.]],"Yes","No")),"No")</f>
        <v>Yes</v>
      </c>
      <c r="H113" s="51">
        <f>IFERROR(VLOOKUP(Table25[[#This Row],[Contract No.]],Table3[#All],4,FALSE),"")</f>
        <v>45322</v>
      </c>
      <c r="I113" s="56">
        <f>IFERROR(IF(AND(MONTH(Table25[[#This Row],[Contract Start Date]])&gt;6,MONTH(Table25[[#This Row],[Contract Start Date]])&lt;=12),YEAR(Table25[[#This Row],[Contract Start Date]])+1,YEAR(Table25[[#This Row],[Contract Start Date]])),"")</f>
        <v>2024</v>
      </c>
      <c r="J113" s="55">
        <f>Table25[[#This Row],[FY Formula start]]</f>
        <v>2024</v>
      </c>
      <c r="K113" s="59" t="str">
        <f>"FY"&amp;" "&amp;Table25[[#This Row],[Year Start]]</f>
        <v>FY 2024</v>
      </c>
      <c r="L113" s="52">
        <f>IFERROR(VLOOKUP(Table25[[#This Row],[Contract No.]],Table3[#All],5,FALSE),"")</f>
        <v>46934</v>
      </c>
      <c r="M113" s="56">
        <f>IFERROR(IF(Table25[[#This Row],[Contract End Date]]="99/99/9999","No End",IF(AND(MONTH(Table25[[#This Row],[Contract End Date]])&gt;6,MONTH(Table25[[#This Row],[Contract End Date]])&lt;=12),YEAR(Table25[[#This Row],[Contract End Date]])+1,YEAR(Table25[[#This Row],[Contract End Date]]))),"")</f>
        <v>2028</v>
      </c>
      <c r="N113" s="55">
        <f>Table25[[#This Row],[FY Formula end]]</f>
        <v>2028</v>
      </c>
      <c r="O113" s="59" t="str">
        <f>IF(Table25[[#This Row],[Year End]]="No End","No End","FY"&amp;" "&amp;Table25[[#This Row],[Year End]])</f>
        <v>FY 2028</v>
      </c>
      <c r="P113" s="27"/>
      <c r="Q113" s="104" t="str">
        <f>_xlfn.IFNA(IF($B113="","",VLOOKUP($B113,'SWC Towers'!$A:$Q,$Q$2,FALSE)),"")</f>
        <v/>
      </c>
      <c r="R113" s="106">
        <f>_xlfn.IFNA(IF($B113="","",VLOOKUP($B113,'SWC Towers'!$A:$Q,$R$2,FALSE)),"")</f>
        <v>0.2</v>
      </c>
      <c r="S113" s="106" t="str">
        <f>_xlfn.IFNA(IF($B113="","",VLOOKUP($B113,'SWC Towers'!$A:$Q,$S$2,FALSE)),"")</f>
        <v/>
      </c>
      <c r="T113" s="106" t="str">
        <f>_xlfn.IFNA(IF($B113="","",VLOOKUP($B113,'SWC Towers'!$A:$Q,$T$2,FALSE)),"")</f>
        <v/>
      </c>
      <c r="U113" s="104">
        <f>_xlfn.IFNA(IF($B113="","",VLOOKUP($B113,'SWC Towers'!$A:$Q,$U$2,FALSE)),"")</f>
        <v>0.6</v>
      </c>
      <c r="V113" s="104" t="str">
        <f>_xlfn.IFNA(IF($B113="","",VLOOKUP($B113,'SWC Towers'!$A:$Q,$V$2,FALSE)),"")</f>
        <v/>
      </c>
      <c r="W113" s="104" t="str">
        <f>_xlfn.IFNA(IF($B113="","",VLOOKUP($B113,'SWC Towers'!$A:$Q,$W$2,FALSE)),"")</f>
        <v/>
      </c>
      <c r="X113" s="104" t="str">
        <f>_xlfn.IFNA(IF($B113="","",VLOOKUP($B113,'SWC Towers'!$A:$Q,$X$2,FALSE)),"")</f>
        <v/>
      </c>
      <c r="Y113" s="104" t="str">
        <f>_xlfn.IFNA(IF($B113="","",VLOOKUP($B113,'SWC Towers'!$A:$Q,$Y$2,FALSE)),"")</f>
        <v/>
      </c>
      <c r="Z113" s="104" t="str">
        <f>_xlfn.IFNA(IF($B113="","",VLOOKUP($B113,'SWC Towers'!$A:$Q,$Z$2,FALSE)),"")</f>
        <v/>
      </c>
      <c r="AA113" s="104">
        <f>_xlfn.IFNA(IF($B113="","",VLOOKUP($B113,'SWC Towers'!$A:$Q,$AA$2,FALSE)),"")</f>
        <v>0.2</v>
      </c>
      <c r="AB113" s="104" t="str">
        <f>_xlfn.IFNA(IF($B113="","",VLOOKUP($B113,'SWC Towers'!$A:$Q,$AB$2,FALSE)),"")</f>
        <v/>
      </c>
      <c r="AC113" s="20">
        <f>SUM(Table25[[#This Row],[IT Tower: Application]:[Other/Non-IT ]])</f>
        <v>1</v>
      </c>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v>3154</v>
      </c>
      <c r="BC113" s="67">
        <v>0</v>
      </c>
      <c r="BD113" s="67"/>
      <c r="BE113" s="67"/>
      <c r="BF113" s="67"/>
      <c r="BG113" s="67"/>
      <c r="BH113" s="67"/>
      <c r="BI113" s="67"/>
      <c r="BJ113" s="67"/>
      <c r="BK113" s="67"/>
      <c r="BL113" s="67"/>
      <c r="BM113" s="67"/>
      <c r="BN113" s="67"/>
      <c r="BO113" s="67"/>
      <c r="BP113" s="67"/>
      <c r="BQ113" s="67"/>
      <c r="BR113" s="67"/>
      <c r="BS113" s="67"/>
      <c r="BT113" s="67"/>
      <c r="BU113" s="67"/>
      <c r="BV113" s="67"/>
      <c r="BW113" s="67"/>
      <c r="BX113" s="67"/>
      <c r="BY113" s="67"/>
      <c r="BZ113" s="67"/>
      <c r="CA113" s="67"/>
      <c r="CB113" s="67"/>
      <c r="CC113" s="69">
        <f>SUM(Table25[[#This Row],[Contract Amount FY00]:[Contract Amount FY50]])</f>
        <v>3154</v>
      </c>
      <c r="CD113" s="24"/>
    </row>
    <row r="114" spans="1:82" x14ac:dyDescent="0.25">
      <c r="A114" s="122" t="s">
        <v>1986</v>
      </c>
      <c r="B114" s="122" t="s">
        <v>2245</v>
      </c>
      <c r="C114" s="122" t="s">
        <v>3131</v>
      </c>
      <c r="E114" s="26" t="str">
        <f>IFERROR(IF(VLOOKUP(Table25[[#This Row],[Contract No.]],Table3[#All],3,FALSE)="","No","Yes"),"")</f>
        <v>No</v>
      </c>
      <c r="F114" s="26" t="str">
        <f>IFERROR(VLOOKUP(Table25[[#This Row],[Contract No.]],Table3[#All],3,FALSE),"")</f>
        <v/>
      </c>
      <c r="G114" s="26" t="str">
        <f>IFERROR(IF(Table25[[#This Row],[Cooperative Purchase
(Yes/No)]]="Yes","Yes",IF(VLOOKUP(Table25[[#This Row],[Contract No.]],Table3[#All],1,FALSE)=Table25[[#This Row],[Contract No.]],"Yes","No")),"No")</f>
        <v>Yes</v>
      </c>
      <c r="H114" s="51">
        <f>IFERROR(VLOOKUP(Table25[[#This Row],[Contract No.]],Table3[#All],4,FALSE),"")</f>
        <v>43952</v>
      </c>
      <c r="I114" s="56">
        <f>IFERROR(IF(AND(MONTH(Table25[[#This Row],[Contract Start Date]])&gt;6,MONTH(Table25[[#This Row],[Contract Start Date]])&lt;=12),YEAR(Table25[[#This Row],[Contract Start Date]])+1,YEAR(Table25[[#This Row],[Contract Start Date]])),"")</f>
        <v>2020</v>
      </c>
      <c r="J114" s="55">
        <f>Table25[[#This Row],[FY Formula start]]</f>
        <v>2020</v>
      </c>
      <c r="K114" s="59" t="str">
        <f>"FY"&amp;" "&amp;Table25[[#This Row],[Year Start]]</f>
        <v>FY 2020</v>
      </c>
      <c r="L114" s="52">
        <f>IFERROR(VLOOKUP(Table25[[#This Row],[Contract No.]],Table3[#All],5,FALSE),"")</f>
        <v>46203</v>
      </c>
      <c r="M114" s="56">
        <f>IFERROR(IF(Table25[[#This Row],[Contract End Date]]="99/99/9999","No End",IF(AND(MONTH(Table25[[#This Row],[Contract End Date]])&gt;6,MONTH(Table25[[#This Row],[Contract End Date]])&lt;=12),YEAR(Table25[[#This Row],[Contract End Date]])+1,YEAR(Table25[[#This Row],[Contract End Date]]))),"")</f>
        <v>2026</v>
      </c>
      <c r="N114" s="55">
        <f>Table25[[#This Row],[FY Formula end]]</f>
        <v>2026</v>
      </c>
      <c r="O114" s="59" t="str">
        <f>IF(Table25[[#This Row],[Year End]]="No End","No End","FY"&amp;" "&amp;Table25[[#This Row],[Year End]])</f>
        <v>FY 2026</v>
      </c>
      <c r="P114" s="27"/>
      <c r="Q114" s="104" t="str">
        <f>_xlfn.IFNA(IF($B114="","",VLOOKUP($B114,'SWC Towers'!$A:$Q,$Q$2,FALSE)),"")</f>
        <v/>
      </c>
      <c r="R114" s="106" t="str">
        <f>_xlfn.IFNA(IF($B114="","",VLOOKUP($B114,'SWC Towers'!$A:$Q,$R$2,FALSE)),"")</f>
        <v/>
      </c>
      <c r="S114" s="106" t="str">
        <f>_xlfn.IFNA(IF($B114="","",VLOOKUP($B114,'SWC Towers'!$A:$Q,$S$2,FALSE)),"")</f>
        <v/>
      </c>
      <c r="T114" s="106" t="str">
        <f>_xlfn.IFNA(IF($B114="","",VLOOKUP($B114,'SWC Towers'!$A:$Q,$T$2,FALSE)),"")</f>
        <v/>
      </c>
      <c r="U114" s="104">
        <f>_xlfn.IFNA(IF($B114="","",VLOOKUP($B114,'SWC Towers'!$A:$Q,$U$2,FALSE)),"")</f>
        <v>0.1</v>
      </c>
      <c r="V114" s="104" t="str">
        <f>_xlfn.IFNA(IF($B114="","",VLOOKUP($B114,'SWC Towers'!$A:$Q,$V$2,FALSE)),"")</f>
        <v/>
      </c>
      <c r="W114" s="104" t="str">
        <f>_xlfn.IFNA(IF($B114="","",VLOOKUP($B114,'SWC Towers'!$A:$Q,$W$2,FALSE)),"")</f>
        <v/>
      </c>
      <c r="X114" s="104" t="str">
        <f>_xlfn.IFNA(IF($B114="","",VLOOKUP($B114,'SWC Towers'!$A:$Q,$X$2,FALSE)),"")</f>
        <v/>
      </c>
      <c r="Y114" s="104" t="str">
        <f>_xlfn.IFNA(IF($B114="","",VLOOKUP($B114,'SWC Towers'!$A:$Q,$Y$2,FALSE)),"")</f>
        <v/>
      </c>
      <c r="Z114" s="104" t="str">
        <f>_xlfn.IFNA(IF($B114="","",VLOOKUP($B114,'SWC Towers'!$A:$Q,$Z$2,FALSE)),"")</f>
        <v/>
      </c>
      <c r="AA114" s="104" t="str">
        <f>_xlfn.IFNA(IF($B114="","",VLOOKUP($B114,'SWC Towers'!$A:$Q,$AA$2,FALSE)),"")</f>
        <v/>
      </c>
      <c r="AB114" s="104">
        <f>_xlfn.IFNA(IF($B114="","",VLOOKUP($B114,'SWC Towers'!$A:$Q,$AB$2,FALSE)),"")</f>
        <v>0.9</v>
      </c>
      <c r="AC114" s="20">
        <f>SUM(Table25[[#This Row],[IT Tower: Application]:[Other/Non-IT ]])</f>
        <v>1</v>
      </c>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v>0</v>
      </c>
      <c r="BA114" s="67">
        <v>150031</v>
      </c>
      <c r="BB114" s="67">
        <v>125592</v>
      </c>
      <c r="BC114" s="67">
        <v>100318</v>
      </c>
      <c r="BD114" s="67"/>
      <c r="BE114" s="67"/>
      <c r="BF114" s="67"/>
      <c r="BG114" s="67"/>
      <c r="BH114" s="67"/>
      <c r="BI114" s="67"/>
      <c r="BJ114" s="67"/>
      <c r="BK114" s="67"/>
      <c r="BL114" s="67"/>
      <c r="BM114" s="67"/>
      <c r="BN114" s="67"/>
      <c r="BO114" s="67"/>
      <c r="BP114" s="67"/>
      <c r="BQ114" s="67"/>
      <c r="BR114" s="67"/>
      <c r="BS114" s="67"/>
      <c r="BT114" s="67"/>
      <c r="BU114" s="67"/>
      <c r="BV114" s="67"/>
      <c r="BW114" s="67"/>
      <c r="BX114" s="67"/>
      <c r="BY114" s="67"/>
      <c r="BZ114" s="67"/>
      <c r="CA114" s="67"/>
      <c r="CB114" s="67"/>
      <c r="CC114" s="69">
        <f>SUM(Table25[[#This Row],[Contract Amount FY00]:[Contract Amount FY50]])</f>
        <v>375941</v>
      </c>
      <c r="CD114" s="24"/>
    </row>
    <row r="115" spans="1:82" x14ac:dyDescent="0.25">
      <c r="A115" s="122" t="s">
        <v>1986</v>
      </c>
      <c r="B115" s="122" t="s">
        <v>2245</v>
      </c>
      <c r="C115" s="122" t="s">
        <v>3192</v>
      </c>
      <c r="E115" s="26" t="str">
        <f>IFERROR(IF(VLOOKUP(Table25[[#This Row],[Contract No.]],Table3[#All],3,FALSE)="","No","Yes"),"")</f>
        <v>No</v>
      </c>
      <c r="F115" s="26" t="str">
        <f>IFERROR(VLOOKUP(Table25[[#This Row],[Contract No.]],Table3[#All],3,FALSE),"")</f>
        <v/>
      </c>
      <c r="G115" s="26" t="str">
        <f>IFERROR(IF(Table25[[#This Row],[Cooperative Purchase
(Yes/No)]]="Yes","Yes",IF(VLOOKUP(Table25[[#This Row],[Contract No.]],Table3[#All],1,FALSE)=Table25[[#This Row],[Contract No.]],"Yes","No")),"No")</f>
        <v>Yes</v>
      </c>
      <c r="H115" s="51">
        <f>IFERROR(VLOOKUP(Table25[[#This Row],[Contract No.]],Table3[#All],4,FALSE),"")</f>
        <v>43952</v>
      </c>
      <c r="I115" s="56">
        <f>IFERROR(IF(AND(MONTH(Table25[[#This Row],[Contract Start Date]])&gt;6,MONTH(Table25[[#This Row],[Contract Start Date]])&lt;=12),YEAR(Table25[[#This Row],[Contract Start Date]])+1,YEAR(Table25[[#This Row],[Contract Start Date]])),"")</f>
        <v>2020</v>
      </c>
      <c r="J115" s="55">
        <f>Table25[[#This Row],[FY Formula start]]</f>
        <v>2020</v>
      </c>
      <c r="K115" s="59" t="str">
        <f>"FY"&amp;" "&amp;Table25[[#This Row],[Year Start]]</f>
        <v>FY 2020</v>
      </c>
      <c r="L115" s="52">
        <f>IFERROR(VLOOKUP(Table25[[#This Row],[Contract No.]],Table3[#All],5,FALSE),"")</f>
        <v>46203</v>
      </c>
      <c r="M115" s="56">
        <f>IFERROR(IF(Table25[[#This Row],[Contract End Date]]="99/99/9999","No End",IF(AND(MONTH(Table25[[#This Row],[Contract End Date]])&gt;6,MONTH(Table25[[#This Row],[Contract End Date]])&lt;=12),YEAR(Table25[[#This Row],[Contract End Date]])+1,YEAR(Table25[[#This Row],[Contract End Date]]))),"")</f>
        <v>2026</v>
      </c>
      <c r="N115" s="55">
        <f>Table25[[#This Row],[FY Formula end]]</f>
        <v>2026</v>
      </c>
      <c r="O115" s="59" t="str">
        <f>IF(Table25[[#This Row],[Year End]]="No End","No End","FY"&amp;" "&amp;Table25[[#This Row],[Year End]])</f>
        <v>FY 2026</v>
      </c>
      <c r="P115" s="27"/>
      <c r="Q115" s="104" t="str">
        <f>_xlfn.IFNA(IF($B115="","",VLOOKUP($B115,'SWC Towers'!$A:$Q,$Q$2,FALSE)),"")</f>
        <v/>
      </c>
      <c r="R115" s="106" t="str">
        <f>_xlfn.IFNA(IF($B115="","",VLOOKUP($B115,'SWC Towers'!$A:$Q,$R$2,FALSE)),"")</f>
        <v/>
      </c>
      <c r="S115" s="106" t="str">
        <f>_xlfn.IFNA(IF($B115="","",VLOOKUP($B115,'SWC Towers'!$A:$Q,$S$2,FALSE)),"")</f>
        <v/>
      </c>
      <c r="T115" s="106" t="str">
        <f>_xlfn.IFNA(IF($B115="","",VLOOKUP($B115,'SWC Towers'!$A:$Q,$T$2,FALSE)),"")</f>
        <v/>
      </c>
      <c r="U115" s="104">
        <f>_xlfn.IFNA(IF($B115="","",VLOOKUP($B115,'SWC Towers'!$A:$Q,$U$2,FALSE)),"")</f>
        <v>0.1</v>
      </c>
      <c r="V115" s="104" t="str">
        <f>_xlfn.IFNA(IF($B115="","",VLOOKUP($B115,'SWC Towers'!$A:$Q,$V$2,FALSE)),"")</f>
        <v/>
      </c>
      <c r="W115" s="104" t="str">
        <f>_xlfn.IFNA(IF($B115="","",VLOOKUP($B115,'SWC Towers'!$A:$Q,$W$2,FALSE)),"")</f>
        <v/>
      </c>
      <c r="X115" s="104" t="str">
        <f>_xlfn.IFNA(IF($B115="","",VLOOKUP($B115,'SWC Towers'!$A:$Q,$X$2,FALSE)),"")</f>
        <v/>
      </c>
      <c r="Y115" s="104" t="str">
        <f>_xlfn.IFNA(IF($B115="","",VLOOKUP($B115,'SWC Towers'!$A:$Q,$Y$2,FALSE)),"")</f>
        <v/>
      </c>
      <c r="Z115" s="104" t="str">
        <f>_xlfn.IFNA(IF($B115="","",VLOOKUP($B115,'SWC Towers'!$A:$Q,$Z$2,FALSE)),"")</f>
        <v/>
      </c>
      <c r="AA115" s="104" t="str">
        <f>_xlfn.IFNA(IF($B115="","",VLOOKUP($B115,'SWC Towers'!$A:$Q,$AA$2,FALSE)),"")</f>
        <v/>
      </c>
      <c r="AB115" s="104">
        <f>_xlfn.IFNA(IF($B115="","",VLOOKUP($B115,'SWC Towers'!$A:$Q,$AB$2,FALSE)),"")</f>
        <v>0.9</v>
      </c>
      <c r="AC115" s="20">
        <f>SUM(Table25[[#This Row],[IT Tower: Application]:[Other/Non-IT ]])</f>
        <v>1</v>
      </c>
      <c r="AD115" s="67"/>
      <c r="AE115" s="67"/>
      <c r="AF115" s="67"/>
      <c r="AG115" s="67"/>
      <c r="AH115" s="67"/>
      <c r="AI115" s="67"/>
      <c r="AJ115" s="67"/>
      <c r="AK115" s="67"/>
      <c r="AL115" s="67"/>
      <c r="AM115" s="67"/>
      <c r="AN115" s="67"/>
      <c r="AO115" s="67"/>
      <c r="AP115" s="67"/>
      <c r="AQ115" s="67"/>
      <c r="AR115" s="67"/>
      <c r="AS115" s="67"/>
      <c r="AT115" s="67"/>
      <c r="AU115" s="67"/>
      <c r="AV115" s="67"/>
      <c r="AW115" s="67"/>
      <c r="AX115" s="67">
        <v>5804</v>
      </c>
      <c r="AY115" s="67">
        <v>78959</v>
      </c>
      <c r="AZ115" s="67">
        <v>107023</v>
      </c>
      <c r="BA115" s="67">
        <v>0</v>
      </c>
      <c r="BB115" s="67"/>
      <c r="BC115" s="67"/>
      <c r="BD115" s="67"/>
      <c r="BE115" s="67"/>
      <c r="BF115" s="67"/>
      <c r="BG115" s="67"/>
      <c r="BH115" s="67"/>
      <c r="BI115" s="67"/>
      <c r="BJ115" s="67"/>
      <c r="BK115" s="67"/>
      <c r="BL115" s="67"/>
      <c r="BM115" s="67"/>
      <c r="BN115" s="67"/>
      <c r="BO115" s="67"/>
      <c r="BP115" s="67"/>
      <c r="BQ115" s="67"/>
      <c r="BR115" s="67"/>
      <c r="BS115" s="67"/>
      <c r="BT115" s="67"/>
      <c r="BU115" s="67"/>
      <c r="BV115" s="67"/>
      <c r="BW115" s="67"/>
      <c r="BX115" s="67"/>
      <c r="BY115" s="67"/>
      <c r="BZ115" s="67"/>
      <c r="CA115" s="67"/>
      <c r="CB115" s="67"/>
      <c r="CC115" s="69">
        <f>SUM(Table25[[#This Row],[Contract Amount FY00]:[Contract Amount FY50]])</f>
        <v>191786</v>
      </c>
      <c r="CD115" s="24"/>
    </row>
    <row r="116" spans="1:82" x14ac:dyDescent="0.25">
      <c r="A116" s="122" t="s">
        <v>1986</v>
      </c>
      <c r="B116" s="122" t="s">
        <v>2245</v>
      </c>
      <c r="C116" s="122" t="s">
        <v>2273</v>
      </c>
      <c r="E116" s="26" t="str">
        <f>IFERROR(IF(VLOOKUP(Table25[[#This Row],[Contract No.]],Table3[#All],3,FALSE)="","No","Yes"),"")</f>
        <v>No</v>
      </c>
      <c r="F116" s="26" t="str">
        <f>IFERROR(VLOOKUP(Table25[[#This Row],[Contract No.]],Table3[#All],3,FALSE),"")</f>
        <v/>
      </c>
      <c r="G116" s="26" t="str">
        <f>IFERROR(IF(Table25[[#This Row],[Cooperative Purchase
(Yes/No)]]="Yes","Yes",IF(VLOOKUP(Table25[[#This Row],[Contract No.]],Table3[#All],1,FALSE)=Table25[[#This Row],[Contract No.]],"Yes","No")),"No")</f>
        <v>Yes</v>
      </c>
      <c r="H116" s="51">
        <f>IFERROR(VLOOKUP(Table25[[#This Row],[Contract No.]],Table3[#All],4,FALSE),"")</f>
        <v>43952</v>
      </c>
      <c r="I116" s="56">
        <f>IFERROR(IF(AND(MONTH(Table25[[#This Row],[Contract Start Date]])&gt;6,MONTH(Table25[[#This Row],[Contract Start Date]])&lt;=12),YEAR(Table25[[#This Row],[Contract Start Date]])+1,YEAR(Table25[[#This Row],[Contract Start Date]])),"")</f>
        <v>2020</v>
      </c>
      <c r="J116" s="55">
        <f>Table25[[#This Row],[FY Formula start]]</f>
        <v>2020</v>
      </c>
      <c r="K116" s="59" t="str">
        <f>"FY"&amp;" "&amp;Table25[[#This Row],[Year Start]]</f>
        <v>FY 2020</v>
      </c>
      <c r="L116" s="52">
        <f>IFERROR(VLOOKUP(Table25[[#This Row],[Contract No.]],Table3[#All],5,FALSE),"")</f>
        <v>46203</v>
      </c>
      <c r="M116" s="56">
        <f>IFERROR(IF(Table25[[#This Row],[Contract End Date]]="99/99/9999","No End",IF(AND(MONTH(Table25[[#This Row],[Contract End Date]])&gt;6,MONTH(Table25[[#This Row],[Contract End Date]])&lt;=12),YEAR(Table25[[#This Row],[Contract End Date]])+1,YEAR(Table25[[#This Row],[Contract End Date]]))),"")</f>
        <v>2026</v>
      </c>
      <c r="N116" s="55">
        <f>Table25[[#This Row],[FY Formula end]]</f>
        <v>2026</v>
      </c>
      <c r="O116" s="59" t="str">
        <f>IF(Table25[[#This Row],[Year End]]="No End","No End","FY"&amp;" "&amp;Table25[[#This Row],[Year End]])</f>
        <v>FY 2026</v>
      </c>
      <c r="P116" s="27"/>
      <c r="Q116" s="104" t="str">
        <f>_xlfn.IFNA(IF($B116="","",VLOOKUP($B116,'SWC Towers'!$A:$Q,$Q$2,FALSE)),"")</f>
        <v/>
      </c>
      <c r="R116" s="106" t="str">
        <f>_xlfn.IFNA(IF($B116="","",VLOOKUP($B116,'SWC Towers'!$A:$Q,$R$2,FALSE)),"")</f>
        <v/>
      </c>
      <c r="S116" s="106" t="str">
        <f>_xlfn.IFNA(IF($B116="","",VLOOKUP($B116,'SWC Towers'!$A:$Q,$S$2,FALSE)),"")</f>
        <v/>
      </c>
      <c r="T116" s="106" t="str">
        <f>_xlfn.IFNA(IF($B116="","",VLOOKUP($B116,'SWC Towers'!$A:$Q,$T$2,FALSE)),"")</f>
        <v/>
      </c>
      <c r="U116" s="104">
        <f>_xlfn.IFNA(IF($B116="","",VLOOKUP($B116,'SWC Towers'!$A:$Q,$U$2,FALSE)),"")</f>
        <v>0.1</v>
      </c>
      <c r="V116" s="104" t="str">
        <f>_xlfn.IFNA(IF($B116="","",VLOOKUP($B116,'SWC Towers'!$A:$Q,$V$2,FALSE)),"")</f>
        <v/>
      </c>
      <c r="W116" s="104" t="str">
        <f>_xlfn.IFNA(IF($B116="","",VLOOKUP($B116,'SWC Towers'!$A:$Q,$W$2,FALSE)),"")</f>
        <v/>
      </c>
      <c r="X116" s="104" t="str">
        <f>_xlfn.IFNA(IF($B116="","",VLOOKUP($B116,'SWC Towers'!$A:$Q,$X$2,FALSE)),"")</f>
        <v/>
      </c>
      <c r="Y116" s="104" t="str">
        <f>_xlfn.IFNA(IF($B116="","",VLOOKUP($B116,'SWC Towers'!$A:$Q,$Y$2,FALSE)),"")</f>
        <v/>
      </c>
      <c r="Z116" s="104" t="str">
        <f>_xlfn.IFNA(IF($B116="","",VLOOKUP($B116,'SWC Towers'!$A:$Q,$Z$2,FALSE)),"")</f>
        <v/>
      </c>
      <c r="AA116" s="104" t="str">
        <f>_xlfn.IFNA(IF($B116="","",VLOOKUP($B116,'SWC Towers'!$A:$Q,$AA$2,FALSE)),"")</f>
        <v/>
      </c>
      <c r="AB116" s="104">
        <f>_xlfn.IFNA(IF($B116="","",VLOOKUP($B116,'SWC Towers'!$A:$Q,$AB$2,FALSE)),"")</f>
        <v>0.9</v>
      </c>
      <c r="AC116" s="20">
        <f>SUM(Table25[[#This Row],[IT Tower: Application]:[Other/Non-IT ]])</f>
        <v>1</v>
      </c>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v>9068</v>
      </c>
      <c r="AZ116" s="67">
        <v>13810</v>
      </c>
      <c r="BA116" s="67">
        <v>2354</v>
      </c>
      <c r="BB116" s="67">
        <v>4657</v>
      </c>
      <c r="BC116" s="67">
        <v>1242</v>
      </c>
      <c r="BD116" s="67"/>
      <c r="BE116" s="67"/>
      <c r="BF116" s="67"/>
      <c r="BG116" s="67"/>
      <c r="BH116" s="67"/>
      <c r="BI116" s="67"/>
      <c r="BJ116" s="67"/>
      <c r="BK116" s="67"/>
      <c r="BL116" s="67"/>
      <c r="BM116" s="67"/>
      <c r="BN116" s="67"/>
      <c r="BO116" s="67"/>
      <c r="BP116" s="67"/>
      <c r="BQ116" s="67"/>
      <c r="BR116" s="67"/>
      <c r="BS116" s="67"/>
      <c r="BT116" s="67"/>
      <c r="BU116" s="67"/>
      <c r="BV116" s="67"/>
      <c r="BW116" s="67"/>
      <c r="BX116" s="67"/>
      <c r="BY116" s="67"/>
      <c r="BZ116" s="67"/>
      <c r="CA116" s="67"/>
      <c r="CB116" s="67"/>
      <c r="CC116" s="69">
        <f>SUM(Table25[[#This Row],[Contract Amount FY00]:[Contract Amount FY50]])</f>
        <v>31131</v>
      </c>
      <c r="CD116" s="24"/>
    </row>
    <row r="117" spans="1:82" x14ac:dyDescent="0.25">
      <c r="A117" s="122" t="s">
        <v>1986</v>
      </c>
      <c r="B117" s="122" t="s">
        <v>526</v>
      </c>
      <c r="C117" s="122" t="s">
        <v>3193</v>
      </c>
      <c r="E117" s="26" t="str">
        <f>IFERROR(IF(VLOOKUP(Table25[[#This Row],[Contract No.]],Table3[#All],3,FALSE)="","No","Yes"),"")</f>
        <v>Yes</v>
      </c>
      <c r="F117" s="26" t="str">
        <f>IFERROR(VLOOKUP(Table25[[#This Row],[Contract No.]],Table3[#All],3,FALSE),"")</f>
        <v>NASPO</v>
      </c>
      <c r="G117" s="26" t="str">
        <f>IFERROR(IF(Table25[[#This Row],[Cooperative Purchase
(Yes/No)]]="Yes","Yes",IF(VLOOKUP(Table25[[#This Row],[Contract No.]],Table3[#All],1,FALSE)=Table25[[#This Row],[Contract No.]],"Yes","No")),"No")</f>
        <v>Yes</v>
      </c>
      <c r="H117" s="51">
        <f>IFERROR(VLOOKUP(Table25[[#This Row],[Contract No.]],Table3[#All],4,FALSE),"")</f>
        <v>43892</v>
      </c>
      <c r="I117" s="56">
        <f>IFERROR(IF(AND(MONTH(Table25[[#This Row],[Contract Start Date]])&gt;6,MONTH(Table25[[#This Row],[Contract Start Date]])&lt;=12),YEAR(Table25[[#This Row],[Contract Start Date]])+1,YEAR(Table25[[#This Row],[Contract Start Date]])),"")</f>
        <v>2020</v>
      </c>
      <c r="J117" s="55">
        <f>Table25[[#This Row],[FY Formula start]]</f>
        <v>2020</v>
      </c>
      <c r="K117" s="59" t="str">
        <f>"FY"&amp;" "&amp;Table25[[#This Row],[Year Start]]</f>
        <v>FY 2020</v>
      </c>
      <c r="L117" s="52">
        <f>IFERROR(VLOOKUP(Table25[[#This Row],[Contract No.]],Table3[#All],5,FALSE),"")</f>
        <v>45504</v>
      </c>
      <c r="M117" s="56">
        <f>IFERROR(IF(Table25[[#This Row],[Contract End Date]]="99/99/9999","No End",IF(AND(MONTH(Table25[[#This Row],[Contract End Date]])&gt;6,MONTH(Table25[[#This Row],[Contract End Date]])&lt;=12),YEAR(Table25[[#This Row],[Contract End Date]])+1,YEAR(Table25[[#This Row],[Contract End Date]]))),"")</f>
        <v>2025</v>
      </c>
      <c r="N117" s="55">
        <f>Table25[[#This Row],[FY Formula end]]</f>
        <v>2025</v>
      </c>
      <c r="O117" s="59" t="str">
        <f>IF(Table25[[#This Row],[Year End]]="No End","No End","FY"&amp;" "&amp;Table25[[#This Row],[Year End]])</f>
        <v>FY 2025</v>
      </c>
      <c r="P117" s="27"/>
      <c r="Q117" s="104" t="str">
        <f>_xlfn.IFNA(IF($B117="","",VLOOKUP($B117,'SWC Towers'!$A:$Q,$Q$2,FALSE)),"")</f>
        <v/>
      </c>
      <c r="R117" s="106">
        <f>_xlfn.IFNA(IF($B117="","",VLOOKUP($B117,'SWC Towers'!$A:$Q,$R$2,FALSE)),"")</f>
        <v>0.1</v>
      </c>
      <c r="S117" s="106" t="str">
        <f>_xlfn.IFNA(IF($B117="","",VLOOKUP($B117,'SWC Towers'!$A:$Q,$S$2,FALSE)),"")</f>
        <v/>
      </c>
      <c r="T117" s="106">
        <f>_xlfn.IFNA(IF($B117="","",VLOOKUP($B117,'SWC Towers'!$A:$Q,$T$2,FALSE)),"")</f>
        <v>0.05</v>
      </c>
      <c r="U117" s="104">
        <f>_xlfn.IFNA(IF($B117="","",VLOOKUP($B117,'SWC Towers'!$A:$Q,$U$2,FALSE)),"")</f>
        <v>0.65</v>
      </c>
      <c r="V117" s="104" t="str">
        <f>_xlfn.IFNA(IF($B117="","",VLOOKUP($B117,'SWC Towers'!$A:$Q,$V$2,FALSE)),"")</f>
        <v/>
      </c>
      <c r="W117" s="104">
        <f>_xlfn.IFNA(IF($B117="","",VLOOKUP($B117,'SWC Towers'!$A:$Q,$W$2,FALSE)),"")</f>
        <v>0.1</v>
      </c>
      <c r="X117" s="104" t="str">
        <f>_xlfn.IFNA(IF($B117="","",VLOOKUP($B117,'SWC Towers'!$A:$Q,$X$2,FALSE)),"")</f>
        <v/>
      </c>
      <c r="Y117" s="104" t="str">
        <f>_xlfn.IFNA(IF($B117="","",VLOOKUP($B117,'SWC Towers'!$A:$Q,$Y$2,FALSE)),"")</f>
        <v/>
      </c>
      <c r="Z117" s="104">
        <f>_xlfn.IFNA(IF($B117="","",VLOOKUP($B117,'SWC Towers'!$A:$Q,$Z$2,FALSE)),"")</f>
        <v>0.1</v>
      </c>
      <c r="AA117" s="104" t="str">
        <f>_xlfn.IFNA(IF($B117="","",VLOOKUP($B117,'SWC Towers'!$A:$Q,$AA$2,FALSE)),"")</f>
        <v/>
      </c>
      <c r="AB117" s="104" t="str">
        <f>_xlfn.IFNA(IF($B117="","",VLOOKUP($B117,'SWC Towers'!$A:$Q,$AB$2,FALSE)),"")</f>
        <v/>
      </c>
      <c r="AC117" s="20">
        <f>SUM(Table25[[#This Row],[IT Tower: Application]:[Other/Non-IT ]])</f>
        <v>1</v>
      </c>
      <c r="AD117" s="67"/>
      <c r="AE117" s="67"/>
      <c r="AF117" s="67"/>
      <c r="AG117" s="67"/>
      <c r="AH117" s="67"/>
      <c r="AI117" s="67"/>
      <c r="AJ117" s="67"/>
      <c r="AK117" s="67"/>
      <c r="AL117" s="67"/>
      <c r="AM117" s="67"/>
      <c r="AN117" s="67"/>
      <c r="AO117" s="67"/>
      <c r="AP117" s="67"/>
      <c r="AQ117" s="67"/>
      <c r="AR117" s="67"/>
      <c r="AS117" s="67"/>
      <c r="AT117" s="67"/>
      <c r="AU117" s="67"/>
      <c r="AV117" s="67"/>
      <c r="AW117" s="67"/>
      <c r="AX117" s="67">
        <v>0</v>
      </c>
      <c r="AY117" s="67">
        <v>8442</v>
      </c>
      <c r="AZ117" s="67">
        <v>0</v>
      </c>
      <c r="BA117" s="67">
        <v>46</v>
      </c>
      <c r="BB117" s="67"/>
      <c r="BC117" s="67"/>
      <c r="BD117" s="67"/>
      <c r="BE117" s="67"/>
      <c r="BF117" s="67"/>
      <c r="BG117" s="67"/>
      <c r="BH117" s="67"/>
      <c r="BI117" s="67"/>
      <c r="BJ117" s="67"/>
      <c r="BK117" s="67"/>
      <c r="BL117" s="67"/>
      <c r="BM117" s="67"/>
      <c r="BN117" s="67"/>
      <c r="BO117" s="67"/>
      <c r="BP117" s="67"/>
      <c r="BQ117" s="67"/>
      <c r="BR117" s="67"/>
      <c r="BS117" s="67"/>
      <c r="BT117" s="67"/>
      <c r="BU117" s="67"/>
      <c r="BV117" s="67"/>
      <c r="BW117" s="67"/>
      <c r="BX117" s="67"/>
      <c r="BY117" s="67"/>
      <c r="BZ117" s="67"/>
      <c r="CA117" s="67"/>
      <c r="CB117" s="67"/>
      <c r="CC117" s="69">
        <f>SUM(Table25[[#This Row],[Contract Amount FY00]:[Contract Amount FY50]])</f>
        <v>8488</v>
      </c>
      <c r="CD117" s="24"/>
    </row>
    <row r="118" spans="1:82" x14ac:dyDescent="0.25">
      <c r="A118" s="122" t="s">
        <v>1986</v>
      </c>
      <c r="B118" s="122" t="s">
        <v>286</v>
      </c>
      <c r="C118" s="122" t="s">
        <v>386</v>
      </c>
      <c r="E118" s="26" t="str">
        <f>IFERROR(IF(VLOOKUP(Table25[[#This Row],[Contract No.]],Table3[#All],3,FALSE)="","No","Yes"),"")</f>
        <v>No</v>
      </c>
      <c r="F118" s="26" t="str">
        <f>IFERROR(VLOOKUP(Table25[[#This Row],[Contract No.]],Table3[#All],3,FALSE),"")</f>
        <v/>
      </c>
      <c r="G118" s="26" t="str">
        <f>IFERROR(IF(Table25[[#This Row],[Cooperative Purchase
(Yes/No)]]="Yes","Yes",IF(VLOOKUP(Table25[[#This Row],[Contract No.]],Table3[#All],1,FALSE)=Table25[[#This Row],[Contract No.]],"Yes","No")),"No")</f>
        <v>Yes</v>
      </c>
      <c r="H118" s="51">
        <f>IFERROR(VLOOKUP(Table25[[#This Row],[Contract No.]],Table3[#All],4,FALSE),"")</f>
        <v>42401</v>
      </c>
      <c r="I118" s="56">
        <f>IFERROR(IF(AND(MONTH(Table25[[#This Row],[Contract Start Date]])&gt;6,MONTH(Table25[[#This Row],[Contract Start Date]])&lt;=12),YEAR(Table25[[#This Row],[Contract Start Date]])+1,YEAR(Table25[[#This Row],[Contract Start Date]])),"")</f>
        <v>2016</v>
      </c>
      <c r="J118" s="55">
        <f>Table25[[#This Row],[FY Formula start]]</f>
        <v>2016</v>
      </c>
      <c r="K118" s="59" t="str">
        <f>"FY"&amp;" "&amp;Table25[[#This Row],[Year Start]]</f>
        <v>FY 2016</v>
      </c>
      <c r="L118" s="52">
        <f>IFERROR(VLOOKUP(Table25[[#This Row],[Contract No.]],Table3[#All],5,FALSE),"")</f>
        <v>72717</v>
      </c>
      <c r="M118" s="56">
        <f>IFERROR(IF(Table25[[#This Row],[Contract End Date]]="99/99/9999","No End",IF(AND(MONTH(Table25[[#This Row],[Contract End Date]])&gt;6,MONTH(Table25[[#This Row],[Contract End Date]])&lt;=12),YEAR(Table25[[#This Row],[Contract End Date]])+1,YEAR(Table25[[#This Row],[Contract End Date]]))),"")</f>
        <v>2099</v>
      </c>
      <c r="N118" s="55">
        <f>Table25[[#This Row],[FY Formula end]]</f>
        <v>2099</v>
      </c>
      <c r="O118" s="59" t="str">
        <f>IF(Table25[[#This Row],[Year End]]="No End","No End","FY"&amp;" "&amp;Table25[[#This Row],[Year End]])</f>
        <v>FY 2099</v>
      </c>
      <c r="P118" s="27"/>
      <c r="Q118" s="104">
        <f>_xlfn.IFNA(IF($B118="","",VLOOKUP($B118,'SWC Towers'!$A:$Q,$Q$2,FALSE)),"")</f>
        <v>0.5</v>
      </c>
      <c r="R118" s="106" t="str">
        <f>_xlfn.IFNA(IF($B118="","",VLOOKUP($B118,'SWC Towers'!$A:$Q,$R$2,FALSE)),"")</f>
        <v/>
      </c>
      <c r="S118" s="106" t="str">
        <f>_xlfn.IFNA(IF($B118="","",VLOOKUP($B118,'SWC Towers'!$A:$Q,$S$2,FALSE)),"")</f>
        <v/>
      </c>
      <c r="T118" s="106">
        <f>_xlfn.IFNA(IF($B118="","",VLOOKUP($B118,'SWC Towers'!$A:$Q,$T$2,FALSE)),"")</f>
        <v>0.5</v>
      </c>
      <c r="U118" s="104" t="str">
        <f>_xlfn.IFNA(IF($B118="","",VLOOKUP($B118,'SWC Towers'!$A:$Q,$U$2,FALSE)),"")</f>
        <v/>
      </c>
      <c r="V118" s="104" t="str">
        <f>_xlfn.IFNA(IF($B118="","",VLOOKUP($B118,'SWC Towers'!$A:$Q,$V$2,FALSE)),"")</f>
        <v/>
      </c>
      <c r="W118" s="104" t="str">
        <f>_xlfn.IFNA(IF($B118="","",VLOOKUP($B118,'SWC Towers'!$A:$Q,$W$2,FALSE)),"")</f>
        <v/>
      </c>
      <c r="X118" s="104" t="str">
        <f>_xlfn.IFNA(IF($B118="","",VLOOKUP($B118,'SWC Towers'!$A:$Q,$X$2,FALSE)),"")</f>
        <v/>
      </c>
      <c r="Y118" s="104" t="str">
        <f>_xlfn.IFNA(IF($B118="","",VLOOKUP($B118,'SWC Towers'!$A:$Q,$Y$2,FALSE)),"")</f>
        <v/>
      </c>
      <c r="Z118" s="104" t="str">
        <f>_xlfn.IFNA(IF($B118="","",VLOOKUP($B118,'SWC Towers'!$A:$Q,$Z$2,FALSE)),"")</f>
        <v/>
      </c>
      <c r="AA118" s="104" t="str">
        <f>_xlfn.IFNA(IF($B118="","",VLOOKUP($B118,'SWC Towers'!$A:$Q,$AA$2,FALSE)),"")</f>
        <v/>
      </c>
      <c r="AB118" s="104" t="str">
        <f>_xlfn.IFNA(IF($B118="","",VLOOKUP($B118,'SWC Towers'!$A:$Q,$AB$2,FALSE)),"")</f>
        <v/>
      </c>
      <c r="AC118" s="20">
        <f>SUM(Table25[[#This Row],[IT Tower: Application]:[Other/Non-IT ]])</f>
        <v>1</v>
      </c>
      <c r="AD118" s="67"/>
      <c r="AE118" s="67"/>
      <c r="AF118" s="67"/>
      <c r="AG118" s="67"/>
      <c r="AH118" s="67"/>
      <c r="AI118" s="67"/>
      <c r="AJ118" s="67"/>
      <c r="AK118" s="67"/>
      <c r="AL118" s="67"/>
      <c r="AM118" s="67"/>
      <c r="AN118" s="67"/>
      <c r="AO118" s="67"/>
      <c r="AP118" s="67"/>
      <c r="AQ118" s="67"/>
      <c r="AR118" s="67"/>
      <c r="AS118" s="67"/>
      <c r="AT118" s="67"/>
      <c r="AU118" s="67">
        <v>31312</v>
      </c>
      <c r="AV118" s="67">
        <v>0</v>
      </c>
      <c r="AW118" s="67"/>
      <c r="AX118" s="67"/>
      <c r="AY118" s="67"/>
      <c r="AZ118" s="67"/>
      <c r="BA118" s="67"/>
      <c r="BB118" s="67"/>
      <c r="BC118" s="67"/>
      <c r="BD118" s="67"/>
      <c r="BE118" s="67"/>
      <c r="BF118" s="67"/>
      <c r="BG118" s="67"/>
      <c r="BH118" s="67"/>
      <c r="BI118" s="67"/>
      <c r="BJ118" s="67"/>
      <c r="BK118" s="67"/>
      <c r="BL118" s="67"/>
      <c r="BM118" s="67"/>
      <c r="BN118" s="67"/>
      <c r="BO118" s="67"/>
      <c r="BP118" s="67"/>
      <c r="BQ118" s="67"/>
      <c r="BR118" s="67"/>
      <c r="BS118" s="67"/>
      <c r="BT118" s="67"/>
      <c r="BU118" s="67"/>
      <c r="BV118" s="67"/>
      <c r="BW118" s="67"/>
      <c r="BX118" s="67"/>
      <c r="BY118" s="67"/>
      <c r="BZ118" s="67"/>
      <c r="CA118" s="67"/>
      <c r="CB118" s="67"/>
      <c r="CC118" s="69">
        <f>SUM(Table25[[#This Row],[Contract Amount FY00]:[Contract Amount FY50]])</f>
        <v>31312</v>
      </c>
      <c r="CD118" s="24"/>
    </row>
    <row r="119" spans="1:82" x14ac:dyDescent="0.25">
      <c r="A119" s="122" t="s">
        <v>1986</v>
      </c>
      <c r="B119" s="122" t="s">
        <v>286</v>
      </c>
      <c r="C119" s="122" t="s">
        <v>3149</v>
      </c>
      <c r="E119" s="26" t="str">
        <f>IFERROR(IF(VLOOKUP(Table25[[#This Row],[Contract No.]],Table3[#All],3,FALSE)="","No","Yes"),"")</f>
        <v>No</v>
      </c>
      <c r="F119" s="26" t="str">
        <f>IFERROR(VLOOKUP(Table25[[#This Row],[Contract No.]],Table3[#All],3,FALSE),"")</f>
        <v/>
      </c>
      <c r="G119" s="26" t="str">
        <f>IFERROR(IF(Table25[[#This Row],[Cooperative Purchase
(Yes/No)]]="Yes","Yes",IF(VLOOKUP(Table25[[#This Row],[Contract No.]],Table3[#All],1,FALSE)=Table25[[#This Row],[Contract No.]],"Yes","No")),"No")</f>
        <v>Yes</v>
      </c>
      <c r="H119" s="51">
        <f>IFERROR(VLOOKUP(Table25[[#This Row],[Contract No.]],Table3[#All],4,FALSE),"")</f>
        <v>42401</v>
      </c>
      <c r="I119" s="56">
        <f>IFERROR(IF(AND(MONTH(Table25[[#This Row],[Contract Start Date]])&gt;6,MONTH(Table25[[#This Row],[Contract Start Date]])&lt;=12),YEAR(Table25[[#This Row],[Contract Start Date]])+1,YEAR(Table25[[#This Row],[Contract Start Date]])),"")</f>
        <v>2016</v>
      </c>
      <c r="J119" s="55">
        <f>Table25[[#This Row],[FY Formula start]]</f>
        <v>2016</v>
      </c>
      <c r="K119" s="59" t="str">
        <f>"FY"&amp;" "&amp;Table25[[#This Row],[Year Start]]</f>
        <v>FY 2016</v>
      </c>
      <c r="L119" s="52">
        <f>IFERROR(VLOOKUP(Table25[[#This Row],[Contract No.]],Table3[#All],5,FALSE),"")</f>
        <v>72717</v>
      </c>
      <c r="M119" s="56">
        <f>IFERROR(IF(Table25[[#This Row],[Contract End Date]]="99/99/9999","No End",IF(AND(MONTH(Table25[[#This Row],[Contract End Date]])&gt;6,MONTH(Table25[[#This Row],[Contract End Date]])&lt;=12),YEAR(Table25[[#This Row],[Contract End Date]])+1,YEAR(Table25[[#This Row],[Contract End Date]]))),"")</f>
        <v>2099</v>
      </c>
      <c r="N119" s="55">
        <f>Table25[[#This Row],[FY Formula end]]</f>
        <v>2099</v>
      </c>
      <c r="O119" s="59" t="str">
        <f>IF(Table25[[#This Row],[Year End]]="No End","No End","FY"&amp;" "&amp;Table25[[#This Row],[Year End]])</f>
        <v>FY 2099</v>
      </c>
      <c r="P119" s="27"/>
      <c r="Q119" s="104">
        <f>_xlfn.IFNA(IF($B119="","",VLOOKUP($B119,'SWC Towers'!$A:$Q,$Q$2,FALSE)),"")</f>
        <v>0.5</v>
      </c>
      <c r="R119" s="106" t="str">
        <f>_xlfn.IFNA(IF($B119="","",VLOOKUP($B119,'SWC Towers'!$A:$Q,$R$2,FALSE)),"")</f>
        <v/>
      </c>
      <c r="S119" s="106" t="str">
        <f>_xlfn.IFNA(IF($B119="","",VLOOKUP($B119,'SWC Towers'!$A:$Q,$S$2,FALSE)),"")</f>
        <v/>
      </c>
      <c r="T119" s="106">
        <f>_xlfn.IFNA(IF($B119="","",VLOOKUP($B119,'SWC Towers'!$A:$Q,$T$2,FALSE)),"")</f>
        <v>0.5</v>
      </c>
      <c r="U119" s="104" t="str">
        <f>_xlfn.IFNA(IF($B119="","",VLOOKUP($B119,'SWC Towers'!$A:$Q,$U$2,FALSE)),"")</f>
        <v/>
      </c>
      <c r="V119" s="104" t="str">
        <f>_xlfn.IFNA(IF($B119="","",VLOOKUP($B119,'SWC Towers'!$A:$Q,$V$2,FALSE)),"")</f>
        <v/>
      </c>
      <c r="W119" s="104" t="str">
        <f>_xlfn.IFNA(IF($B119="","",VLOOKUP($B119,'SWC Towers'!$A:$Q,$W$2,FALSE)),"")</f>
        <v/>
      </c>
      <c r="X119" s="104" t="str">
        <f>_xlfn.IFNA(IF($B119="","",VLOOKUP($B119,'SWC Towers'!$A:$Q,$X$2,FALSE)),"")</f>
        <v/>
      </c>
      <c r="Y119" s="104" t="str">
        <f>_xlfn.IFNA(IF($B119="","",VLOOKUP($B119,'SWC Towers'!$A:$Q,$Y$2,FALSE)),"")</f>
        <v/>
      </c>
      <c r="Z119" s="104" t="str">
        <f>_xlfn.IFNA(IF($B119="","",VLOOKUP($B119,'SWC Towers'!$A:$Q,$Z$2,FALSE)),"")</f>
        <v/>
      </c>
      <c r="AA119" s="104" t="str">
        <f>_xlfn.IFNA(IF($B119="","",VLOOKUP($B119,'SWC Towers'!$A:$Q,$AA$2,FALSE)),"")</f>
        <v/>
      </c>
      <c r="AB119" s="104" t="str">
        <f>_xlfn.IFNA(IF($B119="","",VLOOKUP($B119,'SWC Towers'!$A:$Q,$AB$2,FALSE)),"")</f>
        <v/>
      </c>
      <c r="AC119" s="20">
        <f>SUM(Table25[[#This Row],[IT Tower: Application]:[Other/Non-IT ]])</f>
        <v>1</v>
      </c>
      <c r="AD119" s="67"/>
      <c r="AE119" s="67"/>
      <c r="AF119" s="67"/>
      <c r="AG119" s="67"/>
      <c r="AH119" s="67"/>
      <c r="AI119" s="67"/>
      <c r="AJ119" s="67"/>
      <c r="AK119" s="67"/>
      <c r="AL119" s="67"/>
      <c r="AM119" s="67"/>
      <c r="AN119" s="67"/>
      <c r="AO119" s="67"/>
      <c r="AP119" s="67"/>
      <c r="AQ119" s="67"/>
      <c r="AR119" s="67"/>
      <c r="AS119" s="67"/>
      <c r="AT119" s="67"/>
      <c r="AU119" s="67"/>
      <c r="AV119" s="67"/>
      <c r="AW119" s="67">
        <v>22968</v>
      </c>
      <c r="AX119" s="67">
        <v>0</v>
      </c>
      <c r="AY119" s="67"/>
      <c r="AZ119" s="67"/>
      <c r="BA119" s="67"/>
      <c r="BB119" s="67"/>
      <c r="BC119" s="67"/>
      <c r="BD119" s="67"/>
      <c r="BE119" s="67"/>
      <c r="BF119" s="67"/>
      <c r="BG119" s="67"/>
      <c r="BH119" s="67"/>
      <c r="BI119" s="67"/>
      <c r="BJ119" s="67"/>
      <c r="BK119" s="67"/>
      <c r="BL119" s="67"/>
      <c r="BM119" s="67"/>
      <c r="BN119" s="67"/>
      <c r="BO119" s="67"/>
      <c r="BP119" s="67"/>
      <c r="BQ119" s="67"/>
      <c r="BR119" s="67"/>
      <c r="BS119" s="67"/>
      <c r="BT119" s="67"/>
      <c r="BU119" s="67"/>
      <c r="BV119" s="67"/>
      <c r="BW119" s="67"/>
      <c r="BX119" s="67"/>
      <c r="BY119" s="67"/>
      <c r="BZ119" s="67"/>
      <c r="CA119" s="67"/>
      <c r="CB119" s="67"/>
      <c r="CC119" s="69">
        <f>SUM(Table25[[#This Row],[Contract Amount FY00]:[Contract Amount FY50]])</f>
        <v>22968</v>
      </c>
      <c r="CD119" s="24"/>
    </row>
    <row r="120" spans="1:82" x14ac:dyDescent="0.25">
      <c r="A120" s="122" t="s">
        <v>1986</v>
      </c>
      <c r="B120" s="122" t="s">
        <v>286</v>
      </c>
      <c r="C120" s="122" t="s">
        <v>387</v>
      </c>
      <c r="E120" s="26" t="str">
        <f>IFERROR(IF(VLOOKUP(Table25[[#This Row],[Contract No.]],Table3[#All],3,FALSE)="","No","Yes"),"")</f>
        <v>No</v>
      </c>
      <c r="F120" s="26" t="str">
        <f>IFERROR(VLOOKUP(Table25[[#This Row],[Contract No.]],Table3[#All],3,FALSE),"")</f>
        <v/>
      </c>
      <c r="G120" s="26" t="str">
        <f>IFERROR(IF(Table25[[#This Row],[Cooperative Purchase
(Yes/No)]]="Yes","Yes",IF(VLOOKUP(Table25[[#This Row],[Contract No.]],Table3[#All],1,FALSE)=Table25[[#This Row],[Contract No.]],"Yes","No")),"No")</f>
        <v>Yes</v>
      </c>
      <c r="H120" s="51">
        <f>IFERROR(VLOOKUP(Table25[[#This Row],[Contract No.]],Table3[#All],4,FALSE),"")</f>
        <v>42401</v>
      </c>
      <c r="I120" s="56">
        <f>IFERROR(IF(AND(MONTH(Table25[[#This Row],[Contract Start Date]])&gt;6,MONTH(Table25[[#This Row],[Contract Start Date]])&lt;=12),YEAR(Table25[[#This Row],[Contract Start Date]])+1,YEAR(Table25[[#This Row],[Contract Start Date]])),"")</f>
        <v>2016</v>
      </c>
      <c r="J120" s="55">
        <f>Table25[[#This Row],[FY Formula start]]</f>
        <v>2016</v>
      </c>
      <c r="K120" s="59" t="str">
        <f>"FY"&amp;" "&amp;Table25[[#This Row],[Year Start]]</f>
        <v>FY 2016</v>
      </c>
      <c r="L120" s="52">
        <f>IFERROR(VLOOKUP(Table25[[#This Row],[Contract No.]],Table3[#All],5,FALSE),"")</f>
        <v>72717</v>
      </c>
      <c r="M120" s="56">
        <f>IFERROR(IF(Table25[[#This Row],[Contract End Date]]="99/99/9999","No End",IF(AND(MONTH(Table25[[#This Row],[Contract End Date]])&gt;6,MONTH(Table25[[#This Row],[Contract End Date]])&lt;=12),YEAR(Table25[[#This Row],[Contract End Date]])+1,YEAR(Table25[[#This Row],[Contract End Date]]))),"")</f>
        <v>2099</v>
      </c>
      <c r="N120" s="55">
        <f>Table25[[#This Row],[FY Formula end]]</f>
        <v>2099</v>
      </c>
      <c r="O120" s="59" t="str">
        <f>IF(Table25[[#This Row],[Year End]]="No End","No End","FY"&amp;" "&amp;Table25[[#This Row],[Year End]])</f>
        <v>FY 2099</v>
      </c>
      <c r="P120" s="27"/>
      <c r="Q120" s="104">
        <f>_xlfn.IFNA(IF($B120="","",VLOOKUP($B120,'SWC Towers'!$A:$Q,$Q$2,FALSE)),"")</f>
        <v>0.5</v>
      </c>
      <c r="R120" s="106" t="str">
        <f>_xlfn.IFNA(IF($B120="","",VLOOKUP($B120,'SWC Towers'!$A:$Q,$R$2,FALSE)),"")</f>
        <v/>
      </c>
      <c r="S120" s="106" t="str">
        <f>_xlfn.IFNA(IF($B120="","",VLOOKUP($B120,'SWC Towers'!$A:$Q,$S$2,FALSE)),"")</f>
        <v/>
      </c>
      <c r="T120" s="106">
        <f>_xlfn.IFNA(IF($B120="","",VLOOKUP($B120,'SWC Towers'!$A:$Q,$T$2,FALSE)),"")</f>
        <v>0.5</v>
      </c>
      <c r="U120" s="104" t="str">
        <f>_xlfn.IFNA(IF($B120="","",VLOOKUP($B120,'SWC Towers'!$A:$Q,$U$2,FALSE)),"")</f>
        <v/>
      </c>
      <c r="V120" s="104" t="str">
        <f>_xlfn.IFNA(IF($B120="","",VLOOKUP($B120,'SWC Towers'!$A:$Q,$V$2,FALSE)),"")</f>
        <v/>
      </c>
      <c r="W120" s="104" t="str">
        <f>_xlfn.IFNA(IF($B120="","",VLOOKUP($B120,'SWC Towers'!$A:$Q,$W$2,FALSE)),"")</f>
        <v/>
      </c>
      <c r="X120" s="104" t="str">
        <f>_xlfn.IFNA(IF($B120="","",VLOOKUP($B120,'SWC Towers'!$A:$Q,$X$2,FALSE)),"")</f>
        <v/>
      </c>
      <c r="Y120" s="104" t="str">
        <f>_xlfn.IFNA(IF($B120="","",VLOOKUP($B120,'SWC Towers'!$A:$Q,$Y$2,FALSE)),"")</f>
        <v/>
      </c>
      <c r="Z120" s="104" t="str">
        <f>_xlfn.IFNA(IF($B120="","",VLOOKUP($B120,'SWC Towers'!$A:$Q,$Z$2,FALSE)),"")</f>
        <v/>
      </c>
      <c r="AA120" s="104" t="str">
        <f>_xlfn.IFNA(IF($B120="","",VLOOKUP($B120,'SWC Towers'!$A:$Q,$AA$2,FALSE)),"")</f>
        <v/>
      </c>
      <c r="AB120" s="104" t="str">
        <f>_xlfn.IFNA(IF($B120="","",VLOOKUP($B120,'SWC Towers'!$A:$Q,$AB$2,FALSE)),"")</f>
        <v/>
      </c>
      <c r="AC120" s="20">
        <f>SUM(Table25[[#This Row],[IT Tower: Application]:[Other/Non-IT ]])</f>
        <v>1</v>
      </c>
      <c r="AD120" s="67"/>
      <c r="AE120" s="67"/>
      <c r="AF120" s="67"/>
      <c r="AG120" s="67"/>
      <c r="AH120" s="67"/>
      <c r="AI120" s="67"/>
      <c r="AJ120" s="67"/>
      <c r="AK120" s="67"/>
      <c r="AL120" s="67"/>
      <c r="AM120" s="67"/>
      <c r="AN120" s="67"/>
      <c r="AO120" s="67"/>
      <c r="AP120" s="67"/>
      <c r="AQ120" s="67"/>
      <c r="AR120" s="67"/>
      <c r="AS120" s="67"/>
      <c r="AT120" s="67"/>
      <c r="AU120" s="67"/>
      <c r="AV120" s="67">
        <v>0</v>
      </c>
      <c r="AW120" s="67">
        <v>17780</v>
      </c>
      <c r="AX120" s="67"/>
      <c r="AY120" s="67"/>
      <c r="AZ120" s="67"/>
      <c r="BA120" s="67"/>
      <c r="BB120" s="67"/>
      <c r="BC120" s="67"/>
      <c r="BD120" s="67"/>
      <c r="BE120" s="67"/>
      <c r="BF120" s="67"/>
      <c r="BG120" s="67"/>
      <c r="BH120" s="67"/>
      <c r="BI120" s="67"/>
      <c r="BJ120" s="67"/>
      <c r="BK120" s="67"/>
      <c r="BL120" s="67"/>
      <c r="BM120" s="67"/>
      <c r="BN120" s="67"/>
      <c r="BO120" s="67"/>
      <c r="BP120" s="67"/>
      <c r="BQ120" s="67"/>
      <c r="BR120" s="67"/>
      <c r="BS120" s="67"/>
      <c r="BT120" s="67"/>
      <c r="BU120" s="67"/>
      <c r="BV120" s="67"/>
      <c r="BW120" s="67"/>
      <c r="BX120" s="67"/>
      <c r="BY120" s="67"/>
      <c r="BZ120" s="67"/>
      <c r="CA120" s="67"/>
      <c r="CB120" s="67"/>
      <c r="CC120" s="69">
        <f>SUM(Table25[[#This Row],[Contract Amount FY00]:[Contract Amount FY50]])</f>
        <v>17780</v>
      </c>
      <c r="CD120" s="24"/>
    </row>
    <row r="121" spans="1:82" x14ac:dyDescent="0.25">
      <c r="A121" s="122" t="s">
        <v>1986</v>
      </c>
      <c r="B121" s="122" t="s">
        <v>286</v>
      </c>
      <c r="C121" s="122" t="s">
        <v>747</v>
      </c>
      <c r="E121" s="26" t="str">
        <f>IFERROR(IF(VLOOKUP(Table25[[#This Row],[Contract No.]],Table3[#All],3,FALSE)="","No","Yes"),"")</f>
        <v>No</v>
      </c>
      <c r="F121" s="26" t="str">
        <f>IFERROR(VLOOKUP(Table25[[#This Row],[Contract No.]],Table3[#All],3,FALSE),"")</f>
        <v/>
      </c>
      <c r="G121" s="26" t="str">
        <f>IFERROR(IF(Table25[[#This Row],[Cooperative Purchase
(Yes/No)]]="Yes","Yes",IF(VLOOKUP(Table25[[#This Row],[Contract No.]],Table3[#All],1,FALSE)=Table25[[#This Row],[Contract No.]],"Yes","No")),"No")</f>
        <v>Yes</v>
      </c>
      <c r="H121" s="51">
        <f>IFERROR(VLOOKUP(Table25[[#This Row],[Contract No.]],Table3[#All],4,FALSE),"")</f>
        <v>42401</v>
      </c>
      <c r="I121" s="56">
        <f>IFERROR(IF(AND(MONTH(Table25[[#This Row],[Contract Start Date]])&gt;6,MONTH(Table25[[#This Row],[Contract Start Date]])&lt;=12),YEAR(Table25[[#This Row],[Contract Start Date]])+1,YEAR(Table25[[#This Row],[Contract Start Date]])),"")</f>
        <v>2016</v>
      </c>
      <c r="J121" s="55">
        <f>Table25[[#This Row],[FY Formula start]]</f>
        <v>2016</v>
      </c>
      <c r="K121" s="59" t="str">
        <f>"FY"&amp;" "&amp;Table25[[#This Row],[Year Start]]</f>
        <v>FY 2016</v>
      </c>
      <c r="L121" s="52">
        <f>IFERROR(VLOOKUP(Table25[[#This Row],[Contract No.]],Table3[#All],5,FALSE),"")</f>
        <v>72717</v>
      </c>
      <c r="M121" s="56">
        <f>IFERROR(IF(Table25[[#This Row],[Contract End Date]]="99/99/9999","No End",IF(AND(MONTH(Table25[[#This Row],[Contract End Date]])&gt;6,MONTH(Table25[[#This Row],[Contract End Date]])&lt;=12),YEAR(Table25[[#This Row],[Contract End Date]])+1,YEAR(Table25[[#This Row],[Contract End Date]]))),"")</f>
        <v>2099</v>
      </c>
      <c r="N121" s="55">
        <f>Table25[[#This Row],[FY Formula end]]</f>
        <v>2099</v>
      </c>
      <c r="O121" s="59" t="str">
        <f>IF(Table25[[#This Row],[Year End]]="No End","No End","FY"&amp;" "&amp;Table25[[#This Row],[Year End]])</f>
        <v>FY 2099</v>
      </c>
      <c r="P121" s="27"/>
      <c r="Q121" s="104">
        <f>_xlfn.IFNA(IF($B121="","",VLOOKUP($B121,'SWC Towers'!$A:$Q,$Q$2,FALSE)),"")</f>
        <v>0.5</v>
      </c>
      <c r="R121" s="106" t="str">
        <f>_xlfn.IFNA(IF($B121="","",VLOOKUP($B121,'SWC Towers'!$A:$Q,$R$2,FALSE)),"")</f>
        <v/>
      </c>
      <c r="S121" s="106" t="str">
        <f>_xlfn.IFNA(IF($B121="","",VLOOKUP($B121,'SWC Towers'!$A:$Q,$S$2,FALSE)),"")</f>
        <v/>
      </c>
      <c r="T121" s="106">
        <f>_xlfn.IFNA(IF($B121="","",VLOOKUP($B121,'SWC Towers'!$A:$Q,$T$2,FALSE)),"")</f>
        <v>0.5</v>
      </c>
      <c r="U121" s="104" t="str">
        <f>_xlfn.IFNA(IF($B121="","",VLOOKUP($B121,'SWC Towers'!$A:$Q,$U$2,FALSE)),"")</f>
        <v/>
      </c>
      <c r="V121" s="104" t="str">
        <f>_xlfn.IFNA(IF($B121="","",VLOOKUP($B121,'SWC Towers'!$A:$Q,$V$2,FALSE)),"")</f>
        <v/>
      </c>
      <c r="W121" s="104" t="str">
        <f>_xlfn.IFNA(IF($B121="","",VLOOKUP($B121,'SWC Towers'!$A:$Q,$W$2,FALSE)),"")</f>
        <v/>
      </c>
      <c r="X121" s="104" t="str">
        <f>_xlfn.IFNA(IF($B121="","",VLOOKUP($B121,'SWC Towers'!$A:$Q,$X$2,FALSE)),"")</f>
        <v/>
      </c>
      <c r="Y121" s="104" t="str">
        <f>_xlfn.IFNA(IF($B121="","",VLOOKUP($B121,'SWC Towers'!$A:$Q,$Y$2,FALSE)),"")</f>
        <v/>
      </c>
      <c r="Z121" s="104" t="str">
        <f>_xlfn.IFNA(IF($B121="","",VLOOKUP($B121,'SWC Towers'!$A:$Q,$Z$2,FALSE)),"")</f>
        <v/>
      </c>
      <c r="AA121" s="104" t="str">
        <f>_xlfn.IFNA(IF($B121="","",VLOOKUP($B121,'SWC Towers'!$A:$Q,$AA$2,FALSE)),"")</f>
        <v/>
      </c>
      <c r="AB121" s="104" t="str">
        <f>_xlfn.IFNA(IF($B121="","",VLOOKUP($B121,'SWC Towers'!$A:$Q,$AB$2,FALSE)),"")</f>
        <v/>
      </c>
      <c r="AC121" s="20">
        <f>SUM(Table25[[#This Row],[IT Tower: Application]:[Other/Non-IT ]])</f>
        <v>1</v>
      </c>
      <c r="AD121" s="67"/>
      <c r="AE121" s="67"/>
      <c r="AF121" s="67"/>
      <c r="AG121" s="67"/>
      <c r="AH121" s="67"/>
      <c r="AI121" s="67"/>
      <c r="AJ121" s="67"/>
      <c r="AK121" s="67"/>
      <c r="AL121" s="67"/>
      <c r="AM121" s="67"/>
      <c r="AN121" s="67"/>
      <c r="AO121" s="67"/>
      <c r="AP121" s="67"/>
      <c r="AQ121" s="67"/>
      <c r="AR121" s="67"/>
      <c r="AS121" s="67"/>
      <c r="AT121" s="67"/>
      <c r="AU121" s="67"/>
      <c r="AV121" s="67"/>
      <c r="AW121" s="67">
        <v>12500</v>
      </c>
      <c r="AX121" s="67">
        <v>0</v>
      </c>
      <c r="AY121" s="67"/>
      <c r="AZ121" s="67"/>
      <c r="BA121" s="67"/>
      <c r="BB121" s="67"/>
      <c r="BC121" s="67"/>
      <c r="BD121" s="67"/>
      <c r="BE121" s="67"/>
      <c r="BF121" s="67"/>
      <c r="BG121" s="67"/>
      <c r="BH121" s="67"/>
      <c r="BI121" s="67"/>
      <c r="BJ121" s="67"/>
      <c r="BK121" s="67"/>
      <c r="BL121" s="67"/>
      <c r="BM121" s="67"/>
      <c r="BN121" s="67"/>
      <c r="BO121" s="67"/>
      <c r="BP121" s="67"/>
      <c r="BQ121" s="67"/>
      <c r="BR121" s="67"/>
      <c r="BS121" s="67"/>
      <c r="BT121" s="67"/>
      <c r="BU121" s="67"/>
      <c r="BV121" s="67"/>
      <c r="BW121" s="67"/>
      <c r="BX121" s="67"/>
      <c r="BY121" s="67"/>
      <c r="BZ121" s="67"/>
      <c r="CA121" s="67"/>
      <c r="CB121" s="67"/>
      <c r="CC121" s="69">
        <f>SUM(Table25[[#This Row],[Contract Amount FY00]:[Contract Amount FY50]])</f>
        <v>12500</v>
      </c>
      <c r="CD121" s="24"/>
    </row>
    <row r="122" spans="1:82" x14ac:dyDescent="0.25">
      <c r="A122" s="122" t="s">
        <v>1986</v>
      </c>
      <c r="B122" s="122" t="s">
        <v>286</v>
      </c>
      <c r="C122" s="122" t="s">
        <v>388</v>
      </c>
      <c r="E122" s="26" t="str">
        <f>IFERROR(IF(VLOOKUP(Table25[[#This Row],[Contract No.]],Table3[#All],3,FALSE)="","No","Yes"),"")</f>
        <v>No</v>
      </c>
      <c r="F122" s="26" t="str">
        <f>IFERROR(VLOOKUP(Table25[[#This Row],[Contract No.]],Table3[#All],3,FALSE),"")</f>
        <v/>
      </c>
      <c r="G122" s="26" t="str">
        <f>IFERROR(IF(Table25[[#This Row],[Cooperative Purchase
(Yes/No)]]="Yes","Yes",IF(VLOOKUP(Table25[[#This Row],[Contract No.]],Table3[#All],1,FALSE)=Table25[[#This Row],[Contract No.]],"Yes","No")),"No")</f>
        <v>Yes</v>
      </c>
      <c r="H122" s="51">
        <f>IFERROR(VLOOKUP(Table25[[#This Row],[Contract No.]],Table3[#All],4,FALSE),"")</f>
        <v>42401</v>
      </c>
      <c r="I122" s="56">
        <f>IFERROR(IF(AND(MONTH(Table25[[#This Row],[Contract Start Date]])&gt;6,MONTH(Table25[[#This Row],[Contract Start Date]])&lt;=12),YEAR(Table25[[#This Row],[Contract Start Date]])+1,YEAR(Table25[[#This Row],[Contract Start Date]])),"")</f>
        <v>2016</v>
      </c>
      <c r="J122" s="55">
        <f>Table25[[#This Row],[FY Formula start]]</f>
        <v>2016</v>
      </c>
      <c r="K122" s="59" t="str">
        <f>"FY"&amp;" "&amp;Table25[[#This Row],[Year Start]]</f>
        <v>FY 2016</v>
      </c>
      <c r="L122" s="52">
        <f>IFERROR(VLOOKUP(Table25[[#This Row],[Contract No.]],Table3[#All],5,FALSE),"")</f>
        <v>72717</v>
      </c>
      <c r="M122" s="56">
        <f>IFERROR(IF(Table25[[#This Row],[Contract End Date]]="99/99/9999","No End",IF(AND(MONTH(Table25[[#This Row],[Contract End Date]])&gt;6,MONTH(Table25[[#This Row],[Contract End Date]])&lt;=12),YEAR(Table25[[#This Row],[Contract End Date]])+1,YEAR(Table25[[#This Row],[Contract End Date]]))),"")</f>
        <v>2099</v>
      </c>
      <c r="N122" s="55">
        <f>Table25[[#This Row],[FY Formula end]]</f>
        <v>2099</v>
      </c>
      <c r="O122" s="59" t="str">
        <f>IF(Table25[[#This Row],[Year End]]="No End","No End","FY"&amp;" "&amp;Table25[[#This Row],[Year End]])</f>
        <v>FY 2099</v>
      </c>
      <c r="P122" s="27"/>
      <c r="Q122" s="104">
        <f>_xlfn.IFNA(IF($B122="","",VLOOKUP($B122,'SWC Towers'!$A:$Q,$Q$2,FALSE)),"")</f>
        <v>0.5</v>
      </c>
      <c r="R122" s="106" t="str">
        <f>_xlfn.IFNA(IF($B122="","",VLOOKUP($B122,'SWC Towers'!$A:$Q,$R$2,FALSE)),"")</f>
        <v/>
      </c>
      <c r="S122" s="106" t="str">
        <f>_xlfn.IFNA(IF($B122="","",VLOOKUP($B122,'SWC Towers'!$A:$Q,$S$2,FALSE)),"")</f>
        <v/>
      </c>
      <c r="T122" s="106">
        <f>_xlfn.IFNA(IF($B122="","",VLOOKUP($B122,'SWC Towers'!$A:$Q,$T$2,FALSE)),"")</f>
        <v>0.5</v>
      </c>
      <c r="U122" s="104" t="str">
        <f>_xlfn.IFNA(IF($B122="","",VLOOKUP($B122,'SWC Towers'!$A:$Q,$U$2,FALSE)),"")</f>
        <v/>
      </c>
      <c r="V122" s="104" t="str">
        <f>_xlfn.IFNA(IF($B122="","",VLOOKUP($B122,'SWC Towers'!$A:$Q,$V$2,FALSE)),"")</f>
        <v/>
      </c>
      <c r="W122" s="104" t="str">
        <f>_xlfn.IFNA(IF($B122="","",VLOOKUP($B122,'SWC Towers'!$A:$Q,$W$2,FALSE)),"")</f>
        <v/>
      </c>
      <c r="X122" s="104" t="str">
        <f>_xlfn.IFNA(IF($B122="","",VLOOKUP($B122,'SWC Towers'!$A:$Q,$X$2,FALSE)),"")</f>
        <v/>
      </c>
      <c r="Y122" s="104" t="str">
        <f>_xlfn.IFNA(IF($B122="","",VLOOKUP($B122,'SWC Towers'!$A:$Q,$Y$2,FALSE)),"")</f>
        <v/>
      </c>
      <c r="Z122" s="104" t="str">
        <f>_xlfn.IFNA(IF($B122="","",VLOOKUP($B122,'SWC Towers'!$A:$Q,$Z$2,FALSE)),"")</f>
        <v/>
      </c>
      <c r="AA122" s="104" t="str">
        <f>_xlfn.IFNA(IF($B122="","",VLOOKUP($B122,'SWC Towers'!$A:$Q,$AA$2,FALSE)),"")</f>
        <v/>
      </c>
      <c r="AB122" s="104" t="str">
        <f>_xlfn.IFNA(IF($B122="","",VLOOKUP($B122,'SWC Towers'!$A:$Q,$AB$2,FALSE)),"")</f>
        <v/>
      </c>
      <c r="AC122" s="20">
        <f>SUM(Table25[[#This Row],[IT Tower: Application]:[Other/Non-IT ]])</f>
        <v>1</v>
      </c>
      <c r="AD122" s="67"/>
      <c r="AE122" s="67"/>
      <c r="AF122" s="67"/>
      <c r="AG122" s="67"/>
      <c r="AH122" s="67"/>
      <c r="AI122" s="67"/>
      <c r="AJ122" s="67"/>
      <c r="AK122" s="67"/>
      <c r="AL122" s="67"/>
      <c r="AM122" s="67"/>
      <c r="AN122" s="67"/>
      <c r="AO122" s="67"/>
      <c r="AP122" s="67"/>
      <c r="AQ122" s="67"/>
      <c r="AR122" s="67"/>
      <c r="AS122" s="67"/>
      <c r="AT122" s="67"/>
      <c r="AU122" s="67">
        <v>13975</v>
      </c>
      <c r="AV122" s="67">
        <v>0</v>
      </c>
      <c r="AW122" s="67"/>
      <c r="AX122" s="67"/>
      <c r="AY122" s="67"/>
      <c r="AZ122" s="67"/>
      <c r="BA122" s="67"/>
      <c r="BB122" s="67"/>
      <c r="BC122" s="67"/>
      <c r="BD122" s="67"/>
      <c r="BE122" s="67"/>
      <c r="BF122" s="67"/>
      <c r="BG122" s="67"/>
      <c r="BH122" s="67"/>
      <c r="BI122" s="67"/>
      <c r="BJ122" s="67"/>
      <c r="BK122" s="67"/>
      <c r="BL122" s="67"/>
      <c r="BM122" s="67"/>
      <c r="BN122" s="67"/>
      <c r="BO122" s="67"/>
      <c r="BP122" s="67"/>
      <c r="BQ122" s="67"/>
      <c r="BR122" s="67"/>
      <c r="BS122" s="67"/>
      <c r="BT122" s="67"/>
      <c r="BU122" s="67"/>
      <c r="BV122" s="67"/>
      <c r="BW122" s="67"/>
      <c r="BX122" s="67"/>
      <c r="BY122" s="67"/>
      <c r="BZ122" s="67"/>
      <c r="CA122" s="67"/>
      <c r="CB122" s="67"/>
      <c r="CC122" s="69">
        <f>SUM(Table25[[#This Row],[Contract Amount FY00]:[Contract Amount FY50]])</f>
        <v>13975</v>
      </c>
      <c r="CD122" s="24"/>
    </row>
    <row r="123" spans="1:82" x14ac:dyDescent="0.25">
      <c r="A123" s="122" t="s">
        <v>1986</v>
      </c>
      <c r="B123" s="122" t="s">
        <v>3013</v>
      </c>
      <c r="C123" s="122" t="s">
        <v>3194</v>
      </c>
      <c r="E123" s="26" t="str">
        <f>IFERROR(IF(VLOOKUP(Table25[[#This Row],[Contract No.]],Table3[#All],3,FALSE)="","No","Yes"),"")</f>
        <v>Yes</v>
      </c>
      <c r="F123" s="26" t="str">
        <f>IFERROR(VLOOKUP(Table25[[#This Row],[Contract No.]],Table3[#All],3,FALSE),"")</f>
        <v>NASPO</v>
      </c>
      <c r="G123" s="26" t="str">
        <f>IFERROR(IF(Table25[[#This Row],[Cooperative Purchase
(Yes/No)]]="Yes","Yes",IF(VLOOKUP(Table25[[#This Row],[Contract No.]],Table3[#All],1,FALSE)=Table25[[#This Row],[Contract No.]],"Yes","No")),"No")</f>
        <v>Yes</v>
      </c>
      <c r="H123" s="51">
        <f>IFERROR(VLOOKUP(Table25[[#This Row],[Contract No.]],Table3[#All],4,FALSE),"")</f>
        <v>44926</v>
      </c>
      <c r="I123" s="56">
        <f>IFERROR(IF(AND(MONTH(Table25[[#This Row],[Contract Start Date]])&gt;6,MONTH(Table25[[#This Row],[Contract Start Date]])&lt;=12),YEAR(Table25[[#This Row],[Contract Start Date]])+1,YEAR(Table25[[#This Row],[Contract Start Date]])),"")</f>
        <v>2023</v>
      </c>
      <c r="J123" s="55">
        <f>Table25[[#This Row],[FY Formula start]]</f>
        <v>2023</v>
      </c>
      <c r="K123" s="59" t="str">
        <f>"FY"&amp;" "&amp;Table25[[#This Row],[Year Start]]</f>
        <v>FY 2023</v>
      </c>
      <c r="L123" s="52">
        <f>IFERROR(VLOOKUP(Table25[[#This Row],[Contract No.]],Table3[#All],5,FALSE),"")</f>
        <v>46501</v>
      </c>
      <c r="M123" s="56">
        <f>IFERROR(IF(Table25[[#This Row],[Contract End Date]]="99/99/9999","No End",IF(AND(MONTH(Table25[[#This Row],[Contract End Date]])&gt;6,MONTH(Table25[[#This Row],[Contract End Date]])&lt;=12),YEAR(Table25[[#This Row],[Contract End Date]])+1,YEAR(Table25[[#This Row],[Contract End Date]]))),"")</f>
        <v>2027</v>
      </c>
      <c r="N123" s="55">
        <f>Table25[[#This Row],[FY Formula end]]</f>
        <v>2027</v>
      </c>
      <c r="O123" s="59" t="str">
        <f>IF(Table25[[#This Row],[Year End]]="No End","No End","FY"&amp;" "&amp;Table25[[#This Row],[Year End]])</f>
        <v>FY 2027</v>
      </c>
      <c r="P123" s="27"/>
      <c r="Q123" s="104">
        <f>_xlfn.IFNA(IF($B123="","",VLOOKUP($B123,'SWC Towers'!$A:$Q,$Q$2,FALSE)),"")</f>
        <v>0.3</v>
      </c>
      <c r="R123" s="106" t="str">
        <f>_xlfn.IFNA(IF($B123="","",VLOOKUP($B123,'SWC Towers'!$A:$Q,$R$2,FALSE)),"")</f>
        <v/>
      </c>
      <c r="S123" s="106">
        <f>_xlfn.IFNA(IF($B123="","",VLOOKUP($B123,'SWC Towers'!$A:$Q,$S$2,FALSE)),"")</f>
        <v>0.1</v>
      </c>
      <c r="T123" s="106" t="str">
        <f>_xlfn.IFNA(IF($B123="","",VLOOKUP($B123,'SWC Towers'!$A:$Q,$T$2,FALSE)),"")</f>
        <v/>
      </c>
      <c r="U123" s="104">
        <f>_xlfn.IFNA(IF($B123="","",VLOOKUP($B123,'SWC Towers'!$A:$Q,$U$2,FALSE)),"")</f>
        <v>0.6</v>
      </c>
      <c r="V123" s="104" t="str">
        <f>_xlfn.IFNA(IF($B123="","",VLOOKUP($B123,'SWC Towers'!$A:$Q,$V$2,FALSE)),"")</f>
        <v/>
      </c>
      <c r="W123" s="104" t="str">
        <f>_xlfn.IFNA(IF($B123="","",VLOOKUP($B123,'SWC Towers'!$A:$Q,$W$2,FALSE)),"")</f>
        <v/>
      </c>
      <c r="X123" s="104" t="str">
        <f>_xlfn.IFNA(IF($B123="","",VLOOKUP($B123,'SWC Towers'!$A:$Q,$X$2,FALSE)),"")</f>
        <v/>
      </c>
      <c r="Y123" s="104" t="str">
        <f>_xlfn.IFNA(IF($B123="","",VLOOKUP($B123,'SWC Towers'!$A:$Q,$Y$2,FALSE)),"")</f>
        <v/>
      </c>
      <c r="Z123" s="104" t="str">
        <f>_xlfn.IFNA(IF($B123="","",VLOOKUP($B123,'SWC Towers'!$A:$Q,$Z$2,FALSE)),"")</f>
        <v/>
      </c>
      <c r="AA123" s="104" t="str">
        <f>_xlfn.IFNA(IF($B123="","",VLOOKUP($B123,'SWC Towers'!$A:$Q,$AA$2,FALSE)),"")</f>
        <v/>
      </c>
      <c r="AB123" s="104" t="str">
        <f>_xlfn.IFNA(IF($B123="","",VLOOKUP($B123,'SWC Towers'!$A:$Q,$AB$2,FALSE)),"")</f>
        <v/>
      </c>
      <c r="AC123" s="20">
        <f>SUM(Table25[[#This Row],[IT Tower: Application]:[Other/Non-IT ]])</f>
        <v>1</v>
      </c>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v>0</v>
      </c>
      <c r="BB123" s="67">
        <v>1103</v>
      </c>
      <c r="BC123" s="67">
        <v>6425</v>
      </c>
      <c r="BD123" s="67"/>
      <c r="BE123" s="67"/>
      <c r="BF123" s="67"/>
      <c r="BG123" s="67"/>
      <c r="BH123" s="67"/>
      <c r="BI123" s="67"/>
      <c r="BJ123" s="67"/>
      <c r="BK123" s="67"/>
      <c r="BL123" s="67"/>
      <c r="BM123" s="67"/>
      <c r="BN123" s="67"/>
      <c r="BO123" s="67"/>
      <c r="BP123" s="67"/>
      <c r="BQ123" s="67"/>
      <c r="BR123" s="67"/>
      <c r="BS123" s="67"/>
      <c r="BT123" s="67"/>
      <c r="BU123" s="67"/>
      <c r="BV123" s="67"/>
      <c r="BW123" s="67"/>
      <c r="BX123" s="67"/>
      <c r="BY123" s="67"/>
      <c r="BZ123" s="67"/>
      <c r="CA123" s="67"/>
      <c r="CB123" s="67"/>
      <c r="CC123" s="69">
        <f>SUM(Table25[[#This Row],[Contract Amount FY00]:[Contract Amount FY50]])</f>
        <v>7528</v>
      </c>
      <c r="CD123" s="24"/>
    </row>
    <row r="124" spans="1:82" x14ac:dyDescent="0.25">
      <c r="A124" s="122" t="s">
        <v>1986</v>
      </c>
      <c r="B124" s="122" t="s">
        <v>3013</v>
      </c>
      <c r="C124" s="122" t="s">
        <v>547</v>
      </c>
      <c r="E124" s="26" t="str">
        <f>IFERROR(IF(VLOOKUP(Table25[[#This Row],[Contract No.]],Table3[#All],3,FALSE)="","No","Yes"),"")</f>
        <v>Yes</v>
      </c>
      <c r="F124" s="26" t="str">
        <f>IFERROR(VLOOKUP(Table25[[#This Row],[Contract No.]],Table3[#All],3,FALSE),"")</f>
        <v>NASPO</v>
      </c>
      <c r="G124" s="26" t="str">
        <f>IFERROR(IF(Table25[[#This Row],[Cooperative Purchase
(Yes/No)]]="Yes","Yes",IF(VLOOKUP(Table25[[#This Row],[Contract No.]],Table3[#All],1,FALSE)=Table25[[#This Row],[Contract No.]],"Yes","No")),"No")</f>
        <v>Yes</v>
      </c>
      <c r="H124" s="51">
        <f>IFERROR(VLOOKUP(Table25[[#This Row],[Contract No.]],Table3[#All],4,FALSE),"")</f>
        <v>44926</v>
      </c>
      <c r="I124" s="56">
        <f>IFERROR(IF(AND(MONTH(Table25[[#This Row],[Contract Start Date]])&gt;6,MONTH(Table25[[#This Row],[Contract Start Date]])&lt;=12),YEAR(Table25[[#This Row],[Contract Start Date]])+1,YEAR(Table25[[#This Row],[Contract Start Date]])),"")</f>
        <v>2023</v>
      </c>
      <c r="J124" s="55">
        <f>Table25[[#This Row],[FY Formula start]]</f>
        <v>2023</v>
      </c>
      <c r="K124" s="59" t="str">
        <f>"FY"&amp;" "&amp;Table25[[#This Row],[Year Start]]</f>
        <v>FY 2023</v>
      </c>
      <c r="L124" s="52">
        <f>IFERROR(VLOOKUP(Table25[[#This Row],[Contract No.]],Table3[#All],5,FALSE),"")</f>
        <v>46501</v>
      </c>
      <c r="M124" s="56">
        <f>IFERROR(IF(Table25[[#This Row],[Contract End Date]]="99/99/9999","No End",IF(AND(MONTH(Table25[[#This Row],[Contract End Date]])&gt;6,MONTH(Table25[[#This Row],[Contract End Date]])&lt;=12),YEAR(Table25[[#This Row],[Contract End Date]])+1,YEAR(Table25[[#This Row],[Contract End Date]]))),"")</f>
        <v>2027</v>
      </c>
      <c r="N124" s="55">
        <f>Table25[[#This Row],[FY Formula end]]</f>
        <v>2027</v>
      </c>
      <c r="O124" s="59" t="str">
        <f>IF(Table25[[#This Row],[Year End]]="No End","No End","FY"&amp;" "&amp;Table25[[#This Row],[Year End]])</f>
        <v>FY 2027</v>
      </c>
      <c r="P124" s="27"/>
      <c r="Q124" s="104">
        <f>_xlfn.IFNA(IF($B124="","",VLOOKUP($B124,'SWC Towers'!$A:$Q,$Q$2,FALSE)),"")</f>
        <v>0.3</v>
      </c>
      <c r="R124" s="106" t="str">
        <f>_xlfn.IFNA(IF($B124="","",VLOOKUP($B124,'SWC Towers'!$A:$Q,$R$2,FALSE)),"")</f>
        <v/>
      </c>
      <c r="S124" s="106">
        <f>_xlfn.IFNA(IF($B124="","",VLOOKUP($B124,'SWC Towers'!$A:$Q,$S$2,FALSE)),"")</f>
        <v>0.1</v>
      </c>
      <c r="T124" s="106" t="str">
        <f>_xlfn.IFNA(IF($B124="","",VLOOKUP($B124,'SWC Towers'!$A:$Q,$T$2,FALSE)),"")</f>
        <v/>
      </c>
      <c r="U124" s="104">
        <f>_xlfn.IFNA(IF($B124="","",VLOOKUP($B124,'SWC Towers'!$A:$Q,$U$2,FALSE)),"")</f>
        <v>0.6</v>
      </c>
      <c r="V124" s="104" t="str">
        <f>_xlfn.IFNA(IF($B124="","",VLOOKUP($B124,'SWC Towers'!$A:$Q,$V$2,FALSE)),"")</f>
        <v/>
      </c>
      <c r="W124" s="104" t="str">
        <f>_xlfn.IFNA(IF($B124="","",VLOOKUP($B124,'SWC Towers'!$A:$Q,$W$2,FALSE)),"")</f>
        <v/>
      </c>
      <c r="X124" s="104" t="str">
        <f>_xlfn.IFNA(IF($B124="","",VLOOKUP($B124,'SWC Towers'!$A:$Q,$X$2,FALSE)),"")</f>
        <v/>
      </c>
      <c r="Y124" s="104" t="str">
        <f>_xlfn.IFNA(IF($B124="","",VLOOKUP($B124,'SWC Towers'!$A:$Q,$Y$2,FALSE)),"")</f>
        <v/>
      </c>
      <c r="Z124" s="104" t="str">
        <f>_xlfn.IFNA(IF($B124="","",VLOOKUP($B124,'SWC Towers'!$A:$Q,$Z$2,FALSE)),"")</f>
        <v/>
      </c>
      <c r="AA124" s="104" t="str">
        <f>_xlfn.IFNA(IF($B124="","",VLOOKUP($B124,'SWC Towers'!$A:$Q,$AA$2,FALSE)),"")</f>
        <v/>
      </c>
      <c r="AB124" s="104" t="str">
        <f>_xlfn.IFNA(IF($B124="","",VLOOKUP($B124,'SWC Towers'!$A:$Q,$AB$2,FALSE)),"")</f>
        <v/>
      </c>
      <c r="AC124" s="20">
        <f>SUM(Table25[[#This Row],[IT Tower: Application]:[Other/Non-IT ]])</f>
        <v>1</v>
      </c>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v>0</v>
      </c>
      <c r="BC124" s="67">
        <v>56339</v>
      </c>
      <c r="BD124" s="67"/>
      <c r="BE124" s="67"/>
      <c r="BF124" s="67"/>
      <c r="BG124" s="67"/>
      <c r="BH124" s="67"/>
      <c r="BI124" s="67"/>
      <c r="BJ124" s="67"/>
      <c r="BK124" s="67"/>
      <c r="BL124" s="67"/>
      <c r="BM124" s="67"/>
      <c r="BN124" s="67"/>
      <c r="BO124" s="67"/>
      <c r="BP124" s="67"/>
      <c r="BQ124" s="67"/>
      <c r="BR124" s="67"/>
      <c r="BS124" s="67"/>
      <c r="BT124" s="67"/>
      <c r="BU124" s="67"/>
      <c r="BV124" s="67"/>
      <c r="BW124" s="67"/>
      <c r="BX124" s="67"/>
      <c r="BY124" s="67"/>
      <c r="BZ124" s="67"/>
      <c r="CA124" s="67"/>
      <c r="CB124" s="67"/>
      <c r="CC124" s="69">
        <f>SUM(Table25[[#This Row],[Contract Amount FY00]:[Contract Amount FY50]])</f>
        <v>56339</v>
      </c>
      <c r="CD124" s="24"/>
    </row>
    <row r="125" spans="1:82" x14ac:dyDescent="0.25">
      <c r="A125" s="122" t="s">
        <v>1986</v>
      </c>
      <c r="B125" s="122" t="s">
        <v>3013</v>
      </c>
      <c r="C125" s="122" t="s">
        <v>1845</v>
      </c>
      <c r="E125" s="26" t="str">
        <f>IFERROR(IF(VLOOKUP(Table25[[#This Row],[Contract No.]],Table3[#All],3,FALSE)="","No","Yes"),"")</f>
        <v>Yes</v>
      </c>
      <c r="F125" s="26" t="str">
        <f>IFERROR(VLOOKUP(Table25[[#This Row],[Contract No.]],Table3[#All],3,FALSE),"")</f>
        <v>NASPO</v>
      </c>
      <c r="G125" s="26" t="str">
        <f>IFERROR(IF(Table25[[#This Row],[Cooperative Purchase
(Yes/No)]]="Yes","Yes",IF(VLOOKUP(Table25[[#This Row],[Contract No.]],Table3[#All],1,FALSE)=Table25[[#This Row],[Contract No.]],"Yes","No")),"No")</f>
        <v>Yes</v>
      </c>
      <c r="H125" s="51">
        <f>IFERROR(VLOOKUP(Table25[[#This Row],[Contract No.]],Table3[#All],4,FALSE),"")</f>
        <v>44926</v>
      </c>
      <c r="I125" s="56">
        <f>IFERROR(IF(AND(MONTH(Table25[[#This Row],[Contract Start Date]])&gt;6,MONTH(Table25[[#This Row],[Contract Start Date]])&lt;=12),YEAR(Table25[[#This Row],[Contract Start Date]])+1,YEAR(Table25[[#This Row],[Contract Start Date]])),"")</f>
        <v>2023</v>
      </c>
      <c r="J125" s="55">
        <f>Table25[[#This Row],[FY Formula start]]</f>
        <v>2023</v>
      </c>
      <c r="K125" s="59" t="str">
        <f>"FY"&amp;" "&amp;Table25[[#This Row],[Year Start]]</f>
        <v>FY 2023</v>
      </c>
      <c r="L125" s="52">
        <f>IFERROR(VLOOKUP(Table25[[#This Row],[Contract No.]],Table3[#All],5,FALSE),"")</f>
        <v>46501</v>
      </c>
      <c r="M125" s="56">
        <f>IFERROR(IF(Table25[[#This Row],[Contract End Date]]="99/99/9999","No End",IF(AND(MONTH(Table25[[#This Row],[Contract End Date]])&gt;6,MONTH(Table25[[#This Row],[Contract End Date]])&lt;=12),YEAR(Table25[[#This Row],[Contract End Date]])+1,YEAR(Table25[[#This Row],[Contract End Date]]))),"")</f>
        <v>2027</v>
      </c>
      <c r="N125" s="55">
        <f>Table25[[#This Row],[FY Formula end]]</f>
        <v>2027</v>
      </c>
      <c r="O125" s="59" t="str">
        <f>IF(Table25[[#This Row],[Year End]]="No End","No End","FY"&amp;" "&amp;Table25[[#This Row],[Year End]])</f>
        <v>FY 2027</v>
      </c>
      <c r="P125" s="27"/>
      <c r="Q125" s="104">
        <f>_xlfn.IFNA(IF($B125="","",VLOOKUP($B125,'SWC Towers'!$A:$Q,$Q$2,FALSE)),"")</f>
        <v>0.3</v>
      </c>
      <c r="R125" s="106" t="str">
        <f>_xlfn.IFNA(IF($B125="","",VLOOKUP($B125,'SWC Towers'!$A:$Q,$R$2,FALSE)),"")</f>
        <v/>
      </c>
      <c r="S125" s="106">
        <f>_xlfn.IFNA(IF($B125="","",VLOOKUP($B125,'SWC Towers'!$A:$Q,$S$2,FALSE)),"")</f>
        <v>0.1</v>
      </c>
      <c r="T125" s="106" t="str">
        <f>_xlfn.IFNA(IF($B125="","",VLOOKUP($B125,'SWC Towers'!$A:$Q,$T$2,FALSE)),"")</f>
        <v/>
      </c>
      <c r="U125" s="104">
        <f>_xlfn.IFNA(IF($B125="","",VLOOKUP($B125,'SWC Towers'!$A:$Q,$U$2,FALSE)),"")</f>
        <v>0.6</v>
      </c>
      <c r="V125" s="104" t="str">
        <f>_xlfn.IFNA(IF($B125="","",VLOOKUP($B125,'SWC Towers'!$A:$Q,$V$2,FALSE)),"")</f>
        <v/>
      </c>
      <c r="W125" s="104" t="str">
        <f>_xlfn.IFNA(IF($B125="","",VLOOKUP($B125,'SWC Towers'!$A:$Q,$W$2,FALSE)),"")</f>
        <v/>
      </c>
      <c r="X125" s="104" t="str">
        <f>_xlfn.IFNA(IF($B125="","",VLOOKUP($B125,'SWC Towers'!$A:$Q,$X$2,FALSE)),"")</f>
        <v/>
      </c>
      <c r="Y125" s="104" t="str">
        <f>_xlfn.IFNA(IF($B125="","",VLOOKUP($B125,'SWC Towers'!$A:$Q,$Y$2,FALSE)),"")</f>
        <v/>
      </c>
      <c r="Z125" s="104" t="str">
        <f>_xlfn.IFNA(IF($B125="","",VLOOKUP($B125,'SWC Towers'!$A:$Q,$Z$2,FALSE)),"")</f>
        <v/>
      </c>
      <c r="AA125" s="104" t="str">
        <f>_xlfn.IFNA(IF($B125="","",VLOOKUP($B125,'SWC Towers'!$A:$Q,$AA$2,FALSE)),"")</f>
        <v/>
      </c>
      <c r="AB125" s="104" t="str">
        <f>_xlfn.IFNA(IF($B125="","",VLOOKUP($B125,'SWC Towers'!$A:$Q,$AB$2,FALSE)),"")</f>
        <v/>
      </c>
      <c r="AC125" s="20">
        <f>SUM(Table25[[#This Row],[IT Tower: Application]:[Other/Non-IT ]])</f>
        <v>1</v>
      </c>
      <c r="AD125" s="67"/>
      <c r="AE125" s="67"/>
      <c r="AF125" s="67"/>
      <c r="AG125" s="67"/>
      <c r="AH125" s="67"/>
      <c r="AI125" s="67"/>
      <c r="AJ125" s="67"/>
      <c r="AK125" s="67"/>
      <c r="AL125" s="67"/>
      <c r="AM125" s="67"/>
      <c r="AN125" s="67"/>
      <c r="AO125" s="67"/>
      <c r="AP125" s="67"/>
      <c r="AQ125" s="67"/>
      <c r="AR125" s="67"/>
      <c r="AS125" s="67"/>
      <c r="AT125" s="67"/>
      <c r="AU125" s="67"/>
      <c r="AV125" s="67"/>
      <c r="AW125" s="67"/>
      <c r="AX125" s="67"/>
      <c r="AY125" s="67"/>
      <c r="AZ125" s="67"/>
      <c r="BA125" s="67">
        <v>0</v>
      </c>
      <c r="BB125" s="67">
        <v>62273</v>
      </c>
      <c r="BC125" s="67">
        <v>72167</v>
      </c>
      <c r="BD125" s="67"/>
      <c r="BE125" s="67"/>
      <c r="BF125" s="67"/>
      <c r="BG125" s="67"/>
      <c r="BH125" s="67"/>
      <c r="BI125" s="67"/>
      <c r="BJ125" s="67"/>
      <c r="BK125" s="67"/>
      <c r="BL125" s="67"/>
      <c r="BM125" s="67"/>
      <c r="BN125" s="67"/>
      <c r="BO125" s="67"/>
      <c r="BP125" s="67"/>
      <c r="BQ125" s="67"/>
      <c r="BR125" s="67"/>
      <c r="BS125" s="67"/>
      <c r="BT125" s="67"/>
      <c r="BU125" s="67"/>
      <c r="BV125" s="67"/>
      <c r="BW125" s="67"/>
      <c r="BX125" s="67"/>
      <c r="BY125" s="67"/>
      <c r="BZ125" s="67"/>
      <c r="CA125" s="67"/>
      <c r="CB125" s="67"/>
      <c r="CC125" s="69">
        <f>SUM(Table25[[#This Row],[Contract Amount FY00]:[Contract Amount FY50]])</f>
        <v>134440</v>
      </c>
      <c r="CD125" s="24"/>
    </row>
    <row r="126" spans="1:82" x14ac:dyDescent="0.25">
      <c r="A126" s="122" t="s">
        <v>1986</v>
      </c>
      <c r="B126" s="122" t="s">
        <v>3013</v>
      </c>
      <c r="C126" s="122" t="s">
        <v>279</v>
      </c>
      <c r="E126" s="26" t="str">
        <f>IFERROR(IF(VLOOKUP(Table25[[#This Row],[Contract No.]],Table3[#All],3,FALSE)="","No","Yes"),"")</f>
        <v>Yes</v>
      </c>
      <c r="F126" s="26" t="str">
        <f>IFERROR(VLOOKUP(Table25[[#This Row],[Contract No.]],Table3[#All],3,FALSE),"")</f>
        <v>NASPO</v>
      </c>
      <c r="G126" s="26" t="str">
        <f>IFERROR(IF(Table25[[#This Row],[Cooperative Purchase
(Yes/No)]]="Yes","Yes",IF(VLOOKUP(Table25[[#This Row],[Contract No.]],Table3[#All],1,FALSE)=Table25[[#This Row],[Contract No.]],"Yes","No")),"No")</f>
        <v>Yes</v>
      </c>
      <c r="H126" s="51">
        <f>IFERROR(VLOOKUP(Table25[[#This Row],[Contract No.]],Table3[#All],4,FALSE),"")</f>
        <v>44926</v>
      </c>
      <c r="I126" s="56">
        <f>IFERROR(IF(AND(MONTH(Table25[[#This Row],[Contract Start Date]])&gt;6,MONTH(Table25[[#This Row],[Contract Start Date]])&lt;=12),YEAR(Table25[[#This Row],[Contract Start Date]])+1,YEAR(Table25[[#This Row],[Contract Start Date]])),"")</f>
        <v>2023</v>
      </c>
      <c r="J126" s="55">
        <f>Table25[[#This Row],[FY Formula start]]</f>
        <v>2023</v>
      </c>
      <c r="K126" s="59" t="str">
        <f>"FY"&amp;" "&amp;Table25[[#This Row],[Year Start]]</f>
        <v>FY 2023</v>
      </c>
      <c r="L126" s="52">
        <f>IFERROR(VLOOKUP(Table25[[#This Row],[Contract No.]],Table3[#All],5,FALSE),"")</f>
        <v>46501</v>
      </c>
      <c r="M126" s="56">
        <f>IFERROR(IF(Table25[[#This Row],[Contract End Date]]="99/99/9999","No End",IF(AND(MONTH(Table25[[#This Row],[Contract End Date]])&gt;6,MONTH(Table25[[#This Row],[Contract End Date]])&lt;=12),YEAR(Table25[[#This Row],[Contract End Date]])+1,YEAR(Table25[[#This Row],[Contract End Date]]))),"")</f>
        <v>2027</v>
      </c>
      <c r="N126" s="55">
        <f>Table25[[#This Row],[FY Formula end]]</f>
        <v>2027</v>
      </c>
      <c r="O126" s="59" t="str">
        <f>IF(Table25[[#This Row],[Year End]]="No End","No End","FY"&amp;" "&amp;Table25[[#This Row],[Year End]])</f>
        <v>FY 2027</v>
      </c>
      <c r="P126" s="27"/>
      <c r="Q126" s="104">
        <f>_xlfn.IFNA(IF($B126="","",VLOOKUP($B126,'SWC Towers'!$A:$Q,$Q$2,FALSE)),"")</f>
        <v>0.3</v>
      </c>
      <c r="R126" s="106" t="str">
        <f>_xlfn.IFNA(IF($B126="","",VLOOKUP($B126,'SWC Towers'!$A:$Q,$R$2,FALSE)),"")</f>
        <v/>
      </c>
      <c r="S126" s="106">
        <f>_xlfn.IFNA(IF($B126="","",VLOOKUP($B126,'SWC Towers'!$A:$Q,$S$2,FALSE)),"")</f>
        <v>0.1</v>
      </c>
      <c r="T126" s="106" t="str">
        <f>_xlfn.IFNA(IF($B126="","",VLOOKUP($B126,'SWC Towers'!$A:$Q,$T$2,FALSE)),"")</f>
        <v/>
      </c>
      <c r="U126" s="104">
        <f>_xlfn.IFNA(IF($B126="","",VLOOKUP($B126,'SWC Towers'!$A:$Q,$U$2,FALSE)),"")</f>
        <v>0.6</v>
      </c>
      <c r="V126" s="104" t="str">
        <f>_xlfn.IFNA(IF($B126="","",VLOOKUP($B126,'SWC Towers'!$A:$Q,$V$2,FALSE)),"")</f>
        <v/>
      </c>
      <c r="W126" s="104" t="str">
        <f>_xlfn.IFNA(IF($B126="","",VLOOKUP($B126,'SWC Towers'!$A:$Q,$W$2,FALSE)),"")</f>
        <v/>
      </c>
      <c r="X126" s="104" t="str">
        <f>_xlfn.IFNA(IF($B126="","",VLOOKUP($B126,'SWC Towers'!$A:$Q,$X$2,FALSE)),"")</f>
        <v/>
      </c>
      <c r="Y126" s="104" t="str">
        <f>_xlfn.IFNA(IF($B126="","",VLOOKUP($B126,'SWC Towers'!$A:$Q,$Y$2,FALSE)),"")</f>
        <v/>
      </c>
      <c r="Z126" s="104" t="str">
        <f>_xlfn.IFNA(IF($B126="","",VLOOKUP($B126,'SWC Towers'!$A:$Q,$Z$2,FALSE)),"")</f>
        <v/>
      </c>
      <c r="AA126" s="104" t="str">
        <f>_xlfn.IFNA(IF($B126="","",VLOOKUP($B126,'SWC Towers'!$A:$Q,$AA$2,FALSE)),"")</f>
        <v/>
      </c>
      <c r="AB126" s="104" t="str">
        <f>_xlfn.IFNA(IF($B126="","",VLOOKUP($B126,'SWC Towers'!$A:$Q,$AB$2,FALSE)),"")</f>
        <v/>
      </c>
      <c r="AC126" s="20">
        <f>SUM(Table25[[#This Row],[IT Tower: Application]:[Other/Non-IT ]])</f>
        <v>1</v>
      </c>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v>129034</v>
      </c>
      <c r="BB126" s="67">
        <v>900002</v>
      </c>
      <c r="BC126" s="67">
        <v>1596716</v>
      </c>
      <c r="BD126" s="67"/>
      <c r="BE126" s="67"/>
      <c r="BF126" s="67"/>
      <c r="BG126" s="67"/>
      <c r="BH126" s="67"/>
      <c r="BI126" s="67"/>
      <c r="BJ126" s="67"/>
      <c r="BK126" s="67"/>
      <c r="BL126" s="67"/>
      <c r="BM126" s="67"/>
      <c r="BN126" s="67"/>
      <c r="BO126" s="67"/>
      <c r="BP126" s="67"/>
      <c r="BQ126" s="67"/>
      <c r="BR126" s="67"/>
      <c r="BS126" s="67"/>
      <c r="BT126" s="67"/>
      <c r="BU126" s="67"/>
      <c r="BV126" s="67"/>
      <c r="BW126" s="67"/>
      <c r="BX126" s="67"/>
      <c r="BY126" s="67"/>
      <c r="BZ126" s="67"/>
      <c r="CA126" s="67"/>
      <c r="CB126" s="67"/>
      <c r="CC126" s="69">
        <f>SUM(Table25[[#This Row],[Contract Amount FY00]:[Contract Amount FY50]])</f>
        <v>2625752</v>
      </c>
      <c r="CD126" s="24"/>
    </row>
    <row r="127" spans="1:82" x14ac:dyDescent="0.25">
      <c r="A127" s="122" t="s">
        <v>1986</v>
      </c>
      <c r="B127" s="122" t="s">
        <v>3015</v>
      </c>
      <c r="C127" s="122" t="s">
        <v>661</v>
      </c>
      <c r="E127" s="26" t="str">
        <f>IFERROR(IF(VLOOKUP(Table25[[#This Row],[Contract No.]],Table3[#All],3,FALSE)="","No","Yes"),"")</f>
        <v>Yes</v>
      </c>
      <c r="F127" s="26" t="str">
        <f>IFERROR(VLOOKUP(Table25[[#This Row],[Contract No.]],Table3[#All],3,FALSE),"")</f>
        <v>NASPO</v>
      </c>
      <c r="G127" s="26" t="str">
        <f>IFERROR(IF(Table25[[#This Row],[Cooperative Purchase
(Yes/No)]]="Yes","Yes",IF(VLOOKUP(Table25[[#This Row],[Contract No.]],Table3[#All],1,FALSE)=Table25[[#This Row],[Contract No.]],"Yes","No")),"No")</f>
        <v>Yes</v>
      </c>
      <c r="H127" s="51">
        <f>IFERROR(VLOOKUP(Table25[[#This Row],[Contract No.]],Table3[#All],4,FALSE),"")</f>
        <v>44805</v>
      </c>
      <c r="I127" s="56">
        <f>IFERROR(IF(AND(MONTH(Table25[[#This Row],[Contract Start Date]])&gt;6,MONTH(Table25[[#This Row],[Contract Start Date]])&lt;=12),YEAR(Table25[[#This Row],[Contract Start Date]])+1,YEAR(Table25[[#This Row],[Contract Start Date]])),"")</f>
        <v>2023</v>
      </c>
      <c r="J127" s="55">
        <f>Table25[[#This Row],[FY Formula start]]</f>
        <v>2023</v>
      </c>
      <c r="K127" s="59" t="str">
        <f>"FY"&amp;" "&amp;Table25[[#This Row],[Year Start]]</f>
        <v>FY 2023</v>
      </c>
      <c r="L127" s="52">
        <f>IFERROR(VLOOKUP(Table25[[#This Row],[Contract No.]],Table3[#All],5,FALSE),"")</f>
        <v>46521</v>
      </c>
      <c r="M127" s="56">
        <f>IFERROR(IF(Table25[[#This Row],[Contract End Date]]="99/99/9999","No End",IF(AND(MONTH(Table25[[#This Row],[Contract End Date]])&gt;6,MONTH(Table25[[#This Row],[Contract End Date]])&lt;=12),YEAR(Table25[[#This Row],[Contract End Date]])+1,YEAR(Table25[[#This Row],[Contract End Date]]))),"")</f>
        <v>2027</v>
      </c>
      <c r="N127" s="55">
        <f>Table25[[#This Row],[FY Formula end]]</f>
        <v>2027</v>
      </c>
      <c r="O127" s="59" t="str">
        <f>IF(Table25[[#This Row],[Year End]]="No End","No End","FY"&amp;" "&amp;Table25[[#This Row],[Year End]])</f>
        <v>FY 2027</v>
      </c>
      <c r="P127" s="27"/>
      <c r="Q127" s="104" t="str">
        <f>_xlfn.IFNA(IF($B127="","",VLOOKUP($B127,'SWC Towers'!$A:$Q,$Q$2,FALSE)),"")</f>
        <v/>
      </c>
      <c r="R127" s="106" t="str">
        <f>_xlfn.IFNA(IF($B127="","",VLOOKUP($B127,'SWC Towers'!$A:$Q,$R$2,FALSE)),"")</f>
        <v/>
      </c>
      <c r="S127" s="106" t="str">
        <f>_xlfn.IFNA(IF($B127="","",VLOOKUP($B127,'SWC Towers'!$A:$Q,$S$2,FALSE)),"")</f>
        <v/>
      </c>
      <c r="T127" s="106" t="str">
        <f>_xlfn.IFNA(IF($B127="","",VLOOKUP($B127,'SWC Towers'!$A:$Q,$T$2,FALSE)),"")</f>
        <v/>
      </c>
      <c r="U127" s="104">
        <f>_xlfn.IFNA(IF($B127="","",VLOOKUP($B127,'SWC Towers'!$A:$Q,$U$2,FALSE)),"")</f>
        <v>0.4</v>
      </c>
      <c r="V127" s="104" t="str">
        <f>_xlfn.IFNA(IF($B127="","",VLOOKUP($B127,'SWC Towers'!$A:$Q,$V$2,FALSE)),"")</f>
        <v/>
      </c>
      <c r="W127" s="104" t="str">
        <f>_xlfn.IFNA(IF($B127="","",VLOOKUP($B127,'SWC Towers'!$A:$Q,$W$2,FALSE)),"")</f>
        <v/>
      </c>
      <c r="X127" s="104" t="str">
        <f>_xlfn.IFNA(IF($B127="","",VLOOKUP($B127,'SWC Towers'!$A:$Q,$X$2,FALSE)),"")</f>
        <v/>
      </c>
      <c r="Y127" s="104">
        <f>_xlfn.IFNA(IF($B127="","",VLOOKUP($B127,'SWC Towers'!$A:$Q,$Y$2,FALSE)),"")</f>
        <v>0.3</v>
      </c>
      <c r="Z127" s="104">
        <f>_xlfn.IFNA(IF($B127="","",VLOOKUP($B127,'SWC Towers'!$A:$Q,$Z$2,FALSE)),"")</f>
        <v>0.3</v>
      </c>
      <c r="AA127" s="104" t="str">
        <f>_xlfn.IFNA(IF($B127="","",VLOOKUP($B127,'SWC Towers'!$A:$Q,$AA$2,FALSE)),"")</f>
        <v/>
      </c>
      <c r="AB127" s="104" t="str">
        <f>_xlfn.IFNA(IF($B127="","",VLOOKUP($B127,'SWC Towers'!$A:$Q,$AB$2,FALSE)),"")</f>
        <v/>
      </c>
      <c r="AC127" s="20">
        <f>SUM(Table25[[#This Row],[IT Tower: Application]:[Other/Non-IT ]])</f>
        <v>1</v>
      </c>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v>0</v>
      </c>
      <c r="BB127" s="67">
        <v>15681</v>
      </c>
      <c r="BC127" s="67">
        <v>4044</v>
      </c>
      <c r="BD127" s="67"/>
      <c r="BE127" s="67"/>
      <c r="BF127" s="67"/>
      <c r="BG127" s="67"/>
      <c r="BH127" s="67"/>
      <c r="BI127" s="67"/>
      <c r="BJ127" s="67"/>
      <c r="BK127" s="67"/>
      <c r="BL127" s="67"/>
      <c r="BM127" s="67"/>
      <c r="BN127" s="67"/>
      <c r="BO127" s="67"/>
      <c r="BP127" s="67"/>
      <c r="BQ127" s="67"/>
      <c r="BR127" s="67"/>
      <c r="BS127" s="67"/>
      <c r="BT127" s="67"/>
      <c r="BU127" s="67"/>
      <c r="BV127" s="67"/>
      <c r="BW127" s="67"/>
      <c r="BX127" s="67"/>
      <c r="BY127" s="67"/>
      <c r="BZ127" s="67"/>
      <c r="CA127" s="67"/>
      <c r="CB127" s="67"/>
      <c r="CC127" s="69">
        <f>SUM(Table25[[#This Row],[Contract Amount FY00]:[Contract Amount FY50]])</f>
        <v>19725</v>
      </c>
      <c r="CD127" s="24"/>
    </row>
    <row r="128" spans="1:82" x14ac:dyDescent="0.25">
      <c r="A128" s="122" t="s">
        <v>1986</v>
      </c>
      <c r="B128" s="122" t="s">
        <v>3145</v>
      </c>
      <c r="C128" s="122" t="s">
        <v>3195</v>
      </c>
      <c r="E128" s="26" t="str">
        <f>IFERROR(IF(VLOOKUP(Table25[[#This Row],[Contract No.]],Table3[#All],3,FALSE)="","No","Yes"),"")</f>
        <v>Yes</v>
      </c>
      <c r="F128" s="26" t="str">
        <f>IFERROR(VLOOKUP(Table25[[#This Row],[Contract No.]],Table3[#All],3,FALSE),"")</f>
        <v>NASPO</v>
      </c>
      <c r="G128" s="26" t="str">
        <f>IFERROR(IF(Table25[[#This Row],[Cooperative Purchase
(Yes/No)]]="Yes","Yes",IF(VLOOKUP(Table25[[#This Row],[Contract No.]],Table3[#All],1,FALSE)=Table25[[#This Row],[Contract No.]],"Yes","No")),"No")</f>
        <v>Yes</v>
      </c>
      <c r="H128" s="51">
        <f>IFERROR(VLOOKUP(Table25[[#This Row],[Contract No.]],Table3[#All],4,FALSE),"")</f>
        <v>45138</v>
      </c>
      <c r="I128" s="56">
        <f>IFERROR(IF(AND(MONTH(Table25[[#This Row],[Contract Start Date]])&gt;6,MONTH(Table25[[#This Row],[Contract Start Date]])&lt;=12),YEAR(Table25[[#This Row],[Contract Start Date]])+1,YEAR(Table25[[#This Row],[Contract Start Date]])),"")</f>
        <v>2024</v>
      </c>
      <c r="J128" s="55">
        <f>Table25[[#This Row],[FY Formula start]]</f>
        <v>2024</v>
      </c>
      <c r="K128" s="59" t="str">
        <f>"FY"&amp;" "&amp;Table25[[#This Row],[Year Start]]</f>
        <v>FY 2024</v>
      </c>
      <c r="L128" s="52">
        <f>IFERROR(VLOOKUP(Table25[[#This Row],[Contract No.]],Table3[#All],5,FALSE),"")</f>
        <v>48426</v>
      </c>
      <c r="M128" s="56">
        <f>IFERROR(IF(Table25[[#This Row],[Contract End Date]]="99/99/9999","No End",IF(AND(MONTH(Table25[[#This Row],[Contract End Date]])&gt;6,MONTH(Table25[[#This Row],[Contract End Date]])&lt;=12),YEAR(Table25[[#This Row],[Contract End Date]])+1,YEAR(Table25[[#This Row],[Contract End Date]]))),"")</f>
        <v>2033</v>
      </c>
      <c r="N128" s="55">
        <f>Table25[[#This Row],[FY Formula end]]</f>
        <v>2033</v>
      </c>
      <c r="O128" s="59" t="str">
        <f>IF(Table25[[#This Row],[Year End]]="No End","No End","FY"&amp;" "&amp;Table25[[#This Row],[Year End]])</f>
        <v>FY 2033</v>
      </c>
      <c r="P128" s="27"/>
      <c r="Q128" s="104">
        <f>_xlfn.IFNA(IF($B128="","",VLOOKUP($B128,'SWC Towers'!$A:$Q,$Q$2,FALSE)),"")</f>
        <v>0.2</v>
      </c>
      <c r="R128" s="106">
        <f>_xlfn.IFNA(IF($B128="","",VLOOKUP($B128,'SWC Towers'!$A:$Q,$R$2,FALSE)),"")</f>
        <v>0.2</v>
      </c>
      <c r="S128" s="106" t="str">
        <f>_xlfn.IFNA(IF($B128="","",VLOOKUP($B128,'SWC Towers'!$A:$Q,$S$2,FALSE)),"")</f>
        <v/>
      </c>
      <c r="T128" s="106">
        <f>_xlfn.IFNA(IF($B128="","",VLOOKUP($B128,'SWC Towers'!$A:$Q,$T$2,FALSE)),"")</f>
        <v>0.1</v>
      </c>
      <c r="U128" s="104" t="str">
        <f>_xlfn.IFNA(IF($B128="","",VLOOKUP($B128,'SWC Towers'!$A:$Q,$U$2,FALSE)),"")</f>
        <v/>
      </c>
      <c r="V128" s="104" t="str">
        <f>_xlfn.IFNA(IF($B128="","",VLOOKUP($B128,'SWC Towers'!$A:$Q,$V$2,FALSE)),"")</f>
        <v/>
      </c>
      <c r="W128" s="104">
        <f>_xlfn.IFNA(IF($B128="","",VLOOKUP($B128,'SWC Towers'!$A:$Q,$W$2,FALSE)),"")</f>
        <v>0.3</v>
      </c>
      <c r="X128" s="104" t="str">
        <f>_xlfn.IFNA(IF($B128="","",VLOOKUP($B128,'SWC Towers'!$A:$Q,$X$2,FALSE)),"")</f>
        <v/>
      </c>
      <c r="Y128" s="104" t="str">
        <f>_xlfn.IFNA(IF($B128="","",VLOOKUP($B128,'SWC Towers'!$A:$Q,$Y$2,FALSE)),"")</f>
        <v/>
      </c>
      <c r="Z128" s="104">
        <f>_xlfn.IFNA(IF($B128="","",VLOOKUP($B128,'SWC Towers'!$A:$Q,$Z$2,FALSE)),"")</f>
        <v>0.1</v>
      </c>
      <c r="AA128" s="104" t="str">
        <f>_xlfn.IFNA(IF($B128="","",VLOOKUP($B128,'SWC Towers'!$A:$Q,$AA$2,FALSE)),"")</f>
        <v/>
      </c>
      <c r="AB128" s="104">
        <f>_xlfn.IFNA(IF($B128="","",VLOOKUP($B128,'SWC Towers'!$A:$Q,$AB$2,FALSE)),"")</f>
        <v>0.1</v>
      </c>
      <c r="AC128" s="20">
        <f>SUM(Table25[[#This Row],[IT Tower: Application]:[Other/Non-IT ]])</f>
        <v>1</v>
      </c>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v>0</v>
      </c>
      <c r="BB128" s="67">
        <v>64914</v>
      </c>
      <c r="BC128" s="67">
        <v>121179</v>
      </c>
      <c r="BD128" s="67"/>
      <c r="BE128" s="67"/>
      <c r="BF128" s="67"/>
      <c r="BG128" s="67"/>
      <c r="BH128" s="67"/>
      <c r="BI128" s="67"/>
      <c r="BJ128" s="67"/>
      <c r="BK128" s="67"/>
      <c r="BL128" s="67"/>
      <c r="BM128" s="67"/>
      <c r="BN128" s="67"/>
      <c r="BO128" s="67"/>
      <c r="BP128" s="67"/>
      <c r="BQ128" s="67"/>
      <c r="BR128" s="67"/>
      <c r="BS128" s="67"/>
      <c r="BT128" s="67"/>
      <c r="BU128" s="67"/>
      <c r="BV128" s="67"/>
      <c r="BW128" s="67"/>
      <c r="BX128" s="67"/>
      <c r="BY128" s="67"/>
      <c r="BZ128" s="67"/>
      <c r="CA128" s="67"/>
      <c r="CB128" s="67"/>
      <c r="CC128" s="69">
        <f>SUM(Table25[[#This Row],[Contract Amount FY00]:[Contract Amount FY50]])</f>
        <v>186093</v>
      </c>
      <c r="CD128" s="24"/>
    </row>
    <row r="129" spans="1:82" x14ac:dyDescent="0.25">
      <c r="A129" s="122" t="s">
        <v>1986</v>
      </c>
      <c r="B129" s="122" t="s">
        <v>3183</v>
      </c>
      <c r="C129" s="122" t="s">
        <v>3193</v>
      </c>
      <c r="E129" s="26" t="str">
        <f>IFERROR(IF(VLOOKUP(Table25[[#This Row],[Contract No.]],Table3[#All],3,FALSE)="","No","Yes"),"")</f>
        <v>Yes</v>
      </c>
      <c r="F129" s="26" t="str">
        <f>IFERROR(VLOOKUP(Table25[[#This Row],[Contract No.]],Table3[#All],3,FALSE),"")</f>
        <v>NASPO</v>
      </c>
      <c r="G129" s="26" t="str">
        <f>IFERROR(IF(Table25[[#This Row],[Cooperative Purchase
(Yes/No)]]="Yes","Yes",IF(VLOOKUP(Table25[[#This Row],[Contract No.]],Table3[#All],1,FALSE)=Table25[[#This Row],[Contract No.]],"Yes","No")),"No")</f>
        <v>Yes</v>
      </c>
      <c r="H129" s="51">
        <f>IFERROR(VLOOKUP(Table25[[#This Row],[Contract No.]],Table3[#All],4,FALSE),"")</f>
        <v>45505</v>
      </c>
      <c r="I129" s="56">
        <f>IFERROR(IF(AND(MONTH(Table25[[#This Row],[Contract Start Date]])&gt;6,MONTH(Table25[[#This Row],[Contract Start Date]])&lt;=12),YEAR(Table25[[#This Row],[Contract Start Date]])+1,YEAR(Table25[[#This Row],[Contract Start Date]])),"")</f>
        <v>2025</v>
      </c>
      <c r="J129" s="55">
        <f>Table25[[#This Row],[FY Formula start]]</f>
        <v>2025</v>
      </c>
      <c r="K129" s="59" t="str">
        <f>"FY"&amp;" "&amp;Table25[[#This Row],[Year Start]]</f>
        <v>FY 2025</v>
      </c>
      <c r="L129" s="52">
        <f>IFERROR(VLOOKUP(Table25[[#This Row],[Contract No.]],Table3[#All],5,FALSE),"")</f>
        <v>47330</v>
      </c>
      <c r="M129" s="56">
        <f>IFERROR(IF(Table25[[#This Row],[Contract End Date]]="99/99/9999","No End",IF(AND(MONTH(Table25[[#This Row],[Contract End Date]])&gt;6,MONTH(Table25[[#This Row],[Contract End Date]])&lt;=12),YEAR(Table25[[#This Row],[Contract End Date]])+1,YEAR(Table25[[#This Row],[Contract End Date]]))),"")</f>
        <v>2030</v>
      </c>
      <c r="N129" s="55">
        <f>Table25[[#This Row],[FY Formula end]]</f>
        <v>2030</v>
      </c>
      <c r="O129" s="59" t="str">
        <f>IF(Table25[[#This Row],[Year End]]="No End","No End","FY"&amp;" "&amp;Table25[[#This Row],[Year End]])</f>
        <v>FY 2030</v>
      </c>
      <c r="P129" s="27"/>
      <c r="Q129" s="104">
        <f>_xlfn.IFNA(IF($B129="","",VLOOKUP($B129,'SWC Towers'!$A:$Q,$Q$2,FALSE)),"")</f>
        <v>0.2</v>
      </c>
      <c r="R129" s="106" t="str">
        <f>_xlfn.IFNA(IF($B129="","",VLOOKUP($B129,'SWC Towers'!$A:$Q,$R$2,FALSE)),"")</f>
        <v/>
      </c>
      <c r="S129" s="106">
        <f>_xlfn.IFNA(IF($B129="","",VLOOKUP($B129,'SWC Towers'!$A:$Q,$S$2,FALSE)),"")</f>
        <v>0.2</v>
      </c>
      <c r="T129" s="106" t="str">
        <f>_xlfn.IFNA(IF($B129="","",VLOOKUP($B129,'SWC Towers'!$A:$Q,$T$2,FALSE)),"")</f>
        <v/>
      </c>
      <c r="U129" s="104">
        <f>_xlfn.IFNA(IF($B129="","",VLOOKUP($B129,'SWC Towers'!$A:$Q,$U$2,FALSE)),"")</f>
        <v>0.4</v>
      </c>
      <c r="V129" s="104" t="str">
        <f>_xlfn.IFNA(IF($B129="","",VLOOKUP($B129,'SWC Towers'!$A:$Q,$V$2,FALSE)),"")</f>
        <v/>
      </c>
      <c r="W129" s="104">
        <f>_xlfn.IFNA(IF($B129="","",VLOOKUP($B129,'SWC Towers'!$A:$Q,$W$2,FALSE)),"")</f>
        <v>0.2</v>
      </c>
      <c r="X129" s="104" t="str">
        <f>_xlfn.IFNA(IF($B129="","",VLOOKUP($B129,'SWC Towers'!$A:$Q,$X$2,FALSE)),"")</f>
        <v/>
      </c>
      <c r="Y129" s="104" t="str">
        <f>_xlfn.IFNA(IF($B129="","",VLOOKUP($B129,'SWC Towers'!$A:$Q,$Y$2,FALSE)),"")</f>
        <v/>
      </c>
      <c r="Z129" s="104" t="str">
        <f>_xlfn.IFNA(IF($B129="","",VLOOKUP($B129,'SWC Towers'!$A:$Q,$Z$2,FALSE)),"")</f>
        <v/>
      </c>
      <c r="AA129" s="104" t="str">
        <f>_xlfn.IFNA(IF($B129="","",VLOOKUP($B129,'SWC Towers'!$A:$Q,$AA$2,FALSE)),"")</f>
        <v/>
      </c>
      <c r="AB129" s="104" t="str">
        <f>_xlfn.IFNA(IF($B129="","",VLOOKUP($B129,'SWC Towers'!$A:$Q,$AB$2,FALSE)),"")</f>
        <v/>
      </c>
      <c r="AC129" s="20">
        <f>SUM(Table25[[#This Row],[IT Tower: Application]:[Other/Non-IT ]])</f>
        <v>1</v>
      </c>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v>2247</v>
      </c>
      <c r="BD129" s="67"/>
      <c r="BE129" s="67"/>
      <c r="BF129" s="67"/>
      <c r="BG129" s="67"/>
      <c r="BH129" s="67"/>
      <c r="BI129" s="67"/>
      <c r="BJ129" s="67"/>
      <c r="BK129" s="67"/>
      <c r="BL129" s="67"/>
      <c r="BM129" s="67"/>
      <c r="BN129" s="67"/>
      <c r="BO129" s="67"/>
      <c r="BP129" s="67"/>
      <c r="BQ129" s="67"/>
      <c r="BR129" s="67"/>
      <c r="BS129" s="67"/>
      <c r="BT129" s="67"/>
      <c r="BU129" s="67"/>
      <c r="BV129" s="67"/>
      <c r="BW129" s="67"/>
      <c r="BX129" s="67"/>
      <c r="BY129" s="67"/>
      <c r="BZ129" s="67"/>
      <c r="CA129" s="67"/>
      <c r="CB129" s="67"/>
      <c r="CC129" s="69">
        <f>SUM(Table25[[#This Row],[Contract Amount FY00]:[Contract Amount FY50]])</f>
        <v>2247</v>
      </c>
      <c r="CD129" s="24"/>
    </row>
    <row r="130" spans="1:82" x14ac:dyDescent="0.25">
      <c r="A130" s="122" t="s">
        <v>1941</v>
      </c>
      <c r="B130" s="122" t="s">
        <v>3071</v>
      </c>
      <c r="C130" s="122" t="s">
        <v>753</v>
      </c>
      <c r="E130" s="26" t="str">
        <f>IFERROR(IF(VLOOKUP(Table25[[#This Row],[Contract No.]],Table3[#All],3,FALSE)="","No","Yes"),"")</f>
        <v>Yes</v>
      </c>
      <c r="F130" s="26" t="str">
        <f>IFERROR(VLOOKUP(Table25[[#This Row],[Contract No.]],Table3[#All],3,FALSE),"")</f>
        <v>NASPO</v>
      </c>
      <c r="G130" s="26" t="str">
        <f>IFERROR(IF(Table25[[#This Row],[Cooperative Purchase
(Yes/No)]]="Yes","Yes",IF(VLOOKUP(Table25[[#This Row],[Contract No.]],Table3[#All],1,FALSE)=Table25[[#This Row],[Contract No.]],"Yes","No")),"No")</f>
        <v>Yes</v>
      </c>
      <c r="H130" s="51">
        <f>IFERROR(VLOOKUP(Table25[[#This Row],[Contract No.]],Table3[#All],4,FALSE),"")</f>
        <v>45322</v>
      </c>
      <c r="I130" s="56">
        <f>IFERROR(IF(AND(MONTH(Table25[[#This Row],[Contract Start Date]])&gt;6,MONTH(Table25[[#This Row],[Contract Start Date]])&lt;=12),YEAR(Table25[[#This Row],[Contract Start Date]])+1,YEAR(Table25[[#This Row],[Contract Start Date]])),"")</f>
        <v>2024</v>
      </c>
      <c r="J130" s="55">
        <f>Table25[[#This Row],[FY Formula start]]</f>
        <v>2024</v>
      </c>
      <c r="K130" s="59" t="str">
        <f>"FY"&amp;" "&amp;Table25[[#This Row],[Year Start]]</f>
        <v>FY 2024</v>
      </c>
      <c r="L130" s="52">
        <f>IFERROR(VLOOKUP(Table25[[#This Row],[Contract No.]],Table3[#All],5,FALSE),"")</f>
        <v>46934</v>
      </c>
      <c r="M130" s="56">
        <f>IFERROR(IF(Table25[[#This Row],[Contract End Date]]="99/99/9999","No End",IF(AND(MONTH(Table25[[#This Row],[Contract End Date]])&gt;6,MONTH(Table25[[#This Row],[Contract End Date]])&lt;=12),YEAR(Table25[[#This Row],[Contract End Date]])+1,YEAR(Table25[[#This Row],[Contract End Date]]))),"")</f>
        <v>2028</v>
      </c>
      <c r="N130" s="55">
        <f>Table25[[#This Row],[FY Formula end]]</f>
        <v>2028</v>
      </c>
      <c r="O130" s="59" t="str">
        <f>IF(Table25[[#This Row],[Year End]]="No End","No End","FY"&amp;" "&amp;Table25[[#This Row],[Year End]])</f>
        <v>FY 2028</v>
      </c>
      <c r="P130" s="27"/>
      <c r="Q130" s="104" t="str">
        <f>_xlfn.IFNA(IF($B130="","",VLOOKUP($B130,'SWC Towers'!$A:$Q,$Q$2,FALSE)),"")</f>
        <v/>
      </c>
      <c r="R130" s="106">
        <f>_xlfn.IFNA(IF($B130="","",VLOOKUP($B130,'SWC Towers'!$A:$Q,$R$2,FALSE)),"")</f>
        <v>0.2</v>
      </c>
      <c r="S130" s="106" t="str">
        <f>_xlfn.IFNA(IF($B130="","",VLOOKUP($B130,'SWC Towers'!$A:$Q,$S$2,FALSE)),"")</f>
        <v/>
      </c>
      <c r="T130" s="106" t="str">
        <f>_xlfn.IFNA(IF($B130="","",VLOOKUP($B130,'SWC Towers'!$A:$Q,$T$2,FALSE)),"")</f>
        <v/>
      </c>
      <c r="U130" s="104">
        <f>_xlfn.IFNA(IF($B130="","",VLOOKUP($B130,'SWC Towers'!$A:$Q,$U$2,FALSE)),"")</f>
        <v>0.6</v>
      </c>
      <c r="V130" s="104" t="str">
        <f>_xlfn.IFNA(IF($B130="","",VLOOKUP($B130,'SWC Towers'!$A:$Q,$V$2,FALSE)),"")</f>
        <v/>
      </c>
      <c r="W130" s="104" t="str">
        <f>_xlfn.IFNA(IF($B130="","",VLOOKUP($B130,'SWC Towers'!$A:$Q,$W$2,FALSE)),"")</f>
        <v/>
      </c>
      <c r="X130" s="104" t="str">
        <f>_xlfn.IFNA(IF($B130="","",VLOOKUP($B130,'SWC Towers'!$A:$Q,$X$2,FALSE)),"")</f>
        <v/>
      </c>
      <c r="Y130" s="104" t="str">
        <f>_xlfn.IFNA(IF($B130="","",VLOOKUP($B130,'SWC Towers'!$A:$Q,$Y$2,FALSE)),"")</f>
        <v/>
      </c>
      <c r="Z130" s="104" t="str">
        <f>_xlfn.IFNA(IF($B130="","",VLOOKUP($B130,'SWC Towers'!$A:$Q,$Z$2,FALSE)),"")</f>
        <v/>
      </c>
      <c r="AA130" s="104">
        <f>_xlfn.IFNA(IF($B130="","",VLOOKUP($B130,'SWC Towers'!$A:$Q,$AA$2,FALSE)),"")</f>
        <v>0.2</v>
      </c>
      <c r="AB130" s="104" t="str">
        <f>_xlfn.IFNA(IF($B130="","",VLOOKUP($B130,'SWC Towers'!$A:$Q,$AB$2,FALSE)),"")</f>
        <v/>
      </c>
      <c r="AC130" s="20">
        <f>SUM(Table25[[#This Row],[IT Tower: Application]:[Other/Non-IT ]])</f>
        <v>1</v>
      </c>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v>5960</v>
      </c>
      <c r="BC130" s="67">
        <v>0</v>
      </c>
      <c r="BD130" s="67"/>
      <c r="BE130" s="67"/>
      <c r="BF130" s="67"/>
      <c r="BG130" s="67"/>
      <c r="BH130" s="67"/>
      <c r="BI130" s="67"/>
      <c r="BJ130" s="67"/>
      <c r="BK130" s="67"/>
      <c r="BL130" s="67"/>
      <c r="BM130" s="67"/>
      <c r="BN130" s="67"/>
      <c r="BO130" s="67"/>
      <c r="BP130" s="67"/>
      <c r="BQ130" s="67"/>
      <c r="BR130" s="67"/>
      <c r="BS130" s="67"/>
      <c r="BT130" s="67"/>
      <c r="BU130" s="67"/>
      <c r="BV130" s="67"/>
      <c r="BW130" s="67"/>
      <c r="BX130" s="67"/>
      <c r="BY130" s="67"/>
      <c r="BZ130" s="67"/>
      <c r="CA130" s="67"/>
      <c r="CB130" s="67"/>
      <c r="CC130" s="69">
        <f>SUM(Table25[[#This Row],[Contract Amount FY00]:[Contract Amount FY50]])</f>
        <v>5960</v>
      </c>
      <c r="CD130" s="24"/>
    </row>
    <row r="131" spans="1:82" x14ac:dyDescent="0.25">
      <c r="A131" s="122" t="s">
        <v>1941</v>
      </c>
      <c r="B131" s="122" t="s">
        <v>2245</v>
      </c>
      <c r="C131" s="122" t="s">
        <v>3131</v>
      </c>
      <c r="E131" s="26" t="str">
        <f>IFERROR(IF(VLOOKUP(Table25[[#This Row],[Contract No.]],Table3[#All],3,FALSE)="","No","Yes"),"")</f>
        <v>No</v>
      </c>
      <c r="F131" s="26" t="str">
        <f>IFERROR(VLOOKUP(Table25[[#This Row],[Contract No.]],Table3[#All],3,FALSE),"")</f>
        <v/>
      </c>
      <c r="G131" s="26" t="str">
        <f>IFERROR(IF(Table25[[#This Row],[Cooperative Purchase
(Yes/No)]]="Yes","Yes",IF(VLOOKUP(Table25[[#This Row],[Contract No.]],Table3[#All],1,FALSE)=Table25[[#This Row],[Contract No.]],"Yes","No")),"No")</f>
        <v>Yes</v>
      </c>
      <c r="H131" s="51">
        <f>IFERROR(VLOOKUP(Table25[[#This Row],[Contract No.]],Table3[#All],4,FALSE),"")</f>
        <v>43952</v>
      </c>
      <c r="I131" s="56">
        <f>IFERROR(IF(AND(MONTH(Table25[[#This Row],[Contract Start Date]])&gt;6,MONTH(Table25[[#This Row],[Contract Start Date]])&lt;=12),YEAR(Table25[[#This Row],[Contract Start Date]])+1,YEAR(Table25[[#This Row],[Contract Start Date]])),"")</f>
        <v>2020</v>
      </c>
      <c r="J131" s="55">
        <f>Table25[[#This Row],[FY Formula start]]</f>
        <v>2020</v>
      </c>
      <c r="K131" s="59" t="str">
        <f>"FY"&amp;" "&amp;Table25[[#This Row],[Year Start]]</f>
        <v>FY 2020</v>
      </c>
      <c r="L131" s="52">
        <f>IFERROR(VLOOKUP(Table25[[#This Row],[Contract No.]],Table3[#All],5,FALSE),"")</f>
        <v>46203</v>
      </c>
      <c r="M131" s="56">
        <f>IFERROR(IF(Table25[[#This Row],[Contract End Date]]="99/99/9999","No End",IF(AND(MONTH(Table25[[#This Row],[Contract End Date]])&gt;6,MONTH(Table25[[#This Row],[Contract End Date]])&lt;=12),YEAR(Table25[[#This Row],[Contract End Date]])+1,YEAR(Table25[[#This Row],[Contract End Date]]))),"")</f>
        <v>2026</v>
      </c>
      <c r="N131" s="55">
        <f>Table25[[#This Row],[FY Formula end]]</f>
        <v>2026</v>
      </c>
      <c r="O131" s="59" t="str">
        <f>IF(Table25[[#This Row],[Year End]]="No End","No End","FY"&amp;" "&amp;Table25[[#This Row],[Year End]])</f>
        <v>FY 2026</v>
      </c>
      <c r="P131" s="27"/>
      <c r="Q131" s="104" t="str">
        <f>_xlfn.IFNA(IF($B131="","",VLOOKUP($B131,'SWC Towers'!$A:$Q,$Q$2,FALSE)),"")</f>
        <v/>
      </c>
      <c r="R131" s="106" t="str">
        <f>_xlfn.IFNA(IF($B131="","",VLOOKUP($B131,'SWC Towers'!$A:$Q,$R$2,FALSE)),"")</f>
        <v/>
      </c>
      <c r="S131" s="106" t="str">
        <f>_xlfn.IFNA(IF($B131="","",VLOOKUP($B131,'SWC Towers'!$A:$Q,$S$2,FALSE)),"")</f>
        <v/>
      </c>
      <c r="T131" s="106" t="str">
        <f>_xlfn.IFNA(IF($B131="","",VLOOKUP($B131,'SWC Towers'!$A:$Q,$T$2,FALSE)),"")</f>
        <v/>
      </c>
      <c r="U131" s="104">
        <f>_xlfn.IFNA(IF($B131="","",VLOOKUP($B131,'SWC Towers'!$A:$Q,$U$2,FALSE)),"")</f>
        <v>0.1</v>
      </c>
      <c r="V131" s="104" t="str">
        <f>_xlfn.IFNA(IF($B131="","",VLOOKUP($B131,'SWC Towers'!$A:$Q,$V$2,FALSE)),"")</f>
        <v/>
      </c>
      <c r="W131" s="104" t="str">
        <f>_xlfn.IFNA(IF($B131="","",VLOOKUP($B131,'SWC Towers'!$A:$Q,$W$2,FALSE)),"")</f>
        <v/>
      </c>
      <c r="X131" s="104" t="str">
        <f>_xlfn.IFNA(IF($B131="","",VLOOKUP($B131,'SWC Towers'!$A:$Q,$X$2,FALSE)),"")</f>
        <v/>
      </c>
      <c r="Y131" s="104" t="str">
        <f>_xlfn.IFNA(IF($B131="","",VLOOKUP($B131,'SWC Towers'!$A:$Q,$Y$2,FALSE)),"")</f>
        <v/>
      </c>
      <c r="Z131" s="104" t="str">
        <f>_xlfn.IFNA(IF($B131="","",VLOOKUP($B131,'SWC Towers'!$A:$Q,$Z$2,FALSE)),"")</f>
        <v/>
      </c>
      <c r="AA131" s="104" t="str">
        <f>_xlfn.IFNA(IF($B131="","",VLOOKUP($B131,'SWC Towers'!$A:$Q,$AA$2,FALSE)),"")</f>
        <v/>
      </c>
      <c r="AB131" s="104">
        <f>_xlfn.IFNA(IF($B131="","",VLOOKUP($B131,'SWC Towers'!$A:$Q,$AB$2,FALSE)),"")</f>
        <v>0.9</v>
      </c>
      <c r="AC131" s="20">
        <f>SUM(Table25[[#This Row],[IT Tower: Application]:[Other/Non-IT ]])</f>
        <v>1</v>
      </c>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v>1005</v>
      </c>
      <c r="BB131" s="67">
        <v>1242</v>
      </c>
      <c r="BC131" s="67">
        <v>151</v>
      </c>
      <c r="BD131" s="67"/>
      <c r="BE131" s="67"/>
      <c r="BF131" s="67"/>
      <c r="BG131" s="67"/>
      <c r="BH131" s="67"/>
      <c r="BI131" s="67"/>
      <c r="BJ131" s="67"/>
      <c r="BK131" s="67"/>
      <c r="BL131" s="67"/>
      <c r="BM131" s="67"/>
      <c r="BN131" s="67"/>
      <c r="BO131" s="67"/>
      <c r="BP131" s="67"/>
      <c r="BQ131" s="67"/>
      <c r="BR131" s="67"/>
      <c r="BS131" s="67"/>
      <c r="BT131" s="67"/>
      <c r="BU131" s="67"/>
      <c r="BV131" s="67"/>
      <c r="BW131" s="67"/>
      <c r="BX131" s="67"/>
      <c r="BY131" s="67"/>
      <c r="BZ131" s="67"/>
      <c r="CA131" s="67"/>
      <c r="CB131" s="67"/>
      <c r="CC131" s="69">
        <f>SUM(Table25[[#This Row],[Contract Amount FY00]:[Contract Amount FY50]])</f>
        <v>2398</v>
      </c>
      <c r="CD131" s="24"/>
    </row>
    <row r="132" spans="1:82" x14ac:dyDescent="0.25">
      <c r="A132" s="122" t="s">
        <v>1941</v>
      </c>
      <c r="B132" s="122" t="s">
        <v>2245</v>
      </c>
      <c r="C132" s="122" t="s">
        <v>3192</v>
      </c>
      <c r="E132" s="26" t="str">
        <f>IFERROR(IF(VLOOKUP(Table25[[#This Row],[Contract No.]],Table3[#All],3,FALSE)="","No","Yes"),"")</f>
        <v>No</v>
      </c>
      <c r="F132" s="26" t="str">
        <f>IFERROR(VLOOKUP(Table25[[#This Row],[Contract No.]],Table3[#All],3,FALSE),"")</f>
        <v/>
      </c>
      <c r="G132" s="26" t="str">
        <f>IFERROR(IF(Table25[[#This Row],[Cooperative Purchase
(Yes/No)]]="Yes","Yes",IF(VLOOKUP(Table25[[#This Row],[Contract No.]],Table3[#All],1,FALSE)=Table25[[#This Row],[Contract No.]],"Yes","No")),"No")</f>
        <v>Yes</v>
      </c>
      <c r="H132" s="51">
        <f>IFERROR(VLOOKUP(Table25[[#This Row],[Contract No.]],Table3[#All],4,FALSE),"")</f>
        <v>43952</v>
      </c>
      <c r="I132" s="56">
        <f>IFERROR(IF(AND(MONTH(Table25[[#This Row],[Contract Start Date]])&gt;6,MONTH(Table25[[#This Row],[Contract Start Date]])&lt;=12),YEAR(Table25[[#This Row],[Contract Start Date]])+1,YEAR(Table25[[#This Row],[Contract Start Date]])),"")</f>
        <v>2020</v>
      </c>
      <c r="J132" s="55">
        <f>Table25[[#This Row],[FY Formula start]]</f>
        <v>2020</v>
      </c>
      <c r="K132" s="59" t="str">
        <f>"FY"&amp;" "&amp;Table25[[#This Row],[Year Start]]</f>
        <v>FY 2020</v>
      </c>
      <c r="L132" s="52">
        <f>IFERROR(VLOOKUP(Table25[[#This Row],[Contract No.]],Table3[#All],5,FALSE),"")</f>
        <v>46203</v>
      </c>
      <c r="M132" s="56">
        <f>IFERROR(IF(Table25[[#This Row],[Contract End Date]]="99/99/9999","No End",IF(AND(MONTH(Table25[[#This Row],[Contract End Date]])&gt;6,MONTH(Table25[[#This Row],[Contract End Date]])&lt;=12),YEAR(Table25[[#This Row],[Contract End Date]])+1,YEAR(Table25[[#This Row],[Contract End Date]]))),"")</f>
        <v>2026</v>
      </c>
      <c r="N132" s="55">
        <f>Table25[[#This Row],[FY Formula end]]</f>
        <v>2026</v>
      </c>
      <c r="O132" s="59" t="str">
        <f>IF(Table25[[#This Row],[Year End]]="No End","No End","FY"&amp;" "&amp;Table25[[#This Row],[Year End]])</f>
        <v>FY 2026</v>
      </c>
      <c r="P132" s="27"/>
      <c r="Q132" s="104" t="str">
        <f>_xlfn.IFNA(IF($B132="","",VLOOKUP($B132,'SWC Towers'!$A:$Q,$Q$2,FALSE)),"")</f>
        <v/>
      </c>
      <c r="R132" s="106" t="str">
        <f>_xlfn.IFNA(IF($B132="","",VLOOKUP($B132,'SWC Towers'!$A:$Q,$R$2,FALSE)),"")</f>
        <v/>
      </c>
      <c r="S132" s="106" t="str">
        <f>_xlfn.IFNA(IF($B132="","",VLOOKUP($B132,'SWC Towers'!$A:$Q,$S$2,FALSE)),"")</f>
        <v/>
      </c>
      <c r="T132" s="106" t="str">
        <f>_xlfn.IFNA(IF($B132="","",VLOOKUP($B132,'SWC Towers'!$A:$Q,$T$2,FALSE)),"")</f>
        <v/>
      </c>
      <c r="U132" s="104">
        <f>_xlfn.IFNA(IF($B132="","",VLOOKUP($B132,'SWC Towers'!$A:$Q,$U$2,FALSE)),"")</f>
        <v>0.1</v>
      </c>
      <c r="V132" s="104" t="str">
        <f>_xlfn.IFNA(IF($B132="","",VLOOKUP($B132,'SWC Towers'!$A:$Q,$V$2,FALSE)),"")</f>
        <v/>
      </c>
      <c r="W132" s="104" t="str">
        <f>_xlfn.IFNA(IF($B132="","",VLOOKUP($B132,'SWC Towers'!$A:$Q,$W$2,FALSE)),"")</f>
        <v/>
      </c>
      <c r="X132" s="104" t="str">
        <f>_xlfn.IFNA(IF($B132="","",VLOOKUP($B132,'SWC Towers'!$A:$Q,$X$2,FALSE)),"")</f>
        <v/>
      </c>
      <c r="Y132" s="104" t="str">
        <f>_xlfn.IFNA(IF($B132="","",VLOOKUP($B132,'SWC Towers'!$A:$Q,$Y$2,FALSE)),"")</f>
        <v/>
      </c>
      <c r="Z132" s="104" t="str">
        <f>_xlfn.IFNA(IF($B132="","",VLOOKUP($B132,'SWC Towers'!$A:$Q,$Z$2,FALSE)),"")</f>
        <v/>
      </c>
      <c r="AA132" s="104" t="str">
        <f>_xlfn.IFNA(IF($B132="","",VLOOKUP($B132,'SWC Towers'!$A:$Q,$AA$2,FALSE)),"")</f>
        <v/>
      </c>
      <c r="AB132" s="104">
        <f>_xlfn.IFNA(IF($B132="","",VLOOKUP($B132,'SWC Towers'!$A:$Q,$AB$2,FALSE)),"")</f>
        <v>0.9</v>
      </c>
      <c r="AC132" s="20">
        <f>SUM(Table25[[#This Row],[IT Tower: Application]:[Other/Non-IT ]])</f>
        <v>1</v>
      </c>
      <c r="AD132" s="67"/>
      <c r="AE132" s="67"/>
      <c r="AF132" s="67"/>
      <c r="AG132" s="67"/>
      <c r="AH132" s="67"/>
      <c r="AI132" s="67"/>
      <c r="AJ132" s="67"/>
      <c r="AK132" s="67"/>
      <c r="AL132" s="67"/>
      <c r="AM132" s="67"/>
      <c r="AN132" s="67"/>
      <c r="AO132" s="67"/>
      <c r="AP132" s="67"/>
      <c r="AQ132" s="67"/>
      <c r="AR132" s="67"/>
      <c r="AS132" s="67"/>
      <c r="AT132" s="67"/>
      <c r="AU132" s="67"/>
      <c r="AV132" s="67"/>
      <c r="AW132" s="67"/>
      <c r="AX132" s="67">
        <v>547</v>
      </c>
      <c r="AY132" s="67">
        <v>429</v>
      </c>
      <c r="AZ132" s="67">
        <v>1201</v>
      </c>
      <c r="BA132" s="67">
        <v>0</v>
      </c>
      <c r="BB132" s="67"/>
      <c r="BC132" s="67"/>
      <c r="BD132" s="67"/>
      <c r="BE132" s="67"/>
      <c r="BF132" s="67"/>
      <c r="BG132" s="67"/>
      <c r="BH132" s="67"/>
      <c r="BI132" s="67"/>
      <c r="BJ132" s="67"/>
      <c r="BK132" s="67"/>
      <c r="BL132" s="67"/>
      <c r="BM132" s="67"/>
      <c r="BN132" s="67"/>
      <c r="BO132" s="67"/>
      <c r="BP132" s="67"/>
      <c r="BQ132" s="67"/>
      <c r="BR132" s="67"/>
      <c r="BS132" s="67"/>
      <c r="BT132" s="67"/>
      <c r="BU132" s="67"/>
      <c r="BV132" s="67"/>
      <c r="BW132" s="67"/>
      <c r="BX132" s="67"/>
      <c r="BY132" s="67"/>
      <c r="BZ132" s="67"/>
      <c r="CA132" s="67"/>
      <c r="CB132" s="67"/>
      <c r="CC132" s="69">
        <f>SUM(Table25[[#This Row],[Contract Amount FY00]:[Contract Amount FY50]])</f>
        <v>2177</v>
      </c>
      <c r="CD132" s="24"/>
    </row>
    <row r="133" spans="1:82" x14ac:dyDescent="0.25">
      <c r="A133" s="122" t="s">
        <v>1941</v>
      </c>
      <c r="B133" s="122" t="s">
        <v>2245</v>
      </c>
      <c r="C133" s="122" t="s">
        <v>2273</v>
      </c>
      <c r="E133" s="26" t="str">
        <f>IFERROR(IF(VLOOKUP(Table25[[#This Row],[Contract No.]],Table3[#All],3,FALSE)="","No","Yes"),"")</f>
        <v>No</v>
      </c>
      <c r="F133" s="26" t="str">
        <f>IFERROR(VLOOKUP(Table25[[#This Row],[Contract No.]],Table3[#All],3,FALSE),"")</f>
        <v/>
      </c>
      <c r="G133" s="26" t="str">
        <f>IFERROR(IF(Table25[[#This Row],[Cooperative Purchase
(Yes/No)]]="Yes","Yes",IF(VLOOKUP(Table25[[#This Row],[Contract No.]],Table3[#All],1,FALSE)=Table25[[#This Row],[Contract No.]],"Yes","No")),"No")</f>
        <v>Yes</v>
      </c>
      <c r="H133" s="51">
        <f>IFERROR(VLOOKUP(Table25[[#This Row],[Contract No.]],Table3[#All],4,FALSE),"")</f>
        <v>43952</v>
      </c>
      <c r="I133" s="56">
        <f>IFERROR(IF(AND(MONTH(Table25[[#This Row],[Contract Start Date]])&gt;6,MONTH(Table25[[#This Row],[Contract Start Date]])&lt;=12),YEAR(Table25[[#This Row],[Contract Start Date]])+1,YEAR(Table25[[#This Row],[Contract Start Date]])),"")</f>
        <v>2020</v>
      </c>
      <c r="J133" s="55">
        <f>Table25[[#This Row],[FY Formula start]]</f>
        <v>2020</v>
      </c>
      <c r="K133" s="59" t="str">
        <f>"FY"&amp;" "&amp;Table25[[#This Row],[Year Start]]</f>
        <v>FY 2020</v>
      </c>
      <c r="L133" s="52">
        <f>IFERROR(VLOOKUP(Table25[[#This Row],[Contract No.]],Table3[#All],5,FALSE),"")</f>
        <v>46203</v>
      </c>
      <c r="M133" s="56">
        <f>IFERROR(IF(Table25[[#This Row],[Contract End Date]]="99/99/9999","No End",IF(AND(MONTH(Table25[[#This Row],[Contract End Date]])&gt;6,MONTH(Table25[[#This Row],[Contract End Date]])&lt;=12),YEAR(Table25[[#This Row],[Contract End Date]])+1,YEAR(Table25[[#This Row],[Contract End Date]]))),"")</f>
        <v>2026</v>
      </c>
      <c r="N133" s="55">
        <f>Table25[[#This Row],[FY Formula end]]</f>
        <v>2026</v>
      </c>
      <c r="O133" s="59" t="str">
        <f>IF(Table25[[#This Row],[Year End]]="No End","No End","FY"&amp;" "&amp;Table25[[#This Row],[Year End]])</f>
        <v>FY 2026</v>
      </c>
      <c r="P133" s="27"/>
      <c r="Q133" s="104" t="str">
        <f>_xlfn.IFNA(IF($B133="","",VLOOKUP($B133,'SWC Towers'!$A:$Q,$Q$2,FALSE)),"")</f>
        <v/>
      </c>
      <c r="R133" s="106" t="str">
        <f>_xlfn.IFNA(IF($B133="","",VLOOKUP($B133,'SWC Towers'!$A:$Q,$R$2,FALSE)),"")</f>
        <v/>
      </c>
      <c r="S133" s="106" t="str">
        <f>_xlfn.IFNA(IF($B133="","",VLOOKUP($B133,'SWC Towers'!$A:$Q,$S$2,FALSE)),"")</f>
        <v/>
      </c>
      <c r="T133" s="106" t="str">
        <f>_xlfn.IFNA(IF($B133="","",VLOOKUP($B133,'SWC Towers'!$A:$Q,$T$2,FALSE)),"")</f>
        <v/>
      </c>
      <c r="U133" s="104">
        <f>_xlfn.IFNA(IF($B133="","",VLOOKUP($B133,'SWC Towers'!$A:$Q,$U$2,FALSE)),"")</f>
        <v>0.1</v>
      </c>
      <c r="V133" s="104" t="str">
        <f>_xlfn.IFNA(IF($B133="","",VLOOKUP($B133,'SWC Towers'!$A:$Q,$V$2,FALSE)),"")</f>
        <v/>
      </c>
      <c r="W133" s="104" t="str">
        <f>_xlfn.IFNA(IF($B133="","",VLOOKUP($B133,'SWC Towers'!$A:$Q,$W$2,FALSE)),"")</f>
        <v/>
      </c>
      <c r="X133" s="104" t="str">
        <f>_xlfn.IFNA(IF($B133="","",VLOOKUP($B133,'SWC Towers'!$A:$Q,$X$2,FALSE)),"")</f>
        <v/>
      </c>
      <c r="Y133" s="104" t="str">
        <f>_xlfn.IFNA(IF($B133="","",VLOOKUP($B133,'SWC Towers'!$A:$Q,$Y$2,FALSE)),"")</f>
        <v/>
      </c>
      <c r="Z133" s="104" t="str">
        <f>_xlfn.IFNA(IF($B133="","",VLOOKUP($B133,'SWC Towers'!$A:$Q,$Z$2,FALSE)),"")</f>
        <v/>
      </c>
      <c r="AA133" s="104" t="str">
        <f>_xlfn.IFNA(IF($B133="","",VLOOKUP($B133,'SWC Towers'!$A:$Q,$AA$2,FALSE)),"")</f>
        <v/>
      </c>
      <c r="AB133" s="104">
        <f>_xlfn.IFNA(IF($B133="","",VLOOKUP($B133,'SWC Towers'!$A:$Q,$AB$2,FALSE)),"")</f>
        <v>0.9</v>
      </c>
      <c r="AC133" s="20">
        <f>SUM(Table25[[#This Row],[IT Tower: Application]:[Other/Non-IT ]])</f>
        <v>1</v>
      </c>
      <c r="AD133" s="67"/>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v>0</v>
      </c>
      <c r="BC133" s="67">
        <v>169</v>
      </c>
      <c r="BD133" s="67"/>
      <c r="BE133" s="67"/>
      <c r="BF133" s="67"/>
      <c r="BG133" s="67"/>
      <c r="BH133" s="67"/>
      <c r="BI133" s="67"/>
      <c r="BJ133" s="67"/>
      <c r="BK133" s="67"/>
      <c r="BL133" s="67"/>
      <c r="BM133" s="67"/>
      <c r="BN133" s="67"/>
      <c r="BO133" s="67"/>
      <c r="BP133" s="67"/>
      <c r="BQ133" s="67"/>
      <c r="BR133" s="67"/>
      <c r="BS133" s="67"/>
      <c r="BT133" s="67"/>
      <c r="BU133" s="67"/>
      <c r="BV133" s="67"/>
      <c r="BW133" s="67"/>
      <c r="BX133" s="67"/>
      <c r="BY133" s="67"/>
      <c r="BZ133" s="67"/>
      <c r="CA133" s="67"/>
      <c r="CB133" s="67"/>
      <c r="CC133" s="69">
        <f>SUM(Table25[[#This Row],[Contract Amount FY00]:[Contract Amount FY50]])</f>
        <v>169</v>
      </c>
      <c r="CD133" s="24"/>
    </row>
    <row r="134" spans="1:82" x14ac:dyDescent="0.25">
      <c r="A134" s="122" t="s">
        <v>1941</v>
      </c>
      <c r="B134" s="122" t="s">
        <v>286</v>
      </c>
      <c r="C134" s="122" t="s">
        <v>3196</v>
      </c>
      <c r="E134" s="26" t="str">
        <f>IFERROR(IF(VLOOKUP(Table25[[#This Row],[Contract No.]],Table3[#All],3,FALSE)="","No","Yes"),"")</f>
        <v>No</v>
      </c>
      <c r="F134" s="26" t="str">
        <f>IFERROR(VLOOKUP(Table25[[#This Row],[Contract No.]],Table3[#All],3,FALSE),"")</f>
        <v/>
      </c>
      <c r="G134" s="26" t="str">
        <f>IFERROR(IF(Table25[[#This Row],[Cooperative Purchase
(Yes/No)]]="Yes","Yes",IF(VLOOKUP(Table25[[#This Row],[Contract No.]],Table3[#All],1,FALSE)=Table25[[#This Row],[Contract No.]],"Yes","No")),"No")</f>
        <v>Yes</v>
      </c>
      <c r="H134" s="51">
        <f>IFERROR(VLOOKUP(Table25[[#This Row],[Contract No.]],Table3[#All],4,FALSE),"")</f>
        <v>42401</v>
      </c>
      <c r="I134" s="56">
        <f>IFERROR(IF(AND(MONTH(Table25[[#This Row],[Contract Start Date]])&gt;6,MONTH(Table25[[#This Row],[Contract Start Date]])&lt;=12),YEAR(Table25[[#This Row],[Contract Start Date]])+1,YEAR(Table25[[#This Row],[Contract Start Date]])),"")</f>
        <v>2016</v>
      </c>
      <c r="J134" s="55">
        <f>Table25[[#This Row],[FY Formula start]]</f>
        <v>2016</v>
      </c>
      <c r="K134" s="59" t="str">
        <f>"FY"&amp;" "&amp;Table25[[#This Row],[Year Start]]</f>
        <v>FY 2016</v>
      </c>
      <c r="L134" s="52">
        <f>IFERROR(VLOOKUP(Table25[[#This Row],[Contract No.]],Table3[#All],5,FALSE),"")</f>
        <v>72717</v>
      </c>
      <c r="M134" s="56">
        <f>IFERROR(IF(Table25[[#This Row],[Contract End Date]]="99/99/9999","No End",IF(AND(MONTH(Table25[[#This Row],[Contract End Date]])&gt;6,MONTH(Table25[[#This Row],[Contract End Date]])&lt;=12),YEAR(Table25[[#This Row],[Contract End Date]])+1,YEAR(Table25[[#This Row],[Contract End Date]]))),"")</f>
        <v>2099</v>
      </c>
      <c r="N134" s="55">
        <f>Table25[[#This Row],[FY Formula end]]</f>
        <v>2099</v>
      </c>
      <c r="O134" s="59" t="str">
        <f>IF(Table25[[#This Row],[Year End]]="No End","No End","FY"&amp;" "&amp;Table25[[#This Row],[Year End]])</f>
        <v>FY 2099</v>
      </c>
      <c r="P134" s="27"/>
      <c r="Q134" s="104">
        <f>_xlfn.IFNA(IF($B134="","",VLOOKUP($B134,'SWC Towers'!$A:$Q,$Q$2,FALSE)),"")</f>
        <v>0.5</v>
      </c>
      <c r="R134" s="106" t="str">
        <f>_xlfn.IFNA(IF($B134="","",VLOOKUP($B134,'SWC Towers'!$A:$Q,$R$2,FALSE)),"")</f>
        <v/>
      </c>
      <c r="S134" s="106" t="str">
        <f>_xlfn.IFNA(IF($B134="","",VLOOKUP($B134,'SWC Towers'!$A:$Q,$S$2,FALSE)),"")</f>
        <v/>
      </c>
      <c r="T134" s="106">
        <f>_xlfn.IFNA(IF($B134="","",VLOOKUP($B134,'SWC Towers'!$A:$Q,$T$2,FALSE)),"")</f>
        <v>0.5</v>
      </c>
      <c r="U134" s="104" t="str">
        <f>_xlfn.IFNA(IF($B134="","",VLOOKUP($B134,'SWC Towers'!$A:$Q,$U$2,FALSE)),"")</f>
        <v/>
      </c>
      <c r="V134" s="104" t="str">
        <f>_xlfn.IFNA(IF($B134="","",VLOOKUP($B134,'SWC Towers'!$A:$Q,$V$2,FALSE)),"")</f>
        <v/>
      </c>
      <c r="W134" s="104" t="str">
        <f>_xlfn.IFNA(IF($B134="","",VLOOKUP($B134,'SWC Towers'!$A:$Q,$W$2,FALSE)),"")</f>
        <v/>
      </c>
      <c r="X134" s="104" t="str">
        <f>_xlfn.IFNA(IF($B134="","",VLOOKUP($B134,'SWC Towers'!$A:$Q,$X$2,FALSE)),"")</f>
        <v/>
      </c>
      <c r="Y134" s="104" t="str">
        <f>_xlfn.IFNA(IF($B134="","",VLOOKUP($B134,'SWC Towers'!$A:$Q,$Y$2,FALSE)),"")</f>
        <v/>
      </c>
      <c r="Z134" s="104" t="str">
        <f>_xlfn.IFNA(IF($B134="","",VLOOKUP($B134,'SWC Towers'!$A:$Q,$Z$2,FALSE)),"")</f>
        <v/>
      </c>
      <c r="AA134" s="104" t="str">
        <f>_xlfn.IFNA(IF($B134="","",VLOOKUP($B134,'SWC Towers'!$A:$Q,$AA$2,FALSE)),"")</f>
        <v/>
      </c>
      <c r="AB134" s="104" t="str">
        <f>_xlfn.IFNA(IF($B134="","",VLOOKUP($B134,'SWC Towers'!$A:$Q,$AB$2,FALSE)),"")</f>
        <v/>
      </c>
      <c r="AC134" s="20">
        <f>SUM(Table25[[#This Row],[IT Tower: Application]:[Other/Non-IT ]])</f>
        <v>1</v>
      </c>
      <c r="AD134" s="67"/>
      <c r="AE134" s="67"/>
      <c r="AF134" s="67"/>
      <c r="AG134" s="67"/>
      <c r="AH134" s="67"/>
      <c r="AI134" s="67"/>
      <c r="AJ134" s="67"/>
      <c r="AK134" s="67"/>
      <c r="AL134" s="67"/>
      <c r="AM134" s="67"/>
      <c r="AN134" s="67"/>
      <c r="AO134" s="67"/>
      <c r="AP134" s="67"/>
      <c r="AQ134" s="67"/>
      <c r="AR134" s="67"/>
      <c r="AS134" s="67"/>
      <c r="AT134" s="67">
        <v>0</v>
      </c>
      <c r="AU134" s="67">
        <v>66813</v>
      </c>
      <c r="AV134" s="67">
        <v>8480</v>
      </c>
      <c r="AW134" s="67">
        <v>32650</v>
      </c>
      <c r="AX134" s="67">
        <v>14703</v>
      </c>
      <c r="AY134" s="67">
        <v>5285</v>
      </c>
      <c r="AZ134" s="67">
        <v>0</v>
      </c>
      <c r="BA134" s="67"/>
      <c r="BB134" s="67"/>
      <c r="BC134" s="67"/>
      <c r="BD134" s="67"/>
      <c r="BE134" s="67"/>
      <c r="BF134" s="67"/>
      <c r="BG134" s="67"/>
      <c r="BH134" s="67"/>
      <c r="BI134" s="67"/>
      <c r="BJ134" s="67"/>
      <c r="BK134" s="67"/>
      <c r="BL134" s="67"/>
      <c r="BM134" s="67"/>
      <c r="BN134" s="67"/>
      <c r="BO134" s="67"/>
      <c r="BP134" s="67"/>
      <c r="BQ134" s="67"/>
      <c r="BR134" s="67"/>
      <c r="BS134" s="67"/>
      <c r="BT134" s="67"/>
      <c r="BU134" s="67"/>
      <c r="BV134" s="67"/>
      <c r="BW134" s="67"/>
      <c r="BX134" s="67"/>
      <c r="BY134" s="67"/>
      <c r="BZ134" s="67"/>
      <c r="CA134" s="67"/>
      <c r="CB134" s="67"/>
      <c r="CC134" s="69">
        <f>SUM(Table25[[#This Row],[Contract Amount FY00]:[Contract Amount FY50]])</f>
        <v>127931</v>
      </c>
      <c r="CD134" s="24"/>
    </row>
    <row r="135" spans="1:82" x14ac:dyDescent="0.25">
      <c r="A135" s="122" t="s">
        <v>1941</v>
      </c>
      <c r="B135" s="122" t="s">
        <v>3013</v>
      </c>
      <c r="C135" s="122" t="s">
        <v>279</v>
      </c>
      <c r="E135" s="26" t="str">
        <f>IFERROR(IF(VLOOKUP(Table25[[#This Row],[Contract No.]],Table3[#All],3,FALSE)="","No","Yes"),"")</f>
        <v>Yes</v>
      </c>
      <c r="F135" s="26" t="str">
        <f>IFERROR(VLOOKUP(Table25[[#This Row],[Contract No.]],Table3[#All],3,FALSE),"")</f>
        <v>NASPO</v>
      </c>
      <c r="G135" s="26" t="str">
        <f>IFERROR(IF(Table25[[#This Row],[Cooperative Purchase
(Yes/No)]]="Yes","Yes",IF(VLOOKUP(Table25[[#This Row],[Contract No.]],Table3[#All],1,FALSE)=Table25[[#This Row],[Contract No.]],"Yes","No")),"No")</f>
        <v>Yes</v>
      </c>
      <c r="H135" s="51">
        <f>IFERROR(VLOOKUP(Table25[[#This Row],[Contract No.]],Table3[#All],4,FALSE),"")</f>
        <v>44926</v>
      </c>
      <c r="I135" s="56">
        <f>IFERROR(IF(AND(MONTH(Table25[[#This Row],[Contract Start Date]])&gt;6,MONTH(Table25[[#This Row],[Contract Start Date]])&lt;=12),YEAR(Table25[[#This Row],[Contract Start Date]])+1,YEAR(Table25[[#This Row],[Contract Start Date]])),"")</f>
        <v>2023</v>
      </c>
      <c r="J135" s="55">
        <f>Table25[[#This Row],[FY Formula start]]</f>
        <v>2023</v>
      </c>
      <c r="K135" s="59" t="str">
        <f>"FY"&amp;" "&amp;Table25[[#This Row],[Year Start]]</f>
        <v>FY 2023</v>
      </c>
      <c r="L135" s="52">
        <f>IFERROR(VLOOKUP(Table25[[#This Row],[Contract No.]],Table3[#All],5,FALSE),"")</f>
        <v>46501</v>
      </c>
      <c r="M135" s="56">
        <f>IFERROR(IF(Table25[[#This Row],[Contract End Date]]="99/99/9999","No End",IF(AND(MONTH(Table25[[#This Row],[Contract End Date]])&gt;6,MONTH(Table25[[#This Row],[Contract End Date]])&lt;=12),YEAR(Table25[[#This Row],[Contract End Date]])+1,YEAR(Table25[[#This Row],[Contract End Date]]))),"")</f>
        <v>2027</v>
      </c>
      <c r="N135" s="55">
        <f>Table25[[#This Row],[FY Formula end]]</f>
        <v>2027</v>
      </c>
      <c r="O135" s="59" t="str">
        <f>IF(Table25[[#This Row],[Year End]]="No End","No End","FY"&amp;" "&amp;Table25[[#This Row],[Year End]])</f>
        <v>FY 2027</v>
      </c>
      <c r="P135" s="27"/>
      <c r="Q135" s="104">
        <f>_xlfn.IFNA(IF($B135="","",VLOOKUP($B135,'SWC Towers'!$A:$Q,$Q$2,FALSE)),"")</f>
        <v>0.3</v>
      </c>
      <c r="R135" s="106" t="str">
        <f>_xlfn.IFNA(IF($B135="","",VLOOKUP($B135,'SWC Towers'!$A:$Q,$R$2,FALSE)),"")</f>
        <v/>
      </c>
      <c r="S135" s="106">
        <f>_xlfn.IFNA(IF($B135="","",VLOOKUP($B135,'SWC Towers'!$A:$Q,$S$2,FALSE)),"")</f>
        <v>0.1</v>
      </c>
      <c r="T135" s="106" t="str">
        <f>_xlfn.IFNA(IF($B135="","",VLOOKUP($B135,'SWC Towers'!$A:$Q,$T$2,FALSE)),"")</f>
        <v/>
      </c>
      <c r="U135" s="104">
        <f>_xlfn.IFNA(IF($B135="","",VLOOKUP($B135,'SWC Towers'!$A:$Q,$U$2,FALSE)),"")</f>
        <v>0.6</v>
      </c>
      <c r="V135" s="104" t="str">
        <f>_xlfn.IFNA(IF($B135="","",VLOOKUP($B135,'SWC Towers'!$A:$Q,$V$2,FALSE)),"")</f>
        <v/>
      </c>
      <c r="W135" s="104" t="str">
        <f>_xlfn.IFNA(IF($B135="","",VLOOKUP($B135,'SWC Towers'!$A:$Q,$W$2,FALSE)),"")</f>
        <v/>
      </c>
      <c r="X135" s="104" t="str">
        <f>_xlfn.IFNA(IF($B135="","",VLOOKUP($B135,'SWC Towers'!$A:$Q,$X$2,FALSE)),"")</f>
        <v/>
      </c>
      <c r="Y135" s="104" t="str">
        <f>_xlfn.IFNA(IF($B135="","",VLOOKUP($B135,'SWC Towers'!$A:$Q,$Y$2,FALSE)),"")</f>
        <v/>
      </c>
      <c r="Z135" s="104" t="str">
        <f>_xlfn.IFNA(IF($B135="","",VLOOKUP($B135,'SWC Towers'!$A:$Q,$Z$2,FALSE)),"")</f>
        <v/>
      </c>
      <c r="AA135" s="104" t="str">
        <f>_xlfn.IFNA(IF($B135="","",VLOOKUP($B135,'SWC Towers'!$A:$Q,$AA$2,FALSE)),"")</f>
        <v/>
      </c>
      <c r="AB135" s="104" t="str">
        <f>_xlfn.IFNA(IF($B135="","",VLOOKUP($B135,'SWC Towers'!$A:$Q,$AB$2,FALSE)),"")</f>
        <v/>
      </c>
      <c r="AC135" s="20">
        <f>SUM(Table25[[#This Row],[IT Tower: Application]:[Other/Non-IT ]])</f>
        <v>1</v>
      </c>
      <c r="AD135" s="67"/>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v>2903</v>
      </c>
      <c r="BB135" s="67">
        <v>0</v>
      </c>
      <c r="BC135" s="67">
        <v>2025</v>
      </c>
      <c r="BD135" s="67"/>
      <c r="BE135" s="67"/>
      <c r="BF135" s="67"/>
      <c r="BG135" s="67"/>
      <c r="BH135" s="67"/>
      <c r="BI135" s="67"/>
      <c r="BJ135" s="67"/>
      <c r="BK135" s="67"/>
      <c r="BL135" s="67"/>
      <c r="BM135" s="67"/>
      <c r="BN135" s="67"/>
      <c r="BO135" s="67"/>
      <c r="BP135" s="67"/>
      <c r="BQ135" s="67"/>
      <c r="BR135" s="67"/>
      <c r="BS135" s="67"/>
      <c r="BT135" s="67"/>
      <c r="BU135" s="67"/>
      <c r="BV135" s="67"/>
      <c r="BW135" s="67"/>
      <c r="BX135" s="67"/>
      <c r="BY135" s="67"/>
      <c r="BZ135" s="67"/>
      <c r="CA135" s="67"/>
      <c r="CB135" s="67"/>
      <c r="CC135" s="69">
        <f>SUM(Table25[[#This Row],[Contract Amount FY00]:[Contract Amount FY50]])</f>
        <v>4928</v>
      </c>
      <c r="CD135" s="24"/>
    </row>
    <row r="136" spans="1:82" x14ac:dyDescent="0.25">
      <c r="A136" s="122" t="s">
        <v>1941</v>
      </c>
      <c r="B136" s="122" t="s">
        <v>3145</v>
      </c>
      <c r="C136" s="122" t="s">
        <v>3195</v>
      </c>
      <c r="E136" s="26" t="str">
        <f>IFERROR(IF(VLOOKUP(Table25[[#This Row],[Contract No.]],Table3[#All],3,FALSE)="","No","Yes"),"")</f>
        <v>Yes</v>
      </c>
      <c r="F136" s="26" t="str">
        <f>IFERROR(VLOOKUP(Table25[[#This Row],[Contract No.]],Table3[#All],3,FALSE),"")</f>
        <v>NASPO</v>
      </c>
      <c r="G136" s="26" t="str">
        <f>IFERROR(IF(Table25[[#This Row],[Cooperative Purchase
(Yes/No)]]="Yes","Yes",IF(VLOOKUP(Table25[[#This Row],[Contract No.]],Table3[#All],1,FALSE)=Table25[[#This Row],[Contract No.]],"Yes","No")),"No")</f>
        <v>Yes</v>
      </c>
      <c r="H136" s="51">
        <f>IFERROR(VLOOKUP(Table25[[#This Row],[Contract No.]],Table3[#All],4,FALSE),"")</f>
        <v>45138</v>
      </c>
      <c r="I136" s="56">
        <f>IFERROR(IF(AND(MONTH(Table25[[#This Row],[Contract Start Date]])&gt;6,MONTH(Table25[[#This Row],[Contract Start Date]])&lt;=12),YEAR(Table25[[#This Row],[Contract Start Date]])+1,YEAR(Table25[[#This Row],[Contract Start Date]])),"")</f>
        <v>2024</v>
      </c>
      <c r="J136" s="55">
        <f>Table25[[#This Row],[FY Formula start]]</f>
        <v>2024</v>
      </c>
      <c r="K136" s="59" t="str">
        <f>"FY"&amp;" "&amp;Table25[[#This Row],[Year Start]]</f>
        <v>FY 2024</v>
      </c>
      <c r="L136" s="52">
        <f>IFERROR(VLOOKUP(Table25[[#This Row],[Contract No.]],Table3[#All],5,FALSE),"")</f>
        <v>48426</v>
      </c>
      <c r="M136" s="56">
        <f>IFERROR(IF(Table25[[#This Row],[Contract End Date]]="99/99/9999","No End",IF(AND(MONTH(Table25[[#This Row],[Contract End Date]])&gt;6,MONTH(Table25[[#This Row],[Contract End Date]])&lt;=12),YEAR(Table25[[#This Row],[Contract End Date]])+1,YEAR(Table25[[#This Row],[Contract End Date]]))),"")</f>
        <v>2033</v>
      </c>
      <c r="N136" s="55">
        <f>Table25[[#This Row],[FY Formula end]]</f>
        <v>2033</v>
      </c>
      <c r="O136" s="59" t="str">
        <f>IF(Table25[[#This Row],[Year End]]="No End","No End","FY"&amp;" "&amp;Table25[[#This Row],[Year End]])</f>
        <v>FY 2033</v>
      </c>
      <c r="P136" s="27"/>
      <c r="Q136" s="104">
        <f>_xlfn.IFNA(IF($B136="","",VLOOKUP($B136,'SWC Towers'!$A:$Q,$Q$2,FALSE)),"")</f>
        <v>0.2</v>
      </c>
      <c r="R136" s="106">
        <f>_xlfn.IFNA(IF($B136="","",VLOOKUP($B136,'SWC Towers'!$A:$Q,$R$2,FALSE)),"")</f>
        <v>0.2</v>
      </c>
      <c r="S136" s="106" t="str">
        <f>_xlfn.IFNA(IF($B136="","",VLOOKUP($B136,'SWC Towers'!$A:$Q,$S$2,FALSE)),"")</f>
        <v/>
      </c>
      <c r="T136" s="106">
        <f>_xlfn.IFNA(IF($B136="","",VLOOKUP($B136,'SWC Towers'!$A:$Q,$T$2,FALSE)),"")</f>
        <v>0.1</v>
      </c>
      <c r="U136" s="104" t="str">
        <f>_xlfn.IFNA(IF($B136="","",VLOOKUP($B136,'SWC Towers'!$A:$Q,$U$2,FALSE)),"")</f>
        <v/>
      </c>
      <c r="V136" s="104" t="str">
        <f>_xlfn.IFNA(IF($B136="","",VLOOKUP($B136,'SWC Towers'!$A:$Q,$V$2,FALSE)),"")</f>
        <v/>
      </c>
      <c r="W136" s="104">
        <f>_xlfn.IFNA(IF($B136="","",VLOOKUP($B136,'SWC Towers'!$A:$Q,$W$2,FALSE)),"")</f>
        <v>0.3</v>
      </c>
      <c r="X136" s="104" t="str">
        <f>_xlfn.IFNA(IF($B136="","",VLOOKUP($B136,'SWC Towers'!$A:$Q,$X$2,FALSE)),"")</f>
        <v/>
      </c>
      <c r="Y136" s="104" t="str">
        <f>_xlfn.IFNA(IF($B136="","",VLOOKUP($B136,'SWC Towers'!$A:$Q,$Y$2,FALSE)),"")</f>
        <v/>
      </c>
      <c r="Z136" s="104">
        <f>_xlfn.IFNA(IF($B136="","",VLOOKUP($B136,'SWC Towers'!$A:$Q,$Z$2,FALSE)),"")</f>
        <v>0.1</v>
      </c>
      <c r="AA136" s="104" t="str">
        <f>_xlfn.IFNA(IF($B136="","",VLOOKUP($B136,'SWC Towers'!$A:$Q,$AA$2,FALSE)),"")</f>
        <v/>
      </c>
      <c r="AB136" s="104">
        <f>_xlfn.IFNA(IF($B136="","",VLOOKUP($B136,'SWC Towers'!$A:$Q,$AB$2,FALSE)),"")</f>
        <v>0.1</v>
      </c>
      <c r="AC136" s="20">
        <f>SUM(Table25[[#This Row],[IT Tower: Application]:[Other/Non-IT ]])</f>
        <v>1</v>
      </c>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v>0</v>
      </c>
      <c r="BB136" s="67">
        <v>14070</v>
      </c>
      <c r="BC136" s="67"/>
      <c r="BD136" s="67"/>
      <c r="BE136" s="67"/>
      <c r="BF136" s="67"/>
      <c r="BG136" s="67"/>
      <c r="BH136" s="67"/>
      <c r="BI136" s="67"/>
      <c r="BJ136" s="67"/>
      <c r="BK136" s="67"/>
      <c r="BL136" s="67"/>
      <c r="BM136" s="67"/>
      <c r="BN136" s="67"/>
      <c r="BO136" s="67"/>
      <c r="BP136" s="67"/>
      <c r="BQ136" s="67"/>
      <c r="BR136" s="67"/>
      <c r="BS136" s="67"/>
      <c r="BT136" s="67"/>
      <c r="BU136" s="67"/>
      <c r="BV136" s="67"/>
      <c r="BW136" s="67"/>
      <c r="BX136" s="67"/>
      <c r="BY136" s="67"/>
      <c r="BZ136" s="67"/>
      <c r="CA136" s="67"/>
      <c r="CB136" s="67"/>
      <c r="CC136" s="69">
        <f>SUM(Table25[[#This Row],[Contract Amount FY00]:[Contract Amount FY50]])</f>
        <v>14070</v>
      </c>
      <c r="CD136" s="24"/>
    </row>
    <row r="137" spans="1:82" x14ac:dyDescent="0.25">
      <c r="A137" s="122" t="s">
        <v>1987</v>
      </c>
      <c r="B137" s="122" t="s">
        <v>3007</v>
      </c>
      <c r="C137" s="122" t="s">
        <v>714</v>
      </c>
      <c r="E137" s="26" t="str">
        <f>IFERROR(IF(VLOOKUP(Table25[[#This Row],[Contract No.]],Table3[#All],3,FALSE)="","No","Yes"),"")</f>
        <v>No</v>
      </c>
      <c r="F137" s="26" t="str">
        <f>IFERROR(VLOOKUP(Table25[[#This Row],[Contract No.]],Table3[#All],3,FALSE),"")</f>
        <v/>
      </c>
      <c r="G137" s="26" t="str">
        <f>IFERROR(IF(Table25[[#This Row],[Cooperative Purchase
(Yes/No)]]="Yes","Yes",IF(VLOOKUP(Table25[[#This Row],[Contract No.]],Table3[#All],1,FALSE)=Table25[[#This Row],[Contract No.]],"Yes","No")),"No")</f>
        <v>Yes</v>
      </c>
      <c r="H137" s="51">
        <f>IFERROR(VLOOKUP(Table25[[#This Row],[Contract No.]],Table3[#All],4,FALSE),"")</f>
        <v>44743</v>
      </c>
      <c r="I137" s="56">
        <f>IFERROR(IF(AND(MONTH(Table25[[#This Row],[Contract Start Date]])&gt;6,MONTH(Table25[[#This Row],[Contract Start Date]])&lt;=12),YEAR(Table25[[#This Row],[Contract Start Date]])+1,YEAR(Table25[[#This Row],[Contract Start Date]])),"")</f>
        <v>2023</v>
      </c>
      <c r="J137" s="55">
        <f>Table25[[#This Row],[FY Formula start]]</f>
        <v>2023</v>
      </c>
      <c r="K137" s="59" t="str">
        <f>"FY"&amp;" "&amp;Table25[[#This Row],[Year Start]]</f>
        <v>FY 2023</v>
      </c>
      <c r="L137" s="52">
        <f>IFERROR(VLOOKUP(Table25[[#This Row],[Contract No.]],Table3[#All],5,FALSE),"")</f>
        <v>46234</v>
      </c>
      <c r="M137" s="56">
        <f>IFERROR(IF(Table25[[#This Row],[Contract End Date]]="99/99/9999","No End",IF(AND(MONTH(Table25[[#This Row],[Contract End Date]])&gt;6,MONTH(Table25[[#This Row],[Contract End Date]])&lt;=12),YEAR(Table25[[#This Row],[Contract End Date]])+1,YEAR(Table25[[#This Row],[Contract End Date]]))),"")</f>
        <v>2027</v>
      </c>
      <c r="N137" s="55">
        <f>Table25[[#This Row],[FY Formula end]]</f>
        <v>2027</v>
      </c>
      <c r="O137" s="59" t="str">
        <f>IF(Table25[[#This Row],[Year End]]="No End","No End","FY"&amp;" "&amp;Table25[[#This Row],[Year End]])</f>
        <v>FY 2027</v>
      </c>
      <c r="P137" s="27"/>
      <c r="Q137" s="104">
        <f>_xlfn.IFNA(IF($B137="","",VLOOKUP($B137,'SWC Towers'!$A:$Q,$Q$2,FALSE)),"")</f>
        <v>0.5</v>
      </c>
      <c r="R137" s="106" t="str">
        <f>_xlfn.IFNA(IF($B137="","",VLOOKUP($B137,'SWC Towers'!$A:$Q,$R$2,FALSE)),"")</f>
        <v/>
      </c>
      <c r="S137" s="106" t="str">
        <f>_xlfn.IFNA(IF($B137="","",VLOOKUP($B137,'SWC Towers'!$A:$Q,$S$2,FALSE)),"")</f>
        <v/>
      </c>
      <c r="T137" s="106" t="str">
        <f>_xlfn.IFNA(IF($B137="","",VLOOKUP($B137,'SWC Towers'!$A:$Q,$T$2,FALSE)),"")</f>
        <v/>
      </c>
      <c r="U137" s="104">
        <f>_xlfn.IFNA(IF($B137="","",VLOOKUP($B137,'SWC Towers'!$A:$Q,$U$2,FALSE)),"")</f>
        <v>0.5</v>
      </c>
      <c r="V137" s="104" t="str">
        <f>_xlfn.IFNA(IF($B137="","",VLOOKUP($B137,'SWC Towers'!$A:$Q,$V$2,FALSE)),"")</f>
        <v/>
      </c>
      <c r="W137" s="104" t="str">
        <f>_xlfn.IFNA(IF($B137="","",VLOOKUP($B137,'SWC Towers'!$A:$Q,$W$2,FALSE)),"")</f>
        <v/>
      </c>
      <c r="X137" s="104" t="str">
        <f>_xlfn.IFNA(IF($B137="","",VLOOKUP($B137,'SWC Towers'!$A:$Q,$X$2,FALSE)),"")</f>
        <v/>
      </c>
      <c r="Y137" s="104" t="str">
        <f>_xlfn.IFNA(IF($B137="","",VLOOKUP($B137,'SWC Towers'!$A:$Q,$Y$2,FALSE)),"")</f>
        <v/>
      </c>
      <c r="Z137" s="104" t="str">
        <f>_xlfn.IFNA(IF($B137="","",VLOOKUP($B137,'SWC Towers'!$A:$Q,$Z$2,FALSE)),"")</f>
        <v/>
      </c>
      <c r="AA137" s="104" t="str">
        <f>_xlfn.IFNA(IF($B137="","",VLOOKUP($B137,'SWC Towers'!$A:$Q,$AA$2,FALSE)),"")</f>
        <v/>
      </c>
      <c r="AB137" s="104" t="str">
        <f>_xlfn.IFNA(IF($B137="","",VLOOKUP($B137,'SWC Towers'!$A:$Q,$AB$2,FALSE)),"")</f>
        <v/>
      </c>
      <c r="AC137" s="20">
        <f>SUM(Table25[[#This Row],[IT Tower: Application]:[Other/Non-IT ]])</f>
        <v>1</v>
      </c>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v>0</v>
      </c>
      <c r="BC137" s="67">
        <v>54162</v>
      </c>
      <c r="BD137" s="67"/>
      <c r="BE137" s="67"/>
      <c r="BF137" s="67"/>
      <c r="BG137" s="67"/>
      <c r="BH137" s="67"/>
      <c r="BI137" s="67"/>
      <c r="BJ137" s="67"/>
      <c r="BK137" s="67"/>
      <c r="BL137" s="67"/>
      <c r="BM137" s="67"/>
      <c r="BN137" s="67"/>
      <c r="BO137" s="67"/>
      <c r="BP137" s="67"/>
      <c r="BQ137" s="67"/>
      <c r="BR137" s="67"/>
      <c r="BS137" s="67"/>
      <c r="BT137" s="67"/>
      <c r="BU137" s="67"/>
      <c r="BV137" s="67"/>
      <c r="BW137" s="67"/>
      <c r="BX137" s="67"/>
      <c r="BY137" s="67"/>
      <c r="BZ137" s="67"/>
      <c r="CA137" s="67"/>
      <c r="CB137" s="67"/>
      <c r="CC137" s="69">
        <f>SUM(Table25[[#This Row],[Contract Amount FY00]:[Contract Amount FY50]])</f>
        <v>54162</v>
      </c>
      <c r="CD137" s="24"/>
    </row>
    <row r="138" spans="1:82" x14ac:dyDescent="0.25">
      <c r="A138" s="122" t="s">
        <v>1987</v>
      </c>
      <c r="B138" s="122" t="s">
        <v>533</v>
      </c>
      <c r="C138" s="122" t="s">
        <v>3187</v>
      </c>
      <c r="E138" s="26" t="str">
        <f>IFERROR(IF(VLOOKUP(Table25[[#This Row],[Contract No.]],Table3[#All],3,FALSE)="","No","Yes"),"")</f>
        <v>No</v>
      </c>
      <c r="F138" s="26" t="str">
        <f>IFERROR(VLOOKUP(Table25[[#This Row],[Contract No.]],Table3[#All],3,FALSE),"")</f>
        <v/>
      </c>
      <c r="G138" s="26" t="str">
        <f>IFERROR(IF(Table25[[#This Row],[Cooperative Purchase
(Yes/No)]]="Yes","Yes",IF(VLOOKUP(Table25[[#This Row],[Contract No.]],Table3[#All],1,FALSE)=Table25[[#This Row],[Contract No.]],"Yes","No")),"No")</f>
        <v>Yes</v>
      </c>
      <c r="H138" s="51">
        <f>IFERROR(VLOOKUP(Table25[[#This Row],[Contract No.]],Table3[#All],4,FALSE),"")</f>
        <v>43556</v>
      </c>
      <c r="I138" s="56">
        <f>IFERROR(IF(AND(MONTH(Table25[[#This Row],[Contract Start Date]])&gt;6,MONTH(Table25[[#This Row],[Contract Start Date]])&lt;=12),YEAR(Table25[[#This Row],[Contract Start Date]])+1,YEAR(Table25[[#This Row],[Contract Start Date]])),"")</f>
        <v>2019</v>
      </c>
      <c r="J138" s="55">
        <f>Table25[[#This Row],[FY Formula start]]</f>
        <v>2019</v>
      </c>
      <c r="K138" s="59" t="str">
        <f>"FY"&amp;" "&amp;Table25[[#This Row],[Year Start]]</f>
        <v>FY 2019</v>
      </c>
      <c r="L138" s="52">
        <f>IFERROR(VLOOKUP(Table25[[#This Row],[Contract No.]],Table3[#All],5,FALSE),"")</f>
        <v>45747</v>
      </c>
      <c r="M138" s="56">
        <f>IFERROR(IF(Table25[[#This Row],[Contract End Date]]="99/99/9999","No End",IF(AND(MONTH(Table25[[#This Row],[Contract End Date]])&gt;6,MONTH(Table25[[#This Row],[Contract End Date]])&lt;=12),YEAR(Table25[[#This Row],[Contract End Date]])+1,YEAR(Table25[[#This Row],[Contract End Date]]))),"")</f>
        <v>2025</v>
      </c>
      <c r="N138" s="55">
        <f>Table25[[#This Row],[FY Formula end]]</f>
        <v>2025</v>
      </c>
      <c r="O138" s="59" t="str">
        <f>IF(Table25[[#This Row],[Year End]]="No End","No End","FY"&amp;" "&amp;Table25[[#This Row],[Year End]])</f>
        <v>FY 2025</v>
      </c>
      <c r="P138" s="27"/>
      <c r="Q138" s="104">
        <f>_xlfn.IFNA(IF($B138="","",VLOOKUP($B138,'SWC Towers'!$A:$Q,$Q$2,FALSE)),"")</f>
        <v>0.2</v>
      </c>
      <c r="R138" s="106">
        <f>_xlfn.IFNA(IF($B138="","",VLOOKUP($B138,'SWC Towers'!$A:$Q,$R$2,FALSE)),"")</f>
        <v>0.2</v>
      </c>
      <c r="S138" s="106" t="str">
        <f>_xlfn.IFNA(IF($B138="","",VLOOKUP($B138,'SWC Towers'!$A:$Q,$S$2,FALSE)),"")</f>
        <v/>
      </c>
      <c r="T138" s="106" t="str">
        <f>_xlfn.IFNA(IF($B138="","",VLOOKUP($B138,'SWC Towers'!$A:$Q,$T$2,FALSE)),"")</f>
        <v/>
      </c>
      <c r="U138" s="104">
        <f>_xlfn.IFNA(IF($B138="","",VLOOKUP($B138,'SWC Towers'!$A:$Q,$U$2,FALSE)),"")</f>
        <v>0.2</v>
      </c>
      <c r="V138" s="104" t="str">
        <f>_xlfn.IFNA(IF($B138="","",VLOOKUP($B138,'SWC Towers'!$A:$Q,$V$2,FALSE)),"")</f>
        <v/>
      </c>
      <c r="W138" s="104">
        <f>_xlfn.IFNA(IF($B138="","",VLOOKUP($B138,'SWC Towers'!$A:$Q,$W$2,FALSE)),"")</f>
        <v>0.2</v>
      </c>
      <c r="X138" s="104" t="str">
        <f>_xlfn.IFNA(IF($B138="","",VLOOKUP($B138,'SWC Towers'!$A:$Q,$X$2,FALSE)),"")</f>
        <v/>
      </c>
      <c r="Y138" s="104" t="str">
        <f>_xlfn.IFNA(IF($B138="","",VLOOKUP($B138,'SWC Towers'!$A:$Q,$Y$2,FALSE)),"")</f>
        <v/>
      </c>
      <c r="Z138" s="104" t="str">
        <f>_xlfn.IFNA(IF($B138="","",VLOOKUP($B138,'SWC Towers'!$A:$Q,$Z$2,FALSE)),"")</f>
        <v/>
      </c>
      <c r="AA138" s="104">
        <f>_xlfn.IFNA(IF($B138="","",VLOOKUP($B138,'SWC Towers'!$A:$Q,$AA$2,FALSE)),"")</f>
        <v>0.2</v>
      </c>
      <c r="AB138" s="104" t="str">
        <f>_xlfn.IFNA(IF($B138="","",VLOOKUP($B138,'SWC Towers'!$A:$Q,$AB$2,FALSE)),"")</f>
        <v/>
      </c>
      <c r="AC138" s="20">
        <f>SUM(Table25[[#This Row],[IT Tower: Application]:[Other/Non-IT ]])</f>
        <v>1</v>
      </c>
      <c r="AD138" s="67"/>
      <c r="AE138" s="67"/>
      <c r="AF138" s="67"/>
      <c r="AG138" s="67"/>
      <c r="AH138" s="67"/>
      <c r="AI138" s="67"/>
      <c r="AJ138" s="67"/>
      <c r="AK138" s="67"/>
      <c r="AL138" s="67"/>
      <c r="AM138" s="67"/>
      <c r="AN138" s="67"/>
      <c r="AO138" s="67"/>
      <c r="AP138" s="67"/>
      <c r="AQ138" s="67"/>
      <c r="AR138" s="67"/>
      <c r="AS138" s="67"/>
      <c r="AT138" s="67"/>
      <c r="AU138" s="67"/>
      <c r="AV138" s="67"/>
      <c r="AW138" s="67">
        <v>0</v>
      </c>
      <c r="AX138" s="67">
        <v>1538</v>
      </c>
      <c r="AY138" s="67">
        <v>0</v>
      </c>
      <c r="AZ138" s="67">
        <v>4712</v>
      </c>
      <c r="BA138" s="67">
        <v>0</v>
      </c>
      <c r="BB138" s="67">
        <v>17622</v>
      </c>
      <c r="BC138" s="67"/>
      <c r="BD138" s="67"/>
      <c r="BE138" s="67"/>
      <c r="BF138" s="67"/>
      <c r="BG138" s="67"/>
      <c r="BH138" s="67"/>
      <c r="BI138" s="67"/>
      <c r="BJ138" s="67"/>
      <c r="BK138" s="67"/>
      <c r="BL138" s="67"/>
      <c r="BM138" s="67"/>
      <c r="BN138" s="67"/>
      <c r="BO138" s="67"/>
      <c r="BP138" s="67"/>
      <c r="BQ138" s="67"/>
      <c r="BR138" s="67"/>
      <c r="BS138" s="67"/>
      <c r="BT138" s="67"/>
      <c r="BU138" s="67"/>
      <c r="BV138" s="67"/>
      <c r="BW138" s="67"/>
      <c r="BX138" s="67"/>
      <c r="BY138" s="67"/>
      <c r="BZ138" s="67"/>
      <c r="CA138" s="67"/>
      <c r="CB138" s="67"/>
      <c r="CC138" s="69">
        <f>SUM(Table25[[#This Row],[Contract Amount FY00]:[Contract Amount FY50]])</f>
        <v>23872</v>
      </c>
      <c r="CD138" s="24"/>
    </row>
    <row r="139" spans="1:82" x14ac:dyDescent="0.25">
      <c r="A139" s="122" t="s">
        <v>1987</v>
      </c>
      <c r="B139" s="122" t="s">
        <v>705</v>
      </c>
      <c r="C139" s="122" t="s">
        <v>384</v>
      </c>
      <c r="E139" s="26" t="str">
        <f>IFERROR(IF(VLOOKUP(Table25[[#This Row],[Contract No.]],Table3[#All],3,FALSE)="","No","Yes"),"")</f>
        <v>Yes</v>
      </c>
      <c r="F139" s="26" t="str">
        <f>IFERROR(VLOOKUP(Table25[[#This Row],[Contract No.]],Table3[#All],3,FALSE),"")</f>
        <v>NASPO</v>
      </c>
      <c r="G139" s="26" t="str">
        <f>IFERROR(IF(Table25[[#This Row],[Cooperative Purchase
(Yes/No)]]="Yes","Yes",IF(VLOOKUP(Table25[[#This Row],[Contract No.]],Table3[#All],1,FALSE)=Table25[[#This Row],[Contract No.]],"Yes","No")),"No")</f>
        <v>Yes</v>
      </c>
      <c r="H139" s="51">
        <f>IFERROR(VLOOKUP(Table25[[#This Row],[Contract No.]],Table3[#All],4,FALSE),"")</f>
        <v>43647</v>
      </c>
      <c r="I139" s="56">
        <f>IFERROR(IF(AND(MONTH(Table25[[#This Row],[Contract Start Date]])&gt;6,MONTH(Table25[[#This Row],[Contract Start Date]])&lt;=12),YEAR(Table25[[#This Row],[Contract Start Date]])+1,YEAR(Table25[[#This Row],[Contract Start Date]])),"")</f>
        <v>2020</v>
      </c>
      <c r="J139" s="55">
        <f>Table25[[#This Row],[FY Formula start]]</f>
        <v>2020</v>
      </c>
      <c r="K139" s="59" t="str">
        <f>"FY"&amp;" "&amp;Table25[[#This Row],[Year Start]]</f>
        <v>FY 2020</v>
      </c>
      <c r="L139" s="52">
        <f>IFERROR(VLOOKUP(Table25[[#This Row],[Contract No.]],Table3[#All],5,FALSE),"")</f>
        <v>47360</v>
      </c>
      <c r="M139" s="56">
        <f>IFERROR(IF(Table25[[#This Row],[Contract End Date]]="99/99/9999","No End",IF(AND(MONTH(Table25[[#This Row],[Contract End Date]])&gt;6,MONTH(Table25[[#This Row],[Contract End Date]])&lt;=12),YEAR(Table25[[#This Row],[Contract End Date]])+1,YEAR(Table25[[#This Row],[Contract End Date]]))),"")</f>
        <v>2030</v>
      </c>
      <c r="N139" s="55">
        <f>Table25[[#This Row],[FY Formula end]]</f>
        <v>2030</v>
      </c>
      <c r="O139" s="59" t="str">
        <f>IF(Table25[[#This Row],[Year End]]="No End","No End","FY"&amp;" "&amp;Table25[[#This Row],[Year End]])</f>
        <v>FY 2030</v>
      </c>
      <c r="P139" s="27"/>
      <c r="Q139" s="104">
        <f>_xlfn.IFNA(IF($B139="","",VLOOKUP($B139,'SWC Towers'!$A:$Q,$Q$2,FALSE)),"")</f>
        <v>0.2</v>
      </c>
      <c r="R139" s="106" t="str">
        <f>_xlfn.IFNA(IF($B139="","",VLOOKUP($B139,'SWC Towers'!$A:$Q,$R$2,FALSE)),"")</f>
        <v/>
      </c>
      <c r="S139" s="106" t="str">
        <f>_xlfn.IFNA(IF($B139="","",VLOOKUP($B139,'SWC Towers'!$A:$Q,$S$2,FALSE)),"")</f>
        <v/>
      </c>
      <c r="T139" s="106" t="str">
        <f>_xlfn.IFNA(IF($B139="","",VLOOKUP($B139,'SWC Towers'!$A:$Q,$T$2,FALSE)),"")</f>
        <v/>
      </c>
      <c r="U139" s="104">
        <f>_xlfn.IFNA(IF($B139="","",VLOOKUP($B139,'SWC Towers'!$A:$Q,$U$2,FALSE)),"")</f>
        <v>0.4</v>
      </c>
      <c r="V139" s="104" t="str">
        <f>_xlfn.IFNA(IF($B139="","",VLOOKUP($B139,'SWC Towers'!$A:$Q,$V$2,FALSE)),"")</f>
        <v/>
      </c>
      <c r="W139" s="104">
        <f>_xlfn.IFNA(IF($B139="","",VLOOKUP($B139,'SWC Towers'!$A:$Q,$W$2,FALSE)),"")</f>
        <v>0.4</v>
      </c>
      <c r="X139" s="104" t="str">
        <f>_xlfn.IFNA(IF($B139="","",VLOOKUP($B139,'SWC Towers'!$A:$Q,$X$2,FALSE)),"")</f>
        <v/>
      </c>
      <c r="Y139" s="104" t="str">
        <f>_xlfn.IFNA(IF($B139="","",VLOOKUP($B139,'SWC Towers'!$A:$Q,$Y$2,FALSE)),"")</f>
        <v/>
      </c>
      <c r="Z139" s="104" t="str">
        <f>_xlfn.IFNA(IF($B139="","",VLOOKUP($B139,'SWC Towers'!$A:$Q,$Z$2,FALSE)),"")</f>
        <v/>
      </c>
      <c r="AA139" s="104" t="str">
        <f>_xlfn.IFNA(IF($B139="","",VLOOKUP($B139,'SWC Towers'!$A:$Q,$AA$2,FALSE)),"")</f>
        <v/>
      </c>
      <c r="AB139" s="104" t="str">
        <f>_xlfn.IFNA(IF($B139="","",VLOOKUP($B139,'SWC Towers'!$A:$Q,$AB$2,FALSE)),"")</f>
        <v/>
      </c>
      <c r="AC139" s="20">
        <f>SUM(Table25[[#This Row],[IT Tower: Application]:[Other/Non-IT ]])</f>
        <v>1</v>
      </c>
      <c r="AD139" s="67"/>
      <c r="AE139" s="67"/>
      <c r="AF139" s="67"/>
      <c r="AG139" s="67"/>
      <c r="AH139" s="67"/>
      <c r="AI139" s="67"/>
      <c r="AJ139" s="67"/>
      <c r="AK139" s="67"/>
      <c r="AL139" s="67"/>
      <c r="AM139" s="67"/>
      <c r="AN139" s="67"/>
      <c r="AO139" s="67"/>
      <c r="AP139" s="67"/>
      <c r="AQ139" s="67"/>
      <c r="AR139" s="67"/>
      <c r="AS139" s="67"/>
      <c r="AT139" s="67"/>
      <c r="AU139" s="67"/>
      <c r="AV139" s="67"/>
      <c r="AW139" s="67"/>
      <c r="AX139" s="67">
        <v>0</v>
      </c>
      <c r="AY139" s="67">
        <v>1549</v>
      </c>
      <c r="AZ139" s="67">
        <v>1017</v>
      </c>
      <c r="BA139" s="67">
        <v>578</v>
      </c>
      <c r="BB139" s="67">
        <v>516</v>
      </c>
      <c r="BC139" s="67">
        <v>387</v>
      </c>
      <c r="BD139" s="67"/>
      <c r="BE139" s="67"/>
      <c r="BF139" s="67"/>
      <c r="BG139" s="67"/>
      <c r="BH139" s="67"/>
      <c r="BI139" s="67"/>
      <c r="BJ139" s="67"/>
      <c r="BK139" s="67"/>
      <c r="BL139" s="67"/>
      <c r="BM139" s="67"/>
      <c r="BN139" s="67"/>
      <c r="BO139" s="67"/>
      <c r="BP139" s="67"/>
      <c r="BQ139" s="67"/>
      <c r="BR139" s="67"/>
      <c r="BS139" s="67"/>
      <c r="BT139" s="67"/>
      <c r="BU139" s="67"/>
      <c r="BV139" s="67"/>
      <c r="BW139" s="67"/>
      <c r="BX139" s="67"/>
      <c r="BY139" s="67"/>
      <c r="BZ139" s="67"/>
      <c r="CA139" s="67"/>
      <c r="CB139" s="67"/>
      <c r="CC139" s="69">
        <f>SUM(Table25[[#This Row],[Contract Amount FY00]:[Contract Amount FY50]])</f>
        <v>4047</v>
      </c>
      <c r="CD139" s="24"/>
    </row>
    <row r="140" spans="1:82" x14ac:dyDescent="0.25">
      <c r="A140" s="122" t="s">
        <v>1987</v>
      </c>
      <c r="B140" s="122" t="s">
        <v>705</v>
      </c>
      <c r="C140" s="122" t="s">
        <v>404</v>
      </c>
      <c r="E140" s="26" t="str">
        <f>IFERROR(IF(VLOOKUP(Table25[[#This Row],[Contract No.]],Table3[#All],3,FALSE)="","No","Yes"),"")</f>
        <v>Yes</v>
      </c>
      <c r="F140" s="26" t="str">
        <f>IFERROR(VLOOKUP(Table25[[#This Row],[Contract No.]],Table3[#All],3,FALSE),"")</f>
        <v>NASPO</v>
      </c>
      <c r="G140" s="26" t="str">
        <f>IFERROR(IF(Table25[[#This Row],[Cooperative Purchase
(Yes/No)]]="Yes","Yes",IF(VLOOKUP(Table25[[#This Row],[Contract No.]],Table3[#All],1,FALSE)=Table25[[#This Row],[Contract No.]],"Yes","No")),"No")</f>
        <v>Yes</v>
      </c>
      <c r="H140" s="51">
        <f>IFERROR(VLOOKUP(Table25[[#This Row],[Contract No.]],Table3[#All],4,FALSE),"")</f>
        <v>43647</v>
      </c>
      <c r="I140" s="56">
        <f>IFERROR(IF(AND(MONTH(Table25[[#This Row],[Contract Start Date]])&gt;6,MONTH(Table25[[#This Row],[Contract Start Date]])&lt;=12),YEAR(Table25[[#This Row],[Contract Start Date]])+1,YEAR(Table25[[#This Row],[Contract Start Date]])),"")</f>
        <v>2020</v>
      </c>
      <c r="J140" s="55">
        <f>Table25[[#This Row],[FY Formula start]]</f>
        <v>2020</v>
      </c>
      <c r="K140" s="59" t="str">
        <f>"FY"&amp;" "&amp;Table25[[#This Row],[Year Start]]</f>
        <v>FY 2020</v>
      </c>
      <c r="L140" s="52">
        <f>IFERROR(VLOOKUP(Table25[[#This Row],[Contract No.]],Table3[#All],5,FALSE),"")</f>
        <v>47360</v>
      </c>
      <c r="M140" s="56">
        <f>IFERROR(IF(Table25[[#This Row],[Contract End Date]]="99/99/9999","No End",IF(AND(MONTH(Table25[[#This Row],[Contract End Date]])&gt;6,MONTH(Table25[[#This Row],[Contract End Date]])&lt;=12),YEAR(Table25[[#This Row],[Contract End Date]])+1,YEAR(Table25[[#This Row],[Contract End Date]]))),"")</f>
        <v>2030</v>
      </c>
      <c r="N140" s="55">
        <f>Table25[[#This Row],[FY Formula end]]</f>
        <v>2030</v>
      </c>
      <c r="O140" s="59" t="str">
        <f>IF(Table25[[#This Row],[Year End]]="No End","No End","FY"&amp;" "&amp;Table25[[#This Row],[Year End]])</f>
        <v>FY 2030</v>
      </c>
      <c r="P140" s="27"/>
      <c r="Q140" s="104">
        <f>_xlfn.IFNA(IF($B140="","",VLOOKUP($B140,'SWC Towers'!$A:$Q,$Q$2,FALSE)),"")</f>
        <v>0.2</v>
      </c>
      <c r="R140" s="106" t="str">
        <f>_xlfn.IFNA(IF($B140="","",VLOOKUP($B140,'SWC Towers'!$A:$Q,$R$2,FALSE)),"")</f>
        <v/>
      </c>
      <c r="S140" s="106" t="str">
        <f>_xlfn.IFNA(IF($B140="","",VLOOKUP($B140,'SWC Towers'!$A:$Q,$S$2,FALSE)),"")</f>
        <v/>
      </c>
      <c r="T140" s="106" t="str">
        <f>_xlfn.IFNA(IF($B140="","",VLOOKUP($B140,'SWC Towers'!$A:$Q,$T$2,FALSE)),"")</f>
        <v/>
      </c>
      <c r="U140" s="104">
        <f>_xlfn.IFNA(IF($B140="","",VLOOKUP($B140,'SWC Towers'!$A:$Q,$U$2,FALSE)),"")</f>
        <v>0.4</v>
      </c>
      <c r="V140" s="104" t="str">
        <f>_xlfn.IFNA(IF($B140="","",VLOOKUP($B140,'SWC Towers'!$A:$Q,$V$2,FALSE)),"")</f>
        <v/>
      </c>
      <c r="W140" s="104">
        <f>_xlfn.IFNA(IF($B140="","",VLOOKUP($B140,'SWC Towers'!$A:$Q,$W$2,FALSE)),"")</f>
        <v>0.4</v>
      </c>
      <c r="X140" s="104" t="str">
        <f>_xlfn.IFNA(IF($B140="","",VLOOKUP($B140,'SWC Towers'!$A:$Q,$X$2,FALSE)),"")</f>
        <v/>
      </c>
      <c r="Y140" s="104" t="str">
        <f>_xlfn.IFNA(IF($B140="","",VLOOKUP($B140,'SWC Towers'!$A:$Q,$Y$2,FALSE)),"")</f>
        <v/>
      </c>
      <c r="Z140" s="104" t="str">
        <f>_xlfn.IFNA(IF($B140="","",VLOOKUP($B140,'SWC Towers'!$A:$Q,$Z$2,FALSE)),"")</f>
        <v/>
      </c>
      <c r="AA140" s="104" t="str">
        <f>_xlfn.IFNA(IF($B140="","",VLOOKUP($B140,'SWC Towers'!$A:$Q,$AA$2,FALSE)),"")</f>
        <v/>
      </c>
      <c r="AB140" s="104" t="str">
        <f>_xlfn.IFNA(IF($B140="","",VLOOKUP($B140,'SWC Towers'!$A:$Q,$AB$2,FALSE)),"")</f>
        <v/>
      </c>
      <c r="AC140" s="20">
        <f>SUM(Table25[[#This Row],[IT Tower: Application]:[Other/Non-IT ]])</f>
        <v>1</v>
      </c>
      <c r="AD140" s="67"/>
      <c r="AE140" s="67"/>
      <c r="AF140" s="67"/>
      <c r="AG140" s="67"/>
      <c r="AH140" s="67"/>
      <c r="AI140" s="67"/>
      <c r="AJ140" s="67"/>
      <c r="AK140" s="67"/>
      <c r="AL140" s="67"/>
      <c r="AM140" s="67"/>
      <c r="AN140" s="67"/>
      <c r="AO140" s="67"/>
      <c r="AP140" s="67"/>
      <c r="AQ140" s="67"/>
      <c r="AR140" s="67"/>
      <c r="AS140" s="67"/>
      <c r="AT140" s="67"/>
      <c r="AU140" s="67"/>
      <c r="AV140" s="67"/>
      <c r="AW140" s="67">
        <v>0</v>
      </c>
      <c r="AX140" s="67">
        <v>224</v>
      </c>
      <c r="AY140" s="67">
        <v>185</v>
      </c>
      <c r="AZ140" s="67">
        <v>4338</v>
      </c>
      <c r="BA140" s="67">
        <v>518</v>
      </c>
      <c r="BB140" s="67">
        <v>553</v>
      </c>
      <c r="BC140" s="67">
        <v>155</v>
      </c>
      <c r="BD140" s="67"/>
      <c r="BE140" s="67"/>
      <c r="BF140" s="67"/>
      <c r="BG140" s="67"/>
      <c r="BH140" s="67"/>
      <c r="BI140" s="67"/>
      <c r="BJ140" s="67"/>
      <c r="BK140" s="67"/>
      <c r="BL140" s="67"/>
      <c r="BM140" s="67"/>
      <c r="BN140" s="67"/>
      <c r="BO140" s="67"/>
      <c r="BP140" s="67"/>
      <c r="BQ140" s="67"/>
      <c r="BR140" s="67"/>
      <c r="BS140" s="67"/>
      <c r="BT140" s="67"/>
      <c r="BU140" s="67"/>
      <c r="BV140" s="67"/>
      <c r="BW140" s="67"/>
      <c r="BX140" s="67"/>
      <c r="BY140" s="67"/>
      <c r="BZ140" s="67"/>
      <c r="CA140" s="67"/>
      <c r="CB140" s="67"/>
      <c r="CC140" s="69">
        <f>SUM(Table25[[#This Row],[Contract Amount FY00]:[Contract Amount FY50]])</f>
        <v>5973</v>
      </c>
      <c r="CD140" s="24"/>
    </row>
    <row r="141" spans="1:82" x14ac:dyDescent="0.25">
      <c r="A141" s="122" t="s">
        <v>1987</v>
      </c>
      <c r="B141" s="122" t="s">
        <v>705</v>
      </c>
      <c r="C141" s="122" t="s">
        <v>1777</v>
      </c>
      <c r="E141" s="26" t="str">
        <f>IFERROR(IF(VLOOKUP(Table25[[#This Row],[Contract No.]],Table3[#All],3,FALSE)="","No","Yes"),"")</f>
        <v>Yes</v>
      </c>
      <c r="F141" s="26" t="str">
        <f>IFERROR(VLOOKUP(Table25[[#This Row],[Contract No.]],Table3[#All],3,FALSE),"")</f>
        <v>NASPO</v>
      </c>
      <c r="G141" s="26" t="str">
        <f>IFERROR(IF(Table25[[#This Row],[Cooperative Purchase
(Yes/No)]]="Yes","Yes",IF(VLOOKUP(Table25[[#This Row],[Contract No.]],Table3[#All],1,FALSE)=Table25[[#This Row],[Contract No.]],"Yes","No")),"No")</f>
        <v>Yes</v>
      </c>
      <c r="H141" s="51">
        <f>IFERROR(VLOOKUP(Table25[[#This Row],[Contract No.]],Table3[#All],4,FALSE),"")</f>
        <v>43647</v>
      </c>
      <c r="I141" s="56">
        <f>IFERROR(IF(AND(MONTH(Table25[[#This Row],[Contract Start Date]])&gt;6,MONTH(Table25[[#This Row],[Contract Start Date]])&lt;=12),YEAR(Table25[[#This Row],[Contract Start Date]])+1,YEAR(Table25[[#This Row],[Contract Start Date]])),"")</f>
        <v>2020</v>
      </c>
      <c r="J141" s="55">
        <f>Table25[[#This Row],[FY Formula start]]</f>
        <v>2020</v>
      </c>
      <c r="K141" s="59" t="str">
        <f>"FY"&amp;" "&amp;Table25[[#This Row],[Year Start]]</f>
        <v>FY 2020</v>
      </c>
      <c r="L141" s="52">
        <f>IFERROR(VLOOKUP(Table25[[#This Row],[Contract No.]],Table3[#All],5,FALSE),"")</f>
        <v>47360</v>
      </c>
      <c r="M141" s="56">
        <f>IFERROR(IF(Table25[[#This Row],[Contract End Date]]="99/99/9999","No End",IF(AND(MONTH(Table25[[#This Row],[Contract End Date]])&gt;6,MONTH(Table25[[#This Row],[Contract End Date]])&lt;=12),YEAR(Table25[[#This Row],[Contract End Date]])+1,YEAR(Table25[[#This Row],[Contract End Date]]))),"")</f>
        <v>2030</v>
      </c>
      <c r="N141" s="55">
        <f>Table25[[#This Row],[FY Formula end]]</f>
        <v>2030</v>
      </c>
      <c r="O141" s="59" t="str">
        <f>IF(Table25[[#This Row],[Year End]]="No End","No End","FY"&amp;" "&amp;Table25[[#This Row],[Year End]])</f>
        <v>FY 2030</v>
      </c>
      <c r="P141" s="27"/>
      <c r="Q141" s="104">
        <f>_xlfn.IFNA(IF($B141="","",VLOOKUP($B141,'SWC Towers'!$A:$Q,$Q$2,FALSE)),"")</f>
        <v>0.2</v>
      </c>
      <c r="R141" s="106" t="str">
        <f>_xlfn.IFNA(IF($B141="","",VLOOKUP($B141,'SWC Towers'!$A:$Q,$R$2,FALSE)),"")</f>
        <v/>
      </c>
      <c r="S141" s="106" t="str">
        <f>_xlfn.IFNA(IF($B141="","",VLOOKUP($B141,'SWC Towers'!$A:$Q,$S$2,FALSE)),"")</f>
        <v/>
      </c>
      <c r="T141" s="106" t="str">
        <f>_xlfn.IFNA(IF($B141="","",VLOOKUP($B141,'SWC Towers'!$A:$Q,$T$2,FALSE)),"")</f>
        <v/>
      </c>
      <c r="U141" s="104">
        <f>_xlfn.IFNA(IF($B141="","",VLOOKUP($B141,'SWC Towers'!$A:$Q,$U$2,FALSE)),"")</f>
        <v>0.4</v>
      </c>
      <c r="V141" s="104" t="str">
        <f>_xlfn.IFNA(IF($B141="","",VLOOKUP($B141,'SWC Towers'!$A:$Q,$V$2,FALSE)),"")</f>
        <v/>
      </c>
      <c r="W141" s="104">
        <f>_xlfn.IFNA(IF($B141="","",VLOOKUP($B141,'SWC Towers'!$A:$Q,$W$2,FALSE)),"")</f>
        <v>0.4</v>
      </c>
      <c r="X141" s="104" t="str">
        <f>_xlfn.IFNA(IF($B141="","",VLOOKUP($B141,'SWC Towers'!$A:$Q,$X$2,FALSE)),"")</f>
        <v/>
      </c>
      <c r="Y141" s="104" t="str">
        <f>_xlfn.IFNA(IF($B141="","",VLOOKUP($B141,'SWC Towers'!$A:$Q,$Y$2,FALSE)),"")</f>
        <v/>
      </c>
      <c r="Z141" s="104" t="str">
        <f>_xlfn.IFNA(IF($B141="","",VLOOKUP($B141,'SWC Towers'!$A:$Q,$Z$2,FALSE)),"")</f>
        <v/>
      </c>
      <c r="AA141" s="104" t="str">
        <f>_xlfn.IFNA(IF($B141="","",VLOOKUP($B141,'SWC Towers'!$A:$Q,$AA$2,FALSE)),"")</f>
        <v/>
      </c>
      <c r="AB141" s="104" t="str">
        <f>_xlfn.IFNA(IF($B141="","",VLOOKUP($B141,'SWC Towers'!$A:$Q,$AB$2,FALSE)),"")</f>
        <v/>
      </c>
      <c r="AC141" s="20">
        <f>SUM(Table25[[#This Row],[IT Tower: Application]:[Other/Non-IT ]])</f>
        <v>1</v>
      </c>
      <c r="AD141" s="67"/>
      <c r="AE141" s="67"/>
      <c r="AF141" s="67"/>
      <c r="AG141" s="67"/>
      <c r="AH141" s="67"/>
      <c r="AI141" s="67"/>
      <c r="AJ141" s="67"/>
      <c r="AK141" s="67"/>
      <c r="AL141" s="67"/>
      <c r="AM141" s="67"/>
      <c r="AN141" s="67"/>
      <c r="AO141" s="67"/>
      <c r="AP141" s="67"/>
      <c r="AQ141" s="67"/>
      <c r="AR141" s="67"/>
      <c r="AS141" s="67"/>
      <c r="AT141" s="67"/>
      <c r="AU141" s="67"/>
      <c r="AV141" s="67"/>
      <c r="AW141" s="67"/>
      <c r="AX141" s="67">
        <v>0</v>
      </c>
      <c r="AY141" s="67">
        <v>94468</v>
      </c>
      <c r="AZ141" s="67">
        <v>113464</v>
      </c>
      <c r="BA141" s="67">
        <v>134332</v>
      </c>
      <c r="BB141" s="67">
        <v>151502</v>
      </c>
      <c r="BC141" s="67">
        <v>162643</v>
      </c>
      <c r="BD141" s="67"/>
      <c r="BE141" s="67"/>
      <c r="BF141" s="67"/>
      <c r="BG141" s="67"/>
      <c r="BH141" s="67"/>
      <c r="BI141" s="67"/>
      <c r="BJ141" s="67"/>
      <c r="BK141" s="67"/>
      <c r="BL141" s="67"/>
      <c r="BM141" s="67"/>
      <c r="BN141" s="67"/>
      <c r="BO141" s="67"/>
      <c r="BP141" s="67"/>
      <c r="BQ141" s="67"/>
      <c r="BR141" s="67"/>
      <c r="BS141" s="67"/>
      <c r="BT141" s="67"/>
      <c r="BU141" s="67"/>
      <c r="BV141" s="67"/>
      <c r="BW141" s="67"/>
      <c r="BX141" s="67"/>
      <c r="BY141" s="67"/>
      <c r="BZ141" s="67"/>
      <c r="CA141" s="67"/>
      <c r="CB141" s="67"/>
      <c r="CC141" s="69">
        <f>SUM(Table25[[#This Row],[Contract Amount FY00]:[Contract Amount FY50]])</f>
        <v>656409</v>
      </c>
      <c r="CD141" s="24"/>
    </row>
    <row r="142" spans="1:82" x14ac:dyDescent="0.25">
      <c r="A142" s="122" t="s">
        <v>1987</v>
      </c>
      <c r="B142" s="122" t="s">
        <v>278</v>
      </c>
      <c r="C142" s="122" t="s">
        <v>3188</v>
      </c>
      <c r="E142" s="26" t="str">
        <f>IFERROR(IF(VLOOKUP(Table25[[#This Row],[Contract No.]],Table3[#All],3,FALSE)="","No","Yes"),"")</f>
        <v>Yes</v>
      </c>
      <c r="F142" s="26" t="str">
        <f>IFERROR(VLOOKUP(Table25[[#This Row],[Contract No.]],Table3[#All],3,FALSE),"")</f>
        <v>NASPO</v>
      </c>
      <c r="G142" s="26" t="str">
        <f>IFERROR(IF(Table25[[#This Row],[Cooperative Purchase
(Yes/No)]]="Yes","Yes",IF(VLOOKUP(Table25[[#This Row],[Contract No.]],Table3[#All],1,FALSE)=Table25[[#This Row],[Contract No.]],"Yes","No")),"No")</f>
        <v>Yes</v>
      </c>
      <c r="H142" s="51">
        <f>IFERROR(VLOOKUP(Table25[[#This Row],[Contract No.]],Table3[#All],4,FALSE),"")</f>
        <v>42917</v>
      </c>
      <c r="I142" s="56">
        <f>IFERROR(IF(AND(MONTH(Table25[[#This Row],[Contract Start Date]])&gt;6,MONTH(Table25[[#This Row],[Contract Start Date]])&lt;=12),YEAR(Table25[[#This Row],[Contract Start Date]])+1,YEAR(Table25[[#This Row],[Contract Start Date]])),"")</f>
        <v>2018</v>
      </c>
      <c r="J142" s="55">
        <f>Table25[[#This Row],[FY Formula start]]</f>
        <v>2018</v>
      </c>
      <c r="K142" s="59" t="str">
        <f>"FY"&amp;" "&amp;Table25[[#This Row],[Year Start]]</f>
        <v>FY 2018</v>
      </c>
      <c r="L142" s="52">
        <f>IFERROR(VLOOKUP(Table25[[#This Row],[Contract No.]],Table3[#All],5,FALSE),"")</f>
        <v>46280</v>
      </c>
      <c r="M142" s="56">
        <f>IFERROR(IF(Table25[[#This Row],[Contract End Date]]="99/99/9999","No End",IF(AND(MONTH(Table25[[#This Row],[Contract End Date]])&gt;6,MONTH(Table25[[#This Row],[Contract End Date]])&lt;=12),YEAR(Table25[[#This Row],[Contract End Date]])+1,YEAR(Table25[[#This Row],[Contract End Date]]))),"")</f>
        <v>2027</v>
      </c>
      <c r="N142" s="55">
        <f>Table25[[#This Row],[FY Formula end]]</f>
        <v>2027</v>
      </c>
      <c r="O142" s="59" t="str">
        <f>IF(Table25[[#This Row],[Year End]]="No End","No End","FY"&amp;" "&amp;Table25[[#This Row],[Year End]])</f>
        <v>FY 2027</v>
      </c>
      <c r="P142" s="27"/>
      <c r="Q142" s="104">
        <f>_xlfn.IFNA(IF($B142="","",VLOOKUP($B142,'SWC Towers'!$A:$Q,$Q$2,FALSE)),"")</f>
        <v>0.4</v>
      </c>
      <c r="R142" s="106" t="str">
        <f>_xlfn.IFNA(IF($B142="","",VLOOKUP($B142,'SWC Towers'!$A:$Q,$R$2,FALSE)),"")</f>
        <v/>
      </c>
      <c r="S142" s="106" t="str">
        <f>_xlfn.IFNA(IF($B142="","",VLOOKUP($B142,'SWC Towers'!$A:$Q,$S$2,FALSE)),"")</f>
        <v/>
      </c>
      <c r="T142" s="106">
        <f>_xlfn.IFNA(IF($B142="","",VLOOKUP($B142,'SWC Towers'!$A:$Q,$T$2,FALSE)),"")</f>
        <v>0.05</v>
      </c>
      <c r="U142" s="104" t="str">
        <f>_xlfn.IFNA(IF($B142="","",VLOOKUP($B142,'SWC Towers'!$A:$Q,$U$2,FALSE)),"")</f>
        <v/>
      </c>
      <c r="V142" s="104" t="str">
        <f>_xlfn.IFNA(IF($B142="","",VLOOKUP($B142,'SWC Towers'!$A:$Q,$V$2,FALSE)),"")</f>
        <v/>
      </c>
      <c r="W142" s="104">
        <f>_xlfn.IFNA(IF($B142="","",VLOOKUP($B142,'SWC Towers'!$A:$Q,$W$2,FALSE)),"")</f>
        <v>0.1</v>
      </c>
      <c r="X142" s="104" t="str">
        <f>_xlfn.IFNA(IF($B142="","",VLOOKUP($B142,'SWC Towers'!$A:$Q,$X$2,FALSE)),"")</f>
        <v/>
      </c>
      <c r="Y142" s="104">
        <f>_xlfn.IFNA(IF($B142="","",VLOOKUP($B142,'SWC Towers'!$A:$Q,$Y$2,FALSE)),"")</f>
        <v>0.05</v>
      </c>
      <c r="Z142" s="104" t="str">
        <f>_xlfn.IFNA(IF($B142="","",VLOOKUP($B142,'SWC Towers'!$A:$Q,$Z$2,FALSE)),"")</f>
        <v/>
      </c>
      <c r="AA142" s="104">
        <f>_xlfn.IFNA(IF($B142="","",VLOOKUP($B142,'SWC Towers'!$A:$Q,$AA$2,FALSE)),"")</f>
        <v>0.4</v>
      </c>
      <c r="AB142" s="104" t="str">
        <f>_xlfn.IFNA(IF($B142="","",VLOOKUP($B142,'SWC Towers'!$A:$Q,$AB$2,FALSE)),"")</f>
        <v/>
      </c>
      <c r="AC142" s="20">
        <f>SUM(Table25[[#This Row],[IT Tower: Application]:[Other/Non-IT ]])</f>
        <v>1</v>
      </c>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v>0</v>
      </c>
      <c r="BA142" s="67">
        <v>16872</v>
      </c>
      <c r="BB142" s="67">
        <v>0</v>
      </c>
      <c r="BC142" s="67">
        <v>94860</v>
      </c>
      <c r="BD142" s="67"/>
      <c r="BE142" s="67"/>
      <c r="BF142" s="67"/>
      <c r="BG142" s="67"/>
      <c r="BH142" s="67"/>
      <c r="BI142" s="67"/>
      <c r="BJ142" s="67"/>
      <c r="BK142" s="67"/>
      <c r="BL142" s="67"/>
      <c r="BM142" s="67"/>
      <c r="BN142" s="67"/>
      <c r="BO142" s="67"/>
      <c r="BP142" s="67"/>
      <c r="BQ142" s="67"/>
      <c r="BR142" s="67"/>
      <c r="BS142" s="67"/>
      <c r="BT142" s="67"/>
      <c r="BU142" s="67"/>
      <c r="BV142" s="67"/>
      <c r="BW142" s="67"/>
      <c r="BX142" s="67"/>
      <c r="BY142" s="67"/>
      <c r="BZ142" s="67"/>
      <c r="CA142" s="67"/>
      <c r="CB142" s="67"/>
      <c r="CC142" s="69">
        <f>SUM(Table25[[#This Row],[Contract Amount FY00]:[Contract Amount FY50]])</f>
        <v>111732</v>
      </c>
      <c r="CD142" s="24"/>
    </row>
    <row r="143" spans="1:82" x14ac:dyDescent="0.25">
      <c r="A143" s="122" t="s">
        <v>1987</v>
      </c>
      <c r="B143" s="122" t="s">
        <v>278</v>
      </c>
      <c r="C143" s="122" t="s">
        <v>279</v>
      </c>
      <c r="E143" s="26" t="str">
        <f>IFERROR(IF(VLOOKUP(Table25[[#This Row],[Contract No.]],Table3[#All],3,FALSE)="","No","Yes"),"")</f>
        <v>Yes</v>
      </c>
      <c r="F143" s="26" t="str">
        <f>IFERROR(VLOOKUP(Table25[[#This Row],[Contract No.]],Table3[#All],3,FALSE),"")</f>
        <v>NASPO</v>
      </c>
      <c r="G143" s="26" t="str">
        <f>IFERROR(IF(Table25[[#This Row],[Cooperative Purchase
(Yes/No)]]="Yes","Yes",IF(VLOOKUP(Table25[[#This Row],[Contract No.]],Table3[#All],1,FALSE)=Table25[[#This Row],[Contract No.]],"Yes","No")),"No")</f>
        <v>Yes</v>
      </c>
      <c r="H143" s="51">
        <f>IFERROR(VLOOKUP(Table25[[#This Row],[Contract No.]],Table3[#All],4,FALSE),"")</f>
        <v>42917</v>
      </c>
      <c r="I143" s="56">
        <f>IFERROR(IF(AND(MONTH(Table25[[#This Row],[Contract Start Date]])&gt;6,MONTH(Table25[[#This Row],[Contract Start Date]])&lt;=12),YEAR(Table25[[#This Row],[Contract Start Date]])+1,YEAR(Table25[[#This Row],[Contract Start Date]])),"")</f>
        <v>2018</v>
      </c>
      <c r="J143" s="55">
        <f>Table25[[#This Row],[FY Formula start]]</f>
        <v>2018</v>
      </c>
      <c r="K143" s="59" t="str">
        <f>"FY"&amp;" "&amp;Table25[[#This Row],[Year Start]]</f>
        <v>FY 2018</v>
      </c>
      <c r="L143" s="52">
        <f>IFERROR(VLOOKUP(Table25[[#This Row],[Contract No.]],Table3[#All],5,FALSE),"")</f>
        <v>46280</v>
      </c>
      <c r="M143" s="56">
        <f>IFERROR(IF(Table25[[#This Row],[Contract End Date]]="99/99/9999","No End",IF(AND(MONTH(Table25[[#This Row],[Contract End Date]])&gt;6,MONTH(Table25[[#This Row],[Contract End Date]])&lt;=12),YEAR(Table25[[#This Row],[Contract End Date]])+1,YEAR(Table25[[#This Row],[Contract End Date]]))),"")</f>
        <v>2027</v>
      </c>
      <c r="N143" s="55">
        <f>Table25[[#This Row],[FY Formula end]]</f>
        <v>2027</v>
      </c>
      <c r="O143" s="59" t="str">
        <f>IF(Table25[[#This Row],[Year End]]="No End","No End","FY"&amp;" "&amp;Table25[[#This Row],[Year End]])</f>
        <v>FY 2027</v>
      </c>
      <c r="P143" s="27"/>
      <c r="Q143" s="104">
        <f>_xlfn.IFNA(IF($B143="","",VLOOKUP($B143,'SWC Towers'!$A:$Q,$Q$2,FALSE)),"")</f>
        <v>0.4</v>
      </c>
      <c r="R143" s="106" t="str">
        <f>_xlfn.IFNA(IF($B143="","",VLOOKUP($B143,'SWC Towers'!$A:$Q,$R$2,FALSE)),"")</f>
        <v/>
      </c>
      <c r="S143" s="106" t="str">
        <f>_xlfn.IFNA(IF($B143="","",VLOOKUP($B143,'SWC Towers'!$A:$Q,$S$2,FALSE)),"")</f>
        <v/>
      </c>
      <c r="T143" s="106">
        <f>_xlfn.IFNA(IF($B143="","",VLOOKUP($B143,'SWC Towers'!$A:$Q,$T$2,FALSE)),"")</f>
        <v>0.05</v>
      </c>
      <c r="U143" s="104" t="str">
        <f>_xlfn.IFNA(IF($B143="","",VLOOKUP($B143,'SWC Towers'!$A:$Q,$U$2,FALSE)),"")</f>
        <v/>
      </c>
      <c r="V143" s="104" t="str">
        <f>_xlfn.IFNA(IF($B143="","",VLOOKUP($B143,'SWC Towers'!$A:$Q,$V$2,FALSE)),"")</f>
        <v/>
      </c>
      <c r="W143" s="104">
        <f>_xlfn.IFNA(IF($B143="","",VLOOKUP($B143,'SWC Towers'!$A:$Q,$W$2,FALSE)),"")</f>
        <v>0.1</v>
      </c>
      <c r="X143" s="104" t="str">
        <f>_xlfn.IFNA(IF($B143="","",VLOOKUP($B143,'SWC Towers'!$A:$Q,$X$2,FALSE)),"")</f>
        <v/>
      </c>
      <c r="Y143" s="104">
        <f>_xlfn.IFNA(IF($B143="","",VLOOKUP($B143,'SWC Towers'!$A:$Q,$Y$2,FALSE)),"")</f>
        <v>0.05</v>
      </c>
      <c r="Z143" s="104" t="str">
        <f>_xlfn.IFNA(IF($B143="","",VLOOKUP($B143,'SWC Towers'!$A:$Q,$Z$2,FALSE)),"")</f>
        <v/>
      </c>
      <c r="AA143" s="104">
        <f>_xlfn.IFNA(IF($B143="","",VLOOKUP($B143,'SWC Towers'!$A:$Q,$AA$2,FALSE)),"")</f>
        <v>0.4</v>
      </c>
      <c r="AB143" s="104" t="str">
        <f>_xlfn.IFNA(IF($B143="","",VLOOKUP($B143,'SWC Towers'!$A:$Q,$AB$2,FALSE)),"")</f>
        <v/>
      </c>
      <c r="AC143" s="20">
        <f>SUM(Table25[[#This Row],[IT Tower: Application]:[Other/Non-IT ]])</f>
        <v>1</v>
      </c>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v>0</v>
      </c>
      <c r="AZ143" s="67">
        <v>71923</v>
      </c>
      <c r="BA143" s="67">
        <v>8835</v>
      </c>
      <c r="BB143" s="67"/>
      <c r="BC143" s="67">
        <v>112387</v>
      </c>
      <c r="BD143" s="67"/>
      <c r="BE143" s="67"/>
      <c r="BF143" s="67"/>
      <c r="BG143" s="67"/>
      <c r="BH143" s="67"/>
      <c r="BI143" s="67"/>
      <c r="BJ143" s="67"/>
      <c r="BK143" s="67"/>
      <c r="BL143" s="67"/>
      <c r="BM143" s="67"/>
      <c r="BN143" s="67"/>
      <c r="BO143" s="67"/>
      <c r="BP143" s="67"/>
      <c r="BQ143" s="67"/>
      <c r="BR143" s="67"/>
      <c r="BS143" s="67"/>
      <c r="BT143" s="67"/>
      <c r="BU143" s="67"/>
      <c r="BV143" s="67"/>
      <c r="BW143" s="67"/>
      <c r="BX143" s="67"/>
      <c r="BY143" s="67"/>
      <c r="BZ143" s="67"/>
      <c r="CA143" s="67"/>
      <c r="CB143" s="67"/>
      <c r="CC143" s="69">
        <f>SUM(Table25[[#This Row],[Contract Amount FY00]:[Contract Amount FY50]])</f>
        <v>193145</v>
      </c>
      <c r="CD143" s="24"/>
    </row>
    <row r="144" spans="1:82" x14ac:dyDescent="0.25">
      <c r="A144" s="122" t="s">
        <v>1987</v>
      </c>
      <c r="B144" s="122" t="s">
        <v>3175</v>
      </c>
      <c r="C144" s="122" t="s">
        <v>3197</v>
      </c>
      <c r="E144" s="26" t="str">
        <f>IFERROR(IF(VLOOKUP(Table25[[#This Row],[Contract No.]],Table3[#All],3,FALSE)="","No","Yes"),"")</f>
        <v>Yes</v>
      </c>
      <c r="F144" s="26" t="str">
        <f>IFERROR(VLOOKUP(Table25[[#This Row],[Contract No.]],Table3[#All],3,FALSE),"")</f>
        <v>NASPO</v>
      </c>
      <c r="G144" s="26" t="str">
        <f>IFERROR(IF(Table25[[#This Row],[Cooperative Purchase
(Yes/No)]]="Yes","Yes",IF(VLOOKUP(Table25[[#This Row],[Contract No.]],Table3[#All],1,FALSE)=Table25[[#This Row],[Contract No.]],"Yes","No")),"No")</f>
        <v>Yes</v>
      </c>
      <c r="H144" s="51">
        <f>IFERROR(VLOOKUP(Table25[[#This Row],[Contract No.]],Table3[#All],4,FALSE),"")</f>
        <v>45627</v>
      </c>
      <c r="I144" s="56">
        <f>IFERROR(IF(AND(MONTH(Table25[[#This Row],[Contract Start Date]])&gt;6,MONTH(Table25[[#This Row],[Contract Start Date]])&lt;=12),YEAR(Table25[[#This Row],[Contract Start Date]])+1,YEAR(Table25[[#This Row],[Contract Start Date]])),"")</f>
        <v>2025</v>
      </c>
      <c r="J144" s="55">
        <f>Table25[[#This Row],[FY Formula start]]</f>
        <v>2025</v>
      </c>
      <c r="K144" s="59" t="str">
        <f>"FY"&amp;" "&amp;Table25[[#This Row],[Year Start]]</f>
        <v>FY 2025</v>
      </c>
      <c r="L144" s="52">
        <f>IFERROR(VLOOKUP(Table25[[#This Row],[Contract No.]],Table3[#All],5,FALSE),"")</f>
        <v>47269</v>
      </c>
      <c r="M144" s="56">
        <f>IFERROR(IF(Table25[[#This Row],[Contract End Date]]="99/99/9999","No End",IF(AND(MONTH(Table25[[#This Row],[Contract End Date]])&gt;6,MONTH(Table25[[#This Row],[Contract End Date]])&lt;=12),YEAR(Table25[[#This Row],[Contract End Date]])+1,YEAR(Table25[[#This Row],[Contract End Date]]))),"")</f>
        <v>2029</v>
      </c>
      <c r="N144" s="55">
        <f>Table25[[#This Row],[FY Formula end]]</f>
        <v>2029</v>
      </c>
      <c r="O144" s="59" t="str">
        <f>IF(Table25[[#This Row],[Year End]]="No End","No End","FY"&amp;" "&amp;Table25[[#This Row],[Year End]])</f>
        <v>FY 2029</v>
      </c>
      <c r="P144" s="27"/>
      <c r="Q144" s="104">
        <f>_xlfn.IFNA(IF($B144="","",VLOOKUP($B144,'SWC Towers'!$A:$Q,$Q$2,FALSE)),"")</f>
        <v>0.3</v>
      </c>
      <c r="R144" s="106">
        <f>_xlfn.IFNA(IF($B144="","",VLOOKUP($B144,'SWC Towers'!$A:$Q,$R$2,FALSE)),"")</f>
        <v>0.7</v>
      </c>
      <c r="S144" s="106" t="str">
        <f>_xlfn.IFNA(IF($B144="","",VLOOKUP($B144,'SWC Towers'!$A:$Q,$S$2,FALSE)),"")</f>
        <v/>
      </c>
      <c r="T144" s="106" t="str">
        <f>_xlfn.IFNA(IF($B144="","",VLOOKUP($B144,'SWC Towers'!$A:$Q,$T$2,FALSE)),"")</f>
        <v/>
      </c>
      <c r="U144" s="104" t="str">
        <f>_xlfn.IFNA(IF($B144="","",VLOOKUP($B144,'SWC Towers'!$A:$Q,$U$2,FALSE)),"")</f>
        <v/>
      </c>
      <c r="V144" s="104" t="str">
        <f>_xlfn.IFNA(IF($B144="","",VLOOKUP($B144,'SWC Towers'!$A:$Q,$V$2,FALSE)),"")</f>
        <v/>
      </c>
      <c r="W144" s="104" t="str">
        <f>_xlfn.IFNA(IF($B144="","",VLOOKUP($B144,'SWC Towers'!$A:$Q,$W$2,FALSE)),"")</f>
        <v/>
      </c>
      <c r="X144" s="104" t="str">
        <f>_xlfn.IFNA(IF($B144="","",VLOOKUP($B144,'SWC Towers'!$A:$Q,$X$2,FALSE)),"")</f>
        <v/>
      </c>
      <c r="Y144" s="104" t="str">
        <f>_xlfn.IFNA(IF($B144="","",VLOOKUP($B144,'SWC Towers'!$A:$Q,$Y$2,FALSE)),"")</f>
        <v/>
      </c>
      <c r="Z144" s="104" t="str">
        <f>_xlfn.IFNA(IF($B144="","",VLOOKUP($B144,'SWC Towers'!$A:$Q,$Z$2,FALSE)),"")</f>
        <v/>
      </c>
      <c r="AA144" s="104" t="str">
        <f>_xlfn.IFNA(IF($B144="","",VLOOKUP($B144,'SWC Towers'!$A:$Q,$AA$2,FALSE)),"")</f>
        <v/>
      </c>
      <c r="AB144" s="104" t="str">
        <f>_xlfn.IFNA(IF($B144="","",VLOOKUP($B144,'SWC Towers'!$A:$Q,$AB$2,FALSE)),"")</f>
        <v/>
      </c>
      <c r="AC144" s="20">
        <f>SUM(Table25[[#This Row],[IT Tower: Application]:[Other/Non-IT ]])</f>
        <v>1</v>
      </c>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v>2451</v>
      </c>
      <c r="BD144" s="67"/>
      <c r="BE144" s="67"/>
      <c r="BF144" s="67"/>
      <c r="BG144" s="67"/>
      <c r="BH144" s="67"/>
      <c r="BI144" s="67"/>
      <c r="BJ144" s="67"/>
      <c r="BK144" s="67"/>
      <c r="BL144" s="67"/>
      <c r="BM144" s="67"/>
      <c r="BN144" s="67"/>
      <c r="BO144" s="67"/>
      <c r="BP144" s="67"/>
      <c r="BQ144" s="67"/>
      <c r="BR144" s="67"/>
      <c r="BS144" s="67"/>
      <c r="BT144" s="67"/>
      <c r="BU144" s="67"/>
      <c r="BV144" s="67"/>
      <c r="BW144" s="67"/>
      <c r="BX144" s="67"/>
      <c r="BY144" s="67"/>
      <c r="BZ144" s="67"/>
      <c r="CA144" s="67"/>
      <c r="CB144" s="67"/>
      <c r="CC144" s="69">
        <f>SUM(Table25[[#This Row],[Contract Amount FY00]:[Contract Amount FY50]])</f>
        <v>2451</v>
      </c>
      <c r="CD144" s="24"/>
    </row>
    <row r="145" spans="1:82" x14ac:dyDescent="0.25">
      <c r="A145" s="122" t="s">
        <v>1987</v>
      </c>
      <c r="B145" s="122" t="s">
        <v>2244</v>
      </c>
      <c r="C145" s="122" t="s">
        <v>373</v>
      </c>
      <c r="E145" s="26" t="str">
        <f>IFERROR(IF(VLOOKUP(Table25[[#This Row],[Contract No.]],Table3[#All],3,FALSE)="","No","Yes"),"")</f>
        <v>No</v>
      </c>
      <c r="F145" s="26" t="str">
        <f>IFERROR(VLOOKUP(Table25[[#This Row],[Contract No.]],Table3[#All],3,FALSE),"")</f>
        <v/>
      </c>
      <c r="G145" s="26" t="str">
        <f>IFERROR(IF(Table25[[#This Row],[Cooperative Purchase
(Yes/No)]]="Yes","Yes",IF(VLOOKUP(Table25[[#This Row],[Contract No.]],Table3[#All],1,FALSE)=Table25[[#This Row],[Contract No.]],"Yes","No")),"No")</f>
        <v>Yes</v>
      </c>
      <c r="H145" s="51">
        <f>IFERROR(VLOOKUP(Table25[[#This Row],[Contract No.]],Table3[#All],4,FALSE),"")</f>
        <v>44512</v>
      </c>
      <c r="I145" s="56">
        <f>IFERROR(IF(AND(MONTH(Table25[[#This Row],[Contract Start Date]])&gt;6,MONTH(Table25[[#This Row],[Contract Start Date]])&lt;=12),YEAR(Table25[[#This Row],[Contract Start Date]])+1,YEAR(Table25[[#This Row],[Contract Start Date]])),"")</f>
        <v>2022</v>
      </c>
      <c r="J145" s="55">
        <f>Table25[[#This Row],[FY Formula start]]</f>
        <v>2022</v>
      </c>
      <c r="K145" s="59" t="str">
        <f>"FY"&amp;" "&amp;Table25[[#This Row],[Year Start]]</f>
        <v>FY 2022</v>
      </c>
      <c r="L145" s="52">
        <f>IFERROR(VLOOKUP(Table25[[#This Row],[Contract No.]],Table3[#All],5,FALSE),"")</f>
        <v>46702</v>
      </c>
      <c r="M145" s="56">
        <f>IFERROR(IF(Table25[[#This Row],[Contract End Date]]="99/99/9999","No End",IF(AND(MONTH(Table25[[#This Row],[Contract End Date]])&gt;6,MONTH(Table25[[#This Row],[Contract End Date]])&lt;=12),YEAR(Table25[[#This Row],[Contract End Date]])+1,YEAR(Table25[[#This Row],[Contract End Date]]))),"")</f>
        <v>2028</v>
      </c>
      <c r="N145" s="55">
        <f>Table25[[#This Row],[FY Formula end]]</f>
        <v>2028</v>
      </c>
      <c r="O145" s="59" t="str">
        <f>IF(Table25[[#This Row],[Year End]]="No End","No End","FY"&amp;" "&amp;Table25[[#This Row],[Year End]])</f>
        <v>FY 2028</v>
      </c>
      <c r="P145" s="27"/>
      <c r="Q145" s="104" t="str">
        <f>_xlfn.IFNA(IF($B145="","",VLOOKUP($B145,'SWC Towers'!$A:$Q,$Q$2,FALSE)),"")</f>
        <v/>
      </c>
      <c r="R145" s="106" t="str">
        <f>_xlfn.IFNA(IF($B145="","",VLOOKUP($B145,'SWC Towers'!$A:$Q,$R$2,FALSE)),"")</f>
        <v/>
      </c>
      <c r="S145" s="106" t="str">
        <f>_xlfn.IFNA(IF($B145="","",VLOOKUP($B145,'SWC Towers'!$A:$Q,$S$2,FALSE)),"")</f>
        <v/>
      </c>
      <c r="T145" s="106">
        <f>_xlfn.IFNA(IF($B145="","",VLOOKUP($B145,'SWC Towers'!$A:$Q,$T$2,FALSE)),"")</f>
        <v>0.5</v>
      </c>
      <c r="U145" s="104" t="str">
        <f>_xlfn.IFNA(IF($B145="","",VLOOKUP($B145,'SWC Towers'!$A:$Q,$U$2,FALSE)),"")</f>
        <v/>
      </c>
      <c r="V145" s="104" t="str">
        <f>_xlfn.IFNA(IF($B145="","",VLOOKUP($B145,'SWC Towers'!$A:$Q,$V$2,FALSE)),"")</f>
        <v/>
      </c>
      <c r="W145" s="104">
        <f>_xlfn.IFNA(IF($B145="","",VLOOKUP($B145,'SWC Towers'!$A:$Q,$W$2,FALSE)),"")</f>
        <v>0.5</v>
      </c>
      <c r="X145" s="104" t="str">
        <f>_xlfn.IFNA(IF($B145="","",VLOOKUP($B145,'SWC Towers'!$A:$Q,$X$2,FALSE)),"")</f>
        <v/>
      </c>
      <c r="Y145" s="104" t="str">
        <f>_xlfn.IFNA(IF($B145="","",VLOOKUP($B145,'SWC Towers'!$A:$Q,$Y$2,FALSE)),"")</f>
        <v/>
      </c>
      <c r="Z145" s="104" t="str">
        <f>_xlfn.IFNA(IF($B145="","",VLOOKUP($B145,'SWC Towers'!$A:$Q,$Z$2,FALSE)),"")</f>
        <v/>
      </c>
      <c r="AA145" s="104" t="str">
        <f>_xlfn.IFNA(IF($B145="","",VLOOKUP($B145,'SWC Towers'!$A:$Q,$AA$2,FALSE)),"")</f>
        <v/>
      </c>
      <c r="AB145" s="104" t="str">
        <f>_xlfn.IFNA(IF($B145="","",VLOOKUP($B145,'SWC Towers'!$A:$Q,$AB$2,FALSE)),"")</f>
        <v/>
      </c>
      <c r="AC145" s="20">
        <f>SUM(Table25[[#This Row],[IT Tower: Application]:[Other/Non-IT ]])</f>
        <v>1</v>
      </c>
      <c r="AD145" s="67"/>
      <c r="AE145" s="67"/>
      <c r="AF145" s="67"/>
      <c r="AG145" s="67"/>
      <c r="AH145" s="67"/>
      <c r="AI145" s="67"/>
      <c r="AJ145" s="67"/>
      <c r="AK145" s="67"/>
      <c r="AL145" s="67"/>
      <c r="AM145" s="67"/>
      <c r="AN145" s="67"/>
      <c r="AO145" s="67"/>
      <c r="AP145" s="67"/>
      <c r="AQ145" s="67"/>
      <c r="AR145" s="67"/>
      <c r="AS145" s="67"/>
      <c r="AT145" s="67"/>
      <c r="AU145" s="67"/>
      <c r="AV145" s="67"/>
      <c r="AW145" s="67"/>
      <c r="AX145" s="67"/>
      <c r="AY145" s="67"/>
      <c r="AZ145" s="67">
        <v>0</v>
      </c>
      <c r="BA145" s="67">
        <v>1219</v>
      </c>
      <c r="BB145" s="67">
        <v>2942</v>
      </c>
      <c r="BC145" s="67">
        <v>0</v>
      </c>
      <c r="BD145" s="67"/>
      <c r="BE145" s="67"/>
      <c r="BF145" s="67"/>
      <c r="BG145" s="67"/>
      <c r="BH145" s="67"/>
      <c r="BI145" s="67"/>
      <c r="BJ145" s="67"/>
      <c r="BK145" s="67"/>
      <c r="BL145" s="67"/>
      <c r="BM145" s="67"/>
      <c r="BN145" s="67"/>
      <c r="BO145" s="67"/>
      <c r="BP145" s="67"/>
      <c r="BQ145" s="67"/>
      <c r="BR145" s="67"/>
      <c r="BS145" s="67"/>
      <c r="BT145" s="67"/>
      <c r="BU145" s="67"/>
      <c r="BV145" s="67"/>
      <c r="BW145" s="67"/>
      <c r="BX145" s="67"/>
      <c r="BY145" s="67"/>
      <c r="BZ145" s="67"/>
      <c r="CA145" s="67"/>
      <c r="CB145" s="67"/>
      <c r="CC145" s="69">
        <f>SUM(Table25[[#This Row],[Contract Amount FY00]:[Contract Amount FY50]])</f>
        <v>4161</v>
      </c>
      <c r="CD145" s="24"/>
    </row>
    <row r="146" spans="1:82" x14ac:dyDescent="0.25">
      <c r="A146" s="122" t="s">
        <v>1987</v>
      </c>
      <c r="B146" s="122" t="s">
        <v>2057</v>
      </c>
      <c r="C146" s="122" t="s">
        <v>3190</v>
      </c>
      <c r="E146" s="26" t="str">
        <f>IFERROR(IF(VLOOKUP(Table25[[#This Row],[Contract No.]],Table3[#All],3,FALSE)="","No","Yes"),"")</f>
        <v>Yes</v>
      </c>
      <c r="F146" s="26" t="str">
        <f>IFERROR(VLOOKUP(Table25[[#This Row],[Contract No.]],Table3[#All],3,FALSE),"")</f>
        <v>NASPO</v>
      </c>
      <c r="G146" s="26" t="str">
        <f>IFERROR(IF(Table25[[#This Row],[Cooperative Purchase
(Yes/No)]]="Yes","Yes",IF(VLOOKUP(Table25[[#This Row],[Contract No.]],Table3[#All],1,FALSE)=Table25[[#This Row],[Contract No.]],"Yes","No")),"No")</f>
        <v>Yes</v>
      </c>
      <c r="H146" s="51">
        <f>IFERROR(VLOOKUP(Table25[[#This Row],[Contract No.]],Table3[#All],4,FALSE),"")</f>
        <v>43983</v>
      </c>
      <c r="I146" s="56">
        <f>IFERROR(IF(AND(MONTH(Table25[[#This Row],[Contract Start Date]])&gt;6,MONTH(Table25[[#This Row],[Contract Start Date]])&lt;=12),YEAR(Table25[[#This Row],[Contract Start Date]])+1,YEAR(Table25[[#This Row],[Contract Start Date]])),"")</f>
        <v>2020</v>
      </c>
      <c r="J146" s="55">
        <f>Table25[[#This Row],[FY Formula start]]</f>
        <v>2020</v>
      </c>
      <c r="K146" s="59" t="str">
        <f>"FY"&amp;" "&amp;Table25[[#This Row],[Year Start]]</f>
        <v>FY 2020</v>
      </c>
      <c r="L146" s="52">
        <f>IFERROR(VLOOKUP(Table25[[#This Row],[Contract No.]],Table3[#All],5,FALSE),"")</f>
        <v>46295</v>
      </c>
      <c r="M146" s="56">
        <f>IFERROR(IF(Table25[[#This Row],[Contract End Date]]="99/99/9999","No End",IF(AND(MONTH(Table25[[#This Row],[Contract End Date]])&gt;6,MONTH(Table25[[#This Row],[Contract End Date]])&lt;=12),YEAR(Table25[[#This Row],[Contract End Date]])+1,YEAR(Table25[[#This Row],[Contract End Date]]))),"")</f>
        <v>2027</v>
      </c>
      <c r="N146" s="55">
        <f>Table25[[#This Row],[FY Formula end]]</f>
        <v>2027</v>
      </c>
      <c r="O146" s="59" t="str">
        <f>IF(Table25[[#This Row],[Year End]]="No End","No End","FY"&amp;" "&amp;Table25[[#This Row],[Year End]])</f>
        <v>FY 2027</v>
      </c>
      <c r="P146" s="27"/>
      <c r="Q146" s="104">
        <f>_xlfn.IFNA(IF($B146="","",VLOOKUP($B146,'SWC Towers'!$A:$Q,$Q$2,FALSE)),"")</f>
        <v>0.1</v>
      </c>
      <c r="R146" s="106">
        <f>_xlfn.IFNA(IF($B146="","",VLOOKUP($B146,'SWC Towers'!$A:$Q,$R$2,FALSE)),"")</f>
        <v>0.1</v>
      </c>
      <c r="S146" s="106" t="str">
        <f>_xlfn.IFNA(IF($B146="","",VLOOKUP($B146,'SWC Towers'!$A:$Q,$S$2,FALSE)),"")</f>
        <v/>
      </c>
      <c r="T146" s="106" t="str">
        <f>_xlfn.IFNA(IF($B146="","",VLOOKUP($B146,'SWC Towers'!$A:$Q,$T$2,FALSE)),"")</f>
        <v/>
      </c>
      <c r="U146" s="104">
        <f>_xlfn.IFNA(IF($B146="","",VLOOKUP($B146,'SWC Towers'!$A:$Q,$U$2,FALSE)),"")</f>
        <v>0.15</v>
      </c>
      <c r="V146" s="104" t="str">
        <f>_xlfn.IFNA(IF($B146="","",VLOOKUP($B146,'SWC Towers'!$A:$Q,$V$2,FALSE)),"")</f>
        <v/>
      </c>
      <c r="W146" s="104">
        <f>_xlfn.IFNA(IF($B146="","",VLOOKUP($B146,'SWC Towers'!$A:$Q,$W$2,FALSE)),"")</f>
        <v>0.65</v>
      </c>
      <c r="X146" s="104" t="str">
        <f>_xlfn.IFNA(IF($B146="","",VLOOKUP($B146,'SWC Towers'!$A:$Q,$X$2,FALSE)),"")</f>
        <v/>
      </c>
      <c r="Y146" s="104" t="str">
        <f>_xlfn.IFNA(IF($B146="","",VLOOKUP($B146,'SWC Towers'!$A:$Q,$Y$2,FALSE)),"")</f>
        <v/>
      </c>
      <c r="Z146" s="104" t="str">
        <f>_xlfn.IFNA(IF($B146="","",VLOOKUP($B146,'SWC Towers'!$A:$Q,$Z$2,FALSE)),"")</f>
        <v/>
      </c>
      <c r="AA146" s="104" t="str">
        <f>_xlfn.IFNA(IF($B146="","",VLOOKUP($B146,'SWC Towers'!$A:$Q,$AA$2,FALSE)),"")</f>
        <v/>
      </c>
      <c r="AB146" s="104" t="str">
        <f>_xlfn.IFNA(IF($B146="","",VLOOKUP($B146,'SWC Towers'!$A:$Q,$AB$2,FALSE)),"")</f>
        <v/>
      </c>
      <c r="AC146" s="20">
        <f>SUM(Table25[[#This Row],[IT Tower: Application]:[Other/Non-IT ]])</f>
        <v>1</v>
      </c>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v>0</v>
      </c>
      <c r="AZ146" s="67">
        <v>732</v>
      </c>
      <c r="BA146" s="67">
        <v>388</v>
      </c>
      <c r="BB146" s="67">
        <v>0</v>
      </c>
      <c r="BC146" s="67">
        <v>442</v>
      </c>
      <c r="BD146" s="67"/>
      <c r="BE146" s="67"/>
      <c r="BF146" s="67"/>
      <c r="BG146" s="67"/>
      <c r="BH146" s="67"/>
      <c r="BI146" s="67"/>
      <c r="BJ146" s="67"/>
      <c r="BK146" s="67"/>
      <c r="BL146" s="67"/>
      <c r="BM146" s="67"/>
      <c r="BN146" s="67"/>
      <c r="BO146" s="67"/>
      <c r="BP146" s="67"/>
      <c r="BQ146" s="67"/>
      <c r="BR146" s="67"/>
      <c r="BS146" s="67"/>
      <c r="BT146" s="67"/>
      <c r="BU146" s="67"/>
      <c r="BV146" s="67"/>
      <c r="BW146" s="67"/>
      <c r="BX146" s="67"/>
      <c r="BY146" s="67"/>
      <c r="BZ146" s="67"/>
      <c r="CA146" s="67"/>
      <c r="CB146" s="67"/>
      <c r="CC146" s="69">
        <f>SUM(Table25[[#This Row],[Contract Amount FY00]:[Contract Amount FY50]])</f>
        <v>1562</v>
      </c>
      <c r="CD146" s="24"/>
    </row>
    <row r="147" spans="1:82" x14ac:dyDescent="0.25">
      <c r="A147" s="122" t="s">
        <v>1987</v>
      </c>
      <c r="B147" s="122" t="s">
        <v>2057</v>
      </c>
      <c r="C147" s="122" t="s">
        <v>276</v>
      </c>
      <c r="E147" s="26" t="str">
        <f>IFERROR(IF(VLOOKUP(Table25[[#This Row],[Contract No.]],Table3[#All],3,FALSE)="","No","Yes"),"")</f>
        <v>Yes</v>
      </c>
      <c r="F147" s="26" t="str">
        <f>IFERROR(VLOOKUP(Table25[[#This Row],[Contract No.]],Table3[#All],3,FALSE),"")</f>
        <v>NASPO</v>
      </c>
      <c r="G147" s="26" t="str">
        <f>IFERROR(IF(Table25[[#This Row],[Cooperative Purchase
(Yes/No)]]="Yes","Yes",IF(VLOOKUP(Table25[[#This Row],[Contract No.]],Table3[#All],1,FALSE)=Table25[[#This Row],[Contract No.]],"Yes","No")),"No")</f>
        <v>Yes</v>
      </c>
      <c r="H147" s="51">
        <f>IFERROR(VLOOKUP(Table25[[#This Row],[Contract No.]],Table3[#All],4,FALSE),"")</f>
        <v>43983</v>
      </c>
      <c r="I147" s="56">
        <f>IFERROR(IF(AND(MONTH(Table25[[#This Row],[Contract Start Date]])&gt;6,MONTH(Table25[[#This Row],[Contract Start Date]])&lt;=12),YEAR(Table25[[#This Row],[Contract Start Date]])+1,YEAR(Table25[[#This Row],[Contract Start Date]])),"")</f>
        <v>2020</v>
      </c>
      <c r="J147" s="55">
        <f>Table25[[#This Row],[FY Formula start]]</f>
        <v>2020</v>
      </c>
      <c r="K147" s="59" t="str">
        <f>"FY"&amp;" "&amp;Table25[[#This Row],[Year Start]]</f>
        <v>FY 2020</v>
      </c>
      <c r="L147" s="52">
        <f>IFERROR(VLOOKUP(Table25[[#This Row],[Contract No.]],Table3[#All],5,FALSE),"")</f>
        <v>46295</v>
      </c>
      <c r="M147" s="56">
        <f>IFERROR(IF(Table25[[#This Row],[Contract End Date]]="99/99/9999","No End",IF(AND(MONTH(Table25[[#This Row],[Contract End Date]])&gt;6,MONTH(Table25[[#This Row],[Contract End Date]])&lt;=12),YEAR(Table25[[#This Row],[Contract End Date]])+1,YEAR(Table25[[#This Row],[Contract End Date]]))),"")</f>
        <v>2027</v>
      </c>
      <c r="N147" s="55">
        <f>Table25[[#This Row],[FY Formula end]]</f>
        <v>2027</v>
      </c>
      <c r="O147" s="59" t="str">
        <f>IF(Table25[[#This Row],[Year End]]="No End","No End","FY"&amp;" "&amp;Table25[[#This Row],[Year End]])</f>
        <v>FY 2027</v>
      </c>
      <c r="P147" s="27"/>
      <c r="Q147" s="104">
        <f>_xlfn.IFNA(IF($B147="","",VLOOKUP($B147,'SWC Towers'!$A:$Q,$Q$2,FALSE)),"")</f>
        <v>0.1</v>
      </c>
      <c r="R147" s="106">
        <f>_xlfn.IFNA(IF($B147="","",VLOOKUP($B147,'SWC Towers'!$A:$Q,$R$2,FALSE)),"")</f>
        <v>0.1</v>
      </c>
      <c r="S147" s="106" t="str">
        <f>_xlfn.IFNA(IF($B147="","",VLOOKUP($B147,'SWC Towers'!$A:$Q,$S$2,FALSE)),"")</f>
        <v/>
      </c>
      <c r="T147" s="106" t="str">
        <f>_xlfn.IFNA(IF($B147="","",VLOOKUP($B147,'SWC Towers'!$A:$Q,$T$2,FALSE)),"")</f>
        <v/>
      </c>
      <c r="U147" s="104">
        <f>_xlfn.IFNA(IF($B147="","",VLOOKUP($B147,'SWC Towers'!$A:$Q,$U$2,FALSE)),"")</f>
        <v>0.15</v>
      </c>
      <c r="V147" s="104" t="str">
        <f>_xlfn.IFNA(IF($B147="","",VLOOKUP($B147,'SWC Towers'!$A:$Q,$V$2,FALSE)),"")</f>
        <v/>
      </c>
      <c r="W147" s="104">
        <f>_xlfn.IFNA(IF($B147="","",VLOOKUP($B147,'SWC Towers'!$A:$Q,$W$2,FALSE)),"")</f>
        <v>0.65</v>
      </c>
      <c r="X147" s="104" t="str">
        <f>_xlfn.IFNA(IF($B147="","",VLOOKUP($B147,'SWC Towers'!$A:$Q,$X$2,FALSE)),"")</f>
        <v/>
      </c>
      <c r="Y147" s="104" t="str">
        <f>_xlfn.IFNA(IF($B147="","",VLOOKUP($B147,'SWC Towers'!$A:$Q,$Y$2,FALSE)),"")</f>
        <v/>
      </c>
      <c r="Z147" s="104" t="str">
        <f>_xlfn.IFNA(IF($B147="","",VLOOKUP($B147,'SWC Towers'!$A:$Q,$Z$2,FALSE)),"")</f>
        <v/>
      </c>
      <c r="AA147" s="104" t="str">
        <f>_xlfn.IFNA(IF($B147="","",VLOOKUP($B147,'SWC Towers'!$A:$Q,$AA$2,FALSE)),"")</f>
        <v/>
      </c>
      <c r="AB147" s="104" t="str">
        <f>_xlfn.IFNA(IF($B147="","",VLOOKUP($B147,'SWC Towers'!$A:$Q,$AB$2,FALSE)),"")</f>
        <v/>
      </c>
      <c r="AC147" s="20">
        <f>SUM(Table25[[#This Row],[IT Tower: Application]:[Other/Non-IT ]])</f>
        <v>1</v>
      </c>
      <c r="AD147" s="67"/>
      <c r="AE147" s="67"/>
      <c r="AF147" s="67"/>
      <c r="AG147" s="67"/>
      <c r="AH147" s="67"/>
      <c r="AI147" s="67"/>
      <c r="AJ147" s="67"/>
      <c r="AK147" s="67"/>
      <c r="AL147" s="67"/>
      <c r="AM147" s="67"/>
      <c r="AN147" s="67"/>
      <c r="AO147" s="67"/>
      <c r="AP147" s="67"/>
      <c r="AQ147" s="67"/>
      <c r="AR147" s="67"/>
      <c r="AS147" s="67"/>
      <c r="AT147" s="67"/>
      <c r="AU147" s="67"/>
      <c r="AV147" s="67"/>
      <c r="AW147" s="67"/>
      <c r="AX147" s="67"/>
      <c r="AY147" s="67">
        <v>0</v>
      </c>
      <c r="AZ147" s="67">
        <v>1441</v>
      </c>
      <c r="BA147" s="67"/>
      <c r="BB147" s="67"/>
      <c r="BC147" s="67"/>
      <c r="BD147" s="67"/>
      <c r="BE147" s="67"/>
      <c r="BF147" s="67"/>
      <c r="BG147" s="67"/>
      <c r="BH147" s="67"/>
      <c r="BI147" s="67"/>
      <c r="BJ147" s="67"/>
      <c r="BK147" s="67"/>
      <c r="BL147" s="67"/>
      <c r="BM147" s="67"/>
      <c r="BN147" s="67"/>
      <c r="BO147" s="67"/>
      <c r="BP147" s="67"/>
      <c r="BQ147" s="67"/>
      <c r="BR147" s="67"/>
      <c r="BS147" s="67"/>
      <c r="BT147" s="67"/>
      <c r="BU147" s="67"/>
      <c r="BV147" s="67"/>
      <c r="BW147" s="67"/>
      <c r="BX147" s="67"/>
      <c r="BY147" s="67"/>
      <c r="BZ147" s="67"/>
      <c r="CA147" s="67"/>
      <c r="CB147" s="67"/>
      <c r="CC147" s="69">
        <f>SUM(Table25[[#This Row],[Contract Amount FY00]:[Contract Amount FY50]])</f>
        <v>1441</v>
      </c>
      <c r="CD147" s="24"/>
    </row>
    <row r="148" spans="1:82" x14ac:dyDescent="0.25">
      <c r="A148" s="122" t="s">
        <v>1987</v>
      </c>
      <c r="B148" s="122" t="s">
        <v>3071</v>
      </c>
      <c r="C148" s="122" t="s">
        <v>753</v>
      </c>
      <c r="E148" s="26" t="str">
        <f>IFERROR(IF(VLOOKUP(Table25[[#This Row],[Contract No.]],Table3[#All],3,FALSE)="","No","Yes"),"")</f>
        <v>Yes</v>
      </c>
      <c r="F148" s="26" t="str">
        <f>IFERROR(VLOOKUP(Table25[[#This Row],[Contract No.]],Table3[#All],3,FALSE),"")</f>
        <v>NASPO</v>
      </c>
      <c r="G148" s="26" t="str">
        <f>IFERROR(IF(Table25[[#This Row],[Cooperative Purchase
(Yes/No)]]="Yes","Yes",IF(VLOOKUP(Table25[[#This Row],[Contract No.]],Table3[#All],1,FALSE)=Table25[[#This Row],[Contract No.]],"Yes","No")),"No")</f>
        <v>Yes</v>
      </c>
      <c r="H148" s="51">
        <f>IFERROR(VLOOKUP(Table25[[#This Row],[Contract No.]],Table3[#All],4,FALSE),"")</f>
        <v>45322</v>
      </c>
      <c r="I148" s="56">
        <f>IFERROR(IF(AND(MONTH(Table25[[#This Row],[Contract Start Date]])&gt;6,MONTH(Table25[[#This Row],[Contract Start Date]])&lt;=12),YEAR(Table25[[#This Row],[Contract Start Date]])+1,YEAR(Table25[[#This Row],[Contract Start Date]])),"")</f>
        <v>2024</v>
      </c>
      <c r="J148" s="55">
        <f>Table25[[#This Row],[FY Formula start]]</f>
        <v>2024</v>
      </c>
      <c r="K148" s="59" t="str">
        <f>"FY"&amp;" "&amp;Table25[[#This Row],[Year Start]]</f>
        <v>FY 2024</v>
      </c>
      <c r="L148" s="52">
        <f>IFERROR(VLOOKUP(Table25[[#This Row],[Contract No.]],Table3[#All],5,FALSE),"")</f>
        <v>46934</v>
      </c>
      <c r="M148" s="56">
        <f>IFERROR(IF(Table25[[#This Row],[Contract End Date]]="99/99/9999","No End",IF(AND(MONTH(Table25[[#This Row],[Contract End Date]])&gt;6,MONTH(Table25[[#This Row],[Contract End Date]])&lt;=12),YEAR(Table25[[#This Row],[Contract End Date]])+1,YEAR(Table25[[#This Row],[Contract End Date]]))),"")</f>
        <v>2028</v>
      </c>
      <c r="N148" s="55">
        <f>Table25[[#This Row],[FY Formula end]]</f>
        <v>2028</v>
      </c>
      <c r="O148" s="59" t="str">
        <f>IF(Table25[[#This Row],[Year End]]="No End","No End","FY"&amp;" "&amp;Table25[[#This Row],[Year End]])</f>
        <v>FY 2028</v>
      </c>
      <c r="P148" s="27"/>
      <c r="Q148" s="104" t="str">
        <f>_xlfn.IFNA(IF($B148="","",VLOOKUP($B148,'SWC Towers'!$A:$Q,$Q$2,FALSE)),"")</f>
        <v/>
      </c>
      <c r="R148" s="106">
        <f>_xlfn.IFNA(IF($B148="","",VLOOKUP($B148,'SWC Towers'!$A:$Q,$R$2,FALSE)),"")</f>
        <v>0.2</v>
      </c>
      <c r="S148" s="106" t="str">
        <f>_xlfn.IFNA(IF($B148="","",VLOOKUP($B148,'SWC Towers'!$A:$Q,$S$2,FALSE)),"")</f>
        <v/>
      </c>
      <c r="T148" s="106" t="str">
        <f>_xlfn.IFNA(IF($B148="","",VLOOKUP($B148,'SWC Towers'!$A:$Q,$T$2,FALSE)),"")</f>
        <v/>
      </c>
      <c r="U148" s="104">
        <f>_xlfn.IFNA(IF($B148="","",VLOOKUP($B148,'SWC Towers'!$A:$Q,$U$2,FALSE)),"")</f>
        <v>0.6</v>
      </c>
      <c r="V148" s="104" t="str">
        <f>_xlfn.IFNA(IF($B148="","",VLOOKUP($B148,'SWC Towers'!$A:$Q,$V$2,FALSE)),"")</f>
        <v/>
      </c>
      <c r="W148" s="104" t="str">
        <f>_xlfn.IFNA(IF($B148="","",VLOOKUP($B148,'SWC Towers'!$A:$Q,$W$2,FALSE)),"")</f>
        <v/>
      </c>
      <c r="X148" s="104" t="str">
        <f>_xlfn.IFNA(IF($B148="","",VLOOKUP($B148,'SWC Towers'!$A:$Q,$X$2,FALSE)),"")</f>
        <v/>
      </c>
      <c r="Y148" s="104" t="str">
        <f>_xlfn.IFNA(IF($B148="","",VLOOKUP($B148,'SWC Towers'!$A:$Q,$Y$2,FALSE)),"")</f>
        <v/>
      </c>
      <c r="Z148" s="104" t="str">
        <f>_xlfn.IFNA(IF($B148="","",VLOOKUP($B148,'SWC Towers'!$A:$Q,$Z$2,FALSE)),"")</f>
        <v/>
      </c>
      <c r="AA148" s="104">
        <f>_xlfn.IFNA(IF($B148="","",VLOOKUP($B148,'SWC Towers'!$A:$Q,$AA$2,FALSE)),"")</f>
        <v>0.2</v>
      </c>
      <c r="AB148" s="104" t="str">
        <f>_xlfn.IFNA(IF($B148="","",VLOOKUP($B148,'SWC Towers'!$A:$Q,$AB$2,FALSE)),"")</f>
        <v/>
      </c>
      <c r="AC148" s="20">
        <f>SUM(Table25[[#This Row],[IT Tower: Application]:[Other/Non-IT ]])</f>
        <v>1</v>
      </c>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v>0</v>
      </c>
      <c r="BC148" s="67">
        <v>20005</v>
      </c>
      <c r="BD148" s="67"/>
      <c r="BE148" s="67"/>
      <c r="BF148" s="67"/>
      <c r="BG148" s="67"/>
      <c r="BH148" s="67"/>
      <c r="BI148" s="67"/>
      <c r="BJ148" s="67"/>
      <c r="BK148" s="67"/>
      <c r="BL148" s="67"/>
      <c r="BM148" s="67"/>
      <c r="BN148" s="67"/>
      <c r="BO148" s="67"/>
      <c r="BP148" s="67"/>
      <c r="BQ148" s="67"/>
      <c r="BR148" s="67"/>
      <c r="BS148" s="67"/>
      <c r="BT148" s="67"/>
      <c r="BU148" s="67"/>
      <c r="BV148" s="67"/>
      <c r="BW148" s="67"/>
      <c r="BX148" s="67"/>
      <c r="BY148" s="67"/>
      <c r="BZ148" s="67"/>
      <c r="CA148" s="67"/>
      <c r="CB148" s="67"/>
      <c r="CC148" s="69">
        <f>SUM(Table25[[#This Row],[Contract Amount FY00]:[Contract Amount FY50]])</f>
        <v>20005</v>
      </c>
      <c r="CD148" s="24"/>
    </row>
    <row r="149" spans="1:82" x14ac:dyDescent="0.25">
      <c r="A149" s="122" t="s">
        <v>1987</v>
      </c>
      <c r="B149" s="122" t="s">
        <v>3071</v>
      </c>
      <c r="C149" s="122" t="s">
        <v>276</v>
      </c>
      <c r="E149" s="26" t="str">
        <f>IFERROR(IF(VLOOKUP(Table25[[#This Row],[Contract No.]],Table3[#All],3,FALSE)="","No","Yes"),"")</f>
        <v>Yes</v>
      </c>
      <c r="F149" s="26" t="str">
        <f>IFERROR(VLOOKUP(Table25[[#This Row],[Contract No.]],Table3[#All],3,FALSE),"")</f>
        <v>NASPO</v>
      </c>
      <c r="G149" s="26" t="str">
        <f>IFERROR(IF(Table25[[#This Row],[Cooperative Purchase
(Yes/No)]]="Yes","Yes",IF(VLOOKUP(Table25[[#This Row],[Contract No.]],Table3[#All],1,FALSE)=Table25[[#This Row],[Contract No.]],"Yes","No")),"No")</f>
        <v>Yes</v>
      </c>
      <c r="H149" s="51">
        <f>IFERROR(VLOOKUP(Table25[[#This Row],[Contract No.]],Table3[#All],4,FALSE),"")</f>
        <v>45322</v>
      </c>
      <c r="I149" s="56">
        <f>IFERROR(IF(AND(MONTH(Table25[[#This Row],[Contract Start Date]])&gt;6,MONTH(Table25[[#This Row],[Contract Start Date]])&lt;=12),YEAR(Table25[[#This Row],[Contract Start Date]])+1,YEAR(Table25[[#This Row],[Contract Start Date]])),"")</f>
        <v>2024</v>
      </c>
      <c r="J149" s="55">
        <f>Table25[[#This Row],[FY Formula start]]</f>
        <v>2024</v>
      </c>
      <c r="K149" s="59" t="str">
        <f>"FY"&amp;" "&amp;Table25[[#This Row],[Year Start]]</f>
        <v>FY 2024</v>
      </c>
      <c r="L149" s="52">
        <f>IFERROR(VLOOKUP(Table25[[#This Row],[Contract No.]],Table3[#All],5,FALSE),"")</f>
        <v>46934</v>
      </c>
      <c r="M149" s="56">
        <f>IFERROR(IF(Table25[[#This Row],[Contract End Date]]="99/99/9999","No End",IF(AND(MONTH(Table25[[#This Row],[Contract End Date]])&gt;6,MONTH(Table25[[#This Row],[Contract End Date]])&lt;=12),YEAR(Table25[[#This Row],[Contract End Date]])+1,YEAR(Table25[[#This Row],[Contract End Date]]))),"")</f>
        <v>2028</v>
      </c>
      <c r="N149" s="55">
        <f>Table25[[#This Row],[FY Formula end]]</f>
        <v>2028</v>
      </c>
      <c r="O149" s="59" t="str">
        <f>IF(Table25[[#This Row],[Year End]]="No End","No End","FY"&amp;" "&amp;Table25[[#This Row],[Year End]])</f>
        <v>FY 2028</v>
      </c>
      <c r="P149" s="27"/>
      <c r="Q149" s="104" t="str">
        <f>_xlfn.IFNA(IF($B149="","",VLOOKUP($B149,'SWC Towers'!$A:$Q,$Q$2,FALSE)),"")</f>
        <v/>
      </c>
      <c r="R149" s="106">
        <f>_xlfn.IFNA(IF($B149="","",VLOOKUP($B149,'SWC Towers'!$A:$Q,$R$2,FALSE)),"")</f>
        <v>0.2</v>
      </c>
      <c r="S149" s="106" t="str">
        <f>_xlfn.IFNA(IF($B149="","",VLOOKUP($B149,'SWC Towers'!$A:$Q,$S$2,FALSE)),"")</f>
        <v/>
      </c>
      <c r="T149" s="106" t="str">
        <f>_xlfn.IFNA(IF($B149="","",VLOOKUP($B149,'SWC Towers'!$A:$Q,$T$2,FALSE)),"")</f>
        <v/>
      </c>
      <c r="U149" s="104">
        <f>_xlfn.IFNA(IF($B149="","",VLOOKUP($B149,'SWC Towers'!$A:$Q,$U$2,FALSE)),"")</f>
        <v>0.6</v>
      </c>
      <c r="V149" s="104" t="str">
        <f>_xlfn.IFNA(IF($B149="","",VLOOKUP($B149,'SWC Towers'!$A:$Q,$V$2,FALSE)),"")</f>
        <v/>
      </c>
      <c r="W149" s="104" t="str">
        <f>_xlfn.IFNA(IF($B149="","",VLOOKUP($B149,'SWC Towers'!$A:$Q,$W$2,FALSE)),"")</f>
        <v/>
      </c>
      <c r="X149" s="104" t="str">
        <f>_xlfn.IFNA(IF($B149="","",VLOOKUP($B149,'SWC Towers'!$A:$Q,$X$2,FALSE)),"")</f>
        <v/>
      </c>
      <c r="Y149" s="104" t="str">
        <f>_xlfn.IFNA(IF($B149="","",VLOOKUP($B149,'SWC Towers'!$A:$Q,$Y$2,FALSE)),"")</f>
        <v/>
      </c>
      <c r="Z149" s="104" t="str">
        <f>_xlfn.IFNA(IF($B149="","",VLOOKUP($B149,'SWC Towers'!$A:$Q,$Z$2,FALSE)),"")</f>
        <v/>
      </c>
      <c r="AA149" s="104">
        <f>_xlfn.IFNA(IF($B149="","",VLOOKUP($B149,'SWC Towers'!$A:$Q,$AA$2,FALSE)),"")</f>
        <v>0.2</v>
      </c>
      <c r="AB149" s="104" t="str">
        <f>_xlfn.IFNA(IF($B149="","",VLOOKUP($B149,'SWC Towers'!$A:$Q,$AB$2,FALSE)),"")</f>
        <v/>
      </c>
      <c r="AC149" s="20">
        <f>SUM(Table25[[#This Row],[IT Tower: Application]:[Other/Non-IT ]])</f>
        <v>1</v>
      </c>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v>0</v>
      </c>
      <c r="BC149" s="67">
        <v>466325</v>
      </c>
      <c r="BD149" s="67"/>
      <c r="BE149" s="67"/>
      <c r="BF149" s="67"/>
      <c r="BG149" s="67"/>
      <c r="BH149" s="67"/>
      <c r="BI149" s="67"/>
      <c r="BJ149" s="67"/>
      <c r="BK149" s="67"/>
      <c r="BL149" s="67"/>
      <c r="BM149" s="67"/>
      <c r="BN149" s="67"/>
      <c r="BO149" s="67"/>
      <c r="BP149" s="67"/>
      <c r="BQ149" s="67"/>
      <c r="BR149" s="67"/>
      <c r="BS149" s="67"/>
      <c r="BT149" s="67"/>
      <c r="BU149" s="67"/>
      <c r="BV149" s="67"/>
      <c r="BW149" s="67"/>
      <c r="BX149" s="67"/>
      <c r="BY149" s="67"/>
      <c r="BZ149" s="67"/>
      <c r="CA149" s="67"/>
      <c r="CB149" s="67"/>
      <c r="CC149" s="69">
        <f>SUM(Table25[[#This Row],[Contract Amount FY00]:[Contract Amount FY50]])</f>
        <v>466325</v>
      </c>
      <c r="CD149" s="24"/>
    </row>
    <row r="150" spans="1:82" x14ac:dyDescent="0.25">
      <c r="A150" s="122" t="s">
        <v>1987</v>
      </c>
      <c r="B150" s="122" t="s">
        <v>3071</v>
      </c>
      <c r="C150" s="122" t="s">
        <v>372</v>
      </c>
      <c r="E150" s="26" t="str">
        <f>IFERROR(IF(VLOOKUP(Table25[[#This Row],[Contract No.]],Table3[#All],3,FALSE)="","No","Yes"),"")</f>
        <v>Yes</v>
      </c>
      <c r="F150" s="26" t="str">
        <f>IFERROR(VLOOKUP(Table25[[#This Row],[Contract No.]],Table3[#All],3,FALSE),"")</f>
        <v>NASPO</v>
      </c>
      <c r="G150" s="26" t="str">
        <f>IFERROR(IF(Table25[[#This Row],[Cooperative Purchase
(Yes/No)]]="Yes","Yes",IF(VLOOKUP(Table25[[#This Row],[Contract No.]],Table3[#All],1,FALSE)=Table25[[#This Row],[Contract No.]],"Yes","No")),"No")</f>
        <v>Yes</v>
      </c>
      <c r="H150" s="51">
        <f>IFERROR(VLOOKUP(Table25[[#This Row],[Contract No.]],Table3[#All],4,FALSE),"")</f>
        <v>45322</v>
      </c>
      <c r="I150" s="56">
        <f>IFERROR(IF(AND(MONTH(Table25[[#This Row],[Contract Start Date]])&gt;6,MONTH(Table25[[#This Row],[Contract Start Date]])&lt;=12),YEAR(Table25[[#This Row],[Contract Start Date]])+1,YEAR(Table25[[#This Row],[Contract Start Date]])),"")</f>
        <v>2024</v>
      </c>
      <c r="J150" s="55">
        <f>Table25[[#This Row],[FY Formula start]]</f>
        <v>2024</v>
      </c>
      <c r="K150" s="59" t="str">
        <f>"FY"&amp;" "&amp;Table25[[#This Row],[Year Start]]</f>
        <v>FY 2024</v>
      </c>
      <c r="L150" s="52">
        <f>IFERROR(VLOOKUP(Table25[[#This Row],[Contract No.]],Table3[#All],5,FALSE),"")</f>
        <v>46934</v>
      </c>
      <c r="M150" s="56">
        <f>IFERROR(IF(Table25[[#This Row],[Contract End Date]]="99/99/9999","No End",IF(AND(MONTH(Table25[[#This Row],[Contract End Date]])&gt;6,MONTH(Table25[[#This Row],[Contract End Date]])&lt;=12),YEAR(Table25[[#This Row],[Contract End Date]])+1,YEAR(Table25[[#This Row],[Contract End Date]]))),"")</f>
        <v>2028</v>
      </c>
      <c r="N150" s="55">
        <f>Table25[[#This Row],[FY Formula end]]</f>
        <v>2028</v>
      </c>
      <c r="O150" s="59" t="str">
        <f>IF(Table25[[#This Row],[Year End]]="No End","No End","FY"&amp;" "&amp;Table25[[#This Row],[Year End]])</f>
        <v>FY 2028</v>
      </c>
      <c r="P150" s="27"/>
      <c r="Q150" s="104" t="str">
        <f>_xlfn.IFNA(IF($B150="","",VLOOKUP($B150,'SWC Towers'!$A:$Q,$Q$2,FALSE)),"")</f>
        <v/>
      </c>
      <c r="R150" s="106">
        <f>_xlfn.IFNA(IF($B150="","",VLOOKUP($B150,'SWC Towers'!$A:$Q,$R$2,FALSE)),"")</f>
        <v>0.2</v>
      </c>
      <c r="S150" s="106" t="str">
        <f>_xlfn.IFNA(IF($B150="","",VLOOKUP($B150,'SWC Towers'!$A:$Q,$S$2,FALSE)),"")</f>
        <v/>
      </c>
      <c r="T150" s="106" t="str">
        <f>_xlfn.IFNA(IF($B150="","",VLOOKUP($B150,'SWC Towers'!$A:$Q,$T$2,FALSE)),"")</f>
        <v/>
      </c>
      <c r="U150" s="104">
        <f>_xlfn.IFNA(IF($B150="","",VLOOKUP($B150,'SWC Towers'!$A:$Q,$U$2,FALSE)),"")</f>
        <v>0.6</v>
      </c>
      <c r="V150" s="104" t="str">
        <f>_xlfn.IFNA(IF($B150="","",VLOOKUP($B150,'SWC Towers'!$A:$Q,$V$2,FALSE)),"")</f>
        <v/>
      </c>
      <c r="W150" s="104" t="str">
        <f>_xlfn.IFNA(IF($B150="","",VLOOKUP($B150,'SWC Towers'!$A:$Q,$W$2,FALSE)),"")</f>
        <v/>
      </c>
      <c r="X150" s="104" t="str">
        <f>_xlfn.IFNA(IF($B150="","",VLOOKUP($B150,'SWC Towers'!$A:$Q,$X$2,FALSE)),"")</f>
        <v/>
      </c>
      <c r="Y150" s="104" t="str">
        <f>_xlfn.IFNA(IF($B150="","",VLOOKUP($B150,'SWC Towers'!$A:$Q,$Y$2,FALSE)),"")</f>
        <v/>
      </c>
      <c r="Z150" s="104" t="str">
        <f>_xlfn.IFNA(IF($B150="","",VLOOKUP($B150,'SWC Towers'!$A:$Q,$Z$2,FALSE)),"")</f>
        <v/>
      </c>
      <c r="AA150" s="104">
        <f>_xlfn.IFNA(IF($B150="","",VLOOKUP($B150,'SWC Towers'!$A:$Q,$AA$2,FALSE)),"")</f>
        <v>0.2</v>
      </c>
      <c r="AB150" s="104" t="str">
        <f>_xlfn.IFNA(IF($B150="","",VLOOKUP($B150,'SWC Towers'!$A:$Q,$AB$2,FALSE)),"")</f>
        <v/>
      </c>
      <c r="AC150" s="20">
        <f>SUM(Table25[[#This Row],[IT Tower: Application]:[Other/Non-IT ]])</f>
        <v>1</v>
      </c>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v>478</v>
      </c>
      <c r="BC150" s="67">
        <v>349</v>
      </c>
      <c r="BD150" s="67"/>
      <c r="BE150" s="67"/>
      <c r="BF150" s="67"/>
      <c r="BG150" s="67"/>
      <c r="BH150" s="67"/>
      <c r="BI150" s="67"/>
      <c r="BJ150" s="67"/>
      <c r="BK150" s="67"/>
      <c r="BL150" s="67"/>
      <c r="BM150" s="67"/>
      <c r="BN150" s="67"/>
      <c r="BO150" s="67"/>
      <c r="BP150" s="67"/>
      <c r="BQ150" s="67"/>
      <c r="BR150" s="67"/>
      <c r="BS150" s="67"/>
      <c r="BT150" s="67"/>
      <c r="BU150" s="67"/>
      <c r="BV150" s="67"/>
      <c r="BW150" s="67"/>
      <c r="BX150" s="67"/>
      <c r="BY150" s="67"/>
      <c r="BZ150" s="67"/>
      <c r="CA150" s="67"/>
      <c r="CB150" s="67"/>
      <c r="CC150" s="69">
        <f>SUM(Table25[[#This Row],[Contract Amount FY00]:[Contract Amount FY50]])</f>
        <v>827</v>
      </c>
      <c r="CD150" s="24"/>
    </row>
    <row r="151" spans="1:82" x14ac:dyDescent="0.25">
      <c r="A151" s="122" t="s">
        <v>1987</v>
      </c>
      <c r="B151" s="122" t="s">
        <v>2245</v>
      </c>
      <c r="C151" s="122" t="s">
        <v>2273</v>
      </c>
      <c r="E151" s="26" t="str">
        <f>IFERROR(IF(VLOOKUP(Table25[[#This Row],[Contract No.]],Table3[#All],3,FALSE)="","No","Yes"),"")</f>
        <v>No</v>
      </c>
      <c r="F151" s="26" t="str">
        <f>IFERROR(VLOOKUP(Table25[[#This Row],[Contract No.]],Table3[#All],3,FALSE),"")</f>
        <v/>
      </c>
      <c r="G151" s="26" t="str">
        <f>IFERROR(IF(Table25[[#This Row],[Cooperative Purchase
(Yes/No)]]="Yes","Yes",IF(VLOOKUP(Table25[[#This Row],[Contract No.]],Table3[#All],1,FALSE)=Table25[[#This Row],[Contract No.]],"Yes","No")),"No")</f>
        <v>Yes</v>
      </c>
      <c r="H151" s="51">
        <f>IFERROR(VLOOKUP(Table25[[#This Row],[Contract No.]],Table3[#All],4,FALSE),"")</f>
        <v>43952</v>
      </c>
      <c r="I151" s="56">
        <f>IFERROR(IF(AND(MONTH(Table25[[#This Row],[Contract Start Date]])&gt;6,MONTH(Table25[[#This Row],[Contract Start Date]])&lt;=12),YEAR(Table25[[#This Row],[Contract Start Date]])+1,YEAR(Table25[[#This Row],[Contract Start Date]])),"")</f>
        <v>2020</v>
      </c>
      <c r="J151" s="55">
        <f>Table25[[#This Row],[FY Formula start]]</f>
        <v>2020</v>
      </c>
      <c r="K151" s="59" t="str">
        <f>"FY"&amp;" "&amp;Table25[[#This Row],[Year Start]]</f>
        <v>FY 2020</v>
      </c>
      <c r="L151" s="52">
        <f>IFERROR(VLOOKUP(Table25[[#This Row],[Contract No.]],Table3[#All],5,FALSE),"")</f>
        <v>46203</v>
      </c>
      <c r="M151" s="56">
        <f>IFERROR(IF(Table25[[#This Row],[Contract End Date]]="99/99/9999","No End",IF(AND(MONTH(Table25[[#This Row],[Contract End Date]])&gt;6,MONTH(Table25[[#This Row],[Contract End Date]])&lt;=12),YEAR(Table25[[#This Row],[Contract End Date]])+1,YEAR(Table25[[#This Row],[Contract End Date]]))),"")</f>
        <v>2026</v>
      </c>
      <c r="N151" s="55">
        <f>Table25[[#This Row],[FY Formula end]]</f>
        <v>2026</v>
      </c>
      <c r="O151" s="59" t="str">
        <f>IF(Table25[[#This Row],[Year End]]="No End","No End","FY"&amp;" "&amp;Table25[[#This Row],[Year End]])</f>
        <v>FY 2026</v>
      </c>
      <c r="P151" s="27"/>
      <c r="Q151" s="104" t="str">
        <f>_xlfn.IFNA(IF($B151="","",VLOOKUP($B151,'SWC Towers'!$A:$Q,$Q$2,FALSE)),"")</f>
        <v/>
      </c>
      <c r="R151" s="106" t="str">
        <f>_xlfn.IFNA(IF($B151="","",VLOOKUP($B151,'SWC Towers'!$A:$Q,$R$2,FALSE)),"")</f>
        <v/>
      </c>
      <c r="S151" s="106" t="str">
        <f>_xlfn.IFNA(IF($B151="","",VLOOKUP($B151,'SWC Towers'!$A:$Q,$S$2,FALSE)),"")</f>
        <v/>
      </c>
      <c r="T151" s="106" t="str">
        <f>_xlfn.IFNA(IF($B151="","",VLOOKUP($B151,'SWC Towers'!$A:$Q,$T$2,FALSE)),"")</f>
        <v/>
      </c>
      <c r="U151" s="104">
        <f>_xlfn.IFNA(IF($B151="","",VLOOKUP($B151,'SWC Towers'!$A:$Q,$U$2,FALSE)),"")</f>
        <v>0.1</v>
      </c>
      <c r="V151" s="104" t="str">
        <f>_xlfn.IFNA(IF($B151="","",VLOOKUP($B151,'SWC Towers'!$A:$Q,$V$2,FALSE)),"")</f>
        <v/>
      </c>
      <c r="W151" s="104" t="str">
        <f>_xlfn.IFNA(IF($B151="","",VLOOKUP($B151,'SWC Towers'!$A:$Q,$W$2,FALSE)),"")</f>
        <v/>
      </c>
      <c r="X151" s="104" t="str">
        <f>_xlfn.IFNA(IF($B151="","",VLOOKUP($B151,'SWC Towers'!$A:$Q,$X$2,FALSE)),"")</f>
        <v/>
      </c>
      <c r="Y151" s="104" t="str">
        <f>_xlfn.IFNA(IF($B151="","",VLOOKUP($B151,'SWC Towers'!$A:$Q,$Y$2,FALSE)),"")</f>
        <v/>
      </c>
      <c r="Z151" s="104" t="str">
        <f>_xlfn.IFNA(IF($B151="","",VLOOKUP($B151,'SWC Towers'!$A:$Q,$Z$2,FALSE)),"")</f>
        <v/>
      </c>
      <c r="AA151" s="104" t="str">
        <f>_xlfn.IFNA(IF($B151="","",VLOOKUP($B151,'SWC Towers'!$A:$Q,$AA$2,FALSE)),"")</f>
        <v/>
      </c>
      <c r="AB151" s="104">
        <f>_xlfn.IFNA(IF($B151="","",VLOOKUP($B151,'SWC Towers'!$A:$Q,$AB$2,FALSE)),"")</f>
        <v>0.9</v>
      </c>
      <c r="AC151" s="20">
        <f>SUM(Table25[[#This Row],[IT Tower: Application]:[Other/Non-IT ]])</f>
        <v>1</v>
      </c>
      <c r="AD151" s="67"/>
      <c r="AE151" s="67"/>
      <c r="AF151" s="67"/>
      <c r="AG151" s="67"/>
      <c r="AH151" s="67"/>
      <c r="AI151" s="67"/>
      <c r="AJ151" s="67"/>
      <c r="AK151" s="67"/>
      <c r="AL151" s="67"/>
      <c r="AM151" s="67"/>
      <c r="AN151" s="67"/>
      <c r="AO151" s="67"/>
      <c r="AP151" s="67"/>
      <c r="AQ151" s="67"/>
      <c r="AR151" s="67"/>
      <c r="AS151" s="67"/>
      <c r="AT151" s="67"/>
      <c r="AU151" s="67"/>
      <c r="AV151" s="67"/>
      <c r="AW151" s="67"/>
      <c r="AX151" s="67">
        <v>0</v>
      </c>
      <c r="AY151" s="67">
        <v>462</v>
      </c>
      <c r="AZ151" s="67">
        <v>1583</v>
      </c>
      <c r="BA151" s="67">
        <v>5513</v>
      </c>
      <c r="BB151" s="67">
        <v>3549</v>
      </c>
      <c r="BC151" s="67">
        <v>7381</v>
      </c>
      <c r="BD151" s="67"/>
      <c r="BE151" s="67"/>
      <c r="BF151" s="67"/>
      <c r="BG151" s="67"/>
      <c r="BH151" s="67"/>
      <c r="BI151" s="67"/>
      <c r="BJ151" s="67"/>
      <c r="BK151" s="67"/>
      <c r="BL151" s="67"/>
      <c r="BM151" s="67"/>
      <c r="BN151" s="67"/>
      <c r="BO151" s="67"/>
      <c r="BP151" s="67"/>
      <c r="BQ151" s="67"/>
      <c r="BR151" s="67"/>
      <c r="BS151" s="67"/>
      <c r="BT151" s="67"/>
      <c r="BU151" s="67"/>
      <c r="BV151" s="67"/>
      <c r="BW151" s="67"/>
      <c r="BX151" s="67"/>
      <c r="BY151" s="67"/>
      <c r="BZ151" s="67"/>
      <c r="CA151" s="67"/>
      <c r="CB151" s="67"/>
      <c r="CC151" s="69">
        <f>SUM(Table25[[#This Row],[Contract Amount FY00]:[Contract Amount FY50]])</f>
        <v>18488</v>
      </c>
      <c r="CD151" s="24"/>
    </row>
    <row r="152" spans="1:82" x14ac:dyDescent="0.25">
      <c r="A152" s="122" t="s">
        <v>1987</v>
      </c>
      <c r="B152" s="122" t="s">
        <v>1196</v>
      </c>
      <c r="C152" s="122" t="s">
        <v>419</v>
      </c>
      <c r="E152" s="26" t="str">
        <f>IFERROR(IF(VLOOKUP(Table25[[#This Row],[Contract No.]],Table3[#All],3,FALSE)="","No","Yes"),"")</f>
        <v>No</v>
      </c>
      <c r="F152" s="26" t="str">
        <f>IFERROR(VLOOKUP(Table25[[#This Row],[Contract No.]],Table3[#All],3,FALSE),"")</f>
        <v/>
      </c>
      <c r="G152" s="26" t="str">
        <f>IFERROR(IF(Table25[[#This Row],[Cooperative Purchase
(Yes/No)]]="Yes","Yes",IF(VLOOKUP(Table25[[#This Row],[Contract No.]],Table3[#All],1,FALSE)=Table25[[#This Row],[Contract No.]],"Yes","No")),"No")</f>
        <v>Yes</v>
      </c>
      <c r="H152" s="51">
        <f>IFERROR(VLOOKUP(Table25[[#This Row],[Contract No.]],Table3[#All],4,FALSE),"")</f>
        <v>42303</v>
      </c>
      <c r="I152" s="56">
        <f>IFERROR(IF(AND(MONTH(Table25[[#This Row],[Contract Start Date]])&gt;6,MONTH(Table25[[#This Row],[Contract Start Date]])&lt;=12),YEAR(Table25[[#This Row],[Contract Start Date]])+1,YEAR(Table25[[#This Row],[Contract Start Date]])),"")</f>
        <v>2016</v>
      </c>
      <c r="J152" s="55">
        <f>Table25[[#This Row],[FY Formula start]]</f>
        <v>2016</v>
      </c>
      <c r="K152" s="59" t="str">
        <f>"FY"&amp;" "&amp;Table25[[#This Row],[Year Start]]</f>
        <v>FY 2016</v>
      </c>
      <c r="L152" s="52">
        <f>IFERROR(VLOOKUP(Table25[[#This Row],[Contract No.]],Table3[#All],5,FALSE),"")</f>
        <v>46321</v>
      </c>
      <c r="M152" s="56">
        <f>IFERROR(IF(Table25[[#This Row],[Contract End Date]]="99/99/9999","No End",IF(AND(MONTH(Table25[[#This Row],[Contract End Date]])&gt;6,MONTH(Table25[[#This Row],[Contract End Date]])&lt;=12),YEAR(Table25[[#This Row],[Contract End Date]])+1,YEAR(Table25[[#This Row],[Contract End Date]]))),"")</f>
        <v>2027</v>
      </c>
      <c r="N152" s="55">
        <f>Table25[[#This Row],[FY Formula end]]</f>
        <v>2027</v>
      </c>
      <c r="O152" s="59" t="str">
        <f>IF(Table25[[#This Row],[Year End]]="No End","No End","FY"&amp;" "&amp;Table25[[#This Row],[Year End]])</f>
        <v>FY 2027</v>
      </c>
      <c r="P152" s="27"/>
      <c r="Q152" s="104">
        <f>_xlfn.IFNA(IF($B152="","",VLOOKUP($B152,'SWC Towers'!$A:$Q,$Q$2,FALSE)),"")</f>
        <v>1</v>
      </c>
      <c r="R152" s="106" t="str">
        <f>_xlfn.IFNA(IF($B152="","",VLOOKUP($B152,'SWC Towers'!$A:$Q,$R$2,FALSE)),"")</f>
        <v/>
      </c>
      <c r="S152" s="106" t="str">
        <f>_xlfn.IFNA(IF($B152="","",VLOOKUP($B152,'SWC Towers'!$A:$Q,$S$2,FALSE)),"")</f>
        <v/>
      </c>
      <c r="T152" s="106" t="str">
        <f>_xlfn.IFNA(IF($B152="","",VLOOKUP($B152,'SWC Towers'!$A:$Q,$T$2,FALSE)),"")</f>
        <v/>
      </c>
      <c r="U152" s="104" t="str">
        <f>_xlfn.IFNA(IF($B152="","",VLOOKUP($B152,'SWC Towers'!$A:$Q,$U$2,FALSE)),"")</f>
        <v/>
      </c>
      <c r="V152" s="104" t="str">
        <f>_xlfn.IFNA(IF($B152="","",VLOOKUP($B152,'SWC Towers'!$A:$Q,$V$2,FALSE)),"")</f>
        <v/>
      </c>
      <c r="W152" s="104" t="str">
        <f>_xlfn.IFNA(IF($B152="","",VLOOKUP($B152,'SWC Towers'!$A:$Q,$W$2,FALSE)),"")</f>
        <v/>
      </c>
      <c r="X152" s="104" t="str">
        <f>_xlfn.IFNA(IF($B152="","",VLOOKUP($B152,'SWC Towers'!$A:$Q,$X$2,FALSE)),"")</f>
        <v/>
      </c>
      <c r="Y152" s="104" t="str">
        <f>_xlfn.IFNA(IF($B152="","",VLOOKUP($B152,'SWC Towers'!$A:$Q,$Y$2,FALSE)),"")</f>
        <v/>
      </c>
      <c r="Z152" s="104" t="str">
        <f>_xlfn.IFNA(IF($B152="","",VLOOKUP($B152,'SWC Towers'!$A:$Q,$Z$2,FALSE)),"")</f>
        <v/>
      </c>
      <c r="AA152" s="104" t="str">
        <f>_xlfn.IFNA(IF($B152="","",VLOOKUP($B152,'SWC Towers'!$A:$Q,$AA$2,FALSE)),"")</f>
        <v/>
      </c>
      <c r="AB152" s="104" t="str">
        <f>_xlfn.IFNA(IF($B152="","",VLOOKUP($B152,'SWC Towers'!$A:$Q,$AB$2,FALSE)),"")</f>
        <v/>
      </c>
      <c r="AC152" s="20">
        <f>SUM(Table25[[#This Row],[IT Tower: Application]:[Other/Non-IT ]])</f>
        <v>1</v>
      </c>
      <c r="AD152" s="67"/>
      <c r="AE152" s="67"/>
      <c r="AF152" s="67"/>
      <c r="AG152" s="67"/>
      <c r="AH152" s="67"/>
      <c r="AI152" s="67"/>
      <c r="AJ152" s="67"/>
      <c r="AK152" s="67"/>
      <c r="AL152" s="67"/>
      <c r="AM152" s="67"/>
      <c r="AN152" s="67"/>
      <c r="AO152" s="67"/>
      <c r="AP152" s="67"/>
      <c r="AQ152" s="67"/>
      <c r="AR152" s="67"/>
      <c r="AS152" s="67"/>
      <c r="AT152" s="67">
        <v>167914</v>
      </c>
      <c r="AU152" s="67">
        <v>0</v>
      </c>
      <c r="AV152" s="67">
        <v>31797</v>
      </c>
      <c r="AW152" s="67">
        <v>0</v>
      </c>
      <c r="AX152" s="67"/>
      <c r="AY152" s="67"/>
      <c r="AZ152" s="67"/>
      <c r="BA152" s="67">
        <v>26518</v>
      </c>
      <c r="BB152" s="67">
        <v>0</v>
      </c>
      <c r="BC152" s="67"/>
      <c r="BD152" s="67"/>
      <c r="BE152" s="67"/>
      <c r="BF152" s="67"/>
      <c r="BG152" s="67"/>
      <c r="BH152" s="67"/>
      <c r="BI152" s="67"/>
      <c r="BJ152" s="67"/>
      <c r="BK152" s="67"/>
      <c r="BL152" s="67"/>
      <c r="BM152" s="67"/>
      <c r="BN152" s="67"/>
      <c r="BO152" s="67"/>
      <c r="BP152" s="67"/>
      <c r="BQ152" s="67"/>
      <c r="BR152" s="67"/>
      <c r="BS152" s="67"/>
      <c r="BT152" s="67"/>
      <c r="BU152" s="67"/>
      <c r="BV152" s="67"/>
      <c r="BW152" s="67"/>
      <c r="BX152" s="67"/>
      <c r="BY152" s="67"/>
      <c r="BZ152" s="67"/>
      <c r="CA152" s="67"/>
      <c r="CB152" s="67"/>
      <c r="CC152" s="69">
        <f>SUM(Table25[[#This Row],[Contract Amount FY00]:[Contract Amount FY50]])</f>
        <v>226229</v>
      </c>
      <c r="CD152" s="24"/>
    </row>
    <row r="153" spans="1:82" x14ac:dyDescent="0.25">
      <c r="A153" s="122" t="s">
        <v>1987</v>
      </c>
      <c r="B153" s="122" t="s">
        <v>286</v>
      </c>
      <c r="C153" s="122" t="s">
        <v>366</v>
      </c>
      <c r="E153" s="26" t="str">
        <f>IFERROR(IF(VLOOKUP(Table25[[#This Row],[Contract No.]],Table3[#All],3,FALSE)="","No","Yes"),"")</f>
        <v>No</v>
      </c>
      <c r="F153" s="26" t="str">
        <f>IFERROR(VLOOKUP(Table25[[#This Row],[Contract No.]],Table3[#All],3,FALSE),"")</f>
        <v/>
      </c>
      <c r="G153" s="26" t="str">
        <f>IFERROR(IF(Table25[[#This Row],[Cooperative Purchase
(Yes/No)]]="Yes","Yes",IF(VLOOKUP(Table25[[#This Row],[Contract No.]],Table3[#All],1,FALSE)=Table25[[#This Row],[Contract No.]],"Yes","No")),"No")</f>
        <v>Yes</v>
      </c>
      <c r="H153" s="51">
        <f>IFERROR(VLOOKUP(Table25[[#This Row],[Contract No.]],Table3[#All],4,FALSE),"")</f>
        <v>42401</v>
      </c>
      <c r="I153" s="56">
        <f>IFERROR(IF(AND(MONTH(Table25[[#This Row],[Contract Start Date]])&gt;6,MONTH(Table25[[#This Row],[Contract Start Date]])&lt;=12),YEAR(Table25[[#This Row],[Contract Start Date]])+1,YEAR(Table25[[#This Row],[Contract Start Date]])),"")</f>
        <v>2016</v>
      </c>
      <c r="J153" s="55">
        <f>Table25[[#This Row],[FY Formula start]]</f>
        <v>2016</v>
      </c>
      <c r="K153" s="59" t="str">
        <f>"FY"&amp;" "&amp;Table25[[#This Row],[Year Start]]</f>
        <v>FY 2016</v>
      </c>
      <c r="L153" s="52">
        <f>IFERROR(VLOOKUP(Table25[[#This Row],[Contract No.]],Table3[#All],5,FALSE),"")</f>
        <v>72717</v>
      </c>
      <c r="M153" s="56">
        <f>IFERROR(IF(Table25[[#This Row],[Contract End Date]]="99/99/9999","No End",IF(AND(MONTH(Table25[[#This Row],[Contract End Date]])&gt;6,MONTH(Table25[[#This Row],[Contract End Date]])&lt;=12),YEAR(Table25[[#This Row],[Contract End Date]])+1,YEAR(Table25[[#This Row],[Contract End Date]]))),"")</f>
        <v>2099</v>
      </c>
      <c r="N153" s="55">
        <f>Table25[[#This Row],[FY Formula end]]</f>
        <v>2099</v>
      </c>
      <c r="O153" s="59" t="str">
        <f>IF(Table25[[#This Row],[Year End]]="No End","No End","FY"&amp;" "&amp;Table25[[#This Row],[Year End]])</f>
        <v>FY 2099</v>
      </c>
      <c r="P153" s="27"/>
      <c r="Q153" s="104">
        <f>_xlfn.IFNA(IF($B153="","",VLOOKUP($B153,'SWC Towers'!$A:$Q,$Q$2,FALSE)),"")</f>
        <v>0.5</v>
      </c>
      <c r="R153" s="106" t="str">
        <f>_xlfn.IFNA(IF($B153="","",VLOOKUP($B153,'SWC Towers'!$A:$Q,$R$2,FALSE)),"")</f>
        <v/>
      </c>
      <c r="S153" s="106" t="str">
        <f>_xlfn.IFNA(IF($B153="","",VLOOKUP($B153,'SWC Towers'!$A:$Q,$S$2,FALSE)),"")</f>
        <v/>
      </c>
      <c r="T153" s="106">
        <f>_xlfn.IFNA(IF($B153="","",VLOOKUP($B153,'SWC Towers'!$A:$Q,$T$2,FALSE)),"")</f>
        <v>0.5</v>
      </c>
      <c r="U153" s="104" t="str">
        <f>_xlfn.IFNA(IF($B153="","",VLOOKUP($B153,'SWC Towers'!$A:$Q,$U$2,FALSE)),"")</f>
        <v/>
      </c>
      <c r="V153" s="104" t="str">
        <f>_xlfn.IFNA(IF($B153="","",VLOOKUP($B153,'SWC Towers'!$A:$Q,$V$2,FALSE)),"")</f>
        <v/>
      </c>
      <c r="W153" s="104" t="str">
        <f>_xlfn.IFNA(IF($B153="","",VLOOKUP($B153,'SWC Towers'!$A:$Q,$W$2,FALSE)),"")</f>
        <v/>
      </c>
      <c r="X153" s="104" t="str">
        <f>_xlfn.IFNA(IF($B153="","",VLOOKUP($B153,'SWC Towers'!$A:$Q,$X$2,FALSE)),"")</f>
        <v/>
      </c>
      <c r="Y153" s="104" t="str">
        <f>_xlfn.IFNA(IF($B153="","",VLOOKUP($B153,'SWC Towers'!$A:$Q,$Y$2,FALSE)),"")</f>
        <v/>
      </c>
      <c r="Z153" s="104" t="str">
        <f>_xlfn.IFNA(IF($B153="","",VLOOKUP($B153,'SWC Towers'!$A:$Q,$Z$2,FALSE)),"")</f>
        <v/>
      </c>
      <c r="AA153" s="104" t="str">
        <f>_xlfn.IFNA(IF($B153="","",VLOOKUP($B153,'SWC Towers'!$A:$Q,$AA$2,FALSE)),"")</f>
        <v/>
      </c>
      <c r="AB153" s="104" t="str">
        <f>_xlfn.IFNA(IF($B153="","",VLOOKUP($B153,'SWC Towers'!$A:$Q,$AB$2,FALSE)),"")</f>
        <v/>
      </c>
      <c r="AC153" s="20">
        <f>SUM(Table25[[#This Row],[IT Tower: Application]:[Other/Non-IT ]])</f>
        <v>1</v>
      </c>
      <c r="AD153" s="67"/>
      <c r="AE153" s="67"/>
      <c r="AF153" s="67"/>
      <c r="AG153" s="67"/>
      <c r="AH153" s="67"/>
      <c r="AI153" s="67"/>
      <c r="AJ153" s="67"/>
      <c r="AK153" s="67"/>
      <c r="AL153" s="67"/>
      <c r="AM153" s="67"/>
      <c r="AN153" s="67"/>
      <c r="AO153" s="67"/>
      <c r="AP153" s="67"/>
      <c r="AQ153" s="67"/>
      <c r="AR153" s="67"/>
      <c r="AS153" s="67"/>
      <c r="AT153" s="67"/>
      <c r="AU153" s="67">
        <v>19830</v>
      </c>
      <c r="AV153" s="67">
        <v>138537</v>
      </c>
      <c r="AW153" s="67">
        <v>8622</v>
      </c>
      <c r="AX153" s="67">
        <v>22063</v>
      </c>
      <c r="AY153" s="67"/>
      <c r="AZ153" s="67"/>
      <c r="BA153" s="67"/>
      <c r="BB153" s="67"/>
      <c r="BC153" s="67"/>
      <c r="BD153" s="67"/>
      <c r="BE153" s="67"/>
      <c r="BF153" s="67"/>
      <c r="BG153" s="67"/>
      <c r="BH153" s="67"/>
      <c r="BI153" s="67"/>
      <c r="BJ153" s="67"/>
      <c r="BK153" s="67"/>
      <c r="BL153" s="67"/>
      <c r="BM153" s="67"/>
      <c r="BN153" s="67"/>
      <c r="BO153" s="67"/>
      <c r="BP153" s="67"/>
      <c r="BQ153" s="67"/>
      <c r="BR153" s="67"/>
      <c r="BS153" s="67"/>
      <c r="BT153" s="67"/>
      <c r="BU153" s="67"/>
      <c r="BV153" s="67"/>
      <c r="BW153" s="67"/>
      <c r="BX153" s="67"/>
      <c r="BY153" s="67"/>
      <c r="BZ153" s="67"/>
      <c r="CA153" s="67"/>
      <c r="CB153" s="67"/>
      <c r="CC153" s="69">
        <f>SUM(Table25[[#This Row],[Contract Amount FY00]:[Contract Amount FY50]])</f>
        <v>189052</v>
      </c>
      <c r="CD153" s="24"/>
    </row>
    <row r="154" spans="1:82" x14ac:dyDescent="0.25">
      <c r="A154" s="122" t="s">
        <v>1987</v>
      </c>
      <c r="B154" s="122" t="s">
        <v>3013</v>
      </c>
      <c r="C154" s="122" t="s">
        <v>3194</v>
      </c>
      <c r="E154" s="26" t="str">
        <f>IFERROR(IF(VLOOKUP(Table25[[#This Row],[Contract No.]],Table3[#All],3,FALSE)="","No","Yes"),"")</f>
        <v>Yes</v>
      </c>
      <c r="F154" s="26" t="str">
        <f>IFERROR(VLOOKUP(Table25[[#This Row],[Contract No.]],Table3[#All],3,FALSE),"")</f>
        <v>NASPO</v>
      </c>
      <c r="G154" s="26" t="str">
        <f>IFERROR(IF(Table25[[#This Row],[Cooperative Purchase
(Yes/No)]]="Yes","Yes",IF(VLOOKUP(Table25[[#This Row],[Contract No.]],Table3[#All],1,FALSE)=Table25[[#This Row],[Contract No.]],"Yes","No")),"No")</f>
        <v>Yes</v>
      </c>
      <c r="H154" s="51">
        <f>IFERROR(VLOOKUP(Table25[[#This Row],[Contract No.]],Table3[#All],4,FALSE),"")</f>
        <v>44926</v>
      </c>
      <c r="I154" s="56">
        <f>IFERROR(IF(AND(MONTH(Table25[[#This Row],[Contract Start Date]])&gt;6,MONTH(Table25[[#This Row],[Contract Start Date]])&lt;=12),YEAR(Table25[[#This Row],[Contract Start Date]])+1,YEAR(Table25[[#This Row],[Contract Start Date]])),"")</f>
        <v>2023</v>
      </c>
      <c r="J154" s="55">
        <f>Table25[[#This Row],[FY Formula start]]</f>
        <v>2023</v>
      </c>
      <c r="K154" s="59" t="str">
        <f>"FY"&amp;" "&amp;Table25[[#This Row],[Year Start]]</f>
        <v>FY 2023</v>
      </c>
      <c r="L154" s="52">
        <f>IFERROR(VLOOKUP(Table25[[#This Row],[Contract No.]],Table3[#All],5,FALSE),"")</f>
        <v>46501</v>
      </c>
      <c r="M154" s="56">
        <f>IFERROR(IF(Table25[[#This Row],[Contract End Date]]="99/99/9999","No End",IF(AND(MONTH(Table25[[#This Row],[Contract End Date]])&gt;6,MONTH(Table25[[#This Row],[Contract End Date]])&lt;=12),YEAR(Table25[[#This Row],[Contract End Date]])+1,YEAR(Table25[[#This Row],[Contract End Date]]))),"")</f>
        <v>2027</v>
      </c>
      <c r="N154" s="55">
        <f>Table25[[#This Row],[FY Formula end]]</f>
        <v>2027</v>
      </c>
      <c r="O154" s="59" t="str">
        <f>IF(Table25[[#This Row],[Year End]]="No End","No End","FY"&amp;" "&amp;Table25[[#This Row],[Year End]])</f>
        <v>FY 2027</v>
      </c>
      <c r="P154" s="27"/>
      <c r="Q154" s="104">
        <f>_xlfn.IFNA(IF($B154="","",VLOOKUP($B154,'SWC Towers'!$A:$Q,$Q$2,FALSE)),"")</f>
        <v>0.3</v>
      </c>
      <c r="R154" s="106" t="str">
        <f>_xlfn.IFNA(IF($B154="","",VLOOKUP($B154,'SWC Towers'!$A:$Q,$R$2,FALSE)),"")</f>
        <v/>
      </c>
      <c r="S154" s="106">
        <f>_xlfn.IFNA(IF($B154="","",VLOOKUP($B154,'SWC Towers'!$A:$Q,$S$2,FALSE)),"")</f>
        <v>0.1</v>
      </c>
      <c r="T154" s="106" t="str">
        <f>_xlfn.IFNA(IF($B154="","",VLOOKUP($B154,'SWC Towers'!$A:$Q,$T$2,FALSE)),"")</f>
        <v/>
      </c>
      <c r="U154" s="104">
        <f>_xlfn.IFNA(IF($B154="","",VLOOKUP($B154,'SWC Towers'!$A:$Q,$U$2,FALSE)),"")</f>
        <v>0.6</v>
      </c>
      <c r="V154" s="104" t="str">
        <f>_xlfn.IFNA(IF($B154="","",VLOOKUP($B154,'SWC Towers'!$A:$Q,$V$2,FALSE)),"")</f>
        <v/>
      </c>
      <c r="W154" s="104" t="str">
        <f>_xlfn.IFNA(IF($B154="","",VLOOKUP($B154,'SWC Towers'!$A:$Q,$W$2,FALSE)),"")</f>
        <v/>
      </c>
      <c r="X154" s="104" t="str">
        <f>_xlfn.IFNA(IF($B154="","",VLOOKUP($B154,'SWC Towers'!$A:$Q,$X$2,FALSE)),"")</f>
        <v/>
      </c>
      <c r="Y154" s="104" t="str">
        <f>_xlfn.IFNA(IF($B154="","",VLOOKUP($B154,'SWC Towers'!$A:$Q,$Y$2,FALSE)),"")</f>
        <v/>
      </c>
      <c r="Z154" s="104" t="str">
        <f>_xlfn.IFNA(IF($B154="","",VLOOKUP($B154,'SWC Towers'!$A:$Q,$Z$2,FALSE)),"")</f>
        <v/>
      </c>
      <c r="AA154" s="104" t="str">
        <f>_xlfn.IFNA(IF($B154="","",VLOOKUP($B154,'SWC Towers'!$A:$Q,$AA$2,FALSE)),"")</f>
        <v/>
      </c>
      <c r="AB154" s="104" t="str">
        <f>_xlfn.IFNA(IF($B154="","",VLOOKUP($B154,'SWC Towers'!$A:$Q,$AB$2,FALSE)),"")</f>
        <v/>
      </c>
      <c r="AC154" s="20">
        <f>SUM(Table25[[#This Row],[IT Tower: Application]:[Other/Non-IT ]])</f>
        <v>1</v>
      </c>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v>218</v>
      </c>
      <c r="BC154" s="67">
        <v>110134</v>
      </c>
      <c r="BD154" s="67"/>
      <c r="BE154" s="67"/>
      <c r="BF154" s="67"/>
      <c r="BG154" s="67"/>
      <c r="BH154" s="67"/>
      <c r="BI154" s="67"/>
      <c r="BJ154" s="67"/>
      <c r="BK154" s="67"/>
      <c r="BL154" s="67"/>
      <c r="BM154" s="67"/>
      <c r="BN154" s="67"/>
      <c r="BO154" s="67"/>
      <c r="BP154" s="67"/>
      <c r="BQ154" s="67"/>
      <c r="BR154" s="67"/>
      <c r="BS154" s="67"/>
      <c r="BT154" s="67"/>
      <c r="BU154" s="67"/>
      <c r="BV154" s="67"/>
      <c r="BW154" s="67"/>
      <c r="BX154" s="67"/>
      <c r="BY154" s="67"/>
      <c r="BZ154" s="67"/>
      <c r="CA154" s="67"/>
      <c r="CB154" s="67"/>
      <c r="CC154" s="69">
        <f>SUM(Table25[[#This Row],[Contract Amount FY00]:[Contract Amount FY50]])</f>
        <v>110352</v>
      </c>
      <c r="CD154" s="24"/>
    </row>
    <row r="155" spans="1:82" x14ac:dyDescent="0.25">
      <c r="A155" s="122" t="s">
        <v>1987</v>
      </c>
      <c r="B155" s="122" t="s">
        <v>3013</v>
      </c>
      <c r="C155" s="122" t="s">
        <v>1845</v>
      </c>
      <c r="E155" s="26" t="str">
        <f>IFERROR(IF(VLOOKUP(Table25[[#This Row],[Contract No.]],Table3[#All],3,FALSE)="","No","Yes"),"")</f>
        <v>Yes</v>
      </c>
      <c r="F155" s="26" t="str">
        <f>IFERROR(VLOOKUP(Table25[[#This Row],[Contract No.]],Table3[#All],3,FALSE),"")</f>
        <v>NASPO</v>
      </c>
      <c r="G155" s="26" t="str">
        <f>IFERROR(IF(Table25[[#This Row],[Cooperative Purchase
(Yes/No)]]="Yes","Yes",IF(VLOOKUP(Table25[[#This Row],[Contract No.]],Table3[#All],1,FALSE)=Table25[[#This Row],[Contract No.]],"Yes","No")),"No")</f>
        <v>Yes</v>
      </c>
      <c r="H155" s="51">
        <f>IFERROR(VLOOKUP(Table25[[#This Row],[Contract No.]],Table3[#All],4,FALSE),"")</f>
        <v>44926</v>
      </c>
      <c r="I155" s="56">
        <f>IFERROR(IF(AND(MONTH(Table25[[#This Row],[Contract Start Date]])&gt;6,MONTH(Table25[[#This Row],[Contract Start Date]])&lt;=12),YEAR(Table25[[#This Row],[Contract Start Date]])+1,YEAR(Table25[[#This Row],[Contract Start Date]])),"")</f>
        <v>2023</v>
      </c>
      <c r="J155" s="55">
        <f>Table25[[#This Row],[FY Formula start]]</f>
        <v>2023</v>
      </c>
      <c r="K155" s="59" t="str">
        <f>"FY"&amp;" "&amp;Table25[[#This Row],[Year Start]]</f>
        <v>FY 2023</v>
      </c>
      <c r="L155" s="52">
        <f>IFERROR(VLOOKUP(Table25[[#This Row],[Contract No.]],Table3[#All],5,FALSE),"")</f>
        <v>46501</v>
      </c>
      <c r="M155" s="56">
        <f>IFERROR(IF(Table25[[#This Row],[Contract End Date]]="99/99/9999","No End",IF(AND(MONTH(Table25[[#This Row],[Contract End Date]])&gt;6,MONTH(Table25[[#This Row],[Contract End Date]])&lt;=12),YEAR(Table25[[#This Row],[Contract End Date]])+1,YEAR(Table25[[#This Row],[Contract End Date]]))),"")</f>
        <v>2027</v>
      </c>
      <c r="N155" s="55">
        <f>Table25[[#This Row],[FY Formula end]]</f>
        <v>2027</v>
      </c>
      <c r="O155" s="59" t="str">
        <f>IF(Table25[[#This Row],[Year End]]="No End","No End","FY"&amp;" "&amp;Table25[[#This Row],[Year End]])</f>
        <v>FY 2027</v>
      </c>
      <c r="P155" s="27"/>
      <c r="Q155" s="104">
        <f>_xlfn.IFNA(IF($B155="","",VLOOKUP($B155,'SWC Towers'!$A:$Q,$Q$2,FALSE)),"")</f>
        <v>0.3</v>
      </c>
      <c r="R155" s="106" t="str">
        <f>_xlfn.IFNA(IF($B155="","",VLOOKUP($B155,'SWC Towers'!$A:$Q,$R$2,FALSE)),"")</f>
        <v/>
      </c>
      <c r="S155" s="106">
        <f>_xlfn.IFNA(IF($B155="","",VLOOKUP($B155,'SWC Towers'!$A:$Q,$S$2,FALSE)),"")</f>
        <v>0.1</v>
      </c>
      <c r="T155" s="106" t="str">
        <f>_xlfn.IFNA(IF($B155="","",VLOOKUP($B155,'SWC Towers'!$A:$Q,$T$2,FALSE)),"")</f>
        <v/>
      </c>
      <c r="U155" s="104">
        <f>_xlfn.IFNA(IF($B155="","",VLOOKUP($B155,'SWC Towers'!$A:$Q,$U$2,FALSE)),"")</f>
        <v>0.6</v>
      </c>
      <c r="V155" s="104" t="str">
        <f>_xlfn.IFNA(IF($B155="","",VLOOKUP($B155,'SWC Towers'!$A:$Q,$V$2,FALSE)),"")</f>
        <v/>
      </c>
      <c r="W155" s="104" t="str">
        <f>_xlfn.IFNA(IF($B155="","",VLOOKUP($B155,'SWC Towers'!$A:$Q,$W$2,FALSE)),"")</f>
        <v/>
      </c>
      <c r="X155" s="104" t="str">
        <f>_xlfn.IFNA(IF($B155="","",VLOOKUP($B155,'SWC Towers'!$A:$Q,$X$2,FALSE)),"")</f>
        <v/>
      </c>
      <c r="Y155" s="104" t="str">
        <f>_xlfn.IFNA(IF($B155="","",VLOOKUP($B155,'SWC Towers'!$A:$Q,$Y$2,FALSE)),"")</f>
        <v/>
      </c>
      <c r="Z155" s="104" t="str">
        <f>_xlfn.IFNA(IF($B155="","",VLOOKUP($B155,'SWC Towers'!$A:$Q,$Z$2,FALSE)),"")</f>
        <v/>
      </c>
      <c r="AA155" s="104" t="str">
        <f>_xlfn.IFNA(IF($B155="","",VLOOKUP($B155,'SWC Towers'!$A:$Q,$AA$2,FALSE)),"")</f>
        <v/>
      </c>
      <c r="AB155" s="104" t="str">
        <f>_xlfn.IFNA(IF($B155="","",VLOOKUP($B155,'SWC Towers'!$A:$Q,$AB$2,FALSE)),"")</f>
        <v/>
      </c>
      <c r="AC155" s="20">
        <f>SUM(Table25[[#This Row],[IT Tower: Application]:[Other/Non-IT ]])</f>
        <v>1</v>
      </c>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v>366</v>
      </c>
      <c r="BB155" s="67">
        <v>22901</v>
      </c>
      <c r="BC155" s="67">
        <v>23073</v>
      </c>
      <c r="BD155" s="67"/>
      <c r="BE155" s="67"/>
      <c r="BF155" s="67"/>
      <c r="BG155" s="67"/>
      <c r="BH155" s="67"/>
      <c r="BI155" s="67"/>
      <c r="BJ155" s="67"/>
      <c r="BK155" s="67"/>
      <c r="BL155" s="67"/>
      <c r="BM155" s="67"/>
      <c r="BN155" s="67"/>
      <c r="BO155" s="67"/>
      <c r="BP155" s="67"/>
      <c r="BQ155" s="67"/>
      <c r="BR155" s="67"/>
      <c r="BS155" s="67"/>
      <c r="BT155" s="67"/>
      <c r="BU155" s="67"/>
      <c r="BV155" s="67"/>
      <c r="BW155" s="67"/>
      <c r="BX155" s="67"/>
      <c r="BY155" s="67"/>
      <c r="BZ155" s="67"/>
      <c r="CA155" s="67"/>
      <c r="CB155" s="67"/>
      <c r="CC155" s="69">
        <f>SUM(Table25[[#This Row],[Contract Amount FY00]:[Contract Amount FY50]])</f>
        <v>46340</v>
      </c>
      <c r="CD155" s="24"/>
    </row>
    <row r="156" spans="1:82" x14ac:dyDescent="0.25">
      <c r="A156" s="122" t="s">
        <v>1987</v>
      </c>
      <c r="B156" s="122" t="s">
        <v>3013</v>
      </c>
      <c r="C156" s="122" t="s">
        <v>279</v>
      </c>
      <c r="E156" s="26" t="str">
        <f>IFERROR(IF(VLOOKUP(Table25[[#This Row],[Contract No.]],Table3[#All],3,FALSE)="","No","Yes"),"")</f>
        <v>Yes</v>
      </c>
      <c r="F156" s="26" t="str">
        <f>IFERROR(VLOOKUP(Table25[[#This Row],[Contract No.]],Table3[#All],3,FALSE),"")</f>
        <v>NASPO</v>
      </c>
      <c r="G156" s="26" t="str">
        <f>IFERROR(IF(Table25[[#This Row],[Cooperative Purchase
(Yes/No)]]="Yes","Yes",IF(VLOOKUP(Table25[[#This Row],[Contract No.]],Table3[#All],1,FALSE)=Table25[[#This Row],[Contract No.]],"Yes","No")),"No")</f>
        <v>Yes</v>
      </c>
      <c r="H156" s="51">
        <f>IFERROR(VLOOKUP(Table25[[#This Row],[Contract No.]],Table3[#All],4,FALSE),"")</f>
        <v>44926</v>
      </c>
      <c r="I156" s="56">
        <f>IFERROR(IF(AND(MONTH(Table25[[#This Row],[Contract Start Date]])&gt;6,MONTH(Table25[[#This Row],[Contract Start Date]])&lt;=12),YEAR(Table25[[#This Row],[Contract Start Date]])+1,YEAR(Table25[[#This Row],[Contract Start Date]])),"")</f>
        <v>2023</v>
      </c>
      <c r="J156" s="55">
        <f>Table25[[#This Row],[FY Formula start]]</f>
        <v>2023</v>
      </c>
      <c r="K156" s="59" t="str">
        <f>"FY"&amp;" "&amp;Table25[[#This Row],[Year Start]]</f>
        <v>FY 2023</v>
      </c>
      <c r="L156" s="52">
        <f>IFERROR(VLOOKUP(Table25[[#This Row],[Contract No.]],Table3[#All],5,FALSE),"")</f>
        <v>46501</v>
      </c>
      <c r="M156" s="56">
        <f>IFERROR(IF(Table25[[#This Row],[Contract End Date]]="99/99/9999","No End",IF(AND(MONTH(Table25[[#This Row],[Contract End Date]])&gt;6,MONTH(Table25[[#This Row],[Contract End Date]])&lt;=12),YEAR(Table25[[#This Row],[Contract End Date]])+1,YEAR(Table25[[#This Row],[Contract End Date]]))),"")</f>
        <v>2027</v>
      </c>
      <c r="N156" s="55">
        <f>Table25[[#This Row],[FY Formula end]]</f>
        <v>2027</v>
      </c>
      <c r="O156" s="59" t="str">
        <f>IF(Table25[[#This Row],[Year End]]="No End","No End","FY"&amp;" "&amp;Table25[[#This Row],[Year End]])</f>
        <v>FY 2027</v>
      </c>
      <c r="P156" s="27"/>
      <c r="Q156" s="104">
        <f>_xlfn.IFNA(IF($B156="","",VLOOKUP($B156,'SWC Towers'!$A:$Q,$Q$2,FALSE)),"")</f>
        <v>0.3</v>
      </c>
      <c r="R156" s="106" t="str">
        <f>_xlfn.IFNA(IF($B156="","",VLOOKUP($B156,'SWC Towers'!$A:$Q,$R$2,FALSE)),"")</f>
        <v/>
      </c>
      <c r="S156" s="106">
        <f>_xlfn.IFNA(IF($B156="","",VLOOKUP($B156,'SWC Towers'!$A:$Q,$S$2,FALSE)),"")</f>
        <v>0.1</v>
      </c>
      <c r="T156" s="106" t="str">
        <f>_xlfn.IFNA(IF($B156="","",VLOOKUP($B156,'SWC Towers'!$A:$Q,$T$2,FALSE)),"")</f>
        <v/>
      </c>
      <c r="U156" s="104">
        <f>_xlfn.IFNA(IF($B156="","",VLOOKUP($B156,'SWC Towers'!$A:$Q,$U$2,FALSE)),"")</f>
        <v>0.6</v>
      </c>
      <c r="V156" s="104" t="str">
        <f>_xlfn.IFNA(IF($B156="","",VLOOKUP($B156,'SWC Towers'!$A:$Q,$V$2,FALSE)),"")</f>
        <v/>
      </c>
      <c r="W156" s="104" t="str">
        <f>_xlfn.IFNA(IF($B156="","",VLOOKUP($B156,'SWC Towers'!$A:$Q,$W$2,FALSE)),"")</f>
        <v/>
      </c>
      <c r="X156" s="104" t="str">
        <f>_xlfn.IFNA(IF($B156="","",VLOOKUP($B156,'SWC Towers'!$A:$Q,$X$2,FALSE)),"")</f>
        <v/>
      </c>
      <c r="Y156" s="104" t="str">
        <f>_xlfn.IFNA(IF($B156="","",VLOOKUP($B156,'SWC Towers'!$A:$Q,$Y$2,FALSE)),"")</f>
        <v/>
      </c>
      <c r="Z156" s="104" t="str">
        <f>_xlfn.IFNA(IF($B156="","",VLOOKUP($B156,'SWC Towers'!$A:$Q,$Z$2,FALSE)),"")</f>
        <v/>
      </c>
      <c r="AA156" s="104" t="str">
        <f>_xlfn.IFNA(IF($B156="","",VLOOKUP($B156,'SWC Towers'!$A:$Q,$AA$2,FALSE)),"")</f>
        <v/>
      </c>
      <c r="AB156" s="104" t="str">
        <f>_xlfn.IFNA(IF($B156="","",VLOOKUP($B156,'SWC Towers'!$A:$Q,$AB$2,FALSE)),"")</f>
        <v/>
      </c>
      <c r="AC156" s="20">
        <f>SUM(Table25[[#This Row],[IT Tower: Application]:[Other/Non-IT ]])</f>
        <v>1</v>
      </c>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v>38328</v>
      </c>
      <c r="BC156" s="67">
        <v>17963</v>
      </c>
      <c r="BD156" s="67"/>
      <c r="BE156" s="67"/>
      <c r="BF156" s="67"/>
      <c r="BG156" s="67"/>
      <c r="BH156" s="67"/>
      <c r="BI156" s="67"/>
      <c r="BJ156" s="67"/>
      <c r="BK156" s="67"/>
      <c r="BL156" s="67"/>
      <c r="BM156" s="67"/>
      <c r="BN156" s="67"/>
      <c r="BO156" s="67"/>
      <c r="BP156" s="67"/>
      <c r="BQ156" s="67"/>
      <c r="BR156" s="67"/>
      <c r="BS156" s="67"/>
      <c r="BT156" s="67"/>
      <c r="BU156" s="67"/>
      <c r="BV156" s="67"/>
      <c r="BW156" s="67"/>
      <c r="BX156" s="67"/>
      <c r="BY156" s="67"/>
      <c r="BZ156" s="67"/>
      <c r="CA156" s="67"/>
      <c r="CB156" s="67"/>
      <c r="CC156" s="69">
        <f>SUM(Table25[[#This Row],[Contract Amount FY00]:[Contract Amount FY50]])</f>
        <v>56291</v>
      </c>
      <c r="CD156" s="24"/>
    </row>
    <row r="157" spans="1:82" x14ac:dyDescent="0.25">
      <c r="A157" s="122" t="s">
        <v>1987</v>
      </c>
      <c r="B157" s="122" t="s">
        <v>3141</v>
      </c>
      <c r="C157" s="122" t="s">
        <v>3198</v>
      </c>
      <c r="E157" s="26" t="str">
        <f>IFERROR(IF(VLOOKUP(Table25[[#This Row],[Contract No.]],Table3[#All],3,FALSE)="","No","Yes"),"")</f>
        <v>No</v>
      </c>
      <c r="F157" s="26" t="str">
        <f>IFERROR(VLOOKUP(Table25[[#This Row],[Contract No.]],Table3[#All],3,FALSE),"")</f>
        <v/>
      </c>
      <c r="G157" s="26" t="str">
        <f>IFERROR(IF(Table25[[#This Row],[Cooperative Purchase
(Yes/No)]]="Yes","Yes",IF(VLOOKUP(Table25[[#This Row],[Contract No.]],Table3[#All],1,FALSE)=Table25[[#This Row],[Contract No.]],"Yes","No")),"No")</f>
        <v>Yes</v>
      </c>
      <c r="H157" s="51">
        <f>IFERROR(VLOOKUP(Table25[[#This Row],[Contract No.]],Table3[#All],4,FALSE),"")</f>
        <v>45427</v>
      </c>
      <c r="I157" s="56">
        <f>IFERROR(IF(AND(MONTH(Table25[[#This Row],[Contract Start Date]])&gt;6,MONTH(Table25[[#This Row],[Contract Start Date]])&lt;=12),YEAR(Table25[[#This Row],[Contract Start Date]])+1,YEAR(Table25[[#This Row],[Contract Start Date]])),"")</f>
        <v>2024</v>
      </c>
      <c r="J157" s="55">
        <f>Table25[[#This Row],[FY Formula start]]</f>
        <v>2024</v>
      </c>
      <c r="K157" s="59" t="str">
        <f>"FY"&amp;" "&amp;Table25[[#This Row],[Year Start]]</f>
        <v>FY 2024</v>
      </c>
      <c r="L157" s="52">
        <f>IFERROR(VLOOKUP(Table25[[#This Row],[Contract No.]],Table3[#All],5,FALSE),"")</f>
        <v>46888</v>
      </c>
      <c r="M157" s="56">
        <f>IFERROR(IF(Table25[[#This Row],[Contract End Date]]="99/99/9999","No End",IF(AND(MONTH(Table25[[#This Row],[Contract End Date]])&gt;6,MONTH(Table25[[#This Row],[Contract End Date]])&lt;=12),YEAR(Table25[[#This Row],[Contract End Date]])+1,YEAR(Table25[[#This Row],[Contract End Date]]))),"")</f>
        <v>2028</v>
      </c>
      <c r="N157" s="55">
        <f>Table25[[#This Row],[FY Formula end]]</f>
        <v>2028</v>
      </c>
      <c r="O157" s="59" t="str">
        <f>IF(Table25[[#This Row],[Year End]]="No End","No End","FY"&amp;" "&amp;Table25[[#This Row],[Year End]])</f>
        <v>FY 2028</v>
      </c>
      <c r="P157" s="27"/>
      <c r="Q157" s="104">
        <f>_xlfn.IFNA(IF($B157="","",VLOOKUP($B157,'SWC Towers'!$A:$Q,$Q$2,FALSE)),"")</f>
        <v>0.4</v>
      </c>
      <c r="R157" s="106" t="str">
        <f>_xlfn.IFNA(IF($B157="","",VLOOKUP($B157,'SWC Towers'!$A:$Q,$R$2,FALSE)),"")</f>
        <v/>
      </c>
      <c r="S157" s="106" t="str">
        <f>_xlfn.IFNA(IF($B157="","",VLOOKUP($B157,'SWC Towers'!$A:$Q,$S$2,FALSE)),"")</f>
        <v/>
      </c>
      <c r="T157" s="106">
        <f>_xlfn.IFNA(IF($B157="","",VLOOKUP($B157,'SWC Towers'!$A:$Q,$T$2,FALSE)),"")</f>
        <v>0.1</v>
      </c>
      <c r="U157" s="104" t="str">
        <f>_xlfn.IFNA(IF($B157="","",VLOOKUP($B157,'SWC Towers'!$A:$Q,$U$2,FALSE)),"")</f>
        <v/>
      </c>
      <c r="V157" s="104">
        <f>_xlfn.IFNA(IF($B157="","",VLOOKUP($B157,'SWC Towers'!$A:$Q,$V$2,FALSE)),"")</f>
        <v>0.4</v>
      </c>
      <c r="W157" s="104" t="str">
        <f>_xlfn.IFNA(IF($B157="","",VLOOKUP($B157,'SWC Towers'!$A:$Q,$W$2,FALSE)),"")</f>
        <v/>
      </c>
      <c r="X157" s="104" t="str">
        <f>_xlfn.IFNA(IF($B157="","",VLOOKUP($B157,'SWC Towers'!$A:$Q,$X$2,FALSE)),"")</f>
        <v/>
      </c>
      <c r="Y157" s="104" t="str">
        <f>_xlfn.IFNA(IF($B157="","",VLOOKUP($B157,'SWC Towers'!$A:$Q,$Y$2,FALSE)),"")</f>
        <v/>
      </c>
      <c r="Z157" s="104">
        <f>_xlfn.IFNA(IF($B157="","",VLOOKUP($B157,'SWC Towers'!$A:$Q,$Z$2,FALSE)),"")</f>
        <v>0.1</v>
      </c>
      <c r="AA157" s="104" t="str">
        <f>_xlfn.IFNA(IF($B157="","",VLOOKUP($B157,'SWC Towers'!$A:$Q,$AA$2,FALSE)),"")</f>
        <v/>
      </c>
      <c r="AB157" s="104" t="str">
        <f>_xlfn.IFNA(IF($B157="","",VLOOKUP($B157,'SWC Towers'!$A:$Q,$AB$2,FALSE)),"")</f>
        <v/>
      </c>
      <c r="AC157" s="20">
        <f>SUM(Table25[[#This Row],[IT Tower: Application]:[Other/Non-IT ]])</f>
        <v>1</v>
      </c>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v>0</v>
      </c>
      <c r="BC157" s="67">
        <v>40000</v>
      </c>
      <c r="BD157" s="67"/>
      <c r="BE157" s="67"/>
      <c r="BF157" s="67"/>
      <c r="BG157" s="67"/>
      <c r="BH157" s="67"/>
      <c r="BI157" s="67"/>
      <c r="BJ157" s="67"/>
      <c r="BK157" s="67"/>
      <c r="BL157" s="67"/>
      <c r="BM157" s="67"/>
      <c r="BN157" s="67"/>
      <c r="BO157" s="67"/>
      <c r="BP157" s="67"/>
      <c r="BQ157" s="67"/>
      <c r="BR157" s="67"/>
      <c r="BS157" s="67"/>
      <c r="BT157" s="67"/>
      <c r="BU157" s="67"/>
      <c r="BV157" s="67"/>
      <c r="BW157" s="67"/>
      <c r="BX157" s="67"/>
      <c r="BY157" s="67"/>
      <c r="BZ157" s="67"/>
      <c r="CA157" s="67"/>
      <c r="CB157" s="67"/>
      <c r="CC157" s="69">
        <f>SUM(Table25[[#This Row],[Contract Amount FY00]:[Contract Amount FY50]])</f>
        <v>40000</v>
      </c>
      <c r="CD157" s="24"/>
    </row>
    <row r="158" spans="1:82" x14ac:dyDescent="0.25">
      <c r="A158" s="122" t="s">
        <v>1987</v>
      </c>
      <c r="B158" s="122" t="s">
        <v>3145</v>
      </c>
      <c r="C158" s="122" t="s">
        <v>3150</v>
      </c>
      <c r="E158" s="26" t="str">
        <f>IFERROR(IF(VLOOKUP(Table25[[#This Row],[Contract No.]],Table3[#All],3,FALSE)="","No","Yes"),"")</f>
        <v>Yes</v>
      </c>
      <c r="F158" s="26" t="str">
        <f>IFERROR(VLOOKUP(Table25[[#This Row],[Contract No.]],Table3[#All],3,FALSE),"")</f>
        <v>NASPO</v>
      </c>
      <c r="G158" s="26" t="str">
        <f>IFERROR(IF(Table25[[#This Row],[Cooperative Purchase
(Yes/No)]]="Yes","Yes",IF(VLOOKUP(Table25[[#This Row],[Contract No.]],Table3[#All],1,FALSE)=Table25[[#This Row],[Contract No.]],"Yes","No")),"No")</f>
        <v>Yes</v>
      </c>
      <c r="H158" s="51">
        <f>IFERROR(VLOOKUP(Table25[[#This Row],[Contract No.]],Table3[#All],4,FALSE),"")</f>
        <v>45138</v>
      </c>
      <c r="I158" s="56">
        <f>IFERROR(IF(AND(MONTH(Table25[[#This Row],[Contract Start Date]])&gt;6,MONTH(Table25[[#This Row],[Contract Start Date]])&lt;=12),YEAR(Table25[[#This Row],[Contract Start Date]])+1,YEAR(Table25[[#This Row],[Contract Start Date]])),"")</f>
        <v>2024</v>
      </c>
      <c r="J158" s="55">
        <f>Table25[[#This Row],[FY Formula start]]</f>
        <v>2024</v>
      </c>
      <c r="K158" s="59" t="str">
        <f>"FY"&amp;" "&amp;Table25[[#This Row],[Year Start]]</f>
        <v>FY 2024</v>
      </c>
      <c r="L158" s="52">
        <f>IFERROR(VLOOKUP(Table25[[#This Row],[Contract No.]],Table3[#All],5,FALSE),"")</f>
        <v>48426</v>
      </c>
      <c r="M158" s="56">
        <f>IFERROR(IF(Table25[[#This Row],[Contract End Date]]="99/99/9999","No End",IF(AND(MONTH(Table25[[#This Row],[Contract End Date]])&gt;6,MONTH(Table25[[#This Row],[Contract End Date]])&lt;=12),YEAR(Table25[[#This Row],[Contract End Date]])+1,YEAR(Table25[[#This Row],[Contract End Date]]))),"")</f>
        <v>2033</v>
      </c>
      <c r="N158" s="55">
        <f>Table25[[#This Row],[FY Formula end]]</f>
        <v>2033</v>
      </c>
      <c r="O158" s="59" t="str">
        <f>IF(Table25[[#This Row],[Year End]]="No End","No End","FY"&amp;" "&amp;Table25[[#This Row],[Year End]])</f>
        <v>FY 2033</v>
      </c>
      <c r="P158" s="27"/>
      <c r="Q158" s="104">
        <f>_xlfn.IFNA(IF($B158="","",VLOOKUP($B158,'SWC Towers'!$A:$Q,$Q$2,FALSE)),"")</f>
        <v>0.2</v>
      </c>
      <c r="R158" s="106">
        <f>_xlfn.IFNA(IF($B158="","",VLOOKUP($B158,'SWC Towers'!$A:$Q,$R$2,FALSE)),"")</f>
        <v>0.2</v>
      </c>
      <c r="S158" s="106" t="str">
        <f>_xlfn.IFNA(IF($B158="","",VLOOKUP($B158,'SWC Towers'!$A:$Q,$S$2,FALSE)),"")</f>
        <v/>
      </c>
      <c r="T158" s="106">
        <f>_xlfn.IFNA(IF($B158="","",VLOOKUP($B158,'SWC Towers'!$A:$Q,$T$2,FALSE)),"")</f>
        <v>0.1</v>
      </c>
      <c r="U158" s="104" t="str">
        <f>_xlfn.IFNA(IF($B158="","",VLOOKUP($B158,'SWC Towers'!$A:$Q,$U$2,FALSE)),"")</f>
        <v/>
      </c>
      <c r="V158" s="104" t="str">
        <f>_xlfn.IFNA(IF($B158="","",VLOOKUP($B158,'SWC Towers'!$A:$Q,$V$2,FALSE)),"")</f>
        <v/>
      </c>
      <c r="W158" s="104">
        <f>_xlfn.IFNA(IF($B158="","",VLOOKUP($B158,'SWC Towers'!$A:$Q,$W$2,FALSE)),"")</f>
        <v>0.3</v>
      </c>
      <c r="X158" s="104" t="str">
        <f>_xlfn.IFNA(IF($B158="","",VLOOKUP($B158,'SWC Towers'!$A:$Q,$X$2,FALSE)),"")</f>
        <v/>
      </c>
      <c r="Y158" s="104" t="str">
        <f>_xlfn.IFNA(IF($B158="","",VLOOKUP($B158,'SWC Towers'!$A:$Q,$Y$2,FALSE)),"")</f>
        <v/>
      </c>
      <c r="Z158" s="104">
        <f>_xlfn.IFNA(IF($B158="","",VLOOKUP($B158,'SWC Towers'!$A:$Q,$Z$2,FALSE)),"")</f>
        <v>0.1</v>
      </c>
      <c r="AA158" s="104" t="str">
        <f>_xlfn.IFNA(IF($B158="","",VLOOKUP($B158,'SWC Towers'!$A:$Q,$AA$2,FALSE)),"")</f>
        <v/>
      </c>
      <c r="AB158" s="104">
        <f>_xlfn.IFNA(IF($B158="","",VLOOKUP($B158,'SWC Towers'!$A:$Q,$AB$2,FALSE)),"")</f>
        <v>0.1</v>
      </c>
      <c r="AC158" s="20">
        <f>SUM(Table25[[#This Row],[IT Tower: Application]:[Other/Non-IT ]])</f>
        <v>1</v>
      </c>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v>2105</v>
      </c>
      <c r="BC158" s="67">
        <v>0</v>
      </c>
      <c r="BD158" s="67"/>
      <c r="BE158" s="67"/>
      <c r="BF158" s="67"/>
      <c r="BG158" s="67"/>
      <c r="BH158" s="67"/>
      <c r="BI158" s="67"/>
      <c r="BJ158" s="67"/>
      <c r="BK158" s="67"/>
      <c r="BL158" s="67"/>
      <c r="BM158" s="67"/>
      <c r="BN158" s="67"/>
      <c r="BO158" s="67"/>
      <c r="BP158" s="67"/>
      <c r="BQ158" s="67"/>
      <c r="BR158" s="67"/>
      <c r="BS158" s="67"/>
      <c r="BT158" s="67"/>
      <c r="BU158" s="67"/>
      <c r="BV158" s="67"/>
      <c r="BW158" s="67"/>
      <c r="BX158" s="67"/>
      <c r="BY158" s="67"/>
      <c r="BZ158" s="67"/>
      <c r="CA158" s="67"/>
      <c r="CB158" s="67"/>
      <c r="CC158" s="69">
        <f>SUM(Table25[[#This Row],[Contract Amount FY00]:[Contract Amount FY50]])</f>
        <v>2105</v>
      </c>
      <c r="CD158" s="24"/>
    </row>
    <row r="159" spans="1:82" x14ac:dyDescent="0.25">
      <c r="A159" s="122" t="s">
        <v>1988</v>
      </c>
      <c r="B159" s="122" t="s">
        <v>533</v>
      </c>
      <c r="C159" s="122" t="s">
        <v>3187</v>
      </c>
      <c r="E159" s="26" t="str">
        <f>IFERROR(IF(VLOOKUP(Table25[[#This Row],[Contract No.]],Table3[#All],3,FALSE)="","No","Yes"),"")</f>
        <v>No</v>
      </c>
      <c r="F159" s="26" t="str">
        <f>IFERROR(VLOOKUP(Table25[[#This Row],[Contract No.]],Table3[#All],3,FALSE),"")</f>
        <v/>
      </c>
      <c r="G159" s="26" t="str">
        <f>IFERROR(IF(Table25[[#This Row],[Cooperative Purchase
(Yes/No)]]="Yes","Yes",IF(VLOOKUP(Table25[[#This Row],[Contract No.]],Table3[#All],1,FALSE)=Table25[[#This Row],[Contract No.]],"Yes","No")),"No")</f>
        <v>Yes</v>
      </c>
      <c r="H159" s="51">
        <f>IFERROR(VLOOKUP(Table25[[#This Row],[Contract No.]],Table3[#All],4,FALSE),"")</f>
        <v>43556</v>
      </c>
      <c r="I159" s="56">
        <f>IFERROR(IF(AND(MONTH(Table25[[#This Row],[Contract Start Date]])&gt;6,MONTH(Table25[[#This Row],[Contract Start Date]])&lt;=12),YEAR(Table25[[#This Row],[Contract Start Date]])+1,YEAR(Table25[[#This Row],[Contract Start Date]])),"")</f>
        <v>2019</v>
      </c>
      <c r="J159" s="55">
        <f>Table25[[#This Row],[FY Formula start]]</f>
        <v>2019</v>
      </c>
      <c r="K159" s="59" t="str">
        <f>"FY"&amp;" "&amp;Table25[[#This Row],[Year Start]]</f>
        <v>FY 2019</v>
      </c>
      <c r="L159" s="52">
        <f>IFERROR(VLOOKUP(Table25[[#This Row],[Contract No.]],Table3[#All],5,FALSE),"")</f>
        <v>45747</v>
      </c>
      <c r="M159" s="56">
        <f>IFERROR(IF(Table25[[#This Row],[Contract End Date]]="99/99/9999","No End",IF(AND(MONTH(Table25[[#This Row],[Contract End Date]])&gt;6,MONTH(Table25[[#This Row],[Contract End Date]])&lt;=12),YEAR(Table25[[#This Row],[Contract End Date]])+1,YEAR(Table25[[#This Row],[Contract End Date]]))),"")</f>
        <v>2025</v>
      </c>
      <c r="N159" s="55">
        <f>Table25[[#This Row],[FY Formula end]]</f>
        <v>2025</v>
      </c>
      <c r="O159" s="59" t="str">
        <f>IF(Table25[[#This Row],[Year End]]="No End","No End","FY"&amp;" "&amp;Table25[[#This Row],[Year End]])</f>
        <v>FY 2025</v>
      </c>
      <c r="P159" s="27"/>
      <c r="Q159" s="104">
        <f>_xlfn.IFNA(IF($B159="","",VLOOKUP($B159,'SWC Towers'!$A:$Q,$Q$2,FALSE)),"")</f>
        <v>0.2</v>
      </c>
      <c r="R159" s="106">
        <f>_xlfn.IFNA(IF($B159="","",VLOOKUP($B159,'SWC Towers'!$A:$Q,$R$2,FALSE)),"")</f>
        <v>0.2</v>
      </c>
      <c r="S159" s="106" t="str">
        <f>_xlfn.IFNA(IF($B159="","",VLOOKUP($B159,'SWC Towers'!$A:$Q,$S$2,FALSE)),"")</f>
        <v/>
      </c>
      <c r="T159" s="106" t="str">
        <f>_xlfn.IFNA(IF($B159="","",VLOOKUP($B159,'SWC Towers'!$A:$Q,$T$2,FALSE)),"")</f>
        <v/>
      </c>
      <c r="U159" s="104">
        <f>_xlfn.IFNA(IF($B159="","",VLOOKUP($B159,'SWC Towers'!$A:$Q,$U$2,FALSE)),"")</f>
        <v>0.2</v>
      </c>
      <c r="V159" s="104" t="str">
        <f>_xlfn.IFNA(IF($B159="","",VLOOKUP($B159,'SWC Towers'!$A:$Q,$V$2,FALSE)),"")</f>
        <v/>
      </c>
      <c r="W159" s="104">
        <f>_xlfn.IFNA(IF($B159="","",VLOOKUP($B159,'SWC Towers'!$A:$Q,$W$2,FALSE)),"")</f>
        <v>0.2</v>
      </c>
      <c r="X159" s="104" t="str">
        <f>_xlfn.IFNA(IF($B159="","",VLOOKUP($B159,'SWC Towers'!$A:$Q,$X$2,FALSE)),"")</f>
        <v/>
      </c>
      <c r="Y159" s="104" t="str">
        <f>_xlfn.IFNA(IF($B159="","",VLOOKUP($B159,'SWC Towers'!$A:$Q,$Y$2,FALSE)),"")</f>
        <v/>
      </c>
      <c r="Z159" s="104" t="str">
        <f>_xlfn.IFNA(IF($B159="","",VLOOKUP($B159,'SWC Towers'!$A:$Q,$Z$2,FALSE)),"")</f>
        <v/>
      </c>
      <c r="AA159" s="104">
        <f>_xlfn.IFNA(IF($B159="","",VLOOKUP($B159,'SWC Towers'!$A:$Q,$AA$2,FALSE)),"")</f>
        <v>0.2</v>
      </c>
      <c r="AB159" s="104" t="str">
        <f>_xlfn.IFNA(IF($B159="","",VLOOKUP($B159,'SWC Towers'!$A:$Q,$AB$2,FALSE)),"")</f>
        <v/>
      </c>
      <c r="AC159" s="20">
        <f>SUM(Table25[[#This Row],[IT Tower: Application]:[Other/Non-IT ]])</f>
        <v>1</v>
      </c>
      <c r="AD159" s="67"/>
      <c r="AE159" s="67"/>
      <c r="AF159" s="67"/>
      <c r="AG159" s="67"/>
      <c r="AH159" s="67"/>
      <c r="AI159" s="67"/>
      <c r="AJ159" s="67"/>
      <c r="AK159" s="67"/>
      <c r="AL159" s="67"/>
      <c r="AM159" s="67"/>
      <c r="AN159" s="67"/>
      <c r="AO159" s="67"/>
      <c r="AP159" s="67"/>
      <c r="AQ159" s="67"/>
      <c r="AR159" s="67"/>
      <c r="AS159" s="67"/>
      <c r="AT159" s="67"/>
      <c r="AU159" s="67"/>
      <c r="AV159" s="67"/>
      <c r="AW159" s="67">
        <v>317720</v>
      </c>
      <c r="AX159" s="67">
        <v>40064</v>
      </c>
      <c r="AY159" s="67">
        <v>0</v>
      </c>
      <c r="AZ159" s="67">
        <v>14457</v>
      </c>
      <c r="BA159" s="67">
        <v>67021</v>
      </c>
      <c r="BB159" s="67">
        <v>43637</v>
      </c>
      <c r="BC159" s="67">
        <v>29264</v>
      </c>
      <c r="BD159" s="67"/>
      <c r="BE159" s="67"/>
      <c r="BF159" s="67"/>
      <c r="BG159" s="67"/>
      <c r="BH159" s="67"/>
      <c r="BI159" s="67"/>
      <c r="BJ159" s="67"/>
      <c r="BK159" s="67"/>
      <c r="BL159" s="67"/>
      <c r="BM159" s="67"/>
      <c r="BN159" s="67"/>
      <c r="BO159" s="67"/>
      <c r="BP159" s="67"/>
      <c r="BQ159" s="67"/>
      <c r="BR159" s="67"/>
      <c r="BS159" s="67"/>
      <c r="BT159" s="67"/>
      <c r="BU159" s="67"/>
      <c r="BV159" s="67"/>
      <c r="BW159" s="67"/>
      <c r="BX159" s="67"/>
      <c r="BY159" s="67"/>
      <c r="BZ159" s="67"/>
      <c r="CA159" s="67"/>
      <c r="CB159" s="67"/>
      <c r="CC159" s="69">
        <f>SUM(Table25[[#This Row],[Contract Amount FY00]:[Contract Amount FY50]])</f>
        <v>512163</v>
      </c>
      <c r="CD159" s="24"/>
    </row>
    <row r="160" spans="1:82" x14ac:dyDescent="0.25">
      <c r="A160" s="122" t="s">
        <v>1988</v>
      </c>
      <c r="B160" s="122" t="s">
        <v>705</v>
      </c>
      <c r="C160" s="122" t="s">
        <v>404</v>
      </c>
      <c r="E160" s="26" t="str">
        <f>IFERROR(IF(VLOOKUP(Table25[[#This Row],[Contract No.]],Table3[#All],3,FALSE)="","No","Yes"),"")</f>
        <v>Yes</v>
      </c>
      <c r="F160" s="26" t="str">
        <f>IFERROR(VLOOKUP(Table25[[#This Row],[Contract No.]],Table3[#All],3,FALSE),"")</f>
        <v>NASPO</v>
      </c>
      <c r="G160" s="26" t="str">
        <f>IFERROR(IF(Table25[[#This Row],[Cooperative Purchase
(Yes/No)]]="Yes","Yes",IF(VLOOKUP(Table25[[#This Row],[Contract No.]],Table3[#All],1,FALSE)=Table25[[#This Row],[Contract No.]],"Yes","No")),"No")</f>
        <v>Yes</v>
      </c>
      <c r="H160" s="51">
        <f>IFERROR(VLOOKUP(Table25[[#This Row],[Contract No.]],Table3[#All],4,FALSE),"")</f>
        <v>43647</v>
      </c>
      <c r="I160" s="56">
        <f>IFERROR(IF(AND(MONTH(Table25[[#This Row],[Contract Start Date]])&gt;6,MONTH(Table25[[#This Row],[Contract Start Date]])&lt;=12),YEAR(Table25[[#This Row],[Contract Start Date]])+1,YEAR(Table25[[#This Row],[Contract Start Date]])),"")</f>
        <v>2020</v>
      </c>
      <c r="J160" s="55">
        <f>Table25[[#This Row],[FY Formula start]]</f>
        <v>2020</v>
      </c>
      <c r="K160" s="59" t="str">
        <f>"FY"&amp;" "&amp;Table25[[#This Row],[Year Start]]</f>
        <v>FY 2020</v>
      </c>
      <c r="L160" s="52">
        <f>IFERROR(VLOOKUP(Table25[[#This Row],[Contract No.]],Table3[#All],5,FALSE),"")</f>
        <v>47360</v>
      </c>
      <c r="M160" s="56">
        <f>IFERROR(IF(Table25[[#This Row],[Contract End Date]]="99/99/9999","No End",IF(AND(MONTH(Table25[[#This Row],[Contract End Date]])&gt;6,MONTH(Table25[[#This Row],[Contract End Date]])&lt;=12),YEAR(Table25[[#This Row],[Contract End Date]])+1,YEAR(Table25[[#This Row],[Contract End Date]]))),"")</f>
        <v>2030</v>
      </c>
      <c r="N160" s="55">
        <f>Table25[[#This Row],[FY Formula end]]</f>
        <v>2030</v>
      </c>
      <c r="O160" s="59" t="str">
        <f>IF(Table25[[#This Row],[Year End]]="No End","No End","FY"&amp;" "&amp;Table25[[#This Row],[Year End]])</f>
        <v>FY 2030</v>
      </c>
      <c r="P160" s="27"/>
      <c r="Q160" s="104">
        <f>_xlfn.IFNA(IF($B160="","",VLOOKUP($B160,'SWC Towers'!$A:$Q,$Q$2,FALSE)),"")</f>
        <v>0.2</v>
      </c>
      <c r="R160" s="106" t="str">
        <f>_xlfn.IFNA(IF($B160="","",VLOOKUP($B160,'SWC Towers'!$A:$Q,$R$2,FALSE)),"")</f>
        <v/>
      </c>
      <c r="S160" s="106" t="str">
        <f>_xlfn.IFNA(IF($B160="","",VLOOKUP($B160,'SWC Towers'!$A:$Q,$S$2,FALSE)),"")</f>
        <v/>
      </c>
      <c r="T160" s="106" t="str">
        <f>_xlfn.IFNA(IF($B160="","",VLOOKUP($B160,'SWC Towers'!$A:$Q,$T$2,FALSE)),"")</f>
        <v/>
      </c>
      <c r="U160" s="104">
        <f>_xlfn.IFNA(IF($B160="","",VLOOKUP($B160,'SWC Towers'!$A:$Q,$U$2,FALSE)),"")</f>
        <v>0.4</v>
      </c>
      <c r="V160" s="104" t="str">
        <f>_xlfn.IFNA(IF($B160="","",VLOOKUP($B160,'SWC Towers'!$A:$Q,$V$2,FALSE)),"")</f>
        <v/>
      </c>
      <c r="W160" s="104">
        <f>_xlfn.IFNA(IF($B160="","",VLOOKUP($B160,'SWC Towers'!$A:$Q,$W$2,FALSE)),"")</f>
        <v>0.4</v>
      </c>
      <c r="X160" s="104" t="str">
        <f>_xlfn.IFNA(IF($B160="","",VLOOKUP($B160,'SWC Towers'!$A:$Q,$X$2,FALSE)),"")</f>
        <v/>
      </c>
      <c r="Y160" s="104" t="str">
        <f>_xlfn.IFNA(IF($B160="","",VLOOKUP($B160,'SWC Towers'!$A:$Q,$Y$2,FALSE)),"")</f>
        <v/>
      </c>
      <c r="Z160" s="104" t="str">
        <f>_xlfn.IFNA(IF($B160="","",VLOOKUP($B160,'SWC Towers'!$A:$Q,$Z$2,FALSE)),"")</f>
        <v/>
      </c>
      <c r="AA160" s="104" t="str">
        <f>_xlfn.IFNA(IF($B160="","",VLOOKUP($B160,'SWC Towers'!$A:$Q,$AA$2,FALSE)),"")</f>
        <v/>
      </c>
      <c r="AB160" s="104" t="str">
        <f>_xlfn.IFNA(IF($B160="","",VLOOKUP($B160,'SWC Towers'!$A:$Q,$AB$2,FALSE)),"")</f>
        <v/>
      </c>
      <c r="AC160" s="20">
        <f>SUM(Table25[[#This Row],[IT Tower: Application]:[Other/Non-IT ]])</f>
        <v>1</v>
      </c>
      <c r="AD160" s="67"/>
      <c r="AE160" s="67"/>
      <c r="AF160" s="67"/>
      <c r="AG160" s="67"/>
      <c r="AH160" s="67"/>
      <c r="AI160" s="67"/>
      <c r="AJ160" s="67"/>
      <c r="AK160" s="67"/>
      <c r="AL160" s="67"/>
      <c r="AM160" s="67"/>
      <c r="AN160" s="67"/>
      <c r="AO160" s="67"/>
      <c r="AP160" s="67"/>
      <c r="AQ160" s="67"/>
      <c r="AR160" s="67"/>
      <c r="AS160" s="67"/>
      <c r="AT160" s="67"/>
      <c r="AU160" s="67"/>
      <c r="AV160" s="67"/>
      <c r="AW160" s="67">
        <v>0</v>
      </c>
      <c r="AX160" s="67">
        <v>63</v>
      </c>
      <c r="AY160" s="67">
        <v>13</v>
      </c>
      <c r="AZ160" s="67">
        <v>23</v>
      </c>
      <c r="BA160" s="67">
        <v>264</v>
      </c>
      <c r="BB160" s="67">
        <v>42</v>
      </c>
      <c r="BC160" s="67">
        <v>61</v>
      </c>
      <c r="BD160" s="67"/>
      <c r="BE160" s="67"/>
      <c r="BF160" s="67"/>
      <c r="BG160" s="67"/>
      <c r="BH160" s="67"/>
      <c r="BI160" s="67"/>
      <c r="BJ160" s="67"/>
      <c r="BK160" s="67"/>
      <c r="BL160" s="67"/>
      <c r="BM160" s="67"/>
      <c r="BN160" s="67"/>
      <c r="BO160" s="67"/>
      <c r="BP160" s="67"/>
      <c r="BQ160" s="67"/>
      <c r="BR160" s="67"/>
      <c r="BS160" s="67"/>
      <c r="BT160" s="67"/>
      <c r="BU160" s="67"/>
      <c r="BV160" s="67"/>
      <c r="BW160" s="67"/>
      <c r="BX160" s="67"/>
      <c r="BY160" s="67"/>
      <c r="BZ160" s="67"/>
      <c r="CA160" s="67"/>
      <c r="CB160" s="67"/>
      <c r="CC160" s="69">
        <f>SUM(Table25[[#This Row],[Contract Amount FY00]:[Contract Amount FY50]])</f>
        <v>466</v>
      </c>
      <c r="CD160" s="24"/>
    </row>
    <row r="161" spans="1:82" x14ac:dyDescent="0.25">
      <c r="A161" s="122" t="s">
        <v>1988</v>
      </c>
      <c r="B161" s="122" t="s">
        <v>705</v>
      </c>
      <c r="C161" s="122" t="s">
        <v>1777</v>
      </c>
      <c r="E161" s="26" t="str">
        <f>IFERROR(IF(VLOOKUP(Table25[[#This Row],[Contract No.]],Table3[#All],3,FALSE)="","No","Yes"),"")</f>
        <v>Yes</v>
      </c>
      <c r="F161" s="26" t="str">
        <f>IFERROR(VLOOKUP(Table25[[#This Row],[Contract No.]],Table3[#All],3,FALSE),"")</f>
        <v>NASPO</v>
      </c>
      <c r="G161" s="26" t="str">
        <f>IFERROR(IF(Table25[[#This Row],[Cooperative Purchase
(Yes/No)]]="Yes","Yes",IF(VLOOKUP(Table25[[#This Row],[Contract No.]],Table3[#All],1,FALSE)=Table25[[#This Row],[Contract No.]],"Yes","No")),"No")</f>
        <v>Yes</v>
      </c>
      <c r="H161" s="51">
        <f>IFERROR(VLOOKUP(Table25[[#This Row],[Contract No.]],Table3[#All],4,FALSE),"")</f>
        <v>43647</v>
      </c>
      <c r="I161" s="56">
        <f>IFERROR(IF(AND(MONTH(Table25[[#This Row],[Contract Start Date]])&gt;6,MONTH(Table25[[#This Row],[Contract Start Date]])&lt;=12),YEAR(Table25[[#This Row],[Contract Start Date]])+1,YEAR(Table25[[#This Row],[Contract Start Date]])),"")</f>
        <v>2020</v>
      </c>
      <c r="J161" s="55">
        <f>Table25[[#This Row],[FY Formula start]]</f>
        <v>2020</v>
      </c>
      <c r="K161" s="59" t="str">
        <f>"FY"&amp;" "&amp;Table25[[#This Row],[Year Start]]</f>
        <v>FY 2020</v>
      </c>
      <c r="L161" s="52">
        <f>IFERROR(VLOOKUP(Table25[[#This Row],[Contract No.]],Table3[#All],5,FALSE),"")</f>
        <v>47360</v>
      </c>
      <c r="M161" s="56">
        <f>IFERROR(IF(Table25[[#This Row],[Contract End Date]]="99/99/9999","No End",IF(AND(MONTH(Table25[[#This Row],[Contract End Date]])&gt;6,MONTH(Table25[[#This Row],[Contract End Date]])&lt;=12),YEAR(Table25[[#This Row],[Contract End Date]])+1,YEAR(Table25[[#This Row],[Contract End Date]]))),"")</f>
        <v>2030</v>
      </c>
      <c r="N161" s="55">
        <f>Table25[[#This Row],[FY Formula end]]</f>
        <v>2030</v>
      </c>
      <c r="O161" s="59" t="str">
        <f>IF(Table25[[#This Row],[Year End]]="No End","No End","FY"&amp;" "&amp;Table25[[#This Row],[Year End]])</f>
        <v>FY 2030</v>
      </c>
      <c r="P161" s="27"/>
      <c r="Q161" s="104">
        <f>_xlfn.IFNA(IF($B161="","",VLOOKUP($B161,'SWC Towers'!$A:$Q,$Q$2,FALSE)),"")</f>
        <v>0.2</v>
      </c>
      <c r="R161" s="106" t="str">
        <f>_xlfn.IFNA(IF($B161="","",VLOOKUP($B161,'SWC Towers'!$A:$Q,$R$2,FALSE)),"")</f>
        <v/>
      </c>
      <c r="S161" s="106" t="str">
        <f>_xlfn.IFNA(IF($B161="","",VLOOKUP($B161,'SWC Towers'!$A:$Q,$S$2,FALSE)),"")</f>
        <v/>
      </c>
      <c r="T161" s="106" t="str">
        <f>_xlfn.IFNA(IF($B161="","",VLOOKUP($B161,'SWC Towers'!$A:$Q,$T$2,FALSE)),"")</f>
        <v/>
      </c>
      <c r="U161" s="104">
        <f>_xlfn.IFNA(IF($B161="","",VLOOKUP($B161,'SWC Towers'!$A:$Q,$U$2,FALSE)),"")</f>
        <v>0.4</v>
      </c>
      <c r="V161" s="104" t="str">
        <f>_xlfn.IFNA(IF($B161="","",VLOOKUP($B161,'SWC Towers'!$A:$Q,$V$2,FALSE)),"")</f>
        <v/>
      </c>
      <c r="W161" s="104">
        <f>_xlfn.IFNA(IF($B161="","",VLOOKUP($B161,'SWC Towers'!$A:$Q,$W$2,FALSE)),"")</f>
        <v>0.4</v>
      </c>
      <c r="X161" s="104" t="str">
        <f>_xlfn.IFNA(IF($B161="","",VLOOKUP($B161,'SWC Towers'!$A:$Q,$X$2,FALSE)),"")</f>
        <v/>
      </c>
      <c r="Y161" s="104" t="str">
        <f>_xlfn.IFNA(IF($B161="","",VLOOKUP($B161,'SWC Towers'!$A:$Q,$Y$2,FALSE)),"")</f>
        <v/>
      </c>
      <c r="Z161" s="104" t="str">
        <f>_xlfn.IFNA(IF($B161="","",VLOOKUP($B161,'SWC Towers'!$A:$Q,$Z$2,FALSE)),"")</f>
        <v/>
      </c>
      <c r="AA161" s="104" t="str">
        <f>_xlfn.IFNA(IF($B161="","",VLOOKUP($B161,'SWC Towers'!$A:$Q,$AA$2,FALSE)),"")</f>
        <v/>
      </c>
      <c r="AB161" s="104" t="str">
        <f>_xlfn.IFNA(IF($B161="","",VLOOKUP($B161,'SWC Towers'!$A:$Q,$AB$2,FALSE)),"")</f>
        <v/>
      </c>
      <c r="AC161" s="20">
        <f>SUM(Table25[[#This Row],[IT Tower: Application]:[Other/Non-IT ]])</f>
        <v>1</v>
      </c>
      <c r="AD161" s="67"/>
      <c r="AE161" s="67"/>
      <c r="AF161" s="67"/>
      <c r="AG161" s="67"/>
      <c r="AH161" s="67"/>
      <c r="AI161" s="67"/>
      <c r="AJ161" s="67"/>
      <c r="AK161" s="67"/>
      <c r="AL161" s="67"/>
      <c r="AM161" s="67"/>
      <c r="AN161" s="67"/>
      <c r="AO161" s="67"/>
      <c r="AP161" s="67"/>
      <c r="AQ161" s="67"/>
      <c r="AR161" s="67"/>
      <c r="AS161" s="67"/>
      <c r="AT161" s="67"/>
      <c r="AU161" s="67"/>
      <c r="AV161" s="67"/>
      <c r="AW161" s="67"/>
      <c r="AX161" s="67">
        <v>0</v>
      </c>
      <c r="AY161" s="67">
        <v>170027</v>
      </c>
      <c r="AZ161" s="67">
        <v>240621</v>
      </c>
      <c r="BA161" s="67">
        <v>337325</v>
      </c>
      <c r="BB161" s="67">
        <v>368926</v>
      </c>
      <c r="BC161" s="67">
        <v>363287</v>
      </c>
      <c r="BD161" s="67"/>
      <c r="BE161" s="67"/>
      <c r="BF161" s="67"/>
      <c r="BG161" s="67"/>
      <c r="BH161" s="67"/>
      <c r="BI161" s="67"/>
      <c r="BJ161" s="67"/>
      <c r="BK161" s="67"/>
      <c r="BL161" s="67"/>
      <c r="BM161" s="67"/>
      <c r="BN161" s="67"/>
      <c r="BO161" s="67"/>
      <c r="BP161" s="67"/>
      <c r="BQ161" s="67"/>
      <c r="BR161" s="67"/>
      <c r="BS161" s="67"/>
      <c r="BT161" s="67"/>
      <c r="BU161" s="67"/>
      <c r="BV161" s="67"/>
      <c r="BW161" s="67"/>
      <c r="BX161" s="67"/>
      <c r="BY161" s="67"/>
      <c r="BZ161" s="67"/>
      <c r="CA161" s="67"/>
      <c r="CB161" s="67"/>
      <c r="CC161" s="69">
        <f>SUM(Table25[[#This Row],[Contract Amount FY00]:[Contract Amount FY50]])</f>
        <v>1480186</v>
      </c>
      <c r="CD161" s="24"/>
    </row>
    <row r="162" spans="1:82" x14ac:dyDescent="0.25">
      <c r="A162" s="122" t="s">
        <v>1988</v>
      </c>
      <c r="B162" s="122" t="s">
        <v>278</v>
      </c>
      <c r="C162" s="122" t="s">
        <v>3188</v>
      </c>
      <c r="E162" s="26" t="str">
        <f>IFERROR(IF(VLOOKUP(Table25[[#This Row],[Contract No.]],Table3[#All],3,FALSE)="","No","Yes"),"")</f>
        <v>Yes</v>
      </c>
      <c r="F162" s="26" t="str">
        <f>IFERROR(VLOOKUP(Table25[[#This Row],[Contract No.]],Table3[#All],3,FALSE),"")</f>
        <v>NASPO</v>
      </c>
      <c r="G162" s="26" t="str">
        <f>IFERROR(IF(Table25[[#This Row],[Cooperative Purchase
(Yes/No)]]="Yes","Yes",IF(VLOOKUP(Table25[[#This Row],[Contract No.]],Table3[#All],1,FALSE)=Table25[[#This Row],[Contract No.]],"Yes","No")),"No")</f>
        <v>Yes</v>
      </c>
      <c r="H162" s="51">
        <f>IFERROR(VLOOKUP(Table25[[#This Row],[Contract No.]],Table3[#All],4,FALSE),"")</f>
        <v>42917</v>
      </c>
      <c r="I162" s="56">
        <f>IFERROR(IF(AND(MONTH(Table25[[#This Row],[Contract Start Date]])&gt;6,MONTH(Table25[[#This Row],[Contract Start Date]])&lt;=12),YEAR(Table25[[#This Row],[Contract Start Date]])+1,YEAR(Table25[[#This Row],[Contract Start Date]])),"")</f>
        <v>2018</v>
      </c>
      <c r="J162" s="55">
        <f>Table25[[#This Row],[FY Formula start]]</f>
        <v>2018</v>
      </c>
      <c r="K162" s="59" t="str">
        <f>"FY"&amp;" "&amp;Table25[[#This Row],[Year Start]]</f>
        <v>FY 2018</v>
      </c>
      <c r="L162" s="52">
        <f>IFERROR(VLOOKUP(Table25[[#This Row],[Contract No.]],Table3[#All],5,FALSE),"")</f>
        <v>46280</v>
      </c>
      <c r="M162" s="56">
        <f>IFERROR(IF(Table25[[#This Row],[Contract End Date]]="99/99/9999","No End",IF(AND(MONTH(Table25[[#This Row],[Contract End Date]])&gt;6,MONTH(Table25[[#This Row],[Contract End Date]])&lt;=12),YEAR(Table25[[#This Row],[Contract End Date]])+1,YEAR(Table25[[#This Row],[Contract End Date]]))),"")</f>
        <v>2027</v>
      </c>
      <c r="N162" s="55">
        <f>Table25[[#This Row],[FY Formula end]]</f>
        <v>2027</v>
      </c>
      <c r="O162" s="59" t="str">
        <f>IF(Table25[[#This Row],[Year End]]="No End","No End","FY"&amp;" "&amp;Table25[[#This Row],[Year End]])</f>
        <v>FY 2027</v>
      </c>
      <c r="P162" s="27"/>
      <c r="Q162" s="104">
        <f>_xlfn.IFNA(IF($B162="","",VLOOKUP($B162,'SWC Towers'!$A:$Q,$Q$2,FALSE)),"")</f>
        <v>0.4</v>
      </c>
      <c r="R162" s="106" t="str">
        <f>_xlfn.IFNA(IF($B162="","",VLOOKUP($B162,'SWC Towers'!$A:$Q,$R$2,FALSE)),"")</f>
        <v/>
      </c>
      <c r="S162" s="106" t="str">
        <f>_xlfn.IFNA(IF($B162="","",VLOOKUP($B162,'SWC Towers'!$A:$Q,$S$2,FALSE)),"")</f>
        <v/>
      </c>
      <c r="T162" s="106">
        <f>_xlfn.IFNA(IF($B162="","",VLOOKUP($B162,'SWC Towers'!$A:$Q,$T$2,FALSE)),"")</f>
        <v>0.05</v>
      </c>
      <c r="U162" s="104" t="str">
        <f>_xlfn.IFNA(IF($B162="","",VLOOKUP($B162,'SWC Towers'!$A:$Q,$U$2,FALSE)),"")</f>
        <v/>
      </c>
      <c r="V162" s="104" t="str">
        <f>_xlfn.IFNA(IF($B162="","",VLOOKUP($B162,'SWC Towers'!$A:$Q,$V$2,FALSE)),"")</f>
        <v/>
      </c>
      <c r="W162" s="104">
        <f>_xlfn.IFNA(IF($B162="","",VLOOKUP($B162,'SWC Towers'!$A:$Q,$W$2,FALSE)),"")</f>
        <v>0.1</v>
      </c>
      <c r="X162" s="104" t="str">
        <f>_xlfn.IFNA(IF($B162="","",VLOOKUP($B162,'SWC Towers'!$A:$Q,$X$2,FALSE)),"")</f>
        <v/>
      </c>
      <c r="Y162" s="104">
        <f>_xlfn.IFNA(IF($B162="","",VLOOKUP($B162,'SWC Towers'!$A:$Q,$Y$2,FALSE)),"")</f>
        <v>0.05</v>
      </c>
      <c r="Z162" s="104" t="str">
        <f>_xlfn.IFNA(IF($B162="","",VLOOKUP($B162,'SWC Towers'!$A:$Q,$Z$2,FALSE)),"")</f>
        <v/>
      </c>
      <c r="AA162" s="104">
        <f>_xlfn.IFNA(IF($B162="","",VLOOKUP($B162,'SWC Towers'!$A:$Q,$AA$2,FALSE)),"")</f>
        <v>0.4</v>
      </c>
      <c r="AB162" s="104" t="str">
        <f>_xlfn.IFNA(IF($B162="","",VLOOKUP($B162,'SWC Towers'!$A:$Q,$AB$2,FALSE)),"")</f>
        <v/>
      </c>
      <c r="AC162" s="20">
        <f>SUM(Table25[[#This Row],[IT Tower: Application]:[Other/Non-IT ]])</f>
        <v>1</v>
      </c>
      <c r="AD162" s="67"/>
      <c r="AE162" s="67"/>
      <c r="AF162" s="67"/>
      <c r="AG162" s="67"/>
      <c r="AH162" s="67"/>
      <c r="AI162" s="67"/>
      <c r="AJ162" s="67"/>
      <c r="AK162" s="67"/>
      <c r="AL162" s="67"/>
      <c r="AM162" s="67"/>
      <c r="AN162" s="67"/>
      <c r="AO162" s="67"/>
      <c r="AP162" s="67"/>
      <c r="AQ162" s="67"/>
      <c r="AR162" s="67"/>
      <c r="AS162" s="67"/>
      <c r="AT162" s="67"/>
      <c r="AU162" s="67"/>
      <c r="AV162" s="67"/>
      <c r="AW162" s="67"/>
      <c r="AX162" s="67">
        <v>196688</v>
      </c>
      <c r="AY162" s="67">
        <v>24318</v>
      </c>
      <c r="AZ162" s="67">
        <v>285402</v>
      </c>
      <c r="BA162" s="67">
        <v>5952638</v>
      </c>
      <c r="BB162" s="67">
        <v>468624</v>
      </c>
      <c r="BC162" s="67">
        <v>7117576</v>
      </c>
      <c r="BD162" s="67"/>
      <c r="BE162" s="67"/>
      <c r="BF162" s="67"/>
      <c r="BG162" s="67"/>
      <c r="BH162" s="67"/>
      <c r="BI162" s="67"/>
      <c r="BJ162" s="67"/>
      <c r="BK162" s="67"/>
      <c r="BL162" s="67"/>
      <c r="BM162" s="67"/>
      <c r="BN162" s="67"/>
      <c r="BO162" s="67"/>
      <c r="BP162" s="67"/>
      <c r="BQ162" s="67"/>
      <c r="BR162" s="67"/>
      <c r="BS162" s="67"/>
      <c r="BT162" s="67"/>
      <c r="BU162" s="67"/>
      <c r="BV162" s="67"/>
      <c r="BW162" s="67"/>
      <c r="BX162" s="67"/>
      <c r="BY162" s="67"/>
      <c r="BZ162" s="67"/>
      <c r="CA162" s="67"/>
      <c r="CB162" s="67"/>
      <c r="CC162" s="69">
        <f>SUM(Table25[[#This Row],[Contract Amount FY00]:[Contract Amount FY50]])</f>
        <v>14045246</v>
      </c>
      <c r="CD162" s="24"/>
    </row>
    <row r="163" spans="1:82" x14ac:dyDescent="0.25">
      <c r="A163" s="122" t="s">
        <v>1988</v>
      </c>
      <c r="B163" s="122" t="s">
        <v>278</v>
      </c>
      <c r="C163" s="122" t="s">
        <v>279</v>
      </c>
      <c r="E163" s="26" t="str">
        <f>IFERROR(IF(VLOOKUP(Table25[[#This Row],[Contract No.]],Table3[#All],3,FALSE)="","No","Yes"),"")</f>
        <v>Yes</v>
      </c>
      <c r="F163" s="26" t="str">
        <f>IFERROR(VLOOKUP(Table25[[#This Row],[Contract No.]],Table3[#All],3,FALSE),"")</f>
        <v>NASPO</v>
      </c>
      <c r="G163" s="26" t="str">
        <f>IFERROR(IF(Table25[[#This Row],[Cooperative Purchase
(Yes/No)]]="Yes","Yes",IF(VLOOKUP(Table25[[#This Row],[Contract No.]],Table3[#All],1,FALSE)=Table25[[#This Row],[Contract No.]],"Yes","No")),"No")</f>
        <v>Yes</v>
      </c>
      <c r="H163" s="51">
        <f>IFERROR(VLOOKUP(Table25[[#This Row],[Contract No.]],Table3[#All],4,FALSE),"")</f>
        <v>42917</v>
      </c>
      <c r="I163" s="56">
        <f>IFERROR(IF(AND(MONTH(Table25[[#This Row],[Contract Start Date]])&gt;6,MONTH(Table25[[#This Row],[Contract Start Date]])&lt;=12),YEAR(Table25[[#This Row],[Contract Start Date]])+1,YEAR(Table25[[#This Row],[Contract Start Date]])),"")</f>
        <v>2018</v>
      </c>
      <c r="J163" s="55">
        <f>Table25[[#This Row],[FY Formula start]]</f>
        <v>2018</v>
      </c>
      <c r="K163" s="59" t="str">
        <f>"FY"&amp;" "&amp;Table25[[#This Row],[Year Start]]</f>
        <v>FY 2018</v>
      </c>
      <c r="L163" s="52">
        <f>IFERROR(VLOOKUP(Table25[[#This Row],[Contract No.]],Table3[#All],5,FALSE),"")</f>
        <v>46280</v>
      </c>
      <c r="M163" s="56">
        <f>IFERROR(IF(Table25[[#This Row],[Contract End Date]]="99/99/9999","No End",IF(AND(MONTH(Table25[[#This Row],[Contract End Date]])&gt;6,MONTH(Table25[[#This Row],[Contract End Date]])&lt;=12),YEAR(Table25[[#This Row],[Contract End Date]])+1,YEAR(Table25[[#This Row],[Contract End Date]]))),"")</f>
        <v>2027</v>
      </c>
      <c r="N163" s="55">
        <f>Table25[[#This Row],[FY Formula end]]</f>
        <v>2027</v>
      </c>
      <c r="O163" s="59" t="str">
        <f>IF(Table25[[#This Row],[Year End]]="No End","No End","FY"&amp;" "&amp;Table25[[#This Row],[Year End]])</f>
        <v>FY 2027</v>
      </c>
      <c r="P163" s="27"/>
      <c r="Q163" s="104">
        <f>_xlfn.IFNA(IF($B163="","",VLOOKUP($B163,'SWC Towers'!$A:$Q,$Q$2,FALSE)),"")</f>
        <v>0.4</v>
      </c>
      <c r="R163" s="106" t="str">
        <f>_xlfn.IFNA(IF($B163="","",VLOOKUP($B163,'SWC Towers'!$A:$Q,$R$2,FALSE)),"")</f>
        <v/>
      </c>
      <c r="S163" s="106" t="str">
        <f>_xlfn.IFNA(IF($B163="","",VLOOKUP($B163,'SWC Towers'!$A:$Q,$S$2,FALSE)),"")</f>
        <v/>
      </c>
      <c r="T163" s="106">
        <f>_xlfn.IFNA(IF($B163="","",VLOOKUP($B163,'SWC Towers'!$A:$Q,$T$2,FALSE)),"")</f>
        <v>0.05</v>
      </c>
      <c r="U163" s="104" t="str">
        <f>_xlfn.IFNA(IF($B163="","",VLOOKUP($B163,'SWC Towers'!$A:$Q,$U$2,FALSE)),"")</f>
        <v/>
      </c>
      <c r="V163" s="104" t="str">
        <f>_xlfn.IFNA(IF($B163="","",VLOOKUP($B163,'SWC Towers'!$A:$Q,$V$2,FALSE)),"")</f>
        <v/>
      </c>
      <c r="W163" s="104">
        <f>_xlfn.IFNA(IF($B163="","",VLOOKUP($B163,'SWC Towers'!$A:$Q,$W$2,FALSE)),"")</f>
        <v>0.1</v>
      </c>
      <c r="X163" s="104" t="str">
        <f>_xlfn.IFNA(IF($B163="","",VLOOKUP($B163,'SWC Towers'!$A:$Q,$X$2,FALSE)),"")</f>
        <v/>
      </c>
      <c r="Y163" s="104">
        <f>_xlfn.IFNA(IF($B163="","",VLOOKUP($B163,'SWC Towers'!$A:$Q,$Y$2,FALSE)),"")</f>
        <v>0.05</v>
      </c>
      <c r="Z163" s="104" t="str">
        <f>_xlfn.IFNA(IF($B163="","",VLOOKUP($B163,'SWC Towers'!$A:$Q,$Z$2,FALSE)),"")</f>
        <v/>
      </c>
      <c r="AA163" s="104">
        <f>_xlfn.IFNA(IF($B163="","",VLOOKUP($B163,'SWC Towers'!$A:$Q,$AA$2,FALSE)),"")</f>
        <v>0.4</v>
      </c>
      <c r="AB163" s="104" t="str">
        <f>_xlfn.IFNA(IF($B163="","",VLOOKUP($B163,'SWC Towers'!$A:$Q,$AB$2,FALSE)),"")</f>
        <v/>
      </c>
      <c r="AC163" s="20">
        <f>SUM(Table25[[#This Row],[IT Tower: Application]:[Other/Non-IT ]])</f>
        <v>1</v>
      </c>
      <c r="AD163" s="67"/>
      <c r="AE163" s="67"/>
      <c r="AF163" s="67"/>
      <c r="AG163" s="67"/>
      <c r="AH163" s="67"/>
      <c r="AI163" s="67"/>
      <c r="AJ163" s="67"/>
      <c r="AK163" s="67"/>
      <c r="AL163" s="67"/>
      <c r="AM163" s="67"/>
      <c r="AN163" s="67"/>
      <c r="AO163" s="67"/>
      <c r="AP163" s="67"/>
      <c r="AQ163" s="67"/>
      <c r="AR163" s="67"/>
      <c r="AS163" s="67"/>
      <c r="AT163" s="67"/>
      <c r="AU163" s="67"/>
      <c r="AV163" s="67">
        <v>0</v>
      </c>
      <c r="AW163" s="67">
        <v>5480</v>
      </c>
      <c r="AX163" s="67">
        <v>3129</v>
      </c>
      <c r="AY163" s="67">
        <v>3825</v>
      </c>
      <c r="AZ163" s="67">
        <v>10768</v>
      </c>
      <c r="BA163" s="67">
        <v>13154</v>
      </c>
      <c r="BB163" s="67">
        <v>14593</v>
      </c>
      <c r="BC163" s="67">
        <v>14824</v>
      </c>
      <c r="BD163" s="67"/>
      <c r="BE163" s="67"/>
      <c r="BF163" s="67"/>
      <c r="BG163" s="67"/>
      <c r="BH163" s="67"/>
      <c r="BI163" s="67"/>
      <c r="BJ163" s="67"/>
      <c r="BK163" s="67"/>
      <c r="BL163" s="67"/>
      <c r="BM163" s="67"/>
      <c r="BN163" s="67"/>
      <c r="BO163" s="67"/>
      <c r="BP163" s="67"/>
      <c r="BQ163" s="67"/>
      <c r="BR163" s="67"/>
      <c r="BS163" s="67"/>
      <c r="BT163" s="67"/>
      <c r="BU163" s="67"/>
      <c r="BV163" s="67"/>
      <c r="BW163" s="67"/>
      <c r="BX163" s="67"/>
      <c r="BY163" s="67"/>
      <c r="BZ163" s="67"/>
      <c r="CA163" s="67"/>
      <c r="CB163" s="67"/>
      <c r="CC163" s="69">
        <f>SUM(Table25[[#This Row],[Contract Amount FY00]:[Contract Amount FY50]])</f>
        <v>65773</v>
      </c>
      <c r="CD163" s="24"/>
    </row>
    <row r="164" spans="1:82" x14ac:dyDescent="0.25">
      <c r="A164" s="122" t="s">
        <v>1988</v>
      </c>
      <c r="B164" s="122" t="s">
        <v>2244</v>
      </c>
      <c r="C164" s="122" t="s">
        <v>373</v>
      </c>
      <c r="E164" s="26" t="str">
        <f>IFERROR(IF(VLOOKUP(Table25[[#This Row],[Contract No.]],Table3[#All],3,FALSE)="","No","Yes"),"")</f>
        <v>No</v>
      </c>
      <c r="F164" s="26" t="str">
        <f>IFERROR(VLOOKUP(Table25[[#This Row],[Contract No.]],Table3[#All],3,FALSE),"")</f>
        <v/>
      </c>
      <c r="G164" s="26" t="str">
        <f>IFERROR(IF(Table25[[#This Row],[Cooperative Purchase
(Yes/No)]]="Yes","Yes",IF(VLOOKUP(Table25[[#This Row],[Contract No.]],Table3[#All],1,FALSE)=Table25[[#This Row],[Contract No.]],"Yes","No")),"No")</f>
        <v>Yes</v>
      </c>
      <c r="H164" s="51">
        <f>IFERROR(VLOOKUP(Table25[[#This Row],[Contract No.]],Table3[#All],4,FALSE),"")</f>
        <v>44512</v>
      </c>
      <c r="I164" s="56">
        <f>IFERROR(IF(AND(MONTH(Table25[[#This Row],[Contract Start Date]])&gt;6,MONTH(Table25[[#This Row],[Contract Start Date]])&lt;=12),YEAR(Table25[[#This Row],[Contract Start Date]])+1,YEAR(Table25[[#This Row],[Contract Start Date]])),"")</f>
        <v>2022</v>
      </c>
      <c r="J164" s="55">
        <f>Table25[[#This Row],[FY Formula start]]</f>
        <v>2022</v>
      </c>
      <c r="K164" s="59" t="str">
        <f>"FY"&amp;" "&amp;Table25[[#This Row],[Year Start]]</f>
        <v>FY 2022</v>
      </c>
      <c r="L164" s="52">
        <f>IFERROR(VLOOKUP(Table25[[#This Row],[Contract No.]],Table3[#All],5,FALSE),"")</f>
        <v>46702</v>
      </c>
      <c r="M164" s="56">
        <f>IFERROR(IF(Table25[[#This Row],[Contract End Date]]="99/99/9999","No End",IF(AND(MONTH(Table25[[#This Row],[Contract End Date]])&gt;6,MONTH(Table25[[#This Row],[Contract End Date]])&lt;=12),YEAR(Table25[[#This Row],[Contract End Date]])+1,YEAR(Table25[[#This Row],[Contract End Date]]))),"")</f>
        <v>2028</v>
      </c>
      <c r="N164" s="55">
        <f>Table25[[#This Row],[FY Formula end]]</f>
        <v>2028</v>
      </c>
      <c r="O164" s="59" t="str">
        <f>IF(Table25[[#This Row],[Year End]]="No End","No End","FY"&amp;" "&amp;Table25[[#This Row],[Year End]])</f>
        <v>FY 2028</v>
      </c>
      <c r="P164" s="27"/>
      <c r="Q164" s="104" t="str">
        <f>_xlfn.IFNA(IF($B164="","",VLOOKUP($B164,'SWC Towers'!$A:$Q,$Q$2,FALSE)),"")</f>
        <v/>
      </c>
      <c r="R164" s="106" t="str">
        <f>_xlfn.IFNA(IF($B164="","",VLOOKUP($B164,'SWC Towers'!$A:$Q,$R$2,FALSE)),"")</f>
        <v/>
      </c>
      <c r="S164" s="106" t="str">
        <f>_xlfn.IFNA(IF($B164="","",VLOOKUP($B164,'SWC Towers'!$A:$Q,$S$2,FALSE)),"")</f>
        <v/>
      </c>
      <c r="T164" s="106">
        <f>_xlfn.IFNA(IF($B164="","",VLOOKUP($B164,'SWC Towers'!$A:$Q,$T$2,FALSE)),"")</f>
        <v>0.5</v>
      </c>
      <c r="U164" s="104" t="str">
        <f>_xlfn.IFNA(IF($B164="","",VLOOKUP($B164,'SWC Towers'!$A:$Q,$U$2,FALSE)),"")</f>
        <v/>
      </c>
      <c r="V164" s="104" t="str">
        <f>_xlfn.IFNA(IF($B164="","",VLOOKUP($B164,'SWC Towers'!$A:$Q,$V$2,FALSE)),"")</f>
        <v/>
      </c>
      <c r="W164" s="104">
        <f>_xlfn.IFNA(IF($B164="","",VLOOKUP($B164,'SWC Towers'!$A:$Q,$W$2,FALSE)),"")</f>
        <v>0.5</v>
      </c>
      <c r="X164" s="104" t="str">
        <f>_xlfn.IFNA(IF($B164="","",VLOOKUP($B164,'SWC Towers'!$A:$Q,$X$2,FALSE)),"")</f>
        <v/>
      </c>
      <c r="Y164" s="104" t="str">
        <f>_xlfn.IFNA(IF($B164="","",VLOOKUP($B164,'SWC Towers'!$A:$Q,$Y$2,FALSE)),"")</f>
        <v/>
      </c>
      <c r="Z164" s="104" t="str">
        <f>_xlfn.IFNA(IF($B164="","",VLOOKUP($B164,'SWC Towers'!$A:$Q,$Z$2,FALSE)),"")</f>
        <v/>
      </c>
      <c r="AA164" s="104" t="str">
        <f>_xlfn.IFNA(IF($B164="","",VLOOKUP($B164,'SWC Towers'!$A:$Q,$AA$2,FALSE)),"")</f>
        <v/>
      </c>
      <c r="AB164" s="104" t="str">
        <f>_xlfn.IFNA(IF($B164="","",VLOOKUP($B164,'SWC Towers'!$A:$Q,$AB$2,FALSE)),"")</f>
        <v/>
      </c>
      <c r="AC164" s="20">
        <f>SUM(Table25[[#This Row],[IT Tower: Application]:[Other/Non-IT ]])</f>
        <v>1</v>
      </c>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v>9595</v>
      </c>
      <c r="BA164" s="67">
        <v>25481</v>
      </c>
      <c r="BB164" s="67">
        <v>63950</v>
      </c>
      <c r="BC164" s="67">
        <v>0</v>
      </c>
      <c r="BD164" s="67"/>
      <c r="BE164" s="67"/>
      <c r="BF164" s="67"/>
      <c r="BG164" s="67"/>
      <c r="BH164" s="67"/>
      <c r="BI164" s="67"/>
      <c r="BJ164" s="67"/>
      <c r="BK164" s="67"/>
      <c r="BL164" s="67"/>
      <c r="BM164" s="67"/>
      <c r="BN164" s="67"/>
      <c r="BO164" s="67"/>
      <c r="BP164" s="67"/>
      <c r="BQ164" s="67"/>
      <c r="BR164" s="67"/>
      <c r="BS164" s="67"/>
      <c r="BT164" s="67"/>
      <c r="BU164" s="67"/>
      <c r="BV164" s="67"/>
      <c r="BW164" s="67"/>
      <c r="BX164" s="67"/>
      <c r="BY164" s="67"/>
      <c r="BZ164" s="67"/>
      <c r="CA164" s="67"/>
      <c r="CB164" s="67"/>
      <c r="CC164" s="69">
        <f>SUM(Table25[[#This Row],[Contract Amount FY00]:[Contract Amount FY50]])</f>
        <v>99026</v>
      </c>
      <c r="CD164" s="24"/>
    </row>
    <row r="165" spans="1:82" x14ac:dyDescent="0.25">
      <c r="A165" s="122" t="s">
        <v>1988</v>
      </c>
      <c r="B165" s="122" t="s">
        <v>2057</v>
      </c>
      <c r="C165" s="122" t="s">
        <v>3190</v>
      </c>
      <c r="E165" s="26" t="str">
        <f>IFERROR(IF(VLOOKUP(Table25[[#This Row],[Contract No.]],Table3[#All],3,FALSE)="","No","Yes"),"")</f>
        <v>Yes</v>
      </c>
      <c r="F165" s="26" t="str">
        <f>IFERROR(VLOOKUP(Table25[[#This Row],[Contract No.]],Table3[#All],3,FALSE),"")</f>
        <v>NASPO</v>
      </c>
      <c r="G165" s="26" t="str">
        <f>IFERROR(IF(Table25[[#This Row],[Cooperative Purchase
(Yes/No)]]="Yes","Yes",IF(VLOOKUP(Table25[[#This Row],[Contract No.]],Table3[#All],1,FALSE)=Table25[[#This Row],[Contract No.]],"Yes","No")),"No")</f>
        <v>Yes</v>
      </c>
      <c r="H165" s="51">
        <f>IFERROR(VLOOKUP(Table25[[#This Row],[Contract No.]],Table3[#All],4,FALSE),"")</f>
        <v>43983</v>
      </c>
      <c r="I165" s="56">
        <f>IFERROR(IF(AND(MONTH(Table25[[#This Row],[Contract Start Date]])&gt;6,MONTH(Table25[[#This Row],[Contract Start Date]])&lt;=12),YEAR(Table25[[#This Row],[Contract Start Date]])+1,YEAR(Table25[[#This Row],[Contract Start Date]])),"")</f>
        <v>2020</v>
      </c>
      <c r="J165" s="55">
        <f>Table25[[#This Row],[FY Formula start]]</f>
        <v>2020</v>
      </c>
      <c r="K165" s="59" t="str">
        <f>"FY"&amp;" "&amp;Table25[[#This Row],[Year Start]]</f>
        <v>FY 2020</v>
      </c>
      <c r="L165" s="52">
        <f>IFERROR(VLOOKUP(Table25[[#This Row],[Contract No.]],Table3[#All],5,FALSE),"")</f>
        <v>46295</v>
      </c>
      <c r="M165" s="56">
        <f>IFERROR(IF(Table25[[#This Row],[Contract End Date]]="99/99/9999","No End",IF(AND(MONTH(Table25[[#This Row],[Contract End Date]])&gt;6,MONTH(Table25[[#This Row],[Contract End Date]])&lt;=12),YEAR(Table25[[#This Row],[Contract End Date]])+1,YEAR(Table25[[#This Row],[Contract End Date]]))),"")</f>
        <v>2027</v>
      </c>
      <c r="N165" s="55">
        <f>Table25[[#This Row],[FY Formula end]]</f>
        <v>2027</v>
      </c>
      <c r="O165" s="59" t="str">
        <f>IF(Table25[[#This Row],[Year End]]="No End","No End","FY"&amp;" "&amp;Table25[[#This Row],[Year End]])</f>
        <v>FY 2027</v>
      </c>
      <c r="P165" s="27"/>
      <c r="Q165" s="104">
        <f>_xlfn.IFNA(IF($B165="","",VLOOKUP($B165,'SWC Towers'!$A:$Q,$Q$2,FALSE)),"")</f>
        <v>0.1</v>
      </c>
      <c r="R165" s="106">
        <f>_xlfn.IFNA(IF($B165="","",VLOOKUP($B165,'SWC Towers'!$A:$Q,$R$2,FALSE)),"")</f>
        <v>0.1</v>
      </c>
      <c r="S165" s="106" t="str">
        <f>_xlfn.IFNA(IF($B165="","",VLOOKUP($B165,'SWC Towers'!$A:$Q,$S$2,FALSE)),"")</f>
        <v/>
      </c>
      <c r="T165" s="106" t="str">
        <f>_xlfn.IFNA(IF($B165="","",VLOOKUP($B165,'SWC Towers'!$A:$Q,$T$2,FALSE)),"")</f>
        <v/>
      </c>
      <c r="U165" s="104">
        <f>_xlfn.IFNA(IF($B165="","",VLOOKUP($B165,'SWC Towers'!$A:$Q,$U$2,FALSE)),"")</f>
        <v>0.15</v>
      </c>
      <c r="V165" s="104" t="str">
        <f>_xlfn.IFNA(IF($B165="","",VLOOKUP($B165,'SWC Towers'!$A:$Q,$V$2,FALSE)),"")</f>
        <v/>
      </c>
      <c r="W165" s="104">
        <f>_xlfn.IFNA(IF($B165="","",VLOOKUP($B165,'SWC Towers'!$A:$Q,$W$2,FALSE)),"")</f>
        <v>0.65</v>
      </c>
      <c r="X165" s="104" t="str">
        <f>_xlfn.IFNA(IF($B165="","",VLOOKUP($B165,'SWC Towers'!$A:$Q,$X$2,FALSE)),"")</f>
        <v/>
      </c>
      <c r="Y165" s="104" t="str">
        <f>_xlfn.IFNA(IF($B165="","",VLOOKUP($B165,'SWC Towers'!$A:$Q,$Y$2,FALSE)),"")</f>
        <v/>
      </c>
      <c r="Z165" s="104" t="str">
        <f>_xlfn.IFNA(IF($B165="","",VLOOKUP($B165,'SWC Towers'!$A:$Q,$Z$2,FALSE)),"")</f>
        <v/>
      </c>
      <c r="AA165" s="104" t="str">
        <f>_xlfn.IFNA(IF($B165="","",VLOOKUP($B165,'SWC Towers'!$A:$Q,$AA$2,FALSE)),"")</f>
        <v/>
      </c>
      <c r="AB165" s="104" t="str">
        <f>_xlfn.IFNA(IF($B165="","",VLOOKUP($B165,'SWC Towers'!$A:$Q,$AB$2,FALSE)),"")</f>
        <v/>
      </c>
      <c r="AC165" s="20">
        <f>SUM(Table25[[#This Row],[IT Tower: Application]:[Other/Non-IT ]])</f>
        <v>1</v>
      </c>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v>7659</v>
      </c>
      <c r="AZ165" s="67">
        <v>8053</v>
      </c>
      <c r="BA165" s="67">
        <v>4903</v>
      </c>
      <c r="BB165" s="67">
        <v>956617</v>
      </c>
      <c r="BC165" s="67">
        <v>0</v>
      </c>
      <c r="BD165" s="67"/>
      <c r="BE165" s="67"/>
      <c r="BF165" s="67"/>
      <c r="BG165" s="67"/>
      <c r="BH165" s="67"/>
      <c r="BI165" s="67"/>
      <c r="BJ165" s="67"/>
      <c r="BK165" s="67"/>
      <c r="BL165" s="67"/>
      <c r="BM165" s="67"/>
      <c r="BN165" s="67"/>
      <c r="BO165" s="67"/>
      <c r="BP165" s="67"/>
      <c r="BQ165" s="67"/>
      <c r="BR165" s="67"/>
      <c r="BS165" s="67"/>
      <c r="BT165" s="67"/>
      <c r="BU165" s="67"/>
      <c r="BV165" s="67"/>
      <c r="BW165" s="67"/>
      <c r="BX165" s="67"/>
      <c r="BY165" s="67"/>
      <c r="BZ165" s="67"/>
      <c r="CA165" s="67"/>
      <c r="CB165" s="67"/>
      <c r="CC165" s="69">
        <f>SUM(Table25[[#This Row],[Contract Amount FY00]:[Contract Amount FY50]])</f>
        <v>977232</v>
      </c>
      <c r="CD165" s="24"/>
    </row>
    <row r="166" spans="1:82" x14ac:dyDescent="0.25">
      <c r="A166" s="122" t="s">
        <v>1988</v>
      </c>
      <c r="B166" s="122" t="s">
        <v>2057</v>
      </c>
      <c r="C166" s="122" t="s">
        <v>3191</v>
      </c>
      <c r="E166" s="26" t="str">
        <f>IFERROR(IF(VLOOKUP(Table25[[#This Row],[Contract No.]],Table3[#All],3,FALSE)="","No","Yes"),"")</f>
        <v>Yes</v>
      </c>
      <c r="F166" s="26" t="str">
        <f>IFERROR(VLOOKUP(Table25[[#This Row],[Contract No.]],Table3[#All],3,FALSE),"")</f>
        <v>NASPO</v>
      </c>
      <c r="G166" s="26" t="str">
        <f>IFERROR(IF(Table25[[#This Row],[Cooperative Purchase
(Yes/No)]]="Yes","Yes",IF(VLOOKUP(Table25[[#This Row],[Contract No.]],Table3[#All],1,FALSE)=Table25[[#This Row],[Contract No.]],"Yes","No")),"No")</f>
        <v>Yes</v>
      </c>
      <c r="H166" s="51">
        <f>IFERROR(VLOOKUP(Table25[[#This Row],[Contract No.]],Table3[#All],4,FALSE),"")</f>
        <v>43983</v>
      </c>
      <c r="I166" s="56">
        <f>IFERROR(IF(AND(MONTH(Table25[[#This Row],[Contract Start Date]])&gt;6,MONTH(Table25[[#This Row],[Contract Start Date]])&lt;=12),YEAR(Table25[[#This Row],[Contract Start Date]])+1,YEAR(Table25[[#This Row],[Contract Start Date]])),"")</f>
        <v>2020</v>
      </c>
      <c r="J166" s="55">
        <f>Table25[[#This Row],[FY Formula start]]</f>
        <v>2020</v>
      </c>
      <c r="K166" s="59" t="str">
        <f>"FY"&amp;" "&amp;Table25[[#This Row],[Year Start]]</f>
        <v>FY 2020</v>
      </c>
      <c r="L166" s="52">
        <f>IFERROR(VLOOKUP(Table25[[#This Row],[Contract No.]],Table3[#All],5,FALSE),"")</f>
        <v>46295</v>
      </c>
      <c r="M166" s="56">
        <f>IFERROR(IF(Table25[[#This Row],[Contract End Date]]="99/99/9999","No End",IF(AND(MONTH(Table25[[#This Row],[Contract End Date]])&gt;6,MONTH(Table25[[#This Row],[Contract End Date]])&lt;=12),YEAR(Table25[[#This Row],[Contract End Date]])+1,YEAR(Table25[[#This Row],[Contract End Date]]))),"")</f>
        <v>2027</v>
      </c>
      <c r="N166" s="55">
        <f>Table25[[#This Row],[FY Formula end]]</f>
        <v>2027</v>
      </c>
      <c r="O166" s="59" t="str">
        <f>IF(Table25[[#This Row],[Year End]]="No End","No End","FY"&amp;" "&amp;Table25[[#This Row],[Year End]])</f>
        <v>FY 2027</v>
      </c>
      <c r="P166" s="27"/>
      <c r="Q166" s="104">
        <f>_xlfn.IFNA(IF($B166="","",VLOOKUP($B166,'SWC Towers'!$A:$Q,$Q$2,FALSE)),"")</f>
        <v>0.1</v>
      </c>
      <c r="R166" s="106">
        <f>_xlfn.IFNA(IF($B166="","",VLOOKUP($B166,'SWC Towers'!$A:$Q,$R$2,FALSE)),"")</f>
        <v>0.1</v>
      </c>
      <c r="S166" s="106" t="str">
        <f>_xlfn.IFNA(IF($B166="","",VLOOKUP($B166,'SWC Towers'!$A:$Q,$S$2,FALSE)),"")</f>
        <v/>
      </c>
      <c r="T166" s="106" t="str">
        <f>_xlfn.IFNA(IF($B166="","",VLOOKUP($B166,'SWC Towers'!$A:$Q,$T$2,FALSE)),"")</f>
        <v/>
      </c>
      <c r="U166" s="104">
        <f>_xlfn.IFNA(IF($B166="","",VLOOKUP($B166,'SWC Towers'!$A:$Q,$U$2,FALSE)),"")</f>
        <v>0.15</v>
      </c>
      <c r="V166" s="104" t="str">
        <f>_xlfn.IFNA(IF($B166="","",VLOOKUP($B166,'SWC Towers'!$A:$Q,$V$2,FALSE)),"")</f>
        <v/>
      </c>
      <c r="W166" s="104">
        <f>_xlfn.IFNA(IF($B166="","",VLOOKUP($B166,'SWC Towers'!$A:$Q,$W$2,FALSE)),"")</f>
        <v>0.65</v>
      </c>
      <c r="X166" s="104" t="str">
        <f>_xlfn.IFNA(IF($B166="","",VLOOKUP($B166,'SWC Towers'!$A:$Q,$X$2,FALSE)),"")</f>
        <v/>
      </c>
      <c r="Y166" s="104" t="str">
        <f>_xlfn.IFNA(IF($B166="","",VLOOKUP($B166,'SWC Towers'!$A:$Q,$Y$2,FALSE)),"")</f>
        <v/>
      </c>
      <c r="Z166" s="104" t="str">
        <f>_xlfn.IFNA(IF($B166="","",VLOOKUP($B166,'SWC Towers'!$A:$Q,$Z$2,FALSE)),"")</f>
        <v/>
      </c>
      <c r="AA166" s="104" t="str">
        <f>_xlfn.IFNA(IF($B166="","",VLOOKUP($B166,'SWC Towers'!$A:$Q,$AA$2,FALSE)),"")</f>
        <v/>
      </c>
      <c r="AB166" s="104" t="str">
        <f>_xlfn.IFNA(IF($B166="","",VLOOKUP($B166,'SWC Towers'!$A:$Q,$AB$2,FALSE)),"")</f>
        <v/>
      </c>
      <c r="AC166" s="20">
        <f>SUM(Table25[[#This Row],[IT Tower: Application]:[Other/Non-IT ]])</f>
        <v>1</v>
      </c>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v>1841</v>
      </c>
      <c r="BD166" s="67"/>
      <c r="BE166" s="67"/>
      <c r="BF166" s="67"/>
      <c r="BG166" s="67"/>
      <c r="BH166" s="67"/>
      <c r="BI166" s="67"/>
      <c r="BJ166" s="67"/>
      <c r="BK166" s="67"/>
      <c r="BL166" s="67"/>
      <c r="BM166" s="67"/>
      <c r="BN166" s="67"/>
      <c r="BO166" s="67"/>
      <c r="BP166" s="67"/>
      <c r="BQ166" s="67"/>
      <c r="BR166" s="67"/>
      <c r="BS166" s="67"/>
      <c r="BT166" s="67"/>
      <c r="BU166" s="67"/>
      <c r="BV166" s="67"/>
      <c r="BW166" s="67"/>
      <c r="BX166" s="67"/>
      <c r="BY166" s="67"/>
      <c r="BZ166" s="67"/>
      <c r="CA166" s="67"/>
      <c r="CB166" s="67"/>
      <c r="CC166" s="69">
        <f>SUM(Table25[[#This Row],[Contract Amount FY00]:[Contract Amount FY50]])</f>
        <v>1841</v>
      </c>
      <c r="CD166" s="24"/>
    </row>
    <row r="167" spans="1:82" x14ac:dyDescent="0.25">
      <c r="A167" s="122" t="s">
        <v>1988</v>
      </c>
      <c r="B167" s="122" t="s">
        <v>3071</v>
      </c>
      <c r="C167" s="122" t="s">
        <v>375</v>
      </c>
      <c r="E167" s="26" t="str">
        <f>IFERROR(IF(VLOOKUP(Table25[[#This Row],[Contract No.]],Table3[#All],3,FALSE)="","No","Yes"),"")</f>
        <v>Yes</v>
      </c>
      <c r="F167" s="26" t="str">
        <f>IFERROR(VLOOKUP(Table25[[#This Row],[Contract No.]],Table3[#All],3,FALSE),"")</f>
        <v>NASPO</v>
      </c>
      <c r="G167" s="26" t="str">
        <f>IFERROR(IF(Table25[[#This Row],[Cooperative Purchase
(Yes/No)]]="Yes","Yes",IF(VLOOKUP(Table25[[#This Row],[Contract No.]],Table3[#All],1,FALSE)=Table25[[#This Row],[Contract No.]],"Yes","No")),"No")</f>
        <v>Yes</v>
      </c>
      <c r="H167" s="51">
        <f>IFERROR(VLOOKUP(Table25[[#This Row],[Contract No.]],Table3[#All],4,FALSE),"")</f>
        <v>45322</v>
      </c>
      <c r="I167" s="56">
        <f>IFERROR(IF(AND(MONTH(Table25[[#This Row],[Contract Start Date]])&gt;6,MONTH(Table25[[#This Row],[Contract Start Date]])&lt;=12),YEAR(Table25[[#This Row],[Contract Start Date]])+1,YEAR(Table25[[#This Row],[Contract Start Date]])),"")</f>
        <v>2024</v>
      </c>
      <c r="J167" s="55">
        <f>Table25[[#This Row],[FY Formula start]]</f>
        <v>2024</v>
      </c>
      <c r="K167" s="59" t="str">
        <f>"FY"&amp;" "&amp;Table25[[#This Row],[Year Start]]</f>
        <v>FY 2024</v>
      </c>
      <c r="L167" s="52">
        <f>IFERROR(VLOOKUP(Table25[[#This Row],[Contract No.]],Table3[#All],5,FALSE),"")</f>
        <v>46934</v>
      </c>
      <c r="M167" s="56">
        <f>IFERROR(IF(Table25[[#This Row],[Contract End Date]]="99/99/9999","No End",IF(AND(MONTH(Table25[[#This Row],[Contract End Date]])&gt;6,MONTH(Table25[[#This Row],[Contract End Date]])&lt;=12),YEAR(Table25[[#This Row],[Contract End Date]])+1,YEAR(Table25[[#This Row],[Contract End Date]]))),"")</f>
        <v>2028</v>
      </c>
      <c r="N167" s="55">
        <f>Table25[[#This Row],[FY Formula end]]</f>
        <v>2028</v>
      </c>
      <c r="O167" s="59" t="str">
        <f>IF(Table25[[#This Row],[Year End]]="No End","No End","FY"&amp;" "&amp;Table25[[#This Row],[Year End]])</f>
        <v>FY 2028</v>
      </c>
      <c r="P167" s="27"/>
      <c r="Q167" s="104" t="str">
        <f>_xlfn.IFNA(IF($B167="","",VLOOKUP($B167,'SWC Towers'!$A:$Q,$Q$2,FALSE)),"")</f>
        <v/>
      </c>
      <c r="R167" s="106">
        <f>_xlfn.IFNA(IF($B167="","",VLOOKUP($B167,'SWC Towers'!$A:$Q,$R$2,FALSE)),"")</f>
        <v>0.2</v>
      </c>
      <c r="S167" s="106" t="str">
        <f>_xlfn.IFNA(IF($B167="","",VLOOKUP($B167,'SWC Towers'!$A:$Q,$S$2,FALSE)),"")</f>
        <v/>
      </c>
      <c r="T167" s="106" t="str">
        <f>_xlfn.IFNA(IF($B167="","",VLOOKUP($B167,'SWC Towers'!$A:$Q,$T$2,FALSE)),"")</f>
        <v/>
      </c>
      <c r="U167" s="104">
        <f>_xlfn.IFNA(IF($B167="","",VLOOKUP($B167,'SWC Towers'!$A:$Q,$U$2,FALSE)),"")</f>
        <v>0.6</v>
      </c>
      <c r="V167" s="104" t="str">
        <f>_xlfn.IFNA(IF($B167="","",VLOOKUP($B167,'SWC Towers'!$A:$Q,$V$2,FALSE)),"")</f>
        <v/>
      </c>
      <c r="W167" s="104" t="str">
        <f>_xlfn.IFNA(IF($B167="","",VLOOKUP($B167,'SWC Towers'!$A:$Q,$W$2,FALSE)),"")</f>
        <v/>
      </c>
      <c r="X167" s="104" t="str">
        <f>_xlfn.IFNA(IF($B167="","",VLOOKUP($B167,'SWC Towers'!$A:$Q,$X$2,FALSE)),"")</f>
        <v/>
      </c>
      <c r="Y167" s="104" t="str">
        <f>_xlfn.IFNA(IF($B167="","",VLOOKUP($B167,'SWC Towers'!$A:$Q,$Y$2,FALSE)),"")</f>
        <v/>
      </c>
      <c r="Z167" s="104" t="str">
        <f>_xlfn.IFNA(IF($B167="","",VLOOKUP($B167,'SWC Towers'!$A:$Q,$Z$2,FALSE)),"")</f>
        <v/>
      </c>
      <c r="AA167" s="104">
        <f>_xlfn.IFNA(IF($B167="","",VLOOKUP($B167,'SWC Towers'!$A:$Q,$AA$2,FALSE)),"")</f>
        <v>0.2</v>
      </c>
      <c r="AB167" s="104" t="str">
        <f>_xlfn.IFNA(IF($B167="","",VLOOKUP($B167,'SWC Towers'!$A:$Q,$AB$2,FALSE)),"")</f>
        <v/>
      </c>
      <c r="AC167" s="20">
        <f>SUM(Table25[[#This Row],[IT Tower: Application]:[Other/Non-IT ]])</f>
        <v>1</v>
      </c>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v>48305</v>
      </c>
      <c r="BC167" s="67">
        <v>883680</v>
      </c>
      <c r="BD167" s="67"/>
      <c r="BE167" s="67"/>
      <c r="BF167" s="67"/>
      <c r="BG167" s="67"/>
      <c r="BH167" s="67"/>
      <c r="BI167" s="67"/>
      <c r="BJ167" s="67"/>
      <c r="BK167" s="67"/>
      <c r="BL167" s="67"/>
      <c r="BM167" s="67"/>
      <c r="BN167" s="67"/>
      <c r="BO167" s="67"/>
      <c r="BP167" s="67"/>
      <c r="BQ167" s="67"/>
      <c r="BR167" s="67"/>
      <c r="BS167" s="67"/>
      <c r="BT167" s="67"/>
      <c r="BU167" s="67"/>
      <c r="BV167" s="67"/>
      <c r="BW167" s="67"/>
      <c r="BX167" s="67"/>
      <c r="BY167" s="67"/>
      <c r="BZ167" s="67"/>
      <c r="CA167" s="67"/>
      <c r="CB167" s="67"/>
      <c r="CC167" s="69">
        <f>SUM(Table25[[#This Row],[Contract Amount FY00]:[Contract Amount FY50]])</f>
        <v>931985</v>
      </c>
      <c r="CD167" s="24"/>
    </row>
    <row r="168" spans="1:82" x14ac:dyDescent="0.25">
      <c r="A168" s="122" t="s">
        <v>1988</v>
      </c>
      <c r="B168" s="122" t="s">
        <v>3071</v>
      </c>
      <c r="C168" s="122" t="s">
        <v>372</v>
      </c>
      <c r="E168" s="26" t="str">
        <f>IFERROR(IF(VLOOKUP(Table25[[#This Row],[Contract No.]],Table3[#All],3,FALSE)="","No","Yes"),"")</f>
        <v>Yes</v>
      </c>
      <c r="F168" s="26" t="str">
        <f>IFERROR(VLOOKUP(Table25[[#This Row],[Contract No.]],Table3[#All],3,FALSE),"")</f>
        <v>NASPO</v>
      </c>
      <c r="G168" s="26" t="str">
        <f>IFERROR(IF(Table25[[#This Row],[Cooperative Purchase
(Yes/No)]]="Yes","Yes",IF(VLOOKUP(Table25[[#This Row],[Contract No.]],Table3[#All],1,FALSE)=Table25[[#This Row],[Contract No.]],"Yes","No")),"No")</f>
        <v>Yes</v>
      </c>
      <c r="H168" s="51">
        <f>IFERROR(VLOOKUP(Table25[[#This Row],[Contract No.]],Table3[#All],4,FALSE),"")</f>
        <v>45322</v>
      </c>
      <c r="I168" s="56">
        <f>IFERROR(IF(AND(MONTH(Table25[[#This Row],[Contract Start Date]])&gt;6,MONTH(Table25[[#This Row],[Contract Start Date]])&lt;=12),YEAR(Table25[[#This Row],[Contract Start Date]])+1,YEAR(Table25[[#This Row],[Contract Start Date]])),"")</f>
        <v>2024</v>
      </c>
      <c r="J168" s="55">
        <f>Table25[[#This Row],[FY Formula start]]</f>
        <v>2024</v>
      </c>
      <c r="K168" s="59" t="str">
        <f>"FY"&amp;" "&amp;Table25[[#This Row],[Year Start]]</f>
        <v>FY 2024</v>
      </c>
      <c r="L168" s="52">
        <f>IFERROR(VLOOKUP(Table25[[#This Row],[Contract No.]],Table3[#All],5,FALSE),"")</f>
        <v>46934</v>
      </c>
      <c r="M168" s="56">
        <f>IFERROR(IF(Table25[[#This Row],[Contract End Date]]="99/99/9999","No End",IF(AND(MONTH(Table25[[#This Row],[Contract End Date]])&gt;6,MONTH(Table25[[#This Row],[Contract End Date]])&lt;=12),YEAR(Table25[[#This Row],[Contract End Date]])+1,YEAR(Table25[[#This Row],[Contract End Date]]))),"")</f>
        <v>2028</v>
      </c>
      <c r="N168" s="55">
        <f>Table25[[#This Row],[FY Formula end]]</f>
        <v>2028</v>
      </c>
      <c r="O168" s="59" t="str">
        <f>IF(Table25[[#This Row],[Year End]]="No End","No End","FY"&amp;" "&amp;Table25[[#This Row],[Year End]])</f>
        <v>FY 2028</v>
      </c>
      <c r="P168" s="27"/>
      <c r="Q168" s="104" t="str">
        <f>_xlfn.IFNA(IF($B168="","",VLOOKUP($B168,'SWC Towers'!$A:$Q,$Q$2,FALSE)),"")</f>
        <v/>
      </c>
      <c r="R168" s="106">
        <f>_xlfn.IFNA(IF($B168="","",VLOOKUP($B168,'SWC Towers'!$A:$Q,$R$2,FALSE)),"")</f>
        <v>0.2</v>
      </c>
      <c r="S168" s="106" t="str">
        <f>_xlfn.IFNA(IF($B168="","",VLOOKUP($B168,'SWC Towers'!$A:$Q,$S$2,FALSE)),"")</f>
        <v/>
      </c>
      <c r="T168" s="106" t="str">
        <f>_xlfn.IFNA(IF($B168="","",VLOOKUP($B168,'SWC Towers'!$A:$Q,$T$2,FALSE)),"")</f>
        <v/>
      </c>
      <c r="U168" s="104">
        <f>_xlfn.IFNA(IF($B168="","",VLOOKUP($B168,'SWC Towers'!$A:$Q,$U$2,FALSE)),"")</f>
        <v>0.6</v>
      </c>
      <c r="V168" s="104" t="str">
        <f>_xlfn.IFNA(IF($B168="","",VLOOKUP($B168,'SWC Towers'!$A:$Q,$V$2,FALSE)),"")</f>
        <v/>
      </c>
      <c r="W168" s="104" t="str">
        <f>_xlfn.IFNA(IF($B168="","",VLOOKUP($B168,'SWC Towers'!$A:$Q,$W$2,FALSE)),"")</f>
        <v/>
      </c>
      <c r="X168" s="104" t="str">
        <f>_xlfn.IFNA(IF($B168="","",VLOOKUP($B168,'SWC Towers'!$A:$Q,$X$2,FALSE)),"")</f>
        <v/>
      </c>
      <c r="Y168" s="104" t="str">
        <f>_xlfn.IFNA(IF($B168="","",VLOOKUP($B168,'SWC Towers'!$A:$Q,$Y$2,FALSE)),"")</f>
        <v/>
      </c>
      <c r="Z168" s="104" t="str">
        <f>_xlfn.IFNA(IF($B168="","",VLOOKUP($B168,'SWC Towers'!$A:$Q,$Z$2,FALSE)),"")</f>
        <v/>
      </c>
      <c r="AA168" s="104">
        <f>_xlfn.IFNA(IF($B168="","",VLOOKUP($B168,'SWC Towers'!$A:$Q,$AA$2,FALSE)),"")</f>
        <v>0.2</v>
      </c>
      <c r="AB168" s="104" t="str">
        <f>_xlfn.IFNA(IF($B168="","",VLOOKUP($B168,'SWC Towers'!$A:$Q,$AB$2,FALSE)),"")</f>
        <v/>
      </c>
      <c r="AC168" s="20">
        <f>SUM(Table25[[#This Row],[IT Tower: Application]:[Other/Non-IT ]])</f>
        <v>1</v>
      </c>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v>0</v>
      </c>
      <c r="BC168" s="67">
        <v>159</v>
      </c>
      <c r="BD168" s="67"/>
      <c r="BE168" s="67"/>
      <c r="BF168" s="67"/>
      <c r="BG168" s="67"/>
      <c r="BH168" s="67"/>
      <c r="BI168" s="67"/>
      <c r="BJ168" s="67"/>
      <c r="BK168" s="67"/>
      <c r="BL168" s="67"/>
      <c r="BM168" s="67"/>
      <c r="BN168" s="67"/>
      <c r="BO168" s="67"/>
      <c r="BP168" s="67"/>
      <c r="BQ168" s="67"/>
      <c r="BR168" s="67"/>
      <c r="BS168" s="67"/>
      <c r="BT168" s="67"/>
      <c r="BU168" s="67"/>
      <c r="BV168" s="67"/>
      <c r="BW168" s="67"/>
      <c r="BX168" s="67"/>
      <c r="BY168" s="67"/>
      <c r="BZ168" s="67"/>
      <c r="CA168" s="67"/>
      <c r="CB168" s="67"/>
      <c r="CC168" s="69">
        <f>SUM(Table25[[#This Row],[Contract Amount FY00]:[Contract Amount FY50]])</f>
        <v>159</v>
      </c>
      <c r="CD168" s="24"/>
    </row>
    <row r="169" spans="1:82" x14ac:dyDescent="0.25">
      <c r="A169" s="122" t="s">
        <v>1988</v>
      </c>
      <c r="B169" s="122" t="s">
        <v>2245</v>
      </c>
      <c r="C169" s="122" t="s">
        <v>3131</v>
      </c>
      <c r="E169" s="26" t="str">
        <f>IFERROR(IF(VLOOKUP(Table25[[#This Row],[Contract No.]],Table3[#All],3,FALSE)="","No","Yes"),"")</f>
        <v>No</v>
      </c>
      <c r="F169" s="26" t="str">
        <f>IFERROR(VLOOKUP(Table25[[#This Row],[Contract No.]],Table3[#All],3,FALSE),"")</f>
        <v/>
      </c>
      <c r="G169" s="26" t="str">
        <f>IFERROR(IF(Table25[[#This Row],[Cooperative Purchase
(Yes/No)]]="Yes","Yes",IF(VLOOKUP(Table25[[#This Row],[Contract No.]],Table3[#All],1,FALSE)=Table25[[#This Row],[Contract No.]],"Yes","No")),"No")</f>
        <v>Yes</v>
      </c>
      <c r="H169" s="51">
        <f>IFERROR(VLOOKUP(Table25[[#This Row],[Contract No.]],Table3[#All],4,FALSE),"")</f>
        <v>43952</v>
      </c>
      <c r="I169" s="56">
        <f>IFERROR(IF(AND(MONTH(Table25[[#This Row],[Contract Start Date]])&gt;6,MONTH(Table25[[#This Row],[Contract Start Date]])&lt;=12),YEAR(Table25[[#This Row],[Contract Start Date]])+1,YEAR(Table25[[#This Row],[Contract Start Date]])),"")</f>
        <v>2020</v>
      </c>
      <c r="J169" s="55">
        <f>Table25[[#This Row],[FY Formula start]]</f>
        <v>2020</v>
      </c>
      <c r="K169" s="59" t="str">
        <f>"FY"&amp;" "&amp;Table25[[#This Row],[Year Start]]</f>
        <v>FY 2020</v>
      </c>
      <c r="L169" s="52">
        <f>IFERROR(VLOOKUP(Table25[[#This Row],[Contract No.]],Table3[#All],5,FALSE),"")</f>
        <v>46203</v>
      </c>
      <c r="M169" s="56">
        <f>IFERROR(IF(Table25[[#This Row],[Contract End Date]]="99/99/9999","No End",IF(AND(MONTH(Table25[[#This Row],[Contract End Date]])&gt;6,MONTH(Table25[[#This Row],[Contract End Date]])&lt;=12),YEAR(Table25[[#This Row],[Contract End Date]])+1,YEAR(Table25[[#This Row],[Contract End Date]]))),"")</f>
        <v>2026</v>
      </c>
      <c r="N169" s="55">
        <f>Table25[[#This Row],[FY Formula end]]</f>
        <v>2026</v>
      </c>
      <c r="O169" s="59" t="str">
        <f>IF(Table25[[#This Row],[Year End]]="No End","No End","FY"&amp;" "&amp;Table25[[#This Row],[Year End]])</f>
        <v>FY 2026</v>
      </c>
      <c r="P169" s="27"/>
      <c r="Q169" s="104" t="str">
        <f>_xlfn.IFNA(IF($B169="","",VLOOKUP($B169,'SWC Towers'!$A:$Q,$Q$2,FALSE)),"")</f>
        <v/>
      </c>
      <c r="R169" s="106" t="str">
        <f>_xlfn.IFNA(IF($B169="","",VLOOKUP($B169,'SWC Towers'!$A:$Q,$R$2,FALSE)),"")</f>
        <v/>
      </c>
      <c r="S169" s="106" t="str">
        <f>_xlfn.IFNA(IF($B169="","",VLOOKUP($B169,'SWC Towers'!$A:$Q,$S$2,FALSE)),"")</f>
        <v/>
      </c>
      <c r="T169" s="106" t="str">
        <f>_xlfn.IFNA(IF($B169="","",VLOOKUP($B169,'SWC Towers'!$A:$Q,$T$2,FALSE)),"")</f>
        <v/>
      </c>
      <c r="U169" s="104">
        <f>_xlfn.IFNA(IF($B169="","",VLOOKUP($B169,'SWC Towers'!$A:$Q,$U$2,FALSE)),"")</f>
        <v>0.1</v>
      </c>
      <c r="V169" s="104" t="str">
        <f>_xlfn.IFNA(IF($B169="","",VLOOKUP($B169,'SWC Towers'!$A:$Q,$V$2,FALSE)),"")</f>
        <v/>
      </c>
      <c r="W169" s="104" t="str">
        <f>_xlfn.IFNA(IF($B169="","",VLOOKUP($B169,'SWC Towers'!$A:$Q,$W$2,FALSE)),"")</f>
        <v/>
      </c>
      <c r="X169" s="104" t="str">
        <f>_xlfn.IFNA(IF($B169="","",VLOOKUP($B169,'SWC Towers'!$A:$Q,$X$2,FALSE)),"")</f>
        <v/>
      </c>
      <c r="Y169" s="104" t="str">
        <f>_xlfn.IFNA(IF($B169="","",VLOOKUP($B169,'SWC Towers'!$A:$Q,$Y$2,FALSE)),"")</f>
        <v/>
      </c>
      <c r="Z169" s="104" t="str">
        <f>_xlfn.IFNA(IF($B169="","",VLOOKUP($B169,'SWC Towers'!$A:$Q,$Z$2,FALSE)),"")</f>
        <v/>
      </c>
      <c r="AA169" s="104" t="str">
        <f>_xlfn.IFNA(IF($B169="","",VLOOKUP($B169,'SWC Towers'!$A:$Q,$AA$2,FALSE)),"")</f>
        <v/>
      </c>
      <c r="AB169" s="104">
        <f>_xlfn.IFNA(IF($B169="","",VLOOKUP($B169,'SWC Towers'!$A:$Q,$AB$2,FALSE)),"")</f>
        <v>0.9</v>
      </c>
      <c r="AC169" s="20">
        <f>SUM(Table25[[#This Row],[IT Tower: Application]:[Other/Non-IT ]])</f>
        <v>1</v>
      </c>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v>0</v>
      </c>
      <c r="BA169" s="67">
        <v>11673</v>
      </c>
      <c r="BB169" s="67">
        <v>9344</v>
      </c>
      <c r="BC169" s="67">
        <v>14496</v>
      </c>
      <c r="BD169" s="67"/>
      <c r="BE169" s="67"/>
      <c r="BF169" s="67"/>
      <c r="BG169" s="67"/>
      <c r="BH169" s="67"/>
      <c r="BI169" s="67"/>
      <c r="BJ169" s="67"/>
      <c r="BK169" s="67"/>
      <c r="BL169" s="67"/>
      <c r="BM169" s="67"/>
      <c r="BN169" s="67"/>
      <c r="BO169" s="67"/>
      <c r="BP169" s="67"/>
      <c r="BQ169" s="67"/>
      <c r="BR169" s="67"/>
      <c r="BS169" s="67"/>
      <c r="BT169" s="67"/>
      <c r="BU169" s="67"/>
      <c r="BV169" s="67"/>
      <c r="BW169" s="67"/>
      <c r="BX169" s="67"/>
      <c r="BY169" s="67"/>
      <c r="BZ169" s="67"/>
      <c r="CA169" s="67"/>
      <c r="CB169" s="67"/>
      <c r="CC169" s="69">
        <f>SUM(Table25[[#This Row],[Contract Amount FY00]:[Contract Amount FY50]])</f>
        <v>35513</v>
      </c>
      <c r="CD169" s="24"/>
    </row>
    <row r="170" spans="1:82" x14ac:dyDescent="0.25">
      <c r="A170" s="122" t="s">
        <v>1988</v>
      </c>
      <c r="B170" s="122" t="s">
        <v>2245</v>
      </c>
      <c r="C170" s="122" t="s">
        <v>3192</v>
      </c>
      <c r="E170" s="26" t="str">
        <f>IFERROR(IF(VLOOKUP(Table25[[#This Row],[Contract No.]],Table3[#All],3,FALSE)="","No","Yes"),"")</f>
        <v>No</v>
      </c>
      <c r="F170" s="26" t="str">
        <f>IFERROR(VLOOKUP(Table25[[#This Row],[Contract No.]],Table3[#All],3,FALSE),"")</f>
        <v/>
      </c>
      <c r="G170" s="26" t="str">
        <f>IFERROR(IF(Table25[[#This Row],[Cooperative Purchase
(Yes/No)]]="Yes","Yes",IF(VLOOKUP(Table25[[#This Row],[Contract No.]],Table3[#All],1,FALSE)=Table25[[#This Row],[Contract No.]],"Yes","No")),"No")</f>
        <v>Yes</v>
      </c>
      <c r="H170" s="51">
        <f>IFERROR(VLOOKUP(Table25[[#This Row],[Contract No.]],Table3[#All],4,FALSE),"")</f>
        <v>43952</v>
      </c>
      <c r="I170" s="56">
        <f>IFERROR(IF(AND(MONTH(Table25[[#This Row],[Contract Start Date]])&gt;6,MONTH(Table25[[#This Row],[Contract Start Date]])&lt;=12),YEAR(Table25[[#This Row],[Contract Start Date]])+1,YEAR(Table25[[#This Row],[Contract Start Date]])),"")</f>
        <v>2020</v>
      </c>
      <c r="J170" s="55">
        <f>Table25[[#This Row],[FY Formula start]]</f>
        <v>2020</v>
      </c>
      <c r="K170" s="59" t="str">
        <f>"FY"&amp;" "&amp;Table25[[#This Row],[Year Start]]</f>
        <v>FY 2020</v>
      </c>
      <c r="L170" s="52">
        <f>IFERROR(VLOOKUP(Table25[[#This Row],[Contract No.]],Table3[#All],5,FALSE),"")</f>
        <v>46203</v>
      </c>
      <c r="M170" s="56">
        <f>IFERROR(IF(Table25[[#This Row],[Contract End Date]]="99/99/9999","No End",IF(AND(MONTH(Table25[[#This Row],[Contract End Date]])&gt;6,MONTH(Table25[[#This Row],[Contract End Date]])&lt;=12),YEAR(Table25[[#This Row],[Contract End Date]])+1,YEAR(Table25[[#This Row],[Contract End Date]]))),"")</f>
        <v>2026</v>
      </c>
      <c r="N170" s="55">
        <f>Table25[[#This Row],[FY Formula end]]</f>
        <v>2026</v>
      </c>
      <c r="O170" s="59" t="str">
        <f>IF(Table25[[#This Row],[Year End]]="No End","No End","FY"&amp;" "&amp;Table25[[#This Row],[Year End]])</f>
        <v>FY 2026</v>
      </c>
      <c r="P170" s="27"/>
      <c r="Q170" s="104" t="str">
        <f>_xlfn.IFNA(IF($B170="","",VLOOKUP($B170,'SWC Towers'!$A:$Q,$Q$2,FALSE)),"")</f>
        <v/>
      </c>
      <c r="R170" s="106" t="str">
        <f>_xlfn.IFNA(IF($B170="","",VLOOKUP($B170,'SWC Towers'!$A:$Q,$R$2,FALSE)),"")</f>
        <v/>
      </c>
      <c r="S170" s="106" t="str">
        <f>_xlfn.IFNA(IF($B170="","",VLOOKUP($B170,'SWC Towers'!$A:$Q,$S$2,FALSE)),"")</f>
        <v/>
      </c>
      <c r="T170" s="106" t="str">
        <f>_xlfn.IFNA(IF($B170="","",VLOOKUP($B170,'SWC Towers'!$A:$Q,$T$2,FALSE)),"")</f>
        <v/>
      </c>
      <c r="U170" s="104">
        <f>_xlfn.IFNA(IF($B170="","",VLOOKUP($B170,'SWC Towers'!$A:$Q,$U$2,FALSE)),"")</f>
        <v>0.1</v>
      </c>
      <c r="V170" s="104" t="str">
        <f>_xlfn.IFNA(IF($B170="","",VLOOKUP($B170,'SWC Towers'!$A:$Q,$V$2,FALSE)),"")</f>
        <v/>
      </c>
      <c r="W170" s="104" t="str">
        <f>_xlfn.IFNA(IF($B170="","",VLOOKUP($B170,'SWC Towers'!$A:$Q,$W$2,FALSE)),"")</f>
        <v/>
      </c>
      <c r="X170" s="104" t="str">
        <f>_xlfn.IFNA(IF($B170="","",VLOOKUP($B170,'SWC Towers'!$A:$Q,$X$2,FALSE)),"")</f>
        <v/>
      </c>
      <c r="Y170" s="104" t="str">
        <f>_xlfn.IFNA(IF($B170="","",VLOOKUP($B170,'SWC Towers'!$A:$Q,$Y$2,FALSE)),"")</f>
        <v/>
      </c>
      <c r="Z170" s="104" t="str">
        <f>_xlfn.IFNA(IF($B170="","",VLOOKUP($B170,'SWC Towers'!$A:$Q,$Z$2,FALSE)),"")</f>
        <v/>
      </c>
      <c r="AA170" s="104" t="str">
        <f>_xlfn.IFNA(IF($B170="","",VLOOKUP($B170,'SWC Towers'!$A:$Q,$AA$2,FALSE)),"")</f>
        <v/>
      </c>
      <c r="AB170" s="104">
        <f>_xlfn.IFNA(IF($B170="","",VLOOKUP($B170,'SWC Towers'!$A:$Q,$AB$2,FALSE)),"")</f>
        <v>0.9</v>
      </c>
      <c r="AC170" s="20">
        <f>SUM(Table25[[#This Row],[IT Tower: Application]:[Other/Non-IT ]])</f>
        <v>1</v>
      </c>
      <c r="AD170" s="67"/>
      <c r="AE170" s="67"/>
      <c r="AF170" s="67"/>
      <c r="AG170" s="67"/>
      <c r="AH170" s="67"/>
      <c r="AI170" s="67"/>
      <c r="AJ170" s="67"/>
      <c r="AK170" s="67"/>
      <c r="AL170" s="67"/>
      <c r="AM170" s="67"/>
      <c r="AN170" s="67"/>
      <c r="AO170" s="67"/>
      <c r="AP170" s="67"/>
      <c r="AQ170" s="67"/>
      <c r="AR170" s="67"/>
      <c r="AS170" s="67"/>
      <c r="AT170" s="67"/>
      <c r="AU170" s="67"/>
      <c r="AV170" s="67"/>
      <c r="AW170" s="67"/>
      <c r="AX170" s="67">
        <v>3592</v>
      </c>
      <c r="AY170" s="67">
        <v>10153</v>
      </c>
      <c r="AZ170" s="67">
        <v>22397</v>
      </c>
      <c r="BA170" s="67">
        <v>0</v>
      </c>
      <c r="BB170" s="67"/>
      <c r="BC170" s="67"/>
      <c r="BD170" s="67"/>
      <c r="BE170" s="67"/>
      <c r="BF170" s="67"/>
      <c r="BG170" s="67"/>
      <c r="BH170" s="67"/>
      <c r="BI170" s="67"/>
      <c r="BJ170" s="67"/>
      <c r="BK170" s="67"/>
      <c r="BL170" s="67"/>
      <c r="BM170" s="67"/>
      <c r="BN170" s="67"/>
      <c r="BO170" s="67"/>
      <c r="BP170" s="67"/>
      <c r="BQ170" s="67"/>
      <c r="BR170" s="67"/>
      <c r="BS170" s="67"/>
      <c r="BT170" s="67"/>
      <c r="BU170" s="67"/>
      <c r="BV170" s="67"/>
      <c r="BW170" s="67"/>
      <c r="BX170" s="67"/>
      <c r="BY170" s="67"/>
      <c r="BZ170" s="67"/>
      <c r="CA170" s="67"/>
      <c r="CB170" s="67"/>
      <c r="CC170" s="69">
        <f>SUM(Table25[[#This Row],[Contract Amount FY00]:[Contract Amount FY50]])</f>
        <v>36142</v>
      </c>
      <c r="CD170" s="24"/>
    </row>
    <row r="171" spans="1:82" x14ac:dyDescent="0.25">
      <c r="A171" s="122" t="s">
        <v>1988</v>
      </c>
      <c r="B171" s="122" t="s">
        <v>2245</v>
      </c>
      <c r="C171" s="122" t="s">
        <v>2273</v>
      </c>
      <c r="E171" s="26" t="str">
        <f>IFERROR(IF(VLOOKUP(Table25[[#This Row],[Contract No.]],Table3[#All],3,FALSE)="","No","Yes"),"")</f>
        <v>No</v>
      </c>
      <c r="F171" s="26" t="str">
        <f>IFERROR(VLOOKUP(Table25[[#This Row],[Contract No.]],Table3[#All],3,FALSE),"")</f>
        <v/>
      </c>
      <c r="G171" s="26" t="str">
        <f>IFERROR(IF(Table25[[#This Row],[Cooperative Purchase
(Yes/No)]]="Yes","Yes",IF(VLOOKUP(Table25[[#This Row],[Contract No.]],Table3[#All],1,FALSE)=Table25[[#This Row],[Contract No.]],"Yes","No")),"No")</f>
        <v>Yes</v>
      </c>
      <c r="H171" s="51">
        <f>IFERROR(VLOOKUP(Table25[[#This Row],[Contract No.]],Table3[#All],4,FALSE),"")</f>
        <v>43952</v>
      </c>
      <c r="I171" s="56">
        <f>IFERROR(IF(AND(MONTH(Table25[[#This Row],[Contract Start Date]])&gt;6,MONTH(Table25[[#This Row],[Contract Start Date]])&lt;=12),YEAR(Table25[[#This Row],[Contract Start Date]])+1,YEAR(Table25[[#This Row],[Contract Start Date]])),"")</f>
        <v>2020</v>
      </c>
      <c r="J171" s="55">
        <f>Table25[[#This Row],[FY Formula start]]</f>
        <v>2020</v>
      </c>
      <c r="K171" s="59" t="str">
        <f>"FY"&amp;" "&amp;Table25[[#This Row],[Year Start]]</f>
        <v>FY 2020</v>
      </c>
      <c r="L171" s="52">
        <f>IFERROR(VLOOKUP(Table25[[#This Row],[Contract No.]],Table3[#All],5,FALSE),"")</f>
        <v>46203</v>
      </c>
      <c r="M171" s="56">
        <f>IFERROR(IF(Table25[[#This Row],[Contract End Date]]="99/99/9999","No End",IF(AND(MONTH(Table25[[#This Row],[Contract End Date]])&gt;6,MONTH(Table25[[#This Row],[Contract End Date]])&lt;=12),YEAR(Table25[[#This Row],[Contract End Date]])+1,YEAR(Table25[[#This Row],[Contract End Date]]))),"")</f>
        <v>2026</v>
      </c>
      <c r="N171" s="55">
        <f>Table25[[#This Row],[FY Formula end]]</f>
        <v>2026</v>
      </c>
      <c r="O171" s="59" t="str">
        <f>IF(Table25[[#This Row],[Year End]]="No End","No End","FY"&amp;" "&amp;Table25[[#This Row],[Year End]])</f>
        <v>FY 2026</v>
      </c>
      <c r="P171" s="27"/>
      <c r="Q171" s="104" t="str">
        <f>_xlfn.IFNA(IF($B171="","",VLOOKUP($B171,'SWC Towers'!$A:$Q,$Q$2,FALSE)),"")</f>
        <v/>
      </c>
      <c r="R171" s="106" t="str">
        <f>_xlfn.IFNA(IF($B171="","",VLOOKUP($B171,'SWC Towers'!$A:$Q,$R$2,FALSE)),"")</f>
        <v/>
      </c>
      <c r="S171" s="106" t="str">
        <f>_xlfn.IFNA(IF($B171="","",VLOOKUP($B171,'SWC Towers'!$A:$Q,$S$2,FALSE)),"")</f>
        <v/>
      </c>
      <c r="T171" s="106" t="str">
        <f>_xlfn.IFNA(IF($B171="","",VLOOKUP($B171,'SWC Towers'!$A:$Q,$T$2,FALSE)),"")</f>
        <v/>
      </c>
      <c r="U171" s="104">
        <f>_xlfn.IFNA(IF($B171="","",VLOOKUP($B171,'SWC Towers'!$A:$Q,$U$2,FALSE)),"")</f>
        <v>0.1</v>
      </c>
      <c r="V171" s="104" t="str">
        <f>_xlfn.IFNA(IF($B171="","",VLOOKUP($B171,'SWC Towers'!$A:$Q,$V$2,FALSE)),"")</f>
        <v/>
      </c>
      <c r="W171" s="104" t="str">
        <f>_xlfn.IFNA(IF($B171="","",VLOOKUP($B171,'SWC Towers'!$A:$Q,$W$2,FALSE)),"")</f>
        <v/>
      </c>
      <c r="X171" s="104" t="str">
        <f>_xlfn.IFNA(IF($B171="","",VLOOKUP($B171,'SWC Towers'!$A:$Q,$X$2,FALSE)),"")</f>
        <v/>
      </c>
      <c r="Y171" s="104" t="str">
        <f>_xlfn.IFNA(IF($B171="","",VLOOKUP($B171,'SWC Towers'!$A:$Q,$Y$2,FALSE)),"")</f>
        <v/>
      </c>
      <c r="Z171" s="104" t="str">
        <f>_xlfn.IFNA(IF($B171="","",VLOOKUP($B171,'SWC Towers'!$A:$Q,$Z$2,FALSE)),"")</f>
        <v/>
      </c>
      <c r="AA171" s="104" t="str">
        <f>_xlfn.IFNA(IF($B171="","",VLOOKUP($B171,'SWC Towers'!$A:$Q,$AA$2,FALSE)),"")</f>
        <v/>
      </c>
      <c r="AB171" s="104">
        <f>_xlfn.IFNA(IF($B171="","",VLOOKUP($B171,'SWC Towers'!$A:$Q,$AB$2,FALSE)),"")</f>
        <v>0.9</v>
      </c>
      <c r="AC171" s="20">
        <f>SUM(Table25[[#This Row],[IT Tower: Application]:[Other/Non-IT ]])</f>
        <v>1</v>
      </c>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v>0</v>
      </c>
      <c r="BB171" s="67">
        <v>2784</v>
      </c>
      <c r="BC171" s="67">
        <v>5889</v>
      </c>
      <c r="BD171" s="67"/>
      <c r="BE171" s="67"/>
      <c r="BF171" s="67"/>
      <c r="BG171" s="67"/>
      <c r="BH171" s="67"/>
      <c r="BI171" s="67"/>
      <c r="BJ171" s="67"/>
      <c r="BK171" s="67"/>
      <c r="BL171" s="67"/>
      <c r="BM171" s="67"/>
      <c r="BN171" s="67"/>
      <c r="BO171" s="67"/>
      <c r="BP171" s="67"/>
      <c r="BQ171" s="67"/>
      <c r="BR171" s="67"/>
      <c r="BS171" s="67"/>
      <c r="BT171" s="67"/>
      <c r="BU171" s="67"/>
      <c r="BV171" s="67"/>
      <c r="BW171" s="67"/>
      <c r="BX171" s="67"/>
      <c r="BY171" s="67"/>
      <c r="BZ171" s="67"/>
      <c r="CA171" s="67"/>
      <c r="CB171" s="67"/>
      <c r="CC171" s="69">
        <f>SUM(Table25[[#This Row],[Contract Amount FY00]:[Contract Amount FY50]])</f>
        <v>8673</v>
      </c>
      <c r="CD171" s="24"/>
    </row>
    <row r="172" spans="1:82" x14ac:dyDescent="0.25">
      <c r="A172" s="122" t="s">
        <v>1988</v>
      </c>
      <c r="B172" s="122" t="s">
        <v>526</v>
      </c>
      <c r="C172" s="122" t="s">
        <v>3193</v>
      </c>
      <c r="E172" s="26" t="str">
        <f>IFERROR(IF(VLOOKUP(Table25[[#This Row],[Contract No.]],Table3[#All],3,FALSE)="","No","Yes"),"")</f>
        <v>Yes</v>
      </c>
      <c r="F172" s="26" t="str">
        <f>IFERROR(VLOOKUP(Table25[[#This Row],[Contract No.]],Table3[#All],3,FALSE),"")</f>
        <v>NASPO</v>
      </c>
      <c r="G172" s="26" t="str">
        <f>IFERROR(IF(Table25[[#This Row],[Cooperative Purchase
(Yes/No)]]="Yes","Yes",IF(VLOOKUP(Table25[[#This Row],[Contract No.]],Table3[#All],1,FALSE)=Table25[[#This Row],[Contract No.]],"Yes","No")),"No")</f>
        <v>Yes</v>
      </c>
      <c r="H172" s="51">
        <f>IFERROR(VLOOKUP(Table25[[#This Row],[Contract No.]],Table3[#All],4,FALSE),"")</f>
        <v>43892</v>
      </c>
      <c r="I172" s="56">
        <f>IFERROR(IF(AND(MONTH(Table25[[#This Row],[Contract Start Date]])&gt;6,MONTH(Table25[[#This Row],[Contract Start Date]])&lt;=12),YEAR(Table25[[#This Row],[Contract Start Date]])+1,YEAR(Table25[[#This Row],[Contract Start Date]])),"")</f>
        <v>2020</v>
      </c>
      <c r="J172" s="55">
        <f>Table25[[#This Row],[FY Formula start]]</f>
        <v>2020</v>
      </c>
      <c r="K172" s="59" t="str">
        <f>"FY"&amp;" "&amp;Table25[[#This Row],[Year Start]]</f>
        <v>FY 2020</v>
      </c>
      <c r="L172" s="52">
        <f>IFERROR(VLOOKUP(Table25[[#This Row],[Contract No.]],Table3[#All],5,FALSE),"")</f>
        <v>45504</v>
      </c>
      <c r="M172" s="56">
        <f>IFERROR(IF(Table25[[#This Row],[Contract End Date]]="99/99/9999","No End",IF(AND(MONTH(Table25[[#This Row],[Contract End Date]])&gt;6,MONTH(Table25[[#This Row],[Contract End Date]])&lt;=12),YEAR(Table25[[#This Row],[Contract End Date]])+1,YEAR(Table25[[#This Row],[Contract End Date]]))),"")</f>
        <v>2025</v>
      </c>
      <c r="N172" s="55">
        <f>Table25[[#This Row],[FY Formula end]]</f>
        <v>2025</v>
      </c>
      <c r="O172" s="59" t="str">
        <f>IF(Table25[[#This Row],[Year End]]="No End","No End","FY"&amp;" "&amp;Table25[[#This Row],[Year End]])</f>
        <v>FY 2025</v>
      </c>
      <c r="P172" s="27"/>
      <c r="Q172" s="104" t="str">
        <f>_xlfn.IFNA(IF($B172="","",VLOOKUP($B172,'SWC Towers'!$A:$Q,$Q$2,FALSE)),"")</f>
        <v/>
      </c>
      <c r="R172" s="106">
        <f>_xlfn.IFNA(IF($B172="","",VLOOKUP($B172,'SWC Towers'!$A:$Q,$R$2,FALSE)),"")</f>
        <v>0.1</v>
      </c>
      <c r="S172" s="106" t="str">
        <f>_xlfn.IFNA(IF($B172="","",VLOOKUP($B172,'SWC Towers'!$A:$Q,$S$2,FALSE)),"")</f>
        <v/>
      </c>
      <c r="T172" s="106">
        <f>_xlfn.IFNA(IF($B172="","",VLOOKUP($B172,'SWC Towers'!$A:$Q,$T$2,FALSE)),"")</f>
        <v>0.05</v>
      </c>
      <c r="U172" s="104">
        <f>_xlfn.IFNA(IF($B172="","",VLOOKUP($B172,'SWC Towers'!$A:$Q,$U$2,FALSE)),"")</f>
        <v>0.65</v>
      </c>
      <c r="V172" s="104" t="str">
        <f>_xlfn.IFNA(IF($B172="","",VLOOKUP($B172,'SWC Towers'!$A:$Q,$V$2,FALSE)),"")</f>
        <v/>
      </c>
      <c r="W172" s="104">
        <f>_xlfn.IFNA(IF($B172="","",VLOOKUP($B172,'SWC Towers'!$A:$Q,$W$2,FALSE)),"")</f>
        <v>0.1</v>
      </c>
      <c r="X172" s="104" t="str">
        <f>_xlfn.IFNA(IF($B172="","",VLOOKUP($B172,'SWC Towers'!$A:$Q,$X$2,FALSE)),"")</f>
        <v/>
      </c>
      <c r="Y172" s="104" t="str">
        <f>_xlfn.IFNA(IF($B172="","",VLOOKUP($B172,'SWC Towers'!$A:$Q,$Y$2,FALSE)),"")</f>
        <v/>
      </c>
      <c r="Z172" s="104">
        <f>_xlfn.IFNA(IF($B172="","",VLOOKUP($B172,'SWC Towers'!$A:$Q,$Z$2,FALSE)),"")</f>
        <v>0.1</v>
      </c>
      <c r="AA172" s="104" t="str">
        <f>_xlfn.IFNA(IF($B172="","",VLOOKUP($B172,'SWC Towers'!$A:$Q,$AA$2,FALSE)),"")</f>
        <v/>
      </c>
      <c r="AB172" s="104" t="str">
        <f>_xlfn.IFNA(IF($B172="","",VLOOKUP($B172,'SWC Towers'!$A:$Q,$AB$2,FALSE)),"")</f>
        <v/>
      </c>
      <c r="AC172" s="20">
        <f>SUM(Table25[[#This Row],[IT Tower: Application]:[Other/Non-IT ]])</f>
        <v>1</v>
      </c>
      <c r="AD172" s="67"/>
      <c r="AE172" s="67"/>
      <c r="AF172" s="67"/>
      <c r="AG172" s="67"/>
      <c r="AH172" s="67"/>
      <c r="AI172" s="67"/>
      <c r="AJ172" s="67"/>
      <c r="AK172" s="67"/>
      <c r="AL172" s="67"/>
      <c r="AM172" s="67"/>
      <c r="AN172" s="67"/>
      <c r="AO172" s="67"/>
      <c r="AP172" s="67"/>
      <c r="AQ172" s="67"/>
      <c r="AR172" s="67"/>
      <c r="AS172" s="67"/>
      <c r="AT172" s="67"/>
      <c r="AU172" s="67"/>
      <c r="AV172" s="67"/>
      <c r="AW172" s="67"/>
      <c r="AX172" s="67">
        <v>10369</v>
      </c>
      <c r="AY172" s="67">
        <v>0</v>
      </c>
      <c r="AZ172" s="67">
        <v>60675</v>
      </c>
      <c r="BA172" s="67">
        <v>67157</v>
      </c>
      <c r="BB172" s="67">
        <v>22903</v>
      </c>
      <c r="BC172" s="67">
        <v>9532</v>
      </c>
      <c r="BD172" s="67"/>
      <c r="BE172" s="67"/>
      <c r="BF172" s="67"/>
      <c r="BG172" s="67"/>
      <c r="BH172" s="67"/>
      <c r="BI172" s="67"/>
      <c r="BJ172" s="67"/>
      <c r="BK172" s="67"/>
      <c r="BL172" s="67"/>
      <c r="BM172" s="67"/>
      <c r="BN172" s="67"/>
      <c r="BO172" s="67"/>
      <c r="BP172" s="67"/>
      <c r="BQ172" s="67"/>
      <c r="BR172" s="67"/>
      <c r="BS172" s="67"/>
      <c r="BT172" s="67"/>
      <c r="BU172" s="67"/>
      <c r="BV172" s="67"/>
      <c r="BW172" s="67"/>
      <c r="BX172" s="67"/>
      <c r="BY172" s="67"/>
      <c r="BZ172" s="67"/>
      <c r="CA172" s="67"/>
      <c r="CB172" s="67"/>
      <c r="CC172" s="69">
        <f>SUM(Table25[[#This Row],[Contract Amount FY00]:[Contract Amount FY50]])</f>
        <v>170636</v>
      </c>
      <c r="CD172" s="24"/>
    </row>
    <row r="173" spans="1:82" x14ac:dyDescent="0.25">
      <c r="A173" s="122" t="s">
        <v>1988</v>
      </c>
      <c r="B173" s="122" t="s">
        <v>1196</v>
      </c>
      <c r="C173" s="122" t="s">
        <v>746</v>
      </c>
      <c r="E173" s="26" t="str">
        <f>IFERROR(IF(VLOOKUP(Table25[[#This Row],[Contract No.]],Table3[#All],3,FALSE)="","No","Yes"),"")</f>
        <v>No</v>
      </c>
      <c r="F173" s="26" t="str">
        <f>IFERROR(VLOOKUP(Table25[[#This Row],[Contract No.]],Table3[#All],3,FALSE),"")</f>
        <v/>
      </c>
      <c r="G173" s="26" t="str">
        <f>IFERROR(IF(Table25[[#This Row],[Cooperative Purchase
(Yes/No)]]="Yes","Yes",IF(VLOOKUP(Table25[[#This Row],[Contract No.]],Table3[#All],1,FALSE)=Table25[[#This Row],[Contract No.]],"Yes","No")),"No")</f>
        <v>Yes</v>
      </c>
      <c r="H173" s="51">
        <f>IFERROR(VLOOKUP(Table25[[#This Row],[Contract No.]],Table3[#All],4,FALSE),"")</f>
        <v>42303</v>
      </c>
      <c r="I173" s="56">
        <f>IFERROR(IF(AND(MONTH(Table25[[#This Row],[Contract Start Date]])&gt;6,MONTH(Table25[[#This Row],[Contract Start Date]])&lt;=12),YEAR(Table25[[#This Row],[Contract Start Date]])+1,YEAR(Table25[[#This Row],[Contract Start Date]])),"")</f>
        <v>2016</v>
      </c>
      <c r="J173" s="55">
        <f>Table25[[#This Row],[FY Formula start]]</f>
        <v>2016</v>
      </c>
      <c r="K173" s="59" t="str">
        <f>"FY"&amp;" "&amp;Table25[[#This Row],[Year Start]]</f>
        <v>FY 2016</v>
      </c>
      <c r="L173" s="52">
        <f>IFERROR(VLOOKUP(Table25[[#This Row],[Contract No.]],Table3[#All],5,FALSE),"")</f>
        <v>46321</v>
      </c>
      <c r="M173" s="56">
        <f>IFERROR(IF(Table25[[#This Row],[Contract End Date]]="99/99/9999","No End",IF(AND(MONTH(Table25[[#This Row],[Contract End Date]])&gt;6,MONTH(Table25[[#This Row],[Contract End Date]])&lt;=12),YEAR(Table25[[#This Row],[Contract End Date]])+1,YEAR(Table25[[#This Row],[Contract End Date]]))),"")</f>
        <v>2027</v>
      </c>
      <c r="N173" s="55">
        <f>Table25[[#This Row],[FY Formula end]]</f>
        <v>2027</v>
      </c>
      <c r="O173" s="59" t="str">
        <f>IF(Table25[[#This Row],[Year End]]="No End","No End","FY"&amp;" "&amp;Table25[[#This Row],[Year End]])</f>
        <v>FY 2027</v>
      </c>
      <c r="P173" s="27"/>
      <c r="Q173" s="104">
        <f>_xlfn.IFNA(IF($B173="","",VLOOKUP($B173,'SWC Towers'!$A:$Q,$Q$2,FALSE)),"")</f>
        <v>1</v>
      </c>
      <c r="R173" s="106" t="str">
        <f>_xlfn.IFNA(IF($B173="","",VLOOKUP($B173,'SWC Towers'!$A:$Q,$R$2,FALSE)),"")</f>
        <v/>
      </c>
      <c r="S173" s="106" t="str">
        <f>_xlfn.IFNA(IF($B173="","",VLOOKUP($B173,'SWC Towers'!$A:$Q,$S$2,FALSE)),"")</f>
        <v/>
      </c>
      <c r="T173" s="106" t="str">
        <f>_xlfn.IFNA(IF($B173="","",VLOOKUP($B173,'SWC Towers'!$A:$Q,$T$2,FALSE)),"")</f>
        <v/>
      </c>
      <c r="U173" s="104" t="str">
        <f>_xlfn.IFNA(IF($B173="","",VLOOKUP($B173,'SWC Towers'!$A:$Q,$U$2,FALSE)),"")</f>
        <v/>
      </c>
      <c r="V173" s="104" t="str">
        <f>_xlfn.IFNA(IF($B173="","",VLOOKUP($B173,'SWC Towers'!$A:$Q,$V$2,FALSE)),"")</f>
        <v/>
      </c>
      <c r="W173" s="104" t="str">
        <f>_xlfn.IFNA(IF($B173="","",VLOOKUP($B173,'SWC Towers'!$A:$Q,$W$2,FALSE)),"")</f>
        <v/>
      </c>
      <c r="X173" s="104" t="str">
        <f>_xlfn.IFNA(IF($B173="","",VLOOKUP($B173,'SWC Towers'!$A:$Q,$X$2,FALSE)),"")</f>
        <v/>
      </c>
      <c r="Y173" s="104" t="str">
        <f>_xlfn.IFNA(IF($B173="","",VLOOKUP($B173,'SWC Towers'!$A:$Q,$Y$2,FALSE)),"")</f>
        <v/>
      </c>
      <c r="Z173" s="104" t="str">
        <f>_xlfn.IFNA(IF($B173="","",VLOOKUP($B173,'SWC Towers'!$A:$Q,$Z$2,FALSE)),"")</f>
        <v/>
      </c>
      <c r="AA173" s="104" t="str">
        <f>_xlfn.IFNA(IF($B173="","",VLOOKUP($B173,'SWC Towers'!$A:$Q,$AA$2,FALSE)),"")</f>
        <v/>
      </c>
      <c r="AB173" s="104" t="str">
        <f>_xlfn.IFNA(IF($B173="","",VLOOKUP($B173,'SWC Towers'!$A:$Q,$AB$2,FALSE)),"")</f>
        <v/>
      </c>
      <c r="AC173" s="20">
        <f>SUM(Table25[[#This Row],[IT Tower: Application]:[Other/Non-IT ]])</f>
        <v>1</v>
      </c>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v>0</v>
      </c>
      <c r="BC173" s="67">
        <v>83660</v>
      </c>
      <c r="BD173" s="67"/>
      <c r="BE173" s="67"/>
      <c r="BF173" s="67"/>
      <c r="BG173" s="67"/>
      <c r="BH173" s="67"/>
      <c r="BI173" s="67"/>
      <c r="BJ173" s="67"/>
      <c r="BK173" s="67"/>
      <c r="BL173" s="67"/>
      <c r="BM173" s="67"/>
      <c r="BN173" s="67"/>
      <c r="BO173" s="67"/>
      <c r="BP173" s="67"/>
      <c r="BQ173" s="67"/>
      <c r="BR173" s="67"/>
      <c r="BS173" s="67"/>
      <c r="BT173" s="67"/>
      <c r="BU173" s="67"/>
      <c r="BV173" s="67"/>
      <c r="BW173" s="67"/>
      <c r="BX173" s="67"/>
      <c r="BY173" s="67"/>
      <c r="BZ173" s="67"/>
      <c r="CA173" s="67"/>
      <c r="CB173" s="67"/>
      <c r="CC173" s="69">
        <f>SUM(Table25[[#This Row],[Contract Amount FY00]:[Contract Amount FY50]])</f>
        <v>83660</v>
      </c>
      <c r="CD173" s="24"/>
    </row>
    <row r="174" spans="1:82" x14ac:dyDescent="0.25">
      <c r="A174" s="122" t="s">
        <v>1988</v>
      </c>
      <c r="B174" s="122" t="s">
        <v>1196</v>
      </c>
      <c r="C174" s="122" t="s">
        <v>419</v>
      </c>
      <c r="E174" s="26" t="str">
        <f>IFERROR(IF(VLOOKUP(Table25[[#This Row],[Contract No.]],Table3[#All],3,FALSE)="","No","Yes"),"")</f>
        <v>No</v>
      </c>
      <c r="F174" s="26" t="str">
        <f>IFERROR(VLOOKUP(Table25[[#This Row],[Contract No.]],Table3[#All],3,FALSE),"")</f>
        <v/>
      </c>
      <c r="G174" s="26" t="str">
        <f>IFERROR(IF(Table25[[#This Row],[Cooperative Purchase
(Yes/No)]]="Yes","Yes",IF(VLOOKUP(Table25[[#This Row],[Contract No.]],Table3[#All],1,FALSE)=Table25[[#This Row],[Contract No.]],"Yes","No")),"No")</f>
        <v>Yes</v>
      </c>
      <c r="H174" s="51">
        <f>IFERROR(VLOOKUP(Table25[[#This Row],[Contract No.]],Table3[#All],4,FALSE),"")</f>
        <v>42303</v>
      </c>
      <c r="I174" s="56">
        <f>IFERROR(IF(AND(MONTH(Table25[[#This Row],[Contract Start Date]])&gt;6,MONTH(Table25[[#This Row],[Contract Start Date]])&lt;=12),YEAR(Table25[[#This Row],[Contract Start Date]])+1,YEAR(Table25[[#This Row],[Contract Start Date]])),"")</f>
        <v>2016</v>
      </c>
      <c r="J174" s="55">
        <f>Table25[[#This Row],[FY Formula start]]</f>
        <v>2016</v>
      </c>
      <c r="K174" s="59" t="str">
        <f>"FY"&amp;" "&amp;Table25[[#This Row],[Year Start]]</f>
        <v>FY 2016</v>
      </c>
      <c r="L174" s="52">
        <f>IFERROR(VLOOKUP(Table25[[#This Row],[Contract No.]],Table3[#All],5,FALSE),"")</f>
        <v>46321</v>
      </c>
      <c r="M174" s="56">
        <f>IFERROR(IF(Table25[[#This Row],[Contract End Date]]="99/99/9999","No End",IF(AND(MONTH(Table25[[#This Row],[Contract End Date]])&gt;6,MONTH(Table25[[#This Row],[Contract End Date]])&lt;=12),YEAR(Table25[[#This Row],[Contract End Date]])+1,YEAR(Table25[[#This Row],[Contract End Date]]))),"")</f>
        <v>2027</v>
      </c>
      <c r="N174" s="55">
        <f>Table25[[#This Row],[FY Formula end]]</f>
        <v>2027</v>
      </c>
      <c r="O174" s="59" t="str">
        <f>IF(Table25[[#This Row],[Year End]]="No End","No End","FY"&amp;" "&amp;Table25[[#This Row],[Year End]])</f>
        <v>FY 2027</v>
      </c>
      <c r="P174" s="27"/>
      <c r="Q174" s="104">
        <f>_xlfn.IFNA(IF($B174="","",VLOOKUP($B174,'SWC Towers'!$A:$Q,$Q$2,FALSE)),"")</f>
        <v>1</v>
      </c>
      <c r="R174" s="106" t="str">
        <f>_xlfn.IFNA(IF($B174="","",VLOOKUP($B174,'SWC Towers'!$A:$Q,$R$2,FALSE)),"")</f>
        <v/>
      </c>
      <c r="S174" s="106" t="str">
        <f>_xlfn.IFNA(IF($B174="","",VLOOKUP($B174,'SWC Towers'!$A:$Q,$S$2,FALSE)),"")</f>
        <v/>
      </c>
      <c r="T174" s="106" t="str">
        <f>_xlfn.IFNA(IF($B174="","",VLOOKUP($B174,'SWC Towers'!$A:$Q,$T$2,FALSE)),"")</f>
        <v/>
      </c>
      <c r="U174" s="104" t="str">
        <f>_xlfn.IFNA(IF($B174="","",VLOOKUP($B174,'SWC Towers'!$A:$Q,$U$2,FALSE)),"")</f>
        <v/>
      </c>
      <c r="V174" s="104" t="str">
        <f>_xlfn.IFNA(IF($B174="","",VLOOKUP($B174,'SWC Towers'!$A:$Q,$V$2,FALSE)),"")</f>
        <v/>
      </c>
      <c r="W174" s="104" t="str">
        <f>_xlfn.IFNA(IF($B174="","",VLOOKUP($B174,'SWC Towers'!$A:$Q,$W$2,FALSE)),"")</f>
        <v/>
      </c>
      <c r="X174" s="104" t="str">
        <f>_xlfn.IFNA(IF($B174="","",VLOOKUP($B174,'SWC Towers'!$A:$Q,$X$2,FALSE)),"")</f>
        <v/>
      </c>
      <c r="Y174" s="104" t="str">
        <f>_xlfn.IFNA(IF($B174="","",VLOOKUP($B174,'SWC Towers'!$A:$Q,$Y$2,FALSE)),"")</f>
        <v/>
      </c>
      <c r="Z174" s="104" t="str">
        <f>_xlfn.IFNA(IF($B174="","",VLOOKUP($B174,'SWC Towers'!$A:$Q,$Z$2,FALSE)),"")</f>
        <v/>
      </c>
      <c r="AA174" s="104" t="str">
        <f>_xlfn.IFNA(IF($B174="","",VLOOKUP($B174,'SWC Towers'!$A:$Q,$AA$2,FALSE)),"")</f>
        <v/>
      </c>
      <c r="AB174" s="104" t="str">
        <f>_xlfn.IFNA(IF($B174="","",VLOOKUP($B174,'SWC Towers'!$A:$Q,$AB$2,FALSE)),"")</f>
        <v/>
      </c>
      <c r="AC174" s="20">
        <f>SUM(Table25[[#This Row],[IT Tower: Application]:[Other/Non-IT ]])</f>
        <v>1</v>
      </c>
      <c r="AD174" s="67"/>
      <c r="AE174" s="67"/>
      <c r="AF174" s="67"/>
      <c r="AG174" s="67"/>
      <c r="AH174" s="67"/>
      <c r="AI174" s="67"/>
      <c r="AJ174" s="67"/>
      <c r="AK174" s="67"/>
      <c r="AL174" s="67"/>
      <c r="AM174" s="67"/>
      <c r="AN174" s="67"/>
      <c r="AO174" s="67"/>
      <c r="AP174" s="67"/>
      <c r="AQ174" s="67"/>
      <c r="AR174" s="67"/>
      <c r="AS174" s="67"/>
      <c r="AT174" s="67"/>
      <c r="AU174" s="67"/>
      <c r="AV174" s="67">
        <v>6000</v>
      </c>
      <c r="AW174" s="67">
        <v>0</v>
      </c>
      <c r="AX174" s="67"/>
      <c r="AY174" s="67"/>
      <c r="AZ174" s="67"/>
      <c r="BA174" s="67"/>
      <c r="BB174" s="67"/>
      <c r="BC174" s="67"/>
      <c r="BD174" s="67"/>
      <c r="BE174" s="67"/>
      <c r="BF174" s="67"/>
      <c r="BG174" s="67"/>
      <c r="BH174" s="67"/>
      <c r="BI174" s="67"/>
      <c r="BJ174" s="67"/>
      <c r="BK174" s="67"/>
      <c r="BL174" s="67"/>
      <c r="BM174" s="67"/>
      <c r="BN174" s="67"/>
      <c r="BO174" s="67"/>
      <c r="BP174" s="67"/>
      <c r="BQ174" s="67"/>
      <c r="BR174" s="67"/>
      <c r="BS174" s="67"/>
      <c r="BT174" s="67"/>
      <c r="BU174" s="67"/>
      <c r="BV174" s="67"/>
      <c r="BW174" s="67"/>
      <c r="BX174" s="67"/>
      <c r="BY174" s="67"/>
      <c r="BZ174" s="67"/>
      <c r="CA174" s="67"/>
      <c r="CB174" s="67"/>
      <c r="CC174" s="69">
        <f>SUM(Table25[[#This Row],[Contract Amount FY00]:[Contract Amount FY50]])</f>
        <v>6000</v>
      </c>
      <c r="CD174" s="24"/>
    </row>
    <row r="175" spans="1:82" x14ac:dyDescent="0.25">
      <c r="A175" s="122" t="s">
        <v>1988</v>
      </c>
      <c r="B175" s="122" t="s">
        <v>286</v>
      </c>
      <c r="C175" s="122" t="s">
        <v>3194</v>
      </c>
      <c r="E175" s="26" t="str">
        <f>IFERROR(IF(VLOOKUP(Table25[[#This Row],[Contract No.]],Table3[#All],3,FALSE)="","No","Yes"),"")</f>
        <v>No</v>
      </c>
      <c r="F175" s="26" t="str">
        <f>IFERROR(VLOOKUP(Table25[[#This Row],[Contract No.]],Table3[#All],3,FALSE),"")</f>
        <v/>
      </c>
      <c r="G175" s="26" t="str">
        <f>IFERROR(IF(Table25[[#This Row],[Cooperative Purchase
(Yes/No)]]="Yes","Yes",IF(VLOOKUP(Table25[[#This Row],[Contract No.]],Table3[#All],1,FALSE)=Table25[[#This Row],[Contract No.]],"Yes","No")),"No")</f>
        <v>Yes</v>
      </c>
      <c r="H175" s="51">
        <f>IFERROR(VLOOKUP(Table25[[#This Row],[Contract No.]],Table3[#All],4,FALSE),"")</f>
        <v>42401</v>
      </c>
      <c r="I175" s="56">
        <f>IFERROR(IF(AND(MONTH(Table25[[#This Row],[Contract Start Date]])&gt;6,MONTH(Table25[[#This Row],[Contract Start Date]])&lt;=12),YEAR(Table25[[#This Row],[Contract Start Date]])+1,YEAR(Table25[[#This Row],[Contract Start Date]])),"")</f>
        <v>2016</v>
      </c>
      <c r="J175" s="55">
        <f>Table25[[#This Row],[FY Formula start]]</f>
        <v>2016</v>
      </c>
      <c r="K175" s="59" t="str">
        <f>"FY"&amp;" "&amp;Table25[[#This Row],[Year Start]]</f>
        <v>FY 2016</v>
      </c>
      <c r="L175" s="52">
        <f>IFERROR(VLOOKUP(Table25[[#This Row],[Contract No.]],Table3[#All],5,FALSE),"")</f>
        <v>72717</v>
      </c>
      <c r="M175" s="56">
        <f>IFERROR(IF(Table25[[#This Row],[Contract End Date]]="99/99/9999","No End",IF(AND(MONTH(Table25[[#This Row],[Contract End Date]])&gt;6,MONTH(Table25[[#This Row],[Contract End Date]])&lt;=12),YEAR(Table25[[#This Row],[Contract End Date]])+1,YEAR(Table25[[#This Row],[Contract End Date]]))),"")</f>
        <v>2099</v>
      </c>
      <c r="N175" s="55">
        <f>Table25[[#This Row],[FY Formula end]]</f>
        <v>2099</v>
      </c>
      <c r="O175" s="59" t="str">
        <f>IF(Table25[[#This Row],[Year End]]="No End","No End","FY"&amp;" "&amp;Table25[[#This Row],[Year End]])</f>
        <v>FY 2099</v>
      </c>
      <c r="P175" s="27"/>
      <c r="Q175" s="104">
        <f>_xlfn.IFNA(IF($B175="","",VLOOKUP($B175,'SWC Towers'!$A:$Q,$Q$2,FALSE)),"")</f>
        <v>0.5</v>
      </c>
      <c r="R175" s="106" t="str">
        <f>_xlfn.IFNA(IF($B175="","",VLOOKUP($B175,'SWC Towers'!$A:$Q,$R$2,FALSE)),"")</f>
        <v/>
      </c>
      <c r="S175" s="106" t="str">
        <f>_xlfn.IFNA(IF($B175="","",VLOOKUP($B175,'SWC Towers'!$A:$Q,$S$2,FALSE)),"")</f>
        <v/>
      </c>
      <c r="T175" s="106">
        <f>_xlfn.IFNA(IF($B175="","",VLOOKUP($B175,'SWC Towers'!$A:$Q,$T$2,FALSE)),"")</f>
        <v>0.5</v>
      </c>
      <c r="U175" s="104" t="str">
        <f>_xlfn.IFNA(IF($B175="","",VLOOKUP($B175,'SWC Towers'!$A:$Q,$U$2,FALSE)),"")</f>
        <v/>
      </c>
      <c r="V175" s="104" t="str">
        <f>_xlfn.IFNA(IF($B175="","",VLOOKUP($B175,'SWC Towers'!$A:$Q,$V$2,FALSE)),"")</f>
        <v/>
      </c>
      <c r="W175" s="104" t="str">
        <f>_xlfn.IFNA(IF($B175="","",VLOOKUP($B175,'SWC Towers'!$A:$Q,$W$2,FALSE)),"")</f>
        <v/>
      </c>
      <c r="X175" s="104" t="str">
        <f>_xlfn.IFNA(IF($B175="","",VLOOKUP($B175,'SWC Towers'!$A:$Q,$X$2,FALSE)),"")</f>
        <v/>
      </c>
      <c r="Y175" s="104" t="str">
        <f>_xlfn.IFNA(IF($B175="","",VLOOKUP($B175,'SWC Towers'!$A:$Q,$Y$2,FALSE)),"")</f>
        <v/>
      </c>
      <c r="Z175" s="104" t="str">
        <f>_xlfn.IFNA(IF($B175="","",VLOOKUP($B175,'SWC Towers'!$A:$Q,$Z$2,FALSE)),"")</f>
        <v/>
      </c>
      <c r="AA175" s="104" t="str">
        <f>_xlfn.IFNA(IF($B175="","",VLOOKUP($B175,'SWC Towers'!$A:$Q,$AA$2,FALSE)),"")</f>
        <v/>
      </c>
      <c r="AB175" s="104" t="str">
        <f>_xlfn.IFNA(IF($B175="","",VLOOKUP($B175,'SWC Towers'!$A:$Q,$AB$2,FALSE)),"")</f>
        <v/>
      </c>
      <c r="AC175" s="20">
        <f>SUM(Table25[[#This Row],[IT Tower: Application]:[Other/Non-IT ]])</f>
        <v>1</v>
      </c>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v>0</v>
      </c>
      <c r="BB175" s="67">
        <v>124562</v>
      </c>
      <c r="BC175" s="67"/>
      <c r="BD175" s="67"/>
      <c r="BE175" s="67"/>
      <c r="BF175" s="67"/>
      <c r="BG175" s="67"/>
      <c r="BH175" s="67"/>
      <c r="BI175" s="67"/>
      <c r="BJ175" s="67"/>
      <c r="BK175" s="67"/>
      <c r="BL175" s="67"/>
      <c r="BM175" s="67"/>
      <c r="BN175" s="67"/>
      <c r="BO175" s="67"/>
      <c r="BP175" s="67"/>
      <c r="BQ175" s="67"/>
      <c r="BR175" s="67"/>
      <c r="BS175" s="67"/>
      <c r="BT175" s="67"/>
      <c r="BU175" s="67"/>
      <c r="BV175" s="67"/>
      <c r="BW175" s="67"/>
      <c r="BX175" s="67"/>
      <c r="BY175" s="67"/>
      <c r="BZ175" s="67"/>
      <c r="CA175" s="67"/>
      <c r="CB175" s="67"/>
      <c r="CC175" s="69">
        <f>SUM(Table25[[#This Row],[Contract Amount FY00]:[Contract Amount FY50]])</f>
        <v>124562</v>
      </c>
      <c r="CD175" s="24"/>
    </row>
    <row r="176" spans="1:82" x14ac:dyDescent="0.25">
      <c r="A176" s="122" t="s">
        <v>1988</v>
      </c>
      <c r="B176" s="122" t="s">
        <v>286</v>
      </c>
      <c r="C176" s="122" t="s">
        <v>407</v>
      </c>
      <c r="E176" s="26" t="str">
        <f>IFERROR(IF(VLOOKUP(Table25[[#This Row],[Contract No.]],Table3[#All],3,FALSE)="","No","Yes"),"")</f>
        <v>No</v>
      </c>
      <c r="F176" s="26" t="str">
        <f>IFERROR(VLOOKUP(Table25[[#This Row],[Contract No.]],Table3[#All],3,FALSE),"")</f>
        <v/>
      </c>
      <c r="G176" s="26" t="str">
        <f>IFERROR(IF(Table25[[#This Row],[Cooperative Purchase
(Yes/No)]]="Yes","Yes",IF(VLOOKUP(Table25[[#This Row],[Contract No.]],Table3[#All],1,FALSE)=Table25[[#This Row],[Contract No.]],"Yes","No")),"No")</f>
        <v>Yes</v>
      </c>
      <c r="H176" s="51">
        <f>IFERROR(VLOOKUP(Table25[[#This Row],[Contract No.]],Table3[#All],4,FALSE),"")</f>
        <v>42401</v>
      </c>
      <c r="I176" s="56">
        <f>IFERROR(IF(AND(MONTH(Table25[[#This Row],[Contract Start Date]])&gt;6,MONTH(Table25[[#This Row],[Contract Start Date]])&lt;=12),YEAR(Table25[[#This Row],[Contract Start Date]])+1,YEAR(Table25[[#This Row],[Contract Start Date]])),"")</f>
        <v>2016</v>
      </c>
      <c r="J176" s="55">
        <f>Table25[[#This Row],[FY Formula start]]</f>
        <v>2016</v>
      </c>
      <c r="K176" s="59" t="str">
        <f>"FY"&amp;" "&amp;Table25[[#This Row],[Year Start]]</f>
        <v>FY 2016</v>
      </c>
      <c r="L176" s="52">
        <f>IFERROR(VLOOKUP(Table25[[#This Row],[Contract No.]],Table3[#All],5,FALSE),"")</f>
        <v>72717</v>
      </c>
      <c r="M176" s="56">
        <f>IFERROR(IF(Table25[[#This Row],[Contract End Date]]="99/99/9999","No End",IF(AND(MONTH(Table25[[#This Row],[Contract End Date]])&gt;6,MONTH(Table25[[#This Row],[Contract End Date]])&lt;=12),YEAR(Table25[[#This Row],[Contract End Date]])+1,YEAR(Table25[[#This Row],[Contract End Date]]))),"")</f>
        <v>2099</v>
      </c>
      <c r="N176" s="55">
        <f>Table25[[#This Row],[FY Formula end]]</f>
        <v>2099</v>
      </c>
      <c r="O176" s="59" t="str">
        <f>IF(Table25[[#This Row],[Year End]]="No End","No End","FY"&amp;" "&amp;Table25[[#This Row],[Year End]])</f>
        <v>FY 2099</v>
      </c>
      <c r="P176" s="27"/>
      <c r="Q176" s="104">
        <f>_xlfn.IFNA(IF($B176="","",VLOOKUP($B176,'SWC Towers'!$A:$Q,$Q$2,FALSE)),"")</f>
        <v>0.5</v>
      </c>
      <c r="R176" s="106" t="str">
        <f>_xlfn.IFNA(IF($B176="","",VLOOKUP($B176,'SWC Towers'!$A:$Q,$R$2,FALSE)),"")</f>
        <v/>
      </c>
      <c r="S176" s="106" t="str">
        <f>_xlfn.IFNA(IF($B176="","",VLOOKUP($B176,'SWC Towers'!$A:$Q,$S$2,FALSE)),"")</f>
        <v/>
      </c>
      <c r="T176" s="106">
        <f>_xlfn.IFNA(IF($B176="","",VLOOKUP($B176,'SWC Towers'!$A:$Q,$T$2,FALSE)),"")</f>
        <v>0.5</v>
      </c>
      <c r="U176" s="104" t="str">
        <f>_xlfn.IFNA(IF($B176="","",VLOOKUP($B176,'SWC Towers'!$A:$Q,$U$2,FALSE)),"")</f>
        <v/>
      </c>
      <c r="V176" s="104" t="str">
        <f>_xlfn.IFNA(IF($B176="","",VLOOKUP($B176,'SWC Towers'!$A:$Q,$V$2,FALSE)),"")</f>
        <v/>
      </c>
      <c r="W176" s="104" t="str">
        <f>_xlfn.IFNA(IF($B176="","",VLOOKUP($B176,'SWC Towers'!$A:$Q,$W$2,FALSE)),"")</f>
        <v/>
      </c>
      <c r="X176" s="104" t="str">
        <f>_xlfn.IFNA(IF($B176="","",VLOOKUP($B176,'SWC Towers'!$A:$Q,$X$2,FALSE)),"")</f>
        <v/>
      </c>
      <c r="Y176" s="104" t="str">
        <f>_xlfn.IFNA(IF($B176="","",VLOOKUP($B176,'SWC Towers'!$A:$Q,$Y$2,FALSE)),"")</f>
        <v/>
      </c>
      <c r="Z176" s="104" t="str">
        <f>_xlfn.IFNA(IF($B176="","",VLOOKUP($B176,'SWC Towers'!$A:$Q,$Z$2,FALSE)),"")</f>
        <v/>
      </c>
      <c r="AA176" s="104" t="str">
        <f>_xlfn.IFNA(IF($B176="","",VLOOKUP($B176,'SWC Towers'!$A:$Q,$AA$2,FALSE)),"")</f>
        <v/>
      </c>
      <c r="AB176" s="104" t="str">
        <f>_xlfn.IFNA(IF($B176="","",VLOOKUP($B176,'SWC Towers'!$A:$Q,$AB$2,FALSE)),"")</f>
        <v/>
      </c>
      <c r="AC176" s="20">
        <f>SUM(Table25[[#This Row],[IT Tower: Application]:[Other/Non-IT ]])</f>
        <v>1</v>
      </c>
      <c r="AD176" s="67"/>
      <c r="AE176" s="67"/>
      <c r="AF176" s="67"/>
      <c r="AG176" s="67"/>
      <c r="AH176" s="67"/>
      <c r="AI176" s="67"/>
      <c r="AJ176" s="67"/>
      <c r="AK176" s="67"/>
      <c r="AL176" s="67"/>
      <c r="AM176" s="67"/>
      <c r="AN176" s="67"/>
      <c r="AO176" s="67"/>
      <c r="AP176" s="67"/>
      <c r="AQ176" s="67"/>
      <c r="AR176" s="67"/>
      <c r="AS176" s="67"/>
      <c r="AT176" s="67">
        <v>43528</v>
      </c>
      <c r="AU176" s="67">
        <v>47018</v>
      </c>
      <c r="AV176" s="67">
        <v>62508</v>
      </c>
      <c r="AW176" s="67">
        <v>28738</v>
      </c>
      <c r="AX176" s="67">
        <v>28415</v>
      </c>
      <c r="AY176" s="67">
        <v>460380</v>
      </c>
      <c r="AZ176" s="67">
        <v>417401</v>
      </c>
      <c r="BA176" s="67">
        <v>932569</v>
      </c>
      <c r="BB176" s="67">
        <v>1270444</v>
      </c>
      <c r="BC176" s="67">
        <v>80223</v>
      </c>
      <c r="BD176" s="67"/>
      <c r="BE176" s="67"/>
      <c r="BF176" s="67"/>
      <c r="BG176" s="67"/>
      <c r="BH176" s="67"/>
      <c r="BI176" s="67"/>
      <c r="BJ176" s="67"/>
      <c r="BK176" s="67"/>
      <c r="BL176" s="67"/>
      <c r="BM176" s="67"/>
      <c r="BN176" s="67"/>
      <c r="BO176" s="67"/>
      <c r="BP176" s="67"/>
      <c r="BQ176" s="67"/>
      <c r="BR176" s="67"/>
      <c r="BS176" s="67"/>
      <c r="BT176" s="67"/>
      <c r="BU176" s="67"/>
      <c r="BV176" s="67"/>
      <c r="BW176" s="67"/>
      <c r="BX176" s="67"/>
      <c r="BY176" s="67"/>
      <c r="BZ176" s="67"/>
      <c r="CA176" s="67"/>
      <c r="CB176" s="67"/>
      <c r="CC176" s="69">
        <f>SUM(Table25[[#This Row],[Contract Amount FY00]:[Contract Amount FY50]])</f>
        <v>3371224</v>
      </c>
      <c r="CD176" s="24"/>
    </row>
    <row r="177" spans="1:82" x14ac:dyDescent="0.25">
      <c r="A177" s="122" t="s">
        <v>1988</v>
      </c>
      <c r="B177" s="122" t="s">
        <v>286</v>
      </c>
      <c r="C177" s="122" t="s">
        <v>2151</v>
      </c>
      <c r="E177" s="26" t="str">
        <f>IFERROR(IF(VLOOKUP(Table25[[#This Row],[Contract No.]],Table3[#All],3,FALSE)="","No","Yes"),"")</f>
        <v>No</v>
      </c>
      <c r="F177" s="26" t="str">
        <f>IFERROR(VLOOKUP(Table25[[#This Row],[Contract No.]],Table3[#All],3,FALSE),"")</f>
        <v/>
      </c>
      <c r="G177" s="26" t="str">
        <f>IFERROR(IF(Table25[[#This Row],[Cooperative Purchase
(Yes/No)]]="Yes","Yes",IF(VLOOKUP(Table25[[#This Row],[Contract No.]],Table3[#All],1,FALSE)=Table25[[#This Row],[Contract No.]],"Yes","No")),"No")</f>
        <v>Yes</v>
      </c>
      <c r="H177" s="51">
        <f>IFERROR(VLOOKUP(Table25[[#This Row],[Contract No.]],Table3[#All],4,FALSE),"")</f>
        <v>42401</v>
      </c>
      <c r="I177" s="56">
        <f>IFERROR(IF(AND(MONTH(Table25[[#This Row],[Contract Start Date]])&gt;6,MONTH(Table25[[#This Row],[Contract Start Date]])&lt;=12),YEAR(Table25[[#This Row],[Contract Start Date]])+1,YEAR(Table25[[#This Row],[Contract Start Date]])),"")</f>
        <v>2016</v>
      </c>
      <c r="J177" s="55">
        <f>Table25[[#This Row],[FY Formula start]]</f>
        <v>2016</v>
      </c>
      <c r="K177" s="59" t="str">
        <f>"FY"&amp;" "&amp;Table25[[#This Row],[Year Start]]</f>
        <v>FY 2016</v>
      </c>
      <c r="L177" s="52">
        <f>IFERROR(VLOOKUP(Table25[[#This Row],[Contract No.]],Table3[#All],5,FALSE),"")</f>
        <v>72717</v>
      </c>
      <c r="M177" s="56">
        <f>IFERROR(IF(Table25[[#This Row],[Contract End Date]]="99/99/9999","No End",IF(AND(MONTH(Table25[[#This Row],[Contract End Date]])&gt;6,MONTH(Table25[[#This Row],[Contract End Date]])&lt;=12),YEAR(Table25[[#This Row],[Contract End Date]])+1,YEAR(Table25[[#This Row],[Contract End Date]]))),"")</f>
        <v>2099</v>
      </c>
      <c r="N177" s="55">
        <f>Table25[[#This Row],[FY Formula end]]</f>
        <v>2099</v>
      </c>
      <c r="O177" s="59" t="str">
        <f>IF(Table25[[#This Row],[Year End]]="No End","No End","FY"&amp;" "&amp;Table25[[#This Row],[Year End]])</f>
        <v>FY 2099</v>
      </c>
      <c r="P177" s="27"/>
      <c r="Q177" s="104">
        <f>_xlfn.IFNA(IF($B177="","",VLOOKUP($B177,'SWC Towers'!$A:$Q,$Q$2,FALSE)),"")</f>
        <v>0.5</v>
      </c>
      <c r="R177" s="106" t="str">
        <f>_xlfn.IFNA(IF($B177="","",VLOOKUP($B177,'SWC Towers'!$A:$Q,$R$2,FALSE)),"")</f>
        <v/>
      </c>
      <c r="S177" s="106" t="str">
        <f>_xlfn.IFNA(IF($B177="","",VLOOKUP($B177,'SWC Towers'!$A:$Q,$S$2,FALSE)),"")</f>
        <v/>
      </c>
      <c r="T177" s="106">
        <f>_xlfn.IFNA(IF($B177="","",VLOOKUP($B177,'SWC Towers'!$A:$Q,$T$2,FALSE)),"")</f>
        <v>0.5</v>
      </c>
      <c r="U177" s="104" t="str">
        <f>_xlfn.IFNA(IF($B177="","",VLOOKUP($B177,'SWC Towers'!$A:$Q,$U$2,FALSE)),"")</f>
        <v/>
      </c>
      <c r="V177" s="104" t="str">
        <f>_xlfn.IFNA(IF($B177="","",VLOOKUP($B177,'SWC Towers'!$A:$Q,$V$2,FALSE)),"")</f>
        <v/>
      </c>
      <c r="W177" s="104" t="str">
        <f>_xlfn.IFNA(IF($B177="","",VLOOKUP($B177,'SWC Towers'!$A:$Q,$W$2,FALSE)),"")</f>
        <v/>
      </c>
      <c r="X177" s="104" t="str">
        <f>_xlfn.IFNA(IF($B177="","",VLOOKUP($B177,'SWC Towers'!$A:$Q,$X$2,FALSE)),"")</f>
        <v/>
      </c>
      <c r="Y177" s="104" t="str">
        <f>_xlfn.IFNA(IF($B177="","",VLOOKUP($B177,'SWC Towers'!$A:$Q,$Y$2,FALSE)),"")</f>
        <v/>
      </c>
      <c r="Z177" s="104" t="str">
        <f>_xlfn.IFNA(IF($B177="","",VLOOKUP($B177,'SWC Towers'!$A:$Q,$Z$2,FALSE)),"")</f>
        <v/>
      </c>
      <c r="AA177" s="104" t="str">
        <f>_xlfn.IFNA(IF($B177="","",VLOOKUP($B177,'SWC Towers'!$A:$Q,$AA$2,FALSE)),"")</f>
        <v/>
      </c>
      <c r="AB177" s="104" t="str">
        <f>_xlfn.IFNA(IF($B177="","",VLOOKUP($B177,'SWC Towers'!$A:$Q,$AB$2,FALSE)),"")</f>
        <v/>
      </c>
      <c r="AC177" s="20">
        <f>SUM(Table25[[#This Row],[IT Tower: Application]:[Other/Non-IT ]])</f>
        <v>1</v>
      </c>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v>87845</v>
      </c>
      <c r="AZ177" s="67">
        <v>0</v>
      </c>
      <c r="BA177" s="67"/>
      <c r="BB177" s="67"/>
      <c r="BC177" s="67"/>
      <c r="BD177" s="67"/>
      <c r="BE177" s="67"/>
      <c r="BF177" s="67"/>
      <c r="BG177" s="67"/>
      <c r="BH177" s="67"/>
      <c r="BI177" s="67"/>
      <c r="BJ177" s="67"/>
      <c r="BK177" s="67"/>
      <c r="BL177" s="67"/>
      <c r="BM177" s="67"/>
      <c r="BN177" s="67"/>
      <c r="BO177" s="67"/>
      <c r="BP177" s="67"/>
      <c r="BQ177" s="67"/>
      <c r="BR177" s="67"/>
      <c r="BS177" s="67"/>
      <c r="BT177" s="67"/>
      <c r="BU177" s="67"/>
      <c r="BV177" s="67"/>
      <c r="BW177" s="67"/>
      <c r="BX177" s="67"/>
      <c r="BY177" s="67"/>
      <c r="BZ177" s="67"/>
      <c r="CA177" s="67"/>
      <c r="CB177" s="67"/>
      <c r="CC177" s="69">
        <f>SUM(Table25[[#This Row],[Contract Amount FY00]:[Contract Amount FY50]])</f>
        <v>87845</v>
      </c>
      <c r="CD177" s="24"/>
    </row>
    <row r="178" spans="1:82" x14ac:dyDescent="0.25">
      <c r="A178" s="122" t="s">
        <v>1988</v>
      </c>
      <c r="B178" s="122" t="s">
        <v>286</v>
      </c>
      <c r="C178" s="122" t="s">
        <v>2258</v>
      </c>
      <c r="E178" s="26" t="str">
        <f>IFERROR(IF(VLOOKUP(Table25[[#This Row],[Contract No.]],Table3[#All],3,FALSE)="","No","Yes"),"")</f>
        <v>No</v>
      </c>
      <c r="F178" s="26" t="str">
        <f>IFERROR(VLOOKUP(Table25[[#This Row],[Contract No.]],Table3[#All],3,FALSE),"")</f>
        <v/>
      </c>
      <c r="G178" s="26" t="str">
        <f>IFERROR(IF(Table25[[#This Row],[Cooperative Purchase
(Yes/No)]]="Yes","Yes",IF(VLOOKUP(Table25[[#This Row],[Contract No.]],Table3[#All],1,FALSE)=Table25[[#This Row],[Contract No.]],"Yes","No")),"No")</f>
        <v>Yes</v>
      </c>
      <c r="H178" s="51">
        <f>IFERROR(VLOOKUP(Table25[[#This Row],[Contract No.]],Table3[#All],4,FALSE),"")</f>
        <v>42401</v>
      </c>
      <c r="I178" s="56">
        <f>IFERROR(IF(AND(MONTH(Table25[[#This Row],[Contract Start Date]])&gt;6,MONTH(Table25[[#This Row],[Contract Start Date]])&lt;=12),YEAR(Table25[[#This Row],[Contract Start Date]])+1,YEAR(Table25[[#This Row],[Contract Start Date]])),"")</f>
        <v>2016</v>
      </c>
      <c r="J178" s="55">
        <f>Table25[[#This Row],[FY Formula start]]</f>
        <v>2016</v>
      </c>
      <c r="K178" s="59" t="str">
        <f>"FY"&amp;" "&amp;Table25[[#This Row],[Year Start]]</f>
        <v>FY 2016</v>
      </c>
      <c r="L178" s="52">
        <f>IFERROR(VLOOKUP(Table25[[#This Row],[Contract No.]],Table3[#All],5,FALSE),"")</f>
        <v>72717</v>
      </c>
      <c r="M178" s="56">
        <f>IFERROR(IF(Table25[[#This Row],[Contract End Date]]="99/99/9999","No End",IF(AND(MONTH(Table25[[#This Row],[Contract End Date]])&gt;6,MONTH(Table25[[#This Row],[Contract End Date]])&lt;=12),YEAR(Table25[[#This Row],[Contract End Date]])+1,YEAR(Table25[[#This Row],[Contract End Date]]))),"")</f>
        <v>2099</v>
      </c>
      <c r="N178" s="55">
        <f>Table25[[#This Row],[FY Formula end]]</f>
        <v>2099</v>
      </c>
      <c r="O178" s="59" t="str">
        <f>IF(Table25[[#This Row],[Year End]]="No End","No End","FY"&amp;" "&amp;Table25[[#This Row],[Year End]])</f>
        <v>FY 2099</v>
      </c>
      <c r="P178" s="27"/>
      <c r="Q178" s="104">
        <f>_xlfn.IFNA(IF($B178="","",VLOOKUP($B178,'SWC Towers'!$A:$Q,$Q$2,FALSE)),"")</f>
        <v>0.5</v>
      </c>
      <c r="R178" s="106" t="str">
        <f>_xlfn.IFNA(IF($B178="","",VLOOKUP($B178,'SWC Towers'!$A:$Q,$R$2,FALSE)),"")</f>
        <v/>
      </c>
      <c r="S178" s="106" t="str">
        <f>_xlfn.IFNA(IF($B178="","",VLOOKUP($B178,'SWC Towers'!$A:$Q,$S$2,FALSE)),"")</f>
        <v/>
      </c>
      <c r="T178" s="106">
        <f>_xlfn.IFNA(IF($B178="","",VLOOKUP($B178,'SWC Towers'!$A:$Q,$T$2,FALSE)),"")</f>
        <v>0.5</v>
      </c>
      <c r="U178" s="104" t="str">
        <f>_xlfn.IFNA(IF($B178="","",VLOOKUP($B178,'SWC Towers'!$A:$Q,$U$2,FALSE)),"")</f>
        <v/>
      </c>
      <c r="V178" s="104" t="str">
        <f>_xlfn.IFNA(IF($B178="","",VLOOKUP($B178,'SWC Towers'!$A:$Q,$V$2,FALSE)),"")</f>
        <v/>
      </c>
      <c r="W178" s="104" t="str">
        <f>_xlfn.IFNA(IF($B178="","",VLOOKUP($B178,'SWC Towers'!$A:$Q,$W$2,FALSE)),"")</f>
        <v/>
      </c>
      <c r="X178" s="104" t="str">
        <f>_xlfn.IFNA(IF($B178="","",VLOOKUP($B178,'SWC Towers'!$A:$Q,$X$2,FALSE)),"")</f>
        <v/>
      </c>
      <c r="Y178" s="104" t="str">
        <f>_xlfn.IFNA(IF($B178="","",VLOOKUP($B178,'SWC Towers'!$A:$Q,$Y$2,FALSE)),"")</f>
        <v/>
      </c>
      <c r="Z178" s="104" t="str">
        <f>_xlfn.IFNA(IF($B178="","",VLOOKUP($B178,'SWC Towers'!$A:$Q,$Z$2,FALSE)),"")</f>
        <v/>
      </c>
      <c r="AA178" s="104" t="str">
        <f>_xlfn.IFNA(IF($B178="","",VLOOKUP($B178,'SWC Towers'!$A:$Q,$AA$2,FALSE)),"")</f>
        <v/>
      </c>
      <c r="AB178" s="104" t="str">
        <f>_xlfn.IFNA(IF($B178="","",VLOOKUP($B178,'SWC Towers'!$A:$Q,$AB$2,FALSE)),"")</f>
        <v/>
      </c>
      <c r="AC178" s="20">
        <f>SUM(Table25[[#This Row],[IT Tower: Application]:[Other/Non-IT ]])</f>
        <v>1</v>
      </c>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v>64965</v>
      </c>
      <c r="BB178" s="67">
        <v>433800</v>
      </c>
      <c r="BC178" s="67">
        <v>371500</v>
      </c>
      <c r="BD178" s="67"/>
      <c r="BE178" s="67"/>
      <c r="BF178" s="67"/>
      <c r="BG178" s="67"/>
      <c r="BH178" s="67"/>
      <c r="BI178" s="67"/>
      <c r="BJ178" s="67"/>
      <c r="BK178" s="67"/>
      <c r="BL178" s="67"/>
      <c r="BM178" s="67"/>
      <c r="BN178" s="67"/>
      <c r="BO178" s="67"/>
      <c r="BP178" s="67"/>
      <c r="BQ178" s="67"/>
      <c r="BR178" s="67"/>
      <c r="BS178" s="67"/>
      <c r="BT178" s="67"/>
      <c r="BU178" s="67"/>
      <c r="BV178" s="67"/>
      <c r="BW178" s="67"/>
      <c r="BX178" s="67"/>
      <c r="BY178" s="67"/>
      <c r="BZ178" s="67"/>
      <c r="CA178" s="67"/>
      <c r="CB178" s="67"/>
      <c r="CC178" s="69">
        <f>SUM(Table25[[#This Row],[Contract Amount FY00]:[Contract Amount FY50]])</f>
        <v>870265</v>
      </c>
      <c r="CD178" s="24"/>
    </row>
    <row r="179" spans="1:82" x14ac:dyDescent="0.25">
      <c r="A179" s="122" t="s">
        <v>1988</v>
      </c>
      <c r="B179" s="122" t="s">
        <v>286</v>
      </c>
      <c r="C179" s="122" t="s">
        <v>2166</v>
      </c>
      <c r="E179" s="26" t="str">
        <f>IFERROR(IF(VLOOKUP(Table25[[#This Row],[Contract No.]],Table3[#All],3,FALSE)="","No","Yes"),"")</f>
        <v>No</v>
      </c>
      <c r="F179" s="26" t="str">
        <f>IFERROR(VLOOKUP(Table25[[#This Row],[Contract No.]],Table3[#All],3,FALSE),"")</f>
        <v/>
      </c>
      <c r="G179" s="26" t="str">
        <f>IFERROR(IF(Table25[[#This Row],[Cooperative Purchase
(Yes/No)]]="Yes","Yes",IF(VLOOKUP(Table25[[#This Row],[Contract No.]],Table3[#All],1,FALSE)=Table25[[#This Row],[Contract No.]],"Yes","No")),"No")</f>
        <v>Yes</v>
      </c>
      <c r="H179" s="51">
        <f>IFERROR(VLOOKUP(Table25[[#This Row],[Contract No.]],Table3[#All],4,FALSE),"")</f>
        <v>42401</v>
      </c>
      <c r="I179" s="56">
        <f>IFERROR(IF(AND(MONTH(Table25[[#This Row],[Contract Start Date]])&gt;6,MONTH(Table25[[#This Row],[Contract Start Date]])&lt;=12),YEAR(Table25[[#This Row],[Contract Start Date]])+1,YEAR(Table25[[#This Row],[Contract Start Date]])),"")</f>
        <v>2016</v>
      </c>
      <c r="J179" s="55">
        <f>Table25[[#This Row],[FY Formula start]]</f>
        <v>2016</v>
      </c>
      <c r="K179" s="59" t="str">
        <f>"FY"&amp;" "&amp;Table25[[#This Row],[Year Start]]</f>
        <v>FY 2016</v>
      </c>
      <c r="L179" s="52">
        <f>IFERROR(VLOOKUP(Table25[[#This Row],[Contract No.]],Table3[#All],5,FALSE),"")</f>
        <v>72717</v>
      </c>
      <c r="M179" s="56">
        <f>IFERROR(IF(Table25[[#This Row],[Contract End Date]]="99/99/9999","No End",IF(AND(MONTH(Table25[[#This Row],[Contract End Date]])&gt;6,MONTH(Table25[[#This Row],[Contract End Date]])&lt;=12),YEAR(Table25[[#This Row],[Contract End Date]])+1,YEAR(Table25[[#This Row],[Contract End Date]]))),"")</f>
        <v>2099</v>
      </c>
      <c r="N179" s="55">
        <f>Table25[[#This Row],[FY Formula end]]</f>
        <v>2099</v>
      </c>
      <c r="O179" s="59" t="str">
        <f>IF(Table25[[#This Row],[Year End]]="No End","No End","FY"&amp;" "&amp;Table25[[#This Row],[Year End]])</f>
        <v>FY 2099</v>
      </c>
      <c r="P179" s="27"/>
      <c r="Q179" s="104">
        <f>_xlfn.IFNA(IF($B179="","",VLOOKUP($B179,'SWC Towers'!$A:$Q,$Q$2,FALSE)),"")</f>
        <v>0.5</v>
      </c>
      <c r="R179" s="106" t="str">
        <f>_xlfn.IFNA(IF($B179="","",VLOOKUP($B179,'SWC Towers'!$A:$Q,$R$2,FALSE)),"")</f>
        <v/>
      </c>
      <c r="S179" s="106" t="str">
        <f>_xlfn.IFNA(IF($B179="","",VLOOKUP($B179,'SWC Towers'!$A:$Q,$S$2,FALSE)),"")</f>
        <v/>
      </c>
      <c r="T179" s="106">
        <f>_xlfn.IFNA(IF($B179="","",VLOOKUP($B179,'SWC Towers'!$A:$Q,$T$2,FALSE)),"")</f>
        <v>0.5</v>
      </c>
      <c r="U179" s="104" t="str">
        <f>_xlfn.IFNA(IF($B179="","",VLOOKUP($B179,'SWC Towers'!$A:$Q,$U$2,FALSE)),"")</f>
        <v/>
      </c>
      <c r="V179" s="104" t="str">
        <f>_xlfn.IFNA(IF($B179="","",VLOOKUP($B179,'SWC Towers'!$A:$Q,$V$2,FALSE)),"")</f>
        <v/>
      </c>
      <c r="W179" s="104" t="str">
        <f>_xlfn.IFNA(IF($B179="","",VLOOKUP($B179,'SWC Towers'!$A:$Q,$W$2,FALSE)),"")</f>
        <v/>
      </c>
      <c r="X179" s="104" t="str">
        <f>_xlfn.IFNA(IF($B179="","",VLOOKUP($B179,'SWC Towers'!$A:$Q,$X$2,FALSE)),"")</f>
        <v/>
      </c>
      <c r="Y179" s="104" t="str">
        <f>_xlfn.IFNA(IF($B179="","",VLOOKUP($B179,'SWC Towers'!$A:$Q,$Y$2,FALSE)),"")</f>
        <v/>
      </c>
      <c r="Z179" s="104" t="str">
        <f>_xlfn.IFNA(IF($B179="","",VLOOKUP($B179,'SWC Towers'!$A:$Q,$Z$2,FALSE)),"")</f>
        <v/>
      </c>
      <c r="AA179" s="104" t="str">
        <f>_xlfn.IFNA(IF($B179="","",VLOOKUP($B179,'SWC Towers'!$A:$Q,$AA$2,FALSE)),"")</f>
        <v/>
      </c>
      <c r="AB179" s="104" t="str">
        <f>_xlfn.IFNA(IF($B179="","",VLOOKUP($B179,'SWC Towers'!$A:$Q,$AB$2,FALSE)),"")</f>
        <v/>
      </c>
      <c r="AC179" s="20">
        <f>SUM(Table25[[#This Row],[IT Tower: Application]:[Other/Non-IT ]])</f>
        <v>1</v>
      </c>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v>155620</v>
      </c>
      <c r="AZ179" s="67">
        <v>1167650</v>
      </c>
      <c r="BA179" s="67">
        <v>0</v>
      </c>
      <c r="BB179" s="67"/>
      <c r="BC179" s="67"/>
      <c r="BD179" s="67"/>
      <c r="BE179" s="67"/>
      <c r="BF179" s="67"/>
      <c r="BG179" s="67"/>
      <c r="BH179" s="67"/>
      <c r="BI179" s="67"/>
      <c r="BJ179" s="67"/>
      <c r="BK179" s="67"/>
      <c r="BL179" s="67"/>
      <c r="BM179" s="67"/>
      <c r="BN179" s="67"/>
      <c r="BO179" s="67"/>
      <c r="BP179" s="67"/>
      <c r="BQ179" s="67"/>
      <c r="BR179" s="67"/>
      <c r="BS179" s="67"/>
      <c r="BT179" s="67"/>
      <c r="BU179" s="67"/>
      <c r="BV179" s="67"/>
      <c r="BW179" s="67"/>
      <c r="BX179" s="67"/>
      <c r="BY179" s="67"/>
      <c r="BZ179" s="67"/>
      <c r="CA179" s="67"/>
      <c r="CB179" s="67"/>
      <c r="CC179" s="69">
        <f>SUM(Table25[[#This Row],[Contract Amount FY00]:[Contract Amount FY50]])</f>
        <v>1323270</v>
      </c>
      <c r="CD179" s="24"/>
    </row>
    <row r="180" spans="1:82" x14ac:dyDescent="0.25">
      <c r="A180" s="122" t="s">
        <v>1988</v>
      </c>
      <c r="B180" s="122" t="s">
        <v>286</v>
      </c>
      <c r="C180" s="122" t="s">
        <v>3199</v>
      </c>
      <c r="E180" s="26" t="str">
        <f>IFERROR(IF(VLOOKUP(Table25[[#This Row],[Contract No.]],Table3[#All],3,FALSE)="","No","Yes"),"")</f>
        <v>No</v>
      </c>
      <c r="F180" s="26" t="str">
        <f>IFERROR(VLOOKUP(Table25[[#This Row],[Contract No.]],Table3[#All],3,FALSE),"")</f>
        <v/>
      </c>
      <c r="G180" s="26" t="str">
        <f>IFERROR(IF(Table25[[#This Row],[Cooperative Purchase
(Yes/No)]]="Yes","Yes",IF(VLOOKUP(Table25[[#This Row],[Contract No.]],Table3[#All],1,FALSE)=Table25[[#This Row],[Contract No.]],"Yes","No")),"No")</f>
        <v>Yes</v>
      </c>
      <c r="H180" s="51">
        <f>IFERROR(VLOOKUP(Table25[[#This Row],[Contract No.]],Table3[#All],4,FALSE),"")</f>
        <v>42401</v>
      </c>
      <c r="I180" s="56">
        <f>IFERROR(IF(AND(MONTH(Table25[[#This Row],[Contract Start Date]])&gt;6,MONTH(Table25[[#This Row],[Contract Start Date]])&lt;=12),YEAR(Table25[[#This Row],[Contract Start Date]])+1,YEAR(Table25[[#This Row],[Contract Start Date]])),"")</f>
        <v>2016</v>
      </c>
      <c r="J180" s="55">
        <f>Table25[[#This Row],[FY Formula start]]</f>
        <v>2016</v>
      </c>
      <c r="K180" s="59" t="str">
        <f>"FY"&amp;" "&amp;Table25[[#This Row],[Year Start]]</f>
        <v>FY 2016</v>
      </c>
      <c r="L180" s="52">
        <f>IFERROR(VLOOKUP(Table25[[#This Row],[Contract No.]],Table3[#All],5,FALSE),"")</f>
        <v>72717</v>
      </c>
      <c r="M180" s="56">
        <f>IFERROR(IF(Table25[[#This Row],[Contract End Date]]="99/99/9999","No End",IF(AND(MONTH(Table25[[#This Row],[Contract End Date]])&gt;6,MONTH(Table25[[#This Row],[Contract End Date]])&lt;=12),YEAR(Table25[[#This Row],[Contract End Date]])+1,YEAR(Table25[[#This Row],[Contract End Date]]))),"")</f>
        <v>2099</v>
      </c>
      <c r="N180" s="55">
        <f>Table25[[#This Row],[FY Formula end]]</f>
        <v>2099</v>
      </c>
      <c r="O180" s="59" t="str">
        <f>IF(Table25[[#This Row],[Year End]]="No End","No End","FY"&amp;" "&amp;Table25[[#This Row],[Year End]])</f>
        <v>FY 2099</v>
      </c>
      <c r="P180" s="27"/>
      <c r="Q180" s="104">
        <f>_xlfn.IFNA(IF($B180="","",VLOOKUP($B180,'SWC Towers'!$A:$Q,$Q$2,FALSE)),"")</f>
        <v>0.5</v>
      </c>
      <c r="R180" s="106" t="str">
        <f>_xlfn.IFNA(IF($B180="","",VLOOKUP($B180,'SWC Towers'!$A:$Q,$R$2,FALSE)),"")</f>
        <v/>
      </c>
      <c r="S180" s="106" t="str">
        <f>_xlfn.IFNA(IF($B180="","",VLOOKUP($B180,'SWC Towers'!$A:$Q,$S$2,FALSE)),"")</f>
        <v/>
      </c>
      <c r="T180" s="106">
        <f>_xlfn.IFNA(IF($B180="","",VLOOKUP($B180,'SWC Towers'!$A:$Q,$T$2,FALSE)),"")</f>
        <v>0.5</v>
      </c>
      <c r="U180" s="104" t="str">
        <f>_xlfn.IFNA(IF($B180="","",VLOOKUP($B180,'SWC Towers'!$A:$Q,$U$2,FALSE)),"")</f>
        <v/>
      </c>
      <c r="V180" s="104" t="str">
        <f>_xlfn.IFNA(IF($B180="","",VLOOKUP($B180,'SWC Towers'!$A:$Q,$V$2,FALSE)),"")</f>
        <v/>
      </c>
      <c r="W180" s="104" t="str">
        <f>_xlfn.IFNA(IF($B180="","",VLOOKUP($B180,'SWC Towers'!$A:$Q,$W$2,FALSE)),"")</f>
        <v/>
      </c>
      <c r="X180" s="104" t="str">
        <f>_xlfn.IFNA(IF($B180="","",VLOOKUP($B180,'SWC Towers'!$A:$Q,$X$2,FALSE)),"")</f>
        <v/>
      </c>
      <c r="Y180" s="104" t="str">
        <f>_xlfn.IFNA(IF($B180="","",VLOOKUP($B180,'SWC Towers'!$A:$Q,$Y$2,FALSE)),"")</f>
        <v/>
      </c>
      <c r="Z180" s="104" t="str">
        <f>_xlfn.IFNA(IF($B180="","",VLOOKUP($B180,'SWC Towers'!$A:$Q,$Z$2,FALSE)),"")</f>
        <v/>
      </c>
      <c r="AA180" s="104" t="str">
        <f>_xlfn.IFNA(IF($B180="","",VLOOKUP($B180,'SWC Towers'!$A:$Q,$AA$2,FALSE)),"")</f>
        <v/>
      </c>
      <c r="AB180" s="104" t="str">
        <f>_xlfn.IFNA(IF($B180="","",VLOOKUP($B180,'SWC Towers'!$A:$Q,$AB$2,FALSE)),"")</f>
        <v/>
      </c>
      <c r="AC180" s="20">
        <f>SUM(Table25[[#This Row],[IT Tower: Application]:[Other/Non-IT ]])</f>
        <v>1</v>
      </c>
      <c r="AD180" s="67"/>
      <c r="AE180" s="67"/>
      <c r="AF180" s="67"/>
      <c r="AG180" s="67"/>
      <c r="AH180" s="67"/>
      <c r="AI180" s="67"/>
      <c r="AJ180" s="67"/>
      <c r="AK180" s="67"/>
      <c r="AL180" s="67"/>
      <c r="AM180" s="67"/>
      <c r="AN180" s="67"/>
      <c r="AO180" s="67"/>
      <c r="AP180" s="67"/>
      <c r="AQ180" s="67"/>
      <c r="AR180" s="67"/>
      <c r="AS180" s="67"/>
      <c r="AT180" s="67"/>
      <c r="AU180" s="67"/>
      <c r="AV180" s="67"/>
      <c r="AW180" s="67"/>
      <c r="AX180" s="67">
        <v>17050</v>
      </c>
      <c r="AY180" s="67">
        <v>477400</v>
      </c>
      <c r="AZ180" s="67">
        <v>155850</v>
      </c>
      <c r="BA180" s="67">
        <v>0</v>
      </c>
      <c r="BB180" s="67"/>
      <c r="BC180" s="67"/>
      <c r="BD180" s="67"/>
      <c r="BE180" s="67"/>
      <c r="BF180" s="67"/>
      <c r="BG180" s="67"/>
      <c r="BH180" s="67"/>
      <c r="BI180" s="67"/>
      <c r="BJ180" s="67"/>
      <c r="BK180" s="67"/>
      <c r="BL180" s="67"/>
      <c r="BM180" s="67"/>
      <c r="BN180" s="67"/>
      <c r="BO180" s="67"/>
      <c r="BP180" s="67"/>
      <c r="BQ180" s="67"/>
      <c r="BR180" s="67"/>
      <c r="BS180" s="67"/>
      <c r="BT180" s="67"/>
      <c r="BU180" s="67"/>
      <c r="BV180" s="67"/>
      <c r="BW180" s="67"/>
      <c r="BX180" s="67"/>
      <c r="BY180" s="67"/>
      <c r="BZ180" s="67"/>
      <c r="CA180" s="67"/>
      <c r="CB180" s="67"/>
      <c r="CC180" s="69">
        <f>SUM(Table25[[#This Row],[Contract Amount FY00]:[Contract Amount FY50]])</f>
        <v>650300</v>
      </c>
      <c r="CD180" s="24"/>
    </row>
    <row r="181" spans="1:82" x14ac:dyDescent="0.25">
      <c r="A181" s="122" t="s">
        <v>1988</v>
      </c>
      <c r="B181" s="122" t="s">
        <v>286</v>
      </c>
      <c r="C181" s="122" t="s">
        <v>2266</v>
      </c>
      <c r="E181" s="26" t="str">
        <f>IFERROR(IF(VLOOKUP(Table25[[#This Row],[Contract No.]],Table3[#All],3,FALSE)="","No","Yes"),"")</f>
        <v>No</v>
      </c>
      <c r="F181" s="26" t="str">
        <f>IFERROR(VLOOKUP(Table25[[#This Row],[Contract No.]],Table3[#All],3,FALSE),"")</f>
        <v/>
      </c>
      <c r="G181" s="26" t="str">
        <f>IFERROR(IF(Table25[[#This Row],[Cooperative Purchase
(Yes/No)]]="Yes","Yes",IF(VLOOKUP(Table25[[#This Row],[Contract No.]],Table3[#All],1,FALSE)=Table25[[#This Row],[Contract No.]],"Yes","No")),"No")</f>
        <v>Yes</v>
      </c>
      <c r="H181" s="51">
        <f>IFERROR(VLOOKUP(Table25[[#This Row],[Contract No.]],Table3[#All],4,FALSE),"")</f>
        <v>42401</v>
      </c>
      <c r="I181" s="56">
        <f>IFERROR(IF(AND(MONTH(Table25[[#This Row],[Contract Start Date]])&gt;6,MONTH(Table25[[#This Row],[Contract Start Date]])&lt;=12),YEAR(Table25[[#This Row],[Contract Start Date]])+1,YEAR(Table25[[#This Row],[Contract Start Date]])),"")</f>
        <v>2016</v>
      </c>
      <c r="J181" s="55">
        <f>Table25[[#This Row],[FY Formula start]]</f>
        <v>2016</v>
      </c>
      <c r="K181" s="59" t="str">
        <f>"FY"&amp;" "&amp;Table25[[#This Row],[Year Start]]</f>
        <v>FY 2016</v>
      </c>
      <c r="L181" s="52">
        <f>IFERROR(VLOOKUP(Table25[[#This Row],[Contract No.]],Table3[#All],5,FALSE),"")</f>
        <v>72717</v>
      </c>
      <c r="M181" s="56">
        <f>IFERROR(IF(Table25[[#This Row],[Contract End Date]]="99/99/9999","No End",IF(AND(MONTH(Table25[[#This Row],[Contract End Date]])&gt;6,MONTH(Table25[[#This Row],[Contract End Date]])&lt;=12),YEAR(Table25[[#This Row],[Contract End Date]])+1,YEAR(Table25[[#This Row],[Contract End Date]]))),"")</f>
        <v>2099</v>
      </c>
      <c r="N181" s="55">
        <f>Table25[[#This Row],[FY Formula end]]</f>
        <v>2099</v>
      </c>
      <c r="O181" s="59" t="str">
        <f>IF(Table25[[#This Row],[Year End]]="No End","No End","FY"&amp;" "&amp;Table25[[#This Row],[Year End]])</f>
        <v>FY 2099</v>
      </c>
      <c r="P181" s="27"/>
      <c r="Q181" s="104">
        <f>_xlfn.IFNA(IF($B181="","",VLOOKUP($B181,'SWC Towers'!$A:$Q,$Q$2,FALSE)),"")</f>
        <v>0.5</v>
      </c>
      <c r="R181" s="106" t="str">
        <f>_xlfn.IFNA(IF($B181="","",VLOOKUP($B181,'SWC Towers'!$A:$Q,$R$2,FALSE)),"")</f>
        <v/>
      </c>
      <c r="S181" s="106" t="str">
        <f>_xlfn.IFNA(IF($B181="","",VLOOKUP($B181,'SWC Towers'!$A:$Q,$S$2,FALSE)),"")</f>
        <v/>
      </c>
      <c r="T181" s="106">
        <f>_xlfn.IFNA(IF($B181="","",VLOOKUP($B181,'SWC Towers'!$A:$Q,$T$2,FALSE)),"")</f>
        <v>0.5</v>
      </c>
      <c r="U181" s="104" t="str">
        <f>_xlfn.IFNA(IF($B181="","",VLOOKUP($B181,'SWC Towers'!$A:$Q,$U$2,FALSE)),"")</f>
        <v/>
      </c>
      <c r="V181" s="104" t="str">
        <f>_xlfn.IFNA(IF($B181="","",VLOOKUP($B181,'SWC Towers'!$A:$Q,$V$2,FALSE)),"")</f>
        <v/>
      </c>
      <c r="W181" s="104" t="str">
        <f>_xlfn.IFNA(IF($B181="","",VLOOKUP($B181,'SWC Towers'!$A:$Q,$W$2,FALSE)),"")</f>
        <v/>
      </c>
      <c r="X181" s="104" t="str">
        <f>_xlfn.IFNA(IF($B181="","",VLOOKUP($B181,'SWC Towers'!$A:$Q,$X$2,FALSE)),"")</f>
        <v/>
      </c>
      <c r="Y181" s="104" t="str">
        <f>_xlfn.IFNA(IF($B181="","",VLOOKUP($B181,'SWC Towers'!$A:$Q,$Y$2,FALSE)),"")</f>
        <v/>
      </c>
      <c r="Z181" s="104" t="str">
        <f>_xlfn.IFNA(IF($B181="","",VLOOKUP($B181,'SWC Towers'!$A:$Q,$Z$2,FALSE)),"")</f>
        <v/>
      </c>
      <c r="AA181" s="104" t="str">
        <f>_xlfn.IFNA(IF($B181="","",VLOOKUP($B181,'SWC Towers'!$A:$Q,$AA$2,FALSE)),"")</f>
        <v/>
      </c>
      <c r="AB181" s="104" t="str">
        <f>_xlfn.IFNA(IF($B181="","",VLOOKUP($B181,'SWC Towers'!$A:$Q,$AB$2,FALSE)),"")</f>
        <v/>
      </c>
      <c r="AC181" s="20">
        <f>SUM(Table25[[#This Row],[IT Tower: Application]:[Other/Non-IT ]])</f>
        <v>1</v>
      </c>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v>32500</v>
      </c>
      <c r="BA181" s="67">
        <v>140000</v>
      </c>
      <c r="BB181" s="67">
        <v>0</v>
      </c>
      <c r="BC181" s="67"/>
      <c r="BD181" s="67"/>
      <c r="BE181" s="67"/>
      <c r="BF181" s="67"/>
      <c r="BG181" s="67"/>
      <c r="BH181" s="67"/>
      <c r="BI181" s="67"/>
      <c r="BJ181" s="67"/>
      <c r="BK181" s="67"/>
      <c r="BL181" s="67"/>
      <c r="BM181" s="67"/>
      <c r="BN181" s="67"/>
      <c r="BO181" s="67"/>
      <c r="BP181" s="67"/>
      <c r="BQ181" s="67"/>
      <c r="BR181" s="67"/>
      <c r="BS181" s="67"/>
      <c r="BT181" s="67"/>
      <c r="BU181" s="67"/>
      <c r="BV181" s="67"/>
      <c r="BW181" s="67"/>
      <c r="BX181" s="67"/>
      <c r="BY181" s="67"/>
      <c r="BZ181" s="67"/>
      <c r="CA181" s="67"/>
      <c r="CB181" s="67"/>
      <c r="CC181" s="69">
        <f>SUM(Table25[[#This Row],[Contract Amount FY00]:[Contract Amount FY50]])</f>
        <v>172500</v>
      </c>
      <c r="CD181" s="24"/>
    </row>
    <row r="182" spans="1:82" x14ac:dyDescent="0.25">
      <c r="A182" s="122" t="s">
        <v>1988</v>
      </c>
      <c r="B182" s="122" t="s">
        <v>286</v>
      </c>
      <c r="C182" s="122" t="s">
        <v>3149</v>
      </c>
      <c r="E182" s="26" t="str">
        <f>IFERROR(IF(VLOOKUP(Table25[[#This Row],[Contract No.]],Table3[#All],3,FALSE)="","No","Yes"),"")</f>
        <v>No</v>
      </c>
      <c r="F182" s="26" t="str">
        <f>IFERROR(VLOOKUP(Table25[[#This Row],[Contract No.]],Table3[#All],3,FALSE),"")</f>
        <v/>
      </c>
      <c r="G182" s="26" t="str">
        <f>IFERROR(IF(Table25[[#This Row],[Cooperative Purchase
(Yes/No)]]="Yes","Yes",IF(VLOOKUP(Table25[[#This Row],[Contract No.]],Table3[#All],1,FALSE)=Table25[[#This Row],[Contract No.]],"Yes","No")),"No")</f>
        <v>Yes</v>
      </c>
      <c r="H182" s="51">
        <f>IFERROR(VLOOKUP(Table25[[#This Row],[Contract No.]],Table3[#All],4,FALSE),"")</f>
        <v>42401</v>
      </c>
      <c r="I182" s="56">
        <f>IFERROR(IF(AND(MONTH(Table25[[#This Row],[Contract Start Date]])&gt;6,MONTH(Table25[[#This Row],[Contract Start Date]])&lt;=12),YEAR(Table25[[#This Row],[Contract Start Date]])+1,YEAR(Table25[[#This Row],[Contract Start Date]])),"")</f>
        <v>2016</v>
      </c>
      <c r="J182" s="55">
        <f>Table25[[#This Row],[FY Formula start]]</f>
        <v>2016</v>
      </c>
      <c r="K182" s="59" t="str">
        <f>"FY"&amp;" "&amp;Table25[[#This Row],[Year Start]]</f>
        <v>FY 2016</v>
      </c>
      <c r="L182" s="52">
        <f>IFERROR(VLOOKUP(Table25[[#This Row],[Contract No.]],Table3[#All],5,FALSE),"")</f>
        <v>72717</v>
      </c>
      <c r="M182" s="56">
        <f>IFERROR(IF(Table25[[#This Row],[Contract End Date]]="99/99/9999","No End",IF(AND(MONTH(Table25[[#This Row],[Contract End Date]])&gt;6,MONTH(Table25[[#This Row],[Contract End Date]])&lt;=12),YEAR(Table25[[#This Row],[Contract End Date]])+1,YEAR(Table25[[#This Row],[Contract End Date]]))),"")</f>
        <v>2099</v>
      </c>
      <c r="N182" s="55">
        <f>Table25[[#This Row],[FY Formula end]]</f>
        <v>2099</v>
      </c>
      <c r="O182" s="59" t="str">
        <f>IF(Table25[[#This Row],[Year End]]="No End","No End","FY"&amp;" "&amp;Table25[[#This Row],[Year End]])</f>
        <v>FY 2099</v>
      </c>
      <c r="P182" s="27"/>
      <c r="Q182" s="104">
        <f>_xlfn.IFNA(IF($B182="","",VLOOKUP($B182,'SWC Towers'!$A:$Q,$Q$2,FALSE)),"")</f>
        <v>0.5</v>
      </c>
      <c r="R182" s="106" t="str">
        <f>_xlfn.IFNA(IF($B182="","",VLOOKUP($B182,'SWC Towers'!$A:$Q,$R$2,FALSE)),"")</f>
        <v/>
      </c>
      <c r="S182" s="106" t="str">
        <f>_xlfn.IFNA(IF($B182="","",VLOOKUP($B182,'SWC Towers'!$A:$Q,$S$2,FALSE)),"")</f>
        <v/>
      </c>
      <c r="T182" s="106">
        <f>_xlfn.IFNA(IF($B182="","",VLOOKUP($B182,'SWC Towers'!$A:$Q,$T$2,FALSE)),"")</f>
        <v>0.5</v>
      </c>
      <c r="U182" s="104" t="str">
        <f>_xlfn.IFNA(IF($B182="","",VLOOKUP($B182,'SWC Towers'!$A:$Q,$U$2,FALSE)),"")</f>
        <v/>
      </c>
      <c r="V182" s="104" t="str">
        <f>_xlfn.IFNA(IF($B182="","",VLOOKUP($B182,'SWC Towers'!$A:$Q,$V$2,FALSE)),"")</f>
        <v/>
      </c>
      <c r="W182" s="104" t="str">
        <f>_xlfn.IFNA(IF($B182="","",VLOOKUP($B182,'SWC Towers'!$A:$Q,$W$2,FALSE)),"")</f>
        <v/>
      </c>
      <c r="X182" s="104" t="str">
        <f>_xlfn.IFNA(IF($B182="","",VLOOKUP($B182,'SWC Towers'!$A:$Q,$X$2,FALSE)),"")</f>
        <v/>
      </c>
      <c r="Y182" s="104" t="str">
        <f>_xlfn.IFNA(IF($B182="","",VLOOKUP($B182,'SWC Towers'!$A:$Q,$Y$2,FALSE)),"")</f>
        <v/>
      </c>
      <c r="Z182" s="104" t="str">
        <f>_xlfn.IFNA(IF($B182="","",VLOOKUP($B182,'SWC Towers'!$A:$Q,$Z$2,FALSE)),"")</f>
        <v/>
      </c>
      <c r="AA182" s="104" t="str">
        <f>_xlfn.IFNA(IF($B182="","",VLOOKUP($B182,'SWC Towers'!$A:$Q,$AA$2,FALSE)),"")</f>
        <v/>
      </c>
      <c r="AB182" s="104" t="str">
        <f>_xlfn.IFNA(IF($B182="","",VLOOKUP($B182,'SWC Towers'!$A:$Q,$AB$2,FALSE)),"")</f>
        <v/>
      </c>
      <c r="AC182" s="20">
        <f>SUM(Table25[[#This Row],[IT Tower: Application]:[Other/Non-IT ]])</f>
        <v>1</v>
      </c>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v>4000</v>
      </c>
      <c r="BB182" s="67">
        <v>0</v>
      </c>
      <c r="BC182" s="67"/>
      <c r="BD182" s="67"/>
      <c r="BE182" s="67"/>
      <c r="BF182" s="67"/>
      <c r="BG182" s="67"/>
      <c r="BH182" s="67"/>
      <c r="BI182" s="67"/>
      <c r="BJ182" s="67"/>
      <c r="BK182" s="67"/>
      <c r="BL182" s="67"/>
      <c r="BM182" s="67"/>
      <c r="BN182" s="67"/>
      <c r="BO182" s="67"/>
      <c r="BP182" s="67"/>
      <c r="BQ182" s="67"/>
      <c r="BR182" s="67"/>
      <c r="BS182" s="67"/>
      <c r="BT182" s="67"/>
      <c r="BU182" s="67"/>
      <c r="BV182" s="67"/>
      <c r="BW182" s="67"/>
      <c r="BX182" s="67"/>
      <c r="BY182" s="67"/>
      <c r="BZ182" s="67"/>
      <c r="CA182" s="67"/>
      <c r="CB182" s="67"/>
      <c r="CC182" s="69">
        <f>SUM(Table25[[#This Row],[Contract Amount FY00]:[Contract Amount FY50]])</f>
        <v>4000</v>
      </c>
      <c r="CD182" s="24"/>
    </row>
    <row r="183" spans="1:82" x14ac:dyDescent="0.25">
      <c r="A183" s="122" t="s">
        <v>1988</v>
      </c>
      <c r="B183" s="122" t="s">
        <v>286</v>
      </c>
      <c r="C183" s="122" t="s">
        <v>699</v>
      </c>
      <c r="E183" s="26" t="str">
        <f>IFERROR(IF(VLOOKUP(Table25[[#This Row],[Contract No.]],Table3[#All],3,FALSE)="","No","Yes"),"")</f>
        <v>No</v>
      </c>
      <c r="F183" s="26" t="str">
        <f>IFERROR(VLOOKUP(Table25[[#This Row],[Contract No.]],Table3[#All],3,FALSE),"")</f>
        <v/>
      </c>
      <c r="G183" s="26" t="str">
        <f>IFERROR(IF(Table25[[#This Row],[Cooperative Purchase
(Yes/No)]]="Yes","Yes",IF(VLOOKUP(Table25[[#This Row],[Contract No.]],Table3[#All],1,FALSE)=Table25[[#This Row],[Contract No.]],"Yes","No")),"No")</f>
        <v>Yes</v>
      </c>
      <c r="H183" s="51">
        <f>IFERROR(VLOOKUP(Table25[[#This Row],[Contract No.]],Table3[#All],4,FALSE),"")</f>
        <v>42401</v>
      </c>
      <c r="I183" s="56">
        <f>IFERROR(IF(AND(MONTH(Table25[[#This Row],[Contract Start Date]])&gt;6,MONTH(Table25[[#This Row],[Contract Start Date]])&lt;=12),YEAR(Table25[[#This Row],[Contract Start Date]])+1,YEAR(Table25[[#This Row],[Contract Start Date]])),"")</f>
        <v>2016</v>
      </c>
      <c r="J183" s="55">
        <f>Table25[[#This Row],[FY Formula start]]</f>
        <v>2016</v>
      </c>
      <c r="K183" s="59" t="str">
        <f>"FY"&amp;" "&amp;Table25[[#This Row],[Year Start]]</f>
        <v>FY 2016</v>
      </c>
      <c r="L183" s="52">
        <f>IFERROR(VLOOKUP(Table25[[#This Row],[Contract No.]],Table3[#All],5,FALSE),"")</f>
        <v>72717</v>
      </c>
      <c r="M183" s="56">
        <f>IFERROR(IF(Table25[[#This Row],[Contract End Date]]="99/99/9999","No End",IF(AND(MONTH(Table25[[#This Row],[Contract End Date]])&gt;6,MONTH(Table25[[#This Row],[Contract End Date]])&lt;=12),YEAR(Table25[[#This Row],[Contract End Date]])+1,YEAR(Table25[[#This Row],[Contract End Date]]))),"")</f>
        <v>2099</v>
      </c>
      <c r="N183" s="55">
        <f>Table25[[#This Row],[FY Formula end]]</f>
        <v>2099</v>
      </c>
      <c r="O183" s="59" t="str">
        <f>IF(Table25[[#This Row],[Year End]]="No End","No End","FY"&amp;" "&amp;Table25[[#This Row],[Year End]])</f>
        <v>FY 2099</v>
      </c>
      <c r="P183" s="27"/>
      <c r="Q183" s="104">
        <f>_xlfn.IFNA(IF($B183="","",VLOOKUP($B183,'SWC Towers'!$A:$Q,$Q$2,FALSE)),"")</f>
        <v>0.5</v>
      </c>
      <c r="R183" s="106" t="str">
        <f>_xlfn.IFNA(IF($B183="","",VLOOKUP($B183,'SWC Towers'!$A:$Q,$R$2,FALSE)),"")</f>
        <v/>
      </c>
      <c r="S183" s="106" t="str">
        <f>_xlfn.IFNA(IF($B183="","",VLOOKUP($B183,'SWC Towers'!$A:$Q,$S$2,FALSE)),"")</f>
        <v/>
      </c>
      <c r="T183" s="106">
        <f>_xlfn.IFNA(IF($B183="","",VLOOKUP($B183,'SWC Towers'!$A:$Q,$T$2,FALSE)),"")</f>
        <v>0.5</v>
      </c>
      <c r="U183" s="104" t="str">
        <f>_xlfn.IFNA(IF($B183="","",VLOOKUP($B183,'SWC Towers'!$A:$Q,$U$2,FALSE)),"")</f>
        <v/>
      </c>
      <c r="V183" s="104" t="str">
        <f>_xlfn.IFNA(IF($B183="","",VLOOKUP($B183,'SWC Towers'!$A:$Q,$V$2,FALSE)),"")</f>
        <v/>
      </c>
      <c r="W183" s="104" t="str">
        <f>_xlfn.IFNA(IF($B183="","",VLOOKUP($B183,'SWC Towers'!$A:$Q,$W$2,FALSE)),"")</f>
        <v/>
      </c>
      <c r="X183" s="104" t="str">
        <f>_xlfn.IFNA(IF($B183="","",VLOOKUP($B183,'SWC Towers'!$A:$Q,$X$2,FALSE)),"")</f>
        <v/>
      </c>
      <c r="Y183" s="104" t="str">
        <f>_xlfn.IFNA(IF($B183="","",VLOOKUP($B183,'SWC Towers'!$A:$Q,$Y$2,FALSE)),"")</f>
        <v/>
      </c>
      <c r="Z183" s="104" t="str">
        <f>_xlfn.IFNA(IF($B183="","",VLOOKUP($B183,'SWC Towers'!$A:$Q,$Z$2,FALSE)),"")</f>
        <v/>
      </c>
      <c r="AA183" s="104" t="str">
        <f>_xlfn.IFNA(IF($B183="","",VLOOKUP($B183,'SWC Towers'!$A:$Q,$AA$2,FALSE)),"")</f>
        <v/>
      </c>
      <c r="AB183" s="104" t="str">
        <f>_xlfn.IFNA(IF($B183="","",VLOOKUP($B183,'SWC Towers'!$A:$Q,$AB$2,FALSE)),"")</f>
        <v/>
      </c>
      <c r="AC183" s="20">
        <f>SUM(Table25[[#This Row],[IT Tower: Application]:[Other/Non-IT ]])</f>
        <v>1</v>
      </c>
      <c r="AD183" s="67"/>
      <c r="AE183" s="67"/>
      <c r="AF183" s="67"/>
      <c r="AG183" s="67"/>
      <c r="AH183" s="67"/>
      <c r="AI183" s="67"/>
      <c r="AJ183" s="67"/>
      <c r="AK183" s="67"/>
      <c r="AL183" s="67"/>
      <c r="AM183" s="67"/>
      <c r="AN183" s="67"/>
      <c r="AO183" s="67"/>
      <c r="AP183" s="67"/>
      <c r="AQ183" s="67"/>
      <c r="AR183" s="67"/>
      <c r="AS183" s="67"/>
      <c r="AT183" s="67">
        <v>0</v>
      </c>
      <c r="AU183" s="67">
        <v>11551</v>
      </c>
      <c r="AV183" s="67">
        <v>0</v>
      </c>
      <c r="AW183" s="67"/>
      <c r="AX183" s="67"/>
      <c r="AY183" s="67"/>
      <c r="AZ183" s="67"/>
      <c r="BA183" s="67"/>
      <c r="BB183" s="67"/>
      <c r="BC183" s="67"/>
      <c r="BD183" s="67"/>
      <c r="BE183" s="67"/>
      <c r="BF183" s="67"/>
      <c r="BG183" s="67"/>
      <c r="BH183" s="67"/>
      <c r="BI183" s="67"/>
      <c r="BJ183" s="67"/>
      <c r="BK183" s="67"/>
      <c r="BL183" s="67"/>
      <c r="BM183" s="67"/>
      <c r="BN183" s="67"/>
      <c r="BO183" s="67"/>
      <c r="BP183" s="67"/>
      <c r="BQ183" s="67"/>
      <c r="BR183" s="67"/>
      <c r="BS183" s="67"/>
      <c r="BT183" s="67"/>
      <c r="BU183" s="67"/>
      <c r="BV183" s="67"/>
      <c r="BW183" s="67"/>
      <c r="BX183" s="67"/>
      <c r="BY183" s="67"/>
      <c r="BZ183" s="67"/>
      <c r="CA183" s="67"/>
      <c r="CB183" s="67"/>
      <c r="CC183" s="69">
        <f>SUM(Table25[[#This Row],[Contract Amount FY00]:[Contract Amount FY50]])</f>
        <v>11551</v>
      </c>
      <c r="CD183" s="24"/>
    </row>
    <row r="184" spans="1:82" x14ac:dyDescent="0.25">
      <c r="A184" s="122" t="s">
        <v>1988</v>
      </c>
      <c r="B184" s="122" t="s">
        <v>286</v>
      </c>
      <c r="C184" s="122" t="s">
        <v>2229</v>
      </c>
      <c r="E184" s="26" t="str">
        <f>IFERROR(IF(VLOOKUP(Table25[[#This Row],[Contract No.]],Table3[#All],3,FALSE)="","No","Yes"),"")</f>
        <v>No</v>
      </c>
      <c r="F184" s="26" t="str">
        <f>IFERROR(VLOOKUP(Table25[[#This Row],[Contract No.]],Table3[#All],3,FALSE),"")</f>
        <v/>
      </c>
      <c r="G184" s="26" t="str">
        <f>IFERROR(IF(Table25[[#This Row],[Cooperative Purchase
(Yes/No)]]="Yes","Yes",IF(VLOOKUP(Table25[[#This Row],[Contract No.]],Table3[#All],1,FALSE)=Table25[[#This Row],[Contract No.]],"Yes","No")),"No")</f>
        <v>Yes</v>
      </c>
      <c r="H184" s="51">
        <f>IFERROR(VLOOKUP(Table25[[#This Row],[Contract No.]],Table3[#All],4,FALSE),"")</f>
        <v>42401</v>
      </c>
      <c r="I184" s="56">
        <f>IFERROR(IF(AND(MONTH(Table25[[#This Row],[Contract Start Date]])&gt;6,MONTH(Table25[[#This Row],[Contract Start Date]])&lt;=12),YEAR(Table25[[#This Row],[Contract Start Date]])+1,YEAR(Table25[[#This Row],[Contract Start Date]])),"")</f>
        <v>2016</v>
      </c>
      <c r="J184" s="55">
        <f>Table25[[#This Row],[FY Formula start]]</f>
        <v>2016</v>
      </c>
      <c r="K184" s="59" t="str">
        <f>"FY"&amp;" "&amp;Table25[[#This Row],[Year Start]]</f>
        <v>FY 2016</v>
      </c>
      <c r="L184" s="52">
        <f>IFERROR(VLOOKUP(Table25[[#This Row],[Contract No.]],Table3[#All],5,FALSE),"")</f>
        <v>72717</v>
      </c>
      <c r="M184" s="56">
        <f>IFERROR(IF(Table25[[#This Row],[Contract End Date]]="99/99/9999","No End",IF(AND(MONTH(Table25[[#This Row],[Contract End Date]])&gt;6,MONTH(Table25[[#This Row],[Contract End Date]])&lt;=12),YEAR(Table25[[#This Row],[Contract End Date]])+1,YEAR(Table25[[#This Row],[Contract End Date]]))),"")</f>
        <v>2099</v>
      </c>
      <c r="N184" s="55">
        <f>Table25[[#This Row],[FY Formula end]]</f>
        <v>2099</v>
      </c>
      <c r="O184" s="59" t="str">
        <f>IF(Table25[[#This Row],[Year End]]="No End","No End","FY"&amp;" "&amp;Table25[[#This Row],[Year End]])</f>
        <v>FY 2099</v>
      </c>
      <c r="P184" s="27"/>
      <c r="Q184" s="104">
        <f>_xlfn.IFNA(IF($B184="","",VLOOKUP($B184,'SWC Towers'!$A:$Q,$Q$2,FALSE)),"")</f>
        <v>0.5</v>
      </c>
      <c r="R184" s="106" t="str">
        <f>_xlfn.IFNA(IF($B184="","",VLOOKUP($B184,'SWC Towers'!$A:$Q,$R$2,FALSE)),"")</f>
        <v/>
      </c>
      <c r="S184" s="106" t="str">
        <f>_xlfn.IFNA(IF($B184="","",VLOOKUP($B184,'SWC Towers'!$A:$Q,$S$2,FALSE)),"")</f>
        <v/>
      </c>
      <c r="T184" s="106">
        <f>_xlfn.IFNA(IF($B184="","",VLOOKUP($B184,'SWC Towers'!$A:$Q,$T$2,FALSE)),"")</f>
        <v>0.5</v>
      </c>
      <c r="U184" s="104" t="str">
        <f>_xlfn.IFNA(IF($B184="","",VLOOKUP($B184,'SWC Towers'!$A:$Q,$U$2,FALSE)),"")</f>
        <v/>
      </c>
      <c r="V184" s="104" t="str">
        <f>_xlfn.IFNA(IF($B184="","",VLOOKUP($B184,'SWC Towers'!$A:$Q,$V$2,FALSE)),"")</f>
        <v/>
      </c>
      <c r="W184" s="104" t="str">
        <f>_xlfn.IFNA(IF($B184="","",VLOOKUP($B184,'SWC Towers'!$A:$Q,$W$2,FALSE)),"")</f>
        <v/>
      </c>
      <c r="X184" s="104" t="str">
        <f>_xlfn.IFNA(IF($B184="","",VLOOKUP($B184,'SWC Towers'!$A:$Q,$X$2,FALSE)),"")</f>
        <v/>
      </c>
      <c r="Y184" s="104" t="str">
        <f>_xlfn.IFNA(IF($B184="","",VLOOKUP($B184,'SWC Towers'!$A:$Q,$Y$2,FALSE)),"")</f>
        <v/>
      </c>
      <c r="Z184" s="104" t="str">
        <f>_xlfn.IFNA(IF($B184="","",VLOOKUP($B184,'SWC Towers'!$A:$Q,$Z$2,FALSE)),"")</f>
        <v/>
      </c>
      <c r="AA184" s="104" t="str">
        <f>_xlfn.IFNA(IF($B184="","",VLOOKUP($B184,'SWC Towers'!$A:$Q,$AA$2,FALSE)),"")</f>
        <v/>
      </c>
      <c r="AB184" s="104" t="str">
        <f>_xlfn.IFNA(IF($B184="","",VLOOKUP($B184,'SWC Towers'!$A:$Q,$AB$2,FALSE)),"")</f>
        <v/>
      </c>
      <c r="AC184" s="20">
        <f>SUM(Table25[[#This Row],[IT Tower: Application]:[Other/Non-IT ]])</f>
        <v>1</v>
      </c>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v>47984</v>
      </c>
      <c r="AZ184" s="67">
        <v>161698</v>
      </c>
      <c r="BA184" s="67">
        <v>293217</v>
      </c>
      <c r="BB184" s="67">
        <v>256553</v>
      </c>
      <c r="BC184" s="67">
        <v>451211</v>
      </c>
      <c r="BD184" s="67"/>
      <c r="BE184" s="67"/>
      <c r="BF184" s="67"/>
      <c r="BG184" s="67"/>
      <c r="BH184" s="67"/>
      <c r="BI184" s="67"/>
      <c r="BJ184" s="67"/>
      <c r="BK184" s="67"/>
      <c r="BL184" s="67"/>
      <c r="BM184" s="67"/>
      <c r="BN184" s="67"/>
      <c r="BO184" s="67"/>
      <c r="BP184" s="67"/>
      <c r="BQ184" s="67"/>
      <c r="BR184" s="67"/>
      <c r="BS184" s="67"/>
      <c r="BT184" s="67"/>
      <c r="BU184" s="67"/>
      <c r="BV184" s="67"/>
      <c r="BW184" s="67"/>
      <c r="BX184" s="67"/>
      <c r="BY184" s="67"/>
      <c r="BZ184" s="67"/>
      <c r="CA184" s="67"/>
      <c r="CB184" s="67"/>
      <c r="CC184" s="69">
        <f>SUM(Table25[[#This Row],[Contract Amount FY00]:[Contract Amount FY50]])</f>
        <v>1210663</v>
      </c>
      <c r="CD184" s="24"/>
    </row>
    <row r="185" spans="1:82" x14ac:dyDescent="0.25">
      <c r="A185" s="122" t="s">
        <v>1988</v>
      </c>
      <c r="B185" s="122" t="s">
        <v>286</v>
      </c>
      <c r="C185" s="122" t="s">
        <v>2230</v>
      </c>
      <c r="E185" s="26" t="str">
        <f>IFERROR(IF(VLOOKUP(Table25[[#This Row],[Contract No.]],Table3[#All],3,FALSE)="","No","Yes"),"")</f>
        <v>No</v>
      </c>
      <c r="F185" s="26" t="str">
        <f>IFERROR(VLOOKUP(Table25[[#This Row],[Contract No.]],Table3[#All],3,FALSE),"")</f>
        <v/>
      </c>
      <c r="G185" s="26" t="str">
        <f>IFERROR(IF(Table25[[#This Row],[Cooperative Purchase
(Yes/No)]]="Yes","Yes",IF(VLOOKUP(Table25[[#This Row],[Contract No.]],Table3[#All],1,FALSE)=Table25[[#This Row],[Contract No.]],"Yes","No")),"No")</f>
        <v>Yes</v>
      </c>
      <c r="H185" s="51">
        <f>IFERROR(VLOOKUP(Table25[[#This Row],[Contract No.]],Table3[#All],4,FALSE),"")</f>
        <v>42401</v>
      </c>
      <c r="I185" s="56">
        <f>IFERROR(IF(AND(MONTH(Table25[[#This Row],[Contract Start Date]])&gt;6,MONTH(Table25[[#This Row],[Contract Start Date]])&lt;=12),YEAR(Table25[[#This Row],[Contract Start Date]])+1,YEAR(Table25[[#This Row],[Contract Start Date]])),"")</f>
        <v>2016</v>
      </c>
      <c r="J185" s="55">
        <f>Table25[[#This Row],[FY Formula start]]</f>
        <v>2016</v>
      </c>
      <c r="K185" s="59" t="str">
        <f>"FY"&amp;" "&amp;Table25[[#This Row],[Year Start]]</f>
        <v>FY 2016</v>
      </c>
      <c r="L185" s="52">
        <f>IFERROR(VLOOKUP(Table25[[#This Row],[Contract No.]],Table3[#All],5,FALSE),"")</f>
        <v>72717</v>
      </c>
      <c r="M185" s="56">
        <f>IFERROR(IF(Table25[[#This Row],[Contract End Date]]="99/99/9999","No End",IF(AND(MONTH(Table25[[#This Row],[Contract End Date]])&gt;6,MONTH(Table25[[#This Row],[Contract End Date]])&lt;=12),YEAR(Table25[[#This Row],[Contract End Date]])+1,YEAR(Table25[[#This Row],[Contract End Date]]))),"")</f>
        <v>2099</v>
      </c>
      <c r="N185" s="55">
        <f>Table25[[#This Row],[FY Formula end]]</f>
        <v>2099</v>
      </c>
      <c r="O185" s="59" t="str">
        <f>IF(Table25[[#This Row],[Year End]]="No End","No End","FY"&amp;" "&amp;Table25[[#This Row],[Year End]])</f>
        <v>FY 2099</v>
      </c>
      <c r="P185" s="27"/>
      <c r="Q185" s="104">
        <f>_xlfn.IFNA(IF($B185="","",VLOOKUP($B185,'SWC Towers'!$A:$Q,$Q$2,FALSE)),"")</f>
        <v>0.5</v>
      </c>
      <c r="R185" s="106" t="str">
        <f>_xlfn.IFNA(IF($B185="","",VLOOKUP($B185,'SWC Towers'!$A:$Q,$R$2,FALSE)),"")</f>
        <v/>
      </c>
      <c r="S185" s="106" t="str">
        <f>_xlfn.IFNA(IF($B185="","",VLOOKUP($B185,'SWC Towers'!$A:$Q,$S$2,FALSE)),"")</f>
        <v/>
      </c>
      <c r="T185" s="106">
        <f>_xlfn.IFNA(IF($B185="","",VLOOKUP($B185,'SWC Towers'!$A:$Q,$T$2,FALSE)),"")</f>
        <v>0.5</v>
      </c>
      <c r="U185" s="104" t="str">
        <f>_xlfn.IFNA(IF($B185="","",VLOOKUP($B185,'SWC Towers'!$A:$Q,$U$2,FALSE)),"")</f>
        <v/>
      </c>
      <c r="V185" s="104" t="str">
        <f>_xlfn.IFNA(IF($B185="","",VLOOKUP($B185,'SWC Towers'!$A:$Q,$V$2,FALSE)),"")</f>
        <v/>
      </c>
      <c r="W185" s="104" t="str">
        <f>_xlfn.IFNA(IF($B185="","",VLOOKUP($B185,'SWC Towers'!$A:$Q,$W$2,FALSE)),"")</f>
        <v/>
      </c>
      <c r="X185" s="104" t="str">
        <f>_xlfn.IFNA(IF($B185="","",VLOOKUP($B185,'SWC Towers'!$A:$Q,$X$2,FALSE)),"")</f>
        <v/>
      </c>
      <c r="Y185" s="104" t="str">
        <f>_xlfn.IFNA(IF($B185="","",VLOOKUP($B185,'SWC Towers'!$A:$Q,$Y$2,FALSE)),"")</f>
        <v/>
      </c>
      <c r="Z185" s="104" t="str">
        <f>_xlfn.IFNA(IF($B185="","",VLOOKUP($B185,'SWC Towers'!$A:$Q,$Z$2,FALSE)),"")</f>
        <v/>
      </c>
      <c r="AA185" s="104" t="str">
        <f>_xlfn.IFNA(IF($B185="","",VLOOKUP($B185,'SWC Towers'!$A:$Q,$AA$2,FALSE)),"")</f>
        <v/>
      </c>
      <c r="AB185" s="104" t="str">
        <f>_xlfn.IFNA(IF($B185="","",VLOOKUP($B185,'SWC Towers'!$A:$Q,$AB$2,FALSE)),"")</f>
        <v/>
      </c>
      <c r="AC185" s="20">
        <f>SUM(Table25[[#This Row],[IT Tower: Application]:[Other/Non-IT ]])</f>
        <v>1</v>
      </c>
      <c r="AD185" s="67"/>
      <c r="AE185" s="67"/>
      <c r="AF185" s="67"/>
      <c r="AG185" s="67"/>
      <c r="AH185" s="67"/>
      <c r="AI185" s="67"/>
      <c r="AJ185" s="67"/>
      <c r="AK185" s="67"/>
      <c r="AL185" s="67"/>
      <c r="AM185" s="67"/>
      <c r="AN185" s="67"/>
      <c r="AO185" s="67"/>
      <c r="AP185" s="67"/>
      <c r="AQ185" s="67"/>
      <c r="AR185" s="67"/>
      <c r="AS185" s="67"/>
      <c r="AT185" s="67"/>
      <c r="AU185" s="67"/>
      <c r="AV185" s="67"/>
      <c r="AW185" s="67">
        <v>33615</v>
      </c>
      <c r="AX185" s="67">
        <v>45360</v>
      </c>
      <c r="AY185" s="67"/>
      <c r="AZ185" s="67"/>
      <c r="BA185" s="67"/>
      <c r="BB185" s="67"/>
      <c r="BC185" s="67"/>
      <c r="BD185" s="67"/>
      <c r="BE185" s="67"/>
      <c r="BF185" s="67"/>
      <c r="BG185" s="67"/>
      <c r="BH185" s="67"/>
      <c r="BI185" s="67"/>
      <c r="BJ185" s="67"/>
      <c r="BK185" s="67"/>
      <c r="BL185" s="67"/>
      <c r="BM185" s="67"/>
      <c r="BN185" s="67"/>
      <c r="BO185" s="67"/>
      <c r="BP185" s="67"/>
      <c r="BQ185" s="67"/>
      <c r="BR185" s="67"/>
      <c r="BS185" s="67"/>
      <c r="BT185" s="67"/>
      <c r="BU185" s="67"/>
      <c r="BV185" s="67"/>
      <c r="BW185" s="67"/>
      <c r="BX185" s="67"/>
      <c r="BY185" s="67"/>
      <c r="BZ185" s="67"/>
      <c r="CA185" s="67"/>
      <c r="CB185" s="67"/>
      <c r="CC185" s="69">
        <f>SUM(Table25[[#This Row],[Contract Amount FY00]:[Contract Amount FY50]])</f>
        <v>78975</v>
      </c>
      <c r="CD185" s="24"/>
    </row>
    <row r="186" spans="1:82" x14ac:dyDescent="0.25">
      <c r="A186" s="122" t="s">
        <v>1988</v>
      </c>
      <c r="B186" s="122" t="s">
        <v>2246</v>
      </c>
      <c r="C186" s="122" t="s">
        <v>379</v>
      </c>
      <c r="E186" s="26" t="str">
        <f>IFERROR(IF(VLOOKUP(Table25[[#This Row],[Contract No.]],Table3[#All],3,FALSE)="","No","Yes"),"")</f>
        <v>No</v>
      </c>
      <c r="F186" s="26" t="str">
        <f>IFERROR(VLOOKUP(Table25[[#This Row],[Contract No.]],Table3[#All],3,FALSE),"")</f>
        <v/>
      </c>
      <c r="G186" s="26" t="str">
        <f>IFERROR(IF(Table25[[#This Row],[Cooperative Purchase
(Yes/No)]]="Yes","Yes",IF(VLOOKUP(Table25[[#This Row],[Contract No.]],Table3[#All],1,FALSE)=Table25[[#This Row],[Contract No.]],"Yes","No")),"No")</f>
        <v>Yes</v>
      </c>
      <c r="H186" s="51">
        <f>IFERROR(VLOOKUP(Table25[[#This Row],[Contract No.]],Table3[#All],4,FALSE),"")</f>
        <v>44470</v>
      </c>
      <c r="I186" s="56">
        <f>IFERROR(IF(AND(MONTH(Table25[[#This Row],[Contract Start Date]])&gt;6,MONTH(Table25[[#This Row],[Contract Start Date]])&lt;=12),YEAR(Table25[[#This Row],[Contract Start Date]])+1,YEAR(Table25[[#This Row],[Contract Start Date]])),"")</f>
        <v>2022</v>
      </c>
      <c r="J186" s="55">
        <f>Table25[[#This Row],[FY Formula start]]</f>
        <v>2022</v>
      </c>
      <c r="K186" s="59" t="str">
        <f>"FY"&amp;" "&amp;Table25[[#This Row],[Year Start]]</f>
        <v>FY 2022</v>
      </c>
      <c r="L186" s="52">
        <f>IFERROR(VLOOKUP(Table25[[#This Row],[Contract No.]],Table3[#All],5,FALSE),"")</f>
        <v>46295</v>
      </c>
      <c r="M186" s="56">
        <f>IFERROR(IF(Table25[[#This Row],[Contract End Date]]="99/99/9999","No End",IF(AND(MONTH(Table25[[#This Row],[Contract End Date]])&gt;6,MONTH(Table25[[#This Row],[Contract End Date]])&lt;=12),YEAR(Table25[[#This Row],[Contract End Date]])+1,YEAR(Table25[[#This Row],[Contract End Date]]))),"")</f>
        <v>2027</v>
      </c>
      <c r="N186" s="55">
        <f>Table25[[#This Row],[FY Formula end]]</f>
        <v>2027</v>
      </c>
      <c r="O186" s="59" t="str">
        <f>IF(Table25[[#This Row],[Year End]]="No End","No End","FY"&amp;" "&amp;Table25[[#This Row],[Year End]])</f>
        <v>FY 2027</v>
      </c>
      <c r="P186" s="27"/>
      <c r="Q186" s="104">
        <f>_xlfn.IFNA(IF($B186="","",VLOOKUP($B186,'SWC Towers'!$A:$Q,$Q$2,FALSE)),"")</f>
        <v>0.8</v>
      </c>
      <c r="R186" s="106" t="str">
        <f>_xlfn.IFNA(IF($B186="","",VLOOKUP($B186,'SWC Towers'!$A:$Q,$R$2,FALSE)),"")</f>
        <v/>
      </c>
      <c r="S186" s="106" t="str">
        <f>_xlfn.IFNA(IF($B186="","",VLOOKUP($B186,'SWC Towers'!$A:$Q,$S$2,FALSE)),"")</f>
        <v/>
      </c>
      <c r="T186" s="106">
        <f>_xlfn.IFNA(IF($B186="","",VLOOKUP($B186,'SWC Towers'!$A:$Q,$T$2,FALSE)),"")</f>
        <v>0.1</v>
      </c>
      <c r="U186" s="104" t="str">
        <f>_xlfn.IFNA(IF($B186="","",VLOOKUP($B186,'SWC Towers'!$A:$Q,$U$2,FALSE)),"")</f>
        <v/>
      </c>
      <c r="V186" s="104" t="str">
        <f>_xlfn.IFNA(IF($B186="","",VLOOKUP($B186,'SWC Towers'!$A:$Q,$V$2,FALSE)),"")</f>
        <v/>
      </c>
      <c r="W186" s="104" t="str">
        <f>_xlfn.IFNA(IF($B186="","",VLOOKUP($B186,'SWC Towers'!$A:$Q,$W$2,FALSE)),"")</f>
        <v/>
      </c>
      <c r="X186" s="104" t="str">
        <f>_xlfn.IFNA(IF($B186="","",VLOOKUP($B186,'SWC Towers'!$A:$Q,$X$2,FALSE)),"")</f>
        <v/>
      </c>
      <c r="Y186" s="104">
        <f>_xlfn.IFNA(IF($B186="","",VLOOKUP($B186,'SWC Towers'!$A:$Q,$Y$2,FALSE)),"")</f>
        <v>0.1</v>
      </c>
      <c r="Z186" s="104" t="str">
        <f>_xlfn.IFNA(IF($B186="","",VLOOKUP($B186,'SWC Towers'!$A:$Q,$Z$2,FALSE)),"")</f>
        <v/>
      </c>
      <c r="AA186" s="104" t="str">
        <f>_xlfn.IFNA(IF($B186="","",VLOOKUP($B186,'SWC Towers'!$A:$Q,$AA$2,FALSE)),"")</f>
        <v/>
      </c>
      <c r="AB186" s="104" t="str">
        <f>_xlfn.IFNA(IF($B186="","",VLOOKUP($B186,'SWC Towers'!$A:$Q,$AB$2,FALSE)),"")</f>
        <v/>
      </c>
      <c r="AC186" s="20">
        <f>SUM(Table25[[#This Row],[IT Tower: Application]:[Other/Non-IT ]])</f>
        <v>1</v>
      </c>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v>59016</v>
      </c>
      <c r="BA186" s="67">
        <v>206269</v>
      </c>
      <c r="BB186" s="67">
        <v>217323</v>
      </c>
      <c r="BC186" s="67">
        <v>709075</v>
      </c>
      <c r="BD186" s="67"/>
      <c r="BE186" s="67"/>
      <c r="BF186" s="67"/>
      <c r="BG186" s="67"/>
      <c r="BH186" s="67"/>
      <c r="BI186" s="67"/>
      <c r="BJ186" s="67"/>
      <c r="BK186" s="67"/>
      <c r="BL186" s="67"/>
      <c r="BM186" s="67"/>
      <c r="BN186" s="67"/>
      <c r="BO186" s="67"/>
      <c r="BP186" s="67"/>
      <c r="BQ186" s="67"/>
      <c r="BR186" s="67"/>
      <c r="BS186" s="67"/>
      <c r="BT186" s="67"/>
      <c r="BU186" s="67"/>
      <c r="BV186" s="67"/>
      <c r="BW186" s="67"/>
      <c r="BX186" s="67"/>
      <c r="BY186" s="67"/>
      <c r="BZ186" s="67"/>
      <c r="CA186" s="67"/>
      <c r="CB186" s="67"/>
      <c r="CC186" s="69">
        <f>SUM(Table25[[#This Row],[Contract Amount FY00]:[Contract Amount FY50]])</f>
        <v>1191683</v>
      </c>
      <c r="CD186" s="24"/>
    </row>
    <row r="187" spans="1:82" x14ac:dyDescent="0.25">
      <c r="A187" s="122" t="s">
        <v>1988</v>
      </c>
      <c r="B187" s="122" t="s">
        <v>3013</v>
      </c>
      <c r="C187" s="122" t="s">
        <v>547</v>
      </c>
      <c r="E187" s="26" t="str">
        <f>IFERROR(IF(VLOOKUP(Table25[[#This Row],[Contract No.]],Table3[#All],3,FALSE)="","No","Yes"),"")</f>
        <v>Yes</v>
      </c>
      <c r="F187" s="26" t="str">
        <f>IFERROR(VLOOKUP(Table25[[#This Row],[Contract No.]],Table3[#All],3,FALSE),"")</f>
        <v>NASPO</v>
      </c>
      <c r="G187" s="26" t="str">
        <f>IFERROR(IF(Table25[[#This Row],[Cooperative Purchase
(Yes/No)]]="Yes","Yes",IF(VLOOKUP(Table25[[#This Row],[Contract No.]],Table3[#All],1,FALSE)=Table25[[#This Row],[Contract No.]],"Yes","No")),"No")</f>
        <v>Yes</v>
      </c>
      <c r="H187" s="51">
        <f>IFERROR(VLOOKUP(Table25[[#This Row],[Contract No.]],Table3[#All],4,FALSE),"")</f>
        <v>44926</v>
      </c>
      <c r="I187" s="56">
        <f>IFERROR(IF(AND(MONTH(Table25[[#This Row],[Contract Start Date]])&gt;6,MONTH(Table25[[#This Row],[Contract Start Date]])&lt;=12),YEAR(Table25[[#This Row],[Contract Start Date]])+1,YEAR(Table25[[#This Row],[Contract Start Date]])),"")</f>
        <v>2023</v>
      </c>
      <c r="J187" s="55">
        <f>Table25[[#This Row],[FY Formula start]]</f>
        <v>2023</v>
      </c>
      <c r="K187" s="59" t="str">
        <f>"FY"&amp;" "&amp;Table25[[#This Row],[Year Start]]</f>
        <v>FY 2023</v>
      </c>
      <c r="L187" s="52">
        <f>IFERROR(VLOOKUP(Table25[[#This Row],[Contract No.]],Table3[#All],5,FALSE),"")</f>
        <v>46501</v>
      </c>
      <c r="M187" s="56">
        <f>IFERROR(IF(Table25[[#This Row],[Contract End Date]]="99/99/9999","No End",IF(AND(MONTH(Table25[[#This Row],[Contract End Date]])&gt;6,MONTH(Table25[[#This Row],[Contract End Date]])&lt;=12),YEAR(Table25[[#This Row],[Contract End Date]])+1,YEAR(Table25[[#This Row],[Contract End Date]]))),"")</f>
        <v>2027</v>
      </c>
      <c r="N187" s="55">
        <f>Table25[[#This Row],[FY Formula end]]</f>
        <v>2027</v>
      </c>
      <c r="O187" s="59" t="str">
        <f>IF(Table25[[#This Row],[Year End]]="No End","No End","FY"&amp;" "&amp;Table25[[#This Row],[Year End]])</f>
        <v>FY 2027</v>
      </c>
      <c r="P187" s="27"/>
      <c r="Q187" s="104">
        <f>_xlfn.IFNA(IF($B187="","",VLOOKUP($B187,'SWC Towers'!$A:$Q,$Q$2,FALSE)),"")</f>
        <v>0.3</v>
      </c>
      <c r="R187" s="106" t="str">
        <f>_xlfn.IFNA(IF($B187="","",VLOOKUP($B187,'SWC Towers'!$A:$Q,$R$2,FALSE)),"")</f>
        <v/>
      </c>
      <c r="S187" s="106">
        <f>_xlfn.IFNA(IF($B187="","",VLOOKUP($B187,'SWC Towers'!$A:$Q,$S$2,FALSE)),"")</f>
        <v>0.1</v>
      </c>
      <c r="T187" s="106" t="str">
        <f>_xlfn.IFNA(IF($B187="","",VLOOKUP($B187,'SWC Towers'!$A:$Q,$T$2,FALSE)),"")</f>
        <v/>
      </c>
      <c r="U187" s="104">
        <f>_xlfn.IFNA(IF($B187="","",VLOOKUP($B187,'SWC Towers'!$A:$Q,$U$2,FALSE)),"")</f>
        <v>0.6</v>
      </c>
      <c r="V187" s="104" t="str">
        <f>_xlfn.IFNA(IF($B187="","",VLOOKUP($B187,'SWC Towers'!$A:$Q,$V$2,FALSE)),"")</f>
        <v/>
      </c>
      <c r="W187" s="104" t="str">
        <f>_xlfn.IFNA(IF($B187="","",VLOOKUP($B187,'SWC Towers'!$A:$Q,$W$2,FALSE)),"")</f>
        <v/>
      </c>
      <c r="X187" s="104" t="str">
        <f>_xlfn.IFNA(IF($B187="","",VLOOKUP($B187,'SWC Towers'!$A:$Q,$X$2,FALSE)),"")</f>
        <v/>
      </c>
      <c r="Y187" s="104" t="str">
        <f>_xlfn.IFNA(IF($B187="","",VLOOKUP($B187,'SWC Towers'!$A:$Q,$Y$2,FALSE)),"")</f>
        <v/>
      </c>
      <c r="Z187" s="104" t="str">
        <f>_xlfn.IFNA(IF($B187="","",VLOOKUP($B187,'SWC Towers'!$A:$Q,$Z$2,FALSE)),"")</f>
        <v/>
      </c>
      <c r="AA187" s="104" t="str">
        <f>_xlfn.IFNA(IF($B187="","",VLOOKUP($B187,'SWC Towers'!$A:$Q,$AA$2,FALSE)),"")</f>
        <v/>
      </c>
      <c r="AB187" s="104" t="str">
        <f>_xlfn.IFNA(IF($B187="","",VLOOKUP($B187,'SWC Towers'!$A:$Q,$AB$2,FALSE)),"")</f>
        <v/>
      </c>
      <c r="AC187" s="20">
        <f>SUM(Table25[[#This Row],[IT Tower: Application]:[Other/Non-IT ]])</f>
        <v>1</v>
      </c>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v>161795</v>
      </c>
      <c r="BC187" s="67">
        <v>646027</v>
      </c>
      <c r="BD187" s="67"/>
      <c r="BE187" s="67"/>
      <c r="BF187" s="67"/>
      <c r="BG187" s="67"/>
      <c r="BH187" s="67"/>
      <c r="BI187" s="67"/>
      <c r="BJ187" s="67"/>
      <c r="BK187" s="67"/>
      <c r="BL187" s="67"/>
      <c r="BM187" s="67"/>
      <c r="BN187" s="67"/>
      <c r="BO187" s="67"/>
      <c r="BP187" s="67"/>
      <c r="BQ187" s="67"/>
      <c r="BR187" s="67"/>
      <c r="BS187" s="67"/>
      <c r="BT187" s="67"/>
      <c r="BU187" s="67"/>
      <c r="BV187" s="67"/>
      <c r="BW187" s="67"/>
      <c r="BX187" s="67"/>
      <c r="BY187" s="67"/>
      <c r="BZ187" s="67"/>
      <c r="CA187" s="67"/>
      <c r="CB187" s="67"/>
      <c r="CC187" s="69">
        <f>SUM(Table25[[#This Row],[Contract Amount FY00]:[Contract Amount FY50]])</f>
        <v>807822</v>
      </c>
      <c r="CD187" s="24"/>
    </row>
    <row r="188" spans="1:82" x14ac:dyDescent="0.25">
      <c r="A188" s="122" t="s">
        <v>1988</v>
      </c>
      <c r="B188" s="122" t="s">
        <v>3013</v>
      </c>
      <c r="C188" s="122" t="s">
        <v>1845</v>
      </c>
      <c r="E188" s="26" t="str">
        <f>IFERROR(IF(VLOOKUP(Table25[[#This Row],[Contract No.]],Table3[#All],3,FALSE)="","No","Yes"),"")</f>
        <v>Yes</v>
      </c>
      <c r="F188" s="26" t="str">
        <f>IFERROR(VLOOKUP(Table25[[#This Row],[Contract No.]],Table3[#All],3,FALSE),"")</f>
        <v>NASPO</v>
      </c>
      <c r="G188" s="26" t="str">
        <f>IFERROR(IF(Table25[[#This Row],[Cooperative Purchase
(Yes/No)]]="Yes","Yes",IF(VLOOKUP(Table25[[#This Row],[Contract No.]],Table3[#All],1,FALSE)=Table25[[#This Row],[Contract No.]],"Yes","No")),"No")</f>
        <v>Yes</v>
      </c>
      <c r="H188" s="51">
        <f>IFERROR(VLOOKUP(Table25[[#This Row],[Contract No.]],Table3[#All],4,FALSE),"")</f>
        <v>44926</v>
      </c>
      <c r="I188" s="56">
        <f>IFERROR(IF(AND(MONTH(Table25[[#This Row],[Contract Start Date]])&gt;6,MONTH(Table25[[#This Row],[Contract Start Date]])&lt;=12),YEAR(Table25[[#This Row],[Contract Start Date]])+1,YEAR(Table25[[#This Row],[Contract Start Date]])),"")</f>
        <v>2023</v>
      </c>
      <c r="J188" s="55">
        <f>Table25[[#This Row],[FY Formula start]]</f>
        <v>2023</v>
      </c>
      <c r="K188" s="59" t="str">
        <f>"FY"&amp;" "&amp;Table25[[#This Row],[Year Start]]</f>
        <v>FY 2023</v>
      </c>
      <c r="L188" s="52">
        <f>IFERROR(VLOOKUP(Table25[[#This Row],[Contract No.]],Table3[#All],5,FALSE),"")</f>
        <v>46501</v>
      </c>
      <c r="M188" s="56">
        <f>IFERROR(IF(Table25[[#This Row],[Contract End Date]]="99/99/9999","No End",IF(AND(MONTH(Table25[[#This Row],[Contract End Date]])&gt;6,MONTH(Table25[[#This Row],[Contract End Date]])&lt;=12),YEAR(Table25[[#This Row],[Contract End Date]])+1,YEAR(Table25[[#This Row],[Contract End Date]]))),"")</f>
        <v>2027</v>
      </c>
      <c r="N188" s="55">
        <f>Table25[[#This Row],[FY Formula end]]</f>
        <v>2027</v>
      </c>
      <c r="O188" s="59" t="str">
        <f>IF(Table25[[#This Row],[Year End]]="No End","No End","FY"&amp;" "&amp;Table25[[#This Row],[Year End]])</f>
        <v>FY 2027</v>
      </c>
      <c r="P188" s="27"/>
      <c r="Q188" s="104">
        <f>_xlfn.IFNA(IF($B188="","",VLOOKUP($B188,'SWC Towers'!$A:$Q,$Q$2,FALSE)),"")</f>
        <v>0.3</v>
      </c>
      <c r="R188" s="106" t="str">
        <f>_xlfn.IFNA(IF($B188="","",VLOOKUP($B188,'SWC Towers'!$A:$Q,$R$2,FALSE)),"")</f>
        <v/>
      </c>
      <c r="S188" s="106">
        <f>_xlfn.IFNA(IF($B188="","",VLOOKUP($B188,'SWC Towers'!$A:$Q,$S$2,FALSE)),"")</f>
        <v>0.1</v>
      </c>
      <c r="T188" s="106" t="str">
        <f>_xlfn.IFNA(IF($B188="","",VLOOKUP($B188,'SWC Towers'!$A:$Q,$T$2,FALSE)),"")</f>
        <v/>
      </c>
      <c r="U188" s="104">
        <f>_xlfn.IFNA(IF($B188="","",VLOOKUP($B188,'SWC Towers'!$A:$Q,$U$2,FALSE)),"")</f>
        <v>0.6</v>
      </c>
      <c r="V188" s="104" t="str">
        <f>_xlfn.IFNA(IF($B188="","",VLOOKUP($B188,'SWC Towers'!$A:$Q,$V$2,FALSE)),"")</f>
        <v/>
      </c>
      <c r="W188" s="104" t="str">
        <f>_xlfn.IFNA(IF($B188="","",VLOOKUP($B188,'SWC Towers'!$A:$Q,$W$2,FALSE)),"")</f>
        <v/>
      </c>
      <c r="X188" s="104" t="str">
        <f>_xlfn.IFNA(IF($B188="","",VLOOKUP($B188,'SWC Towers'!$A:$Q,$X$2,FALSE)),"")</f>
        <v/>
      </c>
      <c r="Y188" s="104" t="str">
        <f>_xlfn.IFNA(IF($B188="","",VLOOKUP($B188,'SWC Towers'!$A:$Q,$Y$2,FALSE)),"")</f>
        <v/>
      </c>
      <c r="Z188" s="104" t="str">
        <f>_xlfn.IFNA(IF($B188="","",VLOOKUP($B188,'SWC Towers'!$A:$Q,$Z$2,FALSE)),"")</f>
        <v/>
      </c>
      <c r="AA188" s="104" t="str">
        <f>_xlfn.IFNA(IF($B188="","",VLOOKUP($B188,'SWC Towers'!$A:$Q,$AA$2,FALSE)),"")</f>
        <v/>
      </c>
      <c r="AB188" s="104" t="str">
        <f>_xlfn.IFNA(IF($B188="","",VLOOKUP($B188,'SWC Towers'!$A:$Q,$AB$2,FALSE)),"")</f>
        <v/>
      </c>
      <c r="AC188" s="20">
        <f>SUM(Table25[[#This Row],[IT Tower: Application]:[Other/Non-IT ]])</f>
        <v>1</v>
      </c>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v>0</v>
      </c>
      <c r="BB188" s="67">
        <v>91898</v>
      </c>
      <c r="BC188" s="67">
        <v>145665</v>
      </c>
      <c r="BD188" s="67"/>
      <c r="BE188" s="67"/>
      <c r="BF188" s="67"/>
      <c r="BG188" s="67"/>
      <c r="BH188" s="67"/>
      <c r="BI188" s="67"/>
      <c r="BJ188" s="67"/>
      <c r="BK188" s="67"/>
      <c r="BL188" s="67"/>
      <c r="BM188" s="67"/>
      <c r="BN188" s="67"/>
      <c r="BO188" s="67"/>
      <c r="BP188" s="67"/>
      <c r="BQ188" s="67"/>
      <c r="BR188" s="67"/>
      <c r="BS188" s="67"/>
      <c r="BT188" s="67"/>
      <c r="BU188" s="67"/>
      <c r="BV188" s="67"/>
      <c r="BW188" s="67"/>
      <c r="BX188" s="67"/>
      <c r="BY188" s="67"/>
      <c r="BZ188" s="67"/>
      <c r="CA188" s="67"/>
      <c r="CB188" s="67"/>
      <c r="CC188" s="69">
        <f>SUM(Table25[[#This Row],[Contract Amount FY00]:[Contract Amount FY50]])</f>
        <v>237563</v>
      </c>
      <c r="CD188" s="24"/>
    </row>
    <row r="189" spans="1:82" x14ac:dyDescent="0.25">
      <c r="A189" s="122" t="s">
        <v>1988</v>
      </c>
      <c r="B189" s="122" t="s">
        <v>3013</v>
      </c>
      <c r="C189" s="122" t="s">
        <v>279</v>
      </c>
      <c r="E189" s="26" t="str">
        <f>IFERROR(IF(VLOOKUP(Table25[[#This Row],[Contract No.]],Table3[#All],3,FALSE)="","No","Yes"),"")</f>
        <v>Yes</v>
      </c>
      <c r="F189" s="26" t="str">
        <f>IFERROR(VLOOKUP(Table25[[#This Row],[Contract No.]],Table3[#All],3,FALSE),"")</f>
        <v>NASPO</v>
      </c>
      <c r="G189" s="26" t="str">
        <f>IFERROR(IF(Table25[[#This Row],[Cooperative Purchase
(Yes/No)]]="Yes","Yes",IF(VLOOKUP(Table25[[#This Row],[Contract No.]],Table3[#All],1,FALSE)=Table25[[#This Row],[Contract No.]],"Yes","No")),"No")</f>
        <v>Yes</v>
      </c>
      <c r="H189" s="51">
        <f>IFERROR(VLOOKUP(Table25[[#This Row],[Contract No.]],Table3[#All],4,FALSE),"")</f>
        <v>44926</v>
      </c>
      <c r="I189" s="56">
        <f>IFERROR(IF(AND(MONTH(Table25[[#This Row],[Contract Start Date]])&gt;6,MONTH(Table25[[#This Row],[Contract Start Date]])&lt;=12),YEAR(Table25[[#This Row],[Contract Start Date]])+1,YEAR(Table25[[#This Row],[Contract Start Date]])),"")</f>
        <v>2023</v>
      </c>
      <c r="J189" s="55">
        <f>Table25[[#This Row],[FY Formula start]]</f>
        <v>2023</v>
      </c>
      <c r="K189" s="59" t="str">
        <f>"FY"&amp;" "&amp;Table25[[#This Row],[Year Start]]</f>
        <v>FY 2023</v>
      </c>
      <c r="L189" s="52">
        <f>IFERROR(VLOOKUP(Table25[[#This Row],[Contract No.]],Table3[#All],5,FALSE),"")</f>
        <v>46501</v>
      </c>
      <c r="M189" s="56">
        <f>IFERROR(IF(Table25[[#This Row],[Contract End Date]]="99/99/9999","No End",IF(AND(MONTH(Table25[[#This Row],[Contract End Date]])&gt;6,MONTH(Table25[[#This Row],[Contract End Date]])&lt;=12),YEAR(Table25[[#This Row],[Contract End Date]])+1,YEAR(Table25[[#This Row],[Contract End Date]]))),"")</f>
        <v>2027</v>
      </c>
      <c r="N189" s="55">
        <f>Table25[[#This Row],[FY Formula end]]</f>
        <v>2027</v>
      </c>
      <c r="O189" s="59" t="str">
        <f>IF(Table25[[#This Row],[Year End]]="No End","No End","FY"&amp;" "&amp;Table25[[#This Row],[Year End]])</f>
        <v>FY 2027</v>
      </c>
      <c r="P189" s="27"/>
      <c r="Q189" s="104">
        <f>_xlfn.IFNA(IF($B189="","",VLOOKUP($B189,'SWC Towers'!$A:$Q,$Q$2,FALSE)),"")</f>
        <v>0.3</v>
      </c>
      <c r="R189" s="106" t="str">
        <f>_xlfn.IFNA(IF($B189="","",VLOOKUP($B189,'SWC Towers'!$A:$Q,$R$2,FALSE)),"")</f>
        <v/>
      </c>
      <c r="S189" s="106">
        <f>_xlfn.IFNA(IF($B189="","",VLOOKUP($B189,'SWC Towers'!$A:$Q,$S$2,FALSE)),"")</f>
        <v>0.1</v>
      </c>
      <c r="T189" s="106" t="str">
        <f>_xlfn.IFNA(IF($B189="","",VLOOKUP($B189,'SWC Towers'!$A:$Q,$T$2,FALSE)),"")</f>
        <v/>
      </c>
      <c r="U189" s="104">
        <f>_xlfn.IFNA(IF($B189="","",VLOOKUP($B189,'SWC Towers'!$A:$Q,$U$2,FALSE)),"")</f>
        <v>0.6</v>
      </c>
      <c r="V189" s="104" t="str">
        <f>_xlfn.IFNA(IF($B189="","",VLOOKUP($B189,'SWC Towers'!$A:$Q,$V$2,FALSE)),"")</f>
        <v/>
      </c>
      <c r="W189" s="104" t="str">
        <f>_xlfn.IFNA(IF($B189="","",VLOOKUP($B189,'SWC Towers'!$A:$Q,$W$2,FALSE)),"")</f>
        <v/>
      </c>
      <c r="X189" s="104" t="str">
        <f>_xlfn.IFNA(IF($B189="","",VLOOKUP($B189,'SWC Towers'!$A:$Q,$X$2,FALSE)),"")</f>
        <v/>
      </c>
      <c r="Y189" s="104" t="str">
        <f>_xlfn.IFNA(IF($B189="","",VLOOKUP($B189,'SWC Towers'!$A:$Q,$Y$2,FALSE)),"")</f>
        <v/>
      </c>
      <c r="Z189" s="104" t="str">
        <f>_xlfn.IFNA(IF($B189="","",VLOOKUP($B189,'SWC Towers'!$A:$Q,$Z$2,FALSE)),"")</f>
        <v/>
      </c>
      <c r="AA189" s="104" t="str">
        <f>_xlfn.IFNA(IF($B189="","",VLOOKUP($B189,'SWC Towers'!$A:$Q,$AA$2,FALSE)),"")</f>
        <v/>
      </c>
      <c r="AB189" s="104" t="str">
        <f>_xlfn.IFNA(IF($B189="","",VLOOKUP($B189,'SWC Towers'!$A:$Q,$AB$2,FALSE)),"")</f>
        <v/>
      </c>
      <c r="AC189" s="20">
        <f>SUM(Table25[[#This Row],[IT Tower: Application]:[Other/Non-IT ]])</f>
        <v>1</v>
      </c>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v>54513</v>
      </c>
      <c r="BB189" s="67">
        <v>228665</v>
      </c>
      <c r="BC189" s="67">
        <v>207595</v>
      </c>
      <c r="BD189" s="67"/>
      <c r="BE189" s="67"/>
      <c r="BF189" s="67"/>
      <c r="BG189" s="67"/>
      <c r="BH189" s="67"/>
      <c r="BI189" s="67"/>
      <c r="BJ189" s="67"/>
      <c r="BK189" s="67"/>
      <c r="BL189" s="67"/>
      <c r="BM189" s="67"/>
      <c r="BN189" s="67"/>
      <c r="BO189" s="67"/>
      <c r="BP189" s="67"/>
      <c r="BQ189" s="67"/>
      <c r="BR189" s="67"/>
      <c r="BS189" s="67"/>
      <c r="BT189" s="67"/>
      <c r="BU189" s="67"/>
      <c r="BV189" s="67"/>
      <c r="BW189" s="67"/>
      <c r="BX189" s="67"/>
      <c r="BY189" s="67"/>
      <c r="BZ189" s="67"/>
      <c r="CA189" s="67"/>
      <c r="CB189" s="67"/>
      <c r="CC189" s="69">
        <f>SUM(Table25[[#This Row],[Contract Amount FY00]:[Contract Amount FY50]])</f>
        <v>490773</v>
      </c>
      <c r="CD189" s="24"/>
    </row>
    <row r="190" spans="1:82" x14ac:dyDescent="0.25">
      <c r="A190" s="122" t="s">
        <v>1988</v>
      </c>
      <c r="B190" s="122" t="s">
        <v>3015</v>
      </c>
      <c r="C190" s="122" t="s">
        <v>661</v>
      </c>
      <c r="E190" s="26" t="str">
        <f>IFERROR(IF(VLOOKUP(Table25[[#This Row],[Contract No.]],Table3[#All],3,FALSE)="","No","Yes"),"")</f>
        <v>Yes</v>
      </c>
      <c r="F190" s="26" t="str">
        <f>IFERROR(VLOOKUP(Table25[[#This Row],[Contract No.]],Table3[#All],3,FALSE),"")</f>
        <v>NASPO</v>
      </c>
      <c r="G190" s="26" t="str">
        <f>IFERROR(IF(Table25[[#This Row],[Cooperative Purchase
(Yes/No)]]="Yes","Yes",IF(VLOOKUP(Table25[[#This Row],[Contract No.]],Table3[#All],1,FALSE)=Table25[[#This Row],[Contract No.]],"Yes","No")),"No")</f>
        <v>Yes</v>
      </c>
      <c r="H190" s="51">
        <f>IFERROR(VLOOKUP(Table25[[#This Row],[Contract No.]],Table3[#All],4,FALSE),"")</f>
        <v>44805</v>
      </c>
      <c r="I190" s="56">
        <f>IFERROR(IF(AND(MONTH(Table25[[#This Row],[Contract Start Date]])&gt;6,MONTH(Table25[[#This Row],[Contract Start Date]])&lt;=12),YEAR(Table25[[#This Row],[Contract Start Date]])+1,YEAR(Table25[[#This Row],[Contract Start Date]])),"")</f>
        <v>2023</v>
      </c>
      <c r="J190" s="55">
        <f>Table25[[#This Row],[FY Formula start]]</f>
        <v>2023</v>
      </c>
      <c r="K190" s="59" t="str">
        <f>"FY"&amp;" "&amp;Table25[[#This Row],[Year Start]]</f>
        <v>FY 2023</v>
      </c>
      <c r="L190" s="52">
        <f>IFERROR(VLOOKUP(Table25[[#This Row],[Contract No.]],Table3[#All],5,FALSE),"")</f>
        <v>46521</v>
      </c>
      <c r="M190" s="56">
        <f>IFERROR(IF(Table25[[#This Row],[Contract End Date]]="99/99/9999","No End",IF(AND(MONTH(Table25[[#This Row],[Contract End Date]])&gt;6,MONTH(Table25[[#This Row],[Contract End Date]])&lt;=12),YEAR(Table25[[#This Row],[Contract End Date]])+1,YEAR(Table25[[#This Row],[Contract End Date]]))),"")</f>
        <v>2027</v>
      </c>
      <c r="N190" s="55">
        <f>Table25[[#This Row],[FY Formula end]]</f>
        <v>2027</v>
      </c>
      <c r="O190" s="59" t="str">
        <f>IF(Table25[[#This Row],[Year End]]="No End","No End","FY"&amp;" "&amp;Table25[[#This Row],[Year End]])</f>
        <v>FY 2027</v>
      </c>
      <c r="P190" s="27"/>
      <c r="Q190" s="104" t="str">
        <f>_xlfn.IFNA(IF($B190="","",VLOOKUP($B190,'SWC Towers'!$A:$Q,$Q$2,FALSE)),"")</f>
        <v/>
      </c>
      <c r="R190" s="106" t="str">
        <f>_xlfn.IFNA(IF($B190="","",VLOOKUP($B190,'SWC Towers'!$A:$Q,$R$2,FALSE)),"")</f>
        <v/>
      </c>
      <c r="S190" s="106" t="str">
        <f>_xlfn.IFNA(IF($B190="","",VLOOKUP($B190,'SWC Towers'!$A:$Q,$S$2,FALSE)),"")</f>
        <v/>
      </c>
      <c r="T190" s="106" t="str">
        <f>_xlfn.IFNA(IF($B190="","",VLOOKUP($B190,'SWC Towers'!$A:$Q,$T$2,FALSE)),"")</f>
        <v/>
      </c>
      <c r="U190" s="104">
        <f>_xlfn.IFNA(IF($B190="","",VLOOKUP($B190,'SWC Towers'!$A:$Q,$U$2,FALSE)),"")</f>
        <v>0.4</v>
      </c>
      <c r="V190" s="104" t="str">
        <f>_xlfn.IFNA(IF($B190="","",VLOOKUP($B190,'SWC Towers'!$A:$Q,$V$2,FALSE)),"")</f>
        <v/>
      </c>
      <c r="W190" s="104" t="str">
        <f>_xlfn.IFNA(IF($B190="","",VLOOKUP($B190,'SWC Towers'!$A:$Q,$W$2,FALSE)),"")</f>
        <v/>
      </c>
      <c r="X190" s="104" t="str">
        <f>_xlfn.IFNA(IF($B190="","",VLOOKUP($B190,'SWC Towers'!$A:$Q,$X$2,FALSE)),"")</f>
        <v/>
      </c>
      <c r="Y190" s="104">
        <f>_xlfn.IFNA(IF($B190="","",VLOOKUP($B190,'SWC Towers'!$A:$Q,$Y$2,FALSE)),"")</f>
        <v>0.3</v>
      </c>
      <c r="Z190" s="104">
        <f>_xlfn.IFNA(IF($B190="","",VLOOKUP($B190,'SWC Towers'!$A:$Q,$Z$2,FALSE)),"")</f>
        <v>0.3</v>
      </c>
      <c r="AA190" s="104" t="str">
        <f>_xlfn.IFNA(IF($B190="","",VLOOKUP($B190,'SWC Towers'!$A:$Q,$AA$2,FALSE)),"")</f>
        <v/>
      </c>
      <c r="AB190" s="104" t="str">
        <f>_xlfn.IFNA(IF($B190="","",VLOOKUP($B190,'SWC Towers'!$A:$Q,$AB$2,FALSE)),"")</f>
        <v/>
      </c>
      <c r="AC190" s="20">
        <f>SUM(Table25[[#This Row],[IT Tower: Application]:[Other/Non-IT ]])</f>
        <v>1</v>
      </c>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v>0</v>
      </c>
      <c r="BB190" s="67">
        <v>6772</v>
      </c>
      <c r="BC190" s="67">
        <v>1247</v>
      </c>
      <c r="BD190" s="67"/>
      <c r="BE190" s="67"/>
      <c r="BF190" s="67"/>
      <c r="BG190" s="67"/>
      <c r="BH190" s="67"/>
      <c r="BI190" s="67"/>
      <c r="BJ190" s="67"/>
      <c r="BK190" s="67"/>
      <c r="BL190" s="67"/>
      <c r="BM190" s="67"/>
      <c r="BN190" s="67"/>
      <c r="BO190" s="67"/>
      <c r="BP190" s="67"/>
      <c r="BQ190" s="67"/>
      <c r="BR190" s="67"/>
      <c r="BS190" s="67"/>
      <c r="BT190" s="67"/>
      <c r="BU190" s="67"/>
      <c r="BV190" s="67"/>
      <c r="BW190" s="67"/>
      <c r="BX190" s="67"/>
      <c r="BY190" s="67"/>
      <c r="BZ190" s="67"/>
      <c r="CA190" s="67"/>
      <c r="CB190" s="67"/>
      <c r="CC190" s="69">
        <f>SUM(Table25[[#This Row],[Contract Amount FY00]:[Contract Amount FY50]])</f>
        <v>8019</v>
      </c>
      <c r="CD190" s="24"/>
    </row>
    <row r="191" spans="1:82" x14ac:dyDescent="0.25">
      <c r="A191" s="122" t="s">
        <v>1988</v>
      </c>
      <c r="B191" s="122" t="s">
        <v>3141</v>
      </c>
      <c r="C191" s="122" t="s">
        <v>3200</v>
      </c>
      <c r="E191" s="26" t="str">
        <f>IFERROR(IF(VLOOKUP(Table25[[#This Row],[Contract No.]],Table3[#All],3,FALSE)="","No","Yes"),"")</f>
        <v>No</v>
      </c>
      <c r="F191" s="26" t="str">
        <f>IFERROR(VLOOKUP(Table25[[#This Row],[Contract No.]],Table3[#All],3,FALSE),"")</f>
        <v/>
      </c>
      <c r="G191" s="26" t="str">
        <f>IFERROR(IF(Table25[[#This Row],[Cooperative Purchase
(Yes/No)]]="Yes","Yes",IF(VLOOKUP(Table25[[#This Row],[Contract No.]],Table3[#All],1,FALSE)=Table25[[#This Row],[Contract No.]],"Yes","No")),"No")</f>
        <v>Yes</v>
      </c>
      <c r="H191" s="51">
        <f>IFERROR(VLOOKUP(Table25[[#This Row],[Contract No.]],Table3[#All],4,FALSE),"")</f>
        <v>45427</v>
      </c>
      <c r="I191" s="56">
        <f>IFERROR(IF(AND(MONTH(Table25[[#This Row],[Contract Start Date]])&gt;6,MONTH(Table25[[#This Row],[Contract Start Date]])&lt;=12),YEAR(Table25[[#This Row],[Contract Start Date]])+1,YEAR(Table25[[#This Row],[Contract Start Date]])),"")</f>
        <v>2024</v>
      </c>
      <c r="J191" s="55">
        <f>Table25[[#This Row],[FY Formula start]]</f>
        <v>2024</v>
      </c>
      <c r="K191" s="59" t="str">
        <f>"FY"&amp;" "&amp;Table25[[#This Row],[Year Start]]</f>
        <v>FY 2024</v>
      </c>
      <c r="L191" s="52">
        <f>IFERROR(VLOOKUP(Table25[[#This Row],[Contract No.]],Table3[#All],5,FALSE),"")</f>
        <v>46888</v>
      </c>
      <c r="M191" s="56">
        <f>IFERROR(IF(Table25[[#This Row],[Contract End Date]]="99/99/9999","No End",IF(AND(MONTH(Table25[[#This Row],[Contract End Date]])&gt;6,MONTH(Table25[[#This Row],[Contract End Date]])&lt;=12),YEAR(Table25[[#This Row],[Contract End Date]])+1,YEAR(Table25[[#This Row],[Contract End Date]]))),"")</f>
        <v>2028</v>
      </c>
      <c r="N191" s="55">
        <f>Table25[[#This Row],[FY Formula end]]</f>
        <v>2028</v>
      </c>
      <c r="O191" s="59" t="str">
        <f>IF(Table25[[#This Row],[Year End]]="No End","No End","FY"&amp;" "&amp;Table25[[#This Row],[Year End]])</f>
        <v>FY 2028</v>
      </c>
      <c r="P191" s="27"/>
      <c r="Q191" s="104">
        <f>_xlfn.IFNA(IF($B191="","",VLOOKUP($B191,'SWC Towers'!$A:$Q,$Q$2,FALSE)),"")</f>
        <v>0.4</v>
      </c>
      <c r="R191" s="106" t="str">
        <f>_xlfn.IFNA(IF($B191="","",VLOOKUP($B191,'SWC Towers'!$A:$Q,$R$2,FALSE)),"")</f>
        <v/>
      </c>
      <c r="S191" s="106" t="str">
        <f>_xlfn.IFNA(IF($B191="","",VLOOKUP($B191,'SWC Towers'!$A:$Q,$S$2,FALSE)),"")</f>
        <v/>
      </c>
      <c r="T191" s="106">
        <f>_xlfn.IFNA(IF($B191="","",VLOOKUP($B191,'SWC Towers'!$A:$Q,$T$2,FALSE)),"")</f>
        <v>0.1</v>
      </c>
      <c r="U191" s="104" t="str">
        <f>_xlfn.IFNA(IF($B191="","",VLOOKUP($B191,'SWC Towers'!$A:$Q,$U$2,FALSE)),"")</f>
        <v/>
      </c>
      <c r="V191" s="104">
        <f>_xlfn.IFNA(IF($B191="","",VLOOKUP($B191,'SWC Towers'!$A:$Q,$V$2,FALSE)),"")</f>
        <v>0.4</v>
      </c>
      <c r="W191" s="104" t="str">
        <f>_xlfn.IFNA(IF($B191="","",VLOOKUP($B191,'SWC Towers'!$A:$Q,$W$2,FALSE)),"")</f>
        <v/>
      </c>
      <c r="X191" s="104" t="str">
        <f>_xlfn.IFNA(IF($B191="","",VLOOKUP($B191,'SWC Towers'!$A:$Q,$X$2,FALSE)),"")</f>
        <v/>
      </c>
      <c r="Y191" s="104" t="str">
        <f>_xlfn.IFNA(IF($B191="","",VLOOKUP($B191,'SWC Towers'!$A:$Q,$Y$2,FALSE)),"")</f>
        <v/>
      </c>
      <c r="Z191" s="104">
        <f>_xlfn.IFNA(IF($B191="","",VLOOKUP($B191,'SWC Towers'!$A:$Q,$Z$2,FALSE)),"")</f>
        <v>0.1</v>
      </c>
      <c r="AA191" s="104" t="str">
        <f>_xlfn.IFNA(IF($B191="","",VLOOKUP($B191,'SWC Towers'!$A:$Q,$AA$2,FALSE)),"")</f>
        <v/>
      </c>
      <c r="AB191" s="104" t="str">
        <f>_xlfn.IFNA(IF($B191="","",VLOOKUP($B191,'SWC Towers'!$A:$Q,$AB$2,FALSE)),"")</f>
        <v/>
      </c>
      <c r="AC191" s="20">
        <f>SUM(Table25[[#This Row],[IT Tower: Application]:[Other/Non-IT ]])</f>
        <v>1</v>
      </c>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v>148740</v>
      </c>
      <c r="BD191" s="67"/>
      <c r="BE191" s="67"/>
      <c r="BF191" s="67"/>
      <c r="BG191" s="67"/>
      <c r="BH191" s="67"/>
      <c r="BI191" s="67"/>
      <c r="BJ191" s="67"/>
      <c r="BK191" s="67"/>
      <c r="BL191" s="67"/>
      <c r="BM191" s="67"/>
      <c r="BN191" s="67"/>
      <c r="BO191" s="67"/>
      <c r="BP191" s="67"/>
      <c r="BQ191" s="67"/>
      <c r="BR191" s="67"/>
      <c r="BS191" s="67"/>
      <c r="BT191" s="67"/>
      <c r="BU191" s="67"/>
      <c r="BV191" s="67"/>
      <c r="BW191" s="67"/>
      <c r="BX191" s="67"/>
      <c r="BY191" s="67"/>
      <c r="BZ191" s="67"/>
      <c r="CA191" s="67"/>
      <c r="CB191" s="67"/>
      <c r="CC191" s="69">
        <f>SUM(Table25[[#This Row],[Contract Amount FY00]:[Contract Amount FY50]])</f>
        <v>148740</v>
      </c>
      <c r="CD191" s="24"/>
    </row>
    <row r="192" spans="1:82" x14ac:dyDescent="0.25">
      <c r="A192" s="122" t="s">
        <v>1988</v>
      </c>
      <c r="B192" s="122" t="s">
        <v>3141</v>
      </c>
      <c r="C192" s="122" t="s">
        <v>407</v>
      </c>
      <c r="E192" s="26" t="str">
        <f>IFERROR(IF(VLOOKUP(Table25[[#This Row],[Contract No.]],Table3[#All],3,FALSE)="","No","Yes"),"")</f>
        <v>No</v>
      </c>
      <c r="F192" s="26" t="str">
        <f>IFERROR(VLOOKUP(Table25[[#This Row],[Contract No.]],Table3[#All],3,FALSE),"")</f>
        <v/>
      </c>
      <c r="G192" s="26" t="str">
        <f>IFERROR(IF(Table25[[#This Row],[Cooperative Purchase
(Yes/No)]]="Yes","Yes",IF(VLOOKUP(Table25[[#This Row],[Contract No.]],Table3[#All],1,FALSE)=Table25[[#This Row],[Contract No.]],"Yes","No")),"No")</f>
        <v>Yes</v>
      </c>
      <c r="H192" s="51">
        <f>IFERROR(VLOOKUP(Table25[[#This Row],[Contract No.]],Table3[#All],4,FALSE),"")</f>
        <v>45427</v>
      </c>
      <c r="I192" s="56">
        <f>IFERROR(IF(AND(MONTH(Table25[[#This Row],[Contract Start Date]])&gt;6,MONTH(Table25[[#This Row],[Contract Start Date]])&lt;=12),YEAR(Table25[[#This Row],[Contract Start Date]])+1,YEAR(Table25[[#This Row],[Contract Start Date]])),"")</f>
        <v>2024</v>
      </c>
      <c r="J192" s="55">
        <f>Table25[[#This Row],[FY Formula start]]</f>
        <v>2024</v>
      </c>
      <c r="K192" s="59" t="str">
        <f>"FY"&amp;" "&amp;Table25[[#This Row],[Year Start]]</f>
        <v>FY 2024</v>
      </c>
      <c r="L192" s="52">
        <f>IFERROR(VLOOKUP(Table25[[#This Row],[Contract No.]],Table3[#All],5,FALSE),"")</f>
        <v>46888</v>
      </c>
      <c r="M192" s="56">
        <f>IFERROR(IF(Table25[[#This Row],[Contract End Date]]="99/99/9999","No End",IF(AND(MONTH(Table25[[#This Row],[Contract End Date]])&gt;6,MONTH(Table25[[#This Row],[Contract End Date]])&lt;=12),YEAR(Table25[[#This Row],[Contract End Date]])+1,YEAR(Table25[[#This Row],[Contract End Date]]))),"")</f>
        <v>2028</v>
      </c>
      <c r="N192" s="55">
        <f>Table25[[#This Row],[FY Formula end]]</f>
        <v>2028</v>
      </c>
      <c r="O192" s="59" t="str">
        <f>IF(Table25[[#This Row],[Year End]]="No End","No End","FY"&amp;" "&amp;Table25[[#This Row],[Year End]])</f>
        <v>FY 2028</v>
      </c>
      <c r="P192" s="27"/>
      <c r="Q192" s="104">
        <f>_xlfn.IFNA(IF($B192="","",VLOOKUP($B192,'SWC Towers'!$A:$Q,$Q$2,FALSE)),"")</f>
        <v>0.4</v>
      </c>
      <c r="R192" s="106" t="str">
        <f>_xlfn.IFNA(IF($B192="","",VLOOKUP($B192,'SWC Towers'!$A:$Q,$R$2,FALSE)),"")</f>
        <v/>
      </c>
      <c r="S192" s="106" t="str">
        <f>_xlfn.IFNA(IF($B192="","",VLOOKUP($B192,'SWC Towers'!$A:$Q,$S$2,FALSE)),"")</f>
        <v/>
      </c>
      <c r="T192" s="106">
        <f>_xlfn.IFNA(IF($B192="","",VLOOKUP($B192,'SWC Towers'!$A:$Q,$T$2,FALSE)),"")</f>
        <v>0.1</v>
      </c>
      <c r="U192" s="104" t="str">
        <f>_xlfn.IFNA(IF($B192="","",VLOOKUP($B192,'SWC Towers'!$A:$Q,$U$2,FALSE)),"")</f>
        <v/>
      </c>
      <c r="V192" s="104">
        <f>_xlfn.IFNA(IF($B192="","",VLOOKUP($B192,'SWC Towers'!$A:$Q,$V$2,FALSE)),"")</f>
        <v>0.4</v>
      </c>
      <c r="W192" s="104" t="str">
        <f>_xlfn.IFNA(IF($B192="","",VLOOKUP($B192,'SWC Towers'!$A:$Q,$W$2,FALSE)),"")</f>
        <v/>
      </c>
      <c r="X192" s="104" t="str">
        <f>_xlfn.IFNA(IF($B192="","",VLOOKUP($B192,'SWC Towers'!$A:$Q,$X$2,FALSE)),"")</f>
        <v/>
      </c>
      <c r="Y192" s="104" t="str">
        <f>_xlfn.IFNA(IF($B192="","",VLOOKUP($B192,'SWC Towers'!$A:$Q,$Y$2,FALSE)),"")</f>
        <v/>
      </c>
      <c r="Z192" s="104">
        <f>_xlfn.IFNA(IF($B192="","",VLOOKUP($B192,'SWC Towers'!$A:$Q,$Z$2,FALSE)),"")</f>
        <v>0.1</v>
      </c>
      <c r="AA192" s="104" t="str">
        <f>_xlfn.IFNA(IF($B192="","",VLOOKUP($B192,'SWC Towers'!$A:$Q,$AA$2,FALSE)),"")</f>
        <v/>
      </c>
      <c r="AB192" s="104" t="str">
        <f>_xlfn.IFNA(IF($B192="","",VLOOKUP($B192,'SWC Towers'!$A:$Q,$AB$2,FALSE)),"")</f>
        <v/>
      </c>
      <c r="AC192" s="20">
        <f>SUM(Table25[[#This Row],[IT Tower: Application]:[Other/Non-IT ]])</f>
        <v>1</v>
      </c>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v>1163</v>
      </c>
      <c r="BC192" s="67">
        <v>1675214</v>
      </c>
      <c r="BD192" s="67"/>
      <c r="BE192" s="67"/>
      <c r="BF192" s="67"/>
      <c r="BG192" s="67"/>
      <c r="BH192" s="67"/>
      <c r="BI192" s="67"/>
      <c r="BJ192" s="67"/>
      <c r="BK192" s="67"/>
      <c r="BL192" s="67"/>
      <c r="BM192" s="67"/>
      <c r="BN192" s="67"/>
      <c r="BO192" s="67"/>
      <c r="BP192" s="67"/>
      <c r="BQ192" s="67"/>
      <c r="BR192" s="67"/>
      <c r="BS192" s="67"/>
      <c r="BT192" s="67"/>
      <c r="BU192" s="67"/>
      <c r="BV192" s="67"/>
      <c r="BW192" s="67"/>
      <c r="BX192" s="67"/>
      <c r="BY192" s="67"/>
      <c r="BZ192" s="67"/>
      <c r="CA192" s="67"/>
      <c r="CB192" s="67"/>
      <c r="CC192" s="69">
        <f>SUM(Table25[[#This Row],[Contract Amount FY00]:[Contract Amount FY50]])</f>
        <v>1676377</v>
      </c>
      <c r="CD192" s="24"/>
    </row>
    <row r="193" spans="1:82" x14ac:dyDescent="0.25">
      <c r="A193" s="122" t="s">
        <v>2141</v>
      </c>
      <c r="B193" s="122" t="s">
        <v>705</v>
      </c>
      <c r="C193" s="122" t="s">
        <v>1777</v>
      </c>
      <c r="E193" s="26" t="str">
        <f>IFERROR(IF(VLOOKUP(Table25[[#This Row],[Contract No.]],Table3[#All],3,FALSE)="","No","Yes"),"")</f>
        <v>Yes</v>
      </c>
      <c r="F193" s="26" t="str">
        <f>IFERROR(VLOOKUP(Table25[[#This Row],[Contract No.]],Table3[#All],3,FALSE),"")</f>
        <v>NASPO</v>
      </c>
      <c r="G193" s="26" t="str">
        <f>IFERROR(IF(Table25[[#This Row],[Cooperative Purchase
(Yes/No)]]="Yes","Yes",IF(VLOOKUP(Table25[[#This Row],[Contract No.]],Table3[#All],1,FALSE)=Table25[[#This Row],[Contract No.]],"Yes","No")),"No")</f>
        <v>Yes</v>
      </c>
      <c r="H193" s="51">
        <f>IFERROR(VLOOKUP(Table25[[#This Row],[Contract No.]],Table3[#All],4,FALSE),"")</f>
        <v>43647</v>
      </c>
      <c r="I193" s="56">
        <f>IFERROR(IF(AND(MONTH(Table25[[#This Row],[Contract Start Date]])&gt;6,MONTH(Table25[[#This Row],[Contract Start Date]])&lt;=12),YEAR(Table25[[#This Row],[Contract Start Date]])+1,YEAR(Table25[[#This Row],[Contract Start Date]])),"")</f>
        <v>2020</v>
      </c>
      <c r="J193" s="55">
        <f>Table25[[#This Row],[FY Formula start]]</f>
        <v>2020</v>
      </c>
      <c r="K193" s="59" t="str">
        <f>"FY"&amp;" "&amp;Table25[[#This Row],[Year Start]]</f>
        <v>FY 2020</v>
      </c>
      <c r="L193" s="52">
        <f>IFERROR(VLOOKUP(Table25[[#This Row],[Contract No.]],Table3[#All],5,FALSE),"")</f>
        <v>47360</v>
      </c>
      <c r="M193" s="56">
        <f>IFERROR(IF(Table25[[#This Row],[Contract End Date]]="99/99/9999","No End",IF(AND(MONTH(Table25[[#This Row],[Contract End Date]])&gt;6,MONTH(Table25[[#This Row],[Contract End Date]])&lt;=12),YEAR(Table25[[#This Row],[Contract End Date]])+1,YEAR(Table25[[#This Row],[Contract End Date]]))),"")</f>
        <v>2030</v>
      </c>
      <c r="N193" s="55">
        <f>Table25[[#This Row],[FY Formula end]]</f>
        <v>2030</v>
      </c>
      <c r="O193" s="59" t="str">
        <f>IF(Table25[[#This Row],[Year End]]="No End","No End","FY"&amp;" "&amp;Table25[[#This Row],[Year End]])</f>
        <v>FY 2030</v>
      </c>
      <c r="P193" s="27"/>
      <c r="Q193" s="104">
        <f>_xlfn.IFNA(IF($B193="","",VLOOKUP($B193,'SWC Towers'!$A:$Q,$Q$2,FALSE)),"")</f>
        <v>0.2</v>
      </c>
      <c r="R193" s="106" t="str">
        <f>_xlfn.IFNA(IF($B193="","",VLOOKUP($B193,'SWC Towers'!$A:$Q,$R$2,FALSE)),"")</f>
        <v/>
      </c>
      <c r="S193" s="106" t="str">
        <f>_xlfn.IFNA(IF($B193="","",VLOOKUP($B193,'SWC Towers'!$A:$Q,$S$2,FALSE)),"")</f>
        <v/>
      </c>
      <c r="T193" s="106" t="str">
        <f>_xlfn.IFNA(IF($B193="","",VLOOKUP($B193,'SWC Towers'!$A:$Q,$T$2,FALSE)),"")</f>
        <v/>
      </c>
      <c r="U193" s="104">
        <f>_xlfn.IFNA(IF($B193="","",VLOOKUP($B193,'SWC Towers'!$A:$Q,$U$2,FALSE)),"")</f>
        <v>0.4</v>
      </c>
      <c r="V193" s="104" t="str">
        <f>_xlfn.IFNA(IF($B193="","",VLOOKUP($B193,'SWC Towers'!$A:$Q,$V$2,FALSE)),"")</f>
        <v/>
      </c>
      <c r="W193" s="104">
        <f>_xlfn.IFNA(IF($B193="","",VLOOKUP($B193,'SWC Towers'!$A:$Q,$W$2,FALSE)),"")</f>
        <v>0.4</v>
      </c>
      <c r="X193" s="104" t="str">
        <f>_xlfn.IFNA(IF($B193="","",VLOOKUP($B193,'SWC Towers'!$A:$Q,$X$2,FALSE)),"")</f>
        <v/>
      </c>
      <c r="Y193" s="104" t="str">
        <f>_xlfn.IFNA(IF($B193="","",VLOOKUP($B193,'SWC Towers'!$A:$Q,$Y$2,FALSE)),"")</f>
        <v/>
      </c>
      <c r="Z193" s="104" t="str">
        <f>_xlfn.IFNA(IF($B193="","",VLOOKUP($B193,'SWC Towers'!$A:$Q,$Z$2,FALSE)),"")</f>
        <v/>
      </c>
      <c r="AA193" s="104" t="str">
        <f>_xlfn.IFNA(IF($B193="","",VLOOKUP($B193,'SWC Towers'!$A:$Q,$AA$2,FALSE)),"")</f>
        <v/>
      </c>
      <c r="AB193" s="104" t="str">
        <f>_xlfn.IFNA(IF($B193="","",VLOOKUP($B193,'SWC Towers'!$A:$Q,$AB$2,FALSE)),"")</f>
        <v/>
      </c>
      <c r="AC193" s="20">
        <f>SUM(Table25[[#This Row],[IT Tower: Application]:[Other/Non-IT ]])</f>
        <v>1</v>
      </c>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v>0</v>
      </c>
      <c r="BA193" s="67">
        <v>1282</v>
      </c>
      <c r="BB193" s="67">
        <v>608</v>
      </c>
      <c r="BC193" s="67">
        <v>-7</v>
      </c>
      <c r="BD193" s="67"/>
      <c r="BE193" s="67"/>
      <c r="BF193" s="67"/>
      <c r="BG193" s="67"/>
      <c r="BH193" s="67"/>
      <c r="BI193" s="67"/>
      <c r="BJ193" s="67"/>
      <c r="BK193" s="67"/>
      <c r="BL193" s="67"/>
      <c r="BM193" s="67"/>
      <c r="BN193" s="67"/>
      <c r="BO193" s="67"/>
      <c r="BP193" s="67"/>
      <c r="BQ193" s="67"/>
      <c r="BR193" s="67"/>
      <c r="BS193" s="67"/>
      <c r="BT193" s="67"/>
      <c r="BU193" s="67"/>
      <c r="BV193" s="67"/>
      <c r="BW193" s="67"/>
      <c r="BX193" s="67"/>
      <c r="BY193" s="67"/>
      <c r="BZ193" s="67"/>
      <c r="CA193" s="67"/>
      <c r="CB193" s="67"/>
      <c r="CC193" s="69">
        <f>SUM(Table25[[#This Row],[Contract Amount FY00]:[Contract Amount FY50]])</f>
        <v>1883</v>
      </c>
      <c r="CD193" s="24"/>
    </row>
    <row r="194" spans="1:82" x14ac:dyDescent="0.25">
      <c r="A194" s="122" t="s">
        <v>1989</v>
      </c>
      <c r="B194" s="122" t="s">
        <v>533</v>
      </c>
      <c r="C194" s="122" t="s">
        <v>1682</v>
      </c>
      <c r="E194" s="26" t="str">
        <f>IFERROR(IF(VLOOKUP(Table25[[#This Row],[Contract No.]],Table3[#All],3,FALSE)="","No","Yes"),"")</f>
        <v>No</v>
      </c>
      <c r="F194" s="26" t="str">
        <f>IFERROR(VLOOKUP(Table25[[#This Row],[Contract No.]],Table3[#All],3,FALSE),"")</f>
        <v/>
      </c>
      <c r="G194" s="26" t="str">
        <f>IFERROR(IF(Table25[[#This Row],[Cooperative Purchase
(Yes/No)]]="Yes","Yes",IF(VLOOKUP(Table25[[#This Row],[Contract No.]],Table3[#All],1,FALSE)=Table25[[#This Row],[Contract No.]],"Yes","No")),"No")</f>
        <v>Yes</v>
      </c>
      <c r="H194" s="51">
        <f>IFERROR(VLOOKUP(Table25[[#This Row],[Contract No.]],Table3[#All],4,FALSE),"")</f>
        <v>43556</v>
      </c>
      <c r="I194" s="56">
        <f>IFERROR(IF(AND(MONTH(Table25[[#This Row],[Contract Start Date]])&gt;6,MONTH(Table25[[#This Row],[Contract Start Date]])&lt;=12),YEAR(Table25[[#This Row],[Contract Start Date]])+1,YEAR(Table25[[#This Row],[Contract Start Date]])),"")</f>
        <v>2019</v>
      </c>
      <c r="J194" s="55">
        <f>Table25[[#This Row],[FY Formula start]]</f>
        <v>2019</v>
      </c>
      <c r="K194" s="59" t="str">
        <f>"FY"&amp;" "&amp;Table25[[#This Row],[Year Start]]</f>
        <v>FY 2019</v>
      </c>
      <c r="L194" s="52">
        <f>IFERROR(VLOOKUP(Table25[[#This Row],[Contract No.]],Table3[#All],5,FALSE),"")</f>
        <v>45747</v>
      </c>
      <c r="M194" s="56">
        <f>IFERROR(IF(Table25[[#This Row],[Contract End Date]]="99/99/9999","No End",IF(AND(MONTH(Table25[[#This Row],[Contract End Date]])&gt;6,MONTH(Table25[[#This Row],[Contract End Date]])&lt;=12),YEAR(Table25[[#This Row],[Contract End Date]])+1,YEAR(Table25[[#This Row],[Contract End Date]]))),"")</f>
        <v>2025</v>
      </c>
      <c r="N194" s="55">
        <f>Table25[[#This Row],[FY Formula end]]</f>
        <v>2025</v>
      </c>
      <c r="O194" s="59" t="str">
        <f>IF(Table25[[#This Row],[Year End]]="No End","No End","FY"&amp;" "&amp;Table25[[#This Row],[Year End]])</f>
        <v>FY 2025</v>
      </c>
      <c r="P194" s="27"/>
      <c r="Q194" s="104">
        <f>_xlfn.IFNA(IF($B194="","",VLOOKUP($B194,'SWC Towers'!$A:$Q,$Q$2,FALSE)),"")</f>
        <v>0.2</v>
      </c>
      <c r="R194" s="106">
        <f>_xlfn.IFNA(IF($B194="","",VLOOKUP($B194,'SWC Towers'!$A:$Q,$R$2,FALSE)),"")</f>
        <v>0.2</v>
      </c>
      <c r="S194" s="106" t="str">
        <f>_xlfn.IFNA(IF($B194="","",VLOOKUP($B194,'SWC Towers'!$A:$Q,$S$2,FALSE)),"")</f>
        <v/>
      </c>
      <c r="T194" s="106" t="str">
        <f>_xlfn.IFNA(IF($B194="","",VLOOKUP($B194,'SWC Towers'!$A:$Q,$T$2,FALSE)),"")</f>
        <v/>
      </c>
      <c r="U194" s="104">
        <f>_xlfn.IFNA(IF($B194="","",VLOOKUP($B194,'SWC Towers'!$A:$Q,$U$2,FALSE)),"")</f>
        <v>0.2</v>
      </c>
      <c r="V194" s="104" t="str">
        <f>_xlfn.IFNA(IF($B194="","",VLOOKUP($B194,'SWC Towers'!$A:$Q,$V$2,FALSE)),"")</f>
        <v/>
      </c>
      <c r="W194" s="104">
        <f>_xlfn.IFNA(IF($B194="","",VLOOKUP($B194,'SWC Towers'!$A:$Q,$W$2,FALSE)),"")</f>
        <v>0.2</v>
      </c>
      <c r="X194" s="104" t="str">
        <f>_xlfn.IFNA(IF($B194="","",VLOOKUP($B194,'SWC Towers'!$A:$Q,$X$2,FALSE)),"")</f>
        <v/>
      </c>
      <c r="Y194" s="104" t="str">
        <f>_xlfn.IFNA(IF($B194="","",VLOOKUP($B194,'SWC Towers'!$A:$Q,$Y$2,FALSE)),"")</f>
        <v/>
      </c>
      <c r="Z194" s="104" t="str">
        <f>_xlfn.IFNA(IF($B194="","",VLOOKUP($B194,'SWC Towers'!$A:$Q,$Z$2,FALSE)),"")</f>
        <v/>
      </c>
      <c r="AA194" s="104">
        <f>_xlfn.IFNA(IF($B194="","",VLOOKUP($B194,'SWC Towers'!$A:$Q,$AA$2,FALSE)),"")</f>
        <v>0.2</v>
      </c>
      <c r="AB194" s="104" t="str">
        <f>_xlfn.IFNA(IF($B194="","",VLOOKUP($B194,'SWC Towers'!$A:$Q,$AB$2,FALSE)),"")</f>
        <v/>
      </c>
      <c r="AC194" s="20">
        <f>SUM(Table25[[#This Row],[IT Tower: Application]:[Other/Non-IT ]])</f>
        <v>1</v>
      </c>
      <c r="AD194" s="67"/>
      <c r="AE194" s="67"/>
      <c r="AF194" s="67"/>
      <c r="AG194" s="67"/>
      <c r="AH194" s="67"/>
      <c r="AI194" s="67"/>
      <c r="AJ194" s="67"/>
      <c r="AK194" s="67"/>
      <c r="AL194" s="67"/>
      <c r="AM194" s="67"/>
      <c r="AN194" s="67"/>
      <c r="AO194" s="67"/>
      <c r="AP194" s="67"/>
      <c r="AQ194" s="67"/>
      <c r="AR194" s="67"/>
      <c r="AS194" s="67"/>
      <c r="AT194" s="67"/>
      <c r="AU194" s="67"/>
      <c r="AV194" s="67"/>
      <c r="AW194" s="67">
        <v>1501</v>
      </c>
      <c r="AX194" s="67">
        <v>38770</v>
      </c>
      <c r="AY194" s="67">
        <v>43478</v>
      </c>
      <c r="AZ194" s="67">
        <v>9372</v>
      </c>
      <c r="BA194" s="67">
        <v>0</v>
      </c>
      <c r="BB194" s="67"/>
      <c r="BC194" s="67"/>
      <c r="BD194" s="67"/>
      <c r="BE194" s="67"/>
      <c r="BF194" s="67"/>
      <c r="BG194" s="67"/>
      <c r="BH194" s="67"/>
      <c r="BI194" s="67"/>
      <c r="BJ194" s="67"/>
      <c r="BK194" s="67"/>
      <c r="BL194" s="67"/>
      <c r="BM194" s="67"/>
      <c r="BN194" s="67"/>
      <c r="BO194" s="67"/>
      <c r="BP194" s="67"/>
      <c r="BQ194" s="67"/>
      <c r="BR194" s="67"/>
      <c r="BS194" s="67"/>
      <c r="BT194" s="67"/>
      <c r="BU194" s="67"/>
      <c r="BV194" s="67"/>
      <c r="BW194" s="67"/>
      <c r="BX194" s="67"/>
      <c r="BY194" s="67"/>
      <c r="BZ194" s="67"/>
      <c r="CA194" s="67"/>
      <c r="CB194" s="67"/>
      <c r="CC194" s="69">
        <f>SUM(Table25[[#This Row],[Contract Amount FY00]:[Contract Amount FY50]])</f>
        <v>93121</v>
      </c>
      <c r="CD194" s="24"/>
    </row>
    <row r="195" spans="1:82" x14ac:dyDescent="0.25">
      <c r="A195" s="122" t="s">
        <v>1989</v>
      </c>
      <c r="B195" s="122" t="s">
        <v>705</v>
      </c>
      <c r="C195" s="122" t="s">
        <v>404</v>
      </c>
      <c r="E195" s="26" t="str">
        <f>IFERROR(IF(VLOOKUP(Table25[[#This Row],[Contract No.]],Table3[#All],3,FALSE)="","No","Yes"),"")</f>
        <v>Yes</v>
      </c>
      <c r="F195" s="26" t="str">
        <f>IFERROR(VLOOKUP(Table25[[#This Row],[Contract No.]],Table3[#All],3,FALSE),"")</f>
        <v>NASPO</v>
      </c>
      <c r="G195" s="26" t="str">
        <f>IFERROR(IF(Table25[[#This Row],[Cooperative Purchase
(Yes/No)]]="Yes","Yes",IF(VLOOKUP(Table25[[#This Row],[Contract No.]],Table3[#All],1,FALSE)=Table25[[#This Row],[Contract No.]],"Yes","No")),"No")</f>
        <v>Yes</v>
      </c>
      <c r="H195" s="51">
        <f>IFERROR(VLOOKUP(Table25[[#This Row],[Contract No.]],Table3[#All],4,FALSE),"")</f>
        <v>43647</v>
      </c>
      <c r="I195" s="56">
        <f>IFERROR(IF(AND(MONTH(Table25[[#This Row],[Contract Start Date]])&gt;6,MONTH(Table25[[#This Row],[Contract Start Date]])&lt;=12),YEAR(Table25[[#This Row],[Contract Start Date]])+1,YEAR(Table25[[#This Row],[Contract Start Date]])),"")</f>
        <v>2020</v>
      </c>
      <c r="J195" s="55">
        <f>Table25[[#This Row],[FY Formula start]]</f>
        <v>2020</v>
      </c>
      <c r="K195" s="59" t="str">
        <f>"FY"&amp;" "&amp;Table25[[#This Row],[Year Start]]</f>
        <v>FY 2020</v>
      </c>
      <c r="L195" s="52">
        <f>IFERROR(VLOOKUP(Table25[[#This Row],[Contract No.]],Table3[#All],5,FALSE),"")</f>
        <v>47360</v>
      </c>
      <c r="M195" s="56">
        <f>IFERROR(IF(Table25[[#This Row],[Contract End Date]]="99/99/9999","No End",IF(AND(MONTH(Table25[[#This Row],[Contract End Date]])&gt;6,MONTH(Table25[[#This Row],[Contract End Date]])&lt;=12),YEAR(Table25[[#This Row],[Contract End Date]])+1,YEAR(Table25[[#This Row],[Contract End Date]]))),"")</f>
        <v>2030</v>
      </c>
      <c r="N195" s="55">
        <f>Table25[[#This Row],[FY Formula end]]</f>
        <v>2030</v>
      </c>
      <c r="O195" s="59" t="str">
        <f>IF(Table25[[#This Row],[Year End]]="No End","No End","FY"&amp;" "&amp;Table25[[#This Row],[Year End]])</f>
        <v>FY 2030</v>
      </c>
      <c r="P195" s="27"/>
      <c r="Q195" s="104">
        <f>_xlfn.IFNA(IF($B195="","",VLOOKUP($B195,'SWC Towers'!$A:$Q,$Q$2,FALSE)),"")</f>
        <v>0.2</v>
      </c>
      <c r="R195" s="106" t="str">
        <f>_xlfn.IFNA(IF($B195="","",VLOOKUP($B195,'SWC Towers'!$A:$Q,$R$2,FALSE)),"")</f>
        <v/>
      </c>
      <c r="S195" s="106" t="str">
        <f>_xlfn.IFNA(IF($B195="","",VLOOKUP($B195,'SWC Towers'!$A:$Q,$S$2,FALSE)),"")</f>
        <v/>
      </c>
      <c r="T195" s="106" t="str">
        <f>_xlfn.IFNA(IF($B195="","",VLOOKUP($B195,'SWC Towers'!$A:$Q,$T$2,FALSE)),"")</f>
        <v/>
      </c>
      <c r="U195" s="104">
        <f>_xlfn.IFNA(IF($B195="","",VLOOKUP($B195,'SWC Towers'!$A:$Q,$U$2,FALSE)),"")</f>
        <v>0.4</v>
      </c>
      <c r="V195" s="104" t="str">
        <f>_xlfn.IFNA(IF($B195="","",VLOOKUP($B195,'SWC Towers'!$A:$Q,$V$2,FALSE)),"")</f>
        <v/>
      </c>
      <c r="W195" s="104">
        <f>_xlfn.IFNA(IF($B195="","",VLOOKUP($B195,'SWC Towers'!$A:$Q,$W$2,FALSE)),"")</f>
        <v>0.4</v>
      </c>
      <c r="X195" s="104" t="str">
        <f>_xlfn.IFNA(IF($B195="","",VLOOKUP($B195,'SWC Towers'!$A:$Q,$X$2,FALSE)),"")</f>
        <v/>
      </c>
      <c r="Y195" s="104" t="str">
        <f>_xlfn.IFNA(IF($B195="","",VLOOKUP($B195,'SWC Towers'!$A:$Q,$Y$2,FALSE)),"")</f>
        <v/>
      </c>
      <c r="Z195" s="104" t="str">
        <f>_xlfn.IFNA(IF($B195="","",VLOOKUP($B195,'SWC Towers'!$A:$Q,$Z$2,FALSE)),"")</f>
        <v/>
      </c>
      <c r="AA195" s="104" t="str">
        <f>_xlfn.IFNA(IF($B195="","",VLOOKUP($B195,'SWC Towers'!$A:$Q,$AA$2,FALSE)),"")</f>
        <v/>
      </c>
      <c r="AB195" s="104" t="str">
        <f>_xlfn.IFNA(IF($B195="","",VLOOKUP($B195,'SWC Towers'!$A:$Q,$AB$2,FALSE)),"")</f>
        <v/>
      </c>
      <c r="AC195" s="20">
        <f>SUM(Table25[[#This Row],[IT Tower: Application]:[Other/Non-IT ]])</f>
        <v>1</v>
      </c>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v>11938</v>
      </c>
      <c r="BC195" s="67">
        <v>961</v>
      </c>
      <c r="BD195" s="67"/>
      <c r="BE195" s="67"/>
      <c r="BF195" s="67"/>
      <c r="BG195" s="67"/>
      <c r="BH195" s="67"/>
      <c r="BI195" s="67"/>
      <c r="BJ195" s="67"/>
      <c r="BK195" s="67"/>
      <c r="BL195" s="67"/>
      <c r="BM195" s="67"/>
      <c r="BN195" s="67"/>
      <c r="BO195" s="67"/>
      <c r="BP195" s="67"/>
      <c r="BQ195" s="67"/>
      <c r="BR195" s="67"/>
      <c r="BS195" s="67"/>
      <c r="BT195" s="67"/>
      <c r="BU195" s="67"/>
      <c r="BV195" s="67"/>
      <c r="BW195" s="67"/>
      <c r="BX195" s="67"/>
      <c r="BY195" s="67"/>
      <c r="BZ195" s="67"/>
      <c r="CA195" s="67"/>
      <c r="CB195" s="67"/>
      <c r="CC195" s="69">
        <f>SUM(Table25[[#This Row],[Contract Amount FY00]:[Contract Amount FY50]])</f>
        <v>12899</v>
      </c>
      <c r="CD195" s="24"/>
    </row>
    <row r="196" spans="1:82" x14ac:dyDescent="0.25">
      <c r="A196" s="122" t="s">
        <v>1989</v>
      </c>
      <c r="B196" s="122" t="s">
        <v>705</v>
      </c>
      <c r="C196" s="122" t="s">
        <v>1777</v>
      </c>
      <c r="E196" s="26" t="str">
        <f>IFERROR(IF(VLOOKUP(Table25[[#This Row],[Contract No.]],Table3[#All],3,FALSE)="","No","Yes"),"")</f>
        <v>Yes</v>
      </c>
      <c r="F196" s="26" t="str">
        <f>IFERROR(VLOOKUP(Table25[[#This Row],[Contract No.]],Table3[#All],3,FALSE),"")</f>
        <v>NASPO</v>
      </c>
      <c r="G196" s="26" t="str">
        <f>IFERROR(IF(Table25[[#This Row],[Cooperative Purchase
(Yes/No)]]="Yes","Yes",IF(VLOOKUP(Table25[[#This Row],[Contract No.]],Table3[#All],1,FALSE)=Table25[[#This Row],[Contract No.]],"Yes","No")),"No")</f>
        <v>Yes</v>
      </c>
      <c r="H196" s="51">
        <f>IFERROR(VLOOKUP(Table25[[#This Row],[Contract No.]],Table3[#All],4,FALSE),"")</f>
        <v>43647</v>
      </c>
      <c r="I196" s="56">
        <f>IFERROR(IF(AND(MONTH(Table25[[#This Row],[Contract Start Date]])&gt;6,MONTH(Table25[[#This Row],[Contract Start Date]])&lt;=12),YEAR(Table25[[#This Row],[Contract Start Date]])+1,YEAR(Table25[[#This Row],[Contract Start Date]])),"")</f>
        <v>2020</v>
      </c>
      <c r="J196" s="55">
        <f>Table25[[#This Row],[FY Formula start]]</f>
        <v>2020</v>
      </c>
      <c r="K196" s="59" t="str">
        <f>"FY"&amp;" "&amp;Table25[[#This Row],[Year Start]]</f>
        <v>FY 2020</v>
      </c>
      <c r="L196" s="52">
        <f>IFERROR(VLOOKUP(Table25[[#This Row],[Contract No.]],Table3[#All],5,FALSE),"")</f>
        <v>47360</v>
      </c>
      <c r="M196" s="56">
        <f>IFERROR(IF(Table25[[#This Row],[Contract End Date]]="99/99/9999","No End",IF(AND(MONTH(Table25[[#This Row],[Contract End Date]])&gt;6,MONTH(Table25[[#This Row],[Contract End Date]])&lt;=12),YEAR(Table25[[#This Row],[Contract End Date]])+1,YEAR(Table25[[#This Row],[Contract End Date]]))),"")</f>
        <v>2030</v>
      </c>
      <c r="N196" s="55">
        <f>Table25[[#This Row],[FY Formula end]]</f>
        <v>2030</v>
      </c>
      <c r="O196" s="59" t="str">
        <f>IF(Table25[[#This Row],[Year End]]="No End","No End","FY"&amp;" "&amp;Table25[[#This Row],[Year End]])</f>
        <v>FY 2030</v>
      </c>
      <c r="P196" s="27"/>
      <c r="Q196" s="104">
        <f>_xlfn.IFNA(IF($B196="","",VLOOKUP($B196,'SWC Towers'!$A:$Q,$Q$2,FALSE)),"")</f>
        <v>0.2</v>
      </c>
      <c r="R196" s="106" t="str">
        <f>_xlfn.IFNA(IF($B196="","",VLOOKUP($B196,'SWC Towers'!$A:$Q,$R$2,FALSE)),"")</f>
        <v/>
      </c>
      <c r="S196" s="106" t="str">
        <f>_xlfn.IFNA(IF($B196="","",VLOOKUP($B196,'SWC Towers'!$A:$Q,$S$2,FALSE)),"")</f>
        <v/>
      </c>
      <c r="T196" s="106" t="str">
        <f>_xlfn.IFNA(IF($B196="","",VLOOKUP($B196,'SWC Towers'!$A:$Q,$T$2,FALSE)),"")</f>
        <v/>
      </c>
      <c r="U196" s="104">
        <f>_xlfn.IFNA(IF($B196="","",VLOOKUP($B196,'SWC Towers'!$A:$Q,$U$2,FALSE)),"")</f>
        <v>0.4</v>
      </c>
      <c r="V196" s="104" t="str">
        <f>_xlfn.IFNA(IF($B196="","",VLOOKUP($B196,'SWC Towers'!$A:$Q,$V$2,FALSE)),"")</f>
        <v/>
      </c>
      <c r="W196" s="104">
        <f>_xlfn.IFNA(IF($B196="","",VLOOKUP($B196,'SWC Towers'!$A:$Q,$W$2,FALSE)),"")</f>
        <v>0.4</v>
      </c>
      <c r="X196" s="104" t="str">
        <f>_xlfn.IFNA(IF($B196="","",VLOOKUP($B196,'SWC Towers'!$A:$Q,$X$2,FALSE)),"")</f>
        <v/>
      </c>
      <c r="Y196" s="104" t="str">
        <f>_xlfn.IFNA(IF($B196="","",VLOOKUP($B196,'SWC Towers'!$A:$Q,$Y$2,FALSE)),"")</f>
        <v/>
      </c>
      <c r="Z196" s="104" t="str">
        <f>_xlfn.IFNA(IF($B196="","",VLOOKUP($B196,'SWC Towers'!$A:$Q,$Z$2,FALSE)),"")</f>
        <v/>
      </c>
      <c r="AA196" s="104" t="str">
        <f>_xlfn.IFNA(IF($B196="","",VLOOKUP($B196,'SWC Towers'!$A:$Q,$AA$2,FALSE)),"")</f>
        <v/>
      </c>
      <c r="AB196" s="104" t="str">
        <f>_xlfn.IFNA(IF($B196="","",VLOOKUP($B196,'SWC Towers'!$A:$Q,$AB$2,FALSE)),"")</f>
        <v/>
      </c>
      <c r="AC196" s="20">
        <f>SUM(Table25[[#This Row],[IT Tower: Application]:[Other/Non-IT ]])</f>
        <v>1</v>
      </c>
      <c r="AD196" s="67"/>
      <c r="AE196" s="67"/>
      <c r="AF196" s="67"/>
      <c r="AG196" s="67"/>
      <c r="AH196" s="67"/>
      <c r="AI196" s="67"/>
      <c r="AJ196" s="67"/>
      <c r="AK196" s="67"/>
      <c r="AL196" s="67"/>
      <c r="AM196" s="67"/>
      <c r="AN196" s="67"/>
      <c r="AO196" s="67"/>
      <c r="AP196" s="67"/>
      <c r="AQ196" s="67"/>
      <c r="AR196" s="67"/>
      <c r="AS196" s="67"/>
      <c r="AT196" s="67"/>
      <c r="AU196" s="67"/>
      <c r="AV196" s="67"/>
      <c r="AW196" s="67"/>
      <c r="AX196" s="67">
        <v>0</v>
      </c>
      <c r="AY196" s="67">
        <v>168319</v>
      </c>
      <c r="AZ196" s="67">
        <v>219890</v>
      </c>
      <c r="BA196" s="67">
        <v>270915</v>
      </c>
      <c r="BB196" s="67">
        <v>288403</v>
      </c>
      <c r="BC196" s="67">
        <v>296564</v>
      </c>
      <c r="BD196" s="67"/>
      <c r="BE196" s="67"/>
      <c r="BF196" s="67"/>
      <c r="BG196" s="67"/>
      <c r="BH196" s="67"/>
      <c r="BI196" s="67"/>
      <c r="BJ196" s="67"/>
      <c r="BK196" s="67"/>
      <c r="BL196" s="67"/>
      <c r="BM196" s="67"/>
      <c r="BN196" s="67"/>
      <c r="BO196" s="67"/>
      <c r="BP196" s="67"/>
      <c r="BQ196" s="67"/>
      <c r="BR196" s="67"/>
      <c r="BS196" s="67"/>
      <c r="BT196" s="67"/>
      <c r="BU196" s="67"/>
      <c r="BV196" s="67"/>
      <c r="BW196" s="67"/>
      <c r="BX196" s="67"/>
      <c r="BY196" s="67"/>
      <c r="BZ196" s="67"/>
      <c r="CA196" s="67"/>
      <c r="CB196" s="67"/>
      <c r="CC196" s="69">
        <f>SUM(Table25[[#This Row],[Contract Amount FY00]:[Contract Amount FY50]])</f>
        <v>1244091</v>
      </c>
      <c r="CD196" s="24"/>
    </row>
    <row r="197" spans="1:82" x14ac:dyDescent="0.25">
      <c r="A197" s="122" t="s">
        <v>1989</v>
      </c>
      <c r="B197" s="122" t="s">
        <v>278</v>
      </c>
      <c r="C197" s="122" t="s">
        <v>3188</v>
      </c>
      <c r="E197" s="26" t="str">
        <f>IFERROR(IF(VLOOKUP(Table25[[#This Row],[Contract No.]],Table3[#All],3,FALSE)="","No","Yes"),"")</f>
        <v>Yes</v>
      </c>
      <c r="F197" s="26" t="str">
        <f>IFERROR(VLOOKUP(Table25[[#This Row],[Contract No.]],Table3[#All],3,FALSE),"")</f>
        <v>NASPO</v>
      </c>
      <c r="G197" s="26" t="str">
        <f>IFERROR(IF(Table25[[#This Row],[Cooperative Purchase
(Yes/No)]]="Yes","Yes",IF(VLOOKUP(Table25[[#This Row],[Contract No.]],Table3[#All],1,FALSE)=Table25[[#This Row],[Contract No.]],"Yes","No")),"No")</f>
        <v>Yes</v>
      </c>
      <c r="H197" s="51">
        <f>IFERROR(VLOOKUP(Table25[[#This Row],[Contract No.]],Table3[#All],4,FALSE),"")</f>
        <v>42917</v>
      </c>
      <c r="I197" s="56">
        <f>IFERROR(IF(AND(MONTH(Table25[[#This Row],[Contract Start Date]])&gt;6,MONTH(Table25[[#This Row],[Contract Start Date]])&lt;=12),YEAR(Table25[[#This Row],[Contract Start Date]])+1,YEAR(Table25[[#This Row],[Contract Start Date]])),"")</f>
        <v>2018</v>
      </c>
      <c r="J197" s="55">
        <f>Table25[[#This Row],[FY Formula start]]</f>
        <v>2018</v>
      </c>
      <c r="K197" s="59" t="str">
        <f>"FY"&amp;" "&amp;Table25[[#This Row],[Year Start]]</f>
        <v>FY 2018</v>
      </c>
      <c r="L197" s="52">
        <f>IFERROR(VLOOKUP(Table25[[#This Row],[Contract No.]],Table3[#All],5,FALSE),"")</f>
        <v>46280</v>
      </c>
      <c r="M197" s="56">
        <f>IFERROR(IF(Table25[[#This Row],[Contract End Date]]="99/99/9999","No End",IF(AND(MONTH(Table25[[#This Row],[Contract End Date]])&gt;6,MONTH(Table25[[#This Row],[Contract End Date]])&lt;=12),YEAR(Table25[[#This Row],[Contract End Date]])+1,YEAR(Table25[[#This Row],[Contract End Date]]))),"")</f>
        <v>2027</v>
      </c>
      <c r="N197" s="55">
        <f>Table25[[#This Row],[FY Formula end]]</f>
        <v>2027</v>
      </c>
      <c r="O197" s="59" t="str">
        <f>IF(Table25[[#This Row],[Year End]]="No End","No End","FY"&amp;" "&amp;Table25[[#This Row],[Year End]])</f>
        <v>FY 2027</v>
      </c>
      <c r="P197" s="27"/>
      <c r="Q197" s="104">
        <f>_xlfn.IFNA(IF($B197="","",VLOOKUP($B197,'SWC Towers'!$A:$Q,$Q$2,FALSE)),"")</f>
        <v>0.4</v>
      </c>
      <c r="R197" s="106" t="str">
        <f>_xlfn.IFNA(IF($B197="","",VLOOKUP($B197,'SWC Towers'!$A:$Q,$R$2,FALSE)),"")</f>
        <v/>
      </c>
      <c r="S197" s="106" t="str">
        <f>_xlfn.IFNA(IF($B197="","",VLOOKUP($B197,'SWC Towers'!$A:$Q,$S$2,FALSE)),"")</f>
        <v/>
      </c>
      <c r="T197" s="106">
        <f>_xlfn.IFNA(IF($B197="","",VLOOKUP($B197,'SWC Towers'!$A:$Q,$T$2,FALSE)),"")</f>
        <v>0.05</v>
      </c>
      <c r="U197" s="104" t="str">
        <f>_xlfn.IFNA(IF($B197="","",VLOOKUP($B197,'SWC Towers'!$A:$Q,$U$2,FALSE)),"")</f>
        <v/>
      </c>
      <c r="V197" s="104" t="str">
        <f>_xlfn.IFNA(IF($B197="","",VLOOKUP($B197,'SWC Towers'!$A:$Q,$V$2,FALSE)),"")</f>
        <v/>
      </c>
      <c r="W197" s="104">
        <f>_xlfn.IFNA(IF($B197="","",VLOOKUP($B197,'SWC Towers'!$A:$Q,$W$2,FALSE)),"")</f>
        <v>0.1</v>
      </c>
      <c r="X197" s="104" t="str">
        <f>_xlfn.IFNA(IF($B197="","",VLOOKUP($B197,'SWC Towers'!$A:$Q,$X$2,FALSE)),"")</f>
        <v/>
      </c>
      <c r="Y197" s="104">
        <f>_xlfn.IFNA(IF($B197="","",VLOOKUP($B197,'SWC Towers'!$A:$Q,$Y$2,FALSE)),"")</f>
        <v>0.05</v>
      </c>
      <c r="Z197" s="104" t="str">
        <f>_xlfn.IFNA(IF($B197="","",VLOOKUP($B197,'SWC Towers'!$A:$Q,$Z$2,FALSE)),"")</f>
        <v/>
      </c>
      <c r="AA197" s="104">
        <f>_xlfn.IFNA(IF($B197="","",VLOOKUP($B197,'SWC Towers'!$A:$Q,$AA$2,FALSE)),"")</f>
        <v>0.4</v>
      </c>
      <c r="AB197" s="104" t="str">
        <f>_xlfn.IFNA(IF($B197="","",VLOOKUP($B197,'SWC Towers'!$A:$Q,$AB$2,FALSE)),"")</f>
        <v/>
      </c>
      <c r="AC197" s="20">
        <f>SUM(Table25[[#This Row],[IT Tower: Application]:[Other/Non-IT ]])</f>
        <v>1</v>
      </c>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v>0</v>
      </c>
      <c r="AZ197" s="67">
        <v>311654</v>
      </c>
      <c r="BA197" s="67">
        <v>678075</v>
      </c>
      <c r="BB197" s="67">
        <v>1213576</v>
      </c>
      <c r="BC197" s="67">
        <v>5932768</v>
      </c>
      <c r="BD197" s="67"/>
      <c r="BE197" s="67"/>
      <c r="BF197" s="67"/>
      <c r="BG197" s="67"/>
      <c r="BH197" s="67"/>
      <c r="BI197" s="67"/>
      <c r="BJ197" s="67"/>
      <c r="BK197" s="67"/>
      <c r="BL197" s="67"/>
      <c r="BM197" s="67"/>
      <c r="BN197" s="67"/>
      <c r="BO197" s="67"/>
      <c r="BP197" s="67"/>
      <c r="BQ197" s="67"/>
      <c r="BR197" s="67"/>
      <c r="BS197" s="67"/>
      <c r="BT197" s="67"/>
      <c r="BU197" s="67"/>
      <c r="BV197" s="67"/>
      <c r="BW197" s="67"/>
      <c r="BX197" s="67"/>
      <c r="BY197" s="67"/>
      <c r="BZ197" s="67"/>
      <c r="CA197" s="67"/>
      <c r="CB197" s="67"/>
      <c r="CC197" s="69">
        <f>SUM(Table25[[#This Row],[Contract Amount FY00]:[Contract Amount FY50]])</f>
        <v>8136073</v>
      </c>
      <c r="CD197" s="24"/>
    </row>
    <row r="198" spans="1:82" x14ac:dyDescent="0.25">
      <c r="A198" s="122" t="s">
        <v>1989</v>
      </c>
      <c r="B198" s="122" t="s">
        <v>278</v>
      </c>
      <c r="C198" s="122" t="s">
        <v>697</v>
      </c>
      <c r="E198" s="26" t="str">
        <f>IFERROR(IF(VLOOKUP(Table25[[#This Row],[Contract No.]],Table3[#All],3,FALSE)="","No","Yes"),"")</f>
        <v>Yes</v>
      </c>
      <c r="F198" s="26" t="str">
        <f>IFERROR(VLOOKUP(Table25[[#This Row],[Contract No.]],Table3[#All],3,FALSE),"")</f>
        <v>NASPO</v>
      </c>
      <c r="G198" s="26" t="str">
        <f>IFERROR(IF(Table25[[#This Row],[Cooperative Purchase
(Yes/No)]]="Yes","Yes",IF(VLOOKUP(Table25[[#This Row],[Contract No.]],Table3[#All],1,FALSE)=Table25[[#This Row],[Contract No.]],"Yes","No")),"No")</f>
        <v>Yes</v>
      </c>
      <c r="H198" s="51">
        <f>IFERROR(VLOOKUP(Table25[[#This Row],[Contract No.]],Table3[#All],4,FALSE),"")</f>
        <v>42917</v>
      </c>
      <c r="I198" s="56">
        <f>IFERROR(IF(AND(MONTH(Table25[[#This Row],[Contract Start Date]])&gt;6,MONTH(Table25[[#This Row],[Contract Start Date]])&lt;=12),YEAR(Table25[[#This Row],[Contract Start Date]])+1,YEAR(Table25[[#This Row],[Contract Start Date]])),"")</f>
        <v>2018</v>
      </c>
      <c r="J198" s="55">
        <f>Table25[[#This Row],[FY Formula start]]</f>
        <v>2018</v>
      </c>
      <c r="K198" s="59" t="str">
        <f>"FY"&amp;" "&amp;Table25[[#This Row],[Year Start]]</f>
        <v>FY 2018</v>
      </c>
      <c r="L198" s="52">
        <f>IFERROR(VLOOKUP(Table25[[#This Row],[Contract No.]],Table3[#All],5,FALSE),"")</f>
        <v>46280</v>
      </c>
      <c r="M198" s="56">
        <f>IFERROR(IF(Table25[[#This Row],[Contract End Date]]="99/99/9999","No End",IF(AND(MONTH(Table25[[#This Row],[Contract End Date]])&gt;6,MONTH(Table25[[#This Row],[Contract End Date]])&lt;=12),YEAR(Table25[[#This Row],[Contract End Date]])+1,YEAR(Table25[[#This Row],[Contract End Date]]))),"")</f>
        <v>2027</v>
      </c>
      <c r="N198" s="55">
        <f>Table25[[#This Row],[FY Formula end]]</f>
        <v>2027</v>
      </c>
      <c r="O198" s="59" t="str">
        <f>IF(Table25[[#This Row],[Year End]]="No End","No End","FY"&amp;" "&amp;Table25[[#This Row],[Year End]])</f>
        <v>FY 2027</v>
      </c>
      <c r="P198" s="27"/>
      <c r="Q198" s="104">
        <f>_xlfn.IFNA(IF($B198="","",VLOOKUP($B198,'SWC Towers'!$A:$Q,$Q$2,FALSE)),"")</f>
        <v>0.4</v>
      </c>
      <c r="R198" s="106" t="str">
        <f>_xlfn.IFNA(IF($B198="","",VLOOKUP($B198,'SWC Towers'!$A:$Q,$R$2,FALSE)),"")</f>
        <v/>
      </c>
      <c r="S198" s="106" t="str">
        <f>_xlfn.IFNA(IF($B198="","",VLOOKUP($B198,'SWC Towers'!$A:$Q,$S$2,FALSE)),"")</f>
        <v/>
      </c>
      <c r="T198" s="106">
        <f>_xlfn.IFNA(IF($B198="","",VLOOKUP($B198,'SWC Towers'!$A:$Q,$T$2,FALSE)),"")</f>
        <v>0.05</v>
      </c>
      <c r="U198" s="104" t="str">
        <f>_xlfn.IFNA(IF($B198="","",VLOOKUP($B198,'SWC Towers'!$A:$Q,$U$2,FALSE)),"")</f>
        <v/>
      </c>
      <c r="V198" s="104" t="str">
        <f>_xlfn.IFNA(IF($B198="","",VLOOKUP($B198,'SWC Towers'!$A:$Q,$V$2,FALSE)),"")</f>
        <v/>
      </c>
      <c r="W198" s="104">
        <f>_xlfn.IFNA(IF($B198="","",VLOOKUP($B198,'SWC Towers'!$A:$Q,$W$2,FALSE)),"")</f>
        <v>0.1</v>
      </c>
      <c r="X198" s="104" t="str">
        <f>_xlfn.IFNA(IF($B198="","",VLOOKUP($B198,'SWC Towers'!$A:$Q,$X$2,FALSE)),"")</f>
        <v/>
      </c>
      <c r="Y198" s="104">
        <f>_xlfn.IFNA(IF($B198="","",VLOOKUP($B198,'SWC Towers'!$A:$Q,$Y$2,FALSE)),"")</f>
        <v>0.05</v>
      </c>
      <c r="Z198" s="104" t="str">
        <f>_xlfn.IFNA(IF($B198="","",VLOOKUP($B198,'SWC Towers'!$A:$Q,$Z$2,FALSE)),"")</f>
        <v/>
      </c>
      <c r="AA198" s="104">
        <f>_xlfn.IFNA(IF($B198="","",VLOOKUP($B198,'SWC Towers'!$A:$Q,$AA$2,FALSE)),"")</f>
        <v>0.4</v>
      </c>
      <c r="AB198" s="104" t="str">
        <f>_xlfn.IFNA(IF($B198="","",VLOOKUP($B198,'SWC Towers'!$A:$Q,$AB$2,FALSE)),"")</f>
        <v/>
      </c>
      <c r="AC198" s="20">
        <f>SUM(Table25[[#This Row],[IT Tower: Application]:[Other/Non-IT ]])</f>
        <v>1</v>
      </c>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v>0</v>
      </c>
      <c r="BC198" s="67">
        <v>110000</v>
      </c>
      <c r="BD198" s="67"/>
      <c r="BE198" s="67"/>
      <c r="BF198" s="67"/>
      <c r="BG198" s="67"/>
      <c r="BH198" s="67"/>
      <c r="BI198" s="67"/>
      <c r="BJ198" s="67"/>
      <c r="BK198" s="67"/>
      <c r="BL198" s="67"/>
      <c r="BM198" s="67"/>
      <c r="BN198" s="67"/>
      <c r="BO198" s="67"/>
      <c r="BP198" s="67"/>
      <c r="BQ198" s="67"/>
      <c r="BR198" s="67"/>
      <c r="BS198" s="67"/>
      <c r="BT198" s="67"/>
      <c r="BU198" s="67"/>
      <c r="BV198" s="67"/>
      <c r="BW198" s="67"/>
      <c r="BX198" s="67"/>
      <c r="BY198" s="67"/>
      <c r="BZ198" s="67"/>
      <c r="CA198" s="67"/>
      <c r="CB198" s="67"/>
      <c r="CC198" s="69">
        <f>SUM(Table25[[#This Row],[Contract Amount FY00]:[Contract Amount FY50]])</f>
        <v>110000</v>
      </c>
      <c r="CD198" s="24"/>
    </row>
    <row r="199" spans="1:82" x14ac:dyDescent="0.25">
      <c r="A199" s="122" t="s">
        <v>1989</v>
      </c>
      <c r="B199" s="122" t="s">
        <v>278</v>
      </c>
      <c r="C199" s="122" t="s">
        <v>441</v>
      </c>
      <c r="E199" s="26" t="str">
        <f>IFERROR(IF(VLOOKUP(Table25[[#This Row],[Contract No.]],Table3[#All],3,FALSE)="","No","Yes"),"")</f>
        <v>Yes</v>
      </c>
      <c r="F199" s="26" t="str">
        <f>IFERROR(VLOOKUP(Table25[[#This Row],[Contract No.]],Table3[#All],3,FALSE),"")</f>
        <v>NASPO</v>
      </c>
      <c r="G199" s="26" t="str">
        <f>IFERROR(IF(Table25[[#This Row],[Cooperative Purchase
(Yes/No)]]="Yes","Yes",IF(VLOOKUP(Table25[[#This Row],[Contract No.]],Table3[#All],1,FALSE)=Table25[[#This Row],[Contract No.]],"Yes","No")),"No")</f>
        <v>Yes</v>
      </c>
      <c r="H199" s="51">
        <f>IFERROR(VLOOKUP(Table25[[#This Row],[Contract No.]],Table3[#All],4,FALSE),"")</f>
        <v>42917</v>
      </c>
      <c r="I199" s="56">
        <f>IFERROR(IF(AND(MONTH(Table25[[#This Row],[Contract Start Date]])&gt;6,MONTH(Table25[[#This Row],[Contract Start Date]])&lt;=12),YEAR(Table25[[#This Row],[Contract Start Date]])+1,YEAR(Table25[[#This Row],[Contract Start Date]])),"")</f>
        <v>2018</v>
      </c>
      <c r="J199" s="55">
        <f>Table25[[#This Row],[FY Formula start]]</f>
        <v>2018</v>
      </c>
      <c r="K199" s="59" t="str">
        <f>"FY"&amp;" "&amp;Table25[[#This Row],[Year Start]]</f>
        <v>FY 2018</v>
      </c>
      <c r="L199" s="52">
        <f>IFERROR(VLOOKUP(Table25[[#This Row],[Contract No.]],Table3[#All],5,FALSE),"")</f>
        <v>46280</v>
      </c>
      <c r="M199" s="56">
        <f>IFERROR(IF(Table25[[#This Row],[Contract End Date]]="99/99/9999","No End",IF(AND(MONTH(Table25[[#This Row],[Contract End Date]])&gt;6,MONTH(Table25[[#This Row],[Contract End Date]])&lt;=12),YEAR(Table25[[#This Row],[Contract End Date]])+1,YEAR(Table25[[#This Row],[Contract End Date]]))),"")</f>
        <v>2027</v>
      </c>
      <c r="N199" s="55">
        <f>Table25[[#This Row],[FY Formula end]]</f>
        <v>2027</v>
      </c>
      <c r="O199" s="59" t="str">
        <f>IF(Table25[[#This Row],[Year End]]="No End","No End","FY"&amp;" "&amp;Table25[[#This Row],[Year End]])</f>
        <v>FY 2027</v>
      </c>
      <c r="P199" s="27"/>
      <c r="Q199" s="104">
        <f>_xlfn.IFNA(IF($B199="","",VLOOKUP($B199,'SWC Towers'!$A:$Q,$Q$2,FALSE)),"")</f>
        <v>0.4</v>
      </c>
      <c r="R199" s="106" t="str">
        <f>_xlfn.IFNA(IF($B199="","",VLOOKUP($B199,'SWC Towers'!$A:$Q,$R$2,FALSE)),"")</f>
        <v/>
      </c>
      <c r="S199" s="106" t="str">
        <f>_xlfn.IFNA(IF($B199="","",VLOOKUP($B199,'SWC Towers'!$A:$Q,$S$2,FALSE)),"")</f>
        <v/>
      </c>
      <c r="T199" s="106">
        <f>_xlfn.IFNA(IF($B199="","",VLOOKUP($B199,'SWC Towers'!$A:$Q,$T$2,FALSE)),"")</f>
        <v>0.05</v>
      </c>
      <c r="U199" s="104" t="str">
        <f>_xlfn.IFNA(IF($B199="","",VLOOKUP($B199,'SWC Towers'!$A:$Q,$U$2,FALSE)),"")</f>
        <v/>
      </c>
      <c r="V199" s="104" t="str">
        <f>_xlfn.IFNA(IF($B199="","",VLOOKUP($B199,'SWC Towers'!$A:$Q,$V$2,FALSE)),"")</f>
        <v/>
      </c>
      <c r="W199" s="104">
        <f>_xlfn.IFNA(IF($B199="","",VLOOKUP($B199,'SWC Towers'!$A:$Q,$W$2,FALSE)),"")</f>
        <v>0.1</v>
      </c>
      <c r="X199" s="104" t="str">
        <f>_xlfn.IFNA(IF($B199="","",VLOOKUP($B199,'SWC Towers'!$A:$Q,$X$2,FALSE)),"")</f>
        <v/>
      </c>
      <c r="Y199" s="104">
        <f>_xlfn.IFNA(IF($B199="","",VLOOKUP($B199,'SWC Towers'!$A:$Q,$Y$2,FALSE)),"")</f>
        <v>0.05</v>
      </c>
      <c r="Z199" s="104" t="str">
        <f>_xlfn.IFNA(IF($B199="","",VLOOKUP($B199,'SWC Towers'!$A:$Q,$Z$2,FALSE)),"")</f>
        <v/>
      </c>
      <c r="AA199" s="104">
        <f>_xlfn.IFNA(IF($B199="","",VLOOKUP($B199,'SWC Towers'!$A:$Q,$AA$2,FALSE)),"")</f>
        <v>0.4</v>
      </c>
      <c r="AB199" s="104" t="str">
        <f>_xlfn.IFNA(IF($B199="","",VLOOKUP($B199,'SWC Towers'!$A:$Q,$AB$2,FALSE)),"")</f>
        <v/>
      </c>
      <c r="AC199" s="20">
        <f>SUM(Table25[[#This Row],[IT Tower: Application]:[Other/Non-IT ]])</f>
        <v>1</v>
      </c>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v>0</v>
      </c>
      <c r="BB199" s="67">
        <v>6430</v>
      </c>
      <c r="BC199" s="67">
        <v>25677</v>
      </c>
      <c r="BD199" s="67"/>
      <c r="BE199" s="67"/>
      <c r="BF199" s="67"/>
      <c r="BG199" s="67"/>
      <c r="BH199" s="67"/>
      <c r="BI199" s="67"/>
      <c r="BJ199" s="67"/>
      <c r="BK199" s="67"/>
      <c r="BL199" s="67"/>
      <c r="BM199" s="67"/>
      <c r="BN199" s="67"/>
      <c r="BO199" s="67"/>
      <c r="BP199" s="67"/>
      <c r="BQ199" s="67"/>
      <c r="BR199" s="67"/>
      <c r="BS199" s="67"/>
      <c r="BT199" s="67"/>
      <c r="BU199" s="67"/>
      <c r="BV199" s="67"/>
      <c r="BW199" s="67"/>
      <c r="BX199" s="67"/>
      <c r="BY199" s="67"/>
      <c r="BZ199" s="67"/>
      <c r="CA199" s="67"/>
      <c r="CB199" s="67"/>
      <c r="CC199" s="69">
        <f>SUM(Table25[[#This Row],[Contract Amount FY00]:[Contract Amount FY50]])</f>
        <v>32107</v>
      </c>
      <c r="CD199" s="24"/>
    </row>
    <row r="200" spans="1:82" x14ac:dyDescent="0.25">
      <c r="A200" s="122" t="s">
        <v>1989</v>
      </c>
      <c r="B200" s="122" t="s">
        <v>278</v>
      </c>
      <c r="C200" s="122" t="s">
        <v>279</v>
      </c>
      <c r="E200" s="26" t="str">
        <f>IFERROR(IF(VLOOKUP(Table25[[#This Row],[Contract No.]],Table3[#All],3,FALSE)="","No","Yes"),"")</f>
        <v>Yes</v>
      </c>
      <c r="F200" s="26" t="str">
        <f>IFERROR(VLOOKUP(Table25[[#This Row],[Contract No.]],Table3[#All],3,FALSE),"")</f>
        <v>NASPO</v>
      </c>
      <c r="G200" s="26" t="str">
        <f>IFERROR(IF(Table25[[#This Row],[Cooperative Purchase
(Yes/No)]]="Yes","Yes",IF(VLOOKUP(Table25[[#This Row],[Contract No.]],Table3[#All],1,FALSE)=Table25[[#This Row],[Contract No.]],"Yes","No")),"No")</f>
        <v>Yes</v>
      </c>
      <c r="H200" s="51">
        <f>IFERROR(VLOOKUP(Table25[[#This Row],[Contract No.]],Table3[#All],4,FALSE),"")</f>
        <v>42917</v>
      </c>
      <c r="I200" s="56">
        <f>IFERROR(IF(AND(MONTH(Table25[[#This Row],[Contract Start Date]])&gt;6,MONTH(Table25[[#This Row],[Contract Start Date]])&lt;=12),YEAR(Table25[[#This Row],[Contract Start Date]])+1,YEAR(Table25[[#This Row],[Contract Start Date]])),"")</f>
        <v>2018</v>
      </c>
      <c r="J200" s="55">
        <f>Table25[[#This Row],[FY Formula start]]</f>
        <v>2018</v>
      </c>
      <c r="K200" s="59" t="str">
        <f>"FY"&amp;" "&amp;Table25[[#This Row],[Year Start]]</f>
        <v>FY 2018</v>
      </c>
      <c r="L200" s="52">
        <f>IFERROR(VLOOKUP(Table25[[#This Row],[Contract No.]],Table3[#All],5,FALSE),"")</f>
        <v>46280</v>
      </c>
      <c r="M200" s="56">
        <f>IFERROR(IF(Table25[[#This Row],[Contract End Date]]="99/99/9999","No End",IF(AND(MONTH(Table25[[#This Row],[Contract End Date]])&gt;6,MONTH(Table25[[#This Row],[Contract End Date]])&lt;=12),YEAR(Table25[[#This Row],[Contract End Date]])+1,YEAR(Table25[[#This Row],[Contract End Date]]))),"")</f>
        <v>2027</v>
      </c>
      <c r="N200" s="55">
        <f>Table25[[#This Row],[FY Formula end]]</f>
        <v>2027</v>
      </c>
      <c r="O200" s="59" t="str">
        <f>IF(Table25[[#This Row],[Year End]]="No End","No End","FY"&amp;" "&amp;Table25[[#This Row],[Year End]])</f>
        <v>FY 2027</v>
      </c>
      <c r="P200" s="27"/>
      <c r="Q200" s="104">
        <f>_xlfn.IFNA(IF($B200="","",VLOOKUP($B200,'SWC Towers'!$A:$Q,$Q$2,FALSE)),"")</f>
        <v>0.4</v>
      </c>
      <c r="R200" s="106" t="str">
        <f>_xlfn.IFNA(IF($B200="","",VLOOKUP($B200,'SWC Towers'!$A:$Q,$R$2,FALSE)),"")</f>
        <v/>
      </c>
      <c r="S200" s="106" t="str">
        <f>_xlfn.IFNA(IF($B200="","",VLOOKUP($B200,'SWC Towers'!$A:$Q,$S$2,FALSE)),"")</f>
        <v/>
      </c>
      <c r="T200" s="106">
        <f>_xlfn.IFNA(IF($B200="","",VLOOKUP($B200,'SWC Towers'!$A:$Q,$T$2,FALSE)),"")</f>
        <v>0.05</v>
      </c>
      <c r="U200" s="104" t="str">
        <f>_xlfn.IFNA(IF($B200="","",VLOOKUP($B200,'SWC Towers'!$A:$Q,$U$2,FALSE)),"")</f>
        <v/>
      </c>
      <c r="V200" s="104" t="str">
        <f>_xlfn.IFNA(IF($B200="","",VLOOKUP($B200,'SWC Towers'!$A:$Q,$V$2,FALSE)),"")</f>
        <v/>
      </c>
      <c r="W200" s="104">
        <f>_xlfn.IFNA(IF($B200="","",VLOOKUP($B200,'SWC Towers'!$A:$Q,$W$2,FALSE)),"")</f>
        <v>0.1</v>
      </c>
      <c r="X200" s="104" t="str">
        <f>_xlfn.IFNA(IF($B200="","",VLOOKUP($B200,'SWC Towers'!$A:$Q,$X$2,FALSE)),"")</f>
        <v/>
      </c>
      <c r="Y200" s="104">
        <f>_xlfn.IFNA(IF($B200="","",VLOOKUP($B200,'SWC Towers'!$A:$Q,$Y$2,FALSE)),"")</f>
        <v>0.05</v>
      </c>
      <c r="Z200" s="104" t="str">
        <f>_xlfn.IFNA(IF($B200="","",VLOOKUP($B200,'SWC Towers'!$A:$Q,$Z$2,FALSE)),"")</f>
        <v/>
      </c>
      <c r="AA200" s="104">
        <f>_xlfn.IFNA(IF($B200="","",VLOOKUP($B200,'SWC Towers'!$A:$Q,$AA$2,FALSE)),"")</f>
        <v>0.4</v>
      </c>
      <c r="AB200" s="104" t="str">
        <f>_xlfn.IFNA(IF($B200="","",VLOOKUP($B200,'SWC Towers'!$A:$Q,$AB$2,FALSE)),"")</f>
        <v/>
      </c>
      <c r="AC200" s="20">
        <f>SUM(Table25[[#This Row],[IT Tower: Application]:[Other/Non-IT ]])</f>
        <v>1</v>
      </c>
      <c r="AD200" s="67"/>
      <c r="AE200" s="67"/>
      <c r="AF200" s="67"/>
      <c r="AG200" s="67"/>
      <c r="AH200" s="67"/>
      <c r="AI200" s="67"/>
      <c r="AJ200" s="67"/>
      <c r="AK200" s="67"/>
      <c r="AL200" s="67"/>
      <c r="AM200" s="67"/>
      <c r="AN200" s="67"/>
      <c r="AO200" s="67"/>
      <c r="AP200" s="67"/>
      <c r="AQ200" s="67"/>
      <c r="AR200" s="67"/>
      <c r="AS200" s="67"/>
      <c r="AT200" s="67"/>
      <c r="AU200" s="67"/>
      <c r="AV200" s="67"/>
      <c r="AW200" s="67">
        <v>0</v>
      </c>
      <c r="AX200" s="67">
        <v>1221</v>
      </c>
      <c r="AY200" s="67">
        <v>50103</v>
      </c>
      <c r="AZ200" s="67">
        <v>103192</v>
      </c>
      <c r="BA200" s="67">
        <v>1116040</v>
      </c>
      <c r="BB200" s="67">
        <v>1052208</v>
      </c>
      <c r="BC200" s="67">
        <v>919337</v>
      </c>
      <c r="BD200" s="67"/>
      <c r="BE200" s="67"/>
      <c r="BF200" s="67"/>
      <c r="BG200" s="67"/>
      <c r="BH200" s="67"/>
      <c r="BI200" s="67"/>
      <c r="BJ200" s="67"/>
      <c r="BK200" s="67"/>
      <c r="BL200" s="67"/>
      <c r="BM200" s="67"/>
      <c r="BN200" s="67"/>
      <c r="BO200" s="67"/>
      <c r="BP200" s="67"/>
      <c r="BQ200" s="67"/>
      <c r="BR200" s="67"/>
      <c r="BS200" s="67"/>
      <c r="BT200" s="67"/>
      <c r="BU200" s="67"/>
      <c r="BV200" s="67"/>
      <c r="BW200" s="67"/>
      <c r="BX200" s="67"/>
      <c r="BY200" s="67"/>
      <c r="BZ200" s="67"/>
      <c r="CA200" s="67"/>
      <c r="CB200" s="67"/>
      <c r="CC200" s="69">
        <f>SUM(Table25[[#This Row],[Contract Amount FY00]:[Contract Amount FY50]])</f>
        <v>3242101</v>
      </c>
      <c r="CD200" s="24"/>
    </row>
    <row r="201" spans="1:82" x14ac:dyDescent="0.25">
      <c r="A201" s="122" t="s">
        <v>1989</v>
      </c>
      <c r="B201" s="122" t="s">
        <v>278</v>
      </c>
      <c r="C201" s="122" t="s">
        <v>2330</v>
      </c>
      <c r="E201" s="26" t="str">
        <f>IFERROR(IF(VLOOKUP(Table25[[#This Row],[Contract No.]],Table3[#All],3,FALSE)="","No","Yes"),"")</f>
        <v>Yes</v>
      </c>
      <c r="F201" s="26" t="str">
        <f>IFERROR(VLOOKUP(Table25[[#This Row],[Contract No.]],Table3[#All],3,FALSE),"")</f>
        <v>NASPO</v>
      </c>
      <c r="G201" s="26" t="str">
        <f>IFERROR(IF(Table25[[#This Row],[Cooperative Purchase
(Yes/No)]]="Yes","Yes",IF(VLOOKUP(Table25[[#This Row],[Contract No.]],Table3[#All],1,FALSE)=Table25[[#This Row],[Contract No.]],"Yes","No")),"No")</f>
        <v>Yes</v>
      </c>
      <c r="H201" s="51">
        <f>IFERROR(VLOOKUP(Table25[[#This Row],[Contract No.]],Table3[#All],4,FALSE),"")</f>
        <v>42917</v>
      </c>
      <c r="I201" s="56">
        <f>IFERROR(IF(AND(MONTH(Table25[[#This Row],[Contract Start Date]])&gt;6,MONTH(Table25[[#This Row],[Contract Start Date]])&lt;=12),YEAR(Table25[[#This Row],[Contract Start Date]])+1,YEAR(Table25[[#This Row],[Contract Start Date]])),"")</f>
        <v>2018</v>
      </c>
      <c r="J201" s="55">
        <f>Table25[[#This Row],[FY Formula start]]</f>
        <v>2018</v>
      </c>
      <c r="K201" s="59" t="str">
        <f>"FY"&amp;" "&amp;Table25[[#This Row],[Year Start]]</f>
        <v>FY 2018</v>
      </c>
      <c r="L201" s="52">
        <f>IFERROR(VLOOKUP(Table25[[#This Row],[Contract No.]],Table3[#All],5,FALSE),"")</f>
        <v>46280</v>
      </c>
      <c r="M201" s="56">
        <f>IFERROR(IF(Table25[[#This Row],[Contract End Date]]="99/99/9999","No End",IF(AND(MONTH(Table25[[#This Row],[Contract End Date]])&gt;6,MONTH(Table25[[#This Row],[Contract End Date]])&lt;=12),YEAR(Table25[[#This Row],[Contract End Date]])+1,YEAR(Table25[[#This Row],[Contract End Date]]))),"")</f>
        <v>2027</v>
      </c>
      <c r="N201" s="55">
        <f>Table25[[#This Row],[FY Formula end]]</f>
        <v>2027</v>
      </c>
      <c r="O201" s="59" t="str">
        <f>IF(Table25[[#This Row],[Year End]]="No End","No End","FY"&amp;" "&amp;Table25[[#This Row],[Year End]])</f>
        <v>FY 2027</v>
      </c>
      <c r="P201" s="27"/>
      <c r="Q201" s="104">
        <f>_xlfn.IFNA(IF($B201="","",VLOOKUP($B201,'SWC Towers'!$A:$Q,$Q$2,FALSE)),"")</f>
        <v>0.4</v>
      </c>
      <c r="R201" s="106" t="str">
        <f>_xlfn.IFNA(IF($B201="","",VLOOKUP($B201,'SWC Towers'!$A:$Q,$R$2,FALSE)),"")</f>
        <v/>
      </c>
      <c r="S201" s="106" t="str">
        <f>_xlfn.IFNA(IF($B201="","",VLOOKUP($B201,'SWC Towers'!$A:$Q,$S$2,FALSE)),"")</f>
        <v/>
      </c>
      <c r="T201" s="106">
        <f>_xlfn.IFNA(IF($B201="","",VLOOKUP($B201,'SWC Towers'!$A:$Q,$T$2,FALSE)),"")</f>
        <v>0.05</v>
      </c>
      <c r="U201" s="104" t="str">
        <f>_xlfn.IFNA(IF($B201="","",VLOOKUP($B201,'SWC Towers'!$A:$Q,$U$2,FALSE)),"")</f>
        <v/>
      </c>
      <c r="V201" s="104" t="str">
        <f>_xlfn.IFNA(IF($B201="","",VLOOKUP($B201,'SWC Towers'!$A:$Q,$V$2,FALSE)),"")</f>
        <v/>
      </c>
      <c r="W201" s="104">
        <f>_xlfn.IFNA(IF($B201="","",VLOOKUP($B201,'SWC Towers'!$A:$Q,$W$2,FALSE)),"")</f>
        <v>0.1</v>
      </c>
      <c r="X201" s="104" t="str">
        <f>_xlfn.IFNA(IF($B201="","",VLOOKUP($B201,'SWC Towers'!$A:$Q,$X$2,FALSE)),"")</f>
        <v/>
      </c>
      <c r="Y201" s="104">
        <f>_xlfn.IFNA(IF($B201="","",VLOOKUP($B201,'SWC Towers'!$A:$Q,$Y$2,FALSE)),"")</f>
        <v>0.05</v>
      </c>
      <c r="Z201" s="104" t="str">
        <f>_xlfn.IFNA(IF($B201="","",VLOOKUP($B201,'SWC Towers'!$A:$Q,$Z$2,FALSE)),"")</f>
        <v/>
      </c>
      <c r="AA201" s="104">
        <f>_xlfn.IFNA(IF($B201="","",VLOOKUP($B201,'SWC Towers'!$A:$Q,$AA$2,FALSE)),"")</f>
        <v>0.4</v>
      </c>
      <c r="AB201" s="104" t="str">
        <f>_xlfn.IFNA(IF($B201="","",VLOOKUP($B201,'SWC Towers'!$A:$Q,$AB$2,FALSE)),"")</f>
        <v/>
      </c>
      <c r="AC201" s="20">
        <f>SUM(Table25[[#This Row],[IT Tower: Application]:[Other/Non-IT ]])</f>
        <v>1</v>
      </c>
      <c r="AD201" s="67"/>
      <c r="AE201" s="67"/>
      <c r="AF201" s="67"/>
      <c r="AG201" s="67"/>
      <c r="AH201" s="67"/>
      <c r="AI201" s="67"/>
      <c r="AJ201" s="67"/>
      <c r="AK201" s="67"/>
      <c r="AL201" s="67"/>
      <c r="AM201" s="67"/>
      <c r="AN201" s="67"/>
      <c r="AO201" s="67"/>
      <c r="AP201" s="67"/>
      <c r="AQ201" s="67"/>
      <c r="AR201" s="67"/>
      <c r="AS201" s="67"/>
      <c r="AT201" s="67"/>
      <c r="AU201" s="67"/>
      <c r="AV201" s="67"/>
      <c r="AW201" s="67"/>
      <c r="AX201" s="67">
        <v>0</v>
      </c>
      <c r="AY201" s="67">
        <v>1560708</v>
      </c>
      <c r="AZ201" s="67"/>
      <c r="BA201" s="67"/>
      <c r="BB201" s="67"/>
      <c r="BC201" s="67"/>
      <c r="BD201" s="67"/>
      <c r="BE201" s="67"/>
      <c r="BF201" s="67"/>
      <c r="BG201" s="67"/>
      <c r="BH201" s="67"/>
      <c r="BI201" s="67"/>
      <c r="BJ201" s="67"/>
      <c r="BK201" s="67"/>
      <c r="BL201" s="67"/>
      <c r="BM201" s="67"/>
      <c r="BN201" s="67"/>
      <c r="BO201" s="67"/>
      <c r="BP201" s="67"/>
      <c r="BQ201" s="67"/>
      <c r="BR201" s="67"/>
      <c r="BS201" s="67"/>
      <c r="BT201" s="67"/>
      <c r="BU201" s="67"/>
      <c r="BV201" s="67"/>
      <c r="BW201" s="67"/>
      <c r="BX201" s="67"/>
      <c r="BY201" s="67"/>
      <c r="BZ201" s="67"/>
      <c r="CA201" s="67"/>
      <c r="CB201" s="67"/>
      <c r="CC201" s="69">
        <f>SUM(Table25[[#This Row],[Contract Amount FY00]:[Contract Amount FY50]])</f>
        <v>1560708</v>
      </c>
      <c r="CD201" s="24"/>
    </row>
    <row r="202" spans="1:82" x14ac:dyDescent="0.25">
      <c r="A202" s="122" t="s">
        <v>1989</v>
      </c>
      <c r="B202" s="122" t="s">
        <v>2244</v>
      </c>
      <c r="C202" s="122" t="s">
        <v>373</v>
      </c>
      <c r="E202" s="26" t="str">
        <f>IFERROR(IF(VLOOKUP(Table25[[#This Row],[Contract No.]],Table3[#All],3,FALSE)="","No","Yes"),"")</f>
        <v>No</v>
      </c>
      <c r="F202" s="26" t="str">
        <f>IFERROR(VLOOKUP(Table25[[#This Row],[Contract No.]],Table3[#All],3,FALSE),"")</f>
        <v/>
      </c>
      <c r="G202" s="26" t="str">
        <f>IFERROR(IF(Table25[[#This Row],[Cooperative Purchase
(Yes/No)]]="Yes","Yes",IF(VLOOKUP(Table25[[#This Row],[Contract No.]],Table3[#All],1,FALSE)=Table25[[#This Row],[Contract No.]],"Yes","No")),"No")</f>
        <v>Yes</v>
      </c>
      <c r="H202" s="51">
        <f>IFERROR(VLOOKUP(Table25[[#This Row],[Contract No.]],Table3[#All],4,FALSE),"")</f>
        <v>44512</v>
      </c>
      <c r="I202" s="56">
        <f>IFERROR(IF(AND(MONTH(Table25[[#This Row],[Contract Start Date]])&gt;6,MONTH(Table25[[#This Row],[Contract Start Date]])&lt;=12),YEAR(Table25[[#This Row],[Contract Start Date]])+1,YEAR(Table25[[#This Row],[Contract Start Date]])),"")</f>
        <v>2022</v>
      </c>
      <c r="J202" s="55">
        <f>Table25[[#This Row],[FY Formula start]]</f>
        <v>2022</v>
      </c>
      <c r="K202" s="59" t="str">
        <f>"FY"&amp;" "&amp;Table25[[#This Row],[Year Start]]</f>
        <v>FY 2022</v>
      </c>
      <c r="L202" s="52">
        <f>IFERROR(VLOOKUP(Table25[[#This Row],[Contract No.]],Table3[#All],5,FALSE),"")</f>
        <v>46702</v>
      </c>
      <c r="M202" s="56">
        <f>IFERROR(IF(Table25[[#This Row],[Contract End Date]]="99/99/9999","No End",IF(AND(MONTH(Table25[[#This Row],[Contract End Date]])&gt;6,MONTH(Table25[[#This Row],[Contract End Date]])&lt;=12),YEAR(Table25[[#This Row],[Contract End Date]])+1,YEAR(Table25[[#This Row],[Contract End Date]]))),"")</f>
        <v>2028</v>
      </c>
      <c r="N202" s="55">
        <f>Table25[[#This Row],[FY Formula end]]</f>
        <v>2028</v>
      </c>
      <c r="O202" s="59" t="str">
        <f>IF(Table25[[#This Row],[Year End]]="No End","No End","FY"&amp;" "&amp;Table25[[#This Row],[Year End]])</f>
        <v>FY 2028</v>
      </c>
      <c r="P202" s="27"/>
      <c r="Q202" s="104" t="str">
        <f>_xlfn.IFNA(IF($B202="","",VLOOKUP($B202,'SWC Towers'!$A:$Q,$Q$2,FALSE)),"")</f>
        <v/>
      </c>
      <c r="R202" s="106" t="str">
        <f>_xlfn.IFNA(IF($B202="","",VLOOKUP($B202,'SWC Towers'!$A:$Q,$R$2,FALSE)),"")</f>
        <v/>
      </c>
      <c r="S202" s="106" t="str">
        <f>_xlfn.IFNA(IF($B202="","",VLOOKUP($B202,'SWC Towers'!$A:$Q,$S$2,FALSE)),"")</f>
        <v/>
      </c>
      <c r="T202" s="106">
        <f>_xlfn.IFNA(IF($B202="","",VLOOKUP($B202,'SWC Towers'!$A:$Q,$T$2,FALSE)),"")</f>
        <v>0.5</v>
      </c>
      <c r="U202" s="104" t="str">
        <f>_xlfn.IFNA(IF($B202="","",VLOOKUP($B202,'SWC Towers'!$A:$Q,$U$2,FALSE)),"")</f>
        <v/>
      </c>
      <c r="V202" s="104" t="str">
        <f>_xlfn.IFNA(IF($B202="","",VLOOKUP($B202,'SWC Towers'!$A:$Q,$V$2,FALSE)),"")</f>
        <v/>
      </c>
      <c r="W202" s="104">
        <f>_xlfn.IFNA(IF($B202="","",VLOOKUP($B202,'SWC Towers'!$A:$Q,$W$2,FALSE)),"")</f>
        <v>0.5</v>
      </c>
      <c r="X202" s="104" t="str">
        <f>_xlfn.IFNA(IF($B202="","",VLOOKUP($B202,'SWC Towers'!$A:$Q,$X$2,FALSE)),"")</f>
        <v/>
      </c>
      <c r="Y202" s="104" t="str">
        <f>_xlfn.IFNA(IF($B202="","",VLOOKUP($B202,'SWC Towers'!$A:$Q,$Y$2,FALSE)),"")</f>
        <v/>
      </c>
      <c r="Z202" s="104" t="str">
        <f>_xlfn.IFNA(IF($B202="","",VLOOKUP($B202,'SWC Towers'!$A:$Q,$Z$2,FALSE)),"")</f>
        <v/>
      </c>
      <c r="AA202" s="104" t="str">
        <f>_xlfn.IFNA(IF($B202="","",VLOOKUP($B202,'SWC Towers'!$A:$Q,$AA$2,FALSE)),"")</f>
        <v/>
      </c>
      <c r="AB202" s="104" t="str">
        <f>_xlfn.IFNA(IF($B202="","",VLOOKUP($B202,'SWC Towers'!$A:$Q,$AB$2,FALSE)),"")</f>
        <v/>
      </c>
      <c r="AC202" s="20">
        <f>SUM(Table25[[#This Row],[IT Tower: Application]:[Other/Non-IT ]])</f>
        <v>1</v>
      </c>
      <c r="AD202" s="67"/>
      <c r="AE202" s="67"/>
      <c r="AF202" s="67"/>
      <c r="AG202" s="67"/>
      <c r="AH202" s="67"/>
      <c r="AI202" s="67"/>
      <c r="AJ202" s="67"/>
      <c r="AK202" s="67"/>
      <c r="AL202" s="67"/>
      <c r="AM202" s="67"/>
      <c r="AN202" s="67"/>
      <c r="AO202" s="67"/>
      <c r="AP202" s="67"/>
      <c r="AQ202" s="67"/>
      <c r="AR202" s="67"/>
      <c r="AS202" s="67"/>
      <c r="AT202" s="67"/>
      <c r="AU202" s="67"/>
      <c r="AV202" s="67"/>
      <c r="AW202" s="67"/>
      <c r="AX202" s="67"/>
      <c r="AY202" s="67"/>
      <c r="AZ202" s="67"/>
      <c r="BA202" s="67">
        <v>0</v>
      </c>
      <c r="BB202" s="67">
        <v>4523</v>
      </c>
      <c r="BC202" s="67">
        <v>726</v>
      </c>
      <c r="BD202" s="67"/>
      <c r="BE202" s="67"/>
      <c r="BF202" s="67"/>
      <c r="BG202" s="67"/>
      <c r="BH202" s="67"/>
      <c r="BI202" s="67"/>
      <c r="BJ202" s="67"/>
      <c r="BK202" s="67"/>
      <c r="BL202" s="67"/>
      <c r="BM202" s="67"/>
      <c r="BN202" s="67"/>
      <c r="BO202" s="67"/>
      <c r="BP202" s="67"/>
      <c r="BQ202" s="67"/>
      <c r="BR202" s="67"/>
      <c r="BS202" s="67"/>
      <c r="BT202" s="67"/>
      <c r="BU202" s="67"/>
      <c r="BV202" s="67"/>
      <c r="BW202" s="67"/>
      <c r="BX202" s="67"/>
      <c r="BY202" s="67"/>
      <c r="BZ202" s="67"/>
      <c r="CA202" s="67"/>
      <c r="CB202" s="67"/>
      <c r="CC202" s="69">
        <f>SUM(Table25[[#This Row],[Contract Amount FY00]:[Contract Amount FY50]])</f>
        <v>5249</v>
      </c>
      <c r="CD202" s="24"/>
    </row>
    <row r="203" spans="1:82" x14ac:dyDescent="0.25">
      <c r="A203" s="122" t="s">
        <v>1989</v>
      </c>
      <c r="B203" s="122" t="s">
        <v>2057</v>
      </c>
      <c r="C203" s="122" t="s">
        <v>3190</v>
      </c>
      <c r="E203" s="26" t="str">
        <f>IFERROR(IF(VLOOKUP(Table25[[#This Row],[Contract No.]],Table3[#All],3,FALSE)="","No","Yes"),"")</f>
        <v>Yes</v>
      </c>
      <c r="F203" s="26" t="str">
        <f>IFERROR(VLOOKUP(Table25[[#This Row],[Contract No.]],Table3[#All],3,FALSE),"")</f>
        <v>NASPO</v>
      </c>
      <c r="G203" s="26" t="str">
        <f>IFERROR(IF(Table25[[#This Row],[Cooperative Purchase
(Yes/No)]]="Yes","Yes",IF(VLOOKUP(Table25[[#This Row],[Contract No.]],Table3[#All],1,FALSE)=Table25[[#This Row],[Contract No.]],"Yes","No")),"No")</f>
        <v>Yes</v>
      </c>
      <c r="H203" s="51">
        <f>IFERROR(VLOOKUP(Table25[[#This Row],[Contract No.]],Table3[#All],4,FALSE),"")</f>
        <v>43983</v>
      </c>
      <c r="I203" s="56">
        <f>IFERROR(IF(AND(MONTH(Table25[[#This Row],[Contract Start Date]])&gt;6,MONTH(Table25[[#This Row],[Contract Start Date]])&lt;=12),YEAR(Table25[[#This Row],[Contract Start Date]])+1,YEAR(Table25[[#This Row],[Contract Start Date]])),"")</f>
        <v>2020</v>
      </c>
      <c r="J203" s="55">
        <f>Table25[[#This Row],[FY Formula start]]</f>
        <v>2020</v>
      </c>
      <c r="K203" s="59" t="str">
        <f>"FY"&amp;" "&amp;Table25[[#This Row],[Year Start]]</f>
        <v>FY 2020</v>
      </c>
      <c r="L203" s="52">
        <f>IFERROR(VLOOKUP(Table25[[#This Row],[Contract No.]],Table3[#All],5,FALSE),"")</f>
        <v>46295</v>
      </c>
      <c r="M203" s="56">
        <f>IFERROR(IF(Table25[[#This Row],[Contract End Date]]="99/99/9999","No End",IF(AND(MONTH(Table25[[#This Row],[Contract End Date]])&gt;6,MONTH(Table25[[#This Row],[Contract End Date]])&lt;=12),YEAR(Table25[[#This Row],[Contract End Date]])+1,YEAR(Table25[[#This Row],[Contract End Date]]))),"")</f>
        <v>2027</v>
      </c>
      <c r="N203" s="55">
        <f>Table25[[#This Row],[FY Formula end]]</f>
        <v>2027</v>
      </c>
      <c r="O203" s="59" t="str">
        <f>IF(Table25[[#This Row],[Year End]]="No End","No End","FY"&amp;" "&amp;Table25[[#This Row],[Year End]])</f>
        <v>FY 2027</v>
      </c>
      <c r="P203" s="27"/>
      <c r="Q203" s="104">
        <f>_xlfn.IFNA(IF($B203="","",VLOOKUP($B203,'SWC Towers'!$A:$Q,$Q$2,FALSE)),"")</f>
        <v>0.1</v>
      </c>
      <c r="R203" s="106">
        <f>_xlfn.IFNA(IF($B203="","",VLOOKUP($B203,'SWC Towers'!$A:$Q,$R$2,FALSE)),"")</f>
        <v>0.1</v>
      </c>
      <c r="S203" s="106" t="str">
        <f>_xlfn.IFNA(IF($B203="","",VLOOKUP($B203,'SWC Towers'!$A:$Q,$S$2,FALSE)),"")</f>
        <v/>
      </c>
      <c r="T203" s="106" t="str">
        <f>_xlfn.IFNA(IF($B203="","",VLOOKUP($B203,'SWC Towers'!$A:$Q,$T$2,FALSE)),"")</f>
        <v/>
      </c>
      <c r="U203" s="104">
        <f>_xlfn.IFNA(IF($B203="","",VLOOKUP($B203,'SWC Towers'!$A:$Q,$U$2,FALSE)),"")</f>
        <v>0.15</v>
      </c>
      <c r="V203" s="104" t="str">
        <f>_xlfn.IFNA(IF($B203="","",VLOOKUP($B203,'SWC Towers'!$A:$Q,$V$2,FALSE)),"")</f>
        <v/>
      </c>
      <c r="W203" s="104">
        <f>_xlfn.IFNA(IF($B203="","",VLOOKUP($B203,'SWC Towers'!$A:$Q,$W$2,FALSE)),"")</f>
        <v>0.65</v>
      </c>
      <c r="X203" s="104" t="str">
        <f>_xlfn.IFNA(IF($B203="","",VLOOKUP($B203,'SWC Towers'!$A:$Q,$X$2,FALSE)),"")</f>
        <v/>
      </c>
      <c r="Y203" s="104" t="str">
        <f>_xlfn.IFNA(IF($B203="","",VLOOKUP($B203,'SWC Towers'!$A:$Q,$Y$2,FALSE)),"")</f>
        <v/>
      </c>
      <c r="Z203" s="104" t="str">
        <f>_xlfn.IFNA(IF($B203="","",VLOOKUP($B203,'SWC Towers'!$A:$Q,$Z$2,FALSE)),"")</f>
        <v/>
      </c>
      <c r="AA203" s="104" t="str">
        <f>_xlfn.IFNA(IF($B203="","",VLOOKUP($B203,'SWC Towers'!$A:$Q,$AA$2,FALSE)),"")</f>
        <v/>
      </c>
      <c r="AB203" s="104" t="str">
        <f>_xlfn.IFNA(IF($B203="","",VLOOKUP($B203,'SWC Towers'!$A:$Q,$AB$2,FALSE)),"")</f>
        <v/>
      </c>
      <c r="AC203" s="20">
        <f>SUM(Table25[[#This Row],[IT Tower: Application]:[Other/Non-IT ]])</f>
        <v>1</v>
      </c>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v>0</v>
      </c>
      <c r="BA203" s="67">
        <v>211375</v>
      </c>
      <c r="BB203" s="67">
        <v>19638</v>
      </c>
      <c r="BC203" s="67">
        <v>11561</v>
      </c>
      <c r="BD203" s="67"/>
      <c r="BE203" s="67"/>
      <c r="BF203" s="67"/>
      <c r="BG203" s="67"/>
      <c r="BH203" s="67"/>
      <c r="BI203" s="67"/>
      <c r="BJ203" s="67"/>
      <c r="BK203" s="67"/>
      <c r="BL203" s="67"/>
      <c r="BM203" s="67"/>
      <c r="BN203" s="67"/>
      <c r="BO203" s="67"/>
      <c r="BP203" s="67"/>
      <c r="BQ203" s="67"/>
      <c r="BR203" s="67"/>
      <c r="BS203" s="67"/>
      <c r="BT203" s="67"/>
      <c r="BU203" s="67"/>
      <c r="BV203" s="67"/>
      <c r="BW203" s="67"/>
      <c r="BX203" s="67"/>
      <c r="BY203" s="67"/>
      <c r="BZ203" s="67"/>
      <c r="CA203" s="67"/>
      <c r="CB203" s="67"/>
      <c r="CC203" s="69">
        <f>SUM(Table25[[#This Row],[Contract Amount FY00]:[Contract Amount FY50]])</f>
        <v>242574</v>
      </c>
      <c r="CD203" s="24"/>
    </row>
    <row r="204" spans="1:82" x14ac:dyDescent="0.25">
      <c r="A204" s="122" t="s">
        <v>1989</v>
      </c>
      <c r="B204" s="122" t="s">
        <v>2057</v>
      </c>
      <c r="C204" s="122" t="s">
        <v>276</v>
      </c>
      <c r="E204" s="26" t="str">
        <f>IFERROR(IF(VLOOKUP(Table25[[#This Row],[Contract No.]],Table3[#All],3,FALSE)="","No","Yes"),"")</f>
        <v>Yes</v>
      </c>
      <c r="F204" s="26" t="str">
        <f>IFERROR(VLOOKUP(Table25[[#This Row],[Contract No.]],Table3[#All],3,FALSE),"")</f>
        <v>NASPO</v>
      </c>
      <c r="G204" s="26" t="str">
        <f>IFERROR(IF(Table25[[#This Row],[Cooperative Purchase
(Yes/No)]]="Yes","Yes",IF(VLOOKUP(Table25[[#This Row],[Contract No.]],Table3[#All],1,FALSE)=Table25[[#This Row],[Contract No.]],"Yes","No")),"No")</f>
        <v>Yes</v>
      </c>
      <c r="H204" s="51">
        <f>IFERROR(VLOOKUP(Table25[[#This Row],[Contract No.]],Table3[#All],4,FALSE),"")</f>
        <v>43983</v>
      </c>
      <c r="I204" s="56">
        <f>IFERROR(IF(AND(MONTH(Table25[[#This Row],[Contract Start Date]])&gt;6,MONTH(Table25[[#This Row],[Contract Start Date]])&lt;=12),YEAR(Table25[[#This Row],[Contract Start Date]])+1,YEAR(Table25[[#This Row],[Contract Start Date]])),"")</f>
        <v>2020</v>
      </c>
      <c r="J204" s="55">
        <f>Table25[[#This Row],[FY Formula start]]</f>
        <v>2020</v>
      </c>
      <c r="K204" s="59" t="str">
        <f>"FY"&amp;" "&amp;Table25[[#This Row],[Year Start]]</f>
        <v>FY 2020</v>
      </c>
      <c r="L204" s="52">
        <f>IFERROR(VLOOKUP(Table25[[#This Row],[Contract No.]],Table3[#All],5,FALSE),"")</f>
        <v>46295</v>
      </c>
      <c r="M204" s="56">
        <f>IFERROR(IF(Table25[[#This Row],[Contract End Date]]="99/99/9999","No End",IF(AND(MONTH(Table25[[#This Row],[Contract End Date]])&gt;6,MONTH(Table25[[#This Row],[Contract End Date]])&lt;=12),YEAR(Table25[[#This Row],[Contract End Date]])+1,YEAR(Table25[[#This Row],[Contract End Date]]))),"")</f>
        <v>2027</v>
      </c>
      <c r="N204" s="55">
        <f>Table25[[#This Row],[FY Formula end]]</f>
        <v>2027</v>
      </c>
      <c r="O204" s="59" t="str">
        <f>IF(Table25[[#This Row],[Year End]]="No End","No End","FY"&amp;" "&amp;Table25[[#This Row],[Year End]])</f>
        <v>FY 2027</v>
      </c>
      <c r="P204" s="27"/>
      <c r="Q204" s="104">
        <f>_xlfn.IFNA(IF($B204="","",VLOOKUP($B204,'SWC Towers'!$A:$Q,$Q$2,FALSE)),"")</f>
        <v>0.1</v>
      </c>
      <c r="R204" s="106">
        <f>_xlfn.IFNA(IF($B204="","",VLOOKUP($B204,'SWC Towers'!$A:$Q,$R$2,FALSE)),"")</f>
        <v>0.1</v>
      </c>
      <c r="S204" s="106" t="str">
        <f>_xlfn.IFNA(IF($B204="","",VLOOKUP($B204,'SWC Towers'!$A:$Q,$S$2,FALSE)),"")</f>
        <v/>
      </c>
      <c r="T204" s="106" t="str">
        <f>_xlfn.IFNA(IF($B204="","",VLOOKUP($B204,'SWC Towers'!$A:$Q,$T$2,FALSE)),"")</f>
        <v/>
      </c>
      <c r="U204" s="104">
        <f>_xlfn.IFNA(IF($B204="","",VLOOKUP($B204,'SWC Towers'!$A:$Q,$U$2,FALSE)),"")</f>
        <v>0.15</v>
      </c>
      <c r="V204" s="104" t="str">
        <f>_xlfn.IFNA(IF($B204="","",VLOOKUP($B204,'SWC Towers'!$A:$Q,$V$2,FALSE)),"")</f>
        <v/>
      </c>
      <c r="W204" s="104">
        <f>_xlfn.IFNA(IF($B204="","",VLOOKUP($B204,'SWC Towers'!$A:$Q,$W$2,FALSE)),"")</f>
        <v>0.65</v>
      </c>
      <c r="X204" s="104" t="str">
        <f>_xlfn.IFNA(IF($B204="","",VLOOKUP($B204,'SWC Towers'!$A:$Q,$X$2,FALSE)),"")</f>
        <v/>
      </c>
      <c r="Y204" s="104" t="str">
        <f>_xlfn.IFNA(IF($B204="","",VLOOKUP($B204,'SWC Towers'!$A:$Q,$Y$2,FALSE)),"")</f>
        <v/>
      </c>
      <c r="Z204" s="104" t="str">
        <f>_xlfn.IFNA(IF($B204="","",VLOOKUP($B204,'SWC Towers'!$A:$Q,$Z$2,FALSE)),"")</f>
        <v/>
      </c>
      <c r="AA204" s="104" t="str">
        <f>_xlfn.IFNA(IF($B204="","",VLOOKUP($B204,'SWC Towers'!$A:$Q,$AA$2,FALSE)),"")</f>
        <v/>
      </c>
      <c r="AB204" s="104" t="str">
        <f>_xlfn.IFNA(IF($B204="","",VLOOKUP($B204,'SWC Towers'!$A:$Q,$AB$2,FALSE)),"")</f>
        <v/>
      </c>
      <c r="AC204" s="20">
        <f>SUM(Table25[[#This Row],[IT Tower: Application]:[Other/Non-IT ]])</f>
        <v>1</v>
      </c>
      <c r="AD204" s="67"/>
      <c r="AE204" s="67"/>
      <c r="AF204" s="67"/>
      <c r="AG204" s="67"/>
      <c r="AH204" s="67"/>
      <c r="AI204" s="67"/>
      <c r="AJ204" s="67"/>
      <c r="AK204" s="67"/>
      <c r="AL204" s="67"/>
      <c r="AM204" s="67"/>
      <c r="AN204" s="67"/>
      <c r="AO204" s="67"/>
      <c r="AP204" s="67"/>
      <c r="AQ204" s="67"/>
      <c r="AR204" s="67"/>
      <c r="AS204" s="67"/>
      <c r="AT204" s="67"/>
      <c r="AU204" s="67"/>
      <c r="AV204" s="67"/>
      <c r="AW204" s="67"/>
      <c r="AX204" s="67">
        <v>19578</v>
      </c>
      <c r="AY204" s="67">
        <v>10982</v>
      </c>
      <c r="AZ204" s="67">
        <v>44355</v>
      </c>
      <c r="BA204" s="67">
        <v>20857</v>
      </c>
      <c r="BB204" s="67">
        <v>0</v>
      </c>
      <c r="BC204" s="67">
        <v>107464</v>
      </c>
      <c r="BD204" s="67"/>
      <c r="BE204" s="67"/>
      <c r="BF204" s="67"/>
      <c r="BG204" s="67"/>
      <c r="BH204" s="67"/>
      <c r="BI204" s="67"/>
      <c r="BJ204" s="67"/>
      <c r="BK204" s="67"/>
      <c r="BL204" s="67"/>
      <c r="BM204" s="67"/>
      <c r="BN204" s="67"/>
      <c r="BO204" s="67"/>
      <c r="BP204" s="67"/>
      <c r="BQ204" s="67"/>
      <c r="BR204" s="67"/>
      <c r="BS204" s="67"/>
      <c r="BT204" s="67"/>
      <c r="BU204" s="67"/>
      <c r="BV204" s="67"/>
      <c r="BW204" s="67"/>
      <c r="BX204" s="67"/>
      <c r="BY204" s="67"/>
      <c r="BZ204" s="67"/>
      <c r="CA204" s="67"/>
      <c r="CB204" s="67"/>
      <c r="CC204" s="69">
        <f>SUM(Table25[[#This Row],[Contract Amount FY00]:[Contract Amount FY50]])</f>
        <v>203236</v>
      </c>
      <c r="CD204" s="24"/>
    </row>
    <row r="205" spans="1:82" x14ac:dyDescent="0.25">
      <c r="A205" s="122" t="s">
        <v>1989</v>
      </c>
      <c r="B205" s="122" t="s">
        <v>3071</v>
      </c>
      <c r="C205" s="122" t="s">
        <v>276</v>
      </c>
      <c r="E205" s="26" t="str">
        <f>IFERROR(IF(VLOOKUP(Table25[[#This Row],[Contract No.]],Table3[#All],3,FALSE)="","No","Yes"),"")</f>
        <v>Yes</v>
      </c>
      <c r="F205" s="26" t="str">
        <f>IFERROR(VLOOKUP(Table25[[#This Row],[Contract No.]],Table3[#All],3,FALSE),"")</f>
        <v>NASPO</v>
      </c>
      <c r="G205" s="26" t="str">
        <f>IFERROR(IF(Table25[[#This Row],[Cooperative Purchase
(Yes/No)]]="Yes","Yes",IF(VLOOKUP(Table25[[#This Row],[Contract No.]],Table3[#All],1,FALSE)=Table25[[#This Row],[Contract No.]],"Yes","No")),"No")</f>
        <v>Yes</v>
      </c>
      <c r="H205" s="51">
        <f>IFERROR(VLOOKUP(Table25[[#This Row],[Contract No.]],Table3[#All],4,FALSE),"")</f>
        <v>45322</v>
      </c>
      <c r="I205" s="56">
        <f>IFERROR(IF(AND(MONTH(Table25[[#This Row],[Contract Start Date]])&gt;6,MONTH(Table25[[#This Row],[Contract Start Date]])&lt;=12),YEAR(Table25[[#This Row],[Contract Start Date]])+1,YEAR(Table25[[#This Row],[Contract Start Date]])),"")</f>
        <v>2024</v>
      </c>
      <c r="J205" s="55">
        <f>Table25[[#This Row],[FY Formula start]]</f>
        <v>2024</v>
      </c>
      <c r="K205" s="59" t="str">
        <f>"FY"&amp;" "&amp;Table25[[#This Row],[Year Start]]</f>
        <v>FY 2024</v>
      </c>
      <c r="L205" s="52">
        <f>IFERROR(VLOOKUP(Table25[[#This Row],[Contract No.]],Table3[#All],5,FALSE),"")</f>
        <v>46934</v>
      </c>
      <c r="M205" s="56">
        <f>IFERROR(IF(Table25[[#This Row],[Contract End Date]]="99/99/9999","No End",IF(AND(MONTH(Table25[[#This Row],[Contract End Date]])&gt;6,MONTH(Table25[[#This Row],[Contract End Date]])&lt;=12),YEAR(Table25[[#This Row],[Contract End Date]])+1,YEAR(Table25[[#This Row],[Contract End Date]]))),"")</f>
        <v>2028</v>
      </c>
      <c r="N205" s="55">
        <f>Table25[[#This Row],[FY Formula end]]</f>
        <v>2028</v>
      </c>
      <c r="O205" s="59" t="str">
        <f>IF(Table25[[#This Row],[Year End]]="No End","No End","FY"&amp;" "&amp;Table25[[#This Row],[Year End]])</f>
        <v>FY 2028</v>
      </c>
      <c r="P205" s="27"/>
      <c r="Q205" s="104" t="str">
        <f>_xlfn.IFNA(IF($B205="","",VLOOKUP($B205,'SWC Towers'!$A:$Q,$Q$2,FALSE)),"")</f>
        <v/>
      </c>
      <c r="R205" s="106">
        <f>_xlfn.IFNA(IF($B205="","",VLOOKUP($B205,'SWC Towers'!$A:$Q,$R$2,FALSE)),"")</f>
        <v>0.2</v>
      </c>
      <c r="S205" s="106" t="str">
        <f>_xlfn.IFNA(IF($B205="","",VLOOKUP($B205,'SWC Towers'!$A:$Q,$S$2,FALSE)),"")</f>
        <v/>
      </c>
      <c r="T205" s="106" t="str">
        <f>_xlfn.IFNA(IF($B205="","",VLOOKUP($B205,'SWC Towers'!$A:$Q,$T$2,FALSE)),"")</f>
        <v/>
      </c>
      <c r="U205" s="104">
        <f>_xlfn.IFNA(IF($B205="","",VLOOKUP($B205,'SWC Towers'!$A:$Q,$U$2,FALSE)),"")</f>
        <v>0.6</v>
      </c>
      <c r="V205" s="104" t="str">
        <f>_xlfn.IFNA(IF($B205="","",VLOOKUP($B205,'SWC Towers'!$A:$Q,$V$2,FALSE)),"")</f>
        <v/>
      </c>
      <c r="W205" s="104" t="str">
        <f>_xlfn.IFNA(IF($B205="","",VLOOKUP($B205,'SWC Towers'!$A:$Q,$W$2,FALSE)),"")</f>
        <v/>
      </c>
      <c r="X205" s="104" t="str">
        <f>_xlfn.IFNA(IF($B205="","",VLOOKUP($B205,'SWC Towers'!$A:$Q,$X$2,FALSE)),"")</f>
        <v/>
      </c>
      <c r="Y205" s="104" t="str">
        <f>_xlfn.IFNA(IF($B205="","",VLOOKUP($B205,'SWC Towers'!$A:$Q,$Y$2,FALSE)),"")</f>
        <v/>
      </c>
      <c r="Z205" s="104" t="str">
        <f>_xlfn.IFNA(IF($B205="","",VLOOKUP($B205,'SWC Towers'!$A:$Q,$Z$2,FALSE)),"")</f>
        <v/>
      </c>
      <c r="AA205" s="104">
        <f>_xlfn.IFNA(IF($B205="","",VLOOKUP($B205,'SWC Towers'!$A:$Q,$AA$2,FALSE)),"")</f>
        <v>0.2</v>
      </c>
      <c r="AB205" s="104" t="str">
        <f>_xlfn.IFNA(IF($B205="","",VLOOKUP($B205,'SWC Towers'!$A:$Q,$AB$2,FALSE)),"")</f>
        <v/>
      </c>
      <c r="AC205" s="20">
        <f>SUM(Table25[[#This Row],[IT Tower: Application]:[Other/Non-IT ]])</f>
        <v>1</v>
      </c>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v>16608</v>
      </c>
      <c r="BC205" s="67">
        <v>0</v>
      </c>
      <c r="BD205" s="67"/>
      <c r="BE205" s="67"/>
      <c r="BF205" s="67"/>
      <c r="BG205" s="67"/>
      <c r="BH205" s="67"/>
      <c r="BI205" s="67"/>
      <c r="BJ205" s="67"/>
      <c r="BK205" s="67"/>
      <c r="BL205" s="67"/>
      <c r="BM205" s="67"/>
      <c r="BN205" s="67"/>
      <c r="BO205" s="67"/>
      <c r="BP205" s="67"/>
      <c r="BQ205" s="67"/>
      <c r="BR205" s="67"/>
      <c r="BS205" s="67"/>
      <c r="BT205" s="67"/>
      <c r="BU205" s="67"/>
      <c r="BV205" s="67"/>
      <c r="BW205" s="67"/>
      <c r="BX205" s="67"/>
      <c r="BY205" s="67"/>
      <c r="BZ205" s="67"/>
      <c r="CA205" s="67"/>
      <c r="CB205" s="67"/>
      <c r="CC205" s="69">
        <f>SUM(Table25[[#This Row],[Contract Amount FY00]:[Contract Amount FY50]])</f>
        <v>16608</v>
      </c>
      <c r="CD205" s="24"/>
    </row>
    <row r="206" spans="1:82" x14ac:dyDescent="0.25">
      <c r="A206" s="122" t="s">
        <v>1989</v>
      </c>
      <c r="B206" s="122" t="s">
        <v>3071</v>
      </c>
      <c r="C206" s="122" t="s">
        <v>375</v>
      </c>
      <c r="E206" s="26" t="str">
        <f>IFERROR(IF(VLOOKUP(Table25[[#This Row],[Contract No.]],Table3[#All],3,FALSE)="","No","Yes"),"")</f>
        <v>Yes</v>
      </c>
      <c r="F206" s="26" t="str">
        <f>IFERROR(VLOOKUP(Table25[[#This Row],[Contract No.]],Table3[#All],3,FALSE),"")</f>
        <v>NASPO</v>
      </c>
      <c r="G206" s="26" t="str">
        <f>IFERROR(IF(Table25[[#This Row],[Cooperative Purchase
(Yes/No)]]="Yes","Yes",IF(VLOOKUP(Table25[[#This Row],[Contract No.]],Table3[#All],1,FALSE)=Table25[[#This Row],[Contract No.]],"Yes","No")),"No")</f>
        <v>Yes</v>
      </c>
      <c r="H206" s="51">
        <f>IFERROR(VLOOKUP(Table25[[#This Row],[Contract No.]],Table3[#All],4,FALSE),"")</f>
        <v>45322</v>
      </c>
      <c r="I206" s="56">
        <f>IFERROR(IF(AND(MONTH(Table25[[#This Row],[Contract Start Date]])&gt;6,MONTH(Table25[[#This Row],[Contract Start Date]])&lt;=12),YEAR(Table25[[#This Row],[Contract Start Date]])+1,YEAR(Table25[[#This Row],[Contract Start Date]])),"")</f>
        <v>2024</v>
      </c>
      <c r="J206" s="55">
        <f>Table25[[#This Row],[FY Formula start]]</f>
        <v>2024</v>
      </c>
      <c r="K206" s="59" t="str">
        <f>"FY"&amp;" "&amp;Table25[[#This Row],[Year Start]]</f>
        <v>FY 2024</v>
      </c>
      <c r="L206" s="52">
        <f>IFERROR(VLOOKUP(Table25[[#This Row],[Contract No.]],Table3[#All],5,FALSE),"")</f>
        <v>46934</v>
      </c>
      <c r="M206" s="56">
        <f>IFERROR(IF(Table25[[#This Row],[Contract End Date]]="99/99/9999","No End",IF(AND(MONTH(Table25[[#This Row],[Contract End Date]])&gt;6,MONTH(Table25[[#This Row],[Contract End Date]])&lt;=12),YEAR(Table25[[#This Row],[Contract End Date]])+1,YEAR(Table25[[#This Row],[Contract End Date]]))),"")</f>
        <v>2028</v>
      </c>
      <c r="N206" s="55">
        <f>Table25[[#This Row],[FY Formula end]]</f>
        <v>2028</v>
      </c>
      <c r="O206" s="59" t="str">
        <f>IF(Table25[[#This Row],[Year End]]="No End","No End","FY"&amp;" "&amp;Table25[[#This Row],[Year End]])</f>
        <v>FY 2028</v>
      </c>
      <c r="P206" s="27"/>
      <c r="Q206" s="104" t="str">
        <f>_xlfn.IFNA(IF($B206="","",VLOOKUP($B206,'SWC Towers'!$A:$Q,$Q$2,FALSE)),"")</f>
        <v/>
      </c>
      <c r="R206" s="106">
        <f>_xlfn.IFNA(IF($B206="","",VLOOKUP($B206,'SWC Towers'!$A:$Q,$R$2,FALSE)),"")</f>
        <v>0.2</v>
      </c>
      <c r="S206" s="106" t="str">
        <f>_xlfn.IFNA(IF($B206="","",VLOOKUP($B206,'SWC Towers'!$A:$Q,$S$2,FALSE)),"")</f>
        <v/>
      </c>
      <c r="T206" s="106" t="str">
        <f>_xlfn.IFNA(IF($B206="","",VLOOKUP($B206,'SWC Towers'!$A:$Q,$T$2,FALSE)),"")</f>
        <v/>
      </c>
      <c r="U206" s="104">
        <f>_xlfn.IFNA(IF($B206="","",VLOOKUP($B206,'SWC Towers'!$A:$Q,$U$2,FALSE)),"")</f>
        <v>0.6</v>
      </c>
      <c r="V206" s="104" t="str">
        <f>_xlfn.IFNA(IF($B206="","",VLOOKUP($B206,'SWC Towers'!$A:$Q,$V$2,FALSE)),"")</f>
        <v/>
      </c>
      <c r="W206" s="104" t="str">
        <f>_xlfn.IFNA(IF($B206="","",VLOOKUP($B206,'SWC Towers'!$A:$Q,$W$2,FALSE)),"")</f>
        <v/>
      </c>
      <c r="X206" s="104" t="str">
        <f>_xlfn.IFNA(IF($B206="","",VLOOKUP($B206,'SWC Towers'!$A:$Q,$X$2,FALSE)),"")</f>
        <v/>
      </c>
      <c r="Y206" s="104" t="str">
        <f>_xlfn.IFNA(IF($B206="","",VLOOKUP($B206,'SWC Towers'!$A:$Q,$Y$2,FALSE)),"")</f>
        <v/>
      </c>
      <c r="Z206" s="104" t="str">
        <f>_xlfn.IFNA(IF($B206="","",VLOOKUP($B206,'SWC Towers'!$A:$Q,$Z$2,FALSE)),"")</f>
        <v/>
      </c>
      <c r="AA206" s="104">
        <f>_xlfn.IFNA(IF($B206="","",VLOOKUP($B206,'SWC Towers'!$A:$Q,$AA$2,FALSE)),"")</f>
        <v>0.2</v>
      </c>
      <c r="AB206" s="104" t="str">
        <f>_xlfn.IFNA(IF($B206="","",VLOOKUP($B206,'SWC Towers'!$A:$Q,$AB$2,FALSE)),"")</f>
        <v/>
      </c>
      <c r="AC206" s="20">
        <f>SUM(Table25[[#This Row],[IT Tower: Application]:[Other/Non-IT ]])</f>
        <v>1</v>
      </c>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v>106464</v>
      </c>
      <c r="BC206" s="67">
        <v>263400</v>
      </c>
      <c r="BD206" s="67"/>
      <c r="BE206" s="67"/>
      <c r="BF206" s="67"/>
      <c r="BG206" s="67"/>
      <c r="BH206" s="67"/>
      <c r="BI206" s="67"/>
      <c r="BJ206" s="67"/>
      <c r="BK206" s="67"/>
      <c r="BL206" s="67"/>
      <c r="BM206" s="67"/>
      <c r="BN206" s="67"/>
      <c r="BO206" s="67"/>
      <c r="BP206" s="67"/>
      <c r="BQ206" s="67"/>
      <c r="BR206" s="67"/>
      <c r="BS206" s="67"/>
      <c r="BT206" s="67"/>
      <c r="BU206" s="67"/>
      <c r="BV206" s="67"/>
      <c r="BW206" s="67"/>
      <c r="BX206" s="67"/>
      <c r="BY206" s="67"/>
      <c r="BZ206" s="67"/>
      <c r="CA206" s="67"/>
      <c r="CB206" s="67"/>
      <c r="CC206" s="69">
        <f>SUM(Table25[[#This Row],[Contract Amount FY00]:[Contract Amount FY50]])</f>
        <v>369864</v>
      </c>
      <c r="CD206" s="24"/>
    </row>
    <row r="207" spans="1:82" x14ac:dyDescent="0.25">
      <c r="A207" s="122" t="s">
        <v>1989</v>
      </c>
      <c r="B207" s="122" t="s">
        <v>3071</v>
      </c>
      <c r="C207" s="122" t="s">
        <v>383</v>
      </c>
      <c r="E207" s="26" t="str">
        <f>IFERROR(IF(VLOOKUP(Table25[[#This Row],[Contract No.]],Table3[#All],3,FALSE)="","No","Yes"),"")</f>
        <v>Yes</v>
      </c>
      <c r="F207" s="26" t="str">
        <f>IFERROR(VLOOKUP(Table25[[#This Row],[Contract No.]],Table3[#All],3,FALSE),"")</f>
        <v>NASPO</v>
      </c>
      <c r="G207" s="26" t="str">
        <f>IFERROR(IF(Table25[[#This Row],[Cooperative Purchase
(Yes/No)]]="Yes","Yes",IF(VLOOKUP(Table25[[#This Row],[Contract No.]],Table3[#All],1,FALSE)=Table25[[#This Row],[Contract No.]],"Yes","No")),"No")</f>
        <v>Yes</v>
      </c>
      <c r="H207" s="51">
        <f>IFERROR(VLOOKUP(Table25[[#This Row],[Contract No.]],Table3[#All],4,FALSE),"")</f>
        <v>45322</v>
      </c>
      <c r="I207" s="56">
        <f>IFERROR(IF(AND(MONTH(Table25[[#This Row],[Contract Start Date]])&gt;6,MONTH(Table25[[#This Row],[Contract Start Date]])&lt;=12),YEAR(Table25[[#This Row],[Contract Start Date]])+1,YEAR(Table25[[#This Row],[Contract Start Date]])),"")</f>
        <v>2024</v>
      </c>
      <c r="J207" s="55">
        <f>Table25[[#This Row],[FY Formula start]]</f>
        <v>2024</v>
      </c>
      <c r="K207" s="59" t="str">
        <f>"FY"&amp;" "&amp;Table25[[#This Row],[Year Start]]</f>
        <v>FY 2024</v>
      </c>
      <c r="L207" s="52">
        <f>IFERROR(VLOOKUP(Table25[[#This Row],[Contract No.]],Table3[#All],5,FALSE),"")</f>
        <v>46934</v>
      </c>
      <c r="M207" s="56">
        <f>IFERROR(IF(Table25[[#This Row],[Contract End Date]]="99/99/9999","No End",IF(AND(MONTH(Table25[[#This Row],[Contract End Date]])&gt;6,MONTH(Table25[[#This Row],[Contract End Date]])&lt;=12),YEAR(Table25[[#This Row],[Contract End Date]])+1,YEAR(Table25[[#This Row],[Contract End Date]]))),"")</f>
        <v>2028</v>
      </c>
      <c r="N207" s="55">
        <f>Table25[[#This Row],[FY Formula end]]</f>
        <v>2028</v>
      </c>
      <c r="O207" s="59" t="str">
        <f>IF(Table25[[#This Row],[Year End]]="No End","No End","FY"&amp;" "&amp;Table25[[#This Row],[Year End]])</f>
        <v>FY 2028</v>
      </c>
      <c r="P207" s="27"/>
      <c r="Q207" s="104" t="str">
        <f>_xlfn.IFNA(IF($B207="","",VLOOKUP($B207,'SWC Towers'!$A:$Q,$Q$2,FALSE)),"")</f>
        <v/>
      </c>
      <c r="R207" s="106">
        <f>_xlfn.IFNA(IF($B207="","",VLOOKUP($B207,'SWC Towers'!$A:$Q,$R$2,FALSE)),"")</f>
        <v>0.2</v>
      </c>
      <c r="S207" s="106" t="str">
        <f>_xlfn.IFNA(IF($B207="","",VLOOKUP($B207,'SWC Towers'!$A:$Q,$S$2,FALSE)),"")</f>
        <v/>
      </c>
      <c r="T207" s="106" t="str">
        <f>_xlfn.IFNA(IF($B207="","",VLOOKUP($B207,'SWC Towers'!$A:$Q,$T$2,FALSE)),"")</f>
        <v/>
      </c>
      <c r="U207" s="104">
        <f>_xlfn.IFNA(IF($B207="","",VLOOKUP($B207,'SWC Towers'!$A:$Q,$U$2,FALSE)),"")</f>
        <v>0.6</v>
      </c>
      <c r="V207" s="104" t="str">
        <f>_xlfn.IFNA(IF($B207="","",VLOOKUP($B207,'SWC Towers'!$A:$Q,$V$2,FALSE)),"")</f>
        <v/>
      </c>
      <c r="W207" s="104" t="str">
        <f>_xlfn.IFNA(IF($B207="","",VLOOKUP($B207,'SWC Towers'!$A:$Q,$W$2,FALSE)),"")</f>
        <v/>
      </c>
      <c r="X207" s="104" t="str">
        <f>_xlfn.IFNA(IF($B207="","",VLOOKUP($B207,'SWC Towers'!$A:$Q,$X$2,FALSE)),"")</f>
        <v/>
      </c>
      <c r="Y207" s="104" t="str">
        <f>_xlfn.IFNA(IF($B207="","",VLOOKUP($B207,'SWC Towers'!$A:$Q,$Y$2,FALSE)),"")</f>
        <v/>
      </c>
      <c r="Z207" s="104" t="str">
        <f>_xlfn.IFNA(IF($B207="","",VLOOKUP($B207,'SWC Towers'!$A:$Q,$Z$2,FALSE)),"")</f>
        <v/>
      </c>
      <c r="AA207" s="104">
        <f>_xlfn.IFNA(IF($B207="","",VLOOKUP($B207,'SWC Towers'!$A:$Q,$AA$2,FALSE)),"")</f>
        <v>0.2</v>
      </c>
      <c r="AB207" s="104" t="str">
        <f>_xlfn.IFNA(IF($B207="","",VLOOKUP($B207,'SWC Towers'!$A:$Q,$AB$2,FALSE)),"")</f>
        <v/>
      </c>
      <c r="AC207" s="20">
        <f>SUM(Table25[[#This Row],[IT Tower: Application]:[Other/Non-IT ]])</f>
        <v>1</v>
      </c>
      <c r="AD207" s="67"/>
      <c r="AE207" s="67"/>
      <c r="AF207" s="67"/>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v>63137</v>
      </c>
      <c r="BC207" s="67">
        <v>529814</v>
      </c>
      <c r="BD207" s="67"/>
      <c r="BE207" s="67"/>
      <c r="BF207" s="67"/>
      <c r="BG207" s="67"/>
      <c r="BH207" s="67"/>
      <c r="BI207" s="67"/>
      <c r="BJ207" s="67"/>
      <c r="BK207" s="67"/>
      <c r="BL207" s="67"/>
      <c r="BM207" s="67"/>
      <c r="BN207" s="67"/>
      <c r="BO207" s="67"/>
      <c r="BP207" s="67"/>
      <c r="BQ207" s="67"/>
      <c r="BR207" s="67"/>
      <c r="BS207" s="67"/>
      <c r="BT207" s="67"/>
      <c r="BU207" s="67"/>
      <c r="BV207" s="67"/>
      <c r="BW207" s="67"/>
      <c r="BX207" s="67"/>
      <c r="BY207" s="67"/>
      <c r="BZ207" s="67"/>
      <c r="CA207" s="67"/>
      <c r="CB207" s="67"/>
      <c r="CC207" s="69">
        <f>SUM(Table25[[#This Row],[Contract Amount FY00]:[Contract Amount FY50]])</f>
        <v>592951</v>
      </c>
      <c r="CD207" s="24"/>
    </row>
    <row r="208" spans="1:82" x14ac:dyDescent="0.25">
      <c r="A208" s="122" t="s">
        <v>1989</v>
      </c>
      <c r="B208" s="122" t="s">
        <v>3071</v>
      </c>
      <c r="C208" s="122" t="s">
        <v>282</v>
      </c>
      <c r="E208" s="26" t="str">
        <f>IFERROR(IF(VLOOKUP(Table25[[#This Row],[Contract No.]],Table3[#All],3,FALSE)="","No","Yes"),"")</f>
        <v>Yes</v>
      </c>
      <c r="F208" s="26" t="str">
        <f>IFERROR(VLOOKUP(Table25[[#This Row],[Contract No.]],Table3[#All],3,FALSE),"")</f>
        <v>NASPO</v>
      </c>
      <c r="G208" s="26" t="str">
        <f>IFERROR(IF(Table25[[#This Row],[Cooperative Purchase
(Yes/No)]]="Yes","Yes",IF(VLOOKUP(Table25[[#This Row],[Contract No.]],Table3[#All],1,FALSE)=Table25[[#This Row],[Contract No.]],"Yes","No")),"No")</f>
        <v>Yes</v>
      </c>
      <c r="H208" s="51">
        <f>IFERROR(VLOOKUP(Table25[[#This Row],[Contract No.]],Table3[#All],4,FALSE),"")</f>
        <v>45322</v>
      </c>
      <c r="I208" s="56">
        <f>IFERROR(IF(AND(MONTH(Table25[[#This Row],[Contract Start Date]])&gt;6,MONTH(Table25[[#This Row],[Contract Start Date]])&lt;=12),YEAR(Table25[[#This Row],[Contract Start Date]])+1,YEAR(Table25[[#This Row],[Contract Start Date]])),"")</f>
        <v>2024</v>
      </c>
      <c r="J208" s="55">
        <f>Table25[[#This Row],[FY Formula start]]</f>
        <v>2024</v>
      </c>
      <c r="K208" s="59" t="str">
        <f>"FY"&amp;" "&amp;Table25[[#This Row],[Year Start]]</f>
        <v>FY 2024</v>
      </c>
      <c r="L208" s="52">
        <f>IFERROR(VLOOKUP(Table25[[#This Row],[Contract No.]],Table3[#All],5,FALSE),"")</f>
        <v>46934</v>
      </c>
      <c r="M208" s="56">
        <f>IFERROR(IF(Table25[[#This Row],[Contract End Date]]="99/99/9999","No End",IF(AND(MONTH(Table25[[#This Row],[Contract End Date]])&gt;6,MONTH(Table25[[#This Row],[Contract End Date]])&lt;=12),YEAR(Table25[[#This Row],[Contract End Date]])+1,YEAR(Table25[[#This Row],[Contract End Date]]))),"")</f>
        <v>2028</v>
      </c>
      <c r="N208" s="55">
        <f>Table25[[#This Row],[FY Formula end]]</f>
        <v>2028</v>
      </c>
      <c r="O208" s="59" t="str">
        <f>IF(Table25[[#This Row],[Year End]]="No End","No End","FY"&amp;" "&amp;Table25[[#This Row],[Year End]])</f>
        <v>FY 2028</v>
      </c>
      <c r="P208" s="27"/>
      <c r="Q208" s="104" t="str">
        <f>_xlfn.IFNA(IF($B208="","",VLOOKUP($B208,'SWC Towers'!$A:$Q,$Q$2,FALSE)),"")</f>
        <v/>
      </c>
      <c r="R208" s="106">
        <f>_xlfn.IFNA(IF($B208="","",VLOOKUP($B208,'SWC Towers'!$A:$Q,$R$2,FALSE)),"")</f>
        <v>0.2</v>
      </c>
      <c r="S208" s="106" t="str">
        <f>_xlfn.IFNA(IF($B208="","",VLOOKUP($B208,'SWC Towers'!$A:$Q,$S$2,FALSE)),"")</f>
        <v/>
      </c>
      <c r="T208" s="106" t="str">
        <f>_xlfn.IFNA(IF($B208="","",VLOOKUP($B208,'SWC Towers'!$A:$Q,$T$2,FALSE)),"")</f>
        <v/>
      </c>
      <c r="U208" s="104">
        <f>_xlfn.IFNA(IF($B208="","",VLOOKUP($B208,'SWC Towers'!$A:$Q,$U$2,FALSE)),"")</f>
        <v>0.6</v>
      </c>
      <c r="V208" s="104" t="str">
        <f>_xlfn.IFNA(IF($B208="","",VLOOKUP($B208,'SWC Towers'!$A:$Q,$V$2,FALSE)),"")</f>
        <v/>
      </c>
      <c r="W208" s="104" t="str">
        <f>_xlfn.IFNA(IF($B208="","",VLOOKUP($B208,'SWC Towers'!$A:$Q,$W$2,FALSE)),"")</f>
        <v/>
      </c>
      <c r="X208" s="104" t="str">
        <f>_xlfn.IFNA(IF($B208="","",VLOOKUP($B208,'SWC Towers'!$A:$Q,$X$2,FALSE)),"")</f>
        <v/>
      </c>
      <c r="Y208" s="104" t="str">
        <f>_xlfn.IFNA(IF($B208="","",VLOOKUP($B208,'SWC Towers'!$A:$Q,$Y$2,FALSE)),"")</f>
        <v/>
      </c>
      <c r="Z208" s="104" t="str">
        <f>_xlfn.IFNA(IF($B208="","",VLOOKUP($B208,'SWC Towers'!$A:$Q,$Z$2,FALSE)),"")</f>
        <v/>
      </c>
      <c r="AA208" s="104">
        <f>_xlfn.IFNA(IF($B208="","",VLOOKUP($B208,'SWC Towers'!$A:$Q,$AA$2,FALSE)),"")</f>
        <v>0.2</v>
      </c>
      <c r="AB208" s="104" t="str">
        <f>_xlfn.IFNA(IF($B208="","",VLOOKUP($B208,'SWC Towers'!$A:$Q,$AB$2,FALSE)),"")</f>
        <v/>
      </c>
      <c r="AC208" s="20">
        <f>SUM(Table25[[#This Row],[IT Tower: Application]:[Other/Non-IT ]])</f>
        <v>1</v>
      </c>
      <c r="AD208" s="67"/>
      <c r="AE208" s="67"/>
      <c r="AF208" s="67"/>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v>0</v>
      </c>
      <c r="BC208" s="67">
        <v>174638</v>
      </c>
      <c r="BD208" s="67"/>
      <c r="BE208" s="67"/>
      <c r="BF208" s="67"/>
      <c r="BG208" s="67"/>
      <c r="BH208" s="67"/>
      <c r="BI208" s="67"/>
      <c r="BJ208" s="67"/>
      <c r="BK208" s="67"/>
      <c r="BL208" s="67"/>
      <c r="BM208" s="67"/>
      <c r="BN208" s="67"/>
      <c r="BO208" s="67"/>
      <c r="BP208" s="67"/>
      <c r="BQ208" s="67"/>
      <c r="BR208" s="67"/>
      <c r="BS208" s="67"/>
      <c r="BT208" s="67"/>
      <c r="BU208" s="67"/>
      <c r="BV208" s="67"/>
      <c r="BW208" s="67"/>
      <c r="BX208" s="67"/>
      <c r="BY208" s="67"/>
      <c r="BZ208" s="67"/>
      <c r="CA208" s="67"/>
      <c r="CB208" s="67"/>
      <c r="CC208" s="69">
        <f>SUM(Table25[[#This Row],[Contract Amount FY00]:[Contract Amount FY50]])</f>
        <v>174638</v>
      </c>
      <c r="CD208" s="24"/>
    </row>
    <row r="209" spans="1:82" x14ac:dyDescent="0.25">
      <c r="A209" s="122" t="s">
        <v>1989</v>
      </c>
      <c r="B209" s="122" t="s">
        <v>2245</v>
      </c>
      <c r="C209" s="122" t="s">
        <v>3131</v>
      </c>
      <c r="E209" s="26" t="str">
        <f>IFERROR(IF(VLOOKUP(Table25[[#This Row],[Contract No.]],Table3[#All],3,FALSE)="","No","Yes"),"")</f>
        <v>No</v>
      </c>
      <c r="F209" s="26" t="str">
        <f>IFERROR(VLOOKUP(Table25[[#This Row],[Contract No.]],Table3[#All],3,FALSE),"")</f>
        <v/>
      </c>
      <c r="G209" s="26" t="str">
        <f>IFERROR(IF(Table25[[#This Row],[Cooperative Purchase
(Yes/No)]]="Yes","Yes",IF(VLOOKUP(Table25[[#This Row],[Contract No.]],Table3[#All],1,FALSE)=Table25[[#This Row],[Contract No.]],"Yes","No")),"No")</f>
        <v>Yes</v>
      </c>
      <c r="H209" s="51">
        <f>IFERROR(VLOOKUP(Table25[[#This Row],[Contract No.]],Table3[#All],4,FALSE),"")</f>
        <v>43952</v>
      </c>
      <c r="I209" s="56">
        <f>IFERROR(IF(AND(MONTH(Table25[[#This Row],[Contract Start Date]])&gt;6,MONTH(Table25[[#This Row],[Contract Start Date]])&lt;=12),YEAR(Table25[[#This Row],[Contract Start Date]])+1,YEAR(Table25[[#This Row],[Contract Start Date]])),"")</f>
        <v>2020</v>
      </c>
      <c r="J209" s="55">
        <f>Table25[[#This Row],[FY Formula start]]</f>
        <v>2020</v>
      </c>
      <c r="K209" s="59" t="str">
        <f>"FY"&amp;" "&amp;Table25[[#This Row],[Year Start]]</f>
        <v>FY 2020</v>
      </c>
      <c r="L209" s="52">
        <f>IFERROR(VLOOKUP(Table25[[#This Row],[Contract No.]],Table3[#All],5,FALSE),"")</f>
        <v>46203</v>
      </c>
      <c r="M209" s="56">
        <f>IFERROR(IF(Table25[[#This Row],[Contract End Date]]="99/99/9999","No End",IF(AND(MONTH(Table25[[#This Row],[Contract End Date]])&gt;6,MONTH(Table25[[#This Row],[Contract End Date]])&lt;=12),YEAR(Table25[[#This Row],[Contract End Date]])+1,YEAR(Table25[[#This Row],[Contract End Date]]))),"")</f>
        <v>2026</v>
      </c>
      <c r="N209" s="55">
        <f>Table25[[#This Row],[FY Formula end]]</f>
        <v>2026</v>
      </c>
      <c r="O209" s="59" t="str">
        <f>IF(Table25[[#This Row],[Year End]]="No End","No End","FY"&amp;" "&amp;Table25[[#This Row],[Year End]])</f>
        <v>FY 2026</v>
      </c>
      <c r="P209" s="27"/>
      <c r="Q209" s="104" t="str">
        <f>_xlfn.IFNA(IF($B209="","",VLOOKUP($B209,'SWC Towers'!$A:$Q,$Q$2,FALSE)),"")</f>
        <v/>
      </c>
      <c r="R209" s="106" t="str">
        <f>_xlfn.IFNA(IF($B209="","",VLOOKUP($B209,'SWC Towers'!$A:$Q,$R$2,FALSE)),"")</f>
        <v/>
      </c>
      <c r="S209" s="106" t="str">
        <f>_xlfn.IFNA(IF($B209="","",VLOOKUP($B209,'SWC Towers'!$A:$Q,$S$2,FALSE)),"")</f>
        <v/>
      </c>
      <c r="T209" s="106" t="str">
        <f>_xlfn.IFNA(IF($B209="","",VLOOKUP($B209,'SWC Towers'!$A:$Q,$T$2,FALSE)),"")</f>
        <v/>
      </c>
      <c r="U209" s="104">
        <f>_xlfn.IFNA(IF($B209="","",VLOOKUP($B209,'SWC Towers'!$A:$Q,$U$2,FALSE)),"")</f>
        <v>0.1</v>
      </c>
      <c r="V209" s="104" t="str">
        <f>_xlfn.IFNA(IF($B209="","",VLOOKUP($B209,'SWC Towers'!$A:$Q,$V$2,FALSE)),"")</f>
        <v/>
      </c>
      <c r="W209" s="104" t="str">
        <f>_xlfn.IFNA(IF($B209="","",VLOOKUP($B209,'SWC Towers'!$A:$Q,$W$2,FALSE)),"")</f>
        <v/>
      </c>
      <c r="X209" s="104" t="str">
        <f>_xlfn.IFNA(IF($B209="","",VLOOKUP($B209,'SWC Towers'!$A:$Q,$X$2,FALSE)),"")</f>
        <v/>
      </c>
      <c r="Y209" s="104" t="str">
        <f>_xlfn.IFNA(IF($B209="","",VLOOKUP($B209,'SWC Towers'!$A:$Q,$Y$2,FALSE)),"")</f>
        <v/>
      </c>
      <c r="Z209" s="104" t="str">
        <f>_xlfn.IFNA(IF($B209="","",VLOOKUP($B209,'SWC Towers'!$A:$Q,$Z$2,FALSE)),"")</f>
        <v/>
      </c>
      <c r="AA209" s="104" t="str">
        <f>_xlfn.IFNA(IF($B209="","",VLOOKUP($B209,'SWC Towers'!$A:$Q,$AA$2,FALSE)),"")</f>
        <v/>
      </c>
      <c r="AB209" s="104">
        <f>_xlfn.IFNA(IF($B209="","",VLOOKUP($B209,'SWC Towers'!$A:$Q,$AB$2,FALSE)),"")</f>
        <v>0.9</v>
      </c>
      <c r="AC209" s="20">
        <f>SUM(Table25[[#This Row],[IT Tower: Application]:[Other/Non-IT ]])</f>
        <v>1</v>
      </c>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v>0</v>
      </c>
      <c r="BA209" s="67">
        <v>27683</v>
      </c>
      <c r="BB209" s="67">
        <v>21864</v>
      </c>
      <c r="BC209" s="67">
        <v>14484</v>
      </c>
      <c r="BD209" s="67"/>
      <c r="BE209" s="67"/>
      <c r="BF209" s="67"/>
      <c r="BG209" s="67"/>
      <c r="BH209" s="67"/>
      <c r="BI209" s="67"/>
      <c r="BJ209" s="67"/>
      <c r="BK209" s="67"/>
      <c r="BL209" s="67"/>
      <c r="BM209" s="67"/>
      <c r="BN209" s="67"/>
      <c r="BO209" s="67"/>
      <c r="BP209" s="67"/>
      <c r="BQ209" s="67"/>
      <c r="BR209" s="67"/>
      <c r="BS209" s="67"/>
      <c r="BT209" s="67"/>
      <c r="BU209" s="67"/>
      <c r="BV209" s="67"/>
      <c r="BW209" s="67"/>
      <c r="BX209" s="67"/>
      <c r="BY209" s="67"/>
      <c r="BZ209" s="67"/>
      <c r="CA209" s="67"/>
      <c r="CB209" s="67"/>
      <c r="CC209" s="69">
        <f>SUM(Table25[[#This Row],[Contract Amount FY00]:[Contract Amount FY50]])</f>
        <v>64031</v>
      </c>
      <c r="CD209" s="24"/>
    </row>
    <row r="210" spans="1:82" x14ac:dyDescent="0.25">
      <c r="A210" s="122" t="s">
        <v>1989</v>
      </c>
      <c r="B210" s="122" t="s">
        <v>2245</v>
      </c>
      <c r="C210" s="122" t="s">
        <v>3192</v>
      </c>
      <c r="E210" s="26" t="str">
        <f>IFERROR(IF(VLOOKUP(Table25[[#This Row],[Contract No.]],Table3[#All],3,FALSE)="","No","Yes"),"")</f>
        <v>No</v>
      </c>
      <c r="F210" s="26" t="str">
        <f>IFERROR(VLOOKUP(Table25[[#This Row],[Contract No.]],Table3[#All],3,FALSE),"")</f>
        <v/>
      </c>
      <c r="G210" s="26" t="str">
        <f>IFERROR(IF(Table25[[#This Row],[Cooperative Purchase
(Yes/No)]]="Yes","Yes",IF(VLOOKUP(Table25[[#This Row],[Contract No.]],Table3[#All],1,FALSE)=Table25[[#This Row],[Contract No.]],"Yes","No")),"No")</f>
        <v>Yes</v>
      </c>
      <c r="H210" s="51">
        <f>IFERROR(VLOOKUP(Table25[[#This Row],[Contract No.]],Table3[#All],4,FALSE),"")</f>
        <v>43952</v>
      </c>
      <c r="I210" s="56">
        <f>IFERROR(IF(AND(MONTH(Table25[[#This Row],[Contract Start Date]])&gt;6,MONTH(Table25[[#This Row],[Contract Start Date]])&lt;=12),YEAR(Table25[[#This Row],[Contract Start Date]])+1,YEAR(Table25[[#This Row],[Contract Start Date]])),"")</f>
        <v>2020</v>
      </c>
      <c r="J210" s="55">
        <f>Table25[[#This Row],[FY Formula start]]</f>
        <v>2020</v>
      </c>
      <c r="K210" s="59" t="str">
        <f>"FY"&amp;" "&amp;Table25[[#This Row],[Year Start]]</f>
        <v>FY 2020</v>
      </c>
      <c r="L210" s="52">
        <f>IFERROR(VLOOKUP(Table25[[#This Row],[Contract No.]],Table3[#All],5,FALSE),"")</f>
        <v>46203</v>
      </c>
      <c r="M210" s="56">
        <f>IFERROR(IF(Table25[[#This Row],[Contract End Date]]="99/99/9999","No End",IF(AND(MONTH(Table25[[#This Row],[Contract End Date]])&gt;6,MONTH(Table25[[#This Row],[Contract End Date]])&lt;=12),YEAR(Table25[[#This Row],[Contract End Date]])+1,YEAR(Table25[[#This Row],[Contract End Date]]))),"")</f>
        <v>2026</v>
      </c>
      <c r="N210" s="55">
        <f>Table25[[#This Row],[FY Formula end]]</f>
        <v>2026</v>
      </c>
      <c r="O210" s="59" t="str">
        <f>IF(Table25[[#This Row],[Year End]]="No End","No End","FY"&amp;" "&amp;Table25[[#This Row],[Year End]])</f>
        <v>FY 2026</v>
      </c>
      <c r="P210" s="27"/>
      <c r="Q210" s="104" t="str">
        <f>_xlfn.IFNA(IF($B210="","",VLOOKUP($B210,'SWC Towers'!$A:$Q,$Q$2,FALSE)),"")</f>
        <v/>
      </c>
      <c r="R210" s="106" t="str">
        <f>_xlfn.IFNA(IF($B210="","",VLOOKUP($B210,'SWC Towers'!$A:$Q,$R$2,FALSE)),"")</f>
        <v/>
      </c>
      <c r="S210" s="106" t="str">
        <f>_xlfn.IFNA(IF($B210="","",VLOOKUP($B210,'SWC Towers'!$A:$Q,$S$2,FALSE)),"")</f>
        <v/>
      </c>
      <c r="T210" s="106" t="str">
        <f>_xlfn.IFNA(IF($B210="","",VLOOKUP($B210,'SWC Towers'!$A:$Q,$T$2,FALSE)),"")</f>
        <v/>
      </c>
      <c r="U210" s="104">
        <f>_xlfn.IFNA(IF($B210="","",VLOOKUP($B210,'SWC Towers'!$A:$Q,$U$2,FALSE)),"")</f>
        <v>0.1</v>
      </c>
      <c r="V210" s="104" t="str">
        <f>_xlfn.IFNA(IF($B210="","",VLOOKUP($B210,'SWC Towers'!$A:$Q,$V$2,FALSE)),"")</f>
        <v/>
      </c>
      <c r="W210" s="104" t="str">
        <f>_xlfn.IFNA(IF($B210="","",VLOOKUP($B210,'SWC Towers'!$A:$Q,$W$2,FALSE)),"")</f>
        <v/>
      </c>
      <c r="X210" s="104" t="str">
        <f>_xlfn.IFNA(IF($B210="","",VLOOKUP($B210,'SWC Towers'!$A:$Q,$X$2,FALSE)),"")</f>
        <v/>
      </c>
      <c r="Y210" s="104" t="str">
        <f>_xlfn.IFNA(IF($B210="","",VLOOKUP($B210,'SWC Towers'!$A:$Q,$Y$2,FALSE)),"")</f>
        <v/>
      </c>
      <c r="Z210" s="104" t="str">
        <f>_xlfn.IFNA(IF($B210="","",VLOOKUP($B210,'SWC Towers'!$A:$Q,$Z$2,FALSE)),"")</f>
        <v/>
      </c>
      <c r="AA210" s="104" t="str">
        <f>_xlfn.IFNA(IF($B210="","",VLOOKUP($B210,'SWC Towers'!$A:$Q,$AA$2,FALSE)),"")</f>
        <v/>
      </c>
      <c r="AB210" s="104">
        <f>_xlfn.IFNA(IF($B210="","",VLOOKUP($B210,'SWC Towers'!$A:$Q,$AB$2,FALSE)),"")</f>
        <v>0.9</v>
      </c>
      <c r="AC210" s="20">
        <f>SUM(Table25[[#This Row],[IT Tower: Application]:[Other/Non-IT ]])</f>
        <v>1</v>
      </c>
      <c r="AD210" s="67"/>
      <c r="AE210" s="67"/>
      <c r="AF210" s="67"/>
      <c r="AG210" s="67"/>
      <c r="AH210" s="67"/>
      <c r="AI210" s="67"/>
      <c r="AJ210" s="67"/>
      <c r="AK210" s="67"/>
      <c r="AL210" s="67"/>
      <c r="AM210" s="67"/>
      <c r="AN210" s="67"/>
      <c r="AO210" s="67"/>
      <c r="AP210" s="67"/>
      <c r="AQ210" s="67"/>
      <c r="AR210" s="67"/>
      <c r="AS210" s="67"/>
      <c r="AT210" s="67"/>
      <c r="AU210" s="67"/>
      <c r="AV210" s="67"/>
      <c r="AW210" s="67"/>
      <c r="AX210" s="67">
        <v>6138</v>
      </c>
      <c r="AY210" s="67">
        <v>25027</v>
      </c>
      <c r="AZ210" s="67">
        <v>32621</v>
      </c>
      <c r="BA210" s="67">
        <v>0</v>
      </c>
      <c r="BB210" s="67"/>
      <c r="BC210" s="67"/>
      <c r="BD210" s="67"/>
      <c r="BE210" s="67"/>
      <c r="BF210" s="67"/>
      <c r="BG210" s="67"/>
      <c r="BH210" s="67"/>
      <c r="BI210" s="67"/>
      <c r="BJ210" s="67"/>
      <c r="BK210" s="67"/>
      <c r="BL210" s="67"/>
      <c r="BM210" s="67"/>
      <c r="BN210" s="67"/>
      <c r="BO210" s="67"/>
      <c r="BP210" s="67"/>
      <c r="BQ210" s="67"/>
      <c r="BR210" s="67"/>
      <c r="BS210" s="67"/>
      <c r="BT210" s="67"/>
      <c r="BU210" s="67"/>
      <c r="BV210" s="67"/>
      <c r="BW210" s="67"/>
      <c r="BX210" s="67"/>
      <c r="BY210" s="67"/>
      <c r="BZ210" s="67"/>
      <c r="CA210" s="67"/>
      <c r="CB210" s="67"/>
      <c r="CC210" s="69">
        <f>SUM(Table25[[#This Row],[Contract Amount FY00]:[Contract Amount FY50]])</f>
        <v>63786</v>
      </c>
      <c r="CD210" s="24"/>
    </row>
    <row r="211" spans="1:82" x14ac:dyDescent="0.25">
      <c r="A211" s="122" t="s">
        <v>1989</v>
      </c>
      <c r="B211" s="122" t="s">
        <v>2245</v>
      </c>
      <c r="C211" s="122" t="s">
        <v>2273</v>
      </c>
      <c r="E211" s="26" t="str">
        <f>IFERROR(IF(VLOOKUP(Table25[[#This Row],[Contract No.]],Table3[#All],3,FALSE)="","No","Yes"),"")</f>
        <v>No</v>
      </c>
      <c r="F211" s="26" t="str">
        <f>IFERROR(VLOOKUP(Table25[[#This Row],[Contract No.]],Table3[#All],3,FALSE),"")</f>
        <v/>
      </c>
      <c r="G211" s="26" t="str">
        <f>IFERROR(IF(Table25[[#This Row],[Cooperative Purchase
(Yes/No)]]="Yes","Yes",IF(VLOOKUP(Table25[[#This Row],[Contract No.]],Table3[#All],1,FALSE)=Table25[[#This Row],[Contract No.]],"Yes","No")),"No")</f>
        <v>Yes</v>
      </c>
      <c r="H211" s="51">
        <f>IFERROR(VLOOKUP(Table25[[#This Row],[Contract No.]],Table3[#All],4,FALSE),"")</f>
        <v>43952</v>
      </c>
      <c r="I211" s="56">
        <f>IFERROR(IF(AND(MONTH(Table25[[#This Row],[Contract Start Date]])&gt;6,MONTH(Table25[[#This Row],[Contract Start Date]])&lt;=12),YEAR(Table25[[#This Row],[Contract Start Date]])+1,YEAR(Table25[[#This Row],[Contract Start Date]])),"")</f>
        <v>2020</v>
      </c>
      <c r="J211" s="55">
        <f>Table25[[#This Row],[FY Formula start]]</f>
        <v>2020</v>
      </c>
      <c r="K211" s="59" t="str">
        <f>"FY"&amp;" "&amp;Table25[[#This Row],[Year Start]]</f>
        <v>FY 2020</v>
      </c>
      <c r="L211" s="52">
        <f>IFERROR(VLOOKUP(Table25[[#This Row],[Contract No.]],Table3[#All],5,FALSE),"")</f>
        <v>46203</v>
      </c>
      <c r="M211" s="56">
        <f>IFERROR(IF(Table25[[#This Row],[Contract End Date]]="99/99/9999","No End",IF(AND(MONTH(Table25[[#This Row],[Contract End Date]])&gt;6,MONTH(Table25[[#This Row],[Contract End Date]])&lt;=12),YEAR(Table25[[#This Row],[Contract End Date]])+1,YEAR(Table25[[#This Row],[Contract End Date]]))),"")</f>
        <v>2026</v>
      </c>
      <c r="N211" s="55">
        <f>Table25[[#This Row],[FY Formula end]]</f>
        <v>2026</v>
      </c>
      <c r="O211" s="59" t="str">
        <f>IF(Table25[[#This Row],[Year End]]="No End","No End","FY"&amp;" "&amp;Table25[[#This Row],[Year End]])</f>
        <v>FY 2026</v>
      </c>
      <c r="P211" s="27"/>
      <c r="Q211" s="104" t="str">
        <f>_xlfn.IFNA(IF($B211="","",VLOOKUP($B211,'SWC Towers'!$A:$Q,$Q$2,FALSE)),"")</f>
        <v/>
      </c>
      <c r="R211" s="106" t="str">
        <f>_xlfn.IFNA(IF($B211="","",VLOOKUP($B211,'SWC Towers'!$A:$Q,$R$2,FALSE)),"")</f>
        <v/>
      </c>
      <c r="S211" s="106" t="str">
        <f>_xlfn.IFNA(IF($B211="","",VLOOKUP($B211,'SWC Towers'!$A:$Q,$S$2,FALSE)),"")</f>
        <v/>
      </c>
      <c r="T211" s="106" t="str">
        <f>_xlfn.IFNA(IF($B211="","",VLOOKUP($B211,'SWC Towers'!$A:$Q,$T$2,FALSE)),"")</f>
        <v/>
      </c>
      <c r="U211" s="104">
        <f>_xlfn.IFNA(IF($B211="","",VLOOKUP($B211,'SWC Towers'!$A:$Q,$U$2,FALSE)),"")</f>
        <v>0.1</v>
      </c>
      <c r="V211" s="104" t="str">
        <f>_xlfn.IFNA(IF($B211="","",VLOOKUP($B211,'SWC Towers'!$A:$Q,$V$2,FALSE)),"")</f>
        <v/>
      </c>
      <c r="W211" s="104" t="str">
        <f>_xlfn.IFNA(IF($B211="","",VLOOKUP($B211,'SWC Towers'!$A:$Q,$W$2,FALSE)),"")</f>
        <v/>
      </c>
      <c r="X211" s="104" t="str">
        <f>_xlfn.IFNA(IF($B211="","",VLOOKUP($B211,'SWC Towers'!$A:$Q,$X$2,FALSE)),"")</f>
        <v/>
      </c>
      <c r="Y211" s="104" t="str">
        <f>_xlfn.IFNA(IF($B211="","",VLOOKUP($B211,'SWC Towers'!$A:$Q,$Y$2,FALSE)),"")</f>
        <v/>
      </c>
      <c r="Z211" s="104" t="str">
        <f>_xlfn.IFNA(IF($B211="","",VLOOKUP($B211,'SWC Towers'!$A:$Q,$Z$2,FALSE)),"")</f>
        <v/>
      </c>
      <c r="AA211" s="104" t="str">
        <f>_xlfn.IFNA(IF($B211="","",VLOOKUP($B211,'SWC Towers'!$A:$Q,$AA$2,FALSE)),"")</f>
        <v/>
      </c>
      <c r="AB211" s="104">
        <f>_xlfn.IFNA(IF($B211="","",VLOOKUP($B211,'SWC Towers'!$A:$Q,$AB$2,FALSE)),"")</f>
        <v>0.9</v>
      </c>
      <c r="AC211" s="20">
        <f>SUM(Table25[[#This Row],[IT Tower: Application]:[Other/Non-IT ]])</f>
        <v>1</v>
      </c>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v>565</v>
      </c>
      <c r="BB211" s="67">
        <v>991</v>
      </c>
      <c r="BC211" s="67">
        <v>273</v>
      </c>
      <c r="BD211" s="67"/>
      <c r="BE211" s="67"/>
      <c r="BF211" s="67"/>
      <c r="BG211" s="67"/>
      <c r="BH211" s="67"/>
      <c r="BI211" s="67"/>
      <c r="BJ211" s="67"/>
      <c r="BK211" s="67"/>
      <c r="BL211" s="67"/>
      <c r="BM211" s="67"/>
      <c r="BN211" s="67"/>
      <c r="BO211" s="67"/>
      <c r="BP211" s="67"/>
      <c r="BQ211" s="67"/>
      <c r="BR211" s="67"/>
      <c r="BS211" s="67"/>
      <c r="BT211" s="67"/>
      <c r="BU211" s="67"/>
      <c r="BV211" s="67"/>
      <c r="BW211" s="67"/>
      <c r="BX211" s="67"/>
      <c r="BY211" s="67"/>
      <c r="BZ211" s="67"/>
      <c r="CA211" s="67"/>
      <c r="CB211" s="67"/>
      <c r="CC211" s="69">
        <f>SUM(Table25[[#This Row],[Contract Amount FY00]:[Contract Amount FY50]])</f>
        <v>1829</v>
      </c>
      <c r="CD211" s="24"/>
    </row>
    <row r="212" spans="1:82" x14ac:dyDescent="0.25">
      <c r="A212" s="122" t="s">
        <v>1989</v>
      </c>
      <c r="B212" s="122" t="s">
        <v>526</v>
      </c>
      <c r="C212" s="122" t="s">
        <v>3193</v>
      </c>
      <c r="E212" s="26" t="str">
        <f>IFERROR(IF(VLOOKUP(Table25[[#This Row],[Contract No.]],Table3[#All],3,FALSE)="","No","Yes"),"")</f>
        <v>Yes</v>
      </c>
      <c r="F212" s="26" t="str">
        <f>IFERROR(VLOOKUP(Table25[[#This Row],[Contract No.]],Table3[#All],3,FALSE),"")</f>
        <v>NASPO</v>
      </c>
      <c r="G212" s="26" t="str">
        <f>IFERROR(IF(Table25[[#This Row],[Cooperative Purchase
(Yes/No)]]="Yes","Yes",IF(VLOOKUP(Table25[[#This Row],[Contract No.]],Table3[#All],1,FALSE)=Table25[[#This Row],[Contract No.]],"Yes","No")),"No")</f>
        <v>Yes</v>
      </c>
      <c r="H212" s="51">
        <f>IFERROR(VLOOKUP(Table25[[#This Row],[Contract No.]],Table3[#All],4,FALSE),"")</f>
        <v>43892</v>
      </c>
      <c r="I212" s="56">
        <f>IFERROR(IF(AND(MONTH(Table25[[#This Row],[Contract Start Date]])&gt;6,MONTH(Table25[[#This Row],[Contract Start Date]])&lt;=12),YEAR(Table25[[#This Row],[Contract Start Date]])+1,YEAR(Table25[[#This Row],[Contract Start Date]])),"")</f>
        <v>2020</v>
      </c>
      <c r="J212" s="55">
        <f>Table25[[#This Row],[FY Formula start]]</f>
        <v>2020</v>
      </c>
      <c r="K212" s="59" t="str">
        <f>"FY"&amp;" "&amp;Table25[[#This Row],[Year Start]]</f>
        <v>FY 2020</v>
      </c>
      <c r="L212" s="52">
        <f>IFERROR(VLOOKUP(Table25[[#This Row],[Contract No.]],Table3[#All],5,FALSE),"")</f>
        <v>45504</v>
      </c>
      <c r="M212" s="56">
        <f>IFERROR(IF(Table25[[#This Row],[Contract End Date]]="99/99/9999","No End",IF(AND(MONTH(Table25[[#This Row],[Contract End Date]])&gt;6,MONTH(Table25[[#This Row],[Contract End Date]])&lt;=12),YEAR(Table25[[#This Row],[Contract End Date]])+1,YEAR(Table25[[#This Row],[Contract End Date]]))),"")</f>
        <v>2025</v>
      </c>
      <c r="N212" s="55">
        <f>Table25[[#This Row],[FY Formula end]]</f>
        <v>2025</v>
      </c>
      <c r="O212" s="59" t="str">
        <f>IF(Table25[[#This Row],[Year End]]="No End","No End","FY"&amp;" "&amp;Table25[[#This Row],[Year End]])</f>
        <v>FY 2025</v>
      </c>
      <c r="P212" s="27"/>
      <c r="Q212" s="104" t="str">
        <f>_xlfn.IFNA(IF($B212="","",VLOOKUP($B212,'SWC Towers'!$A:$Q,$Q$2,FALSE)),"")</f>
        <v/>
      </c>
      <c r="R212" s="106">
        <f>_xlfn.IFNA(IF($B212="","",VLOOKUP($B212,'SWC Towers'!$A:$Q,$R$2,FALSE)),"")</f>
        <v>0.1</v>
      </c>
      <c r="S212" s="106" t="str">
        <f>_xlfn.IFNA(IF($B212="","",VLOOKUP($B212,'SWC Towers'!$A:$Q,$S$2,FALSE)),"")</f>
        <v/>
      </c>
      <c r="T212" s="106">
        <f>_xlfn.IFNA(IF($B212="","",VLOOKUP($B212,'SWC Towers'!$A:$Q,$T$2,FALSE)),"")</f>
        <v>0.05</v>
      </c>
      <c r="U212" s="104">
        <f>_xlfn.IFNA(IF($B212="","",VLOOKUP($B212,'SWC Towers'!$A:$Q,$U$2,FALSE)),"")</f>
        <v>0.65</v>
      </c>
      <c r="V212" s="104" t="str">
        <f>_xlfn.IFNA(IF($B212="","",VLOOKUP($B212,'SWC Towers'!$A:$Q,$V$2,FALSE)),"")</f>
        <v/>
      </c>
      <c r="W212" s="104">
        <f>_xlfn.IFNA(IF($B212="","",VLOOKUP($B212,'SWC Towers'!$A:$Q,$W$2,FALSE)),"")</f>
        <v>0.1</v>
      </c>
      <c r="X212" s="104" t="str">
        <f>_xlfn.IFNA(IF($B212="","",VLOOKUP($B212,'SWC Towers'!$A:$Q,$X$2,FALSE)),"")</f>
        <v/>
      </c>
      <c r="Y212" s="104" t="str">
        <f>_xlfn.IFNA(IF($B212="","",VLOOKUP($B212,'SWC Towers'!$A:$Q,$Y$2,FALSE)),"")</f>
        <v/>
      </c>
      <c r="Z212" s="104">
        <f>_xlfn.IFNA(IF($B212="","",VLOOKUP($B212,'SWC Towers'!$A:$Q,$Z$2,FALSE)),"")</f>
        <v>0.1</v>
      </c>
      <c r="AA212" s="104" t="str">
        <f>_xlfn.IFNA(IF($B212="","",VLOOKUP($B212,'SWC Towers'!$A:$Q,$AA$2,FALSE)),"")</f>
        <v/>
      </c>
      <c r="AB212" s="104" t="str">
        <f>_xlfn.IFNA(IF($B212="","",VLOOKUP($B212,'SWC Towers'!$A:$Q,$AB$2,FALSE)),"")</f>
        <v/>
      </c>
      <c r="AC212" s="20">
        <f>SUM(Table25[[#This Row],[IT Tower: Application]:[Other/Non-IT ]])</f>
        <v>1</v>
      </c>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v>27158</v>
      </c>
      <c r="AZ212" s="67">
        <v>187069</v>
      </c>
      <c r="BA212" s="67">
        <v>19066</v>
      </c>
      <c r="BB212" s="67">
        <v>7972</v>
      </c>
      <c r="BC212" s="67">
        <v>8919</v>
      </c>
      <c r="BD212" s="67"/>
      <c r="BE212" s="67"/>
      <c r="BF212" s="67"/>
      <c r="BG212" s="67"/>
      <c r="BH212" s="67"/>
      <c r="BI212" s="67"/>
      <c r="BJ212" s="67"/>
      <c r="BK212" s="67"/>
      <c r="BL212" s="67"/>
      <c r="BM212" s="67"/>
      <c r="BN212" s="67"/>
      <c r="BO212" s="67"/>
      <c r="BP212" s="67"/>
      <c r="BQ212" s="67"/>
      <c r="BR212" s="67"/>
      <c r="BS212" s="67"/>
      <c r="BT212" s="67"/>
      <c r="BU212" s="67"/>
      <c r="BV212" s="67"/>
      <c r="BW212" s="67"/>
      <c r="BX212" s="67"/>
      <c r="BY212" s="67"/>
      <c r="BZ212" s="67"/>
      <c r="CA212" s="67"/>
      <c r="CB212" s="67"/>
      <c r="CC212" s="69">
        <f>SUM(Table25[[#This Row],[Contract Amount FY00]:[Contract Amount FY50]])</f>
        <v>250184</v>
      </c>
      <c r="CD212" s="24"/>
    </row>
    <row r="213" spans="1:82" x14ac:dyDescent="0.25">
      <c r="A213" s="122" t="s">
        <v>1989</v>
      </c>
      <c r="B213" s="122" t="s">
        <v>1196</v>
      </c>
      <c r="C213" s="122" t="s">
        <v>419</v>
      </c>
      <c r="E213" s="26" t="str">
        <f>IFERROR(IF(VLOOKUP(Table25[[#This Row],[Contract No.]],Table3[#All],3,FALSE)="","No","Yes"),"")</f>
        <v>No</v>
      </c>
      <c r="F213" s="26" t="str">
        <f>IFERROR(VLOOKUP(Table25[[#This Row],[Contract No.]],Table3[#All],3,FALSE),"")</f>
        <v/>
      </c>
      <c r="G213" s="26" t="str">
        <f>IFERROR(IF(Table25[[#This Row],[Cooperative Purchase
(Yes/No)]]="Yes","Yes",IF(VLOOKUP(Table25[[#This Row],[Contract No.]],Table3[#All],1,FALSE)=Table25[[#This Row],[Contract No.]],"Yes","No")),"No")</f>
        <v>Yes</v>
      </c>
      <c r="H213" s="51">
        <f>IFERROR(VLOOKUP(Table25[[#This Row],[Contract No.]],Table3[#All],4,FALSE),"")</f>
        <v>42303</v>
      </c>
      <c r="I213" s="56">
        <f>IFERROR(IF(AND(MONTH(Table25[[#This Row],[Contract Start Date]])&gt;6,MONTH(Table25[[#This Row],[Contract Start Date]])&lt;=12),YEAR(Table25[[#This Row],[Contract Start Date]])+1,YEAR(Table25[[#This Row],[Contract Start Date]])),"")</f>
        <v>2016</v>
      </c>
      <c r="J213" s="55">
        <f>Table25[[#This Row],[FY Formula start]]</f>
        <v>2016</v>
      </c>
      <c r="K213" s="59" t="str">
        <f>"FY"&amp;" "&amp;Table25[[#This Row],[Year Start]]</f>
        <v>FY 2016</v>
      </c>
      <c r="L213" s="52">
        <f>IFERROR(VLOOKUP(Table25[[#This Row],[Contract No.]],Table3[#All],5,FALSE),"")</f>
        <v>46321</v>
      </c>
      <c r="M213" s="56">
        <f>IFERROR(IF(Table25[[#This Row],[Contract End Date]]="99/99/9999","No End",IF(AND(MONTH(Table25[[#This Row],[Contract End Date]])&gt;6,MONTH(Table25[[#This Row],[Contract End Date]])&lt;=12),YEAR(Table25[[#This Row],[Contract End Date]])+1,YEAR(Table25[[#This Row],[Contract End Date]]))),"")</f>
        <v>2027</v>
      </c>
      <c r="N213" s="55">
        <f>Table25[[#This Row],[FY Formula end]]</f>
        <v>2027</v>
      </c>
      <c r="O213" s="59" t="str">
        <f>IF(Table25[[#This Row],[Year End]]="No End","No End","FY"&amp;" "&amp;Table25[[#This Row],[Year End]])</f>
        <v>FY 2027</v>
      </c>
      <c r="P213" s="27"/>
      <c r="Q213" s="104">
        <f>_xlfn.IFNA(IF($B213="","",VLOOKUP($B213,'SWC Towers'!$A:$Q,$Q$2,FALSE)),"")</f>
        <v>1</v>
      </c>
      <c r="R213" s="106" t="str">
        <f>_xlfn.IFNA(IF($B213="","",VLOOKUP($B213,'SWC Towers'!$A:$Q,$R$2,FALSE)),"")</f>
        <v/>
      </c>
      <c r="S213" s="106" t="str">
        <f>_xlfn.IFNA(IF($B213="","",VLOOKUP($B213,'SWC Towers'!$A:$Q,$S$2,FALSE)),"")</f>
        <v/>
      </c>
      <c r="T213" s="106" t="str">
        <f>_xlfn.IFNA(IF($B213="","",VLOOKUP($B213,'SWC Towers'!$A:$Q,$T$2,FALSE)),"")</f>
        <v/>
      </c>
      <c r="U213" s="104" t="str">
        <f>_xlfn.IFNA(IF($B213="","",VLOOKUP($B213,'SWC Towers'!$A:$Q,$U$2,FALSE)),"")</f>
        <v/>
      </c>
      <c r="V213" s="104" t="str">
        <f>_xlfn.IFNA(IF($B213="","",VLOOKUP($B213,'SWC Towers'!$A:$Q,$V$2,FALSE)),"")</f>
        <v/>
      </c>
      <c r="W213" s="104" t="str">
        <f>_xlfn.IFNA(IF($B213="","",VLOOKUP($B213,'SWC Towers'!$A:$Q,$W$2,FALSE)),"")</f>
        <v/>
      </c>
      <c r="X213" s="104" t="str">
        <f>_xlfn.IFNA(IF($B213="","",VLOOKUP($B213,'SWC Towers'!$A:$Q,$X$2,FALSE)),"")</f>
        <v/>
      </c>
      <c r="Y213" s="104" t="str">
        <f>_xlfn.IFNA(IF($B213="","",VLOOKUP($B213,'SWC Towers'!$A:$Q,$Y$2,FALSE)),"")</f>
        <v/>
      </c>
      <c r="Z213" s="104" t="str">
        <f>_xlfn.IFNA(IF($B213="","",VLOOKUP($B213,'SWC Towers'!$A:$Q,$Z$2,FALSE)),"")</f>
        <v/>
      </c>
      <c r="AA213" s="104" t="str">
        <f>_xlfn.IFNA(IF($B213="","",VLOOKUP($B213,'SWC Towers'!$A:$Q,$AA$2,FALSE)),"")</f>
        <v/>
      </c>
      <c r="AB213" s="104" t="str">
        <f>_xlfn.IFNA(IF($B213="","",VLOOKUP($B213,'SWC Towers'!$A:$Q,$AB$2,FALSE)),"")</f>
        <v/>
      </c>
      <c r="AC213" s="20">
        <f>SUM(Table25[[#This Row],[IT Tower: Application]:[Other/Non-IT ]])</f>
        <v>1</v>
      </c>
      <c r="AD213" s="67"/>
      <c r="AE213" s="67"/>
      <c r="AF213" s="67"/>
      <c r="AG213" s="67"/>
      <c r="AH213" s="67"/>
      <c r="AI213" s="67"/>
      <c r="AJ213" s="67"/>
      <c r="AK213" s="67"/>
      <c r="AL213" s="67"/>
      <c r="AM213" s="67"/>
      <c r="AN213" s="67"/>
      <c r="AO213" s="67"/>
      <c r="AP213" s="67"/>
      <c r="AQ213" s="67"/>
      <c r="AR213" s="67"/>
      <c r="AS213" s="67"/>
      <c r="AT213" s="67"/>
      <c r="AU213" s="67"/>
      <c r="AV213" s="67"/>
      <c r="AW213" s="67">
        <v>151460</v>
      </c>
      <c r="AX213" s="67">
        <v>23177</v>
      </c>
      <c r="AY213" s="67">
        <v>1046</v>
      </c>
      <c r="AZ213" s="67">
        <v>5939</v>
      </c>
      <c r="BA213" s="67">
        <v>0</v>
      </c>
      <c r="BB213" s="67">
        <v>5424</v>
      </c>
      <c r="BC213" s="67">
        <v>0</v>
      </c>
      <c r="BD213" s="67"/>
      <c r="BE213" s="67"/>
      <c r="BF213" s="67"/>
      <c r="BG213" s="67"/>
      <c r="BH213" s="67"/>
      <c r="BI213" s="67"/>
      <c r="BJ213" s="67"/>
      <c r="BK213" s="67"/>
      <c r="BL213" s="67"/>
      <c r="BM213" s="67"/>
      <c r="BN213" s="67"/>
      <c r="BO213" s="67"/>
      <c r="BP213" s="67"/>
      <c r="BQ213" s="67"/>
      <c r="BR213" s="67"/>
      <c r="BS213" s="67"/>
      <c r="BT213" s="67"/>
      <c r="BU213" s="67"/>
      <c r="BV213" s="67"/>
      <c r="BW213" s="67"/>
      <c r="BX213" s="67"/>
      <c r="BY213" s="67"/>
      <c r="BZ213" s="67"/>
      <c r="CA213" s="67"/>
      <c r="CB213" s="67"/>
      <c r="CC213" s="69">
        <f>SUM(Table25[[#This Row],[Contract Amount FY00]:[Contract Amount FY50]])</f>
        <v>187046</v>
      </c>
      <c r="CD213" s="24"/>
    </row>
    <row r="214" spans="1:82" x14ac:dyDescent="0.25">
      <c r="A214" s="122" t="s">
        <v>1989</v>
      </c>
      <c r="B214" s="122" t="s">
        <v>286</v>
      </c>
      <c r="C214" s="122" t="s">
        <v>1796</v>
      </c>
      <c r="E214" s="26" t="str">
        <f>IFERROR(IF(VLOOKUP(Table25[[#This Row],[Contract No.]],Table3[#All],3,FALSE)="","No","Yes"),"")</f>
        <v>No</v>
      </c>
      <c r="F214" s="26" t="str">
        <f>IFERROR(VLOOKUP(Table25[[#This Row],[Contract No.]],Table3[#All],3,FALSE),"")</f>
        <v/>
      </c>
      <c r="G214" s="26" t="str">
        <f>IFERROR(IF(Table25[[#This Row],[Cooperative Purchase
(Yes/No)]]="Yes","Yes",IF(VLOOKUP(Table25[[#This Row],[Contract No.]],Table3[#All],1,FALSE)=Table25[[#This Row],[Contract No.]],"Yes","No")),"No")</f>
        <v>Yes</v>
      </c>
      <c r="H214" s="51">
        <f>IFERROR(VLOOKUP(Table25[[#This Row],[Contract No.]],Table3[#All],4,FALSE),"")</f>
        <v>42401</v>
      </c>
      <c r="I214" s="56">
        <f>IFERROR(IF(AND(MONTH(Table25[[#This Row],[Contract Start Date]])&gt;6,MONTH(Table25[[#This Row],[Contract Start Date]])&lt;=12),YEAR(Table25[[#This Row],[Contract Start Date]])+1,YEAR(Table25[[#This Row],[Contract Start Date]])),"")</f>
        <v>2016</v>
      </c>
      <c r="J214" s="55">
        <f>Table25[[#This Row],[FY Formula start]]</f>
        <v>2016</v>
      </c>
      <c r="K214" s="59" t="str">
        <f>"FY"&amp;" "&amp;Table25[[#This Row],[Year Start]]</f>
        <v>FY 2016</v>
      </c>
      <c r="L214" s="52">
        <f>IFERROR(VLOOKUP(Table25[[#This Row],[Contract No.]],Table3[#All],5,FALSE),"")</f>
        <v>72717</v>
      </c>
      <c r="M214" s="56">
        <f>IFERROR(IF(Table25[[#This Row],[Contract End Date]]="99/99/9999","No End",IF(AND(MONTH(Table25[[#This Row],[Contract End Date]])&gt;6,MONTH(Table25[[#This Row],[Contract End Date]])&lt;=12),YEAR(Table25[[#This Row],[Contract End Date]])+1,YEAR(Table25[[#This Row],[Contract End Date]]))),"")</f>
        <v>2099</v>
      </c>
      <c r="N214" s="55">
        <f>Table25[[#This Row],[FY Formula end]]</f>
        <v>2099</v>
      </c>
      <c r="O214" s="59" t="str">
        <f>IF(Table25[[#This Row],[Year End]]="No End","No End","FY"&amp;" "&amp;Table25[[#This Row],[Year End]])</f>
        <v>FY 2099</v>
      </c>
      <c r="P214" s="27"/>
      <c r="Q214" s="104">
        <f>_xlfn.IFNA(IF($B214="","",VLOOKUP($B214,'SWC Towers'!$A:$Q,$Q$2,FALSE)),"")</f>
        <v>0.5</v>
      </c>
      <c r="R214" s="106" t="str">
        <f>_xlfn.IFNA(IF($B214="","",VLOOKUP($B214,'SWC Towers'!$A:$Q,$R$2,FALSE)),"")</f>
        <v/>
      </c>
      <c r="S214" s="106" t="str">
        <f>_xlfn.IFNA(IF($B214="","",VLOOKUP($B214,'SWC Towers'!$A:$Q,$S$2,FALSE)),"")</f>
        <v/>
      </c>
      <c r="T214" s="106">
        <f>_xlfn.IFNA(IF($B214="","",VLOOKUP($B214,'SWC Towers'!$A:$Q,$T$2,FALSE)),"")</f>
        <v>0.5</v>
      </c>
      <c r="U214" s="104" t="str">
        <f>_xlfn.IFNA(IF($B214="","",VLOOKUP($B214,'SWC Towers'!$A:$Q,$U$2,FALSE)),"")</f>
        <v/>
      </c>
      <c r="V214" s="104" t="str">
        <f>_xlfn.IFNA(IF($B214="","",VLOOKUP($B214,'SWC Towers'!$A:$Q,$V$2,FALSE)),"")</f>
        <v/>
      </c>
      <c r="W214" s="104" t="str">
        <f>_xlfn.IFNA(IF($B214="","",VLOOKUP($B214,'SWC Towers'!$A:$Q,$W$2,FALSE)),"")</f>
        <v/>
      </c>
      <c r="X214" s="104" t="str">
        <f>_xlfn.IFNA(IF($B214="","",VLOOKUP($B214,'SWC Towers'!$A:$Q,$X$2,FALSE)),"")</f>
        <v/>
      </c>
      <c r="Y214" s="104" t="str">
        <f>_xlfn.IFNA(IF($B214="","",VLOOKUP($B214,'SWC Towers'!$A:$Q,$Y$2,FALSE)),"")</f>
        <v/>
      </c>
      <c r="Z214" s="104" t="str">
        <f>_xlfn.IFNA(IF($B214="","",VLOOKUP($B214,'SWC Towers'!$A:$Q,$Z$2,FALSE)),"")</f>
        <v/>
      </c>
      <c r="AA214" s="104" t="str">
        <f>_xlfn.IFNA(IF($B214="","",VLOOKUP($B214,'SWC Towers'!$A:$Q,$AA$2,FALSE)),"")</f>
        <v/>
      </c>
      <c r="AB214" s="104" t="str">
        <f>_xlfn.IFNA(IF($B214="","",VLOOKUP($B214,'SWC Towers'!$A:$Q,$AB$2,FALSE)),"")</f>
        <v/>
      </c>
      <c r="AC214" s="20">
        <f>SUM(Table25[[#This Row],[IT Tower: Application]:[Other/Non-IT ]])</f>
        <v>1</v>
      </c>
      <c r="AD214" s="67"/>
      <c r="AE214" s="67"/>
      <c r="AF214" s="67"/>
      <c r="AG214" s="67"/>
      <c r="AH214" s="67"/>
      <c r="AI214" s="67"/>
      <c r="AJ214" s="67"/>
      <c r="AK214" s="67"/>
      <c r="AL214" s="67"/>
      <c r="AM214" s="67"/>
      <c r="AN214" s="67"/>
      <c r="AO214" s="67"/>
      <c r="AP214" s="67"/>
      <c r="AQ214" s="67"/>
      <c r="AR214" s="67"/>
      <c r="AS214" s="67"/>
      <c r="AT214" s="67"/>
      <c r="AU214" s="67"/>
      <c r="AV214" s="67">
        <v>75600</v>
      </c>
      <c r="AW214" s="67">
        <v>430200</v>
      </c>
      <c r="AX214" s="67">
        <v>408750</v>
      </c>
      <c r="AY214" s="67">
        <v>319050</v>
      </c>
      <c r="AZ214" s="67">
        <v>664876</v>
      </c>
      <c r="BA214" s="67">
        <v>704926</v>
      </c>
      <c r="BB214" s="67">
        <v>916280</v>
      </c>
      <c r="BC214" s="67">
        <v>0</v>
      </c>
      <c r="BD214" s="67"/>
      <c r="BE214" s="67"/>
      <c r="BF214" s="67"/>
      <c r="BG214" s="67"/>
      <c r="BH214" s="67"/>
      <c r="BI214" s="67"/>
      <c r="BJ214" s="67"/>
      <c r="BK214" s="67"/>
      <c r="BL214" s="67"/>
      <c r="BM214" s="67"/>
      <c r="BN214" s="67"/>
      <c r="BO214" s="67"/>
      <c r="BP214" s="67"/>
      <c r="BQ214" s="67"/>
      <c r="BR214" s="67"/>
      <c r="BS214" s="67"/>
      <c r="BT214" s="67"/>
      <c r="BU214" s="67"/>
      <c r="BV214" s="67"/>
      <c r="BW214" s="67"/>
      <c r="BX214" s="67"/>
      <c r="BY214" s="67"/>
      <c r="BZ214" s="67"/>
      <c r="CA214" s="67"/>
      <c r="CB214" s="67"/>
      <c r="CC214" s="69">
        <f>SUM(Table25[[#This Row],[Contract Amount FY00]:[Contract Amount FY50]])</f>
        <v>3519682</v>
      </c>
      <c r="CD214" s="24"/>
    </row>
    <row r="215" spans="1:82" x14ac:dyDescent="0.25">
      <c r="A215" s="122" t="s">
        <v>1989</v>
      </c>
      <c r="B215" s="122" t="s">
        <v>286</v>
      </c>
      <c r="C215" s="122" t="s">
        <v>2153</v>
      </c>
      <c r="E215" s="26" t="str">
        <f>IFERROR(IF(VLOOKUP(Table25[[#This Row],[Contract No.]],Table3[#All],3,FALSE)="","No","Yes"),"")</f>
        <v>No</v>
      </c>
      <c r="F215" s="26" t="str">
        <f>IFERROR(VLOOKUP(Table25[[#This Row],[Contract No.]],Table3[#All],3,FALSE),"")</f>
        <v/>
      </c>
      <c r="G215" s="26" t="str">
        <f>IFERROR(IF(Table25[[#This Row],[Cooperative Purchase
(Yes/No)]]="Yes","Yes",IF(VLOOKUP(Table25[[#This Row],[Contract No.]],Table3[#All],1,FALSE)=Table25[[#This Row],[Contract No.]],"Yes","No")),"No")</f>
        <v>Yes</v>
      </c>
      <c r="H215" s="51">
        <f>IFERROR(VLOOKUP(Table25[[#This Row],[Contract No.]],Table3[#All],4,FALSE),"")</f>
        <v>42401</v>
      </c>
      <c r="I215" s="56">
        <f>IFERROR(IF(AND(MONTH(Table25[[#This Row],[Contract Start Date]])&gt;6,MONTH(Table25[[#This Row],[Contract Start Date]])&lt;=12),YEAR(Table25[[#This Row],[Contract Start Date]])+1,YEAR(Table25[[#This Row],[Contract Start Date]])),"")</f>
        <v>2016</v>
      </c>
      <c r="J215" s="55">
        <f>Table25[[#This Row],[FY Formula start]]</f>
        <v>2016</v>
      </c>
      <c r="K215" s="59" t="str">
        <f>"FY"&amp;" "&amp;Table25[[#This Row],[Year Start]]</f>
        <v>FY 2016</v>
      </c>
      <c r="L215" s="52">
        <f>IFERROR(VLOOKUP(Table25[[#This Row],[Contract No.]],Table3[#All],5,FALSE),"")</f>
        <v>72717</v>
      </c>
      <c r="M215" s="56">
        <f>IFERROR(IF(Table25[[#This Row],[Contract End Date]]="99/99/9999","No End",IF(AND(MONTH(Table25[[#This Row],[Contract End Date]])&gt;6,MONTH(Table25[[#This Row],[Contract End Date]])&lt;=12),YEAR(Table25[[#This Row],[Contract End Date]])+1,YEAR(Table25[[#This Row],[Contract End Date]]))),"")</f>
        <v>2099</v>
      </c>
      <c r="N215" s="55">
        <f>Table25[[#This Row],[FY Formula end]]</f>
        <v>2099</v>
      </c>
      <c r="O215" s="59" t="str">
        <f>IF(Table25[[#This Row],[Year End]]="No End","No End","FY"&amp;" "&amp;Table25[[#This Row],[Year End]])</f>
        <v>FY 2099</v>
      </c>
      <c r="P215" s="27"/>
      <c r="Q215" s="104">
        <f>_xlfn.IFNA(IF($B215="","",VLOOKUP($B215,'SWC Towers'!$A:$Q,$Q$2,FALSE)),"")</f>
        <v>0.5</v>
      </c>
      <c r="R215" s="106" t="str">
        <f>_xlfn.IFNA(IF($B215="","",VLOOKUP($B215,'SWC Towers'!$A:$Q,$R$2,FALSE)),"")</f>
        <v/>
      </c>
      <c r="S215" s="106" t="str">
        <f>_xlfn.IFNA(IF($B215="","",VLOOKUP($B215,'SWC Towers'!$A:$Q,$S$2,FALSE)),"")</f>
        <v/>
      </c>
      <c r="T215" s="106">
        <f>_xlfn.IFNA(IF($B215="","",VLOOKUP($B215,'SWC Towers'!$A:$Q,$T$2,FALSE)),"")</f>
        <v>0.5</v>
      </c>
      <c r="U215" s="104" t="str">
        <f>_xlfn.IFNA(IF($B215="","",VLOOKUP($B215,'SWC Towers'!$A:$Q,$U$2,FALSE)),"")</f>
        <v/>
      </c>
      <c r="V215" s="104" t="str">
        <f>_xlfn.IFNA(IF($B215="","",VLOOKUP($B215,'SWC Towers'!$A:$Q,$V$2,FALSE)),"")</f>
        <v/>
      </c>
      <c r="W215" s="104" t="str">
        <f>_xlfn.IFNA(IF($B215="","",VLOOKUP($B215,'SWC Towers'!$A:$Q,$W$2,FALSE)),"")</f>
        <v/>
      </c>
      <c r="X215" s="104" t="str">
        <f>_xlfn.IFNA(IF($B215="","",VLOOKUP($B215,'SWC Towers'!$A:$Q,$X$2,FALSE)),"")</f>
        <v/>
      </c>
      <c r="Y215" s="104" t="str">
        <f>_xlfn.IFNA(IF($B215="","",VLOOKUP($B215,'SWC Towers'!$A:$Q,$Y$2,FALSE)),"")</f>
        <v/>
      </c>
      <c r="Z215" s="104" t="str">
        <f>_xlfn.IFNA(IF($B215="","",VLOOKUP($B215,'SWC Towers'!$A:$Q,$Z$2,FALSE)),"")</f>
        <v/>
      </c>
      <c r="AA215" s="104" t="str">
        <f>_xlfn.IFNA(IF($B215="","",VLOOKUP($B215,'SWC Towers'!$A:$Q,$AA$2,FALSE)),"")</f>
        <v/>
      </c>
      <c r="AB215" s="104" t="str">
        <f>_xlfn.IFNA(IF($B215="","",VLOOKUP($B215,'SWC Towers'!$A:$Q,$AB$2,FALSE)),"")</f>
        <v/>
      </c>
      <c r="AC215" s="20">
        <f>SUM(Table25[[#This Row],[IT Tower: Application]:[Other/Non-IT ]])</f>
        <v>1</v>
      </c>
      <c r="AD215" s="67"/>
      <c r="AE215" s="67"/>
      <c r="AF215" s="67"/>
      <c r="AG215" s="67"/>
      <c r="AH215" s="67"/>
      <c r="AI215" s="67"/>
      <c r="AJ215" s="67"/>
      <c r="AK215" s="67"/>
      <c r="AL215" s="67"/>
      <c r="AM215" s="67"/>
      <c r="AN215" s="67"/>
      <c r="AO215" s="67"/>
      <c r="AP215" s="67"/>
      <c r="AQ215" s="67"/>
      <c r="AR215" s="67"/>
      <c r="AS215" s="67"/>
      <c r="AT215" s="67">
        <v>0</v>
      </c>
      <c r="AU215" s="67">
        <v>132960</v>
      </c>
      <c r="AV215" s="67">
        <v>3200</v>
      </c>
      <c r="AW215" s="67"/>
      <c r="AX215" s="67"/>
      <c r="AY215" s="67"/>
      <c r="AZ215" s="67"/>
      <c r="BA215" s="67"/>
      <c r="BB215" s="67"/>
      <c r="BC215" s="67"/>
      <c r="BD215" s="67"/>
      <c r="BE215" s="67"/>
      <c r="BF215" s="67"/>
      <c r="BG215" s="67"/>
      <c r="BH215" s="67"/>
      <c r="BI215" s="67"/>
      <c r="BJ215" s="67"/>
      <c r="BK215" s="67"/>
      <c r="BL215" s="67"/>
      <c r="BM215" s="67"/>
      <c r="BN215" s="67"/>
      <c r="BO215" s="67"/>
      <c r="BP215" s="67"/>
      <c r="BQ215" s="67"/>
      <c r="BR215" s="67"/>
      <c r="BS215" s="67"/>
      <c r="BT215" s="67"/>
      <c r="BU215" s="67"/>
      <c r="BV215" s="67"/>
      <c r="BW215" s="67"/>
      <c r="BX215" s="67"/>
      <c r="BY215" s="67"/>
      <c r="BZ215" s="67"/>
      <c r="CA215" s="67"/>
      <c r="CB215" s="67"/>
      <c r="CC215" s="69">
        <f>SUM(Table25[[#This Row],[Contract Amount FY00]:[Contract Amount FY50]])</f>
        <v>136160</v>
      </c>
      <c r="CD215" s="24"/>
    </row>
    <row r="216" spans="1:82" x14ac:dyDescent="0.25">
      <c r="A216" s="122" t="s">
        <v>1989</v>
      </c>
      <c r="B216" s="122" t="s">
        <v>286</v>
      </c>
      <c r="C216" s="122" t="s">
        <v>386</v>
      </c>
      <c r="E216" s="26" t="str">
        <f>IFERROR(IF(VLOOKUP(Table25[[#This Row],[Contract No.]],Table3[#All],3,FALSE)="","No","Yes"),"")</f>
        <v>No</v>
      </c>
      <c r="F216" s="26" t="str">
        <f>IFERROR(VLOOKUP(Table25[[#This Row],[Contract No.]],Table3[#All],3,FALSE),"")</f>
        <v/>
      </c>
      <c r="G216" s="26" t="str">
        <f>IFERROR(IF(Table25[[#This Row],[Cooperative Purchase
(Yes/No)]]="Yes","Yes",IF(VLOOKUP(Table25[[#This Row],[Contract No.]],Table3[#All],1,FALSE)=Table25[[#This Row],[Contract No.]],"Yes","No")),"No")</f>
        <v>Yes</v>
      </c>
      <c r="H216" s="51">
        <f>IFERROR(VLOOKUP(Table25[[#This Row],[Contract No.]],Table3[#All],4,FALSE),"")</f>
        <v>42401</v>
      </c>
      <c r="I216" s="56">
        <f>IFERROR(IF(AND(MONTH(Table25[[#This Row],[Contract Start Date]])&gt;6,MONTH(Table25[[#This Row],[Contract Start Date]])&lt;=12),YEAR(Table25[[#This Row],[Contract Start Date]])+1,YEAR(Table25[[#This Row],[Contract Start Date]])),"")</f>
        <v>2016</v>
      </c>
      <c r="J216" s="55">
        <f>Table25[[#This Row],[FY Formula start]]</f>
        <v>2016</v>
      </c>
      <c r="K216" s="59" t="str">
        <f>"FY"&amp;" "&amp;Table25[[#This Row],[Year Start]]</f>
        <v>FY 2016</v>
      </c>
      <c r="L216" s="52">
        <f>IFERROR(VLOOKUP(Table25[[#This Row],[Contract No.]],Table3[#All],5,FALSE),"")</f>
        <v>72717</v>
      </c>
      <c r="M216" s="56">
        <f>IFERROR(IF(Table25[[#This Row],[Contract End Date]]="99/99/9999","No End",IF(AND(MONTH(Table25[[#This Row],[Contract End Date]])&gt;6,MONTH(Table25[[#This Row],[Contract End Date]])&lt;=12),YEAR(Table25[[#This Row],[Contract End Date]])+1,YEAR(Table25[[#This Row],[Contract End Date]]))),"")</f>
        <v>2099</v>
      </c>
      <c r="N216" s="55">
        <f>Table25[[#This Row],[FY Formula end]]</f>
        <v>2099</v>
      </c>
      <c r="O216" s="59" t="str">
        <f>IF(Table25[[#This Row],[Year End]]="No End","No End","FY"&amp;" "&amp;Table25[[#This Row],[Year End]])</f>
        <v>FY 2099</v>
      </c>
      <c r="P216" s="27"/>
      <c r="Q216" s="104">
        <f>_xlfn.IFNA(IF($B216="","",VLOOKUP($B216,'SWC Towers'!$A:$Q,$Q$2,FALSE)),"")</f>
        <v>0.5</v>
      </c>
      <c r="R216" s="106" t="str">
        <f>_xlfn.IFNA(IF($B216="","",VLOOKUP($B216,'SWC Towers'!$A:$Q,$R$2,FALSE)),"")</f>
        <v/>
      </c>
      <c r="S216" s="106" t="str">
        <f>_xlfn.IFNA(IF($B216="","",VLOOKUP($B216,'SWC Towers'!$A:$Q,$S$2,FALSE)),"")</f>
        <v/>
      </c>
      <c r="T216" s="106">
        <f>_xlfn.IFNA(IF($B216="","",VLOOKUP($B216,'SWC Towers'!$A:$Q,$T$2,FALSE)),"")</f>
        <v>0.5</v>
      </c>
      <c r="U216" s="104" t="str">
        <f>_xlfn.IFNA(IF($B216="","",VLOOKUP($B216,'SWC Towers'!$A:$Q,$U$2,FALSE)),"")</f>
        <v/>
      </c>
      <c r="V216" s="104" t="str">
        <f>_xlfn.IFNA(IF($B216="","",VLOOKUP($B216,'SWC Towers'!$A:$Q,$V$2,FALSE)),"")</f>
        <v/>
      </c>
      <c r="W216" s="104" t="str">
        <f>_xlfn.IFNA(IF($B216="","",VLOOKUP($B216,'SWC Towers'!$A:$Q,$W$2,FALSE)),"")</f>
        <v/>
      </c>
      <c r="X216" s="104" t="str">
        <f>_xlfn.IFNA(IF($B216="","",VLOOKUP($B216,'SWC Towers'!$A:$Q,$X$2,FALSE)),"")</f>
        <v/>
      </c>
      <c r="Y216" s="104" t="str">
        <f>_xlfn.IFNA(IF($B216="","",VLOOKUP($B216,'SWC Towers'!$A:$Q,$Y$2,FALSE)),"")</f>
        <v/>
      </c>
      <c r="Z216" s="104" t="str">
        <f>_xlfn.IFNA(IF($B216="","",VLOOKUP($B216,'SWC Towers'!$A:$Q,$Z$2,FALSE)),"")</f>
        <v/>
      </c>
      <c r="AA216" s="104" t="str">
        <f>_xlfn.IFNA(IF($B216="","",VLOOKUP($B216,'SWC Towers'!$A:$Q,$AA$2,FALSE)),"")</f>
        <v/>
      </c>
      <c r="AB216" s="104" t="str">
        <f>_xlfn.IFNA(IF($B216="","",VLOOKUP($B216,'SWC Towers'!$A:$Q,$AB$2,FALSE)),"")</f>
        <v/>
      </c>
      <c r="AC216" s="20">
        <f>SUM(Table25[[#This Row],[IT Tower: Application]:[Other/Non-IT ]])</f>
        <v>1</v>
      </c>
      <c r="AD216" s="67"/>
      <c r="AE216" s="67"/>
      <c r="AF216" s="67"/>
      <c r="AG216" s="67"/>
      <c r="AH216" s="67"/>
      <c r="AI216" s="67"/>
      <c r="AJ216" s="67"/>
      <c r="AK216" s="67"/>
      <c r="AL216" s="67"/>
      <c r="AM216" s="67"/>
      <c r="AN216" s="67"/>
      <c r="AO216" s="67"/>
      <c r="AP216" s="67"/>
      <c r="AQ216" s="67"/>
      <c r="AR216" s="67"/>
      <c r="AS216" s="67"/>
      <c r="AT216" s="67"/>
      <c r="AU216" s="67"/>
      <c r="AV216" s="67"/>
      <c r="AW216" s="67">
        <v>0</v>
      </c>
      <c r="AX216" s="67">
        <v>25840</v>
      </c>
      <c r="AY216" s="67"/>
      <c r="AZ216" s="67"/>
      <c r="BA216" s="67"/>
      <c r="BB216" s="67"/>
      <c r="BC216" s="67"/>
      <c r="BD216" s="67"/>
      <c r="BE216" s="67"/>
      <c r="BF216" s="67"/>
      <c r="BG216" s="67"/>
      <c r="BH216" s="67"/>
      <c r="BI216" s="67"/>
      <c r="BJ216" s="67"/>
      <c r="BK216" s="67"/>
      <c r="BL216" s="67"/>
      <c r="BM216" s="67"/>
      <c r="BN216" s="67"/>
      <c r="BO216" s="67"/>
      <c r="BP216" s="67"/>
      <c r="BQ216" s="67"/>
      <c r="BR216" s="67"/>
      <c r="BS216" s="67"/>
      <c r="BT216" s="67"/>
      <c r="BU216" s="67"/>
      <c r="BV216" s="67"/>
      <c r="BW216" s="67"/>
      <c r="BX216" s="67"/>
      <c r="BY216" s="67"/>
      <c r="BZ216" s="67"/>
      <c r="CA216" s="67"/>
      <c r="CB216" s="67"/>
      <c r="CC216" s="69">
        <f>SUM(Table25[[#This Row],[Contract Amount FY00]:[Contract Amount FY50]])</f>
        <v>25840</v>
      </c>
      <c r="CD216" s="24"/>
    </row>
    <row r="217" spans="1:82" x14ac:dyDescent="0.25">
      <c r="A217" s="122" t="s">
        <v>1989</v>
      </c>
      <c r="B217" s="122" t="s">
        <v>286</v>
      </c>
      <c r="C217" s="122" t="s">
        <v>3124</v>
      </c>
      <c r="E217" s="26" t="str">
        <f>IFERROR(IF(VLOOKUP(Table25[[#This Row],[Contract No.]],Table3[#All],3,FALSE)="","No","Yes"),"")</f>
        <v>No</v>
      </c>
      <c r="F217" s="26" t="str">
        <f>IFERROR(VLOOKUP(Table25[[#This Row],[Contract No.]],Table3[#All],3,FALSE),"")</f>
        <v/>
      </c>
      <c r="G217" s="26" t="str">
        <f>IFERROR(IF(Table25[[#This Row],[Cooperative Purchase
(Yes/No)]]="Yes","Yes",IF(VLOOKUP(Table25[[#This Row],[Contract No.]],Table3[#All],1,FALSE)=Table25[[#This Row],[Contract No.]],"Yes","No")),"No")</f>
        <v>Yes</v>
      </c>
      <c r="H217" s="51">
        <f>IFERROR(VLOOKUP(Table25[[#This Row],[Contract No.]],Table3[#All],4,FALSE),"")</f>
        <v>42401</v>
      </c>
      <c r="I217" s="56">
        <f>IFERROR(IF(AND(MONTH(Table25[[#This Row],[Contract Start Date]])&gt;6,MONTH(Table25[[#This Row],[Contract Start Date]])&lt;=12),YEAR(Table25[[#This Row],[Contract Start Date]])+1,YEAR(Table25[[#This Row],[Contract Start Date]])),"")</f>
        <v>2016</v>
      </c>
      <c r="J217" s="55">
        <f>Table25[[#This Row],[FY Formula start]]</f>
        <v>2016</v>
      </c>
      <c r="K217" s="59" t="str">
        <f>"FY"&amp;" "&amp;Table25[[#This Row],[Year Start]]</f>
        <v>FY 2016</v>
      </c>
      <c r="L217" s="52">
        <f>IFERROR(VLOOKUP(Table25[[#This Row],[Contract No.]],Table3[#All],5,FALSE),"")</f>
        <v>72717</v>
      </c>
      <c r="M217" s="56">
        <f>IFERROR(IF(Table25[[#This Row],[Contract End Date]]="99/99/9999","No End",IF(AND(MONTH(Table25[[#This Row],[Contract End Date]])&gt;6,MONTH(Table25[[#This Row],[Contract End Date]])&lt;=12),YEAR(Table25[[#This Row],[Contract End Date]])+1,YEAR(Table25[[#This Row],[Contract End Date]]))),"")</f>
        <v>2099</v>
      </c>
      <c r="N217" s="55">
        <f>Table25[[#This Row],[FY Formula end]]</f>
        <v>2099</v>
      </c>
      <c r="O217" s="59" t="str">
        <f>IF(Table25[[#This Row],[Year End]]="No End","No End","FY"&amp;" "&amp;Table25[[#This Row],[Year End]])</f>
        <v>FY 2099</v>
      </c>
      <c r="P217" s="27"/>
      <c r="Q217" s="104">
        <f>_xlfn.IFNA(IF($B217="","",VLOOKUP($B217,'SWC Towers'!$A:$Q,$Q$2,FALSE)),"")</f>
        <v>0.5</v>
      </c>
      <c r="R217" s="106" t="str">
        <f>_xlfn.IFNA(IF($B217="","",VLOOKUP($B217,'SWC Towers'!$A:$Q,$R$2,FALSE)),"")</f>
        <v/>
      </c>
      <c r="S217" s="106" t="str">
        <f>_xlfn.IFNA(IF($B217="","",VLOOKUP($B217,'SWC Towers'!$A:$Q,$S$2,FALSE)),"")</f>
        <v/>
      </c>
      <c r="T217" s="106">
        <f>_xlfn.IFNA(IF($B217="","",VLOOKUP($B217,'SWC Towers'!$A:$Q,$T$2,FALSE)),"")</f>
        <v>0.5</v>
      </c>
      <c r="U217" s="104" t="str">
        <f>_xlfn.IFNA(IF($B217="","",VLOOKUP($B217,'SWC Towers'!$A:$Q,$U$2,FALSE)),"")</f>
        <v/>
      </c>
      <c r="V217" s="104" t="str">
        <f>_xlfn.IFNA(IF($B217="","",VLOOKUP($B217,'SWC Towers'!$A:$Q,$V$2,FALSE)),"")</f>
        <v/>
      </c>
      <c r="W217" s="104" t="str">
        <f>_xlfn.IFNA(IF($B217="","",VLOOKUP($B217,'SWC Towers'!$A:$Q,$W$2,FALSE)),"")</f>
        <v/>
      </c>
      <c r="X217" s="104" t="str">
        <f>_xlfn.IFNA(IF($B217="","",VLOOKUP($B217,'SWC Towers'!$A:$Q,$X$2,FALSE)),"")</f>
        <v/>
      </c>
      <c r="Y217" s="104" t="str">
        <f>_xlfn.IFNA(IF($B217="","",VLOOKUP($B217,'SWC Towers'!$A:$Q,$Y$2,FALSE)),"")</f>
        <v/>
      </c>
      <c r="Z217" s="104" t="str">
        <f>_xlfn.IFNA(IF($B217="","",VLOOKUP($B217,'SWC Towers'!$A:$Q,$Z$2,FALSE)),"")</f>
        <v/>
      </c>
      <c r="AA217" s="104" t="str">
        <f>_xlfn.IFNA(IF($B217="","",VLOOKUP($B217,'SWC Towers'!$A:$Q,$AA$2,FALSE)),"")</f>
        <v/>
      </c>
      <c r="AB217" s="104" t="str">
        <f>_xlfn.IFNA(IF($B217="","",VLOOKUP($B217,'SWC Towers'!$A:$Q,$AB$2,FALSE)),"")</f>
        <v/>
      </c>
      <c r="AC217" s="20">
        <f>SUM(Table25[[#This Row],[IT Tower: Application]:[Other/Non-IT ]])</f>
        <v>1</v>
      </c>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v>0</v>
      </c>
      <c r="BB217" s="67">
        <v>268180</v>
      </c>
      <c r="BC217" s="67">
        <v>435433</v>
      </c>
      <c r="BD217" s="67"/>
      <c r="BE217" s="67"/>
      <c r="BF217" s="67"/>
      <c r="BG217" s="67"/>
      <c r="BH217" s="67"/>
      <c r="BI217" s="67"/>
      <c r="BJ217" s="67"/>
      <c r="BK217" s="67"/>
      <c r="BL217" s="67"/>
      <c r="BM217" s="67"/>
      <c r="BN217" s="67"/>
      <c r="BO217" s="67"/>
      <c r="BP217" s="67"/>
      <c r="BQ217" s="67"/>
      <c r="BR217" s="67"/>
      <c r="BS217" s="67"/>
      <c r="BT217" s="67"/>
      <c r="BU217" s="67"/>
      <c r="BV217" s="67"/>
      <c r="BW217" s="67"/>
      <c r="BX217" s="67"/>
      <c r="BY217" s="67"/>
      <c r="BZ217" s="67"/>
      <c r="CA217" s="67"/>
      <c r="CB217" s="67"/>
      <c r="CC217" s="69">
        <f>SUM(Table25[[#This Row],[Contract Amount FY00]:[Contract Amount FY50]])</f>
        <v>703613</v>
      </c>
      <c r="CD217" s="24"/>
    </row>
    <row r="218" spans="1:82" x14ac:dyDescent="0.25">
      <c r="A218" s="122" t="s">
        <v>1989</v>
      </c>
      <c r="B218" s="122" t="s">
        <v>286</v>
      </c>
      <c r="C218" s="122" t="s">
        <v>3201</v>
      </c>
      <c r="E218" s="26" t="str">
        <f>IFERROR(IF(VLOOKUP(Table25[[#This Row],[Contract No.]],Table3[#All],3,FALSE)="","No","Yes"),"")</f>
        <v>No</v>
      </c>
      <c r="F218" s="26" t="str">
        <f>IFERROR(VLOOKUP(Table25[[#This Row],[Contract No.]],Table3[#All],3,FALSE),"")</f>
        <v/>
      </c>
      <c r="G218" s="26" t="str">
        <f>IFERROR(IF(Table25[[#This Row],[Cooperative Purchase
(Yes/No)]]="Yes","Yes",IF(VLOOKUP(Table25[[#This Row],[Contract No.]],Table3[#All],1,FALSE)=Table25[[#This Row],[Contract No.]],"Yes","No")),"No")</f>
        <v>Yes</v>
      </c>
      <c r="H218" s="51">
        <f>IFERROR(VLOOKUP(Table25[[#This Row],[Contract No.]],Table3[#All],4,FALSE),"")</f>
        <v>42401</v>
      </c>
      <c r="I218" s="56">
        <f>IFERROR(IF(AND(MONTH(Table25[[#This Row],[Contract Start Date]])&gt;6,MONTH(Table25[[#This Row],[Contract Start Date]])&lt;=12),YEAR(Table25[[#This Row],[Contract Start Date]])+1,YEAR(Table25[[#This Row],[Contract Start Date]])),"")</f>
        <v>2016</v>
      </c>
      <c r="J218" s="55">
        <f>Table25[[#This Row],[FY Formula start]]</f>
        <v>2016</v>
      </c>
      <c r="K218" s="59" t="str">
        <f>"FY"&amp;" "&amp;Table25[[#This Row],[Year Start]]</f>
        <v>FY 2016</v>
      </c>
      <c r="L218" s="52">
        <f>IFERROR(VLOOKUP(Table25[[#This Row],[Contract No.]],Table3[#All],5,FALSE),"")</f>
        <v>72717</v>
      </c>
      <c r="M218" s="56">
        <f>IFERROR(IF(Table25[[#This Row],[Contract End Date]]="99/99/9999","No End",IF(AND(MONTH(Table25[[#This Row],[Contract End Date]])&gt;6,MONTH(Table25[[#This Row],[Contract End Date]])&lt;=12),YEAR(Table25[[#This Row],[Contract End Date]])+1,YEAR(Table25[[#This Row],[Contract End Date]]))),"")</f>
        <v>2099</v>
      </c>
      <c r="N218" s="55">
        <f>Table25[[#This Row],[FY Formula end]]</f>
        <v>2099</v>
      </c>
      <c r="O218" s="59" t="str">
        <f>IF(Table25[[#This Row],[Year End]]="No End","No End","FY"&amp;" "&amp;Table25[[#This Row],[Year End]])</f>
        <v>FY 2099</v>
      </c>
      <c r="P218" s="27"/>
      <c r="Q218" s="104">
        <f>_xlfn.IFNA(IF($B218="","",VLOOKUP($B218,'SWC Towers'!$A:$Q,$Q$2,FALSE)),"")</f>
        <v>0.5</v>
      </c>
      <c r="R218" s="106" t="str">
        <f>_xlfn.IFNA(IF($B218="","",VLOOKUP($B218,'SWC Towers'!$A:$Q,$R$2,FALSE)),"")</f>
        <v/>
      </c>
      <c r="S218" s="106" t="str">
        <f>_xlfn.IFNA(IF($B218="","",VLOOKUP($B218,'SWC Towers'!$A:$Q,$S$2,FALSE)),"")</f>
        <v/>
      </c>
      <c r="T218" s="106">
        <f>_xlfn.IFNA(IF($B218="","",VLOOKUP($B218,'SWC Towers'!$A:$Q,$T$2,FALSE)),"")</f>
        <v>0.5</v>
      </c>
      <c r="U218" s="104" t="str">
        <f>_xlfn.IFNA(IF($B218="","",VLOOKUP($B218,'SWC Towers'!$A:$Q,$U$2,FALSE)),"")</f>
        <v/>
      </c>
      <c r="V218" s="104" t="str">
        <f>_xlfn.IFNA(IF($B218="","",VLOOKUP($B218,'SWC Towers'!$A:$Q,$V$2,FALSE)),"")</f>
        <v/>
      </c>
      <c r="W218" s="104" t="str">
        <f>_xlfn.IFNA(IF($B218="","",VLOOKUP($B218,'SWC Towers'!$A:$Q,$W$2,FALSE)),"")</f>
        <v/>
      </c>
      <c r="X218" s="104" t="str">
        <f>_xlfn.IFNA(IF($B218="","",VLOOKUP($B218,'SWC Towers'!$A:$Q,$X$2,FALSE)),"")</f>
        <v/>
      </c>
      <c r="Y218" s="104" t="str">
        <f>_xlfn.IFNA(IF($B218="","",VLOOKUP($B218,'SWC Towers'!$A:$Q,$Y$2,FALSE)),"")</f>
        <v/>
      </c>
      <c r="Z218" s="104" t="str">
        <f>_xlfn.IFNA(IF($B218="","",VLOOKUP($B218,'SWC Towers'!$A:$Q,$Z$2,FALSE)),"")</f>
        <v/>
      </c>
      <c r="AA218" s="104" t="str">
        <f>_xlfn.IFNA(IF($B218="","",VLOOKUP($B218,'SWC Towers'!$A:$Q,$AA$2,FALSE)),"")</f>
        <v/>
      </c>
      <c r="AB218" s="104" t="str">
        <f>_xlfn.IFNA(IF($B218="","",VLOOKUP($B218,'SWC Towers'!$A:$Q,$AB$2,FALSE)),"")</f>
        <v/>
      </c>
      <c r="AC218" s="20">
        <f>SUM(Table25[[#This Row],[IT Tower: Application]:[Other/Non-IT ]])</f>
        <v>1</v>
      </c>
      <c r="AD218" s="67"/>
      <c r="AE218" s="67"/>
      <c r="AF218" s="67"/>
      <c r="AG218" s="67"/>
      <c r="AH218" s="67"/>
      <c r="AI218" s="67"/>
      <c r="AJ218" s="67"/>
      <c r="AK218" s="67"/>
      <c r="AL218" s="67"/>
      <c r="AM218" s="67"/>
      <c r="AN218" s="67"/>
      <c r="AO218" s="67"/>
      <c r="AP218" s="67"/>
      <c r="AQ218" s="67"/>
      <c r="AR218" s="67"/>
      <c r="AS218" s="67"/>
      <c r="AT218" s="67"/>
      <c r="AU218" s="67"/>
      <c r="AV218" s="67">
        <v>0</v>
      </c>
      <c r="AW218" s="67">
        <v>564300</v>
      </c>
      <c r="AX218" s="67">
        <v>729669</v>
      </c>
      <c r="AY218" s="67">
        <v>359848</v>
      </c>
      <c r="AZ218" s="67">
        <v>670503</v>
      </c>
      <c r="BA218" s="67">
        <v>805856</v>
      </c>
      <c r="BB218" s="67">
        <v>1053624</v>
      </c>
      <c r="BC218" s="67">
        <v>55309</v>
      </c>
      <c r="BD218" s="67"/>
      <c r="BE218" s="67"/>
      <c r="BF218" s="67"/>
      <c r="BG218" s="67"/>
      <c r="BH218" s="67"/>
      <c r="BI218" s="67"/>
      <c r="BJ218" s="67"/>
      <c r="BK218" s="67"/>
      <c r="BL218" s="67"/>
      <c r="BM218" s="67"/>
      <c r="BN218" s="67"/>
      <c r="BO218" s="67"/>
      <c r="BP218" s="67"/>
      <c r="BQ218" s="67"/>
      <c r="BR218" s="67"/>
      <c r="BS218" s="67"/>
      <c r="BT218" s="67"/>
      <c r="BU218" s="67"/>
      <c r="BV218" s="67"/>
      <c r="BW218" s="67"/>
      <c r="BX218" s="67"/>
      <c r="BY218" s="67"/>
      <c r="BZ218" s="67"/>
      <c r="CA218" s="67"/>
      <c r="CB218" s="67"/>
      <c r="CC218" s="69">
        <f>SUM(Table25[[#This Row],[Contract Amount FY00]:[Contract Amount FY50]])</f>
        <v>4239109</v>
      </c>
      <c r="CD218" s="24"/>
    </row>
    <row r="219" spans="1:82" x14ac:dyDescent="0.25">
      <c r="A219" s="122" t="s">
        <v>1989</v>
      </c>
      <c r="B219" s="122" t="s">
        <v>286</v>
      </c>
      <c r="C219" s="122" t="s">
        <v>1847</v>
      </c>
      <c r="E219" s="26" t="str">
        <f>IFERROR(IF(VLOOKUP(Table25[[#This Row],[Contract No.]],Table3[#All],3,FALSE)="","No","Yes"),"")</f>
        <v>No</v>
      </c>
      <c r="F219" s="26" t="str">
        <f>IFERROR(VLOOKUP(Table25[[#This Row],[Contract No.]],Table3[#All],3,FALSE),"")</f>
        <v/>
      </c>
      <c r="G219" s="26" t="str">
        <f>IFERROR(IF(Table25[[#This Row],[Cooperative Purchase
(Yes/No)]]="Yes","Yes",IF(VLOOKUP(Table25[[#This Row],[Contract No.]],Table3[#All],1,FALSE)=Table25[[#This Row],[Contract No.]],"Yes","No")),"No")</f>
        <v>Yes</v>
      </c>
      <c r="H219" s="51">
        <f>IFERROR(VLOOKUP(Table25[[#This Row],[Contract No.]],Table3[#All],4,FALSE),"")</f>
        <v>42401</v>
      </c>
      <c r="I219" s="56">
        <f>IFERROR(IF(AND(MONTH(Table25[[#This Row],[Contract Start Date]])&gt;6,MONTH(Table25[[#This Row],[Contract Start Date]])&lt;=12),YEAR(Table25[[#This Row],[Contract Start Date]])+1,YEAR(Table25[[#This Row],[Contract Start Date]])),"")</f>
        <v>2016</v>
      </c>
      <c r="J219" s="55">
        <f>Table25[[#This Row],[FY Formula start]]</f>
        <v>2016</v>
      </c>
      <c r="K219" s="59" t="str">
        <f>"FY"&amp;" "&amp;Table25[[#This Row],[Year Start]]</f>
        <v>FY 2016</v>
      </c>
      <c r="L219" s="52">
        <f>IFERROR(VLOOKUP(Table25[[#This Row],[Contract No.]],Table3[#All],5,FALSE),"")</f>
        <v>72717</v>
      </c>
      <c r="M219" s="56">
        <f>IFERROR(IF(Table25[[#This Row],[Contract End Date]]="99/99/9999","No End",IF(AND(MONTH(Table25[[#This Row],[Contract End Date]])&gt;6,MONTH(Table25[[#This Row],[Contract End Date]])&lt;=12),YEAR(Table25[[#This Row],[Contract End Date]])+1,YEAR(Table25[[#This Row],[Contract End Date]]))),"")</f>
        <v>2099</v>
      </c>
      <c r="N219" s="55">
        <f>Table25[[#This Row],[FY Formula end]]</f>
        <v>2099</v>
      </c>
      <c r="O219" s="59" t="str">
        <f>IF(Table25[[#This Row],[Year End]]="No End","No End","FY"&amp;" "&amp;Table25[[#This Row],[Year End]])</f>
        <v>FY 2099</v>
      </c>
      <c r="P219" s="27"/>
      <c r="Q219" s="104">
        <f>_xlfn.IFNA(IF($B219="","",VLOOKUP($B219,'SWC Towers'!$A:$Q,$Q$2,FALSE)),"")</f>
        <v>0.5</v>
      </c>
      <c r="R219" s="106" t="str">
        <f>_xlfn.IFNA(IF($B219="","",VLOOKUP($B219,'SWC Towers'!$A:$Q,$R$2,FALSE)),"")</f>
        <v/>
      </c>
      <c r="S219" s="106" t="str">
        <f>_xlfn.IFNA(IF($B219="","",VLOOKUP($B219,'SWC Towers'!$A:$Q,$S$2,FALSE)),"")</f>
        <v/>
      </c>
      <c r="T219" s="106">
        <f>_xlfn.IFNA(IF($B219="","",VLOOKUP($B219,'SWC Towers'!$A:$Q,$T$2,FALSE)),"")</f>
        <v>0.5</v>
      </c>
      <c r="U219" s="104" t="str">
        <f>_xlfn.IFNA(IF($B219="","",VLOOKUP($B219,'SWC Towers'!$A:$Q,$U$2,FALSE)),"")</f>
        <v/>
      </c>
      <c r="V219" s="104" t="str">
        <f>_xlfn.IFNA(IF($B219="","",VLOOKUP($B219,'SWC Towers'!$A:$Q,$V$2,FALSE)),"")</f>
        <v/>
      </c>
      <c r="W219" s="104" t="str">
        <f>_xlfn.IFNA(IF($B219="","",VLOOKUP($B219,'SWC Towers'!$A:$Q,$W$2,FALSE)),"")</f>
        <v/>
      </c>
      <c r="X219" s="104" t="str">
        <f>_xlfn.IFNA(IF($B219="","",VLOOKUP($B219,'SWC Towers'!$A:$Q,$X$2,FALSE)),"")</f>
        <v/>
      </c>
      <c r="Y219" s="104" t="str">
        <f>_xlfn.IFNA(IF($B219="","",VLOOKUP($B219,'SWC Towers'!$A:$Q,$Y$2,FALSE)),"")</f>
        <v/>
      </c>
      <c r="Z219" s="104" t="str">
        <f>_xlfn.IFNA(IF($B219="","",VLOOKUP($B219,'SWC Towers'!$A:$Q,$Z$2,FALSE)),"")</f>
        <v/>
      </c>
      <c r="AA219" s="104" t="str">
        <f>_xlfn.IFNA(IF($B219="","",VLOOKUP($B219,'SWC Towers'!$A:$Q,$AA$2,FALSE)),"")</f>
        <v/>
      </c>
      <c r="AB219" s="104" t="str">
        <f>_xlfn.IFNA(IF($B219="","",VLOOKUP($B219,'SWC Towers'!$A:$Q,$AB$2,FALSE)),"")</f>
        <v/>
      </c>
      <c r="AC219" s="20">
        <f>SUM(Table25[[#This Row],[IT Tower: Application]:[Other/Non-IT ]])</f>
        <v>1</v>
      </c>
      <c r="AD219" s="67"/>
      <c r="AE219" s="67"/>
      <c r="AF219" s="67"/>
      <c r="AG219" s="67"/>
      <c r="AH219" s="67"/>
      <c r="AI219" s="67"/>
      <c r="AJ219" s="67"/>
      <c r="AK219" s="67"/>
      <c r="AL219" s="67"/>
      <c r="AM219" s="67"/>
      <c r="AN219" s="67"/>
      <c r="AO219" s="67"/>
      <c r="AP219" s="67"/>
      <c r="AQ219" s="67"/>
      <c r="AR219" s="67"/>
      <c r="AS219" s="67"/>
      <c r="AT219" s="67"/>
      <c r="AU219" s="67"/>
      <c r="AV219" s="67"/>
      <c r="AW219" s="67">
        <v>24255</v>
      </c>
      <c r="AX219" s="67">
        <v>0</v>
      </c>
      <c r="AY219" s="67"/>
      <c r="AZ219" s="67"/>
      <c r="BA219" s="67"/>
      <c r="BB219" s="67"/>
      <c r="BC219" s="67"/>
      <c r="BD219" s="67"/>
      <c r="BE219" s="67"/>
      <c r="BF219" s="67"/>
      <c r="BG219" s="67"/>
      <c r="BH219" s="67"/>
      <c r="BI219" s="67"/>
      <c r="BJ219" s="67"/>
      <c r="BK219" s="67"/>
      <c r="BL219" s="67"/>
      <c r="BM219" s="67"/>
      <c r="BN219" s="67"/>
      <c r="BO219" s="67"/>
      <c r="BP219" s="67"/>
      <c r="BQ219" s="67"/>
      <c r="BR219" s="67"/>
      <c r="BS219" s="67"/>
      <c r="BT219" s="67"/>
      <c r="BU219" s="67"/>
      <c r="BV219" s="67"/>
      <c r="BW219" s="67"/>
      <c r="BX219" s="67"/>
      <c r="BY219" s="67"/>
      <c r="BZ219" s="67"/>
      <c r="CA219" s="67"/>
      <c r="CB219" s="67"/>
      <c r="CC219" s="69">
        <f>SUM(Table25[[#This Row],[Contract Amount FY00]:[Contract Amount FY50]])</f>
        <v>24255</v>
      </c>
      <c r="CD219" s="24"/>
    </row>
    <row r="220" spans="1:82" x14ac:dyDescent="0.25">
      <c r="A220" s="122" t="s">
        <v>1989</v>
      </c>
      <c r="B220" s="122" t="s">
        <v>286</v>
      </c>
      <c r="C220" s="122" t="s">
        <v>551</v>
      </c>
      <c r="E220" s="26" t="str">
        <f>IFERROR(IF(VLOOKUP(Table25[[#This Row],[Contract No.]],Table3[#All],3,FALSE)="","No","Yes"),"")</f>
        <v>No</v>
      </c>
      <c r="F220" s="26" t="str">
        <f>IFERROR(VLOOKUP(Table25[[#This Row],[Contract No.]],Table3[#All],3,FALSE),"")</f>
        <v/>
      </c>
      <c r="G220" s="26" t="str">
        <f>IFERROR(IF(Table25[[#This Row],[Cooperative Purchase
(Yes/No)]]="Yes","Yes",IF(VLOOKUP(Table25[[#This Row],[Contract No.]],Table3[#All],1,FALSE)=Table25[[#This Row],[Contract No.]],"Yes","No")),"No")</f>
        <v>Yes</v>
      </c>
      <c r="H220" s="51">
        <f>IFERROR(VLOOKUP(Table25[[#This Row],[Contract No.]],Table3[#All],4,FALSE),"")</f>
        <v>42401</v>
      </c>
      <c r="I220" s="56">
        <f>IFERROR(IF(AND(MONTH(Table25[[#This Row],[Contract Start Date]])&gt;6,MONTH(Table25[[#This Row],[Contract Start Date]])&lt;=12),YEAR(Table25[[#This Row],[Contract Start Date]])+1,YEAR(Table25[[#This Row],[Contract Start Date]])),"")</f>
        <v>2016</v>
      </c>
      <c r="J220" s="55">
        <f>Table25[[#This Row],[FY Formula start]]</f>
        <v>2016</v>
      </c>
      <c r="K220" s="59" t="str">
        <f>"FY"&amp;" "&amp;Table25[[#This Row],[Year Start]]</f>
        <v>FY 2016</v>
      </c>
      <c r="L220" s="52">
        <f>IFERROR(VLOOKUP(Table25[[#This Row],[Contract No.]],Table3[#All],5,FALSE),"")</f>
        <v>72717</v>
      </c>
      <c r="M220" s="56">
        <f>IFERROR(IF(Table25[[#This Row],[Contract End Date]]="99/99/9999","No End",IF(AND(MONTH(Table25[[#This Row],[Contract End Date]])&gt;6,MONTH(Table25[[#This Row],[Contract End Date]])&lt;=12),YEAR(Table25[[#This Row],[Contract End Date]])+1,YEAR(Table25[[#This Row],[Contract End Date]]))),"")</f>
        <v>2099</v>
      </c>
      <c r="N220" s="55">
        <f>Table25[[#This Row],[FY Formula end]]</f>
        <v>2099</v>
      </c>
      <c r="O220" s="59" t="str">
        <f>IF(Table25[[#This Row],[Year End]]="No End","No End","FY"&amp;" "&amp;Table25[[#This Row],[Year End]])</f>
        <v>FY 2099</v>
      </c>
      <c r="P220" s="27"/>
      <c r="Q220" s="104">
        <f>_xlfn.IFNA(IF($B220="","",VLOOKUP($B220,'SWC Towers'!$A:$Q,$Q$2,FALSE)),"")</f>
        <v>0.5</v>
      </c>
      <c r="R220" s="106" t="str">
        <f>_xlfn.IFNA(IF($B220="","",VLOOKUP($B220,'SWC Towers'!$A:$Q,$R$2,FALSE)),"")</f>
        <v/>
      </c>
      <c r="S220" s="106" t="str">
        <f>_xlfn.IFNA(IF($B220="","",VLOOKUP($B220,'SWC Towers'!$A:$Q,$S$2,FALSE)),"")</f>
        <v/>
      </c>
      <c r="T220" s="106">
        <f>_xlfn.IFNA(IF($B220="","",VLOOKUP($B220,'SWC Towers'!$A:$Q,$T$2,FALSE)),"")</f>
        <v>0.5</v>
      </c>
      <c r="U220" s="104" t="str">
        <f>_xlfn.IFNA(IF($B220="","",VLOOKUP($B220,'SWC Towers'!$A:$Q,$U$2,FALSE)),"")</f>
        <v/>
      </c>
      <c r="V220" s="104" t="str">
        <f>_xlfn.IFNA(IF($B220="","",VLOOKUP($B220,'SWC Towers'!$A:$Q,$V$2,FALSE)),"")</f>
        <v/>
      </c>
      <c r="W220" s="104" t="str">
        <f>_xlfn.IFNA(IF($B220="","",VLOOKUP($B220,'SWC Towers'!$A:$Q,$W$2,FALSE)),"")</f>
        <v/>
      </c>
      <c r="X220" s="104" t="str">
        <f>_xlfn.IFNA(IF($B220="","",VLOOKUP($B220,'SWC Towers'!$A:$Q,$X$2,FALSE)),"")</f>
        <v/>
      </c>
      <c r="Y220" s="104" t="str">
        <f>_xlfn.IFNA(IF($B220="","",VLOOKUP($B220,'SWC Towers'!$A:$Q,$Y$2,FALSE)),"")</f>
        <v/>
      </c>
      <c r="Z220" s="104" t="str">
        <f>_xlfn.IFNA(IF($B220="","",VLOOKUP($B220,'SWC Towers'!$A:$Q,$Z$2,FALSE)),"")</f>
        <v/>
      </c>
      <c r="AA220" s="104" t="str">
        <f>_xlfn.IFNA(IF($B220="","",VLOOKUP($B220,'SWC Towers'!$A:$Q,$AA$2,FALSE)),"")</f>
        <v/>
      </c>
      <c r="AB220" s="104" t="str">
        <f>_xlfn.IFNA(IF($B220="","",VLOOKUP($B220,'SWC Towers'!$A:$Q,$AB$2,FALSE)),"")</f>
        <v/>
      </c>
      <c r="AC220" s="20">
        <f>SUM(Table25[[#This Row],[IT Tower: Application]:[Other/Non-IT ]])</f>
        <v>1</v>
      </c>
      <c r="AD220" s="67"/>
      <c r="AE220" s="67"/>
      <c r="AF220" s="67"/>
      <c r="AG220" s="67"/>
      <c r="AH220" s="67"/>
      <c r="AI220" s="67"/>
      <c r="AJ220" s="67"/>
      <c r="AK220" s="67"/>
      <c r="AL220" s="67"/>
      <c r="AM220" s="67"/>
      <c r="AN220" s="67"/>
      <c r="AO220" s="67"/>
      <c r="AP220" s="67"/>
      <c r="AQ220" s="67"/>
      <c r="AR220" s="67"/>
      <c r="AS220" s="67"/>
      <c r="AT220" s="67"/>
      <c r="AU220" s="67">
        <v>9990</v>
      </c>
      <c r="AV220" s="67">
        <v>0</v>
      </c>
      <c r="AW220" s="67"/>
      <c r="AX220" s="67"/>
      <c r="AY220" s="67"/>
      <c r="AZ220" s="67"/>
      <c r="BA220" s="67"/>
      <c r="BB220" s="67"/>
      <c r="BC220" s="67"/>
      <c r="BD220" s="67"/>
      <c r="BE220" s="67"/>
      <c r="BF220" s="67"/>
      <c r="BG220" s="67"/>
      <c r="BH220" s="67"/>
      <c r="BI220" s="67"/>
      <c r="BJ220" s="67"/>
      <c r="BK220" s="67"/>
      <c r="BL220" s="67"/>
      <c r="BM220" s="67"/>
      <c r="BN220" s="67"/>
      <c r="BO220" s="67"/>
      <c r="BP220" s="67"/>
      <c r="BQ220" s="67"/>
      <c r="BR220" s="67"/>
      <c r="BS220" s="67"/>
      <c r="BT220" s="67"/>
      <c r="BU220" s="67"/>
      <c r="BV220" s="67"/>
      <c r="BW220" s="67"/>
      <c r="BX220" s="67"/>
      <c r="BY220" s="67"/>
      <c r="BZ220" s="67"/>
      <c r="CA220" s="67"/>
      <c r="CB220" s="67"/>
      <c r="CC220" s="69">
        <f>SUM(Table25[[#This Row],[Contract Amount FY00]:[Contract Amount FY50]])</f>
        <v>9990</v>
      </c>
      <c r="CD220" s="24"/>
    </row>
    <row r="221" spans="1:82" x14ac:dyDescent="0.25">
      <c r="A221" s="122" t="s">
        <v>1989</v>
      </c>
      <c r="B221" s="122" t="s">
        <v>286</v>
      </c>
      <c r="C221" s="122" t="s">
        <v>3149</v>
      </c>
      <c r="E221" s="26" t="str">
        <f>IFERROR(IF(VLOOKUP(Table25[[#This Row],[Contract No.]],Table3[#All],3,FALSE)="","No","Yes"),"")</f>
        <v>No</v>
      </c>
      <c r="F221" s="26" t="str">
        <f>IFERROR(VLOOKUP(Table25[[#This Row],[Contract No.]],Table3[#All],3,FALSE),"")</f>
        <v/>
      </c>
      <c r="G221" s="26" t="str">
        <f>IFERROR(IF(Table25[[#This Row],[Cooperative Purchase
(Yes/No)]]="Yes","Yes",IF(VLOOKUP(Table25[[#This Row],[Contract No.]],Table3[#All],1,FALSE)=Table25[[#This Row],[Contract No.]],"Yes","No")),"No")</f>
        <v>Yes</v>
      </c>
      <c r="H221" s="51">
        <f>IFERROR(VLOOKUP(Table25[[#This Row],[Contract No.]],Table3[#All],4,FALSE),"")</f>
        <v>42401</v>
      </c>
      <c r="I221" s="56">
        <f>IFERROR(IF(AND(MONTH(Table25[[#This Row],[Contract Start Date]])&gt;6,MONTH(Table25[[#This Row],[Contract Start Date]])&lt;=12),YEAR(Table25[[#This Row],[Contract Start Date]])+1,YEAR(Table25[[#This Row],[Contract Start Date]])),"")</f>
        <v>2016</v>
      </c>
      <c r="J221" s="55">
        <f>Table25[[#This Row],[FY Formula start]]</f>
        <v>2016</v>
      </c>
      <c r="K221" s="59" t="str">
        <f>"FY"&amp;" "&amp;Table25[[#This Row],[Year Start]]</f>
        <v>FY 2016</v>
      </c>
      <c r="L221" s="52">
        <f>IFERROR(VLOOKUP(Table25[[#This Row],[Contract No.]],Table3[#All],5,FALSE),"")</f>
        <v>72717</v>
      </c>
      <c r="M221" s="56">
        <f>IFERROR(IF(Table25[[#This Row],[Contract End Date]]="99/99/9999","No End",IF(AND(MONTH(Table25[[#This Row],[Contract End Date]])&gt;6,MONTH(Table25[[#This Row],[Contract End Date]])&lt;=12),YEAR(Table25[[#This Row],[Contract End Date]])+1,YEAR(Table25[[#This Row],[Contract End Date]]))),"")</f>
        <v>2099</v>
      </c>
      <c r="N221" s="55">
        <f>Table25[[#This Row],[FY Formula end]]</f>
        <v>2099</v>
      </c>
      <c r="O221" s="59" t="str">
        <f>IF(Table25[[#This Row],[Year End]]="No End","No End","FY"&amp;" "&amp;Table25[[#This Row],[Year End]])</f>
        <v>FY 2099</v>
      </c>
      <c r="P221" s="27"/>
      <c r="Q221" s="104">
        <f>_xlfn.IFNA(IF($B221="","",VLOOKUP($B221,'SWC Towers'!$A:$Q,$Q$2,FALSE)),"")</f>
        <v>0.5</v>
      </c>
      <c r="R221" s="106" t="str">
        <f>_xlfn.IFNA(IF($B221="","",VLOOKUP($B221,'SWC Towers'!$A:$Q,$R$2,FALSE)),"")</f>
        <v/>
      </c>
      <c r="S221" s="106" t="str">
        <f>_xlfn.IFNA(IF($B221="","",VLOOKUP($B221,'SWC Towers'!$A:$Q,$S$2,FALSE)),"")</f>
        <v/>
      </c>
      <c r="T221" s="106">
        <f>_xlfn.IFNA(IF($B221="","",VLOOKUP($B221,'SWC Towers'!$A:$Q,$T$2,FALSE)),"")</f>
        <v>0.5</v>
      </c>
      <c r="U221" s="104" t="str">
        <f>_xlfn.IFNA(IF($B221="","",VLOOKUP($B221,'SWC Towers'!$A:$Q,$U$2,FALSE)),"")</f>
        <v/>
      </c>
      <c r="V221" s="104" t="str">
        <f>_xlfn.IFNA(IF($B221="","",VLOOKUP($B221,'SWC Towers'!$A:$Q,$V$2,FALSE)),"")</f>
        <v/>
      </c>
      <c r="W221" s="104" t="str">
        <f>_xlfn.IFNA(IF($B221="","",VLOOKUP($B221,'SWC Towers'!$A:$Q,$W$2,FALSE)),"")</f>
        <v/>
      </c>
      <c r="X221" s="104" t="str">
        <f>_xlfn.IFNA(IF($B221="","",VLOOKUP($B221,'SWC Towers'!$A:$Q,$X$2,FALSE)),"")</f>
        <v/>
      </c>
      <c r="Y221" s="104" t="str">
        <f>_xlfn.IFNA(IF($B221="","",VLOOKUP($B221,'SWC Towers'!$A:$Q,$Y$2,FALSE)),"")</f>
        <v/>
      </c>
      <c r="Z221" s="104" t="str">
        <f>_xlfn.IFNA(IF($B221="","",VLOOKUP($B221,'SWC Towers'!$A:$Q,$Z$2,FALSE)),"")</f>
        <v/>
      </c>
      <c r="AA221" s="104" t="str">
        <f>_xlfn.IFNA(IF($B221="","",VLOOKUP($B221,'SWC Towers'!$A:$Q,$AA$2,FALSE)),"")</f>
        <v/>
      </c>
      <c r="AB221" s="104" t="str">
        <f>_xlfn.IFNA(IF($B221="","",VLOOKUP($B221,'SWC Towers'!$A:$Q,$AB$2,FALSE)),"")</f>
        <v/>
      </c>
      <c r="AC221" s="20">
        <f>SUM(Table25[[#This Row],[IT Tower: Application]:[Other/Non-IT ]])</f>
        <v>1</v>
      </c>
      <c r="AD221" s="67"/>
      <c r="AE221" s="67"/>
      <c r="AF221" s="67"/>
      <c r="AG221" s="67"/>
      <c r="AH221" s="67"/>
      <c r="AI221" s="67"/>
      <c r="AJ221" s="67"/>
      <c r="AK221" s="67"/>
      <c r="AL221" s="67"/>
      <c r="AM221" s="67"/>
      <c r="AN221" s="67"/>
      <c r="AO221" s="67"/>
      <c r="AP221" s="67"/>
      <c r="AQ221" s="67"/>
      <c r="AR221" s="67"/>
      <c r="AS221" s="67"/>
      <c r="AT221" s="67"/>
      <c r="AU221" s="67"/>
      <c r="AV221" s="67"/>
      <c r="AW221" s="67"/>
      <c r="AX221" s="67">
        <v>46945</v>
      </c>
      <c r="AY221" s="67">
        <v>0</v>
      </c>
      <c r="AZ221" s="67"/>
      <c r="BA221" s="67"/>
      <c r="BB221" s="67"/>
      <c r="BC221" s="67"/>
      <c r="BD221" s="67"/>
      <c r="BE221" s="67"/>
      <c r="BF221" s="67"/>
      <c r="BG221" s="67"/>
      <c r="BH221" s="67"/>
      <c r="BI221" s="67"/>
      <c r="BJ221" s="67"/>
      <c r="BK221" s="67"/>
      <c r="BL221" s="67"/>
      <c r="BM221" s="67"/>
      <c r="BN221" s="67"/>
      <c r="BO221" s="67"/>
      <c r="BP221" s="67"/>
      <c r="BQ221" s="67"/>
      <c r="BR221" s="67"/>
      <c r="BS221" s="67"/>
      <c r="BT221" s="67"/>
      <c r="BU221" s="67"/>
      <c r="BV221" s="67"/>
      <c r="BW221" s="67"/>
      <c r="BX221" s="67"/>
      <c r="BY221" s="67"/>
      <c r="BZ221" s="67"/>
      <c r="CA221" s="67"/>
      <c r="CB221" s="67"/>
      <c r="CC221" s="69">
        <f>SUM(Table25[[#This Row],[Contract Amount FY00]:[Contract Amount FY50]])</f>
        <v>46945</v>
      </c>
      <c r="CD221" s="24"/>
    </row>
    <row r="222" spans="1:82" x14ac:dyDescent="0.25">
      <c r="A222" s="122" t="s">
        <v>1989</v>
      </c>
      <c r="B222" s="122" t="s">
        <v>286</v>
      </c>
      <c r="C222" s="122" t="s">
        <v>430</v>
      </c>
      <c r="E222" s="26" t="str">
        <f>IFERROR(IF(VLOOKUP(Table25[[#This Row],[Contract No.]],Table3[#All],3,FALSE)="","No","Yes"),"")</f>
        <v>No</v>
      </c>
      <c r="F222" s="26" t="str">
        <f>IFERROR(VLOOKUP(Table25[[#This Row],[Contract No.]],Table3[#All],3,FALSE),"")</f>
        <v/>
      </c>
      <c r="G222" s="26" t="str">
        <f>IFERROR(IF(Table25[[#This Row],[Cooperative Purchase
(Yes/No)]]="Yes","Yes",IF(VLOOKUP(Table25[[#This Row],[Contract No.]],Table3[#All],1,FALSE)=Table25[[#This Row],[Contract No.]],"Yes","No")),"No")</f>
        <v>Yes</v>
      </c>
      <c r="H222" s="51">
        <f>IFERROR(VLOOKUP(Table25[[#This Row],[Contract No.]],Table3[#All],4,FALSE),"")</f>
        <v>42401</v>
      </c>
      <c r="I222" s="56">
        <f>IFERROR(IF(AND(MONTH(Table25[[#This Row],[Contract Start Date]])&gt;6,MONTH(Table25[[#This Row],[Contract Start Date]])&lt;=12),YEAR(Table25[[#This Row],[Contract Start Date]])+1,YEAR(Table25[[#This Row],[Contract Start Date]])),"")</f>
        <v>2016</v>
      </c>
      <c r="J222" s="55">
        <f>Table25[[#This Row],[FY Formula start]]</f>
        <v>2016</v>
      </c>
      <c r="K222" s="59" t="str">
        <f>"FY"&amp;" "&amp;Table25[[#This Row],[Year Start]]</f>
        <v>FY 2016</v>
      </c>
      <c r="L222" s="52">
        <f>IFERROR(VLOOKUP(Table25[[#This Row],[Contract No.]],Table3[#All],5,FALSE),"")</f>
        <v>72717</v>
      </c>
      <c r="M222" s="56">
        <f>IFERROR(IF(Table25[[#This Row],[Contract End Date]]="99/99/9999","No End",IF(AND(MONTH(Table25[[#This Row],[Contract End Date]])&gt;6,MONTH(Table25[[#This Row],[Contract End Date]])&lt;=12),YEAR(Table25[[#This Row],[Contract End Date]])+1,YEAR(Table25[[#This Row],[Contract End Date]]))),"")</f>
        <v>2099</v>
      </c>
      <c r="N222" s="55">
        <f>Table25[[#This Row],[FY Formula end]]</f>
        <v>2099</v>
      </c>
      <c r="O222" s="59" t="str">
        <f>IF(Table25[[#This Row],[Year End]]="No End","No End","FY"&amp;" "&amp;Table25[[#This Row],[Year End]])</f>
        <v>FY 2099</v>
      </c>
      <c r="P222" s="27"/>
      <c r="Q222" s="104">
        <f>_xlfn.IFNA(IF($B222="","",VLOOKUP($B222,'SWC Towers'!$A:$Q,$Q$2,FALSE)),"")</f>
        <v>0.5</v>
      </c>
      <c r="R222" s="106" t="str">
        <f>_xlfn.IFNA(IF($B222="","",VLOOKUP($B222,'SWC Towers'!$A:$Q,$R$2,FALSE)),"")</f>
        <v/>
      </c>
      <c r="S222" s="106" t="str">
        <f>_xlfn.IFNA(IF($B222="","",VLOOKUP($B222,'SWC Towers'!$A:$Q,$S$2,FALSE)),"")</f>
        <v/>
      </c>
      <c r="T222" s="106">
        <f>_xlfn.IFNA(IF($B222="","",VLOOKUP($B222,'SWC Towers'!$A:$Q,$T$2,FALSE)),"")</f>
        <v>0.5</v>
      </c>
      <c r="U222" s="104" t="str">
        <f>_xlfn.IFNA(IF($B222="","",VLOOKUP($B222,'SWC Towers'!$A:$Q,$U$2,FALSE)),"")</f>
        <v/>
      </c>
      <c r="V222" s="104" t="str">
        <f>_xlfn.IFNA(IF($B222="","",VLOOKUP($B222,'SWC Towers'!$A:$Q,$V$2,FALSE)),"")</f>
        <v/>
      </c>
      <c r="W222" s="104" t="str">
        <f>_xlfn.IFNA(IF($B222="","",VLOOKUP($B222,'SWC Towers'!$A:$Q,$W$2,FALSE)),"")</f>
        <v/>
      </c>
      <c r="X222" s="104" t="str">
        <f>_xlfn.IFNA(IF($B222="","",VLOOKUP($B222,'SWC Towers'!$A:$Q,$X$2,FALSE)),"")</f>
        <v/>
      </c>
      <c r="Y222" s="104" t="str">
        <f>_xlfn.IFNA(IF($B222="","",VLOOKUP($B222,'SWC Towers'!$A:$Q,$Y$2,FALSE)),"")</f>
        <v/>
      </c>
      <c r="Z222" s="104" t="str">
        <f>_xlfn.IFNA(IF($B222="","",VLOOKUP($B222,'SWC Towers'!$A:$Q,$Z$2,FALSE)),"")</f>
        <v/>
      </c>
      <c r="AA222" s="104" t="str">
        <f>_xlfn.IFNA(IF($B222="","",VLOOKUP($B222,'SWC Towers'!$A:$Q,$AA$2,FALSE)),"")</f>
        <v/>
      </c>
      <c r="AB222" s="104" t="str">
        <f>_xlfn.IFNA(IF($B222="","",VLOOKUP($B222,'SWC Towers'!$A:$Q,$AB$2,FALSE)),"")</f>
        <v/>
      </c>
      <c r="AC222" s="20">
        <f>SUM(Table25[[#This Row],[IT Tower: Application]:[Other/Non-IT ]])</f>
        <v>1</v>
      </c>
      <c r="AD222" s="67"/>
      <c r="AE222" s="67"/>
      <c r="AF222" s="67"/>
      <c r="AG222" s="67"/>
      <c r="AH222" s="67"/>
      <c r="AI222" s="67"/>
      <c r="AJ222" s="67"/>
      <c r="AK222" s="67"/>
      <c r="AL222" s="67"/>
      <c r="AM222" s="67"/>
      <c r="AN222" s="67"/>
      <c r="AO222" s="67"/>
      <c r="AP222" s="67"/>
      <c r="AQ222" s="67"/>
      <c r="AR222" s="67"/>
      <c r="AS222" s="67"/>
      <c r="AT222" s="67"/>
      <c r="AU222" s="67"/>
      <c r="AV222" s="67"/>
      <c r="AW222" s="67">
        <v>98935</v>
      </c>
      <c r="AX222" s="67">
        <v>16718</v>
      </c>
      <c r="AY222" s="67"/>
      <c r="AZ222" s="67"/>
      <c r="BA222" s="67"/>
      <c r="BB222" s="67"/>
      <c r="BC222" s="67"/>
      <c r="BD222" s="67"/>
      <c r="BE222" s="67"/>
      <c r="BF222" s="67"/>
      <c r="BG222" s="67"/>
      <c r="BH222" s="67"/>
      <c r="BI222" s="67"/>
      <c r="BJ222" s="67"/>
      <c r="BK222" s="67"/>
      <c r="BL222" s="67"/>
      <c r="BM222" s="67"/>
      <c r="BN222" s="67"/>
      <c r="BO222" s="67"/>
      <c r="BP222" s="67"/>
      <c r="BQ222" s="67"/>
      <c r="BR222" s="67"/>
      <c r="BS222" s="67"/>
      <c r="BT222" s="67"/>
      <c r="BU222" s="67"/>
      <c r="BV222" s="67"/>
      <c r="BW222" s="67"/>
      <c r="BX222" s="67"/>
      <c r="BY222" s="67"/>
      <c r="BZ222" s="67"/>
      <c r="CA222" s="67"/>
      <c r="CB222" s="67"/>
      <c r="CC222" s="69">
        <f>SUM(Table25[[#This Row],[Contract Amount FY00]:[Contract Amount FY50]])</f>
        <v>115653</v>
      </c>
      <c r="CD222" s="24"/>
    </row>
    <row r="223" spans="1:82" x14ac:dyDescent="0.25">
      <c r="A223" s="122" t="s">
        <v>1989</v>
      </c>
      <c r="B223" s="122" t="s">
        <v>286</v>
      </c>
      <c r="C223" s="122" t="s">
        <v>3196</v>
      </c>
      <c r="E223" s="26" t="str">
        <f>IFERROR(IF(VLOOKUP(Table25[[#This Row],[Contract No.]],Table3[#All],3,FALSE)="","No","Yes"),"")</f>
        <v>No</v>
      </c>
      <c r="F223" s="26" t="str">
        <f>IFERROR(VLOOKUP(Table25[[#This Row],[Contract No.]],Table3[#All],3,FALSE),"")</f>
        <v/>
      </c>
      <c r="G223" s="26" t="str">
        <f>IFERROR(IF(Table25[[#This Row],[Cooperative Purchase
(Yes/No)]]="Yes","Yes",IF(VLOOKUP(Table25[[#This Row],[Contract No.]],Table3[#All],1,FALSE)=Table25[[#This Row],[Contract No.]],"Yes","No")),"No")</f>
        <v>Yes</v>
      </c>
      <c r="H223" s="51">
        <f>IFERROR(VLOOKUP(Table25[[#This Row],[Contract No.]],Table3[#All],4,FALSE),"")</f>
        <v>42401</v>
      </c>
      <c r="I223" s="56">
        <f>IFERROR(IF(AND(MONTH(Table25[[#This Row],[Contract Start Date]])&gt;6,MONTH(Table25[[#This Row],[Contract Start Date]])&lt;=12),YEAR(Table25[[#This Row],[Contract Start Date]])+1,YEAR(Table25[[#This Row],[Contract Start Date]])),"")</f>
        <v>2016</v>
      </c>
      <c r="J223" s="55">
        <f>Table25[[#This Row],[FY Formula start]]</f>
        <v>2016</v>
      </c>
      <c r="K223" s="59" t="str">
        <f>"FY"&amp;" "&amp;Table25[[#This Row],[Year Start]]</f>
        <v>FY 2016</v>
      </c>
      <c r="L223" s="52">
        <f>IFERROR(VLOOKUP(Table25[[#This Row],[Contract No.]],Table3[#All],5,FALSE),"")</f>
        <v>72717</v>
      </c>
      <c r="M223" s="56">
        <f>IFERROR(IF(Table25[[#This Row],[Contract End Date]]="99/99/9999","No End",IF(AND(MONTH(Table25[[#This Row],[Contract End Date]])&gt;6,MONTH(Table25[[#This Row],[Contract End Date]])&lt;=12),YEAR(Table25[[#This Row],[Contract End Date]])+1,YEAR(Table25[[#This Row],[Contract End Date]]))),"")</f>
        <v>2099</v>
      </c>
      <c r="N223" s="55">
        <f>Table25[[#This Row],[FY Formula end]]</f>
        <v>2099</v>
      </c>
      <c r="O223" s="59" t="str">
        <f>IF(Table25[[#This Row],[Year End]]="No End","No End","FY"&amp;" "&amp;Table25[[#This Row],[Year End]])</f>
        <v>FY 2099</v>
      </c>
      <c r="P223" s="27"/>
      <c r="Q223" s="104">
        <f>_xlfn.IFNA(IF($B223="","",VLOOKUP($B223,'SWC Towers'!$A:$Q,$Q$2,FALSE)),"")</f>
        <v>0.5</v>
      </c>
      <c r="R223" s="106" t="str">
        <f>_xlfn.IFNA(IF($B223="","",VLOOKUP($B223,'SWC Towers'!$A:$Q,$R$2,FALSE)),"")</f>
        <v/>
      </c>
      <c r="S223" s="106" t="str">
        <f>_xlfn.IFNA(IF($B223="","",VLOOKUP($B223,'SWC Towers'!$A:$Q,$S$2,FALSE)),"")</f>
        <v/>
      </c>
      <c r="T223" s="106">
        <f>_xlfn.IFNA(IF($B223="","",VLOOKUP($B223,'SWC Towers'!$A:$Q,$T$2,FALSE)),"")</f>
        <v>0.5</v>
      </c>
      <c r="U223" s="104" t="str">
        <f>_xlfn.IFNA(IF($B223="","",VLOOKUP($B223,'SWC Towers'!$A:$Q,$U$2,FALSE)),"")</f>
        <v/>
      </c>
      <c r="V223" s="104" t="str">
        <f>_xlfn.IFNA(IF($B223="","",VLOOKUP($B223,'SWC Towers'!$A:$Q,$V$2,FALSE)),"")</f>
        <v/>
      </c>
      <c r="W223" s="104" t="str">
        <f>_xlfn.IFNA(IF($B223="","",VLOOKUP($B223,'SWC Towers'!$A:$Q,$W$2,FALSE)),"")</f>
        <v/>
      </c>
      <c r="X223" s="104" t="str">
        <f>_xlfn.IFNA(IF($B223="","",VLOOKUP($B223,'SWC Towers'!$A:$Q,$X$2,FALSE)),"")</f>
        <v/>
      </c>
      <c r="Y223" s="104" t="str">
        <f>_xlfn.IFNA(IF($B223="","",VLOOKUP($B223,'SWC Towers'!$A:$Q,$Y$2,FALSE)),"")</f>
        <v/>
      </c>
      <c r="Z223" s="104" t="str">
        <f>_xlfn.IFNA(IF($B223="","",VLOOKUP($B223,'SWC Towers'!$A:$Q,$Z$2,FALSE)),"")</f>
        <v/>
      </c>
      <c r="AA223" s="104" t="str">
        <f>_xlfn.IFNA(IF($B223="","",VLOOKUP($B223,'SWC Towers'!$A:$Q,$AA$2,FALSE)),"")</f>
        <v/>
      </c>
      <c r="AB223" s="104" t="str">
        <f>_xlfn.IFNA(IF($B223="","",VLOOKUP($B223,'SWC Towers'!$A:$Q,$AB$2,FALSE)),"")</f>
        <v/>
      </c>
      <c r="AC223" s="20">
        <f>SUM(Table25[[#This Row],[IT Tower: Application]:[Other/Non-IT ]])</f>
        <v>1</v>
      </c>
      <c r="AD223" s="67"/>
      <c r="AE223" s="67"/>
      <c r="AF223" s="67"/>
      <c r="AG223" s="67"/>
      <c r="AH223" s="67"/>
      <c r="AI223" s="67"/>
      <c r="AJ223" s="67"/>
      <c r="AK223" s="67"/>
      <c r="AL223" s="67"/>
      <c r="AM223" s="67"/>
      <c r="AN223" s="67"/>
      <c r="AO223" s="67"/>
      <c r="AP223" s="67"/>
      <c r="AQ223" s="67"/>
      <c r="AR223" s="67"/>
      <c r="AS223" s="67"/>
      <c r="AT223" s="67"/>
      <c r="AU223" s="67"/>
      <c r="AV223" s="67"/>
      <c r="AW223" s="67">
        <v>89401</v>
      </c>
      <c r="AX223" s="67">
        <v>218138</v>
      </c>
      <c r="AY223" s="67">
        <v>290180</v>
      </c>
      <c r="AZ223" s="67">
        <v>62782</v>
      </c>
      <c r="BA223" s="67">
        <v>0</v>
      </c>
      <c r="BB223" s="67">
        <v>187425</v>
      </c>
      <c r="BC223" s="67">
        <v>204376</v>
      </c>
      <c r="BD223" s="67"/>
      <c r="BE223" s="67"/>
      <c r="BF223" s="67"/>
      <c r="BG223" s="67"/>
      <c r="BH223" s="67"/>
      <c r="BI223" s="67"/>
      <c r="BJ223" s="67"/>
      <c r="BK223" s="67"/>
      <c r="BL223" s="67"/>
      <c r="BM223" s="67"/>
      <c r="BN223" s="67"/>
      <c r="BO223" s="67"/>
      <c r="BP223" s="67"/>
      <c r="BQ223" s="67"/>
      <c r="BR223" s="67"/>
      <c r="BS223" s="67"/>
      <c r="BT223" s="67"/>
      <c r="BU223" s="67"/>
      <c r="BV223" s="67"/>
      <c r="BW223" s="67"/>
      <c r="BX223" s="67"/>
      <c r="BY223" s="67"/>
      <c r="BZ223" s="67"/>
      <c r="CA223" s="67"/>
      <c r="CB223" s="67"/>
      <c r="CC223" s="69">
        <f>SUM(Table25[[#This Row],[Contract Amount FY00]:[Contract Amount FY50]])</f>
        <v>1052302</v>
      </c>
      <c r="CD223" s="24"/>
    </row>
    <row r="224" spans="1:82" x14ac:dyDescent="0.25">
      <c r="A224" s="122" t="s">
        <v>1989</v>
      </c>
      <c r="B224" s="122" t="s">
        <v>2246</v>
      </c>
      <c r="C224" s="122" t="s">
        <v>379</v>
      </c>
      <c r="E224" s="26" t="str">
        <f>IFERROR(IF(VLOOKUP(Table25[[#This Row],[Contract No.]],Table3[#All],3,FALSE)="","No","Yes"),"")</f>
        <v>No</v>
      </c>
      <c r="F224" s="26" t="str">
        <f>IFERROR(VLOOKUP(Table25[[#This Row],[Contract No.]],Table3[#All],3,FALSE),"")</f>
        <v/>
      </c>
      <c r="G224" s="26" t="str">
        <f>IFERROR(IF(Table25[[#This Row],[Cooperative Purchase
(Yes/No)]]="Yes","Yes",IF(VLOOKUP(Table25[[#This Row],[Contract No.]],Table3[#All],1,FALSE)=Table25[[#This Row],[Contract No.]],"Yes","No")),"No")</f>
        <v>Yes</v>
      </c>
      <c r="H224" s="51">
        <f>IFERROR(VLOOKUP(Table25[[#This Row],[Contract No.]],Table3[#All],4,FALSE),"")</f>
        <v>44470</v>
      </c>
      <c r="I224" s="56">
        <f>IFERROR(IF(AND(MONTH(Table25[[#This Row],[Contract Start Date]])&gt;6,MONTH(Table25[[#This Row],[Contract Start Date]])&lt;=12),YEAR(Table25[[#This Row],[Contract Start Date]])+1,YEAR(Table25[[#This Row],[Contract Start Date]])),"")</f>
        <v>2022</v>
      </c>
      <c r="J224" s="55">
        <f>Table25[[#This Row],[FY Formula start]]</f>
        <v>2022</v>
      </c>
      <c r="K224" s="59" t="str">
        <f>"FY"&amp;" "&amp;Table25[[#This Row],[Year Start]]</f>
        <v>FY 2022</v>
      </c>
      <c r="L224" s="52">
        <f>IFERROR(VLOOKUP(Table25[[#This Row],[Contract No.]],Table3[#All],5,FALSE),"")</f>
        <v>46295</v>
      </c>
      <c r="M224" s="56">
        <f>IFERROR(IF(Table25[[#This Row],[Contract End Date]]="99/99/9999","No End",IF(AND(MONTH(Table25[[#This Row],[Contract End Date]])&gt;6,MONTH(Table25[[#This Row],[Contract End Date]])&lt;=12),YEAR(Table25[[#This Row],[Contract End Date]])+1,YEAR(Table25[[#This Row],[Contract End Date]]))),"")</f>
        <v>2027</v>
      </c>
      <c r="N224" s="55">
        <f>Table25[[#This Row],[FY Formula end]]</f>
        <v>2027</v>
      </c>
      <c r="O224" s="59" t="str">
        <f>IF(Table25[[#This Row],[Year End]]="No End","No End","FY"&amp;" "&amp;Table25[[#This Row],[Year End]])</f>
        <v>FY 2027</v>
      </c>
      <c r="P224" s="27"/>
      <c r="Q224" s="104">
        <f>_xlfn.IFNA(IF($B224="","",VLOOKUP($B224,'SWC Towers'!$A:$Q,$Q$2,FALSE)),"")</f>
        <v>0.8</v>
      </c>
      <c r="R224" s="106" t="str">
        <f>_xlfn.IFNA(IF($B224="","",VLOOKUP($B224,'SWC Towers'!$A:$Q,$R$2,FALSE)),"")</f>
        <v/>
      </c>
      <c r="S224" s="106" t="str">
        <f>_xlfn.IFNA(IF($B224="","",VLOOKUP($B224,'SWC Towers'!$A:$Q,$S$2,FALSE)),"")</f>
        <v/>
      </c>
      <c r="T224" s="106">
        <f>_xlfn.IFNA(IF($B224="","",VLOOKUP($B224,'SWC Towers'!$A:$Q,$T$2,FALSE)),"")</f>
        <v>0.1</v>
      </c>
      <c r="U224" s="104" t="str">
        <f>_xlfn.IFNA(IF($B224="","",VLOOKUP($B224,'SWC Towers'!$A:$Q,$U$2,FALSE)),"")</f>
        <v/>
      </c>
      <c r="V224" s="104" t="str">
        <f>_xlfn.IFNA(IF($B224="","",VLOOKUP($B224,'SWC Towers'!$A:$Q,$V$2,FALSE)),"")</f>
        <v/>
      </c>
      <c r="W224" s="104" t="str">
        <f>_xlfn.IFNA(IF($B224="","",VLOOKUP($B224,'SWC Towers'!$A:$Q,$W$2,FALSE)),"")</f>
        <v/>
      </c>
      <c r="X224" s="104" t="str">
        <f>_xlfn.IFNA(IF($B224="","",VLOOKUP($B224,'SWC Towers'!$A:$Q,$X$2,FALSE)),"")</f>
        <v/>
      </c>
      <c r="Y224" s="104">
        <f>_xlfn.IFNA(IF($B224="","",VLOOKUP($B224,'SWC Towers'!$A:$Q,$Y$2,FALSE)),"")</f>
        <v>0.1</v>
      </c>
      <c r="Z224" s="104" t="str">
        <f>_xlfn.IFNA(IF($B224="","",VLOOKUP($B224,'SWC Towers'!$A:$Q,$Z$2,FALSE)),"")</f>
        <v/>
      </c>
      <c r="AA224" s="104" t="str">
        <f>_xlfn.IFNA(IF($B224="","",VLOOKUP($B224,'SWC Towers'!$A:$Q,$AA$2,FALSE)),"")</f>
        <v/>
      </c>
      <c r="AB224" s="104" t="str">
        <f>_xlfn.IFNA(IF($B224="","",VLOOKUP($B224,'SWC Towers'!$A:$Q,$AB$2,FALSE)),"")</f>
        <v/>
      </c>
      <c r="AC224" s="20">
        <f>SUM(Table25[[#This Row],[IT Tower: Application]:[Other/Non-IT ]])</f>
        <v>1</v>
      </c>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v>81586</v>
      </c>
      <c r="BA224" s="67">
        <v>35982</v>
      </c>
      <c r="BB224" s="67">
        <v>32036</v>
      </c>
      <c r="BC224" s="67">
        <v>31377</v>
      </c>
      <c r="BD224" s="67"/>
      <c r="BE224" s="67"/>
      <c r="BF224" s="67"/>
      <c r="BG224" s="67"/>
      <c r="BH224" s="67"/>
      <c r="BI224" s="67"/>
      <c r="BJ224" s="67"/>
      <c r="BK224" s="67"/>
      <c r="BL224" s="67"/>
      <c r="BM224" s="67"/>
      <c r="BN224" s="67"/>
      <c r="BO224" s="67"/>
      <c r="BP224" s="67"/>
      <c r="BQ224" s="67"/>
      <c r="BR224" s="67"/>
      <c r="BS224" s="67"/>
      <c r="BT224" s="67"/>
      <c r="BU224" s="67"/>
      <c r="BV224" s="67"/>
      <c r="BW224" s="67"/>
      <c r="BX224" s="67"/>
      <c r="BY224" s="67"/>
      <c r="BZ224" s="67"/>
      <c r="CA224" s="67"/>
      <c r="CB224" s="67"/>
      <c r="CC224" s="69">
        <f>SUM(Table25[[#This Row],[Contract Amount FY00]:[Contract Amount FY50]])</f>
        <v>180981</v>
      </c>
      <c r="CD224" s="24"/>
    </row>
    <row r="225" spans="1:82" x14ac:dyDescent="0.25">
      <c r="A225" s="122" t="s">
        <v>1989</v>
      </c>
      <c r="B225" s="122" t="s">
        <v>3139</v>
      </c>
      <c r="C225" s="122" t="s">
        <v>3201</v>
      </c>
      <c r="E225" s="26" t="str">
        <f>IFERROR(IF(VLOOKUP(Table25[[#This Row],[Contract No.]],Table3[#All],3,FALSE)="","No","Yes"),"")</f>
        <v>No</v>
      </c>
      <c r="F225" s="26" t="str">
        <f>IFERROR(VLOOKUP(Table25[[#This Row],[Contract No.]],Table3[#All],3,FALSE),"")</f>
        <v/>
      </c>
      <c r="G225" s="26" t="str">
        <f>IFERROR(IF(Table25[[#This Row],[Cooperative Purchase
(Yes/No)]]="Yes","Yes",IF(VLOOKUP(Table25[[#This Row],[Contract No.]],Table3[#All],1,FALSE)=Table25[[#This Row],[Contract No.]],"Yes","No")),"No")</f>
        <v>Yes</v>
      </c>
      <c r="H225" s="51">
        <f>IFERROR(VLOOKUP(Table25[[#This Row],[Contract No.]],Table3[#All],4,FALSE),"")</f>
        <v>45383</v>
      </c>
      <c r="I225" s="56">
        <f>IFERROR(IF(AND(MONTH(Table25[[#This Row],[Contract Start Date]])&gt;6,MONTH(Table25[[#This Row],[Contract Start Date]])&lt;=12),YEAR(Table25[[#This Row],[Contract Start Date]])+1,YEAR(Table25[[#This Row],[Contract Start Date]])),"")</f>
        <v>2024</v>
      </c>
      <c r="J225" s="55">
        <f>Table25[[#This Row],[FY Formula start]]</f>
        <v>2024</v>
      </c>
      <c r="K225" s="59" t="str">
        <f>"FY"&amp;" "&amp;Table25[[#This Row],[Year Start]]</f>
        <v>FY 2024</v>
      </c>
      <c r="L225" s="52">
        <f>IFERROR(VLOOKUP(Table25[[#This Row],[Contract No.]],Table3[#All],5,FALSE),"")</f>
        <v>46844</v>
      </c>
      <c r="M225" s="56">
        <f>IFERROR(IF(Table25[[#This Row],[Contract End Date]]="99/99/9999","No End",IF(AND(MONTH(Table25[[#This Row],[Contract End Date]])&gt;6,MONTH(Table25[[#This Row],[Contract End Date]])&lt;=12),YEAR(Table25[[#This Row],[Contract End Date]])+1,YEAR(Table25[[#This Row],[Contract End Date]]))),"")</f>
        <v>2028</v>
      </c>
      <c r="N225" s="55">
        <f>Table25[[#This Row],[FY Formula end]]</f>
        <v>2028</v>
      </c>
      <c r="O225" s="59" t="str">
        <f>IF(Table25[[#This Row],[Year End]]="No End","No End","FY"&amp;" "&amp;Table25[[#This Row],[Year End]])</f>
        <v>FY 2028</v>
      </c>
      <c r="P225" s="27"/>
      <c r="Q225" s="104">
        <f>_xlfn.IFNA(IF($B225="","",VLOOKUP($B225,'SWC Towers'!$A:$Q,$Q$2,FALSE)),"")</f>
        <v>0.3</v>
      </c>
      <c r="R225" s="106" t="str">
        <f>_xlfn.IFNA(IF($B225="","",VLOOKUP($B225,'SWC Towers'!$A:$Q,$R$2,FALSE)),"")</f>
        <v/>
      </c>
      <c r="S225" s="106" t="str">
        <f>_xlfn.IFNA(IF($B225="","",VLOOKUP($B225,'SWC Towers'!$A:$Q,$S$2,FALSE)),"")</f>
        <v/>
      </c>
      <c r="T225" s="106">
        <f>_xlfn.IFNA(IF($B225="","",VLOOKUP($B225,'SWC Towers'!$A:$Q,$T$2,FALSE)),"")</f>
        <v>0.3</v>
      </c>
      <c r="U225" s="104" t="str">
        <f>_xlfn.IFNA(IF($B225="","",VLOOKUP($B225,'SWC Towers'!$A:$Q,$U$2,FALSE)),"")</f>
        <v/>
      </c>
      <c r="V225" s="104">
        <f>_xlfn.IFNA(IF($B225="","",VLOOKUP($B225,'SWC Towers'!$A:$Q,$V$2,FALSE)),"")</f>
        <v>0.2</v>
      </c>
      <c r="W225" s="104" t="str">
        <f>_xlfn.IFNA(IF($B225="","",VLOOKUP($B225,'SWC Towers'!$A:$Q,$W$2,FALSE)),"")</f>
        <v/>
      </c>
      <c r="X225" s="104" t="str">
        <f>_xlfn.IFNA(IF($B225="","",VLOOKUP($B225,'SWC Towers'!$A:$Q,$X$2,FALSE)),"")</f>
        <v/>
      </c>
      <c r="Y225" s="104" t="str">
        <f>_xlfn.IFNA(IF($B225="","",VLOOKUP($B225,'SWC Towers'!$A:$Q,$Y$2,FALSE)),"")</f>
        <v/>
      </c>
      <c r="Z225" s="104">
        <f>_xlfn.IFNA(IF($B225="","",VLOOKUP($B225,'SWC Towers'!$A:$Q,$Z$2,FALSE)),"")</f>
        <v>0.1</v>
      </c>
      <c r="AA225" s="104">
        <f>_xlfn.IFNA(IF($B225="","",VLOOKUP($B225,'SWC Towers'!$A:$Q,$AA$2,FALSE)),"")</f>
        <v>0.1</v>
      </c>
      <c r="AB225" s="104" t="str">
        <f>_xlfn.IFNA(IF($B225="","",VLOOKUP($B225,'SWC Towers'!$A:$Q,$AB$2,FALSE)),"")</f>
        <v/>
      </c>
      <c r="AC225" s="20">
        <f>SUM(Table25[[#This Row],[IT Tower: Application]:[Other/Non-IT ]])</f>
        <v>1</v>
      </c>
      <c r="AD225" s="67"/>
      <c r="AE225" s="67"/>
      <c r="AF225" s="67"/>
      <c r="AG225" s="67"/>
      <c r="AH225" s="67"/>
      <c r="AI225" s="67"/>
      <c r="AJ225" s="67"/>
      <c r="AK225" s="67"/>
      <c r="AL225" s="67"/>
      <c r="AM225" s="67"/>
      <c r="AN225" s="67"/>
      <c r="AO225" s="67"/>
      <c r="AP225" s="67"/>
      <c r="AQ225" s="67"/>
      <c r="AR225" s="67"/>
      <c r="AS225" s="67"/>
      <c r="AT225" s="67"/>
      <c r="AU225" s="67"/>
      <c r="AV225" s="67"/>
      <c r="AW225" s="67"/>
      <c r="AX225" s="67"/>
      <c r="AY225" s="67"/>
      <c r="AZ225" s="67"/>
      <c r="BA225" s="67"/>
      <c r="BB225" s="67">
        <v>7158</v>
      </c>
      <c r="BC225" s="67">
        <v>2617409</v>
      </c>
      <c r="BD225" s="67"/>
      <c r="BE225" s="67"/>
      <c r="BF225" s="67"/>
      <c r="BG225" s="67"/>
      <c r="BH225" s="67"/>
      <c r="BI225" s="67"/>
      <c r="BJ225" s="67"/>
      <c r="BK225" s="67"/>
      <c r="BL225" s="67"/>
      <c r="BM225" s="67"/>
      <c r="BN225" s="67"/>
      <c r="BO225" s="67"/>
      <c r="BP225" s="67"/>
      <c r="BQ225" s="67"/>
      <c r="BR225" s="67"/>
      <c r="BS225" s="67"/>
      <c r="BT225" s="67"/>
      <c r="BU225" s="67"/>
      <c r="BV225" s="67"/>
      <c r="BW225" s="67"/>
      <c r="BX225" s="67"/>
      <c r="BY225" s="67"/>
      <c r="BZ225" s="67"/>
      <c r="CA225" s="67"/>
      <c r="CB225" s="67"/>
      <c r="CC225" s="69">
        <f>SUM(Table25[[#This Row],[Contract Amount FY00]:[Contract Amount FY50]])</f>
        <v>2624567</v>
      </c>
      <c r="CD225" s="24"/>
    </row>
    <row r="226" spans="1:82" x14ac:dyDescent="0.25">
      <c r="A226" s="122" t="s">
        <v>1989</v>
      </c>
      <c r="B226" s="122" t="s">
        <v>3139</v>
      </c>
      <c r="C226" s="122" t="s">
        <v>718</v>
      </c>
      <c r="E226" s="26" t="str">
        <f>IFERROR(IF(VLOOKUP(Table25[[#This Row],[Contract No.]],Table3[#All],3,FALSE)="","No","Yes"),"")</f>
        <v>No</v>
      </c>
      <c r="F226" s="26" t="str">
        <f>IFERROR(VLOOKUP(Table25[[#This Row],[Contract No.]],Table3[#All],3,FALSE),"")</f>
        <v/>
      </c>
      <c r="G226" s="26" t="str">
        <f>IFERROR(IF(Table25[[#This Row],[Cooperative Purchase
(Yes/No)]]="Yes","Yes",IF(VLOOKUP(Table25[[#This Row],[Contract No.]],Table3[#All],1,FALSE)=Table25[[#This Row],[Contract No.]],"Yes","No")),"No")</f>
        <v>Yes</v>
      </c>
      <c r="H226" s="51">
        <f>IFERROR(VLOOKUP(Table25[[#This Row],[Contract No.]],Table3[#All],4,FALSE),"")</f>
        <v>45383</v>
      </c>
      <c r="I226" s="56">
        <f>IFERROR(IF(AND(MONTH(Table25[[#This Row],[Contract Start Date]])&gt;6,MONTH(Table25[[#This Row],[Contract Start Date]])&lt;=12),YEAR(Table25[[#This Row],[Contract Start Date]])+1,YEAR(Table25[[#This Row],[Contract Start Date]])),"")</f>
        <v>2024</v>
      </c>
      <c r="J226" s="55">
        <f>Table25[[#This Row],[FY Formula start]]</f>
        <v>2024</v>
      </c>
      <c r="K226" s="59" t="str">
        <f>"FY"&amp;" "&amp;Table25[[#This Row],[Year Start]]</f>
        <v>FY 2024</v>
      </c>
      <c r="L226" s="52">
        <f>IFERROR(VLOOKUP(Table25[[#This Row],[Contract No.]],Table3[#All],5,FALSE),"")</f>
        <v>46844</v>
      </c>
      <c r="M226" s="56">
        <f>IFERROR(IF(Table25[[#This Row],[Contract End Date]]="99/99/9999","No End",IF(AND(MONTH(Table25[[#This Row],[Contract End Date]])&gt;6,MONTH(Table25[[#This Row],[Contract End Date]])&lt;=12),YEAR(Table25[[#This Row],[Contract End Date]])+1,YEAR(Table25[[#This Row],[Contract End Date]]))),"")</f>
        <v>2028</v>
      </c>
      <c r="N226" s="55">
        <f>Table25[[#This Row],[FY Formula end]]</f>
        <v>2028</v>
      </c>
      <c r="O226" s="59" t="str">
        <f>IF(Table25[[#This Row],[Year End]]="No End","No End","FY"&amp;" "&amp;Table25[[#This Row],[Year End]])</f>
        <v>FY 2028</v>
      </c>
      <c r="P226" s="27"/>
      <c r="Q226" s="104">
        <f>_xlfn.IFNA(IF($B226="","",VLOOKUP($B226,'SWC Towers'!$A:$Q,$Q$2,FALSE)),"")</f>
        <v>0.3</v>
      </c>
      <c r="R226" s="106" t="str">
        <f>_xlfn.IFNA(IF($B226="","",VLOOKUP($B226,'SWC Towers'!$A:$Q,$R$2,FALSE)),"")</f>
        <v/>
      </c>
      <c r="S226" s="106" t="str">
        <f>_xlfn.IFNA(IF($B226="","",VLOOKUP($B226,'SWC Towers'!$A:$Q,$S$2,FALSE)),"")</f>
        <v/>
      </c>
      <c r="T226" s="106">
        <f>_xlfn.IFNA(IF($B226="","",VLOOKUP($B226,'SWC Towers'!$A:$Q,$T$2,FALSE)),"")</f>
        <v>0.3</v>
      </c>
      <c r="U226" s="104" t="str">
        <f>_xlfn.IFNA(IF($B226="","",VLOOKUP($B226,'SWC Towers'!$A:$Q,$U$2,FALSE)),"")</f>
        <v/>
      </c>
      <c r="V226" s="104">
        <f>_xlfn.IFNA(IF($B226="","",VLOOKUP($B226,'SWC Towers'!$A:$Q,$V$2,FALSE)),"")</f>
        <v>0.2</v>
      </c>
      <c r="W226" s="104" t="str">
        <f>_xlfn.IFNA(IF($B226="","",VLOOKUP($B226,'SWC Towers'!$A:$Q,$W$2,FALSE)),"")</f>
        <v/>
      </c>
      <c r="X226" s="104" t="str">
        <f>_xlfn.IFNA(IF($B226="","",VLOOKUP($B226,'SWC Towers'!$A:$Q,$X$2,FALSE)),"")</f>
        <v/>
      </c>
      <c r="Y226" s="104" t="str">
        <f>_xlfn.IFNA(IF($B226="","",VLOOKUP($B226,'SWC Towers'!$A:$Q,$Y$2,FALSE)),"")</f>
        <v/>
      </c>
      <c r="Z226" s="104">
        <f>_xlfn.IFNA(IF($B226="","",VLOOKUP($B226,'SWC Towers'!$A:$Q,$Z$2,FALSE)),"")</f>
        <v>0.1</v>
      </c>
      <c r="AA226" s="104">
        <f>_xlfn.IFNA(IF($B226="","",VLOOKUP($B226,'SWC Towers'!$A:$Q,$AA$2,FALSE)),"")</f>
        <v>0.1</v>
      </c>
      <c r="AB226" s="104" t="str">
        <f>_xlfn.IFNA(IF($B226="","",VLOOKUP($B226,'SWC Towers'!$A:$Q,$AB$2,FALSE)),"")</f>
        <v/>
      </c>
      <c r="AC226" s="20">
        <f>SUM(Table25[[#This Row],[IT Tower: Application]:[Other/Non-IT ]])</f>
        <v>1</v>
      </c>
      <c r="AD226" s="67"/>
      <c r="AE226" s="67"/>
      <c r="AF226" s="67"/>
      <c r="AG226" s="67"/>
      <c r="AH226" s="67"/>
      <c r="AI226" s="67"/>
      <c r="AJ226" s="67"/>
      <c r="AK226" s="67"/>
      <c r="AL226" s="67"/>
      <c r="AM226" s="67"/>
      <c r="AN226" s="67"/>
      <c r="AO226" s="67"/>
      <c r="AP226" s="67"/>
      <c r="AQ226" s="67"/>
      <c r="AR226" s="67"/>
      <c r="AS226" s="67"/>
      <c r="AT226" s="67"/>
      <c r="AU226" s="67"/>
      <c r="AV226" s="67"/>
      <c r="AW226" s="67"/>
      <c r="AX226" s="67"/>
      <c r="AY226" s="67"/>
      <c r="AZ226" s="67"/>
      <c r="BA226" s="67"/>
      <c r="BB226" s="67">
        <v>0</v>
      </c>
      <c r="BC226" s="67">
        <v>104753</v>
      </c>
      <c r="BD226" s="67"/>
      <c r="BE226" s="67"/>
      <c r="BF226" s="67"/>
      <c r="BG226" s="67"/>
      <c r="BH226" s="67"/>
      <c r="BI226" s="67"/>
      <c r="BJ226" s="67"/>
      <c r="BK226" s="67"/>
      <c r="BL226" s="67"/>
      <c r="BM226" s="67"/>
      <c r="BN226" s="67"/>
      <c r="BO226" s="67"/>
      <c r="BP226" s="67"/>
      <c r="BQ226" s="67"/>
      <c r="BR226" s="67"/>
      <c r="BS226" s="67"/>
      <c r="BT226" s="67"/>
      <c r="BU226" s="67"/>
      <c r="BV226" s="67"/>
      <c r="BW226" s="67"/>
      <c r="BX226" s="67"/>
      <c r="BY226" s="67"/>
      <c r="BZ226" s="67"/>
      <c r="CA226" s="67"/>
      <c r="CB226" s="67"/>
      <c r="CC226" s="69">
        <f>SUM(Table25[[#This Row],[Contract Amount FY00]:[Contract Amount FY50]])</f>
        <v>104753</v>
      </c>
      <c r="CD226" s="24"/>
    </row>
    <row r="227" spans="1:82" x14ac:dyDescent="0.25">
      <c r="A227" s="122" t="s">
        <v>1989</v>
      </c>
      <c r="B227" s="122" t="s">
        <v>3139</v>
      </c>
      <c r="C227" s="122" t="s">
        <v>3196</v>
      </c>
      <c r="E227" s="26" t="str">
        <f>IFERROR(IF(VLOOKUP(Table25[[#This Row],[Contract No.]],Table3[#All],3,FALSE)="","No","Yes"),"")</f>
        <v>No</v>
      </c>
      <c r="F227" s="26" t="str">
        <f>IFERROR(VLOOKUP(Table25[[#This Row],[Contract No.]],Table3[#All],3,FALSE),"")</f>
        <v/>
      </c>
      <c r="G227" s="26" t="str">
        <f>IFERROR(IF(Table25[[#This Row],[Cooperative Purchase
(Yes/No)]]="Yes","Yes",IF(VLOOKUP(Table25[[#This Row],[Contract No.]],Table3[#All],1,FALSE)=Table25[[#This Row],[Contract No.]],"Yes","No")),"No")</f>
        <v>Yes</v>
      </c>
      <c r="H227" s="51">
        <f>IFERROR(VLOOKUP(Table25[[#This Row],[Contract No.]],Table3[#All],4,FALSE),"")</f>
        <v>45383</v>
      </c>
      <c r="I227" s="56">
        <f>IFERROR(IF(AND(MONTH(Table25[[#This Row],[Contract Start Date]])&gt;6,MONTH(Table25[[#This Row],[Contract Start Date]])&lt;=12),YEAR(Table25[[#This Row],[Contract Start Date]])+1,YEAR(Table25[[#This Row],[Contract Start Date]])),"")</f>
        <v>2024</v>
      </c>
      <c r="J227" s="55">
        <f>Table25[[#This Row],[FY Formula start]]</f>
        <v>2024</v>
      </c>
      <c r="K227" s="59" t="str">
        <f>"FY"&amp;" "&amp;Table25[[#This Row],[Year Start]]</f>
        <v>FY 2024</v>
      </c>
      <c r="L227" s="52">
        <f>IFERROR(VLOOKUP(Table25[[#This Row],[Contract No.]],Table3[#All],5,FALSE),"")</f>
        <v>46844</v>
      </c>
      <c r="M227" s="56">
        <f>IFERROR(IF(Table25[[#This Row],[Contract End Date]]="99/99/9999","No End",IF(AND(MONTH(Table25[[#This Row],[Contract End Date]])&gt;6,MONTH(Table25[[#This Row],[Contract End Date]])&lt;=12),YEAR(Table25[[#This Row],[Contract End Date]])+1,YEAR(Table25[[#This Row],[Contract End Date]]))),"")</f>
        <v>2028</v>
      </c>
      <c r="N227" s="55">
        <f>Table25[[#This Row],[FY Formula end]]</f>
        <v>2028</v>
      </c>
      <c r="O227" s="59" t="str">
        <f>IF(Table25[[#This Row],[Year End]]="No End","No End","FY"&amp;" "&amp;Table25[[#This Row],[Year End]])</f>
        <v>FY 2028</v>
      </c>
      <c r="P227" s="27"/>
      <c r="Q227" s="104">
        <f>_xlfn.IFNA(IF($B227="","",VLOOKUP($B227,'SWC Towers'!$A:$Q,$Q$2,FALSE)),"")</f>
        <v>0.3</v>
      </c>
      <c r="R227" s="106" t="str">
        <f>_xlfn.IFNA(IF($B227="","",VLOOKUP($B227,'SWC Towers'!$A:$Q,$R$2,FALSE)),"")</f>
        <v/>
      </c>
      <c r="S227" s="106" t="str">
        <f>_xlfn.IFNA(IF($B227="","",VLOOKUP($B227,'SWC Towers'!$A:$Q,$S$2,FALSE)),"")</f>
        <v/>
      </c>
      <c r="T227" s="106">
        <f>_xlfn.IFNA(IF($B227="","",VLOOKUP($B227,'SWC Towers'!$A:$Q,$T$2,FALSE)),"")</f>
        <v>0.3</v>
      </c>
      <c r="U227" s="104" t="str">
        <f>_xlfn.IFNA(IF($B227="","",VLOOKUP($B227,'SWC Towers'!$A:$Q,$U$2,FALSE)),"")</f>
        <v/>
      </c>
      <c r="V227" s="104">
        <f>_xlfn.IFNA(IF($B227="","",VLOOKUP($B227,'SWC Towers'!$A:$Q,$V$2,FALSE)),"")</f>
        <v>0.2</v>
      </c>
      <c r="W227" s="104" t="str">
        <f>_xlfn.IFNA(IF($B227="","",VLOOKUP($B227,'SWC Towers'!$A:$Q,$W$2,FALSE)),"")</f>
        <v/>
      </c>
      <c r="X227" s="104" t="str">
        <f>_xlfn.IFNA(IF($B227="","",VLOOKUP($B227,'SWC Towers'!$A:$Q,$X$2,FALSE)),"")</f>
        <v/>
      </c>
      <c r="Y227" s="104" t="str">
        <f>_xlfn.IFNA(IF($B227="","",VLOOKUP($B227,'SWC Towers'!$A:$Q,$Y$2,FALSE)),"")</f>
        <v/>
      </c>
      <c r="Z227" s="104">
        <f>_xlfn.IFNA(IF($B227="","",VLOOKUP($B227,'SWC Towers'!$A:$Q,$Z$2,FALSE)),"")</f>
        <v>0.1</v>
      </c>
      <c r="AA227" s="104">
        <f>_xlfn.IFNA(IF($B227="","",VLOOKUP($B227,'SWC Towers'!$A:$Q,$AA$2,FALSE)),"")</f>
        <v>0.1</v>
      </c>
      <c r="AB227" s="104" t="str">
        <f>_xlfn.IFNA(IF($B227="","",VLOOKUP($B227,'SWC Towers'!$A:$Q,$AB$2,FALSE)),"")</f>
        <v/>
      </c>
      <c r="AC227" s="20">
        <f>SUM(Table25[[#This Row],[IT Tower: Application]:[Other/Non-IT ]])</f>
        <v>1</v>
      </c>
      <c r="AD227" s="67"/>
      <c r="AE227" s="67"/>
      <c r="AF227" s="67"/>
      <c r="AG227" s="67"/>
      <c r="AH227" s="67"/>
      <c r="AI227" s="67"/>
      <c r="AJ227" s="67"/>
      <c r="AK227" s="67"/>
      <c r="AL227" s="67"/>
      <c r="AM227" s="67"/>
      <c r="AN227" s="67"/>
      <c r="AO227" s="67"/>
      <c r="AP227" s="67"/>
      <c r="AQ227" s="67"/>
      <c r="AR227" s="67"/>
      <c r="AS227" s="67"/>
      <c r="AT227" s="67"/>
      <c r="AU227" s="67"/>
      <c r="AV227" s="67"/>
      <c r="AW227" s="67"/>
      <c r="AX227" s="67"/>
      <c r="AY227" s="67"/>
      <c r="AZ227" s="67"/>
      <c r="BA227" s="67"/>
      <c r="BB227" s="67">
        <v>0</v>
      </c>
      <c r="BC227" s="67">
        <v>88100</v>
      </c>
      <c r="BD227" s="67"/>
      <c r="BE227" s="67"/>
      <c r="BF227" s="67"/>
      <c r="BG227" s="67"/>
      <c r="BH227" s="67"/>
      <c r="BI227" s="67"/>
      <c r="BJ227" s="67"/>
      <c r="BK227" s="67"/>
      <c r="BL227" s="67"/>
      <c r="BM227" s="67"/>
      <c r="BN227" s="67"/>
      <c r="BO227" s="67"/>
      <c r="BP227" s="67"/>
      <c r="BQ227" s="67"/>
      <c r="BR227" s="67"/>
      <c r="BS227" s="67"/>
      <c r="BT227" s="67"/>
      <c r="BU227" s="67"/>
      <c r="BV227" s="67"/>
      <c r="BW227" s="67"/>
      <c r="BX227" s="67"/>
      <c r="BY227" s="67"/>
      <c r="BZ227" s="67"/>
      <c r="CA227" s="67"/>
      <c r="CB227" s="67"/>
      <c r="CC227" s="69">
        <f>SUM(Table25[[#This Row],[Contract Amount FY00]:[Contract Amount FY50]])</f>
        <v>88100</v>
      </c>
      <c r="CD227" s="24"/>
    </row>
    <row r="228" spans="1:82" x14ac:dyDescent="0.25">
      <c r="A228" s="122" t="s">
        <v>1989</v>
      </c>
      <c r="B228" s="122" t="s">
        <v>3013</v>
      </c>
      <c r="C228" s="122" t="s">
        <v>547</v>
      </c>
      <c r="E228" s="26" t="str">
        <f>IFERROR(IF(VLOOKUP(Table25[[#This Row],[Contract No.]],Table3[#All],3,FALSE)="","No","Yes"),"")</f>
        <v>Yes</v>
      </c>
      <c r="F228" s="26" t="str">
        <f>IFERROR(VLOOKUP(Table25[[#This Row],[Contract No.]],Table3[#All],3,FALSE),"")</f>
        <v>NASPO</v>
      </c>
      <c r="G228" s="26" t="str">
        <f>IFERROR(IF(Table25[[#This Row],[Cooperative Purchase
(Yes/No)]]="Yes","Yes",IF(VLOOKUP(Table25[[#This Row],[Contract No.]],Table3[#All],1,FALSE)=Table25[[#This Row],[Contract No.]],"Yes","No")),"No")</f>
        <v>Yes</v>
      </c>
      <c r="H228" s="51">
        <f>IFERROR(VLOOKUP(Table25[[#This Row],[Contract No.]],Table3[#All],4,FALSE),"")</f>
        <v>44926</v>
      </c>
      <c r="I228" s="56">
        <f>IFERROR(IF(AND(MONTH(Table25[[#This Row],[Contract Start Date]])&gt;6,MONTH(Table25[[#This Row],[Contract Start Date]])&lt;=12),YEAR(Table25[[#This Row],[Contract Start Date]])+1,YEAR(Table25[[#This Row],[Contract Start Date]])),"")</f>
        <v>2023</v>
      </c>
      <c r="J228" s="55">
        <f>Table25[[#This Row],[FY Formula start]]</f>
        <v>2023</v>
      </c>
      <c r="K228" s="59" t="str">
        <f>"FY"&amp;" "&amp;Table25[[#This Row],[Year Start]]</f>
        <v>FY 2023</v>
      </c>
      <c r="L228" s="52">
        <f>IFERROR(VLOOKUP(Table25[[#This Row],[Contract No.]],Table3[#All],5,FALSE),"")</f>
        <v>46501</v>
      </c>
      <c r="M228" s="56">
        <f>IFERROR(IF(Table25[[#This Row],[Contract End Date]]="99/99/9999","No End",IF(AND(MONTH(Table25[[#This Row],[Contract End Date]])&gt;6,MONTH(Table25[[#This Row],[Contract End Date]])&lt;=12),YEAR(Table25[[#This Row],[Contract End Date]])+1,YEAR(Table25[[#This Row],[Contract End Date]]))),"")</f>
        <v>2027</v>
      </c>
      <c r="N228" s="55">
        <f>Table25[[#This Row],[FY Formula end]]</f>
        <v>2027</v>
      </c>
      <c r="O228" s="59" t="str">
        <f>IF(Table25[[#This Row],[Year End]]="No End","No End","FY"&amp;" "&amp;Table25[[#This Row],[Year End]])</f>
        <v>FY 2027</v>
      </c>
      <c r="P228" s="27"/>
      <c r="Q228" s="104">
        <f>_xlfn.IFNA(IF($B228="","",VLOOKUP($B228,'SWC Towers'!$A:$Q,$Q$2,FALSE)),"")</f>
        <v>0.3</v>
      </c>
      <c r="R228" s="106" t="str">
        <f>_xlfn.IFNA(IF($B228="","",VLOOKUP($B228,'SWC Towers'!$A:$Q,$R$2,FALSE)),"")</f>
        <v/>
      </c>
      <c r="S228" s="106">
        <f>_xlfn.IFNA(IF($B228="","",VLOOKUP($B228,'SWC Towers'!$A:$Q,$S$2,FALSE)),"")</f>
        <v>0.1</v>
      </c>
      <c r="T228" s="106" t="str">
        <f>_xlfn.IFNA(IF($B228="","",VLOOKUP($B228,'SWC Towers'!$A:$Q,$T$2,FALSE)),"")</f>
        <v/>
      </c>
      <c r="U228" s="104">
        <f>_xlfn.IFNA(IF($B228="","",VLOOKUP($B228,'SWC Towers'!$A:$Q,$U$2,FALSE)),"")</f>
        <v>0.6</v>
      </c>
      <c r="V228" s="104" t="str">
        <f>_xlfn.IFNA(IF($B228="","",VLOOKUP($B228,'SWC Towers'!$A:$Q,$V$2,FALSE)),"")</f>
        <v/>
      </c>
      <c r="W228" s="104" t="str">
        <f>_xlfn.IFNA(IF($B228="","",VLOOKUP($B228,'SWC Towers'!$A:$Q,$W$2,FALSE)),"")</f>
        <v/>
      </c>
      <c r="X228" s="104" t="str">
        <f>_xlfn.IFNA(IF($B228="","",VLOOKUP($B228,'SWC Towers'!$A:$Q,$X$2,FALSE)),"")</f>
        <v/>
      </c>
      <c r="Y228" s="104" t="str">
        <f>_xlfn.IFNA(IF($B228="","",VLOOKUP($B228,'SWC Towers'!$A:$Q,$Y$2,FALSE)),"")</f>
        <v/>
      </c>
      <c r="Z228" s="104" t="str">
        <f>_xlfn.IFNA(IF($B228="","",VLOOKUP($B228,'SWC Towers'!$A:$Q,$Z$2,FALSE)),"")</f>
        <v/>
      </c>
      <c r="AA228" s="104" t="str">
        <f>_xlfn.IFNA(IF($B228="","",VLOOKUP($B228,'SWC Towers'!$A:$Q,$AA$2,FALSE)),"")</f>
        <v/>
      </c>
      <c r="AB228" s="104" t="str">
        <f>_xlfn.IFNA(IF($B228="","",VLOOKUP($B228,'SWC Towers'!$A:$Q,$AB$2,FALSE)),"")</f>
        <v/>
      </c>
      <c r="AC228" s="20">
        <f>SUM(Table25[[#This Row],[IT Tower: Application]:[Other/Non-IT ]])</f>
        <v>1</v>
      </c>
      <c r="AD228" s="67"/>
      <c r="AE228" s="67"/>
      <c r="AF228" s="67"/>
      <c r="AG228" s="67"/>
      <c r="AH228" s="67"/>
      <c r="AI228" s="67"/>
      <c r="AJ228" s="67"/>
      <c r="AK228" s="67"/>
      <c r="AL228" s="67"/>
      <c r="AM228" s="67"/>
      <c r="AN228" s="67"/>
      <c r="AO228" s="67"/>
      <c r="AP228" s="67"/>
      <c r="AQ228" s="67"/>
      <c r="AR228" s="67"/>
      <c r="AS228" s="67"/>
      <c r="AT228" s="67"/>
      <c r="AU228" s="67"/>
      <c r="AV228" s="67"/>
      <c r="AW228" s="67"/>
      <c r="AX228" s="67"/>
      <c r="AY228" s="67"/>
      <c r="AZ228" s="67"/>
      <c r="BA228" s="67"/>
      <c r="BB228" s="67">
        <v>0</v>
      </c>
      <c r="BC228" s="67">
        <v>17732</v>
      </c>
      <c r="BD228" s="67"/>
      <c r="BE228" s="67"/>
      <c r="BF228" s="67"/>
      <c r="BG228" s="67"/>
      <c r="BH228" s="67"/>
      <c r="BI228" s="67"/>
      <c r="BJ228" s="67"/>
      <c r="BK228" s="67"/>
      <c r="BL228" s="67"/>
      <c r="BM228" s="67"/>
      <c r="BN228" s="67"/>
      <c r="BO228" s="67"/>
      <c r="BP228" s="67"/>
      <c r="BQ228" s="67"/>
      <c r="BR228" s="67"/>
      <c r="BS228" s="67"/>
      <c r="BT228" s="67"/>
      <c r="BU228" s="67"/>
      <c r="BV228" s="67"/>
      <c r="BW228" s="67"/>
      <c r="BX228" s="67"/>
      <c r="BY228" s="67"/>
      <c r="BZ228" s="67"/>
      <c r="CA228" s="67"/>
      <c r="CB228" s="67"/>
      <c r="CC228" s="69">
        <f>SUM(Table25[[#This Row],[Contract Amount FY00]:[Contract Amount FY50]])</f>
        <v>17732</v>
      </c>
      <c r="CD228" s="24"/>
    </row>
    <row r="229" spans="1:82" x14ac:dyDescent="0.25">
      <c r="A229" s="122" t="s">
        <v>1989</v>
      </c>
      <c r="B229" s="122" t="s">
        <v>3013</v>
      </c>
      <c r="C229" s="122" t="s">
        <v>279</v>
      </c>
      <c r="E229" s="26" t="str">
        <f>IFERROR(IF(VLOOKUP(Table25[[#This Row],[Contract No.]],Table3[#All],3,FALSE)="","No","Yes"),"")</f>
        <v>Yes</v>
      </c>
      <c r="F229" s="26" t="str">
        <f>IFERROR(VLOOKUP(Table25[[#This Row],[Contract No.]],Table3[#All],3,FALSE),"")</f>
        <v>NASPO</v>
      </c>
      <c r="G229" s="26" t="str">
        <f>IFERROR(IF(Table25[[#This Row],[Cooperative Purchase
(Yes/No)]]="Yes","Yes",IF(VLOOKUP(Table25[[#This Row],[Contract No.]],Table3[#All],1,FALSE)=Table25[[#This Row],[Contract No.]],"Yes","No")),"No")</f>
        <v>Yes</v>
      </c>
      <c r="H229" s="51">
        <f>IFERROR(VLOOKUP(Table25[[#This Row],[Contract No.]],Table3[#All],4,FALSE),"")</f>
        <v>44926</v>
      </c>
      <c r="I229" s="56">
        <f>IFERROR(IF(AND(MONTH(Table25[[#This Row],[Contract Start Date]])&gt;6,MONTH(Table25[[#This Row],[Contract Start Date]])&lt;=12),YEAR(Table25[[#This Row],[Contract Start Date]])+1,YEAR(Table25[[#This Row],[Contract Start Date]])),"")</f>
        <v>2023</v>
      </c>
      <c r="J229" s="55">
        <f>Table25[[#This Row],[FY Formula start]]</f>
        <v>2023</v>
      </c>
      <c r="K229" s="59" t="str">
        <f>"FY"&amp;" "&amp;Table25[[#This Row],[Year Start]]</f>
        <v>FY 2023</v>
      </c>
      <c r="L229" s="52">
        <f>IFERROR(VLOOKUP(Table25[[#This Row],[Contract No.]],Table3[#All],5,FALSE),"")</f>
        <v>46501</v>
      </c>
      <c r="M229" s="56">
        <f>IFERROR(IF(Table25[[#This Row],[Contract End Date]]="99/99/9999","No End",IF(AND(MONTH(Table25[[#This Row],[Contract End Date]])&gt;6,MONTH(Table25[[#This Row],[Contract End Date]])&lt;=12),YEAR(Table25[[#This Row],[Contract End Date]])+1,YEAR(Table25[[#This Row],[Contract End Date]]))),"")</f>
        <v>2027</v>
      </c>
      <c r="N229" s="55">
        <f>Table25[[#This Row],[FY Formula end]]</f>
        <v>2027</v>
      </c>
      <c r="O229" s="59" t="str">
        <f>IF(Table25[[#This Row],[Year End]]="No End","No End","FY"&amp;" "&amp;Table25[[#This Row],[Year End]])</f>
        <v>FY 2027</v>
      </c>
      <c r="P229" s="27"/>
      <c r="Q229" s="104">
        <f>_xlfn.IFNA(IF($B229="","",VLOOKUP($B229,'SWC Towers'!$A:$Q,$Q$2,FALSE)),"")</f>
        <v>0.3</v>
      </c>
      <c r="R229" s="106" t="str">
        <f>_xlfn.IFNA(IF($B229="","",VLOOKUP($B229,'SWC Towers'!$A:$Q,$R$2,FALSE)),"")</f>
        <v/>
      </c>
      <c r="S229" s="106">
        <f>_xlfn.IFNA(IF($B229="","",VLOOKUP($B229,'SWC Towers'!$A:$Q,$S$2,FALSE)),"")</f>
        <v>0.1</v>
      </c>
      <c r="T229" s="106" t="str">
        <f>_xlfn.IFNA(IF($B229="","",VLOOKUP($B229,'SWC Towers'!$A:$Q,$T$2,FALSE)),"")</f>
        <v/>
      </c>
      <c r="U229" s="104">
        <f>_xlfn.IFNA(IF($B229="","",VLOOKUP($B229,'SWC Towers'!$A:$Q,$U$2,FALSE)),"")</f>
        <v>0.6</v>
      </c>
      <c r="V229" s="104" t="str">
        <f>_xlfn.IFNA(IF($B229="","",VLOOKUP($B229,'SWC Towers'!$A:$Q,$V$2,FALSE)),"")</f>
        <v/>
      </c>
      <c r="W229" s="104" t="str">
        <f>_xlfn.IFNA(IF($B229="","",VLOOKUP($B229,'SWC Towers'!$A:$Q,$W$2,FALSE)),"")</f>
        <v/>
      </c>
      <c r="X229" s="104" t="str">
        <f>_xlfn.IFNA(IF($B229="","",VLOOKUP($B229,'SWC Towers'!$A:$Q,$X$2,FALSE)),"")</f>
        <v/>
      </c>
      <c r="Y229" s="104" t="str">
        <f>_xlfn.IFNA(IF($B229="","",VLOOKUP($B229,'SWC Towers'!$A:$Q,$Y$2,FALSE)),"")</f>
        <v/>
      </c>
      <c r="Z229" s="104" t="str">
        <f>_xlfn.IFNA(IF($B229="","",VLOOKUP($B229,'SWC Towers'!$A:$Q,$Z$2,FALSE)),"")</f>
        <v/>
      </c>
      <c r="AA229" s="104" t="str">
        <f>_xlfn.IFNA(IF($B229="","",VLOOKUP($B229,'SWC Towers'!$A:$Q,$AA$2,FALSE)),"")</f>
        <v/>
      </c>
      <c r="AB229" s="104" t="str">
        <f>_xlfn.IFNA(IF($B229="","",VLOOKUP($B229,'SWC Towers'!$A:$Q,$AB$2,FALSE)),"")</f>
        <v/>
      </c>
      <c r="AC229" s="20">
        <f>SUM(Table25[[#This Row],[IT Tower: Application]:[Other/Non-IT ]])</f>
        <v>1</v>
      </c>
      <c r="AD229" s="67"/>
      <c r="AE229" s="67"/>
      <c r="AF229" s="67"/>
      <c r="AG229" s="67"/>
      <c r="AH229" s="67"/>
      <c r="AI229" s="67"/>
      <c r="AJ229" s="67"/>
      <c r="AK229" s="67"/>
      <c r="AL229" s="67"/>
      <c r="AM229" s="67"/>
      <c r="AN229" s="67"/>
      <c r="AO229" s="67"/>
      <c r="AP229" s="67"/>
      <c r="AQ229" s="67"/>
      <c r="AR229" s="67"/>
      <c r="AS229" s="67"/>
      <c r="AT229" s="67"/>
      <c r="AU229" s="67"/>
      <c r="AV229" s="67"/>
      <c r="AW229" s="67"/>
      <c r="AX229" s="67"/>
      <c r="AY229" s="67"/>
      <c r="AZ229" s="67"/>
      <c r="BA229" s="67">
        <v>126690</v>
      </c>
      <c r="BB229" s="67">
        <v>1025685</v>
      </c>
      <c r="BC229" s="67">
        <v>1357158</v>
      </c>
      <c r="BD229" s="67"/>
      <c r="BE229" s="67"/>
      <c r="BF229" s="67"/>
      <c r="BG229" s="67"/>
      <c r="BH229" s="67"/>
      <c r="BI229" s="67"/>
      <c r="BJ229" s="67"/>
      <c r="BK229" s="67"/>
      <c r="BL229" s="67"/>
      <c r="BM229" s="67"/>
      <c r="BN229" s="67"/>
      <c r="BO229" s="67"/>
      <c r="BP229" s="67"/>
      <c r="BQ229" s="67"/>
      <c r="BR229" s="67"/>
      <c r="BS229" s="67"/>
      <c r="BT229" s="67"/>
      <c r="BU229" s="67"/>
      <c r="BV229" s="67"/>
      <c r="BW229" s="67"/>
      <c r="BX229" s="67"/>
      <c r="BY229" s="67"/>
      <c r="BZ229" s="67"/>
      <c r="CA229" s="67"/>
      <c r="CB229" s="67"/>
      <c r="CC229" s="69">
        <f>SUM(Table25[[#This Row],[Contract Amount FY00]:[Contract Amount FY50]])</f>
        <v>2509533</v>
      </c>
      <c r="CD229" s="24"/>
    </row>
    <row r="230" spans="1:82" x14ac:dyDescent="0.25">
      <c r="A230" s="122" t="s">
        <v>1989</v>
      </c>
      <c r="B230" s="122" t="s">
        <v>3141</v>
      </c>
      <c r="C230" s="122" t="s">
        <v>3200</v>
      </c>
      <c r="E230" s="26" t="str">
        <f>IFERROR(IF(VLOOKUP(Table25[[#This Row],[Contract No.]],Table3[#All],3,FALSE)="","No","Yes"),"")</f>
        <v>No</v>
      </c>
      <c r="F230" s="26" t="str">
        <f>IFERROR(VLOOKUP(Table25[[#This Row],[Contract No.]],Table3[#All],3,FALSE),"")</f>
        <v/>
      </c>
      <c r="G230" s="26" t="str">
        <f>IFERROR(IF(Table25[[#This Row],[Cooperative Purchase
(Yes/No)]]="Yes","Yes",IF(VLOOKUP(Table25[[#This Row],[Contract No.]],Table3[#All],1,FALSE)=Table25[[#This Row],[Contract No.]],"Yes","No")),"No")</f>
        <v>Yes</v>
      </c>
      <c r="H230" s="51">
        <f>IFERROR(VLOOKUP(Table25[[#This Row],[Contract No.]],Table3[#All],4,FALSE),"")</f>
        <v>45427</v>
      </c>
      <c r="I230" s="56">
        <f>IFERROR(IF(AND(MONTH(Table25[[#This Row],[Contract Start Date]])&gt;6,MONTH(Table25[[#This Row],[Contract Start Date]])&lt;=12),YEAR(Table25[[#This Row],[Contract Start Date]])+1,YEAR(Table25[[#This Row],[Contract Start Date]])),"")</f>
        <v>2024</v>
      </c>
      <c r="J230" s="55">
        <f>Table25[[#This Row],[FY Formula start]]</f>
        <v>2024</v>
      </c>
      <c r="K230" s="59" t="str">
        <f>"FY"&amp;" "&amp;Table25[[#This Row],[Year Start]]</f>
        <v>FY 2024</v>
      </c>
      <c r="L230" s="52">
        <f>IFERROR(VLOOKUP(Table25[[#This Row],[Contract No.]],Table3[#All],5,FALSE),"")</f>
        <v>46888</v>
      </c>
      <c r="M230" s="56">
        <f>IFERROR(IF(Table25[[#This Row],[Contract End Date]]="99/99/9999","No End",IF(AND(MONTH(Table25[[#This Row],[Contract End Date]])&gt;6,MONTH(Table25[[#This Row],[Contract End Date]])&lt;=12),YEAR(Table25[[#This Row],[Contract End Date]])+1,YEAR(Table25[[#This Row],[Contract End Date]]))),"")</f>
        <v>2028</v>
      </c>
      <c r="N230" s="55">
        <f>Table25[[#This Row],[FY Formula end]]</f>
        <v>2028</v>
      </c>
      <c r="O230" s="59" t="str">
        <f>IF(Table25[[#This Row],[Year End]]="No End","No End","FY"&amp;" "&amp;Table25[[#This Row],[Year End]])</f>
        <v>FY 2028</v>
      </c>
      <c r="P230" s="27"/>
      <c r="Q230" s="104">
        <f>_xlfn.IFNA(IF($B230="","",VLOOKUP($B230,'SWC Towers'!$A:$Q,$Q$2,FALSE)),"")</f>
        <v>0.4</v>
      </c>
      <c r="R230" s="106" t="str">
        <f>_xlfn.IFNA(IF($B230="","",VLOOKUP($B230,'SWC Towers'!$A:$Q,$R$2,FALSE)),"")</f>
        <v/>
      </c>
      <c r="S230" s="106" t="str">
        <f>_xlfn.IFNA(IF($B230="","",VLOOKUP($B230,'SWC Towers'!$A:$Q,$S$2,FALSE)),"")</f>
        <v/>
      </c>
      <c r="T230" s="106">
        <f>_xlfn.IFNA(IF($B230="","",VLOOKUP($B230,'SWC Towers'!$A:$Q,$T$2,FALSE)),"")</f>
        <v>0.1</v>
      </c>
      <c r="U230" s="104" t="str">
        <f>_xlfn.IFNA(IF($B230="","",VLOOKUP($B230,'SWC Towers'!$A:$Q,$U$2,FALSE)),"")</f>
        <v/>
      </c>
      <c r="V230" s="104">
        <f>_xlfn.IFNA(IF($B230="","",VLOOKUP($B230,'SWC Towers'!$A:$Q,$V$2,FALSE)),"")</f>
        <v>0.4</v>
      </c>
      <c r="W230" s="104" t="str">
        <f>_xlfn.IFNA(IF($B230="","",VLOOKUP($B230,'SWC Towers'!$A:$Q,$W$2,FALSE)),"")</f>
        <v/>
      </c>
      <c r="X230" s="104" t="str">
        <f>_xlfn.IFNA(IF($B230="","",VLOOKUP($B230,'SWC Towers'!$A:$Q,$X$2,FALSE)),"")</f>
        <v/>
      </c>
      <c r="Y230" s="104" t="str">
        <f>_xlfn.IFNA(IF($B230="","",VLOOKUP($B230,'SWC Towers'!$A:$Q,$Y$2,FALSE)),"")</f>
        <v/>
      </c>
      <c r="Z230" s="104">
        <f>_xlfn.IFNA(IF($B230="","",VLOOKUP($B230,'SWC Towers'!$A:$Q,$Z$2,FALSE)),"")</f>
        <v>0.1</v>
      </c>
      <c r="AA230" s="104" t="str">
        <f>_xlfn.IFNA(IF($B230="","",VLOOKUP($B230,'SWC Towers'!$A:$Q,$AA$2,FALSE)),"")</f>
        <v/>
      </c>
      <c r="AB230" s="104" t="str">
        <f>_xlfn.IFNA(IF($B230="","",VLOOKUP($B230,'SWC Towers'!$A:$Q,$AB$2,FALSE)),"")</f>
        <v/>
      </c>
      <c r="AC230" s="20">
        <f>SUM(Table25[[#This Row],[IT Tower: Application]:[Other/Non-IT ]])</f>
        <v>1</v>
      </c>
      <c r="AD230" s="67"/>
      <c r="AE230" s="67"/>
      <c r="AF230" s="67"/>
      <c r="AG230" s="67"/>
      <c r="AH230" s="67"/>
      <c r="AI230" s="67"/>
      <c r="AJ230" s="67"/>
      <c r="AK230" s="67"/>
      <c r="AL230" s="67"/>
      <c r="AM230" s="67"/>
      <c r="AN230" s="67"/>
      <c r="AO230" s="67"/>
      <c r="AP230" s="67"/>
      <c r="AQ230" s="67"/>
      <c r="AR230" s="67"/>
      <c r="AS230" s="67"/>
      <c r="AT230" s="67"/>
      <c r="AU230" s="67"/>
      <c r="AV230" s="67"/>
      <c r="AW230" s="67"/>
      <c r="AX230" s="67"/>
      <c r="AY230" s="67"/>
      <c r="AZ230" s="67"/>
      <c r="BA230" s="67"/>
      <c r="BB230" s="67"/>
      <c r="BC230" s="67">
        <v>64516</v>
      </c>
      <c r="BD230" s="67"/>
      <c r="BE230" s="67"/>
      <c r="BF230" s="67"/>
      <c r="BG230" s="67"/>
      <c r="BH230" s="67"/>
      <c r="BI230" s="67"/>
      <c r="BJ230" s="67"/>
      <c r="BK230" s="67"/>
      <c r="BL230" s="67"/>
      <c r="BM230" s="67"/>
      <c r="BN230" s="67"/>
      <c r="BO230" s="67"/>
      <c r="BP230" s="67"/>
      <c r="BQ230" s="67"/>
      <c r="BR230" s="67"/>
      <c r="BS230" s="67"/>
      <c r="BT230" s="67"/>
      <c r="BU230" s="67"/>
      <c r="BV230" s="67"/>
      <c r="BW230" s="67"/>
      <c r="BX230" s="67"/>
      <c r="BY230" s="67"/>
      <c r="BZ230" s="67"/>
      <c r="CA230" s="67"/>
      <c r="CB230" s="67"/>
      <c r="CC230" s="69">
        <f>SUM(Table25[[#This Row],[Contract Amount FY00]:[Contract Amount FY50]])</f>
        <v>64516</v>
      </c>
      <c r="CD230" s="24"/>
    </row>
    <row r="231" spans="1:82" x14ac:dyDescent="0.25">
      <c r="A231" s="122" t="s">
        <v>1989</v>
      </c>
      <c r="B231" s="122" t="s">
        <v>3141</v>
      </c>
      <c r="C231" s="122" t="s">
        <v>3202</v>
      </c>
      <c r="E231" s="26" t="str">
        <f>IFERROR(IF(VLOOKUP(Table25[[#This Row],[Contract No.]],Table3[#All],3,FALSE)="","No","Yes"),"")</f>
        <v>No</v>
      </c>
      <c r="F231" s="26" t="str">
        <f>IFERROR(VLOOKUP(Table25[[#This Row],[Contract No.]],Table3[#All],3,FALSE),"")</f>
        <v/>
      </c>
      <c r="G231" s="26" t="str">
        <f>IFERROR(IF(Table25[[#This Row],[Cooperative Purchase
(Yes/No)]]="Yes","Yes",IF(VLOOKUP(Table25[[#This Row],[Contract No.]],Table3[#All],1,FALSE)=Table25[[#This Row],[Contract No.]],"Yes","No")),"No")</f>
        <v>Yes</v>
      </c>
      <c r="H231" s="51">
        <f>IFERROR(VLOOKUP(Table25[[#This Row],[Contract No.]],Table3[#All],4,FALSE),"")</f>
        <v>45427</v>
      </c>
      <c r="I231" s="56">
        <f>IFERROR(IF(AND(MONTH(Table25[[#This Row],[Contract Start Date]])&gt;6,MONTH(Table25[[#This Row],[Contract Start Date]])&lt;=12),YEAR(Table25[[#This Row],[Contract Start Date]])+1,YEAR(Table25[[#This Row],[Contract Start Date]])),"")</f>
        <v>2024</v>
      </c>
      <c r="J231" s="55">
        <f>Table25[[#This Row],[FY Formula start]]</f>
        <v>2024</v>
      </c>
      <c r="K231" s="59" t="str">
        <f>"FY"&amp;" "&amp;Table25[[#This Row],[Year Start]]</f>
        <v>FY 2024</v>
      </c>
      <c r="L231" s="52">
        <f>IFERROR(VLOOKUP(Table25[[#This Row],[Contract No.]],Table3[#All],5,FALSE),"")</f>
        <v>46888</v>
      </c>
      <c r="M231" s="56">
        <f>IFERROR(IF(Table25[[#This Row],[Contract End Date]]="99/99/9999","No End",IF(AND(MONTH(Table25[[#This Row],[Contract End Date]])&gt;6,MONTH(Table25[[#This Row],[Contract End Date]])&lt;=12),YEAR(Table25[[#This Row],[Contract End Date]])+1,YEAR(Table25[[#This Row],[Contract End Date]]))),"")</f>
        <v>2028</v>
      </c>
      <c r="N231" s="55">
        <f>Table25[[#This Row],[FY Formula end]]</f>
        <v>2028</v>
      </c>
      <c r="O231" s="59" t="str">
        <f>IF(Table25[[#This Row],[Year End]]="No End","No End","FY"&amp;" "&amp;Table25[[#This Row],[Year End]])</f>
        <v>FY 2028</v>
      </c>
      <c r="P231" s="27"/>
      <c r="Q231" s="104">
        <f>_xlfn.IFNA(IF($B231="","",VLOOKUP($B231,'SWC Towers'!$A:$Q,$Q$2,FALSE)),"")</f>
        <v>0.4</v>
      </c>
      <c r="R231" s="106" t="str">
        <f>_xlfn.IFNA(IF($B231="","",VLOOKUP($B231,'SWC Towers'!$A:$Q,$R$2,FALSE)),"")</f>
        <v/>
      </c>
      <c r="S231" s="106" t="str">
        <f>_xlfn.IFNA(IF($B231="","",VLOOKUP($B231,'SWC Towers'!$A:$Q,$S$2,FALSE)),"")</f>
        <v/>
      </c>
      <c r="T231" s="106">
        <f>_xlfn.IFNA(IF($B231="","",VLOOKUP($B231,'SWC Towers'!$A:$Q,$T$2,FALSE)),"")</f>
        <v>0.1</v>
      </c>
      <c r="U231" s="104" t="str">
        <f>_xlfn.IFNA(IF($B231="","",VLOOKUP($B231,'SWC Towers'!$A:$Q,$U$2,FALSE)),"")</f>
        <v/>
      </c>
      <c r="V231" s="104">
        <f>_xlfn.IFNA(IF($B231="","",VLOOKUP($B231,'SWC Towers'!$A:$Q,$V$2,FALSE)),"")</f>
        <v>0.4</v>
      </c>
      <c r="W231" s="104" t="str">
        <f>_xlfn.IFNA(IF($B231="","",VLOOKUP($B231,'SWC Towers'!$A:$Q,$W$2,FALSE)),"")</f>
        <v/>
      </c>
      <c r="X231" s="104" t="str">
        <f>_xlfn.IFNA(IF($B231="","",VLOOKUP($B231,'SWC Towers'!$A:$Q,$X$2,FALSE)),"")</f>
        <v/>
      </c>
      <c r="Y231" s="104" t="str">
        <f>_xlfn.IFNA(IF($B231="","",VLOOKUP($B231,'SWC Towers'!$A:$Q,$Y$2,FALSE)),"")</f>
        <v/>
      </c>
      <c r="Z231" s="104">
        <f>_xlfn.IFNA(IF($B231="","",VLOOKUP($B231,'SWC Towers'!$A:$Q,$Z$2,FALSE)),"")</f>
        <v>0.1</v>
      </c>
      <c r="AA231" s="104" t="str">
        <f>_xlfn.IFNA(IF($B231="","",VLOOKUP($B231,'SWC Towers'!$A:$Q,$AA$2,FALSE)),"")</f>
        <v/>
      </c>
      <c r="AB231" s="104" t="str">
        <f>_xlfn.IFNA(IF($B231="","",VLOOKUP($B231,'SWC Towers'!$A:$Q,$AB$2,FALSE)),"")</f>
        <v/>
      </c>
      <c r="AC231" s="20">
        <f>SUM(Table25[[#This Row],[IT Tower: Application]:[Other/Non-IT ]])</f>
        <v>1</v>
      </c>
      <c r="AD231" s="67"/>
      <c r="AE231" s="67"/>
      <c r="AF231" s="67"/>
      <c r="AG231" s="67"/>
      <c r="AH231" s="67"/>
      <c r="AI231" s="67"/>
      <c r="AJ231" s="67"/>
      <c r="AK231" s="67"/>
      <c r="AL231" s="67"/>
      <c r="AM231" s="67"/>
      <c r="AN231" s="67"/>
      <c r="AO231" s="67"/>
      <c r="AP231" s="67"/>
      <c r="AQ231" s="67"/>
      <c r="AR231" s="67"/>
      <c r="AS231" s="67"/>
      <c r="AT231" s="67"/>
      <c r="AU231" s="67"/>
      <c r="AV231" s="67"/>
      <c r="AW231" s="67"/>
      <c r="AX231" s="67"/>
      <c r="AY231" s="67"/>
      <c r="AZ231" s="67"/>
      <c r="BA231" s="67"/>
      <c r="BB231" s="67"/>
      <c r="BC231" s="67">
        <v>405992</v>
      </c>
      <c r="BD231" s="67"/>
      <c r="BE231" s="67"/>
      <c r="BF231" s="67"/>
      <c r="BG231" s="67"/>
      <c r="BH231" s="67"/>
      <c r="BI231" s="67"/>
      <c r="BJ231" s="67"/>
      <c r="BK231" s="67"/>
      <c r="BL231" s="67"/>
      <c r="BM231" s="67"/>
      <c r="BN231" s="67"/>
      <c r="BO231" s="67"/>
      <c r="BP231" s="67"/>
      <c r="BQ231" s="67"/>
      <c r="BR231" s="67"/>
      <c r="BS231" s="67"/>
      <c r="BT231" s="67"/>
      <c r="BU231" s="67"/>
      <c r="BV231" s="67"/>
      <c r="BW231" s="67"/>
      <c r="BX231" s="67"/>
      <c r="BY231" s="67"/>
      <c r="BZ231" s="67"/>
      <c r="CA231" s="67"/>
      <c r="CB231" s="67"/>
      <c r="CC231" s="69">
        <f>SUM(Table25[[#This Row],[Contract Amount FY00]:[Contract Amount FY50]])</f>
        <v>405992</v>
      </c>
      <c r="CD231" s="24"/>
    </row>
    <row r="232" spans="1:82" x14ac:dyDescent="0.25">
      <c r="A232" s="122" t="s">
        <v>1989</v>
      </c>
      <c r="B232" s="122" t="s">
        <v>3141</v>
      </c>
      <c r="C232" s="122" t="s">
        <v>1246</v>
      </c>
      <c r="E232" s="26" t="str">
        <f>IFERROR(IF(VLOOKUP(Table25[[#This Row],[Contract No.]],Table3[#All],3,FALSE)="","No","Yes"),"")</f>
        <v>No</v>
      </c>
      <c r="F232" s="26" t="str">
        <f>IFERROR(VLOOKUP(Table25[[#This Row],[Contract No.]],Table3[#All],3,FALSE),"")</f>
        <v/>
      </c>
      <c r="G232" s="26" t="str">
        <f>IFERROR(IF(Table25[[#This Row],[Cooperative Purchase
(Yes/No)]]="Yes","Yes",IF(VLOOKUP(Table25[[#This Row],[Contract No.]],Table3[#All],1,FALSE)=Table25[[#This Row],[Contract No.]],"Yes","No")),"No")</f>
        <v>Yes</v>
      </c>
      <c r="H232" s="51">
        <f>IFERROR(VLOOKUP(Table25[[#This Row],[Contract No.]],Table3[#All],4,FALSE),"")</f>
        <v>45427</v>
      </c>
      <c r="I232" s="56">
        <f>IFERROR(IF(AND(MONTH(Table25[[#This Row],[Contract Start Date]])&gt;6,MONTH(Table25[[#This Row],[Contract Start Date]])&lt;=12),YEAR(Table25[[#This Row],[Contract Start Date]])+1,YEAR(Table25[[#This Row],[Contract Start Date]])),"")</f>
        <v>2024</v>
      </c>
      <c r="J232" s="55">
        <f>Table25[[#This Row],[FY Formula start]]</f>
        <v>2024</v>
      </c>
      <c r="K232" s="59" t="str">
        <f>"FY"&amp;" "&amp;Table25[[#This Row],[Year Start]]</f>
        <v>FY 2024</v>
      </c>
      <c r="L232" s="52">
        <f>IFERROR(VLOOKUP(Table25[[#This Row],[Contract No.]],Table3[#All],5,FALSE),"")</f>
        <v>46888</v>
      </c>
      <c r="M232" s="56">
        <f>IFERROR(IF(Table25[[#This Row],[Contract End Date]]="99/99/9999","No End",IF(AND(MONTH(Table25[[#This Row],[Contract End Date]])&gt;6,MONTH(Table25[[#This Row],[Contract End Date]])&lt;=12),YEAR(Table25[[#This Row],[Contract End Date]])+1,YEAR(Table25[[#This Row],[Contract End Date]]))),"")</f>
        <v>2028</v>
      </c>
      <c r="N232" s="55">
        <f>Table25[[#This Row],[FY Formula end]]</f>
        <v>2028</v>
      </c>
      <c r="O232" s="59" t="str">
        <f>IF(Table25[[#This Row],[Year End]]="No End","No End","FY"&amp;" "&amp;Table25[[#This Row],[Year End]])</f>
        <v>FY 2028</v>
      </c>
      <c r="P232" s="27"/>
      <c r="Q232" s="104">
        <f>_xlfn.IFNA(IF($B232="","",VLOOKUP($B232,'SWC Towers'!$A:$Q,$Q$2,FALSE)),"")</f>
        <v>0.4</v>
      </c>
      <c r="R232" s="106" t="str">
        <f>_xlfn.IFNA(IF($B232="","",VLOOKUP($B232,'SWC Towers'!$A:$Q,$R$2,FALSE)),"")</f>
        <v/>
      </c>
      <c r="S232" s="106" t="str">
        <f>_xlfn.IFNA(IF($B232="","",VLOOKUP($B232,'SWC Towers'!$A:$Q,$S$2,FALSE)),"")</f>
        <v/>
      </c>
      <c r="T232" s="106">
        <f>_xlfn.IFNA(IF($B232="","",VLOOKUP($B232,'SWC Towers'!$A:$Q,$T$2,FALSE)),"")</f>
        <v>0.1</v>
      </c>
      <c r="U232" s="104" t="str">
        <f>_xlfn.IFNA(IF($B232="","",VLOOKUP($B232,'SWC Towers'!$A:$Q,$U$2,FALSE)),"")</f>
        <v/>
      </c>
      <c r="V232" s="104">
        <f>_xlfn.IFNA(IF($B232="","",VLOOKUP($B232,'SWC Towers'!$A:$Q,$V$2,FALSE)),"")</f>
        <v>0.4</v>
      </c>
      <c r="W232" s="104" t="str">
        <f>_xlfn.IFNA(IF($B232="","",VLOOKUP($B232,'SWC Towers'!$A:$Q,$W$2,FALSE)),"")</f>
        <v/>
      </c>
      <c r="X232" s="104" t="str">
        <f>_xlfn.IFNA(IF($B232="","",VLOOKUP($B232,'SWC Towers'!$A:$Q,$X$2,FALSE)),"")</f>
        <v/>
      </c>
      <c r="Y232" s="104" t="str">
        <f>_xlfn.IFNA(IF($B232="","",VLOOKUP($B232,'SWC Towers'!$A:$Q,$Y$2,FALSE)),"")</f>
        <v/>
      </c>
      <c r="Z232" s="104">
        <f>_xlfn.IFNA(IF($B232="","",VLOOKUP($B232,'SWC Towers'!$A:$Q,$Z$2,FALSE)),"")</f>
        <v>0.1</v>
      </c>
      <c r="AA232" s="104" t="str">
        <f>_xlfn.IFNA(IF($B232="","",VLOOKUP($B232,'SWC Towers'!$A:$Q,$AA$2,FALSE)),"")</f>
        <v/>
      </c>
      <c r="AB232" s="104" t="str">
        <f>_xlfn.IFNA(IF($B232="","",VLOOKUP($B232,'SWC Towers'!$A:$Q,$AB$2,FALSE)),"")</f>
        <v/>
      </c>
      <c r="AC232" s="20">
        <f>SUM(Table25[[#This Row],[IT Tower: Application]:[Other/Non-IT ]])</f>
        <v>1</v>
      </c>
      <c r="AD232" s="67"/>
      <c r="AE232" s="67"/>
      <c r="AF232" s="67"/>
      <c r="AG232" s="67"/>
      <c r="AH232" s="67"/>
      <c r="AI232" s="67"/>
      <c r="AJ232" s="67"/>
      <c r="AK232" s="67"/>
      <c r="AL232" s="67"/>
      <c r="AM232" s="67"/>
      <c r="AN232" s="67"/>
      <c r="AO232" s="67"/>
      <c r="AP232" s="67"/>
      <c r="AQ232" s="67"/>
      <c r="AR232" s="67"/>
      <c r="AS232" s="67"/>
      <c r="AT232" s="67"/>
      <c r="AU232" s="67"/>
      <c r="AV232" s="67"/>
      <c r="AW232" s="67"/>
      <c r="AX232" s="67"/>
      <c r="AY232" s="67"/>
      <c r="AZ232" s="67"/>
      <c r="BA232" s="67"/>
      <c r="BB232" s="67">
        <v>0</v>
      </c>
      <c r="BC232" s="67">
        <v>247996</v>
      </c>
      <c r="BD232" s="67"/>
      <c r="BE232" s="67"/>
      <c r="BF232" s="67"/>
      <c r="BG232" s="67"/>
      <c r="BH232" s="67"/>
      <c r="BI232" s="67"/>
      <c r="BJ232" s="67"/>
      <c r="BK232" s="67"/>
      <c r="BL232" s="67"/>
      <c r="BM232" s="67"/>
      <c r="BN232" s="67"/>
      <c r="BO232" s="67"/>
      <c r="BP232" s="67"/>
      <c r="BQ232" s="67"/>
      <c r="BR232" s="67"/>
      <c r="BS232" s="67"/>
      <c r="BT232" s="67"/>
      <c r="BU232" s="67"/>
      <c r="BV232" s="67"/>
      <c r="BW232" s="67"/>
      <c r="BX232" s="67"/>
      <c r="BY232" s="67"/>
      <c r="BZ232" s="67"/>
      <c r="CA232" s="67"/>
      <c r="CB232" s="67"/>
      <c r="CC232" s="69">
        <f>SUM(Table25[[#This Row],[Contract Amount FY00]:[Contract Amount FY50]])</f>
        <v>247996</v>
      </c>
      <c r="CD232" s="24"/>
    </row>
    <row r="233" spans="1:82" x14ac:dyDescent="0.25">
      <c r="A233" s="122" t="s">
        <v>1989</v>
      </c>
      <c r="B233" s="122" t="s">
        <v>3141</v>
      </c>
      <c r="C233" s="122" t="s">
        <v>1351</v>
      </c>
      <c r="E233" s="26" t="str">
        <f>IFERROR(IF(VLOOKUP(Table25[[#This Row],[Contract No.]],Table3[#All],3,FALSE)="","No","Yes"),"")</f>
        <v>No</v>
      </c>
      <c r="F233" s="26" t="str">
        <f>IFERROR(VLOOKUP(Table25[[#This Row],[Contract No.]],Table3[#All],3,FALSE),"")</f>
        <v/>
      </c>
      <c r="G233" s="26" t="str">
        <f>IFERROR(IF(Table25[[#This Row],[Cooperative Purchase
(Yes/No)]]="Yes","Yes",IF(VLOOKUP(Table25[[#This Row],[Contract No.]],Table3[#All],1,FALSE)=Table25[[#This Row],[Contract No.]],"Yes","No")),"No")</f>
        <v>Yes</v>
      </c>
      <c r="H233" s="51">
        <f>IFERROR(VLOOKUP(Table25[[#This Row],[Contract No.]],Table3[#All],4,FALSE),"")</f>
        <v>45427</v>
      </c>
      <c r="I233" s="56">
        <f>IFERROR(IF(AND(MONTH(Table25[[#This Row],[Contract Start Date]])&gt;6,MONTH(Table25[[#This Row],[Contract Start Date]])&lt;=12),YEAR(Table25[[#This Row],[Contract Start Date]])+1,YEAR(Table25[[#This Row],[Contract Start Date]])),"")</f>
        <v>2024</v>
      </c>
      <c r="J233" s="55">
        <f>Table25[[#This Row],[FY Formula start]]</f>
        <v>2024</v>
      </c>
      <c r="K233" s="59" t="str">
        <f>"FY"&amp;" "&amp;Table25[[#This Row],[Year Start]]</f>
        <v>FY 2024</v>
      </c>
      <c r="L233" s="52">
        <f>IFERROR(VLOOKUP(Table25[[#This Row],[Contract No.]],Table3[#All],5,FALSE),"")</f>
        <v>46888</v>
      </c>
      <c r="M233" s="56">
        <f>IFERROR(IF(Table25[[#This Row],[Contract End Date]]="99/99/9999","No End",IF(AND(MONTH(Table25[[#This Row],[Contract End Date]])&gt;6,MONTH(Table25[[#This Row],[Contract End Date]])&lt;=12),YEAR(Table25[[#This Row],[Contract End Date]])+1,YEAR(Table25[[#This Row],[Contract End Date]]))),"")</f>
        <v>2028</v>
      </c>
      <c r="N233" s="55">
        <f>Table25[[#This Row],[FY Formula end]]</f>
        <v>2028</v>
      </c>
      <c r="O233" s="59" t="str">
        <f>IF(Table25[[#This Row],[Year End]]="No End","No End","FY"&amp;" "&amp;Table25[[#This Row],[Year End]])</f>
        <v>FY 2028</v>
      </c>
      <c r="P233" s="27"/>
      <c r="Q233" s="104">
        <f>_xlfn.IFNA(IF($B233="","",VLOOKUP($B233,'SWC Towers'!$A:$Q,$Q$2,FALSE)),"")</f>
        <v>0.4</v>
      </c>
      <c r="R233" s="106" t="str">
        <f>_xlfn.IFNA(IF($B233="","",VLOOKUP($B233,'SWC Towers'!$A:$Q,$R$2,FALSE)),"")</f>
        <v/>
      </c>
      <c r="S233" s="106" t="str">
        <f>_xlfn.IFNA(IF($B233="","",VLOOKUP($B233,'SWC Towers'!$A:$Q,$S$2,FALSE)),"")</f>
        <v/>
      </c>
      <c r="T233" s="106">
        <f>_xlfn.IFNA(IF($B233="","",VLOOKUP($B233,'SWC Towers'!$A:$Q,$T$2,FALSE)),"")</f>
        <v>0.1</v>
      </c>
      <c r="U233" s="104" t="str">
        <f>_xlfn.IFNA(IF($B233="","",VLOOKUP($B233,'SWC Towers'!$A:$Q,$U$2,FALSE)),"")</f>
        <v/>
      </c>
      <c r="V233" s="104">
        <f>_xlfn.IFNA(IF($B233="","",VLOOKUP($B233,'SWC Towers'!$A:$Q,$V$2,FALSE)),"")</f>
        <v>0.4</v>
      </c>
      <c r="W233" s="104" t="str">
        <f>_xlfn.IFNA(IF($B233="","",VLOOKUP($B233,'SWC Towers'!$A:$Q,$W$2,FALSE)),"")</f>
        <v/>
      </c>
      <c r="X233" s="104" t="str">
        <f>_xlfn.IFNA(IF($B233="","",VLOOKUP($B233,'SWC Towers'!$A:$Q,$X$2,FALSE)),"")</f>
        <v/>
      </c>
      <c r="Y233" s="104" t="str">
        <f>_xlfn.IFNA(IF($B233="","",VLOOKUP($B233,'SWC Towers'!$A:$Q,$Y$2,FALSE)),"")</f>
        <v/>
      </c>
      <c r="Z233" s="104">
        <f>_xlfn.IFNA(IF($B233="","",VLOOKUP($B233,'SWC Towers'!$A:$Q,$Z$2,FALSE)),"")</f>
        <v>0.1</v>
      </c>
      <c r="AA233" s="104" t="str">
        <f>_xlfn.IFNA(IF($B233="","",VLOOKUP($B233,'SWC Towers'!$A:$Q,$AA$2,FALSE)),"")</f>
        <v/>
      </c>
      <c r="AB233" s="104" t="str">
        <f>_xlfn.IFNA(IF($B233="","",VLOOKUP($B233,'SWC Towers'!$A:$Q,$AB$2,FALSE)),"")</f>
        <v/>
      </c>
      <c r="AC233" s="20">
        <f>SUM(Table25[[#This Row],[IT Tower: Application]:[Other/Non-IT ]])</f>
        <v>1</v>
      </c>
      <c r="AD233" s="67"/>
      <c r="AE233" s="67"/>
      <c r="AF233" s="67"/>
      <c r="AG233" s="67"/>
      <c r="AH233" s="67"/>
      <c r="AI233" s="67"/>
      <c r="AJ233" s="67"/>
      <c r="AK233" s="67"/>
      <c r="AL233" s="67"/>
      <c r="AM233" s="67"/>
      <c r="AN233" s="67"/>
      <c r="AO233" s="67"/>
      <c r="AP233" s="67"/>
      <c r="AQ233" s="67"/>
      <c r="AR233" s="67"/>
      <c r="AS233" s="67"/>
      <c r="AT233" s="67"/>
      <c r="AU233" s="67"/>
      <c r="AV233" s="67"/>
      <c r="AW233" s="67"/>
      <c r="AX233" s="67"/>
      <c r="AY233" s="67"/>
      <c r="AZ233" s="67"/>
      <c r="BA233" s="67"/>
      <c r="BB233" s="67">
        <v>0</v>
      </c>
      <c r="BC233" s="67">
        <v>900975</v>
      </c>
      <c r="BD233" s="67"/>
      <c r="BE233" s="67"/>
      <c r="BF233" s="67"/>
      <c r="BG233" s="67"/>
      <c r="BH233" s="67"/>
      <c r="BI233" s="67"/>
      <c r="BJ233" s="67"/>
      <c r="BK233" s="67"/>
      <c r="BL233" s="67"/>
      <c r="BM233" s="67"/>
      <c r="BN233" s="67"/>
      <c r="BO233" s="67"/>
      <c r="BP233" s="67"/>
      <c r="BQ233" s="67"/>
      <c r="BR233" s="67"/>
      <c r="BS233" s="67"/>
      <c r="BT233" s="67"/>
      <c r="BU233" s="67"/>
      <c r="BV233" s="67"/>
      <c r="BW233" s="67"/>
      <c r="BX233" s="67"/>
      <c r="BY233" s="67"/>
      <c r="BZ233" s="67"/>
      <c r="CA233" s="67"/>
      <c r="CB233" s="67"/>
      <c r="CC233" s="69">
        <f>SUM(Table25[[#This Row],[Contract Amount FY00]:[Contract Amount FY50]])</f>
        <v>900975</v>
      </c>
      <c r="CD233" s="24"/>
    </row>
    <row r="234" spans="1:82" x14ac:dyDescent="0.25">
      <c r="A234" s="122" t="s">
        <v>1989</v>
      </c>
      <c r="B234" s="122" t="s">
        <v>3183</v>
      </c>
      <c r="C234" s="122" t="s">
        <v>3193</v>
      </c>
      <c r="E234" s="26" t="str">
        <f>IFERROR(IF(VLOOKUP(Table25[[#This Row],[Contract No.]],Table3[#All],3,FALSE)="","No","Yes"),"")</f>
        <v>Yes</v>
      </c>
      <c r="F234" s="26" t="str">
        <f>IFERROR(VLOOKUP(Table25[[#This Row],[Contract No.]],Table3[#All],3,FALSE),"")</f>
        <v>NASPO</v>
      </c>
      <c r="G234" s="26" t="str">
        <f>IFERROR(IF(Table25[[#This Row],[Cooperative Purchase
(Yes/No)]]="Yes","Yes",IF(VLOOKUP(Table25[[#This Row],[Contract No.]],Table3[#All],1,FALSE)=Table25[[#This Row],[Contract No.]],"Yes","No")),"No")</f>
        <v>Yes</v>
      </c>
      <c r="H234" s="51">
        <f>IFERROR(VLOOKUP(Table25[[#This Row],[Contract No.]],Table3[#All],4,FALSE),"")</f>
        <v>45505</v>
      </c>
      <c r="I234" s="56">
        <f>IFERROR(IF(AND(MONTH(Table25[[#This Row],[Contract Start Date]])&gt;6,MONTH(Table25[[#This Row],[Contract Start Date]])&lt;=12),YEAR(Table25[[#This Row],[Contract Start Date]])+1,YEAR(Table25[[#This Row],[Contract Start Date]])),"")</f>
        <v>2025</v>
      </c>
      <c r="J234" s="55">
        <f>Table25[[#This Row],[FY Formula start]]</f>
        <v>2025</v>
      </c>
      <c r="K234" s="59" t="str">
        <f>"FY"&amp;" "&amp;Table25[[#This Row],[Year Start]]</f>
        <v>FY 2025</v>
      </c>
      <c r="L234" s="52">
        <f>IFERROR(VLOOKUP(Table25[[#This Row],[Contract No.]],Table3[#All],5,FALSE),"")</f>
        <v>47330</v>
      </c>
      <c r="M234" s="56">
        <f>IFERROR(IF(Table25[[#This Row],[Contract End Date]]="99/99/9999","No End",IF(AND(MONTH(Table25[[#This Row],[Contract End Date]])&gt;6,MONTH(Table25[[#This Row],[Contract End Date]])&lt;=12),YEAR(Table25[[#This Row],[Contract End Date]])+1,YEAR(Table25[[#This Row],[Contract End Date]]))),"")</f>
        <v>2030</v>
      </c>
      <c r="N234" s="55">
        <f>Table25[[#This Row],[FY Formula end]]</f>
        <v>2030</v>
      </c>
      <c r="O234" s="59" t="str">
        <f>IF(Table25[[#This Row],[Year End]]="No End","No End","FY"&amp;" "&amp;Table25[[#This Row],[Year End]])</f>
        <v>FY 2030</v>
      </c>
      <c r="P234" s="27"/>
      <c r="Q234" s="104">
        <f>_xlfn.IFNA(IF($B234="","",VLOOKUP($B234,'SWC Towers'!$A:$Q,$Q$2,FALSE)),"")</f>
        <v>0.2</v>
      </c>
      <c r="R234" s="106" t="str">
        <f>_xlfn.IFNA(IF($B234="","",VLOOKUP($B234,'SWC Towers'!$A:$Q,$R$2,FALSE)),"")</f>
        <v/>
      </c>
      <c r="S234" s="106">
        <f>_xlfn.IFNA(IF($B234="","",VLOOKUP($B234,'SWC Towers'!$A:$Q,$S$2,FALSE)),"")</f>
        <v>0.2</v>
      </c>
      <c r="T234" s="106" t="str">
        <f>_xlfn.IFNA(IF($B234="","",VLOOKUP($B234,'SWC Towers'!$A:$Q,$T$2,FALSE)),"")</f>
        <v/>
      </c>
      <c r="U234" s="104">
        <f>_xlfn.IFNA(IF($B234="","",VLOOKUP($B234,'SWC Towers'!$A:$Q,$U$2,FALSE)),"")</f>
        <v>0.4</v>
      </c>
      <c r="V234" s="104" t="str">
        <f>_xlfn.IFNA(IF($B234="","",VLOOKUP($B234,'SWC Towers'!$A:$Q,$V$2,FALSE)),"")</f>
        <v/>
      </c>
      <c r="W234" s="104">
        <f>_xlfn.IFNA(IF($B234="","",VLOOKUP($B234,'SWC Towers'!$A:$Q,$W$2,FALSE)),"")</f>
        <v>0.2</v>
      </c>
      <c r="X234" s="104" t="str">
        <f>_xlfn.IFNA(IF($B234="","",VLOOKUP($B234,'SWC Towers'!$A:$Q,$X$2,FALSE)),"")</f>
        <v/>
      </c>
      <c r="Y234" s="104" t="str">
        <f>_xlfn.IFNA(IF($B234="","",VLOOKUP($B234,'SWC Towers'!$A:$Q,$Y$2,FALSE)),"")</f>
        <v/>
      </c>
      <c r="Z234" s="104" t="str">
        <f>_xlfn.IFNA(IF($B234="","",VLOOKUP($B234,'SWC Towers'!$A:$Q,$Z$2,FALSE)),"")</f>
        <v/>
      </c>
      <c r="AA234" s="104" t="str">
        <f>_xlfn.IFNA(IF($B234="","",VLOOKUP($B234,'SWC Towers'!$A:$Q,$AA$2,FALSE)),"")</f>
        <v/>
      </c>
      <c r="AB234" s="104" t="str">
        <f>_xlfn.IFNA(IF($B234="","",VLOOKUP($B234,'SWC Towers'!$A:$Q,$AB$2,FALSE)),"")</f>
        <v/>
      </c>
      <c r="AC234" s="20">
        <f>SUM(Table25[[#This Row],[IT Tower: Application]:[Other/Non-IT ]])</f>
        <v>1</v>
      </c>
      <c r="AD234" s="67"/>
      <c r="AE234" s="67"/>
      <c r="AF234" s="67"/>
      <c r="AG234" s="67"/>
      <c r="AH234" s="67"/>
      <c r="AI234" s="67"/>
      <c r="AJ234" s="67"/>
      <c r="AK234" s="67"/>
      <c r="AL234" s="67"/>
      <c r="AM234" s="67"/>
      <c r="AN234" s="67"/>
      <c r="AO234" s="67"/>
      <c r="AP234" s="67"/>
      <c r="AQ234" s="67"/>
      <c r="AR234" s="67"/>
      <c r="AS234" s="67"/>
      <c r="AT234" s="67"/>
      <c r="AU234" s="67"/>
      <c r="AV234" s="67"/>
      <c r="AW234" s="67"/>
      <c r="AX234" s="67"/>
      <c r="AY234" s="67"/>
      <c r="AZ234" s="67"/>
      <c r="BA234" s="67"/>
      <c r="BB234" s="67">
        <v>0</v>
      </c>
      <c r="BC234" s="67">
        <v>4139</v>
      </c>
      <c r="BD234" s="67"/>
      <c r="BE234" s="67"/>
      <c r="BF234" s="67"/>
      <c r="BG234" s="67"/>
      <c r="BH234" s="67"/>
      <c r="BI234" s="67"/>
      <c r="BJ234" s="67"/>
      <c r="BK234" s="67"/>
      <c r="BL234" s="67"/>
      <c r="BM234" s="67"/>
      <c r="BN234" s="67"/>
      <c r="BO234" s="67"/>
      <c r="BP234" s="67"/>
      <c r="BQ234" s="67"/>
      <c r="BR234" s="67"/>
      <c r="BS234" s="67"/>
      <c r="BT234" s="67"/>
      <c r="BU234" s="67"/>
      <c r="BV234" s="67"/>
      <c r="BW234" s="67"/>
      <c r="BX234" s="67"/>
      <c r="BY234" s="67"/>
      <c r="BZ234" s="67"/>
      <c r="CA234" s="67"/>
      <c r="CB234" s="67"/>
      <c r="CC234" s="69">
        <f>SUM(Table25[[#This Row],[Contract Amount FY00]:[Contract Amount FY50]])</f>
        <v>4139</v>
      </c>
      <c r="CD234" s="24"/>
    </row>
    <row r="235" spans="1:82" x14ac:dyDescent="0.25">
      <c r="A235" s="122" t="s">
        <v>1990</v>
      </c>
      <c r="B235" s="122" t="s">
        <v>533</v>
      </c>
      <c r="C235" s="122" t="s">
        <v>3187</v>
      </c>
      <c r="E235" s="26" t="str">
        <f>IFERROR(IF(VLOOKUP(Table25[[#This Row],[Contract No.]],Table3[#All],3,FALSE)="","No","Yes"),"")</f>
        <v>No</v>
      </c>
      <c r="F235" s="26" t="str">
        <f>IFERROR(VLOOKUP(Table25[[#This Row],[Contract No.]],Table3[#All],3,FALSE),"")</f>
        <v/>
      </c>
      <c r="G235" s="26" t="str">
        <f>IFERROR(IF(Table25[[#This Row],[Cooperative Purchase
(Yes/No)]]="Yes","Yes",IF(VLOOKUP(Table25[[#This Row],[Contract No.]],Table3[#All],1,FALSE)=Table25[[#This Row],[Contract No.]],"Yes","No")),"No")</f>
        <v>Yes</v>
      </c>
      <c r="H235" s="51">
        <f>IFERROR(VLOOKUP(Table25[[#This Row],[Contract No.]],Table3[#All],4,FALSE),"")</f>
        <v>43556</v>
      </c>
      <c r="I235" s="56">
        <f>IFERROR(IF(AND(MONTH(Table25[[#This Row],[Contract Start Date]])&gt;6,MONTH(Table25[[#This Row],[Contract Start Date]])&lt;=12),YEAR(Table25[[#This Row],[Contract Start Date]])+1,YEAR(Table25[[#This Row],[Contract Start Date]])),"")</f>
        <v>2019</v>
      </c>
      <c r="J235" s="55">
        <f>Table25[[#This Row],[FY Formula start]]</f>
        <v>2019</v>
      </c>
      <c r="K235" s="59" t="str">
        <f>"FY"&amp;" "&amp;Table25[[#This Row],[Year Start]]</f>
        <v>FY 2019</v>
      </c>
      <c r="L235" s="52">
        <f>IFERROR(VLOOKUP(Table25[[#This Row],[Contract No.]],Table3[#All],5,FALSE),"")</f>
        <v>45747</v>
      </c>
      <c r="M235" s="56">
        <f>IFERROR(IF(Table25[[#This Row],[Contract End Date]]="99/99/9999","No End",IF(AND(MONTH(Table25[[#This Row],[Contract End Date]])&gt;6,MONTH(Table25[[#This Row],[Contract End Date]])&lt;=12),YEAR(Table25[[#This Row],[Contract End Date]])+1,YEAR(Table25[[#This Row],[Contract End Date]]))),"")</f>
        <v>2025</v>
      </c>
      <c r="N235" s="55">
        <f>Table25[[#This Row],[FY Formula end]]</f>
        <v>2025</v>
      </c>
      <c r="O235" s="59" t="str">
        <f>IF(Table25[[#This Row],[Year End]]="No End","No End","FY"&amp;" "&amp;Table25[[#This Row],[Year End]])</f>
        <v>FY 2025</v>
      </c>
      <c r="P235" s="27"/>
      <c r="Q235" s="104">
        <f>_xlfn.IFNA(IF($B235="","",VLOOKUP($B235,'SWC Towers'!$A:$Q,$Q$2,FALSE)),"")</f>
        <v>0.2</v>
      </c>
      <c r="R235" s="106">
        <f>_xlfn.IFNA(IF($B235="","",VLOOKUP($B235,'SWC Towers'!$A:$Q,$R$2,FALSE)),"")</f>
        <v>0.2</v>
      </c>
      <c r="S235" s="106" t="str">
        <f>_xlfn.IFNA(IF($B235="","",VLOOKUP($B235,'SWC Towers'!$A:$Q,$S$2,FALSE)),"")</f>
        <v/>
      </c>
      <c r="T235" s="106" t="str">
        <f>_xlfn.IFNA(IF($B235="","",VLOOKUP($B235,'SWC Towers'!$A:$Q,$T$2,FALSE)),"")</f>
        <v/>
      </c>
      <c r="U235" s="104">
        <f>_xlfn.IFNA(IF($B235="","",VLOOKUP($B235,'SWC Towers'!$A:$Q,$U$2,FALSE)),"")</f>
        <v>0.2</v>
      </c>
      <c r="V235" s="104" t="str">
        <f>_xlfn.IFNA(IF($B235="","",VLOOKUP($B235,'SWC Towers'!$A:$Q,$V$2,FALSE)),"")</f>
        <v/>
      </c>
      <c r="W235" s="104">
        <f>_xlfn.IFNA(IF($B235="","",VLOOKUP($B235,'SWC Towers'!$A:$Q,$W$2,FALSE)),"")</f>
        <v>0.2</v>
      </c>
      <c r="X235" s="104" t="str">
        <f>_xlfn.IFNA(IF($B235="","",VLOOKUP($B235,'SWC Towers'!$A:$Q,$X$2,FALSE)),"")</f>
        <v/>
      </c>
      <c r="Y235" s="104" t="str">
        <f>_xlfn.IFNA(IF($B235="","",VLOOKUP($B235,'SWC Towers'!$A:$Q,$Y$2,FALSE)),"")</f>
        <v/>
      </c>
      <c r="Z235" s="104" t="str">
        <f>_xlfn.IFNA(IF($B235="","",VLOOKUP($B235,'SWC Towers'!$A:$Q,$Z$2,FALSE)),"")</f>
        <v/>
      </c>
      <c r="AA235" s="104">
        <f>_xlfn.IFNA(IF($B235="","",VLOOKUP($B235,'SWC Towers'!$A:$Q,$AA$2,FALSE)),"")</f>
        <v>0.2</v>
      </c>
      <c r="AB235" s="104" t="str">
        <f>_xlfn.IFNA(IF($B235="","",VLOOKUP($B235,'SWC Towers'!$A:$Q,$AB$2,FALSE)),"")</f>
        <v/>
      </c>
      <c r="AC235" s="20">
        <f>SUM(Table25[[#This Row],[IT Tower: Application]:[Other/Non-IT ]])</f>
        <v>1</v>
      </c>
      <c r="AD235" s="67"/>
      <c r="AE235" s="67"/>
      <c r="AF235" s="67"/>
      <c r="AG235" s="67"/>
      <c r="AH235" s="67"/>
      <c r="AI235" s="67"/>
      <c r="AJ235" s="67"/>
      <c r="AK235" s="67"/>
      <c r="AL235" s="67"/>
      <c r="AM235" s="67"/>
      <c r="AN235" s="67"/>
      <c r="AO235" s="67"/>
      <c r="AP235" s="67"/>
      <c r="AQ235" s="67"/>
      <c r="AR235" s="67"/>
      <c r="AS235" s="67"/>
      <c r="AT235" s="67"/>
      <c r="AU235" s="67"/>
      <c r="AV235" s="67"/>
      <c r="AW235" s="67"/>
      <c r="AX235" s="67"/>
      <c r="AY235" s="67"/>
      <c r="AZ235" s="67">
        <v>0</v>
      </c>
      <c r="BA235" s="67">
        <v>95247</v>
      </c>
      <c r="BB235" s="67">
        <v>551</v>
      </c>
      <c r="BC235" s="67">
        <v>33149</v>
      </c>
      <c r="BD235" s="67"/>
      <c r="BE235" s="67"/>
      <c r="BF235" s="67"/>
      <c r="BG235" s="67"/>
      <c r="BH235" s="67"/>
      <c r="BI235" s="67"/>
      <c r="BJ235" s="67"/>
      <c r="BK235" s="67"/>
      <c r="BL235" s="67"/>
      <c r="BM235" s="67"/>
      <c r="BN235" s="67"/>
      <c r="BO235" s="67"/>
      <c r="BP235" s="67"/>
      <c r="BQ235" s="67"/>
      <c r="BR235" s="67"/>
      <c r="BS235" s="67"/>
      <c r="BT235" s="67"/>
      <c r="BU235" s="67"/>
      <c r="BV235" s="67"/>
      <c r="BW235" s="67"/>
      <c r="BX235" s="67"/>
      <c r="BY235" s="67"/>
      <c r="BZ235" s="67"/>
      <c r="CA235" s="67"/>
      <c r="CB235" s="67"/>
      <c r="CC235" s="69">
        <f>SUM(Table25[[#This Row],[Contract Amount FY00]:[Contract Amount FY50]])</f>
        <v>128947</v>
      </c>
      <c r="CD235" s="24"/>
    </row>
    <row r="236" spans="1:82" x14ac:dyDescent="0.25">
      <c r="A236" s="122" t="s">
        <v>1990</v>
      </c>
      <c r="B236" s="122" t="s">
        <v>705</v>
      </c>
      <c r="C236" s="122" t="s">
        <v>1777</v>
      </c>
      <c r="E236" s="26" t="str">
        <f>IFERROR(IF(VLOOKUP(Table25[[#This Row],[Contract No.]],Table3[#All],3,FALSE)="","No","Yes"),"")</f>
        <v>Yes</v>
      </c>
      <c r="F236" s="26" t="str">
        <f>IFERROR(VLOOKUP(Table25[[#This Row],[Contract No.]],Table3[#All],3,FALSE),"")</f>
        <v>NASPO</v>
      </c>
      <c r="G236" s="26" t="str">
        <f>IFERROR(IF(Table25[[#This Row],[Cooperative Purchase
(Yes/No)]]="Yes","Yes",IF(VLOOKUP(Table25[[#This Row],[Contract No.]],Table3[#All],1,FALSE)=Table25[[#This Row],[Contract No.]],"Yes","No")),"No")</f>
        <v>Yes</v>
      </c>
      <c r="H236" s="51">
        <f>IFERROR(VLOOKUP(Table25[[#This Row],[Contract No.]],Table3[#All],4,FALSE),"")</f>
        <v>43647</v>
      </c>
      <c r="I236" s="56">
        <f>IFERROR(IF(AND(MONTH(Table25[[#This Row],[Contract Start Date]])&gt;6,MONTH(Table25[[#This Row],[Contract Start Date]])&lt;=12),YEAR(Table25[[#This Row],[Contract Start Date]])+1,YEAR(Table25[[#This Row],[Contract Start Date]])),"")</f>
        <v>2020</v>
      </c>
      <c r="J236" s="55">
        <f>Table25[[#This Row],[FY Formula start]]</f>
        <v>2020</v>
      </c>
      <c r="K236" s="59" t="str">
        <f>"FY"&amp;" "&amp;Table25[[#This Row],[Year Start]]</f>
        <v>FY 2020</v>
      </c>
      <c r="L236" s="52">
        <f>IFERROR(VLOOKUP(Table25[[#This Row],[Contract No.]],Table3[#All],5,FALSE),"")</f>
        <v>47360</v>
      </c>
      <c r="M236" s="56">
        <f>IFERROR(IF(Table25[[#This Row],[Contract End Date]]="99/99/9999","No End",IF(AND(MONTH(Table25[[#This Row],[Contract End Date]])&gt;6,MONTH(Table25[[#This Row],[Contract End Date]])&lt;=12),YEAR(Table25[[#This Row],[Contract End Date]])+1,YEAR(Table25[[#This Row],[Contract End Date]]))),"")</f>
        <v>2030</v>
      </c>
      <c r="N236" s="55">
        <f>Table25[[#This Row],[FY Formula end]]</f>
        <v>2030</v>
      </c>
      <c r="O236" s="59" t="str">
        <f>IF(Table25[[#This Row],[Year End]]="No End","No End","FY"&amp;" "&amp;Table25[[#This Row],[Year End]])</f>
        <v>FY 2030</v>
      </c>
      <c r="P236" s="27"/>
      <c r="Q236" s="104">
        <f>_xlfn.IFNA(IF($B236="","",VLOOKUP($B236,'SWC Towers'!$A:$Q,$Q$2,FALSE)),"")</f>
        <v>0.2</v>
      </c>
      <c r="R236" s="106" t="str">
        <f>_xlfn.IFNA(IF($B236="","",VLOOKUP($B236,'SWC Towers'!$A:$Q,$R$2,FALSE)),"")</f>
        <v/>
      </c>
      <c r="S236" s="106" t="str">
        <f>_xlfn.IFNA(IF($B236="","",VLOOKUP($B236,'SWC Towers'!$A:$Q,$S$2,FALSE)),"")</f>
        <v/>
      </c>
      <c r="T236" s="106" t="str">
        <f>_xlfn.IFNA(IF($B236="","",VLOOKUP($B236,'SWC Towers'!$A:$Q,$T$2,FALSE)),"")</f>
        <v/>
      </c>
      <c r="U236" s="104">
        <f>_xlfn.IFNA(IF($B236="","",VLOOKUP($B236,'SWC Towers'!$A:$Q,$U$2,FALSE)),"")</f>
        <v>0.4</v>
      </c>
      <c r="V236" s="104" t="str">
        <f>_xlfn.IFNA(IF($B236="","",VLOOKUP($B236,'SWC Towers'!$A:$Q,$V$2,FALSE)),"")</f>
        <v/>
      </c>
      <c r="W236" s="104">
        <f>_xlfn.IFNA(IF($B236="","",VLOOKUP($B236,'SWC Towers'!$A:$Q,$W$2,FALSE)),"")</f>
        <v>0.4</v>
      </c>
      <c r="X236" s="104" t="str">
        <f>_xlfn.IFNA(IF($B236="","",VLOOKUP($B236,'SWC Towers'!$A:$Q,$X$2,FALSE)),"")</f>
        <v/>
      </c>
      <c r="Y236" s="104" t="str">
        <f>_xlfn.IFNA(IF($B236="","",VLOOKUP($B236,'SWC Towers'!$A:$Q,$Y$2,FALSE)),"")</f>
        <v/>
      </c>
      <c r="Z236" s="104" t="str">
        <f>_xlfn.IFNA(IF($B236="","",VLOOKUP($B236,'SWC Towers'!$A:$Q,$Z$2,FALSE)),"")</f>
        <v/>
      </c>
      <c r="AA236" s="104" t="str">
        <f>_xlfn.IFNA(IF($B236="","",VLOOKUP($B236,'SWC Towers'!$A:$Q,$AA$2,FALSE)),"")</f>
        <v/>
      </c>
      <c r="AB236" s="104" t="str">
        <f>_xlfn.IFNA(IF($B236="","",VLOOKUP($B236,'SWC Towers'!$A:$Q,$AB$2,FALSE)),"")</f>
        <v/>
      </c>
      <c r="AC236" s="20">
        <f>SUM(Table25[[#This Row],[IT Tower: Application]:[Other/Non-IT ]])</f>
        <v>1</v>
      </c>
      <c r="AD236" s="67"/>
      <c r="AE236" s="67"/>
      <c r="AF236" s="67"/>
      <c r="AG236" s="67"/>
      <c r="AH236" s="67"/>
      <c r="AI236" s="67"/>
      <c r="AJ236" s="67"/>
      <c r="AK236" s="67"/>
      <c r="AL236" s="67"/>
      <c r="AM236" s="67"/>
      <c r="AN236" s="67"/>
      <c r="AO236" s="67"/>
      <c r="AP236" s="67"/>
      <c r="AQ236" s="67"/>
      <c r="AR236" s="67"/>
      <c r="AS236" s="67"/>
      <c r="AT236" s="67"/>
      <c r="AU236" s="67"/>
      <c r="AV236" s="67"/>
      <c r="AW236" s="67"/>
      <c r="AX236" s="67">
        <v>0</v>
      </c>
      <c r="AY236" s="67">
        <v>1215711</v>
      </c>
      <c r="AZ236" s="67">
        <v>81602</v>
      </c>
      <c r="BA236" s="67"/>
      <c r="BB236" s="67"/>
      <c r="BC236" s="67"/>
      <c r="BD236" s="67"/>
      <c r="BE236" s="67"/>
      <c r="BF236" s="67"/>
      <c r="BG236" s="67"/>
      <c r="BH236" s="67"/>
      <c r="BI236" s="67"/>
      <c r="BJ236" s="67"/>
      <c r="BK236" s="67"/>
      <c r="BL236" s="67"/>
      <c r="BM236" s="67"/>
      <c r="BN236" s="67"/>
      <c r="BO236" s="67"/>
      <c r="BP236" s="67"/>
      <c r="BQ236" s="67"/>
      <c r="BR236" s="67"/>
      <c r="BS236" s="67"/>
      <c r="BT236" s="67"/>
      <c r="BU236" s="67"/>
      <c r="BV236" s="67"/>
      <c r="BW236" s="67"/>
      <c r="BX236" s="67"/>
      <c r="BY236" s="67"/>
      <c r="BZ236" s="67"/>
      <c r="CA236" s="67"/>
      <c r="CB236" s="67"/>
      <c r="CC236" s="69">
        <f>SUM(Table25[[#This Row],[Contract Amount FY00]:[Contract Amount FY50]])</f>
        <v>1297313</v>
      </c>
      <c r="CD236" s="24"/>
    </row>
    <row r="237" spans="1:82" x14ac:dyDescent="0.25">
      <c r="A237" s="122" t="s">
        <v>1990</v>
      </c>
      <c r="B237" s="122" t="s">
        <v>278</v>
      </c>
      <c r="C237" s="122" t="s">
        <v>3188</v>
      </c>
      <c r="E237" s="26" t="str">
        <f>IFERROR(IF(VLOOKUP(Table25[[#This Row],[Contract No.]],Table3[#All],3,FALSE)="","No","Yes"),"")</f>
        <v>Yes</v>
      </c>
      <c r="F237" s="26" t="str">
        <f>IFERROR(VLOOKUP(Table25[[#This Row],[Contract No.]],Table3[#All],3,FALSE),"")</f>
        <v>NASPO</v>
      </c>
      <c r="G237" s="26" t="str">
        <f>IFERROR(IF(Table25[[#This Row],[Cooperative Purchase
(Yes/No)]]="Yes","Yes",IF(VLOOKUP(Table25[[#This Row],[Contract No.]],Table3[#All],1,FALSE)=Table25[[#This Row],[Contract No.]],"Yes","No")),"No")</f>
        <v>Yes</v>
      </c>
      <c r="H237" s="51">
        <f>IFERROR(VLOOKUP(Table25[[#This Row],[Contract No.]],Table3[#All],4,FALSE),"")</f>
        <v>42917</v>
      </c>
      <c r="I237" s="56">
        <f>IFERROR(IF(AND(MONTH(Table25[[#This Row],[Contract Start Date]])&gt;6,MONTH(Table25[[#This Row],[Contract Start Date]])&lt;=12),YEAR(Table25[[#This Row],[Contract Start Date]])+1,YEAR(Table25[[#This Row],[Contract Start Date]])),"")</f>
        <v>2018</v>
      </c>
      <c r="J237" s="55">
        <f>Table25[[#This Row],[FY Formula start]]</f>
        <v>2018</v>
      </c>
      <c r="K237" s="59" t="str">
        <f>"FY"&amp;" "&amp;Table25[[#This Row],[Year Start]]</f>
        <v>FY 2018</v>
      </c>
      <c r="L237" s="52">
        <f>IFERROR(VLOOKUP(Table25[[#This Row],[Contract No.]],Table3[#All],5,FALSE),"")</f>
        <v>46280</v>
      </c>
      <c r="M237" s="56">
        <f>IFERROR(IF(Table25[[#This Row],[Contract End Date]]="99/99/9999","No End",IF(AND(MONTH(Table25[[#This Row],[Contract End Date]])&gt;6,MONTH(Table25[[#This Row],[Contract End Date]])&lt;=12),YEAR(Table25[[#This Row],[Contract End Date]])+1,YEAR(Table25[[#This Row],[Contract End Date]]))),"")</f>
        <v>2027</v>
      </c>
      <c r="N237" s="55">
        <f>Table25[[#This Row],[FY Formula end]]</f>
        <v>2027</v>
      </c>
      <c r="O237" s="59" t="str">
        <f>IF(Table25[[#This Row],[Year End]]="No End","No End","FY"&amp;" "&amp;Table25[[#This Row],[Year End]])</f>
        <v>FY 2027</v>
      </c>
      <c r="P237" s="27"/>
      <c r="Q237" s="104">
        <f>_xlfn.IFNA(IF($B237="","",VLOOKUP($B237,'SWC Towers'!$A:$Q,$Q$2,FALSE)),"")</f>
        <v>0.4</v>
      </c>
      <c r="R237" s="106" t="str">
        <f>_xlfn.IFNA(IF($B237="","",VLOOKUP($B237,'SWC Towers'!$A:$Q,$R$2,FALSE)),"")</f>
        <v/>
      </c>
      <c r="S237" s="106" t="str">
        <f>_xlfn.IFNA(IF($B237="","",VLOOKUP($B237,'SWC Towers'!$A:$Q,$S$2,FALSE)),"")</f>
        <v/>
      </c>
      <c r="T237" s="106">
        <f>_xlfn.IFNA(IF($B237="","",VLOOKUP($B237,'SWC Towers'!$A:$Q,$T$2,FALSE)),"")</f>
        <v>0.05</v>
      </c>
      <c r="U237" s="104" t="str">
        <f>_xlfn.IFNA(IF($B237="","",VLOOKUP($B237,'SWC Towers'!$A:$Q,$U$2,FALSE)),"")</f>
        <v/>
      </c>
      <c r="V237" s="104" t="str">
        <f>_xlfn.IFNA(IF($B237="","",VLOOKUP($B237,'SWC Towers'!$A:$Q,$V$2,FALSE)),"")</f>
        <v/>
      </c>
      <c r="W237" s="104">
        <f>_xlfn.IFNA(IF($B237="","",VLOOKUP($B237,'SWC Towers'!$A:$Q,$W$2,FALSE)),"")</f>
        <v>0.1</v>
      </c>
      <c r="X237" s="104" t="str">
        <f>_xlfn.IFNA(IF($B237="","",VLOOKUP($B237,'SWC Towers'!$A:$Q,$X$2,FALSE)),"")</f>
        <v/>
      </c>
      <c r="Y237" s="104">
        <f>_xlfn.IFNA(IF($B237="","",VLOOKUP($B237,'SWC Towers'!$A:$Q,$Y$2,FALSE)),"")</f>
        <v>0.05</v>
      </c>
      <c r="Z237" s="104" t="str">
        <f>_xlfn.IFNA(IF($B237="","",VLOOKUP($B237,'SWC Towers'!$A:$Q,$Z$2,FALSE)),"")</f>
        <v/>
      </c>
      <c r="AA237" s="104">
        <f>_xlfn.IFNA(IF($B237="","",VLOOKUP($B237,'SWC Towers'!$A:$Q,$AA$2,FALSE)),"")</f>
        <v>0.4</v>
      </c>
      <c r="AB237" s="104" t="str">
        <f>_xlfn.IFNA(IF($B237="","",VLOOKUP($B237,'SWC Towers'!$A:$Q,$AB$2,FALSE)),"")</f>
        <v/>
      </c>
      <c r="AC237" s="20">
        <f>SUM(Table25[[#This Row],[IT Tower: Application]:[Other/Non-IT ]])</f>
        <v>1</v>
      </c>
      <c r="AD237" s="67"/>
      <c r="AE237" s="67"/>
      <c r="AF237" s="67"/>
      <c r="AG237" s="67"/>
      <c r="AH237" s="67"/>
      <c r="AI237" s="67"/>
      <c r="AJ237" s="67"/>
      <c r="AK237" s="67"/>
      <c r="AL237" s="67"/>
      <c r="AM237" s="67"/>
      <c r="AN237" s="67"/>
      <c r="AO237" s="67"/>
      <c r="AP237" s="67"/>
      <c r="AQ237" s="67"/>
      <c r="AR237" s="67"/>
      <c r="AS237" s="67"/>
      <c r="AT237" s="67"/>
      <c r="AU237" s="67"/>
      <c r="AV237" s="67"/>
      <c r="AW237" s="67">
        <v>136421</v>
      </c>
      <c r="AX237" s="67">
        <v>55367</v>
      </c>
      <c r="AY237" s="67">
        <v>0</v>
      </c>
      <c r="AZ237" s="67">
        <v>0</v>
      </c>
      <c r="BA237" s="67">
        <v>1612568</v>
      </c>
      <c r="BB237" s="67">
        <v>1076335</v>
      </c>
      <c r="BC237" s="67">
        <v>2721447</v>
      </c>
      <c r="BD237" s="67"/>
      <c r="BE237" s="67"/>
      <c r="BF237" s="67"/>
      <c r="BG237" s="67"/>
      <c r="BH237" s="67"/>
      <c r="BI237" s="67"/>
      <c r="BJ237" s="67"/>
      <c r="BK237" s="67"/>
      <c r="BL237" s="67"/>
      <c r="BM237" s="67"/>
      <c r="BN237" s="67"/>
      <c r="BO237" s="67"/>
      <c r="BP237" s="67"/>
      <c r="BQ237" s="67"/>
      <c r="BR237" s="67"/>
      <c r="BS237" s="67"/>
      <c r="BT237" s="67"/>
      <c r="BU237" s="67"/>
      <c r="BV237" s="67"/>
      <c r="BW237" s="67"/>
      <c r="BX237" s="67"/>
      <c r="BY237" s="67"/>
      <c r="BZ237" s="67"/>
      <c r="CA237" s="67"/>
      <c r="CB237" s="67"/>
      <c r="CC237" s="69">
        <f>SUM(Table25[[#This Row],[Contract Amount FY00]:[Contract Amount FY50]])</f>
        <v>5602138</v>
      </c>
      <c r="CD237" s="24"/>
    </row>
    <row r="238" spans="1:82" x14ac:dyDescent="0.25">
      <c r="A238" s="122" t="s">
        <v>1990</v>
      </c>
      <c r="B238" s="122" t="s">
        <v>278</v>
      </c>
      <c r="C238" s="122" t="s">
        <v>2181</v>
      </c>
      <c r="E238" s="26" t="str">
        <f>IFERROR(IF(VLOOKUP(Table25[[#This Row],[Contract No.]],Table3[#All],3,FALSE)="","No","Yes"),"")</f>
        <v>Yes</v>
      </c>
      <c r="F238" s="26" t="str">
        <f>IFERROR(VLOOKUP(Table25[[#This Row],[Contract No.]],Table3[#All],3,FALSE),"")</f>
        <v>NASPO</v>
      </c>
      <c r="G238" s="26" t="str">
        <f>IFERROR(IF(Table25[[#This Row],[Cooperative Purchase
(Yes/No)]]="Yes","Yes",IF(VLOOKUP(Table25[[#This Row],[Contract No.]],Table3[#All],1,FALSE)=Table25[[#This Row],[Contract No.]],"Yes","No")),"No")</f>
        <v>Yes</v>
      </c>
      <c r="H238" s="51">
        <f>IFERROR(VLOOKUP(Table25[[#This Row],[Contract No.]],Table3[#All],4,FALSE),"")</f>
        <v>42917</v>
      </c>
      <c r="I238" s="56">
        <f>IFERROR(IF(AND(MONTH(Table25[[#This Row],[Contract Start Date]])&gt;6,MONTH(Table25[[#This Row],[Contract Start Date]])&lt;=12),YEAR(Table25[[#This Row],[Contract Start Date]])+1,YEAR(Table25[[#This Row],[Contract Start Date]])),"")</f>
        <v>2018</v>
      </c>
      <c r="J238" s="55">
        <f>Table25[[#This Row],[FY Formula start]]</f>
        <v>2018</v>
      </c>
      <c r="K238" s="59" t="str">
        <f>"FY"&amp;" "&amp;Table25[[#This Row],[Year Start]]</f>
        <v>FY 2018</v>
      </c>
      <c r="L238" s="52">
        <f>IFERROR(VLOOKUP(Table25[[#This Row],[Contract No.]],Table3[#All],5,FALSE),"")</f>
        <v>46280</v>
      </c>
      <c r="M238" s="56">
        <f>IFERROR(IF(Table25[[#This Row],[Contract End Date]]="99/99/9999","No End",IF(AND(MONTH(Table25[[#This Row],[Contract End Date]])&gt;6,MONTH(Table25[[#This Row],[Contract End Date]])&lt;=12),YEAR(Table25[[#This Row],[Contract End Date]])+1,YEAR(Table25[[#This Row],[Contract End Date]]))),"")</f>
        <v>2027</v>
      </c>
      <c r="N238" s="55">
        <f>Table25[[#This Row],[FY Formula end]]</f>
        <v>2027</v>
      </c>
      <c r="O238" s="59" t="str">
        <f>IF(Table25[[#This Row],[Year End]]="No End","No End","FY"&amp;" "&amp;Table25[[#This Row],[Year End]])</f>
        <v>FY 2027</v>
      </c>
      <c r="P238" s="27"/>
      <c r="Q238" s="104">
        <f>_xlfn.IFNA(IF($B238="","",VLOOKUP($B238,'SWC Towers'!$A:$Q,$Q$2,FALSE)),"")</f>
        <v>0.4</v>
      </c>
      <c r="R238" s="106" t="str">
        <f>_xlfn.IFNA(IF($B238="","",VLOOKUP($B238,'SWC Towers'!$A:$Q,$R$2,FALSE)),"")</f>
        <v/>
      </c>
      <c r="S238" s="106" t="str">
        <f>_xlfn.IFNA(IF($B238="","",VLOOKUP($B238,'SWC Towers'!$A:$Q,$S$2,FALSE)),"")</f>
        <v/>
      </c>
      <c r="T238" s="106">
        <f>_xlfn.IFNA(IF($B238="","",VLOOKUP($B238,'SWC Towers'!$A:$Q,$T$2,FALSE)),"")</f>
        <v>0.05</v>
      </c>
      <c r="U238" s="104" t="str">
        <f>_xlfn.IFNA(IF($B238="","",VLOOKUP($B238,'SWC Towers'!$A:$Q,$U$2,FALSE)),"")</f>
        <v/>
      </c>
      <c r="V238" s="104" t="str">
        <f>_xlfn.IFNA(IF($B238="","",VLOOKUP($B238,'SWC Towers'!$A:$Q,$V$2,FALSE)),"")</f>
        <v/>
      </c>
      <c r="W238" s="104">
        <f>_xlfn.IFNA(IF($B238="","",VLOOKUP($B238,'SWC Towers'!$A:$Q,$W$2,FALSE)),"")</f>
        <v>0.1</v>
      </c>
      <c r="X238" s="104" t="str">
        <f>_xlfn.IFNA(IF($B238="","",VLOOKUP($B238,'SWC Towers'!$A:$Q,$X$2,FALSE)),"")</f>
        <v/>
      </c>
      <c r="Y238" s="104">
        <f>_xlfn.IFNA(IF($B238="","",VLOOKUP($B238,'SWC Towers'!$A:$Q,$Y$2,FALSE)),"")</f>
        <v>0.05</v>
      </c>
      <c r="Z238" s="104" t="str">
        <f>_xlfn.IFNA(IF($B238="","",VLOOKUP($B238,'SWC Towers'!$A:$Q,$Z$2,FALSE)),"")</f>
        <v/>
      </c>
      <c r="AA238" s="104">
        <f>_xlfn.IFNA(IF($B238="","",VLOOKUP($B238,'SWC Towers'!$A:$Q,$AA$2,FALSE)),"")</f>
        <v>0.4</v>
      </c>
      <c r="AB238" s="104" t="str">
        <f>_xlfn.IFNA(IF($B238="","",VLOOKUP($B238,'SWC Towers'!$A:$Q,$AB$2,FALSE)),"")</f>
        <v/>
      </c>
      <c r="AC238" s="20">
        <f>SUM(Table25[[#This Row],[IT Tower: Application]:[Other/Non-IT ]])</f>
        <v>1</v>
      </c>
      <c r="AD238" s="67"/>
      <c r="AE238" s="67"/>
      <c r="AF238" s="67"/>
      <c r="AG238" s="67"/>
      <c r="AH238" s="67"/>
      <c r="AI238" s="67"/>
      <c r="AJ238" s="67"/>
      <c r="AK238" s="67"/>
      <c r="AL238" s="67"/>
      <c r="AM238" s="67"/>
      <c r="AN238" s="67"/>
      <c r="AO238" s="67"/>
      <c r="AP238" s="67"/>
      <c r="AQ238" s="67"/>
      <c r="AR238" s="67"/>
      <c r="AS238" s="67"/>
      <c r="AT238" s="67"/>
      <c r="AU238" s="67"/>
      <c r="AV238" s="67"/>
      <c r="AW238" s="67"/>
      <c r="AX238" s="67"/>
      <c r="AY238" s="67"/>
      <c r="AZ238" s="67"/>
      <c r="BA238" s="67">
        <v>0</v>
      </c>
      <c r="BB238" s="67">
        <v>4032</v>
      </c>
      <c r="BC238" s="67">
        <v>4032</v>
      </c>
      <c r="BD238" s="67"/>
      <c r="BE238" s="67"/>
      <c r="BF238" s="67"/>
      <c r="BG238" s="67"/>
      <c r="BH238" s="67"/>
      <c r="BI238" s="67"/>
      <c r="BJ238" s="67"/>
      <c r="BK238" s="67"/>
      <c r="BL238" s="67"/>
      <c r="BM238" s="67"/>
      <c r="BN238" s="67"/>
      <c r="BO238" s="67"/>
      <c r="BP238" s="67"/>
      <c r="BQ238" s="67"/>
      <c r="BR238" s="67"/>
      <c r="BS238" s="67"/>
      <c r="BT238" s="67"/>
      <c r="BU238" s="67"/>
      <c r="BV238" s="67"/>
      <c r="BW238" s="67"/>
      <c r="BX238" s="67"/>
      <c r="BY238" s="67"/>
      <c r="BZ238" s="67"/>
      <c r="CA238" s="67"/>
      <c r="CB238" s="67"/>
      <c r="CC238" s="69">
        <f>SUM(Table25[[#This Row],[Contract Amount FY00]:[Contract Amount FY50]])</f>
        <v>8064</v>
      </c>
      <c r="CD238" s="24"/>
    </row>
    <row r="239" spans="1:82" x14ac:dyDescent="0.25">
      <c r="A239" s="122" t="s">
        <v>1990</v>
      </c>
      <c r="B239" s="122" t="s">
        <v>278</v>
      </c>
      <c r="C239" s="122" t="s">
        <v>279</v>
      </c>
      <c r="E239" s="26" t="str">
        <f>IFERROR(IF(VLOOKUP(Table25[[#This Row],[Contract No.]],Table3[#All],3,FALSE)="","No","Yes"),"")</f>
        <v>Yes</v>
      </c>
      <c r="F239" s="26" t="str">
        <f>IFERROR(VLOOKUP(Table25[[#This Row],[Contract No.]],Table3[#All],3,FALSE),"")</f>
        <v>NASPO</v>
      </c>
      <c r="G239" s="26" t="str">
        <f>IFERROR(IF(Table25[[#This Row],[Cooperative Purchase
(Yes/No)]]="Yes","Yes",IF(VLOOKUP(Table25[[#This Row],[Contract No.]],Table3[#All],1,FALSE)=Table25[[#This Row],[Contract No.]],"Yes","No")),"No")</f>
        <v>Yes</v>
      </c>
      <c r="H239" s="51">
        <f>IFERROR(VLOOKUP(Table25[[#This Row],[Contract No.]],Table3[#All],4,FALSE),"")</f>
        <v>42917</v>
      </c>
      <c r="I239" s="56">
        <f>IFERROR(IF(AND(MONTH(Table25[[#This Row],[Contract Start Date]])&gt;6,MONTH(Table25[[#This Row],[Contract Start Date]])&lt;=12),YEAR(Table25[[#This Row],[Contract Start Date]])+1,YEAR(Table25[[#This Row],[Contract Start Date]])),"")</f>
        <v>2018</v>
      </c>
      <c r="J239" s="55">
        <f>Table25[[#This Row],[FY Formula start]]</f>
        <v>2018</v>
      </c>
      <c r="K239" s="59" t="str">
        <f>"FY"&amp;" "&amp;Table25[[#This Row],[Year Start]]</f>
        <v>FY 2018</v>
      </c>
      <c r="L239" s="52">
        <f>IFERROR(VLOOKUP(Table25[[#This Row],[Contract No.]],Table3[#All],5,FALSE),"")</f>
        <v>46280</v>
      </c>
      <c r="M239" s="56">
        <f>IFERROR(IF(Table25[[#This Row],[Contract End Date]]="99/99/9999","No End",IF(AND(MONTH(Table25[[#This Row],[Contract End Date]])&gt;6,MONTH(Table25[[#This Row],[Contract End Date]])&lt;=12),YEAR(Table25[[#This Row],[Contract End Date]])+1,YEAR(Table25[[#This Row],[Contract End Date]]))),"")</f>
        <v>2027</v>
      </c>
      <c r="N239" s="55">
        <f>Table25[[#This Row],[FY Formula end]]</f>
        <v>2027</v>
      </c>
      <c r="O239" s="59" t="str">
        <f>IF(Table25[[#This Row],[Year End]]="No End","No End","FY"&amp;" "&amp;Table25[[#This Row],[Year End]])</f>
        <v>FY 2027</v>
      </c>
      <c r="P239" s="27"/>
      <c r="Q239" s="104">
        <f>_xlfn.IFNA(IF($B239="","",VLOOKUP($B239,'SWC Towers'!$A:$Q,$Q$2,FALSE)),"")</f>
        <v>0.4</v>
      </c>
      <c r="R239" s="106" t="str">
        <f>_xlfn.IFNA(IF($B239="","",VLOOKUP($B239,'SWC Towers'!$A:$Q,$R$2,FALSE)),"")</f>
        <v/>
      </c>
      <c r="S239" s="106" t="str">
        <f>_xlfn.IFNA(IF($B239="","",VLOOKUP($B239,'SWC Towers'!$A:$Q,$S$2,FALSE)),"")</f>
        <v/>
      </c>
      <c r="T239" s="106">
        <f>_xlfn.IFNA(IF($B239="","",VLOOKUP($B239,'SWC Towers'!$A:$Q,$T$2,FALSE)),"")</f>
        <v>0.05</v>
      </c>
      <c r="U239" s="104" t="str">
        <f>_xlfn.IFNA(IF($B239="","",VLOOKUP($B239,'SWC Towers'!$A:$Q,$U$2,FALSE)),"")</f>
        <v/>
      </c>
      <c r="V239" s="104" t="str">
        <f>_xlfn.IFNA(IF($B239="","",VLOOKUP($B239,'SWC Towers'!$A:$Q,$V$2,FALSE)),"")</f>
        <v/>
      </c>
      <c r="W239" s="104">
        <f>_xlfn.IFNA(IF($B239="","",VLOOKUP($B239,'SWC Towers'!$A:$Q,$W$2,FALSE)),"")</f>
        <v>0.1</v>
      </c>
      <c r="X239" s="104" t="str">
        <f>_xlfn.IFNA(IF($B239="","",VLOOKUP($B239,'SWC Towers'!$A:$Q,$X$2,FALSE)),"")</f>
        <v/>
      </c>
      <c r="Y239" s="104">
        <f>_xlfn.IFNA(IF($B239="","",VLOOKUP($B239,'SWC Towers'!$A:$Q,$Y$2,FALSE)),"")</f>
        <v>0.05</v>
      </c>
      <c r="Z239" s="104" t="str">
        <f>_xlfn.IFNA(IF($B239="","",VLOOKUP($B239,'SWC Towers'!$A:$Q,$Z$2,FALSE)),"")</f>
        <v/>
      </c>
      <c r="AA239" s="104">
        <f>_xlfn.IFNA(IF($B239="","",VLOOKUP($B239,'SWC Towers'!$A:$Q,$AA$2,FALSE)),"")</f>
        <v>0.4</v>
      </c>
      <c r="AB239" s="104" t="str">
        <f>_xlfn.IFNA(IF($B239="","",VLOOKUP($B239,'SWC Towers'!$A:$Q,$AB$2,FALSE)),"")</f>
        <v/>
      </c>
      <c r="AC239" s="20">
        <f>SUM(Table25[[#This Row],[IT Tower: Application]:[Other/Non-IT ]])</f>
        <v>1</v>
      </c>
      <c r="AD239" s="67"/>
      <c r="AE239" s="67"/>
      <c r="AF239" s="67"/>
      <c r="AG239" s="67"/>
      <c r="AH239" s="67"/>
      <c r="AI239" s="67"/>
      <c r="AJ239" s="67"/>
      <c r="AK239" s="67"/>
      <c r="AL239" s="67"/>
      <c r="AM239" s="67"/>
      <c r="AN239" s="67"/>
      <c r="AO239" s="67"/>
      <c r="AP239" s="67"/>
      <c r="AQ239" s="67"/>
      <c r="AR239" s="67"/>
      <c r="AS239" s="67"/>
      <c r="AT239" s="67"/>
      <c r="AU239" s="67"/>
      <c r="AV239" s="67">
        <v>0</v>
      </c>
      <c r="AW239" s="67">
        <v>415205</v>
      </c>
      <c r="AX239" s="67">
        <v>939179</v>
      </c>
      <c r="AY239" s="67">
        <v>1453899</v>
      </c>
      <c r="AZ239" s="67">
        <v>2022660</v>
      </c>
      <c r="BA239" s="67">
        <v>2483236</v>
      </c>
      <c r="BB239" s="67">
        <v>2928180</v>
      </c>
      <c r="BC239" s="67">
        <v>2980693</v>
      </c>
      <c r="BD239" s="67"/>
      <c r="BE239" s="67"/>
      <c r="BF239" s="67"/>
      <c r="BG239" s="67"/>
      <c r="BH239" s="67"/>
      <c r="BI239" s="67"/>
      <c r="BJ239" s="67"/>
      <c r="BK239" s="67"/>
      <c r="BL239" s="67"/>
      <c r="BM239" s="67"/>
      <c r="BN239" s="67"/>
      <c r="BO239" s="67"/>
      <c r="BP239" s="67"/>
      <c r="BQ239" s="67"/>
      <c r="BR239" s="67"/>
      <c r="BS239" s="67"/>
      <c r="BT239" s="67"/>
      <c r="BU239" s="67"/>
      <c r="BV239" s="67"/>
      <c r="BW239" s="67"/>
      <c r="BX239" s="67"/>
      <c r="BY239" s="67"/>
      <c r="BZ239" s="67"/>
      <c r="CA239" s="67"/>
      <c r="CB239" s="67"/>
      <c r="CC239" s="69">
        <f>SUM(Table25[[#This Row],[Contract Amount FY00]:[Contract Amount FY50]])</f>
        <v>13223052</v>
      </c>
      <c r="CD239" s="24"/>
    </row>
    <row r="240" spans="1:82" x14ac:dyDescent="0.25">
      <c r="A240" s="122" t="s">
        <v>1990</v>
      </c>
      <c r="B240" s="122" t="s">
        <v>278</v>
      </c>
      <c r="C240" s="122" t="s">
        <v>3189</v>
      </c>
      <c r="E240" s="26" t="str">
        <f>IFERROR(IF(VLOOKUP(Table25[[#This Row],[Contract No.]],Table3[#All],3,FALSE)="","No","Yes"),"")</f>
        <v>Yes</v>
      </c>
      <c r="F240" s="26" t="str">
        <f>IFERROR(VLOOKUP(Table25[[#This Row],[Contract No.]],Table3[#All],3,FALSE),"")</f>
        <v>NASPO</v>
      </c>
      <c r="G240" s="26" t="str">
        <f>IFERROR(IF(Table25[[#This Row],[Cooperative Purchase
(Yes/No)]]="Yes","Yes",IF(VLOOKUP(Table25[[#This Row],[Contract No.]],Table3[#All],1,FALSE)=Table25[[#This Row],[Contract No.]],"Yes","No")),"No")</f>
        <v>Yes</v>
      </c>
      <c r="H240" s="51">
        <f>IFERROR(VLOOKUP(Table25[[#This Row],[Contract No.]],Table3[#All],4,FALSE),"")</f>
        <v>42917</v>
      </c>
      <c r="I240" s="56">
        <f>IFERROR(IF(AND(MONTH(Table25[[#This Row],[Contract Start Date]])&gt;6,MONTH(Table25[[#This Row],[Contract Start Date]])&lt;=12),YEAR(Table25[[#This Row],[Contract Start Date]])+1,YEAR(Table25[[#This Row],[Contract Start Date]])),"")</f>
        <v>2018</v>
      </c>
      <c r="J240" s="55">
        <f>Table25[[#This Row],[FY Formula start]]</f>
        <v>2018</v>
      </c>
      <c r="K240" s="59" t="str">
        <f>"FY"&amp;" "&amp;Table25[[#This Row],[Year Start]]</f>
        <v>FY 2018</v>
      </c>
      <c r="L240" s="52">
        <f>IFERROR(VLOOKUP(Table25[[#This Row],[Contract No.]],Table3[#All],5,FALSE),"")</f>
        <v>46280</v>
      </c>
      <c r="M240" s="56">
        <f>IFERROR(IF(Table25[[#This Row],[Contract End Date]]="99/99/9999","No End",IF(AND(MONTH(Table25[[#This Row],[Contract End Date]])&gt;6,MONTH(Table25[[#This Row],[Contract End Date]])&lt;=12),YEAR(Table25[[#This Row],[Contract End Date]])+1,YEAR(Table25[[#This Row],[Contract End Date]]))),"")</f>
        <v>2027</v>
      </c>
      <c r="N240" s="55">
        <f>Table25[[#This Row],[FY Formula end]]</f>
        <v>2027</v>
      </c>
      <c r="O240" s="59" t="str">
        <f>IF(Table25[[#This Row],[Year End]]="No End","No End","FY"&amp;" "&amp;Table25[[#This Row],[Year End]])</f>
        <v>FY 2027</v>
      </c>
      <c r="P240" s="27"/>
      <c r="Q240" s="104">
        <f>_xlfn.IFNA(IF($B240="","",VLOOKUP($B240,'SWC Towers'!$A:$Q,$Q$2,FALSE)),"")</f>
        <v>0.4</v>
      </c>
      <c r="R240" s="106" t="str">
        <f>_xlfn.IFNA(IF($B240="","",VLOOKUP($B240,'SWC Towers'!$A:$Q,$R$2,FALSE)),"")</f>
        <v/>
      </c>
      <c r="S240" s="106" t="str">
        <f>_xlfn.IFNA(IF($B240="","",VLOOKUP($B240,'SWC Towers'!$A:$Q,$S$2,FALSE)),"")</f>
        <v/>
      </c>
      <c r="T240" s="106">
        <f>_xlfn.IFNA(IF($B240="","",VLOOKUP($B240,'SWC Towers'!$A:$Q,$T$2,FALSE)),"")</f>
        <v>0.05</v>
      </c>
      <c r="U240" s="104" t="str">
        <f>_xlfn.IFNA(IF($B240="","",VLOOKUP($B240,'SWC Towers'!$A:$Q,$U$2,FALSE)),"")</f>
        <v/>
      </c>
      <c r="V240" s="104" t="str">
        <f>_xlfn.IFNA(IF($B240="","",VLOOKUP($B240,'SWC Towers'!$A:$Q,$V$2,FALSE)),"")</f>
        <v/>
      </c>
      <c r="W240" s="104">
        <f>_xlfn.IFNA(IF($B240="","",VLOOKUP($B240,'SWC Towers'!$A:$Q,$W$2,FALSE)),"")</f>
        <v>0.1</v>
      </c>
      <c r="X240" s="104" t="str">
        <f>_xlfn.IFNA(IF($B240="","",VLOOKUP($B240,'SWC Towers'!$A:$Q,$X$2,FALSE)),"")</f>
        <v/>
      </c>
      <c r="Y240" s="104">
        <f>_xlfn.IFNA(IF($B240="","",VLOOKUP($B240,'SWC Towers'!$A:$Q,$Y$2,FALSE)),"")</f>
        <v>0.05</v>
      </c>
      <c r="Z240" s="104" t="str">
        <f>_xlfn.IFNA(IF($B240="","",VLOOKUP($B240,'SWC Towers'!$A:$Q,$Z$2,FALSE)),"")</f>
        <v/>
      </c>
      <c r="AA240" s="104">
        <f>_xlfn.IFNA(IF($B240="","",VLOOKUP($B240,'SWC Towers'!$A:$Q,$AA$2,FALSE)),"")</f>
        <v>0.4</v>
      </c>
      <c r="AB240" s="104" t="str">
        <f>_xlfn.IFNA(IF($B240="","",VLOOKUP($B240,'SWC Towers'!$A:$Q,$AB$2,FALSE)),"")</f>
        <v/>
      </c>
      <c r="AC240" s="20">
        <f>SUM(Table25[[#This Row],[IT Tower: Application]:[Other/Non-IT ]])</f>
        <v>1</v>
      </c>
      <c r="AD240" s="67"/>
      <c r="AE240" s="67"/>
      <c r="AF240" s="67"/>
      <c r="AG240" s="67"/>
      <c r="AH240" s="67"/>
      <c r="AI240" s="67"/>
      <c r="AJ240" s="67"/>
      <c r="AK240" s="67"/>
      <c r="AL240" s="67"/>
      <c r="AM240" s="67"/>
      <c r="AN240" s="67"/>
      <c r="AO240" s="67"/>
      <c r="AP240" s="67"/>
      <c r="AQ240" s="67"/>
      <c r="AR240" s="67"/>
      <c r="AS240" s="67"/>
      <c r="AT240" s="67"/>
      <c r="AU240" s="67">
        <v>0</v>
      </c>
      <c r="AV240" s="67">
        <v>274214</v>
      </c>
      <c r="AW240" s="67">
        <v>44122</v>
      </c>
      <c r="AX240" s="67"/>
      <c r="AY240" s="67"/>
      <c r="AZ240" s="67"/>
      <c r="BA240" s="67"/>
      <c r="BB240" s="67"/>
      <c r="BC240" s="67"/>
      <c r="BD240" s="67"/>
      <c r="BE240" s="67"/>
      <c r="BF240" s="67"/>
      <c r="BG240" s="67"/>
      <c r="BH240" s="67"/>
      <c r="BI240" s="67"/>
      <c r="BJ240" s="67"/>
      <c r="BK240" s="67"/>
      <c r="BL240" s="67"/>
      <c r="BM240" s="67"/>
      <c r="BN240" s="67"/>
      <c r="BO240" s="67"/>
      <c r="BP240" s="67"/>
      <c r="BQ240" s="67"/>
      <c r="BR240" s="67"/>
      <c r="BS240" s="67"/>
      <c r="BT240" s="67"/>
      <c r="BU240" s="67"/>
      <c r="BV240" s="67"/>
      <c r="BW240" s="67"/>
      <c r="BX240" s="67"/>
      <c r="BY240" s="67"/>
      <c r="BZ240" s="67"/>
      <c r="CA240" s="67"/>
      <c r="CB240" s="67"/>
      <c r="CC240" s="69">
        <f>SUM(Table25[[#This Row],[Contract Amount FY00]:[Contract Amount FY50]])</f>
        <v>318336</v>
      </c>
      <c r="CD240" s="24"/>
    </row>
    <row r="241" spans="1:82" x14ac:dyDescent="0.25">
      <c r="A241" s="122" t="s">
        <v>1990</v>
      </c>
      <c r="B241" s="122" t="s">
        <v>2244</v>
      </c>
      <c r="C241" s="122" t="s">
        <v>373</v>
      </c>
      <c r="E241" s="26" t="str">
        <f>IFERROR(IF(VLOOKUP(Table25[[#This Row],[Contract No.]],Table3[#All],3,FALSE)="","No","Yes"),"")</f>
        <v>No</v>
      </c>
      <c r="F241" s="26" t="str">
        <f>IFERROR(VLOOKUP(Table25[[#This Row],[Contract No.]],Table3[#All],3,FALSE),"")</f>
        <v/>
      </c>
      <c r="G241" s="26" t="str">
        <f>IFERROR(IF(Table25[[#This Row],[Cooperative Purchase
(Yes/No)]]="Yes","Yes",IF(VLOOKUP(Table25[[#This Row],[Contract No.]],Table3[#All],1,FALSE)=Table25[[#This Row],[Contract No.]],"Yes","No")),"No")</f>
        <v>Yes</v>
      </c>
      <c r="H241" s="51">
        <f>IFERROR(VLOOKUP(Table25[[#This Row],[Contract No.]],Table3[#All],4,FALSE),"")</f>
        <v>44512</v>
      </c>
      <c r="I241" s="56">
        <f>IFERROR(IF(AND(MONTH(Table25[[#This Row],[Contract Start Date]])&gt;6,MONTH(Table25[[#This Row],[Contract Start Date]])&lt;=12),YEAR(Table25[[#This Row],[Contract Start Date]])+1,YEAR(Table25[[#This Row],[Contract Start Date]])),"")</f>
        <v>2022</v>
      </c>
      <c r="J241" s="55">
        <f>Table25[[#This Row],[FY Formula start]]</f>
        <v>2022</v>
      </c>
      <c r="K241" s="59" t="str">
        <f>"FY"&amp;" "&amp;Table25[[#This Row],[Year Start]]</f>
        <v>FY 2022</v>
      </c>
      <c r="L241" s="52">
        <f>IFERROR(VLOOKUP(Table25[[#This Row],[Contract No.]],Table3[#All],5,FALSE),"")</f>
        <v>46702</v>
      </c>
      <c r="M241" s="56">
        <f>IFERROR(IF(Table25[[#This Row],[Contract End Date]]="99/99/9999","No End",IF(AND(MONTH(Table25[[#This Row],[Contract End Date]])&gt;6,MONTH(Table25[[#This Row],[Contract End Date]])&lt;=12),YEAR(Table25[[#This Row],[Contract End Date]])+1,YEAR(Table25[[#This Row],[Contract End Date]]))),"")</f>
        <v>2028</v>
      </c>
      <c r="N241" s="55">
        <f>Table25[[#This Row],[FY Formula end]]</f>
        <v>2028</v>
      </c>
      <c r="O241" s="59" t="str">
        <f>IF(Table25[[#This Row],[Year End]]="No End","No End","FY"&amp;" "&amp;Table25[[#This Row],[Year End]])</f>
        <v>FY 2028</v>
      </c>
      <c r="P241" s="27"/>
      <c r="Q241" s="104" t="str">
        <f>_xlfn.IFNA(IF($B241="","",VLOOKUP($B241,'SWC Towers'!$A:$Q,$Q$2,FALSE)),"")</f>
        <v/>
      </c>
      <c r="R241" s="106" t="str">
        <f>_xlfn.IFNA(IF($B241="","",VLOOKUP($B241,'SWC Towers'!$A:$Q,$R$2,FALSE)),"")</f>
        <v/>
      </c>
      <c r="S241" s="106" t="str">
        <f>_xlfn.IFNA(IF($B241="","",VLOOKUP($B241,'SWC Towers'!$A:$Q,$S$2,FALSE)),"")</f>
        <v/>
      </c>
      <c r="T241" s="106">
        <f>_xlfn.IFNA(IF($B241="","",VLOOKUP($B241,'SWC Towers'!$A:$Q,$T$2,FALSE)),"")</f>
        <v>0.5</v>
      </c>
      <c r="U241" s="104" t="str">
        <f>_xlfn.IFNA(IF($B241="","",VLOOKUP($B241,'SWC Towers'!$A:$Q,$U$2,FALSE)),"")</f>
        <v/>
      </c>
      <c r="V241" s="104" t="str">
        <f>_xlfn.IFNA(IF($B241="","",VLOOKUP($B241,'SWC Towers'!$A:$Q,$V$2,FALSE)),"")</f>
        <v/>
      </c>
      <c r="W241" s="104">
        <f>_xlfn.IFNA(IF($B241="","",VLOOKUP($B241,'SWC Towers'!$A:$Q,$W$2,FALSE)),"")</f>
        <v>0.5</v>
      </c>
      <c r="X241" s="104" t="str">
        <f>_xlfn.IFNA(IF($B241="","",VLOOKUP($B241,'SWC Towers'!$A:$Q,$X$2,FALSE)),"")</f>
        <v/>
      </c>
      <c r="Y241" s="104" t="str">
        <f>_xlfn.IFNA(IF($B241="","",VLOOKUP($B241,'SWC Towers'!$A:$Q,$Y$2,FALSE)),"")</f>
        <v/>
      </c>
      <c r="Z241" s="104" t="str">
        <f>_xlfn.IFNA(IF($B241="","",VLOOKUP($B241,'SWC Towers'!$A:$Q,$Z$2,FALSE)),"")</f>
        <v/>
      </c>
      <c r="AA241" s="104" t="str">
        <f>_xlfn.IFNA(IF($B241="","",VLOOKUP($B241,'SWC Towers'!$A:$Q,$AA$2,FALSE)),"")</f>
        <v/>
      </c>
      <c r="AB241" s="104" t="str">
        <f>_xlfn.IFNA(IF($B241="","",VLOOKUP($B241,'SWC Towers'!$A:$Q,$AB$2,FALSE)),"")</f>
        <v/>
      </c>
      <c r="AC241" s="20">
        <f>SUM(Table25[[#This Row],[IT Tower: Application]:[Other/Non-IT ]])</f>
        <v>1</v>
      </c>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v>0</v>
      </c>
      <c r="BA241" s="67">
        <v>6679</v>
      </c>
      <c r="BB241" s="67">
        <v>6887</v>
      </c>
      <c r="BC241" s="67">
        <v>1490</v>
      </c>
      <c r="BD241" s="67"/>
      <c r="BE241" s="67"/>
      <c r="BF241" s="67"/>
      <c r="BG241" s="67"/>
      <c r="BH241" s="67"/>
      <c r="BI241" s="67"/>
      <c r="BJ241" s="67"/>
      <c r="BK241" s="67"/>
      <c r="BL241" s="67"/>
      <c r="BM241" s="67"/>
      <c r="BN241" s="67"/>
      <c r="BO241" s="67"/>
      <c r="BP241" s="67"/>
      <c r="BQ241" s="67"/>
      <c r="BR241" s="67"/>
      <c r="BS241" s="67"/>
      <c r="BT241" s="67"/>
      <c r="BU241" s="67"/>
      <c r="BV241" s="67"/>
      <c r="BW241" s="67"/>
      <c r="BX241" s="67"/>
      <c r="BY241" s="67"/>
      <c r="BZ241" s="67"/>
      <c r="CA241" s="67"/>
      <c r="CB241" s="67"/>
      <c r="CC241" s="69">
        <f>SUM(Table25[[#This Row],[Contract Amount FY00]:[Contract Amount FY50]])</f>
        <v>15056</v>
      </c>
      <c r="CD241" s="24"/>
    </row>
    <row r="242" spans="1:82" x14ac:dyDescent="0.25">
      <c r="A242" s="122" t="s">
        <v>1990</v>
      </c>
      <c r="B242" s="122" t="s">
        <v>2057</v>
      </c>
      <c r="C242" s="122" t="s">
        <v>3190</v>
      </c>
      <c r="E242" s="26" t="str">
        <f>IFERROR(IF(VLOOKUP(Table25[[#This Row],[Contract No.]],Table3[#All],3,FALSE)="","No","Yes"),"")</f>
        <v>Yes</v>
      </c>
      <c r="F242" s="26" t="str">
        <f>IFERROR(VLOOKUP(Table25[[#This Row],[Contract No.]],Table3[#All],3,FALSE),"")</f>
        <v>NASPO</v>
      </c>
      <c r="G242" s="26" t="str">
        <f>IFERROR(IF(Table25[[#This Row],[Cooperative Purchase
(Yes/No)]]="Yes","Yes",IF(VLOOKUP(Table25[[#This Row],[Contract No.]],Table3[#All],1,FALSE)=Table25[[#This Row],[Contract No.]],"Yes","No")),"No")</f>
        <v>Yes</v>
      </c>
      <c r="H242" s="51">
        <f>IFERROR(VLOOKUP(Table25[[#This Row],[Contract No.]],Table3[#All],4,FALSE),"")</f>
        <v>43983</v>
      </c>
      <c r="I242" s="56">
        <f>IFERROR(IF(AND(MONTH(Table25[[#This Row],[Contract Start Date]])&gt;6,MONTH(Table25[[#This Row],[Contract Start Date]])&lt;=12),YEAR(Table25[[#This Row],[Contract Start Date]])+1,YEAR(Table25[[#This Row],[Contract Start Date]])),"")</f>
        <v>2020</v>
      </c>
      <c r="J242" s="55">
        <f>Table25[[#This Row],[FY Formula start]]</f>
        <v>2020</v>
      </c>
      <c r="K242" s="59" t="str">
        <f>"FY"&amp;" "&amp;Table25[[#This Row],[Year Start]]</f>
        <v>FY 2020</v>
      </c>
      <c r="L242" s="52">
        <f>IFERROR(VLOOKUP(Table25[[#This Row],[Contract No.]],Table3[#All],5,FALSE),"")</f>
        <v>46295</v>
      </c>
      <c r="M242" s="56">
        <f>IFERROR(IF(Table25[[#This Row],[Contract End Date]]="99/99/9999","No End",IF(AND(MONTH(Table25[[#This Row],[Contract End Date]])&gt;6,MONTH(Table25[[#This Row],[Contract End Date]])&lt;=12),YEAR(Table25[[#This Row],[Contract End Date]])+1,YEAR(Table25[[#This Row],[Contract End Date]]))),"")</f>
        <v>2027</v>
      </c>
      <c r="N242" s="55">
        <f>Table25[[#This Row],[FY Formula end]]</f>
        <v>2027</v>
      </c>
      <c r="O242" s="59" t="str">
        <f>IF(Table25[[#This Row],[Year End]]="No End","No End","FY"&amp;" "&amp;Table25[[#This Row],[Year End]])</f>
        <v>FY 2027</v>
      </c>
      <c r="P242" s="27"/>
      <c r="Q242" s="104">
        <f>_xlfn.IFNA(IF($B242="","",VLOOKUP($B242,'SWC Towers'!$A:$Q,$Q$2,FALSE)),"")</f>
        <v>0.1</v>
      </c>
      <c r="R242" s="106">
        <f>_xlfn.IFNA(IF($B242="","",VLOOKUP($B242,'SWC Towers'!$A:$Q,$R$2,FALSE)),"")</f>
        <v>0.1</v>
      </c>
      <c r="S242" s="106" t="str">
        <f>_xlfn.IFNA(IF($B242="","",VLOOKUP($B242,'SWC Towers'!$A:$Q,$S$2,FALSE)),"")</f>
        <v/>
      </c>
      <c r="T242" s="106" t="str">
        <f>_xlfn.IFNA(IF($B242="","",VLOOKUP($B242,'SWC Towers'!$A:$Q,$T$2,FALSE)),"")</f>
        <v/>
      </c>
      <c r="U242" s="104">
        <f>_xlfn.IFNA(IF($B242="","",VLOOKUP($B242,'SWC Towers'!$A:$Q,$U$2,FALSE)),"")</f>
        <v>0.15</v>
      </c>
      <c r="V242" s="104" t="str">
        <f>_xlfn.IFNA(IF($B242="","",VLOOKUP($B242,'SWC Towers'!$A:$Q,$V$2,FALSE)),"")</f>
        <v/>
      </c>
      <c r="W242" s="104">
        <f>_xlfn.IFNA(IF($B242="","",VLOOKUP($B242,'SWC Towers'!$A:$Q,$W$2,FALSE)),"")</f>
        <v>0.65</v>
      </c>
      <c r="X242" s="104" t="str">
        <f>_xlfn.IFNA(IF($B242="","",VLOOKUP($B242,'SWC Towers'!$A:$Q,$X$2,FALSE)),"")</f>
        <v/>
      </c>
      <c r="Y242" s="104" t="str">
        <f>_xlfn.IFNA(IF($B242="","",VLOOKUP($B242,'SWC Towers'!$A:$Q,$Y$2,FALSE)),"")</f>
        <v/>
      </c>
      <c r="Z242" s="104" t="str">
        <f>_xlfn.IFNA(IF($B242="","",VLOOKUP($B242,'SWC Towers'!$A:$Q,$Z$2,FALSE)),"")</f>
        <v/>
      </c>
      <c r="AA242" s="104" t="str">
        <f>_xlfn.IFNA(IF($B242="","",VLOOKUP($B242,'SWC Towers'!$A:$Q,$AA$2,FALSE)),"")</f>
        <v/>
      </c>
      <c r="AB242" s="104" t="str">
        <f>_xlfn.IFNA(IF($B242="","",VLOOKUP($B242,'SWC Towers'!$A:$Q,$AB$2,FALSE)),"")</f>
        <v/>
      </c>
      <c r="AC242" s="20">
        <f>SUM(Table25[[#This Row],[IT Tower: Application]:[Other/Non-IT ]])</f>
        <v>1</v>
      </c>
      <c r="AD242" s="67"/>
      <c r="AE242" s="67"/>
      <c r="AF242" s="67"/>
      <c r="AG242" s="67"/>
      <c r="AH242" s="67"/>
      <c r="AI242" s="67"/>
      <c r="AJ242" s="67"/>
      <c r="AK242" s="67"/>
      <c r="AL242" s="67"/>
      <c r="AM242" s="67"/>
      <c r="AN242" s="67"/>
      <c r="AO242" s="67"/>
      <c r="AP242" s="67"/>
      <c r="AQ242" s="67"/>
      <c r="AR242" s="67"/>
      <c r="AS242" s="67"/>
      <c r="AT242" s="67"/>
      <c r="AU242" s="67"/>
      <c r="AV242" s="67"/>
      <c r="AW242" s="67"/>
      <c r="AX242" s="67"/>
      <c r="AY242" s="67">
        <v>0</v>
      </c>
      <c r="AZ242" s="67">
        <v>18258</v>
      </c>
      <c r="BA242" s="67">
        <v>19242</v>
      </c>
      <c r="BB242" s="67">
        <v>27499</v>
      </c>
      <c r="BC242" s="67">
        <v>27018</v>
      </c>
      <c r="BD242" s="67"/>
      <c r="BE242" s="67"/>
      <c r="BF242" s="67"/>
      <c r="BG242" s="67"/>
      <c r="BH242" s="67"/>
      <c r="BI242" s="67"/>
      <c r="BJ242" s="67"/>
      <c r="BK242" s="67"/>
      <c r="BL242" s="67"/>
      <c r="BM242" s="67"/>
      <c r="BN242" s="67"/>
      <c r="BO242" s="67"/>
      <c r="BP242" s="67"/>
      <c r="BQ242" s="67"/>
      <c r="BR242" s="67"/>
      <c r="BS242" s="67"/>
      <c r="BT242" s="67"/>
      <c r="BU242" s="67"/>
      <c r="BV242" s="67"/>
      <c r="BW242" s="67"/>
      <c r="BX242" s="67"/>
      <c r="BY242" s="67"/>
      <c r="BZ242" s="67"/>
      <c r="CA242" s="67"/>
      <c r="CB242" s="67"/>
      <c r="CC242" s="69">
        <f>SUM(Table25[[#This Row],[Contract Amount FY00]:[Contract Amount FY50]])</f>
        <v>92017</v>
      </c>
      <c r="CD242" s="24"/>
    </row>
    <row r="243" spans="1:82" x14ac:dyDescent="0.25">
      <c r="A243" s="122" t="s">
        <v>1990</v>
      </c>
      <c r="B243" s="122" t="s">
        <v>2057</v>
      </c>
      <c r="C243" s="122" t="s">
        <v>3191</v>
      </c>
      <c r="E243" s="26" t="str">
        <f>IFERROR(IF(VLOOKUP(Table25[[#This Row],[Contract No.]],Table3[#All],3,FALSE)="","No","Yes"),"")</f>
        <v>Yes</v>
      </c>
      <c r="F243" s="26" t="str">
        <f>IFERROR(VLOOKUP(Table25[[#This Row],[Contract No.]],Table3[#All],3,FALSE),"")</f>
        <v>NASPO</v>
      </c>
      <c r="G243" s="26" t="str">
        <f>IFERROR(IF(Table25[[#This Row],[Cooperative Purchase
(Yes/No)]]="Yes","Yes",IF(VLOOKUP(Table25[[#This Row],[Contract No.]],Table3[#All],1,FALSE)=Table25[[#This Row],[Contract No.]],"Yes","No")),"No")</f>
        <v>Yes</v>
      </c>
      <c r="H243" s="51">
        <f>IFERROR(VLOOKUP(Table25[[#This Row],[Contract No.]],Table3[#All],4,FALSE),"")</f>
        <v>43983</v>
      </c>
      <c r="I243" s="56">
        <f>IFERROR(IF(AND(MONTH(Table25[[#This Row],[Contract Start Date]])&gt;6,MONTH(Table25[[#This Row],[Contract Start Date]])&lt;=12),YEAR(Table25[[#This Row],[Contract Start Date]])+1,YEAR(Table25[[#This Row],[Contract Start Date]])),"")</f>
        <v>2020</v>
      </c>
      <c r="J243" s="55">
        <f>Table25[[#This Row],[FY Formula start]]</f>
        <v>2020</v>
      </c>
      <c r="K243" s="59" t="str">
        <f>"FY"&amp;" "&amp;Table25[[#This Row],[Year Start]]</f>
        <v>FY 2020</v>
      </c>
      <c r="L243" s="52">
        <f>IFERROR(VLOOKUP(Table25[[#This Row],[Contract No.]],Table3[#All],5,FALSE),"")</f>
        <v>46295</v>
      </c>
      <c r="M243" s="56">
        <f>IFERROR(IF(Table25[[#This Row],[Contract End Date]]="99/99/9999","No End",IF(AND(MONTH(Table25[[#This Row],[Contract End Date]])&gt;6,MONTH(Table25[[#This Row],[Contract End Date]])&lt;=12),YEAR(Table25[[#This Row],[Contract End Date]])+1,YEAR(Table25[[#This Row],[Contract End Date]]))),"")</f>
        <v>2027</v>
      </c>
      <c r="N243" s="55">
        <f>Table25[[#This Row],[FY Formula end]]</f>
        <v>2027</v>
      </c>
      <c r="O243" s="59" t="str">
        <f>IF(Table25[[#This Row],[Year End]]="No End","No End","FY"&amp;" "&amp;Table25[[#This Row],[Year End]])</f>
        <v>FY 2027</v>
      </c>
      <c r="P243" s="27"/>
      <c r="Q243" s="104">
        <f>_xlfn.IFNA(IF($B243="","",VLOOKUP($B243,'SWC Towers'!$A:$Q,$Q$2,FALSE)),"")</f>
        <v>0.1</v>
      </c>
      <c r="R243" s="106">
        <f>_xlfn.IFNA(IF($B243="","",VLOOKUP($B243,'SWC Towers'!$A:$Q,$R$2,FALSE)),"")</f>
        <v>0.1</v>
      </c>
      <c r="S243" s="106" t="str">
        <f>_xlfn.IFNA(IF($B243="","",VLOOKUP($B243,'SWC Towers'!$A:$Q,$S$2,FALSE)),"")</f>
        <v/>
      </c>
      <c r="T243" s="106" t="str">
        <f>_xlfn.IFNA(IF($B243="","",VLOOKUP($B243,'SWC Towers'!$A:$Q,$T$2,FALSE)),"")</f>
        <v/>
      </c>
      <c r="U243" s="104">
        <f>_xlfn.IFNA(IF($B243="","",VLOOKUP($B243,'SWC Towers'!$A:$Q,$U$2,FALSE)),"")</f>
        <v>0.15</v>
      </c>
      <c r="V243" s="104" t="str">
        <f>_xlfn.IFNA(IF($B243="","",VLOOKUP($B243,'SWC Towers'!$A:$Q,$V$2,FALSE)),"")</f>
        <v/>
      </c>
      <c r="W243" s="104">
        <f>_xlfn.IFNA(IF($B243="","",VLOOKUP($B243,'SWC Towers'!$A:$Q,$W$2,FALSE)),"")</f>
        <v>0.65</v>
      </c>
      <c r="X243" s="104" t="str">
        <f>_xlfn.IFNA(IF($B243="","",VLOOKUP($B243,'SWC Towers'!$A:$Q,$X$2,FALSE)),"")</f>
        <v/>
      </c>
      <c r="Y243" s="104" t="str">
        <f>_xlfn.IFNA(IF($B243="","",VLOOKUP($B243,'SWC Towers'!$A:$Q,$Y$2,FALSE)),"")</f>
        <v/>
      </c>
      <c r="Z243" s="104" t="str">
        <f>_xlfn.IFNA(IF($B243="","",VLOOKUP($B243,'SWC Towers'!$A:$Q,$Z$2,FALSE)),"")</f>
        <v/>
      </c>
      <c r="AA243" s="104" t="str">
        <f>_xlfn.IFNA(IF($B243="","",VLOOKUP($B243,'SWC Towers'!$A:$Q,$AA$2,FALSE)),"")</f>
        <v/>
      </c>
      <c r="AB243" s="104" t="str">
        <f>_xlfn.IFNA(IF($B243="","",VLOOKUP($B243,'SWC Towers'!$A:$Q,$AB$2,FALSE)),"")</f>
        <v/>
      </c>
      <c r="AC243" s="20">
        <f>SUM(Table25[[#This Row],[IT Tower: Application]:[Other/Non-IT ]])</f>
        <v>1</v>
      </c>
      <c r="AD243" s="67"/>
      <c r="AE243" s="67"/>
      <c r="AF243" s="67"/>
      <c r="AG243" s="67"/>
      <c r="AH243" s="67"/>
      <c r="AI243" s="67"/>
      <c r="AJ243" s="67"/>
      <c r="AK243" s="67"/>
      <c r="AL243" s="67"/>
      <c r="AM243" s="67"/>
      <c r="AN243" s="67"/>
      <c r="AO243" s="67"/>
      <c r="AP243" s="67"/>
      <c r="AQ243" s="67"/>
      <c r="AR243" s="67"/>
      <c r="AS243" s="67"/>
      <c r="AT243" s="67"/>
      <c r="AU243" s="67"/>
      <c r="AV243" s="67"/>
      <c r="AW243" s="67"/>
      <c r="AX243" s="67"/>
      <c r="AY243" s="67">
        <v>1710</v>
      </c>
      <c r="AZ243" s="67">
        <v>1746</v>
      </c>
      <c r="BA243" s="67">
        <v>0</v>
      </c>
      <c r="BB243" s="67"/>
      <c r="BC243" s="67">
        <v>1836</v>
      </c>
      <c r="BD243" s="67"/>
      <c r="BE243" s="67"/>
      <c r="BF243" s="67"/>
      <c r="BG243" s="67"/>
      <c r="BH243" s="67"/>
      <c r="BI243" s="67"/>
      <c r="BJ243" s="67"/>
      <c r="BK243" s="67"/>
      <c r="BL243" s="67"/>
      <c r="BM243" s="67"/>
      <c r="BN243" s="67"/>
      <c r="BO243" s="67"/>
      <c r="BP243" s="67"/>
      <c r="BQ243" s="67"/>
      <c r="BR243" s="67"/>
      <c r="BS243" s="67"/>
      <c r="BT243" s="67"/>
      <c r="BU243" s="67"/>
      <c r="BV243" s="67"/>
      <c r="BW243" s="67"/>
      <c r="BX243" s="67"/>
      <c r="BY243" s="67"/>
      <c r="BZ243" s="67"/>
      <c r="CA243" s="67"/>
      <c r="CB243" s="67"/>
      <c r="CC243" s="69">
        <f>SUM(Table25[[#This Row],[Contract Amount FY00]:[Contract Amount FY50]])</f>
        <v>5292</v>
      </c>
      <c r="CD243" s="24"/>
    </row>
    <row r="244" spans="1:82" x14ac:dyDescent="0.25">
      <c r="A244" s="122" t="s">
        <v>1990</v>
      </c>
      <c r="B244" s="122" t="s">
        <v>2245</v>
      </c>
      <c r="C244" s="122" t="s">
        <v>2273</v>
      </c>
      <c r="E244" s="26" t="str">
        <f>IFERROR(IF(VLOOKUP(Table25[[#This Row],[Contract No.]],Table3[#All],3,FALSE)="","No","Yes"),"")</f>
        <v>No</v>
      </c>
      <c r="F244" s="26" t="str">
        <f>IFERROR(VLOOKUP(Table25[[#This Row],[Contract No.]],Table3[#All],3,FALSE),"")</f>
        <v/>
      </c>
      <c r="G244" s="26" t="str">
        <f>IFERROR(IF(Table25[[#This Row],[Cooperative Purchase
(Yes/No)]]="Yes","Yes",IF(VLOOKUP(Table25[[#This Row],[Contract No.]],Table3[#All],1,FALSE)=Table25[[#This Row],[Contract No.]],"Yes","No")),"No")</f>
        <v>Yes</v>
      </c>
      <c r="H244" s="51">
        <f>IFERROR(VLOOKUP(Table25[[#This Row],[Contract No.]],Table3[#All],4,FALSE),"")</f>
        <v>43952</v>
      </c>
      <c r="I244" s="56">
        <f>IFERROR(IF(AND(MONTH(Table25[[#This Row],[Contract Start Date]])&gt;6,MONTH(Table25[[#This Row],[Contract Start Date]])&lt;=12),YEAR(Table25[[#This Row],[Contract Start Date]])+1,YEAR(Table25[[#This Row],[Contract Start Date]])),"")</f>
        <v>2020</v>
      </c>
      <c r="J244" s="55">
        <f>Table25[[#This Row],[FY Formula start]]</f>
        <v>2020</v>
      </c>
      <c r="K244" s="59" t="str">
        <f>"FY"&amp;" "&amp;Table25[[#This Row],[Year Start]]</f>
        <v>FY 2020</v>
      </c>
      <c r="L244" s="52">
        <f>IFERROR(VLOOKUP(Table25[[#This Row],[Contract No.]],Table3[#All],5,FALSE),"")</f>
        <v>46203</v>
      </c>
      <c r="M244" s="56">
        <f>IFERROR(IF(Table25[[#This Row],[Contract End Date]]="99/99/9999","No End",IF(AND(MONTH(Table25[[#This Row],[Contract End Date]])&gt;6,MONTH(Table25[[#This Row],[Contract End Date]])&lt;=12),YEAR(Table25[[#This Row],[Contract End Date]])+1,YEAR(Table25[[#This Row],[Contract End Date]]))),"")</f>
        <v>2026</v>
      </c>
      <c r="N244" s="55">
        <f>Table25[[#This Row],[FY Formula end]]</f>
        <v>2026</v>
      </c>
      <c r="O244" s="59" t="str">
        <f>IF(Table25[[#This Row],[Year End]]="No End","No End","FY"&amp;" "&amp;Table25[[#This Row],[Year End]])</f>
        <v>FY 2026</v>
      </c>
      <c r="P244" s="27"/>
      <c r="Q244" s="104" t="str">
        <f>_xlfn.IFNA(IF($B244="","",VLOOKUP($B244,'SWC Towers'!$A:$Q,$Q$2,FALSE)),"")</f>
        <v/>
      </c>
      <c r="R244" s="106" t="str">
        <f>_xlfn.IFNA(IF($B244="","",VLOOKUP($B244,'SWC Towers'!$A:$Q,$R$2,FALSE)),"")</f>
        <v/>
      </c>
      <c r="S244" s="106" t="str">
        <f>_xlfn.IFNA(IF($B244="","",VLOOKUP($B244,'SWC Towers'!$A:$Q,$S$2,FALSE)),"")</f>
        <v/>
      </c>
      <c r="T244" s="106" t="str">
        <f>_xlfn.IFNA(IF($B244="","",VLOOKUP($B244,'SWC Towers'!$A:$Q,$T$2,FALSE)),"")</f>
        <v/>
      </c>
      <c r="U244" s="104">
        <f>_xlfn.IFNA(IF($B244="","",VLOOKUP($B244,'SWC Towers'!$A:$Q,$U$2,FALSE)),"")</f>
        <v>0.1</v>
      </c>
      <c r="V244" s="104" t="str">
        <f>_xlfn.IFNA(IF($B244="","",VLOOKUP($B244,'SWC Towers'!$A:$Q,$V$2,FALSE)),"")</f>
        <v/>
      </c>
      <c r="W244" s="104" t="str">
        <f>_xlfn.IFNA(IF($B244="","",VLOOKUP($B244,'SWC Towers'!$A:$Q,$W$2,FALSE)),"")</f>
        <v/>
      </c>
      <c r="X244" s="104" t="str">
        <f>_xlfn.IFNA(IF($B244="","",VLOOKUP($B244,'SWC Towers'!$A:$Q,$X$2,FALSE)),"")</f>
        <v/>
      </c>
      <c r="Y244" s="104" t="str">
        <f>_xlfn.IFNA(IF($B244="","",VLOOKUP($B244,'SWC Towers'!$A:$Q,$Y$2,FALSE)),"")</f>
        <v/>
      </c>
      <c r="Z244" s="104" t="str">
        <f>_xlfn.IFNA(IF($B244="","",VLOOKUP($B244,'SWC Towers'!$A:$Q,$Z$2,FALSE)),"")</f>
        <v/>
      </c>
      <c r="AA244" s="104" t="str">
        <f>_xlfn.IFNA(IF($B244="","",VLOOKUP($B244,'SWC Towers'!$A:$Q,$AA$2,FALSE)),"")</f>
        <v/>
      </c>
      <c r="AB244" s="104">
        <f>_xlfn.IFNA(IF($B244="","",VLOOKUP($B244,'SWC Towers'!$A:$Q,$AB$2,FALSE)),"")</f>
        <v>0.9</v>
      </c>
      <c r="AC244" s="20">
        <f>SUM(Table25[[#This Row],[IT Tower: Application]:[Other/Non-IT ]])</f>
        <v>1</v>
      </c>
      <c r="AD244" s="67"/>
      <c r="AE244" s="67"/>
      <c r="AF244" s="67"/>
      <c r="AG244" s="67"/>
      <c r="AH244" s="67"/>
      <c r="AI244" s="67"/>
      <c r="AJ244" s="67"/>
      <c r="AK244" s="67"/>
      <c r="AL244" s="67"/>
      <c r="AM244" s="67"/>
      <c r="AN244" s="67"/>
      <c r="AO244" s="67"/>
      <c r="AP244" s="67"/>
      <c r="AQ244" s="67"/>
      <c r="AR244" s="67"/>
      <c r="AS244" s="67"/>
      <c r="AT244" s="67"/>
      <c r="AU244" s="67"/>
      <c r="AV244" s="67"/>
      <c r="AW244" s="67"/>
      <c r="AX244" s="67"/>
      <c r="AY244" s="67"/>
      <c r="AZ244" s="67">
        <v>264</v>
      </c>
      <c r="BA244" s="67">
        <v>253</v>
      </c>
      <c r="BB244" s="67">
        <v>57</v>
      </c>
      <c r="BC244" s="67">
        <v>0</v>
      </c>
      <c r="BD244" s="67"/>
      <c r="BE244" s="67"/>
      <c r="BF244" s="67"/>
      <c r="BG244" s="67"/>
      <c r="BH244" s="67"/>
      <c r="BI244" s="67"/>
      <c r="BJ244" s="67"/>
      <c r="BK244" s="67"/>
      <c r="BL244" s="67"/>
      <c r="BM244" s="67"/>
      <c r="BN244" s="67"/>
      <c r="BO244" s="67"/>
      <c r="BP244" s="67"/>
      <c r="BQ244" s="67"/>
      <c r="BR244" s="67"/>
      <c r="BS244" s="67"/>
      <c r="BT244" s="67"/>
      <c r="BU244" s="67"/>
      <c r="BV244" s="67"/>
      <c r="BW244" s="67"/>
      <c r="BX244" s="67"/>
      <c r="BY244" s="67"/>
      <c r="BZ244" s="67"/>
      <c r="CA244" s="67"/>
      <c r="CB244" s="67"/>
      <c r="CC244" s="69">
        <f>SUM(Table25[[#This Row],[Contract Amount FY00]:[Contract Amount FY50]])</f>
        <v>574</v>
      </c>
      <c r="CD244" s="24"/>
    </row>
    <row r="245" spans="1:82" x14ac:dyDescent="0.25">
      <c r="A245" s="122" t="s">
        <v>1990</v>
      </c>
      <c r="B245" s="122" t="s">
        <v>526</v>
      </c>
      <c r="C245" s="122" t="s">
        <v>3193</v>
      </c>
      <c r="E245" s="26" t="str">
        <f>IFERROR(IF(VLOOKUP(Table25[[#This Row],[Contract No.]],Table3[#All],3,FALSE)="","No","Yes"),"")</f>
        <v>Yes</v>
      </c>
      <c r="F245" s="26" t="str">
        <f>IFERROR(VLOOKUP(Table25[[#This Row],[Contract No.]],Table3[#All],3,FALSE),"")</f>
        <v>NASPO</v>
      </c>
      <c r="G245" s="26" t="str">
        <f>IFERROR(IF(Table25[[#This Row],[Cooperative Purchase
(Yes/No)]]="Yes","Yes",IF(VLOOKUP(Table25[[#This Row],[Contract No.]],Table3[#All],1,FALSE)=Table25[[#This Row],[Contract No.]],"Yes","No")),"No")</f>
        <v>Yes</v>
      </c>
      <c r="H245" s="51">
        <f>IFERROR(VLOOKUP(Table25[[#This Row],[Contract No.]],Table3[#All],4,FALSE),"")</f>
        <v>43892</v>
      </c>
      <c r="I245" s="56">
        <f>IFERROR(IF(AND(MONTH(Table25[[#This Row],[Contract Start Date]])&gt;6,MONTH(Table25[[#This Row],[Contract Start Date]])&lt;=12),YEAR(Table25[[#This Row],[Contract Start Date]])+1,YEAR(Table25[[#This Row],[Contract Start Date]])),"")</f>
        <v>2020</v>
      </c>
      <c r="J245" s="55">
        <f>Table25[[#This Row],[FY Formula start]]</f>
        <v>2020</v>
      </c>
      <c r="K245" s="59" t="str">
        <f>"FY"&amp;" "&amp;Table25[[#This Row],[Year Start]]</f>
        <v>FY 2020</v>
      </c>
      <c r="L245" s="52">
        <f>IFERROR(VLOOKUP(Table25[[#This Row],[Contract No.]],Table3[#All],5,FALSE),"")</f>
        <v>45504</v>
      </c>
      <c r="M245" s="56">
        <f>IFERROR(IF(Table25[[#This Row],[Contract End Date]]="99/99/9999","No End",IF(AND(MONTH(Table25[[#This Row],[Contract End Date]])&gt;6,MONTH(Table25[[#This Row],[Contract End Date]])&lt;=12),YEAR(Table25[[#This Row],[Contract End Date]])+1,YEAR(Table25[[#This Row],[Contract End Date]]))),"")</f>
        <v>2025</v>
      </c>
      <c r="N245" s="55">
        <f>Table25[[#This Row],[FY Formula end]]</f>
        <v>2025</v>
      </c>
      <c r="O245" s="59" t="str">
        <f>IF(Table25[[#This Row],[Year End]]="No End","No End","FY"&amp;" "&amp;Table25[[#This Row],[Year End]])</f>
        <v>FY 2025</v>
      </c>
      <c r="P245" s="27"/>
      <c r="Q245" s="104" t="str">
        <f>_xlfn.IFNA(IF($B245="","",VLOOKUP($B245,'SWC Towers'!$A:$Q,$Q$2,FALSE)),"")</f>
        <v/>
      </c>
      <c r="R245" s="106">
        <f>_xlfn.IFNA(IF($B245="","",VLOOKUP($B245,'SWC Towers'!$A:$Q,$R$2,FALSE)),"")</f>
        <v>0.1</v>
      </c>
      <c r="S245" s="106" t="str">
        <f>_xlfn.IFNA(IF($B245="","",VLOOKUP($B245,'SWC Towers'!$A:$Q,$S$2,FALSE)),"")</f>
        <v/>
      </c>
      <c r="T245" s="106">
        <f>_xlfn.IFNA(IF($B245="","",VLOOKUP($B245,'SWC Towers'!$A:$Q,$T$2,FALSE)),"")</f>
        <v>0.05</v>
      </c>
      <c r="U245" s="104">
        <f>_xlfn.IFNA(IF($B245="","",VLOOKUP($B245,'SWC Towers'!$A:$Q,$U$2,FALSE)),"")</f>
        <v>0.65</v>
      </c>
      <c r="V245" s="104" t="str">
        <f>_xlfn.IFNA(IF($B245="","",VLOOKUP($B245,'SWC Towers'!$A:$Q,$V$2,FALSE)),"")</f>
        <v/>
      </c>
      <c r="W245" s="104">
        <f>_xlfn.IFNA(IF($B245="","",VLOOKUP($B245,'SWC Towers'!$A:$Q,$W$2,FALSE)),"")</f>
        <v>0.1</v>
      </c>
      <c r="X245" s="104" t="str">
        <f>_xlfn.IFNA(IF($B245="","",VLOOKUP($B245,'SWC Towers'!$A:$Q,$X$2,FALSE)),"")</f>
        <v/>
      </c>
      <c r="Y245" s="104" t="str">
        <f>_xlfn.IFNA(IF($B245="","",VLOOKUP($B245,'SWC Towers'!$A:$Q,$Y$2,FALSE)),"")</f>
        <v/>
      </c>
      <c r="Z245" s="104">
        <f>_xlfn.IFNA(IF($B245="","",VLOOKUP($B245,'SWC Towers'!$A:$Q,$Z$2,FALSE)),"")</f>
        <v>0.1</v>
      </c>
      <c r="AA245" s="104" t="str">
        <f>_xlfn.IFNA(IF($B245="","",VLOOKUP($B245,'SWC Towers'!$A:$Q,$AA$2,FALSE)),"")</f>
        <v/>
      </c>
      <c r="AB245" s="104" t="str">
        <f>_xlfn.IFNA(IF($B245="","",VLOOKUP($B245,'SWC Towers'!$A:$Q,$AB$2,FALSE)),"")</f>
        <v/>
      </c>
      <c r="AC245" s="20">
        <f>SUM(Table25[[#This Row],[IT Tower: Application]:[Other/Non-IT ]])</f>
        <v>1</v>
      </c>
      <c r="AD245" s="67"/>
      <c r="AE245" s="67"/>
      <c r="AF245" s="67"/>
      <c r="AG245" s="67"/>
      <c r="AH245" s="67"/>
      <c r="AI245" s="67"/>
      <c r="AJ245" s="67"/>
      <c r="AK245" s="67"/>
      <c r="AL245" s="67"/>
      <c r="AM245" s="67"/>
      <c r="AN245" s="67"/>
      <c r="AO245" s="67"/>
      <c r="AP245" s="67"/>
      <c r="AQ245" s="67"/>
      <c r="AR245" s="67"/>
      <c r="AS245" s="67"/>
      <c r="AT245" s="67"/>
      <c r="AU245" s="67"/>
      <c r="AV245" s="67"/>
      <c r="AW245" s="67"/>
      <c r="AX245" s="67"/>
      <c r="AY245" s="67">
        <v>27750</v>
      </c>
      <c r="AZ245" s="67">
        <v>0</v>
      </c>
      <c r="BA245" s="67"/>
      <c r="BB245" s="67"/>
      <c r="BC245" s="67"/>
      <c r="BD245" s="67"/>
      <c r="BE245" s="67"/>
      <c r="BF245" s="67"/>
      <c r="BG245" s="67"/>
      <c r="BH245" s="67"/>
      <c r="BI245" s="67"/>
      <c r="BJ245" s="67"/>
      <c r="BK245" s="67"/>
      <c r="BL245" s="67"/>
      <c r="BM245" s="67"/>
      <c r="BN245" s="67"/>
      <c r="BO245" s="67"/>
      <c r="BP245" s="67"/>
      <c r="BQ245" s="67"/>
      <c r="BR245" s="67"/>
      <c r="BS245" s="67"/>
      <c r="BT245" s="67"/>
      <c r="BU245" s="67"/>
      <c r="BV245" s="67"/>
      <c r="BW245" s="67"/>
      <c r="BX245" s="67"/>
      <c r="BY245" s="67"/>
      <c r="BZ245" s="67"/>
      <c r="CA245" s="67"/>
      <c r="CB245" s="67"/>
      <c r="CC245" s="69">
        <f>SUM(Table25[[#This Row],[Contract Amount FY00]:[Contract Amount FY50]])</f>
        <v>27750</v>
      </c>
      <c r="CD245" s="24"/>
    </row>
    <row r="246" spans="1:82" x14ac:dyDescent="0.25">
      <c r="A246" s="122" t="s">
        <v>1990</v>
      </c>
      <c r="B246" s="122" t="s">
        <v>286</v>
      </c>
      <c r="C246" s="122" t="s">
        <v>3203</v>
      </c>
      <c r="E246" s="26" t="str">
        <f>IFERROR(IF(VLOOKUP(Table25[[#This Row],[Contract No.]],Table3[#All],3,FALSE)="","No","Yes"),"")</f>
        <v>No</v>
      </c>
      <c r="F246" s="26" t="str">
        <f>IFERROR(VLOOKUP(Table25[[#This Row],[Contract No.]],Table3[#All],3,FALSE),"")</f>
        <v/>
      </c>
      <c r="G246" s="26" t="str">
        <f>IFERROR(IF(Table25[[#This Row],[Cooperative Purchase
(Yes/No)]]="Yes","Yes",IF(VLOOKUP(Table25[[#This Row],[Contract No.]],Table3[#All],1,FALSE)=Table25[[#This Row],[Contract No.]],"Yes","No")),"No")</f>
        <v>Yes</v>
      </c>
      <c r="H246" s="51">
        <f>IFERROR(VLOOKUP(Table25[[#This Row],[Contract No.]],Table3[#All],4,FALSE),"")</f>
        <v>42401</v>
      </c>
      <c r="I246" s="56">
        <f>IFERROR(IF(AND(MONTH(Table25[[#This Row],[Contract Start Date]])&gt;6,MONTH(Table25[[#This Row],[Contract Start Date]])&lt;=12),YEAR(Table25[[#This Row],[Contract Start Date]])+1,YEAR(Table25[[#This Row],[Contract Start Date]])),"")</f>
        <v>2016</v>
      </c>
      <c r="J246" s="55">
        <f>Table25[[#This Row],[FY Formula start]]</f>
        <v>2016</v>
      </c>
      <c r="K246" s="59" t="str">
        <f>"FY"&amp;" "&amp;Table25[[#This Row],[Year Start]]</f>
        <v>FY 2016</v>
      </c>
      <c r="L246" s="52">
        <f>IFERROR(VLOOKUP(Table25[[#This Row],[Contract No.]],Table3[#All],5,FALSE),"")</f>
        <v>72717</v>
      </c>
      <c r="M246" s="56">
        <f>IFERROR(IF(Table25[[#This Row],[Contract End Date]]="99/99/9999","No End",IF(AND(MONTH(Table25[[#This Row],[Contract End Date]])&gt;6,MONTH(Table25[[#This Row],[Contract End Date]])&lt;=12),YEAR(Table25[[#This Row],[Contract End Date]])+1,YEAR(Table25[[#This Row],[Contract End Date]]))),"")</f>
        <v>2099</v>
      </c>
      <c r="N246" s="55">
        <f>Table25[[#This Row],[FY Formula end]]</f>
        <v>2099</v>
      </c>
      <c r="O246" s="59" t="str">
        <f>IF(Table25[[#This Row],[Year End]]="No End","No End","FY"&amp;" "&amp;Table25[[#This Row],[Year End]])</f>
        <v>FY 2099</v>
      </c>
      <c r="P246" s="27"/>
      <c r="Q246" s="104">
        <f>_xlfn.IFNA(IF($B246="","",VLOOKUP($B246,'SWC Towers'!$A:$Q,$Q$2,FALSE)),"")</f>
        <v>0.5</v>
      </c>
      <c r="R246" s="106" t="str">
        <f>_xlfn.IFNA(IF($B246="","",VLOOKUP($B246,'SWC Towers'!$A:$Q,$R$2,FALSE)),"")</f>
        <v/>
      </c>
      <c r="S246" s="106" t="str">
        <f>_xlfn.IFNA(IF($B246="","",VLOOKUP($B246,'SWC Towers'!$A:$Q,$S$2,FALSE)),"")</f>
        <v/>
      </c>
      <c r="T246" s="106">
        <f>_xlfn.IFNA(IF($B246="","",VLOOKUP($B246,'SWC Towers'!$A:$Q,$T$2,FALSE)),"")</f>
        <v>0.5</v>
      </c>
      <c r="U246" s="104" t="str">
        <f>_xlfn.IFNA(IF($B246="","",VLOOKUP($B246,'SWC Towers'!$A:$Q,$U$2,FALSE)),"")</f>
        <v/>
      </c>
      <c r="V246" s="104" t="str">
        <f>_xlfn.IFNA(IF($B246="","",VLOOKUP($B246,'SWC Towers'!$A:$Q,$V$2,FALSE)),"")</f>
        <v/>
      </c>
      <c r="W246" s="104" t="str">
        <f>_xlfn.IFNA(IF($B246="","",VLOOKUP($B246,'SWC Towers'!$A:$Q,$W$2,FALSE)),"")</f>
        <v/>
      </c>
      <c r="X246" s="104" t="str">
        <f>_xlfn.IFNA(IF($B246="","",VLOOKUP($B246,'SWC Towers'!$A:$Q,$X$2,FALSE)),"")</f>
        <v/>
      </c>
      <c r="Y246" s="104" t="str">
        <f>_xlfn.IFNA(IF($B246="","",VLOOKUP($B246,'SWC Towers'!$A:$Q,$Y$2,FALSE)),"")</f>
        <v/>
      </c>
      <c r="Z246" s="104" t="str">
        <f>_xlfn.IFNA(IF($B246="","",VLOOKUP($B246,'SWC Towers'!$A:$Q,$Z$2,FALSE)),"")</f>
        <v/>
      </c>
      <c r="AA246" s="104" t="str">
        <f>_xlfn.IFNA(IF($B246="","",VLOOKUP($B246,'SWC Towers'!$A:$Q,$AA$2,FALSE)),"")</f>
        <v/>
      </c>
      <c r="AB246" s="104" t="str">
        <f>_xlfn.IFNA(IF($B246="","",VLOOKUP($B246,'SWC Towers'!$A:$Q,$AB$2,FALSE)),"")</f>
        <v/>
      </c>
      <c r="AC246" s="20">
        <f>SUM(Table25[[#This Row],[IT Tower: Application]:[Other/Non-IT ]])</f>
        <v>1</v>
      </c>
      <c r="AD246" s="67"/>
      <c r="AE246" s="67"/>
      <c r="AF246" s="67"/>
      <c r="AG246" s="67"/>
      <c r="AH246" s="67"/>
      <c r="AI246" s="67"/>
      <c r="AJ246" s="67"/>
      <c r="AK246" s="67"/>
      <c r="AL246" s="67"/>
      <c r="AM246" s="67"/>
      <c r="AN246" s="67"/>
      <c r="AO246" s="67"/>
      <c r="AP246" s="67"/>
      <c r="AQ246" s="67"/>
      <c r="AR246" s="67"/>
      <c r="AS246" s="67"/>
      <c r="AT246" s="67">
        <v>63697</v>
      </c>
      <c r="AU246" s="67">
        <v>4309</v>
      </c>
      <c r="AV246" s="67"/>
      <c r="AW246" s="67"/>
      <c r="AX246" s="67"/>
      <c r="AY246" s="67"/>
      <c r="AZ246" s="67"/>
      <c r="BA246" s="67"/>
      <c r="BB246" s="67"/>
      <c r="BC246" s="67"/>
      <c r="BD246" s="67"/>
      <c r="BE246" s="67"/>
      <c r="BF246" s="67"/>
      <c r="BG246" s="67"/>
      <c r="BH246" s="67"/>
      <c r="BI246" s="67"/>
      <c r="BJ246" s="67"/>
      <c r="BK246" s="67"/>
      <c r="BL246" s="67"/>
      <c r="BM246" s="67"/>
      <c r="BN246" s="67"/>
      <c r="BO246" s="67"/>
      <c r="BP246" s="67"/>
      <c r="BQ246" s="67"/>
      <c r="BR246" s="67"/>
      <c r="BS246" s="67"/>
      <c r="BT246" s="67"/>
      <c r="BU246" s="67"/>
      <c r="BV246" s="67"/>
      <c r="BW246" s="67"/>
      <c r="BX246" s="67"/>
      <c r="BY246" s="67"/>
      <c r="BZ246" s="67"/>
      <c r="CA246" s="67"/>
      <c r="CB246" s="67"/>
      <c r="CC246" s="69">
        <f>SUM(Table25[[#This Row],[Contract Amount FY00]:[Contract Amount FY50]])</f>
        <v>68006</v>
      </c>
      <c r="CD246" s="24"/>
    </row>
    <row r="247" spans="1:82" x14ac:dyDescent="0.25">
      <c r="A247" s="122" t="s">
        <v>1990</v>
      </c>
      <c r="B247" s="122" t="s">
        <v>286</v>
      </c>
      <c r="C247" s="122" t="s">
        <v>3200</v>
      </c>
      <c r="E247" s="26" t="str">
        <f>IFERROR(IF(VLOOKUP(Table25[[#This Row],[Contract No.]],Table3[#All],3,FALSE)="","No","Yes"),"")</f>
        <v>No</v>
      </c>
      <c r="F247" s="26" t="str">
        <f>IFERROR(VLOOKUP(Table25[[#This Row],[Contract No.]],Table3[#All],3,FALSE),"")</f>
        <v/>
      </c>
      <c r="G247" s="26" t="str">
        <f>IFERROR(IF(Table25[[#This Row],[Cooperative Purchase
(Yes/No)]]="Yes","Yes",IF(VLOOKUP(Table25[[#This Row],[Contract No.]],Table3[#All],1,FALSE)=Table25[[#This Row],[Contract No.]],"Yes","No")),"No")</f>
        <v>Yes</v>
      </c>
      <c r="H247" s="51">
        <f>IFERROR(VLOOKUP(Table25[[#This Row],[Contract No.]],Table3[#All],4,FALSE),"")</f>
        <v>42401</v>
      </c>
      <c r="I247" s="56">
        <f>IFERROR(IF(AND(MONTH(Table25[[#This Row],[Contract Start Date]])&gt;6,MONTH(Table25[[#This Row],[Contract Start Date]])&lt;=12),YEAR(Table25[[#This Row],[Contract Start Date]])+1,YEAR(Table25[[#This Row],[Contract Start Date]])),"")</f>
        <v>2016</v>
      </c>
      <c r="J247" s="55">
        <f>Table25[[#This Row],[FY Formula start]]</f>
        <v>2016</v>
      </c>
      <c r="K247" s="59" t="str">
        <f>"FY"&amp;" "&amp;Table25[[#This Row],[Year Start]]</f>
        <v>FY 2016</v>
      </c>
      <c r="L247" s="52">
        <f>IFERROR(VLOOKUP(Table25[[#This Row],[Contract No.]],Table3[#All],5,FALSE),"")</f>
        <v>72717</v>
      </c>
      <c r="M247" s="56">
        <f>IFERROR(IF(Table25[[#This Row],[Contract End Date]]="99/99/9999","No End",IF(AND(MONTH(Table25[[#This Row],[Contract End Date]])&gt;6,MONTH(Table25[[#This Row],[Contract End Date]])&lt;=12),YEAR(Table25[[#This Row],[Contract End Date]])+1,YEAR(Table25[[#This Row],[Contract End Date]]))),"")</f>
        <v>2099</v>
      </c>
      <c r="N247" s="55">
        <f>Table25[[#This Row],[FY Formula end]]</f>
        <v>2099</v>
      </c>
      <c r="O247" s="59" t="str">
        <f>IF(Table25[[#This Row],[Year End]]="No End","No End","FY"&amp;" "&amp;Table25[[#This Row],[Year End]])</f>
        <v>FY 2099</v>
      </c>
      <c r="P247" s="27"/>
      <c r="Q247" s="104">
        <f>_xlfn.IFNA(IF($B247="","",VLOOKUP($B247,'SWC Towers'!$A:$Q,$Q$2,FALSE)),"")</f>
        <v>0.5</v>
      </c>
      <c r="R247" s="106" t="str">
        <f>_xlfn.IFNA(IF($B247="","",VLOOKUP($B247,'SWC Towers'!$A:$Q,$R$2,FALSE)),"")</f>
        <v/>
      </c>
      <c r="S247" s="106" t="str">
        <f>_xlfn.IFNA(IF($B247="","",VLOOKUP($B247,'SWC Towers'!$A:$Q,$S$2,FALSE)),"")</f>
        <v/>
      </c>
      <c r="T247" s="106">
        <f>_xlfn.IFNA(IF($B247="","",VLOOKUP($B247,'SWC Towers'!$A:$Q,$T$2,FALSE)),"")</f>
        <v>0.5</v>
      </c>
      <c r="U247" s="104" t="str">
        <f>_xlfn.IFNA(IF($B247="","",VLOOKUP($B247,'SWC Towers'!$A:$Q,$U$2,FALSE)),"")</f>
        <v/>
      </c>
      <c r="V247" s="104" t="str">
        <f>_xlfn.IFNA(IF($B247="","",VLOOKUP($B247,'SWC Towers'!$A:$Q,$V$2,FALSE)),"")</f>
        <v/>
      </c>
      <c r="W247" s="104" t="str">
        <f>_xlfn.IFNA(IF($B247="","",VLOOKUP($B247,'SWC Towers'!$A:$Q,$W$2,FALSE)),"")</f>
        <v/>
      </c>
      <c r="X247" s="104" t="str">
        <f>_xlfn.IFNA(IF($B247="","",VLOOKUP($B247,'SWC Towers'!$A:$Q,$X$2,FALSE)),"")</f>
        <v/>
      </c>
      <c r="Y247" s="104" t="str">
        <f>_xlfn.IFNA(IF($B247="","",VLOOKUP($B247,'SWC Towers'!$A:$Q,$Y$2,FALSE)),"")</f>
        <v/>
      </c>
      <c r="Z247" s="104" t="str">
        <f>_xlfn.IFNA(IF($B247="","",VLOOKUP($B247,'SWC Towers'!$A:$Q,$Z$2,FALSE)),"")</f>
        <v/>
      </c>
      <c r="AA247" s="104" t="str">
        <f>_xlfn.IFNA(IF($B247="","",VLOOKUP($B247,'SWC Towers'!$A:$Q,$AA$2,FALSE)),"")</f>
        <v/>
      </c>
      <c r="AB247" s="104" t="str">
        <f>_xlfn.IFNA(IF($B247="","",VLOOKUP($B247,'SWC Towers'!$A:$Q,$AB$2,FALSE)),"")</f>
        <v/>
      </c>
      <c r="AC247" s="20">
        <f>SUM(Table25[[#This Row],[IT Tower: Application]:[Other/Non-IT ]])</f>
        <v>1</v>
      </c>
      <c r="AD247" s="67"/>
      <c r="AE247" s="67"/>
      <c r="AF247" s="67"/>
      <c r="AG247" s="67"/>
      <c r="AH247" s="67"/>
      <c r="AI247" s="67"/>
      <c r="AJ247" s="67"/>
      <c r="AK247" s="67"/>
      <c r="AL247" s="67"/>
      <c r="AM247" s="67"/>
      <c r="AN247" s="67"/>
      <c r="AO247" s="67"/>
      <c r="AP247" s="67"/>
      <c r="AQ247" s="67"/>
      <c r="AR247" s="67"/>
      <c r="AS247" s="67"/>
      <c r="AT247" s="67">
        <v>122557</v>
      </c>
      <c r="AU247" s="67">
        <v>29465</v>
      </c>
      <c r="AV247" s="67"/>
      <c r="AW247" s="67"/>
      <c r="AX247" s="67"/>
      <c r="AY247" s="67"/>
      <c r="AZ247" s="67"/>
      <c r="BA247" s="67"/>
      <c r="BB247" s="67"/>
      <c r="BC247" s="67"/>
      <c r="BD247" s="67"/>
      <c r="BE247" s="67"/>
      <c r="BF247" s="67"/>
      <c r="BG247" s="67"/>
      <c r="BH247" s="67"/>
      <c r="BI247" s="67"/>
      <c r="BJ247" s="67"/>
      <c r="BK247" s="67"/>
      <c r="BL247" s="67"/>
      <c r="BM247" s="67"/>
      <c r="BN247" s="67"/>
      <c r="BO247" s="67"/>
      <c r="BP247" s="67"/>
      <c r="BQ247" s="67"/>
      <c r="BR247" s="67"/>
      <c r="BS247" s="67"/>
      <c r="BT247" s="67"/>
      <c r="BU247" s="67"/>
      <c r="BV247" s="67"/>
      <c r="BW247" s="67"/>
      <c r="BX247" s="67"/>
      <c r="BY247" s="67"/>
      <c r="BZ247" s="67"/>
      <c r="CA247" s="67"/>
      <c r="CB247" s="67"/>
      <c r="CC247" s="69">
        <f>SUM(Table25[[#This Row],[Contract Amount FY00]:[Contract Amount FY50]])</f>
        <v>152022</v>
      </c>
      <c r="CD247" s="24"/>
    </row>
    <row r="248" spans="1:82" x14ac:dyDescent="0.25">
      <c r="A248" s="122" t="s">
        <v>1990</v>
      </c>
      <c r="B248" s="122" t="s">
        <v>286</v>
      </c>
      <c r="C248" s="122" t="s">
        <v>3201</v>
      </c>
      <c r="E248" s="26" t="str">
        <f>IFERROR(IF(VLOOKUP(Table25[[#This Row],[Contract No.]],Table3[#All],3,FALSE)="","No","Yes"),"")</f>
        <v>No</v>
      </c>
      <c r="F248" s="26" t="str">
        <f>IFERROR(VLOOKUP(Table25[[#This Row],[Contract No.]],Table3[#All],3,FALSE),"")</f>
        <v/>
      </c>
      <c r="G248" s="26" t="str">
        <f>IFERROR(IF(Table25[[#This Row],[Cooperative Purchase
(Yes/No)]]="Yes","Yes",IF(VLOOKUP(Table25[[#This Row],[Contract No.]],Table3[#All],1,FALSE)=Table25[[#This Row],[Contract No.]],"Yes","No")),"No")</f>
        <v>Yes</v>
      </c>
      <c r="H248" s="51">
        <f>IFERROR(VLOOKUP(Table25[[#This Row],[Contract No.]],Table3[#All],4,FALSE),"")</f>
        <v>42401</v>
      </c>
      <c r="I248" s="56">
        <f>IFERROR(IF(AND(MONTH(Table25[[#This Row],[Contract Start Date]])&gt;6,MONTH(Table25[[#This Row],[Contract Start Date]])&lt;=12),YEAR(Table25[[#This Row],[Contract Start Date]])+1,YEAR(Table25[[#This Row],[Contract Start Date]])),"")</f>
        <v>2016</v>
      </c>
      <c r="J248" s="55">
        <f>Table25[[#This Row],[FY Formula start]]</f>
        <v>2016</v>
      </c>
      <c r="K248" s="59" t="str">
        <f>"FY"&amp;" "&amp;Table25[[#This Row],[Year Start]]</f>
        <v>FY 2016</v>
      </c>
      <c r="L248" s="52">
        <f>IFERROR(VLOOKUP(Table25[[#This Row],[Contract No.]],Table3[#All],5,FALSE),"")</f>
        <v>72717</v>
      </c>
      <c r="M248" s="56">
        <f>IFERROR(IF(Table25[[#This Row],[Contract End Date]]="99/99/9999","No End",IF(AND(MONTH(Table25[[#This Row],[Contract End Date]])&gt;6,MONTH(Table25[[#This Row],[Contract End Date]])&lt;=12),YEAR(Table25[[#This Row],[Contract End Date]])+1,YEAR(Table25[[#This Row],[Contract End Date]]))),"")</f>
        <v>2099</v>
      </c>
      <c r="N248" s="55">
        <f>Table25[[#This Row],[FY Formula end]]</f>
        <v>2099</v>
      </c>
      <c r="O248" s="59" t="str">
        <f>IF(Table25[[#This Row],[Year End]]="No End","No End","FY"&amp;" "&amp;Table25[[#This Row],[Year End]])</f>
        <v>FY 2099</v>
      </c>
      <c r="P248" s="27"/>
      <c r="Q248" s="104">
        <f>_xlfn.IFNA(IF($B248="","",VLOOKUP($B248,'SWC Towers'!$A:$Q,$Q$2,FALSE)),"")</f>
        <v>0.5</v>
      </c>
      <c r="R248" s="106" t="str">
        <f>_xlfn.IFNA(IF($B248="","",VLOOKUP($B248,'SWC Towers'!$A:$Q,$R$2,FALSE)),"")</f>
        <v/>
      </c>
      <c r="S248" s="106" t="str">
        <f>_xlfn.IFNA(IF($B248="","",VLOOKUP($B248,'SWC Towers'!$A:$Q,$S$2,FALSE)),"")</f>
        <v/>
      </c>
      <c r="T248" s="106">
        <f>_xlfn.IFNA(IF($B248="","",VLOOKUP($B248,'SWC Towers'!$A:$Q,$T$2,FALSE)),"")</f>
        <v>0.5</v>
      </c>
      <c r="U248" s="104" t="str">
        <f>_xlfn.IFNA(IF($B248="","",VLOOKUP($B248,'SWC Towers'!$A:$Q,$U$2,FALSE)),"")</f>
        <v/>
      </c>
      <c r="V248" s="104" t="str">
        <f>_xlfn.IFNA(IF($B248="","",VLOOKUP($B248,'SWC Towers'!$A:$Q,$V$2,FALSE)),"")</f>
        <v/>
      </c>
      <c r="W248" s="104" t="str">
        <f>_xlfn.IFNA(IF($B248="","",VLOOKUP($B248,'SWC Towers'!$A:$Q,$W$2,FALSE)),"")</f>
        <v/>
      </c>
      <c r="X248" s="104" t="str">
        <f>_xlfn.IFNA(IF($B248="","",VLOOKUP($B248,'SWC Towers'!$A:$Q,$X$2,FALSE)),"")</f>
        <v/>
      </c>
      <c r="Y248" s="104" t="str">
        <f>_xlfn.IFNA(IF($B248="","",VLOOKUP($B248,'SWC Towers'!$A:$Q,$Y$2,FALSE)),"")</f>
        <v/>
      </c>
      <c r="Z248" s="104" t="str">
        <f>_xlfn.IFNA(IF($B248="","",VLOOKUP($B248,'SWC Towers'!$A:$Q,$Z$2,FALSE)),"")</f>
        <v/>
      </c>
      <c r="AA248" s="104" t="str">
        <f>_xlfn.IFNA(IF($B248="","",VLOOKUP($B248,'SWC Towers'!$A:$Q,$AA$2,FALSE)),"")</f>
        <v/>
      </c>
      <c r="AB248" s="104" t="str">
        <f>_xlfn.IFNA(IF($B248="","",VLOOKUP($B248,'SWC Towers'!$A:$Q,$AB$2,FALSE)),"")</f>
        <v/>
      </c>
      <c r="AC248" s="20">
        <f>SUM(Table25[[#This Row],[IT Tower: Application]:[Other/Non-IT ]])</f>
        <v>1</v>
      </c>
      <c r="AD248" s="67"/>
      <c r="AE248" s="67"/>
      <c r="AF248" s="67"/>
      <c r="AG248" s="67"/>
      <c r="AH248" s="67"/>
      <c r="AI248" s="67"/>
      <c r="AJ248" s="67"/>
      <c r="AK248" s="67"/>
      <c r="AL248" s="67"/>
      <c r="AM248" s="67"/>
      <c r="AN248" s="67"/>
      <c r="AO248" s="67"/>
      <c r="AP248" s="67"/>
      <c r="AQ248" s="67"/>
      <c r="AR248" s="67"/>
      <c r="AS248" s="67"/>
      <c r="AT248" s="67">
        <v>649156</v>
      </c>
      <c r="AU248" s="67">
        <v>0</v>
      </c>
      <c r="AV248" s="67">
        <v>59385</v>
      </c>
      <c r="AW248" s="67">
        <v>267050</v>
      </c>
      <c r="AX248" s="67">
        <v>140568</v>
      </c>
      <c r="AY248" s="67">
        <v>444718</v>
      </c>
      <c r="AZ248" s="67">
        <v>104734</v>
      </c>
      <c r="BA248" s="67">
        <v>107811</v>
      </c>
      <c r="BB248" s="67">
        <v>6215</v>
      </c>
      <c r="BC248" s="67"/>
      <c r="BD248" s="67"/>
      <c r="BE248" s="67"/>
      <c r="BF248" s="67"/>
      <c r="BG248" s="67"/>
      <c r="BH248" s="67"/>
      <c r="BI248" s="67"/>
      <c r="BJ248" s="67"/>
      <c r="BK248" s="67"/>
      <c r="BL248" s="67"/>
      <c r="BM248" s="67"/>
      <c r="BN248" s="67"/>
      <c r="BO248" s="67"/>
      <c r="BP248" s="67"/>
      <c r="BQ248" s="67"/>
      <c r="BR248" s="67"/>
      <c r="BS248" s="67"/>
      <c r="BT248" s="67"/>
      <c r="BU248" s="67"/>
      <c r="BV248" s="67"/>
      <c r="BW248" s="67"/>
      <c r="BX248" s="67"/>
      <c r="BY248" s="67"/>
      <c r="BZ248" s="67"/>
      <c r="CA248" s="67"/>
      <c r="CB248" s="67"/>
      <c r="CC248" s="69">
        <f>SUM(Table25[[#This Row],[Contract Amount FY00]:[Contract Amount FY50]])</f>
        <v>1779637</v>
      </c>
      <c r="CD248" s="24"/>
    </row>
    <row r="249" spans="1:82" x14ac:dyDescent="0.25">
      <c r="A249" s="122" t="s">
        <v>1990</v>
      </c>
      <c r="B249" s="122" t="s">
        <v>286</v>
      </c>
      <c r="C249" s="122" t="s">
        <v>3149</v>
      </c>
      <c r="E249" s="26" t="str">
        <f>IFERROR(IF(VLOOKUP(Table25[[#This Row],[Contract No.]],Table3[#All],3,FALSE)="","No","Yes"),"")</f>
        <v>No</v>
      </c>
      <c r="F249" s="26" t="str">
        <f>IFERROR(VLOOKUP(Table25[[#This Row],[Contract No.]],Table3[#All],3,FALSE),"")</f>
        <v/>
      </c>
      <c r="G249" s="26" t="str">
        <f>IFERROR(IF(Table25[[#This Row],[Cooperative Purchase
(Yes/No)]]="Yes","Yes",IF(VLOOKUP(Table25[[#This Row],[Contract No.]],Table3[#All],1,FALSE)=Table25[[#This Row],[Contract No.]],"Yes","No")),"No")</f>
        <v>Yes</v>
      </c>
      <c r="H249" s="51">
        <f>IFERROR(VLOOKUP(Table25[[#This Row],[Contract No.]],Table3[#All],4,FALSE),"")</f>
        <v>42401</v>
      </c>
      <c r="I249" s="56">
        <f>IFERROR(IF(AND(MONTH(Table25[[#This Row],[Contract Start Date]])&gt;6,MONTH(Table25[[#This Row],[Contract Start Date]])&lt;=12),YEAR(Table25[[#This Row],[Contract Start Date]])+1,YEAR(Table25[[#This Row],[Contract Start Date]])),"")</f>
        <v>2016</v>
      </c>
      <c r="J249" s="55">
        <f>Table25[[#This Row],[FY Formula start]]</f>
        <v>2016</v>
      </c>
      <c r="K249" s="59" t="str">
        <f>"FY"&amp;" "&amp;Table25[[#This Row],[Year Start]]</f>
        <v>FY 2016</v>
      </c>
      <c r="L249" s="52">
        <f>IFERROR(VLOOKUP(Table25[[#This Row],[Contract No.]],Table3[#All],5,FALSE),"")</f>
        <v>72717</v>
      </c>
      <c r="M249" s="56">
        <f>IFERROR(IF(Table25[[#This Row],[Contract End Date]]="99/99/9999","No End",IF(AND(MONTH(Table25[[#This Row],[Contract End Date]])&gt;6,MONTH(Table25[[#This Row],[Contract End Date]])&lt;=12),YEAR(Table25[[#This Row],[Contract End Date]])+1,YEAR(Table25[[#This Row],[Contract End Date]]))),"")</f>
        <v>2099</v>
      </c>
      <c r="N249" s="55">
        <f>Table25[[#This Row],[FY Formula end]]</f>
        <v>2099</v>
      </c>
      <c r="O249" s="59" t="str">
        <f>IF(Table25[[#This Row],[Year End]]="No End","No End","FY"&amp;" "&amp;Table25[[#This Row],[Year End]])</f>
        <v>FY 2099</v>
      </c>
      <c r="P249" s="27"/>
      <c r="Q249" s="104">
        <f>_xlfn.IFNA(IF($B249="","",VLOOKUP($B249,'SWC Towers'!$A:$Q,$Q$2,FALSE)),"")</f>
        <v>0.5</v>
      </c>
      <c r="R249" s="106" t="str">
        <f>_xlfn.IFNA(IF($B249="","",VLOOKUP($B249,'SWC Towers'!$A:$Q,$R$2,FALSE)),"")</f>
        <v/>
      </c>
      <c r="S249" s="106" t="str">
        <f>_xlfn.IFNA(IF($B249="","",VLOOKUP($B249,'SWC Towers'!$A:$Q,$S$2,FALSE)),"")</f>
        <v/>
      </c>
      <c r="T249" s="106">
        <f>_xlfn.IFNA(IF($B249="","",VLOOKUP($B249,'SWC Towers'!$A:$Q,$T$2,FALSE)),"")</f>
        <v>0.5</v>
      </c>
      <c r="U249" s="104" t="str">
        <f>_xlfn.IFNA(IF($B249="","",VLOOKUP($B249,'SWC Towers'!$A:$Q,$U$2,FALSE)),"")</f>
        <v/>
      </c>
      <c r="V249" s="104" t="str">
        <f>_xlfn.IFNA(IF($B249="","",VLOOKUP($B249,'SWC Towers'!$A:$Q,$V$2,FALSE)),"")</f>
        <v/>
      </c>
      <c r="W249" s="104" t="str">
        <f>_xlfn.IFNA(IF($B249="","",VLOOKUP($B249,'SWC Towers'!$A:$Q,$W$2,FALSE)),"")</f>
        <v/>
      </c>
      <c r="X249" s="104" t="str">
        <f>_xlfn.IFNA(IF($B249="","",VLOOKUP($B249,'SWC Towers'!$A:$Q,$X$2,FALSE)),"")</f>
        <v/>
      </c>
      <c r="Y249" s="104" t="str">
        <f>_xlfn.IFNA(IF($B249="","",VLOOKUP($B249,'SWC Towers'!$A:$Q,$Y$2,FALSE)),"")</f>
        <v/>
      </c>
      <c r="Z249" s="104" t="str">
        <f>_xlfn.IFNA(IF($B249="","",VLOOKUP($B249,'SWC Towers'!$A:$Q,$Z$2,FALSE)),"")</f>
        <v/>
      </c>
      <c r="AA249" s="104" t="str">
        <f>_xlfn.IFNA(IF($B249="","",VLOOKUP($B249,'SWC Towers'!$A:$Q,$AA$2,FALSE)),"")</f>
        <v/>
      </c>
      <c r="AB249" s="104" t="str">
        <f>_xlfn.IFNA(IF($B249="","",VLOOKUP($B249,'SWC Towers'!$A:$Q,$AB$2,FALSE)),"")</f>
        <v/>
      </c>
      <c r="AC249" s="20">
        <f>SUM(Table25[[#This Row],[IT Tower: Application]:[Other/Non-IT ]])</f>
        <v>1</v>
      </c>
      <c r="AD249" s="67"/>
      <c r="AE249" s="67"/>
      <c r="AF249" s="67"/>
      <c r="AG249" s="67"/>
      <c r="AH249" s="67"/>
      <c r="AI249" s="67"/>
      <c r="AJ249" s="67"/>
      <c r="AK249" s="67"/>
      <c r="AL249" s="67"/>
      <c r="AM249" s="67"/>
      <c r="AN249" s="67"/>
      <c r="AO249" s="67"/>
      <c r="AP249" s="67"/>
      <c r="AQ249" s="67"/>
      <c r="AR249" s="67"/>
      <c r="AS249" s="67"/>
      <c r="AT249" s="67"/>
      <c r="AU249" s="67"/>
      <c r="AV249" s="67"/>
      <c r="AW249" s="67"/>
      <c r="AX249" s="67"/>
      <c r="AY249" s="67"/>
      <c r="AZ249" s="67"/>
      <c r="BA249" s="67">
        <v>0</v>
      </c>
      <c r="BB249" s="67">
        <v>479709</v>
      </c>
      <c r="BC249" s="67">
        <v>890659</v>
      </c>
      <c r="BD249" s="67"/>
      <c r="BE249" s="67"/>
      <c r="BF249" s="67"/>
      <c r="BG249" s="67"/>
      <c r="BH249" s="67"/>
      <c r="BI249" s="67"/>
      <c r="BJ249" s="67"/>
      <c r="BK249" s="67"/>
      <c r="BL249" s="67"/>
      <c r="BM249" s="67"/>
      <c r="BN249" s="67"/>
      <c r="BO249" s="67"/>
      <c r="BP249" s="67"/>
      <c r="BQ249" s="67"/>
      <c r="BR249" s="67"/>
      <c r="BS249" s="67"/>
      <c r="BT249" s="67"/>
      <c r="BU249" s="67"/>
      <c r="BV249" s="67"/>
      <c r="BW249" s="67"/>
      <c r="BX249" s="67"/>
      <c r="BY249" s="67"/>
      <c r="BZ249" s="67"/>
      <c r="CA249" s="67"/>
      <c r="CB249" s="67"/>
      <c r="CC249" s="69">
        <f>SUM(Table25[[#This Row],[Contract Amount FY00]:[Contract Amount FY50]])</f>
        <v>1370368</v>
      </c>
      <c r="CD249" s="24"/>
    </row>
    <row r="250" spans="1:82" x14ac:dyDescent="0.25">
      <c r="A250" s="122" t="s">
        <v>1990</v>
      </c>
      <c r="B250" s="122" t="s">
        <v>286</v>
      </c>
      <c r="C250" s="122" t="s">
        <v>490</v>
      </c>
      <c r="E250" s="26" t="str">
        <f>IFERROR(IF(VLOOKUP(Table25[[#This Row],[Contract No.]],Table3[#All],3,FALSE)="","No","Yes"),"")</f>
        <v>No</v>
      </c>
      <c r="F250" s="26" t="str">
        <f>IFERROR(VLOOKUP(Table25[[#This Row],[Contract No.]],Table3[#All],3,FALSE),"")</f>
        <v/>
      </c>
      <c r="G250" s="26" t="str">
        <f>IFERROR(IF(Table25[[#This Row],[Cooperative Purchase
(Yes/No)]]="Yes","Yes",IF(VLOOKUP(Table25[[#This Row],[Contract No.]],Table3[#All],1,FALSE)=Table25[[#This Row],[Contract No.]],"Yes","No")),"No")</f>
        <v>Yes</v>
      </c>
      <c r="H250" s="51">
        <f>IFERROR(VLOOKUP(Table25[[#This Row],[Contract No.]],Table3[#All],4,FALSE),"")</f>
        <v>42401</v>
      </c>
      <c r="I250" s="56">
        <f>IFERROR(IF(AND(MONTH(Table25[[#This Row],[Contract Start Date]])&gt;6,MONTH(Table25[[#This Row],[Contract Start Date]])&lt;=12),YEAR(Table25[[#This Row],[Contract Start Date]])+1,YEAR(Table25[[#This Row],[Contract Start Date]])),"")</f>
        <v>2016</v>
      </c>
      <c r="J250" s="55">
        <f>Table25[[#This Row],[FY Formula start]]</f>
        <v>2016</v>
      </c>
      <c r="K250" s="59" t="str">
        <f>"FY"&amp;" "&amp;Table25[[#This Row],[Year Start]]</f>
        <v>FY 2016</v>
      </c>
      <c r="L250" s="52">
        <f>IFERROR(VLOOKUP(Table25[[#This Row],[Contract No.]],Table3[#All],5,FALSE),"")</f>
        <v>72717</v>
      </c>
      <c r="M250" s="56">
        <f>IFERROR(IF(Table25[[#This Row],[Contract End Date]]="99/99/9999","No End",IF(AND(MONTH(Table25[[#This Row],[Contract End Date]])&gt;6,MONTH(Table25[[#This Row],[Contract End Date]])&lt;=12),YEAR(Table25[[#This Row],[Contract End Date]])+1,YEAR(Table25[[#This Row],[Contract End Date]]))),"")</f>
        <v>2099</v>
      </c>
      <c r="N250" s="55">
        <f>Table25[[#This Row],[FY Formula end]]</f>
        <v>2099</v>
      </c>
      <c r="O250" s="59" t="str">
        <f>IF(Table25[[#This Row],[Year End]]="No End","No End","FY"&amp;" "&amp;Table25[[#This Row],[Year End]])</f>
        <v>FY 2099</v>
      </c>
      <c r="P250" s="27"/>
      <c r="Q250" s="104">
        <f>_xlfn.IFNA(IF($B250="","",VLOOKUP($B250,'SWC Towers'!$A:$Q,$Q$2,FALSE)),"")</f>
        <v>0.5</v>
      </c>
      <c r="R250" s="106" t="str">
        <f>_xlfn.IFNA(IF($B250="","",VLOOKUP($B250,'SWC Towers'!$A:$Q,$R$2,FALSE)),"")</f>
        <v/>
      </c>
      <c r="S250" s="106" t="str">
        <f>_xlfn.IFNA(IF($B250="","",VLOOKUP($B250,'SWC Towers'!$A:$Q,$S$2,FALSE)),"")</f>
        <v/>
      </c>
      <c r="T250" s="106">
        <f>_xlfn.IFNA(IF($B250="","",VLOOKUP($B250,'SWC Towers'!$A:$Q,$T$2,FALSE)),"")</f>
        <v>0.5</v>
      </c>
      <c r="U250" s="104" t="str">
        <f>_xlfn.IFNA(IF($B250="","",VLOOKUP($B250,'SWC Towers'!$A:$Q,$U$2,FALSE)),"")</f>
        <v/>
      </c>
      <c r="V250" s="104" t="str">
        <f>_xlfn.IFNA(IF($B250="","",VLOOKUP($B250,'SWC Towers'!$A:$Q,$V$2,FALSE)),"")</f>
        <v/>
      </c>
      <c r="W250" s="104" t="str">
        <f>_xlfn.IFNA(IF($B250="","",VLOOKUP($B250,'SWC Towers'!$A:$Q,$W$2,FALSE)),"")</f>
        <v/>
      </c>
      <c r="X250" s="104" t="str">
        <f>_xlfn.IFNA(IF($B250="","",VLOOKUP($B250,'SWC Towers'!$A:$Q,$X$2,FALSE)),"")</f>
        <v/>
      </c>
      <c r="Y250" s="104" t="str">
        <f>_xlfn.IFNA(IF($B250="","",VLOOKUP($B250,'SWC Towers'!$A:$Q,$Y$2,FALSE)),"")</f>
        <v/>
      </c>
      <c r="Z250" s="104" t="str">
        <f>_xlfn.IFNA(IF($B250="","",VLOOKUP($B250,'SWC Towers'!$A:$Q,$Z$2,FALSE)),"")</f>
        <v/>
      </c>
      <c r="AA250" s="104" t="str">
        <f>_xlfn.IFNA(IF($B250="","",VLOOKUP($B250,'SWC Towers'!$A:$Q,$AA$2,FALSE)),"")</f>
        <v/>
      </c>
      <c r="AB250" s="104" t="str">
        <f>_xlfn.IFNA(IF($B250="","",VLOOKUP($B250,'SWC Towers'!$A:$Q,$AB$2,FALSE)),"")</f>
        <v/>
      </c>
      <c r="AC250" s="20">
        <f>SUM(Table25[[#This Row],[IT Tower: Application]:[Other/Non-IT ]])</f>
        <v>1</v>
      </c>
      <c r="AD250" s="67"/>
      <c r="AE250" s="67"/>
      <c r="AF250" s="67"/>
      <c r="AG250" s="67"/>
      <c r="AH250" s="67"/>
      <c r="AI250" s="67"/>
      <c r="AJ250" s="67"/>
      <c r="AK250" s="67"/>
      <c r="AL250" s="67"/>
      <c r="AM250" s="67"/>
      <c r="AN250" s="67"/>
      <c r="AO250" s="67"/>
      <c r="AP250" s="67"/>
      <c r="AQ250" s="67"/>
      <c r="AR250" s="67"/>
      <c r="AS250" s="67"/>
      <c r="AT250" s="67"/>
      <c r="AU250" s="67"/>
      <c r="AV250" s="67">
        <v>0</v>
      </c>
      <c r="AW250" s="67">
        <v>13000</v>
      </c>
      <c r="AX250" s="67">
        <v>0</v>
      </c>
      <c r="AY250" s="67"/>
      <c r="AZ250" s="67"/>
      <c r="BA250" s="67"/>
      <c r="BB250" s="67"/>
      <c r="BC250" s="67"/>
      <c r="BD250" s="67"/>
      <c r="BE250" s="67"/>
      <c r="BF250" s="67"/>
      <c r="BG250" s="67"/>
      <c r="BH250" s="67"/>
      <c r="BI250" s="67"/>
      <c r="BJ250" s="67"/>
      <c r="BK250" s="67"/>
      <c r="BL250" s="67"/>
      <c r="BM250" s="67"/>
      <c r="BN250" s="67"/>
      <c r="BO250" s="67"/>
      <c r="BP250" s="67"/>
      <c r="BQ250" s="67"/>
      <c r="BR250" s="67"/>
      <c r="BS250" s="67"/>
      <c r="BT250" s="67"/>
      <c r="BU250" s="67"/>
      <c r="BV250" s="67"/>
      <c r="BW250" s="67"/>
      <c r="BX250" s="67"/>
      <c r="BY250" s="67"/>
      <c r="BZ250" s="67"/>
      <c r="CA250" s="67"/>
      <c r="CB250" s="67"/>
      <c r="CC250" s="69">
        <f>SUM(Table25[[#This Row],[Contract Amount FY00]:[Contract Amount FY50]])</f>
        <v>13000</v>
      </c>
      <c r="CD250" s="24"/>
    </row>
    <row r="251" spans="1:82" x14ac:dyDescent="0.25">
      <c r="A251" s="122" t="s">
        <v>1990</v>
      </c>
      <c r="B251" s="122" t="s">
        <v>286</v>
      </c>
      <c r="C251" s="122" t="s">
        <v>3204</v>
      </c>
      <c r="E251" s="26" t="str">
        <f>IFERROR(IF(VLOOKUP(Table25[[#This Row],[Contract No.]],Table3[#All],3,FALSE)="","No","Yes"),"")</f>
        <v>No</v>
      </c>
      <c r="F251" s="26" t="str">
        <f>IFERROR(VLOOKUP(Table25[[#This Row],[Contract No.]],Table3[#All],3,FALSE),"")</f>
        <v/>
      </c>
      <c r="G251" s="26" t="str">
        <f>IFERROR(IF(Table25[[#This Row],[Cooperative Purchase
(Yes/No)]]="Yes","Yes",IF(VLOOKUP(Table25[[#This Row],[Contract No.]],Table3[#All],1,FALSE)=Table25[[#This Row],[Contract No.]],"Yes","No")),"No")</f>
        <v>Yes</v>
      </c>
      <c r="H251" s="51">
        <f>IFERROR(VLOOKUP(Table25[[#This Row],[Contract No.]],Table3[#All],4,FALSE),"")</f>
        <v>42401</v>
      </c>
      <c r="I251" s="56">
        <f>IFERROR(IF(AND(MONTH(Table25[[#This Row],[Contract Start Date]])&gt;6,MONTH(Table25[[#This Row],[Contract Start Date]])&lt;=12),YEAR(Table25[[#This Row],[Contract Start Date]])+1,YEAR(Table25[[#This Row],[Contract Start Date]])),"")</f>
        <v>2016</v>
      </c>
      <c r="J251" s="55">
        <f>Table25[[#This Row],[FY Formula start]]</f>
        <v>2016</v>
      </c>
      <c r="K251" s="59" t="str">
        <f>"FY"&amp;" "&amp;Table25[[#This Row],[Year Start]]</f>
        <v>FY 2016</v>
      </c>
      <c r="L251" s="52">
        <f>IFERROR(VLOOKUP(Table25[[#This Row],[Contract No.]],Table3[#All],5,FALSE),"")</f>
        <v>72717</v>
      </c>
      <c r="M251" s="56">
        <f>IFERROR(IF(Table25[[#This Row],[Contract End Date]]="99/99/9999","No End",IF(AND(MONTH(Table25[[#This Row],[Contract End Date]])&gt;6,MONTH(Table25[[#This Row],[Contract End Date]])&lt;=12),YEAR(Table25[[#This Row],[Contract End Date]])+1,YEAR(Table25[[#This Row],[Contract End Date]]))),"")</f>
        <v>2099</v>
      </c>
      <c r="N251" s="55">
        <f>Table25[[#This Row],[FY Formula end]]</f>
        <v>2099</v>
      </c>
      <c r="O251" s="59" t="str">
        <f>IF(Table25[[#This Row],[Year End]]="No End","No End","FY"&amp;" "&amp;Table25[[#This Row],[Year End]])</f>
        <v>FY 2099</v>
      </c>
      <c r="P251" s="27"/>
      <c r="Q251" s="104">
        <f>_xlfn.IFNA(IF($B251="","",VLOOKUP($B251,'SWC Towers'!$A:$Q,$Q$2,FALSE)),"")</f>
        <v>0.5</v>
      </c>
      <c r="R251" s="106" t="str">
        <f>_xlfn.IFNA(IF($B251="","",VLOOKUP($B251,'SWC Towers'!$A:$Q,$R$2,FALSE)),"")</f>
        <v/>
      </c>
      <c r="S251" s="106" t="str">
        <f>_xlfn.IFNA(IF($B251="","",VLOOKUP($B251,'SWC Towers'!$A:$Q,$S$2,FALSE)),"")</f>
        <v/>
      </c>
      <c r="T251" s="106">
        <f>_xlfn.IFNA(IF($B251="","",VLOOKUP($B251,'SWC Towers'!$A:$Q,$T$2,FALSE)),"")</f>
        <v>0.5</v>
      </c>
      <c r="U251" s="104" t="str">
        <f>_xlfn.IFNA(IF($B251="","",VLOOKUP($B251,'SWC Towers'!$A:$Q,$U$2,FALSE)),"")</f>
        <v/>
      </c>
      <c r="V251" s="104" t="str">
        <f>_xlfn.IFNA(IF($B251="","",VLOOKUP($B251,'SWC Towers'!$A:$Q,$V$2,FALSE)),"")</f>
        <v/>
      </c>
      <c r="W251" s="104" t="str">
        <f>_xlfn.IFNA(IF($B251="","",VLOOKUP($B251,'SWC Towers'!$A:$Q,$W$2,FALSE)),"")</f>
        <v/>
      </c>
      <c r="X251" s="104" t="str">
        <f>_xlfn.IFNA(IF($B251="","",VLOOKUP($B251,'SWC Towers'!$A:$Q,$X$2,FALSE)),"")</f>
        <v/>
      </c>
      <c r="Y251" s="104" t="str">
        <f>_xlfn.IFNA(IF($B251="","",VLOOKUP($B251,'SWC Towers'!$A:$Q,$Y$2,FALSE)),"")</f>
        <v/>
      </c>
      <c r="Z251" s="104" t="str">
        <f>_xlfn.IFNA(IF($B251="","",VLOOKUP($B251,'SWC Towers'!$A:$Q,$Z$2,FALSE)),"")</f>
        <v/>
      </c>
      <c r="AA251" s="104" t="str">
        <f>_xlfn.IFNA(IF($B251="","",VLOOKUP($B251,'SWC Towers'!$A:$Q,$AA$2,FALSE)),"")</f>
        <v/>
      </c>
      <c r="AB251" s="104" t="str">
        <f>_xlfn.IFNA(IF($B251="","",VLOOKUP($B251,'SWC Towers'!$A:$Q,$AB$2,FALSE)),"")</f>
        <v/>
      </c>
      <c r="AC251" s="20">
        <f>SUM(Table25[[#This Row],[IT Tower: Application]:[Other/Non-IT ]])</f>
        <v>1</v>
      </c>
      <c r="AD251" s="67"/>
      <c r="AE251" s="67"/>
      <c r="AF251" s="67"/>
      <c r="AG251" s="67"/>
      <c r="AH251" s="67"/>
      <c r="AI251" s="67"/>
      <c r="AJ251" s="67"/>
      <c r="AK251" s="67"/>
      <c r="AL251" s="67"/>
      <c r="AM251" s="67"/>
      <c r="AN251" s="67"/>
      <c r="AO251" s="67"/>
      <c r="AP251" s="67"/>
      <c r="AQ251" s="67"/>
      <c r="AR251" s="67"/>
      <c r="AS251" s="67"/>
      <c r="AT251" s="67">
        <v>0</v>
      </c>
      <c r="AU251" s="67">
        <v>697249</v>
      </c>
      <c r="AV251" s="67">
        <v>756364</v>
      </c>
      <c r="AW251" s="67">
        <v>799711</v>
      </c>
      <c r="AX251" s="67">
        <v>755685</v>
      </c>
      <c r="AY251" s="67">
        <v>1087445</v>
      </c>
      <c r="AZ251" s="67">
        <v>1232690</v>
      </c>
      <c r="BA251" s="67">
        <v>1571890</v>
      </c>
      <c r="BB251" s="67">
        <v>1323660</v>
      </c>
      <c r="BC251" s="67">
        <v>1326980</v>
      </c>
      <c r="BD251" s="67"/>
      <c r="BE251" s="67"/>
      <c r="BF251" s="67"/>
      <c r="BG251" s="67"/>
      <c r="BH251" s="67"/>
      <c r="BI251" s="67"/>
      <c r="BJ251" s="67"/>
      <c r="BK251" s="67"/>
      <c r="BL251" s="67"/>
      <c r="BM251" s="67"/>
      <c r="BN251" s="67"/>
      <c r="BO251" s="67"/>
      <c r="BP251" s="67"/>
      <c r="BQ251" s="67"/>
      <c r="BR251" s="67"/>
      <c r="BS251" s="67"/>
      <c r="BT251" s="67"/>
      <c r="BU251" s="67"/>
      <c r="BV251" s="67"/>
      <c r="BW251" s="67"/>
      <c r="BX251" s="67"/>
      <c r="BY251" s="67"/>
      <c r="BZ251" s="67"/>
      <c r="CA251" s="67"/>
      <c r="CB251" s="67"/>
      <c r="CC251" s="69">
        <f>SUM(Table25[[#This Row],[Contract Amount FY00]:[Contract Amount FY50]])</f>
        <v>9551674</v>
      </c>
      <c r="CD251" s="24"/>
    </row>
    <row r="252" spans="1:82" x14ac:dyDescent="0.25">
      <c r="A252" s="122" t="s">
        <v>1990</v>
      </c>
      <c r="B252" s="122" t="s">
        <v>286</v>
      </c>
      <c r="C252" s="122" t="s">
        <v>3129</v>
      </c>
      <c r="E252" s="26" t="str">
        <f>IFERROR(IF(VLOOKUP(Table25[[#This Row],[Contract No.]],Table3[#All],3,FALSE)="","No","Yes"),"")</f>
        <v>No</v>
      </c>
      <c r="F252" s="26" t="str">
        <f>IFERROR(VLOOKUP(Table25[[#This Row],[Contract No.]],Table3[#All],3,FALSE),"")</f>
        <v/>
      </c>
      <c r="G252" s="26" t="str">
        <f>IFERROR(IF(Table25[[#This Row],[Cooperative Purchase
(Yes/No)]]="Yes","Yes",IF(VLOOKUP(Table25[[#This Row],[Contract No.]],Table3[#All],1,FALSE)=Table25[[#This Row],[Contract No.]],"Yes","No")),"No")</f>
        <v>Yes</v>
      </c>
      <c r="H252" s="51">
        <f>IFERROR(VLOOKUP(Table25[[#This Row],[Contract No.]],Table3[#All],4,FALSE),"")</f>
        <v>42401</v>
      </c>
      <c r="I252" s="56">
        <f>IFERROR(IF(AND(MONTH(Table25[[#This Row],[Contract Start Date]])&gt;6,MONTH(Table25[[#This Row],[Contract Start Date]])&lt;=12),YEAR(Table25[[#This Row],[Contract Start Date]])+1,YEAR(Table25[[#This Row],[Contract Start Date]])),"")</f>
        <v>2016</v>
      </c>
      <c r="J252" s="55">
        <f>Table25[[#This Row],[FY Formula start]]</f>
        <v>2016</v>
      </c>
      <c r="K252" s="59" t="str">
        <f>"FY"&amp;" "&amp;Table25[[#This Row],[Year Start]]</f>
        <v>FY 2016</v>
      </c>
      <c r="L252" s="52">
        <f>IFERROR(VLOOKUP(Table25[[#This Row],[Contract No.]],Table3[#All],5,FALSE),"")</f>
        <v>72717</v>
      </c>
      <c r="M252" s="56">
        <f>IFERROR(IF(Table25[[#This Row],[Contract End Date]]="99/99/9999","No End",IF(AND(MONTH(Table25[[#This Row],[Contract End Date]])&gt;6,MONTH(Table25[[#This Row],[Contract End Date]])&lt;=12),YEAR(Table25[[#This Row],[Contract End Date]])+1,YEAR(Table25[[#This Row],[Contract End Date]]))),"")</f>
        <v>2099</v>
      </c>
      <c r="N252" s="55">
        <f>Table25[[#This Row],[FY Formula end]]</f>
        <v>2099</v>
      </c>
      <c r="O252" s="59" t="str">
        <f>IF(Table25[[#This Row],[Year End]]="No End","No End","FY"&amp;" "&amp;Table25[[#This Row],[Year End]])</f>
        <v>FY 2099</v>
      </c>
      <c r="P252" s="27"/>
      <c r="Q252" s="104">
        <f>_xlfn.IFNA(IF($B252="","",VLOOKUP($B252,'SWC Towers'!$A:$Q,$Q$2,FALSE)),"")</f>
        <v>0.5</v>
      </c>
      <c r="R252" s="106" t="str">
        <f>_xlfn.IFNA(IF($B252="","",VLOOKUP($B252,'SWC Towers'!$A:$Q,$R$2,FALSE)),"")</f>
        <v/>
      </c>
      <c r="S252" s="106" t="str">
        <f>_xlfn.IFNA(IF($B252="","",VLOOKUP($B252,'SWC Towers'!$A:$Q,$S$2,FALSE)),"")</f>
        <v/>
      </c>
      <c r="T252" s="106">
        <f>_xlfn.IFNA(IF($B252="","",VLOOKUP($B252,'SWC Towers'!$A:$Q,$T$2,FALSE)),"")</f>
        <v>0.5</v>
      </c>
      <c r="U252" s="104" t="str">
        <f>_xlfn.IFNA(IF($B252="","",VLOOKUP($B252,'SWC Towers'!$A:$Q,$U$2,FALSE)),"")</f>
        <v/>
      </c>
      <c r="V252" s="104" t="str">
        <f>_xlfn.IFNA(IF($B252="","",VLOOKUP($B252,'SWC Towers'!$A:$Q,$V$2,FALSE)),"")</f>
        <v/>
      </c>
      <c r="W252" s="104" t="str">
        <f>_xlfn.IFNA(IF($B252="","",VLOOKUP($B252,'SWC Towers'!$A:$Q,$W$2,FALSE)),"")</f>
        <v/>
      </c>
      <c r="X252" s="104" t="str">
        <f>_xlfn.IFNA(IF($B252="","",VLOOKUP($B252,'SWC Towers'!$A:$Q,$X$2,FALSE)),"")</f>
        <v/>
      </c>
      <c r="Y252" s="104" t="str">
        <f>_xlfn.IFNA(IF($B252="","",VLOOKUP($B252,'SWC Towers'!$A:$Q,$Y$2,FALSE)),"")</f>
        <v/>
      </c>
      <c r="Z252" s="104" t="str">
        <f>_xlfn.IFNA(IF($B252="","",VLOOKUP($B252,'SWC Towers'!$A:$Q,$Z$2,FALSE)),"")</f>
        <v/>
      </c>
      <c r="AA252" s="104" t="str">
        <f>_xlfn.IFNA(IF($B252="","",VLOOKUP($B252,'SWC Towers'!$A:$Q,$AA$2,FALSE)),"")</f>
        <v/>
      </c>
      <c r="AB252" s="104" t="str">
        <f>_xlfn.IFNA(IF($B252="","",VLOOKUP($B252,'SWC Towers'!$A:$Q,$AB$2,FALSE)),"")</f>
        <v/>
      </c>
      <c r="AC252" s="20">
        <f>SUM(Table25[[#This Row],[IT Tower: Application]:[Other/Non-IT ]])</f>
        <v>1</v>
      </c>
      <c r="AD252" s="67"/>
      <c r="AE252" s="67"/>
      <c r="AF252" s="67"/>
      <c r="AG252" s="67"/>
      <c r="AH252" s="67"/>
      <c r="AI252" s="67"/>
      <c r="AJ252" s="67"/>
      <c r="AK252" s="67"/>
      <c r="AL252" s="67"/>
      <c r="AM252" s="67"/>
      <c r="AN252" s="67"/>
      <c r="AO252" s="67"/>
      <c r="AP252" s="67"/>
      <c r="AQ252" s="67"/>
      <c r="AR252" s="67"/>
      <c r="AS252" s="67"/>
      <c r="AT252" s="67"/>
      <c r="AU252" s="67"/>
      <c r="AV252" s="67"/>
      <c r="AW252" s="67">
        <v>62200</v>
      </c>
      <c r="AX252" s="67">
        <v>266700</v>
      </c>
      <c r="AY252" s="67">
        <v>236700</v>
      </c>
      <c r="AZ252" s="67">
        <v>271060</v>
      </c>
      <c r="BA252" s="67">
        <v>269060</v>
      </c>
      <c r="BB252" s="67">
        <v>281880</v>
      </c>
      <c r="BC252" s="67">
        <v>241020</v>
      </c>
      <c r="BD252" s="67"/>
      <c r="BE252" s="67"/>
      <c r="BF252" s="67"/>
      <c r="BG252" s="67"/>
      <c r="BH252" s="67"/>
      <c r="BI252" s="67"/>
      <c r="BJ252" s="67"/>
      <c r="BK252" s="67"/>
      <c r="BL252" s="67"/>
      <c r="BM252" s="67"/>
      <c r="BN252" s="67"/>
      <c r="BO252" s="67"/>
      <c r="BP252" s="67"/>
      <c r="BQ252" s="67"/>
      <c r="BR252" s="67"/>
      <c r="BS252" s="67"/>
      <c r="BT252" s="67"/>
      <c r="BU252" s="67"/>
      <c r="BV252" s="67"/>
      <c r="BW252" s="67"/>
      <c r="BX252" s="67"/>
      <c r="BY252" s="67"/>
      <c r="BZ252" s="67"/>
      <c r="CA252" s="67"/>
      <c r="CB252" s="67"/>
      <c r="CC252" s="69">
        <f>SUM(Table25[[#This Row],[Contract Amount FY00]:[Contract Amount FY50]])</f>
        <v>1628620</v>
      </c>
      <c r="CD252" s="24"/>
    </row>
    <row r="253" spans="1:82" x14ac:dyDescent="0.25">
      <c r="A253" s="122" t="s">
        <v>1990</v>
      </c>
      <c r="B253" s="122" t="s">
        <v>286</v>
      </c>
      <c r="C253" s="122" t="s">
        <v>491</v>
      </c>
      <c r="E253" s="26" t="str">
        <f>IFERROR(IF(VLOOKUP(Table25[[#This Row],[Contract No.]],Table3[#All],3,FALSE)="","No","Yes"),"")</f>
        <v>No</v>
      </c>
      <c r="F253" s="26" t="str">
        <f>IFERROR(VLOOKUP(Table25[[#This Row],[Contract No.]],Table3[#All],3,FALSE),"")</f>
        <v/>
      </c>
      <c r="G253" s="26" t="str">
        <f>IFERROR(IF(Table25[[#This Row],[Cooperative Purchase
(Yes/No)]]="Yes","Yes",IF(VLOOKUP(Table25[[#This Row],[Contract No.]],Table3[#All],1,FALSE)=Table25[[#This Row],[Contract No.]],"Yes","No")),"No")</f>
        <v>Yes</v>
      </c>
      <c r="H253" s="51">
        <f>IFERROR(VLOOKUP(Table25[[#This Row],[Contract No.]],Table3[#All],4,FALSE),"")</f>
        <v>42401</v>
      </c>
      <c r="I253" s="56">
        <f>IFERROR(IF(AND(MONTH(Table25[[#This Row],[Contract Start Date]])&gt;6,MONTH(Table25[[#This Row],[Contract Start Date]])&lt;=12),YEAR(Table25[[#This Row],[Contract Start Date]])+1,YEAR(Table25[[#This Row],[Contract Start Date]])),"")</f>
        <v>2016</v>
      </c>
      <c r="J253" s="55">
        <f>Table25[[#This Row],[FY Formula start]]</f>
        <v>2016</v>
      </c>
      <c r="K253" s="59" t="str">
        <f>"FY"&amp;" "&amp;Table25[[#This Row],[Year Start]]</f>
        <v>FY 2016</v>
      </c>
      <c r="L253" s="52">
        <f>IFERROR(VLOOKUP(Table25[[#This Row],[Contract No.]],Table3[#All],5,FALSE),"")</f>
        <v>72717</v>
      </c>
      <c r="M253" s="56">
        <f>IFERROR(IF(Table25[[#This Row],[Contract End Date]]="99/99/9999","No End",IF(AND(MONTH(Table25[[#This Row],[Contract End Date]])&gt;6,MONTH(Table25[[#This Row],[Contract End Date]])&lt;=12),YEAR(Table25[[#This Row],[Contract End Date]])+1,YEAR(Table25[[#This Row],[Contract End Date]]))),"")</f>
        <v>2099</v>
      </c>
      <c r="N253" s="55">
        <f>Table25[[#This Row],[FY Formula end]]</f>
        <v>2099</v>
      </c>
      <c r="O253" s="59" t="str">
        <f>IF(Table25[[#This Row],[Year End]]="No End","No End","FY"&amp;" "&amp;Table25[[#This Row],[Year End]])</f>
        <v>FY 2099</v>
      </c>
      <c r="P253" s="27"/>
      <c r="Q253" s="104">
        <f>_xlfn.IFNA(IF($B253="","",VLOOKUP($B253,'SWC Towers'!$A:$Q,$Q$2,FALSE)),"")</f>
        <v>0.5</v>
      </c>
      <c r="R253" s="106" t="str">
        <f>_xlfn.IFNA(IF($B253="","",VLOOKUP($B253,'SWC Towers'!$A:$Q,$R$2,FALSE)),"")</f>
        <v/>
      </c>
      <c r="S253" s="106" t="str">
        <f>_xlfn.IFNA(IF($B253="","",VLOOKUP($B253,'SWC Towers'!$A:$Q,$S$2,FALSE)),"")</f>
        <v/>
      </c>
      <c r="T253" s="106">
        <f>_xlfn.IFNA(IF($B253="","",VLOOKUP($B253,'SWC Towers'!$A:$Q,$T$2,FALSE)),"")</f>
        <v>0.5</v>
      </c>
      <c r="U253" s="104" t="str">
        <f>_xlfn.IFNA(IF($B253="","",VLOOKUP($B253,'SWC Towers'!$A:$Q,$U$2,FALSE)),"")</f>
        <v/>
      </c>
      <c r="V253" s="104" t="str">
        <f>_xlfn.IFNA(IF($B253="","",VLOOKUP($B253,'SWC Towers'!$A:$Q,$V$2,FALSE)),"")</f>
        <v/>
      </c>
      <c r="W253" s="104" t="str">
        <f>_xlfn.IFNA(IF($B253="","",VLOOKUP($B253,'SWC Towers'!$A:$Q,$W$2,FALSE)),"")</f>
        <v/>
      </c>
      <c r="X253" s="104" t="str">
        <f>_xlfn.IFNA(IF($B253="","",VLOOKUP($B253,'SWC Towers'!$A:$Q,$X$2,FALSE)),"")</f>
        <v/>
      </c>
      <c r="Y253" s="104" t="str">
        <f>_xlfn.IFNA(IF($B253="","",VLOOKUP($B253,'SWC Towers'!$A:$Q,$Y$2,FALSE)),"")</f>
        <v/>
      </c>
      <c r="Z253" s="104" t="str">
        <f>_xlfn.IFNA(IF($B253="","",VLOOKUP($B253,'SWC Towers'!$A:$Q,$Z$2,FALSE)),"")</f>
        <v/>
      </c>
      <c r="AA253" s="104" t="str">
        <f>_xlfn.IFNA(IF($B253="","",VLOOKUP($B253,'SWC Towers'!$A:$Q,$AA$2,FALSE)),"")</f>
        <v/>
      </c>
      <c r="AB253" s="104" t="str">
        <f>_xlfn.IFNA(IF($B253="","",VLOOKUP($B253,'SWC Towers'!$A:$Q,$AB$2,FALSE)),"")</f>
        <v/>
      </c>
      <c r="AC253" s="20">
        <f>SUM(Table25[[#This Row],[IT Tower: Application]:[Other/Non-IT ]])</f>
        <v>1</v>
      </c>
      <c r="AD253" s="67"/>
      <c r="AE253" s="67"/>
      <c r="AF253" s="67"/>
      <c r="AG253" s="67"/>
      <c r="AH253" s="67"/>
      <c r="AI253" s="67"/>
      <c r="AJ253" s="67"/>
      <c r="AK253" s="67"/>
      <c r="AL253" s="67"/>
      <c r="AM253" s="67"/>
      <c r="AN253" s="67"/>
      <c r="AO253" s="67"/>
      <c r="AP253" s="67"/>
      <c r="AQ253" s="67"/>
      <c r="AR253" s="67"/>
      <c r="AS253" s="67"/>
      <c r="AT253" s="67"/>
      <c r="AU253" s="67">
        <v>0</v>
      </c>
      <c r="AV253" s="67">
        <v>752844</v>
      </c>
      <c r="AW253" s="67">
        <v>0</v>
      </c>
      <c r="AX253" s="67"/>
      <c r="AY253" s="67"/>
      <c r="AZ253" s="67"/>
      <c r="BA253" s="67"/>
      <c r="BB253" s="67"/>
      <c r="BC253" s="67"/>
      <c r="BD253" s="67"/>
      <c r="BE253" s="67"/>
      <c r="BF253" s="67"/>
      <c r="BG253" s="67"/>
      <c r="BH253" s="67"/>
      <c r="BI253" s="67"/>
      <c r="BJ253" s="67"/>
      <c r="BK253" s="67"/>
      <c r="BL253" s="67"/>
      <c r="BM253" s="67"/>
      <c r="BN253" s="67"/>
      <c r="BO253" s="67"/>
      <c r="BP253" s="67"/>
      <c r="BQ253" s="67"/>
      <c r="BR253" s="67"/>
      <c r="BS253" s="67"/>
      <c r="BT253" s="67"/>
      <c r="BU253" s="67"/>
      <c r="BV253" s="67"/>
      <c r="BW253" s="67"/>
      <c r="BX253" s="67"/>
      <c r="BY253" s="67"/>
      <c r="BZ253" s="67"/>
      <c r="CA253" s="67"/>
      <c r="CB253" s="67"/>
      <c r="CC253" s="69">
        <f>SUM(Table25[[#This Row],[Contract Amount FY00]:[Contract Amount FY50]])</f>
        <v>752844</v>
      </c>
      <c r="CD253" s="24"/>
    </row>
    <row r="254" spans="1:82" x14ac:dyDescent="0.25">
      <c r="A254" s="122" t="s">
        <v>1990</v>
      </c>
      <c r="B254" s="122" t="s">
        <v>286</v>
      </c>
      <c r="C254" s="122" t="s">
        <v>492</v>
      </c>
      <c r="E254" s="26" t="str">
        <f>IFERROR(IF(VLOOKUP(Table25[[#This Row],[Contract No.]],Table3[#All],3,FALSE)="","No","Yes"),"")</f>
        <v>No</v>
      </c>
      <c r="F254" s="26" t="str">
        <f>IFERROR(VLOOKUP(Table25[[#This Row],[Contract No.]],Table3[#All],3,FALSE),"")</f>
        <v/>
      </c>
      <c r="G254" s="26" t="str">
        <f>IFERROR(IF(Table25[[#This Row],[Cooperative Purchase
(Yes/No)]]="Yes","Yes",IF(VLOOKUP(Table25[[#This Row],[Contract No.]],Table3[#All],1,FALSE)=Table25[[#This Row],[Contract No.]],"Yes","No")),"No")</f>
        <v>Yes</v>
      </c>
      <c r="H254" s="51">
        <f>IFERROR(VLOOKUP(Table25[[#This Row],[Contract No.]],Table3[#All],4,FALSE),"")</f>
        <v>42401</v>
      </c>
      <c r="I254" s="56">
        <f>IFERROR(IF(AND(MONTH(Table25[[#This Row],[Contract Start Date]])&gt;6,MONTH(Table25[[#This Row],[Contract Start Date]])&lt;=12),YEAR(Table25[[#This Row],[Contract Start Date]])+1,YEAR(Table25[[#This Row],[Contract Start Date]])),"")</f>
        <v>2016</v>
      </c>
      <c r="J254" s="55">
        <f>Table25[[#This Row],[FY Formula start]]</f>
        <v>2016</v>
      </c>
      <c r="K254" s="59" t="str">
        <f>"FY"&amp;" "&amp;Table25[[#This Row],[Year Start]]</f>
        <v>FY 2016</v>
      </c>
      <c r="L254" s="52">
        <f>IFERROR(VLOOKUP(Table25[[#This Row],[Contract No.]],Table3[#All],5,FALSE),"")</f>
        <v>72717</v>
      </c>
      <c r="M254" s="56">
        <f>IFERROR(IF(Table25[[#This Row],[Contract End Date]]="99/99/9999","No End",IF(AND(MONTH(Table25[[#This Row],[Contract End Date]])&gt;6,MONTH(Table25[[#This Row],[Contract End Date]])&lt;=12),YEAR(Table25[[#This Row],[Contract End Date]])+1,YEAR(Table25[[#This Row],[Contract End Date]]))),"")</f>
        <v>2099</v>
      </c>
      <c r="N254" s="55">
        <f>Table25[[#This Row],[FY Formula end]]</f>
        <v>2099</v>
      </c>
      <c r="O254" s="59" t="str">
        <f>IF(Table25[[#This Row],[Year End]]="No End","No End","FY"&amp;" "&amp;Table25[[#This Row],[Year End]])</f>
        <v>FY 2099</v>
      </c>
      <c r="P254" s="27"/>
      <c r="Q254" s="104">
        <f>_xlfn.IFNA(IF($B254="","",VLOOKUP($B254,'SWC Towers'!$A:$Q,$Q$2,FALSE)),"")</f>
        <v>0.5</v>
      </c>
      <c r="R254" s="106" t="str">
        <f>_xlfn.IFNA(IF($B254="","",VLOOKUP($B254,'SWC Towers'!$A:$Q,$R$2,FALSE)),"")</f>
        <v/>
      </c>
      <c r="S254" s="106" t="str">
        <f>_xlfn.IFNA(IF($B254="","",VLOOKUP($B254,'SWC Towers'!$A:$Q,$S$2,FALSE)),"")</f>
        <v/>
      </c>
      <c r="T254" s="106">
        <f>_xlfn.IFNA(IF($B254="","",VLOOKUP($B254,'SWC Towers'!$A:$Q,$T$2,FALSE)),"")</f>
        <v>0.5</v>
      </c>
      <c r="U254" s="104" t="str">
        <f>_xlfn.IFNA(IF($B254="","",VLOOKUP($B254,'SWC Towers'!$A:$Q,$U$2,FALSE)),"")</f>
        <v/>
      </c>
      <c r="V254" s="104" t="str">
        <f>_xlfn.IFNA(IF($B254="","",VLOOKUP($B254,'SWC Towers'!$A:$Q,$V$2,FALSE)),"")</f>
        <v/>
      </c>
      <c r="W254" s="104" t="str">
        <f>_xlfn.IFNA(IF($B254="","",VLOOKUP($B254,'SWC Towers'!$A:$Q,$W$2,FALSE)),"")</f>
        <v/>
      </c>
      <c r="X254" s="104" t="str">
        <f>_xlfn.IFNA(IF($B254="","",VLOOKUP($B254,'SWC Towers'!$A:$Q,$X$2,FALSE)),"")</f>
        <v/>
      </c>
      <c r="Y254" s="104" t="str">
        <f>_xlfn.IFNA(IF($B254="","",VLOOKUP($B254,'SWC Towers'!$A:$Q,$Y$2,FALSE)),"")</f>
        <v/>
      </c>
      <c r="Z254" s="104" t="str">
        <f>_xlfn.IFNA(IF($B254="","",VLOOKUP($B254,'SWC Towers'!$A:$Q,$Z$2,FALSE)),"")</f>
        <v/>
      </c>
      <c r="AA254" s="104" t="str">
        <f>_xlfn.IFNA(IF($B254="","",VLOOKUP($B254,'SWC Towers'!$A:$Q,$AA$2,FALSE)),"")</f>
        <v/>
      </c>
      <c r="AB254" s="104" t="str">
        <f>_xlfn.IFNA(IF($B254="","",VLOOKUP($B254,'SWC Towers'!$A:$Q,$AB$2,FALSE)),"")</f>
        <v/>
      </c>
      <c r="AC254" s="20">
        <f>SUM(Table25[[#This Row],[IT Tower: Application]:[Other/Non-IT ]])</f>
        <v>1</v>
      </c>
      <c r="AD254" s="67"/>
      <c r="AE254" s="67"/>
      <c r="AF254" s="67"/>
      <c r="AG254" s="67"/>
      <c r="AH254" s="67"/>
      <c r="AI254" s="67"/>
      <c r="AJ254" s="67"/>
      <c r="AK254" s="67"/>
      <c r="AL254" s="67"/>
      <c r="AM254" s="67"/>
      <c r="AN254" s="67"/>
      <c r="AO254" s="67"/>
      <c r="AP254" s="67"/>
      <c r="AQ254" s="67"/>
      <c r="AR254" s="67"/>
      <c r="AS254" s="67"/>
      <c r="AT254" s="67"/>
      <c r="AU254" s="67"/>
      <c r="AV254" s="67">
        <v>0</v>
      </c>
      <c r="AW254" s="67">
        <v>97565</v>
      </c>
      <c r="AX254" s="67">
        <v>0</v>
      </c>
      <c r="AY254" s="67"/>
      <c r="AZ254" s="67"/>
      <c r="BA254" s="67"/>
      <c r="BB254" s="67"/>
      <c r="BC254" s="67"/>
      <c r="BD254" s="67"/>
      <c r="BE254" s="67"/>
      <c r="BF254" s="67"/>
      <c r="BG254" s="67"/>
      <c r="BH254" s="67"/>
      <c r="BI254" s="67"/>
      <c r="BJ254" s="67"/>
      <c r="BK254" s="67"/>
      <c r="BL254" s="67"/>
      <c r="BM254" s="67"/>
      <c r="BN254" s="67"/>
      <c r="BO254" s="67"/>
      <c r="BP254" s="67"/>
      <c r="BQ254" s="67"/>
      <c r="BR254" s="67"/>
      <c r="BS254" s="67"/>
      <c r="BT254" s="67"/>
      <c r="BU254" s="67"/>
      <c r="BV254" s="67"/>
      <c r="BW254" s="67"/>
      <c r="BX254" s="67"/>
      <c r="BY254" s="67"/>
      <c r="BZ254" s="67"/>
      <c r="CA254" s="67"/>
      <c r="CB254" s="67"/>
      <c r="CC254" s="69">
        <f>SUM(Table25[[#This Row],[Contract Amount FY00]:[Contract Amount FY50]])</f>
        <v>97565</v>
      </c>
      <c r="CD254" s="24"/>
    </row>
    <row r="255" spans="1:82" x14ac:dyDescent="0.25">
      <c r="A255" s="122" t="s">
        <v>1990</v>
      </c>
      <c r="B255" s="122" t="s">
        <v>286</v>
      </c>
      <c r="C255" s="122" t="s">
        <v>494</v>
      </c>
      <c r="E255" s="26" t="str">
        <f>IFERROR(IF(VLOOKUP(Table25[[#This Row],[Contract No.]],Table3[#All],3,FALSE)="","No","Yes"),"")</f>
        <v>No</v>
      </c>
      <c r="F255" s="26" t="str">
        <f>IFERROR(VLOOKUP(Table25[[#This Row],[Contract No.]],Table3[#All],3,FALSE),"")</f>
        <v/>
      </c>
      <c r="G255" s="26" t="str">
        <f>IFERROR(IF(Table25[[#This Row],[Cooperative Purchase
(Yes/No)]]="Yes","Yes",IF(VLOOKUP(Table25[[#This Row],[Contract No.]],Table3[#All],1,FALSE)=Table25[[#This Row],[Contract No.]],"Yes","No")),"No")</f>
        <v>Yes</v>
      </c>
      <c r="H255" s="51">
        <f>IFERROR(VLOOKUP(Table25[[#This Row],[Contract No.]],Table3[#All],4,FALSE),"")</f>
        <v>42401</v>
      </c>
      <c r="I255" s="56">
        <f>IFERROR(IF(AND(MONTH(Table25[[#This Row],[Contract Start Date]])&gt;6,MONTH(Table25[[#This Row],[Contract Start Date]])&lt;=12),YEAR(Table25[[#This Row],[Contract Start Date]])+1,YEAR(Table25[[#This Row],[Contract Start Date]])),"")</f>
        <v>2016</v>
      </c>
      <c r="J255" s="55">
        <f>Table25[[#This Row],[FY Formula start]]</f>
        <v>2016</v>
      </c>
      <c r="K255" s="59" t="str">
        <f>"FY"&amp;" "&amp;Table25[[#This Row],[Year Start]]</f>
        <v>FY 2016</v>
      </c>
      <c r="L255" s="52">
        <f>IFERROR(VLOOKUP(Table25[[#This Row],[Contract No.]],Table3[#All],5,FALSE),"")</f>
        <v>72717</v>
      </c>
      <c r="M255" s="56">
        <f>IFERROR(IF(Table25[[#This Row],[Contract End Date]]="99/99/9999","No End",IF(AND(MONTH(Table25[[#This Row],[Contract End Date]])&gt;6,MONTH(Table25[[#This Row],[Contract End Date]])&lt;=12),YEAR(Table25[[#This Row],[Contract End Date]])+1,YEAR(Table25[[#This Row],[Contract End Date]]))),"")</f>
        <v>2099</v>
      </c>
      <c r="N255" s="55">
        <f>Table25[[#This Row],[FY Formula end]]</f>
        <v>2099</v>
      </c>
      <c r="O255" s="59" t="str">
        <f>IF(Table25[[#This Row],[Year End]]="No End","No End","FY"&amp;" "&amp;Table25[[#This Row],[Year End]])</f>
        <v>FY 2099</v>
      </c>
      <c r="P255" s="27"/>
      <c r="Q255" s="104">
        <f>_xlfn.IFNA(IF($B255="","",VLOOKUP($B255,'SWC Towers'!$A:$Q,$Q$2,FALSE)),"")</f>
        <v>0.5</v>
      </c>
      <c r="R255" s="106" t="str">
        <f>_xlfn.IFNA(IF($B255="","",VLOOKUP($B255,'SWC Towers'!$A:$Q,$R$2,FALSE)),"")</f>
        <v/>
      </c>
      <c r="S255" s="106" t="str">
        <f>_xlfn.IFNA(IF($B255="","",VLOOKUP($B255,'SWC Towers'!$A:$Q,$S$2,FALSE)),"")</f>
        <v/>
      </c>
      <c r="T255" s="106">
        <f>_xlfn.IFNA(IF($B255="","",VLOOKUP($B255,'SWC Towers'!$A:$Q,$T$2,FALSE)),"")</f>
        <v>0.5</v>
      </c>
      <c r="U255" s="104" t="str">
        <f>_xlfn.IFNA(IF($B255="","",VLOOKUP($B255,'SWC Towers'!$A:$Q,$U$2,FALSE)),"")</f>
        <v/>
      </c>
      <c r="V255" s="104" t="str">
        <f>_xlfn.IFNA(IF($B255="","",VLOOKUP($B255,'SWC Towers'!$A:$Q,$V$2,FALSE)),"")</f>
        <v/>
      </c>
      <c r="W255" s="104" t="str">
        <f>_xlfn.IFNA(IF($B255="","",VLOOKUP($B255,'SWC Towers'!$A:$Q,$W$2,FALSE)),"")</f>
        <v/>
      </c>
      <c r="X255" s="104" t="str">
        <f>_xlfn.IFNA(IF($B255="","",VLOOKUP($B255,'SWC Towers'!$A:$Q,$X$2,FALSE)),"")</f>
        <v/>
      </c>
      <c r="Y255" s="104" t="str">
        <f>_xlfn.IFNA(IF($B255="","",VLOOKUP($B255,'SWC Towers'!$A:$Q,$Y$2,FALSE)),"")</f>
        <v/>
      </c>
      <c r="Z255" s="104" t="str">
        <f>_xlfn.IFNA(IF($B255="","",VLOOKUP($B255,'SWC Towers'!$A:$Q,$Z$2,FALSE)),"")</f>
        <v/>
      </c>
      <c r="AA255" s="104" t="str">
        <f>_xlfn.IFNA(IF($B255="","",VLOOKUP($B255,'SWC Towers'!$A:$Q,$AA$2,FALSE)),"")</f>
        <v/>
      </c>
      <c r="AB255" s="104" t="str">
        <f>_xlfn.IFNA(IF($B255="","",VLOOKUP($B255,'SWC Towers'!$A:$Q,$AB$2,FALSE)),"")</f>
        <v/>
      </c>
      <c r="AC255" s="20">
        <f>SUM(Table25[[#This Row],[IT Tower: Application]:[Other/Non-IT ]])</f>
        <v>1</v>
      </c>
      <c r="AD255" s="67"/>
      <c r="AE255" s="67"/>
      <c r="AF255" s="67"/>
      <c r="AG255" s="67"/>
      <c r="AH255" s="67"/>
      <c r="AI255" s="67"/>
      <c r="AJ255" s="67"/>
      <c r="AK255" s="67"/>
      <c r="AL255" s="67"/>
      <c r="AM255" s="67"/>
      <c r="AN255" s="67"/>
      <c r="AO255" s="67"/>
      <c r="AP255" s="67"/>
      <c r="AQ255" s="67"/>
      <c r="AR255" s="67"/>
      <c r="AS255" s="67"/>
      <c r="AT255" s="67"/>
      <c r="AU255" s="67"/>
      <c r="AV255" s="67">
        <v>0</v>
      </c>
      <c r="AW255" s="67">
        <v>145365</v>
      </c>
      <c r="AX255" s="67">
        <v>0</v>
      </c>
      <c r="AY255" s="67"/>
      <c r="AZ255" s="67"/>
      <c r="BA255" s="67"/>
      <c r="BB255" s="67"/>
      <c r="BC255" s="67"/>
      <c r="BD255" s="67"/>
      <c r="BE255" s="67"/>
      <c r="BF255" s="67"/>
      <c r="BG255" s="67"/>
      <c r="BH255" s="67"/>
      <c r="BI255" s="67"/>
      <c r="BJ255" s="67"/>
      <c r="BK255" s="67"/>
      <c r="BL255" s="67"/>
      <c r="BM255" s="67"/>
      <c r="BN255" s="67"/>
      <c r="BO255" s="67"/>
      <c r="BP255" s="67"/>
      <c r="BQ255" s="67"/>
      <c r="BR255" s="67"/>
      <c r="BS255" s="67"/>
      <c r="BT255" s="67"/>
      <c r="BU255" s="67"/>
      <c r="BV255" s="67"/>
      <c r="BW255" s="67"/>
      <c r="BX255" s="67"/>
      <c r="BY255" s="67"/>
      <c r="BZ255" s="67"/>
      <c r="CA255" s="67"/>
      <c r="CB255" s="67"/>
      <c r="CC255" s="69">
        <f>SUM(Table25[[#This Row],[Contract Amount FY00]:[Contract Amount FY50]])</f>
        <v>145365</v>
      </c>
      <c r="CD255" s="24"/>
    </row>
    <row r="256" spans="1:82" x14ac:dyDescent="0.25">
      <c r="A256" s="122" t="s">
        <v>1990</v>
      </c>
      <c r="B256" s="122" t="s">
        <v>286</v>
      </c>
      <c r="C256" s="122" t="s">
        <v>1755</v>
      </c>
      <c r="E256" s="26" t="str">
        <f>IFERROR(IF(VLOOKUP(Table25[[#This Row],[Contract No.]],Table3[#All],3,FALSE)="","No","Yes"),"")</f>
        <v>No</v>
      </c>
      <c r="F256" s="26" t="str">
        <f>IFERROR(VLOOKUP(Table25[[#This Row],[Contract No.]],Table3[#All],3,FALSE),"")</f>
        <v/>
      </c>
      <c r="G256" s="26" t="str">
        <f>IFERROR(IF(Table25[[#This Row],[Cooperative Purchase
(Yes/No)]]="Yes","Yes",IF(VLOOKUP(Table25[[#This Row],[Contract No.]],Table3[#All],1,FALSE)=Table25[[#This Row],[Contract No.]],"Yes","No")),"No")</f>
        <v>Yes</v>
      </c>
      <c r="H256" s="51">
        <f>IFERROR(VLOOKUP(Table25[[#This Row],[Contract No.]],Table3[#All],4,FALSE),"")</f>
        <v>42401</v>
      </c>
      <c r="I256" s="56">
        <f>IFERROR(IF(AND(MONTH(Table25[[#This Row],[Contract Start Date]])&gt;6,MONTH(Table25[[#This Row],[Contract Start Date]])&lt;=12),YEAR(Table25[[#This Row],[Contract Start Date]])+1,YEAR(Table25[[#This Row],[Contract Start Date]])),"")</f>
        <v>2016</v>
      </c>
      <c r="J256" s="55">
        <f>Table25[[#This Row],[FY Formula start]]</f>
        <v>2016</v>
      </c>
      <c r="K256" s="59" t="str">
        <f>"FY"&amp;" "&amp;Table25[[#This Row],[Year Start]]</f>
        <v>FY 2016</v>
      </c>
      <c r="L256" s="52">
        <f>IFERROR(VLOOKUP(Table25[[#This Row],[Contract No.]],Table3[#All],5,FALSE),"")</f>
        <v>72717</v>
      </c>
      <c r="M256" s="56">
        <f>IFERROR(IF(Table25[[#This Row],[Contract End Date]]="99/99/9999","No End",IF(AND(MONTH(Table25[[#This Row],[Contract End Date]])&gt;6,MONTH(Table25[[#This Row],[Contract End Date]])&lt;=12),YEAR(Table25[[#This Row],[Contract End Date]])+1,YEAR(Table25[[#This Row],[Contract End Date]]))),"")</f>
        <v>2099</v>
      </c>
      <c r="N256" s="55">
        <f>Table25[[#This Row],[FY Formula end]]</f>
        <v>2099</v>
      </c>
      <c r="O256" s="59" t="str">
        <f>IF(Table25[[#This Row],[Year End]]="No End","No End","FY"&amp;" "&amp;Table25[[#This Row],[Year End]])</f>
        <v>FY 2099</v>
      </c>
      <c r="P256" s="27"/>
      <c r="Q256" s="104">
        <f>_xlfn.IFNA(IF($B256="","",VLOOKUP($B256,'SWC Towers'!$A:$Q,$Q$2,FALSE)),"")</f>
        <v>0.5</v>
      </c>
      <c r="R256" s="106" t="str">
        <f>_xlfn.IFNA(IF($B256="","",VLOOKUP($B256,'SWC Towers'!$A:$Q,$R$2,FALSE)),"")</f>
        <v/>
      </c>
      <c r="S256" s="106" t="str">
        <f>_xlfn.IFNA(IF($B256="","",VLOOKUP($B256,'SWC Towers'!$A:$Q,$S$2,FALSE)),"")</f>
        <v/>
      </c>
      <c r="T256" s="106">
        <f>_xlfn.IFNA(IF($B256="","",VLOOKUP($B256,'SWC Towers'!$A:$Q,$T$2,FALSE)),"")</f>
        <v>0.5</v>
      </c>
      <c r="U256" s="104" t="str">
        <f>_xlfn.IFNA(IF($B256="","",VLOOKUP($B256,'SWC Towers'!$A:$Q,$U$2,FALSE)),"")</f>
        <v/>
      </c>
      <c r="V256" s="104" t="str">
        <f>_xlfn.IFNA(IF($B256="","",VLOOKUP($B256,'SWC Towers'!$A:$Q,$V$2,FALSE)),"")</f>
        <v/>
      </c>
      <c r="W256" s="104" t="str">
        <f>_xlfn.IFNA(IF($B256="","",VLOOKUP($B256,'SWC Towers'!$A:$Q,$W$2,FALSE)),"")</f>
        <v/>
      </c>
      <c r="X256" s="104" t="str">
        <f>_xlfn.IFNA(IF($B256="","",VLOOKUP($B256,'SWC Towers'!$A:$Q,$X$2,FALSE)),"")</f>
        <v/>
      </c>
      <c r="Y256" s="104" t="str">
        <f>_xlfn.IFNA(IF($B256="","",VLOOKUP($B256,'SWC Towers'!$A:$Q,$Y$2,FALSE)),"")</f>
        <v/>
      </c>
      <c r="Z256" s="104" t="str">
        <f>_xlfn.IFNA(IF($B256="","",VLOOKUP($B256,'SWC Towers'!$A:$Q,$Z$2,FALSE)),"")</f>
        <v/>
      </c>
      <c r="AA256" s="104" t="str">
        <f>_xlfn.IFNA(IF($B256="","",VLOOKUP($B256,'SWC Towers'!$A:$Q,$AA$2,FALSE)),"")</f>
        <v/>
      </c>
      <c r="AB256" s="104" t="str">
        <f>_xlfn.IFNA(IF($B256="","",VLOOKUP($B256,'SWC Towers'!$A:$Q,$AB$2,FALSE)),"")</f>
        <v/>
      </c>
      <c r="AC256" s="20">
        <f>SUM(Table25[[#This Row],[IT Tower: Application]:[Other/Non-IT ]])</f>
        <v>1</v>
      </c>
      <c r="AD256" s="67"/>
      <c r="AE256" s="67"/>
      <c r="AF256" s="67"/>
      <c r="AG256" s="67"/>
      <c r="AH256" s="67"/>
      <c r="AI256" s="67"/>
      <c r="AJ256" s="67"/>
      <c r="AK256" s="67"/>
      <c r="AL256" s="67"/>
      <c r="AM256" s="67"/>
      <c r="AN256" s="67"/>
      <c r="AO256" s="67"/>
      <c r="AP256" s="67"/>
      <c r="AQ256" s="67"/>
      <c r="AR256" s="67"/>
      <c r="AS256" s="67"/>
      <c r="AT256" s="67"/>
      <c r="AU256" s="67"/>
      <c r="AV256" s="67"/>
      <c r="AW256" s="67">
        <v>12570</v>
      </c>
      <c r="AX256" s="67">
        <v>0</v>
      </c>
      <c r="AY256" s="67"/>
      <c r="AZ256" s="67"/>
      <c r="BA256" s="67"/>
      <c r="BB256" s="67"/>
      <c r="BC256" s="67"/>
      <c r="BD256" s="67"/>
      <c r="BE256" s="67"/>
      <c r="BF256" s="67"/>
      <c r="BG256" s="67"/>
      <c r="BH256" s="67"/>
      <c r="BI256" s="67"/>
      <c r="BJ256" s="67"/>
      <c r="BK256" s="67"/>
      <c r="BL256" s="67"/>
      <c r="BM256" s="67"/>
      <c r="BN256" s="67"/>
      <c r="BO256" s="67"/>
      <c r="BP256" s="67"/>
      <c r="BQ256" s="67"/>
      <c r="BR256" s="67"/>
      <c r="BS256" s="67"/>
      <c r="BT256" s="67"/>
      <c r="BU256" s="67"/>
      <c r="BV256" s="67"/>
      <c r="BW256" s="67"/>
      <c r="BX256" s="67"/>
      <c r="BY256" s="67"/>
      <c r="BZ256" s="67"/>
      <c r="CA256" s="67"/>
      <c r="CB256" s="67"/>
      <c r="CC256" s="69">
        <f>SUM(Table25[[#This Row],[Contract Amount FY00]:[Contract Amount FY50]])</f>
        <v>12570</v>
      </c>
      <c r="CD256" s="24"/>
    </row>
    <row r="257" spans="1:82" x14ac:dyDescent="0.25">
      <c r="A257" s="122" t="s">
        <v>1990</v>
      </c>
      <c r="B257" s="122" t="s">
        <v>286</v>
      </c>
      <c r="C257" s="122" t="s">
        <v>3205</v>
      </c>
      <c r="E257" s="26" t="str">
        <f>IFERROR(IF(VLOOKUP(Table25[[#This Row],[Contract No.]],Table3[#All],3,FALSE)="","No","Yes"),"")</f>
        <v>No</v>
      </c>
      <c r="F257" s="26" t="str">
        <f>IFERROR(VLOOKUP(Table25[[#This Row],[Contract No.]],Table3[#All],3,FALSE),"")</f>
        <v/>
      </c>
      <c r="G257" s="26" t="str">
        <f>IFERROR(IF(Table25[[#This Row],[Cooperative Purchase
(Yes/No)]]="Yes","Yes",IF(VLOOKUP(Table25[[#This Row],[Contract No.]],Table3[#All],1,FALSE)=Table25[[#This Row],[Contract No.]],"Yes","No")),"No")</f>
        <v>Yes</v>
      </c>
      <c r="H257" s="51">
        <f>IFERROR(VLOOKUP(Table25[[#This Row],[Contract No.]],Table3[#All],4,FALSE),"")</f>
        <v>42401</v>
      </c>
      <c r="I257" s="56">
        <f>IFERROR(IF(AND(MONTH(Table25[[#This Row],[Contract Start Date]])&gt;6,MONTH(Table25[[#This Row],[Contract Start Date]])&lt;=12),YEAR(Table25[[#This Row],[Contract Start Date]])+1,YEAR(Table25[[#This Row],[Contract Start Date]])),"")</f>
        <v>2016</v>
      </c>
      <c r="J257" s="55">
        <f>Table25[[#This Row],[FY Formula start]]</f>
        <v>2016</v>
      </c>
      <c r="K257" s="59" t="str">
        <f>"FY"&amp;" "&amp;Table25[[#This Row],[Year Start]]</f>
        <v>FY 2016</v>
      </c>
      <c r="L257" s="52">
        <f>IFERROR(VLOOKUP(Table25[[#This Row],[Contract No.]],Table3[#All],5,FALSE),"")</f>
        <v>72717</v>
      </c>
      <c r="M257" s="56">
        <f>IFERROR(IF(Table25[[#This Row],[Contract End Date]]="99/99/9999","No End",IF(AND(MONTH(Table25[[#This Row],[Contract End Date]])&gt;6,MONTH(Table25[[#This Row],[Contract End Date]])&lt;=12),YEAR(Table25[[#This Row],[Contract End Date]])+1,YEAR(Table25[[#This Row],[Contract End Date]]))),"")</f>
        <v>2099</v>
      </c>
      <c r="N257" s="55">
        <f>Table25[[#This Row],[FY Formula end]]</f>
        <v>2099</v>
      </c>
      <c r="O257" s="59" t="str">
        <f>IF(Table25[[#This Row],[Year End]]="No End","No End","FY"&amp;" "&amp;Table25[[#This Row],[Year End]])</f>
        <v>FY 2099</v>
      </c>
      <c r="P257" s="27"/>
      <c r="Q257" s="104">
        <f>_xlfn.IFNA(IF($B257="","",VLOOKUP($B257,'SWC Towers'!$A:$Q,$Q$2,FALSE)),"")</f>
        <v>0.5</v>
      </c>
      <c r="R257" s="106" t="str">
        <f>_xlfn.IFNA(IF($B257="","",VLOOKUP($B257,'SWC Towers'!$A:$Q,$R$2,FALSE)),"")</f>
        <v/>
      </c>
      <c r="S257" s="106" t="str">
        <f>_xlfn.IFNA(IF($B257="","",VLOOKUP($B257,'SWC Towers'!$A:$Q,$S$2,FALSE)),"")</f>
        <v/>
      </c>
      <c r="T257" s="106">
        <f>_xlfn.IFNA(IF($B257="","",VLOOKUP($B257,'SWC Towers'!$A:$Q,$T$2,FALSE)),"")</f>
        <v>0.5</v>
      </c>
      <c r="U257" s="104" t="str">
        <f>_xlfn.IFNA(IF($B257="","",VLOOKUP($B257,'SWC Towers'!$A:$Q,$U$2,FALSE)),"")</f>
        <v/>
      </c>
      <c r="V257" s="104" t="str">
        <f>_xlfn.IFNA(IF($B257="","",VLOOKUP($B257,'SWC Towers'!$A:$Q,$V$2,FALSE)),"")</f>
        <v/>
      </c>
      <c r="W257" s="104" t="str">
        <f>_xlfn.IFNA(IF($B257="","",VLOOKUP($B257,'SWC Towers'!$A:$Q,$W$2,FALSE)),"")</f>
        <v/>
      </c>
      <c r="X257" s="104" t="str">
        <f>_xlfn.IFNA(IF($B257="","",VLOOKUP($B257,'SWC Towers'!$A:$Q,$X$2,FALSE)),"")</f>
        <v/>
      </c>
      <c r="Y257" s="104" t="str">
        <f>_xlfn.IFNA(IF($B257="","",VLOOKUP($B257,'SWC Towers'!$A:$Q,$Y$2,FALSE)),"")</f>
        <v/>
      </c>
      <c r="Z257" s="104" t="str">
        <f>_xlfn.IFNA(IF($B257="","",VLOOKUP($B257,'SWC Towers'!$A:$Q,$Z$2,FALSE)),"")</f>
        <v/>
      </c>
      <c r="AA257" s="104" t="str">
        <f>_xlfn.IFNA(IF($B257="","",VLOOKUP($B257,'SWC Towers'!$A:$Q,$AA$2,FALSE)),"")</f>
        <v/>
      </c>
      <c r="AB257" s="104" t="str">
        <f>_xlfn.IFNA(IF($B257="","",VLOOKUP($B257,'SWC Towers'!$A:$Q,$AB$2,FALSE)),"")</f>
        <v/>
      </c>
      <c r="AC257" s="20">
        <f>SUM(Table25[[#This Row],[IT Tower: Application]:[Other/Non-IT ]])</f>
        <v>1</v>
      </c>
      <c r="AD257" s="67"/>
      <c r="AE257" s="67"/>
      <c r="AF257" s="67"/>
      <c r="AG257" s="67"/>
      <c r="AH257" s="67"/>
      <c r="AI257" s="67"/>
      <c r="AJ257" s="67"/>
      <c r="AK257" s="67"/>
      <c r="AL257" s="67"/>
      <c r="AM257" s="67"/>
      <c r="AN257" s="67"/>
      <c r="AO257" s="67"/>
      <c r="AP257" s="67"/>
      <c r="AQ257" s="67"/>
      <c r="AR257" s="67"/>
      <c r="AS257" s="67"/>
      <c r="AT257" s="67"/>
      <c r="AU257" s="67"/>
      <c r="AV257" s="67">
        <v>0</v>
      </c>
      <c r="AW257" s="67">
        <v>163599</v>
      </c>
      <c r="AX257" s="67">
        <v>370913</v>
      </c>
      <c r="AY257" s="67">
        <v>406845</v>
      </c>
      <c r="AZ257" s="67">
        <v>294930</v>
      </c>
      <c r="BA257" s="67">
        <v>421151</v>
      </c>
      <c r="BB257" s="67">
        <v>403672</v>
      </c>
      <c r="BC257" s="67">
        <v>0</v>
      </c>
      <c r="BD257" s="67"/>
      <c r="BE257" s="67"/>
      <c r="BF257" s="67"/>
      <c r="BG257" s="67"/>
      <c r="BH257" s="67"/>
      <c r="BI257" s="67"/>
      <c r="BJ257" s="67"/>
      <c r="BK257" s="67"/>
      <c r="BL257" s="67"/>
      <c r="BM257" s="67"/>
      <c r="BN257" s="67"/>
      <c r="BO257" s="67"/>
      <c r="BP257" s="67"/>
      <c r="BQ257" s="67"/>
      <c r="BR257" s="67"/>
      <c r="BS257" s="67"/>
      <c r="BT257" s="67"/>
      <c r="BU257" s="67"/>
      <c r="BV257" s="67"/>
      <c r="BW257" s="67"/>
      <c r="BX257" s="67"/>
      <c r="BY257" s="67"/>
      <c r="BZ257" s="67"/>
      <c r="CA257" s="67"/>
      <c r="CB257" s="67"/>
      <c r="CC257" s="69">
        <f>SUM(Table25[[#This Row],[Contract Amount FY00]:[Contract Amount FY50]])</f>
        <v>2061110</v>
      </c>
      <c r="CD257" s="24"/>
    </row>
    <row r="258" spans="1:82" x14ac:dyDescent="0.25">
      <c r="A258" s="122" t="s">
        <v>1990</v>
      </c>
      <c r="B258" s="122" t="s">
        <v>286</v>
      </c>
      <c r="C258" s="122" t="s">
        <v>511</v>
      </c>
      <c r="E258" s="26" t="str">
        <f>IFERROR(IF(VLOOKUP(Table25[[#This Row],[Contract No.]],Table3[#All],3,FALSE)="","No","Yes"),"")</f>
        <v>No</v>
      </c>
      <c r="F258" s="26" t="str">
        <f>IFERROR(VLOOKUP(Table25[[#This Row],[Contract No.]],Table3[#All],3,FALSE),"")</f>
        <v/>
      </c>
      <c r="G258" s="26" t="str">
        <f>IFERROR(IF(Table25[[#This Row],[Cooperative Purchase
(Yes/No)]]="Yes","Yes",IF(VLOOKUP(Table25[[#This Row],[Contract No.]],Table3[#All],1,FALSE)=Table25[[#This Row],[Contract No.]],"Yes","No")),"No")</f>
        <v>Yes</v>
      </c>
      <c r="H258" s="51">
        <f>IFERROR(VLOOKUP(Table25[[#This Row],[Contract No.]],Table3[#All],4,FALSE),"")</f>
        <v>42401</v>
      </c>
      <c r="I258" s="56">
        <f>IFERROR(IF(AND(MONTH(Table25[[#This Row],[Contract Start Date]])&gt;6,MONTH(Table25[[#This Row],[Contract Start Date]])&lt;=12),YEAR(Table25[[#This Row],[Contract Start Date]])+1,YEAR(Table25[[#This Row],[Contract Start Date]])),"")</f>
        <v>2016</v>
      </c>
      <c r="J258" s="55">
        <f>Table25[[#This Row],[FY Formula start]]</f>
        <v>2016</v>
      </c>
      <c r="K258" s="59" t="str">
        <f>"FY"&amp;" "&amp;Table25[[#This Row],[Year Start]]</f>
        <v>FY 2016</v>
      </c>
      <c r="L258" s="52">
        <f>IFERROR(VLOOKUP(Table25[[#This Row],[Contract No.]],Table3[#All],5,FALSE),"")</f>
        <v>72717</v>
      </c>
      <c r="M258" s="56">
        <f>IFERROR(IF(Table25[[#This Row],[Contract End Date]]="99/99/9999","No End",IF(AND(MONTH(Table25[[#This Row],[Contract End Date]])&gt;6,MONTH(Table25[[#This Row],[Contract End Date]])&lt;=12),YEAR(Table25[[#This Row],[Contract End Date]])+1,YEAR(Table25[[#This Row],[Contract End Date]]))),"")</f>
        <v>2099</v>
      </c>
      <c r="N258" s="55">
        <f>Table25[[#This Row],[FY Formula end]]</f>
        <v>2099</v>
      </c>
      <c r="O258" s="59" t="str">
        <f>IF(Table25[[#This Row],[Year End]]="No End","No End","FY"&amp;" "&amp;Table25[[#This Row],[Year End]])</f>
        <v>FY 2099</v>
      </c>
      <c r="P258" s="27"/>
      <c r="Q258" s="104">
        <f>_xlfn.IFNA(IF($B258="","",VLOOKUP($B258,'SWC Towers'!$A:$Q,$Q$2,FALSE)),"")</f>
        <v>0.5</v>
      </c>
      <c r="R258" s="106" t="str">
        <f>_xlfn.IFNA(IF($B258="","",VLOOKUP($B258,'SWC Towers'!$A:$Q,$R$2,FALSE)),"")</f>
        <v/>
      </c>
      <c r="S258" s="106" t="str">
        <f>_xlfn.IFNA(IF($B258="","",VLOOKUP($B258,'SWC Towers'!$A:$Q,$S$2,FALSE)),"")</f>
        <v/>
      </c>
      <c r="T258" s="106">
        <f>_xlfn.IFNA(IF($B258="","",VLOOKUP($B258,'SWC Towers'!$A:$Q,$T$2,FALSE)),"")</f>
        <v>0.5</v>
      </c>
      <c r="U258" s="104" t="str">
        <f>_xlfn.IFNA(IF($B258="","",VLOOKUP($B258,'SWC Towers'!$A:$Q,$U$2,FALSE)),"")</f>
        <v/>
      </c>
      <c r="V258" s="104" t="str">
        <f>_xlfn.IFNA(IF($B258="","",VLOOKUP($B258,'SWC Towers'!$A:$Q,$V$2,FALSE)),"")</f>
        <v/>
      </c>
      <c r="W258" s="104" t="str">
        <f>_xlfn.IFNA(IF($B258="","",VLOOKUP($B258,'SWC Towers'!$A:$Q,$W$2,FALSE)),"")</f>
        <v/>
      </c>
      <c r="X258" s="104" t="str">
        <f>_xlfn.IFNA(IF($B258="","",VLOOKUP($B258,'SWC Towers'!$A:$Q,$X$2,FALSE)),"")</f>
        <v/>
      </c>
      <c r="Y258" s="104" t="str">
        <f>_xlfn.IFNA(IF($B258="","",VLOOKUP($B258,'SWC Towers'!$A:$Q,$Y$2,FALSE)),"")</f>
        <v/>
      </c>
      <c r="Z258" s="104" t="str">
        <f>_xlfn.IFNA(IF($B258="","",VLOOKUP($B258,'SWC Towers'!$A:$Q,$Z$2,FALSE)),"")</f>
        <v/>
      </c>
      <c r="AA258" s="104" t="str">
        <f>_xlfn.IFNA(IF($B258="","",VLOOKUP($B258,'SWC Towers'!$A:$Q,$AA$2,FALSE)),"")</f>
        <v/>
      </c>
      <c r="AB258" s="104" t="str">
        <f>_xlfn.IFNA(IF($B258="","",VLOOKUP($B258,'SWC Towers'!$A:$Q,$AB$2,FALSE)),"")</f>
        <v/>
      </c>
      <c r="AC258" s="20">
        <f>SUM(Table25[[#This Row],[IT Tower: Application]:[Other/Non-IT ]])</f>
        <v>1</v>
      </c>
      <c r="AD258" s="67"/>
      <c r="AE258" s="67"/>
      <c r="AF258" s="67"/>
      <c r="AG258" s="67"/>
      <c r="AH258" s="67"/>
      <c r="AI258" s="67"/>
      <c r="AJ258" s="67"/>
      <c r="AK258" s="67"/>
      <c r="AL258" s="67"/>
      <c r="AM258" s="67"/>
      <c r="AN258" s="67"/>
      <c r="AO258" s="67"/>
      <c r="AP258" s="67"/>
      <c r="AQ258" s="67"/>
      <c r="AR258" s="67"/>
      <c r="AS258" s="67"/>
      <c r="AT258" s="67"/>
      <c r="AU258" s="67"/>
      <c r="AV258" s="67">
        <v>0</v>
      </c>
      <c r="AW258" s="67">
        <v>150450</v>
      </c>
      <c r="AX258" s="67">
        <v>172100</v>
      </c>
      <c r="AY258" s="67">
        <v>0</v>
      </c>
      <c r="AZ258" s="67"/>
      <c r="BA258" s="67"/>
      <c r="BB258" s="67"/>
      <c r="BC258" s="67"/>
      <c r="BD258" s="67"/>
      <c r="BE258" s="67"/>
      <c r="BF258" s="67"/>
      <c r="BG258" s="67"/>
      <c r="BH258" s="67"/>
      <c r="BI258" s="67"/>
      <c r="BJ258" s="67"/>
      <c r="BK258" s="67"/>
      <c r="BL258" s="67"/>
      <c r="BM258" s="67"/>
      <c r="BN258" s="67"/>
      <c r="BO258" s="67"/>
      <c r="BP258" s="67"/>
      <c r="BQ258" s="67"/>
      <c r="BR258" s="67"/>
      <c r="BS258" s="67"/>
      <c r="BT258" s="67"/>
      <c r="BU258" s="67"/>
      <c r="BV258" s="67"/>
      <c r="BW258" s="67"/>
      <c r="BX258" s="67"/>
      <c r="BY258" s="67"/>
      <c r="BZ258" s="67"/>
      <c r="CA258" s="67"/>
      <c r="CB258" s="67"/>
      <c r="CC258" s="69">
        <f>SUM(Table25[[#This Row],[Contract Amount FY00]:[Contract Amount FY50]])</f>
        <v>322550</v>
      </c>
      <c r="CD258" s="24"/>
    </row>
    <row r="259" spans="1:82" x14ac:dyDescent="0.25">
      <c r="A259" s="122" t="s">
        <v>1990</v>
      </c>
      <c r="B259" s="122" t="s">
        <v>286</v>
      </c>
      <c r="C259" s="122" t="s">
        <v>388</v>
      </c>
      <c r="E259" s="26" t="str">
        <f>IFERROR(IF(VLOOKUP(Table25[[#This Row],[Contract No.]],Table3[#All],3,FALSE)="","No","Yes"),"")</f>
        <v>No</v>
      </c>
      <c r="F259" s="26" t="str">
        <f>IFERROR(VLOOKUP(Table25[[#This Row],[Contract No.]],Table3[#All],3,FALSE),"")</f>
        <v/>
      </c>
      <c r="G259" s="26" t="str">
        <f>IFERROR(IF(Table25[[#This Row],[Cooperative Purchase
(Yes/No)]]="Yes","Yes",IF(VLOOKUP(Table25[[#This Row],[Contract No.]],Table3[#All],1,FALSE)=Table25[[#This Row],[Contract No.]],"Yes","No")),"No")</f>
        <v>Yes</v>
      </c>
      <c r="H259" s="51">
        <f>IFERROR(VLOOKUP(Table25[[#This Row],[Contract No.]],Table3[#All],4,FALSE),"")</f>
        <v>42401</v>
      </c>
      <c r="I259" s="56">
        <f>IFERROR(IF(AND(MONTH(Table25[[#This Row],[Contract Start Date]])&gt;6,MONTH(Table25[[#This Row],[Contract Start Date]])&lt;=12),YEAR(Table25[[#This Row],[Contract Start Date]])+1,YEAR(Table25[[#This Row],[Contract Start Date]])),"")</f>
        <v>2016</v>
      </c>
      <c r="J259" s="55">
        <f>Table25[[#This Row],[FY Formula start]]</f>
        <v>2016</v>
      </c>
      <c r="K259" s="59" t="str">
        <f>"FY"&amp;" "&amp;Table25[[#This Row],[Year Start]]</f>
        <v>FY 2016</v>
      </c>
      <c r="L259" s="52">
        <f>IFERROR(VLOOKUP(Table25[[#This Row],[Contract No.]],Table3[#All],5,FALSE),"")</f>
        <v>72717</v>
      </c>
      <c r="M259" s="56">
        <f>IFERROR(IF(Table25[[#This Row],[Contract End Date]]="99/99/9999","No End",IF(AND(MONTH(Table25[[#This Row],[Contract End Date]])&gt;6,MONTH(Table25[[#This Row],[Contract End Date]])&lt;=12),YEAR(Table25[[#This Row],[Contract End Date]])+1,YEAR(Table25[[#This Row],[Contract End Date]]))),"")</f>
        <v>2099</v>
      </c>
      <c r="N259" s="55">
        <f>Table25[[#This Row],[FY Formula end]]</f>
        <v>2099</v>
      </c>
      <c r="O259" s="59" t="str">
        <f>IF(Table25[[#This Row],[Year End]]="No End","No End","FY"&amp;" "&amp;Table25[[#This Row],[Year End]])</f>
        <v>FY 2099</v>
      </c>
      <c r="P259" s="27"/>
      <c r="Q259" s="104">
        <f>_xlfn.IFNA(IF($B259="","",VLOOKUP($B259,'SWC Towers'!$A:$Q,$Q$2,FALSE)),"")</f>
        <v>0.5</v>
      </c>
      <c r="R259" s="106" t="str">
        <f>_xlfn.IFNA(IF($B259="","",VLOOKUP($B259,'SWC Towers'!$A:$Q,$R$2,FALSE)),"")</f>
        <v/>
      </c>
      <c r="S259" s="106" t="str">
        <f>_xlfn.IFNA(IF($B259="","",VLOOKUP($B259,'SWC Towers'!$A:$Q,$S$2,FALSE)),"")</f>
        <v/>
      </c>
      <c r="T259" s="106">
        <f>_xlfn.IFNA(IF($B259="","",VLOOKUP($B259,'SWC Towers'!$A:$Q,$T$2,FALSE)),"")</f>
        <v>0.5</v>
      </c>
      <c r="U259" s="104" t="str">
        <f>_xlfn.IFNA(IF($B259="","",VLOOKUP($B259,'SWC Towers'!$A:$Q,$U$2,FALSE)),"")</f>
        <v/>
      </c>
      <c r="V259" s="104" t="str">
        <f>_xlfn.IFNA(IF($B259="","",VLOOKUP($B259,'SWC Towers'!$A:$Q,$V$2,FALSE)),"")</f>
        <v/>
      </c>
      <c r="W259" s="104" t="str">
        <f>_xlfn.IFNA(IF($B259="","",VLOOKUP($B259,'SWC Towers'!$A:$Q,$W$2,FALSE)),"")</f>
        <v/>
      </c>
      <c r="X259" s="104" t="str">
        <f>_xlfn.IFNA(IF($B259="","",VLOOKUP($B259,'SWC Towers'!$A:$Q,$X$2,FALSE)),"")</f>
        <v/>
      </c>
      <c r="Y259" s="104" t="str">
        <f>_xlfn.IFNA(IF($B259="","",VLOOKUP($B259,'SWC Towers'!$A:$Q,$Y$2,FALSE)),"")</f>
        <v/>
      </c>
      <c r="Z259" s="104" t="str">
        <f>_xlfn.IFNA(IF($B259="","",VLOOKUP($B259,'SWC Towers'!$A:$Q,$Z$2,FALSE)),"")</f>
        <v/>
      </c>
      <c r="AA259" s="104" t="str">
        <f>_xlfn.IFNA(IF($B259="","",VLOOKUP($B259,'SWC Towers'!$A:$Q,$AA$2,FALSE)),"")</f>
        <v/>
      </c>
      <c r="AB259" s="104" t="str">
        <f>_xlfn.IFNA(IF($B259="","",VLOOKUP($B259,'SWC Towers'!$A:$Q,$AB$2,FALSE)),"")</f>
        <v/>
      </c>
      <c r="AC259" s="20">
        <f>SUM(Table25[[#This Row],[IT Tower: Application]:[Other/Non-IT ]])</f>
        <v>1</v>
      </c>
      <c r="AD259" s="67"/>
      <c r="AE259" s="67"/>
      <c r="AF259" s="67"/>
      <c r="AG259" s="67"/>
      <c r="AH259" s="67"/>
      <c r="AI259" s="67"/>
      <c r="AJ259" s="67"/>
      <c r="AK259" s="67"/>
      <c r="AL259" s="67"/>
      <c r="AM259" s="67"/>
      <c r="AN259" s="67"/>
      <c r="AO259" s="67"/>
      <c r="AP259" s="67"/>
      <c r="AQ259" s="67"/>
      <c r="AR259" s="67"/>
      <c r="AS259" s="67"/>
      <c r="AT259" s="67">
        <v>0</v>
      </c>
      <c r="AU259" s="67">
        <v>11970</v>
      </c>
      <c r="AV259" s="67">
        <v>0</v>
      </c>
      <c r="AW259" s="67">
        <v>33174</v>
      </c>
      <c r="AX259" s="67">
        <v>348</v>
      </c>
      <c r="AY259" s="67"/>
      <c r="AZ259" s="67"/>
      <c r="BA259" s="67"/>
      <c r="BB259" s="67"/>
      <c r="BC259" s="67"/>
      <c r="BD259" s="67"/>
      <c r="BE259" s="67"/>
      <c r="BF259" s="67"/>
      <c r="BG259" s="67"/>
      <c r="BH259" s="67"/>
      <c r="BI259" s="67"/>
      <c r="BJ259" s="67"/>
      <c r="BK259" s="67"/>
      <c r="BL259" s="67"/>
      <c r="BM259" s="67"/>
      <c r="BN259" s="67"/>
      <c r="BO259" s="67"/>
      <c r="BP259" s="67"/>
      <c r="BQ259" s="67"/>
      <c r="BR259" s="67"/>
      <c r="BS259" s="67"/>
      <c r="BT259" s="67"/>
      <c r="BU259" s="67"/>
      <c r="BV259" s="67"/>
      <c r="BW259" s="67"/>
      <c r="BX259" s="67"/>
      <c r="BY259" s="67"/>
      <c r="BZ259" s="67"/>
      <c r="CA259" s="67"/>
      <c r="CB259" s="67"/>
      <c r="CC259" s="69">
        <f>SUM(Table25[[#This Row],[Contract Amount FY00]:[Contract Amount FY50]])</f>
        <v>45492</v>
      </c>
      <c r="CD259" s="24"/>
    </row>
    <row r="260" spans="1:82" x14ac:dyDescent="0.25">
      <c r="A260" s="122" t="s">
        <v>1990</v>
      </c>
      <c r="B260" s="122" t="s">
        <v>286</v>
      </c>
      <c r="C260" s="122" t="s">
        <v>718</v>
      </c>
      <c r="E260" s="26" t="str">
        <f>IFERROR(IF(VLOOKUP(Table25[[#This Row],[Contract No.]],Table3[#All],3,FALSE)="","No","Yes"),"")</f>
        <v>No</v>
      </c>
      <c r="F260" s="26" t="str">
        <f>IFERROR(VLOOKUP(Table25[[#This Row],[Contract No.]],Table3[#All],3,FALSE),"")</f>
        <v/>
      </c>
      <c r="G260" s="26" t="str">
        <f>IFERROR(IF(Table25[[#This Row],[Cooperative Purchase
(Yes/No)]]="Yes","Yes",IF(VLOOKUP(Table25[[#This Row],[Contract No.]],Table3[#All],1,FALSE)=Table25[[#This Row],[Contract No.]],"Yes","No")),"No")</f>
        <v>Yes</v>
      </c>
      <c r="H260" s="51">
        <f>IFERROR(VLOOKUP(Table25[[#This Row],[Contract No.]],Table3[#All],4,FALSE),"")</f>
        <v>42401</v>
      </c>
      <c r="I260" s="56">
        <f>IFERROR(IF(AND(MONTH(Table25[[#This Row],[Contract Start Date]])&gt;6,MONTH(Table25[[#This Row],[Contract Start Date]])&lt;=12),YEAR(Table25[[#This Row],[Contract Start Date]])+1,YEAR(Table25[[#This Row],[Contract Start Date]])),"")</f>
        <v>2016</v>
      </c>
      <c r="J260" s="55">
        <f>Table25[[#This Row],[FY Formula start]]</f>
        <v>2016</v>
      </c>
      <c r="K260" s="59" t="str">
        <f>"FY"&amp;" "&amp;Table25[[#This Row],[Year Start]]</f>
        <v>FY 2016</v>
      </c>
      <c r="L260" s="52">
        <f>IFERROR(VLOOKUP(Table25[[#This Row],[Contract No.]],Table3[#All],5,FALSE),"")</f>
        <v>72717</v>
      </c>
      <c r="M260" s="56">
        <f>IFERROR(IF(Table25[[#This Row],[Contract End Date]]="99/99/9999","No End",IF(AND(MONTH(Table25[[#This Row],[Contract End Date]])&gt;6,MONTH(Table25[[#This Row],[Contract End Date]])&lt;=12),YEAR(Table25[[#This Row],[Contract End Date]])+1,YEAR(Table25[[#This Row],[Contract End Date]]))),"")</f>
        <v>2099</v>
      </c>
      <c r="N260" s="55">
        <f>Table25[[#This Row],[FY Formula end]]</f>
        <v>2099</v>
      </c>
      <c r="O260" s="59" t="str">
        <f>IF(Table25[[#This Row],[Year End]]="No End","No End","FY"&amp;" "&amp;Table25[[#This Row],[Year End]])</f>
        <v>FY 2099</v>
      </c>
      <c r="P260" s="27"/>
      <c r="Q260" s="104">
        <f>_xlfn.IFNA(IF($B260="","",VLOOKUP($B260,'SWC Towers'!$A:$Q,$Q$2,FALSE)),"")</f>
        <v>0.5</v>
      </c>
      <c r="R260" s="106" t="str">
        <f>_xlfn.IFNA(IF($B260="","",VLOOKUP($B260,'SWC Towers'!$A:$Q,$R$2,FALSE)),"")</f>
        <v/>
      </c>
      <c r="S260" s="106" t="str">
        <f>_xlfn.IFNA(IF($B260="","",VLOOKUP($B260,'SWC Towers'!$A:$Q,$S$2,FALSE)),"")</f>
        <v/>
      </c>
      <c r="T260" s="106">
        <f>_xlfn.IFNA(IF($B260="","",VLOOKUP($B260,'SWC Towers'!$A:$Q,$T$2,FALSE)),"")</f>
        <v>0.5</v>
      </c>
      <c r="U260" s="104" t="str">
        <f>_xlfn.IFNA(IF($B260="","",VLOOKUP($B260,'SWC Towers'!$A:$Q,$U$2,FALSE)),"")</f>
        <v/>
      </c>
      <c r="V260" s="104" t="str">
        <f>_xlfn.IFNA(IF($B260="","",VLOOKUP($B260,'SWC Towers'!$A:$Q,$V$2,FALSE)),"")</f>
        <v/>
      </c>
      <c r="W260" s="104" t="str">
        <f>_xlfn.IFNA(IF($B260="","",VLOOKUP($B260,'SWC Towers'!$A:$Q,$W$2,FALSE)),"")</f>
        <v/>
      </c>
      <c r="X260" s="104" t="str">
        <f>_xlfn.IFNA(IF($B260="","",VLOOKUP($B260,'SWC Towers'!$A:$Q,$X$2,FALSE)),"")</f>
        <v/>
      </c>
      <c r="Y260" s="104" t="str">
        <f>_xlfn.IFNA(IF($B260="","",VLOOKUP($B260,'SWC Towers'!$A:$Q,$Y$2,FALSE)),"")</f>
        <v/>
      </c>
      <c r="Z260" s="104" t="str">
        <f>_xlfn.IFNA(IF($B260="","",VLOOKUP($B260,'SWC Towers'!$A:$Q,$Z$2,FALSE)),"")</f>
        <v/>
      </c>
      <c r="AA260" s="104" t="str">
        <f>_xlfn.IFNA(IF($B260="","",VLOOKUP($B260,'SWC Towers'!$A:$Q,$AA$2,FALSE)),"")</f>
        <v/>
      </c>
      <c r="AB260" s="104" t="str">
        <f>_xlfn.IFNA(IF($B260="","",VLOOKUP($B260,'SWC Towers'!$A:$Q,$AB$2,FALSE)),"")</f>
        <v/>
      </c>
      <c r="AC260" s="20">
        <f>SUM(Table25[[#This Row],[IT Tower: Application]:[Other/Non-IT ]])</f>
        <v>1</v>
      </c>
      <c r="AD260" s="67"/>
      <c r="AE260" s="67"/>
      <c r="AF260" s="67"/>
      <c r="AG260" s="67"/>
      <c r="AH260" s="67"/>
      <c r="AI260" s="67"/>
      <c r="AJ260" s="67"/>
      <c r="AK260" s="67"/>
      <c r="AL260" s="67"/>
      <c r="AM260" s="67"/>
      <c r="AN260" s="67"/>
      <c r="AO260" s="67"/>
      <c r="AP260" s="67"/>
      <c r="AQ260" s="67"/>
      <c r="AR260" s="67"/>
      <c r="AS260" s="67"/>
      <c r="AT260" s="67"/>
      <c r="AU260" s="67"/>
      <c r="AV260" s="67"/>
      <c r="AW260" s="67">
        <v>114293</v>
      </c>
      <c r="AX260" s="67">
        <v>3140</v>
      </c>
      <c r="AY260" s="67"/>
      <c r="AZ260" s="67"/>
      <c r="BA260" s="67"/>
      <c r="BB260" s="67"/>
      <c r="BC260" s="67"/>
      <c r="BD260" s="67"/>
      <c r="BE260" s="67"/>
      <c r="BF260" s="67"/>
      <c r="BG260" s="67"/>
      <c r="BH260" s="67"/>
      <c r="BI260" s="67"/>
      <c r="BJ260" s="67"/>
      <c r="BK260" s="67"/>
      <c r="BL260" s="67"/>
      <c r="BM260" s="67"/>
      <c r="BN260" s="67"/>
      <c r="BO260" s="67"/>
      <c r="BP260" s="67"/>
      <c r="BQ260" s="67"/>
      <c r="BR260" s="67"/>
      <c r="BS260" s="67"/>
      <c r="BT260" s="67"/>
      <c r="BU260" s="67"/>
      <c r="BV260" s="67"/>
      <c r="BW260" s="67"/>
      <c r="BX260" s="67"/>
      <c r="BY260" s="67"/>
      <c r="BZ260" s="67"/>
      <c r="CA260" s="67"/>
      <c r="CB260" s="67"/>
      <c r="CC260" s="69">
        <f>SUM(Table25[[#This Row],[Contract Amount FY00]:[Contract Amount FY50]])</f>
        <v>117433</v>
      </c>
      <c r="CD260" s="24"/>
    </row>
    <row r="261" spans="1:82" x14ac:dyDescent="0.25">
      <c r="A261" s="122" t="s">
        <v>1990</v>
      </c>
      <c r="B261" s="122" t="s">
        <v>377</v>
      </c>
      <c r="C261" s="122" t="s">
        <v>378</v>
      </c>
      <c r="E261" s="26" t="str">
        <f>IFERROR(IF(VLOOKUP(Table25[[#This Row],[Contract No.]],Table3[#All],3,FALSE)="","No","Yes"),"")</f>
        <v>No</v>
      </c>
      <c r="F261" s="26" t="str">
        <f>IFERROR(VLOOKUP(Table25[[#This Row],[Contract No.]],Table3[#All],3,FALSE),"")</f>
        <v/>
      </c>
      <c r="G261" s="26" t="str">
        <f>IFERROR(IF(Table25[[#This Row],[Cooperative Purchase
(Yes/No)]]="Yes","Yes",IF(VLOOKUP(Table25[[#This Row],[Contract No.]],Table3[#All],1,FALSE)=Table25[[#This Row],[Contract No.]],"Yes","No")),"No")</f>
        <v>Yes</v>
      </c>
      <c r="H261" s="51">
        <f>IFERROR(VLOOKUP(Table25[[#This Row],[Contract No.]],Table3[#All],4,FALSE),"")</f>
        <v>37081</v>
      </c>
      <c r="I261" s="56">
        <f>IFERROR(IF(AND(MONTH(Table25[[#This Row],[Contract Start Date]])&gt;6,MONTH(Table25[[#This Row],[Contract Start Date]])&lt;=12),YEAR(Table25[[#This Row],[Contract Start Date]])+1,YEAR(Table25[[#This Row],[Contract Start Date]])),"")</f>
        <v>2002</v>
      </c>
      <c r="J261" s="55">
        <f>Table25[[#This Row],[FY Formula start]]</f>
        <v>2002</v>
      </c>
      <c r="K261" s="59" t="str">
        <f>"FY"&amp;" "&amp;Table25[[#This Row],[Year Start]]</f>
        <v>FY 2002</v>
      </c>
      <c r="L261" s="52">
        <f>IFERROR(VLOOKUP(Table25[[#This Row],[Contract No.]],Table3[#All],5,FALSE),"")</f>
        <v>47906</v>
      </c>
      <c r="M261" s="56">
        <f>IFERROR(IF(Table25[[#This Row],[Contract End Date]]="99/99/9999","No End",IF(AND(MONTH(Table25[[#This Row],[Contract End Date]])&gt;6,MONTH(Table25[[#This Row],[Contract End Date]])&lt;=12),YEAR(Table25[[#This Row],[Contract End Date]])+1,YEAR(Table25[[#This Row],[Contract End Date]]))),"")</f>
        <v>2031</v>
      </c>
      <c r="N261" s="55">
        <f>Table25[[#This Row],[FY Formula end]]</f>
        <v>2031</v>
      </c>
      <c r="O261" s="59" t="str">
        <f>IF(Table25[[#This Row],[Year End]]="No End","No End","FY"&amp;" "&amp;Table25[[#This Row],[Year End]])</f>
        <v>FY 2031</v>
      </c>
      <c r="P261" s="27"/>
      <c r="Q261" s="104" t="str">
        <f>_xlfn.IFNA(IF($B261="","",VLOOKUP($B261,'SWC Towers'!$A:$Q,$Q$2,FALSE)),"")</f>
        <v/>
      </c>
      <c r="R261" s="106" t="str">
        <f>_xlfn.IFNA(IF($B261="","",VLOOKUP($B261,'SWC Towers'!$A:$Q,$R$2,FALSE)),"")</f>
        <v/>
      </c>
      <c r="S261" s="106" t="str">
        <f>_xlfn.IFNA(IF($B261="","",VLOOKUP($B261,'SWC Towers'!$A:$Q,$S$2,FALSE)),"")</f>
        <v/>
      </c>
      <c r="T261" s="106" t="str">
        <f>_xlfn.IFNA(IF($B261="","",VLOOKUP($B261,'SWC Towers'!$A:$Q,$T$2,FALSE)),"")</f>
        <v/>
      </c>
      <c r="U261" s="104">
        <f>_xlfn.IFNA(IF($B261="","",VLOOKUP($B261,'SWC Towers'!$A:$Q,$U$2,FALSE)),"")</f>
        <v>1</v>
      </c>
      <c r="V261" s="104" t="str">
        <f>_xlfn.IFNA(IF($B261="","",VLOOKUP($B261,'SWC Towers'!$A:$Q,$V$2,FALSE)),"")</f>
        <v/>
      </c>
      <c r="W261" s="104" t="str">
        <f>_xlfn.IFNA(IF($B261="","",VLOOKUP($B261,'SWC Towers'!$A:$Q,$W$2,FALSE)),"")</f>
        <v/>
      </c>
      <c r="X261" s="104" t="str">
        <f>_xlfn.IFNA(IF($B261="","",VLOOKUP($B261,'SWC Towers'!$A:$Q,$X$2,FALSE)),"")</f>
        <v/>
      </c>
      <c r="Y261" s="104" t="str">
        <f>_xlfn.IFNA(IF($B261="","",VLOOKUP($B261,'SWC Towers'!$A:$Q,$Y$2,FALSE)),"")</f>
        <v/>
      </c>
      <c r="Z261" s="104" t="str">
        <f>_xlfn.IFNA(IF($B261="","",VLOOKUP($B261,'SWC Towers'!$A:$Q,$Z$2,FALSE)),"")</f>
        <v/>
      </c>
      <c r="AA261" s="104" t="str">
        <f>_xlfn.IFNA(IF($B261="","",VLOOKUP($B261,'SWC Towers'!$A:$Q,$AA$2,FALSE)),"")</f>
        <v/>
      </c>
      <c r="AB261" s="104" t="str">
        <f>_xlfn.IFNA(IF($B261="","",VLOOKUP($B261,'SWC Towers'!$A:$Q,$AB$2,FALSE)),"")</f>
        <v/>
      </c>
      <c r="AC261" s="20">
        <f>SUM(Table25[[#This Row],[IT Tower: Application]:[Other/Non-IT ]])</f>
        <v>1</v>
      </c>
      <c r="AD261" s="67"/>
      <c r="AE261" s="67"/>
      <c r="AF261" s="67"/>
      <c r="AG261" s="67"/>
      <c r="AH261" s="67"/>
      <c r="AI261" s="67"/>
      <c r="AJ261" s="67"/>
      <c r="AK261" s="67"/>
      <c r="AL261" s="67"/>
      <c r="AM261" s="67"/>
      <c r="AN261" s="67"/>
      <c r="AO261" s="67"/>
      <c r="AP261" s="67"/>
      <c r="AQ261" s="67"/>
      <c r="AR261" s="67"/>
      <c r="AS261" s="67">
        <v>0</v>
      </c>
      <c r="AT261" s="67">
        <v>3939</v>
      </c>
      <c r="AU261" s="67"/>
      <c r="AV261" s="67"/>
      <c r="AW261" s="67"/>
      <c r="AX261" s="67"/>
      <c r="AY261" s="67"/>
      <c r="AZ261" s="67"/>
      <c r="BA261" s="67"/>
      <c r="BB261" s="67">
        <v>6018</v>
      </c>
      <c r="BC261" s="67">
        <v>0</v>
      </c>
      <c r="BD261" s="67"/>
      <c r="BE261" s="67"/>
      <c r="BF261" s="67"/>
      <c r="BG261" s="67"/>
      <c r="BH261" s="67"/>
      <c r="BI261" s="67"/>
      <c r="BJ261" s="67"/>
      <c r="BK261" s="67"/>
      <c r="BL261" s="67"/>
      <c r="BM261" s="67"/>
      <c r="BN261" s="67"/>
      <c r="BO261" s="67"/>
      <c r="BP261" s="67"/>
      <c r="BQ261" s="67"/>
      <c r="BR261" s="67"/>
      <c r="BS261" s="67"/>
      <c r="BT261" s="67"/>
      <c r="BU261" s="67"/>
      <c r="BV261" s="67"/>
      <c r="BW261" s="67"/>
      <c r="BX261" s="67"/>
      <c r="BY261" s="67"/>
      <c r="BZ261" s="67"/>
      <c r="CA261" s="67"/>
      <c r="CB261" s="67"/>
      <c r="CC261" s="69">
        <f>SUM(Table25[[#This Row],[Contract Amount FY00]:[Contract Amount FY50]])</f>
        <v>9957</v>
      </c>
      <c r="CD261" s="24"/>
    </row>
    <row r="262" spans="1:82" x14ac:dyDescent="0.25">
      <c r="A262" s="122" t="s">
        <v>1990</v>
      </c>
      <c r="B262" s="122" t="s">
        <v>2246</v>
      </c>
      <c r="C262" s="122" t="s">
        <v>379</v>
      </c>
      <c r="E262" s="26" t="str">
        <f>IFERROR(IF(VLOOKUP(Table25[[#This Row],[Contract No.]],Table3[#All],3,FALSE)="","No","Yes"),"")</f>
        <v>No</v>
      </c>
      <c r="F262" s="26" t="str">
        <f>IFERROR(VLOOKUP(Table25[[#This Row],[Contract No.]],Table3[#All],3,FALSE),"")</f>
        <v/>
      </c>
      <c r="G262" s="26" t="str">
        <f>IFERROR(IF(Table25[[#This Row],[Cooperative Purchase
(Yes/No)]]="Yes","Yes",IF(VLOOKUP(Table25[[#This Row],[Contract No.]],Table3[#All],1,FALSE)=Table25[[#This Row],[Contract No.]],"Yes","No")),"No")</f>
        <v>Yes</v>
      </c>
      <c r="H262" s="51">
        <f>IFERROR(VLOOKUP(Table25[[#This Row],[Contract No.]],Table3[#All],4,FALSE),"")</f>
        <v>44470</v>
      </c>
      <c r="I262" s="56">
        <f>IFERROR(IF(AND(MONTH(Table25[[#This Row],[Contract Start Date]])&gt;6,MONTH(Table25[[#This Row],[Contract Start Date]])&lt;=12),YEAR(Table25[[#This Row],[Contract Start Date]])+1,YEAR(Table25[[#This Row],[Contract Start Date]])),"")</f>
        <v>2022</v>
      </c>
      <c r="J262" s="55">
        <f>Table25[[#This Row],[FY Formula start]]</f>
        <v>2022</v>
      </c>
      <c r="K262" s="59" t="str">
        <f>"FY"&amp;" "&amp;Table25[[#This Row],[Year Start]]</f>
        <v>FY 2022</v>
      </c>
      <c r="L262" s="52">
        <f>IFERROR(VLOOKUP(Table25[[#This Row],[Contract No.]],Table3[#All],5,FALSE),"")</f>
        <v>46295</v>
      </c>
      <c r="M262" s="56">
        <f>IFERROR(IF(Table25[[#This Row],[Contract End Date]]="99/99/9999","No End",IF(AND(MONTH(Table25[[#This Row],[Contract End Date]])&gt;6,MONTH(Table25[[#This Row],[Contract End Date]])&lt;=12),YEAR(Table25[[#This Row],[Contract End Date]])+1,YEAR(Table25[[#This Row],[Contract End Date]]))),"")</f>
        <v>2027</v>
      </c>
      <c r="N262" s="55">
        <f>Table25[[#This Row],[FY Formula end]]</f>
        <v>2027</v>
      </c>
      <c r="O262" s="59" t="str">
        <f>IF(Table25[[#This Row],[Year End]]="No End","No End","FY"&amp;" "&amp;Table25[[#This Row],[Year End]])</f>
        <v>FY 2027</v>
      </c>
      <c r="P262" s="27"/>
      <c r="Q262" s="104">
        <f>_xlfn.IFNA(IF($B262="","",VLOOKUP($B262,'SWC Towers'!$A:$Q,$Q$2,FALSE)),"")</f>
        <v>0.8</v>
      </c>
      <c r="R262" s="106" t="str">
        <f>_xlfn.IFNA(IF($B262="","",VLOOKUP($B262,'SWC Towers'!$A:$Q,$R$2,FALSE)),"")</f>
        <v/>
      </c>
      <c r="S262" s="106" t="str">
        <f>_xlfn.IFNA(IF($B262="","",VLOOKUP($B262,'SWC Towers'!$A:$Q,$S$2,FALSE)),"")</f>
        <v/>
      </c>
      <c r="T262" s="106">
        <f>_xlfn.IFNA(IF($B262="","",VLOOKUP($B262,'SWC Towers'!$A:$Q,$T$2,FALSE)),"")</f>
        <v>0.1</v>
      </c>
      <c r="U262" s="104" t="str">
        <f>_xlfn.IFNA(IF($B262="","",VLOOKUP($B262,'SWC Towers'!$A:$Q,$U$2,FALSE)),"")</f>
        <v/>
      </c>
      <c r="V262" s="104" t="str">
        <f>_xlfn.IFNA(IF($B262="","",VLOOKUP($B262,'SWC Towers'!$A:$Q,$V$2,FALSE)),"")</f>
        <v/>
      </c>
      <c r="W262" s="104" t="str">
        <f>_xlfn.IFNA(IF($B262="","",VLOOKUP($B262,'SWC Towers'!$A:$Q,$W$2,FALSE)),"")</f>
        <v/>
      </c>
      <c r="X262" s="104" t="str">
        <f>_xlfn.IFNA(IF($B262="","",VLOOKUP($B262,'SWC Towers'!$A:$Q,$X$2,FALSE)),"")</f>
        <v/>
      </c>
      <c r="Y262" s="104">
        <f>_xlfn.IFNA(IF($B262="","",VLOOKUP($B262,'SWC Towers'!$A:$Q,$Y$2,FALSE)),"")</f>
        <v>0.1</v>
      </c>
      <c r="Z262" s="104" t="str">
        <f>_xlfn.IFNA(IF($B262="","",VLOOKUP($B262,'SWC Towers'!$A:$Q,$Z$2,FALSE)),"")</f>
        <v/>
      </c>
      <c r="AA262" s="104" t="str">
        <f>_xlfn.IFNA(IF($B262="","",VLOOKUP($B262,'SWC Towers'!$A:$Q,$AA$2,FALSE)),"")</f>
        <v/>
      </c>
      <c r="AB262" s="104" t="str">
        <f>_xlfn.IFNA(IF($B262="","",VLOOKUP($B262,'SWC Towers'!$A:$Q,$AB$2,FALSE)),"")</f>
        <v/>
      </c>
      <c r="AC262" s="20">
        <f>SUM(Table25[[#This Row],[IT Tower: Application]:[Other/Non-IT ]])</f>
        <v>1</v>
      </c>
      <c r="AD262" s="67"/>
      <c r="AE262" s="67"/>
      <c r="AF262" s="67"/>
      <c r="AG262" s="67"/>
      <c r="AH262" s="67"/>
      <c r="AI262" s="67"/>
      <c r="AJ262" s="67"/>
      <c r="AK262" s="67"/>
      <c r="AL262" s="67"/>
      <c r="AM262" s="67"/>
      <c r="AN262" s="67"/>
      <c r="AO262" s="67"/>
      <c r="AP262" s="67"/>
      <c r="AQ262" s="67"/>
      <c r="AR262" s="67"/>
      <c r="AS262" s="67"/>
      <c r="AT262" s="67"/>
      <c r="AU262" s="67"/>
      <c r="AV262" s="67"/>
      <c r="AW262" s="67"/>
      <c r="AX262" s="67"/>
      <c r="AY262" s="67"/>
      <c r="AZ262" s="67"/>
      <c r="BA262" s="67"/>
      <c r="BB262" s="67"/>
      <c r="BC262" s="67">
        <v>97497</v>
      </c>
      <c r="BD262" s="67"/>
      <c r="BE262" s="67"/>
      <c r="BF262" s="67"/>
      <c r="BG262" s="67"/>
      <c r="BH262" s="67"/>
      <c r="BI262" s="67"/>
      <c r="BJ262" s="67"/>
      <c r="BK262" s="67"/>
      <c r="BL262" s="67"/>
      <c r="BM262" s="67"/>
      <c r="BN262" s="67"/>
      <c r="BO262" s="67"/>
      <c r="BP262" s="67"/>
      <c r="BQ262" s="67"/>
      <c r="BR262" s="67"/>
      <c r="BS262" s="67"/>
      <c r="BT262" s="67"/>
      <c r="BU262" s="67"/>
      <c r="BV262" s="67"/>
      <c r="BW262" s="67"/>
      <c r="BX262" s="67"/>
      <c r="BY262" s="67"/>
      <c r="BZ262" s="67"/>
      <c r="CA262" s="67"/>
      <c r="CB262" s="67"/>
      <c r="CC262" s="69">
        <f>SUM(Table25[[#This Row],[Contract Amount FY00]:[Contract Amount FY50]])</f>
        <v>97497</v>
      </c>
      <c r="CD262" s="24"/>
    </row>
    <row r="263" spans="1:82" x14ac:dyDescent="0.25">
      <c r="A263" s="122" t="s">
        <v>1990</v>
      </c>
      <c r="B263" s="122" t="s">
        <v>3013</v>
      </c>
      <c r="C263" s="122" t="s">
        <v>3194</v>
      </c>
      <c r="E263" s="26" t="str">
        <f>IFERROR(IF(VLOOKUP(Table25[[#This Row],[Contract No.]],Table3[#All],3,FALSE)="","No","Yes"),"")</f>
        <v>Yes</v>
      </c>
      <c r="F263" s="26" t="str">
        <f>IFERROR(VLOOKUP(Table25[[#This Row],[Contract No.]],Table3[#All],3,FALSE),"")</f>
        <v>NASPO</v>
      </c>
      <c r="G263" s="26" t="str">
        <f>IFERROR(IF(Table25[[#This Row],[Cooperative Purchase
(Yes/No)]]="Yes","Yes",IF(VLOOKUP(Table25[[#This Row],[Contract No.]],Table3[#All],1,FALSE)=Table25[[#This Row],[Contract No.]],"Yes","No")),"No")</f>
        <v>Yes</v>
      </c>
      <c r="H263" s="51">
        <f>IFERROR(VLOOKUP(Table25[[#This Row],[Contract No.]],Table3[#All],4,FALSE),"")</f>
        <v>44926</v>
      </c>
      <c r="I263" s="56">
        <f>IFERROR(IF(AND(MONTH(Table25[[#This Row],[Contract Start Date]])&gt;6,MONTH(Table25[[#This Row],[Contract Start Date]])&lt;=12),YEAR(Table25[[#This Row],[Contract Start Date]])+1,YEAR(Table25[[#This Row],[Contract Start Date]])),"")</f>
        <v>2023</v>
      </c>
      <c r="J263" s="55">
        <f>Table25[[#This Row],[FY Formula start]]</f>
        <v>2023</v>
      </c>
      <c r="K263" s="59" t="str">
        <f>"FY"&amp;" "&amp;Table25[[#This Row],[Year Start]]</f>
        <v>FY 2023</v>
      </c>
      <c r="L263" s="52">
        <f>IFERROR(VLOOKUP(Table25[[#This Row],[Contract No.]],Table3[#All],5,FALSE),"")</f>
        <v>46501</v>
      </c>
      <c r="M263" s="56">
        <f>IFERROR(IF(Table25[[#This Row],[Contract End Date]]="99/99/9999","No End",IF(AND(MONTH(Table25[[#This Row],[Contract End Date]])&gt;6,MONTH(Table25[[#This Row],[Contract End Date]])&lt;=12),YEAR(Table25[[#This Row],[Contract End Date]])+1,YEAR(Table25[[#This Row],[Contract End Date]]))),"")</f>
        <v>2027</v>
      </c>
      <c r="N263" s="55">
        <f>Table25[[#This Row],[FY Formula end]]</f>
        <v>2027</v>
      </c>
      <c r="O263" s="59" t="str">
        <f>IF(Table25[[#This Row],[Year End]]="No End","No End","FY"&amp;" "&amp;Table25[[#This Row],[Year End]])</f>
        <v>FY 2027</v>
      </c>
      <c r="P263" s="27"/>
      <c r="Q263" s="104">
        <f>_xlfn.IFNA(IF($B263="","",VLOOKUP($B263,'SWC Towers'!$A:$Q,$Q$2,FALSE)),"")</f>
        <v>0.3</v>
      </c>
      <c r="R263" s="106" t="str">
        <f>_xlfn.IFNA(IF($B263="","",VLOOKUP($B263,'SWC Towers'!$A:$Q,$R$2,FALSE)),"")</f>
        <v/>
      </c>
      <c r="S263" s="106">
        <f>_xlfn.IFNA(IF($B263="","",VLOOKUP($B263,'SWC Towers'!$A:$Q,$S$2,FALSE)),"")</f>
        <v>0.1</v>
      </c>
      <c r="T263" s="106" t="str">
        <f>_xlfn.IFNA(IF($B263="","",VLOOKUP($B263,'SWC Towers'!$A:$Q,$T$2,FALSE)),"")</f>
        <v/>
      </c>
      <c r="U263" s="104">
        <f>_xlfn.IFNA(IF($B263="","",VLOOKUP($B263,'SWC Towers'!$A:$Q,$U$2,FALSE)),"")</f>
        <v>0.6</v>
      </c>
      <c r="V263" s="104" t="str">
        <f>_xlfn.IFNA(IF($B263="","",VLOOKUP($B263,'SWC Towers'!$A:$Q,$V$2,FALSE)),"")</f>
        <v/>
      </c>
      <c r="W263" s="104" t="str">
        <f>_xlfn.IFNA(IF($B263="","",VLOOKUP($B263,'SWC Towers'!$A:$Q,$W$2,FALSE)),"")</f>
        <v/>
      </c>
      <c r="X263" s="104" t="str">
        <f>_xlfn.IFNA(IF($B263="","",VLOOKUP($B263,'SWC Towers'!$A:$Q,$X$2,FALSE)),"")</f>
        <v/>
      </c>
      <c r="Y263" s="104" t="str">
        <f>_xlfn.IFNA(IF($B263="","",VLOOKUP($B263,'SWC Towers'!$A:$Q,$Y$2,FALSE)),"")</f>
        <v/>
      </c>
      <c r="Z263" s="104" t="str">
        <f>_xlfn.IFNA(IF($B263="","",VLOOKUP($B263,'SWC Towers'!$A:$Q,$Z$2,FALSE)),"")</f>
        <v/>
      </c>
      <c r="AA263" s="104" t="str">
        <f>_xlfn.IFNA(IF($B263="","",VLOOKUP($B263,'SWC Towers'!$A:$Q,$AA$2,FALSE)),"")</f>
        <v/>
      </c>
      <c r="AB263" s="104" t="str">
        <f>_xlfn.IFNA(IF($B263="","",VLOOKUP($B263,'SWC Towers'!$A:$Q,$AB$2,FALSE)),"")</f>
        <v/>
      </c>
      <c r="AC263" s="20">
        <f>SUM(Table25[[#This Row],[IT Tower: Application]:[Other/Non-IT ]])</f>
        <v>1</v>
      </c>
      <c r="AD263" s="67"/>
      <c r="AE263" s="67"/>
      <c r="AF263" s="67"/>
      <c r="AG263" s="67"/>
      <c r="AH263" s="67"/>
      <c r="AI263" s="67"/>
      <c r="AJ263" s="67"/>
      <c r="AK263" s="67"/>
      <c r="AL263" s="67"/>
      <c r="AM263" s="67"/>
      <c r="AN263" s="67"/>
      <c r="AO263" s="67"/>
      <c r="AP263" s="67"/>
      <c r="AQ263" s="67"/>
      <c r="AR263" s="67"/>
      <c r="AS263" s="67"/>
      <c r="AT263" s="67"/>
      <c r="AU263" s="67"/>
      <c r="AV263" s="67"/>
      <c r="AW263" s="67"/>
      <c r="AX263" s="67"/>
      <c r="AY263" s="67"/>
      <c r="AZ263" s="67"/>
      <c r="BA263" s="67"/>
      <c r="BB263" s="67">
        <v>17458</v>
      </c>
      <c r="BC263" s="67">
        <v>52375</v>
      </c>
      <c r="BD263" s="67"/>
      <c r="BE263" s="67"/>
      <c r="BF263" s="67"/>
      <c r="BG263" s="67"/>
      <c r="BH263" s="67"/>
      <c r="BI263" s="67"/>
      <c r="BJ263" s="67"/>
      <c r="BK263" s="67"/>
      <c r="BL263" s="67"/>
      <c r="BM263" s="67"/>
      <c r="BN263" s="67"/>
      <c r="BO263" s="67"/>
      <c r="BP263" s="67"/>
      <c r="BQ263" s="67"/>
      <c r="BR263" s="67"/>
      <c r="BS263" s="67"/>
      <c r="BT263" s="67"/>
      <c r="BU263" s="67"/>
      <c r="BV263" s="67"/>
      <c r="BW263" s="67"/>
      <c r="BX263" s="67"/>
      <c r="BY263" s="67"/>
      <c r="BZ263" s="67"/>
      <c r="CA263" s="67"/>
      <c r="CB263" s="67"/>
      <c r="CC263" s="69">
        <f>SUM(Table25[[#This Row],[Contract Amount FY00]:[Contract Amount FY50]])</f>
        <v>69833</v>
      </c>
      <c r="CD263" s="24"/>
    </row>
    <row r="264" spans="1:82" x14ac:dyDescent="0.25">
      <c r="A264" s="122" t="s">
        <v>1990</v>
      </c>
      <c r="B264" s="122" t="s">
        <v>3013</v>
      </c>
      <c r="C264" s="122" t="s">
        <v>547</v>
      </c>
      <c r="E264" s="26" t="str">
        <f>IFERROR(IF(VLOOKUP(Table25[[#This Row],[Contract No.]],Table3[#All],3,FALSE)="","No","Yes"),"")</f>
        <v>Yes</v>
      </c>
      <c r="F264" s="26" t="str">
        <f>IFERROR(VLOOKUP(Table25[[#This Row],[Contract No.]],Table3[#All],3,FALSE),"")</f>
        <v>NASPO</v>
      </c>
      <c r="G264" s="26" t="str">
        <f>IFERROR(IF(Table25[[#This Row],[Cooperative Purchase
(Yes/No)]]="Yes","Yes",IF(VLOOKUP(Table25[[#This Row],[Contract No.]],Table3[#All],1,FALSE)=Table25[[#This Row],[Contract No.]],"Yes","No")),"No")</f>
        <v>Yes</v>
      </c>
      <c r="H264" s="51">
        <f>IFERROR(VLOOKUP(Table25[[#This Row],[Contract No.]],Table3[#All],4,FALSE),"")</f>
        <v>44926</v>
      </c>
      <c r="I264" s="56">
        <f>IFERROR(IF(AND(MONTH(Table25[[#This Row],[Contract Start Date]])&gt;6,MONTH(Table25[[#This Row],[Contract Start Date]])&lt;=12),YEAR(Table25[[#This Row],[Contract Start Date]])+1,YEAR(Table25[[#This Row],[Contract Start Date]])),"")</f>
        <v>2023</v>
      </c>
      <c r="J264" s="55">
        <f>Table25[[#This Row],[FY Formula start]]</f>
        <v>2023</v>
      </c>
      <c r="K264" s="59" t="str">
        <f>"FY"&amp;" "&amp;Table25[[#This Row],[Year Start]]</f>
        <v>FY 2023</v>
      </c>
      <c r="L264" s="52">
        <f>IFERROR(VLOOKUP(Table25[[#This Row],[Contract No.]],Table3[#All],5,FALSE),"")</f>
        <v>46501</v>
      </c>
      <c r="M264" s="56">
        <f>IFERROR(IF(Table25[[#This Row],[Contract End Date]]="99/99/9999","No End",IF(AND(MONTH(Table25[[#This Row],[Contract End Date]])&gt;6,MONTH(Table25[[#This Row],[Contract End Date]])&lt;=12),YEAR(Table25[[#This Row],[Contract End Date]])+1,YEAR(Table25[[#This Row],[Contract End Date]]))),"")</f>
        <v>2027</v>
      </c>
      <c r="N264" s="55">
        <f>Table25[[#This Row],[FY Formula end]]</f>
        <v>2027</v>
      </c>
      <c r="O264" s="59" t="str">
        <f>IF(Table25[[#This Row],[Year End]]="No End","No End","FY"&amp;" "&amp;Table25[[#This Row],[Year End]])</f>
        <v>FY 2027</v>
      </c>
      <c r="P264" s="27"/>
      <c r="Q264" s="104">
        <f>_xlfn.IFNA(IF($B264="","",VLOOKUP($B264,'SWC Towers'!$A:$Q,$Q$2,FALSE)),"")</f>
        <v>0.3</v>
      </c>
      <c r="R264" s="106" t="str">
        <f>_xlfn.IFNA(IF($B264="","",VLOOKUP($B264,'SWC Towers'!$A:$Q,$R$2,FALSE)),"")</f>
        <v/>
      </c>
      <c r="S264" s="106">
        <f>_xlfn.IFNA(IF($B264="","",VLOOKUP($B264,'SWC Towers'!$A:$Q,$S$2,FALSE)),"")</f>
        <v>0.1</v>
      </c>
      <c r="T264" s="106" t="str">
        <f>_xlfn.IFNA(IF($B264="","",VLOOKUP($B264,'SWC Towers'!$A:$Q,$T$2,FALSE)),"")</f>
        <v/>
      </c>
      <c r="U264" s="104">
        <f>_xlfn.IFNA(IF($B264="","",VLOOKUP($B264,'SWC Towers'!$A:$Q,$U$2,FALSE)),"")</f>
        <v>0.6</v>
      </c>
      <c r="V264" s="104" t="str">
        <f>_xlfn.IFNA(IF($B264="","",VLOOKUP($B264,'SWC Towers'!$A:$Q,$V$2,FALSE)),"")</f>
        <v/>
      </c>
      <c r="W264" s="104" t="str">
        <f>_xlfn.IFNA(IF($B264="","",VLOOKUP($B264,'SWC Towers'!$A:$Q,$W$2,FALSE)),"")</f>
        <v/>
      </c>
      <c r="X264" s="104" t="str">
        <f>_xlfn.IFNA(IF($B264="","",VLOOKUP($B264,'SWC Towers'!$A:$Q,$X$2,FALSE)),"")</f>
        <v/>
      </c>
      <c r="Y264" s="104" t="str">
        <f>_xlfn.IFNA(IF($B264="","",VLOOKUP($B264,'SWC Towers'!$A:$Q,$Y$2,FALSE)),"")</f>
        <v/>
      </c>
      <c r="Z264" s="104" t="str">
        <f>_xlfn.IFNA(IF($B264="","",VLOOKUP($B264,'SWC Towers'!$A:$Q,$Z$2,FALSE)),"")</f>
        <v/>
      </c>
      <c r="AA264" s="104" t="str">
        <f>_xlfn.IFNA(IF($B264="","",VLOOKUP($B264,'SWC Towers'!$A:$Q,$AA$2,FALSE)),"")</f>
        <v/>
      </c>
      <c r="AB264" s="104" t="str">
        <f>_xlfn.IFNA(IF($B264="","",VLOOKUP($B264,'SWC Towers'!$A:$Q,$AB$2,FALSE)),"")</f>
        <v/>
      </c>
      <c r="AC264" s="20">
        <f>SUM(Table25[[#This Row],[IT Tower: Application]:[Other/Non-IT ]])</f>
        <v>1</v>
      </c>
      <c r="AD264" s="67"/>
      <c r="AE264" s="67"/>
      <c r="AF264" s="67"/>
      <c r="AG264" s="67"/>
      <c r="AH264" s="67"/>
      <c r="AI264" s="67"/>
      <c r="AJ264" s="67"/>
      <c r="AK264" s="67"/>
      <c r="AL264" s="67"/>
      <c r="AM264" s="67"/>
      <c r="AN264" s="67"/>
      <c r="AO264" s="67"/>
      <c r="AP264" s="67"/>
      <c r="AQ264" s="67"/>
      <c r="AR264" s="67"/>
      <c r="AS264" s="67"/>
      <c r="AT264" s="67"/>
      <c r="AU264" s="67"/>
      <c r="AV264" s="67"/>
      <c r="AW264" s="67"/>
      <c r="AX264" s="67"/>
      <c r="AY264" s="67"/>
      <c r="AZ264" s="67"/>
      <c r="BA264" s="67"/>
      <c r="BB264" s="67">
        <v>0</v>
      </c>
      <c r="BC264" s="67">
        <v>2776</v>
      </c>
      <c r="BD264" s="67"/>
      <c r="BE264" s="67"/>
      <c r="BF264" s="67"/>
      <c r="BG264" s="67"/>
      <c r="BH264" s="67"/>
      <c r="BI264" s="67"/>
      <c r="BJ264" s="67"/>
      <c r="BK264" s="67"/>
      <c r="BL264" s="67"/>
      <c r="BM264" s="67"/>
      <c r="BN264" s="67"/>
      <c r="BO264" s="67"/>
      <c r="BP264" s="67"/>
      <c r="BQ264" s="67"/>
      <c r="BR264" s="67"/>
      <c r="BS264" s="67"/>
      <c r="BT264" s="67"/>
      <c r="BU264" s="67"/>
      <c r="BV264" s="67"/>
      <c r="BW264" s="67"/>
      <c r="BX264" s="67"/>
      <c r="BY264" s="67"/>
      <c r="BZ264" s="67"/>
      <c r="CA264" s="67"/>
      <c r="CB264" s="67"/>
      <c r="CC264" s="69">
        <f>SUM(Table25[[#This Row],[Contract Amount FY00]:[Contract Amount FY50]])</f>
        <v>2776</v>
      </c>
      <c r="CD264" s="24"/>
    </row>
    <row r="265" spans="1:82" x14ac:dyDescent="0.25">
      <c r="A265" s="122" t="s">
        <v>1990</v>
      </c>
      <c r="B265" s="122" t="s">
        <v>3013</v>
      </c>
      <c r="C265" s="122" t="s">
        <v>1845</v>
      </c>
      <c r="E265" s="26" t="str">
        <f>IFERROR(IF(VLOOKUP(Table25[[#This Row],[Contract No.]],Table3[#All],3,FALSE)="","No","Yes"),"")</f>
        <v>Yes</v>
      </c>
      <c r="F265" s="26" t="str">
        <f>IFERROR(VLOOKUP(Table25[[#This Row],[Contract No.]],Table3[#All],3,FALSE),"")</f>
        <v>NASPO</v>
      </c>
      <c r="G265" s="26" t="str">
        <f>IFERROR(IF(Table25[[#This Row],[Cooperative Purchase
(Yes/No)]]="Yes","Yes",IF(VLOOKUP(Table25[[#This Row],[Contract No.]],Table3[#All],1,FALSE)=Table25[[#This Row],[Contract No.]],"Yes","No")),"No")</f>
        <v>Yes</v>
      </c>
      <c r="H265" s="51">
        <f>IFERROR(VLOOKUP(Table25[[#This Row],[Contract No.]],Table3[#All],4,FALSE),"")</f>
        <v>44926</v>
      </c>
      <c r="I265" s="56">
        <f>IFERROR(IF(AND(MONTH(Table25[[#This Row],[Contract Start Date]])&gt;6,MONTH(Table25[[#This Row],[Contract Start Date]])&lt;=12),YEAR(Table25[[#This Row],[Contract Start Date]])+1,YEAR(Table25[[#This Row],[Contract Start Date]])),"")</f>
        <v>2023</v>
      </c>
      <c r="J265" s="55">
        <f>Table25[[#This Row],[FY Formula start]]</f>
        <v>2023</v>
      </c>
      <c r="K265" s="59" t="str">
        <f>"FY"&amp;" "&amp;Table25[[#This Row],[Year Start]]</f>
        <v>FY 2023</v>
      </c>
      <c r="L265" s="52">
        <f>IFERROR(VLOOKUP(Table25[[#This Row],[Contract No.]],Table3[#All],5,FALSE),"")</f>
        <v>46501</v>
      </c>
      <c r="M265" s="56">
        <f>IFERROR(IF(Table25[[#This Row],[Contract End Date]]="99/99/9999","No End",IF(AND(MONTH(Table25[[#This Row],[Contract End Date]])&gt;6,MONTH(Table25[[#This Row],[Contract End Date]])&lt;=12),YEAR(Table25[[#This Row],[Contract End Date]])+1,YEAR(Table25[[#This Row],[Contract End Date]]))),"")</f>
        <v>2027</v>
      </c>
      <c r="N265" s="55">
        <f>Table25[[#This Row],[FY Formula end]]</f>
        <v>2027</v>
      </c>
      <c r="O265" s="59" t="str">
        <f>IF(Table25[[#This Row],[Year End]]="No End","No End","FY"&amp;" "&amp;Table25[[#This Row],[Year End]])</f>
        <v>FY 2027</v>
      </c>
      <c r="P265" s="27"/>
      <c r="Q265" s="104">
        <f>_xlfn.IFNA(IF($B265="","",VLOOKUP($B265,'SWC Towers'!$A:$Q,$Q$2,FALSE)),"")</f>
        <v>0.3</v>
      </c>
      <c r="R265" s="106" t="str">
        <f>_xlfn.IFNA(IF($B265="","",VLOOKUP($B265,'SWC Towers'!$A:$Q,$R$2,FALSE)),"")</f>
        <v/>
      </c>
      <c r="S265" s="106">
        <f>_xlfn.IFNA(IF($B265="","",VLOOKUP($B265,'SWC Towers'!$A:$Q,$S$2,FALSE)),"")</f>
        <v>0.1</v>
      </c>
      <c r="T265" s="106" t="str">
        <f>_xlfn.IFNA(IF($B265="","",VLOOKUP($B265,'SWC Towers'!$A:$Q,$T$2,FALSE)),"")</f>
        <v/>
      </c>
      <c r="U265" s="104">
        <f>_xlfn.IFNA(IF($B265="","",VLOOKUP($B265,'SWC Towers'!$A:$Q,$U$2,FALSE)),"")</f>
        <v>0.6</v>
      </c>
      <c r="V265" s="104" t="str">
        <f>_xlfn.IFNA(IF($B265="","",VLOOKUP($B265,'SWC Towers'!$A:$Q,$V$2,FALSE)),"")</f>
        <v/>
      </c>
      <c r="W265" s="104" t="str">
        <f>_xlfn.IFNA(IF($B265="","",VLOOKUP($B265,'SWC Towers'!$A:$Q,$W$2,FALSE)),"")</f>
        <v/>
      </c>
      <c r="X265" s="104" t="str">
        <f>_xlfn.IFNA(IF($B265="","",VLOOKUP($B265,'SWC Towers'!$A:$Q,$X$2,FALSE)),"")</f>
        <v/>
      </c>
      <c r="Y265" s="104" t="str">
        <f>_xlfn.IFNA(IF($B265="","",VLOOKUP($B265,'SWC Towers'!$A:$Q,$Y$2,FALSE)),"")</f>
        <v/>
      </c>
      <c r="Z265" s="104" t="str">
        <f>_xlfn.IFNA(IF($B265="","",VLOOKUP($B265,'SWC Towers'!$A:$Q,$Z$2,FALSE)),"")</f>
        <v/>
      </c>
      <c r="AA265" s="104" t="str">
        <f>_xlfn.IFNA(IF($B265="","",VLOOKUP($B265,'SWC Towers'!$A:$Q,$AA$2,FALSE)),"")</f>
        <v/>
      </c>
      <c r="AB265" s="104" t="str">
        <f>_xlfn.IFNA(IF($B265="","",VLOOKUP($B265,'SWC Towers'!$A:$Q,$AB$2,FALSE)),"")</f>
        <v/>
      </c>
      <c r="AC265" s="20">
        <f>SUM(Table25[[#This Row],[IT Tower: Application]:[Other/Non-IT ]])</f>
        <v>1</v>
      </c>
      <c r="AD265" s="67"/>
      <c r="AE265" s="67"/>
      <c r="AF265" s="67"/>
      <c r="AG265" s="67"/>
      <c r="AH265" s="67"/>
      <c r="AI265" s="67"/>
      <c r="AJ265" s="67"/>
      <c r="AK265" s="67"/>
      <c r="AL265" s="67"/>
      <c r="AM265" s="67"/>
      <c r="AN265" s="67"/>
      <c r="AO265" s="67"/>
      <c r="AP265" s="67"/>
      <c r="AQ265" s="67"/>
      <c r="AR265" s="67"/>
      <c r="AS265" s="67"/>
      <c r="AT265" s="67"/>
      <c r="AU265" s="67"/>
      <c r="AV265" s="67"/>
      <c r="AW265" s="67"/>
      <c r="AX265" s="67"/>
      <c r="AY265" s="67"/>
      <c r="AZ265" s="67"/>
      <c r="BA265" s="67"/>
      <c r="BB265" s="67">
        <v>170100</v>
      </c>
      <c r="BC265" s="67">
        <v>170100</v>
      </c>
      <c r="BD265" s="67"/>
      <c r="BE265" s="67"/>
      <c r="BF265" s="67"/>
      <c r="BG265" s="67"/>
      <c r="BH265" s="67"/>
      <c r="BI265" s="67"/>
      <c r="BJ265" s="67"/>
      <c r="BK265" s="67"/>
      <c r="BL265" s="67"/>
      <c r="BM265" s="67"/>
      <c r="BN265" s="67"/>
      <c r="BO265" s="67"/>
      <c r="BP265" s="67"/>
      <c r="BQ265" s="67"/>
      <c r="BR265" s="67"/>
      <c r="BS265" s="67"/>
      <c r="BT265" s="67"/>
      <c r="BU265" s="67"/>
      <c r="BV265" s="67"/>
      <c r="BW265" s="67"/>
      <c r="BX265" s="67"/>
      <c r="BY265" s="67"/>
      <c r="BZ265" s="67"/>
      <c r="CA265" s="67"/>
      <c r="CB265" s="67"/>
      <c r="CC265" s="69">
        <f>SUM(Table25[[#This Row],[Contract Amount FY00]:[Contract Amount FY50]])</f>
        <v>340200</v>
      </c>
      <c r="CD265" s="24"/>
    </row>
    <row r="266" spans="1:82" x14ac:dyDescent="0.25">
      <c r="A266" s="122" t="s">
        <v>1990</v>
      </c>
      <c r="B266" s="122" t="s">
        <v>3013</v>
      </c>
      <c r="C266" s="122" t="s">
        <v>279</v>
      </c>
      <c r="E266" s="26" t="str">
        <f>IFERROR(IF(VLOOKUP(Table25[[#This Row],[Contract No.]],Table3[#All],3,FALSE)="","No","Yes"),"")</f>
        <v>Yes</v>
      </c>
      <c r="F266" s="26" t="str">
        <f>IFERROR(VLOOKUP(Table25[[#This Row],[Contract No.]],Table3[#All],3,FALSE),"")</f>
        <v>NASPO</v>
      </c>
      <c r="G266" s="26" t="str">
        <f>IFERROR(IF(Table25[[#This Row],[Cooperative Purchase
(Yes/No)]]="Yes","Yes",IF(VLOOKUP(Table25[[#This Row],[Contract No.]],Table3[#All],1,FALSE)=Table25[[#This Row],[Contract No.]],"Yes","No")),"No")</f>
        <v>Yes</v>
      </c>
      <c r="H266" s="51">
        <f>IFERROR(VLOOKUP(Table25[[#This Row],[Contract No.]],Table3[#All],4,FALSE),"")</f>
        <v>44926</v>
      </c>
      <c r="I266" s="56">
        <f>IFERROR(IF(AND(MONTH(Table25[[#This Row],[Contract Start Date]])&gt;6,MONTH(Table25[[#This Row],[Contract Start Date]])&lt;=12),YEAR(Table25[[#This Row],[Contract Start Date]])+1,YEAR(Table25[[#This Row],[Contract Start Date]])),"")</f>
        <v>2023</v>
      </c>
      <c r="J266" s="55">
        <f>Table25[[#This Row],[FY Formula start]]</f>
        <v>2023</v>
      </c>
      <c r="K266" s="59" t="str">
        <f>"FY"&amp;" "&amp;Table25[[#This Row],[Year Start]]</f>
        <v>FY 2023</v>
      </c>
      <c r="L266" s="52">
        <f>IFERROR(VLOOKUP(Table25[[#This Row],[Contract No.]],Table3[#All],5,FALSE),"")</f>
        <v>46501</v>
      </c>
      <c r="M266" s="56">
        <f>IFERROR(IF(Table25[[#This Row],[Contract End Date]]="99/99/9999","No End",IF(AND(MONTH(Table25[[#This Row],[Contract End Date]])&gt;6,MONTH(Table25[[#This Row],[Contract End Date]])&lt;=12),YEAR(Table25[[#This Row],[Contract End Date]])+1,YEAR(Table25[[#This Row],[Contract End Date]]))),"")</f>
        <v>2027</v>
      </c>
      <c r="N266" s="55">
        <f>Table25[[#This Row],[FY Formula end]]</f>
        <v>2027</v>
      </c>
      <c r="O266" s="59" t="str">
        <f>IF(Table25[[#This Row],[Year End]]="No End","No End","FY"&amp;" "&amp;Table25[[#This Row],[Year End]])</f>
        <v>FY 2027</v>
      </c>
      <c r="P266" s="27"/>
      <c r="Q266" s="104">
        <f>_xlfn.IFNA(IF($B266="","",VLOOKUP($B266,'SWC Towers'!$A:$Q,$Q$2,FALSE)),"")</f>
        <v>0.3</v>
      </c>
      <c r="R266" s="106" t="str">
        <f>_xlfn.IFNA(IF($B266="","",VLOOKUP($B266,'SWC Towers'!$A:$Q,$R$2,FALSE)),"")</f>
        <v/>
      </c>
      <c r="S266" s="106">
        <f>_xlfn.IFNA(IF($B266="","",VLOOKUP($B266,'SWC Towers'!$A:$Q,$S$2,FALSE)),"")</f>
        <v>0.1</v>
      </c>
      <c r="T266" s="106" t="str">
        <f>_xlfn.IFNA(IF($B266="","",VLOOKUP($B266,'SWC Towers'!$A:$Q,$T$2,FALSE)),"")</f>
        <v/>
      </c>
      <c r="U266" s="104">
        <f>_xlfn.IFNA(IF($B266="","",VLOOKUP($B266,'SWC Towers'!$A:$Q,$U$2,FALSE)),"")</f>
        <v>0.6</v>
      </c>
      <c r="V266" s="104" t="str">
        <f>_xlfn.IFNA(IF($B266="","",VLOOKUP($B266,'SWC Towers'!$A:$Q,$V$2,FALSE)),"")</f>
        <v/>
      </c>
      <c r="W266" s="104" t="str">
        <f>_xlfn.IFNA(IF($B266="","",VLOOKUP($B266,'SWC Towers'!$A:$Q,$W$2,FALSE)),"")</f>
        <v/>
      </c>
      <c r="X266" s="104" t="str">
        <f>_xlfn.IFNA(IF($B266="","",VLOOKUP($B266,'SWC Towers'!$A:$Q,$X$2,FALSE)),"")</f>
        <v/>
      </c>
      <c r="Y266" s="104" t="str">
        <f>_xlfn.IFNA(IF($B266="","",VLOOKUP($B266,'SWC Towers'!$A:$Q,$Y$2,FALSE)),"")</f>
        <v/>
      </c>
      <c r="Z266" s="104" t="str">
        <f>_xlfn.IFNA(IF($B266="","",VLOOKUP($B266,'SWC Towers'!$A:$Q,$Z$2,FALSE)),"")</f>
        <v/>
      </c>
      <c r="AA266" s="104" t="str">
        <f>_xlfn.IFNA(IF($B266="","",VLOOKUP($B266,'SWC Towers'!$A:$Q,$AA$2,FALSE)),"")</f>
        <v/>
      </c>
      <c r="AB266" s="104" t="str">
        <f>_xlfn.IFNA(IF($B266="","",VLOOKUP($B266,'SWC Towers'!$A:$Q,$AB$2,FALSE)),"")</f>
        <v/>
      </c>
      <c r="AC266" s="20">
        <f>SUM(Table25[[#This Row],[IT Tower: Application]:[Other/Non-IT ]])</f>
        <v>1</v>
      </c>
      <c r="AD266" s="67"/>
      <c r="AE266" s="67"/>
      <c r="AF266" s="67"/>
      <c r="AG266" s="67"/>
      <c r="AH266" s="67"/>
      <c r="AI266" s="67"/>
      <c r="AJ266" s="67"/>
      <c r="AK266" s="67"/>
      <c r="AL266" s="67"/>
      <c r="AM266" s="67"/>
      <c r="AN266" s="67"/>
      <c r="AO266" s="67"/>
      <c r="AP266" s="67"/>
      <c r="AQ266" s="67"/>
      <c r="AR266" s="67"/>
      <c r="AS266" s="67"/>
      <c r="AT266" s="67"/>
      <c r="AU266" s="67"/>
      <c r="AV266" s="67"/>
      <c r="AW266" s="67"/>
      <c r="AX266" s="67"/>
      <c r="AY266" s="67"/>
      <c r="AZ266" s="67"/>
      <c r="BA266" s="67">
        <v>312585</v>
      </c>
      <c r="BB266" s="67">
        <v>535142</v>
      </c>
      <c r="BC266" s="67">
        <v>468037</v>
      </c>
      <c r="BD266" s="67"/>
      <c r="BE266" s="67"/>
      <c r="BF266" s="67"/>
      <c r="BG266" s="67"/>
      <c r="BH266" s="67"/>
      <c r="BI266" s="67"/>
      <c r="BJ266" s="67"/>
      <c r="BK266" s="67"/>
      <c r="BL266" s="67"/>
      <c r="BM266" s="67"/>
      <c r="BN266" s="67"/>
      <c r="BO266" s="67"/>
      <c r="BP266" s="67"/>
      <c r="BQ266" s="67"/>
      <c r="BR266" s="67"/>
      <c r="BS266" s="67"/>
      <c r="BT266" s="67"/>
      <c r="BU266" s="67"/>
      <c r="BV266" s="67"/>
      <c r="BW266" s="67"/>
      <c r="BX266" s="67"/>
      <c r="BY266" s="67"/>
      <c r="BZ266" s="67"/>
      <c r="CA266" s="67"/>
      <c r="CB266" s="67"/>
      <c r="CC266" s="69">
        <f>SUM(Table25[[#This Row],[Contract Amount FY00]:[Contract Amount FY50]])</f>
        <v>1315764</v>
      </c>
      <c r="CD266" s="24"/>
    </row>
    <row r="267" spans="1:82" x14ac:dyDescent="0.25">
      <c r="A267" s="122" t="s">
        <v>1990</v>
      </c>
      <c r="B267" s="122" t="s">
        <v>3015</v>
      </c>
      <c r="C267" s="122" t="s">
        <v>2719</v>
      </c>
      <c r="E267" s="26" t="str">
        <f>IFERROR(IF(VLOOKUP(Table25[[#This Row],[Contract No.]],Table3[#All],3,FALSE)="","No","Yes"),"")</f>
        <v>Yes</v>
      </c>
      <c r="F267" s="26" t="str">
        <f>IFERROR(VLOOKUP(Table25[[#This Row],[Contract No.]],Table3[#All],3,FALSE),"")</f>
        <v>NASPO</v>
      </c>
      <c r="G267" s="26" t="str">
        <f>IFERROR(IF(Table25[[#This Row],[Cooperative Purchase
(Yes/No)]]="Yes","Yes",IF(VLOOKUP(Table25[[#This Row],[Contract No.]],Table3[#All],1,FALSE)=Table25[[#This Row],[Contract No.]],"Yes","No")),"No")</f>
        <v>Yes</v>
      </c>
      <c r="H267" s="51">
        <f>IFERROR(VLOOKUP(Table25[[#This Row],[Contract No.]],Table3[#All],4,FALSE),"")</f>
        <v>44805</v>
      </c>
      <c r="I267" s="56">
        <f>IFERROR(IF(AND(MONTH(Table25[[#This Row],[Contract Start Date]])&gt;6,MONTH(Table25[[#This Row],[Contract Start Date]])&lt;=12),YEAR(Table25[[#This Row],[Contract Start Date]])+1,YEAR(Table25[[#This Row],[Contract Start Date]])),"")</f>
        <v>2023</v>
      </c>
      <c r="J267" s="55">
        <f>Table25[[#This Row],[FY Formula start]]</f>
        <v>2023</v>
      </c>
      <c r="K267" s="59" t="str">
        <f>"FY"&amp;" "&amp;Table25[[#This Row],[Year Start]]</f>
        <v>FY 2023</v>
      </c>
      <c r="L267" s="52">
        <f>IFERROR(VLOOKUP(Table25[[#This Row],[Contract No.]],Table3[#All],5,FALSE),"")</f>
        <v>46521</v>
      </c>
      <c r="M267" s="56">
        <f>IFERROR(IF(Table25[[#This Row],[Contract End Date]]="99/99/9999","No End",IF(AND(MONTH(Table25[[#This Row],[Contract End Date]])&gt;6,MONTH(Table25[[#This Row],[Contract End Date]])&lt;=12),YEAR(Table25[[#This Row],[Contract End Date]])+1,YEAR(Table25[[#This Row],[Contract End Date]]))),"")</f>
        <v>2027</v>
      </c>
      <c r="N267" s="55">
        <f>Table25[[#This Row],[FY Formula end]]</f>
        <v>2027</v>
      </c>
      <c r="O267" s="59" t="str">
        <f>IF(Table25[[#This Row],[Year End]]="No End","No End","FY"&amp;" "&amp;Table25[[#This Row],[Year End]])</f>
        <v>FY 2027</v>
      </c>
      <c r="P267" s="27"/>
      <c r="Q267" s="104" t="str">
        <f>_xlfn.IFNA(IF($B267="","",VLOOKUP($B267,'SWC Towers'!$A:$Q,$Q$2,FALSE)),"")</f>
        <v/>
      </c>
      <c r="R267" s="106" t="str">
        <f>_xlfn.IFNA(IF($B267="","",VLOOKUP($B267,'SWC Towers'!$A:$Q,$R$2,FALSE)),"")</f>
        <v/>
      </c>
      <c r="S267" s="106" t="str">
        <f>_xlfn.IFNA(IF($B267="","",VLOOKUP($B267,'SWC Towers'!$A:$Q,$S$2,FALSE)),"")</f>
        <v/>
      </c>
      <c r="T267" s="106" t="str">
        <f>_xlfn.IFNA(IF($B267="","",VLOOKUP($B267,'SWC Towers'!$A:$Q,$T$2,FALSE)),"")</f>
        <v/>
      </c>
      <c r="U267" s="104">
        <f>_xlfn.IFNA(IF($B267="","",VLOOKUP($B267,'SWC Towers'!$A:$Q,$U$2,FALSE)),"")</f>
        <v>0.4</v>
      </c>
      <c r="V267" s="104" t="str">
        <f>_xlfn.IFNA(IF($B267="","",VLOOKUP($B267,'SWC Towers'!$A:$Q,$V$2,FALSE)),"")</f>
        <v/>
      </c>
      <c r="W267" s="104" t="str">
        <f>_xlfn.IFNA(IF($B267="","",VLOOKUP($B267,'SWC Towers'!$A:$Q,$W$2,FALSE)),"")</f>
        <v/>
      </c>
      <c r="X267" s="104" t="str">
        <f>_xlfn.IFNA(IF($B267="","",VLOOKUP($B267,'SWC Towers'!$A:$Q,$X$2,FALSE)),"")</f>
        <v/>
      </c>
      <c r="Y267" s="104">
        <f>_xlfn.IFNA(IF($B267="","",VLOOKUP($B267,'SWC Towers'!$A:$Q,$Y$2,FALSE)),"")</f>
        <v>0.3</v>
      </c>
      <c r="Z267" s="104">
        <f>_xlfn.IFNA(IF($B267="","",VLOOKUP($B267,'SWC Towers'!$A:$Q,$Z$2,FALSE)),"")</f>
        <v>0.3</v>
      </c>
      <c r="AA267" s="104" t="str">
        <f>_xlfn.IFNA(IF($B267="","",VLOOKUP($B267,'SWC Towers'!$A:$Q,$AA$2,FALSE)),"")</f>
        <v/>
      </c>
      <c r="AB267" s="104" t="str">
        <f>_xlfn.IFNA(IF($B267="","",VLOOKUP($B267,'SWC Towers'!$A:$Q,$AB$2,FALSE)),"")</f>
        <v/>
      </c>
      <c r="AC267" s="20">
        <f>SUM(Table25[[#This Row],[IT Tower: Application]:[Other/Non-IT ]])</f>
        <v>1</v>
      </c>
      <c r="AD267" s="67"/>
      <c r="AE267" s="67"/>
      <c r="AF267" s="67"/>
      <c r="AG267" s="67"/>
      <c r="AH267" s="67"/>
      <c r="AI267" s="67"/>
      <c r="AJ267" s="67"/>
      <c r="AK267" s="67"/>
      <c r="AL267" s="67"/>
      <c r="AM267" s="67"/>
      <c r="AN267" s="67"/>
      <c r="AO267" s="67"/>
      <c r="AP267" s="67"/>
      <c r="AQ267" s="67"/>
      <c r="AR267" s="67"/>
      <c r="AS267" s="67"/>
      <c r="AT267" s="67"/>
      <c r="AU267" s="67"/>
      <c r="AV267" s="67"/>
      <c r="AW267" s="67"/>
      <c r="AX267" s="67"/>
      <c r="AY267" s="67"/>
      <c r="AZ267" s="67"/>
      <c r="BA267" s="67"/>
      <c r="BB267" s="67">
        <v>0</v>
      </c>
      <c r="BC267" s="67">
        <v>67176</v>
      </c>
      <c r="BD267" s="67"/>
      <c r="BE267" s="67"/>
      <c r="BF267" s="67"/>
      <c r="BG267" s="67"/>
      <c r="BH267" s="67"/>
      <c r="BI267" s="67"/>
      <c r="BJ267" s="67"/>
      <c r="BK267" s="67"/>
      <c r="BL267" s="67"/>
      <c r="BM267" s="67"/>
      <c r="BN267" s="67"/>
      <c r="BO267" s="67"/>
      <c r="BP267" s="67"/>
      <c r="BQ267" s="67"/>
      <c r="BR267" s="67"/>
      <c r="BS267" s="67"/>
      <c r="BT267" s="67"/>
      <c r="BU267" s="67"/>
      <c r="BV267" s="67"/>
      <c r="BW267" s="67"/>
      <c r="BX267" s="67"/>
      <c r="BY267" s="67"/>
      <c r="BZ267" s="67"/>
      <c r="CA267" s="67"/>
      <c r="CB267" s="67"/>
      <c r="CC267" s="69">
        <f>SUM(Table25[[#This Row],[Contract Amount FY00]:[Contract Amount FY50]])</f>
        <v>67176</v>
      </c>
      <c r="CD267" s="24"/>
    </row>
    <row r="268" spans="1:82" x14ac:dyDescent="0.25">
      <c r="A268" s="122" t="s">
        <v>1990</v>
      </c>
      <c r="B268" s="122" t="s">
        <v>3141</v>
      </c>
      <c r="C268" s="122" t="s">
        <v>699</v>
      </c>
      <c r="E268" s="26" t="str">
        <f>IFERROR(IF(VLOOKUP(Table25[[#This Row],[Contract No.]],Table3[#All],3,FALSE)="","No","Yes"),"")</f>
        <v>No</v>
      </c>
      <c r="F268" s="26" t="str">
        <f>IFERROR(VLOOKUP(Table25[[#This Row],[Contract No.]],Table3[#All],3,FALSE),"")</f>
        <v/>
      </c>
      <c r="G268" s="26" t="str">
        <f>IFERROR(IF(Table25[[#This Row],[Cooperative Purchase
(Yes/No)]]="Yes","Yes",IF(VLOOKUP(Table25[[#This Row],[Contract No.]],Table3[#All],1,FALSE)=Table25[[#This Row],[Contract No.]],"Yes","No")),"No")</f>
        <v>Yes</v>
      </c>
      <c r="H268" s="51">
        <f>IFERROR(VLOOKUP(Table25[[#This Row],[Contract No.]],Table3[#All],4,FALSE),"")</f>
        <v>45427</v>
      </c>
      <c r="I268" s="56">
        <f>IFERROR(IF(AND(MONTH(Table25[[#This Row],[Contract Start Date]])&gt;6,MONTH(Table25[[#This Row],[Contract Start Date]])&lt;=12),YEAR(Table25[[#This Row],[Contract Start Date]])+1,YEAR(Table25[[#This Row],[Contract Start Date]])),"")</f>
        <v>2024</v>
      </c>
      <c r="J268" s="55">
        <f>Table25[[#This Row],[FY Formula start]]</f>
        <v>2024</v>
      </c>
      <c r="K268" s="59" t="str">
        <f>"FY"&amp;" "&amp;Table25[[#This Row],[Year Start]]</f>
        <v>FY 2024</v>
      </c>
      <c r="L268" s="52">
        <f>IFERROR(VLOOKUP(Table25[[#This Row],[Contract No.]],Table3[#All],5,FALSE),"")</f>
        <v>46888</v>
      </c>
      <c r="M268" s="56">
        <f>IFERROR(IF(Table25[[#This Row],[Contract End Date]]="99/99/9999","No End",IF(AND(MONTH(Table25[[#This Row],[Contract End Date]])&gt;6,MONTH(Table25[[#This Row],[Contract End Date]])&lt;=12),YEAR(Table25[[#This Row],[Contract End Date]])+1,YEAR(Table25[[#This Row],[Contract End Date]]))),"")</f>
        <v>2028</v>
      </c>
      <c r="N268" s="55">
        <f>Table25[[#This Row],[FY Formula end]]</f>
        <v>2028</v>
      </c>
      <c r="O268" s="59" t="str">
        <f>IF(Table25[[#This Row],[Year End]]="No End","No End","FY"&amp;" "&amp;Table25[[#This Row],[Year End]])</f>
        <v>FY 2028</v>
      </c>
      <c r="P268" s="27"/>
      <c r="Q268" s="104">
        <f>_xlfn.IFNA(IF($B268="","",VLOOKUP($B268,'SWC Towers'!$A:$Q,$Q$2,FALSE)),"")</f>
        <v>0.4</v>
      </c>
      <c r="R268" s="106" t="str">
        <f>_xlfn.IFNA(IF($B268="","",VLOOKUP($B268,'SWC Towers'!$A:$Q,$R$2,FALSE)),"")</f>
        <v/>
      </c>
      <c r="S268" s="106" t="str">
        <f>_xlfn.IFNA(IF($B268="","",VLOOKUP($B268,'SWC Towers'!$A:$Q,$S$2,FALSE)),"")</f>
        <v/>
      </c>
      <c r="T268" s="106">
        <f>_xlfn.IFNA(IF($B268="","",VLOOKUP($B268,'SWC Towers'!$A:$Q,$T$2,FALSE)),"")</f>
        <v>0.1</v>
      </c>
      <c r="U268" s="104" t="str">
        <f>_xlfn.IFNA(IF($B268="","",VLOOKUP($B268,'SWC Towers'!$A:$Q,$U$2,FALSE)),"")</f>
        <v/>
      </c>
      <c r="V268" s="104">
        <f>_xlfn.IFNA(IF($B268="","",VLOOKUP($B268,'SWC Towers'!$A:$Q,$V$2,FALSE)),"")</f>
        <v>0.4</v>
      </c>
      <c r="W268" s="104" t="str">
        <f>_xlfn.IFNA(IF($B268="","",VLOOKUP($B268,'SWC Towers'!$A:$Q,$W$2,FALSE)),"")</f>
        <v/>
      </c>
      <c r="X268" s="104" t="str">
        <f>_xlfn.IFNA(IF($B268="","",VLOOKUP($B268,'SWC Towers'!$A:$Q,$X$2,FALSE)),"")</f>
        <v/>
      </c>
      <c r="Y268" s="104" t="str">
        <f>_xlfn.IFNA(IF($B268="","",VLOOKUP($B268,'SWC Towers'!$A:$Q,$Y$2,FALSE)),"")</f>
        <v/>
      </c>
      <c r="Z268" s="104">
        <f>_xlfn.IFNA(IF($B268="","",VLOOKUP($B268,'SWC Towers'!$A:$Q,$Z$2,FALSE)),"")</f>
        <v>0.1</v>
      </c>
      <c r="AA268" s="104" t="str">
        <f>_xlfn.IFNA(IF($B268="","",VLOOKUP($B268,'SWC Towers'!$A:$Q,$AA$2,FALSE)),"")</f>
        <v/>
      </c>
      <c r="AB268" s="104" t="str">
        <f>_xlfn.IFNA(IF($B268="","",VLOOKUP($B268,'SWC Towers'!$A:$Q,$AB$2,FALSE)),"")</f>
        <v/>
      </c>
      <c r="AC268" s="20">
        <f>SUM(Table25[[#This Row],[IT Tower: Application]:[Other/Non-IT ]])</f>
        <v>1</v>
      </c>
      <c r="AD268" s="67"/>
      <c r="AE268" s="67"/>
      <c r="AF268" s="67"/>
      <c r="AG268" s="67"/>
      <c r="AH268" s="67"/>
      <c r="AI268" s="67"/>
      <c r="AJ268" s="67"/>
      <c r="AK268" s="67"/>
      <c r="AL268" s="67"/>
      <c r="AM268" s="67"/>
      <c r="AN268" s="67"/>
      <c r="AO268" s="67"/>
      <c r="AP268" s="67"/>
      <c r="AQ268" s="67"/>
      <c r="AR268" s="67"/>
      <c r="AS268" s="67"/>
      <c r="AT268" s="67"/>
      <c r="AU268" s="67"/>
      <c r="AV268" s="67"/>
      <c r="AW268" s="67"/>
      <c r="AX268" s="67"/>
      <c r="AY268" s="67"/>
      <c r="AZ268" s="67"/>
      <c r="BA268" s="67"/>
      <c r="BB268" s="67">
        <v>0</v>
      </c>
      <c r="BC268" s="67">
        <v>259275</v>
      </c>
      <c r="BD268" s="67"/>
      <c r="BE268" s="67"/>
      <c r="BF268" s="67"/>
      <c r="BG268" s="67"/>
      <c r="BH268" s="67"/>
      <c r="BI268" s="67"/>
      <c r="BJ268" s="67"/>
      <c r="BK268" s="67"/>
      <c r="BL268" s="67"/>
      <c r="BM268" s="67"/>
      <c r="BN268" s="67"/>
      <c r="BO268" s="67"/>
      <c r="BP268" s="67"/>
      <c r="BQ268" s="67"/>
      <c r="BR268" s="67"/>
      <c r="BS268" s="67"/>
      <c r="BT268" s="67"/>
      <c r="BU268" s="67"/>
      <c r="BV268" s="67"/>
      <c r="BW268" s="67"/>
      <c r="BX268" s="67"/>
      <c r="BY268" s="67"/>
      <c r="BZ268" s="67"/>
      <c r="CA268" s="67"/>
      <c r="CB268" s="67"/>
      <c r="CC268" s="69">
        <f>SUM(Table25[[#This Row],[Contract Amount FY00]:[Contract Amount FY50]])</f>
        <v>259275</v>
      </c>
      <c r="CD268" s="24"/>
    </row>
    <row r="269" spans="1:82" x14ac:dyDescent="0.25">
      <c r="A269" s="122" t="s">
        <v>1990</v>
      </c>
      <c r="B269" s="122" t="s">
        <v>3141</v>
      </c>
      <c r="C269" s="122" t="s">
        <v>3205</v>
      </c>
      <c r="E269" s="26" t="str">
        <f>IFERROR(IF(VLOOKUP(Table25[[#This Row],[Contract No.]],Table3[#All],3,FALSE)="","No","Yes"),"")</f>
        <v>No</v>
      </c>
      <c r="F269" s="26" t="str">
        <f>IFERROR(VLOOKUP(Table25[[#This Row],[Contract No.]],Table3[#All],3,FALSE),"")</f>
        <v/>
      </c>
      <c r="G269" s="26" t="str">
        <f>IFERROR(IF(Table25[[#This Row],[Cooperative Purchase
(Yes/No)]]="Yes","Yes",IF(VLOOKUP(Table25[[#This Row],[Contract No.]],Table3[#All],1,FALSE)=Table25[[#This Row],[Contract No.]],"Yes","No")),"No")</f>
        <v>Yes</v>
      </c>
      <c r="H269" s="51">
        <f>IFERROR(VLOOKUP(Table25[[#This Row],[Contract No.]],Table3[#All],4,FALSE),"")</f>
        <v>45427</v>
      </c>
      <c r="I269" s="56">
        <f>IFERROR(IF(AND(MONTH(Table25[[#This Row],[Contract Start Date]])&gt;6,MONTH(Table25[[#This Row],[Contract Start Date]])&lt;=12),YEAR(Table25[[#This Row],[Contract Start Date]])+1,YEAR(Table25[[#This Row],[Contract Start Date]])),"")</f>
        <v>2024</v>
      </c>
      <c r="J269" s="55">
        <f>Table25[[#This Row],[FY Formula start]]</f>
        <v>2024</v>
      </c>
      <c r="K269" s="59" t="str">
        <f>"FY"&amp;" "&amp;Table25[[#This Row],[Year Start]]</f>
        <v>FY 2024</v>
      </c>
      <c r="L269" s="52">
        <f>IFERROR(VLOOKUP(Table25[[#This Row],[Contract No.]],Table3[#All],5,FALSE),"")</f>
        <v>46888</v>
      </c>
      <c r="M269" s="56">
        <f>IFERROR(IF(Table25[[#This Row],[Contract End Date]]="99/99/9999","No End",IF(AND(MONTH(Table25[[#This Row],[Contract End Date]])&gt;6,MONTH(Table25[[#This Row],[Contract End Date]])&lt;=12),YEAR(Table25[[#This Row],[Contract End Date]])+1,YEAR(Table25[[#This Row],[Contract End Date]]))),"")</f>
        <v>2028</v>
      </c>
      <c r="N269" s="55">
        <f>Table25[[#This Row],[FY Formula end]]</f>
        <v>2028</v>
      </c>
      <c r="O269" s="59" t="str">
        <f>IF(Table25[[#This Row],[Year End]]="No End","No End","FY"&amp;" "&amp;Table25[[#This Row],[Year End]])</f>
        <v>FY 2028</v>
      </c>
      <c r="P269" s="27"/>
      <c r="Q269" s="104">
        <f>_xlfn.IFNA(IF($B269="","",VLOOKUP($B269,'SWC Towers'!$A:$Q,$Q$2,FALSE)),"")</f>
        <v>0.4</v>
      </c>
      <c r="R269" s="106" t="str">
        <f>_xlfn.IFNA(IF($B269="","",VLOOKUP($B269,'SWC Towers'!$A:$Q,$R$2,FALSE)),"")</f>
        <v/>
      </c>
      <c r="S269" s="106" t="str">
        <f>_xlfn.IFNA(IF($B269="","",VLOOKUP($B269,'SWC Towers'!$A:$Q,$S$2,FALSE)),"")</f>
        <v/>
      </c>
      <c r="T269" s="106">
        <f>_xlfn.IFNA(IF($B269="","",VLOOKUP($B269,'SWC Towers'!$A:$Q,$T$2,FALSE)),"")</f>
        <v>0.1</v>
      </c>
      <c r="U269" s="104" t="str">
        <f>_xlfn.IFNA(IF($B269="","",VLOOKUP($B269,'SWC Towers'!$A:$Q,$U$2,FALSE)),"")</f>
        <v/>
      </c>
      <c r="V269" s="104">
        <f>_xlfn.IFNA(IF($B269="","",VLOOKUP($B269,'SWC Towers'!$A:$Q,$V$2,FALSE)),"")</f>
        <v>0.4</v>
      </c>
      <c r="W269" s="104" t="str">
        <f>_xlfn.IFNA(IF($B269="","",VLOOKUP($B269,'SWC Towers'!$A:$Q,$W$2,FALSE)),"")</f>
        <v/>
      </c>
      <c r="X269" s="104" t="str">
        <f>_xlfn.IFNA(IF($B269="","",VLOOKUP($B269,'SWC Towers'!$A:$Q,$X$2,FALSE)),"")</f>
        <v/>
      </c>
      <c r="Y269" s="104" t="str">
        <f>_xlfn.IFNA(IF($B269="","",VLOOKUP($B269,'SWC Towers'!$A:$Q,$Y$2,FALSE)),"")</f>
        <v/>
      </c>
      <c r="Z269" s="104">
        <f>_xlfn.IFNA(IF($B269="","",VLOOKUP($B269,'SWC Towers'!$A:$Q,$Z$2,FALSE)),"")</f>
        <v>0.1</v>
      </c>
      <c r="AA269" s="104" t="str">
        <f>_xlfn.IFNA(IF($B269="","",VLOOKUP($B269,'SWC Towers'!$A:$Q,$AA$2,FALSE)),"")</f>
        <v/>
      </c>
      <c r="AB269" s="104" t="str">
        <f>_xlfn.IFNA(IF($B269="","",VLOOKUP($B269,'SWC Towers'!$A:$Q,$AB$2,FALSE)),"")</f>
        <v/>
      </c>
      <c r="AC269" s="20">
        <f>SUM(Table25[[#This Row],[IT Tower: Application]:[Other/Non-IT ]])</f>
        <v>1</v>
      </c>
      <c r="AD269" s="67"/>
      <c r="AE269" s="67"/>
      <c r="AF269" s="67"/>
      <c r="AG269" s="67"/>
      <c r="AH269" s="67"/>
      <c r="AI269" s="67"/>
      <c r="AJ269" s="67"/>
      <c r="AK269" s="67"/>
      <c r="AL269" s="67"/>
      <c r="AM269" s="67"/>
      <c r="AN269" s="67"/>
      <c r="AO269" s="67"/>
      <c r="AP269" s="67"/>
      <c r="AQ269" s="67"/>
      <c r="AR269" s="67"/>
      <c r="AS269" s="67"/>
      <c r="AT269" s="67"/>
      <c r="AU269" s="67"/>
      <c r="AV269" s="67"/>
      <c r="AW269" s="67"/>
      <c r="AX269" s="67"/>
      <c r="AY269" s="67"/>
      <c r="AZ269" s="67"/>
      <c r="BA269" s="67"/>
      <c r="BB269" s="67">
        <v>0</v>
      </c>
      <c r="BC269" s="67">
        <v>368470</v>
      </c>
      <c r="BD269" s="67"/>
      <c r="BE269" s="67"/>
      <c r="BF269" s="67"/>
      <c r="BG269" s="67"/>
      <c r="BH269" s="67"/>
      <c r="BI269" s="67"/>
      <c r="BJ269" s="67"/>
      <c r="BK269" s="67"/>
      <c r="BL269" s="67"/>
      <c r="BM269" s="67"/>
      <c r="BN269" s="67"/>
      <c r="BO269" s="67"/>
      <c r="BP269" s="67"/>
      <c r="BQ269" s="67"/>
      <c r="BR269" s="67"/>
      <c r="BS269" s="67"/>
      <c r="BT269" s="67"/>
      <c r="BU269" s="67"/>
      <c r="BV269" s="67"/>
      <c r="BW269" s="67"/>
      <c r="BX269" s="67"/>
      <c r="BY269" s="67"/>
      <c r="BZ269" s="67"/>
      <c r="CA269" s="67"/>
      <c r="CB269" s="67"/>
      <c r="CC269" s="69">
        <f>SUM(Table25[[#This Row],[Contract Amount FY00]:[Contract Amount FY50]])</f>
        <v>368470</v>
      </c>
      <c r="CD269" s="24"/>
    </row>
    <row r="270" spans="1:82" x14ac:dyDescent="0.25">
      <c r="A270" s="122" t="s">
        <v>1990</v>
      </c>
      <c r="B270" s="122" t="s">
        <v>3147</v>
      </c>
      <c r="C270" s="122" t="s">
        <v>2757</v>
      </c>
      <c r="E270" s="26" t="str">
        <f>IFERROR(IF(VLOOKUP(Table25[[#This Row],[Contract No.]],Table3[#All],3,FALSE)="","No","Yes"),"")</f>
        <v>No</v>
      </c>
      <c r="F270" s="26" t="str">
        <f>IFERROR(VLOOKUP(Table25[[#This Row],[Contract No.]],Table3[#All],3,FALSE),"")</f>
        <v/>
      </c>
      <c r="G270" s="26" t="str">
        <f>IFERROR(IF(Table25[[#This Row],[Cooperative Purchase
(Yes/No)]]="Yes","Yes",IF(VLOOKUP(Table25[[#This Row],[Contract No.]],Table3[#All],1,FALSE)=Table25[[#This Row],[Contract No.]],"Yes","No")),"No")</f>
        <v>Yes</v>
      </c>
      <c r="H270" s="51">
        <f>IFERROR(VLOOKUP(Table25[[#This Row],[Contract No.]],Table3[#All],4,FALSE),"")</f>
        <v>45413</v>
      </c>
      <c r="I270" s="56">
        <f>IFERROR(IF(AND(MONTH(Table25[[#This Row],[Contract Start Date]])&gt;6,MONTH(Table25[[#This Row],[Contract Start Date]])&lt;=12),YEAR(Table25[[#This Row],[Contract Start Date]])+1,YEAR(Table25[[#This Row],[Contract Start Date]])),"")</f>
        <v>2024</v>
      </c>
      <c r="J270" s="55">
        <f>Table25[[#This Row],[FY Formula start]]</f>
        <v>2024</v>
      </c>
      <c r="K270" s="59" t="str">
        <f>"FY"&amp;" "&amp;Table25[[#This Row],[Year Start]]</f>
        <v>FY 2024</v>
      </c>
      <c r="L270" s="52">
        <f>IFERROR(VLOOKUP(Table25[[#This Row],[Contract No.]],Table3[#All],5,FALSE),"")</f>
        <v>46507</v>
      </c>
      <c r="M270" s="56">
        <f>IFERROR(IF(Table25[[#This Row],[Contract End Date]]="99/99/9999","No End",IF(AND(MONTH(Table25[[#This Row],[Contract End Date]])&gt;6,MONTH(Table25[[#This Row],[Contract End Date]])&lt;=12),YEAR(Table25[[#This Row],[Contract End Date]])+1,YEAR(Table25[[#This Row],[Contract End Date]]))),"")</f>
        <v>2027</v>
      </c>
      <c r="N270" s="55">
        <f>Table25[[#This Row],[FY Formula end]]</f>
        <v>2027</v>
      </c>
      <c r="O270" s="59" t="str">
        <f>IF(Table25[[#This Row],[Year End]]="No End","No End","FY"&amp;" "&amp;Table25[[#This Row],[Year End]])</f>
        <v>FY 2027</v>
      </c>
      <c r="P270" s="27"/>
      <c r="Q270" s="104" t="str">
        <f>_xlfn.IFNA(IF($B270="","",VLOOKUP($B270,'SWC Towers'!$A:$Q,$Q$2,FALSE)),"")</f>
        <v/>
      </c>
      <c r="R270" s="106" t="str">
        <f>_xlfn.IFNA(IF($B270="","",VLOOKUP($B270,'SWC Towers'!$A:$Q,$R$2,FALSE)),"")</f>
        <v/>
      </c>
      <c r="S270" s="106">
        <f>_xlfn.IFNA(IF($B270="","",VLOOKUP($B270,'SWC Towers'!$A:$Q,$S$2,FALSE)),"")</f>
        <v>0.1</v>
      </c>
      <c r="T270" s="106">
        <f>_xlfn.IFNA(IF($B270="","",VLOOKUP($B270,'SWC Towers'!$A:$Q,$T$2,FALSE)),"")</f>
        <v>0.1</v>
      </c>
      <c r="U270" s="104" t="str">
        <f>_xlfn.IFNA(IF($B270="","",VLOOKUP($B270,'SWC Towers'!$A:$Q,$U$2,FALSE)),"")</f>
        <v/>
      </c>
      <c r="V270" s="104" t="str">
        <f>_xlfn.IFNA(IF($B270="","",VLOOKUP($B270,'SWC Towers'!$A:$Q,$V$2,FALSE)),"")</f>
        <v/>
      </c>
      <c r="W270" s="104">
        <f>_xlfn.IFNA(IF($B270="","",VLOOKUP($B270,'SWC Towers'!$A:$Q,$W$2,FALSE)),"")</f>
        <v>0.8</v>
      </c>
      <c r="X270" s="104" t="str">
        <f>_xlfn.IFNA(IF($B270="","",VLOOKUP($B270,'SWC Towers'!$A:$Q,$X$2,FALSE)),"")</f>
        <v/>
      </c>
      <c r="Y270" s="104" t="str">
        <f>_xlfn.IFNA(IF($B270="","",VLOOKUP($B270,'SWC Towers'!$A:$Q,$Y$2,FALSE)),"")</f>
        <v/>
      </c>
      <c r="Z270" s="104" t="str">
        <f>_xlfn.IFNA(IF($B270="","",VLOOKUP($B270,'SWC Towers'!$A:$Q,$Z$2,FALSE)),"")</f>
        <v/>
      </c>
      <c r="AA270" s="104" t="str">
        <f>_xlfn.IFNA(IF($B270="","",VLOOKUP($B270,'SWC Towers'!$A:$Q,$AA$2,FALSE)),"")</f>
        <v/>
      </c>
      <c r="AB270" s="104" t="str">
        <f>_xlfn.IFNA(IF($B270="","",VLOOKUP($B270,'SWC Towers'!$A:$Q,$AB$2,FALSE)),"")</f>
        <v/>
      </c>
      <c r="AC270" s="20">
        <f>SUM(Table25[[#This Row],[IT Tower: Application]:[Other/Non-IT ]])</f>
        <v>1</v>
      </c>
      <c r="AD270" s="67"/>
      <c r="AE270" s="67"/>
      <c r="AF270" s="67"/>
      <c r="AG270" s="67"/>
      <c r="AH270" s="67"/>
      <c r="AI270" s="67"/>
      <c r="AJ270" s="67"/>
      <c r="AK270" s="67"/>
      <c r="AL270" s="67"/>
      <c r="AM270" s="67"/>
      <c r="AN270" s="67"/>
      <c r="AO270" s="67"/>
      <c r="AP270" s="67"/>
      <c r="AQ270" s="67"/>
      <c r="AR270" s="67"/>
      <c r="AS270" s="67"/>
      <c r="AT270" s="67"/>
      <c r="AU270" s="67"/>
      <c r="AV270" s="67"/>
      <c r="AW270" s="67"/>
      <c r="AX270" s="67"/>
      <c r="AY270" s="67"/>
      <c r="AZ270" s="67"/>
      <c r="BA270" s="67"/>
      <c r="BB270" s="67">
        <v>46128</v>
      </c>
      <c r="BC270" s="67">
        <v>145941</v>
      </c>
      <c r="BD270" s="67"/>
      <c r="BE270" s="67"/>
      <c r="BF270" s="67"/>
      <c r="BG270" s="67"/>
      <c r="BH270" s="67"/>
      <c r="BI270" s="67"/>
      <c r="BJ270" s="67"/>
      <c r="BK270" s="67"/>
      <c r="BL270" s="67"/>
      <c r="BM270" s="67"/>
      <c r="BN270" s="67"/>
      <c r="BO270" s="67"/>
      <c r="BP270" s="67"/>
      <c r="BQ270" s="67"/>
      <c r="BR270" s="67"/>
      <c r="BS270" s="67"/>
      <c r="BT270" s="67"/>
      <c r="BU270" s="67"/>
      <c r="BV270" s="67"/>
      <c r="BW270" s="67"/>
      <c r="BX270" s="67"/>
      <c r="BY270" s="67"/>
      <c r="BZ270" s="67"/>
      <c r="CA270" s="67"/>
      <c r="CB270" s="67"/>
      <c r="CC270" s="69">
        <f>SUM(Table25[[#This Row],[Contract Amount FY00]:[Contract Amount FY50]])</f>
        <v>192069</v>
      </c>
      <c r="CD270" s="24"/>
    </row>
    <row r="271" spans="1:82" x14ac:dyDescent="0.25">
      <c r="A271" s="122" t="s">
        <v>1991</v>
      </c>
      <c r="B271" s="122" t="s">
        <v>705</v>
      </c>
      <c r="C271" s="122" t="s">
        <v>1777</v>
      </c>
      <c r="E271" s="26" t="str">
        <f>IFERROR(IF(VLOOKUP(Table25[[#This Row],[Contract No.]],Table3[#All],3,FALSE)="","No","Yes"),"")</f>
        <v>Yes</v>
      </c>
      <c r="F271" s="26" t="str">
        <f>IFERROR(VLOOKUP(Table25[[#This Row],[Contract No.]],Table3[#All],3,FALSE),"")</f>
        <v>NASPO</v>
      </c>
      <c r="G271" s="26" t="str">
        <f>IFERROR(IF(Table25[[#This Row],[Cooperative Purchase
(Yes/No)]]="Yes","Yes",IF(VLOOKUP(Table25[[#This Row],[Contract No.]],Table3[#All],1,FALSE)=Table25[[#This Row],[Contract No.]],"Yes","No")),"No")</f>
        <v>Yes</v>
      </c>
      <c r="H271" s="51">
        <f>IFERROR(VLOOKUP(Table25[[#This Row],[Contract No.]],Table3[#All],4,FALSE),"")</f>
        <v>43647</v>
      </c>
      <c r="I271" s="56">
        <f>IFERROR(IF(AND(MONTH(Table25[[#This Row],[Contract Start Date]])&gt;6,MONTH(Table25[[#This Row],[Contract Start Date]])&lt;=12),YEAR(Table25[[#This Row],[Contract Start Date]])+1,YEAR(Table25[[#This Row],[Contract Start Date]])),"")</f>
        <v>2020</v>
      </c>
      <c r="J271" s="55">
        <f>Table25[[#This Row],[FY Formula start]]</f>
        <v>2020</v>
      </c>
      <c r="K271" s="59" t="str">
        <f>"FY"&amp;" "&amp;Table25[[#This Row],[Year Start]]</f>
        <v>FY 2020</v>
      </c>
      <c r="L271" s="52">
        <f>IFERROR(VLOOKUP(Table25[[#This Row],[Contract No.]],Table3[#All],5,FALSE),"")</f>
        <v>47360</v>
      </c>
      <c r="M271" s="56">
        <f>IFERROR(IF(Table25[[#This Row],[Contract End Date]]="99/99/9999","No End",IF(AND(MONTH(Table25[[#This Row],[Contract End Date]])&gt;6,MONTH(Table25[[#This Row],[Contract End Date]])&lt;=12),YEAR(Table25[[#This Row],[Contract End Date]])+1,YEAR(Table25[[#This Row],[Contract End Date]]))),"")</f>
        <v>2030</v>
      </c>
      <c r="N271" s="55">
        <f>Table25[[#This Row],[FY Formula end]]</f>
        <v>2030</v>
      </c>
      <c r="O271" s="59" t="str">
        <f>IF(Table25[[#This Row],[Year End]]="No End","No End","FY"&amp;" "&amp;Table25[[#This Row],[Year End]])</f>
        <v>FY 2030</v>
      </c>
      <c r="P271" s="27"/>
      <c r="Q271" s="104">
        <f>_xlfn.IFNA(IF($B271="","",VLOOKUP($B271,'SWC Towers'!$A:$Q,$Q$2,FALSE)),"")</f>
        <v>0.2</v>
      </c>
      <c r="R271" s="106" t="str">
        <f>_xlfn.IFNA(IF($B271="","",VLOOKUP($B271,'SWC Towers'!$A:$Q,$R$2,FALSE)),"")</f>
        <v/>
      </c>
      <c r="S271" s="106" t="str">
        <f>_xlfn.IFNA(IF($B271="","",VLOOKUP($B271,'SWC Towers'!$A:$Q,$S$2,FALSE)),"")</f>
        <v/>
      </c>
      <c r="T271" s="106" t="str">
        <f>_xlfn.IFNA(IF($B271="","",VLOOKUP($B271,'SWC Towers'!$A:$Q,$T$2,FALSE)),"")</f>
        <v/>
      </c>
      <c r="U271" s="104">
        <f>_xlfn.IFNA(IF($B271="","",VLOOKUP($B271,'SWC Towers'!$A:$Q,$U$2,FALSE)),"")</f>
        <v>0.4</v>
      </c>
      <c r="V271" s="104" t="str">
        <f>_xlfn.IFNA(IF($B271="","",VLOOKUP($B271,'SWC Towers'!$A:$Q,$V$2,FALSE)),"")</f>
        <v/>
      </c>
      <c r="W271" s="104">
        <f>_xlfn.IFNA(IF($B271="","",VLOOKUP($B271,'SWC Towers'!$A:$Q,$W$2,FALSE)),"")</f>
        <v>0.4</v>
      </c>
      <c r="X271" s="104" t="str">
        <f>_xlfn.IFNA(IF($B271="","",VLOOKUP($B271,'SWC Towers'!$A:$Q,$X$2,FALSE)),"")</f>
        <v/>
      </c>
      <c r="Y271" s="104" t="str">
        <f>_xlfn.IFNA(IF($B271="","",VLOOKUP($B271,'SWC Towers'!$A:$Q,$Y$2,FALSE)),"")</f>
        <v/>
      </c>
      <c r="Z271" s="104" t="str">
        <f>_xlfn.IFNA(IF($B271="","",VLOOKUP($B271,'SWC Towers'!$A:$Q,$Z$2,FALSE)),"")</f>
        <v/>
      </c>
      <c r="AA271" s="104" t="str">
        <f>_xlfn.IFNA(IF($B271="","",VLOOKUP($B271,'SWC Towers'!$A:$Q,$AA$2,FALSE)),"")</f>
        <v/>
      </c>
      <c r="AB271" s="104" t="str">
        <f>_xlfn.IFNA(IF($B271="","",VLOOKUP($B271,'SWC Towers'!$A:$Q,$AB$2,FALSE)),"")</f>
        <v/>
      </c>
      <c r="AC271" s="20">
        <f>SUM(Table25[[#This Row],[IT Tower: Application]:[Other/Non-IT ]])</f>
        <v>1</v>
      </c>
      <c r="AD271" s="67"/>
      <c r="AE271" s="67"/>
      <c r="AF271" s="67"/>
      <c r="AG271" s="67"/>
      <c r="AH271" s="67"/>
      <c r="AI271" s="67"/>
      <c r="AJ271" s="67"/>
      <c r="AK271" s="67"/>
      <c r="AL271" s="67"/>
      <c r="AM271" s="67"/>
      <c r="AN271" s="67"/>
      <c r="AO271" s="67"/>
      <c r="AP271" s="67"/>
      <c r="AQ271" s="67"/>
      <c r="AR271" s="67"/>
      <c r="AS271" s="67"/>
      <c r="AT271" s="67"/>
      <c r="AU271" s="67"/>
      <c r="AV271" s="67"/>
      <c r="AW271" s="67"/>
      <c r="AX271" s="67">
        <v>0</v>
      </c>
      <c r="AY271" s="67">
        <v>141854</v>
      </c>
      <c r="AZ271" s="67">
        <v>131951</v>
      </c>
      <c r="BA271" s="67">
        <v>114893</v>
      </c>
      <c r="BB271" s="67">
        <v>100422</v>
      </c>
      <c r="BC271" s="67">
        <v>46186</v>
      </c>
      <c r="BD271" s="67"/>
      <c r="BE271" s="67"/>
      <c r="BF271" s="67"/>
      <c r="BG271" s="67"/>
      <c r="BH271" s="67"/>
      <c r="BI271" s="67"/>
      <c r="BJ271" s="67"/>
      <c r="BK271" s="67"/>
      <c r="BL271" s="67"/>
      <c r="BM271" s="67"/>
      <c r="BN271" s="67"/>
      <c r="BO271" s="67"/>
      <c r="BP271" s="67"/>
      <c r="BQ271" s="67"/>
      <c r="BR271" s="67"/>
      <c r="BS271" s="67"/>
      <c r="BT271" s="67"/>
      <c r="BU271" s="67"/>
      <c r="BV271" s="67"/>
      <c r="BW271" s="67"/>
      <c r="BX271" s="67"/>
      <c r="BY271" s="67"/>
      <c r="BZ271" s="67"/>
      <c r="CA271" s="67"/>
      <c r="CB271" s="67"/>
      <c r="CC271" s="69">
        <f>SUM(Table25[[#This Row],[Contract Amount FY00]:[Contract Amount FY50]])</f>
        <v>535306</v>
      </c>
      <c r="CD271" s="24"/>
    </row>
    <row r="272" spans="1:82" x14ac:dyDescent="0.25">
      <c r="A272" s="122" t="s">
        <v>1991</v>
      </c>
      <c r="B272" s="122" t="s">
        <v>278</v>
      </c>
      <c r="C272" s="122" t="s">
        <v>1804</v>
      </c>
      <c r="E272" s="26" t="str">
        <f>IFERROR(IF(VLOOKUP(Table25[[#This Row],[Contract No.]],Table3[#All],3,FALSE)="","No","Yes"),"")</f>
        <v>Yes</v>
      </c>
      <c r="F272" s="26" t="str">
        <f>IFERROR(VLOOKUP(Table25[[#This Row],[Contract No.]],Table3[#All],3,FALSE),"")</f>
        <v>NASPO</v>
      </c>
      <c r="G272" s="26" t="str">
        <f>IFERROR(IF(Table25[[#This Row],[Cooperative Purchase
(Yes/No)]]="Yes","Yes",IF(VLOOKUP(Table25[[#This Row],[Contract No.]],Table3[#All],1,FALSE)=Table25[[#This Row],[Contract No.]],"Yes","No")),"No")</f>
        <v>Yes</v>
      </c>
      <c r="H272" s="51">
        <f>IFERROR(VLOOKUP(Table25[[#This Row],[Contract No.]],Table3[#All],4,FALSE),"")</f>
        <v>42917</v>
      </c>
      <c r="I272" s="56">
        <f>IFERROR(IF(AND(MONTH(Table25[[#This Row],[Contract Start Date]])&gt;6,MONTH(Table25[[#This Row],[Contract Start Date]])&lt;=12),YEAR(Table25[[#This Row],[Contract Start Date]])+1,YEAR(Table25[[#This Row],[Contract Start Date]])),"")</f>
        <v>2018</v>
      </c>
      <c r="J272" s="55">
        <f>Table25[[#This Row],[FY Formula start]]</f>
        <v>2018</v>
      </c>
      <c r="K272" s="59" t="str">
        <f>"FY"&amp;" "&amp;Table25[[#This Row],[Year Start]]</f>
        <v>FY 2018</v>
      </c>
      <c r="L272" s="52">
        <f>IFERROR(VLOOKUP(Table25[[#This Row],[Contract No.]],Table3[#All],5,FALSE),"")</f>
        <v>46280</v>
      </c>
      <c r="M272" s="56">
        <f>IFERROR(IF(Table25[[#This Row],[Contract End Date]]="99/99/9999","No End",IF(AND(MONTH(Table25[[#This Row],[Contract End Date]])&gt;6,MONTH(Table25[[#This Row],[Contract End Date]])&lt;=12),YEAR(Table25[[#This Row],[Contract End Date]])+1,YEAR(Table25[[#This Row],[Contract End Date]]))),"")</f>
        <v>2027</v>
      </c>
      <c r="N272" s="55">
        <f>Table25[[#This Row],[FY Formula end]]</f>
        <v>2027</v>
      </c>
      <c r="O272" s="59" t="str">
        <f>IF(Table25[[#This Row],[Year End]]="No End","No End","FY"&amp;" "&amp;Table25[[#This Row],[Year End]])</f>
        <v>FY 2027</v>
      </c>
      <c r="P272" s="27"/>
      <c r="Q272" s="104">
        <f>_xlfn.IFNA(IF($B272="","",VLOOKUP($B272,'SWC Towers'!$A:$Q,$Q$2,FALSE)),"")</f>
        <v>0.4</v>
      </c>
      <c r="R272" s="106" t="str">
        <f>_xlfn.IFNA(IF($B272="","",VLOOKUP($B272,'SWC Towers'!$A:$Q,$R$2,FALSE)),"")</f>
        <v/>
      </c>
      <c r="S272" s="106" t="str">
        <f>_xlfn.IFNA(IF($B272="","",VLOOKUP($B272,'SWC Towers'!$A:$Q,$S$2,FALSE)),"")</f>
        <v/>
      </c>
      <c r="T272" s="106">
        <f>_xlfn.IFNA(IF($B272="","",VLOOKUP($B272,'SWC Towers'!$A:$Q,$T$2,FALSE)),"")</f>
        <v>0.05</v>
      </c>
      <c r="U272" s="104" t="str">
        <f>_xlfn.IFNA(IF($B272="","",VLOOKUP($B272,'SWC Towers'!$A:$Q,$U$2,FALSE)),"")</f>
        <v/>
      </c>
      <c r="V272" s="104" t="str">
        <f>_xlfn.IFNA(IF($B272="","",VLOOKUP($B272,'SWC Towers'!$A:$Q,$V$2,FALSE)),"")</f>
        <v/>
      </c>
      <c r="W272" s="104">
        <f>_xlfn.IFNA(IF($B272="","",VLOOKUP($B272,'SWC Towers'!$A:$Q,$W$2,FALSE)),"")</f>
        <v>0.1</v>
      </c>
      <c r="X272" s="104" t="str">
        <f>_xlfn.IFNA(IF($B272="","",VLOOKUP($B272,'SWC Towers'!$A:$Q,$X$2,FALSE)),"")</f>
        <v/>
      </c>
      <c r="Y272" s="104">
        <f>_xlfn.IFNA(IF($B272="","",VLOOKUP($B272,'SWC Towers'!$A:$Q,$Y$2,FALSE)),"")</f>
        <v>0.05</v>
      </c>
      <c r="Z272" s="104" t="str">
        <f>_xlfn.IFNA(IF($B272="","",VLOOKUP($B272,'SWC Towers'!$A:$Q,$Z$2,FALSE)),"")</f>
        <v/>
      </c>
      <c r="AA272" s="104">
        <f>_xlfn.IFNA(IF($B272="","",VLOOKUP($B272,'SWC Towers'!$A:$Q,$AA$2,FALSE)),"")</f>
        <v>0.4</v>
      </c>
      <c r="AB272" s="104" t="str">
        <f>_xlfn.IFNA(IF($B272="","",VLOOKUP($B272,'SWC Towers'!$A:$Q,$AB$2,FALSE)),"")</f>
        <v/>
      </c>
      <c r="AC272" s="20">
        <f>SUM(Table25[[#This Row],[IT Tower: Application]:[Other/Non-IT ]])</f>
        <v>1</v>
      </c>
      <c r="AD272" s="67"/>
      <c r="AE272" s="67"/>
      <c r="AF272" s="67"/>
      <c r="AG272" s="67"/>
      <c r="AH272" s="67"/>
      <c r="AI272" s="67"/>
      <c r="AJ272" s="67"/>
      <c r="AK272" s="67"/>
      <c r="AL272" s="67"/>
      <c r="AM272" s="67"/>
      <c r="AN272" s="67"/>
      <c r="AO272" s="67"/>
      <c r="AP272" s="67"/>
      <c r="AQ272" s="67"/>
      <c r="AR272" s="67"/>
      <c r="AS272" s="67"/>
      <c r="AT272" s="67"/>
      <c r="AU272" s="67"/>
      <c r="AV272" s="67"/>
      <c r="AW272" s="67"/>
      <c r="AX272" s="67"/>
      <c r="AY272" s="67"/>
      <c r="AZ272" s="67">
        <v>0</v>
      </c>
      <c r="BA272" s="67">
        <v>10314</v>
      </c>
      <c r="BB272" s="67">
        <v>9000</v>
      </c>
      <c r="BC272" s="67">
        <v>750</v>
      </c>
      <c r="BD272" s="67"/>
      <c r="BE272" s="67"/>
      <c r="BF272" s="67"/>
      <c r="BG272" s="67"/>
      <c r="BH272" s="67"/>
      <c r="BI272" s="67"/>
      <c r="BJ272" s="67"/>
      <c r="BK272" s="67"/>
      <c r="BL272" s="67"/>
      <c r="BM272" s="67"/>
      <c r="BN272" s="67"/>
      <c r="BO272" s="67"/>
      <c r="BP272" s="67"/>
      <c r="BQ272" s="67"/>
      <c r="BR272" s="67"/>
      <c r="BS272" s="67"/>
      <c r="BT272" s="67"/>
      <c r="BU272" s="67"/>
      <c r="BV272" s="67"/>
      <c r="BW272" s="67"/>
      <c r="BX272" s="67"/>
      <c r="BY272" s="67"/>
      <c r="BZ272" s="67"/>
      <c r="CA272" s="67"/>
      <c r="CB272" s="67"/>
      <c r="CC272" s="69">
        <f>SUM(Table25[[#This Row],[Contract Amount FY00]:[Contract Amount FY50]])</f>
        <v>20064</v>
      </c>
      <c r="CD272" s="24"/>
    </row>
    <row r="273" spans="1:82" x14ac:dyDescent="0.25">
      <c r="A273" s="122" t="s">
        <v>1991</v>
      </c>
      <c r="B273" s="122" t="s">
        <v>278</v>
      </c>
      <c r="C273" s="122" t="s">
        <v>279</v>
      </c>
      <c r="E273" s="26" t="str">
        <f>IFERROR(IF(VLOOKUP(Table25[[#This Row],[Contract No.]],Table3[#All],3,FALSE)="","No","Yes"),"")</f>
        <v>Yes</v>
      </c>
      <c r="F273" s="26" t="str">
        <f>IFERROR(VLOOKUP(Table25[[#This Row],[Contract No.]],Table3[#All],3,FALSE),"")</f>
        <v>NASPO</v>
      </c>
      <c r="G273" s="26" t="str">
        <f>IFERROR(IF(Table25[[#This Row],[Cooperative Purchase
(Yes/No)]]="Yes","Yes",IF(VLOOKUP(Table25[[#This Row],[Contract No.]],Table3[#All],1,FALSE)=Table25[[#This Row],[Contract No.]],"Yes","No")),"No")</f>
        <v>Yes</v>
      </c>
      <c r="H273" s="51">
        <f>IFERROR(VLOOKUP(Table25[[#This Row],[Contract No.]],Table3[#All],4,FALSE),"")</f>
        <v>42917</v>
      </c>
      <c r="I273" s="56">
        <f>IFERROR(IF(AND(MONTH(Table25[[#This Row],[Contract Start Date]])&gt;6,MONTH(Table25[[#This Row],[Contract Start Date]])&lt;=12),YEAR(Table25[[#This Row],[Contract Start Date]])+1,YEAR(Table25[[#This Row],[Contract Start Date]])),"")</f>
        <v>2018</v>
      </c>
      <c r="J273" s="55">
        <f>Table25[[#This Row],[FY Formula start]]</f>
        <v>2018</v>
      </c>
      <c r="K273" s="59" t="str">
        <f>"FY"&amp;" "&amp;Table25[[#This Row],[Year Start]]</f>
        <v>FY 2018</v>
      </c>
      <c r="L273" s="52">
        <f>IFERROR(VLOOKUP(Table25[[#This Row],[Contract No.]],Table3[#All],5,FALSE),"")</f>
        <v>46280</v>
      </c>
      <c r="M273" s="56">
        <f>IFERROR(IF(Table25[[#This Row],[Contract End Date]]="99/99/9999","No End",IF(AND(MONTH(Table25[[#This Row],[Contract End Date]])&gt;6,MONTH(Table25[[#This Row],[Contract End Date]])&lt;=12),YEAR(Table25[[#This Row],[Contract End Date]])+1,YEAR(Table25[[#This Row],[Contract End Date]]))),"")</f>
        <v>2027</v>
      </c>
      <c r="N273" s="55">
        <f>Table25[[#This Row],[FY Formula end]]</f>
        <v>2027</v>
      </c>
      <c r="O273" s="59" t="str">
        <f>IF(Table25[[#This Row],[Year End]]="No End","No End","FY"&amp;" "&amp;Table25[[#This Row],[Year End]])</f>
        <v>FY 2027</v>
      </c>
      <c r="P273" s="27"/>
      <c r="Q273" s="104">
        <f>_xlfn.IFNA(IF($B273="","",VLOOKUP($B273,'SWC Towers'!$A:$Q,$Q$2,FALSE)),"")</f>
        <v>0.4</v>
      </c>
      <c r="R273" s="106" t="str">
        <f>_xlfn.IFNA(IF($B273="","",VLOOKUP($B273,'SWC Towers'!$A:$Q,$R$2,FALSE)),"")</f>
        <v/>
      </c>
      <c r="S273" s="106" t="str">
        <f>_xlfn.IFNA(IF($B273="","",VLOOKUP($B273,'SWC Towers'!$A:$Q,$S$2,FALSE)),"")</f>
        <v/>
      </c>
      <c r="T273" s="106">
        <f>_xlfn.IFNA(IF($B273="","",VLOOKUP($B273,'SWC Towers'!$A:$Q,$T$2,FALSE)),"")</f>
        <v>0.05</v>
      </c>
      <c r="U273" s="104" t="str">
        <f>_xlfn.IFNA(IF($B273="","",VLOOKUP($B273,'SWC Towers'!$A:$Q,$U$2,FALSE)),"")</f>
        <v/>
      </c>
      <c r="V273" s="104" t="str">
        <f>_xlfn.IFNA(IF($B273="","",VLOOKUP($B273,'SWC Towers'!$A:$Q,$V$2,FALSE)),"")</f>
        <v/>
      </c>
      <c r="W273" s="104">
        <f>_xlfn.IFNA(IF($B273="","",VLOOKUP($B273,'SWC Towers'!$A:$Q,$W$2,FALSE)),"")</f>
        <v>0.1</v>
      </c>
      <c r="X273" s="104" t="str">
        <f>_xlfn.IFNA(IF($B273="","",VLOOKUP($B273,'SWC Towers'!$A:$Q,$X$2,FALSE)),"")</f>
        <v/>
      </c>
      <c r="Y273" s="104">
        <f>_xlfn.IFNA(IF($B273="","",VLOOKUP($B273,'SWC Towers'!$A:$Q,$Y$2,FALSE)),"")</f>
        <v>0.05</v>
      </c>
      <c r="Z273" s="104" t="str">
        <f>_xlfn.IFNA(IF($B273="","",VLOOKUP($B273,'SWC Towers'!$A:$Q,$Z$2,FALSE)),"")</f>
        <v/>
      </c>
      <c r="AA273" s="104">
        <f>_xlfn.IFNA(IF($B273="","",VLOOKUP($B273,'SWC Towers'!$A:$Q,$AA$2,FALSE)),"")</f>
        <v>0.4</v>
      </c>
      <c r="AB273" s="104" t="str">
        <f>_xlfn.IFNA(IF($B273="","",VLOOKUP($B273,'SWC Towers'!$A:$Q,$AB$2,FALSE)),"")</f>
        <v/>
      </c>
      <c r="AC273" s="20">
        <f>SUM(Table25[[#This Row],[IT Tower: Application]:[Other/Non-IT ]])</f>
        <v>1</v>
      </c>
      <c r="AD273" s="67"/>
      <c r="AE273" s="67"/>
      <c r="AF273" s="67"/>
      <c r="AG273" s="67"/>
      <c r="AH273" s="67"/>
      <c r="AI273" s="67"/>
      <c r="AJ273" s="67"/>
      <c r="AK273" s="67"/>
      <c r="AL273" s="67"/>
      <c r="AM273" s="67"/>
      <c r="AN273" s="67"/>
      <c r="AO273" s="67"/>
      <c r="AP273" s="67"/>
      <c r="AQ273" s="67"/>
      <c r="AR273" s="67"/>
      <c r="AS273" s="67"/>
      <c r="AT273" s="67"/>
      <c r="AU273" s="67"/>
      <c r="AV273" s="67"/>
      <c r="AW273" s="67"/>
      <c r="AX273" s="67"/>
      <c r="AY273" s="67">
        <v>3552</v>
      </c>
      <c r="AZ273" s="67">
        <v>1956</v>
      </c>
      <c r="BA273" s="67">
        <v>14169</v>
      </c>
      <c r="BB273" s="67">
        <v>112030</v>
      </c>
      <c r="BC273" s="67">
        <v>117417</v>
      </c>
      <c r="BD273" s="67"/>
      <c r="BE273" s="67"/>
      <c r="BF273" s="67"/>
      <c r="BG273" s="67"/>
      <c r="BH273" s="67"/>
      <c r="BI273" s="67"/>
      <c r="BJ273" s="67"/>
      <c r="BK273" s="67"/>
      <c r="BL273" s="67"/>
      <c r="BM273" s="67"/>
      <c r="BN273" s="67"/>
      <c r="BO273" s="67"/>
      <c r="BP273" s="67"/>
      <c r="BQ273" s="67"/>
      <c r="BR273" s="67"/>
      <c r="BS273" s="67"/>
      <c r="BT273" s="67"/>
      <c r="BU273" s="67"/>
      <c r="BV273" s="67"/>
      <c r="BW273" s="67"/>
      <c r="BX273" s="67"/>
      <c r="BY273" s="67"/>
      <c r="BZ273" s="67"/>
      <c r="CA273" s="67"/>
      <c r="CB273" s="67"/>
      <c r="CC273" s="69">
        <f>SUM(Table25[[#This Row],[Contract Amount FY00]:[Contract Amount FY50]])</f>
        <v>249124</v>
      </c>
      <c r="CD273" s="24"/>
    </row>
    <row r="274" spans="1:82" x14ac:dyDescent="0.25">
      <c r="A274" s="122" t="s">
        <v>1991</v>
      </c>
      <c r="B274" s="122" t="s">
        <v>2244</v>
      </c>
      <c r="C274" s="122" t="s">
        <v>813</v>
      </c>
      <c r="E274" s="26" t="str">
        <f>IFERROR(IF(VLOOKUP(Table25[[#This Row],[Contract No.]],Table3[#All],3,FALSE)="","No","Yes"),"")</f>
        <v>No</v>
      </c>
      <c r="F274" s="26" t="str">
        <f>IFERROR(VLOOKUP(Table25[[#This Row],[Contract No.]],Table3[#All],3,FALSE),"")</f>
        <v/>
      </c>
      <c r="G274" s="26" t="str">
        <f>IFERROR(IF(Table25[[#This Row],[Cooperative Purchase
(Yes/No)]]="Yes","Yes",IF(VLOOKUP(Table25[[#This Row],[Contract No.]],Table3[#All],1,FALSE)=Table25[[#This Row],[Contract No.]],"Yes","No")),"No")</f>
        <v>Yes</v>
      </c>
      <c r="H274" s="51">
        <f>IFERROR(VLOOKUP(Table25[[#This Row],[Contract No.]],Table3[#All],4,FALSE),"")</f>
        <v>44512</v>
      </c>
      <c r="I274" s="56">
        <f>IFERROR(IF(AND(MONTH(Table25[[#This Row],[Contract Start Date]])&gt;6,MONTH(Table25[[#This Row],[Contract Start Date]])&lt;=12),YEAR(Table25[[#This Row],[Contract Start Date]])+1,YEAR(Table25[[#This Row],[Contract Start Date]])),"")</f>
        <v>2022</v>
      </c>
      <c r="J274" s="55">
        <f>Table25[[#This Row],[FY Formula start]]</f>
        <v>2022</v>
      </c>
      <c r="K274" s="59" t="str">
        <f>"FY"&amp;" "&amp;Table25[[#This Row],[Year Start]]</f>
        <v>FY 2022</v>
      </c>
      <c r="L274" s="52">
        <f>IFERROR(VLOOKUP(Table25[[#This Row],[Contract No.]],Table3[#All],5,FALSE),"")</f>
        <v>46702</v>
      </c>
      <c r="M274" s="56">
        <f>IFERROR(IF(Table25[[#This Row],[Contract End Date]]="99/99/9999","No End",IF(AND(MONTH(Table25[[#This Row],[Contract End Date]])&gt;6,MONTH(Table25[[#This Row],[Contract End Date]])&lt;=12),YEAR(Table25[[#This Row],[Contract End Date]])+1,YEAR(Table25[[#This Row],[Contract End Date]]))),"")</f>
        <v>2028</v>
      </c>
      <c r="N274" s="55">
        <f>Table25[[#This Row],[FY Formula end]]</f>
        <v>2028</v>
      </c>
      <c r="O274" s="59" t="str">
        <f>IF(Table25[[#This Row],[Year End]]="No End","No End","FY"&amp;" "&amp;Table25[[#This Row],[Year End]])</f>
        <v>FY 2028</v>
      </c>
      <c r="P274" s="27"/>
      <c r="Q274" s="104" t="str">
        <f>_xlfn.IFNA(IF($B274="","",VLOOKUP($B274,'SWC Towers'!$A:$Q,$Q$2,FALSE)),"")</f>
        <v/>
      </c>
      <c r="R274" s="106" t="str">
        <f>_xlfn.IFNA(IF($B274="","",VLOOKUP($B274,'SWC Towers'!$A:$Q,$R$2,FALSE)),"")</f>
        <v/>
      </c>
      <c r="S274" s="106" t="str">
        <f>_xlfn.IFNA(IF($B274="","",VLOOKUP($B274,'SWC Towers'!$A:$Q,$S$2,FALSE)),"")</f>
        <v/>
      </c>
      <c r="T274" s="106">
        <f>_xlfn.IFNA(IF($B274="","",VLOOKUP($B274,'SWC Towers'!$A:$Q,$T$2,FALSE)),"")</f>
        <v>0.5</v>
      </c>
      <c r="U274" s="104" t="str">
        <f>_xlfn.IFNA(IF($B274="","",VLOOKUP($B274,'SWC Towers'!$A:$Q,$U$2,FALSE)),"")</f>
        <v/>
      </c>
      <c r="V274" s="104" t="str">
        <f>_xlfn.IFNA(IF($B274="","",VLOOKUP($B274,'SWC Towers'!$A:$Q,$V$2,FALSE)),"")</f>
        <v/>
      </c>
      <c r="W274" s="104">
        <f>_xlfn.IFNA(IF($B274="","",VLOOKUP($B274,'SWC Towers'!$A:$Q,$W$2,FALSE)),"")</f>
        <v>0.5</v>
      </c>
      <c r="X274" s="104" t="str">
        <f>_xlfn.IFNA(IF($B274="","",VLOOKUP($B274,'SWC Towers'!$A:$Q,$X$2,FALSE)),"")</f>
        <v/>
      </c>
      <c r="Y274" s="104" t="str">
        <f>_xlfn.IFNA(IF($B274="","",VLOOKUP($B274,'SWC Towers'!$A:$Q,$Y$2,FALSE)),"")</f>
        <v/>
      </c>
      <c r="Z274" s="104" t="str">
        <f>_xlfn.IFNA(IF($B274="","",VLOOKUP($B274,'SWC Towers'!$A:$Q,$Z$2,FALSE)),"")</f>
        <v/>
      </c>
      <c r="AA274" s="104" t="str">
        <f>_xlfn.IFNA(IF($B274="","",VLOOKUP($B274,'SWC Towers'!$A:$Q,$AA$2,FALSE)),"")</f>
        <v/>
      </c>
      <c r="AB274" s="104" t="str">
        <f>_xlfn.IFNA(IF($B274="","",VLOOKUP($B274,'SWC Towers'!$A:$Q,$AB$2,FALSE)),"")</f>
        <v/>
      </c>
      <c r="AC274" s="20">
        <f>SUM(Table25[[#This Row],[IT Tower: Application]:[Other/Non-IT ]])</f>
        <v>1</v>
      </c>
      <c r="AD274" s="67"/>
      <c r="AE274" s="67"/>
      <c r="AF274" s="67"/>
      <c r="AG274" s="67"/>
      <c r="AH274" s="67"/>
      <c r="AI274" s="67"/>
      <c r="AJ274" s="67"/>
      <c r="AK274" s="67"/>
      <c r="AL274" s="67"/>
      <c r="AM274" s="67"/>
      <c r="AN274" s="67"/>
      <c r="AO274" s="67"/>
      <c r="AP274" s="67"/>
      <c r="AQ274" s="67"/>
      <c r="AR274" s="67"/>
      <c r="AS274" s="67"/>
      <c r="AT274" s="67"/>
      <c r="AU274" s="67"/>
      <c r="AV274" s="67"/>
      <c r="AW274" s="67"/>
      <c r="AX274" s="67"/>
      <c r="AY274" s="67"/>
      <c r="AZ274" s="67">
        <v>0</v>
      </c>
      <c r="BA274" s="67">
        <v>5249</v>
      </c>
      <c r="BB274" s="67">
        <v>97449</v>
      </c>
      <c r="BC274" s="67">
        <v>1852</v>
      </c>
      <c r="BD274" s="67"/>
      <c r="BE274" s="67"/>
      <c r="BF274" s="67"/>
      <c r="BG274" s="67"/>
      <c r="BH274" s="67"/>
      <c r="BI274" s="67"/>
      <c r="BJ274" s="67"/>
      <c r="BK274" s="67"/>
      <c r="BL274" s="67"/>
      <c r="BM274" s="67"/>
      <c r="BN274" s="67"/>
      <c r="BO274" s="67"/>
      <c r="BP274" s="67"/>
      <c r="BQ274" s="67"/>
      <c r="BR274" s="67"/>
      <c r="BS274" s="67"/>
      <c r="BT274" s="67"/>
      <c r="BU274" s="67"/>
      <c r="BV274" s="67"/>
      <c r="BW274" s="67"/>
      <c r="BX274" s="67"/>
      <c r="BY274" s="67"/>
      <c r="BZ274" s="67"/>
      <c r="CA274" s="67"/>
      <c r="CB274" s="67"/>
      <c r="CC274" s="69">
        <f>SUM(Table25[[#This Row],[Contract Amount FY00]:[Contract Amount FY50]])</f>
        <v>104550</v>
      </c>
      <c r="CD274" s="24"/>
    </row>
    <row r="275" spans="1:82" x14ac:dyDescent="0.25">
      <c r="A275" s="122" t="s">
        <v>1991</v>
      </c>
      <c r="B275" s="122" t="s">
        <v>2057</v>
      </c>
      <c r="C275" s="122" t="s">
        <v>3190</v>
      </c>
      <c r="E275" s="26" t="str">
        <f>IFERROR(IF(VLOOKUP(Table25[[#This Row],[Contract No.]],Table3[#All],3,FALSE)="","No","Yes"),"")</f>
        <v>Yes</v>
      </c>
      <c r="F275" s="26" t="str">
        <f>IFERROR(VLOOKUP(Table25[[#This Row],[Contract No.]],Table3[#All],3,FALSE),"")</f>
        <v>NASPO</v>
      </c>
      <c r="G275" s="26" t="str">
        <f>IFERROR(IF(Table25[[#This Row],[Cooperative Purchase
(Yes/No)]]="Yes","Yes",IF(VLOOKUP(Table25[[#This Row],[Contract No.]],Table3[#All],1,FALSE)=Table25[[#This Row],[Contract No.]],"Yes","No")),"No")</f>
        <v>Yes</v>
      </c>
      <c r="H275" s="51">
        <f>IFERROR(VLOOKUP(Table25[[#This Row],[Contract No.]],Table3[#All],4,FALSE),"")</f>
        <v>43983</v>
      </c>
      <c r="I275" s="56">
        <f>IFERROR(IF(AND(MONTH(Table25[[#This Row],[Contract Start Date]])&gt;6,MONTH(Table25[[#This Row],[Contract Start Date]])&lt;=12),YEAR(Table25[[#This Row],[Contract Start Date]])+1,YEAR(Table25[[#This Row],[Contract Start Date]])),"")</f>
        <v>2020</v>
      </c>
      <c r="J275" s="55">
        <f>Table25[[#This Row],[FY Formula start]]</f>
        <v>2020</v>
      </c>
      <c r="K275" s="59" t="str">
        <f>"FY"&amp;" "&amp;Table25[[#This Row],[Year Start]]</f>
        <v>FY 2020</v>
      </c>
      <c r="L275" s="52">
        <f>IFERROR(VLOOKUP(Table25[[#This Row],[Contract No.]],Table3[#All],5,FALSE),"")</f>
        <v>46295</v>
      </c>
      <c r="M275" s="56">
        <f>IFERROR(IF(Table25[[#This Row],[Contract End Date]]="99/99/9999","No End",IF(AND(MONTH(Table25[[#This Row],[Contract End Date]])&gt;6,MONTH(Table25[[#This Row],[Contract End Date]])&lt;=12),YEAR(Table25[[#This Row],[Contract End Date]])+1,YEAR(Table25[[#This Row],[Contract End Date]]))),"")</f>
        <v>2027</v>
      </c>
      <c r="N275" s="55">
        <f>Table25[[#This Row],[FY Formula end]]</f>
        <v>2027</v>
      </c>
      <c r="O275" s="59" t="str">
        <f>IF(Table25[[#This Row],[Year End]]="No End","No End","FY"&amp;" "&amp;Table25[[#This Row],[Year End]])</f>
        <v>FY 2027</v>
      </c>
      <c r="P275" s="27"/>
      <c r="Q275" s="104">
        <f>_xlfn.IFNA(IF($B275="","",VLOOKUP($B275,'SWC Towers'!$A:$Q,$Q$2,FALSE)),"")</f>
        <v>0.1</v>
      </c>
      <c r="R275" s="106">
        <f>_xlfn.IFNA(IF($B275="","",VLOOKUP($B275,'SWC Towers'!$A:$Q,$R$2,FALSE)),"")</f>
        <v>0.1</v>
      </c>
      <c r="S275" s="106" t="str">
        <f>_xlfn.IFNA(IF($B275="","",VLOOKUP($B275,'SWC Towers'!$A:$Q,$S$2,FALSE)),"")</f>
        <v/>
      </c>
      <c r="T275" s="106" t="str">
        <f>_xlfn.IFNA(IF($B275="","",VLOOKUP($B275,'SWC Towers'!$A:$Q,$T$2,FALSE)),"")</f>
        <v/>
      </c>
      <c r="U275" s="104">
        <f>_xlfn.IFNA(IF($B275="","",VLOOKUP($B275,'SWC Towers'!$A:$Q,$U$2,FALSE)),"")</f>
        <v>0.15</v>
      </c>
      <c r="V275" s="104" t="str">
        <f>_xlfn.IFNA(IF($B275="","",VLOOKUP($B275,'SWC Towers'!$A:$Q,$V$2,FALSE)),"")</f>
        <v/>
      </c>
      <c r="W275" s="104">
        <f>_xlfn.IFNA(IF($B275="","",VLOOKUP($B275,'SWC Towers'!$A:$Q,$W$2,FALSE)),"")</f>
        <v>0.65</v>
      </c>
      <c r="X275" s="104" t="str">
        <f>_xlfn.IFNA(IF($B275="","",VLOOKUP($B275,'SWC Towers'!$A:$Q,$X$2,FALSE)),"")</f>
        <v/>
      </c>
      <c r="Y275" s="104" t="str">
        <f>_xlfn.IFNA(IF($B275="","",VLOOKUP($B275,'SWC Towers'!$A:$Q,$Y$2,FALSE)),"")</f>
        <v/>
      </c>
      <c r="Z275" s="104" t="str">
        <f>_xlfn.IFNA(IF($B275="","",VLOOKUP($B275,'SWC Towers'!$A:$Q,$Z$2,FALSE)),"")</f>
        <v/>
      </c>
      <c r="AA275" s="104" t="str">
        <f>_xlfn.IFNA(IF($B275="","",VLOOKUP($B275,'SWC Towers'!$A:$Q,$AA$2,FALSE)),"")</f>
        <v/>
      </c>
      <c r="AB275" s="104" t="str">
        <f>_xlfn.IFNA(IF($B275="","",VLOOKUP($B275,'SWC Towers'!$A:$Q,$AB$2,FALSE)),"")</f>
        <v/>
      </c>
      <c r="AC275" s="20">
        <f>SUM(Table25[[#This Row],[IT Tower: Application]:[Other/Non-IT ]])</f>
        <v>1</v>
      </c>
      <c r="AD275" s="67"/>
      <c r="AE275" s="67"/>
      <c r="AF275" s="67"/>
      <c r="AG275" s="67"/>
      <c r="AH275" s="67"/>
      <c r="AI275" s="67"/>
      <c r="AJ275" s="67"/>
      <c r="AK275" s="67"/>
      <c r="AL275" s="67"/>
      <c r="AM275" s="67"/>
      <c r="AN275" s="67"/>
      <c r="AO275" s="67"/>
      <c r="AP275" s="67"/>
      <c r="AQ275" s="67"/>
      <c r="AR275" s="67"/>
      <c r="AS275" s="67"/>
      <c r="AT275" s="67"/>
      <c r="AU275" s="67"/>
      <c r="AV275" s="67"/>
      <c r="AW275" s="67"/>
      <c r="AX275" s="67"/>
      <c r="AY275" s="67"/>
      <c r="AZ275" s="67">
        <v>0</v>
      </c>
      <c r="BA275" s="67">
        <v>11362</v>
      </c>
      <c r="BB275" s="67"/>
      <c r="BC275" s="67"/>
      <c r="BD275" s="67"/>
      <c r="BE275" s="67"/>
      <c r="BF275" s="67"/>
      <c r="BG275" s="67"/>
      <c r="BH275" s="67"/>
      <c r="BI275" s="67"/>
      <c r="BJ275" s="67"/>
      <c r="BK275" s="67"/>
      <c r="BL275" s="67"/>
      <c r="BM275" s="67"/>
      <c r="BN275" s="67"/>
      <c r="BO275" s="67"/>
      <c r="BP275" s="67"/>
      <c r="BQ275" s="67"/>
      <c r="BR275" s="67"/>
      <c r="BS275" s="67"/>
      <c r="BT275" s="67"/>
      <c r="BU275" s="67"/>
      <c r="BV275" s="67"/>
      <c r="BW275" s="67"/>
      <c r="BX275" s="67"/>
      <c r="BY275" s="67"/>
      <c r="BZ275" s="67"/>
      <c r="CA275" s="67"/>
      <c r="CB275" s="67"/>
      <c r="CC275" s="69">
        <f>SUM(Table25[[#This Row],[Contract Amount FY00]:[Contract Amount FY50]])</f>
        <v>11362</v>
      </c>
      <c r="CD275" s="24"/>
    </row>
    <row r="276" spans="1:82" x14ac:dyDescent="0.25">
      <c r="A276" s="122" t="s">
        <v>1991</v>
      </c>
      <c r="B276" s="122" t="s">
        <v>3071</v>
      </c>
      <c r="C276" s="122" t="s">
        <v>753</v>
      </c>
      <c r="E276" s="26" t="str">
        <f>IFERROR(IF(VLOOKUP(Table25[[#This Row],[Contract No.]],Table3[#All],3,FALSE)="","No","Yes"),"")</f>
        <v>Yes</v>
      </c>
      <c r="F276" s="26" t="str">
        <f>IFERROR(VLOOKUP(Table25[[#This Row],[Contract No.]],Table3[#All],3,FALSE),"")</f>
        <v>NASPO</v>
      </c>
      <c r="G276" s="26" t="str">
        <f>IFERROR(IF(Table25[[#This Row],[Cooperative Purchase
(Yes/No)]]="Yes","Yes",IF(VLOOKUP(Table25[[#This Row],[Contract No.]],Table3[#All],1,FALSE)=Table25[[#This Row],[Contract No.]],"Yes","No")),"No")</f>
        <v>Yes</v>
      </c>
      <c r="H276" s="51">
        <f>IFERROR(VLOOKUP(Table25[[#This Row],[Contract No.]],Table3[#All],4,FALSE),"")</f>
        <v>45322</v>
      </c>
      <c r="I276" s="56">
        <f>IFERROR(IF(AND(MONTH(Table25[[#This Row],[Contract Start Date]])&gt;6,MONTH(Table25[[#This Row],[Contract Start Date]])&lt;=12),YEAR(Table25[[#This Row],[Contract Start Date]])+1,YEAR(Table25[[#This Row],[Contract Start Date]])),"")</f>
        <v>2024</v>
      </c>
      <c r="J276" s="55">
        <f>Table25[[#This Row],[FY Formula start]]</f>
        <v>2024</v>
      </c>
      <c r="K276" s="59" t="str">
        <f>"FY"&amp;" "&amp;Table25[[#This Row],[Year Start]]</f>
        <v>FY 2024</v>
      </c>
      <c r="L276" s="52">
        <f>IFERROR(VLOOKUP(Table25[[#This Row],[Contract No.]],Table3[#All],5,FALSE),"")</f>
        <v>46934</v>
      </c>
      <c r="M276" s="56">
        <f>IFERROR(IF(Table25[[#This Row],[Contract End Date]]="99/99/9999","No End",IF(AND(MONTH(Table25[[#This Row],[Contract End Date]])&gt;6,MONTH(Table25[[#This Row],[Contract End Date]])&lt;=12),YEAR(Table25[[#This Row],[Contract End Date]])+1,YEAR(Table25[[#This Row],[Contract End Date]]))),"")</f>
        <v>2028</v>
      </c>
      <c r="N276" s="55">
        <f>Table25[[#This Row],[FY Formula end]]</f>
        <v>2028</v>
      </c>
      <c r="O276" s="59" t="str">
        <f>IF(Table25[[#This Row],[Year End]]="No End","No End","FY"&amp;" "&amp;Table25[[#This Row],[Year End]])</f>
        <v>FY 2028</v>
      </c>
      <c r="P276" s="27"/>
      <c r="Q276" s="104" t="str">
        <f>_xlfn.IFNA(IF($B276="","",VLOOKUP($B276,'SWC Towers'!$A:$Q,$Q$2,FALSE)),"")</f>
        <v/>
      </c>
      <c r="R276" s="106">
        <f>_xlfn.IFNA(IF($B276="","",VLOOKUP($B276,'SWC Towers'!$A:$Q,$R$2,FALSE)),"")</f>
        <v>0.2</v>
      </c>
      <c r="S276" s="106" t="str">
        <f>_xlfn.IFNA(IF($B276="","",VLOOKUP($B276,'SWC Towers'!$A:$Q,$S$2,FALSE)),"")</f>
        <v/>
      </c>
      <c r="T276" s="106" t="str">
        <f>_xlfn.IFNA(IF($B276="","",VLOOKUP($B276,'SWC Towers'!$A:$Q,$T$2,FALSE)),"")</f>
        <v/>
      </c>
      <c r="U276" s="104">
        <f>_xlfn.IFNA(IF($B276="","",VLOOKUP($B276,'SWC Towers'!$A:$Q,$U$2,FALSE)),"")</f>
        <v>0.6</v>
      </c>
      <c r="V276" s="104" t="str">
        <f>_xlfn.IFNA(IF($B276="","",VLOOKUP($B276,'SWC Towers'!$A:$Q,$V$2,FALSE)),"")</f>
        <v/>
      </c>
      <c r="W276" s="104" t="str">
        <f>_xlfn.IFNA(IF($B276="","",VLOOKUP($B276,'SWC Towers'!$A:$Q,$W$2,FALSE)),"")</f>
        <v/>
      </c>
      <c r="X276" s="104" t="str">
        <f>_xlfn.IFNA(IF($B276="","",VLOOKUP($B276,'SWC Towers'!$A:$Q,$X$2,FALSE)),"")</f>
        <v/>
      </c>
      <c r="Y276" s="104" t="str">
        <f>_xlfn.IFNA(IF($B276="","",VLOOKUP($B276,'SWC Towers'!$A:$Q,$Y$2,FALSE)),"")</f>
        <v/>
      </c>
      <c r="Z276" s="104" t="str">
        <f>_xlfn.IFNA(IF($B276="","",VLOOKUP($B276,'SWC Towers'!$A:$Q,$Z$2,FALSE)),"")</f>
        <v/>
      </c>
      <c r="AA276" s="104">
        <f>_xlfn.IFNA(IF($B276="","",VLOOKUP($B276,'SWC Towers'!$A:$Q,$AA$2,FALSE)),"")</f>
        <v>0.2</v>
      </c>
      <c r="AB276" s="104" t="str">
        <f>_xlfn.IFNA(IF($B276="","",VLOOKUP($B276,'SWC Towers'!$A:$Q,$AB$2,FALSE)),"")</f>
        <v/>
      </c>
      <c r="AC276" s="20">
        <f>SUM(Table25[[#This Row],[IT Tower: Application]:[Other/Non-IT ]])</f>
        <v>1</v>
      </c>
      <c r="AD276" s="67"/>
      <c r="AE276" s="67"/>
      <c r="AF276" s="67"/>
      <c r="AG276" s="67"/>
      <c r="AH276" s="67"/>
      <c r="AI276" s="67"/>
      <c r="AJ276" s="67"/>
      <c r="AK276" s="67"/>
      <c r="AL276" s="67"/>
      <c r="AM276" s="67"/>
      <c r="AN276" s="67"/>
      <c r="AO276" s="67"/>
      <c r="AP276" s="67"/>
      <c r="AQ276" s="67"/>
      <c r="AR276" s="67"/>
      <c r="AS276" s="67"/>
      <c r="AT276" s="67"/>
      <c r="AU276" s="67"/>
      <c r="AV276" s="67"/>
      <c r="AW276" s="67"/>
      <c r="AX276" s="67"/>
      <c r="AY276" s="67"/>
      <c r="AZ276" s="67"/>
      <c r="BA276" s="67"/>
      <c r="BB276" s="67"/>
      <c r="BC276" s="67">
        <v>14182</v>
      </c>
      <c r="BD276" s="67"/>
      <c r="BE276" s="67"/>
      <c r="BF276" s="67"/>
      <c r="BG276" s="67"/>
      <c r="BH276" s="67"/>
      <c r="BI276" s="67"/>
      <c r="BJ276" s="67"/>
      <c r="BK276" s="67"/>
      <c r="BL276" s="67"/>
      <c r="BM276" s="67"/>
      <c r="BN276" s="67"/>
      <c r="BO276" s="67"/>
      <c r="BP276" s="67"/>
      <c r="BQ276" s="67"/>
      <c r="BR276" s="67"/>
      <c r="BS276" s="67"/>
      <c r="BT276" s="67"/>
      <c r="BU276" s="67"/>
      <c r="BV276" s="67"/>
      <c r="BW276" s="67"/>
      <c r="BX276" s="67"/>
      <c r="BY276" s="67"/>
      <c r="BZ276" s="67"/>
      <c r="CA276" s="67"/>
      <c r="CB276" s="67"/>
      <c r="CC276" s="69">
        <f>SUM(Table25[[#This Row],[Contract Amount FY00]:[Contract Amount FY50]])</f>
        <v>14182</v>
      </c>
      <c r="CD276" s="24"/>
    </row>
    <row r="277" spans="1:82" x14ac:dyDescent="0.25">
      <c r="A277" s="122" t="s">
        <v>1991</v>
      </c>
      <c r="B277" s="122" t="s">
        <v>2245</v>
      </c>
      <c r="C277" s="122" t="s">
        <v>3131</v>
      </c>
      <c r="E277" s="26" t="str">
        <f>IFERROR(IF(VLOOKUP(Table25[[#This Row],[Contract No.]],Table3[#All],3,FALSE)="","No","Yes"),"")</f>
        <v>No</v>
      </c>
      <c r="F277" s="26" t="str">
        <f>IFERROR(VLOOKUP(Table25[[#This Row],[Contract No.]],Table3[#All],3,FALSE),"")</f>
        <v/>
      </c>
      <c r="G277" s="26" t="str">
        <f>IFERROR(IF(Table25[[#This Row],[Cooperative Purchase
(Yes/No)]]="Yes","Yes",IF(VLOOKUP(Table25[[#This Row],[Contract No.]],Table3[#All],1,FALSE)=Table25[[#This Row],[Contract No.]],"Yes","No")),"No")</f>
        <v>Yes</v>
      </c>
      <c r="H277" s="51">
        <f>IFERROR(VLOOKUP(Table25[[#This Row],[Contract No.]],Table3[#All],4,FALSE),"")</f>
        <v>43952</v>
      </c>
      <c r="I277" s="56">
        <f>IFERROR(IF(AND(MONTH(Table25[[#This Row],[Contract Start Date]])&gt;6,MONTH(Table25[[#This Row],[Contract Start Date]])&lt;=12),YEAR(Table25[[#This Row],[Contract Start Date]])+1,YEAR(Table25[[#This Row],[Contract Start Date]])),"")</f>
        <v>2020</v>
      </c>
      <c r="J277" s="55">
        <f>Table25[[#This Row],[FY Formula start]]</f>
        <v>2020</v>
      </c>
      <c r="K277" s="59" t="str">
        <f>"FY"&amp;" "&amp;Table25[[#This Row],[Year Start]]</f>
        <v>FY 2020</v>
      </c>
      <c r="L277" s="52">
        <f>IFERROR(VLOOKUP(Table25[[#This Row],[Contract No.]],Table3[#All],5,FALSE),"")</f>
        <v>46203</v>
      </c>
      <c r="M277" s="56">
        <f>IFERROR(IF(Table25[[#This Row],[Contract End Date]]="99/99/9999","No End",IF(AND(MONTH(Table25[[#This Row],[Contract End Date]])&gt;6,MONTH(Table25[[#This Row],[Contract End Date]])&lt;=12),YEAR(Table25[[#This Row],[Contract End Date]])+1,YEAR(Table25[[#This Row],[Contract End Date]]))),"")</f>
        <v>2026</v>
      </c>
      <c r="N277" s="55">
        <f>Table25[[#This Row],[FY Formula end]]</f>
        <v>2026</v>
      </c>
      <c r="O277" s="59" t="str">
        <f>IF(Table25[[#This Row],[Year End]]="No End","No End","FY"&amp;" "&amp;Table25[[#This Row],[Year End]])</f>
        <v>FY 2026</v>
      </c>
      <c r="P277" s="27"/>
      <c r="Q277" s="104" t="str">
        <f>_xlfn.IFNA(IF($B277="","",VLOOKUP($B277,'SWC Towers'!$A:$Q,$Q$2,FALSE)),"")</f>
        <v/>
      </c>
      <c r="R277" s="106" t="str">
        <f>_xlfn.IFNA(IF($B277="","",VLOOKUP($B277,'SWC Towers'!$A:$Q,$R$2,FALSE)),"")</f>
        <v/>
      </c>
      <c r="S277" s="106" t="str">
        <f>_xlfn.IFNA(IF($B277="","",VLOOKUP($B277,'SWC Towers'!$A:$Q,$S$2,FALSE)),"")</f>
        <v/>
      </c>
      <c r="T277" s="106" t="str">
        <f>_xlfn.IFNA(IF($B277="","",VLOOKUP($B277,'SWC Towers'!$A:$Q,$T$2,FALSE)),"")</f>
        <v/>
      </c>
      <c r="U277" s="104">
        <f>_xlfn.IFNA(IF($B277="","",VLOOKUP($B277,'SWC Towers'!$A:$Q,$U$2,FALSE)),"")</f>
        <v>0.1</v>
      </c>
      <c r="V277" s="104" t="str">
        <f>_xlfn.IFNA(IF($B277="","",VLOOKUP($B277,'SWC Towers'!$A:$Q,$V$2,FALSE)),"")</f>
        <v/>
      </c>
      <c r="W277" s="104" t="str">
        <f>_xlfn.IFNA(IF($B277="","",VLOOKUP($B277,'SWC Towers'!$A:$Q,$W$2,FALSE)),"")</f>
        <v/>
      </c>
      <c r="X277" s="104" t="str">
        <f>_xlfn.IFNA(IF($B277="","",VLOOKUP($B277,'SWC Towers'!$A:$Q,$X$2,FALSE)),"")</f>
        <v/>
      </c>
      <c r="Y277" s="104" t="str">
        <f>_xlfn.IFNA(IF($B277="","",VLOOKUP($B277,'SWC Towers'!$A:$Q,$Y$2,FALSE)),"")</f>
        <v/>
      </c>
      <c r="Z277" s="104" t="str">
        <f>_xlfn.IFNA(IF($B277="","",VLOOKUP($B277,'SWC Towers'!$A:$Q,$Z$2,FALSE)),"")</f>
        <v/>
      </c>
      <c r="AA277" s="104" t="str">
        <f>_xlfn.IFNA(IF($B277="","",VLOOKUP($B277,'SWC Towers'!$A:$Q,$AA$2,FALSE)),"")</f>
        <v/>
      </c>
      <c r="AB277" s="104">
        <f>_xlfn.IFNA(IF($B277="","",VLOOKUP($B277,'SWC Towers'!$A:$Q,$AB$2,FALSE)),"")</f>
        <v>0.9</v>
      </c>
      <c r="AC277" s="20">
        <f>SUM(Table25[[#This Row],[IT Tower: Application]:[Other/Non-IT ]])</f>
        <v>1</v>
      </c>
      <c r="AD277" s="67"/>
      <c r="AE277" s="67"/>
      <c r="AF277" s="67"/>
      <c r="AG277" s="67"/>
      <c r="AH277" s="67"/>
      <c r="AI277" s="67"/>
      <c r="AJ277" s="67"/>
      <c r="AK277" s="67"/>
      <c r="AL277" s="67"/>
      <c r="AM277" s="67"/>
      <c r="AN277" s="67"/>
      <c r="AO277" s="67"/>
      <c r="AP277" s="67"/>
      <c r="AQ277" s="67"/>
      <c r="AR277" s="67"/>
      <c r="AS277" s="67"/>
      <c r="AT277" s="67"/>
      <c r="AU277" s="67"/>
      <c r="AV277" s="67"/>
      <c r="AW277" s="67"/>
      <c r="AX277" s="67"/>
      <c r="AY277" s="67"/>
      <c r="AZ277" s="67">
        <v>0</v>
      </c>
      <c r="BA277" s="67">
        <v>47531</v>
      </c>
      <c r="BB277" s="67">
        <v>34065</v>
      </c>
      <c r="BC277" s="67">
        <v>22459</v>
      </c>
      <c r="BD277" s="67"/>
      <c r="BE277" s="67"/>
      <c r="BF277" s="67"/>
      <c r="BG277" s="67"/>
      <c r="BH277" s="67"/>
      <c r="BI277" s="67"/>
      <c r="BJ277" s="67"/>
      <c r="BK277" s="67"/>
      <c r="BL277" s="67"/>
      <c r="BM277" s="67"/>
      <c r="BN277" s="67"/>
      <c r="BO277" s="67"/>
      <c r="BP277" s="67"/>
      <c r="BQ277" s="67"/>
      <c r="BR277" s="67"/>
      <c r="BS277" s="67"/>
      <c r="BT277" s="67"/>
      <c r="BU277" s="67"/>
      <c r="BV277" s="67"/>
      <c r="BW277" s="67"/>
      <c r="BX277" s="67"/>
      <c r="BY277" s="67"/>
      <c r="BZ277" s="67"/>
      <c r="CA277" s="67"/>
      <c r="CB277" s="67"/>
      <c r="CC277" s="69">
        <f>SUM(Table25[[#This Row],[Contract Amount FY00]:[Contract Amount FY50]])</f>
        <v>104055</v>
      </c>
      <c r="CD277" s="24"/>
    </row>
    <row r="278" spans="1:82" x14ac:dyDescent="0.25">
      <c r="A278" s="122" t="s">
        <v>1991</v>
      </c>
      <c r="B278" s="122" t="s">
        <v>2245</v>
      </c>
      <c r="C278" s="122" t="s">
        <v>3192</v>
      </c>
      <c r="E278" s="26" t="str">
        <f>IFERROR(IF(VLOOKUP(Table25[[#This Row],[Contract No.]],Table3[#All],3,FALSE)="","No","Yes"),"")</f>
        <v>No</v>
      </c>
      <c r="F278" s="26" t="str">
        <f>IFERROR(VLOOKUP(Table25[[#This Row],[Contract No.]],Table3[#All],3,FALSE),"")</f>
        <v/>
      </c>
      <c r="G278" s="26" t="str">
        <f>IFERROR(IF(Table25[[#This Row],[Cooperative Purchase
(Yes/No)]]="Yes","Yes",IF(VLOOKUP(Table25[[#This Row],[Contract No.]],Table3[#All],1,FALSE)=Table25[[#This Row],[Contract No.]],"Yes","No")),"No")</f>
        <v>Yes</v>
      </c>
      <c r="H278" s="51">
        <f>IFERROR(VLOOKUP(Table25[[#This Row],[Contract No.]],Table3[#All],4,FALSE),"")</f>
        <v>43952</v>
      </c>
      <c r="I278" s="56">
        <f>IFERROR(IF(AND(MONTH(Table25[[#This Row],[Contract Start Date]])&gt;6,MONTH(Table25[[#This Row],[Contract Start Date]])&lt;=12),YEAR(Table25[[#This Row],[Contract Start Date]])+1,YEAR(Table25[[#This Row],[Contract Start Date]])),"")</f>
        <v>2020</v>
      </c>
      <c r="J278" s="55">
        <f>Table25[[#This Row],[FY Formula start]]</f>
        <v>2020</v>
      </c>
      <c r="K278" s="59" t="str">
        <f>"FY"&amp;" "&amp;Table25[[#This Row],[Year Start]]</f>
        <v>FY 2020</v>
      </c>
      <c r="L278" s="52">
        <f>IFERROR(VLOOKUP(Table25[[#This Row],[Contract No.]],Table3[#All],5,FALSE),"")</f>
        <v>46203</v>
      </c>
      <c r="M278" s="56">
        <f>IFERROR(IF(Table25[[#This Row],[Contract End Date]]="99/99/9999","No End",IF(AND(MONTH(Table25[[#This Row],[Contract End Date]])&gt;6,MONTH(Table25[[#This Row],[Contract End Date]])&lt;=12),YEAR(Table25[[#This Row],[Contract End Date]])+1,YEAR(Table25[[#This Row],[Contract End Date]]))),"")</f>
        <v>2026</v>
      </c>
      <c r="N278" s="55">
        <f>Table25[[#This Row],[FY Formula end]]</f>
        <v>2026</v>
      </c>
      <c r="O278" s="59" t="str">
        <f>IF(Table25[[#This Row],[Year End]]="No End","No End","FY"&amp;" "&amp;Table25[[#This Row],[Year End]])</f>
        <v>FY 2026</v>
      </c>
      <c r="P278" s="27"/>
      <c r="Q278" s="104" t="str">
        <f>_xlfn.IFNA(IF($B278="","",VLOOKUP($B278,'SWC Towers'!$A:$Q,$Q$2,FALSE)),"")</f>
        <v/>
      </c>
      <c r="R278" s="106" t="str">
        <f>_xlfn.IFNA(IF($B278="","",VLOOKUP($B278,'SWC Towers'!$A:$Q,$R$2,FALSE)),"")</f>
        <v/>
      </c>
      <c r="S278" s="106" t="str">
        <f>_xlfn.IFNA(IF($B278="","",VLOOKUP($B278,'SWC Towers'!$A:$Q,$S$2,FALSE)),"")</f>
        <v/>
      </c>
      <c r="T278" s="106" t="str">
        <f>_xlfn.IFNA(IF($B278="","",VLOOKUP($B278,'SWC Towers'!$A:$Q,$T$2,FALSE)),"")</f>
        <v/>
      </c>
      <c r="U278" s="104">
        <f>_xlfn.IFNA(IF($B278="","",VLOOKUP($B278,'SWC Towers'!$A:$Q,$U$2,FALSE)),"")</f>
        <v>0.1</v>
      </c>
      <c r="V278" s="104" t="str">
        <f>_xlfn.IFNA(IF($B278="","",VLOOKUP($B278,'SWC Towers'!$A:$Q,$V$2,FALSE)),"")</f>
        <v/>
      </c>
      <c r="W278" s="104" t="str">
        <f>_xlfn.IFNA(IF($B278="","",VLOOKUP($B278,'SWC Towers'!$A:$Q,$W$2,FALSE)),"")</f>
        <v/>
      </c>
      <c r="X278" s="104" t="str">
        <f>_xlfn.IFNA(IF($B278="","",VLOOKUP($B278,'SWC Towers'!$A:$Q,$X$2,FALSE)),"")</f>
        <v/>
      </c>
      <c r="Y278" s="104" t="str">
        <f>_xlfn.IFNA(IF($B278="","",VLOOKUP($B278,'SWC Towers'!$A:$Q,$Y$2,FALSE)),"")</f>
        <v/>
      </c>
      <c r="Z278" s="104" t="str">
        <f>_xlfn.IFNA(IF($B278="","",VLOOKUP($B278,'SWC Towers'!$A:$Q,$Z$2,FALSE)),"")</f>
        <v/>
      </c>
      <c r="AA278" s="104" t="str">
        <f>_xlfn.IFNA(IF($B278="","",VLOOKUP($B278,'SWC Towers'!$A:$Q,$AA$2,FALSE)),"")</f>
        <v/>
      </c>
      <c r="AB278" s="104">
        <f>_xlfn.IFNA(IF($B278="","",VLOOKUP($B278,'SWC Towers'!$A:$Q,$AB$2,FALSE)),"")</f>
        <v>0.9</v>
      </c>
      <c r="AC278" s="20">
        <f>SUM(Table25[[#This Row],[IT Tower: Application]:[Other/Non-IT ]])</f>
        <v>1</v>
      </c>
      <c r="AD278" s="67"/>
      <c r="AE278" s="67"/>
      <c r="AF278" s="67"/>
      <c r="AG278" s="67"/>
      <c r="AH278" s="67"/>
      <c r="AI278" s="67"/>
      <c r="AJ278" s="67"/>
      <c r="AK278" s="67"/>
      <c r="AL278" s="67"/>
      <c r="AM278" s="67"/>
      <c r="AN278" s="67"/>
      <c r="AO278" s="67"/>
      <c r="AP278" s="67"/>
      <c r="AQ278" s="67"/>
      <c r="AR278" s="67"/>
      <c r="AS278" s="67"/>
      <c r="AT278" s="67"/>
      <c r="AU278" s="67"/>
      <c r="AV278" s="67"/>
      <c r="AW278" s="67"/>
      <c r="AX278" s="67">
        <v>5524</v>
      </c>
      <c r="AY278" s="67">
        <v>39222</v>
      </c>
      <c r="AZ278" s="67">
        <v>59456</v>
      </c>
      <c r="BA278" s="67">
        <v>0</v>
      </c>
      <c r="BB278" s="67"/>
      <c r="BC278" s="67"/>
      <c r="BD278" s="67"/>
      <c r="BE278" s="67"/>
      <c r="BF278" s="67"/>
      <c r="BG278" s="67"/>
      <c r="BH278" s="67"/>
      <c r="BI278" s="67"/>
      <c r="BJ278" s="67"/>
      <c r="BK278" s="67"/>
      <c r="BL278" s="67"/>
      <c r="BM278" s="67"/>
      <c r="BN278" s="67"/>
      <c r="BO278" s="67"/>
      <c r="BP278" s="67"/>
      <c r="BQ278" s="67"/>
      <c r="BR278" s="67"/>
      <c r="BS278" s="67"/>
      <c r="BT278" s="67"/>
      <c r="BU278" s="67"/>
      <c r="BV278" s="67"/>
      <c r="BW278" s="67"/>
      <c r="BX278" s="67"/>
      <c r="BY278" s="67"/>
      <c r="BZ278" s="67"/>
      <c r="CA278" s="67"/>
      <c r="CB278" s="67"/>
      <c r="CC278" s="69">
        <f>SUM(Table25[[#This Row],[Contract Amount FY00]:[Contract Amount FY50]])</f>
        <v>104202</v>
      </c>
      <c r="CD278" s="24"/>
    </row>
    <row r="279" spans="1:82" x14ac:dyDescent="0.25">
      <c r="A279" s="122" t="s">
        <v>1991</v>
      </c>
      <c r="B279" s="122" t="s">
        <v>2245</v>
      </c>
      <c r="C279" s="122" t="s">
        <v>2273</v>
      </c>
      <c r="E279" s="26" t="str">
        <f>IFERROR(IF(VLOOKUP(Table25[[#This Row],[Contract No.]],Table3[#All],3,FALSE)="","No","Yes"),"")</f>
        <v>No</v>
      </c>
      <c r="F279" s="26" t="str">
        <f>IFERROR(VLOOKUP(Table25[[#This Row],[Contract No.]],Table3[#All],3,FALSE),"")</f>
        <v/>
      </c>
      <c r="G279" s="26" t="str">
        <f>IFERROR(IF(Table25[[#This Row],[Cooperative Purchase
(Yes/No)]]="Yes","Yes",IF(VLOOKUP(Table25[[#This Row],[Contract No.]],Table3[#All],1,FALSE)=Table25[[#This Row],[Contract No.]],"Yes","No")),"No")</f>
        <v>Yes</v>
      </c>
      <c r="H279" s="51">
        <f>IFERROR(VLOOKUP(Table25[[#This Row],[Contract No.]],Table3[#All],4,FALSE),"")</f>
        <v>43952</v>
      </c>
      <c r="I279" s="56">
        <f>IFERROR(IF(AND(MONTH(Table25[[#This Row],[Contract Start Date]])&gt;6,MONTH(Table25[[#This Row],[Contract Start Date]])&lt;=12),YEAR(Table25[[#This Row],[Contract Start Date]])+1,YEAR(Table25[[#This Row],[Contract Start Date]])),"")</f>
        <v>2020</v>
      </c>
      <c r="J279" s="55">
        <f>Table25[[#This Row],[FY Formula start]]</f>
        <v>2020</v>
      </c>
      <c r="K279" s="59" t="str">
        <f>"FY"&amp;" "&amp;Table25[[#This Row],[Year Start]]</f>
        <v>FY 2020</v>
      </c>
      <c r="L279" s="52">
        <f>IFERROR(VLOOKUP(Table25[[#This Row],[Contract No.]],Table3[#All],5,FALSE),"")</f>
        <v>46203</v>
      </c>
      <c r="M279" s="56">
        <f>IFERROR(IF(Table25[[#This Row],[Contract End Date]]="99/99/9999","No End",IF(AND(MONTH(Table25[[#This Row],[Contract End Date]])&gt;6,MONTH(Table25[[#This Row],[Contract End Date]])&lt;=12),YEAR(Table25[[#This Row],[Contract End Date]])+1,YEAR(Table25[[#This Row],[Contract End Date]]))),"")</f>
        <v>2026</v>
      </c>
      <c r="N279" s="55">
        <f>Table25[[#This Row],[FY Formula end]]</f>
        <v>2026</v>
      </c>
      <c r="O279" s="59" t="str">
        <f>IF(Table25[[#This Row],[Year End]]="No End","No End","FY"&amp;" "&amp;Table25[[#This Row],[Year End]])</f>
        <v>FY 2026</v>
      </c>
      <c r="P279" s="27"/>
      <c r="Q279" s="104" t="str">
        <f>_xlfn.IFNA(IF($B279="","",VLOOKUP($B279,'SWC Towers'!$A:$Q,$Q$2,FALSE)),"")</f>
        <v/>
      </c>
      <c r="R279" s="106" t="str">
        <f>_xlfn.IFNA(IF($B279="","",VLOOKUP($B279,'SWC Towers'!$A:$Q,$R$2,FALSE)),"")</f>
        <v/>
      </c>
      <c r="S279" s="106" t="str">
        <f>_xlfn.IFNA(IF($B279="","",VLOOKUP($B279,'SWC Towers'!$A:$Q,$S$2,FALSE)),"")</f>
        <v/>
      </c>
      <c r="T279" s="106" t="str">
        <f>_xlfn.IFNA(IF($B279="","",VLOOKUP($B279,'SWC Towers'!$A:$Q,$T$2,FALSE)),"")</f>
        <v/>
      </c>
      <c r="U279" s="104">
        <f>_xlfn.IFNA(IF($B279="","",VLOOKUP($B279,'SWC Towers'!$A:$Q,$U$2,FALSE)),"")</f>
        <v>0.1</v>
      </c>
      <c r="V279" s="104" t="str">
        <f>_xlfn.IFNA(IF($B279="","",VLOOKUP($B279,'SWC Towers'!$A:$Q,$V$2,FALSE)),"")</f>
        <v/>
      </c>
      <c r="W279" s="104" t="str">
        <f>_xlfn.IFNA(IF($B279="","",VLOOKUP($B279,'SWC Towers'!$A:$Q,$W$2,FALSE)),"")</f>
        <v/>
      </c>
      <c r="X279" s="104" t="str">
        <f>_xlfn.IFNA(IF($B279="","",VLOOKUP($B279,'SWC Towers'!$A:$Q,$X$2,FALSE)),"")</f>
        <v/>
      </c>
      <c r="Y279" s="104" t="str">
        <f>_xlfn.IFNA(IF($B279="","",VLOOKUP($B279,'SWC Towers'!$A:$Q,$Y$2,FALSE)),"")</f>
        <v/>
      </c>
      <c r="Z279" s="104" t="str">
        <f>_xlfn.IFNA(IF($B279="","",VLOOKUP($B279,'SWC Towers'!$A:$Q,$Z$2,FALSE)),"")</f>
        <v/>
      </c>
      <c r="AA279" s="104" t="str">
        <f>_xlfn.IFNA(IF($B279="","",VLOOKUP($B279,'SWC Towers'!$A:$Q,$AA$2,FALSE)),"")</f>
        <v/>
      </c>
      <c r="AB279" s="104">
        <f>_xlfn.IFNA(IF($B279="","",VLOOKUP($B279,'SWC Towers'!$A:$Q,$AB$2,FALSE)),"")</f>
        <v>0.9</v>
      </c>
      <c r="AC279" s="20">
        <f>SUM(Table25[[#This Row],[IT Tower: Application]:[Other/Non-IT ]])</f>
        <v>1</v>
      </c>
      <c r="AD279" s="67"/>
      <c r="AE279" s="67"/>
      <c r="AF279" s="67"/>
      <c r="AG279" s="67"/>
      <c r="AH279" s="67"/>
      <c r="AI279" s="67"/>
      <c r="AJ279" s="67"/>
      <c r="AK279" s="67"/>
      <c r="AL279" s="67"/>
      <c r="AM279" s="67"/>
      <c r="AN279" s="67"/>
      <c r="AO279" s="67"/>
      <c r="AP279" s="67"/>
      <c r="AQ279" s="67"/>
      <c r="AR279" s="67"/>
      <c r="AS279" s="67"/>
      <c r="AT279" s="67"/>
      <c r="AU279" s="67"/>
      <c r="AV279" s="67"/>
      <c r="AW279" s="67"/>
      <c r="AX279" s="67"/>
      <c r="AY279" s="67"/>
      <c r="AZ279" s="67"/>
      <c r="BA279" s="67"/>
      <c r="BB279" s="67"/>
      <c r="BC279" s="67">
        <v>33</v>
      </c>
      <c r="BD279" s="67"/>
      <c r="BE279" s="67"/>
      <c r="BF279" s="67"/>
      <c r="BG279" s="67"/>
      <c r="BH279" s="67"/>
      <c r="BI279" s="67"/>
      <c r="BJ279" s="67"/>
      <c r="BK279" s="67"/>
      <c r="BL279" s="67"/>
      <c r="BM279" s="67"/>
      <c r="BN279" s="67"/>
      <c r="BO279" s="67"/>
      <c r="BP279" s="67"/>
      <c r="BQ279" s="67"/>
      <c r="BR279" s="67"/>
      <c r="BS279" s="67"/>
      <c r="BT279" s="67"/>
      <c r="BU279" s="67"/>
      <c r="BV279" s="67"/>
      <c r="BW279" s="67"/>
      <c r="BX279" s="67"/>
      <c r="BY279" s="67"/>
      <c r="BZ279" s="67"/>
      <c r="CA279" s="67"/>
      <c r="CB279" s="67"/>
      <c r="CC279" s="69">
        <f>SUM(Table25[[#This Row],[Contract Amount FY00]:[Contract Amount FY50]])</f>
        <v>33</v>
      </c>
      <c r="CD279" s="24"/>
    </row>
    <row r="280" spans="1:82" x14ac:dyDescent="0.25">
      <c r="A280" s="122" t="s">
        <v>1991</v>
      </c>
      <c r="B280" s="122" t="s">
        <v>526</v>
      </c>
      <c r="C280" s="122" t="s">
        <v>3206</v>
      </c>
      <c r="E280" s="26" t="str">
        <f>IFERROR(IF(VLOOKUP(Table25[[#This Row],[Contract No.]],Table3[#All],3,FALSE)="","No","Yes"),"")</f>
        <v>Yes</v>
      </c>
      <c r="F280" s="26" t="str">
        <f>IFERROR(VLOOKUP(Table25[[#This Row],[Contract No.]],Table3[#All],3,FALSE),"")</f>
        <v>NASPO</v>
      </c>
      <c r="G280" s="26" t="str">
        <f>IFERROR(IF(Table25[[#This Row],[Cooperative Purchase
(Yes/No)]]="Yes","Yes",IF(VLOOKUP(Table25[[#This Row],[Contract No.]],Table3[#All],1,FALSE)=Table25[[#This Row],[Contract No.]],"Yes","No")),"No")</f>
        <v>Yes</v>
      </c>
      <c r="H280" s="51">
        <f>IFERROR(VLOOKUP(Table25[[#This Row],[Contract No.]],Table3[#All],4,FALSE),"")</f>
        <v>43892</v>
      </c>
      <c r="I280" s="56">
        <f>IFERROR(IF(AND(MONTH(Table25[[#This Row],[Contract Start Date]])&gt;6,MONTH(Table25[[#This Row],[Contract Start Date]])&lt;=12),YEAR(Table25[[#This Row],[Contract Start Date]])+1,YEAR(Table25[[#This Row],[Contract Start Date]])),"")</f>
        <v>2020</v>
      </c>
      <c r="J280" s="55">
        <f>Table25[[#This Row],[FY Formula start]]</f>
        <v>2020</v>
      </c>
      <c r="K280" s="59" t="str">
        <f>"FY"&amp;" "&amp;Table25[[#This Row],[Year Start]]</f>
        <v>FY 2020</v>
      </c>
      <c r="L280" s="52">
        <f>IFERROR(VLOOKUP(Table25[[#This Row],[Contract No.]],Table3[#All],5,FALSE),"")</f>
        <v>45504</v>
      </c>
      <c r="M280" s="56">
        <f>IFERROR(IF(Table25[[#This Row],[Contract End Date]]="99/99/9999","No End",IF(AND(MONTH(Table25[[#This Row],[Contract End Date]])&gt;6,MONTH(Table25[[#This Row],[Contract End Date]])&lt;=12),YEAR(Table25[[#This Row],[Contract End Date]])+1,YEAR(Table25[[#This Row],[Contract End Date]]))),"")</f>
        <v>2025</v>
      </c>
      <c r="N280" s="55">
        <f>Table25[[#This Row],[FY Formula end]]</f>
        <v>2025</v>
      </c>
      <c r="O280" s="59" t="str">
        <f>IF(Table25[[#This Row],[Year End]]="No End","No End","FY"&amp;" "&amp;Table25[[#This Row],[Year End]])</f>
        <v>FY 2025</v>
      </c>
      <c r="P280" s="27"/>
      <c r="Q280" s="104" t="str">
        <f>_xlfn.IFNA(IF($B280="","",VLOOKUP($B280,'SWC Towers'!$A:$Q,$Q$2,FALSE)),"")</f>
        <v/>
      </c>
      <c r="R280" s="106">
        <f>_xlfn.IFNA(IF($B280="","",VLOOKUP($B280,'SWC Towers'!$A:$Q,$R$2,FALSE)),"")</f>
        <v>0.1</v>
      </c>
      <c r="S280" s="106" t="str">
        <f>_xlfn.IFNA(IF($B280="","",VLOOKUP($B280,'SWC Towers'!$A:$Q,$S$2,FALSE)),"")</f>
        <v/>
      </c>
      <c r="T280" s="106">
        <f>_xlfn.IFNA(IF($B280="","",VLOOKUP($B280,'SWC Towers'!$A:$Q,$T$2,FALSE)),"")</f>
        <v>0.05</v>
      </c>
      <c r="U280" s="104">
        <f>_xlfn.IFNA(IF($B280="","",VLOOKUP($B280,'SWC Towers'!$A:$Q,$U$2,FALSE)),"")</f>
        <v>0.65</v>
      </c>
      <c r="V280" s="104" t="str">
        <f>_xlfn.IFNA(IF($B280="","",VLOOKUP($B280,'SWC Towers'!$A:$Q,$V$2,FALSE)),"")</f>
        <v/>
      </c>
      <c r="W280" s="104">
        <f>_xlfn.IFNA(IF($B280="","",VLOOKUP($B280,'SWC Towers'!$A:$Q,$W$2,FALSE)),"")</f>
        <v>0.1</v>
      </c>
      <c r="X280" s="104" t="str">
        <f>_xlfn.IFNA(IF($B280="","",VLOOKUP($B280,'SWC Towers'!$A:$Q,$X$2,FALSE)),"")</f>
        <v/>
      </c>
      <c r="Y280" s="104" t="str">
        <f>_xlfn.IFNA(IF($B280="","",VLOOKUP($B280,'SWC Towers'!$A:$Q,$Y$2,FALSE)),"")</f>
        <v/>
      </c>
      <c r="Z280" s="104">
        <f>_xlfn.IFNA(IF($B280="","",VLOOKUP($B280,'SWC Towers'!$A:$Q,$Z$2,FALSE)),"")</f>
        <v>0.1</v>
      </c>
      <c r="AA280" s="104" t="str">
        <f>_xlfn.IFNA(IF($B280="","",VLOOKUP($B280,'SWC Towers'!$A:$Q,$AA$2,FALSE)),"")</f>
        <v/>
      </c>
      <c r="AB280" s="104" t="str">
        <f>_xlfn.IFNA(IF($B280="","",VLOOKUP($B280,'SWC Towers'!$A:$Q,$AB$2,FALSE)),"")</f>
        <v/>
      </c>
      <c r="AC280" s="20">
        <f>SUM(Table25[[#This Row],[IT Tower: Application]:[Other/Non-IT ]])</f>
        <v>1</v>
      </c>
      <c r="AD280" s="67"/>
      <c r="AE280" s="67"/>
      <c r="AF280" s="67"/>
      <c r="AG280" s="67"/>
      <c r="AH280" s="67"/>
      <c r="AI280" s="67"/>
      <c r="AJ280" s="67"/>
      <c r="AK280" s="67"/>
      <c r="AL280" s="67"/>
      <c r="AM280" s="67"/>
      <c r="AN280" s="67"/>
      <c r="AO280" s="67"/>
      <c r="AP280" s="67"/>
      <c r="AQ280" s="67"/>
      <c r="AR280" s="67"/>
      <c r="AS280" s="67"/>
      <c r="AT280" s="67"/>
      <c r="AU280" s="67"/>
      <c r="AV280" s="67"/>
      <c r="AW280" s="67"/>
      <c r="AX280" s="67"/>
      <c r="AY280" s="67"/>
      <c r="AZ280" s="67"/>
      <c r="BA280" s="67">
        <v>296464</v>
      </c>
      <c r="BB280" s="67">
        <v>23280</v>
      </c>
      <c r="BC280" s="67">
        <v>0</v>
      </c>
      <c r="BD280" s="67"/>
      <c r="BE280" s="67"/>
      <c r="BF280" s="67"/>
      <c r="BG280" s="67"/>
      <c r="BH280" s="67"/>
      <c r="BI280" s="67"/>
      <c r="BJ280" s="67"/>
      <c r="BK280" s="67"/>
      <c r="BL280" s="67"/>
      <c r="BM280" s="67"/>
      <c r="BN280" s="67"/>
      <c r="BO280" s="67"/>
      <c r="BP280" s="67"/>
      <c r="BQ280" s="67"/>
      <c r="BR280" s="67"/>
      <c r="BS280" s="67"/>
      <c r="BT280" s="67"/>
      <c r="BU280" s="67"/>
      <c r="BV280" s="67"/>
      <c r="BW280" s="67"/>
      <c r="BX280" s="67"/>
      <c r="BY280" s="67"/>
      <c r="BZ280" s="67"/>
      <c r="CA280" s="67"/>
      <c r="CB280" s="67"/>
      <c r="CC280" s="69">
        <f>SUM(Table25[[#This Row],[Contract Amount FY00]:[Contract Amount FY50]])</f>
        <v>319744</v>
      </c>
      <c r="CD280" s="24"/>
    </row>
    <row r="281" spans="1:82" x14ac:dyDescent="0.25">
      <c r="A281" s="122" t="s">
        <v>1991</v>
      </c>
      <c r="B281" s="122" t="s">
        <v>526</v>
      </c>
      <c r="C281" s="122" t="s">
        <v>946</v>
      </c>
      <c r="E281" s="26" t="str">
        <f>IFERROR(IF(VLOOKUP(Table25[[#This Row],[Contract No.]],Table3[#All],3,FALSE)="","No","Yes"),"")</f>
        <v>Yes</v>
      </c>
      <c r="F281" s="26" t="str">
        <f>IFERROR(VLOOKUP(Table25[[#This Row],[Contract No.]],Table3[#All],3,FALSE),"")</f>
        <v>NASPO</v>
      </c>
      <c r="G281" s="26" t="str">
        <f>IFERROR(IF(Table25[[#This Row],[Cooperative Purchase
(Yes/No)]]="Yes","Yes",IF(VLOOKUP(Table25[[#This Row],[Contract No.]],Table3[#All],1,FALSE)=Table25[[#This Row],[Contract No.]],"Yes","No")),"No")</f>
        <v>Yes</v>
      </c>
      <c r="H281" s="51">
        <f>IFERROR(VLOOKUP(Table25[[#This Row],[Contract No.]],Table3[#All],4,FALSE),"")</f>
        <v>43892</v>
      </c>
      <c r="I281" s="56">
        <f>IFERROR(IF(AND(MONTH(Table25[[#This Row],[Contract Start Date]])&gt;6,MONTH(Table25[[#This Row],[Contract Start Date]])&lt;=12),YEAR(Table25[[#This Row],[Contract Start Date]])+1,YEAR(Table25[[#This Row],[Contract Start Date]])),"")</f>
        <v>2020</v>
      </c>
      <c r="J281" s="55">
        <f>Table25[[#This Row],[FY Formula start]]</f>
        <v>2020</v>
      </c>
      <c r="K281" s="59" t="str">
        <f>"FY"&amp;" "&amp;Table25[[#This Row],[Year Start]]</f>
        <v>FY 2020</v>
      </c>
      <c r="L281" s="52">
        <f>IFERROR(VLOOKUP(Table25[[#This Row],[Contract No.]],Table3[#All],5,FALSE),"")</f>
        <v>45504</v>
      </c>
      <c r="M281" s="56">
        <f>IFERROR(IF(Table25[[#This Row],[Contract End Date]]="99/99/9999","No End",IF(AND(MONTH(Table25[[#This Row],[Contract End Date]])&gt;6,MONTH(Table25[[#This Row],[Contract End Date]])&lt;=12),YEAR(Table25[[#This Row],[Contract End Date]])+1,YEAR(Table25[[#This Row],[Contract End Date]]))),"")</f>
        <v>2025</v>
      </c>
      <c r="N281" s="55">
        <f>Table25[[#This Row],[FY Formula end]]</f>
        <v>2025</v>
      </c>
      <c r="O281" s="59" t="str">
        <f>IF(Table25[[#This Row],[Year End]]="No End","No End","FY"&amp;" "&amp;Table25[[#This Row],[Year End]])</f>
        <v>FY 2025</v>
      </c>
      <c r="P281" s="27"/>
      <c r="Q281" s="104" t="str">
        <f>_xlfn.IFNA(IF($B281="","",VLOOKUP($B281,'SWC Towers'!$A:$Q,$Q$2,FALSE)),"")</f>
        <v/>
      </c>
      <c r="R281" s="106">
        <f>_xlfn.IFNA(IF($B281="","",VLOOKUP($B281,'SWC Towers'!$A:$Q,$R$2,FALSE)),"")</f>
        <v>0.1</v>
      </c>
      <c r="S281" s="106" t="str">
        <f>_xlfn.IFNA(IF($B281="","",VLOOKUP($B281,'SWC Towers'!$A:$Q,$S$2,FALSE)),"")</f>
        <v/>
      </c>
      <c r="T281" s="106">
        <f>_xlfn.IFNA(IF($B281="","",VLOOKUP($B281,'SWC Towers'!$A:$Q,$T$2,FALSE)),"")</f>
        <v>0.05</v>
      </c>
      <c r="U281" s="104">
        <f>_xlfn.IFNA(IF($B281="","",VLOOKUP($B281,'SWC Towers'!$A:$Q,$U$2,FALSE)),"")</f>
        <v>0.65</v>
      </c>
      <c r="V281" s="104" t="str">
        <f>_xlfn.IFNA(IF($B281="","",VLOOKUP($B281,'SWC Towers'!$A:$Q,$V$2,FALSE)),"")</f>
        <v/>
      </c>
      <c r="W281" s="104">
        <f>_xlfn.IFNA(IF($B281="","",VLOOKUP($B281,'SWC Towers'!$A:$Q,$W$2,FALSE)),"")</f>
        <v>0.1</v>
      </c>
      <c r="X281" s="104" t="str">
        <f>_xlfn.IFNA(IF($B281="","",VLOOKUP($B281,'SWC Towers'!$A:$Q,$X$2,FALSE)),"")</f>
        <v/>
      </c>
      <c r="Y281" s="104" t="str">
        <f>_xlfn.IFNA(IF($B281="","",VLOOKUP($B281,'SWC Towers'!$A:$Q,$Y$2,FALSE)),"")</f>
        <v/>
      </c>
      <c r="Z281" s="104">
        <f>_xlfn.IFNA(IF($B281="","",VLOOKUP($B281,'SWC Towers'!$A:$Q,$Z$2,FALSE)),"")</f>
        <v>0.1</v>
      </c>
      <c r="AA281" s="104" t="str">
        <f>_xlfn.IFNA(IF($B281="","",VLOOKUP($B281,'SWC Towers'!$A:$Q,$AA$2,FALSE)),"")</f>
        <v/>
      </c>
      <c r="AB281" s="104" t="str">
        <f>_xlfn.IFNA(IF($B281="","",VLOOKUP($B281,'SWC Towers'!$A:$Q,$AB$2,FALSE)),"")</f>
        <v/>
      </c>
      <c r="AC281" s="20">
        <f>SUM(Table25[[#This Row],[IT Tower: Application]:[Other/Non-IT ]])</f>
        <v>1</v>
      </c>
      <c r="AD281" s="67"/>
      <c r="AE281" s="67"/>
      <c r="AF281" s="67"/>
      <c r="AG281" s="67"/>
      <c r="AH281" s="67"/>
      <c r="AI281" s="67"/>
      <c r="AJ281" s="67"/>
      <c r="AK281" s="67"/>
      <c r="AL281" s="67"/>
      <c r="AM281" s="67"/>
      <c r="AN281" s="67"/>
      <c r="AO281" s="67"/>
      <c r="AP281" s="67"/>
      <c r="AQ281" s="67"/>
      <c r="AR281" s="67"/>
      <c r="AS281" s="67"/>
      <c r="AT281" s="67"/>
      <c r="AU281" s="67"/>
      <c r="AV281" s="67"/>
      <c r="AW281" s="67"/>
      <c r="AX281" s="67">
        <v>11713</v>
      </c>
      <c r="AY281" s="67">
        <v>48733</v>
      </c>
      <c r="AZ281" s="67">
        <v>60407</v>
      </c>
      <c r="BA281" s="67">
        <v>55044</v>
      </c>
      <c r="BB281" s="67">
        <v>7654</v>
      </c>
      <c r="BC281" s="67">
        <v>0</v>
      </c>
      <c r="BD281" s="67"/>
      <c r="BE281" s="67"/>
      <c r="BF281" s="67"/>
      <c r="BG281" s="67"/>
      <c r="BH281" s="67"/>
      <c r="BI281" s="67"/>
      <c r="BJ281" s="67"/>
      <c r="BK281" s="67"/>
      <c r="BL281" s="67"/>
      <c r="BM281" s="67"/>
      <c r="BN281" s="67"/>
      <c r="BO281" s="67"/>
      <c r="BP281" s="67"/>
      <c r="BQ281" s="67"/>
      <c r="BR281" s="67"/>
      <c r="BS281" s="67"/>
      <c r="BT281" s="67"/>
      <c r="BU281" s="67"/>
      <c r="BV281" s="67"/>
      <c r="BW281" s="67"/>
      <c r="BX281" s="67"/>
      <c r="BY281" s="67"/>
      <c r="BZ281" s="67"/>
      <c r="CA281" s="67"/>
      <c r="CB281" s="67"/>
      <c r="CC281" s="69">
        <f>SUM(Table25[[#This Row],[Contract Amount FY00]:[Contract Amount FY50]])</f>
        <v>183551</v>
      </c>
      <c r="CD281" s="24"/>
    </row>
    <row r="282" spans="1:82" x14ac:dyDescent="0.25">
      <c r="A282" s="122" t="s">
        <v>1991</v>
      </c>
      <c r="B282" s="122" t="s">
        <v>286</v>
      </c>
      <c r="C282" s="122" t="s">
        <v>1246</v>
      </c>
      <c r="E282" s="26" t="str">
        <f>IFERROR(IF(VLOOKUP(Table25[[#This Row],[Contract No.]],Table3[#All],3,FALSE)="","No","Yes"),"")</f>
        <v>No</v>
      </c>
      <c r="F282" s="26" t="str">
        <f>IFERROR(VLOOKUP(Table25[[#This Row],[Contract No.]],Table3[#All],3,FALSE),"")</f>
        <v/>
      </c>
      <c r="G282" s="26" t="str">
        <f>IFERROR(IF(Table25[[#This Row],[Cooperative Purchase
(Yes/No)]]="Yes","Yes",IF(VLOOKUP(Table25[[#This Row],[Contract No.]],Table3[#All],1,FALSE)=Table25[[#This Row],[Contract No.]],"Yes","No")),"No")</f>
        <v>Yes</v>
      </c>
      <c r="H282" s="51">
        <f>IFERROR(VLOOKUP(Table25[[#This Row],[Contract No.]],Table3[#All],4,FALSE),"")</f>
        <v>42401</v>
      </c>
      <c r="I282" s="56">
        <f>IFERROR(IF(AND(MONTH(Table25[[#This Row],[Contract Start Date]])&gt;6,MONTH(Table25[[#This Row],[Contract Start Date]])&lt;=12),YEAR(Table25[[#This Row],[Contract Start Date]])+1,YEAR(Table25[[#This Row],[Contract Start Date]])),"")</f>
        <v>2016</v>
      </c>
      <c r="J282" s="55">
        <f>Table25[[#This Row],[FY Formula start]]</f>
        <v>2016</v>
      </c>
      <c r="K282" s="59" t="str">
        <f>"FY"&amp;" "&amp;Table25[[#This Row],[Year Start]]</f>
        <v>FY 2016</v>
      </c>
      <c r="L282" s="52">
        <f>IFERROR(VLOOKUP(Table25[[#This Row],[Contract No.]],Table3[#All],5,FALSE),"")</f>
        <v>72717</v>
      </c>
      <c r="M282" s="56">
        <f>IFERROR(IF(Table25[[#This Row],[Contract End Date]]="99/99/9999","No End",IF(AND(MONTH(Table25[[#This Row],[Contract End Date]])&gt;6,MONTH(Table25[[#This Row],[Contract End Date]])&lt;=12),YEAR(Table25[[#This Row],[Contract End Date]])+1,YEAR(Table25[[#This Row],[Contract End Date]]))),"")</f>
        <v>2099</v>
      </c>
      <c r="N282" s="55">
        <f>Table25[[#This Row],[FY Formula end]]</f>
        <v>2099</v>
      </c>
      <c r="O282" s="59" t="str">
        <f>IF(Table25[[#This Row],[Year End]]="No End","No End","FY"&amp;" "&amp;Table25[[#This Row],[Year End]])</f>
        <v>FY 2099</v>
      </c>
      <c r="P282" s="27"/>
      <c r="Q282" s="104">
        <f>_xlfn.IFNA(IF($B282="","",VLOOKUP($B282,'SWC Towers'!$A:$Q,$Q$2,FALSE)),"")</f>
        <v>0.5</v>
      </c>
      <c r="R282" s="106" t="str">
        <f>_xlfn.IFNA(IF($B282="","",VLOOKUP($B282,'SWC Towers'!$A:$Q,$R$2,FALSE)),"")</f>
        <v/>
      </c>
      <c r="S282" s="106" t="str">
        <f>_xlfn.IFNA(IF($B282="","",VLOOKUP($B282,'SWC Towers'!$A:$Q,$S$2,FALSE)),"")</f>
        <v/>
      </c>
      <c r="T282" s="106">
        <f>_xlfn.IFNA(IF($B282="","",VLOOKUP($B282,'SWC Towers'!$A:$Q,$T$2,FALSE)),"")</f>
        <v>0.5</v>
      </c>
      <c r="U282" s="104" t="str">
        <f>_xlfn.IFNA(IF($B282="","",VLOOKUP($B282,'SWC Towers'!$A:$Q,$U$2,FALSE)),"")</f>
        <v/>
      </c>
      <c r="V282" s="104" t="str">
        <f>_xlfn.IFNA(IF($B282="","",VLOOKUP($B282,'SWC Towers'!$A:$Q,$V$2,FALSE)),"")</f>
        <v/>
      </c>
      <c r="W282" s="104" t="str">
        <f>_xlfn.IFNA(IF($B282="","",VLOOKUP($B282,'SWC Towers'!$A:$Q,$W$2,FALSE)),"")</f>
        <v/>
      </c>
      <c r="X282" s="104" t="str">
        <f>_xlfn.IFNA(IF($B282="","",VLOOKUP($B282,'SWC Towers'!$A:$Q,$X$2,FALSE)),"")</f>
        <v/>
      </c>
      <c r="Y282" s="104" t="str">
        <f>_xlfn.IFNA(IF($B282="","",VLOOKUP($B282,'SWC Towers'!$A:$Q,$Y$2,FALSE)),"")</f>
        <v/>
      </c>
      <c r="Z282" s="104" t="str">
        <f>_xlfn.IFNA(IF($B282="","",VLOOKUP($B282,'SWC Towers'!$A:$Q,$Z$2,FALSE)),"")</f>
        <v/>
      </c>
      <c r="AA282" s="104" t="str">
        <f>_xlfn.IFNA(IF($B282="","",VLOOKUP($B282,'SWC Towers'!$A:$Q,$AA$2,FALSE)),"")</f>
        <v/>
      </c>
      <c r="AB282" s="104" t="str">
        <f>_xlfn.IFNA(IF($B282="","",VLOOKUP($B282,'SWC Towers'!$A:$Q,$AB$2,FALSE)),"")</f>
        <v/>
      </c>
      <c r="AC282" s="20">
        <f>SUM(Table25[[#This Row],[IT Tower: Application]:[Other/Non-IT ]])</f>
        <v>1</v>
      </c>
      <c r="AD282" s="67"/>
      <c r="AE282" s="67"/>
      <c r="AF282" s="67"/>
      <c r="AG282" s="67"/>
      <c r="AH282" s="67"/>
      <c r="AI282" s="67"/>
      <c r="AJ282" s="67"/>
      <c r="AK282" s="67"/>
      <c r="AL282" s="67"/>
      <c r="AM282" s="67"/>
      <c r="AN282" s="67"/>
      <c r="AO282" s="67"/>
      <c r="AP282" s="67"/>
      <c r="AQ282" s="67"/>
      <c r="AR282" s="67"/>
      <c r="AS282" s="67"/>
      <c r="AT282" s="67"/>
      <c r="AU282" s="67"/>
      <c r="AV282" s="67"/>
      <c r="AW282" s="67"/>
      <c r="AX282" s="67">
        <v>0</v>
      </c>
      <c r="AY282" s="67">
        <v>86288</v>
      </c>
      <c r="AZ282" s="67"/>
      <c r="BA282" s="67"/>
      <c r="BB282" s="67"/>
      <c r="BC282" s="67"/>
      <c r="BD282" s="67"/>
      <c r="BE282" s="67"/>
      <c r="BF282" s="67"/>
      <c r="BG282" s="67"/>
      <c r="BH282" s="67"/>
      <c r="BI282" s="67"/>
      <c r="BJ282" s="67"/>
      <c r="BK282" s="67"/>
      <c r="BL282" s="67"/>
      <c r="BM282" s="67"/>
      <c r="BN282" s="67"/>
      <c r="BO282" s="67"/>
      <c r="BP282" s="67"/>
      <c r="BQ282" s="67"/>
      <c r="BR282" s="67"/>
      <c r="BS282" s="67"/>
      <c r="BT282" s="67"/>
      <c r="BU282" s="67"/>
      <c r="BV282" s="67"/>
      <c r="BW282" s="67"/>
      <c r="BX282" s="67"/>
      <c r="BY282" s="67"/>
      <c r="BZ282" s="67"/>
      <c r="CA282" s="67"/>
      <c r="CB282" s="67"/>
      <c r="CC282" s="69">
        <f>SUM(Table25[[#This Row],[Contract Amount FY00]:[Contract Amount FY50]])</f>
        <v>86288</v>
      </c>
      <c r="CD282" s="24"/>
    </row>
    <row r="283" spans="1:82" x14ac:dyDescent="0.25">
      <c r="A283" s="122" t="s">
        <v>1991</v>
      </c>
      <c r="B283" s="122" t="s">
        <v>3013</v>
      </c>
      <c r="C283" s="122" t="s">
        <v>547</v>
      </c>
      <c r="E283" s="26" t="str">
        <f>IFERROR(IF(VLOOKUP(Table25[[#This Row],[Contract No.]],Table3[#All],3,FALSE)="","No","Yes"),"")</f>
        <v>Yes</v>
      </c>
      <c r="F283" s="26" t="str">
        <f>IFERROR(VLOOKUP(Table25[[#This Row],[Contract No.]],Table3[#All],3,FALSE),"")</f>
        <v>NASPO</v>
      </c>
      <c r="G283" s="26" t="str">
        <f>IFERROR(IF(Table25[[#This Row],[Cooperative Purchase
(Yes/No)]]="Yes","Yes",IF(VLOOKUP(Table25[[#This Row],[Contract No.]],Table3[#All],1,FALSE)=Table25[[#This Row],[Contract No.]],"Yes","No")),"No")</f>
        <v>Yes</v>
      </c>
      <c r="H283" s="51">
        <f>IFERROR(VLOOKUP(Table25[[#This Row],[Contract No.]],Table3[#All],4,FALSE),"")</f>
        <v>44926</v>
      </c>
      <c r="I283" s="56">
        <f>IFERROR(IF(AND(MONTH(Table25[[#This Row],[Contract Start Date]])&gt;6,MONTH(Table25[[#This Row],[Contract Start Date]])&lt;=12),YEAR(Table25[[#This Row],[Contract Start Date]])+1,YEAR(Table25[[#This Row],[Contract Start Date]])),"")</f>
        <v>2023</v>
      </c>
      <c r="J283" s="55">
        <f>Table25[[#This Row],[FY Formula start]]</f>
        <v>2023</v>
      </c>
      <c r="K283" s="59" t="str">
        <f>"FY"&amp;" "&amp;Table25[[#This Row],[Year Start]]</f>
        <v>FY 2023</v>
      </c>
      <c r="L283" s="52">
        <f>IFERROR(VLOOKUP(Table25[[#This Row],[Contract No.]],Table3[#All],5,FALSE),"")</f>
        <v>46501</v>
      </c>
      <c r="M283" s="56">
        <f>IFERROR(IF(Table25[[#This Row],[Contract End Date]]="99/99/9999","No End",IF(AND(MONTH(Table25[[#This Row],[Contract End Date]])&gt;6,MONTH(Table25[[#This Row],[Contract End Date]])&lt;=12),YEAR(Table25[[#This Row],[Contract End Date]])+1,YEAR(Table25[[#This Row],[Contract End Date]]))),"")</f>
        <v>2027</v>
      </c>
      <c r="N283" s="55">
        <f>Table25[[#This Row],[FY Formula end]]</f>
        <v>2027</v>
      </c>
      <c r="O283" s="59" t="str">
        <f>IF(Table25[[#This Row],[Year End]]="No End","No End","FY"&amp;" "&amp;Table25[[#This Row],[Year End]])</f>
        <v>FY 2027</v>
      </c>
      <c r="P283" s="27"/>
      <c r="Q283" s="104">
        <f>_xlfn.IFNA(IF($B283="","",VLOOKUP($B283,'SWC Towers'!$A:$Q,$Q$2,FALSE)),"")</f>
        <v>0.3</v>
      </c>
      <c r="R283" s="106" t="str">
        <f>_xlfn.IFNA(IF($B283="","",VLOOKUP($B283,'SWC Towers'!$A:$Q,$R$2,FALSE)),"")</f>
        <v/>
      </c>
      <c r="S283" s="106">
        <f>_xlfn.IFNA(IF($B283="","",VLOOKUP($B283,'SWC Towers'!$A:$Q,$S$2,FALSE)),"")</f>
        <v>0.1</v>
      </c>
      <c r="T283" s="106" t="str">
        <f>_xlfn.IFNA(IF($B283="","",VLOOKUP($B283,'SWC Towers'!$A:$Q,$T$2,FALSE)),"")</f>
        <v/>
      </c>
      <c r="U283" s="104">
        <f>_xlfn.IFNA(IF($B283="","",VLOOKUP($B283,'SWC Towers'!$A:$Q,$U$2,FALSE)),"")</f>
        <v>0.6</v>
      </c>
      <c r="V283" s="104" t="str">
        <f>_xlfn.IFNA(IF($B283="","",VLOOKUP($B283,'SWC Towers'!$A:$Q,$V$2,FALSE)),"")</f>
        <v/>
      </c>
      <c r="W283" s="104" t="str">
        <f>_xlfn.IFNA(IF($B283="","",VLOOKUP($B283,'SWC Towers'!$A:$Q,$W$2,FALSE)),"")</f>
        <v/>
      </c>
      <c r="X283" s="104" t="str">
        <f>_xlfn.IFNA(IF($B283="","",VLOOKUP($B283,'SWC Towers'!$A:$Q,$X$2,FALSE)),"")</f>
        <v/>
      </c>
      <c r="Y283" s="104" t="str">
        <f>_xlfn.IFNA(IF($B283="","",VLOOKUP($B283,'SWC Towers'!$A:$Q,$Y$2,FALSE)),"")</f>
        <v/>
      </c>
      <c r="Z283" s="104" t="str">
        <f>_xlfn.IFNA(IF($B283="","",VLOOKUP($B283,'SWC Towers'!$A:$Q,$Z$2,FALSE)),"")</f>
        <v/>
      </c>
      <c r="AA283" s="104" t="str">
        <f>_xlfn.IFNA(IF($B283="","",VLOOKUP($B283,'SWC Towers'!$A:$Q,$AA$2,FALSE)),"")</f>
        <v/>
      </c>
      <c r="AB283" s="104" t="str">
        <f>_xlfn.IFNA(IF($B283="","",VLOOKUP($B283,'SWC Towers'!$A:$Q,$AB$2,FALSE)),"")</f>
        <v/>
      </c>
      <c r="AC283" s="20">
        <f>SUM(Table25[[#This Row],[IT Tower: Application]:[Other/Non-IT ]])</f>
        <v>1</v>
      </c>
      <c r="AD283" s="67"/>
      <c r="AE283" s="67"/>
      <c r="AF283" s="67"/>
      <c r="AG283" s="67"/>
      <c r="AH283" s="67"/>
      <c r="AI283" s="67"/>
      <c r="AJ283" s="67"/>
      <c r="AK283" s="67"/>
      <c r="AL283" s="67"/>
      <c r="AM283" s="67"/>
      <c r="AN283" s="67"/>
      <c r="AO283" s="67"/>
      <c r="AP283" s="67"/>
      <c r="AQ283" s="67"/>
      <c r="AR283" s="67"/>
      <c r="AS283" s="67"/>
      <c r="AT283" s="67"/>
      <c r="AU283" s="67"/>
      <c r="AV283" s="67"/>
      <c r="AW283" s="67"/>
      <c r="AX283" s="67"/>
      <c r="AY283" s="67"/>
      <c r="AZ283" s="67"/>
      <c r="BA283" s="67"/>
      <c r="BB283" s="67"/>
      <c r="BC283" s="67">
        <v>4115</v>
      </c>
      <c r="BD283" s="67"/>
      <c r="BE283" s="67"/>
      <c r="BF283" s="67"/>
      <c r="BG283" s="67"/>
      <c r="BH283" s="67"/>
      <c r="BI283" s="67"/>
      <c r="BJ283" s="67"/>
      <c r="BK283" s="67"/>
      <c r="BL283" s="67"/>
      <c r="BM283" s="67"/>
      <c r="BN283" s="67"/>
      <c r="BO283" s="67"/>
      <c r="BP283" s="67"/>
      <c r="BQ283" s="67"/>
      <c r="BR283" s="67"/>
      <c r="BS283" s="67"/>
      <c r="BT283" s="67"/>
      <c r="BU283" s="67"/>
      <c r="BV283" s="67"/>
      <c r="BW283" s="67"/>
      <c r="BX283" s="67"/>
      <c r="BY283" s="67"/>
      <c r="BZ283" s="67"/>
      <c r="CA283" s="67"/>
      <c r="CB283" s="67"/>
      <c r="CC283" s="69">
        <f>SUM(Table25[[#This Row],[Contract Amount FY00]:[Contract Amount FY50]])</f>
        <v>4115</v>
      </c>
      <c r="CD283" s="24"/>
    </row>
    <row r="284" spans="1:82" x14ac:dyDescent="0.25">
      <c r="A284" s="122" t="s">
        <v>1991</v>
      </c>
      <c r="B284" s="122" t="s">
        <v>3013</v>
      </c>
      <c r="C284" s="122" t="s">
        <v>279</v>
      </c>
      <c r="E284" s="26" t="str">
        <f>IFERROR(IF(VLOOKUP(Table25[[#This Row],[Contract No.]],Table3[#All],3,FALSE)="","No","Yes"),"")</f>
        <v>Yes</v>
      </c>
      <c r="F284" s="26" t="str">
        <f>IFERROR(VLOOKUP(Table25[[#This Row],[Contract No.]],Table3[#All],3,FALSE),"")</f>
        <v>NASPO</v>
      </c>
      <c r="G284" s="26" t="str">
        <f>IFERROR(IF(Table25[[#This Row],[Cooperative Purchase
(Yes/No)]]="Yes","Yes",IF(VLOOKUP(Table25[[#This Row],[Contract No.]],Table3[#All],1,FALSE)=Table25[[#This Row],[Contract No.]],"Yes","No")),"No")</f>
        <v>Yes</v>
      </c>
      <c r="H284" s="51">
        <f>IFERROR(VLOOKUP(Table25[[#This Row],[Contract No.]],Table3[#All],4,FALSE),"")</f>
        <v>44926</v>
      </c>
      <c r="I284" s="56">
        <f>IFERROR(IF(AND(MONTH(Table25[[#This Row],[Contract Start Date]])&gt;6,MONTH(Table25[[#This Row],[Contract Start Date]])&lt;=12),YEAR(Table25[[#This Row],[Contract Start Date]])+1,YEAR(Table25[[#This Row],[Contract Start Date]])),"")</f>
        <v>2023</v>
      </c>
      <c r="J284" s="55">
        <f>Table25[[#This Row],[FY Formula start]]</f>
        <v>2023</v>
      </c>
      <c r="K284" s="59" t="str">
        <f>"FY"&amp;" "&amp;Table25[[#This Row],[Year Start]]</f>
        <v>FY 2023</v>
      </c>
      <c r="L284" s="52">
        <f>IFERROR(VLOOKUP(Table25[[#This Row],[Contract No.]],Table3[#All],5,FALSE),"")</f>
        <v>46501</v>
      </c>
      <c r="M284" s="56">
        <f>IFERROR(IF(Table25[[#This Row],[Contract End Date]]="99/99/9999","No End",IF(AND(MONTH(Table25[[#This Row],[Contract End Date]])&gt;6,MONTH(Table25[[#This Row],[Contract End Date]])&lt;=12),YEAR(Table25[[#This Row],[Contract End Date]])+1,YEAR(Table25[[#This Row],[Contract End Date]]))),"")</f>
        <v>2027</v>
      </c>
      <c r="N284" s="55">
        <f>Table25[[#This Row],[FY Formula end]]</f>
        <v>2027</v>
      </c>
      <c r="O284" s="59" t="str">
        <f>IF(Table25[[#This Row],[Year End]]="No End","No End","FY"&amp;" "&amp;Table25[[#This Row],[Year End]])</f>
        <v>FY 2027</v>
      </c>
      <c r="P284" s="27"/>
      <c r="Q284" s="104">
        <f>_xlfn.IFNA(IF($B284="","",VLOOKUP($B284,'SWC Towers'!$A:$Q,$Q$2,FALSE)),"")</f>
        <v>0.3</v>
      </c>
      <c r="R284" s="106" t="str">
        <f>_xlfn.IFNA(IF($B284="","",VLOOKUP($B284,'SWC Towers'!$A:$Q,$R$2,FALSE)),"")</f>
        <v/>
      </c>
      <c r="S284" s="106">
        <f>_xlfn.IFNA(IF($B284="","",VLOOKUP($B284,'SWC Towers'!$A:$Q,$S$2,FALSE)),"")</f>
        <v>0.1</v>
      </c>
      <c r="T284" s="106" t="str">
        <f>_xlfn.IFNA(IF($B284="","",VLOOKUP($B284,'SWC Towers'!$A:$Q,$T$2,FALSE)),"")</f>
        <v/>
      </c>
      <c r="U284" s="104">
        <f>_xlfn.IFNA(IF($B284="","",VLOOKUP($B284,'SWC Towers'!$A:$Q,$U$2,FALSE)),"")</f>
        <v>0.6</v>
      </c>
      <c r="V284" s="104" t="str">
        <f>_xlfn.IFNA(IF($B284="","",VLOOKUP($B284,'SWC Towers'!$A:$Q,$V$2,FALSE)),"")</f>
        <v/>
      </c>
      <c r="W284" s="104" t="str">
        <f>_xlfn.IFNA(IF($B284="","",VLOOKUP($B284,'SWC Towers'!$A:$Q,$W$2,FALSE)),"")</f>
        <v/>
      </c>
      <c r="X284" s="104" t="str">
        <f>_xlfn.IFNA(IF($B284="","",VLOOKUP($B284,'SWC Towers'!$A:$Q,$X$2,FALSE)),"")</f>
        <v/>
      </c>
      <c r="Y284" s="104" t="str">
        <f>_xlfn.IFNA(IF($B284="","",VLOOKUP($B284,'SWC Towers'!$A:$Q,$Y$2,FALSE)),"")</f>
        <v/>
      </c>
      <c r="Z284" s="104" t="str">
        <f>_xlfn.IFNA(IF($B284="","",VLOOKUP($B284,'SWC Towers'!$A:$Q,$Z$2,FALSE)),"")</f>
        <v/>
      </c>
      <c r="AA284" s="104" t="str">
        <f>_xlfn.IFNA(IF($B284="","",VLOOKUP($B284,'SWC Towers'!$A:$Q,$AA$2,FALSE)),"")</f>
        <v/>
      </c>
      <c r="AB284" s="104" t="str">
        <f>_xlfn.IFNA(IF($B284="","",VLOOKUP($B284,'SWC Towers'!$A:$Q,$AB$2,FALSE)),"")</f>
        <v/>
      </c>
      <c r="AC284" s="20">
        <f>SUM(Table25[[#This Row],[IT Tower: Application]:[Other/Non-IT ]])</f>
        <v>1</v>
      </c>
      <c r="AD284" s="67"/>
      <c r="AE284" s="67"/>
      <c r="AF284" s="67"/>
      <c r="AG284" s="67"/>
      <c r="AH284" s="67"/>
      <c r="AI284" s="67"/>
      <c r="AJ284" s="67"/>
      <c r="AK284" s="67"/>
      <c r="AL284" s="67"/>
      <c r="AM284" s="67"/>
      <c r="AN284" s="67"/>
      <c r="AO284" s="67"/>
      <c r="AP284" s="67"/>
      <c r="AQ284" s="67"/>
      <c r="AR284" s="67"/>
      <c r="AS284" s="67"/>
      <c r="AT284" s="67"/>
      <c r="AU284" s="67"/>
      <c r="AV284" s="67"/>
      <c r="AW284" s="67"/>
      <c r="AX284" s="67"/>
      <c r="AY284" s="67"/>
      <c r="AZ284" s="67"/>
      <c r="BA284" s="67">
        <v>379</v>
      </c>
      <c r="BB284" s="67">
        <v>22449</v>
      </c>
      <c r="BC284" s="67">
        <v>19613</v>
      </c>
      <c r="BD284" s="67"/>
      <c r="BE284" s="67"/>
      <c r="BF284" s="67"/>
      <c r="BG284" s="67"/>
      <c r="BH284" s="67"/>
      <c r="BI284" s="67"/>
      <c r="BJ284" s="67"/>
      <c r="BK284" s="67"/>
      <c r="BL284" s="67"/>
      <c r="BM284" s="67"/>
      <c r="BN284" s="67"/>
      <c r="BO284" s="67"/>
      <c r="BP284" s="67"/>
      <c r="BQ284" s="67"/>
      <c r="BR284" s="67"/>
      <c r="BS284" s="67"/>
      <c r="BT284" s="67"/>
      <c r="BU284" s="67"/>
      <c r="BV284" s="67"/>
      <c r="BW284" s="67"/>
      <c r="BX284" s="67"/>
      <c r="BY284" s="67"/>
      <c r="BZ284" s="67"/>
      <c r="CA284" s="67"/>
      <c r="CB284" s="67"/>
      <c r="CC284" s="70">
        <f>SUM(Table25[[#This Row],[Contract Amount FY00]:[Contract Amount FY50]])</f>
        <v>42441</v>
      </c>
      <c r="CD284" s="24"/>
    </row>
    <row r="285" spans="1:82" x14ac:dyDescent="0.25">
      <c r="A285" s="122" t="s">
        <v>1991</v>
      </c>
      <c r="B285" s="122" t="s">
        <v>3147</v>
      </c>
      <c r="C285" s="122" t="s">
        <v>2757</v>
      </c>
      <c r="E285" s="26" t="str">
        <f>IFERROR(IF(VLOOKUP(Table25[[#This Row],[Contract No.]],Table3[#All],3,FALSE)="","No","Yes"),"")</f>
        <v>No</v>
      </c>
      <c r="F285" s="26" t="str">
        <f>IFERROR(VLOOKUP(Table25[[#This Row],[Contract No.]],Table3[#All],3,FALSE),"")</f>
        <v/>
      </c>
      <c r="G285" s="26" t="str">
        <f>IFERROR(IF(Table25[[#This Row],[Cooperative Purchase
(Yes/No)]]="Yes","Yes",IF(VLOOKUP(Table25[[#This Row],[Contract No.]],Table3[#All],1,FALSE)=Table25[[#This Row],[Contract No.]],"Yes","No")),"No")</f>
        <v>Yes</v>
      </c>
      <c r="H285" s="51">
        <f>IFERROR(VLOOKUP(Table25[[#This Row],[Contract No.]],Table3[#All],4,FALSE),"")</f>
        <v>45413</v>
      </c>
      <c r="I285" s="56">
        <f>IFERROR(IF(AND(MONTH(Table25[[#This Row],[Contract Start Date]])&gt;6,MONTH(Table25[[#This Row],[Contract Start Date]])&lt;=12),YEAR(Table25[[#This Row],[Contract Start Date]])+1,YEAR(Table25[[#This Row],[Contract Start Date]])),"")</f>
        <v>2024</v>
      </c>
      <c r="J285" s="55">
        <f>Table25[[#This Row],[FY Formula start]]</f>
        <v>2024</v>
      </c>
      <c r="K285" s="59" t="str">
        <f>"FY"&amp;" "&amp;Table25[[#This Row],[Year Start]]</f>
        <v>FY 2024</v>
      </c>
      <c r="L285" s="52">
        <f>IFERROR(VLOOKUP(Table25[[#This Row],[Contract No.]],Table3[#All],5,FALSE),"")</f>
        <v>46507</v>
      </c>
      <c r="M285" s="56">
        <f>IFERROR(IF(Table25[[#This Row],[Contract End Date]]="99/99/9999","No End",IF(AND(MONTH(Table25[[#This Row],[Contract End Date]])&gt;6,MONTH(Table25[[#This Row],[Contract End Date]])&lt;=12),YEAR(Table25[[#This Row],[Contract End Date]])+1,YEAR(Table25[[#This Row],[Contract End Date]]))),"")</f>
        <v>2027</v>
      </c>
      <c r="N285" s="55">
        <f>Table25[[#This Row],[FY Formula end]]</f>
        <v>2027</v>
      </c>
      <c r="O285" s="59" t="str">
        <f>IF(Table25[[#This Row],[Year End]]="No End","No End","FY"&amp;" "&amp;Table25[[#This Row],[Year End]])</f>
        <v>FY 2027</v>
      </c>
      <c r="P285" s="27"/>
      <c r="Q285" s="104" t="str">
        <f>_xlfn.IFNA(IF($B285="","",VLOOKUP($B285,'SWC Towers'!$A:$Q,$Q$2,FALSE)),"")</f>
        <v/>
      </c>
      <c r="R285" s="106" t="str">
        <f>_xlfn.IFNA(IF($B285="","",VLOOKUP($B285,'SWC Towers'!$A:$Q,$R$2,FALSE)),"")</f>
        <v/>
      </c>
      <c r="S285" s="106">
        <f>_xlfn.IFNA(IF($B285="","",VLOOKUP($B285,'SWC Towers'!$A:$Q,$S$2,FALSE)),"")</f>
        <v>0.1</v>
      </c>
      <c r="T285" s="106">
        <f>_xlfn.IFNA(IF($B285="","",VLOOKUP($B285,'SWC Towers'!$A:$Q,$T$2,FALSE)),"")</f>
        <v>0.1</v>
      </c>
      <c r="U285" s="104" t="str">
        <f>_xlfn.IFNA(IF($B285="","",VLOOKUP($B285,'SWC Towers'!$A:$Q,$U$2,FALSE)),"")</f>
        <v/>
      </c>
      <c r="V285" s="104" t="str">
        <f>_xlfn.IFNA(IF($B285="","",VLOOKUP($B285,'SWC Towers'!$A:$Q,$V$2,FALSE)),"")</f>
        <v/>
      </c>
      <c r="W285" s="104">
        <f>_xlfn.IFNA(IF($B285="","",VLOOKUP($B285,'SWC Towers'!$A:$Q,$W$2,FALSE)),"")</f>
        <v>0.8</v>
      </c>
      <c r="X285" s="104" t="str">
        <f>_xlfn.IFNA(IF($B285="","",VLOOKUP($B285,'SWC Towers'!$A:$Q,$X$2,FALSE)),"")</f>
        <v/>
      </c>
      <c r="Y285" s="104" t="str">
        <f>_xlfn.IFNA(IF($B285="","",VLOOKUP($B285,'SWC Towers'!$A:$Q,$Y$2,FALSE)),"")</f>
        <v/>
      </c>
      <c r="Z285" s="104" t="str">
        <f>_xlfn.IFNA(IF($B285="","",VLOOKUP($B285,'SWC Towers'!$A:$Q,$Z$2,FALSE)),"")</f>
        <v/>
      </c>
      <c r="AA285" s="104" t="str">
        <f>_xlfn.IFNA(IF($B285="","",VLOOKUP($B285,'SWC Towers'!$A:$Q,$AA$2,FALSE)),"")</f>
        <v/>
      </c>
      <c r="AB285" s="104" t="str">
        <f>_xlfn.IFNA(IF($B285="","",VLOOKUP($B285,'SWC Towers'!$A:$Q,$AB$2,FALSE)),"")</f>
        <v/>
      </c>
      <c r="AC285" s="20">
        <f>SUM(Table25[[#This Row],[IT Tower: Application]:[Other/Non-IT ]])</f>
        <v>1</v>
      </c>
      <c r="AD285" s="67"/>
      <c r="AE285" s="67"/>
      <c r="AF285" s="67"/>
      <c r="AG285" s="67"/>
      <c r="AH285" s="67"/>
      <c r="AI285" s="67"/>
      <c r="AJ285" s="67"/>
      <c r="AK285" s="67"/>
      <c r="AL285" s="67"/>
      <c r="AM285" s="67"/>
      <c r="AN285" s="67"/>
      <c r="AO285" s="67"/>
      <c r="AP285" s="67"/>
      <c r="AQ285" s="67"/>
      <c r="AR285" s="67"/>
      <c r="AS285" s="67"/>
      <c r="AT285" s="67"/>
      <c r="AU285" s="67"/>
      <c r="AV285" s="67"/>
      <c r="AW285" s="67"/>
      <c r="AX285" s="67"/>
      <c r="AY285" s="67"/>
      <c r="AZ285" s="67"/>
      <c r="BA285" s="67"/>
      <c r="BB285" s="67">
        <v>1437</v>
      </c>
      <c r="BC285" s="67">
        <v>2786</v>
      </c>
      <c r="BD285" s="67"/>
      <c r="BE285" s="67"/>
      <c r="BF285" s="67"/>
      <c r="BG285" s="67"/>
      <c r="BH285" s="67"/>
      <c r="BI285" s="67"/>
      <c r="BJ285" s="67"/>
      <c r="BK285" s="67"/>
      <c r="BL285" s="67"/>
      <c r="BM285" s="67"/>
      <c r="BN285" s="67"/>
      <c r="BO285" s="67"/>
      <c r="BP285" s="67"/>
      <c r="BQ285" s="67"/>
      <c r="BR285" s="67"/>
      <c r="BS285" s="67"/>
      <c r="BT285" s="67"/>
      <c r="BU285" s="67"/>
      <c r="BV285" s="67"/>
      <c r="BW285" s="67"/>
      <c r="BX285" s="67"/>
      <c r="BY285" s="67"/>
      <c r="BZ285" s="67"/>
      <c r="CA285" s="67"/>
      <c r="CB285" s="67"/>
      <c r="CC285" s="69">
        <f>SUM(Table25[[#This Row],[Contract Amount FY00]:[Contract Amount FY50]])</f>
        <v>4223</v>
      </c>
      <c r="CD285" s="24"/>
    </row>
    <row r="286" spans="1:82" x14ac:dyDescent="0.25">
      <c r="A286" s="122" t="s">
        <v>1991</v>
      </c>
      <c r="B286" s="122" t="s">
        <v>3183</v>
      </c>
      <c r="C286" s="122" t="s">
        <v>946</v>
      </c>
      <c r="E286" s="26" t="str">
        <f>IFERROR(IF(VLOOKUP(Table25[[#This Row],[Contract No.]],Table3[#All],3,FALSE)="","No","Yes"),"")</f>
        <v>Yes</v>
      </c>
      <c r="F286" s="26" t="str">
        <f>IFERROR(VLOOKUP(Table25[[#This Row],[Contract No.]],Table3[#All],3,FALSE),"")</f>
        <v>NASPO</v>
      </c>
      <c r="G286" s="26" t="str">
        <f>IFERROR(IF(Table25[[#This Row],[Cooperative Purchase
(Yes/No)]]="Yes","Yes",IF(VLOOKUP(Table25[[#This Row],[Contract No.]],Table3[#All],1,FALSE)=Table25[[#This Row],[Contract No.]],"Yes","No")),"No")</f>
        <v>Yes</v>
      </c>
      <c r="H286" s="51">
        <f>IFERROR(VLOOKUP(Table25[[#This Row],[Contract No.]],Table3[#All],4,FALSE),"")</f>
        <v>45505</v>
      </c>
      <c r="I286" s="56">
        <f>IFERROR(IF(AND(MONTH(Table25[[#This Row],[Contract Start Date]])&gt;6,MONTH(Table25[[#This Row],[Contract Start Date]])&lt;=12),YEAR(Table25[[#This Row],[Contract Start Date]])+1,YEAR(Table25[[#This Row],[Contract Start Date]])),"")</f>
        <v>2025</v>
      </c>
      <c r="J286" s="55">
        <f>Table25[[#This Row],[FY Formula start]]</f>
        <v>2025</v>
      </c>
      <c r="K286" s="59" t="str">
        <f>"FY"&amp;" "&amp;Table25[[#This Row],[Year Start]]</f>
        <v>FY 2025</v>
      </c>
      <c r="L286" s="52">
        <f>IFERROR(VLOOKUP(Table25[[#This Row],[Contract No.]],Table3[#All],5,FALSE),"")</f>
        <v>47330</v>
      </c>
      <c r="M286" s="56">
        <f>IFERROR(IF(Table25[[#This Row],[Contract End Date]]="99/99/9999","No End",IF(AND(MONTH(Table25[[#This Row],[Contract End Date]])&gt;6,MONTH(Table25[[#This Row],[Contract End Date]])&lt;=12),YEAR(Table25[[#This Row],[Contract End Date]])+1,YEAR(Table25[[#This Row],[Contract End Date]]))),"")</f>
        <v>2030</v>
      </c>
      <c r="N286" s="55">
        <f>Table25[[#This Row],[FY Formula end]]</f>
        <v>2030</v>
      </c>
      <c r="O286" s="59" t="str">
        <f>IF(Table25[[#This Row],[Year End]]="No End","No End","FY"&amp;" "&amp;Table25[[#This Row],[Year End]])</f>
        <v>FY 2030</v>
      </c>
      <c r="P286" s="27"/>
      <c r="Q286" s="104">
        <f>_xlfn.IFNA(IF($B286="","",VLOOKUP($B286,'SWC Towers'!$A:$Q,$Q$2,FALSE)),"")</f>
        <v>0.2</v>
      </c>
      <c r="R286" s="106" t="str">
        <f>_xlfn.IFNA(IF($B286="","",VLOOKUP($B286,'SWC Towers'!$A:$Q,$R$2,FALSE)),"")</f>
        <v/>
      </c>
      <c r="S286" s="106">
        <f>_xlfn.IFNA(IF($B286="","",VLOOKUP($B286,'SWC Towers'!$A:$Q,$S$2,FALSE)),"")</f>
        <v>0.2</v>
      </c>
      <c r="T286" s="106" t="str">
        <f>_xlfn.IFNA(IF($B286="","",VLOOKUP($B286,'SWC Towers'!$A:$Q,$T$2,FALSE)),"")</f>
        <v/>
      </c>
      <c r="U286" s="104">
        <f>_xlfn.IFNA(IF($B286="","",VLOOKUP($B286,'SWC Towers'!$A:$Q,$U$2,FALSE)),"")</f>
        <v>0.4</v>
      </c>
      <c r="V286" s="104" t="str">
        <f>_xlfn.IFNA(IF($B286="","",VLOOKUP($B286,'SWC Towers'!$A:$Q,$V$2,FALSE)),"")</f>
        <v/>
      </c>
      <c r="W286" s="104">
        <f>_xlfn.IFNA(IF($B286="","",VLOOKUP($B286,'SWC Towers'!$A:$Q,$W$2,FALSE)),"")</f>
        <v>0.2</v>
      </c>
      <c r="X286" s="104" t="str">
        <f>_xlfn.IFNA(IF($B286="","",VLOOKUP($B286,'SWC Towers'!$A:$Q,$X$2,FALSE)),"")</f>
        <v/>
      </c>
      <c r="Y286" s="104" t="str">
        <f>_xlfn.IFNA(IF($B286="","",VLOOKUP($B286,'SWC Towers'!$A:$Q,$Y$2,FALSE)),"")</f>
        <v/>
      </c>
      <c r="Z286" s="104" t="str">
        <f>_xlfn.IFNA(IF($B286="","",VLOOKUP($B286,'SWC Towers'!$A:$Q,$Z$2,FALSE)),"")</f>
        <v/>
      </c>
      <c r="AA286" s="104" t="str">
        <f>_xlfn.IFNA(IF($B286="","",VLOOKUP($B286,'SWC Towers'!$A:$Q,$AA$2,FALSE)),"")</f>
        <v/>
      </c>
      <c r="AB286" s="104" t="str">
        <f>_xlfn.IFNA(IF($B286="","",VLOOKUP($B286,'SWC Towers'!$A:$Q,$AB$2,FALSE)),"")</f>
        <v/>
      </c>
      <c r="AC286" s="20">
        <f>SUM(Table25[[#This Row],[IT Tower: Application]:[Other/Non-IT ]])</f>
        <v>1</v>
      </c>
      <c r="AD286" s="67"/>
      <c r="AE286" s="67"/>
      <c r="AF286" s="67"/>
      <c r="AG286" s="67"/>
      <c r="AH286" s="67"/>
      <c r="AI286" s="67"/>
      <c r="AJ286" s="67"/>
      <c r="AK286" s="67"/>
      <c r="AL286" s="67"/>
      <c r="AM286" s="67"/>
      <c r="AN286" s="67"/>
      <c r="AO286" s="67"/>
      <c r="AP286" s="67"/>
      <c r="AQ286" s="67"/>
      <c r="AR286" s="67"/>
      <c r="AS286" s="67"/>
      <c r="AT286" s="67"/>
      <c r="AU286" s="67"/>
      <c r="AV286" s="67"/>
      <c r="AW286" s="67"/>
      <c r="AX286" s="67"/>
      <c r="AY286" s="67"/>
      <c r="AZ286" s="67"/>
      <c r="BA286" s="67"/>
      <c r="BB286" s="67">
        <v>0</v>
      </c>
      <c r="BC286" s="67">
        <v>0</v>
      </c>
      <c r="BD286" s="67"/>
      <c r="BE286" s="67"/>
      <c r="BF286" s="67"/>
      <c r="BG286" s="67"/>
      <c r="BH286" s="67"/>
      <c r="BI286" s="67"/>
      <c r="BJ286" s="67"/>
      <c r="BK286" s="67"/>
      <c r="BL286" s="67"/>
      <c r="BM286" s="67"/>
      <c r="BN286" s="67"/>
      <c r="BO286" s="67"/>
      <c r="BP286" s="67"/>
      <c r="BQ286" s="67"/>
      <c r="BR286" s="67"/>
      <c r="BS286" s="67"/>
      <c r="BT286" s="67"/>
      <c r="BU286" s="67"/>
      <c r="BV286" s="67"/>
      <c r="BW286" s="67"/>
      <c r="BX286" s="67"/>
      <c r="BY286" s="67"/>
      <c r="BZ286" s="67"/>
      <c r="CA286" s="67"/>
      <c r="CB286" s="67"/>
      <c r="CC286" s="69">
        <f>SUM(Table25[[#This Row],[Contract Amount FY00]:[Contract Amount FY50]])</f>
        <v>0</v>
      </c>
      <c r="CD286" s="24"/>
    </row>
    <row r="287" spans="1:82" x14ac:dyDescent="0.25">
      <c r="A287" s="122" t="s">
        <v>1992</v>
      </c>
      <c r="B287" s="122" t="s">
        <v>533</v>
      </c>
      <c r="C287" s="122" t="s">
        <v>3187</v>
      </c>
      <c r="E287" s="26" t="str">
        <f>IFERROR(IF(VLOOKUP(Table25[[#This Row],[Contract No.]],Table3[#All],3,FALSE)="","No","Yes"),"")</f>
        <v>No</v>
      </c>
      <c r="F287" s="26" t="str">
        <f>IFERROR(VLOOKUP(Table25[[#This Row],[Contract No.]],Table3[#All],3,FALSE),"")</f>
        <v/>
      </c>
      <c r="G287" s="26" t="str">
        <f>IFERROR(IF(Table25[[#This Row],[Cooperative Purchase
(Yes/No)]]="Yes","Yes",IF(VLOOKUP(Table25[[#This Row],[Contract No.]],Table3[#All],1,FALSE)=Table25[[#This Row],[Contract No.]],"Yes","No")),"No")</f>
        <v>Yes</v>
      </c>
      <c r="H287" s="51">
        <f>IFERROR(VLOOKUP(Table25[[#This Row],[Contract No.]],Table3[#All],4,FALSE),"")</f>
        <v>43556</v>
      </c>
      <c r="I287" s="56">
        <f>IFERROR(IF(AND(MONTH(Table25[[#This Row],[Contract Start Date]])&gt;6,MONTH(Table25[[#This Row],[Contract Start Date]])&lt;=12),YEAR(Table25[[#This Row],[Contract Start Date]])+1,YEAR(Table25[[#This Row],[Contract Start Date]])),"")</f>
        <v>2019</v>
      </c>
      <c r="J287" s="55">
        <f>Table25[[#This Row],[FY Formula start]]</f>
        <v>2019</v>
      </c>
      <c r="K287" s="59" t="str">
        <f>"FY"&amp;" "&amp;Table25[[#This Row],[Year Start]]</f>
        <v>FY 2019</v>
      </c>
      <c r="L287" s="52">
        <f>IFERROR(VLOOKUP(Table25[[#This Row],[Contract No.]],Table3[#All],5,FALSE),"")</f>
        <v>45747</v>
      </c>
      <c r="M287" s="56">
        <f>IFERROR(IF(Table25[[#This Row],[Contract End Date]]="99/99/9999","No End",IF(AND(MONTH(Table25[[#This Row],[Contract End Date]])&gt;6,MONTH(Table25[[#This Row],[Contract End Date]])&lt;=12),YEAR(Table25[[#This Row],[Contract End Date]])+1,YEAR(Table25[[#This Row],[Contract End Date]]))),"")</f>
        <v>2025</v>
      </c>
      <c r="N287" s="55">
        <f>Table25[[#This Row],[FY Formula end]]</f>
        <v>2025</v>
      </c>
      <c r="O287" s="59" t="str">
        <f>IF(Table25[[#This Row],[Year End]]="No End","No End","FY"&amp;" "&amp;Table25[[#This Row],[Year End]])</f>
        <v>FY 2025</v>
      </c>
      <c r="P287" s="27"/>
      <c r="Q287" s="104">
        <f>_xlfn.IFNA(IF($B287="","",VLOOKUP($B287,'SWC Towers'!$A:$Q,$Q$2,FALSE)),"")</f>
        <v>0.2</v>
      </c>
      <c r="R287" s="106">
        <f>_xlfn.IFNA(IF($B287="","",VLOOKUP($B287,'SWC Towers'!$A:$Q,$R$2,FALSE)),"")</f>
        <v>0.2</v>
      </c>
      <c r="S287" s="106" t="str">
        <f>_xlfn.IFNA(IF($B287="","",VLOOKUP($B287,'SWC Towers'!$A:$Q,$S$2,FALSE)),"")</f>
        <v/>
      </c>
      <c r="T287" s="106" t="str">
        <f>_xlfn.IFNA(IF($B287="","",VLOOKUP($B287,'SWC Towers'!$A:$Q,$T$2,FALSE)),"")</f>
        <v/>
      </c>
      <c r="U287" s="104">
        <f>_xlfn.IFNA(IF($B287="","",VLOOKUP($B287,'SWC Towers'!$A:$Q,$U$2,FALSE)),"")</f>
        <v>0.2</v>
      </c>
      <c r="V287" s="104" t="str">
        <f>_xlfn.IFNA(IF($B287="","",VLOOKUP($B287,'SWC Towers'!$A:$Q,$V$2,FALSE)),"")</f>
        <v/>
      </c>
      <c r="W287" s="104">
        <f>_xlfn.IFNA(IF($B287="","",VLOOKUP($B287,'SWC Towers'!$A:$Q,$W$2,FALSE)),"")</f>
        <v>0.2</v>
      </c>
      <c r="X287" s="104" t="str">
        <f>_xlfn.IFNA(IF($B287="","",VLOOKUP($B287,'SWC Towers'!$A:$Q,$X$2,FALSE)),"")</f>
        <v/>
      </c>
      <c r="Y287" s="104" t="str">
        <f>_xlfn.IFNA(IF($B287="","",VLOOKUP($B287,'SWC Towers'!$A:$Q,$Y$2,FALSE)),"")</f>
        <v/>
      </c>
      <c r="Z287" s="104" t="str">
        <f>_xlfn.IFNA(IF($B287="","",VLOOKUP($B287,'SWC Towers'!$A:$Q,$Z$2,FALSE)),"")</f>
        <v/>
      </c>
      <c r="AA287" s="104">
        <f>_xlfn.IFNA(IF($B287="","",VLOOKUP($B287,'SWC Towers'!$A:$Q,$AA$2,FALSE)),"")</f>
        <v>0.2</v>
      </c>
      <c r="AB287" s="104" t="str">
        <f>_xlfn.IFNA(IF($B287="","",VLOOKUP($B287,'SWC Towers'!$A:$Q,$AB$2,FALSE)),"")</f>
        <v/>
      </c>
      <c r="AC287" s="20">
        <f>SUM(Table25[[#This Row],[IT Tower: Application]:[Other/Non-IT ]])</f>
        <v>1</v>
      </c>
      <c r="AD287" s="67"/>
      <c r="AE287" s="67"/>
      <c r="AF287" s="67"/>
      <c r="AG287" s="67"/>
      <c r="AH287" s="67"/>
      <c r="AI287" s="67"/>
      <c r="AJ287" s="67"/>
      <c r="AK287" s="67"/>
      <c r="AL287" s="67"/>
      <c r="AM287" s="67"/>
      <c r="AN287" s="67"/>
      <c r="AO287" s="67"/>
      <c r="AP287" s="67"/>
      <c r="AQ287" s="67"/>
      <c r="AR287" s="67"/>
      <c r="AS287" s="67"/>
      <c r="AT287" s="67"/>
      <c r="AU287" s="67"/>
      <c r="AV287" s="67"/>
      <c r="AW287" s="67">
        <v>17246</v>
      </c>
      <c r="AX287" s="67">
        <v>32070</v>
      </c>
      <c r="AY287" s="67">
        <v>0</v>
      </c>
      <c r="AZ287" s="67"/>
      <c r="BA287" s="67">
        <v>374</v>
      </c>
      <c r="BB287" s="67">
        <v>0</v>
      </c>
      <c r="BC287" s="67"/>
      <c r="BD287" s="67"/>
      <c r="BE287" s="67"/>
      <c r="BF287" s="67"/>
      <c r="BG287" s="67"/>
      <c r="BH287" s="67"/>
      <c r="BI287" s="67"/>
      <c r="BJ287" s="67"/>
      <c r="BK287" s="67"/>
      <c r="BL287" s="67"/>
      <c r="BM287" s="67"/>
      <c r="BN287" s="67"/>
      <c r="BO287" s="67"/>
      <c r="BP287" s="67"/>
      <c r="BQ287" s="67"/>
      <c r="BR287" s="67"/>
      <c r="BS287" s="67"/>
      <c r="BT287" s="67"/>
      <c r="BU287" s="67"/>
      <c r="BV287" s="67"/>
      <c r="BW287" s="67"/>
      <c r="BX287" s="67"/>
      <c r="BY287" s="67"/>
      <c r="BZ287" s="67"/>
      <c r="CA287" s="67"/>
      <c r="CB287" s="67"/>
      <c r="CC287" s="69">
        <f>SUM(Table25[[#This Row],[Contract Amount FY00]:[Contract Amount FY50]])</f>
        <v>49690</v>
      </c>
      <c r="CD287" s="24"/>
    </row>
    <row r="288" spans="1:82" x14ac:dyDescent="0.25">
      <c r="A288" s="122" t="s">
        <v>1992</v>
      </c>
      <c r="B288" s="122" t="s">
        <v>705</v>
      </c>
      <c r="C288" s="122" t="s">
        <v>384</v>
      </c>
      <c r="E288" s="26" t="str">
        <f>IFERROR(IF(VLOOKUP(Table25[[#This Row],[Contract No.]],Table3[#All],3,FALSE)="","No","Yes"),"")</f>
        <v>Yes</v>
      </c>
      <c r="F288" s="26" t="str">
        <f>IFERROR(VLOOKUP(Table25[[#This Row],[Contract No.]],Table3[#All],3,FALSE),"")</f>
        <v>NASPO</v>
      </c>
      <c r="G288" s="26" t="str">
        <f>IFERROR(IF(Table25[[#This Row],[Cooperative Purchase
(Yes/No)]]="Yes","Yes",IF(VLOOKUP(Table25[[#This Row],[Contract No.]],Table3[#All],1,FALSE)=Table25[[#This Row],[Contract No.]],"Yes","No")),"No")</f>
        <v>Yes</v>
      </c>
      <c r="H288" s="51">
        <f>IFERROR(VLOOKUP(Table25[[#This Row],[Contract No.]],Table3[#All],4,FALSE),"")</f>
        <v>43647</v>
      </c>
      <c r="I288" s="56">
        <f>IFERROR(IF(AND(MONTH(Table25[[#This Row],[Contract Start Date]])&gt;6,MONTH(Table25[[#This Row],[Contract Start Date]])&lt;=12),YEAR(Table25[[#This Row],[Contract Start Date]])+1,YEAR(Table25[[#This Row],[Contract Start Date]])),"")</f>
        <v>2020</v>
      </c>
      <c r="J288" s="55">
        <f>Table25[[#This Row],[FY Formula start]]</f>
        <v>2020</v>
      </c>
      <c r="K288" s="59" t="str">
        <f>"FY"&amp;" "&amp;Table25[[#This Row],[Year Start]]</f>
        <v>FY 2020</v>
      </c>
      <c r="L288" s="52">
        <f>IFERROR(VLOOKUP(Table25[[#This Row],[Contract No.]],Table3[#All],5,FALSE),"")</f>
        <v>47360</v>
      </c>
      <c r="M288" s="56">
        <f>IFERROR(IF(Table25[[#This Row],[Contract End Date]]="99/99/9999","No End",IF(AND(MONTH(Table25[[#This Row],[Contract End Date]])&gt;6,MONTH(Table25[[#This Row],[Contract End Date]])&lt;=12),YEAR(Table25[[#This Row],[Contract End Date]])+1,YEAR(Table25[[#This Row],[Contract End Date]]))),"")</f>
        <v>2030</v>
      </c>
      <c r="N288" s="55">
        <f>Table25[[#This Row],[FY Formula end]]</f>
        <v>2030</v>
      </c>
      <c r="O288" s="59" t="str">
        <f>IF(Table25[[#This Row],[Year End]]="No End","No End","FY"&amp;" "&amp;Table25[[#This Row],[Year End]])</f>
        <v>FY 2030</v>
      </c>
      <c r="P288" s="27"/>
      <c r="Q288" s="104">
        <f>_xlfn.IFNA(IF($B288="","",VLOOKUP($B288,'SWC Towers'!$A:$Q,$Q$2,FALSE)),"")</f>
        <v>0.2</v>
      </c>
      <c r="R288" s="106" t="str">
        <f>_xlfn.IFNA(IF($B288="","",VLOOKUP($B288,'SWC Towers'!$A:$Q,$R$2,FALSE)),"")</f>
        <v/>
      </c>
      <c r="S288" s="106" t="str">
        <f>_xlfn.IFNA(IF($B288="","",VLOOKUP($B288,'SWC Towers'!$A:$Q,$S$2,FALSE)),"")</f>
        <v/>
      </c>
      <c r="T288" s="106" t="str">
        <f>_xlfn.IFNA(IF($B288="","",VLOOKUP($B288,'SWC Towers'!$A:$Q,$T$2,FALSE)),"")</f>
        <v/>
      </c>
      <c r="U288" s="104">
        <f>_xlfn.IFNA(IF($B288="","",VLOOKUP($B288,'SWC Towers'!$A:$Q,$U$2,FALSE)),"")</f>
        <v>0.4</v>
      </c>
      <c r="V288" s="104" t="str">
        <f>_xlfn.IFNA(IF($B288="","",VLOOKUP($B288,'SWC Towers'!$A:$Q,$V$2,FALSE)),"")</f>
        <v/>
      </c>
      <c r="W288" s="104">
        <f>_xlfn.IFNA(IF($B288="","",VLOOKUP($B288,'SWC Towers'!$A:$Q,$W$2,FALSE)),"")</f>
        <v>0.4</v>
      </c>
      <c r="X288" s="104" t="str">
        <f>_xlfn.IFNA(IF($B288="","",VLOOKUP($B288,'SWC Towers'!$A:$Q,$X$2,FALSE)),"")</f>
        <v/>
      </c>
      <c r="Y288" s="104" t="str">
        <f>_xlfn.IFNA(IF($B288="","",VLOOKUP($B288,'SWC Towers'!$A:$Q,$Y$2,FALSE)),"")</f>
        <v/>
      </c>
      <c r="Z288" s="104" t="str">
        <f>_xlfn.IFNA(IF($B288="","",VLOOKUP($B288,'SWC Towers'!$A:$Q,$Z$2,FALSE)),"")</f>
        <v/>
      </c>
      <c r="AA288" s="104" t="str">
        <f>_xlfn.IFNA(IF($B288="","",VLOOKUP($B288,'SWC Towers'!$A:$Q,$AA$2,FALSE)),"")</f>
        <v/>
      </c>
      <c r="AB288" s="104" t="str">
        <f>_xlfn.IFNA(IF($B288="","",VLOOKUP($B288,'SWC Towers'!$A:$Q,$AB$2,FALSE)),"")</f>
        <v/>
      </c>
      <c r="AC288" s="20">
        <f>SUM(Table25[[#This Row],[IT Tower: Application]:[Other/Non-IT ]])</f>
        <v>1</v>
      </c>
      <c r="AD288" s="67"/>
      <c r="AE288" s="67"/>
      <c r="AF288" s="67"/>
      <c r="AG288" s="67"/>
      <c r="AH288" s="67"/>
      <c r="AI288" s="67"/>
      <c r="AJ288" s="67"/>
      <c r="AK288" s="67"/>
      <c r="AL288" s="67"/>
      <c r="AM288" s="67"/>
      <c r="AN288" s="67"/>
      <c r="AO288" s="67"/>
      <c r="AP288" s="67"/>
      <c r="AQ288" s="67"/>
      <c r="AR288" s="67"/>
      <c r="AS288" s="67"/>
      <c r="AT288" s="67"/>
      <c r="AU288" s="67"/>
      <c r="AV288" s="67"/>
      <c r="AW288" s="67"/>
      <c r="AX288" s="67">
        <v>0</v>
      </c>
      <c r="AY288" s="67">
        <v>2819</v>
      </c>
      <c r="AZ288" s="67">
        <v>520</v>
      </c>
      <c r="BA288" s="67">
        <v>520</v>
      </c>
      <c r="BB288" s="67">
        <v>516</v>
      </c>
      <c r="BC288" s="67">
        <v>394</v>
      </c>
      <c r="BD288" s="67"/>
      <c r="BE288" s="67"/>
      <c r="BF288" s="67"/>
      <c r="BG288" s="67"/>
      <c r="BH288" s="67"/>
      <c r="BI288" s="67"/>
      <c r="BJ288" s="67"/>
      <c r="BK288" s="67"/>
      <c r="BL288" s="67"/>
      <c r="BM288" s="67"/>
      <c r="BN288" s="67"/>
      <c r="BO288" s="67"/>
      <c r="BP288" s="67"/>
      <c r="BQ288" s="67"/>
      <c r="BR288" s="67"/>
      <c r="BS288" s="67"/>
      <c r="BT288" s="67"/>
      <c r="BU288" s="67"/>
      <c r="BV288" s="67"/>
      <c r="BW288" s="67"/>
      <c r="BX288" s="67"/>
      <c r="BY288" s="67"/>
      <c r="BZ288" s="67"/>
      <c r="CA288" s="67"/>
      <c r="CB288" s="67"/>
      <c r="CC288" s="69">
        <f>SUM(Table25[[#This Row],[Contract Amount FY00]:[Contract Amount FY50]])</f>
        <v>4769</v>
      </c>
      <c r="CD288" s="24"/>
    </row>
    <row r="289" spans="1:82" x14ac:dyDescent="0.25">
      <c r="A289" s="122" t="s">
        <v>1992</v>
      </c>
      <c r="B289" s="122" t="s">
        <v>705</v>
      </c>
      <c r="C289" s="122" t="s">
        <v>1777</v>
      </c>
      <c r="E289" s="26" t="str">
        <f>IFERROR(IF(VLOOKUP(Table25[[#This Row],[Contract No.]],Table3[#All],3,FALSE)="","No","Yes"),"")</f>
        <v>Yes</v>
      </c>
      <c r="F289" s="26" t="str">
        <f>IFERROR(VLOOKUP(Table25[[#This Row],[Contract No.]],Table3[#All],3,FALSE),"")</f>
        <v>NASPO</v>
      </c>
      <c r="G289" s="26" t="str">
        <f>IFERROR(IF(Table25[[#This Row],[Cooperative Purchase
(Yes/No)]]="Yes","Yes",IF(VLOOKUP(Table25[[#This Row],[Contract No.]],Table3[#All],1,FALSE)=Table25[[#This Row],[Contract No.]],"Yes","No")),"No")</f>
        <v>Yes</v>
      </c>
      <c r="H289" s="51">
        <f>IFERROR(VLOOKUP(Table25[[#This Row],[Contract No.]],Table3[#All],4,FALSE),"")</f>
        <v>43647</v>
      </c>
      <c r="I289" s="56">
        <f>IFERROR(IF(AND(MONTH(Table25[[#This Row],[Contract Start Date]])&gt;6,MONTH(Table25[[#This Row],[Contract Start Date]])&lt;=12),YEAR(Table25[[#This Row],[Contract Start Date]])+1,YEAR(Table25[[#This Row],[Contract Start Date]])),"")</f>
        <v>2020</v>
      </c>
      <c r="J289" s="55">
        <f>Table25[[#This Row],[FY Formula start]]</f>
        <v>2020</v>
      </c>
      <c r="K289" s="59" t="str">
        <f>"FY"&amp;" "&amp;Table25[[#This Row],[Year Start]]</f>
        <v>FY 2020</v>
      </c>
      <c r="L289" s="52">
        <f>IFERROR(VLOOKUP(Table25[[#This Row],[Contract No.]],Table3[#All],5,FALSE),"")</f>
        <v>47360</v>
      </c>
      <c r="M289" s="56">
        <f>IFERROR(IF(Table25[[#This Row],[Contract End Date]]="99/99/9999","No End",IF(AND(MONTH(Table25[[#This Row],[Contract End Date]])&gt;6,MONTH(Table25[[#This Row],[Contract End Date]])&lt;=12),YEAR(Table25[[#This Row],[Contract End Date]])+1,YEAR(Table25[[#This Row],[Contract End Date]]))),"")</f>
        <v>2030</v>
      </c>
      <c r="N289" s="55">
        <f>Table25[[#This Row],[FY Formula end]]</f>
        <v>2030</v>
      </c>
      <c r="O289" s="59" t="str">
        <f>IF(Table25[[#This Row],[Year End]]="No End","No End","FY"&amp;" "&amp;Table25[[#This Row],[Year End]])</f>
        <v>FY 2030</v>
      </c>
      <c r="P289" s="27"/>
      <c r="Q289" s="104">
        <f>_xlfn.IFNA(IF($B289="","",VLOOKUP($B289,'SWC Towers'!$A:$Q,$Q$2,FALSE)),"")</f>
        <v>0.2</v>
      </c>
      <c r="R289" s="106" t="str">
        <f>_xlfn.IFNA(IF($B289="","",VLOOKUP($B289,'SWC Towers'!$A:$Q,$R$2,FALSE)),"")</f>
        <v/>
      </c>
      <c r="S289" s="106" t="str">
        <f>_xlfn.IFNA(IF($B289="","",VLOOKUP($B289,'SWC Towers'!$A:$Q,$S$2,FALSE)),"")</f>
        <v/>
      </c>
      <c r="T289" s="106" t="str">
        <f>_xlfn.IFNA(IF($B289="","",VLOOKUP($B289,'SWC Towers'!$A:$Q,$T$2,FALSE)),"")</f>
        <v/>
      </c>
      <c r="U289" s="104">
        <f>_xlfn.IFNA(IF($B289="","",VLOOKUP($B289,'SWC Towers'!$A:$Q,$U$2,FALSE)),"")</f>
        <v>0.4</v>
      </c>
      <c r="V289" s="104" t="str">
        <f>_xlfn.IFNA(IF($B289="","",VLOOKUP($B289,'SWC Towers'!$A:$Q,$V$2,FALSE)),"")</f>
        <v/>
      </c>
      <c r="W289" s="104">
        <f>_xlfn.IFNA(IF($B289="","",VLOOKUP($B289,'SWC Towers'!$A:$Q,$W$2,FALSE)),"")</f>
        <v>0.4</v>
      </c>
      <c r="X289" s="104" t="str">
        <f>_xlfn.IFNA(IF($B289="","",VLOOKUP($B289,'SWC Towers'!$A:$Q,$X$2,FALSE)),"")</f>
        <v/>
      </c>
      <c r="Y289" s="104" t="str">
        <f>_xlfn.IFNA(IF($B289="","",VLOOKUP($B289,'SWC Towers'!$A:$Q,$Y$2,FALSE)),"")</f>
        <v/>
      </c>
      <c r="Z289" s="104" t="str">
        <f>_xlfn.IFNA(IF($B289="","",VLOOKUP($B289,'SWC Towers'!$A:$Q,$Z$2,FALSE)),"")</f>
        <v/>
      </c>
      <c r="AA289" s="104" t="str">
        <f>_xlfn.IFNA(IF($B289="","",VLOOKUP($B289,'SWC Towers'!$A:$Q,$AA$2,FALSE)),"")</f>
        <v/>
      </c>
      <c r="AB289" s="104" t="str">
        <f>_xlfn.IFNA(IF($B289="","",VLOOKUP($B289,'SWC Towers'!$A:$Q,$AB$2,FALSE)),"")</f>
        <v/>
      </c>
      <c r="AC289" s="20">
        <f>SUM(Table25[[#This Row],[IT Tower: Application]:[Other/Non-IT ]])</f>
        <v>1</v>
      </c>
      <c r="AD289" s="67"/>
      <c r="AE289" s="67"/>
      <c r="AF289" s="67"/>
      <c r="AG289" s="67"/>
      <c r="AH289" s="67"/>
      <c r="AI289" s="67"/>
      <c r="AJ289" s="67"/>
      <c r="AK289" s="67"/>
      <c r="AL289" s="67"/>
      <c r="AM289" s="67"/>
      <c r="AN289" s="67"/>
      <c r="AO289" s="67"/>
      <c r="AP289" s="67"/>
      <c r="AQ289" s="67"/>
      <c r="AR289" s="67"/>
      <c r="AS289" s="67"/>
      <c r="AT289" s="67"/>
      <c r="AU289" s="67"/>
      <c r="AV289" s="67"/>
      <c r="AW289" s="67"/>
      <c r="AX289" s="67">
        <v>0</v>
      </c>
      <c r="AY289" s="67">
        <v>113897</v>
      </c>
      <c r="AZ289" s="67">
        <v>88697</v>
      </c>
      <c r="BA289" s="67">
        <v>112914</v>
      </c>
      <c r="BB289" s="67">
        <v>163026</v>
      </c>
      <c r="BC289" s="67">
        <v>104906</v>
      </c>
      <c r="BD289" s="67"/>
      <c r="BE289" s="67"/>
      <c r="BF289" s="67"/>
      <c r="BG289" s="67"/>
      <c r="BH289" s="67"/>
      <c r="BI289" s="67"/>
      <c r="BJ289" s="67"/>
      <c r="BK289" s="67"/>
      <c r="BL289" s="67"/>
      <c r="BM289" s="67"/>
      <c r="BN289" s="67"/>
      <c r="BO289" s="67"/>
      <c r="BP289" s="67"/>
      <c r="BQ289" s="67"/>
      <c r="BR289" s="67"/>
      <c r="BS289" s="67"/>
      <c r="BT289" s="67"/>
      <c r="BU289" s="67"/>
      <c r="BV289" s="67"/>
      <c r="BW289" s="67"/>
      <c r="BX289" s="67"/>
      <c r="BY289" s="67"/>
      <c r="BZ289" s="67"/>
      <c r="CA289" s="67"/>
      <c r="CB289" s="67"/>
      <c r="CC289" s="69">
        <f>SUM(Table25[[#This Row],[Contract Amount FY00]:[Contract Amount FY50]])</f>
        <v>583440</v>
      </c>
      <c r="CD289" s="24"/>
    </row>
    <row r="290" spans="1:82" x14ac:dyDescent="0.25">
      <c r="A290" s="122" t="s">
        <v>1992</v>
      </c>
      <c r="B290" s="122" t="s">
        <v>278</v>
      </c>
      <c r="C290" s="122" t="s">
        <v>279</v>
      </c>
      <c r="E290" s="26" t="str">
        <f>IFERROR(IF(VLOOKUP(Table25[[#This Row],[Contract No.]],Table3[#All],3,FALSE)="","No","Yes"),"")</f>
        <v>Yes</v>
      </c>
      <c r="F290" s="26" t="str">
        <f>IFERROR(VLOOKUP(Table25[[#This Row],[Contract No.]],Table3[#All],3,FALSE),"")</f>
        <v>NASPO</v>
      </c>
      <c r="G290" s="26" t="str">
        <f>IFERROR(IF(Table25[[#This Row],[Cooperative Purchase
(Yes/No)]]="Yes","Yes",IF(VLOOKUP(Table25[[#This Row],[Contract No.]],Table3[#All],1,FALSE)=Table25[[#This Row],[Contract No.]],"Yes","No")),"No")</f>
        <v>Yes</v>
      </c>
      <c r="H290" s="51">
        <f>IFERROR(VLOOKUP(Table25[[#This Row],[Contract No.]],Table3[#All],4,FALSE),"")</f>
        <v>42917</v>
      </c>
      <c r="I290" s="56">
        <f>IFERROR(IF(AND(MONTH(Table25[[#This Row],[Contract Start Date]])&gt;6,MONTH(Table25[[#This Row],[Contract Start Date]])&lt;=12),YEAR(Table25[[#This Row],[Contract Start Date]])+1,YEAR(Table25[[#This Row],[Contract Start Date]])),"")</f>
        <v>2018</v>
      </c>
      <c r="J290" s="55">
        <f>Table25[[#This Row],[FY Formula start]]</f>
        <v>2018</v>
      </c>
      <c r="K290" s="59" t="str">
        <f>"FY"&amp;" "&amp;Table25[[#This Row],[Year Start]]</f>
        <v>FY 2018</v>
      </c>
      <c r="L290" s="52">
        <f>IFERROR(VLOOKUP(Table25[[#This Row],[Contract No.]],Table3[#All],5,FALSE),"")</f>
        <v>46280</v>
      </c>
      <c r="M290" s="56">
        <f>IFERROR(IF(Table25[[#This Row],[Contract End Date]]="99/99/9999","No End",IF(AND(MONTH(Table25[[#This Row],[Contract End Date]])&gt;6,MONTH(Table25[[#This Row],[Contract End Date]])&lt;=12),YEAR(Table25[[#This Row],[Contract End Date]])+1,YEAR(Table25[[#This Row],[Contract End Date]]))),"")</f>
        <v>2027</v>
      </c>
      <c r="N290" s="55">
        <f>Table25[[#This Row],[FY Formula end]]</f>
        <v>2027</v>
      </c>
      <c r="O290" s="59" t="str">
        <f>IF(Table25[[#This Row],[Year End]]="No End","No End","FY"&amp;" "&amp;Table25[[#This Row],[Year End]])</f>
        <v>FY 2027</v>
      </c>
      <c r="P290" s="27"/>
      <c r="Q290" s="104">
        <f>_xlfn.IFNA(IF($B290="","",VLOOKUP($B290,'SWC Towers'!$A:$Q,$Q$2,FALSE)),"")</f>
        <v>0.4</v>
      </c>
      <c r="R290" s="106" t="str">
        <f>_xlfn.IFNA(IF($B290="","",VLOOKUP($B290,'SWC Towers'!$A:$Q,$R$2,FALSE)),"")</f>
        <v/>
      </c>
      <c r="S290" s="106" t="str">
        <f>_xlfn.IFNA(IF($B290="","",VLOOKUP($B290,'SWC Towers'!$A:$Q,$S$2,FALSE)),"")</f>
        <v/>
      </c>
      <c r="T290" s="106">
        <f>_xlfn.IFNA(IF($B290="","",VLOOKUP($B290,'SWC Towers'!$A:$Q,$T$2,FALSE)),"")</f>
        <v>0.05</v>
      </c>
      <c r="U290" s="104" t="str">
        <f>_xlfn.IFNA(IF($B290="","",VLOOKUP($B290,'SWC Towers'!$A:$Q,$U$2,FALSE)),"")</f>
        <v/>
      </c>
      <c r="V290" s="104" t="str">
        <f>_xlfn.IFNA(IF($B290="","",VLOOKUP($B290,'SWC Towers'!$A:$Q,$V$2,FALSE)),"")</f>
        <v/>
      </c>
      <c r="W290" s="104">
        <f>_xlfn.IFNA(IF($B290="","",VLOOKUP($B290,'SWC Towers'!$A:$Q,$W$2,FALSE)),"")</f>
        <v>0.1</v>
      </c>
      <c r="X290" s="104" t="str">
        <f>_xlfn.IFNA(IF($B290="","",VLOOKUP($B290,'SWC Towers'!$A:$Q,$X$2,FALSE)),"")</f>
        <v/>
      </c>
      <c r="Y290" s="104">
        <f>_xlfn.IFNA(IF($B290="","",VLOOKUP($B290,'SWC Towers'!$A:$Q,$Y$2,FALSE)),"")</f>
        <v>0.05</v>
      </c>
      <c r="Z290" s="104" t="str">
        <f>_xlfn.IFNA(IF($B290="","",VLOOKUP($B290,'SWC Towers'!$A:$Q,$Z$2,FALSE)),"")</f>
        <v/>
      </c>
      <c r="AA290" s="104">
        <f>_xlfn.IFNA(IF($B290="","",VLOOKUP($B290,'SWC Towers'!$A:$Q,$AA$2,FALSE)),"")</f>
        <v>0.4</v>
      </c>
      <c r="AB290" s="104" t="str">
        <f>_xlfn.IFNA(IF($B290="","",VLOOKUP($B290,'SWC Towers'!$A:$Q,$AB$2,FALSE)),"")</f>
        <v/>
      </c>
      <c r="AC290" s="20">
        <f>SUM(Table25[[#This Row],[IT Tower: Application]:[Other/Non-IT ]])</f>
        <v>1</v>
      </c>
      <c r="AD290" s="67"/>
      <c r="AE290" s="67"/>
      <c r="AF290" s="67"/>
      <c r="AG290" s="67"/>
      <c r="AH290" s="67"/>
      <c r="AI290" s="67"/>
      <c r="AJ290" s="67"/>
      <c r="AK290" s="67"/>
      <c r="AL290" s="67"/>
      <c r="AM290" s="67"/>
      <c r="AN290" s="67"/>
      <c r="AO290" s="67"/>
      <c r="AP290" s="67"/>
      <c r="AQ290" s="67"/>
      <c r="AR290" s="67"/>
      <c r="AS290" s="67"/>
      <c r="AT290" s="67"/>
      <c r="AU290" s="67"/>
      <c r="AV290" s="67"/>
      <c r="AW290" s="67"/>
      <c r="AX290" s="67">
        <v>0</v>
      </c>
      <c r="AY290" s="67">
        <v>29342</v>
      </c>
      <c r="AZ290" s="67">
        <v>29179</v>
      </c>
      <c r="BA290" s="67">
        <v>58708</v>
      </c>
      <c r="BB290" s="67">
        <v>29768</v>
      </c>
      <c r="BC290" s="67">
        <v>30909</v>
      </c>
      <c r="BD290" s="67"/>
      <c r="BE290" s="67"/>
      <c r="BF290" s="67"/>
      <c r="BG290" s="67"/>
      <c r="BH290" s="67"/>
      <c r="BI290" s="67"/>
      <c r="BJ290" s="67"/>
      <c r="BK290" s="67"/>
      <c r="BL290" s="67"/>
      <c r="BM290" s="67"/>
      <c r="BN290" s="67"/>
      <c r="BO290" s="67"/>
      <c r="BP290" s="67"/>
      <c r="BQ290" s="67"/>
      <c r="BR290" s="67"/>
      <c r="BS290" s="67"/>
      <c r="BT290" s="67"/>
      <c r="BU290" s="67"/>
      <c r="BV290" s="67"/>
      <c r="BW290" s="67"/>
      <c r="BX290" s="67"/>
      <c r="BY290" s="67"/>
      <c r="BZ290" s="67"/>
      <c r="CA290" s="67"/>
      <c r="CB290" s="67"/>
      <c r="CC290" s="69">
        <f>SUM(Table25[[#This Row],[Contract Amount FY00]:[Contract Amount FY50]])</f>
        <v>177906</v>
      </c>
      <c r="CD290" s="24"/>
    </row>
    <row r="291" spans="1:82" x14ac:dyDescent="0.25">
      <c r="A291" s="122" t="s">
        <v>1992</v>
      </c>
      <c r="B291" s="122" t="s">
        <v>2244</v>
      </c>
      <c r="C291" s="122" t="s">
        <v>373</v>
      </c>
      <c r="E291" s="26" t="str">
        <f>IFERROR(IF(VLOOKUP(Table25[[#This Row],[Contract No.]],Table3[#All],3,FALSE)="","No","Yes"),"")</f>
        <v>No</v>
      </c>
      <c r="F291" s="26" t="str">
        <f>IFERROR(VLOOKUP(Table25[[#This Row],[Contract No.]],Table3[#All],3,FALSE),"")</f>
        <v/>
      </c>
      <c r="G291" s="26" t="str">
        <f>IFERROR(IF(Table25[[#This Row],[Cooperative Purchase
(Yes/No)]]="Yes","Yes",IF(VLOOKUP(Table25[[#This Row],[Contract No.]],Table3[#All],1,FALSE)=Table25[[#This Row],[Contract No.]],"Yes","No")),"No")</f>
        <v>Yes</v>
      </c>
      <c r="H291" s="51">
        <f>IFERROR(VLOOKUP(Table25[[#This Row],[Contract No.]],Table3[#All],4,FALSE),"")</f>
        <v>44512</v>
      </c>
      <c r="I291" s="56">
        <f>IFERROR(IF(AND(MONTH(Table25[[#This Row],[Contract Start Date]])&gt;6,MONTH(Table25[[#This Row],[Contract Start Date]])&lt;=12),YEAR(Table25[[#This Row],[Contract Start Date]])+1,YEAR(Table25[[#This Row],[Contract Start Date]])),"")</f>
        <v>2022</v>
      </c>
      <c r="J291" s="55">
        <f>Table25[[#This Row],[FY Formula start]]</f>
        <v>2022</v>
      </c>
      <c r="K291" s="59" t="str">
        <f>"FY"&amp;" "&amp;Table25[[#This Row],[Year Start]]</f>
        <v>FY 2022</v>
      </c>
      <c r="L291" s="52">
        <f>IFERROR(VLOOKUP(Table25[[#This Row],[Contract No.]],Table3[#All],5,FALSE),"")</f>
        <v>46702</v>
      </c>
      <c r="M291" s="56">
        <f>IFERROR(IF(Table25[[#This Row],[Contract End Date]]="99/99/9999","No End",IF(AND(MONTH(Table25[[#This Row],[Contract End Date]])&gt;6,MONTH(Table25[[#This Row],[Contract End Date]])&lt;=12),YEAR(Table25[[#This Row],[Contract End Date]])+1,YEAR(Table25[[#This Row],[Contract End Date]]))),"")</f>
        <v>2028</v>
      </c>
      <c r="N291" s="55">
        <f>Table25[[#This Row],[FY Formula end]]</f>
        <v>2028</v>
      </c>
      <c r="O291" s="59" t="str">
        <f>IF(Table25[[#This Row],[Year End]]="No End","No End","FY"&amp;" "&amp;Table25[[#This Row],[Year End]])</f>
        <v>FY 2028</v>
      </c>
      <c r="P291" s="27"/>
      <c r="Q291" s="104" t="str">
        <f>_xlfn.IFNA(IF($B291="","",VLOOKUP($B291,'SWC Towers'!$A:$Q,$Q$2,FALSE)),"")</f>
        <v/>
      </c>
      <c r="R291" s="106" t="str">
        <f>_xlfn.IFNA(IF($B291="","",VLOOKUP($B291,'SWC Towers'!$A:$Q,$R$2,FALSE)),"")</f>
        <v/>
      </c>
      <c r="S291" s="106" t="str">
        <f>_xlfn.IFNA(IF($B291="","",VLOOKUP($B291,'SWC Towers'!$A:$Q,$S$2,FALSE)),"")</f>
        <v/>
      </c>
      <c r="T291" s="106">
        <f>_xlfn.IFNA(IF($B291="","",VLOOKUP($B291,'SWC Towers'!$A:$Q,$T$2,FALSE)),"")</f>
        <v>0.5</v>
      </c>
      <c r="U291" s="104" t="str">
        <f>_xlfn.IFNA(IF($B291="","",VLOOKUP($B291,'SWC Towers'!$A:$Q,$U$2,FALSE)),"")</f>
        <v/>
      </c>
      <c r="V291" s="104" t="str">
        <f>_xlfn.IFNA(IF($B291="","",VLOOKUP($B291,'SWC Towers'!$A:$Q,$V$2,FALSE)),"")</f>
        <v/>
      </c>
      <c r="W291" s="104">
        <f>_xlfn.IFNA(IF($B291="","",VLOOKUP($B291,'SWC Towers'!$A:$Q,$W$2,FALSE)),"")</f>
        <v>0.5</v>
      </c>
      <c r="X291" s="104" t="str">
        <f>_xlfn.IFNA(IF($B291="","",VLOOKUP($B291,'SWC Towers'!$A:$Q,$X$2,FALSE)),"")</f>
        <v/>
      </c>
      <c r="Y291" s="104" t="str">
        <f>_xlfn.IFNA(IF($B291="","",VLOOKUP($B291,'SWC Towers'!$A:$Q,$Y$2,FALSE)),"")</f>
        <v/>
      </c>
      <c r="Z291" s="104" t="str">
        <f>_xlfn.IFNA(IF($B291="","",VLOOKUP($B291,'SWC Towers'!$A:$Q,$Z$2,FALSE)),"")</f>
        <v/>
      </c>
      <c r="AA291" s="104" t="str">
        <f>_xlfn.IFNA(IF($B291="","",VLOOKUP($B291,'SWC Towers'!$A:$Q,$AA$2,FALSE)),"")</f>
        <v/>
      </c>
      <c r="AB291" s="104" t="str">
        <f>_xlfn.IFNA(IF($B291="","",VLOOKUP($B291,'SWC Towers'!$A:$Q,$AB$2,FALSE)),"")</f>
        <v/>
      </c>
      <c r="AC291" s="20">
        <f>SUM(Table25[[#This Row],[IT Tower: Application]:[Other/Non-IT ]])</f>
        <v>1</v>
      </c>
      <c r="AD291" s="67"/>
      <c r="AE291" s="67"/>
      <c r="AF291" s="67"/>
      <c r="AG291" s="67"/>
      <c r="AH291" s="67"/>
      <c r="AI291" s="67"/>
      <c r="AJ291" s="67"/>
      <c r="AK291" s="67"/>
      <c r="AL291" s="67"/>
      <c r="AM291" s="67"/>
      <c r="AN291" s="67"/>
      <c r="AO291" s="67"/>
      <c r="AP291" s="67"/>
      <c r="AQ291" s="67"/>
      <c r="AR291" s="67"/>
      <c r="AS291" s="67"/>
      <c r="AT291" s="67"/>
      <c r="AU291" s="67"/>
      <c r="AV291" s="67"/>
      <c r="AW291" s="67"/>
      <c r="AX291" s="67"/>
      <c r="AY291" s="67"/>
      <c r="AZ291" s="67">
        <v>685</v>
      </c>
      <c r="BA291" s="67">
        <v>2466</v>
      </c>
      <c r="BB291" s="67">
        <v>13749</v>
      </c>
      <c r="BC291" s="67"/>
      <c r="BD291" s="67"/>
      <c r="BE291" s="67"/>
      <c r="BF291" s="67"/>
      <c r="BG291" s="67"/>
      <c r="BH291" s="67"/>
      <c r="BI291" s="67"/>
      <c r="BJ291" s="67"/>
      <c r="BK291" s="67"/>
      <c r="BL291" s="67"/>
      <c r="BM291" s="67"/>
      <c r="BN291" s="67"/>
      <c r="BO291" s="67"/>
      <c r="BP291" s="67"/>
      <c r="BQ291" s="67"/>
      <c r="BR291" s="67"/>
      <c r="BS291" s="67"/>
      <c r="BT291" s="67"/>
      <c r="BU291" s="67"/>
      <c r="BV291" s="67"/>
      <c r="BW291" s="67"/>
      <c r="BX291" s="67"/>
      <c r="BY291" s="67"/>
      <c r="BZ291" s="67"/>
      <c r="CA291" s="67"/>
      <c r="CB291" s="67"/>
      <c r="CC291" s="69">
        <f>SUM(Table25[[#This Row],[Contract Amount FY00]:[Contract Amount FY50]])</f>
        <v>16900</v>
      </c>
      <c r="CD291" s="24"/>
    </row>
    <row r="292" spans="1:82" x14ac:dyDescent="0.25">
      <c r="A292" s="122" t="s">
        <v>1992</v>
      </c>
      <c r="B292" s="122" t="s">
        <v>3071</v>
      </c>
      <c r="C292" s="122" t="s">
        <v>753</v>
      </c>
      <c r="E292" s="26" t="str">
        <f>IFERROR(IF(VLOOKUP(Table25[[#This Row],[Contract No.]],Table3[#All],3,FALSE)="","No","Yes"),"")</f>
        <v>Yes</v>
      </c>
      <c r="F292" s="26" t="str">
        <f>IFERROR(VLOOKUP(Table25[[#This Row],[Contract No.]],Table3[#All],3,FALSE),"")</f>
        <v>NASPO</v>
      </c>
      <c r="G292" s="26" t="str">
        <f>IFERROR(IF(Table25[[#This Row],[Cooperative Purchase
(Yes/No)]]="Yes","Yes",IF(VLOOKUP(Table25[[#This Row],[Contract No.]],Table3[#All],1,FALSE)=Table25[[#This Row],[Contract No.]],"Yes","No")),"No")</f>
        <v>Yes</v>
      </c>
      <c r="H292" s="51">
        <f>IFERROR(VLOOKUP(Table25[[#This Row],[Contract No.]],Table3[#All],4,FALSE),"")</f>
        <v>45322</v>
      </c>
      <c r="I292" s="56">
        <f>IFERROR(IF(AND(MONTH(Table25[[#This Row],[Contract Start Date]])&gt;6,MONTH(Table25[[#This Row],[Contract Start Date]])&lt;=12),YEAR(Table25[[#This Row],[Contract Start Date]])+1,YEAR(Table25[[#This Row],[Contract Start Date]])),"")</f>
        <v>2024</v>
      </c>
      <c r="J292" s="55">
        <f>Table25[[#This Row],[FY Formula start]]</f>
        <v>2024</v>
      </c>
      <c r="K292" s="59" t="str">
        <f>"FY"&amp;" "&amp;Table25[[#This Row],[Year Start]]</f>
        <v>FY 2024</v>
      </c>
      <c r="L292" s="52">
        <f>IFERROR(VLOOKUP(Table25[[#This Row],[Contract No.]],Table3[#All],5,FALSE),"")</f>
        <v>46934</v>
      </c>
      <c r="M292" s="56">
        <f>IFERROR(IF(Table25[[#This Row],[Contract End Date]]="99/99/9999","No End",IF(AND(MONTH(Table25[[#This Row],[Contract End Date]])&gt;6,MONTH(Table25[[#This Row],[Contract End Date]])&lt;=12),YEAR(Table25[[#This Row],[Contract End Date]])+1,YEAR(Table25[[#This Row],[Contract End Date]]))),"")</f>
        <v>2028</v>
      </c>
      <c r="N292" s="55">
        <f>Table25[[#This Row],[FY Formula end]]</f>
        <v>2028</v>
      </c>
      <c r="O292" s="59" t="str">
        <f>IF(Table25[[#This Row],[Year End]]="No End","No End","FY"&amp;" "&amp;Table25[[#This Row],[Year End]])</f>
        <v>FY 2028</v>
      </c>
      <c r="P292" s="27"/>
      <c r="Q292" s="104" t="str">
        <f>_xlfn.IFNA(IF($B292="","",VLOOKUP($B292,'SWC Towers'!$A:$Q,$Q$2,FALSE)),"")</f>
        <v/>
      </c>
      <c r="R292" s="106">
        <f>_xlfn.IFNA(IF($B292="","",VLOOKUP($B292,'SWC Towers'!$A:$Q,$R$2,FALSE)),"")</f>
        <v>0.2</v>
      </c>
      <c r="S292" s="106" t="str">
        <f>_xlfn.IFNA(IF($B292="","",VLOOKUP($B292,'SWC Towers'!$A:$Q,$S$2,FALSE)),"")</f>
        <v/>
      </c>
      <c r="T292" s="106" t="str">
        <f>_xlfn.IFNA(IF($B292="","",VLOOKUP($B292,'SWC Towers'!$A:$Q,$T$2,FALSE)),"")</f>
        <v/>
      </c>
      <c r="U292" s="104">
        <f>_xlfn.IFNA(IF($B292="","",VLOOKUP($B292,'SWC Towers'!$A:$Q,$U$2,FALSE)),"")</f>
        <v>0.6</v>
      </c>
      <c r="V292" s="104" t="str">
        <f>_xlfn.IFNA(IF($B292="","",VLOOKUP($B292,'SWC Towers'!$A:$Q,$V$2,FALSE)),"")</f>
        <v/>
      </c>
      <c r="W292" s="104" t="str">
        <f>_xlfn.IFNA(IF($B292="","",VLOOKUP($B292,'SWC Towers'!$A:$Q,$W$2,FALSE)),"")</f>
        <v/>
      </c>
      <c r="X292" s="104" t="str">
        <f>_xlfn.IFNA(IF($B292="","",VLOOKUP($B292,'SWC Towers'!$A:$Q,$X$2,FALSE)),"")</f>
        <v/>
      </c>
      <c r="Y292" s="104" t="str">
        <f>_xlfn.IFNA(IF($B292="","",VLOOKUP($B292,'SWC Towers'!$A:$Q,$Y$2,FALSE)),"")</f>
        <v/>
      </c>
      <c r="Z292" s="104" t="str">
        <f>_xlfn.IFNA(IF($B292="","",VLOOKUP($B292,'SWC Towers'!$A:$Q,$Z$2,FALSE)),"")</f>
        <v/>
      </c>
      <c r="AA292" s="104">
        <f>_xlfn.IFNA(IF($B292="","",VLOOKUP($B292,'SWC Towers'!$A:$Q,$AA$2,FALSE)),"")</f>
        <v>0.2</v>
      </c>
      <c r="AB292" s="104" t="str">
        <f>_xlfn.IFNA(IF($B292="","",VLOOKUP($B292,'SWC Towers'!$A:$Q,$AB$2,FALSE)),"")</f>
        <v/>
      </c>
      <c r="AC292" s="20">
        <f>SUM(Table25[[#This Row],[IT Tower: Application]:[Other/Non-IT ]])</f>
        <v>1</v>
      </c>
      <c r="AD292" s="67"/>
      <c r="AE292" s="67"/>
      <c r="AF292" s="67"/>
      <c r="AG292" s="67"/>
      <c r="AH292" s="67"/>
      <c r="AI292" s="67"/>
      <c r="AJ292" s="67"/>
      <c r="AK292" s="67"/>
      <c r="AL292" s="67"/>
      <c r="AM292" s="67"/>
      <c r="AN292" s="67"/>
      <c r="AO292" s="67"/>
      <c r="AP292" s="67"/>
      <c r="AQ292" s="67"/>
      <c r="AR292" s="67"/>
      <c r="AS292" s="67"/>
      <c r="AT292" s="67"/>
      <c r="AU292" s="67"/>
      <c r="AV292" s="67"/>
      <c r="AW292" s="67"/>
      <c r="AX292" s="67"/>
      <c r="AY292" s="67"/>
      <c r="AZ292" s="67"/>
      <c r="BA292" s="67"/>
      <c r="BB292" s="67">
        <v>5908</v>
      </c>
      <c r="BC292" s="67">
        <v>5507</v>
      </c>
      <c r="BD292" s="67"/>
      <c r="BE292" s="67"/>
      <c r="BF292" s="67"/>
      <c r="BG292" s="67"/>
      <c r="BH292" s="67"/>
      <c r="BI292" s="67"/>
      <c r="BJ292" s="67"/>
      <c r="BK292" s="67"/>
      <c r="BL292" s="67"/>
      <c r="BM292" s="67"/>
      <c r="BN292" s="67"/>
      <c r="BO292" s="67"/>
      <c r="BP292" s="67"/>
      <c r="BQ292" s="67"/>
      <c r="BR292" s="67"/>
      <c r="BS292" s="67"/>
      <c r="BT292" s="67"/>
      <c r="BU292" s="67"/>
      <c r="BV292" s="67"/>
      <c r="BW292" s="67"/>
      <c r="BX292" s="67"/>
      <c r="BY292" s="67"/>
      <c r="BZ292" s="67"/>
      <c r="CA292" s="67"/>
      <c r="CB292" s="67"/>
      <c r="CC292" s="69">
        <f>SUM(Table25[[#This Row],[Contract Amount FY00]:[Contract Amount FY50]])</f>
        <v>11415</v>
      </c>
      <c r="CD292" s="24"/>
    </row>
    <row r="293" spans="1:82" x14ac:dyDescent="0.25">
      <c r="A293" s="122" t="s">
        <v>1992</v>
      </c>
      <c r="B293" s="122" t="s">
        <v>2245</v>
      </c>
      <c r="C293" s="122" t="s">
        <v>2273</v>
      </c>
      <c r="E293" s="26" t="str">
        <f>IFERROR(IF(VLOOKUP(Table25[[#This Row],[Contract No.]],Table3[#All],3,FALSE)="","No","Yes"),"")</f>
        <v>No</v>
      </c>
      <c r="F293" s="26" t="str">
        <f>IFERROR(VLOOKUP(Table25[[#This Row],[Contract No.]],Table3[#All],3,FALSE),"")</f>
        <v/>
      </c>
      <c r="G293" s="26" t="str">
        <f>IFERROR(IF(Table25[[#This Row],[Cooperative Purchase
(Yes/No)]]="Yes","Yes",IF(VLOOKUP(Table25[[#This Row],[Contract No.]],Table3[#All],1,FALSE)=Table25[[#This Row],[Contract No.]],"Yes","No")),"No")</f>
        <v>Yes</v>
      </c>
      <c r="H293" s="51">
        <f>IFERROR(VLOOKUP(Table25[[#This Row],[Contract No.]],Table3[#All],4,FALSE),"")</f>
        <v>43952</v>
      </c>
      <c r="I293" s="56">
        <f>IFERROR(IF(AND(MONTH(Table25[[#This Row],[Contract Start Date]])&gt;6,MONTH(Table25[[#This Row],[Contract Start Date]])&lt;=12),YEAR(Table25[[#This Row],[Contract Start Date]])+1,YEAR(Table25[[#This Row],[Contract Start Date]])),"")</f>
        <v>2020</v>
      </c>
      <c r="J293" s="55">
        <f>Table25[[#This Row],[FY Formula start]]</f>
        <v>2020</v>
      </c>
      <c r="K293" s="59" t="str">
        <f>"FY"&amp;" "&amp;Table25[[#This Row],[Year Start]]</f>
        <v>FY 2020</v>
      </c>
      <c r="L293" s="52">
        <f>IFERROR(VLOOKUP(Table25[[#This Row],[Contract No.]],Table3[#All],5,FALSE),"")</f>
        <v>46203</v>
      </c>
      <c r="M293" s="56">
        <f>IFERROR(IF(Table25[[#This Row],[Contract End Date]]="99/99/9999","No End",IF(AND(MONTH(Table25[[#This Row],[Contract End Date]])&gt;6,MONTH(Table25[[#This Row],[Contract End Date]])&lt;=12),YEAR(Table25[[#This Row],[Contract End Date]])+1,YEAR(Table25[[#This Row],[Contract End Date]]))),"")</f>
        <v>2026</v>
      </c>
      <c r="N293" s="55">
        <f>Table25[[#This Row],[FY Formula end]]</f>
        <v>2026</v>
      </c>
      <c r="O293" s="59" t="str">
        <f>IF(Table25[[#This Row],[Year End]]="No End","No End","FY"&amp;" "&amp;Table25[[#This Row],[Year End]])</f>
        <v>FY 2026</v>
      </c>
      <c r="P293" s="27"/>
      <c r="Q293" s="104" t="str">
        <f>_xlfn.IFNA(IF($B293="","",VLOOKUP($B293,'SWC Towers'!$A:$Q,$Q$2,FALSE)),"")</f>
        <v/>
      </c>
      <c r="R293" s="106" t="str">
        <f>_xlfn.IFNA(IF($B293="","",VLOOKUP($B293,'SWC Towers'!$A:$Q,$R$2,FALSE)),"")</f>
        <v/>
      </c>
      <c r="S293" s="106" t="str">
        <f>_xlfn.IFNA(IF($B293="","",VLOOKUP($B293,'SWC Towers'!$A:$Q,$S$2,FALSE)),"")</f>
        <v/>
      </c>
      <c r="T293" s="106" t="str">
        <f>_xlfn.IFNA(IF($B293="","",VLOOKUP($B293,'SWC Towers'!$A:$Q,$T$2,FALSE)),"")</f>
        <v/>
      </c>
      <c r="U293" s="104">
        <f>_xlfn.IFNA(IF($B293="","",VLOOKUP($B293,'SWC Towers'!$A:$Q,$U$2,FALSE)),"")</f>
        <v>0.1</v>
      </c>
      <c r="V293" s="104" t="str">
        <f>_xlfn.IFNA(IF($B293="","",VLOOKUP($B293,'SWC Towers'!$A:$Q,$V$2,FALSE)),"")</f>
        <v/>
      </c>
      <c r="W293" s="104" t="str">
        <f>_xlfn.IFNA(IF($B293="","",VLOOKUP($B293,'SWC Towers'!$A:$Q,$W$2,FALSE)),"")</f>
        <v/>
      </c>
      <c r="X293" s="104" t="str">
        <f>_xlfn.IFNA(IF($B293="","",VLOOKUP($B293,'SWC Towers'!$A:$Q,$X$2,FALSE)),"")</f>
        <v/>
      </c>
      <c r="Y293" s="104" t="str">
        <f>_xlfn.IFNA(IF($B293="","",VLOOKUP($B293,'SWC Towers'!$A:$Q,$Y$2,FALSE)),"")</f>
        <v/>
      </c>
      <c r="Z293" s="104" t="str">
        <f>_xlfn.IFNA(IF($B293="","",VLOOKUP($B293,'SWC Towers'!$A:$Q,$Z$2,FALSE)),"")</f>
        <v/>
      </c>
      <c r="AA293" s="104" t="str">
        <f>_xlfn.IFNA(IF($B293="","",VLOOKUP($B293,'SWC Towers'!$A:$Q,$AA$2,FALSE)),"")</f>
        <v/>
      </c>
      <c r="AB293" s="104">
        <f>_xlfn.IFNA(IF($B293="","",VLOOKUP($B293,'SWC Towers'!$A:$Q,$AB$2,FALSE)),"")</f>
        <v>0.9</v>
      </c>
      <c r="AC293" s="20">
        <f>SUM(Table25[[#This Row],[IT Tower: Application]:[Other/Non-IT ]])</f>
        <v>1</v>
      </c>
      <c r="AD293" s="67"/>
      <c r="AE293" s="67"/>
      <c r="AF293" s="67"/>
      <c r="AG293" s="67"/>
      <c r="AH293" s="67"/>
      <c r="AI293" s="67"/>
      <c r="AJ293" s="67"/>
      <c r="AK293" s="67"/>
      <c r="AL293" s="67"/>
      <c r="AM293" s="67"/>
      <c r="AN293" s="67"/>
      <c r="AO293" s="67"/>
      <c r="AP293" s="67"/>
      <c r="AQ293" s="67"/>
      <c r="AR293" s="67"/>
      <c r="AS293" s="67"/>
      <c r="AT293" s="67"/>
      <c r="AU293" s="67"/>
      <c r="AV293" s="67"/>
      <c r="AW293" s="67"/>
      <c r="AX293" s="67"/>
      <c r="AY293" s="67"/>
      <c r="AZ293" s="67"/>
      <c r="BA293" s="67"/>
      <c r="BB293" s="67">
        <v>348</v>
      </c>
      <c r="BC293" s="67">
        <v>237</v>
      </c>
      <c r="BD293" s="67"/>
      <c r="BE293" s="67"/>
      <c r="BF293" s="67"/>
      <c r="BG293" s="67"/>
      <c r="BH293" s="67"/>
      <c r="BI293" s="67"/>
      <c r="BJ293" s="67"/>
      <c r="BK293" s="67"/>
      <c r="BL293" s="67"/>
      <c r="BM293" s="67"/>
      <c r="BN293" s="67"/>
      <c r="BO293" s="67"/>
      <c r="BP293" s="67"/>
      <c r="BQ293" s="67"/>
      <c r="BR293" s="67"/>
      <c r="BS293" s="67"/>
      <c r="BT293" s="67"/>
      <c r="BU293" s="67"/>
      <c r="BV293" s="67"/>
      <c r="BW293" s="67"/>
      <c r="BX293" s="67"/>
      <c r="BY293" s="67"/>
      <c r="BZ293" s="67"/>
      <c r="CA293" s="67"/>
      <c r="CB293" s="67"/>
      <c r="CC293" s="69">
        <f>SUM(Table25[[#This Row],[Contract Amount FY00]:[Contract Amount FY50]])</f>
        <v>585</v>
      </c>
      <c r="CD293" s="24"/>
    </row>
    <row r="294" spans="1:82" x14ac:dyDescent="0.25">
      <c r="A294" s="122" t="s">
        <v>1992</v>
      </c>
      <c r="B294" s="122" t="s">
        <v>526</v>
      </c>
      <c r="C294" s="122" t="s">
        <v>3193</v>
      </c>
      <c r="E294" s="26" t="str">
        <f>IFERROR(IF(VLOOKUP(Table25[[#This Row],[Contract No.]],Table3[#All],3,FALSE)="","No","Yes"),"")</f>
        <v>Yes</v>
      </c>
      <c r="F294" s="26" t="str">
        <f>IFERROR(VLOOKUP(Table25[[#This Row],[Contract No.]],Table3[#All],3,FALSE),"")</f>
        <v>NASPO</v>
      </c>
      <c r="G294" s="26" t="str">
        <f>IFERROR(IF(Table25[[#This Row],[Cooperative Purchase
(Yes/No)]]="Yes","Yes",IF(VLOOKUP(Table25[[#This Row],[Contract No.]],Table3[#All],1,FALSE)=Table25[[#This Row],[Contract No.]],"Yes","No")),"No")</f>
        <v>Yes</v>
      </c>
      <c r="H294" s="51">
        <f>IFERROR(VLOOKUP(Table25[[#This Row],[Contract No.]],Table3[#All],4,FALSE),"")</f>
        <v>43892</v>
      </c>
      <c r="I294" s="56">
        <f>IFERROR(IF(AND(MONTH(Table25[[#This Row],[Contract Start Date]])&gt;6,MONTH(Table25[[#This Row],[Contract Start Date]])&lt;=12),YEAR(Table25[[#This Row],[Contract Start Date]])+1,YEAR(Table25[[#This Row],[Contract Start Date]])),"")</f>
        <v>2020</v>
      </c>
      <c r="J294" s="55">
        <f>Table25[[#This Row],[FY Formula start]]</f>
        <v>2020</v>
      </c>
      <c r="K294" s="59" t="str">
        <f>"FY"&amp;" "&amp;Table25[[#This Row],[Year Start]]</f>
        <v>FY 2020</v>
      </c>
      <c r="L294" s="52">
        <f>IFERROR(VLOOKUP(Table25[[#This Row],[Contract No.]],Table3[#All],5,FALSE),"")</f>
        <v>45504</v>
      </c>
      <c r="M294" s="56">
        <f>IFERROR(IF(Table25[[#This Row],[Contract End Date]]="99/99/9999","No End",IF(AND(MONTH(Table25[[#This Row],[Contract End Date]])&gt;6,MONTH(Table25[[#This Row],[Contract End Date]])&lt;=12),YEAR(Table25[[#This Row],[Contract End Date]])+1,YEAR(Table25[[#This Row],[Contract End Date]]))),"")</f>
        <v>2025</v>
      </c>
      <c r="N294" s="55">
        <f>Table25[[#This Row],[FY Formula end]]</f>
        <v>2025</v>
      </c>
      <c r="O294" s="59" t="str">
        <f>IF(Table25[[#This Row],[Year End]]="No End","No End","FY"&amp;" "&amp;Table25[[#This Row],[Year End]])</f>
        <v>FY 2025</v>
      </c>
      <c r="P294" s="27"/>
      <c r="Q294" s="104" t="str">
        <f>_xlfn.IFNA(IF($B294="","",VLOOKUP($B294,'SWC Towers'!$A:$Q,$Q$2,FALSE)),"")</f>
        <v/>
      </c>
      <c r="R294" s="106">
        <f>_xlfn.IFNA(IF($B294="","",VLOOKUP($B294,'SWC Towers'!$A:$Q,$R$2,FALSE)),"")</f>
        <v>0.1</v>
      </c>
      <c r="S294" s="106" t="str">
        <f>_xlfn.IFNA(IF($B294="","",VLOOKUP($B294,'SWC Towers'!$A:$Q,$S$2,FALSE)),"")</f>
        <v/>
      </c>
      <c r="T294" s="106">
        <f>_xlfn.IFNA(IF($B294="","",VLOOKUP($B294,'SWC Towers'!$A:$Q,$T$2,FALSE)),"")</f>
        <v>0.05</v>
      </c>
      <c r="U294" s="104">
        <f>_xlfn.IFNA(IF($B294="","",VLOOKUP($B294,'SWC Towers'!$A:$Q,$U$2,FALSE)),"")</f>
        <v>0.65</v>
      </c>
      <c r="V294" s="104" t="str">
        <f>_xlfn.IFNA(IF($B294="","",VLOOKUP($B294,'SWC Towers'!$A:$Q,$V$2,FALSE)),"")</f>
        <v/>
      </c>
      <c r="W294" s="104">
        <f>_xlfn.IFNA(IF($B294="","",VLOOKUP($B294,'SWC Towers'!$A:$Q,$W$2,FALSE)),"")</f>
        <v>0.1</v>
      </c>
      <c r="X294" s="104" t="str">
        <f>_xlfn.IFNA(IF($B294="","",VLOOKUP($B294,'SWC Towers'!$A:$Q,$X$2,FALSE)),"")</f>
        <v/>
      </c>
      <c r="Y294" s="104" t="str">
        <f>_xlfn.IFNA(IF($B294="","",VLOOKUP($B294,'SWC Towers'!$A:$Q,$Y$2,FALSE)),"")</f>
        <v/>
      </c>
      <c r="Z294" s="104">
        <f>_xlfn.IFNA(IF($B294="","",VLOOKUP($B294,'SWC Towers'!$A:$Q,$Z$2,FALSE)),"")</f>
        <v>0.1</v>
      </c>
      <c r="AA294" s="104" t="str">
        <f>_xlfn.IFNA(IF($B294="","",VLOOKUP($B294,'SWC Towers'!$A:$Q,$AA$2,FALSE)),"")</f>
        <v/>
      </c>
      <c r="AB294" s="104" t="str">
        <f>_xlfn.IFNA(IF($B294="","",VLOOKUP($B294,'SWC Towers'!$A:$Q,$AB$2,FALSE)),"")</f>
        <v/>
      </c>
      <c r="AC294" s="20">
        <f>SUM(Table25[[#This Row],[IT Tower: Application]:[Other/Non-IT ]])</f>
        <v>1</v>
      </c>
      <c r="AD294" s="67"/>
      <c r="AE294" s="67"/>
      <c r="AF294" s="67"/>
      <c r="AG294" s="67"/>
      <c r="AH294" s="67"/>
      <c r="AI294" s="67"/>
      <c r="AJ294" s="67"/>
      <c r="AK294" s="67"/>
      <c r="AL294" s="67"/>
      <c r="AM294" s="67"/>
      <c r="AN294" s="67"/>
      <c r="AO294" s="67"/>
      <c r="AP294" s="67"/>
      <c r="AQ294" s="67"/>
      <c r="AR294" s="67"/>
      <c r="AS294" s="67"/>
      <c r="AT294" s="67"/>
      <c r="AU294" s="67"/>
      <c r="AV294" s="67"/>
      <c r="AW294" s="67"/>
      <c r="AX294" s="67"/>
      <c r="AY294" s="67"/>
      <c r="AZ294" s="67"/>
      <c r="BA294" s="67">
        <v>63370</v>
      </c>
      <c r="BB294" s="67">
        <v>7302</v>
      </c>
      <c r="BC294" s="67">
        <v>4800</v>
      </c>
      <c r="BD294" s="67"/>
      <c r="BE294" s="67"/>
      <c r="BF294" s="67"/>
      <c r="BG294" s="67"/>
      <c r="BH294" s="67"/>
      <c r="BI294" s="67"/>
      <c r="BJ294" s="67"/>
      <c r="BK294" s="67"/>
      <c r="BL294" s="67"/>
      <c r="BM294" s="67"/>
      <c r="BN294" s="67"/>
      <c r="BO294" s="67"/>
      <c r="BP294" s="67"/>
      <c r="BQ294" s="67"/>
      <c r="BR294" s="67"/>
      <c r="BS294" s="67"/>
      <c r="BT294" s="67"/>
      <c r="BU294" s="67"/>
      <c r="BV294" s="67"/>
      <c r="BW294" s="67"/>
      <c r="BX294" s="67"/>
      <c r="BY294" s="67"/>
      <c r="BZ294" s="67"/>
      <c r="CA294" s="67"/>
      <c r="CB294" s="67"/>
      <c r="CC294" s="69">
        <f>SUM(Table25[[#This Row],[Contract Amount FY00]:[Contract Amount FY50]])</f>
        <v>75472</v>
      </c>
      <c r="CD294" s="24"/>
    </row>
    <row r="295" spans="1:82" x14ac:dyDescent="0.25">
      <c r="A295" s="122" t="s">
        <v>1992</v>
      </c>
      <c r="B295" s="122" t="s">
        <v>286</v>
      </c>
      <c r="C295" s="122" t="s">
        <v>2201</v>
      </c>
      <c r="E295" s="26" t="str">
        <f>IFERROR(IF(VLOOKUP(Table25[[#This Row],[Contract No.]],Table3[#All],3,FALSE)="","No","Yes"),"")</f>
        <v>No</v>
      </c>
      <c r="F295" s="26" t="str">
        <f>IFERROR(VLOOKUP(Table25[[#This Row],[Contract No.]],Table3[#All],3,FALSE),"")</f>
        <v/>
      </c>
      <c r="G295" s="26" t="str">
        <f>IFERROR(IF(Table25[[#This Row],[Cooperative Purchase
(Yes/No)]]="Yes","Yes",IF(VLOOKUP(Table25[[#This Row],[Contract No.]],Table3[#All],1,FALSE)=Table25[[#This Row],[Contract No.]],"Yes","No")),"No")</f>
        <v>Yes</v>
      </c>
      <c r="H295" s="51">
        <f>IFERROR(VLOOKUP(Table25[[#This Row],[Contract No.]],Table3[#All],4,FALSE),"")</f>
        <v>42401</v>
      </c>
      <c r="I295" s="56">
        <f>IFERROR(IF(AND(MONTH(Table25[[#This Row],[Contract Start Date]])&gt;6,MONTH(Table25[[#This Row],[Contract Start Date]])&lt;=12),YEAR(Table25[[#This Row],[Contract Start Date]])+1,YEAR(Table25[[#This Row],[Contract Start Date]])),"")</f>
        <v>2016</v>
      </c>
      <c r="J295" s="55">
        <f>Table25[[#This Row],[FY Formula start]]</f>
        <v>2016</v>
      </c>
      <c r="K295" s="59" t="str">
        <f>"FY"&amp;" "&amp;Table25[[#This Row],[Year Start]]</f>
        <v>FY 2016</v>
      </c>
      <c r="L295" s="52">
        <f>IFERROR(VLOOKUP(Table25[[#This Row],[Contract No.]],Table3[#All],5,FALSE),"")</f>
        <v>72717</v>
      </c>
      <c r="M295" s="56">
        <f>IFERROR(IF(Table25[[#This Row],[Contract End Date]]="99/99/9999","No End",IF(AND(MONTH(Table25[[#This Row],[Contract End Date]])&gt;6,MONTH(Table25[[#This Row],[Contract End Date]])&lt;=12),YEAR(Table25[[#This Row],[Contract End Date]])+1,YEAR(Table25[[#This Row],[Contract End Date]]))),"")</f>
        <v>2099</v>
      </c>
      <c r="N295" s="55">
        <f>Table25[[#This Row],[FY Formula end]]</f>
        <v>2099</v>
      </c>
      <c r="O295" s="59" t="str">
        <f>IF(Table25[[#This Row],[Year End]]="No End","No End","FY"&amp;" "&amp;Table25[[#This Row],[Year End]])</f>
        <v>FY 2099</v>
      </c>
      <c r="P295" s="27"/>
      <c r="Q295" s="104">
        <f>_xlfn.IFNA(IF($B295="","",VLOOKUP($B295,'SWC Towers'!$A:$Q,$Q$2,FALSE)),"")</f>
        <v>0.5</v>
      </c>
      <c r="R295" s="106" t="str">
        <f>_xlfn.IFNA(IF($B295="","",VLOOKUP($B295,'SWC Towers'!$A:$Q,$R$2,FALSE)),"")</f>
        <v/>
      </c>
      <c r="S295" s="106" t="str">
        <f>_xlfn.IFNA(IF($B295="","",VLOOKUP($B295,'SWC Towers'!$A:$Q,$S$2,FALSE)),"")</f>
        <v/>
      </c>
      <c r="T295" s="106">
        <f>_xlfn.IFNA(IF($B295="","",VLOOKUP($B295,'SWC Towers'!$A:$Q,$T$2,FALSE)),"")</f>
        <v>0.5</v>
      </c>
      <c r="U295" s="104" t="str">
        <f>_xlfn.IFNA(IF($B295="","",VLOOKUP($B295,'SWC Towers'!$A:$Q,$U$2,FALSE)),"")</f>
        <v/>
      </c>
      <c r="V295" s="104" t="str">
        <f>_xlfn.IFNA(IF($B295="","",VLOOKUP($B295,'SWC Towers'!$A:$Q,$V$2,FALSE)),"")</f>
        <v/>
      </c>
      <c r="W295" s="104" t="str">
        <f>_xlfn.IFNA(IF($B295="","",VLOOKUP($B295,'SWC Towers'!$A:$Q,$W$2,FALSE)),"")</f>
        <v/>
      </c>
      <c r="X295" s="104" t="str">
        <f>_xlfn.IFNA(IF($B295="","",VLOOKUP($B295,'SWC Towers'!$A:$Q,$X$2,FALSE)),"")</f>
        <v/>
      </c>
      <c r="Y295" s="104" t="str">
        <f>_xlfn.IFNA(IF($B295="","",VLOOKUP($B295,'SWC Towers'!$A:$Q,$Y$2,FALSE)),"")</f>
        <v/>
      </c>
      <c r="Z295" s="104" t="str">
        <f>_xlfn.IFNA(IF($B295="","",VLOOKUP($B295,'SWC Towers'!$A:$Q,$Z$2,FALSE)),"")</f>
        <v/>
      </c>
      <c r="AA295" s="104" t="str">
        <f>_xlfn.IFNA(IF($B295="","",VLOOKUP($B295,'SWC Towers'!$A:$Q,$AA$2,FALSE)),"")</f>
        <v/>
      </c>
      <c r="AB295" s="104" t="str">
        <f>_xlfn.IFNA(IF($B295="","",VLOOKUP($B295,'SWC Towers'!$A:$Q,$AB$2,FALSE)),"")</f>
        <v/>
      </c>
      <c r="AC295" s="20">
        <f>SUM(Table25[[#This Row],[IT Tower: Application]:[Other/Non-IT ]])</f>
        <v>1</v>
      </c>
      <c r="AD295" s="67"/>
      <c r="AE295" s="67"/>
      <c r="AF295" s="67"/>
      <c r="AG295" s="67"/>
      <c r="AH295" s="67"/>
      <c r="AI295" s="67"/>
      <c r="AJ295" s="67"/>
      <c r="AK295" s="67"/>
      <c r="AL295" s="67"/>
      <c r="AM295" s="67"/>
      <c r="AN295" s="67"/>
      <c r="AO295" s="67"/>
      <c r="AP295" s="67"/>
      <c r="AQ295" s="67"/>
      <c r="AR295" s="67"/>
      <c r="AS295" s="67"/>
      <c r="AT295" s="67"/>
      <c r="AU295" s="67"/>
      <c r="AV295" s="67"/>
      <c r="AW295" s="67"/>
      <c r="AX295" s="67"/>
      <c r="AY295" s="67">
        <v>0</v>
      </c>
      <c r="AZ295" s="67">
        <v>169073</v>
      </c>
      <c r="BA295" s="67">
        <v>0</v>
      </c>
      <c r="BB295" s="67"/>
      <c r="BC295" s="67"/>
      <c r="BD295" s="67"/>
      <c r="BE295" s="67"/>
      <c r="BF295" s="67"/>
      <c r="BG295" s="67"/>
      <c r="BH295" s="67"/>
      <c r="BI295" s="67"/>
      <c r="BJ295" s="67"/>
      <c r="BK295" s="67"/>
      <c r="BL295" s="67"/>
      <c r="BM295" s="67"/>
      <c r="BN295" s="67"/>
      <c r="BO295" s="67"/>
      <c r="BP295" s="67"/>
      <c r="BQ295" s="67"/>
      <c r="BR295" s="67"/>
      <c r="BS295" s="67"/>
      <c r="BT295" s="67"/>
      <c r="BU295" s="67"/>
      <c r="BV295" s="67"/>
      <c r="BW295" s="67"/>
      <c r="BX295" s="67"/>
      <c r="BY295" s="67"/>
      <c r="BZ295" s="67"/>
      <c r="CA295" s="67"/>
      <c r="CB295" s="67"/>
      <c r="CC295" s="69">
        <f>SUM(Table25[[#This Row],[Contract Amount FY00]:[Contract Amount FY50]])</f>
        <v>169073</v>
      </c>
      <c r="CD295" s="24"/>
    </row>
    <row r="296" spans="1:82" x14ac:dyDescent="0.25">
      <c r="A296" s="122" t="s">
        <v>1992</v>
      </c>
      <c r="B296" s="122" t="s">
        <v>3013</v>
      </c>
      <c r="C296" s="122" t="s">
        <v>279</v>
      </c>
      <c r="E296" s="26" t="str">
        <f>IFERROR(IF(VLOOKUP(Table25[[#This Row],[Contract No.]],Table3[#All],3,FALSE)="","No","Yes"),"")</f>
        <v>Yes</v>
      </c>
      <c r="F296" s="26" t="str">
        <f>IFERROR(VLOOKUP(Table25[[#This Row],[Contract No.]],Table3[#All],3,FALSE),"")</f>
        <v>NASPO</v>
      </c>
      <c r="G296" s="26" t="str">
        <f>IFERROR(IF(Table25[[#This Row],[Cooperative Purchase
(Yes/No)]]="Yes","Yes",IF(VLOOKUP(Table25[[#This Row],[Contract No.]],Table3[#All],1,FALSE)=Table25[[#This Row],[Contract No.]],"Yes","No")),"No")</f>
        <v>Yes</v>
      </c>
      <c r="H296" s="51">
        <f>IFERROR(VLOOKUP(Table25[[#This Row],[Contract No.]],Table3[#All],4,FALSE),"")</f>
        <v>44926</v>
      </c>
      <c r="I296" s="56">
        <f>IFERROR(IF(AND(MONTH(Table25[[#This Row],[Contract Start Date]])&gt;6,MONTH(Table25[[#This Row],[Contract Start Date]])&lt;=12),YEAR(Table25[[#This Row],[Contract Start Date]])+1,YEAR(Table25[[#This Row],[Contract Start Date]])),"")</f>
        <v>2023</v>
      </c>
      <c r="J296" s="55">
        <f>Table25[[#This Row],[FY Formula start]]</f>
        <v>2023</v>
      </c>
      <c r="K296" s="59" t="str">
        <f>"FY"&amp;" "&amp;Table25[[#This Row],[Year Start]]</f>
        <v>FY 2023</v>
      </c>
      <c r="L296" s="52">
        <f>IFERROR(VLOOKUP(Table25[[#This Row],[Contract No.]],Table3[#All],5,FALSE),"")</f>
        <v>46501</v>
      </c>
      <c r="M296" s="56">
        <f>IFERROR(IF(Table25[[#This Row],[Contract End Date]]="99/99/9999","No End",IF(AND(MONTH(Table25[[#This Row],[Contract End Date]])&gt;6,MONTH(Table25[[#This Row],[Contract End Date]])&lt;=12),YEAR(Table25[[#This Row],[Contract End Date]])+1,YEAR(Table25[[#This Row],[Contract End Date]]))),"")</f>
        <v>2027</v>
      </c>
      <c r="N296" s="55">
        <f>Table25[[#This Row],[FY Formula end]]</f>
        <v>2027</v>
      </c>
      <c r="O296" s="59" t="str">
        <f>IF(Table25[[#This Row],[Year End]]="No End","No End","FY"&amp;" "&amp;Table25[[#This Row],[Year End]])</f>
        <v>FY 2027</v>
      </c>
      <c r="P296" s="27"/>
      <c r="Q296" s="104">
        <f>_xlfn.IFNA(IF($B296="","",VLOOKUP($B296,'SWC Towers'!$A:$Q,$Q$2,FALSE)),"")</f>
        <v>0.3</v>
      </c>
      <c r="R296" s="106" t="str">
        <f>_xlfn.IFNA(IF($B296="","",VLOOKUP($B296,'SWC Towers'!$A:$Q,$R$2,FALSE)),"")</f>
        <v/>
      </c>
      <c r="S296" s="106">
        <f>_xlfn.IFNA(IF($B296="","",VLOOKUP($B296,'SWC Towers'!$A:$Q,$S$2,FALSE)),"")</f>
        <v>0.1</v>
      </c>
      <c r="T296" s="106" t="str">
        <f>_xlfn.IFNA(IF($B296="","",VLOOKUP($B296,'SWC Towers'!$A:$Q,$T$2,FALSE)),"")</f>
        <v/>
      </c>
      <c r="U296" s="104">
        <f>_xlfn.IFNA(IF($B296="","",VLOOKUP($B296,'SWC Towers'!$A:$Q,$U$2,FALSE)),"")</f>
        <v>0.6</v>
      </c>
      <c r="V296" s="104" t="str">
        <f>_xlfn.IFNA(IF($B296="","",VLOOKUP($B296,'SWC Towers'!$A:$Q,$V$2,FALSE)),"")</f>
        <v/>
      </c>
      <c r="W296" s="104" t="str">
        <f>_xlfn.IFNA(IF($B296="","",VLOOKUP($B296,'SWC Towers'!$A:$Q,$W$2,FALSE)),"")</f>
        <v/>
      </c>
      <c r="X296" s="104" t="str">
        <f>_xlfn.IFNA(IF($B296="","",VLOOKUP($B296,'SWC Towers'!$A:$Q,$X$2,FALSE)),"")</f>
        <v/>
      </c>
      <c r="Y296" s="104" t="str">
        <f>_xlfn.IFNA(IF($B296="","",VLOOKUP($B296,'SWC Towers'!$A:$Q,$Y$2,FALSE)),"")</f>
        <v/>
      </c>
      <c r="Z296" s="104" t="str">
        <f>_xlfn.IFNA(IF($B296="","",VLOOKUP($B296,'SWC Towers'!$A:$Q,$Z$2,FALSE)),"")</f>
        <v/>
      </c>
      <c r="AA296" s="104" t="str">
        <f>_xlfn.IFNA(IF($B296="","",VLOOKUP($B296,'SWC Towers'!$A:$Q,$AA$2,FALSE)),"")</f>
        <v/>
      </c>
      <c r="AB296" s="104" t="str">
        <f>_xlfn.IFNA(IF($B296="","",VLOOKUP($B296,'SWC Towers'!$A:$Q,$AB$2,FALSE)),"")</f>
        <v/>
      </c>
      <c r="AC296" s="20">
        <f>SUM(Table25[[#This Row],[IT Tower: Application]:[Other/Non-IT ]])</f>
        <v>1</v>
      </c>
      <c r="AD296" s="67"/>
      <c r="AE296" s="67"/>
      <c r="AF296" s="67"/>
      <c r="AG296" s="67"/>
      <c r="AH296" s="67"/>
      <c r="AI296" s="67"/>
      <c r="AJ296" s="67"/>
      <c r="AK296" s="67"/>
      <c r="AL296" s="67"/>
      <c r="AM296" s="67"/>
      <c r="AN296" s="67"/>
      <c r="AO296" s="67"/>
      <c r="AP296" s="67"/>
      <c r="AQ296" s="67"/>
      <c r="AR296" s="67"/>
      <c r="AS296" s="67"/>
      <c r="AT296" s="67"/>
      <c r="AU296" s="67"/>
      <c r="AV296" s="67"/>
      <c r="AW296" s="67"/>
      <c r="AX296" s="67"/>
      <c r="AY296" s="67"/>
      <c r="AZ296" s="67"/>
      <c r="BA296" s="67">
        <v>62415</v>
      </c>
      <c r="BB296" s="67">
        <v>72596</v>
      </c>
      <c r="BC296" s="67">
        <v>351596</v>
      </c>
      <c r="BD296" s="67"/>
      <c r="BE296" s="67"/>
      <c r="BF296" s="67"/>
      <c r="BG296" s="67"/>
      <c r="BH296" s="67"/>
      <c r="BI296" s="67"/>
      <c r="BJ296" s="67"/>
      <c r="BK296" s="67"/>
      <c r="BL296" s="67"/>
      <c r="BM296" s="67"/>
      <c r="BN296" s="67"/>
      <c r="BO296" s="67"/>
      <c r="BP296" s="67"/>
      <c r="BQ296" s="67"/>
      <c r="BR296" s="67"/>
      <c r="BS296" s="67"/>
      <c r="BT296" s="67"/>
      <c r="BU296" s="67"/>
      <c r="BV296" s="67"/>
      <c r="BW296" s="67"/>
      <c r="BX296" s="67"/>
      <c r="BY296" s="67"/>
      <c r="BZ296" s="67"/>
      <c r="CA296" s="67"/>
      <c r="CB296" s="67"/>
      <c r="CC296" s="69">
        <f>SUM(Table25[[#This Row],[Contract Amount FY00]:[Contract Amount FY50]])</f>
        <v>486607</v>
      </c>
      <c r="CD296" s="24"/>
    </row>
    <row r="297" spans="1:82" x14ac:dyDescent="0.25">
      <c r="A297" s="122" t="s">
        <v>1992</v>
      </c>
      <c r="B297" s="122" t="s">
        <v>3145</v>
      </c>
      <c r="C297" s="122" t="s">
        <v>3195</v>
      </c>
      <c r="E297" s="26" t="str">
        <f>IFERROR(IF(VLOOKUP(Table25[[#This Row],[Contract No.]],Table3[#All],3,FALSE)="","No","Yes"),"")</f>
        <v>Yes</v>
      </c>
      <c r="F297" s="26" t="str">
        <f>IFERROR(VLOOKUP(Table25[[#This Row],[Contract No.]],Table3[#All],3,FALSE),"")</f>
        <v>NASPO</v>
      </c>
      <c r="G297" s="26" t="str">
        <f>IFERROR(IF(Table25[[#This Row],[Cooperative Purchase
(Yes/No)]]="Yes","Yes",IF(VLOOKUP(Table25[[#This Row],[Contract No.]],Table3[#All],1,FALSE)=Table25[[#This Row],[Contract No.]],"Yes","No")),"No")</f>
        <v>Yes</v>
      </c>
      <c r="H297" s="51">
        <f>IFERROR(VLOOKUP(Table25[[#This Row],[Contract No.]],Table3[#All],4,FALSE),"")</f>
        <v>45138</v>
      </c>
      <c r="I297" s="56">
        <f>IFERROR(IF(AND(MONTH(Table25[[#This Row],[Contract Start Date]])&gt;6,MONTH(Table25[[#This Row],[Contract Start Date]])&lt;=12),YEAR(Table25[[#This Row],[Contract Start Date]])+1,YEAR(Table25[[#This Row],[Contract Start Date]])),"")</f>
        <v>2024</v>
      </c>
      <c r="J297" s="55">
        <f>Table25[[#This Row],[FY Formula start]]</f>
        <v>2024</v>
      </c>
      <c r="K297" s="59" t="str">
        <f>"FY"&amp;" "&amp;Table25[[#This Row],[Year Start]]</f>
        <v>FY 2024</v>
      </c>
      <c r="L297" s="52">
        <f>IFERROR(VLOOKUP(Table25[[#This Row],[Contract No.]],Table3[#All],5,FALSE),"")</f>
        <v>48426</v>
      </c>
      <c r="M297" s="56">
        <f>IFERROR(IF(Table25[[#This Row],[Contract End Date]]="99/99/9999","No End",IF(AND(MONTH(Table25[[#This Row],[Contract End Date]])&gt;6,MONTH(Table25[[#This Row],[Contract End Date]])&lt;=12),YEAR(Table25[[#This Row],[Contract End Date]])+1,YEAR(Table25[[#This Row],[Contract End Date]]))),"")</f>
        <v>2033</v>
      </c>
      <c r="N297" s="55">
        <f>Table25[[#This Row],[FY Formula end]]</f>
        <v>2033</v>
      </c>
      <c r="O297" s="59" t="str">
        <f>IF(Table25[[#This Row],[Year End]]="No End","No End","FY"&amp;" "&amp;Table25[[#This Row],[Year End]])</f>
        <v>FY 2033</v>
      </c>
      <c r="P297" s="27"/>
      <c r="Q297" s="104">
        <f>_xlfn.IFNA(IF($B297="","",VLOOKUP($B297,'SWC Towers'!$A:$Q,$Q$2,FALSE)),"")</f>
        <v>0.2</v>
      </c>
      <c r="R297" s="106">
        <f>_xlfn.IFNA(IF($B297="","",VLOOKUP($B297,'SWC Towers'!$A:$Q,$R$2,FALSE)),"")</f>
        <v>0.2</v>
      </c>
      <c r="S297" s="106" t="str">
        <f>_xlfn.IFNA(IF($B297="","",VLOOKUP($B297,'SWC Towers'!$A:$Q,$S$2,FALSE)),"")</f>
        <v/>
      </c>
      <c r="T297" s="106">
        <f>_xlfn.IFNA(IF($B297="","",VLOOKUP($B297,'SWC Towers'!$A:$Q,$T$2,FALSE)),"")</f>
        <v>0.1</v>
      </c>
      <c r="U297" s="104" t="str">
        <f>_xlfn.IFNA(IF($B297="","",VLOOKUP($B297,'SWC Towers'!$A:$Q,$U$2,FALSE)),"")</f>
        <v/>
      </c>
      <c r="V297" s="104" t="str">
        <f>_xlfn.IFNA(IF($B297="","",VLOOKUP($B297,'SWC Towers'!$A:$Q,$V$2,FALSE)),"")</f>
        <v/>
      </c>
      <c r="W297" s="104">
        <f>_xlfn.IFNA(IF($B297="","",VLOOKUP($B297,'SWC Towers'!$A:$Q,$W$2,FALSE)),"")</f>
        <v>0.3</v>
      </c>
      <c r="X297" s="104" t="str">
        <f>_xlfn.IFNA(IF($B297="","",VLOOKUP($B297,'SWC Towers'!$A:$Q,$X$2,FALSE)),"")</f>
        <v/>
      </c>
      <c r="Y297" s="104" t="str">
        <f>_xlfn.IFNA(IF($B297="","",VLOOKUP($B297,'SWC Towers'!$A:$Q,$Y$2,FALSE)),"")</f>
        <v/>
      </c>
      <c r="Z297" s="104">
        <f>_xlfn.IFNA(IF($B297="","",VLOOKUP($B297,'SWC Towers'!$A:$Q,$Z$2,FALSE)),"")</f>
        <v>0.1</v>
      </c>
      <c r="AA297" s="104" t="str">
        <f>_xlfn.IFNA(IF($B297="","",VLOOKUP($B297,'SWC Towers'!$A:$Q,$AA$2,FALSE)),"")</f>
        <v/>
      </c>
      <c r="AB297" s="104">
        <f>_xlfn.IFNA(IF($B297="","",VLOOKUP($B297,'SWC Towers'!$A:$Q,$AB$2,FALSE)),"")</f>
        <v>0.1</v>
      </c>
      <c r="AC297" s="20">
        <f>SUM(Table25[[#This Row],[IT Tower: Application]:[Other/Non-IT ]])</f>
        <v>1</v>
      </c>
      <c r="AD297" s="67"/>
      <c r="AE297" s="67"/>
      <c r="AF297" s="67"/>
      <c r="AG297" s="67"/>
      <c r="AH297" s="67"/>
      <c r="AI297" s="67"/>
      <c r="AJ297" s="67"/>
      <c r="AK297" s="67"/>
      <c r="AL297" s="67"/>
      <c r="AM297" s="67"/>
      <c r="AN297" s="67"/>
      <c r="AO297" s="67"/>
      <c r="AP297" s="67"/>
      <c r="AQ297" s="67"/>
      <c r="AR297" s="67"/>
      <c r="AS297" s="67"/>
      <c r="AT297" s="67"/>
      <c r="AU297" s="67"/>
      <c r="AV297" s="67"/>
      <c r="AW297" s="67"/>
      <c r="AX297" s="67"/>
      <c r="AY297" s="67"/>
      <c r="AZ297" s="67"/>
      <c r="BA297" s="67">
        <v>0</v>
      </c>
      <c r="BB297" s="67">
        <v>15532</v>
      </c>
      <c r="BC297" s="67">
        <v>0</v>
      </c>
      <c r="BD297" s="67"/>
      <c r="BE297" s="67"/>
      <c r="BF297" s="67"/>
      <c r="BG297" s="67"/>
      <c r="BH297" s="67"/>
      <c r="BI297" s="67"/>
      <c r="BJ297" s="67"/>
      <c r="BK297" s="67"/>
      <c r="BL297" s="67"/>
      <c r="BM297" s="67"/>
      <c r="BN297" s="67"/>
      <c r="BO297" s="67"/>
      <c r="BP297" s="67"/>
      <c r="BQ297" s="67"/>
      <c r="BR297" s="67"/>
      <c r="BS297" s="67"/>
      <c r="BT297" s="67"/>
      <c r="BU297" s="67"/>
      <c r="BV297" s="67"/>
      <c r="BW297" s="67"/>
      <c r="BX297" s="67"/>
      <c r="BY297" s="67"/>
      <c r="BZ297" s="67"/>
      <c r="CA297" s="67"/>
      <c r="CB297" s="67"/>
      <c r="CC297" s="69">
        <f>SUM(Table25[[#This Row],[Contract Amount FY00]:[Contract Amount FY50]])</f>
        <v>15532</v>
      </c>
      <c r="CD297" s="24"/>
    </row>
    <row r="298" spans="1:82" x14ac:dyDescent="0.25">
      <c r="A298" s="122" t="s">
        <v>1992</v>
      </c>
      <c r="B298" s="122" t="s">
        <v>3147</v>
      </c>
      <c r="C298" s="122" t="s">
        <v>2757</v>
      </c>
      <c r="E298" s="26" t="str">
        <f>IFERROR(IF(VLOOKUP(Table25[[#This Row],[Contract No.]],Table3[#All],3,FALSE)="","No","Yes"),"")</f>
        <v>No</v>
      </c>
      <c r="F298" s="26" t="str">
        <f>IFERROR(VLOOKUP(Table25[[#This Row],[Contract No.]],Table3[#All],3,FALSE),"")</f>
        <v/>
      </c>
      <c r="G298" s="26" t="str">
        <f>IFERROR(IF(Table25[[#This Row],[Cooperative Purchase
(Yes/No)]]="Yes","Yes",IF(VLOOKUP(Table25[[#This Row],[Contract No.]],Table3[#All],1,FALSE)=Table25[[#This Row],[Contract No.]],"Yes","No")),"No")</f>
        <v>Yes</v>
      </c>
      <c r="H298" s="51">
        <f>IFERROR(VLOOKUP(Table25[[#This Row],[Contract No.]],Table3[#All],4,FALSE),"")</f>
        <v>45413</v>
      </c>
      <c r="I298" s="56">
        <f>IFERROR(IF(AND(MONTH(Table25[[#This Row],[Contract Start Date]])&gt;6,MONTH(Table25[[#This Row],[Contract Start Date]])&lt;=12),YEAR(Table25[[#This Row],[Contract Start Date]])+1,YEAR(Table25[[#This Row],[Contract Start Date]])),"")</f>
        <v>2024</v>
      </c>
      <c r="J298" s="55">
        <f>Table25[[#This Row],[FY Formula start]]</f>
        <v>2024</v>
      </c>
      <c r="K298" s="59" t="str">
        <f>"FY"&amp;" "&amp;Table25[[#This Row],[Year Start]]</f>
        <v>FY 2024</v>
      </c>
      <c r="L298" s="52">
        <f>IFERROR(VLOOKUP(Table25[[#This Row],[Contract No.]],Table3[#All],5,FALSE),"")</f>
        <v>46507</v>
      </c>
      <c r="M298" s="56">
        <f>IFERROR(IF(Table25[[#This Row],[Contract End Date]]="99/99/9999","No End",IF(AND(MONTH(Table25[[#This Row],[Contract End Date]])&gt;6,MONTH(Table25[[#This Row],[Contract End Date]])&lt;=12),YEAR(Table25[[#This Row],[Contract End Date]])+1,YEAR(Table25[[#This Row],[Contract End Date]]))),"")</f>
        <v>2027</v>
      </c>
      <c r="N298" s="55">
        <f>Table25[[#This Row],[FY Formula end]]</f>
        <v>2027</v>
      </c>
      <c r="O298" s="59" t="str">
        <f>IF(Table25[[#This Row],[Year End]]="No End","No End","FY"&amp;" "&amp;Table25[[#This Row],[Year End]])</f>
        <v>FY 2027</v>
      </c>
      <c r="P298" s="27"/>
      <c r="Q298" s="104" t="str">
        <f>_xlfn.IFNA(IF($B298="","",VLOOKUP($B298,'SWC Towers'!$A:$Q,$Q$2,FALSE)),"")</f>
        <v/>
      </c>
      <c r="R298" s="106" t="str">
        <f>_xlfn.IFNA(IF($B298="","",VLOOKUP($B298,'SWC Towers'!$A:$Q,$R$2,FALSE)),"")</f>
        <v/>
      </c>
      <c r="S298" s="106">
        <f>_xlfn.IFNA(IF($B298="","",VLOOKUP($B298,'SWC Towers'!$A:$Q,$S$2,FALSE)),"")</f>
        <v>0.1</v>
      </c>
      <c r="T298" s="106">
        <f>_xlfn.IFNA(IF($B298="","",VLOOKUP($B298,'SWC Towers'!$A:$Q,$T$2,FALSE)),"")</f>
        <v>0.1</v>
      </c>
      <c r="U298" s="104" t="str">
        <f>_xlfn.IFNA(IF($B298="","",VLOOKUP($B298,'SWC Towers'!$A:$Q,$U$2,FALSE)),"")</f>
        <v/>
      </c>
      <c r="V298" s="104" t="str">
        <f>_xlfn.IFNA(IF($B298="","",VLOOKUP($B298,'SWC Towers'!$A:$Q,$V$2,FALSE)),"")</f>
        <v/>
      </c>
      <c r="W298" s="104">
        <f>_xlfn.IFNA(IF($B298="","",VLOOKUP($B298,'SWC Towers'!$A:$Q,$W$2,FALSE)),"")</f>
        <v>0.8</v>
      </c>
      <c r="X298" s="104" t="str">
        <f>_xlfn.IFNA(IF($B298="","",VLOOKUP($B298,'SWC Towers'!$A:$Q,$X$2,FALSE)),"")</f>
        <v/>
      </c>
      <c r="Y298" s="104" t="str">
        <f>_xlfn.IFNA(IF($B298="","",VLOOKUP($B298,'SWC Towers'!$A:$Q,$Y$2,FALSE)),"")</f>
        <v/>
      </c>
      <c r="Z298" s="104" t="str">
        <f>_xlfn.IFNA(IF($B298="","",VLOOKUP($B298,'SWC Towers'!$A:$Q,$Z$2,FALSE)),"")</f>
        <v/>
      </c>
      <c r="AA298" s="104" t="str">
        <f>_xlfn.IFNA(IF($B298="","",VLOOKUP($B298,'SWC Towers'!$A:$Q,$AA$2,FALSE)),"")</f>
        <v/>
      </c>
      <c r="AB298" s="104" t="str">
        <f>_xlfn.IFNA(IF($B298="","",VLOOKUP($B298,'SWC Towers'!$A:$Q,$AB$2,FALSE)),"")</f>
        <v/>
      </c>
      <c r="AC298" s="20">
        <f>SUM(Table25[[#This Row],[IT Tower: Application]:[Other/Non-IT ]])</f>
        <v>1</v>
      </c>
      <c r="AD298" s="67"/>
      <c r="AE298" s="67"/>
      <c r="AF298" s="67"/>
      <c r="AG298" s="67"/>
      <c r="AH298" s="67"/>
      <c r="AI298" s="67"/>
      <c r="AJ298" s="67"/>
      <c r="AK298" s="67"/>
      <c r="AL298" s="67"/>
      <c r="AM298" s="67"/>
      <c r="AN298" s="67"/>
      <c r="AO298" s="67"/>
      <c r="AP298" s="67"/>
      <c r="AQ298" s="67"/>
      <c r="AR298" s="67"/>
      <c r="AS298" s="67"/>
      <c r="AT298" s="67"/>
      <c r="AU298" s="67"/>
      <c r="AV298" s="67"/>
      <c r="AW298" s="67"/>
      <c r="AX298" s="67"/>
      <c r="AY298" s="67"/>
      <c r="AZ298" s="67"/>
      <c r="BA298" s="67"/>
      <c r="BB298" s="67">
        <v>3447</v>
      </c>
      <c r="BC298" s="67">
        <v>7883</v>
      </c>
      <c r="BD298" s="67"/>
      <c r="BE298" s="67"/>
      <c r="BF298" s="67"/>
      <c r="BG298" s="67"/>
      <c r="BH298" s="67"/>
      <c r="BI298" s="67"/>
      <c r="BJ298" s="67"/>
      <c r="BK298" s="67"/>
      <c r="BL298" s="67"/>
      <c r="BM298" s="67"/>
      <c r="BN298" s="67"/>
      <c r="BO298" s="67"/>
      <c r="BP298" s="67"/>
      <c r="BQ298" s="67"/>
      <c r="BR298" s="67"/>
      <c r="BS298" s="67"/>
      <c r="BT298" s="67"/>
      <c r="BU298" s="67"/>
      <c r="BV298" s="67"/>
      <c r="BW298" s="67"/>
      <c r="BX298" s="67"/>
      <c r="BY298" s="67"/>
      <c r="BZ298" s="67"/>
      <c r="CA298" s="67"/>
      <c r="CB298" s="67"/>
      <c r="CC298" s="69">
        <f>SUM(Table25[[#This Row],[Contract Amount FY00]:[Contract Amount FY50]])</f>
        <v>11330</v>
      </c>
      <c r="CD298" s="24"/>
    </row>
    <row r="299" spans="1:82" x14ac:dyDescent="0.25">
      <c r="A299" s="122" t="s">
        <v>1993</v>
      </c>
      <c r="B299" s="122" t="s">
        <v>533</v>
      </c>
      <c r="C299" s="122" t="s">
        <v>3187</v>
      </c>
      <c r="E299" s="26" t="str">
        <f>IFERROR(IF(VLOOKUP(Table25[[#This Row],[Contract No.]],Table3[#All],3,FALSE)="","No","Yes"),"")</f>
        <v>No</v>
      </c>
      <c r="F299" s="26" t="str">
        <f>IFERROR(VLOOKUP(Table25[[#This Row],[Contract No.]],Table3[#All],3,FALSE),"")</f>
        <v/>
      </c>
      <c r="G299" s="26" t="str">
        <f>IFERROR(IF(Table25[[#This Row],[Cooperative Purchase
(Yes/No)]]="Yes","Yes",IF(VLOOKUP(Table25[[#This Row],[Contract No.]],Table3[#All],1,FALSE)=Table25[[#This Row],[Contract No.]],"Yes","No")),"No")</f>
        <v>Yes</v>
      </c>
      <c r="H299" s="51">
        <f>IFERROR(VLOOKUP(Table25[[#This Row],[Contract No.]],Table3[#All],4,FALSE),"")</f>
        <v>43556</v>
      </c>
      <c r="I299" s="56">
        <f>IFERROR(IF(AND(MONTH(Table25[[#This Row],[Contract Start Date]])&gt;6,MONTH(Table25[[#This Row],[Contract Start Date]])&lt;=12),YEAR(Table25[[#This Row],[Contract Start Date]])+1,YEAR(Table25[[#This Row],[Contract Start Date]])),"")</f>
        <v>2019</v>
      </c>
      <c r="J299" s="55">
        <f>Table25[[#This Row],[FY Formula start]]</f>
        <v>2019</v>
      </c>
      <c r="K299" s="59" t="str">
        <f>"FY"&amp;" "&amp;Table25[[#This Row],[Year Start]]</f>
        <v>FY 2019</v>
      </c>
      <c r="L299" s="52">
        <f>IFERROR(VLOOKUP(Table25[[#This Row],[Contract No.]],Table3[#All],5,FALSE),"")</f>
        <v>45747</v>
      </c>
      <c r="M299" s="56">
        <f>IFERROR(IF(Table25[[#This Row],[Contract End Date]]="99/99/9999","No End",IF(AND(MONTH(Table25[[#This Row],[Contract End Date]])&gt;6,MONTH(Table25[[#This Row],[Contract End Date]])&lt;=12),YEAR(Table25[[#This Row],[Contract End Date]])+1,YEAR(Table25[[#This Row],[Contract End Date]]))),"")</f>
        <v>2025</v>
      </c>
      <c r="N299" s="55">
        <f>Table25[[#This Row],[FY Formula end]]</f>
        <v>2025</v>
      </c>
      <c r="O299" s="59" t="str">
        <f>IF(Table25[[#This Row],[Year End]]="No End","No End","FY"&amp;" "&amp;Table25[[#This Row],[Year End]])</f>
        <v>FY 2025</v>
      </c>
      <c r="P299" s="27"/>
      <c r="Q299" s="104">
        <f>_xlfn.IFNA(IF($B299="","",VLOOKUP($B299,'SWC Towers'!$A:$Q,$Q$2,FALSE)),"")</f>
        <v>0.2</v>
      </c>
      <c r="R299" s="106">
        <f>_xlfn.IFNA(IF($B299="","",VLOOKUP($B299,'SWC Towers'!$A:$Q,$R$2,FALSE)),"")</f>
        <v>0.2</v>
      </c>
      <c r="S299" s="106" t="str">
        <f>_xlfn.IFNA(IF($B299="","",VLOOKUP($B299,'SWC Towers'!$A:$Q,$S$2,FALSE)),"")</f>
        <v/>
      </c>
      <c r="T299" s="106" t="str">
        <f>_xlfn.IFNA(IF($B299="","",VLOOKUP($B299,'SWC Towers'!$A:$Q,$T$2,FALSE)),"")</f>
        <v/>
      </c>
      <c r="U299" s="104">
        <f>_xlfn.IFNA(IF($B299="","",VLOOKUP($B299,'SWC Towers'!$A:$Q,$U$2,FALSE)),"")</f>
        <v>0.2</v>
      </c>
      <c r="V299" s="104" t="str">
        <f>_xlfn.IFNA(IF($B299="","",VLOOKUP($B299,'SWC Towers'!$A:$Q,$V$2,FALSE)),"")</f>
        <v/>
      </c>
      <c r="W299" s="104">
        <f>_xlfn.IFNA(IF($B299="","",VLOOKUP($B299,'SWC Towers'!$A:$Q,$W$2,FALSE)),"")</f>
        <v>0.2</v>
      </c>
      <c r="X299" s="104" t="str">
        <f>_xlfn.IFNA(IF($B299="","",VLOOKUP($B299,'SWC Towers'!$A:$Q,$X$2,FALSE)),"")</f>
        <v/>
      </c>
      <c r="Y299" s="104" t="str">
        <f>_xlfn.IFNA(IF($B299="","",VLOOKUP($B299,'SWC Towers'!$A:$Q,$Y$2,FALSE)),"")</f>
        <v/>
      </c>
      <c r="Z299" s="104" t="str">
        <f>_xlfn.IFNA(IF($B299="","",VLOOKUP($B299,'SWC Towers'!$A:$Q,$Z$2,FALSE)),"")</f>
        <v/>
      </c>
      <c r="AA299" s="104">
        <f>_xlfn.IFNA(IF($B299="","",VLOOKUP($B299,'SWC Towers'!$A:$Q,$AA$2,FALSE)),"")</f>
        <v>0.2</v>
      </c>
      <c r="AB299" s="104" t="str">
        <f>_xlfn.IFNA(IF($B299="","",VLOOKUP($B299,'SWC Towers'!$A:$Q,$AB$2,FALSE)),"")</f>
        <v/>
      </c>
      <c r="AC299" s="20">
        <f>SUM(Table25[[#This Row],[IT Tower: Application]:[Other/Non-IT ]])</f>
        <v>1</v>
      </c>
      <c r="AD299" s="67"/>
      <c r="AE299" s="67"/>
      <c r="AF299" s="67"/>
      <c r="AG299" s="67"/>
      <c r="AH299" s="67"/>
      <c r="AI299" s="67"/>
      <c r="AJ299" s="67"/>
      <c r="AK299" s="67"/>
      <c r="AL299" s="67"/>
      <c r="AM299" s="67"/>
      <c r="AN299" s="67"/>
      <c r="AO299" s="67"/>
      <c r="AP299" s="67"/>
      <c r="AQ299" s="67"/>
      <c r="AR299" s="67"/>
      <c r="AS299" s="67"/>
      <c r="AT299" s="67"/>
      <c r="AU299" s="67"/>
      <c r="AV299" s="67"/>
      <c r="AW299" s="67">
        <v>0</v>
      </c>
      <c r="AX299" s="67">
        <v>129385</v>
      </c>
      <c r="AY299" s="67">
        <v>0</v>
      </c>
      <c r="AZ299" s="67">
        <v>6135</v>
      </c>
      <c r="BA299" s="67">
        <v>2047</v>
      </c>
      <c r="BB299" s="67">
        <v>0</v>
      </c>
      <c r="BC299" s="67"/>
      <c r="BD299" s="67"/>
      <c r="BE299" s="67"/>
      <c r="BF299" s="67"/>
      <c r="BG299" s="67"/>
      <c r="BH299" s="67"/>
      <c r="BI299" s="67"/>
      <c r="BJ299" s="67"/>
      <c r="BK299" s="67"/>
      <c r="BL299" s="67"/>
      <c r="BM299" s="67"/>
      <c r="BN299" s="67"/>
      <c r="BO299" s="67"/>
      <c r="BP299" s="67"/>
      <c r="BQ299" s="67"/>
      <c r="BR299" s="67"/>
      <c r="BS299" s="67"/>
      <c r="BT299" s="67"/>
      <c r="BU299" s="67"/>
      <c r="BV299" s="67"/>
      <c r="BW299" s="67"/>
      <c r="BX299" s="67"/>
      <c r="BY299" s="67"/>
      <c r="BZ299" s="67"/>
      <c r="CA299" s="67"/>
      <c r="CB299" s="67"/>
      <c r="CC299" s="69">
        <f>SUM(Table25[[#This Row],[Contract Amount FY00]:[Contract Amount FY50]])</f>
        <v>137567</v>
      </c>
      <c r="CD299" s="24"/>
    </row>
    <row r="300" spans="1:82" x14ac:dyDescent="0.25">
      <c r="A300" s="122" t="s">
        <v>1993</v>
      </c>
      <c r="B300" s="122" t="s">
        <v>2050</v>
      </c>
      <c r="C300" s="122" t="s">
        <v>2274</v>
      </c>
      <c r="E300" s="26" t="str">
        <f>IFERROR(IF(VLOOKUP(Table25[[#This Row],[Contract No.]],Table3[#All],3,FALSE)="","No","Yes"),"")</f>
        <v>Yes</v>
      </c>
      <c r="F300" s="26" t="str">
        <f>IFERROR(VLOOKUP(Table25[[#This Row],[Contract No.]],Table3[#All],3,FALSE),"")</f>
        <v>WA Cooperative</v>
      </c>
      <c r="G300" s="26" t="str">
        <f>IFERROR(IF(Table25[[#This Row],[Cooperative Purchase
(Yes/No)]]="Yes","Yes",IF(VLOOKUP(Table25[[#This Row],[Contract No.]],Table3[#All],1,FALSE)=Table25[[#This Row],[Contract No.]],"Yes","No")),"No")</f>
        <v>Yes</v>
      </c>
      <c r="H300" s="51">
        <f>IFERROR(VLOOKUP(Table25[[#This Row],[Contract No.]],Table3[#All],4,FALSE),"")</f>
        <v>44316</v>
      </c>
      <c r="I300" s="56">
        <f>IFERROR(IF(AND(MONTH(Table25[[#This Row],[Contract Start Date]])&gt;6,MONTH(Table25[[#This Row],[Contract Start Date]])&lt;=12),YEAR(Table25[[#This Row],[Contract Start Date]])+1,YEAR(Table25[[#This Row],[Contract Start Date]])),"")</f>
        <v>2021</v>
      </c>
      <c r="J300" s="55">
        <f>Table25[[#This Row],[FY Formula start]]</f>
        <v>2021</v>
      </c>
      <c r="K300" s="59" t="str">
        <f>"FY"&amp;" "&amp;Table25[[#This Row],[Year Start]]</f>
        <v>FY 2021</v>
      </c>
      <c r="L300" s="52">
        <f>IFERROR(VLOOKUP(Table25[[#This Row],[Contract No.]],Table3[#All],5,FALSE),"")</f>
        <v>46506</v>
      </c>
      <c r="M300" s="56">
        <f>IFERROR(IF(Table25[[#This Row],[Contract End Date]]="99/99/9999","No End",IF(AND(MONTH(Table25[[#This Row],[Contract End Date]])&gt;6,MONTH(Table25[[#This Row],[Contract End Date]])&lt;=12),YEAR(Table25[[#This Row],[Contract End Date]])+1,YEAR(Table25[[#This Row],[Contract End Date]]))),"")</f>
        <v>2027</v>
      </c>
      <c r="N300" s="55">
        <f>Table25[[#This Row],[FY Formula end]]</f>
        <v>2027</v>
      </c>
      <c r="O300" s="59" t="str">
        <f>IF(Table25[[#This Row],[Year End]]="No End","No End","FY"&amp;" "&amp;Table25[[#This Row],[Year End]])</f>
        <v>FY 2027</v>
      </c>
      <c r="P300" s="27"/>
      <c r="Q300" s="104">
        <f>_xlfn.IFNA(IF($B300="","",VLOOKUP($B300,'SWC Towers'!$A:$Q,$Q$2,FALSE)),"")</f>
        <v>1</v>
      </c>
      <c r="R300" s="106" t="str">
        <f>_xlfn.IFNA(IF($B300="","",VLOOKUP($B300,'SWC Towers'!$A:$Q,$R$2,FALSE)),"")</f>
        <v/>
      </c>
      <c r="S300" s="106" t="str">
        <f>_xlfn.IFNA(IF($B300="","",VLOOKUP($B300,'SWC Towers'!$A:$Q,$S$2,FALSE)),"")</f>
        <v/>
      </c>
      <c r="T300" s="106" t="str">
        <f>_xlfn.IFNA(IF($B300="","",VLOOKUP($B300,'SWC Towers'!$A:$Q,$T$2,FALSE)),"")</f>
        <v/>
      </c>
      <c r="U300" s="104" t="str">
        <f>_xlfn.IFNA(IF($B300="","",VLOOKUP($B300,'SWC Towers'!$A:$Q,$U$2,FALSE)),"")</f>
        <v/>
      </c>
      <c r="V300" s="104" t="str">
        <f>_xlfn.IFNA(IF($B300="","",VLOOKUP($B300,'SWC Towers'!$A:$Q,$V$2,FALSE)),"")</f>
        <v/>
      </c>
      <c r="W300" s="104" t="str">
        <f>_xlfn.IFNA(IF($B300="","",VLOOKUP($B300,'SWC Towers'!$A:$Q,$W$2,FALSE)),"")</f>
        <v/>
      </c>
      <c r="X300" s="104" t="str">
        <f>_xlfn.IFNA(IF($B300="","",VLOOKUP($B300,'SWC Towers'!$A:$Q,$X$2,FALSE)),"")</f>
        <v/>
      </c>
      <c r="Y300" s="104" t="str">
        <f>_xlfn.IFNA(IF($B300="","",VLOOKUP($B300,'SWC Towers'!$A:$Q,$Y$2,FALSE)),"")</f>
        <v/>
      </c>
      <c r="Z300" s="104" t="str">
        <f>_xlfn.IFNA(IF($B300="","",VLOOKUP($B300,'SWC Towers'!$A:$Q,$Z$2,FALSE)),"")</f>
        <v/>
      </c>
      <c r="AA300" s="104" t="str">
        <f>_xlfn.IFNA(IF($B300="","",VLOOKUP($B300,'SWC Towers'!$A:$Q,$AA$2,FALSE)),"")</f>
        <v/>
      </c>
      <c r="AB300" s="104" t="str">
        <f>_xlfn.IFNA(IF($B300="","",VLOOKUP($B300,'SWC Towers'!$A:$Q,$AB$2,FALSE)),"")</f>
        <v/>
      </c>
      <c r="AC300" s="20">
        <f>SUM(Table25[[#This Row],[IT Tower: Application]:[Other/Non-IT ]])</f>
        <v>1</v>
      </c>
      <c r="AD300" s="67"/>
      <c r="AE300" s="67"/>
      <c r="AF300" s="67"/>
      <c r="AG300" s="67"/>
      <c r="AH300" s="67"/>
      <c r="AI300" s="67"/>
      <c r="AJ300" s="67"/>
      <c r="AK300" s="67"/>
      <c r="AL300" s="67"/>
      <c r="AM300" s="67"/>
      <c r="AN300" s="67"/>
      <c r="AO300" s="67"/>
      <c r="AP300" s="67"/>
      <c r="AQ300" s="67"/>
      <c r="AR300" s="67"/>
      <c r="AS300" s="67"/>
      <c r="AT300" s="67"/>
      <c r="AU300" s="67"/>
      <c r="AV300" s="67"/>
      <c r="AW300" s="67"/>
      <c r="AX300" s="67"/>
      <c r="AY300" s="67"/>
      <c r="AZ300" s="67">
        <v>321</v>
      </c>
      <c r="BA300" s="67">
        <v>835</v>
      </c>
      <c r="BB300" s="67">
        <v>963</v>
      </c>
      <c r="BC300" s="67">
        <v>814</v>
      </c>
      <c r="BD300" s="67"/>
      <c r="BE300" s="67"/>
      <c r="BF300" s="67"/>
      <c r="BG300" s="67"/>
      <c r="BH300" s="67"/>
      <c r="BI300" s="67"/>
      <c r="BJ300" s="67"/>
      <c r="BK300" s="67"/>
      <c r="BL300" s="67"/>
      <c r="BM300" s="67"/>
      <c r="BN300" s="67"/>
      <c r="BO300" s="67"/>
      <c r="BP300" s="67"/>
      <c r="BQ300" s="67"/>
      <c r="BR300" s="67"/>
      <c r="BS300" s="67"/>
      <c r="BT300" s="67"/>
      <c r="BU300" s="67"/>
      <c r="BV300" s="67"/>
      <c r="BW300" s="67"/>
      <c r="BX300" s="67"/>
      <c r="BY300" s="67"/>
      <c r="BZ300" s="67"/>
      <c r="CA300" s="67"/>
      <c r="CB300" s="67"/>
      <c r="CC300" s="69">
        <f>SUM(Table25[[#This Row],[Contract Amount FY00]:[Contract Amount FY50]])</f>
        <v>2933</v>
      </c>
      <c r="CD300" s="24"/>
    </row>
    <row r="301" spans="1:82" x14ac:dyDescent="0.25">
      <c r="A301" s="122" t="s">
        <v>1993</v>
      </c>
      <c r="B301" s="122" t="s">
        <v>705</v>
      </c>
      <c r="C301" s="122" t="s">
        <v>404</v>
      </c>
      <c r="E301" s="26" t="str">
        <f>IFERROR(IF(VLOOKUP(Table25[[#This Row],[Contract No.]],Table3[#All],3,FALSE)="","No","Yes"),"")</f>
        <v>Yes</v>
      </c>
      <c r="F301" s="26" t="str">
        <f>IFERROR(VLOOKUP(Table25[[#This Row],[Contract No.]],Table3[#All],3,FALSE),"")</f>
        <v>NASPO</v>
      </c>
      <c r="G301" s="26" t="str">
        <f>IFERROR(IF(Table25[[#This Row],[Cooperative Purchase
(Yes/No)]]="Yes","Yes",IF(VLOOKUP(Table25[[#This Row],[Contract No.]],Table3[#All],1,FALSE)=Table25[[#This Row],[Contract No.]],"Yes","No")),"No")</f>
        <v>Yes</v>
      </c>
      <c r="H301" s="51">
        <f>IFERROR(VLOOKUP(Table25[[#This Row],[Contract No.]],Table3[#All],4,FALSE),"")</f>
        <v>43647</v>
      </c>
      <c r="I301" s="56">
        <f>IFERROR(IF(AND(MONTH(Table25[[#This Row],[Contract Start Date]])&gt;6,MONTH(Table25[[#This Row],[Contract Start Date]])&lt;=12),YEAR(Table25[[#This Row],[Contract Start Date]])+1,YEAR(Table25[[#This Row],[Contract Start Date]])),"")</f>
        <v>2020</v>
      </c>
      <c r="J301" s="55">
        <f>Table25[[#This Row],[FY Formula start]]</f>
        <v>2020</v>
      </c>
      <c r="K301" s="59" t="str">
        <f>"FY"&amp;" "&amp;Table25[[#This Row],[Year Start]]</f>
        <v>FY 2020</v>
      </c>
      <c r="L301" s="52">
        <f>IFERROR(VLOOKUP(Table25[[#This Row],[Contract No.]],Table3[#All],5,FALSE),"")</f>
        <v>47360</v>
      </c>
      <c r="M301" s="56">
        <f>IFERROR(IF(Table25[[#This Row],[Contract End Date]]="99/99/9999","No End",IF(AND(MONTH(Table25[[#This Row],[Contract End Date]])&gt;6,MONTH(Table25[[#This Row],[Contract End Date]])&lt;=12),YEAR(Table25[[#This Row],[Contract End Date]])+1,YEAR(Table25[[#This Row],[Contract End Date]]))),"")</f>
        <v>2030</v>
      </c>
      <c r="N301" s="55">
        <f>Table25[[#This Row],[FY Formula end]]</f>
        <v>2030</v>
      </c>
      <c r="O301" s="59" t="str">
        <f>IF(Table25[[#This Row],[Year End]]="No End","No End","FY"&amp;" "&amp;Table25[[#This Row],[Year End]])</f>
        <v>FY 2030</v>
      </c>
      <c r="P301" s="27"/>
      <c r="Q301" s="104">
        <f>_xlfn.IFNA(IF($B301="","",VLOOKUP($B301,'SWC Towers'!$A:$Q,$Q$2,FALSE)),"")</f>
        <v>0.2</v>
      </c>
      <c r="R301" s="106" t="str">
        <f>_xlfn.IFNA(IF($B301="","",VLOOKUP($B301,'SWC Towers'!$A:$Q,$R$2,FALSE)),"")</f>
        <v/>
      </c>
      <c r="S301" s="106" t="str">
        <f>_xlfn.IFNA(IF($B301="","",VLOOKUP($B301,'SWC Towers'!$A:$Q,$S$2,FALSE)),"")</f>
        <v/>
      </c>
      <c r="T301" s="106" t="str">
        <f>_xlfn.IFNA(IF($B301="","",VLOOKUP($B301,'SWC Towers'!$A:$Q,$T$2,FALSE)),"")</f>
        <v/>
      </c>
      <c r="U301" s="104">
        <f>_xlfn.IFNA(IF($B301="","",VLOOKUP($B301,'SWC Towers'!$A:$Q,$U$2,FALSE)),"")</f>
        <v>0.4</v>
      </c>
      <c r="V301" s="104" t="str">
        <f>_xlfn.IFNA(IF($B301="","",VLOOKUP($B301,'SWC Towers'!$A:$Q,$V$2,FALSE)),"")</f>
        <v/>
      </c>
      <c r="W301" s="104">
        <f>_xlfn.IFNA(IF($B301="","",VLOOKUP($B301,'SWC Towers'!$A:$Q,$W$2,FALSE)),"")</f>
        <v>0.4</v>
      </c>
      <c r="X301" s="104" t="str">
        <f>_xlfn.IFNA(IF($B301="","",VLOOKUP($B301,'SWC Towers'!$A:$Q,$X$2,FALSE)),"")</f>
        <v/>
      </c>
      <c r="Y301" s="104" t="str">
        <f>_xlfn.IFNA(IF($B301="","",VLOOKUP($B301,'SWC Towers'!$A:$Q,$Y$2,FALSE)),"")</f>
        <v/>
      </c>
      <c r="Z301" s="104" t="str">
        <f>_xlfn.IFNA(IF($B301="","",VLOOKUP($B301,'SWC Towers'!$A:$Q,$Z$2,FALSE)),"")</f>
        <v/>
      </c>
      <c r="AA301" s="104" t="str">
        <f>_xlfn.IFNA(IF($B301="","",VLOOKUP($B301,'SWC Towers'!$A:$Q,$AA$2,FALSE)),"")</f>
        <v/>
      </c>
      <c r="AB301" s="104" t="str">
        <f>_xlfn.IFNA(IF($B301="","",VLOOKUP($B301,'SWC Towers'!$A:$Q,$AB$2,FALSE)),"")</f>
        <v/>
      </c>
      <c r="AC301" s="20">
        <f>SUM(Table25[[#This Row],[IT Tower: Application]:[Other/Non-IT ]])</f>
        <v>1</v>
      </c>
      <c r="AD301" s="67"/>
      <c r="AE301" s="67"/>
      <c r="AF301" s="67"/>
      <c r="AG301" s="67"/>
      <c r="AH301" s="67"/>
      <c r="AI301" s="67"/>
      <c r="AJ301" s="67"/>
      <c r="AK301" s="67"/>
      <c r="AL301" s="67"/>
      <c r="AM301" s="67"/>
      <c r="AN301" s="67"/>
      <c r="AO301" s="67"/>
      <c r="AP301" s="67"/>
      <c r="AQ301" s="67"/>
      <c r="AR301" s="67"/>
      <c r="AS301" s="67"/>
      <c r="AT301" s="67"/>
      <c r="AU301" s="67"/>
      <c r="AV301" s="67"/>
      <c r="AW301" s="67"/>
      <c r="AX301" s="67"/>
      <c r="AY301" s="67"/>
      <c r="AZ301" s="67">
        <v>0</v>
      </c>
      <c r="BA301" s="67">
        <v>2381</v>
      </c>
      <c r="BB301" s="67"/>
      <c r="BC301" s="67"/>
      <c r="BD301" s="67"/>
      <c r="BE301" s="67"/>
      <c r="BF301" s="67"/>
      <c r="BG301" s="67"/>
      <c r="BH301" s="67"/>
      <c r="BI301" s="67"/>
      <c r="BJ301" s="67"/>
      <c r="BK301" s="67"/>
      <c r="BL301" s="67"/>
      <c r="BM301" s="67"/>
      <c r="BN301" s="67"/>
      <c r="BO301" s="67"/>
      <c r="BP301" s="67"/>
      <c r="BQ301" s="67"/>
      <c r="BR301" s="67"/>
      <c r="BS301" s="67"/>
      <c r="BT301" s="67"/>
      <c r="BU301" s="67"/>
      <c r="BV301" s="67"/>
      <c r="BW301" s="67"/>
      <c r="BX301" s="67"/>
      <c r="BY301" s="67"/>
      <c r="BZ301" s="67"/>
      <c r="CA301" s="67"/>
      <c r="CB301" s="67"/>
      <c r="CC301" s="69">
        <f>SUM(Table25[[#This Row],[Contract Amount FY00]:[Contract Amount FY50]])</f>
        <v>2381</v>
      </c>
      <c r="CD301" s="24"/>
    </row>
    <row r="302" spans="1:82" x14ac:dyDescent="0.25">
      <c r="A302" s="122" t="s">
        <v>1993</v>
      </c>
      <c r="B302" s="122" t="s">
        <v>705</v>
      </c>
      <c r="C302" s="122" t="s">
        <v>559</v>
      </c>
      <c r="E302" s="26" t="str">
        <f>IFERROR(IF(VLOOKUP(Table25[[#This Row],[Contract No.]],Table3[#All],3,FALSE)="","No","Yes"),"")</f>
        <v>Yes</v>
      </c>
      <c r="F302" s="26" t="str">
        <f>IFERROR(VLOOKUP(Table25[[#This Row],[Contract No.]],Table3[#All],3,FALSE),"")</f>
        <v>NASPO</v>
      </c>
      <c r="G302" s="26" t="str">
        <f>IFERROR(IF(Table25[[#This Row],[Cooperative Purchase
(Yes/No)]]="Yes","Yes",IF(VLOOKUP(Table25[[#This Row],[Contract No.]],Table3[#All],1,FALSE)=Table25[[#This Row],[Contract No.]],"Yes","No")),"No")</f>
        <v>Yes</v>
      </c>
      <c r="H302" s="51">
        <f>IFERROR(VLOOKUP(Table25[[#This Row],[Contract No.]],Table3[#All],4,FALSE),"")</f>
        <v>43647</v>
      </c>
      <c r="I302" s="56">
        <f>IFERROR(IF(AND(MONTH(Table25[[#This Row],[Contract Start Date]])&gt;6,MONTH(Table25[[#This Row],[Contract Start Date]])&lt;=12),YEAR(Table25[[#This Row],[Contract Start Date]])+1,YEAR(Table25[[#This Row],[Contract Start Date]])),"")</f>
        <v>2020</v>
      </c>
      <c r="J302" s="55">
        <f>Table25[[#This Row],[FY Formula start]]</f>
        <v>2020</v>
      </c>
      <c r="K302" s="59" t="str">
        <f>"FY"&amp;" "&amp;Table25[[#This Row],[Year Start]]</f>
        <v>FY 2020</v>
      </c>
      <c r="L302" s="52">
        <f>IFERROR(VLOOKUP(Table25[[#This Row],[Contract No.]],Table3[#All],5,FALSE),"")</f>
        <v>47360</v>
      </c>
      <c r="M302" s="56">
        <f>IFERROR(IF(Table25[[#This Row],[Contract End Date]]="99/99/9999","No End",IF(AND(MONTH(Table25[[#This Row],[Contract End Date]])&gt;6,MONTH(Table25[[#This Row],[Contract End Date]])&lt;=12),YEAR(Table25[[#This Row],[Contract End Date]])+1,YEAR(Table25[[#This Row],[Contract End Date]]))),"")</f>
        <v>2030</v>
      </c>
      <c r="N302" s="55">
        <f>Table25[[#This Row],[FY Formula end]]</f>
        <v>2030</v>
      </c>
      <c r="O302" s="59" t="str">
        <f>IF(Table25[[#This Row],[Year End]]="No End","No End","FY"&amp;" "&amp;Table25[[#This Row],[Year End]])</f>
        <v>FY 2030</v>
      </c>
      <c r="P302" s="27"/>
      <c r="Q302" s="104">
        <f>_xlfn.IFNA(IF($B302="","",VLOOKUP($B302,'SWC Towers'!$A:$Q,$Q$2,FALSE)),"")</f>
        <v>0.2</v>
      </c>
      <c r="R302" s="106" t="str">
        <f>_xlfn.IFNA(IF($B302="","",VLOOKUP($B302,'SWC Towers'!$A:$Q,$R$2,FALSE)),"")</f>
        <v/>
      </c>
      <c r="S302" s="106" t="str">
        <f>_xlfn.IFNA(IF($B302="","",VLOOKUP($B302,'SWC Towers'!$A:$Q,$S$2,FALSE)),"")</f>
        <v/>
      </c>
      <c r="T302" s="106" t="str">
        <f>_xlfn.IFNA(IF($B302="","",VLOOKUP($B302,'SWC Towers'!$A:$Q,$T$2,FALSE)),"")</f>
        <v/>
      </c>
      <c r="U302" s="104">
        <f>_xlfn.IFNA(IF($B302="","",VLOOKUP($B302,'SWC Towers'!$A:$Q,$U$2,FALSE)),"")</f>
        <v>0.4</v>
      </c>
      <c r="V302" s="104" t="str">
        <f>_xlfn.IFNA(IF($B302="","",VLOOKUP($B302,'SWC Towers'!$A:$Q,$V$2,FALSE)),"")</f>
        <v/>
      </c>
      <c r="W302" s="104">
        <f>_xlfn.IFNA(IF($B302="","",VLOOKUP($B302,'SWC Towers'!$A:$Q,$W$2,FALSE)),"")</f>
        <v>0.4</v>
      </c>
      <c r="X302" s="104" t="str">
        <f>_xlfn.IFNA(IF($B302="","",VLOOKUP($B302,'SWC Towers'!$A:$Q,$X$2,FALSE)),"")</f>
        <v/>
      </c>
      <c r="Y302" s="104" t="str">
        <f>_xlfn.IFNA(IF($B302="","",VLOOKUP($B302,'SWC Towers'!$A:$Q,$Y$2,FALSE)),"")</f>
        <v/>
      </c>
      <c r="Z302" s="104" t="str">
        <f>_xlfn.IFNA(IF($B302="","",VLOOKUP($B302,'SWC Towers'!$A:$Q,$Z$2,FALSE)),"")</f>
        <v/>
      </c>
      <c r="AA302" s="104" t="str">
        <f>_xlfn.IFNA(IF($B302="","",VLOOKUP($B302,'SWC Towers'!$A:$Q,$AA$2,FALSE)),"")</f>
        <v/>
      </c>
      <c r="AB302" s="104" t="str">
        <f>_xlfn.IFNA(IF($B302="","",VLOOKUP($B302,'SWC Towers'!$A:$Q,$AB$2,FALSE)),"")</f>
        <v/>
      </c>
      <c r="AC302" s="20">
        <f>SUM(Table25[[#This Row],[IT Tower: Application]:[Other/Non-IT ]])</f>
        <v>1</v>
      </c>
      <c r="AD302" s="67"/>
      <c r="AE302" s="67"/>
      <c r="AF302" s="67"/>
      <c r="AG302" s="67"/>
      <c r="AH302" s="67"/>
      <c r="AI302" s="67"/>
      <c r="AJ302" s="67"/>
      <c r="AK302" s="67"/>
      <c r="AL302" s="67"/>
      <c r="AM302" s="67"/>
      <c r="AN302" s="67"/>
      <c r="AO302" s="67"/>
      <c r="AP302" s="67"/>
      <c r="AQ302" s="67"/>
      <c r="AR302" s="67"/>
      <c r="AS302" s="67"/>
      <c r="AT302" s="67"/>
      <c r="AU302" s="67"/>
      <c r="AV302" s="67"/>
      <c r="AW302" s="67"/>
      <c r="AX302" s="67"/>
      <c r="AY302" s="67"/>
      <c r="AZ302" s="67"/>
      <c r="BA302" s="67"/>
      <c r="BB302" s="67">
        <v>0</v>
      </c>
      <c r="BC302" s="67">
        <v>9953</v>
      </c>
      <c r="BD302" s="67"/>
      <c r="BE302" s="67"/>
      <c r="BF302" s="67"/>
      <c r="BG302" s="67"/>
      <c r="BH302" s="67"/>
      <c r="BI302" s="67"/>
      <c r="BJ302" s="67"/>
      <c r="BK302" s="67"/>
      <c r="BL302" s="67"/>
      <c r="BM302" s="67"/>
      <c r="BN302" s="67"/>
      <c r="BO302" s="67"/>
      <c r="BP302" s="67"/>
      <c r="BQ302" s="67"/>
      <c r="BR302" s="67"/>
      <c r="BS302" s="67"/>
      <c r="BT302" s="67"/>
      <c r="BU302" s="67"/>
      <c r="BV302" s="67"/>
      <c r="BW302" s="67"/>
      <c r="BX302" s="67"/>
      <c r="BY302" s="67"/>
      <c r="BZ302" s="67"/>
      <c r="CA302" s="67"/>
      <c r="CB302" s="67"/>
      <c r="CC302" s="69">
        <f>SUM(Table25[[#This Row],[Contract Amount FY00]:[Contract Amount FY50]])</f>
        <v>9953</v>
      </c>
      <c r="CD302" s="24"/>
    </row>
    <row r="303" spans="1:82" x14ac:dyDescent="0.25">
      <c r="A303" s="122" t="s">
        <v>1993</v>
      </c>
      <c r="B303" s="122" t="s">
        <v>705</v>
      </c>
      <c r="C303" s="122" t="s">
        <v>1777</v>
      </c>
      <c r="E303" s="26" t="str">
        <f>IFERROR(IF(VLOOKUP(Table25[[#This Row],[Contract No.]],Table3[#All],3,FALSE)="","No","Yes"),"")</f>
        <v>Yes</v>
      </c>
      <c r="F303" s="26" t="str">
        <f>IFERROR(VLOOKUP(Table25[[#This Row],[Contract No.]],Table3[#All],3,FALSE),"")</f>
        <v>NASPO</v>
      </c>
      <c r="G303" s="26" t="str">
        <f>IFERROR(IF(Table25[[#This Row],[Cooperative Purchase
(Yes/No)]]="Yes","Yes",IF(VLOOKUP(Table25[[#This Row],[Contract No.]],Table3[#All],1,FALSE)=Table25[[#This Row],[Contract No.]],"Yes","No")),"No")</f>
        <v>Yes</v>
      </c>
      <c r="H303" s="51">
        <f>IFERROR(VLOOKUP(Table25[[#This Row],[Contract No.]],Table3[#All],4,FALSE),"")</f>
        <v>43647</v>
      </c>
      <c r="I303" s="56">
        <f>IFERROR(IF(AND(MONTH(Table25[[#This Row],[Contract Start Date]])&gt;6,MONTH(Table25[[#This Row],[Contract Start Date]])&lt;=12),YEAR(Table25[[#This Row],[Contract Start Date]])+1,YEAR(Table25[[#This Row],[Contract Start Date]])),"")</f>
        <v>2020</v>
      </c>
      <c r="J303" s="55">
        <f>Table25[[#This Row],[FY Formula start]]</f>
        <v>2020</v>
      </c>
      <c r="K303" s="59" t="str">
        <f>"FY"&amp;" "&amp;Table25[[#This Row],[Year Start]]</f>
        <v>FY 2020</v>
      </c>
      <c r="L303" s="52">
        <f>IFERROR(VLOOKUP(Table25[[#This Row],[Contract No.]],Table3[#All],5,FALSE),"")</f>
        <v>47360</v>
      </c>
      <c r="M303" s="56">
        <f>IFERROR(IF(Table25[[#This Row],[Contract End Date]]="99/99/9999","No End",IF(AND(MONTH(Table25[[#This Row],[Contract End Date]])&gt;6,MONTH(Table25[[#This Row],[Contract End Date]])&lt;=12),YEAR(Table25[[#This Row],[Contract End Date]])+1,YEAR(Table25[[#This Row],[Contract End Date]]))),"")</f>
        <v>2030</v>
      </c>
      <c r="N303" s="55">
        <f>Table25[[#This Row],[FY Formula end]]</f>
        <v>2030</v>
      </c>
      <c r="O303" s="59" t="str">
        <f>IF(Table25[[#This Row],[Year End]]="No End","No End","FY"&amp;" "&amp;Table25[[#This Row],[Year End]])</f>
        <v>FY 2030</v>
      </c>
      <c r="P303" s="27"/>
      <c r="Q303" s="104">
        <f>_xlfn.IFNA(IF($B303="","",VLOOKUP($B303,'SWC Towers'!$A:$Q,$Q$2,FALSE)),"")</f>
        <v>0.2</v>
      </c>
      <c r="R303" s="106" t="str">
        <f>_xlfn.IFNA(IF($B303="","",VLOOKUP($B303,'SWC Towers'!$A:$Q,$R$2,FALSE)),"")</f>
        <v/>
      </c>
      <c r="S303" s="106" t="str">
        <f>_xlfn.IFNA(IF($B303="","",VLOOKUP($B303,'SWC Towers'!$A:$Q,$S$2,FALSE)),"")</f>
        <v/>
      </c>
      <c r="T303" s="106" t="str">
        <f>_xlfn.IFNA(IF($B303="","",VLOOKUP($B303,'SWC Towers'!$A:$Q,$T$2,FALSE)),"")</f>
        <v/>
      </c>
      <c r="U303" s="104">
        <f>_xlfn.IFNA(IF($B303="","",VLOOKUP($B303,'SWC Towers'!$A:$Q,$U$2,FALSE)),"")</f>
        <v>0.4</v>
      </c>
      <c r="V303" s="104" t="str">
        <f>_xlfn.IFNA(IF($B303="","",VLOOKUP($B303,'SWC Towers'!$A:$Q,$V$2,FALSE)),"")</f>
        <v/>
      </c>
      <c r="W303" s="104">
        <f>_xlfn.IFNA(IF($B303="","",VLOOKUP($B303,'SWC Towers'!$A:$Q,$W$2,FALSE)),"")</f>
        <v>0.4</v>
      </c>
      <c r="X303" s="104" t="str">
        <f>_xlfn.IFNA(IF($B303="","",VLOOKUP($B303,'SWC Towers'!$A:$Q,$X$2,FALSE)),"")</f>
        <v/>
      </c>
      <c r="Y303" s="104" t="str">
        <f>_xlfn.IFNA(IF($B303="","",VLOOKUP($B303,'SWC Towers'!$A:$Q,$Y$2,FALSE)),"")</f>
        <v/>
      </c>
      <c r="Z303" s="104" t="str">
        <f>_xlfn.IFNA(IF($B303="","",VLOOKUP($B303,'SWC Towers'!$A:$Q,$Z$2,FALSE)),"")</f>
        <v/>
      </c>
      <c r="AA303" s="104" t="str">
        <f>_xlfn.IFNA(IF($B303="","",VLOOKUP($B303,'SWC Towers'!$A:$Q,$AA$2,FALSE)),"")</f>
        <v/>
      </c>
      <c r="AB303" s="104" t="str">
        <f>_xlfn.IFNA(IF($B303="","",VLOOKUP($B303,'SWC Towers'!$A:$Q,$AB$2,FALSE)),"")</f>
        <v/>
      </c>
      <c r="AC303" s="20">
        <f>SUM(Table25[[#This Row],[IT Tower: Application]:[Other/Non-IT ]])</f>
        <v>1</v>
      </c>
      <c r="AD303" s="67"/>
      <c r="AE303" s="67"/>
      <c r="AF303" s="67"/>
      <c r="AG303" s="67"/>
      <c r="AH303" s="67"/>
      <c r="AI303" s="67"/>
      <c r="AJ303" s="67"/>
      <c r="AK303" s="67"/>
      <c r="AL303" s="67"/>
      <c r="AM303" s="67"/>
      <c r="AN303" s="67"/>
      <c r="AO303" s="67"/>
      <c r="AP303" s="67"/>
      <c r="AQ303" s="67"/>
      <c r="AR303" s="67"/>
      <c r="AS303" s="67"/>
      <c r="AT303" s="67"/>
      <c r="AU303" s="67"/>
      <c r="AV303" s="67"/>
      <c r="AW303" s="67"/>
      <c r="AX303" s="67">
        <v>0</v>
      </c>
      <c r="AY303" s="67">
        <v>44585</v>
      </c>
      <c r="AZ303" s="67">
        <v>42931</v>
      </c>
      <c r="BA303" s="67">
        <v>45340</v>
      </c>
      <c r="BB303" s="67">
        <v>43349</v>
      </c>
      <c r="BC303" s="67">
        <v>38616</v>
      </c>
      <c r="BD303" s="67"/>
      <c r="BE303" s="67"/>
      <c r="BF303" s="67"/>
      <c r="BG303" s="67"/>
      <c r="BH303" s="67"/>
      <c r="BI303" s="67"/>
      <c r="BJ303" s="67"/>
      <c r="BK303" s="67"/>
      <c r="BL303" s="67"/>
      <c r="BM303" s="67"/>
      <c r="BN303" s="67"/>
      <c r="BO303" s="67"/>
      <c r="BP303" s="67"/>
      <c r="BQ303" s="67"/>
      <c r="BR303" s="67"/>
      <c r="BS303" s="67"/>
      <c r="BT303" s="67"/>
      <c r="BU303" s="67"/>
      <c r="BV303" s="67"/>
      <c r="BW303" s="67"/>
      <c r="BX303" s="67"/>
      <c r="BY303" s="67"/>
      <c r="BZ303" s="67"/>
      <c r="CA303" s="67"/>
      <c r="CB303" s="67"/>
      <c r="CC303" s="69">
        <f>SUM(Table25[[#This Row],[Contract Amount FY00]:[Contract Amount FY50]])</f>
        <v>214821</v>
      </c>
      <c r="CD303" s="24"/>
    </row>
    <row r="304" spans="1:82" x14ac:dyDescent="0.25">
      <c r="A304" s="122" t="s">
        <v>1993</v>
      </c>
      <c r="B304" s="122" t="s">
        <v>278</v>
      </c>
      <c r="C304" s="122" t="s">
        <v>3188</v>
      </c>
      <c r="E304" s="26" t="str">
        <f>IFERROR(IF(VLOOKUP(Table25[[#This Row],[Contract No.]],Table3[#All],3,FALSE)="","No","Yes"),"")</f>
        <v>Yes</v>
      </c>
      <c r="F304" s="26" t="str">
        <f>IFERROR(VLOOKUP(Table25[[#This Row],[Contract No.]],Table3[#All],3,FALSE),"")</f>
        <v>NASPO</v>
      </c>
      <c r="G304" s="26" t="str">
        <f>IFERROR(IF(Table25[[#This Row],[Cooperative Purchase
(Yes/No)]]="Yes","Yes",IF(VLOOKUP(Table25[[#This Row],[Contract No.]],Table3[#All],1,FALSE)=Table25[[#This Row],[Contract No.]],"Yes","No")),"No")</f>
        <v>Yes</v>
      </c>
      <c r="H304" s="51">
        <f>IFERROR(VLOOKUP(Table25[[#This Row],[Contract No.]],Table3[#All],4,FALSE),"")</f>
        <v>42917</v>
      </c>
      <c r="I304" s="56">
        <f>IFERROR(IF(AND(MONTH(Table25[[#This Row],[Contract Start Date]])&gt;6,MONTH(Table25[[#This Row],[Contract Start Date]])&lt;=12),YEAR(Table25[[#This Row],[Contract Start Date]])+1,YEAR(Table25[[#This Row],[Contract Start Date]])),"")</f>
        <v>2018</v>
      </c>
      <c r="J304" s="55">
        <f>Table25[[#This Row],[FY Formula start]]</f>
        <v>2018</v>
      </c>
      <c r="K304" s="59" t="str">
        <f>"FY"&amp;" "&amp;Table25[[#This Row],[Year Start]]</f>
        <v>FY 2018</v>
      </c>
      <c r="L304" s="52">
        <f>IFERROR(VLOOKUP(Table25[[#This Row],[Contract No.]],Table3[#All],5,FALSE),"")</f>
        <v>46280</v>
      </c>
      <c r="M304" s="56">
        <f>IFERROR(IF(Table25[[#This Row],[Contract End Date]]="99/99/9999","No End",IF(AND(MONTH(Table25[[#This Row],[Contract End Date]])&gt;6,MONTH(Table25[[#This Row],[Contract End Date]])&lt;=12),YEAR(Table25[[#This Row],[Contract End Date]])+1,YEAR(Table25[[#This Row],[Contract End Date]]))),"")</f>
        <v>2027</v>
      </c>
      <c r="N304" s="55">
        <f>Table25[[#This Row],[FY Formula end]]</f>
        <v>2027</v>
      </c>
      <c r="O304" s="59" t="str">
        <f>IF(Table25[[#This Row],[Year End]]="No End","No End","FY"&amp;" "&amp;Table25[[#This Row],[Year End]])</f>
        <v>FY 2027</v>
      </c>
      <c r="P304" s="27"/>
      <c r="Q304" s="104">
        <f>_xlfn.IFNA(IF($B304="","",VLOOKUP($B304,'SWC Towers'!$A:$Q,$Q$2,FALSE)),"")</f>
        <v>0.4</v>
      </c>
      <c r="R304" s="106" t="str">
        <f>_xlfn.IFNA(IF($B304="","",VLOOKUP($B304,'SWC Towers'!$A:$Q,$R$2,FALSE)),"")</f>
        <v/>
      </c>
      <c r="S304" s="106" t="str">
        <f>_xlfn.IFNA(IF($B304="","",VLOOKUP($B304,'SWC Towers'!$A:$Q,$S$2,FALSE)),"")</f>
        <v/>
      </c>
      <c r="T304" s="106">
        <f>_xlfn.IFNA(IF($B304="","",VLOOKUP($B304,'SWC Towers'!$A:$Q,$T$2,FALSE)),"")</f>
        <v>0.05</v>
      </c>
      <c r="U304" s="104" t="str">
        <f>_xlfn.IFNA(IF($B304="","",VLOOKUP($B304,'SWC Towers'!$A:$Q,$U$2,FALSE)),"")</f>
        <v/>
      </c>
      <c r="V304" s="104" t="str">
        <f>_xlfn.IFNA(IF($B304="","",VLOOKUP($B304,'SWC Towers'!$A:$Q,$V$2,FALSE)),"")</f>
        <v/>
      </c>
      <c r="W304" s="104">
        <f>_xlfn.IFNA(IF($B304="","",VLOOKUP($B304,'SWC Towers'!$A:$Q,$W$2,FALSE)),"")</f>
        <v>0.1</v>
      </c>
      <c r="X304" s="104" t="str">
        <f>_xlfn.IFNA(IF($B304="","",VLOOKUP($B304,'SWC Towers'!$A:$Q,$X$2,FALSE)),"")</f>
        <v/>
      </c>
      <c r="Y304" s="104">
        <f>_xlfn.IFNA(IF($B304="","",VLOOKUP($B304,'SWC Towers'!$A:$Q,$Y$2,FALSE)),"")</f>
        <v>0.05</v>
      </c>
      <c r="Z304" s="104" t="str">
        <f>_xlfn.IFNA(IF($B304="","",VLOOKUP($B304,'SWC Towers'!$A:$Q,$Z$2,FALSE)),"")</f>
        <v/>
      </c>
      <c r="AA304" s="104">
        <f>_xlfn.IFNA(IF($B304="","",VLOOKUP($B304,'SWC Towers'!$A:$Q,$AA$2,FALSE)),"")</f>
        <v>0.4</v>
      </c>
      <c r="AB304" s="104" t="str">
        <f>_xlfn.IFNA(IF($B304="","",VLOOKUP($B304,'SWC Towers'!$A:$Q,$AB$2,FALSE)),"")</f>
        <v/>
      </c>
      <c r="AC304" s="20">
        <f>SUM(Table25[[#This Row],[IT Tower: Application]:[Other/Non-IT ]])</f>
        <v>1</v>
      </c>
      <c r="AD304" s="67"/>
      <c r="AE304" s="67"/>
      <c r="AF304" s="67"/>
      <c r="AG304" s="67"/>
      <c r="AH304" s="67"/>
      <c r="AI304" s="67"/>
      <c r="AJ304" s="67"/>
      <c r="AK304" s="67"/>
      <c r="AL304" s="67"/>
      <c r="AM304" s="67"/>
      <c r="AN304" s="67"/>
      <c r="AO304" s="67"/>
      <c r="AP304" s="67"/>
      <c r="AQ304" s="67"/>
      <c r="AR304" s="67"/>
      <c r="AS304" s="67"/>
      <c r="AT304" s="67"/>
      <c r="AU304" s="67"/>
      <c r="AV304" s="67"/>
      <c r="AW304" s="67"/>
      <c r="AX304" s="67"/>
      <c r="AY304" s="67"/>
      <c r="AZ304" s="67">
        <v>14518</v>
      </c>
      <c r="BA304" s="67">
        <v>9073</v>
      </c>
      <c r="BB304" s="67">
        <v>32391</v>
      </c>
      <c r="BC304" s="67">
        <v>20227</v>
      </c>
      <c r="BD304" s="67"/>
      <c r="BE304" s="67"/>
      <c r="BF304" s="67"/>
      <c r="BG304" s="67"/>
      <c r="BH304" s="67"/>
      <c r="BI304" s="67"/>
      <c r="BJ304" s="67"/>
      <c r="BK304" s="67"/>
      <c r="BL304" s="67"/>
      <c r="BM304" s="67"/>
      <c r="BN304" s="67"/>
      <c r="BO304" s="67"/>
      <c r="BP304" s="67"/>
      <c r="BQ304" s="67"/>
      <c r="BR304" s="67"/>
      <c r="BS304" s="67"/>
      <c r="BT304" s="67"/>
      <c r="BU304" s="67"/>
      <c r="BV304" s="67"/>
      <c r="BW304" s="67"/>
      <c r="BX304" s="67"/>
      <c r="BY304" s="67"/>
      <c r="BZ304" s="67"/>
      <c r="CA304" s="67"/>
      <c r="CB304" s="67"/>
      <c r="CC304" s="69">
        <f>SUM(Table25[[#This Row],[Contract Amount FY00]:[Contract Amount FY50]])</f>
        <v>76209</v>
      </c>
      <c r="CD304" s="24"/>
    </row>
    <row r="305" spans="1:82" x14ac:dyDescent="0.25">
      <c r="A305" s="122" t="s">
        <v>1993</v>
      </c>
      <c r="B305" s="122" t="s">
        <v>278</v>
      </c>
      <c r="C305" s="122" t="s">
        <v>279</v>
      </c>
      <c r="E305" s="26" t="str">
        <f>IFERROR(IF(VLOOKUP(Table25[[#This Row],[Contract No.]],Table3[#All],3,FALSE)="","No","Yes"),"")</f>
        <v>Yes</v>
      </c>
      <c r="F305" s="26" t="str">
        <f>IFERROR(VLOOKUP(Table25[[#This Row],[Contract No.]],Table3[#All],3,FALSE),"")</f>
        <v>NASPO</v>
      </c>
      <c r="G305" s="26" t="str">
        <f>IFERROR(IF(Table25[[#This Row],[Cooperative Purchase
(Yes/No)]]="Yes","Yes",IF(VLOOKUP(Table25[[#This Row],[Contract No.]],Table3[#All],1,FALSE)=Table25[[#This Row],[Contract No.]],"Yes","No")),"No")</f>
        <v>Yes</v>
      </c>
      <c r="H305" s="51">
        <f>IFERROR(VLOOKUP(Table25[[#This Row],[Contract No.]],Table3[#All],4,FALSE),"")</f>
        <v>42917</v>
      </c>
      <c r="I305" s="56">
        <f>IFERROR(IF(AND(MONTH(Table25[[#This Row],[Contract Start Date]])&gt;6,MONTH(Table25[[#This Row],[Contract Start Date]])&lt;=12),YEAR(Table25[[#This Row],[Contract Start Date]])+1,YEAR(Table25[[#This Row],[Contract Start Date]])),"")</f>
        <v>2018</v>
      </c>
      <c r="J305" s="55">
        <f>Table25[[#This Row],[FY Formula start]]</f>
        <v>2018</v>
      </c>
      <c r="K305" s="59" t="str">
        <f>"FY"&amp;" "&amp;Table25[[#This Row],[Year Start]]</f>
        <v>FY 2018</v>
      </c>
      <c r="L305" s="52">
        <f>IFERROR(VLOOKUP(Table25[[#This Row],[Contract No.]],Table3[#All],5,FALSE),"")</f>
        <v>46280</v>
      </c>
      <c r="M305" s="56">
        <f>IFERROR(IF(Table25[[#This Row],[Contract End Date]]="99/99/9999","No End",IF(AND(MONTH(Table25[[#This Row],[Contract End Date]])&gt;6,MONTH(Table25[[#This Row],[Contract End Date]])&lt;=12),YEAR(Table25[[#This Row],[Contract End Date]])+1,YEAR(Table25[[#This Row],[Contract End Date]]))),"")</f>
        <v>2027</v>
      </c>
      <c r="N305" s="55">
        <f>Table25[[#This Row],[FY Formula end]]</f>
        <v>2027</v>
      </c>
      <c r="O305" s="59" t="str">
        <f>IF(Table25[[#This Row],[Year End]]="No End","No End","FY"&amp;" "&amp;Table25[[#This Row],[Year End]])</f>
        <v>FY 2027</v>
      </c>
      <c r="P305" s="27"/>
      <c r="Q305" s="104">
        <f>_xlfn.IFNA(IF($B305="","",VLOOKUP($B305,'SWC Towers'!$A:$Q,$Q$2,FALSE)),"")</f>
        <v>0.4</v>
      </c>
      <c r="R305" s="106" t="str">
        <f>_xlfn.IFNA(IF($B305="","",VLOOKUP($B305,'SWC Towers'!$A:$Q,$R$2,FALSE)),"")</f>
        <v/>
      </c>
      <c r="S305" s="106" t="str">
        <f>_xlfn.IFNA(IF($B305="","",VLOOKUP($B305,'SWC Towers'!$A:$Q,$S$2,FALSE)),"")</f>
        <v/>
      </c>
      <c r="T305" s="106">
        <f>_xlfn.IFNA(IF($B305="","",VLOOKUP($B305,'SWC Towers'!$A:$Q,$T$2,FALSE)),"")</f>
        <v>0.05</v>
      </c>
      <c r="U305" s="104" t="str">
        <f>_xlfn.IFNA(IF($B305="","",VLOOKUP($B305,'SWC Towers'!$A:$Q,$U$2,FALSE)),"")</f>
        <v/>
      </c>
      <c r="V305" s="104" t="str">
        <f>_xlfn.IFNA(IF($B305="","",VLOOKUP($B305,'SWC Towers'!$A:$Q,$V$2,FALSE)),"")</f>
        <v/>
      </c>
      <c r="W305" s="104">
        <f>_xlfn.IFNA(IF($B305="","",VLOOKUP($B305,'SWC Towers'!$A:$Q,$W$2,FALSE)),"")</f>
        <v>0.1</v>
      </c>
      <c r="X305" s="104" t="str">
        <f>_xlfn.IFNA(IF($B305="","",VLOOKUP($B305,'SWC Towers'!$A:$Q,$X$2,FALSE)),"")</f>
        <v/>
      </c>
      <c r="Y305" s="104">
        <f>_xlfn.IFNA(IF($B305="","",VLOOKUP($B305,'SWC Towers'!$A:$Q,$Y$2,FALSE)),"")</f>
        <v>0.05</v>
      </c>
      <c r="Z305" s="104" t="str">
        <f>_xlfn.IFNA(IF($B305="","",VLOOKUP($B305,'SWC Towers'!$A:$Q,$Z$2,FALSE)),"")</f>
        <v/>
      </c>
      <c r="AA305" s="104">
        <f>_xlfn.IFNA(IF($B305="","",VLOOKUP($B305,'SWC Towers'!$A:$Q,$AA$2,FALSE)),"")</f>
        <v>0.4</v>
      </c>
      <c r="AB305" s="104" t="str">
        <f>_xlfn.IFNA(IF($B305="","",VLOOKUP($B305,'SWC Towers'!$A:$Q,$AB$2,FALSE)),"")</f>
        <v/>
      </c>
      <c r="AC305" s="20">
        <f>SUM(Table25[[#This Row],[IT Tower: Application]:[Other/Non-IT ]])</f>
        <v>1</v>
      </c>
      <c r="AD305" s="67"/>
      <c r="AE305" s="67"/>
      <c r="AF305" s="67"/>
      <c r="AG305" s="67"/>
      <c r="AH305" s="67"/>
      <c r="AI305" s="67"/>
      <c r="AJ305" s="67"/>
      <c r="AK305" s="67"/>
      <c r="AL305" s="67"/>
      <c r="AM305" s="67"/>
      <c r="AN305" s="67"/>
      <c r="AO305" s="67"/>
      <c r="AP305" s="67"/>
      <c r="AQ305" s="67"/>
      <c r="AR305" s="67"/>
      <c r="AS305" s="67"/>
      <c r="AT305" s="67"/>
      <c r="AU305" s="67"/>
      <c r="AV305" s="67"/>
      <c r="AW305" s="67"/>
      <c r="AX305" s="67"/>
      <c r="AY305" s="67">
        <v>5794</v>
      </c>
      <c r="AZ305" s="67">
        <v>10706</v>
      </c>
      <c r="BA305" s="67">
        <v>8819</v>
      </c>
      <c r="BB305" s="67">
        <v>8039</v>
      </c>
      <c r="BC305" s="67">
        <v>223356</v>
      </c>
      <c r="BD305" s="67"/>
      <c r="BE305" s="67"/>
      <c r="BF305" s="67"/>
      <c r="BG305" s="67"/>
      <c r="BH305" s="67"/>
      <c r="BI305" s="67"/>
      <c r="BJ305" s="67"/>
      <c r="BK305" s="67"/>
      <c r="BL305" s="67"/>
      <c r="BM305" s="67"/>
      <c r="BN305" s="67"/>
      <c r="BO305" s="67"/>
      <c r="BP305" s="67"/>
      <c r="BQ305" s="67"/>
      <c r="BR305" s="67"/>
      <c r="BS305" s="67"/>
      <c r="BT305" s="67"/>
      <c r="BU305" s="67"/>
      <c r="BV305" s="67"/>
      <c r="BW305" s="67"/>
      <c r="BX305" s="67"/>
      <c r="BY305" s="67"/>
      <c r="BZ305" s="67"/>
      <c r="CA305" s="67"/>
      <c r="CB305" s="67"/>
      <c r="CC305" s="69">
        <f>SUM(Table25[[#This Row],[Contract Amount FY00]:[Contract Amount FY50]])</f>
        <v>256714</v>
      </c>
      <c r="CD305" s="24"/>
    </row>
    <row r="306" spans="1:82" x14ac:dyDescent="0.25">
      <c r="A306" s="122" t="s">
        <v>1993</v>
      </c>
      <c r="B306" s="122" t="s">
        <v>2057</v>
      </c>
      <c r="C306" s="122" t="s">
        <v>3190</v>
      </c>
      <c r="E306" s="26" t="str">
        <f>IFERROR(IF(VLOOKUP(Table25[[#This Row],[Contract No.]],Table3[#All],3,FALSE)="","No","Yes"),"")</f>
        <v>Yes</v>
      </c>
      <c r="F306" s="26" t="str">
        <f>IFERROR(VLOOKUP(Table25[[#This Row],[Contract No.]],Table3[#All],3,FALSE),"")</f>
        <v>NASPO</v>
      </c>
      <c r="G306" s="26" t="str">
        <f>IFERROR(IF(Table25[[#This Row],[Cooperative Purchase
(Yes/No)]]="Yes","Yes",IF(VLOOKUP(Table25[[#This Row],[Contract No.]],Table3[#All],1,FALSE)=Table25[[#This Row],[Contract No.]],"Yes","No")),"No")</f>
        <v>Yes</v>
      </c>
      <c r="H306" s="51">
        <f>IFERROR(VLOOKUP(Table25[[#This Row],[Contract No.]],Table3[#All],4,FALSE),"")</f>
        <v>43983</v>
      </c>
      <c r="I306" s="56">
        <f>IFERROR(IF(AND(MONTH(Table25[[#This Row],[Contract Start Date]])&gt;6,MONTH(Table25[[#This Row],[Contract Start Date]])&lt;=12),YEAR(Table25[[#This Row],[Contract Start Date]])+1,YEAR(Table25[[#This Row],[Contract Start Date]])),"")</f>
        <v>2020</v>
      </c>
      <c r="J306" s="55">
        <f>Table25[[#This Row],[FY Formula start]]</f>
        <v>2020</v>
      </c>
      <c r="K306" s="59" t="str">
        <f>"FY"&amp;" "&amp;Table25[[#This Row],[Year Start]]</f>
        <v>FY 2020</v>
      </c>
      <c r="L306" s="52">
        <f>IFERROR(VLOOKUP(Table25[[#This Row],[Contract No.]],Table3[#All],5,FALSE),"")</f>
        <v>46295</v>
      </c>
      <c r="M306" s="56">
        <f>IFERROR(IF(Table25[[#This Row],[Contract End Date]]="99/99/9999","No End",IF(AND(MONTH(Table25[[#This Row],[Contract End Date]])&gt;6,MONTH(Table25[[#This Row],[Contract End Date]])&lt;=12),YEAR(Table25[[#This Row],[Contract End Date]])+1,YEAR(Table25[[#This Row],[Contract End Date]]))),"")</f>
        <v>2027</v>
      </c>
      <c r="N306" s="55">
        <f>Table25[[#This Row],[FY Formula end]]</f>
        <v>2027</v>
      </c>
      <c r="O306" s="59" t="str">
        <f>IF(Table25[[#This Row],[Year End]]="No End","No End","FY"&amp;" "&amp;Table25[[#This Row],[Year End]])</f>
        <v>FY 2027</v>
      </c>
      <c r="P306" s="27"/>
      <c r="Q306" s="104">
        <f>_xlfn.IFNA(IF($B306="","",VLOOKUP($B306,'SWC Towers'!$A:$Q,$Q$2,FALSE)),"")</f>
        <v>0.1</v>
      </c>
      <c r="R306" s="106">
        <f>_xlfn.IFNA(IF($B306="","",VLOOKUP($B306,'SWC Towers'!$A:$Q,$R$2,FALSE)),"")</f>
        <v>0.1</v>
      </c>
      <c r="S306" s="106" t="str">
        <f>_xlfn.IFNA(IF($B306="","",VLOOKUP($B306,'SWC Towers'!$A:$Q,$S$2,FALSE)),"")</f>
        <v/>
      </c>
      <c r="T306" s="106" t="str">
        <f>_xlfn.IFNA(IF($B306="","",VLOOKUP($B306,'SWC Towers'!$A:$Q,$T$2,FALSE)),"")</f>
        <v/>
      </c>
      <c r="U306" s="104">
        <f>_xlfn.IFNA(IF($B306="","",VLOOKUP($B306,'SWC Towers'!$A:$Q,$U$2,FALSE)),"")</f>
        <v>0.15</v>
      </c>
      <c r="V306" s="104" t="str">
        <f>_xlfn.IFNA(IF($B306="","",VLOOKUP($B306,'SWC Towers'!$A:$Q,$V$2,FALSE)),"")</f>
        <v/>
      </c>
      <c r="W306" s="104">
        <f>_xlfn.IFNA(IF($B306="","",VLOOKUP($B306,'SWC Towers'!$A:$Q,$W$2,FALSE)),"")</f>
        <v>0.65</v>
      </c>
      <c r="X306" s="104" t="str">
        <f>_xlfn.IFNA(IF($B306="","",VLOOKUP($B306,'SWC Towers'!$A:$Q,$X$2,FALSE)),"")</f>
        <v/>
      </c>
      <c r="Y306" s="104" t="str">
        <f>_xlfn.IFNA(IF($B306="","",VLOOKUP($B306,'SWC Towers'!$A:$Q,$Y$2,FALSE)),"")</f>
        <v/>
      </c>
      <c r="Z306" s="104" t="str">
        <f>_xlfn.IFNA(IF($B306="","",VLOOKUP($B306,'SWC Towers'!$A:$Q,$Z$2,FALSE)),"")</f>
        <v/>
      </c>
      <c r="AA306" s="104" t="str">
        <f>_xlfn.IFNA(IF($B306="","",VLOOKUP($B306,'SWC Towers'!$A:$Q,$AA$2,FALSE)),"")</f>
        <v/>
      </c>
      <c r="AB306" s="104" t="str">
        <f>_xlfn.IFNA(IF($B306="","",VLOOKUP($B306,'SWC Towers'!$A:$Q,$AB$2,FALSE)),"")</f>
        <v/>
      </c>
      <c r="AC306" s="20">
        <f>SUM(Table25[[#This Row],[IT Tower: Application]:[Other/Non-IT ]])</f>
        <v>1</v>
      </c>
      <c r="AD306" s="67"/>
      <c r="AE306" s="67"/>
      <c r="AF306" s="67"/>
      <c r="AG306" s="67"/>
      <c r="AH306" s="67"/>
      <c r="AI306" s="67"/>
      <c r="AJ306" s="67"/>
      <c r="AK306" s="67"/>
      <c r="AL306" s="67"/>
      <c r="AM306" s="67"/>
      <c r="AN306" s="67"/>
      <c r="AO306" s="67"/>
      <c r="AP306" s="67"/>
      <c r="AQ306" s="67"/>
      <c r="AR306" s="67"/>
      <c r="AS306" s="67"/>
      <c r="AT306" s="67"/>
      <c r="AU306" s="67"/>
      <c r="AV306" s="67"/>
      <c r="AW306" s="67"/>
      <c r="AX306" s="67"/>
      <c r="AY306" s="67">
        <v>0</v>
      </c>
      <c r="AZ306" s="67">
        <v>17692</v>
      </c>
      <c r="BA306" s="67">
        <v>8900</v>
      </c>
      <c r="BB306" s="67">
        <v>14617</v>
      </c>
      <c r="BC306" s="67">
        <v>86489</v>
      </c>
      <c r="BD306" s="67"/>
      <c r="BE306" s="67"/>
      <c r="BF306" s="67"/>
      <c r="BG306" s="67"/>
      <c r="BH306" s="67"/>
      <c r="BI306" s="67"/>
      <c r="BJ306" s="67"/>
      <c r="BK306" s="67"/>
      <c r="BL306" s="67"/>
      <c r="BM306" s="67"/>
      <c r="BN306" s="67"/>
      <c r="BO306" s="67"/>
      <c r="BP306" s="67"/>
      <c r="BQ306" s="67"/>
      <c r="BR306" s="67"/>
      <c r="BS306" s="67"/>
      <c r="BT306" s="67"/>
      <c r="BU306" s="67"/>
      <c r="BV306" s="67"/>
      <c r="BW306" s="67"/>
      <c r="BX306" s="67"/>
      <c r="BY306" s="67"/>
      <c r="BZ306" s="67"/>
      <c r="CA306" s="67"/>
      <c r="CB306" s="67"/>
      <c r="CC306" s="69">
        <f>SUM(Table25[[#This Row],[Contract Amount FY00]:[Contract Amount FY50]])</f>
        <v>127698</v>
      </c>
      <c r="CD306" s="24"/>
    </row>
    <row r="307" spans="1:82" x14ac:dyDescent="0.25">
      <c r="A307" s="122" t="s">
        <v>1993</v>
      </c>
      <c r="B307" s="122" t="s">
        <v>3071</v>
      </c>
      <c r="C307" s="122" t="s">
        <v>375</v>
      </c>
      <c r="E307" s="26" t="str">
        <f>IFERROR(IF(VLOOKUP(Table25[[#This Row],[Contract No.]],Table3[#All],3,FALSE)="","No","Yes"),"")</f>
        <v>Yes</v>
      </c>
      <c r="F307" s="26" t="str">
        <f>IFERROR(VLOOKUP(Table25[[#This Row],[Contract No.]],Table3[#All],3,FALSE),"")</f>
        <v>NASPO</v>
      </c>
      <c r="G307" s="26" t="str">
        <f>IFERROR(IF(Table25[[#This Row],[Cooperative Purchase
(Yes/No)]]="Yes","Yes",IF(VLOOKUP(Table25[[#This Row],[Contract No.]],Table3[#All],1,FALSE)=Table25[[#This Row],[Contract No.]],"Yes","No")),"No")</f>
        <v>Yes</v>
      </c>
      <c r="H307" s="51">
        <f>IFERROR(VLOOKUP(Table25[[#This Row],[Contract No.]],Table3[#All],4,FALSE),"")</f>
        <v>45322</v>
      </c>
      <c r="I307" s="56">
        <f>IFERROR(IF(AND(MONTH(Table25[[#This Row],[Contract Start Date]])&gt;6,MONTH(Table25[[#This Row],[Contract Start Date]])&lt;=12),YEAR(Table25[[#This Row],[Contract Start Date]])+1,YEAR(Table25[[#This Row],[Contract Start Date]])),"")</f>
        <v>2024</v>
      </c>
      <c r="J307" s="55">
        <f>Table25[[#This Row],[FY Formula start]]</f>
        <v>2024</v>
      </c>
      <c r="K307" s="59" t="str">
        <f>"FY"&amp;" "&amp;Table25[[#This Row],[Year Start]]</f>
        <v>FY 2024</v>
      </c>
      <c r="L307" s="52">
        <f>IFERROR(VLOOKUP(Table25[[#This Row],[Contract No.]],Table3[#All],5,FALSE),"")</f>
        <v>46934</v>
      </c>
      <c r="M307" s="56">
        <f>IFERROR(IF(Table25[[#This Row],[Contract End Date]]="99/99/9999","No End",IF(AND(MONTH(Table25[[#This Row],[Contract End Date]])&gt;6,MONTH(Table25[[#This Row],[Contract End Date]])&lt;=12),YEAR(Table25[[#This Row],[Contract End Date]])+1,YEAR(Table25[[#This Row],[Contract End Date]]))),"")</f>
        <v>2028</v>
      </c>
      <c r="N307" s="55">
        <f>Table25[[#This Row],[FY Formula end]]</f>
        <v>2028</v>
      </c>
      <c r="O307" s="59" t="str">
        <f>IF(Table25[[#This Row],[Year End]]="No End","No End","FY"&amp;" "&amp;Table25[[#This Row],[Year End]])</f>
        <v>FY 2028</v>
      </c>
      <c r="P307" s="27"/>
      <c r="Q307" s="104" t="str">
        <f>_xlfn.IFNA(IF($B307="","",VLOOKUP($B307,'SWC Towers'!$A:$Q,$Q$2,FALSE)),"")</f>
        <v/>
      </c>
      <c r="R307" s="106">
        <f>_xlfn.IFNA(IF($B307="","",VLOOKUP($B307,'SWC Towers'!$A:$Q,$R$2,FALSE)),"")</f>
        <v>0.2</v>
      </c>
      <c r="S307" s="106" t="str">
        <f>_xlfn.IFNA(IF($B307="","",VLOOKUP($B307,'SWC Towers'!$A:$Q,$S$2,FALSE)),"")</f>
        <v/>
      </c>
      <c r="T307" s="106" t="str">
        <f>_xlfn.IFNA(IF($B307="","",VLOOKUP($B307,'SWC Towers'!$A:$Q,$T$2,FALSE)),"")</f>
        <v/>
      </c>
      <c r="U307" s="104">
        <f>_xlfn.IFNA(IF($B307="","",VLOOKUP($B307,'SWC Towers'!$A:$Q,$U$2,FALSE)),"")</f>
        <v>0.6</v>
      </c>
      <c r="V307" s="104" t="str">
        <f>_xlfn.IFNA(IF($B307="","",VLOOKUP($B307,'SWC Towers'!$A:$Q,$V$2,FALSE)),"")</f>
        <v/>
      </c>
      <c r="W307" s="104" t="str">
        <f>_xlfn.IFNA(IF($B307="","",VLOOKUP($B307,'SWC Towers'!$A:$Q,$W$2,FALSE)),"")</f>
        <v/>
      </c>
      <c r="X307" s="104" t="str">
        <f>_xlfn.IFNA(IF($B307="","",VLOOKUP($B307,'SWC Towers'!$A:$Q,$X$2,FALSE)),"")</f>
        <v/>
      </c>
      <c r="Y307" s="104" t="str">
        <f>_xlfn.IFNA(IF($B307="","",VLOOKUP($B307,'SWC Towers'!$A:$Q,$Y$2,FALSE)),"")</f>
        <v/>
      </c>
      <c r="Z307" s="104" t="str">
        <f>_xlfn.IFNA(IF($B307="","",VLOOKUP($B307,'SWC Towers'!$A:$Q,$Z$2,FALSE)),"")</f>
        <v/>
      </c>
      <c r="AA307" s="104">
        <f>_xlfn.IFNA(IF($B307="","",VLOOKUP($B307,'SWC Towers'!$A:$Q,$AA$2,FALSE)),"")</f>
        <v>0.2</v>
      </c>
      <c r="AB307" s="104" t="str">
        <f>_xlfn.IFNA(IF($B307="","",VLOOKUP($B307,'SWC Towers'!$A:$Q,$AB$2,FALSE)),"")</f>
        <v/>
      </c>
      <c r="AC307" s="20">
        <f>SUM(Table25[[#This Row],[IT Tower: Application]:[Other/Non-IT ]])</f>
        <v>1</v>
      </c>
      <c r="AD307" s="67"/>
      <c r="AE307" s="67"/>
      <c r="AF307" s="67"/>
      <c r="AG307" s="67"/>
      <c r="AH307" s="67"/>
      <c r="AI307" s="67"/>
      <c r="AJ307" s="67"/>
      <c r="AK307" s="67"/>
      <c r="AL307" s="67"/>
      <c r="AM307" s="67"/>
      <c r="AN307" s="67"/>
      <c r="AO307" s="67"/>
      <c r="AP307" s="67"/>
      <c r="AQ307" s="67"/>
      <c r="AR307" s="67"/>
      <c r="AS307" s="67"/>
      <c r="AT307" s="67"/>
      <c r="AU307" s="67"/>
      <c r="AV307" s="67"/>
      <c r="AW307" s="67"/>
      <c r="AX307" s="67"/>
      <c r="AY307" s="67"/>
      <c r="AZ307" s="67"/>
      <c r="BA307" s="67"/>
      <c r="BB307" s="67">
        <v>13626</v>
      </c>
      <c r="BC307" s="67">
        <v>59318</v>
      </c>
      <c r="BD307" s="67"/>
      <c r="BE307" s="67"/>
      <c r="BF307" s="67"/>
      <c r="BG307" s="67"/>
      <c r="BH307" s="67"/>
      <c r="BI307" s="67"/>
      <c r="BJ307" s="67"/>
      <c r="BK307" s="67"/>
      <c r="BL307" s="67"/>
      <c r="BM307" s="67"/>
      <c r="BN307" s="67"/>
      <c r="BO307" s="67"/>
      <c r="BP307" s="67"/>
      <c r="BQ307" s="67"/>
      <c r="BR307" s="67"/>
      <c r="BS307" s="67"/>
      <c r="BT307" s="67"/>
      <c r="BU307" s="67"/>
      <c r="BV307" s="67"/>
      <c r="BW307" s="67"/>
      <c r="BX307" s="67"/>
      <c r="BY307" s="67"/>
      <c r="BZ307" s="67"/>
      <c r="CA307" s="67"/>
      <c r="CB307" s="67"/>
      <c r="CC307" s="69">
        <f>SUM(Table25[[#This Row],[Contract Amount FY00]:[Contract Amount FY50]])</f>
        <v>72944</v>
      </c>
      <c r="CD307" s="24"/>
    </row>
    <row r="308" spans="1:82" x14ac:dyDescent="0.25">
      <c r="A308" s="122" t="s">
        <v>1993</v>
      </c>
      <c r="B308" s="122" t="s">
        <v>3071</v>
      </c>
      <c r="C308" s="122" t="s">
        <v>372</v>
      </c>
      <c r="E308" s="26" t="str">
        <f>IFERROR(IF(VLOOKUP(Table25[[#This Row],[Contract No.]],Table3[#All],3,FALSE)="","No","Yes"),"")</f>
        <v>Yes</v>
      </c>
      <c r="F308" s="26" t="str">
        <f>IFERROR(VLOOKUP(Table25[[#This Row],[Contract No.]],Table3[#All],3,FALSE),"")</f>
        <v>NASPO</v>
      </c>
      <c r="G308" s="26" t="str">
        <f>IFERROR(IF(Table25[[#This Row],[Cooperative Purchase
(Yes/No)]]="Yes","Yes",IF(VLOOKUP(Table25[[#This Row],[Contract No.]],Table3[#All],1,FALSE)=Table25[[#This Row],[Contract No.]],"Yes","No")),"No")</f>
        <v>Yes</v>
      </c>
      <c r="H308" s="51">
        <f>IFERROR(VLOOKUP(Table25[[#This Row],[Contract No.]],Table3[#All],4,FALSE),"")</f>
        <v>45322</v>
      </c>
      <c r="I308" s="56">
        <f>IFERROR(IF(AND(MONTH(Table25[[#This Row],[Contract Start Date]])&gt;6,MONTH(Table25[[#This Row],[Contract Start Date]])&lt;=12),YEAR(Table25[[#This Row],[Contract Start Date]])+1,YEAR(Table25[[#This Row],[Contract Start Date]])),"")</f>
        <v>2024</v>
      </c>
      <c r="J308" s="55">
        <f>Table25[[#This Row],[FY Formula start]]</f>
        <v>2024</v>
      </c>
      <c r="K308" s="59" t="str">
        <f>"FY"&amp;" "&amp;Table25[[#This Row],[Year Start]]</f>
        <v>FY 2024</v>
      </c>
      <c r="L308" s="52">
        <f>IFERROR(VLOOKUP(Table25[[#This Row],[Contract No.]],Table3[#All],5,FALSE),"")</f>
        <v>46934</v>
      </c>
      <c r="M308" s="56">
        <f>IFERROR(IF(Table25[[#This Row],[Contract End Date]]="99/99/9999","No End",IF(AND(MONTH(Table25[[#This Row],[Contract End Date]])&gt;6,MONTH(Table25[[#This Row],[Contract End Date]])&lt;=12),YEAR(Table25[[#This Row],[Contract End Date]])+1,YEAR(Table25[[#This Row],[Contract End Date]]))),"")</f>
        <v>2028</v>
      </c>
      <c r="N308" s="55">
        <f>Table25[[#This Row],[FY Formula end]]</f>
        <v>2028</v>
      </c>
      <c r="O308" s="59" t="str">
        <f>IF(Table25[[#This Row],[Year End]]="No End","No End","FY"&amp;" "&amp;Table25[[#This Row],[Year End]])</f>
        <v>FY 2028</v>
      </c>
      <c r="P308" s="27"/>
      <c r="Q308" s="104" t="str">
        <f>_xlfn.IFNA(IF($B308="","",VLOOKUP($B308,'SWC Towers'!$A:$Q,$Q$2,FALSE)),"")</f>
        <v/>
      </c>
      <c r="R308" s="106">
        <f>_xlfn.IFNA(IF($B308="","",VLOOKUP($B308,'SWC Towers'!$A:$Q,$R$2,FALSE)),"")</f>
        <v>0.2</v>
      </c>
      <c r="S308" s="106" t="str">
        <f>_xlfn.IFNA(IF($B308="","",VLOOKUP($B308,'SWC Towers'!$A:$Q,$S$2,FALSE)),"")</f>
        <v/>
      </c>
      <c r="T308" s="106" t="str">
        <f>_xlfn.IFNA(IF($B308="","",VLOOKUP($B308,'SWC Towers'!$A:$Q,$T$2,FALSE)),"")</f>
        <v/>
      </c>
      <c r="U308" s="104">
        <f>_xlfn.IFNA(IF($B308="","",VLOOKUP($B308,'SWC Towers'!$A:$Q,$U$2,FALSE)),"")</f>
        <v>0.6</v>
      </c>
      <c r="V308" s="104" t="str">
        <f>_xlfn.IFNA(IF($B308="","",VLOOKUP($B308,'SWC Towers'!$A:$Q,$V$2,FALSE)),"")</f>
        <v/>
      </c>
      <c r="W308" s="104" t="str">
        <f>_xlfn.IFNA(IF($B308="","",VLOOKUP($B308,'SWC Towers'!$A:$Q,$W$2,FALSE)),"")</f>
        <v/>
      </c>
      <c r="X308" s="104" t="str">
        <f>_xlfn.IFNA(IF($B308="","",VLOOKUP($B308,'SWC Towers'!$A:$Q,$X$2,FALSE)),"")</f>
        <v/>
      </c>
      <c r="Y308" s="104" t="str">
        <f>_xlfn.IFNA(IF($B308="","",VLOOKUP($B308,'SWC Towers'!$A:$Q,$Y$2,FALSE)),"")</f>
        <v/>
      </c>
      <c r="Z308" s="104" t="str">
        <f>_xlfn.IFNA(IF($B308="","",VLOOKUP($B308,'SWC Towers'!$A:$Q,$Z$2,FALSE)),"")</f>
        <v/>
      </c>
      <c r="AA308" s="104">
        <f>_xlfn.IFNA(IF($B308="","",VLOOKUP($B308,'SWC Towers'!$A:$Q,$AA$2,FALSE)),"")</f>
        <v>0.2</v>
      </c>
      <c r="AB308" s="104" t="str">
        <f>_xlfn.IFNA(IF($B308="","",VLOOKUP($B308,'SWC Towers'!$A:$Q,$AB$2,FALSE)),"")</f>
        <v/>
      </c>
      <c r="AC308" s="20">
        <f>SUM(Table25[[#This Row],[IT Tower: Application]:[Other/Non-IT ]])</f>
        <v>1</v>
      </c>
      <c r="AD308" s="67"/>
      <c r="AE308" s="67"/>
      <c r="AF308" s="67"/>
      <c r="AG308" s="67"/>
      <c r="AH308" s="67"/>
      <c r="AI308" s="67"/>
      <c r="AJ308" s="67"/>
      <c r="AK308" s="67"/>
      <c r="AL308" s="67"/>
      <c r="AM308" s="67"/>
      <c r="AN308" s="67"/>
      <c r="AO308" s="67"/>
      <c r="AP308" s="67"/>
      <c r="AQ308" s="67"/>
      <c r="AR308" s="67"/>
      <c r="AS308" s="67"/>
      <c r="AT308" s="67"/>
      <c r="AU308" s="67"/>
      <c r="AV308" s="67"/>
      <c r="AW308" s="67"/>
      <c r="AX308" s="67"/>
      <c r="AY308" s="67"/>
      <c r="AZ308" s="67"/>
      <c r="BA308" s="67"/>
      <c r="BB308" s="67">
        <v>0</v>
      </c>
      <c r="BC308" s="67">
        <v>36812</v>
      </c>
      <c r="BD308" s="67"/>
      <c r="BE308" s="67"/>
      <c r="BF308" s="67"/>
      <c r="BG308" s="67"/>
      <c r="BH308" s="67"/>
      <c r="BI308" s="67"/>
      <c r="BJ308" s="67"/>
      <c r="BK308" s="67"/>
      <c r="BL308" s="67"/>
      <c r="BM308" s="67"/>
      <c r="BN308" s="67"/>
      <c r="BO308" s="67"/>
      <c r="BP308" s="67"/>
      <c r="BQ308" s="67"/>
      <c r="BR308" s="67"/>
      <c r="BS308" s="67"/>
      <c r="BT308" s="67"/>
      <c r="BU308" s="67"/>
      <c r="BV308" s="67"/>
      <c r="BW308" s="67"/>
      <c r="BX308" s="67"/>
      <c r="BY308" s="67"/>
      <c r="BZ308" s="67"/>
      <c r="CA308" s="67"/>
      <c r="CB308" s="67"/>
      <c r="CC308" s="69">
        <f>SUM(Table25[[#This Row],[Contract Amount FY00]:[Contract Amount FY50]])</f>
        <v>36812</v>
      </c>
      <c r="CD308" s="24"/>
    </row>
    <row r="309" spans="1:82" x14ac:dyDescent="0.25">
      <c r="A309" s="122" t="s">
        <v>1993</v>
      </c>
      <c r="B309" s="122" t="s">
        <v>2245</v>
      </c>
      <c r="C309" s="122" t="s">
        <v>3131</v>
      </c>
      <c r="E309" s="26" t="str">
        <f>IFERROR(IF(VLOOKUP(Table25[[#This Row],[Contract No.]],Table3[#All],3,FALSE)="","No","Yes"),"")</f>
        <v>No</v>
      </c>
      <c r="F309" s="26" t="str">
        <f>IFERROR(VLOOKUP(Table25[[#This Row],[Contract No.]],Table3[#All],3,FALSE),"")</f>
        <v/>
      </c>
      <c r="G309" s="26" t="str">
        <f>IFERROR(IF(Table25[[#This Row],[Cooperative Purchase
(Yes/No)]]="Yes","Yes",IF(VLOOKUP(Table25[[#This Row],[Contract No.]],Table3[#All],1,FALSE)=Table25[[#This Row],[Contract No.]],"Yes","No")),"No")</f>
        <v>Yes</v>
      </c>
      <c r="H309" s="51">
        <f>IFERROR(VLOOKUP(Table25[[#This Row],[Contract No.]],Table3[#All],4,FALSE),"")</f>
        <v>43952</v>
      </c>
      <c r="I309" s="56">
        <f>IFERROR(IF(AND(MONTH(Table25[[#This Row],[Contract Start Date]])&gt;6,MONTH(Table25[[#This Row],[Contract Start Date]])&lt;=12),YEAR(Table25[[#This Row],[Contract Start Date]])+1,YEAR(Table25[[#This Row],[Contract Start Date]])),"")</f>
        <v>2020</v>
      </c>
      <c r="J309" s="55">
        <f>Table25[[#This Row],[FY Formula start]]</f>
        <v>2020</v>
      </c>
      <c r="K309" s="59" t="str">
        <f>"FY"&amp;" "&amp;Table25[[#This Row],[Year Start]]</f>
        <v>FY 2020</v>
      </c>
      <c r="L309" s="52">
        <f>IFERROR(VLOOKUP(Table25[[#This Row],[Contract No.]],Table3[#All],5,FALSE),"")</f>
        <v>46203</v>
      </c>
      <c r="M309" s="56">
        <f>IFERROR(IF(Table25[[#This Row],[Contract End Date]]="99/99/9999","No End",IF(AND(MONTH(Table25[[#This Row],[Contract End Date]])&gt;6,MONTH(Table25[[#This Row],[Contract End Date]])&lt;=12),YEAR(Table25[[#This Row],[Contract End Date]])+1,YEAR(Table25[[#This Row],[Contract End Date]]))),"")</f>
        <v>2026</v>
      </c>
      <c r="N309" s="55">
        <f>Table25[[#This Row],[FY Formula end]]</f>
        <v>2026</v>
      </c>
      <c r="O309" s="59" t="str">
        <f>IF(Table25[[#This Row],[Year End]]="No End","No End","FY"&amp;" "&amp;Table25[[#This Row],[Year End]])</f>
        <v>FY 2026</v>
      </c>
      <c r="P309" s="27"/>
      <c r="Q309" s="104" t="str">
        <f>_xlfn.IFNA(IF($B309="","",VLOOKUP($B309,'SWC Towers'!$A:$Q,$Q$2,FALSE)),"")</f>
        <v/>
      </c>
      <c r="R309" s="106" t="str">
        <f>_xlfn.IFNA(IF($B309="","",VLOOKUP($B309,'SWC Towers'!$A:$Q,$R$2,FALSE)),"")</f>
        <v/>
      </c>
      <c r="S309" s="106" t="str">
        <f>_xlfn.IFNA(IF($B309="","",VLOOKUP($B309,'SWC Towers'!$A:$Q,$S$2,FALSE)),"")</f>
        <v/>
      </c>
      <c r="T309" s="106" t="str">
        <f>_xlfn.IFNA(IF($B309="","",VLOOKUP($B309,'SWC Towers'!$A:$Q,$T$2,FALSE)),"")</f>
        <v/>
      </c>
      <c r="U309" s="104">
        <f>_xlfn.IFNA(IF($B309="","",VLOOKUP($B309,'SWC Towers'!$A:$Q,$U$2,FALSE)),"")</f>
        <v>0.1</v>
      </c>
      <c r="V309" s="104" t="str">
        <f>_xlfn.IFNA(IF($B309="","",VLOOKUP($B309,'SWC Towers'!$A:$Q,$V$2,FALSE)),"")</f>
        <v/>
      </c>
      <c r="W309" s="104" t="str">
        <f>_xlfn.IFNA(IF($B309="","",VLOOKUP($B309,'SWC Towers'!$A:$Q,$W$2,FALSE)),"")</f>
        <v/>
      </c>
      <c r="X309" s="104" t="str">
        <f>_xlfn.IFNA(IF($B309="","",VLOOKUP($B309,'SWC Towers'!$A:$Q,$X$2,FALSE)),"")</f>
        <v/>
      </c>
      <c r="Y309" s="104" t="str">
        <f>_xlfn.IFNA(IF($B309="","",VLOOKUP($B309,'SWC Towers'!$A:$Q,$Y$2,FALSE)),"")</f>
        <v/>
      </c>
      <c r="Z309" s="104" t="str">
        <f>_xlfn.IFNA(IF($B309="","",VLOOKUP($B309,'SWC Towers'!$A:$Q,$Z$2,FALSE)),"")</f>
        <v/>
      </c>
      <c r="AA309" s="104" t="str">
        <f>_xlfn.IFNA(IF($B309="","",VLOOKUP($B309,'SWC Towers'!$A:$Q,$AA$2,FALSE)),"")</f>
        <v/>
      </c>
      <c r="AB309" s="104">
        <f>_xlfn.IFNA(IF($B309="","",VLOOKUP($B309,'SWC Towers'!$A:$Q,$AB$2,FALSE)),"")</f>
        <v>0.9</v>
      </c>
      <c r="AC309" s="20">
        <f>SUM(Table25[[#This Row],[IT Tower: Application]:[Other/Non-IT ]])</f>
        <v>1</v>
      </c>
      <c r="AD309" s="67"/>
      <c r="AE309" s="67"/>
      <c r="AF309" s="67"/>
      <c r="AG309" s="67"/>
      <c r="AH309" s="67"/>
      <c r="AI309" s="67"/>
      <c r="AJ309" s="67"/>
      <c r="AK309" s="67"/>
      <c r="AL309" s="67"/>
      <c r="AM309" s="67"/>
      <c r="AN309" s="67"/>
      <c r="AO309" s="67"/>
      <c r="AP309" s="67"/>
      <c r="AQ309" s="67"/>
      <c r="AR309" s="67"/>
      <c r="AS309" s="67"/>
      <c r="AT309" s="67"/>
      <c r="AU309" s="67"/>
      <c r="AV309" s="67"/>
      <c r="AW309" s="67"/>
      <c r="AX309" s="67"/>
      <c r="AY309" s="67"/>
      <c r="AZ309" s="67">
        <v>0</v>
      </c>
      <c r="BA309" s="67">
        <v>17989</v>
      </c>
      <c r="BB309" s="67">
        <v>11650</v>
      </c>
      <c r="BC309" s="67">
        <v>18747</v>
      </c>
      <c r="BD309" s="67"/>
      <c r="BE309" s="67"/>
      <c r="BF309" s="67"/>
      <c r="BG309" s="67"/>
      <c r="BH309" s="67"/>
      <c r="BI309" s="67"/>
      <c r="BJ309" s="67"/>
      <c r="BK309" s="67"/>
      <c r="BL309" s="67"/>
      <c r="BM309" s="67"/>
      <c r="BN309" s="67"/>
      <c r="BO309" s="67"/>
      <c r="BP309" s="67"/>
      <c r="BQ309" s="67"/>
      <c r="BR309" s="67"/>
      <c r="BS309" s="67"/>
      <c r="BT309" s="67"/>
      <c r="BU309" s="67"/>
      <c r="BV309" s="67"/>
      <c r="BW309" s="67"/>
      <c r="BX309" s="67"/>
      <c r="BY309" s="67"/>
      <c r="BZ309" s="67"/>
      <c r="CA309" s="67"/>
      <c r="CB309" s="67"/>
      <c r="CC309" s="69">
        <f>SUM(Table25[[#This Row],[Contract Amount FY00]:[Contract Amount FY50]])</f>
        <v>48386</v>
      </c>
      <c r="CD309" s="24"/>
    </row>
    <row r="310" spans="1:82" x14ac:dyDescent="0.25">
      <c r="A310" s="122" t="s">
        <v>1993</v>
      </c>
      <c r="B310" s="122" t="s">
        <v>2245</v>
      </c>
      <c r="C310" s="122" t="s">
        <v>3192</v>
      </c>
      <c r="E310" s="26" t="str">
        <f>IFERROR(IF(VLOOKUP(Table25[[#This Row],[Contract No.]],Table3[#All],3,FALSE)="","No","Yes"),"")</f>
        <v>No</v>
      </c>
      <c r="F310" s="26" t="str">
        <f>IFERROR(VLOOKUP(Table25[[#This Row],[Contract No.]],Table3[#All],3,FALSE),"")</f>
        <v/>
      </c>
      <c r="G310" s="26" t="str">
        <f>IFERROR(IF(Table25[[#This Row],[Cooperative Purchase
(Yes/No)]]="Yes","Yes",IF(VLOOKUP(Table25[[#This Row],[Contract No.]],Table3[#All],1,FALSE)=Table25[[#This Row],[Contract No.]],"Yes","No")),"No")</f>
        <v>Yes</v>
      </c>
      <c r="H310" s="51">
        <f>IFERROR(VLOOKUP(Table25[[#This Row],[Contract No.]],Table3[#All],4,FALSE),"")</f>
        <v>43952</v>
      </c>
      <c r="I310" s="56">
        <f>IFERROR(IF(AND(MONTH(Table25[[#This Row],[Contract Start Date]])&gt;6,MONTH(Table25[[#This Row],[Contract Start Date]])&lt;=12),YEAR(Table25[[#This Row],[Contract Start Date]])+1,YEAR(Table25[[#This Row],[Contract Start Date]])),"")</f>
        <v>2020</v>
      </c>
      <c r="J310" s="55">
        <f>Table25[[#This Row],[FY Formula start]]</f>
        <v>2020</v>
      </c>
      <c r="K310" s="59" t="str">
        <f>"FY"&amp;" "&amp;Table25[[#This Row],[Year Start]]</f>
        <v>FY 2020</v>
      </c>
      <c r="L310" s="52">
        <f>IFERROR(VLOOKUP(Table25[[#This Row],[Contract No.]],Table3[#All],5,FALSE),"")</f>
        <v>46203</v>
      </c>
      <c r="M310" s="56">
        <f>IFERROR(IF(Table25[[#This Row],[Contract End Date]]="99/99/9999","No End",IF(AND(MONTH(Table25[[#This Row],[Contract End Date]])&gt;6,MONTH(Table25[[#This Row],[Contract End Date]])&lt;=12),YEAR(Table25[[#This Row],[Contract End Date]])+1,YEAR(Table25[[#This Row],[Contract End Date]]))),"")</f>
        <v>2026</v>
      </c>
      <c r="N310" s="55">
        <f>Table25[[#This Row],[FY Formula end]]</f>
        <v>2026</v>
      </c>
      <c r="O310" s="59" t="str">
        <f>IF(Table25[[#This Row],[Year End]]="No End","No End","FY"&amp;" "&amp;Table25[[#This Row],[Year End]])</f>
        <v>FY 2026</v>
      </c>
      <c r="P310" s="27"/>
      <c r="Q310" s="104" t="str">
        <f>_xlfn.IFNA(IF($B310="","",VLOOKUP($B310,'SWC Towers'!$A:$Q,$Q$2,FALSE)),"")</f>
        <v/>
      </c>
      <c r="R310" s="106" t="str">
        <f>_xlfn.IFNA(IF($B310="","",VLOOKUP($B310,'SWC Towers'!$A:$Q,$R$2,FALSE)),"")</f>
        <v/>
      </c>
      <c r="S310" s="106" t="str">
        <f>_xlfn.IFNA(IF($B310="","",VLOOKUP($B310,'SWC Towers'!$A:$Q,$S$2,FALSE)),"")</f>
        <v/>
      </c>
      <c r="T310" s="106" t="str">
        <f>_xlfn.IFNA(IF($B310="","",VLOOKUP($B310,'SWC Towers'!$A:$Q,$T$2,FALSE)),"")</f>
        <v/>
      </c>
      <c r="U310" s="104">
        <f>_xlfn.IFNA(IF($B310="","",VLOOKUP($B310,'SWC Towers'!$A:$Q,$U$2,FALSE)),"")</f>
        <v>0.1</v>
      </c>
      <c r="V310" s="104" t="str">
        <f>_xlfn.IFNA(IF($B310="","",VLOOKUP($B310,'SWC Towers'!$A:$Q,$V$2,FALSE)),"")</f>
        <v/>
      </c>
      <c r="W310" s="104" t="str">
        <f>_xlfn.IFNA(IF($B310="","",VLOOKUP($B310,'SWC Towers'!$A:$Q,$W$2,FALSE)),"")</f>
        <v/>
      </c>
      <c r="X310" s="104" t="str">
        <f>_xlfn.IFNA(IF($B310="","",VLOOKUP($B310,'SWC Towers'!$A:$Q,$X$2,FALSE)),"")</f>
        <v/>
      </c>
      <c r="Y310" s="104" t="str">
        <f>_xlfn.IFNA(IF($B310="","",VLOOKUP($B310,'SWC Towers'!$A:$Q,$Y$2,FALSE)),"")</f>
        <v/>
      </c>
      <c r="Z310" s="104" t="str">
        <f>_xlfn.IFNA(IF($B310="","",VLOOKUP($B310,'SWC Towers'!$A:$Q,$Z$2,FALSE)),"")</f>
        <v/>
      </c>
      <c r="AA310" s="104" t="str">
        <f>_xlfn.IFNA(IF($B310="","",VLOOKUP($B310,'SWC Towers'!$A:$Q,$AA$2,FALSE)),"")</f>
        <v/>
      </c>
      <c r="AB310" s="104">
        <f>_xlfn.IFNA(IF($B310="","",VLOOKUP($B310,'SWC Towers'!$A:$Q,$AB$2,FALSE)),"")</f>
        <v>0.9</v>
      </c>
      <c r="AC310" s="20">
        <f>SUM(Table25[[#This Row],[IT Tower: Application]:[Other/Non-IT ]])</f>
        <v>1</v>
      </c>
      <c r="AD310" s="67"/>
      <c r="AE310" s="67"/>
      <c r="AF310" s="67"/>
      <c r="AG310" s="67"/>
      <c r="AH310" s="67"/>
      <c r="AI310" s="67"/>
      <c r="AJ310" s="67"/>
      <c r="AK310" s="67"/>
      <c r="AL310" s="67"/>
      <c r="AM310" s="67"/>
      <c r="AN310" s="67"/>
      <c r="AO310" s="67"/>
      <c r="AP310" s="67"/>
      <c r="AQ310" s="67"/>
      <c r="AR310" s="67"/>
      <c r="AS310" s="67"/>
      <c r="AT310" s="67"/>
      <c r="AU310" s="67"/>
      <c r="AV310" s="67"/>
      <c r="AW310" s="67"/>
      <c r="AX310" s="67">
        <v>0</v>
      </c>
      <c r="AY310" s="67">
        <v>5038</v>
      </c>
      <c r="AZ310" s="67">
        <v>7235</v>
      </c>
      <c r="BA310" s="67">
        <v>0</v>
      </c>
      <c r="BB310" s="67"/>
      <c r="BC310" s="67"/>
      <c r="BD310" s="67"/>
      <c r="BE310" s="67"/>
      <c r="BF310" s="67"/>
      <c r="BG310" s="67"/>
      <c r="BH310" s="67"/>
      <c r="BI310" s="67"/>
      <c r="BJ310" s="67"/>
      <c r="BK310" s="67"/>
      <c r="BL310" s="67"/>
      <c r="BM310" s="67"/>
      <c r="BN310" s="67"/>
      <c r="BO310" s="67"/>
      <c r="BP310" s="67"/>
      <c r="BQ310" s="67"/>
      <c r="BR310" s="67"/>
      <c r="BS310" s="67"/>
      <c r="BT310" s="67"/>
      <c r="BU310" s="67"/>
      <c r="BV310" s="67"/>
      <c r="BW310" s="67"/>
      <c r="BX310" s="67"/>
      <c r="BY310" s="67"/>
      <c r="BZ310" s="67"/>
      <c r="CA310" s="67"/>
      <c r="CB310" s="67"/>
      <c r="CC310" s="69">
        <f>SUM(Table25[[#This Row],[Contract Amount FY00]:[Contract Amount FY50]])</f>
        <v>12273</v>
      </c>
      <c r="CD310" s="24"/>
    </row>
    <row r="311" spans="1:82" x14ac:dyDescent="0.25">
      <c r="A311" s="122" t="s">
        <v>1993</v>
      </c>
      <c r="B311" s="122" t="s">
        <v>526</v>
      </c>
      <c r="C311" s="122" t="s">
        <v>375</v>
      </c>
      <c r="E311" s="26" t="str">
        <f>IFERROR(IF(VLOOKUP(Table25[[#This Row],[Contract No.]],Table3[#All],3,FALSE)="","No","Yes"),"")</f>
        <v>Yes</v>
      </c>
      <c r="F311" s="26" t="str">
        <f>IFERROR(VLOOKUP(Table25[[#This Row],[Contract No.]],Table3[#All],3,FALSE),"")</f>
        <v>NASPO</v>
      </c>
      <c r="G311" s="26" t="str">
        <f>IFERROR(IF(Table25[[#This Row],[Cooperative Purchase
(Yes/No)]]="Yes","Yes",IF(VLOOKUP(Table25[[#This Row],[Contract No.]],Table3[#All],1,FALSE)=Table25[[#This Row],[Contract No.]],"Yes","No")),"No")</f>
        <v>Yes</v>
      </c>
      <c r="H311" s="51">
        <f>IFERROR(VLOOKUP(Table25[[#This Row],[Contract No.]],Table3[#All],4,FALSE),"")</f>
        <v>43892</v>
      </c>
      <c r="I311" s="56">
        <f>IFERROR(IF(AND(MONTH(Table25[[#This Row],[Contract Start Date]])&gt;6,MONTH(Table25[[#This Row],[Contract Start Date]])&lt;=12),YEAR(Table25[[#This Row],[Contract Start Date]])+1,YEAR(Table25[[#This Row],[Contract Start Date]])),"")</f>
        <v>2020</v>
      </c>
      <c r="J311" s="55">
        <f>Table25[[#This Row],[FY Formula start]]</f>
        <v>2020</v>
      </c>
      <c r="K311" s="59" t="str">
        <f>"FY"&amp;" "&amp;Table25[[#This Row],[Year Start]]</f>
        <v>FY 2020</v>
      </c>
      <c r="L311" s="52">
        <f>IFERROR(VLOOKUP(Table25[[#This Row],[Contract No.]],Table3[#All],5,FALSE),"")</f>
        <v>45504</v>
      </c>
      <c r="M311" s="56">
        <f>IFERROR(IF(Table25[[#This Row],[Contract End Date]]="99/99/9999","No End",IF(AND(MONTH(Table25[[#This Row],[Contract End Date]])&gt;6,MONTH(Table25[[#This Row],[Contract End Date]])&lt;=12),YEAR(Table25[[#This Row],[Contract End Date]])+1,YEAR(Table25[[#This Row],[Contract End Date]]))),"")</f>
        <v>2025</v>
      </c>
      <c r="N311" s="55">
        <f>Table25[[#This Row],[FY Formula end]]</f>
        <v>2025</v>
      </c>
      <c r="O311" s="59" t="str">
        <f>IF(Table25[[#This Row],[Year End]]="No End","No End","FY"&amp;" "&amp;Table25[[#This Row],[Year End]])</f>
        <v>FY 2025</v>
      </c>
      <c r="P311" s="27"/>
      <c r="Q311" s="104" t="str">
        <f>_xlfn.IFNA(IF($B311="","",VLOOKUP($B311,'SWC Towers'!$A:$Q,$Q$2,FALSE)),"")</f>
        <v/>
      </c>
      <c r="R311" s="106">
        <f>_xlfn.IFNA(IF($B311="","",VLOOKUP($B311,'SWC Towers'!$A:$Q,$R$2,FALSE)),"")</f>
        <v>0.1</v>
      </c>
      <c r="S311" s="106" t="str">
        <f>_xlfn.IFNA(IF($B311="","",VLOOKUP($B311,'SWC Towers'!$A:$Q,$S$2,FALSE)),"")</f>
        <v/>
      </c>
      <c r="T311" s="106">
        <f>_xlfn.IFNA(IF($B311="","",VLOOKUP($B311,'SWC Towers'!$A:$Q,$T$2,FALSE)),"")</f>
        <v>0.05</v>
      </c>
      <c r="U311" s="104">
        <f>_xlfn.IFNA(IF($B311="","",VLOOKUP($B311,'SWC Towers'!$A:$Q,$U$2,FALSE)),"")</f>
        <v>0.65</v>
      </c>
      <c r="V311" s="104" t="str">
        <f>_xlfn.IFNA(IF($B311="","",VLOOKUP($B311,'SWC Towers'!$A:$Q,$V$2,FALSE)),"")</f>
        <v/>
      </c>
      <c r="W311" s="104">
        <f>_xlfn.IFNA(IF($B311="","",VLOOKUP($B311,'SWC Towers'!$A:$Q,$W$2,FALSE)),"")</f>
        <v>0.1</v>
      </c>
      <c r="X311" s="104" t="str">
        <f>_xlfn.IFNA(IF($B311="","",VLOOKUP($B311,'SWC Towers'!$A:$Q,$X$2,FALSE)),"")</f>
        <v/>
      </c>
      <c r="Y311" s="104" t="str">
        <f>_xlfn.IFNA(IF($B311="","",VLOOKUP($B311,'SWC Towers'!$A:$Q,$Y$2,FALSE)),"")</f>
        <v/>
      </c>
      <c r="Z311" s="104">
        <f>_xlfn.IFNA(IF($B311="","",VLOOKUP($B311,'SWC Towers'!$A:$Q,$Z$2,FALSE)),"")</f>
        <v>0.1</v>
      </c>
      <c r="AA311" s="104" t="str">
        <f>_xlfn.IFNA(IF($B311="","",VLOOKUP($B311,'SWC Towers'!$A:$Q,$AA$2,FALSE)),"")</f>
        <v/>
      </c>
      <c r="AB311" s="104" t="str">
        <f>_xlfn.IFNA(IF($B311="","",VLOOKUP($B311,'SWC Towers'!$A:$Q,$AB$2,FALSE)),"")</f>
        <v/>
      </c>
      <c r="AC311" s="20">
        <f>SUM(Table25[[#This Row],[IT Tower: Application]:[Other/Non-IT ]])</f>
        <v>1</v>
      </c>
      <c r="AD311" s="67"/>
      <c r="AE311" s="67"/>
      <c r="AF311" s="67"/>
      <c r="AG311" s="67"/>
      <c r="AH311" s="67"/>
      <c r="AI311" s="67"/>
      <c r="AJ311" s="67"/>
      <c r="AK311" s="67"/>
      <c r="AL311" s="67"/>
      <c r="AM311" s="67"/>
      <c r="AN311" s="67"/>
      <c r="AO311" s="67"/>
      <c r="AP311" s="67"/>
      <c r="AQ311" s="67"/>
      <c r="AR311" s="67"/>
      <c r="AS311" s="67"/>
      <c r="AT311" s="67"/>
      <c r="AU311" s="67"/>
      <c r="AV311" s="67"/>
      <c r="AW311" s="67"/>
      <c r="AX311" s="67"/>
      <c r="AY311" s="67"/>
      <c r="AZ311" s="67"/>
      <c r="BA311" s="67"/>
      <c r="BB311" s="67">
        <v>21839</v>
      </c>
      <c r="BC311" s="67">
        <v>0</v>
      </c>
      <c r="BD311" s="67"/>
      <c r="BE311" s="67"/>
      <c r="BF311" s="67"/>
      <c r="BG311" s="67"/>
      <c r="BH311" s="67"/>
      <c r="BI311" s="67"/>
      <c r="BJ311" s="67"/>
      <c r="BK311" s="67"/>
      <c r="BL311" s="67"/>
      <c r="BM311" s="67"/>
      <c r="BN311" s="67"/>
      <c r="BO311" s="67"/>
      <c r="BP311" s="67"/>
      <c r="BQ311" s="67"/>
      <c r="BR311" s="67"/>
      <c r="BS311" s="67"/>
      <c r="BT311" s="67"/>
      <c r="BU311" s="67"/>
      <c r="BV311" s="67"/>
      <c r="BW311" s="67"/>
      <c r="BX311" s="67"/>
      <c r="BY311" s="67"/>
      <c r="BZ311" s="67"/>
      <c r="CA311" s="67"/>
      <c r="CB311" s="67"/>
      <c r="CC311" s="69">
        <f>SUM(Table25[[#This Row],[Contract Amount FY00]:[Contract Amount FY50]])</f>
        <v>21839</v>
      </c>
      <c r="CD311" s="24"/>
    </row>
    <row r="312" spans="1:82" x14ac:dyDescent="0.25">
      <c r="A312" s="122" t="s">
        <v>1993</v>
      </c>
      <c r="B312" s="122" t="s">
        <v>1196</v>
      </c>
      <c r="C312" s="122" t="s">
        <v>746</v>
      </c>
      <c r="E312" s="26" t="str">
        <f>IFERROR(IF(VLOOKUP(Table25[[#This Row],[Contract No.]],Table3[#All],3,FALSE)="","No","Yes"),"")</f>
        <v>No</v>
      </c>
      <c r="F312" s="26" t="str">
        <f>IFERROR(VLOOKUP(Table25[[#This Row],[Contract No.]],Table3[#All],3,FALSE),"")</f>
        <v/>
      </c>
      <c r="G312" s="26" t="str">
        <f>IFERROR(IF(Table25[[#This Row],[Cooperative Purchase
(Yes/No)]]="Yes","Yes",IF(VLOOKUP(Table25[[#This Row],[Contract No.]],Table3[#All],1,FALSE)=Table25[[#This Row],[Contract No.]],"Yes","No")),"No")</f>
        <v>Yes</v>
      </c>
      <c r="H312" s="51">
        <f>IFERROR(VLOOKUP(Table25[[#This Row],[Contract No.]],Table3[#All],4,FALSE),"")</f>
        <v>42303</v>
      </c>
      <c r="I312" s="56">
        <f>IFERROR(IF(AND(MONTH(Table25[[#This Row],[Contract Start Date]])&gt;6,MONTH(Table25[[#This Row],[Contract Start Date]])&lt;=12),YEAR(Table25[[#This Row],[Contract Start Date]])+1,YEAR(Table25[[#This Row],[Contract Start Date]])),"")</f>
        <v>2016</v>
      </c>
      <c r="J312" s="55">
        <f>Table25[[#This Row],[FY Formula start]]</f>
        <v>2016</v>
      </c>
      <c r="K312" s="59" t="str">
        <f>"FY"&amp;" "&amp;Table25[[#This Row],[Year Start]]</f>
        <v>FY 2016</v>
      </c>
      <c r="L312" s="52">
        <f>IFERROR(VLOOKUP(Table25[[#This Row],[Contract No.]],Table3[#All],5,FALSE),"")</f>
        <v>46321</v>
      </c>
      <c r="M312" s="56">
        <f>IFERROR(IF(Table25[[#This Row],[Contract End Date]]="99/99/9999","No End",IF(AND(MONTH(Table25[[#This Row],[Contract End Date]])&gt;6,MONTH(Table25[[#This Row],[Contract End Date]])&lt;=12),YEAR(Table25[[#This Row],[Contract End Date]])+1,YEAR(Table25[[#This Row],[Contract End Date]]))),"")</f>
        <v>2027</v>
      </c>
      <c r="N312" s="55">
        <f>Table25[[#This Row],[FY Formula end]]</f>
        <v>2027</v>
      </c>
      <c r="O312" s="59" t="str">
        <f>IF(Table25[[#This Row],[Year End]]="No End","No End","FY"&amp;" "&amp;Table25[[#This Row],[Year End]])</f>
        <v>FY 2027</v>
      </c>
      <c r="P312" s="27"/>
      <c r="Q312" s="104">
        <f>_xlfn.IFNA(IF($B312="","",VLOOKUP($B312,'SWC Towers'!$A:$Q,$Q$2,FALSE)),"")</f>
        <v>1</v>
      </c>
      <c r="R312" s="106" t="str">
        <f>_xlfn.IFNA(IF($B312="","",VLOOKUP($B312,'SWC Towers'!$A:$Q,$R$2,FALSE)),"")</f>
        <v/>
      </c>
      <c r="S312" s="106" t="str">
        <f>_xlfn.IFNA(IF($B312="","",VLOOKUP($B312,'SWC Towers'!$A:$Q,$S$2,FALSE)),"")</f>
        <v/>
      </c>
      <c r="T312" s="106" t="str">
        <f>_xlfn.IFNA(IF($B312="","",VLOOKUP($B312,'SWC Towers'!$A:$Q,$T$2,FALSE)),"")</f>
        <v/>
      </c>
      <c r="U312" s="104" t="str">
        <f>_xlfn.IFNA(IF($B312="","",VLOOKUP($B312,'SWC Towers'!$A:$Q,$U$2,FALSE)),"")</f>
        <v/>
      </c>
      <c r="V312" s="104" t="str">
        <f>_xlfn.IFNA(IF($B312="","",VLOOKUP($B312,'SWC Towers'!$A:$Q,$V$2,FALSE)),"")</f>
        <v/>
      </c>
      <c r="W312" s="104" t="str">
        <f>_xlfn.IFNA(IF($B312="","",VLOOKUP($B312,'SWC Towers'!$A:$Q,$W$2,FALSE)),"")</f>
        <v/>
      </c>
      <c r="X312" s="104" t="str">
        <f>_xlfn.IFNA(IF($B312="","",VLOOKUP($B312,'SWC Towers'!$A:$Q,$X$2,FALSE)),"")</f>
        <v/>
      </c>
      <c r="Y312" s="104" t="str">
        <f>_xlfn.IFNA(IF($B312="","",VLOOKUP($B312,'SWC Towers'!$A:$Q,$Y$2,FALSE)),"")</f>
        <v/>
      </c>
      <c r="Z312" s="104" t="str">
        <f>_xlfn.IFNA(IF($B312="","",VLOOKUP($B312,'SWC Towers'!$A:$Q,$Z$2,FALSE)),"")</f>
        <v/>
      </c>
      <c r="AA312" s="104" t="str">
        <f>_xlfn.IFNA(IF($B312="","",VLOOKUP($B312,'SWC Towers'!$A:$Q,$AA$2,FALSE)),"")</f>
        <v/>
      </c>
      <c r="AB312" s="104" t="str">
        <f>_xlfn.IFNA(IF($B312="","",VLOOKUP($B312,'SWC Towers'!$A:$Q,$AB$2,FALSE)),"")</f>
        <v/>
      </c>
      <c r="AC312" s="20">
        <f>SUM(Table25[[#This Row],[IT Tower: Application]:[Other/Non-IT ]])</f>
        <v>1</v>
      </c>
      <c r="AD312" s="67"/>
      <c r="AE312" s="67"/>
      <c r="AF312" s="67"/>
      <c r="AG312" s="67"/>
      <c r="AH312" s="67"/>
      <c r="AI312" s="67"/>
      <c r="AJ312" s="67"/>
      <c r="AK312" s="67"/>
      <c r="AL312" s="67"/>
      <c r="AM312" s="67"/>
      <c r="AN312" s="67"/>
      <c r="AO312" s="67"/>
      <c r="AP312" s="67"/>
      <c r="AQ312" s="67"/>
      <c r="AR312" s="67"/>
      <c r="AS312" s="67"/>
      <c r="AT312" s="67"/>
      <c r="AU312" s="67"/>
      <c r="AV312" s="67"/>
      <c r="AW312" s="67"/>
      <c r="AX312" s="67"/>
      <c r="AY312" s="67"/>
      <c r="AZ312" s="67"/>
      <c r="BA312" s="67"/>
      <c r="BB312" s="67">
        <v>26001</v>
      </c>
      <c r="BC312" s="67">
        <v>80276</v>
      </c>
      <c r="BD312" s="67"/>
      <c r="BE312" s="67"/>
      <c r="BF312" s="67"/>
      <c r="BG312" s="67"/>
      <c r="BH312" s="67"/>
      <c r="BI312" s="67"/>
      <c r="BJ312" s="67"/>
      <c r="BK312" s="67"/>
      <c r="BL312" s="67"/>
      <c r="BM312" s="67"/>
      <c r="BN312" s="67"/>
      <c r="BO312" s="67"/>
      <c r="BP312" s="67"/>
      <c r="BQ312" s="67"/>
      <c r="BR312" s="67"/>
      <c r="BS312" s="67"/>
      <c r="BT312" s="67"/>
      <c r="BU312" s="67"/>
      <c r="BV312" s="67"/>
      <c r="BW312" s="67"/>
      <c r="BX312" s="67"/>
      <c r="BY312" s="67"/>
      <c r="BZ312" s="67"/>
      <c r="CA312" s="67"/>
      <c r="CB312" s="67"/>
      <c r="CC312" s="69">
        <f>SUM(Table25[[#This Row],[Contract Amount FY00]:[Contract Amount FY50]])</f>
        <v>106277</v>
      </c>
      <c r="CD312" s="24"/>
    </row>
    <row r="313" spans="1:82" x14ac:dyDescent="0.25">
      <c r="A313" s="122" t="s">
        <v>1993</v>
      </c>
      <c r="B313" s="122" t="s">
        <v>286</v>
      </c>
      <c r="C313" s="122" t="s">
        <v>3194</v>
      </c>
      <c r="E313" s="26" t="str">
        <f>IFERROR(IF(VLOOKUP(Table25[[#This Row],[Contract No.]],Table3[#All],3,FALSE)="","No","Yes"),"")</f>
        <v>No</v>
      </c>
      <c r="F313" s="26" t="str">
        <f>IFERROR(VLOOKUP(Table25[[#This Row],[Contract No.]],Table3[#All],3,FALSE),"")</f>
        <v/>
      </c>
      <c r="G313" s="26" t="str">
        <f>IFERROR(IF(Table25[[#This Row],[Cooperative Purchase
(Yes/No)]]="Yes","Yes",IF(VLOOKUP(Table25[[#This Row],[Contract No.]],Table3[#All],1,FALSE)=Table25[[#This Row],[Contract No.]],"Yes","No")),"No")</f>
        <v>Yes</v>
      </c>
      <c r="H313" s="51">
        <f>IFERROR(VLOOKUP(Table25[[#This Row],[Contract No.]],Table3[#All],4,FALSE),"")</f>
        <v>42401</v>
      </c>
      <c r="I313" s="56">
        <f>IFERROR(IF(AND(MONTH(Table25[[#This Row],[Contract Start Date]])&gt;6,MONTH(Table25[[#This Row],[Contract Start Date]])&lt;=12),YEAR(Table25[[#This Row],[Contract Start Date]])+1,YEAR(Table25[[#This Row],[Contract Start Date]])),"")</f>
        <v>2016</v>
      </c>
      <c r="J313" s="55">
        <f>Table25[[#This Row],[FY Formula start]]</f>
        <v>2016</v>
      </c>
      <c r="K313" s="59" t="str">
        <f>"FY"&amp;" "&amp;Table25[[#This Row],[Year Start]]</f>
        <v>FY 2016</v>
      </c>
      <c r="L313" s="52">
        <f>IFERROR(VLOOKUP(Table25[[#This Row],[Contract No.]],Table3[#All],5,FALSE),"")</f>
        <v>72717</v>
      </c>
      <c r="M313" s="56">
        <f>IFERROR(IF(Table25[[#This Row],[Contract End Date]]="99/99/9999","No End",IF(AND(MONTH(Table25[[#This Row],[Contract End Date]])&gt;6,MONTH(Table25[[#This Row],[Contract End Date]])&lt;=12),YEAR(Table25[[#This Row],[Contract End Date]])+1,YEAR(Table25[[#This Row],[Contract End Date]]))),"")</f>
        <v>2099</v>
      </c>
      <c r="N313" s="55">
        <f>Table25[[#This Row],[FY Formula end]]</f>
        <v>2099</v>
      </c>
      <c r="O313" s="59" t="str">
        <f>IF(Table25[[#This Row],[Year End]]="No End","No End","FY"&amp;" "&amp;Table25[[#This Row],[Year End]])</f>
        <v>FY 2099</v>
      </c>
      <c r="P313" s="27"/>
      <c r="Q313" s="104">
        <f>_xlfn.IFNA(IF($B313="","",VLOOKUP($B313,'SWC Towers'!$A:$Q,$Q$2,FALSE)),"")</f>
        <v>0.5</v>
      </c>
      <c r="R313" s="106" t="str">
        <f>_xlfn.IFNA(IF($B313="","",VLOOKUP($B313,'SWC Towers'!$A:$Q,$R$2,FALSE)),"")</f>
        <v/>
      </c>
      <c r="S313" s="106" t="str">
        <f>_xlfn.IFNA(IF($B313="","",VLOOKUP($B313,'SWC Towers'!$A:$Q,$S$2,FALSE)),"")</f>
        <v/>
      </c>
      <c r="T313" s="106">
        <f>_xlfn.IFNA(IF($B313="","",VLOOKUP($B313,'SWC Towers'!$A:$Q,$T$2,FALSE)),"")</f>
        <v>0.5</v>
      </c>
      <c r="U313" s="104" t="str">
        <f>_xlfn.IFNA(IF($B313="","",VLOOKUP($B313,'SWC Towers'!$A:$Q,$U$2,FALSE)),"")</f>
        <v/>
      </c>
      <c r="V313" s="104" t="str">
        <f>_xlfn.IFNA(IF($B313="","",VLOOKUP($B313,'SWC Towers'!$A:$Q,$V$2,FALSE)),"")</f>
        <v/>
      </c>
      <c r="W313" s="104" t="str">
        <f>_xlfn.IFNA(IF($B313="","",VLOOKUP($B313,'SWC Towers'!$A:$Q,$W$2,FALSE)),"")</f>
        <v/>
      </c>
      <c r="X313" s="104" t="str">
        <f>_xlfn.IFNA(IF($B313="","",VLOOKUP($B313,'SWC Towers'!$A:$Q,$X$2,FALSE)),"")</f>
        <v/>
      </c>
      <c r="Y313" s="104" t="str">
        <f>_xlfn.IFNA(IF($B313="","",VLOOKUP($B313,'SWC Towers'!$A:$Q,$Y$2,FALSE)),"")</f>
        <v/>
      </c>
      <c r="Z313" s="104" t="str">
        <f>_xlfn.IFNA(IF($B313="","",VLOOKUP($B313,'SWC Towers'!$A:$Q,$Z$2,FALSE)),"")</f>
        <v/>
      </c>
      <c r="AA313" s="104" t="str">
        <f>_xlfn.IFNA(IF($B313="","",VLOOKUP($B313,'SWC Towers'!$A:$Q,$AA$2,FALSE)),"")</f>
        <v/>
      </c>
      <c r="AB313" s="104" t="str">
        <f>_xlfn.IFNA(IF($B313="","",VLOOKUP($B313,'SWC Towers'!$A:$Q,$AB$2,FALSE)),"")</f>
        <v/>
      </c>
      <c r="AC313" s="20">
        <f>SUM(Table25[[#This Row],[IT Tower: Application]:[Other/Non-IT ]])</f>
        <v>1</v>
      </c>
      <c r="AD313" s="67"/>
      <c r="AE313" s="67"/>
      <c r="AF313" s="67"/>
      <c r="AG313" s="67"/>
      <c r="AH313" s="67"/>
      <c r="AI313" s="67"/>
      <c r="AJ313" s="67"/>
      <c r="AK313" s="67"/>
      <c r="AL313" s="67"/>
      <c r="AM313" s="67"/>
      <c r="AN313" s="67"/>
      <c r="AO313" s="67"/>
      <c r="AP313" s="67"/>
      <c r="AQ313" s="67"/>
      <c r="AR313" s="67"/>
      <c r="AS313" s="67"/>
      <c r="AT313" s="67"/>
      <c r="AU313" s="67"/>
      <c r="AV313" s="67"/>
      <c r="AW313" s="67"/>
      <c r="AX313" s="67">
        <v>5236</v>
      </c>
      <c r="AY313" s="67">
        <v>15708</v>
      </c>
      <c r="AZ313" s="67"/>
      <c r="BA313" s="67"/>
      <c r="BB313" s="67"/>
      <c r="BC313" s="67"/>
      <c r="BD313" s="67"/>
      <c r="BE313" s="67"/>
      <c r="BF313" s="67"/>
      <c r="BG313" s="67"/>
      <c r="BH313" s="67"/>
      <c r="BI313" s="67"/>
      <c r="BJ313" s="67"/>
      <c r="BK313" s="67"/>
      <c r="BL313" s="67"/>
      <c r="BM313" s="67"/>
      <c r="BN313" s="67"/>
      <c r="BO313" s="67"/>
      <c r="BP313" s="67"/>
      <c r="BQ313" s="67"/>
      <c r="BR313" s="67"/>
      <c r="BS313" s="67"/>
      <c r="BT313" s="67"/>
      <c r="BU313" s="67"/>
      <c r="BV313" s="67"/>
      <c r="BW313" s="67"/>
      <c r="BX313" s="67"/>
      <c r="BY313" s="67"/>
      <c r="BZ313" s="67"/>
      <c r="CA313" s="67"/>
      <c r="CB313" s="67"/>
      <c r="CC313" s="69">
        <f>SUM(Table25[[#This Row],[Contract Amount FY00]:[Contract Amount FY50]])</f>
        <v>20944</v>
      </c>
      <c r="CD313" s="24"/>
    </row>
    <row r="314" spans="1:82" x14ac:dyDescent="0.25">
      <c r="A314" s="122" t="s">
        <v>1993</v>
      </c>
      <c r="B314" s="122" t="s">
        <v>286</v>
      </c>
      <c r="C314" s="122" t="s">
        <v>2258</v>
      </c>
      <c r="E314" s="26" t="str">
        <f>IFERROR(IF(VLOOKUP(Table25[[#This Row],[Contract No.]],Table3[#All],3,FALSE)="","No","Yes"),"")</f>
        <v>No</v>
      </c>
      <c r="F314" s="26" t="str">
        <f>IFERROR(VLOOKUP(Table25[[#This Row],[Contract No.]],Table3[#All],3,FALSE),"")</f>
        <v/>
      </c>
      <c r="G314" s="26" t="str">
        <f>IFERROR(IF(Table25[[#This Row],[Cooperative Purchase
(Yes/No)]]="Yes","Yes",IF(VLOOKUP(Table25[[#This Row],[Contract No.]],Table3[#All],1,FALSE)=Table25[[#This Row],[Contract No.]],"Yes","No")),"No")</f>
        <v>Yes</v>
      </c>
      <c r="H314" s="51">
        <f>IFERROR(VLOOKUP(Table25[[#This Row],[Contract No.]],Table3[#All],4,FALSE),"")</f>
        <v>42401</v>
      </c>
      <c r="I314" s="56">
        <f>IFERROR(IF(AND(MONTH(Table25[[#This Row],[Contract Start Date]])&gt;6,MONTH(Table25[[#This Row],[Contract Start Date]])&lt;=12),YEAR(Table25[[#This Row],[Contract Start Date]])+1,YEAR(Table25[[#This Row],[Contract Start Date]])),"")</f>
        <v>2016</v>
      </c>
      <c r="J314" s="55">
        <f>Table25[[#This Row],[FY Formula start]]</f>
        <v>2016</v>
      </c>
      <c r="K314" s="59" t="str">
        <f>"FY"&amp;" "&amp;Table25[[#This Row],[Year Start]]</f>
        <v>FY 2016</v>
      </c>
      <c r="L314" s="52">
        <f>IFERROR(VLOOKUP(Table25[[#This Row],[Contract No.]],Table3[#All],5,FALSE),"")</f>
        <v>72717</v>
      </c>
      <c r="M314" s="56">
        <f>IFERROR(IF(Table25[[#This Row],[Contract End Date]]="99/99/9999","No End",IF(AND(MONTH(Table25[[#This Row],[Contract End Date]])&gt;6,MONTH(Table25[[#This Row],[Contract End Date]])&lt;=12),YEAR(Table25[[#This Row],[Contract End Date]])+1,YEAR(Table25[[#This Row],[Contract End Date]]))),"")</f>
        <v>2099</v>
      </c>
      <c r="N314" s="55">
        <f>Table25[[#This Row],[FY Formula end]]</f>
        <v>2099</v>
      </c>
      <c r="O314" s="59" t="str">
        <f>IF(Table25[[#This Row],[Year End]]="No End","No End","FY"&amp;" "&amp;Table25[[#This Row],[Year End]])</f>
        <v>FY 2099</v>
      </c>
      <c r="P314" s="27"/>
      <c r="Q314" s="104">
        <f>_xlfn.IFNA(IF($B314="","",VLOOKUP($B314,'SWC Towers'!$A:$Q,$Q$2,FALSE)),"")</f>
        <v>0.5</v>
      </c>
      <c r="R314" s="106" t="str">
        <f>_xlfn.IFNA(IF($B314="","",VLOOKUP($B314,'SWC Towers'!$A:$Q,$R$2,FALSE)),"")</f>
        <v/>
      </c>
      <c r="S314" s="106" t="str">
        <f>_xlfn.IFNA(IF($B314="","",VLOOKUP($B314,'SWC Towers'!$A:$Q,$S$2,FALSE)),"")</f>
        <v/>
      </c>
      <c r="T314" s="106">
        <f>_xlfn.IFNA(IF($B314="","",VLOOKUP($B314,'SWC Towers'!$A:$Q,$T$2,FALSE)),"")</f>
        <v>0.5</v>
      </c>
      <c r="U314" s="104" t="str">
        <f>_xlfn.IFNA(IF($B314="","",VLOOKUP($B314,'SWC Towers'!$A:$Q,$U$2,FALSE)),"")</f>
        <v/>
      </c>
      <c r="V314" s="104" t="str">
        <f>_xlfn.IFNA(IF($B314="","",VLOOKUP($B314,'SWC Towers'!$A:$Q,$V$2,FALSE)),"")</f>
        <v/>
      </c>
      <c r="W314" s="104" t="str">
        <f>_xlfn.IFNA(IF($B314="","",VLOOKUP($B314,'SWC Towers'!$A:$Q,$W$2,FALSE)),"")</f>
        <v/>
      </c>
      <c r="X314" s="104" t="str">
        <f>_xlfn.IFNA(IF($B314="","",VLOOKUP($B314,'SWC Towers'!$A:$Q,$X$2,FALSE)),"")</f>
        <v/>
      </c>
      <c r="Y314" s="104" t="str">
        <f>_xlfn.IFNA(IF($B314="","",VLOOKUP($B314,'SWC Towers'!$A:$Q,$Y$2,FALSE)),"")</f>
        <v/>
      </c>
      <c r="Z314" s="104" t="str">
        <f>_xlfn.IFNA(IF($B314="","",VLOOKUP($B314,'SWC Towers'!$A:$Q,$Z$2,FALSE)),"")</f>
        <v/>
      </c>
      <c r="AA314" s="104" t="str">
        <f>_xlfn.IFNA(IF($B314="","",VLOOKUP($B314,'SWC Towers'!$A:$Q,$AA$2,FALSE)),"")</f>
        <v/>
      </c>
      <c r="AB314" s="104" t="str">
        <f>_xlfn.IFNA(IF($B314="","",VLOOKUP($B314,'SWC Towers'!$A:$Q,$AB$2,FALSE)),"")</f>
        <v/>
      </c>
      <c r="AC314" s="20">
        <f>SUM(Table25[[#This Row],[IT Tower: Application]:[Other/Non-IT ]])</f>
        <v>1</v>
      </c>
      <c r="AD314" s="67"/>
      <c r="AE314" s="67"/>
      <c r="AF314" s="67"/>
      <c r="AG314" s="67"/>
      <c r="AH314" s="67"/>
      <c r="AI314" s="67"/>
      <c r="AJ314" s="67"/>
      <c r="AK314" s="67"/>
      <c r="AL314" s="67"/>
      <c r="AM314" s="67"/>
      <c r="AN314" s="67"/>
      <c r="AO314" s="67"/>
      <c r="AP314" s="67"/>
      <c r="AQ314" s="67"/>
      <c r="AR314" s="67"/>
      <c r="AS314" s="67"/>
      <c r="AT314" s="67"/>
      <c r="AU314" s="67"/>
      <c r="AV314" s="67"/>
      <c r="AW314" s="67"/>
      <c r="AX314" s="67"/>
      <c r="AY314" s="67"/>
      <c r="AZ314" s="67"/>
      <c r="BA314" s="67">
        <v>111070</v>
      </c>
      <c r="BB314" s="67">
        <v>493130</v>
      </c>
      <c r="BC314" s="67">
        <v>321643</v>
      </c>
      <c r="BD314" s="67"/>
      <c r="BE314" s="67"/>
      <c r="BF314" s="67"/>
      <c r="BG314" s="67"/>
      <c r="BH314" s="67"/>
      <c r="BI314" s="67"/>
      <c r="BJ314" s="67"/>
      <c r="BK314" s="67"/>
      <c r="BL314" s="67"/>
      <c r="BM314" s="67"/>
      <c r="BN314" s="67"/>
      <c r="BO314" s="67"/>
      <c r="BP314" s="67"/>
      <c r="BQ314" s="67"/>
      <c r="BR314" s="67"/>
      <c r="BS314" s="67"/>
      <c r="BT314" s="67"/>
      <c r="BU314" s="67"/>
      <c r="BV314" s="67"/>
      <c r="BW314" s="67"/>
      <c r="BX314" s="67"/>
      <c r="BY314" s="67"/>
      <c r="BZ314" s="67"/>
      <c r="CA314" s="67"/>
      <c r="CB314" s="67"/>
      <c r="CC314" s="69">
        <f>SUM(Table25[[#This Row],[Contract Amount FY00]:[Contract Amount FY50]])</f>
        <v>925843</v>
      </c>
      <c r="CD314" s="24"/>
    </row>
    <row r="315" spans="1:82" x14ac:dyDescent="0.25">
      <c r="A315" s="122" t="s">
        <v>1993</v>
      </c>
      <c r="B315" s="122" t="s">
        <v>286</v>
      </c>
      <c r="C315" s="122" t="s">
        <v>2270</v>
      </c>
      <c r="E315" s="26" t="str">
        <f>IFERROR(IF(VLOOKUP(Table25[[#This Row],[Contract No.]],Table3[#All],3,FALSE)="","No","Yes"),"")</f>
        <v>No</v>
      </c>
      <c r="F315" s="26" t="str">
        <f>IFERROR(VLOOKUP(Table25[[#This Row],[Contract No.]],Table3[#All],3,FALSE),"")</f>
        <v/>
      </c>
      <c r="G315" s="26" t="str">
        <f>IFERROR(IF(Table25[[#This Row],[Cooperative Purchase
(Yes/No)]]="Yes","Yes",IF(VLOOKUP(Table25[[#This Row],[Contract No.]],Table3[#All],1,FALSE)=Table25[[#This Row],[Contract No.]],"Yes","No")),"No")</f>
        <v>Yes</v>
      </c>
      <c r="H315" s="51">
        <f>IFERROR(VLOOKUP(Table25[[#This Row],[Contract No.]],Table3[#All],4,FALSE),"")</f>
        <v>42401</v>
      </c>
      <c r="I315" s="56">
        <f>IFERROR(IF(AND(MONTH(Table25[[#This Row],[Contract Start Date]])&gt;6,MONTH(Table25[[#This Row],[Contract Start Date]])&lt;=12),YEAR(Table25[[#This Row],[Contract Start Date]])+1,YEAR(Table25[[#This Row],[Contract Start Date]])),"")</f>
        <v>2016</v>
      </c>
      <c r="J315" s="55">
        <f>Table25[[#This Row],[FY Formula start]]</f>
        <v>2016</v>
      </c>
      <c r="K315" s="59" t="str">
        <f>"FY"&amp;" "&amp;Table25[[#This Row],[Year Start]]</f>
        <v>FY 2016</v>
      </c>
      <c r="L315" s="52">
        <f>IFERROR(VLOOKUP(Table25[[#This Row],[Contract No.]],Table3[#All],5,FALSE),"")</f>
        <v>72717</v>
      </c>
      <c r="M315" s="56">
        <f>IFERROR(IF(Table25[[#This Row],[Contract End Date]]="99/99/9999","No End",IF(AND(MONTH(Table25[[#This Row],[Contract End Date]])&gt;6,MONTH(Table25[[#This Row],[Contract End Date]])&lt;=12),YEAR(Table25[[#This Row],[Contract End Date]])+1,YEAR(Table25[[#This Row],[Contract End Date]]))),"")</f>
        <v>2099</v>
      </c>
      <c r="N315" s="55">
        <f>Table25[[#This Row],[FY Formula end]]</f>
        <v>2099</v>
      </c>
      <c r="O315" s="59" t="str">
        <f>IF(Table25[[#This Row],[Year End]]="No End","No End","FY"&amp;" "&amp;Table25[[#This Row],[Year End]])</f>
        <v>FY 2099</v>
      </c>
      <c r="P315" s="27"/>
      <c r="Q315" s="104">
        <f>_xlfn.IFNA(IF($B315="","",VLOOKUP($B315,'SWC Towers'!$A:$Q,$Q$2,FALSE)),"")</f>
        <v>0.5</v>
      </c>
      <c r="R315" s="106" t="str">
        <f>_xlfn.IFNA(IF($B315="","",VLOOKUP($B315,'SWC Towers'!$A:$Q,$R$2,FALSE)),"")</f>
        <v/>
      </c>
      <c r="S315" s="106" t="str">
        <f>_xlfn.IFNA(IF($B315="","",VLOOKUP($B315,'SWC Towers'!$A:$Q,$S$2,FALSE)),"")</f>
        <v/>
      </c>
      <c r="T315" s="106">
        <f>_xlfn.IFNA(IF($B315="","",VLOOKUP($B315,'SWC Towers'!$A:$Q,$T$2,FALSE)),"")</f>
        <v>0.5</v>
      </c>
      <c r="U315" s="104" t="str">
        <f>_xlfn.IFNA(IF($B315="","",VLOOKUP($B315,'SWC Towers'!$A:$Q,$U$2,FALSE)),"")</f>
        <v/>
      </c>
      <c r="V315" s="104" t="str">
        <f>_xlfn.IFNA(IF($B315="","",VLOOKUP($B315,'SWC Towers'!$A:$Q,$V$2,FALSE)),"")</f>
        <v/>
      </c>
      <c r="W315" s="104" t="str">
        <f>_xlfn.IFNA(IF($B315="","",VLOOKUP($B315,'SWC Towers'!$A:$Q,$W$2,FALSE)),"")</f>
        <v/>
      </c>
      <c r="X315" s="104" t="str">
        <f>_xlfn.IFNA(IF($B315="","",VLOOKUP($B315,'SWC Towers'!$A:$Q,$X$2,FALSE)),"")</f>
        <v/>
      </c>
      <c r="Y315" s="104" t="str">
        <f>_xlfn.IFNA(IF($B315="","",VLOOKUP($B315,'SWC Towers'!$A:$Q,$Y$2,FALSE)),"")</f>
        <v/>
      </c>
      <c r="Z315" s="104" t="str">
        <f>_xlfn.IFNA(IF($B315="","",VLOOKUP($B315,'SWC Towers'!$A:$Q,$Z$2,FALSE)),"")</f>
        <v/>
      </c>
      <c r="AA315" s="104" t="str">
        <f>_xlfn.IFNA(IF($B315="","",VLOOKUP($B315,'SWC Towers'!$A:$Q,$AA$2,FALSE)),"")</f>
        <v/>
      </c>
      <c r="AB315" s="104" t="str">
        <f>_xlfn.IFNA(IF($B315="","",VLOOKUP($B315,'SWC Towers'!$A:$Q,$AB$2,FALSE)),"")</f>
        <v/>
      </c>
      <c r="AC315" s="20">
        <f>SUM(Table25[[#This Row],[IT Tower: Application]:[Other/Non-IT ]])</f>
        <v>1</v>
      </c>
      <c r="AD315" s="67"/>
      <c r="AE315" s="67"/>
      <c r="AF315" s="67"/>
      <c r="AG315" s="67"/>
      <c r="AH315" s="67"/>
      <c r="AI315" s="67"/>
      <c r="AJ315" s="67"/>
      <c r="AK315" s="67"/>
      <c r="AL315" s="67"/>
      <c r="AM315" s="67"/>
      <c r="AN315" s="67"/>
      <c r="AO315" s="67"/>
      <c r="AP315" s="67"/>
      <c r="AQ315" s="67"/>
      <c r="AR315" s="67"/>
      <c r="AS315" s="67"/>
      <c r="AT315" s="67"/>
      <c r="AU315" s="67"/>
      <c r="AV315" s="67"/>
      <c r="AW315" s="67"/>
      <c r="AX315" s="67">
        <v>89320</v>
      </c>
      <c r="AY315" s="67">
        <v>0</v>
      </c>
      <c r="AZ315" s="67"/>
      <c r="BA315" s="67"/>
      <c r="BB315" s="67"/>
      <c r="BC315" s="67"/>
      <c r="BD315" s="67"/>
      <c r="BE315" s="67"/>
      <c r="BF315" s="67"/>
      <c r="BG315" s="67"/>
      <c r="BH315" s="67"/>
      <c r="BI315" s="67"/>
      <c r="BJ315" s="67"/>
      <c r="BK315" s="67"/>
      <c r="BL315" s="67"/>
      <c r="BM315" s="67"/>
      <c r="BN315" s="67"/>
      <c r="BO315" s="67"/>
      <c r="BP315" s="67"/>
      <c r="BQ315" s="67"/>
      <c r="BR315" s="67"/>
      <c r="BS315" s="67"/>
      <c r="BT315" s="67"/>
      <c r="BU315" s="67"/>
      <c r="BV315" s="67"/>
      <c r="BW315" s="67"/>
      <c r="BX315" s="67"/>
      <c r="BY315" s="67"/>
      <c r="BZ315" s="67"/>
      <c r="CA315" s="67"/>
      <c r="CB315" s="67"/>
      <c r="CC315" s="69">
        <f>SUM(Table25[[#This Row],[Contract Amount FY00]:[Contract Amount FY50]])</f>
        <v>89320</v>
      </c>
      <c r="CD315" s="24"/>
    </row>
    <row r="316" spans="1:82" x14ac:dyDescent="0.25">
      <c r="A316" s="122" t="s">
        <v>1993</v>
      </c>
      <c r="B316" s="122" t="s">
        <v>3139</v>
      </c>
      <c r="C316" s="122" t="s">
        <v>2258</v>
      </c>
      <c r="E316" s="26" t="str">
        <f>IFERROR(IF(VLOOKUP(Table25[[#This Row],[Contract No.]],Table3[#All],3,FALSE)="","No","Yes"),"")</f>
        <v>No</v>
      </c>
      <c r="F316" s="26" t="str">
        <f>IFERROR(VLOOKUP(Table25[[#This Row],[Contract No.]],Table3[#All],3,FALSE),"")</f>
        <v/>
      </c>
      <c r="G316" s="26" t="str">
        <f>IFERROR(IF(Table25[[#This Row],[Cooperative Purchase
(Yes/No)]]="Yes","Yes",IF(VLOOKUP(Table25[[#This Row],[Contract No.]],Table3[#All],1,FALSE)=Table25[[#This Row],[Contract No.]],"Yes","No")),"No")</f>
        <v>Yes</v>
      </c>
      <c r="H316" s="51">
        <f>IFERROR(VLOOKUP(Table25[[#This Row],[Contract No.]],Table3[#All],4,FALSE),"")</f>
        <v>45383</v>
      </c>
      <c r="I316" s="56">
        <f>IFERROR(IF(AND(MONTH(Table25[[#This Row],[Contract Start Date]])&gt;6,MONTH(Table25[[#This Row],[Contract Start Date]])&lt;=12),YEAR(Table25[[#This Row],[Contract Start Date]])+1,YEAR(Table25[[#This Row],[Contract Start Date]])),"")</f>
        <v>2024</v>
      </c>
      <c r="J316" s="55">
        <f>Table25[[#This Row],[FY Formula start]]</f>
        <v>2024</v>
      </c>
      <c r="K316" s="59" t="str">
        <f>"FY"&amp;" "&amp;Table25[[#This Row],[Year Start]]</f>
        <v>FY 2024</v>
      </c>
      <c r="L316" s="52">
        <f>IFERROR(VLOOKUP(Table25[[#This Row],[Contract No.]],Table3[#All],5,FALSE),"")</f>
        <v>46844</v>
      </c>
      <c r="M316" s="56">
        <f>IFERROR(IF(Table25[[#This Row],[Contract End Date]]="99/99/9999","No End",IF(AND(MONTH(Table25[[#This Row],[Contract End Date]])&gt;6,MONTH(Table25[[#This Row],[Contract End Date]])&lt;=12),YEAR(Table25[[#This Row],[Contract End Date]])+1,YEAR(Table25[[#This Row],[Contract End Date]]))),"")</f>
        <v>2028</v>
      </c>
      <c r="N316" s="55">
        <f>Table25[[#This Row],[FY Formula end]]</f>
        <v>2028</v>
      </c>
      <c r="O316" s="59" t="str">
        <f>IF(Table25[[#This Row],[Year End]]="No End","No End","FY"&amp;" "&amp;Table25[[#This Row],[Year End]])</f>
        <v>FY 2028</v>
      </c>
      <c r="P316" s="27"/>
      <c r="Q316" s="104">
        <f>_xlfn.IFNA(IF($B316="","",VLOOKUP($B316,'SWC Towers'!$A:$Q,$Q$2,FALSE)),"")</f>
        <v>0.3</v>
      </c>
      <c r="R316" s="106" t="str">
        <f>_xlfn.IFNA(IF($B316="","",VLOOKUP($B316,'SWC Towers'!$A:$Q,$R$2,FALSE)),"")</f>
        <v/>
      </c>
      <c r="S316" s="106" t="str">
        <f>_xlfn.IFNA(IF($B316="","",VLOOKUP($B316,'SWC Towers'!$A:$Q,$S$2,FALSE)),"")</f>
        <v/>
      </c>
      <c r="T316" s="106">
        <f>_xlfn.IFNA(IF($B316="","",VLOOKUP($B316,'SWC Towers'!$A:$Q,$T$2,FALSE)),"")</f>
        <v>0.3</v>
      </c>
      <c r="U316" s="104" t="str">
        <f>_xlfn.IFNA(IF($B316="","",VLOOKUP($B316,'SWC Towers'!$A:$Q,$U$2,FALSE)),"")</f>
        <v/>
      </c>
      <c r="V316" s="104">
        <f>_xlfn.IFNA(IF($B316="","",VLOOKUP($B316,'SWC Towers'!$A:$Q,$V$2,FALSE)),"")</f>
        <v>0.2</v>
      </c>
      <c r="W316" s="104" t="str">
        <f>_xlfn.IFNA(IF($B316="","",VLOOKUP($B316,'SWC Towers'!$A:$Q,$W$2,FALSE)),"")</f>
        <v/>
      </c>
      <c r="X316" s="104" t="str">
        <f>_xlfn.IFNA(IF($B316="","",VLOOKUP($B316,'SWC Towers'!$A:$Q,$X$2,FALSE)),"")</f>
        <v/>
      </c>
      <c r="Y316" s="104" t="str">
        <f>_xlfn.IFNA(IF($B316="","",VLOOKUP($B316,'SWC Towers'!$A:$Q,$Y$2,FALSE)),"")</f>
        <v/>
      </c>
      <c r="Z316" s="104">
        <f>_xlfn.IFNA(IF($B316="","",VLOOKUP($B316,'SWC Towers'!$A:$Q,$Z$2,FALSE)),"")</f>
        <v>0.1</v>
      </c>
      <c r="AA316" s="104">
        <f>_xlfn.IFNA(IF($B316="","",VLOOKUP($B316,'SWC Towers'!$A:$Q,$AA$2,FALSE)),"")</f>
        <v>0.1</v>
      </c>
      <c r="AB316" s="104" t="str">
        <f>_xlfn.IFNA(IF($B316="","",VLOOKUP($B316,'SWC Towers'!$A:$Q,$AB$2,FALSE)),"")</f>
        <v/>
      </c>
      <c r="AC316" s="20">
        <f>SUM(Table25[[#This Row],[IT Tower: Application]:[Other/Non-IT ]])</f>
        <v>1</v>
      </c>
      <c r="AD316" s="67"/>
      <c r="AE316" s="67"/>
      <c r="AF316" s="67"/>
      <c r="AG316" s="67"/>
      <c r="AH316" s="67"/>
      <c r="AI316" s="67"/>
      <c r="AJ316" s="67"/>
      <c r="AK316" s="67"/>
      <c r="AL316" s="67"/>
      <c r="AM316" s="67"/>
      <c r="AN316" s="67"/>
      <c r="AO316" s="67"/>
      <c r="AP316" s="67"/>
      <c r="AQ316" s="67"/>
      <c r="AR316" s="67"/>
      <c r="AS316" s="67"/>
      <c r="AT316" s="67"/>
      <c r="AU316" s="67"/>
      <c r="AV316" s="67"/>
      <c r="AW316" s="67"/>
      <c r="AX316" s="67"/>
      <c r="AY316" s="67"/>
      <c r="AZ316" s="67"/>
      <c r="BA316" s="67"/>
      <c r="BB316" s="67">
        <v>0</v>
      </c>
      <c r="BC316" s="67">
        <v>117740</v>
      </c>
      <c r="BD316" s="67"/>
      <c r="BE316" s="67"/>
      <c r="BF316" s="67"/>
      <c r="BG316" s="67"/>
      <c r="BH316" s="67"/>
      <c r="BI316" s="67"/>
      <c r="BJ316" s="67"/>
      <c r="BK316" s="67"/>
      <c r="BL316" s="67"/>
      <c r="BM316" s="67"/>
      <c r="BN316" s="67"/>
      <c r="BO316" s="67"/>
      <c r="BP316" s="67"/>
      <c r="BQ316" s="67"/>
      <c r="BR316" s="67"/>
      <c r="BS316" s="67"/>
      <c r="BT316" s="67"/>
      <c r="BU316" s="67"/>
      <c r="BV316" s="67"/>
      <c r="BW316" s="67"/>
      <c r="BX316" s="67"/>
      <c r="BY316" s="67"/>
      <c r="BZ316" s="67"/>
      <c r="CA316" s="67"/>
      <c r="CB316" s="67"/>
      <c r="CC316" s="69">
        <f>SUM(Table25[[#This Row],[Contract Amount FY00]:[Contract Amount FY50]])</f>
        <v>117740</v>
      </c>
      <c r="CD316" s="24"/>
    </row>
    <row r="317" spans="1:82" x14ac:dyDescent="0.25">
      <c r="A317" s="122" t="s">
        <v>1993</v>
      </c>
      <c r="B317" s="122" t="s">
        <v>3139</v>
      </c>
      <c r="C317" s="122" t="s">
        <v>3201</v>
      </c>
      <c r="E317" s="26" t="str">
        <f>IFERROR(IF(VLOOKUP(Table25[[#This Row],[Contract No.]],Table3[#All],3,FALSE)="","No","Yes"),"")</f>
        <v>No</v>
      </c>
      <c r="F317" s="26" t="str">
        <f>IFERROR(VLOOKUP(Table25[[#This Row],[Contract No.]],Table3[#All],3,FALSE),"")</f>
        <v/>
      </c>
      <c r="G317" s="26" t="str">
        <f>IFERROR(IF(Table25[[#This Row],[Cooperative Purchase
(Yes/No)]]="Yes","Yes",IF(VLOOKUP(Table25[[#This Row],[Contract No.]],Table3[#All],1,FALSE)=Table25[[#This Row],[Contract No.]],"Yes","No")),"No")</f>
        <v>Yes</v>
      </c>
      <c r="H317" s="51">
        <f>IFERROR(VLOOKUP(Table25[[#This Row],[Contract No.]],Table3[#All],4,FALSE),"")</f>
        <v>45383</v>
      </c>
      <c r="I317" s="56">
        <f>IFERROR(IF(AND(MONTH(Table25[[#This Row],[Contract Start Date]])&gt;6,MONTH(Table25[[#This Row],[Contract Start Date]])&lt;=12),YEAR(Table25[[#This Row],[Contract Start Date]])+1,YEAR(Table25[[#This Row],[Contract Start Date]])),"")</f>
        <v>2024</v>
      </c>
      <c r="J317" s="55">
        <f>Table25[[#This Row],[FY Formula start]]</f>
        <v>2024</v>
      </c>
      <c r="K317" s="59" t="str">
        <f>"FY"&amp;" "&amp;Table25[[#This Row],[Year Start]]</f>
        <v>FY 2024</v>
      </c>
      <c r="L317" s="52">
        <f>IFERROR(VLOOKUP(Table25[[#This Row],[Contract No.]],Table3[#All],5,FALSE),"")</f>
        <v>46844</v>
      </c>
      <c r="M317" s="56">
        <f>IFERROR(IF(Table25[[#This Row],[Contract End Date]]="99/99/9999","No End",IF(AND(MONTH(Table25[[#This Row],[Contract End Date]])&gt;6,MONTH(Table25[[#This Row],[Contract End Date]])&lt;=12),YEAR(Table25[[#This Row],[Contract End Date]])+1,YEAR(Table25[[#This Row],[Contract End Date]]))),"")</f>
        <v>2028</v>
      </c>
      <c r="N317" s="55">
        <f>Table25[[#This Row],[FY Formula end]]</f>
        <v>2028</v>
      </c>
      <c r="O317" s="59" t="str">
        <f>IF(Table25[[#This Row],[Year End]]="No End","No End","FY"&amp;" "&amp;Table25[[#This Row],[Year End]])</f>
        <v>FY 2028</v>
      </c>
      <c r="P317" s="27"/>
      <c r="Q317" s="104">
        <f>_xlfn.IFNA(IF($B317="","",VLOOKUP($B317,'SWC Towers'!$A:$Q,$Q$2,FALSE)),"")</f>
        <v>0.3</v>
      </c>
      <c r="R317" s="106" t="str">
        <f>_xlfn.IFNA(IF($B317="","",VLOOKUP($B317,'SWC Towers'!$A:$Q,$R$2,FALSE)),"")</f>
        <v/>
      </c>
      <c r="S317" s="106" t="str">
        <f>_xlfn.IFNA(IF($B317="","",VLOOKUP($B317,'SWC Towers'!$A:$Q,$S$2,FALSE)),"")</f>
        <v/>
      </c>
      <c r="T317" s="106">
        <f>_xlfn.IFNA(IF($B317="","",VLOOKUP($B317,'SWC Towers'!$A:$Q,$T$2,FALSE)),"")</f>
        <v>0.3</v>
      </c>
      <c r="U317" s="104" t="str">
        <f>_xlfn.IFNA(IF($B317="","",VLOOKUP($B317,'SWC Towers'!$A:$Q,$U$2,FALSE)),"")</f>
        <v/>
      </c>
      <c r="V317" s="104">
        <f>_xlfn.IFNA(IF($B317="","",VLOOKUP($B317,'SWC Towers'!$A:$Q,$V$2,FALSE)),"")</f>
        <v>0.2</v>
      </c>
      <c r="W317" s="104" t="str">
        <f>_xlfn.IFNA(IF($B317="","",VLOOKUP($B317,'SWC Towers'!$A:$Q,$W$2,FALSE)),"")</f>
        <v/>
      </c>
      <c r="X317" s="104" t="str">
        <f>_xlfn.IFNA(IF($B317="","",VLOOKUP($B317,'SWC Towers'!$A:$Q,$X$2,FALSE)),"")</f>
        <v/>
      </c>
      <c r="Y317" s="104" t="str">
        <f>_xlfn.IFNA(IF($B317="","",VLOOKUP($B317,'SWC Towers'!$A:$Q,$Y$2,FALSE)),"")</f>
        <v/>
      </c>
      <c r="Z317" s="104">
        <f>_xlfn.IFNA(IF($B317="","",VLOOKUP($B317,'SWC Towers'!$A:$Q,$Z$2,FALSE)),"")</f>
        <v>0.1</v>
      </c>
      <c r="AA317" s="104">
        <f>_xlfn.IFNA(IF($B317="","",VLOOKUP($B317,'SWC Towers'!$A:$Q,$AA$2,FALSE)),"")</f>
        <v>0.1</v>
      </c>
      <c r="AB317" s="104" t="str">
        <f>_xlfn.IFNA(IF($B317="","",VLOOKUP($B317,'SWC Towers'!$A:$Q,$AB$2,FALSE)),"")</f>
        <v/>
      </c>
      <c r="AC317" s="20">
        <f>SUM(Table25[[#This Row],[IT Tower: Application]:[Other/Non-IT ]])</f>
        <v>1</v>
      </c>
      <c r="AD317" s="67"/>
      <c r="AE317" s="67"/>
      <c r="AF317" s="67"/>
      <c r="AG317" s="67"/>
      <c r="AH317" s="67"/>
      <c r="AI317" s="67"/>
      <c r="AJ317" s="67"/>
      <c r="AK317" s="67"/>
      <c r="AL317" s="67"/>
      <c r="AM317" s="67"/>
      <c r="AN317" s="67"/>
      <c r="AO317" s="67"/>
      <c r="AP317" s="67"/>
      <c r="AQ317" s="67"/>
      <c r="AR317" s="67"/>
      <c r="AS317" s="67"/>
      <c r="AT317" s="67"/>
      <c r="AU317" s="67"/>
      <c r="AV317" s="67"/>
      <c r="AW317" s="67"/>
      <c r="AX317" s="67"/>
      <c r="AY317" s="67"/>
      <c r="AZ317" s="67"/>
      <c r="BA317" s="67"/>
      <c r="BB317" s="67">
        <v>5390</v>
      </c>
      <c r="BC317" s="67">
        <v>111862</v>
      </c>
      <c r="BD317" s="67"/>
      <c r="BE317" s="67"/>
      <c r="BF317" s="67"/>
      <c r="BG317" s="67"/>
      <c r="BH317" s="67"/>
      <c r="BI317" s="67"/>
      <c r="BJ317" s="67"/>
      <c r="BK317" s="67"/>
      <c r="BL317" s="67"/>
      <c r="BM317" s="67"/>
      <c r="BN317" s="67"/>
      <c r="BO317" s="67"/>
      <c r="BP317" s="67"/>
      <c r="BQ317" s="67"/>
      <c r="BR317" s="67"/>
      <c r="BS317" s="67"/>
      <c r="BT317" s="67"/>
      <c r="BU317" s="67"/>
      <c r="BV317" s="67"/>
      <c r="BW317" s="67"/>
      <c r="BX317" s="67"/>
      <c r="BY317" s="67"/>
      <c r="BZ317" s="67"/>
      <c r="CA317" s="67"/>
      <c r="CB317" s="67"/>
      <c r="CC317" s="69">
        <f>SUM(Table25[[#This Row],[Contract Amount FY00]:[Contract Amount FY50]])</f>
        <v>117252</v>
      </c>
      <c r="CD317" s="24"/>
    </row>
    <row r="318" spans="1:82" x14ac:dyDescent="0.25">
      <c r="A318" s="122" t="s">
        <v>1993</v>
      </c>
      <c r="B318" s="122" t="s">
        <v>3013</v>
      </c>
      <c r="C318" s="122" t="s">
        <v>279</v>
      </c>
      <c r="E318" s="26" t="str">
        <f>IFERROR(IF(VLOOKUP(Table25[[#This Row],[Contract No.]],Table3[#All],3,FALSE)="","No","Yes"),"")</f>
        <v>Yes</v>
      </c>
      <c r="F318" s="26" t="str">
        <f>IFERROR(VLOOKUP(Table25[[#This Row],[Contract No.]],Table3[#All],3,FALSE),"")</f>
        <v>NASPO</v>
      </c>
      <c r="G318" s="26" t="str">
        <f>IFERROR(IF(Table25[[#This Row],[Cooperative Purchase
(Yes/No)]]="Yes","Yes",IF(VLOOKUP(Table25[[#This Row],[Contract No.]],Table3[#All],1,FALSE)=Table25[[#This Row],[Contract No.]],"Yes","No")),"No")</f>
        <v>Yes</v>
      </c>
      <c r="H318" s="51">
        <f>IFERROR(VLOOKUP(Table25[[#This Row],[Contract No.]],Table3[#All],4,FALSE),"")</f>
        <v>44926</v>
      </c>
      <c r="I318" s="56">
        <f>IFERROR(IF(AND(MONTH(Table25[[#This Row],[Contract Start Date]])&gt;6,MONTH(Table25[[#This Row],[Contract Start Date]])&lt;=12),YEAR(Table25[[#This Row],[Contract Start Date]])+1,YEAR(Table25[[#This Row],[Contract Start Date]])),"")</f>
        <v>2023</v>
      </c>
      <c r="J318" s="55">
        <f>Table25[[#This Row],[FY Formula start]]</f>
        <v>2023</v>
      </c>
      <c r="K318" s="59" t="str">
        <f>"FY"&amp;" "&amp;Table25[[#This Row],[Year Start]]</f>
        <v>FY 2023</v>
      </c>
      <c r="L318" s="52">
        <f>IFERROR(VLOOKUP(Table25[[#This Row],[Contract No.]],Table3[#All],5,FALSE),"")</f>
        <v>46501</v>
      </c>
      <c r="M318" s="56">
        <f>IFERROR(IF(Table25[[#This Row],[Contract End Date]]="99/99/9999","No End",IF(AND(MONTH(Table25[[#This Row],[Contract End Date]])&gt;6,MONTH(Table25[[#This Row],[Contract End Date]])&lt;=12),YEAR(Table25[[#This Row],[Contract End Date]])+1,YEAR(Table25[[#This Row],[Contract End Date]]))),"")</f>
        <v>2027</v>
      </c>
      <c r="N318" s="55">
        <f>Table25[[#This Row],[FY Formula end]]</f>
        <v>2027</v>
      </c>
      <c r="O318" s="59" t="str">
        <f>IF(Table25[[#This Row],[Year End]]="No End","No End","FY"&amp;" "&amp;Table25[[#This Row],[Year End]])</f>
        <v>FY 2027</v>
      </c>
      <c r="P318" s="27"/>
      <c r="Q318" s="104">
        <f>_xlfn.IFNA(IF($B318="","",VLOOKUP($B318,'SWC Towers'!$A:$Q,$Q$2,FALSE)),"")</f>
        <v>0.3</v>
      </c>
      <c r="R318" s="106" t="str">
        <f>_xlfn.IFNA(IF($B318="","",VLOOKUP($B318,'SWC Towers'!$A:$Q,$R$2,FALSE)),"")</f>
        <v/>
      </c>
      <c r="S318" s="106">
        <f>_xlfn.IFNA(IF($B318="","",VLOOKUP($B318,'SWC Towers'!$A:$Q,$S$2,FALSE)),"")</f>
        <v>0.1</v>
      </c>
      <c r="T318" s="106" t="str">
        <f>_xlfn.IFNA(IF($B318="","",VLOOKUP($B318,'SWC Towers'!$A:$Q,$T$2,FALSE)),"")</f>
        <v/>
      </c>
      <c r="U318" s="104">
        <f>_xlfn.IFNA(IF($B318="","",VLOOKUP($B318,'SWC Towers'!$A:$Q,$U$2,FALSE)),"")</f>
        <v>0.6</v>
      </c>
      <c r="V318" s="104" t="str">
        <f>_xlfn.IFNA(IF($B318="","",VLOOKUP($B318,'SWC Towers'!$A:$Q,$V$2,FALSE)),"")</f>
        <v/>
      </c>
      <c r="W318" s="104" t="str">
        <f>_xlfn.IFNA(IF($B318="","",VLOOKUP($B318,'SWC Towers'!$A:$Q,$W$2,FALSE)),"")</f>
        <v/>
      </c>
      <c r="X318" s="104" t="str">
        <f>_xlfn.IFNA(IF($B318="","",VLOOKUP($B318,'SWC Towers'!$A:$Q,$X$2,FALSE)),"")</f>
        <v/>
      </c>
      <c r="Y318" s="104" t="str">
        <f>_xlfn.IFNA(IF($B318="","",VLOOKUP($B318,'SWC Towers'!$A:$Q,$Y$2,FALSE)),"")</f>
        <v/>
      </c>
      <c r="Z318" s="104" t="str">
        <f>_xlfn.IFNA(IF($B318="","",VLOOKUP($B318,'SWC Towers'!$A:$Q,$Z$2,FALSE)),"")</f>
        <v/>
      </c>
      <c r="AA318" s="104" t="str">
        <f>_xlfn.IFNA(IF($B318="","",VLOOKUP($B318,'SWC Towers'!$A:$Q,$AA$2,FALSE)),"")</f>
        <v/>
      </c>
      <c r="AB318" s="104" t="str">
        <f>_xlfn.IFNA(IF($B318="","",VLOOKUP($B318,'SWC Towers'!$A:$Q,$AB$2,FALSE)),"")</f>
        <v/>
      </c>
      <c r="AC318" s="20">
        <f>SUM(Table25[[#This Row],[IT Tower: Application]:[Other/Non-IT ]])</f>
        <v>1</v>
      </c>
      <c r="AD318" s="67"/>
      <c r="AE318" s="67"/>
      <c r="AF318" s="67"/>
      <c r="AG318" s="67"/>
      <c r="AH318" s="67"/>
      <c r="AI318" s="67"/>
      <c r="AJ318" s="67"/>
      <c r="AK318" s="67"/>
      <c r="AL318" s="67"/>
      <c r="AM318" s="67"/>
      <c r="AN318" s="67"/>
      <c r="AO318" s="67"/>
      <c r="AP318" s="67"/>
      <c r="AQ318" s="67"/>
      <c r="AR318" s="67"/>
      <c r="AS318" s="67"/>
      <c r="AT318" s="67"/>
      <c r="AU318" s="67"/>
      <c r="AV318" s="67"/>
      <c r="AW318" s="67"/>
      <c r="AX318" s="67"/>
      <c r="AY318" s="67"/>
      <c r="AZ318" s="67"/>
      <c r="BA318" s="67">
        <v>10734</v>
      </c>
      <c r="BB318" s="67">
        <v>84217</v>
      </c>
      <c r="BC318" s="67">
        <v>25991</v>
      </c>
      <c r="BD318" s="67"/>
      <c r="BE318" s="67"/>
      <c r="BF318" s="67"/>
      <c r="BG318" s="67"/>
      <c r="BH318" s="67"/>
      <c r="BI318" s="67"/>
      <c r="BJ318" s="67"/>
      <c r="BK318" s="67"/>
      <c r="BL318" s="67"/>
      <c r="BM318" s="67"/>
      <c r="BN318" s="67"/>
      <c r="BO318" s="67"/>
      <c r="BP318" s="67"/>
      <c r="BQ318" s="67"/>
      <c r="BR318" s="67"/>
      <c r="BS318" s="67"/>
      <c r="BT318" s="67"/>
      <c r="BU318" s="67"/>
      <c r="BV318" s="67"/>
      <c r="BW318" s="67"/>
      <c r="BX318" s="67"/>
      <c r="BY318" s="67"/>
      <c r="BZ318" s="67"/>
      <c r="CA318" s="67"/>
      <c r="CB318" s="67"/>
      <c r="CC318" s="69">
        <f>SUM(Table25[[#This Row],[Contract Amount FY00]:[Contract Amount FY50]])</f>
        <v>120942</v>
      </c>
      <c r="CD318" s="24"/>
    </row>
    <row r="319" spans="1:82" x14ac:dyDescent="0.25">
      <c r="A319" s="122" t="s">
        <v>1993</v>
      </c>
      <c r="B319" s="122" t="s">
        <v>3015</v>
      </c>
      <c r="C319" s="122" t="s">
        <v>661</v>
      </c>
      <c r="E319" s="26" t="str">
        <f>IFERROR(IF(VLOOKUP(Table25[[#This Row],[Contract No.]],Table3[#All],3,FALSE)="","No","Yes"),"")</f>
        <v>Yes</v>
      </c>
      <c r="F319" s="26" t="str">
        <f>IFERROR(VLOOKUP(Table25[[#This Row],[Contract No.]],Table3[#All],3,FALSE),"")</f>
        <v>NASPO</v>
      </c>
      <c r="G319" s="26" t="str">
        <f>IFERROR(IF(Table25[[#This Row],[Cooperative Purchase
(Yes/No)]]="Yes","Yes",IF(VLOOKUP(Table25[[#This Row],[Contract No.]],Table3[#All],1,FALSE)=Table25[[#This Row],[Contract No.]],"Yes","No")),"No")</f>
        <v>Yes</v>
      </c>
      <c r="H319" s="51">
        <f>IFERROR(VLOOKUP(Table25[[#This Row],[Contract No.]],Table3[#All],4,FALSE),"")</f>
        <v>44805</v>
      </c>
      <c r="I319" s="56">
        <f>IFERROR(IF(AND(MONTH(Table25[[#This Row],[Contract Start Date]])&gt;6,MONTH(Table25[[#This Row],[Contract Start Date]])&lt;=12),YEAR(Table25[[#This Row],[Contract Start Date]])+1,YEAR(Table25[[#This Row],[Contract Start Date]])),"")</f>
        <v>2023</v>
      </c>
      <c r="J319" s="55">
        <f>Table25[[#This Row],[FY Formula start]]</f>
        <v>2023</v>
      </c>
      <c r="K319" s="59" t="str">
        <f>"FY"&amp;" "&amp;Table25[[#This Row],[Year Start]]</f>
        <v>FY 2023</v>
      </c>
      <c r="L319" s="52">
        <f>IFERROR(VLOOKUP(Table25[[#This Row],[Contract No.]],Table3[#All],5,FALSE),"")</f>
        <v>46521</v>
      </c>
      <c r="M319" s="56">
        <f>IFERROR(IF(Table25[[#This Row],[Contract End Date]]="99/99/9999","No End",IF(AND(MONTH(Table25[[#This Row],[Contract End Date]])&gt;6,MONTH(Table25[[#This Row],[Contract End Date]])&lt;=12),YEAR(Table25[[#This Row],[Contract End Date]])+1,YEAR(Table25[[#This Row],[Contract End Date]]))),"")</f>
        <v>2027</v>
      </c>
      <c r="N319" s="55">
        <f>Table25[[#This Row],[FY Formula end]]</f>
        <v>2027</v>
      </c>
      <c r="O319" s="59" t="str">
        <f>IF(Table25[[#This Row],[Year End]]="No End","No End","FY"&amp;" "&amp;Table25[[#This Row],[Year End]])</f>
        <v>FY 2027</v>
      </c>
      <c r="P319" s="27"/>
      <c r="Q319" s="104" t="str">
        <f>_xlfn.IFNA(IF($B319="","",VLOOKUP($B319,'SWC Towers'!$A:$Q,$Q$2,FALSE)),"")</f>
        <v/>
      </c>
      <c r="R319" s="106" t="str">
        <f>_xlfn.IFNA(IF($B319="","",VLOOKUP($B319,'SWC Towers'!$A:$Q,$R$2,FALSE)),"")</f>
        <v/>
      </c>
      <c r="S319" s="106" t="str">
        <f>_xlfn.IFNA(IF($B319="","",VLOOKUP($B319,'SWC Towers'!$A:$Q,$S$2,FALSE)),"")</f>
        <v/>
      </c>
      <c r="T319" s="106" t="str">
        <f>_xlfn.IFNA(IF($B319="","",VLOOKUP($B319,'SWC Towers'!$A:$Q,$T$2,FALSE)),"")</f>
        <v/>
      </c>
      <c r="U319" s="104">
        <f>_xlfn.IFNA(IF($B319="","",VLOOKUP($B319,'SWC Towers'!$A:$Q,$U$2,FALSE)),"")</f>
        <v>0.4</v>
      </c>
      <c r="V319" s="104" t="str">
        <f>_xlfn.IFNA(IF($B319="","",VLOOKUP($B319,'SWC Towers'!$A:$Q,$V$2,FALSE)),"")</f>
        <v/>
      </c>
      <c r="W319" s="104" t="str">
        <f>_xlfn.IFNA(IF($B319="","",VLOOKUP($B319,'SWC Towers'!$A:$Q,$W$2,FALSE)),"")</f>
        <v/>
      </c>
      <c r="X319" s="104" t="str">
        <f>_xlfn.IFNA(IF($B319="","",VLOOKUP($B319,'SWC Towers'!$A:$Q,$X$2,FALSE)),"")</f>
        <v/>
      </c>
      <c r="Y319" s="104">
        <f>_xlfn.IFNA(IF($B319="","",VLOOKUP($B319,'SWC Towers'!$A:$Q,$Y$2,FALSE)),"")</f>
        <v>0.3</v>
      </c>
      <c r="Z319" s="104">
        <f>_xlfn.IFNA(IF($B319="","",VLOOKUP($B319,'SWC Towers'!$A:$Q,$Z$2,FALSE)),"")</f>
        <v>0.3</v>
      </c>
      <c r="AA319" s="104" t="str">
        <f>_xlfn.IFNA(IF($B319="","",VLOOKUP($B319,'SWC Towers'!$A:$Q,$AA$2,FALSE)),"")</f>
        <v/>
      </c>
      <c r="AB319" s="104" t="str">
        <f>_xlfn.IFNA(IF($B319="","",VLOOKUP($B319,'SWC Towers'!$A:$Q,$AB$2,FALSE)),"")</f>
        <v/>
      </c>
      <c r="AC319" s="20">
        <f>SUM(Table25[[#This Row],[IT Tower: Application]:[Other/Non-IT ]])</f>
        <v>1</v>
      </c>
      <c r="AD319" s="67"/>
      <c r="AE319" s="67"/>
      <c r="AF319" s="67"/>
      <c r="AG319" s="67"/>
      <c r="AH319" s="67"/>
      <c r="AI319" s="67"/>
      <c r="AJ319" s="67"/>
      <c r="AK319" s="67"/>
      <c r="AL319" s="67"/>
      <c r="AM319" s="67"/>
      <c r="AN319" s="67"/>
      <c r="AO319" s="67"/>
      <c r="AP319" s="67"/>
      <c r="AQ319" s="67"/>
      <c r="AR319" s="67"/>
      <c r="AS319" s="67"/>
      <c r="AT319" s="67"/>
      <c r="AU319" s="67"/>
      <c r="AV319" s="67"/>
      <c r="AW319" s="67"/>
      <c r="AX319" s="67"/>
      <c r="AY319" s="67"/>
      <c r="AZ319" s="67"/>
      <c r="BA319" s="67">
        <v>0</v>
      </c>
      <c r="BB319" s="67">
        <v>245</v>
      </c>
      <c r="BC319" s="67">
        <v>156</v>
      </c>
      <c r="BD319" s="67"/>
      <c r="BE319" s="67"/>
      <c r="BF319" s="67"/>
      <c r="BG319" s="67"/>
      <c r="BH319" s="67"/>
      <c r="BI319" s="67"/>
      <c r="BJ319" s="67"/>
      <c r="BK319" s="67"/>
      <c r="BL319" s="67"/>
      <c r="BM319" s="67"/>
      <c r="BN319" s="67"/>
      <c r="BO319" s="67"/>
      <c r="BP319" s="67"/>
      <c r="BQ319" s="67"/>
      <c r="BR319" s="67"/>
      <c r="BS319" s="67"/>
      <c r="BT319" s="67"/>
      <c r="BU319" s="67"/>
      <c r="BV319" s="67"/>
      <c r="BW319" s="67"/>
      <c r="BX319" s="67"/>
      <c r="BY319" s="67"/>
      <c r="BZ319" s="67"/>
      <c r="CA319" s="67"/>
      <c r="CB319" s="67"/>
      <c r="CC319" s="69">
        <f>SUM(Table25[[#This Row],[Contract Amount FY00]:[Contract Amount FY50]])</f>
        <v>401</v>
      </c>
      <c r="CD319" s="24"/>
    </row>
    <row r="320" spans="1:82" x14ac:dyDescent="0.25">
      <c r="A320" s="122" t="s">
        <v>1993</v>
      </c>
      <c r="B320" s="122" t="s">
        <v>3145</v>
      </c>
      <c r="C320" s="122" t="s">
        <v>3195</v>
      </c>
      <c r="E320" s="26" t="str">
        <f>IFERROR(IF(VLOOKUP(Table25[[#This Row],[Contract No.]],Table3[#All],3,FALSE)="","No","Yes"),"")</f>
        <v>Yes</v>
      </c>
      <c r="F320" s="26" t="str">
        <f>IFERROR(VLOOKUP(Table25[[#This Row],[Contract No.]],Table3[#All],3,FALSE),"")</f>
        <v>NASPO</v>
      </c>
      <c r="G320" s="26" t="str">
        <f>IFERROR(IF(Table25[[#This Row],[Cooperative Purchase
(Yes/No)]]="Yes","Yes",IF(VLOOKUP(Table25[[#This Row],[Contract No.]],Table3[#All],1,FALSE)=Table25[[#This Row],[Contract No.]],"Yes","No")),"No")</f>
        <v>Yes</v>
      </c>
      <c r="H320" s="51">
        <f>IFERROR(VLOOKUP(Table25[[#This Row],[Contract No.]],Table3[#All],4,FALSE),"")</f>
        <v>45138</v>
      </c>
      <c r="I320" s="56">
        <f>IFERROR(IF(AND(MONTH(Table25[[#This Row],[Contract Start Date]])&gt;6,MONTH(Table25[[#This Row],[Contract Start Date]])&lt;=12),YEAR(Table25[[#This Row],[Contract Start Date]])+1,YEAR(Table25[[#This Row],[Contract Start Date]])),"")</f>
        <v>2024</v>
      </c>
      <c r="J320" s="55">
        <f>Table25[[#This Row],[FY Formula start]]</f>
        <v>2024</v>
      </c>
      <c r="K320" s="59" t="str">
        <f>"FY"&amp;" "&amp;Table25[[#This Row],[Year Start]]</f>
        <v>FY 2024</v>
      </c>
      <c r="L320" s="52">
        <f>IFERROR(VLOOKUP(Table25[[#This Row],[Contract No.]],Table3[#All],5,FALSE),"")</f>
        <v>48426</v>
      </c>
      <c r="M320" s="56">
        <f>IFERROR(IF(Table25[[#This Row],[Contract End Date]]="99/99/9999","No End",IF(AND(MONTH(Table25[[#This Row],[Contract End Date]])&gt;6,MONTH(Table25[[#This Row],[Contract End Date]])&lt;=12),YEAR(Table25[[#This Row],[Contract End Date]])+1,YEAR(Table25[[#This Row],[Contract End Date]]))),"")</f>
        <v>2033</v>
      </c>
      <c r="N320" s="55">
        <f>Table25[[#This Row],[FY Formula end]]</f>
        <v>2033</v>
      </c>
      <c r="O320" s="59" t="str">
        <f>IF(Table25[[#This Row],[Year End]]="No End","No End","FY"&amp;" "&amp;Table25[[#This Row],[Year End]])</f>
        <v>FY 2033</v>
      </c>
      <c r="P320" s="27"/>
      <c r="Q320" s="104">
        <f>_xlfn.IFNA(IF($B320="","",VLOOKUP($B320,'SWC Towers'!$A:$Q,$Q$2,FALSE)),"")</f>
        <v>0.2</v>
      </c>
      <c r="R320" s="106">
        <f>_xlfn.IFNA(IF($B320="","",VLOOKUP($B320,'SWC Towers'!$A:$Q,$R$2,FALSE)),"")</f>
        <v>0.2</v>
      </c>
      <c r="S320" s="106" t="str">
        <f>_xlfn.IFNA(IF($B320="","",VLOOKUP($B320,'SWC Towers'!$A:$Q,$S$2,FALSE)),"")</f>
        <v/>
      </c>
      <c r="T320" s="106">
        <f>_xlfn.IFNA(IF($B320="","",VLOOKUP($B320,'SWC Towers'!$A:$Q,$T$2,FALSE)),"")</f>
        <v>0.1</v>
      </c>
      <c r="U320" s="104" t="str">
        <f>_xlfn.IFNA(IF($B320="","",VLOOKUP($B320,'SWC Towers'!$A:$Q,$U$2,FALSE)),"")</f>
        <v/>
      </c>
      <c r="V320" s="104" t="str">
        <f>_xlfn.IFNA(IF($B320="","",VLOOKUP($B320,'SWC Towers'!$A:$Q,$V$2,FALSE)),"")</f>
        <v/>
      </c>
      <c r="W320" s="104">
        <f>_xlfn.IFNA(IF($B320="","",VLOOKUP($B320,'SWC Towers'!$A:$Q,$W$2,FALSE)),"")</f>
        <v>0.3</v>
      </c>
      <c r="X320" s="104" t="str">
        <f>_xlfn.IFNA(IF($B320="","",VLOOKUP($B320,'SWC Towers'!$A:$Q,$X$2,FALSE)),"")</f>
        <v/>
      </c>
      <c r="Y320" s="104" t="str">
        <f>_xlfn.IFNA(IF($B320="","",VLOOKUP($B320,'SWC Towers'!$A:$Q,$Y$2,FALSE)),"")</f>
        <v/>
      </c>
      <c r="Z320" s="104">
        <f>_xlfn.IFNA(IF($B320="","",VLOOKUP($B320,'SWC Towers'!$A:$Q,$Z$2,FALSE)),"")</f>
        <v>0.1</v>
      </c>
      <c r="AA320" s="104" t="str">
        <f>_xlfn.IFNA(IF($B320="","",VLOOKUP($B320,'SWC Towers'!$A:$Q,$AA$2,FALSE)),"")</f>
        <v/>
      </c>
      <c r="AB320" s="104">
        <f>_xlfn.IFNA(IF($B320="","",VLOOKUP($B320,'SWC Towers'!$A:$Q,$AB$2,FALSE)),"")</f>
        <v>0.1</v>
      </c>
      <c r="AC320" s="20">
        <f>SUM(Table25[[#This Row],[IT Tower: Application]:[Other/Non-IT ]])</f>
        <v>1</v>
      </c>
      <c r="AD320" s="67"/>
      <c r="AE320" s="67"/>
      <c r="AF320" s="67"/>
      <c r="AG320" s="67"/>
      <c r="AH320" s="67"/>
      <c r="AI320" s="67"/>
      <c r="AJ320" s="67"/>
      <c r="AK320" s="67"/>
      <c r="AL320" s="67"/>
      <c r="AM320" s="67"/>
      <c r="AN320" s="67"/>
      <c r="AO320" s="67"/>
      <c r="AP320" s="67"/>
      <c r="AQ320" s="67"/>
      <c r="AR320" s="67"/>
      <c r="AS320" s="67"/>
      <c r="AT320" s="67"/>
      <c r="AU320" s="67"/>
      <c r="AV320" s="67"/>
      <c r="AW320" s="67"/>
      <c r="AX320" s="67"/>
      <c r="AY320" s="67"/>
      <c r="AZ320" s="67"/>
      <c r="BA320" s="67"/>
      <c r="BB320" s="67">
        <v>7833</v>
      </c>
      <c r="BC320" s="67">
        <v>0</v>
      </c>
      <c r="BD320" s="67"/>
      <c r="BE320" s="67"/>
      <c r="BF320" s="67"/>
      <c r="BG320" s="67"/>
      <c r="BH320" s="67"/>
      <c r="BI320" s="67"/>
      <c r="BJ320" s="67"/>
      <c r="BK320" s="67"/>
      <c r="BL320" s="67"/>
      <c r="BM320" s="67"/>
      <c r="BN320" s="67"/>
      <c r="BO320" s="67"/>
      <c r="BP320" s="67"/>
      <c r="BQ320" s="67"/>
      <c r="BR320" s="67"/>
      <c r="BS320" s="67"/>
      <c r="BT320" s="67"/>
      <c r="BU320" s="67"/>
      <c r="BV320" s="67"/>
      <c r="BW320" s="67"/>
      <c r="BX320" s="67"/>
      <c r="BY320" s="67"/>
      <c r="BZ320" s="67"/>
      <c r="CA320" s="67"/>
      <c r="CB320" s="67"/>
      <c r="CC320" s="69">
        <f>SUM(Table25[[#This Row],[Contract Amount FY00]:[Contract Amount FY50]])</f>
        <v>7833</v>
      </c>
      <c r="CD320" s="24"/>
    </row>
    <row r="321" spans="1:82" x14ac:dyDescent="0.25">
      <c r="A321" s="122" t="s">
        <v>2073</v>
      </c>
      <c r="B321" s="122" t="s">
        <v>705</v>
      </c>
      <c r="C321" s="122" t="s">
        <v>1777</v>
      </c>
      <c r="E321" s="26" t="str">
        <f>IFERROR(IF(VLOOKUP(Table25[[#This Row],[Contract No.]],Table3[#All],3,FALSE)="","No","Yes"),"")</f>
        <v>Yes</v>
      </c>
      <c r="F321" s="26" t="str">
        <f>IFERROR(VLOOKUP(Table25[[#This Row],[Contract No.]],Table3[#All],3,FALSE),"")</f>
        <v>NASPO</v>
      </c>
      <c r="G321" s="26" t="str">
        <f>IFERROR(IF(Table25[[#This Row],[Cooperative Purchase
(Yes/No)]]="Yes","Yes",IF(VLOOKUP(Table25[[#This Row],[Contract No.]],Table3[#All],1,FALSE)=Table25[[#This Row],[Contract No.]],"Yes","No")),"No")</f>
        <v>Yes</v>
      </c>
      <c r="H321" s="51">
        <f>IFERROR(VLOOKUP(Table25[[#This Row],[Contract No.]],Table3[#All],4,FALSE),"")</f>
        <v>43647</v>
      </c>
      <c r="I321" s="56">
        <f>IFERROR(IF(AND(MONTH(Table25[[#This Row],[Contract Start Date]])&gt;6,MONTH(Table25[[#This Row],[Contract Start Date]])&lt;=12),YEAR(Table25[[#This Row],[Contract Start Date]])+1,YEAR(Table25[[#This Row],[Contract Start Date]])),"")</f>
        <v>2020</v>
      </c>
      <c r="J321" s="55">
        <f>Table25[[#This Row],[FY Formula start]]</f>
        <v>2020</v>
      </c>
      <c r="K321" s="59" t="str">
        <f>"FY"&amp;" "&amp;Table25[[#This Row],[Year Start]]</f>
        <v>FY 2020</v>
      </c>
      <c r="L321" s="52">
        <f>IFERROR(VLOOKUP(Table25[[#This Row],[Contract No.]],Table3[#All],5,FALSE),"")</f>
        <v>47360</v>
      </c>
      <c r="M321" s="56">
        <f>IFERROR(IF(Table25[[#This Row],[Contract End Date]]="99/99/9999","No End",IF(AND(MONTH(Table25[[#This Row],[Contract End Date]])&gt;6,MONTH(Table25[[#This Row],[Contract End Date]])&lt;=12),YEAR(Table25[[#This Row],[Contract End Date]])+1,YEAR(Table25[[#This Row],[Contract End Date]]))),"")</f>
        <v>2030</v>
      </c>
      <c r="N321" s="55">
        <f>Table25[[#This Row],[FY Formula end]]</f>
        <v>2030</v>
      </c>
      <c r="O321" s="59" t="str">
        <f>IF(Table25[[#This Row],[Year End]]="No End","No End","FY"&amp;" "&amp;Table25[[#This Row],[Year End]])</f>
        <v>FY 2030</v>
      </c>
      <c r="P321" s="27"/>
      <c r="Q321" s="104">
        <f>_xlfn.IFNA(IF($B321="","",VLOOKUP($B321,'SWC Towers'!$A:$Q,$Q$2,FALSE)),"")</f>
        <v>0.2</v>
      </c>
      <c r="R321" s="106" t="str">
        <f>_xlfn.IFNA(IF($B321="","",VLOOKUP($B321,'SWC Towers'!$A:$Q,$R$2,FALSE)),"")</f>
        <v/>
      </c>
      <c r="S321" s="106" t="str">
        <f>_xlfn.IFNA(IF($B321="","",VLOOKUP($B321,'SWC Towers'!$A:$Q,$S$2,FALSE)),"")</f>
        <v/>
      </c>
      <c r="T321" s="106" t="str">
        <f>_xlfn.IFNA(IF($B321="","",VLOOKUP($B321,'SWC Towers'!$A:$Q,$T$2,FALSE)),"")</f>
        <v/>
      </c>
      <c r="U321" s="104">
        <f>_xlfn.IFNA(IF($B321="","",VLOOKUP($B321,'SWC Towers'!$A:$Q,$U$2,FALSE)),"")</f>
        <v>0.4</v>
      </c>
      <c r="V321" s="104" t="str">
        <f>_xlfn.IFNA(IF($B321="","",VLOOKUP($B321,'SWC Towers'!$A:$Q,$V$2,FALSE)),"")</f>
        <v/>
      </c>
      <c r="W321" s="104">
        <f>_xlfn.IFNA(IF($B321="","",VLOOKUP($B321,'SWC Towers'!$A:$Q,$W$2,FALSE)),"")</f>
        <v>0.4</v>
      </c>
      <c r="X321" s="104" t="str">
        <f>_xlfn.IFNA(IF($B321="","",VLOOKUP($B321,'SWC Towers'!$A:$Q,$X$2,FALSE)),"")</f>
        <v/>
      </c>
      <c r="Y321" s="104" t="str">
        <f>_xlfn.IFNA(IF($B321="","",VLOOKUP($B321,'SWC Towers'!$A:$Q,$Y$2,FALSE)),"")</f>
        <v/>
      </c>
      <c r="Z321" s="104" t="str">
        <f>_xlfn.IFNA(IF($B321="","",VLOOKUP($B321,'SWC Towers'!$A:$Q,$Z$2,FALSE)),"")</f>
        <v/>
      </c>
      <c r="AA321" s="104" t="str">
        <f>_xlfn.IFNA(IF($B321="","",VLOOKUP($B321,'SWC Towers'!$A:$Q,$AA$2,FALSE)),"")</f>
        <v/>
      </c>
      <c r="AB321" s="104" t="str">
        <f>_xlfn.IFNA(IF($B321="","",VLOOKUP($B321,'SWC Towers'!$A:$Q,$AB$2,FALSE)),"")</f>
        <v/>
      </c>
      <c r="AC321" s="20">
        <f>SUM(Table25[[#This Row],[IT Tower: Application]:[Other/Non-IT ]])</f>
        <v>1</v>
      </c>
      <c r="AD321" s="67"/>
      <c r="AE321" s="67"/>
      <c r="AF321" s="67"/>
      <c r="AG321" s="67"/>
      <c r="AH321" s="67"/>
      <c r="AI321" s="67"/>
      <c r="AJ321" s="67"/>
      <c r="AK321" s="67"/>
      <c r="AL321" s="67"/>
      <c r="AM321" s="67"/>
      <c r="AN321" s="67"/>
      <c r="AO321" s="67"/>
      <c r="AP321" s="67"/>
      <c r="AQ321" s="67"/>
      <c r="AR321" s="67"/>
      <c r="AS321" s="67"/>
      <c r="AT321" s="67"/>
      <c r="AU321" s="67"/>
      <c r="AV321" s="67"/>
      <c r="AW321" s="67"/>
      <c r="AX321" s="67">
        <v>0</v>
      </c>
      <c r="AY321" s="67">
        <v>3083</v>
      </c>
      <c r="AZ321" s="67">
        <v>2072</v>
      </c>
      <c r="BA321" s="67">
        <v>4027</v>
      </c>
      <c r="BB321" s="67">
        <v>5422</v>
      </c>
      <c r="BC321" s="67">
        <v>7057</v>
      </c>
      <c r="BD321" s="67"/>
      <c r="BE321" s="67"/>
      <c r="BF321" s="67"/>
      <c r="BG321" s="67"/>
      <c r="BH321" s="67"/>
      <c r="BI321" s="67"/>
      <c r="BJ321" s="67"/>
      <c r="BK321" s="67"/>
      <c r="BL321" s="67"/>
      <c r="BM321" s="67"/>
      <c r="BN321" s="67"/>
      <c r="BO321" s="67"/>
      <c r="BP321" s="67"/>
      <c r="BQ321" s="67"/>
      <c r="BR321" s="67"/>
      <c r="BS321" s="67"/>
      <c r="BT321" s="67"/>
      <c r="BU321" s="67"/>
      <c r="BV321" s="67"/>
      <c r="BW321" s="67"/>
      <c r="BX321" s="67"/>
      <c r="BY321" s="67"/>
      <c r="BZ321" s="67"/>
      <c r="CA321" s="67"/>
      <c r="CB321" s="67"/>
      <c r="CC321" s="69">
        <f>SUM(Table25[[#This Row],[Contract Amount FY00]:[Contract Amount FY50]])</f>
        <v>21661</v>
      </c>
      <c r="CD321" s="24"/>
    </row>
    <row r="322" spans="1:82" x14ac:dyDescent="0.25">
      <c r="A322" s="122" t="s">
        <v>2073</v>
      </c>
      <c r="B322" s="122" t="s">
        <v>2245</v>
      </c>
      <c r="C322" s="122" t="s">
        <v>2273</v>
      </c>
      <c r="E322" s="26" t="str">
        <f>IFERROR(IF(VLOOKUP(Table25[[#This Row],[Contract No.]],Table3[#All],3,FALSE)="","No","Yes"),"")</f>
        <v>No</v>
      </c>
      <c r="F322" s="26" t="str">
        <f>IFERROR(VLOOKUP(Table25[[#This Row],[Contract No.]],Table3[#All],3,FALSE),"")</f>
        <v/>
      </c>
      <c r="G322" s="26" t="str">
        <f>IFERROR(IF(Table25[[#This Row],[Cooperative Purchase
(Yes/No)]]="Yes","Yes",IF(VLOOKUP(Table25[[#This Row],[Contract No.]],Table3[#All],1,FALSE)=Table25[[#This Row],[Contract No.]],"Yes","No")),"No")</f>
        <v>Yes</v>
      </c>
      <c r="H322" s="51">
        <f>IFERROR(VLOOKUP(Table25[[#This Row],[Contract No.]],Table3[#All],4,FALSE),"")</f>
        <v>43952</v>
      </c>
      <c r="I322" s="56">
        <f>IFERROR(IF(AND(MONTH(Table25[[#This Row],[Contract Start Date]])&gt;6,MONTH(Table25[[#This Row],[Contract Start Date]])&lt;=12),YEAR(Table25[[#This Row],[Contract Start Date]])+1,YEAR(Table25[[#This Row],[Contract Start Date]])),"")</f>
        <v>2020</v>
      </c>
      <c r="J322" s="55">
        <f>Table25[[#This Row],[FY Formula start]]</f>
        <v>2020</v>
      </c>
      <c r="K322" s="59" t="str">
        <f>"FY"&amp;" "&amp;Table25[[#This Row],[Year Start]]</f>
        <v>FY 2020</v>
      </c>
      <c r="L322" s="52">
        <f>IFERROR(VLOOKUP(Table25[[#This Row],[Contract No.]],Table3[#All],5,FALSE),"")</f>
        <v>46203</v>
      </c>
      <c r="M322" s="56">
        <f>IFERROR(IF(Table25[[#This Row],[Contract End Date]]="99/99/9999","No End",IF(AND(MONTH(Table25[[#This Row],[Contract End Date]])&gt;6,MONTH(Table25[[#This Row],[Contract End Date]])&lt;=12),YEAR(Table25[[#This Row],[Contract End Date]])+1,YEAR(Table25[[#This Row],[Contract End Date]]))),"")</f>
        <v>2026</v>
      </c>
      <c r="N322" s="55">
        <f>Table25[[#This Row],[FY Formula end]]</f>
        <v>2026</v>
      </c>
      <c r="O322" s="59" t="str">
        <f>IF(Table25[[#This Row],[Year End]]="No End","No End","FY"&amp;" "&amp;Table25[[#This Row],[Year End]])</f>
        <v>FY 2026</v>
      </c>
      <c r="P322" s="27"/>
      <c r="Q322" s="104" t="str">
        <f>_xlfn.IFNA(IF($B322="","",VLOOKUP($B322,'SWC Towers'!$A:$Q,$Q$2,FALSE)),"")</f>
        <v/>
      </c>
      <c r="R322" s="106" t="str">
        <f>_xlfn.IFNA(IF($B322="","",VLOOKUP($B322,'SWC Towers'!$A:$Q,$R$2,FALSE)),"")</f>
        <v/>
      </c>
      <c r="S322" s="106" t="str">
        <f>_xlfn.IFNA(IF($B322="","",VLOOKUP($B322,'SWC Towers'!$A:$Q,$S$2,FALSE)),"")</f>
        <v/>
      </c>
      <c r="T322" s="106" t="str">
        <f>_xlfn.IFNA(IF($B322="","",VLOOKUP($B322,'SWC Towers'!$A:$Q,$T$2,FALSE)),"")</f>
        <v/>
      </c>
      <c r="U322" s="104">
        <f>_xlfn.IFNA(IF($B322="","",VLOOKUP($B322,'SWC Towers'!$A:$Q,$U$2,FALSE)),"")</f>
        <v>0.1</v>
      </c>
      <c r="V322" s="104" t="str">
        <f>_xlfn.IFNA(IF($B322="","",VLOOKUP($B322,'SWC Towers'!$A:$Q,$V$2,FALSE)),"")</f>
        <v/>
      </c>
      <c r="W322" s="104" t="str">
        <f>_xlfn.IFNA(IF($B322="","",VLOOKUP($B322,'SWC Towers'!$A:$Q,$W$2,FALSE)),"")</f>
        <v/>
      </c>
      <c r="X322" s="104" t="str">
        <f>_xlfn.IFNA(IF($B322="","",VLOOKUP($B322,'SWC Towers'!$A:$Q,$X$2,FALSE)),"")</f>
        <v/>
      </c>
      <c r="Y322" s="104" t="str">
        <f>_xlfn.IFNA(IF($B322="","",VLOOKUP($B322,'SWC Towers'!$A:$Q,$Y$2,FALSE)),"")</f>
        <v/>
      </c>
      <c r="Z322" s="104" t="str">
        <f>_xlfn.IFNA(IF($B322="","",VLOOKUP($B322,'SWC Towers'!$A:$Q,$Z$2,FALSE)),"")</f>
        <v/>
      </c>
      <c r="AA322" s="104" t="str">
        <f>_xlfn.IFNA(IF($B322="","",VLOOKUP($B322,'SWC Towers'!$A:$Q,$AA$2,FALSE)),"")</f>
        <v/>
      </c>
      <c r="AB322" s="104">
        <f>_xlfn.IFNA(IF($B322="","",VLOOKUP($B322,'SWC Towers'!$A:$Q,$AB$2,FALSE)),"")</f>
        <v>0.9</v>
      </c>
      <c r="AC322" s="20">
        <f>SUM(Table25[[#This Row],[IT Tower: Application]:[Other/Non-IT ]])</f>
        <v>1</v>
      </c>
      <c r="AD322" s="67"/>
      <c r="AE322" s="67"/>
      <c r="AF322" s="67"/>
      <c r="AG322" s="67"/>
      <c r="AH322" s="67"/>
      <c r="AI322" s="67"/>
      <c r="AJ322" s="67"/>
      <c r="AK322" s="67"/>
      <c r="AL322" s="67"/>
      <c r="AM322" s="67"/>
      <c r="AN322" s="67"/>
      <c r="AO322" s="67"/>
      <c r="AP322" s="67"/>
      <c r="AQ322" s="67"/>
      <c r="AR322" s="67"/>
      <c r="AS322" s="67"/>
      <c r="AT322" s="67"/>
      <c r="AU322" s="67"/>
      <c r="AV322" s="67"/>
      <c r="AW322" s="67"/>
      <c r="AX322" s="67"/>
      <c r="AY322" s="67">
        <v>69</v>
      </c>
      <c r="AZ322" s="67">
        <v>261</v>
      </c>
      <c r="BA322" s="67">
        <v>14</v>
      </c>
      <c r="BB322" s="67">
        <v>4245</v>
      </c>
      <c r="BC322" s="67">
        <v>73</v>
      </c>
      <c r="BD322" s="67"/>
      <c r="BE322" s="67"/>
      <c r="BF322" s="67"/>
      <c r="BG322" s="67"/>
      <c r="BH322" s="67"/>
      <c r="BI322" s="67"/>
      <c r="BJ322" s="67"/>
      <c r="BK322" s="67"/>
      <c r="BL322" s="67"/>
      <c r="BM322" s="67"/>
      <c r="BN322" s="67"/>
      <c r="BO322" s="67"/>
      <c r="BP322" s="67"/>
      <c r="BQ322" s="67"/>
      <c r="BR322" s="67"/>
      <c r="BS322" s="67"/>
      <c r="BT322" s="67"/>
      <c r="BU322" s="67"/>
      <c r="BV322" s="67"/>
      <c r="BW322" s="67"/>
      <c r="BX322" s="67"/>
      <c r="BY322" s="67"/>
      <c r="BZ322" s="67"/>
      <c r="CA322" s="67"/>
      <c r="CB322" s="67"/>
      <c r="CC322" s="69">
        <f>SUM(Table25[[#This Row],[Contract Amount FY00]:[Contract Amount FY50]])</f>
        <v>4662</v>
      </c>
      <c r="CD322" s="24"/>
    </row>
    <row r="323" spans="1:82" x14ac:dyDescent="0.25">
      <c r="A323" s="122" t="s">
        <v>2073</v>
      </c>
      <c r="B323" s="122" t="s">
        <v>2246</v>
      </c>
      <c r="C323" s="122" t="s">
        <v>379</v>
      </c>
      <c r="E323" s="26" t="str">
        <f>IFERROR(IF(VLOOKUP(Table25[[#This Row],[Contract No.]],Table3[#All],3,FALSE)="","No","Yes"),"")</f>
        <v>No</v>
      </c>
      <c r="F323" s="26" t="str">
        <f>IFERROR(VLOOKUP(Table25[[#This Row],[Contract No.]],Table3[#All],3,FALSE),"")</f>
        <v/>
      </c>
      <c r="G323" s="26" t="str">
        <f>IFERROR(IF(Table25[[#This Row],[Cooperative Purchase
(Yes/No)]]="Yes","Yes",IF(VLOOKUP(Table25[[#This Row],[Contract No.]],Table3[#All],1,FALSE)=Table25[[#This Row],[Contract No.]],"Yes","No")),"No")</f>
        <v>Yes</v>
      </c>
      <c r="H323" s="51">
        <f>IFERROR(VLOOKUP(Table25[[#This Row],[Contract No.]],Table3[#All],4,FALSE),"")</f>
        <v>44470</v>
      </c>
      <c r="I323" s="56">
        <f>IFERROR(IF(AND(MONTH(Table25[[#This Row],[Contract Start Date]])&gt;6,MONTH(Table25[[#This Row],[Contract Start Date]])&lt;=12),YEAR(Table25[[#This Row],[Contract Start Date]])+1,YEAR(Table25[[#This Row],[Contract Start Date]])),"")</f>
        <v>2022</v>
      </c>
      <c r="J323" s="55">
        <f>Table25[[#This Row],[FY Formula start]]</f>
        <v>2022</v>
      </c>
      <c r="K323" s="59" t="str">
        <f>"FY"&amp;" "&amp;Table25[[#This Row],[Year Start]]</f>
        <v>FY 2022</v>
      </c>
      <c r="L323" s="52">
        <f>IFERROR(VLOOKUP(Table25[[#This Row],[Contract No.]],Table3[#All],5,FALSE),"")</f>
        <v>46295</v>
      </c>
      <c r="M323" s="56">
        <f>IFERROR(IF(Table25[[#This Row],[Contract End Date]]="99/99/9999","No End",IF(AND(MONTH(Table25[[#This Row],[Contract End Date]])&gt;6,MONTH(Table25[[#This Row],[Contract End Date]])&lt;=12),YEAR(Table25[[#This Row],[Contract End Date]])+1,YEAR(Table25[[#This Row],[Contract End Date]]))),"")</f>
        <v>2027</v>
      </c>
      <c r="N323" s="55">
        <f>Table25[[#This Row],[FY Formula end]]</f>
        <v>2027</v>
      </c>
      <c r="O323" s="59" t="str">
        <f>IF(Table25[[#This Row],[Year End]]="No End","No End","FY"&amp;" "&amp;Table25[[#This Row],[Year End]])</f>
        <v>FY 2027</v>
      </c>
      <c r="P323" s="27"/>
      <c r="Q323" s="104">
        <f>_xlfn.IFNA(IF($B323="","",VLOOKUP($B323,'SWC Towers'!$A:$Q,$Q$2,FALSE)),"")</f>
        <v>0.8</v>
      </c>
      <c r="R323" s="106" t="str">
        <f>_xlfn.IFNA(IF($B323="","",VLOOKUP($B323,'SWC Towers'!$A:$Q,$R$2,FALSE)),"")</f>
        <v/>
      </c>
      <c r="S323" s="106" t="str">
        <f>_xlfn.IFNA(IF($B323="","",VLOOKUP($B323,'SWC Towers'!$A:$Q,$S$2,FALSE)),"")</f>
        <v/>
      </c>
      <c r="T323" s="106">
        <f>_xlfn.IFNA(IF($B323="","",VLOOKUP($B323,'SWC Towers'!$A:$Q,$T$2,FALSE)),"")</f>
        <v>0.1</v>
      </c>
      <c r="U323" s="104" t="str">
        <f>_xlfn.IFNA(IF($B323="","",VLOOKUP($B323,'SWC Towers'!$A:$Q,$U$2,FALSE)),"")</f>
        <v/>
      </c>
      <c r="V323" s="104" t="str">
        <f>_xlfn.IFNA(IF($B323="","",VLOOKUP($B323,'SWC Towers'!$A:$Q,$V$2,FALSE)),"")</f>
        <v/>
      </c>
      <c r="W323" s="104" t="str">
        <f>_xlfn.IFNA(IF($B323="","",VLOOKUP($B323,'SWC Towers'!$A:$Q,$W$2,FALSE)),"")</f>
        <v/>
      </c>
      <c r="X323" s="104" t="str">
        <f>_xlfn.IFNA(IF($B323="","",VLOOKUP($B323,'SWC Towers'!$A:$Q,$X$2,FALSE)),"")</f>
        <v/>
      </c>
      <c r="Y323" s="104">
        <f>_xlfn.IFNA(IF($B323="","",VLOOKUP($B323,'SWC Towers'!$A:$Q,$Y$2,FALSE)),"")</f>
        <v>0.1</v>
      </c>
      <c r="Z323" s="104" t="str">
        <f>_xlfn.IFNA(IF($B323="","",VLOOKUP($B323,'SWC Towers'!$A:$Q,$Z$2,FALSE)),"")</f>
        <v/>
      </c>
      <c r="AA323" s="104" t="str">
        <f>_xlfn.IFNA(IF($B323="","",VLOOKUP($B323,'SWC Towers'!$A:$Q,$AA$2,FALSE)),"")</f>
        <v/>
      </c>
      <c r="AB323" s="104" t="str">
        <f>_xlfn.IFNA(IF($B323="","",VLOOKUP($B323,'SWC Towers'!$A:$Q,$AB$2,FALSE)),"")</f>
        <v/>
      </c>
      <c r="AC323" s="20">
        <f>SUM(Table25[[#This Row],[IT Tower: Application]:[Other/Non-IT ]])</f>
        <v>1</v>
      </c>
      <c r="AD323" s="67"/>
      <c r="AE323" s="67"/>
      <c r="AF323" s="67"/>
      <c r="AG323" s="67"/>
      <c r="AH323" s="67"/>
      <c r="AI323" s="67"/>
      <c r="AJ323" s="67"/>
      <c r="AK323" s="67"/>
      <c r="AL323" s="67"/>
      <c r="AM323" s="67"/>
      <c r="AN323" s="67"/>
      <c r="AO323" s="67"/>
      <c r="AP323" s="67"/>
      <c r="AQ323" s="67"/>
      <c r="AR323" s="67"/>
      <c r="AS323" s="67"/>
      <c r="AT323" s="67"/>
      <c r="AU323" s="67"/>
      <c r="AV323" s="67"/>
      <c r="AW323" s="67"/>
      <c r="AX323" s="67"/>
      <c r="AY323" s="67"/>
      <c r="AZ323" s="67">
        <v>1012</v>
      </c>
      <c r="BA323" s="67">
        <v>549</v>
      </c>
      <c r="BB323" s="67">
        <v>569</v>
      </c>
      <c r="BC323" s="67">
        <v>0</v>
      </c>
      <c r="BD323" s="67"/>
      <c r="BE323" s="67"/>
      <c r="BF323" s="67"/>
      <c r="BG323" s="67"/>
      <c r="BH323" s="67"/>
      <c r="BI323" s="67"/>
      <c r="BJ323" s="67"/>
      <c r="BK323" s="67"/>
      <c r="BL323" s="67"/>
      <c r="BM323" s="67"/>
      <c r="BN323" s="67"/>
      <c r="BO323" s="67"/>
      <c r="BP323" s="67"/>
      <c r="BQ323" s="67"/>
      <c r="BR323" s="67"/>
      <c r="BS323" s="67"/>
      <c r="BT323" s="67"/>
      <c r="BU323" s="67"/>
      <c r="BV323" s="67"/>
      <c r="BW323" s="67"/>
      <c r="BX323" s="67"/>
      <c r="BY323" s="67"/>
      <c r="BZ323" s="67"/>
      <c r="CA323" s="67"/>
      <c r="CB323" s="67"/>
      <c r="CC323" s="69">
        <f>SUM(Table25[[#This Row],[Contract Amount FY00]:[Contract Amount FY50]])</f>
        <v>2130</v>
      </c>
      <c r="CD323" s="24"/>
    </row>
    <row r="324" spans="1:82" x14ac:dyDescent="0.25">
      <c r="A324" s="122" t="s">
        <v>1994</v>
      </c>
      <c r="B324" s="122" t="s">
        <v>705</v>
      </c>
      <c r="C324" s="122" t="s">
        <v>384</v>
      </c>
      <c r="E324" s="26" t="str">
        <f>IFERROR(IF(VLOOKUP(Table25[[#This Row],[Contract No.]],Table3[#All],3,FALSE)="","No","Yes"),"")</f>
        <v>Yes</v>
      </c>
      <c r="F324" s="26" t="str">
        <f>IFERROR(VLOOKUP(Table25[[#This Row],[Contract No.]],Table3[#All],3,FALSE),"")</f>
        <v>NASPO</v>
      </c>
      <c r="G324" s="26" t="str">
        <f>IFERROR(IF(Table25[[#This Row],[Cooperative Purchase
(Yes/No)]]="Yes","Yes",IF(VLOOKUP(Table25[[#This Row],[Contract No.]],Table3[#All],1,FALSE)=Table25[[#This Row],[Contract No.]],"Yes","No")),"No")</f>
        <v>Yes</v>
      </c>
      <c r="H324" s="51">
        <f>IFERROR(VLOOKUP(Table25[[#This Row],[Contract No.]],Table3[#All],4,FALSE),"")</f>
        <v>43647</v>
      </c>
      <c r="I324" s="56">
        <f>IFERROR(IF(AND(MONTH(Table25[[#This Row],[Contract Start Date]])&gt;6,MONTH(Table25[[#This Row],[Contract Start Date]])&lt;=12),YEAR(Table25[[#This Row],[Contract Start Date]])+1,YEAR(Table25[[#This Row],[Contract Start Date]])),"")</f>
        <v>2020</v>
      </c>
      <c r="J324" s="55">
        <f>Table25[[#This Row],[FY Formula start]]</f>
        <v>2020</v>
      </c>
      <c r="K324" s="59" t="str">
        <f>"FY"&amp;" "&amp;Table25[[#This Row],[Year Start]]</f>
        <v>FY 2020</v>
      </c>
      <c r="L324" s="52">
        <f>IFERROR(VLOOKUP(Table25[[#This Row],[Contract No.]],Table3[#All],5,FALSE),"")</f>
        <v>47360</v>
      </c>
      <c r="M324" s="56">
        <f>IFERROR(IF(Table25[[#This Row],[Contract End Date]]="99/99/9999","No End",IF(AND(MONTH(Table25[[#This Row],[Contract End Date]])&gt;6,MONTH(Table25[[#This Row],[Contract End Date]])&lt;=12),YEAR(Table25[[#This Row],[Contract End Date]])+1,YEAR(Table25[[#This Row],[Contract End Date]]))),"")</f>
        <v>2030</v>
      </c>
      <c r="N324" s="55">
        <f>Table25[[#This Row],[FY Formula end]]</f>
        <v>2030</v>
      </c>
      <c r="O324" s="59" t="str">
        <f>IF(Table25[[#This Row],[Year End]]="No End","No End","FY"&amp;" "&amp;Table25[[#This Row],[Year End]])</f>
        <v>FY 2030</v>
      </c>
      <c r="P324" s="27"/>
      <c r="Q324" s="104">
        <f>_xlfn.IFNA(IF($B324="","",VLOOKUP($B324,'SWC Towers'!$A:$Q,$Q$2,FALSE)),"")</f>
        <v>0.2</v>
      </c>
      <c r="R324" s="106" t="str">
        <f>_xlfn.IFNA(IF($B324="","",VLOOKUP($B324,'SWC Towers'!$A:$Q,$R$2,FALSE)),"")</f>
        <v/>
      </c>
      <c r="S324" s="106" t="str">
        <f>_xlfn.IFNA(IF($B324="","",VLOOKUP($B324,'SWC Towers'!$A:$Q,$S$2,FALSE)),"")</f>
        <v/>
      </c>
      <c r="T324" s="106" t="str">
        <f>_xlfn.IFNA(IF($B324="","",VLOOKUP($B324,'SWC Towers'!$A:$Q,$T$2,FALSE)),"")</f>
        <v/>
      </c>
      <c r="U324" s="104">
        <f>_xlfn.IFNA(IF($B324="","",VLOOKUP($B324,'SWC Towers'!$A:$Q,$U$2,FALSE)),"")</f>
        <v>0.4</v>
      </c>
      <c r="V324" s="104" t="str">
        <f>_xlfn.IFNA(IF($B324="","",VLOOKUP($B324,'SWC Towers'!$A:$Q,$V$2,FALSE)),"")</f>
        <v/>
      </c>
      <c r="W324" s="104">
        <f>_xlfn.IFNA(IF($B324="","",VLOOKUP($B324,'SWC Towers'!$A:$Q,$W$2,FALSE)),"")</f>
        <v>0.4</v>
      </c>
      <c r="X324" s="104" t="str">
        <f>_xlfn.IFNA(IF($B324="","",VLOOKUP($B324,'SWC Towers'!$A:$Q,$X$2,FALSE)),"")</f>
        <v/>
      </c>
      <c r="Y324" s="104" t="str">
        <f>_xlfn.IFNA(IF($B324="","",VLOOKUP($B324,'SWC Towers'!$A:$Q,$Y$2,FALSE)),"")</f>
        <v/>
      </c>
      <c r="Z324" s="104" t="str">
        <f>_xlfn.IFNA(IF($B324="","",VLOOKUP($B324,'SWC Towers'!$A:$Q,$Z$2,FALSE)),"")</f>
        <v/>
      </c>
      <c r="AA324" s="104" t="str">
        <f>_xlfn.IFNA(IF($B324="","",VLOOKUP($B324,'SWC Towers'!$A:$Q,$AA$2,FALSE)),"")</f>
        <v/>
      </c>
      <c r="AB324" s="104" t="str">
        <f>_xlfn.IFNA(IF($B324="","",VLOOKUP($B324,'SWC Towers'!$A:$Q,$AB$2,FALSE)),"")</f>
        <v/>
      </c>
      <c r="AC324" s="20">
        <f>SUM(Table25[[#This Row],[IT Tower: Application]:[Other/Non-IT ]])</f>
        <v>1</v>
      </c>
      <c r="AD324" s="67"/>
      <c r="AE324" s="67"/>
      <c r="AF324" s="67"/>
      <c r="AG324" s="67"/>
      <c r="AH324" s="67"/>
      <c r="AI324" s="67"/>
      <c r="AJ324" s="67"/>
      <c r="AK324" s="67"/>
      <c r="AL324" s="67"/>
      <c r="AM324" s="67"/>
      <c r="AN324" s="67"/>
      <c r="AO324" s="67"/>
      <c r="AP324" s="67"/>
      <c r="AQ324" s="67"/>
      <c r="AR324" s="67"/>
      <c r="AS324" s="67"/>
      <c r="AT324" s="67"/>
      <c r="AU324" s="67"/>
      <c r="AV324" s="67"/>
      <c r="AW324" s="67"/>
      <c r="AX324" s="67">
        <v>0</v>
      </c>
      <c r="AY324" s="67">
        <v>2472</v>
      </c>
      <c r="AZ324" s="67">
        <v>4329</v>
      </c>
      <c r="BA324" s="67">
        <v>3207</v>
      </c>
      <c r="BB324" s="67">
        <v>3427</v>
      </c>
      <c r="BC324" s="67">
        <v>2564</v>
      </c>
      <c r="BD324" s="67"/>
      <c r="BE324" s="67"/>
      <c r="BF324" s="67"/>
      <c r="BG324" s="67"/>
      <c r="BH324" s="67"/>
      <c r="BI324" s="67"/>
      <c r="BJ324" s="67"/>
      <c r="BK324" s="67"/>
      <c r="BL324" s="67"/>
      <c r="BM324" s="67"/>
      <c r="BN324" s="67"/>
      <c r="BO324" s="67"/>
      <c r="BP324" s="67"/>
      <c r="BQ324" s="67"/>
      <c r="BR324" s="67"/>
      <c r="BS324" s="67"/>
      <c r="BT324" s="67"/>
      <c r="BU324" s="67"/>
      <c r="BV324" s="67"/>
      <c r="BW324" s="67"/>
      <c r="BX324" s="67"/>
      <c r="BY324" s="67"/>
      <c r="BZ324" s="67"/>
      <c r="CA324" s="67"/>
      <c r="CB324" s="67"/>
      <c r="CC324" s="69">
        <f>SUM(Table25[[#This Row],[Contract Amount FY00]:[Contract Amount FY50]])</f>
        <v>15999</v>
      </c>
      <c r="CD324" s="24"/>
    </row>
    <row r="325" spans="1:82" x14ac:dyDescent="0.25">
      <c r="A325" s="122" t="s">
        <v>1943</v>
      </c>
      <c r="B325" s="122" t="s">
        <v>705</v>
      </c>
      <c r="C325" s="122" t="s">
        <v>1777</v>
      </c>
      <c r="E325" s="26" t="str">
        <f>IFERROR(IF(VLOOKUP(Table25[[#This Row],[Contract No.]],Table3[#All],3,FALSE)="","No","Yes"),"")</f>
        <v>Yes</v>
      </c>
      <c r="F325" s="26" t="str">
        <f>IFERROR(VLOOKUP(Table25[[#This Row],[Contract No.]],Table3[#All],3,FALSE),"")</f>
        <v>NASPO</v>
      </c>
      <c r="G325" s="26" t="str">
        <f>IFERROR(IF(Table25[[#This Row],[Cooperative Purchase
(Yes/No)]]="Yes","Yes",IF(VLOOKUP(Table25[[#This Row],[Contract No.]],Table3[#All],1,FALSE)=Table25[[#This Row],[Contract No.]],"Yes","No")),"No")</f>
        <v>Yes</v>
      </c>
      <c r="H325" s="51">
        <f>IFERROR(VLOOKUP(Table25[[#This Row],[Contract No.]],Table3[#All],4,FALSE),"")</f>
        <v>43647</v>
      </c>
      <c r="I325" s="56">
        <f>IFERROR(IF(AND(MONTH(Table25[[#This Row],[Contract Start Date]])&gt;6,MONTH(Table25[[#This Row],[Contract Start Date]])&lt;=12),YEAR(Table25[[#This Row],[Contract Start Date]])+1,YEAR(Table25[[#This Row],[Contract Start Date]])),"")</f>
        <v>2020</v>
      </c>
      <c r="J325" s="55">
        <f>Table25[[#This Row],[FY Formula start]]</f>
        <v>2020</v>
      </c>
      <c r="K325" s="59" t="str">
        <f>"FY"&amp;" "&amp;Table25[[#This Row],[Year Start]]</f>
        <v>FY 2020</v>
      </c>
      <c r="L325" s="52">
        <f>IFERROR(VLOOKUP(Table25[[#This Row],[Contract No.]],Table3[#All],5,FALSE),"")</f>
        <v>47360</v>
      </c>
      <c r="M325" s="56">
        <f>IFERROR(IF(Table25[[#This Row],[Contract End Date]]="99/99/9999","No End",IF(AND(MONTH(Table25[[#This Row],[Contract End Date]])&gt;6,MONTH(Table25[[#This Row],[Contract End Date]])&lt;=12),YEAR(Table25[[#This Row],[Contract End Date]])+1,YEAR(Table25[[#This Row],[Contract End Date]]))),"")</f>
        <v>2030</v>
      </c>
      <c r="N325" s="55">
        <f>Table25[[#This Row],[FY Formula end]]</f>
        <v>2030</v>
      </c>
      <c r="O325" s="59" t="str">
        <f>IF(Table25[[#This Row],[Year End]]="No End","No End","FY"&amp;" "&amp;Table25[[#This Row],[Year End]])</f>
        <v>FY 2030</v>
      </c>
      <c r="P325" s="27"/>
      <c r="Q325" s="104">
        <f>_xlfn.IFNA(IF($B325="","",VLOOKUP($B325,'SWC Towers'!$A:$Q,$Q$2,FALSE)),"")</f>
        <v>0.2</v>
      </c>
      <c r="R325" s="106" t="str">
        <f>_xlfn.IFNA(IF($B325="","",VLOOKUP($B325,'SWC Towers'!$A:$Q,$R$2,FALSE)),"")</f>
        <v/>
      </c>
      <c r="S325" s="106" t="str">
        <f>_xlfn.IFNA(IF($B325="","",VLOOKUP($B325,'SWC Towers'!$A:$Q,$S$2,FALSE)),"")</f>
        <v/>
      </c>
      <c r="T325" s="106" t="str">
        <f>_xlfn.IFNA(IF($B325="","",VLOOKUP($B325,'SWC Towers'!$A:$Q,$T$2,FALSE)),"")</f>
        <v/>
      </c>
      <c r="U325" s="104">
        <f>_xlfn.IFNA(IF($B325="","",VLOOKUP($B325,'SWC Towers'!$A:$Q,$U$2,FALSE)),"")</f>
        <v>0.4</v>
      </c>
      <c r="V325" s="104" t="str">
        <f>_xlfn.IFNA(IF($B325="","",VLOOKUP($B325,'SWC Towers'!$A:$Q,$V$2,FALSE)),"")</f>
        <v/>
      </c>
      <c r="W325" s="104">
        <f>_xlfn.IFNA(IF($B325="","",VLOOKUP($B325,'SWC Towers'!$A:$Q,$W$2,FALSE)),"")</f>
        <v>0.4</v>
      </c>
      <c r="X325" s="104" t="str">
        <f>_xlfn.IFNA(IF($B325="","",VLOOKUP($B325,'SWC Towers'!$A:$Q,$X$2,FALSE)),"")</f>
        <v/>
      </c>
      <c r="Y325" s="104" t="str">
        <f>_xlfn.IFNA(IF($B325="","",VLOOKUP($B325,'SWC Towers'!$A:$Q,$Y$2,FALSE)),"")</f>
        <v/>
      </c>
      <c r="Z325" s="104" t="str">
        <f>_xlfn.IFNA(IF($B325="","",VLOOKUP($B325,'SWC Towers'!$A:$Q,$Z$2,FALSE)),"")</f>
        <v/>
      </c>
      <c r="AA325" s="104" t="str">
        <f>_xlfn.IFNA(IF($B325="","",VLOOKUP($B325,'SWC Towers'!$A:$Q,$AA$2,FALSE)),"")</f>
        <v/>
      </c>
      <c r="AB325" s="104" t="str">
        <f>_xlfn.IFNA(IF($B325="","",VLOOKUP($B325,'SWC Towers'!$A:$Q,$AB$2,FALSE)),"")</f>
        <v/>
      </c>
      <c r="AC325" s="20">
        <f>SUM(Table25[[#This Row],[IT Tower: Application]:[Other/Non-IT ]])</f>
        <v>1</v>
      </c>
      <c r="AD325" s="67"/>
      <c r="AE325" s="67"/>
      <c r="AF325" s="67"/>
      <c r="AG325" s="67"/>
      <c r="AH325" s="67"/>
      <c r="AI325" s="67"/>
      <c r="AJ325" s="67"/>
      <c r="AK325" s="67"/>
      <c r="AL325" s="67"/>
      <c r="AM325" s="67"/>
      <c r="AN325" s="67"/>
      <c r="AO325" s="67"/>
      <c r="AP325" s="67"/>
      <c r="AQ325" s="67"/>
      <c r="AR325" s="67"/>
      <c r="AS325" s="67"/>
      <c r="AT325" s="67"/>
      <c r="AU325" s="67"/>
      <c r="AV325" s="67"/>
      <c r="AW325" s="67"/>
      <c r="AX325" s="67">
        <v>0</v>
      </c>
      <c r="AY325" s="67">
        <v>4462</v>
      </c>
      <c r="AZ325" s="67">
        <v>4868</v>
      </c>
      <c r="BA325" s="67">
        <v>5281</v>
      </c>
      <c r="BB325" s="67">
        <v>4868</v>
      </c>
      <c r="BC325" s="67">
        <v>4331</v>
      </c>
      <c r="BD325" s="67"/>
      <c r="BE325" s="67"/>
      <c r="BF325" s="67"/>
      <c r="BG325" s="67"/>
      <c r="BH325" s="67"/>
      <c r="BI325" s="67"/>
      <c r="BJ325" s="67"/>
      <c r="BK325" s="67"/>
      <c r="BL325" s="67"/>
      <c r="BM325" s="67"/>
      <c r="BN325" s="67"/>
      <c r="BO325" s="67"/>
      <c r="BP325" s="67"/>
      <c r="BQ325" s="67"/>
      <c r="BR325" s="67"/>
      <c r="BS325" s="67"/>
      <c r="BT325" s="67"/>
      <c r="BU325" s="67"/>
      <c r="BV325" s="67"/>
      <c r="BW325" s="67"/>
      <c r="BX325" s="67"/>
      <c r="BY325" s="67"/>
      <c r="BZ325" s="67"/>
      <c r="CA325" s="67"/>
      <c r="CB325" s="67"/>
      <c r="CC325" s="69">
        <f>SUM(Table25[[#This Row],[Contract Amount FY00]:[Contract Amount FY50]])</f>
        <v>23810</v>
      </c>
      <c r="CD325" s="24"/>
    </row>
    <row r="326" spans="1:82" x14ac:dyDescent="0.25">
      <c r="A326" s="122" t="s">
        <v>1943</v>
      </c>
      <c r="B326" s="122" t="s">
        <v>278</v>
      </c>
      <c r="C326" s="122" t="s">
        <v>3188</v>
      </c>
      <c r="E326" s="26" t="str">
        <f>IFERROR(IF(VLOOKUP(Table25[[#This Row],[Contract No.]],Table3[#All],3,FALSE)="","No","Yes"),"")</f>
        <v>Yes</v>
      </c>
      <c r="F326" s="26" t="str">
        <f>IFERROR(VLOOKUP(Table25[[#This Row],[Contract No.]],Table3[#All],3,FALSE),"")</f>
        <v>NASPO</v>
      </c>
      <c r="G326" s="26" t="str">
        <f>IFERROR(IF(Table25[[#This Row],[Cooperative Purchase
(Yes/No)]]="Yes","Yes",IF(VLOOKUP(Table25[[#This Row],[Contract No.]],Table3[#All],1,FALSE)=Table25[[#This Row],[Contract No.]],"Yes","No")),"No")</f>
        <v>Yes</v>
      </c>
      <c r="H326" s="51">
        <f>IFERROR(VLOOKUP(Table25[[#This Row],[Contract No.]],Table3[#All],4,FALSE),"")</f>
        <v>42917</v>
      </c>
      <c r="I326" s="56">
        <f>IFERROR(IF(AND(MONTH(Table25[[#This Row],[Contract Start Date]])&gt;6,MONTH(Table25[[#This Row],[Contract Start Date]])&lt;=12),YEAR(Table25[[#This Row],[Contract Start Date]])+1,YEAR(Table25[[#This Row],[Contract Start Date]])),"")</f>
        <v>2018</v>
      </c>
      <c r="J326" s="55">
        <f>Table25[[#This Row],[FY Formula start]]</f>
        <v>2018</v>
      </c>
      <c r="K326" s="59" t="str">
        <f>"FY"&amp;" "&amp;Table25[[#This Row],[Year Start]]</f>
        <v>FY 2018</v>
      </c>
      <c r="L326" s="52">
        <f>IFERROR(VLOOKUP(Table25[[#This Row],[Contract No.]],Table3[#All],5,FALSE),"")</f>
        <v>46280</v>
      </c>
      <c r="M326" s="56">
        <f>IFERROR(IF(Table25[[#This Row],[Contract End Date]]="99/99/9999","No End",IF(AND(MONTH(Table25[[#This Row],[Contract End Date]])&gt;6,MONTH(Table25[[#This Row],[Contract End Date]])&lt;=12),YEAR(Table25[[#This Row],[Contract End Date]])+1,YEAR(Table25[[#This Row],[Contract End Date]]))),"")</f>
        <v>2027</v>
      </c>
      <c r="N326" s="55">
        <f>Table25[[#This Row],[FY Formula end]]</f>
        <v>2027</v>
      </c>
      <c r="O326" s="59" t="str">
        <f>IF(Table25[[#This Row],[Year End]]="No End","No End","FY"&amp;" "&amp;Table25[[#This Row],[Year End]])</f>
        <v>FY 2027</v>
      </c>
      <c r="P326" s="27"/>
      <c r="Q326" s="104">
        <f>_xlfn.IFNA(IF($B326="","",VLOOKUP($B326,'SWC Towers'!$A:$Q,$Q$2,FALSE)),"")</f>
        <v>0.4</v>
      </c>
      <c r="R326" s="106" t="str">
        <f>_xlfn.IFNA(IF($B326="","",VLOOKUP($B326,'SWC Towers'!$A:$Q,$R$2,FALSE)),"")</f>
        <v/>
      </c>
      <c r="S326" s="106" t="str">
        <f>_xlfn.IFNA(IF($B326="","",VLOOKUP($B326,'SWC Towers'!$A:$Q,$S$2,FALSE)),"")</f>
        <v/>
      </c>
      <c r="T326" s="106">
        <f>_xlfn.IFNA(IF($B326="","",VLOOKUP($B326,'SWC Towers'!$A:$Q,$T$2,FALSE)),"")</f>
        <v>0.05</v>
      </c>
      <c r="U326" s="104" t="str">
        <f>_xlfn.IFNA(IF($B326="","",VLOOKUP($B326,'SWC Towers'!$A:$Q,$U$2,FALSE)),"")</f>
        <v/>
      </c>
      <c r="V326" s="104" t="str">
        <f>_xlfn.IFNA(IF($B326="","",VLOOKUP($B326,'SWC Towers'!$A:$Q,$V$2,FALSE)),"")</f>
        <v/>
      </c>
      <c r="W326" s="104">
        <f>_xlfn.IFNA(IF($B326="","",VLOOKUP($B326,'SWC Towers'!$A:$Q,$W$2,FALSE)),"")</f>
        <v>0.1</v>
      </c>
      <c r="X326" s="104" t="str">
        <f>_xlfn.IFNA(IF($B326="","",VLOOKUP($B326,'SWC Towers'!$A:$Q,$X$2,FALSE)),"")</f>
        <v/>
      </c>
      <c r="Y326" s="104">
        <f>_xlfn.IFNA(IF($B326="","",VLOOKUP($B326,'SWC Towers'!$A:$Q,$Y$2,FALSE)),"")</f>
        <v>0.05</v>
      </c>
      <c r="Z326" s="104" t="str">
        <f>_xlfn.IFNA(IF($B326="","",VLOOKUP($B326,'SWC Towers'!$A:$Q,$Z$2,FALSE)),"")</f>
        <v/>
      </c>
      <c r="AA326" s="104">
        <f>_xlfn.IFNA(IF($B326="","",VLOOKUP($B326,'SWC Towers'!$A:$Q,$AA$2,FALSE)),"")</f>
        <v>0.4</v>
      </c>
      <c r="AB326" s="104" t="str">
        <f>_xlfn.IFNA(IF($B326="","",VLOOKUP($B326,'SWC Towers'!$A:$Q,$AB$2,FALSE)),"")</f>
        <v/>
      </c>
      <c r="AC326" s="20">
        <f>SUM(Table25[[#This Row],[IT Tower: Application]:[Other/Non-IT ]])</f>
        <v>1</v>
      </c>
      <c r="AD326" s="67"/>
      <c r="AE326" s="67"/>
      <c r="AF326" s="67"/>
      <c r="AG326" s="67"/>
      <c r="AH326" s="67"/>
      <c r="AI326" s="67"/>
      <c r="AJ326" s="67"/>
      <c r="AK326" s="67"/>
      <c r="AL326" s="67"/>
      <c r="AM326" s="67"/>
      <c r="AN326" s="67"/>
      <c r="AO326" s="67"/>
      <c r="AP326" s="67"/>
      <c r="AQ326" s="67"/>
      <c r="AR326" s="67"/>
      <c r="AS326" s="67"/>
      <c r="AT326" s="67"/>
      <c r="AU326" s="67"/>
      <c r="AV326" s="67"/>
      <c r="AW326" s="67"/>
      <c r="AX326" s="67"/>
      <c r="AY326" s="67"/>
      <c r="AZ326" s="67"/>
      <c r="BA326" s="67"/>
      <c r="BB326" s="67">
        <v>179303</v>
      </c>
      <c r="BC326" s="67">
        <v>748460</v>
      </c>
      <c r="BD326" s="67"/>
      <c r="BE326" s="67"/>
      <c r="BF326" s="67"/>
      <c r="BG326" s="67"/>
      <c r="BH326" s="67"/>
      <c r="BI326" s="67"/>
      <c r="BJ326" s="67"/>
      <c r="BK326" s="67"/>
      <c r="BL326" s="67"/>
      <c r="BM326" s="67"/>
      <c r="BN326" s="67"/>
      <c r="BO326" s="67"/>
      <c r="BP326" s="67"/>
      <c r="BQ326" s="67"/>
      <c r="BR326" s="67"/>
      <c r="BS326" s="67"/>
      <c r="BT326" s="67"/>
      <c r="BU326" s="67"/>
      <c r="BV326" s="67"/>
      <c r="BW326" s="67"/>
      <c r="BX326" s="67"/>
      <c r="BY326" s="67"/>
      <c r="BZ326" s="67"/>
      <c r="CA326" s="67"/>
      <c r="CB326" s="67"/>
      <c r="CC326" s="69">
        <f>SUM(Table25[[#This Row],[Contract Amount FY00]:[Contract Amount FY50]])</f>
        <v>927763</v>
      </c>
      <c r="CD326" s="24"/>
    </row>
    <row r="327" spans="1:82" x14ac:dyDescent="0.25">
      <c r="A327" s="122" t="s">
        <v>1943</v>
      </c>
      <c r="B327" s="122" t="s">
        <v>278</v>
      </c>
      <c r="C327" s="122" t="s">
        <v>547</v>
      </c>
      <c r="E327" s="26" t="str">
        <f>IFERROR(IF(VLOOKUP(Table25[[#This Row],[Contract No.]],Table3[#All],3,FALSE)="","No","Yes"),"")</f>
        <v>Yes</v>
      </c>
      <c r="F327" s="26" t="str">
        <f>IFERROR(VLOOKUP(Table25[[#This Row],[Contract No.]],Table3[#All],3,FALSE),"")</f>
        <v>NASPO</v>
      </c>
      <c r="G327" s="26" t="str">
        <f>IFERROR(IF(Table25[[#This Row],[Cooperative Purchase
(Yes/No)]]="Yes","Yes",IF(VLOOKUP(Table25[[#This Row],[Contract No.]],Table3[#All],1,FALSE)=Table25[[#This Row],[Contract No.]],"Yes","No")),"No")</f>
        <v>Yes</v>
      </c>
      <c r="H327" s="51">
        <f>IFERROR(VLOOKUP(Table25[[#This Row],[Contract No.]],Table3[#All],4,FALSE),"")</f>
        <v>42917</v>
      </c>
      <c r="I327" s="56">
        <f>IFERROR(IF(AND(MONTH(Table25[[#This Row],[Contract Start Date]])&gt;6,MONTH(Table25[[#This Row],[Contract Start Date]])&lt;=12),YEAR(Table25[[#This Row],[Contract Start Date]])+1,YEAR(Table25[[#This Row],[Contract Start Date]])),"")</f>
        <v>2018</v>
      </c>
      <c r="J327" s="55">
        <f>Table25[[#This Row],[FY Formula start]]</f>
        <v>2018</v>
      </c>
      <c r="K327" s="59" t="str">
        <f>"FY"&amp;" "&amp;Table25[[#This Row],[Year Start]]</f>
        <v>FY 2018</v>
      </c>
      <c r="L327" s="52">
        <f>IFERROR(VLOOKUP(Table25[[#This Row],[Contract No.]],Table3[#All],5,FALSE),"")</f>
        <v>46280</v>
      </c>
      <c r="M327" s="56">
        <f>IFERROR(IF(Table25[[#This Row],[Contract End Date]]="99/99/9999","No End",IF(AND(MONTH(Table25[[#This Row],[Contract End Date]])&gt;6,MONTH(Table25[[#This Row],[Contract End Date]])&lt;=12),YEAR(Table25[[#This Row],[Contract End Date]])+1,YEAR(Table25[[#This Row],[Contract End Date]]))),"")</f>
        <v>2027</v>
      </c>
      <c r="N327" s="55">
        <f>Table25[[#This Row],[FY Formula end]]</f>
        <v>2027</v>
      </c>
      <c r="O327" s="59" t="str">
        <f>IF(Table25[[#This Row],[Year End]]="No End","No End","FY"&amp;" "&amp;Table25[[#This Row],[Year End]])</f>
        <v>FY 2027</v>
      </c>
      <c r="P327" s="27"/>
      <c r="Q327" s="104">
        <f>_xlfn.IFNA(IF($B327="","",VLOOKUP($B327,'SWC Towers'!$A:$Q,$Q$2,FALSE)),"")</f>
        <v>0.4</v>
      </c>
      <c r="R327" s="106" t="str">
        <f>_xlfn.IFNA(IF($B327="","",VLOOKUP($B327,'SWC Towers'!$A:$Q,$R$2,FALSE)),"")</f>
        <v/>
      </c>
      <c r="S327" s="106" t="str">
        <f>_xlfn.IFNA(IF($B327="","",VLOOKUP($B327,'SWC Towers'!$A:$Q,$S$2,FALSE)),"")</f>
        <v/>
      </c>
      <c r="T327" s="106">
        <f>_xlfn.IFNA(IF($B327="","",VLOOKUP($B327,'SWC Towers'!$A:$Q,$T$2,FALSE)),"")</f>
        <v>0.05</v>
      </c>
      <c r="U327" s="104" t="str">
        <f>_xlfn.IFNA(IF($B327="","",VLOOKUP($B327,'SWC Towers'!$A:$Q,$U$2,FALSE)),"")</f>
        <v/>
      </c>
      <c r="V327" s="104" t="str">
        <f>_xlfn.IFNA(IF($B327="","",VLOOKUP($B327,'SWC Towers'!$A:$Q,$V$2,FALSE)),"")</f>
        <v/>
      </c>
      <c r="W327" s="104">
        <f>_xlfn.IFNA(IF($B327="","",VLOOKUP($B327,'SWC Towers'!$A:$Q,$W$2,FALSE)),"")</f>
        <v>0.1</v>
      </c>
      <c r="X327" s="104" t="str">
        <f>_xlfn.IFNA(IF($B327="","",VLOOKUP($B327,'SWC Towers'!$A:$Q,$X$2,FALSE)),"")</f>
        <v/>
      </c>
      <c r="Y327" s="104">
        <f>_xlfn.IFNA(IF($B327="","",VLOOKUP($B327,'SWC Towers'!$A:$Q,$Y$2,FALSE)),"")</f>
        <v>0.05</v>
      </c>
      <c r="Z327" s="104" t="str">
        <f>_xlfn.IFNA(IF($B327="","",VLOOKUP($B327,'SWC Towers'!$A:$Q,$Z$2,FALSE)),"")</f>
        <v/>
      </c>
      <c r="AA327" s="104">
        <f>_xlfn.IFNA(IF($B327="","",VLOOKUP($B327,'SWC Towers'!$A:$Q,$AA$2,FALSE)),"")</f>
        <v>0.4</v>
      </c>
      <c r="AB327" s="104" t="str">
        <f>_xlfn.IFNA(IF($B327="","",VLOOKUP($B327,'SWC Towers'!$A:$Q,$AB$2,FALSE)),"")</f>
        <v/>
      </c>
      <c r="AC327" s="20">
        <f>SUM(Table25[[#This Row],[IT Tower: Application]:[Other/Non-IT ]])</f>
        <v>1</v>
      </c>
      <c r="AD327" s="67"/>
      <c r="AE327" s="67"/>
      <c r="AF327" s="67"/>
      <c r="AG327" s="67"/>
      <c r="AH327" s="67"/>
      <c r="AI327" s="67"/>
      <c r="AJ327" s="67"/>
      <c r="AK327" s="67"/>
      <c r="AL327" s="67"/>
      <c r="AM327" s="67"/>
      <c r="AN327" s="67"/>
      <c r="AO327" s="67"/>
      <c r="AP327" s="67"/>
      <c r="AQ327" s="67"/>
      <c r="AR327" s="67"/>
      <c r="AS327" s="67"/>
      <c r="AT327" s="67"/>
      <c r="AU327" s="67"/>
      <c r="AV327" s="67"/>
      <c r="AW327" s="67"/>
      <c r="AX327" s="67"/>
      <c r="AY327" s="67"/>
      <c r="AZ327" s="67"/>
      <c r="BA327" s="67"/>
      <c r="BB327" s="67"/>
      <c r="BC327" s="67">
        <v>3638</v>
      </c>
      <c r="BD327" s="67"/>
      <c r="BE327" s="67"/>
      <c r="BF327" s="67"/>
      <c r="BG327" s="67"/>
      <c r="BH327" s="67"/>
      <c r="BI327" s="67"/>
      <c r="BJ327" s="67"/>
      <c r="BK327" s="67"/>
      <c r="BL327" s="67"/>
      <c r="BM327" s="67"/>
      <c r="BN327" s="67"/>
      <c r="BO327" s="67"/>
      <c r="BP327" s="67"/>
      <c r="BQ327" s="67"/>
      <c r="BR327" s="67"/>
      <c r="BS327" s="67"/>
      <c r="BT327" s="67"/>
      <c r="BU327" s="67"/>
      <c r="BV327" s="67"/>
      <c r="BW327" s="67"/>
      <c r="BX327" s="67"/>
      <c r="BY327" s="67"/>
      <c r="BZ327" s="67"/>
      <c r="CA327" s="67"/>
      <c r="CB327" s="67"/>
      <c r="CC327" s="69">
        <f>SUM(Table25[[#This Row],[Contract Amount FY00]:[Contract Amount FY50]])</f>
        <v>3638</v>
      </c>
      <c r="CD327" s="24"/>
    </row>
    <row r="328" spans="1:82" x14ac:dyDescent="0.25">
      <c r="A328" s="122" t="s">
        <v>1943</v>
      </c>
      <c r="B328" s="122" t="s">
        <v>3071</v>
      </c>
      <c r="C328" s="122" t="s">
        <v>375</v>
      </c>
      <c r="E328" s="26" t="str">
        <f>IFERROR(IF(VLOOKUP(Table25[[#This Row],[Contract No.]],Table3[#All],3,FALSE)="","No","Yes"),"")</f>
        <v>Yes</v>
      </c>
      <c r="F328" s="26" t="str">
        <f>IFERROR(VLOOKUP(Table25[[#This Row],[Contract No.]],Table3[#All],3,FALSE),"")</f>
        <v>NASPO</v>
      </c>
      <c r="G328" s="26" t="str">
        <f>IFERROR(IF(Table25[[#This Row],[Cooperative Purchase
(Yes/No)]]="Yes","Yes",IF(VLOOKUP(Table25[[#This Row],[Contract No.]],Table3[#All],1,FALSE)=Table25[[#This Row],[Contract No.]],"Yes","No")),"No")</f>
        <v>Yes</v>
      </c>
      <c r="H328" s="51">
        <f>IFERROR(VLOOKUP(Table25[[#This Row],[Contract No.]],Table3[#All],4,FALSE),"")</f>
        <v>45322</v>
      </c>
      <c r="I328" s="56">
        <f>IFERROR(IF(AND(MONTH(Table25[[#This Row],[Contract Start Date]])&gt;6,MONTH(Table25[[#This Row],[Contract Start Date]])&lt;=12),YEAR(Table25[[#This Row],[Contract Start Date]])+1,YEAR(Table25[[#This Row],[Contract Start Date]])),"")</f>
        <v>2024</v>
      </c>
      <c r="J328" s="55">
        <f>Table25[[#This Row],[FY Formula start]]</f>
        <v>2024</v>
      </c>
      <c r="K328" s="59" t="str">
        <f>"FY"&amp;" "&amp;Table25[[#This Row],[Year Start]]</f>
        <v>FY 2024</v>
      </c>
      <c r="L328" s="52">
        <f>IFERROR(VLOOKUP(Table25[[#This Row],[Contract No.]],Table3[#All],5,FALSE),"")</f>
        <v>46934</v>
      </c>
      <c r="M328" s="56">
        <f>IFERROR(IF(Table25[[#This Row],[Contract End Date]]="99/99/9999","No End",IF(AND(MONTH(Table25[[#This Row],[Contract End Date]])&gt;6,MONTH(Table25[[#This Row],[Contract End Date]])&lt;=12),YEAR(Table25[[#This Row],[Contract End Date]])+1,YEAR(Table25[[#This Row],[Contract End Date]]))),"")</f>
        <v>2028</v>
      </c>
      <c r="N328" s="55">
        <f>Table25[[#This Row],[FY Formula end]]</f>
        <v>2028</v>
      </c>
      <c r="O328" s="59" t="str">
        <f>IF(Table25[[#This Row],[Year End]]="No End","No End","FY"&amp;" "&amp;Table25[[#This Row],[Year End]])</f>
        <v>FY 2028</v>
      </c>
      <c r="P328" s="27"/>
      <c r="Q328" s="104" t="str">
        <f>_xlfn.IFNA(IF($B328="","",VLOOKUP($B328,'SWC Towers'!$A:$Q,$Q$2,FALSE)),"")</f>
        <v/>
      </c>
      <c r="R328" s="106">
        <f>_xlfn.IFNA(IF($B328="","",VLOOKUP($B328,'SWC Towers'!$A:$Q,$R$2,FALSE)),"")</f>
        <v>0.2</v>
      </c>
      <c r="S328" s="106" t="str">
        <f>_xlfn.IFNA(IF($B328="","",VLOOKUP($B328,'SWC Towers'!$A:$Q,$S$2,FALSE)),"")</f>
        <v/>
      </c>
      <c r="T328" s="106" t="str">
        <f>_xlfn.IFNA(IF($B328="","",VLOOKUP($B328,'SWC Towers'!$A:$Q,$T$2,FALSE)),"")</f>
        <v/>
      </c>
      <c r="U328" s="104">
        <f>_xlfn.IFNA(IF($B328="","",VLOOKUP($B328,'SWC Towers'!$A:$Q,$U$2,FALSE)),"")</f>
        <v>0.6</v>
      </c>
      <c r="V328" s="104" t="str">
        <f>_xlfn.IFNA(IF($B328="","",VLOOKUP($B328,'SWC Towers'!$A:$Q,$V$2,FALSE)),"")</f>
        <v/>
      </c>
      <c r="W328" s="104" t="str">
        <f>_xlfn.IFNA(IF($B328="","",VLOOKUP($B328,'SWC Towers'!$A:$Q,$W$2,FALSE)),"")</f>
        <v/>
      </c>
      <c r="X328" s="104" t="str">
        <f>_xlfn.IFNA(IF($B328="","",VLOOKUP($B328,'SWC Towers'!$A:$Q,$X$2,FALSE)),"")</f>
        <v/>
      </c>
      <c r="Y328" s="104" t="str">
        <f>_xlfn.IFNA(IF($B328="","",VLOOKUP($B328,'SWC Towers'!$A:$Q,$Y$2,FALSE)),"")</f>
        <v/>
      </c>
      <c r="Z328" s="104" t="str">
        <f>_xlfn.IFNA(IF($B328="","",VLOOKUP($B328,'SWC Towers'!$A:$Q,$Z$2,FALSE)),"")</f>
        <v/>
      </c>
      <c r="AA328" s="104">
        <f>_xlfn.IFNA(IF($B328="","",VLOOKUP($B328,'SWC Towers'!$A:$Q,$AA$2,FALSE)),"")</f>
        <v>0.2</v>
      </c>
      <c r="AB328" s="104" t="str">
        <f>_xlfn.IFNA(IF($B328="","",VLOOKUP($B328,'SWC Towers'!$A:$Q,$AB$2,FALSE)),"")</f>
        <v/>
      </c>
      <c r="AC328" s="20">
        <f>SUM(Table25[[#This Row],[IT Tower: Application]:[Other/Non-IT ]])</f>
        <v>1</v>
      </c>
      <c r="AD328" s="67"/>
      <c r="AE328" s="67"/>
      <c r="AF328" s="67"/>
      <c r="AG328" s="67"/>
      <c r="AH328" s="67"/>
      <c r="AI328" s="67"/>
      <c r="AJ328" s="67"/>
      <c r="AK328" s="67"/>
      <c r="AL328" s="67"/>
      <c r="AM328" s="67"/>
      <c r="AN328" s="67"/>
      <c r="AO328" s="67"/>
      <c r="AP328" s="67"/>
      <c r="AQ328" s="67"/>
      <c r="AR328" s="67"/>
      <c r="AS328" s="67"/>
      <c r="AT328" s="67"/>
      <c r="AU328" s="67"/>
      <c r="AV328" s="67"/>
      <c r="AW328" s="67"/>
      <c r="AX328" s="67"/>
      <c r="AY328" s="67"/>
      <c r="AZ328" s="67"/>
      <c r="BA328" s="67"/>
      <c r="BB328" s="67">
        <v>11327</v>
      </c>
      <c r="BC328" s="67">
        <v>1000</v>
      </c>
      <c r="BD328" s="67"/>
      <c r="BE328" s="67"/>
      <c r="BF328" s="67"/>
      <c r="BG328" s="67"/>
      <c r="BH328" s="67"/>
      <c r="BI328" s="67"/>
      <c r="BJ328" s="67"/>
      <c r="BK328" s="67"/>
      <c r="BL328" s="67"/>
      <c r="BM328" s="67"/>
      <c r="BN328" s="67"/>
      <c r="BO328" s="67"/>
      <c r="BP328" s="67"/>
      <c r="BQ328" s="67"/>
      <c r="BR328" s="67"/>
      <c r="BS328" s="67"/>
      <c r="BT328" s="67"/>
      <c r="BU328" s="67"/>
      <c r="BV328" s="67"/>
      <c r="BW328" s="67"/>
      <c r="BX328" s="67"/>
      <c r="BY328" s="67"/>
      <c r="BZ328" s="67"/>
      <c r="CA328" s="67"/>
      <c r="CB328" s="67"/>
      <c r="CC328" s="69">
        <f>SUM(Table25[[#This Row],[Contract Amount FY00]:[Contract Amount FY50]])</f>
        <v>12327</v>
      </c>
      <c r="CD328" s="24"/>
    </row>
    <row r="329" spans="1:82" x14ac:dyDescent="0.25">
      <c r="A329" s="122" t="s">
        <v>1943</v>
      </c>
      <c r="B329" s="122" t="s">
        <v>2245</v>
      </c>
      <c r="C329" s="122" t="s">
        <v>3131</v>
      </c>
      <c r="E329" s="26" t="str">
        <f>IFERROR(IF(VLOOKUP(Table25[[#This Row],[Contract No.]],Table3[#All],3,FALSE)="","No","Yes"),"")</f>
        <v>No</v>
      </c>
      <c r="F329" s="26" t="str">
        <f>IFERROR(VLOOKUP(Table25[[#This Row],[Contract No.]],Table3[#All],3,FALSE),"")</f>
        <v/>
      </c>
      <c r="G329" s="26" t="str">
        <f>IFERROR(IF(Table25[[#This Row],[Cooperative Purchase
(Yes/No)]]="Yes","Yes",IF(VLOOKUP(Table25[[#This Row],[Contract No.]],Table3[#All],1,FALSE)=Table25[[#This Row],[Contract No.]],"Yes","No")),"No")</f>
        <v>Yes</v>
      </c>
      <c r="H329" s="51">
        <f>IFERROR(VLOOKUP(Table25[[#This Row],[Contract No.]],Table3[#All],4,FALSE),"")</f>
        <v>43952</v>
      </c>
      <c r="I329" s="56">
        <f>IFERROR(IF(AND(MONTH(Table25[[#This Row],[Contract Start Date]])&gt;6,MONTH(Table25[[#This Row],[Contract Start Date]])&lt;=12),YEAR(Table25[[#This Row],[Contract Start Date]])+1,YEAR(Table25[[#This Row],[Contract Start Date]])),"")</f>
        <v>2020</v>
      </c>
      <c r="J329" s="55">
        <f>Table25[[#This Row],[FY Formula start]]</f>
        <v>2020</v>
      </c>
      <c r="K329" s="59" t="str">
        <f>"FY"&amp;" "&amp;Table25[[#This Row],[Year Start]]</f>
        <v>FY 2020</v>
      </c>
      <c r="L329" s="52">
        <f>IFERROR(VLOOKUP(Table25[[#This Row],[Contract No.]],Table3[#All],5,FALSE),"")</f>
        <v>46203</v>
      </c>
      <c r="M329" s="56">
        <f>IFERROR(IF(Table25[[#This Row],[Contract End Date]]="99/99/9999","No End",IF(AND(MONTH(Table25[[#This Row],[Contract End Date]])&gt;6,MONTH(Table25[[#This Row],[Contract End Date]])&lt;=12),YEAR(Table25[[#This Row],[Contract End Date]])+1,YEAR(Table25[[#This Row],[Contract End Date]]))),"")</f>
        <v>2026</v>
      </c>
      <c r="N329" s="55">
        <f>Table25[[#This Row],[FY Formula end]]</f>
        <v>2026</v>
      </c>
      <c r="O329" s="59" t="str">
        <f>IF(Table25[[#This Row],[Year End]]="No End","No End","FY"&amp;" "&amp;Table25[[#This Row],[Year End]])</f>
        <v>FY 2026</v>
      </c>
      <c r="P329" s="27"/>
      <c r="Q329" s="104" t="str">
        <f>_xlfn.IFNA(IF($B329="","",VLOOKUP($B329,'SWC Towers'!$A:$Q,$Q$2,FALSE)),"")</f>
        <v/>
      </c>
      <c r="R329" s="106" t="str">
        <f>_xlfn.IFNA(IF($B329="","",VLOOKUP($B329,'SWC Towers'!$A:$Q,$R$2,FALSE)),"")</f>
        <v/>
      </c>
      <c r="S329" s="106" t="str">
        <f>_xlfn.IFNA(IF($B329="","",VLOOKUP($B329,'SWC Towers'!$A:$Q,$S$2,FALSE)),"")</f>
        <v/>
      </c>
      <c r="T329" s="106" t="str">
        <f>_xlfn.IFNA(IF($B329="","",VLOOKUP($B329,'SWC Towers'!$A:$Q,$T$2,FALSE)),"")</f>
        <v/>
      </c>
      <c r="U329" s="104">
        <f>_xlfn.IFNA(IF($B329="","",VLOOKUP($B329,'SWC Towers'!$A:$Q,$U$2,FALSE)),"")</f>
        <v>0.1</v>
      </c>
      <c r="V329" s="104" t="str">
        <f>_xlfn.IFNA(IF($B329="","",VLOOKUP($B329,'SWC Towers'!$A:$Q,$V$2,FALSE)),"")</f>
        <v/>
      </c>
      <c r="W329" s="104" t="str">
        <f>_xlfn.IFNA(IF($B329="","",VLOOKUP($B329,'SWC Towers'!$A:$Q,$W$2,FALSE)),"")</f>
        <v/>
      </c>
      <c r="X329" s="104" t="str">
        <f>_xlfn.IFNA(IF($B329="","",VLOOKUP($B329,'SWC Towers'!$A:$Q,$X$2,FALSE)),"")</f>
        <v/>
      </c>
      <c r="Y329" s="104" t="str">
        <f>_xlfn.IFNA(IF($B329="","",VLOOKUP($B329,'SWC Towers'!$A:$Q,$Y$2,FALSE)),"")</f>
        <v/>
      </c>
      <c r="Z329" s="104" t="str">
        <f>_xlfn.IFNA(IF($B329="","",VLOOKUP($B329,'SWC Towers'!$A:$Q,$Z$2,FALSE)),"")</f>
        <v/>
      </c>
      <c r="AA329" s="104" t="str">
        <f>_xlfn.IFNA(IF($B329="","",VLOOKUP($B329,'SWC Towers'!$A:$Q,$AA$2,FALSE)),"")</f>
        <v/>
      </c>
      <c r="AB329" s="104">
        <f>_xlfn.IFNA(IF($B329="","",VLOOKUP($B329,'SWC Towers'!$A:$Q,$AB$2,FALSE)),"")</f>
        <v>0.9</v>
      </c>
      <c r="AC329" s="20">
        <f>SUM(Table25[[#This Row],[IT Tower: Application]:[Other/Non-IT ]])</f>
        <v>1</v>
      </c>
      <c r="AD329" s="67"/>
      <c r="AE329" s="67"/>
      <c r="AF329" s="67"/>
      <c r="AG329" s="67"/>
      <c r="AH329" s="67"/>
      <c r="AI329" s="67"/>
      <c r="AJ329" s="67"/>
      <c r="AK329" s="67"/>
      <c r="AL329" s="67"/>
      <c r="AM329" s="67"/>
      <c r="AN329" s="67"/>
      <c r="AO329" s="67"/>
      <c r="AP329" s="67"/>
      <c r="AQ329" s="67"/>
      <c r="AR329" s="67"/>
      <c r="AS329" s="67"/>
      <c r="AT329" s="67"/>
      <c r="AU329" s="67"/>
      <c r="AV329" s="67"/>
      <c r="AW329" s="67"/>
      <c r="AX329" s="67"/>
      <c r="AY329" s="67"/>
      <c r="AZ329" s="67"/>
      <c r="BA329" s="67"/>
      <c r="BB329" s="67">
        <v>147</v>
      </c>
      <c r="BC329" s="67">
        <v>0</v>
      </c>
      <c r="BD329" s="67"/>
      <c r="BE329" s="67"/>
      <c r="BF329" s="67"/>
      <c r="BG329" s="67"/>
      <c r="BH329" s="67"/>
      <c r="BI329" s="67"/>
      <c r="BJ329" s="67"/>
      <c r="BK329" s="67"/>
      <c r="BL329" s="67"/>
      <c r="BM329" s="67"/>
      <c r="BN329" s="67"/>
      <c r="BO329" s="67"/>
      <c r="BP329" s="67"/>
      <c r="BQ329" s="67"/>
      <c r="BR329" s="67"/>
      <c r="BS329" s="67"/>
      <c r="BT329" s="67"/>
      <c r="BU329" s="67"/>
      <c r="BV329" s="67"/>
      <c r="BW329" s="67"/>
      <c r="BX329" s="67"/>
      <c r="BY329" s="67"/>
      <c r="BZ329" s="67"/>
      <c r="CA329" s="67"/>
      <c r="CB329" s="67"/>
      <c r="CC329" s="69">
        <f>SUM(Table25[[#This Row],[Contract Amount FY00]:[Contract Amount FY50]])</f>
        <v>147</v>
      </c>
      <c r="CD329" s="24"/>
    </row>
    <row r="330" spans="1:82" x14ac:dyDescent="0.25">
      <c r="A330" s="122" t="s">
        <v>1943</v>
      </c>
      <c r="B330" s="122" t="s">
        <v>2245</v>
      </c>
      <c r="C330" s="122" t="s">
        <v>3192</v>
      </c>
      <c r="E330" s="26" t="str">
        <f>IFERROR(IF(VLOOKUP(Table25[[#This Row],[Contract No.]],Table3[#All],3,FALSE)="","No","Yes"),"")</f>
        <v>No</v>
      </c>
      <c r="F330" s="26" t="str">
        <f>IFERROR(VLOOKUP(Table25[[#This Row],[Contract No.]],Table3[#All],3,FALSE),"")</f>
        <v/>
      </c>
      <c r="G330" s="26" t="str">
        <f>IFERROR(IF(Table25[[#This Row],[Cooperative Purchase
(Yes/No)]]="Yes","Yes",IF(VLOOKUP(Table25[[#This Row],[Contract No.]],Table3[#All],1,FALSE)=Table25[[#This Row],[Contract No.]],"Yes","No")),"No")</f>
        <v>Yes</v>
      </c>
      <c r="H330" s="51">
        <f>IFERROR(VLOOKUP(Table25[[#This Row],[Contract No.]],Table3[#All],4,FALSE),"")</f>
        <v>43952</v>
      </c>
      <c r="I330" s="56">
        <f>IFERROR(IF(AND(MONTH(Table25[[#This Row],[Contract Start Date]])&gt;6,MONTH(Table25[[#This Row],[Contract Start Date]])&lt;=12),YEAR(Table25[[#This Row],[Contract Start Date]])+1,YEAR(Table25[[#This Row],[Contract Start Date]])),"")</f>
        <v>2020</v>
      </c>
      <c r="J330" s="55">
        <f>Table25[[#This Row],[FY Formula start]]</f>
        <v>2020</v>
      </c>
      <c r="K330" s="59" t="str">
        <f>"FY"&amp;" "&amp;Table25[[#This Row],[Year Start]]</f>
        <v>FY 2020</v>
      </c>
      <c r="L330" s="52">
        <f>IFERROR(VLOOKUP(Table25[[#This Row],[Contract No.]],Table3[#All],5,FALSE),"")</f>
        <v>46203</v>
      </c>
      <c r="M330" s="56">
        <f>IFERROR(IF(Table25[[#This Row],[Contract End Date]]="99/99/9999","No End",IF(AND(MONTH(Table25[[#This Row],[Contract End Date]])&gt;6,MONTH(Table25[[#This Row],[Contract End Date]])&lt;=12),YEAR(Table25[[#This Row],[Contract End Date]])+1,YEAR(Table25[[#This Row],[Contract End Date]]))),"")</f>
        <v>2026</v>
      </c>
      <c r="N330" s="55">
        <f>Table25[[#This Row],[FY Formula end]]</f>
        <v>2026</v>
      </c>
      <c r="O330" s="59" t="str">
        <f>IF(Table25[[#This Row],[Year End]]="No End","No End","FY"&amp;" "&amp;Table25[[#This Row],[Year End]])</f>
        <v>FY 2026</v>
      </c>
      <c r="P330" s="27"/>
      <c r="Q330" s="104" t="str">
        <f>_xlfn.IFNA(IF($B330="","",VLOOKUP($B330,'SWC Towers'!$A:$Q,$Q$2,FALSE)),"")</f>
        <v/>
      </c>
      <c r="R330" s="106" t="str">
        <f>_xlfn.IFNA(IF($B330="","",VLOOKUP($B330,'SWC Towers'!$A:$Q,$R$2,FALSE)),"")</f>
        <v/>
      </c>
      <c r="S330" s="106" t="str">
        <f>_xlfn.IFNA(IF($B330="","",VLOOKUP($B330,'SWC Towers'!$A:$Q,$S$2,FALSE)),"")</f>
        <v/>
      </c>
      <c r="T330" s="106" t="str">
        <f>_xlfn.IFNA(IF($B330="","",VLOOKUP($B330,'SWC Towers'!$A:$Q,$T$2,FALSE)),"")</f>
        <v/>
      </c>
      <c r="U330" s="104">
        <f>_xlfn.IFNA(IF($B330="","",VLOOKUP($B330,'SWC Towers'!$A:$Q,$U$2,FALSE)),"")</f>
        <v>0.1</v>
      </c>
      <c r="V330" s="104" t="str">
        <f>_xlfn.IFNA(IF($B330="","",VLOOKUP($B330,'SWC Towers'!$A:$Q,$V$2,FALSE)),"")</f>
        <v/>
      </c>
      <c r="W330" s="104" t="str">
        <f>_xlfn.IFNA(IF($B330="","",VLOOKUP($B330,'SWC Towers'!$A:$Q,$W$2,FALSE)),"")</f>
        <v/>
      </c>
      <c r="X330" s="104" t="str">
        <f>_xlfn.IFNA(IF($B330="","",VLOOKUP($B330,'SWC Towers'!$A:$Q,$X$2,FALSE)),"")</f>
        <v/>
      </c>
      <c r="Y330" s="104" t="str">
        <f>_xlfn.IFNA(IF($B330="","",VLOOKUP($B330,'SWC Towers'!$A:$Q,$Y$2,FALSE)),"")</f>
        <v/>
      </c>
      <c r="Z330" s="104" t="str">
        <f>_xlfn.IFNA(IF($B330="","",VLOOKUP($B330,'SWC Towers'!$A:$Q,$Z$2,FALSE)),"")</f>
        <v/>
      </c>
      <c r="AA330" s="104" t="str">
        <f>_xlfn.IFNA(IF($B330="","",VLOOKUP($B330,'SWC Towers'!$A:$Q,$AA$2,FALSE)),"")</f>
        <v/>
      </c>
      <c r="AB330" s="104">
        <f>_xlfn.IFNA(IF($B330="","",VLOOKUP($B330,'SWC Towers'!$A:$Q,$AB$2,FALSE)),"")</f>
        <v>0.9</v>
      </c>
      <c r="AC330" s="20">
        <f>SUM(Table25[[#This Row],[IT Tower: Application]:[Other/Non-IT ]])</f>
        <v>1</v>
      </c>
      <c r="AD330" s="67"/>
      <c r="AE330" s="67"/>
      <c r="AF330" s="67"/>
      <c r="AG330" s="67"/>
      <c r="AH330" s="67"/>
      <c r="AI330" s="67"/>
      <c r="AJ330" s="67"/>
      <c r="AK330" s="67"/>
      <c r="AL330" s="67"/>
      <c r="AM330" s="67"/>
      <c r="AN330" s="67"/>
      <c r="AO330" s="67"/>
      <c r="AP330" s="67"/>
      <c r="AQ330" s="67"/>
      <c r="AR330" s="67"/>
      <c r="AS330" s="67"/>
      <c r="AT330" s="67"/>
      <c r="AU330" s="67"/>
      <c r="AV330" s="67"/>
      <c r="AW330" s="67"/>
      <c r="AX330" s="67">
        <v>1045</v>
      </c>
      <c r="AY330" s="67">
        <v>969</v>
      </c>
      <c r="AZ330" s="67">
        <v>0</v>
      </c>
      <c r="BA330" s="67"/>
      <c r="BB330" s="67"/>
      <c r="BC330" s="67"/>
      <c r="BD330" s="67"/>
      <c r="BE330" s="67"/>
      <c r="BF330" s="67"/>
      <c r="BG330" s="67"/>
      <c r="BH330" s="67"/>
      <c r="BI330" s="67"/>
      <c r="BJ330" s="67"/>
      <c r="BK330" s="67"/>
      <c r="BL330" s="67"/>
      <c r="BM330" s="67"/>
      <c r="BN330" s="67"/>
      <c r="BO330" s="67"/>
      <c r="BP330" s="67"/>
      <c r="BQ330" s="67"/>
      <c r="BR330" s="67"/>
      <c r="BS330" s="67"/>
      <c r="BT330" s="67"/>
      <c r="BU330" s="67"/>
      <c r="BV330" s="67"/>
      <c r="BW330" s="67"/>
      <c r="BX330" s="67"/>
      <c r="BY330" s="67"/>
      <c r="BZ330" s="67"/>
      <c r="CA330" s="67"/>
      <c r="CB330" s="67"/>
      <c r="CC330" s="69">
        <f>SUM(Table25[[#This Row],[Contract Amount FY00]:[Contract Amount FY50]])</f>
        <v>2014</v>
      </c>
      <c r="CD330" s="24"/>
    </row>
    <row r="331" spans="1:82" x14ac:dyDescent="0.25">
      <c r="A331" s="122" t="s">
        <v>1943</v>
      </c>
      <c r="B331" s="122" t="s">
        <v>2246</v>
      </c>
      <c r="C331" s="122" t="s">
        <v>379</v>
      </c>
      <c r="E331" s="26" t="str">
        <f>IFERROR(IF(VLOOKUP(Table25[[#This Row],[Contract No.]],Table3[#All],3,FALSE)="","No","Yes"),"")</f>
        <v>No</v>
      </c>
      <c r="F331" s="26" t="str">
        <f>IFERROR(VLOOKUP(Table25[[#This Row],[Contract No.]],Table3[#All],3,FALSE),"")</f>
        <v/>
      </c>
      <c r="G331" s="26" t="str">
        <f>IFERROR(IF(Table25[[#This Row],[Cooperative Purchase
(Yes/No)]]="Yes","Yes",IF(VLOOKUP(Table25[[#This Row],[Contract No.]],Table3[#All],1,FALSE)=Table25[[#This Row],[Contract No.]],"Yes","No")),"No")</f>
        <v>Yes</v>
      </c>
      <c r="H331" s="51">
        <f>IFERROR(VLOOKUP(Table25[[#This Row],[Contract No.]],Table3[#All],4,FALSE),"")</f>
        <v>44470</v>
      </c>
      <c r="I331" s="56">
        <f>IFERROR(IF(AND(MONTH(Table25[[#This Row],[Contract Start Date]])&gt;6,MONTH(Table25[[#This Row],[Contract Start Date]])&lt;=12),YEAR(Table25[[#This Row],[Contract Start Date]])+1,YEAR(Table25[[#This Row],[Contract Start Date]])),"")</f>
        <v>2022</v>
      </c>
      <c r="J331" s="55">
        <f>Table25[[#This Row],[FY Formula start]]</f>
        <v>2022</v>
      </c>
      <c r="K331" s="59" t="str">
        <f>"FY"&amp;" "&amp;Table25[[#This Row],[Year Start]]</f>
        <v>FY 2022</v>
      </c>
      <c r="L331" s="52">
        <f>IFERROR(VLOOKUP(Table25[[#This Row],[Contract No.]],Table3[#All],5,FALSE),"")</f>
        <v>46295</v>
      </c>
      <c r="M331" s="56">
        <f>IFERROR(IF(Table25[[#This Row],[Contract End Date]]="99/99/9999","No End",IF(AND(MONTH(Table25[[#This Row],[Contract End Date]])&gt;6,MONTH(Table25[[#This Row],[Contract End Date]])&lt;=12),YEAR(Table25[[#This Row],[Contract End Date]])+1,YEAR(Table25[[#This Row],[Contract End Date]]))),"")</f>
        <v>2027</v>
      </c>
      <c r="N331" s="55">
        <f>Table25[[#This Row],[FY Formula end]]</f>
        <v>2027</v>
      </c>
      <c r="O331" s="59" t="str">
        <f>IF(Table25[[#This Row],[Year End]]="No End","No End","FY"&amp;" "&amp;Table25[[#This Row],[Year End]])</f>
        <v>FY 2027</v>
      </c>
      <c r="P331" s="27"/>
      <c r="Q331" s="104">
        <f>_xlfn.IFNA(IF($B331="","",VLOOKUP($B331,'SWC Towers'!$A:$Q,$Q$2,FALSE)),"")</f>
        <v>0.8</v>
      </c>
      <c r="R331" s="106" t="str">
        <f>_xlfn.IFNA(IF($B331="","",VLOOKUP($B331,'SWC Towers'!$A:$Q,$R$2,FALSE)),"")</f>
        <v/>
      </c>
      <c r="S331" s="106" t="str">
        <f>_xlfn.IFNA(IF($B331="","",VLOOKUP($B331,'SWC Towers'!$A:$Q,$S$2,FALSE)),"")</f>
        <v/>
      </c>
      <c r="T331" s="106">
        <f>_xlfn.IFNA(IF($B331="","",VLOOKUP($B331,'SWC Towers'!$A:$Q,$T$2,FALSE)),"")</f>
        <v>0.1</v>
      </c>
      <c r="U331" s="104" t="str">
        <f>_xlfn.IFNA(IF($B331="","",VLOOKUP($B331,'SWC Towers'!$A:$Q,$U$2,FALSE)),"")</f>
        <v/>
      </c>
      <c r="V331" s="104" t="str">
        <f>_xlfn.IFNA(IF($B331="","",VLOOKUP($B331,'SWC Towers'!$A:$Q,$V$2,FALSE)),"")</f>
        <v/>
      </c>
      <c r="W331" s="104" t="str">
        <f>_xlfn.IFNA(IF($B331="","",VLOOKUP($B331,'SWC Towers'!$A:$Q,$W$2,FALSE)),"")</f>
        <v/>
      </c>
      <c r="X331" s="104" t="str">
        <f>_xlfn.IFNA(IF($B331="","",VLOOKUP($B331,'SWC Towers'!$A:$Q,$X$2,FALSE)),"")</f>
        <v/>
      </c>
      <c r="Y331" s="104">
        <f>_xlfn.IFNA(IF($B331="","",VLOOKUP($B331,'SWC Towers'!$A:$Q,$Y$2,FALSE)),"")</f>
        <v>0.1</v>
      </c>
      <c r="Z331" s="104" t="str">
        <f>_xlfn.IFNA(IF($B331="","",VLOOKUP($B331,'SWC Towers'!$A:$Q,$Z$2,FALSE)),"")</f>
        <v/>
      </c>
      <c r="AA331" s="104" t="str">
        <f>_xlfn.IFNA(IF($B331="","",VLOOKUP($B331,'SWC Towers'!$A:$Q,$AA$2,FALSE)),"")</f>
        <v/>
      </c>
      <c r="AB331" s="104" t="str">
        <f>_xlfn.IFNA(IF($B331="","",VLOOKUP($B331,'SWC Towers'!$A:$Q,$AB$2,FALSE)),"")</f>
        <v/>
      </c>
      <c r="AC331" s="20">
        <f>SUM(Table25[[#This Row],[IT Tower: Application]:[Other/Non-IT ]])</f>
        <v>1</v>
      </c>
      <c r="AD331" s="67"/>
      <c r="AE331" s="67"/>
      <c r="AF331" s="67"/>
      <c r="AG331" s="67"/>
      <c r="AH331" s="67"/>
      <c r="AI331" s="67"/>
      <c r="AJ331" s="67"/>
      <c r="AK331" s="67"/>
      <c r="AL331" s="67"/>
      <c r="AM331" s="67"/>
      <c r="AN331" s="67"/>
      <c r="AO331" s="67"/>
      <c r="AP331" s="67"/>
      <c r="AQ331" s="67"/>
      <c r="AR331" s="67"/>
      <c r="AS331" s="67"/>
      <c r="AT331" s="67"/>
      <c r="AU331" s="67"/>
      <c r="AV331" s="67"/>
      <c r="AW331" s="67"/>
      <c r="AX331" s="67"/>
      <c r="AY331" s="67"/>
      <c r="AZ331" s="67"/>
      <c r="BA331" s="67"/>
      <c r="BB331" s="67">
        <v>9398</v>
      </c>
      <c r="BC331" s="67">
        <v>2387</v>
      </c>
      <c r="BD331" s="67"/>
      <c r="BE331" s="67"/>
      <c r="BF331" s="67"/>
      <c r="BG331" s="67"/>
      <c r="BH331" s="67"/>
      <c r="BI331" s="67"/>
      <c r="BJ331" s="67"/>
      <c r="BK331" s="67"/>
      <c r="BL331" s="67"/>
      <c r="BM331" s="67"/>
      <c r="BN331" s="67"/>
      <c r="BO331" s="67"/>
      <c r="BP331" s="67"/>
      <c r="BQ331" s="67"/>
      <c r="BR331" s="67"/>
      <c r="BS331" s="67"/>
      <c r="BT331" s="67"/>
      <c r="BU331" s="67"/>
      <c r="BV331" s="67"/>
      <c r="BW331" s="67"/>
      <c r="BX331" s="67"/>
      <c r="BY331" s="67"/>
      <c r="BZ331" s="67"/>
      <c r="CA331" s="67"/>
      <c r="CB331" s="67"/>
      <c r="CC331" s="69">
        <f>SUM(Table25[[#This Row],[Contract Amount FY00]:[Contract Amount FY50]])</f>
        <v>11785</v>
      </c>
      <c r="CD331" s="24"/>
    </row>
    <row r="332" spans="1:82" x14ac:dyDescent="0.25">
      <c r="A332" s="122" t="s">
        <v>1943</v>
      </c>
      <c r="B332" s="122" t="s">
        <v>3013</v>
      </c>
      <c r="C332" s="122" t="s">
        <v>547</v>
      </c>
      <c r="E332" s="26" t="str">
        <f>IFERROR(IF(VLOOKUP(Table25[[#This Row],[Contract No.]],Table3[#All],3,FALSE)="","No","Yes"),"")</f>
        <v>Yes</v>
      </c>
      <c r="F332" s="26" t="str">
        <f>IFERROR(VLOOKUP(Table25[[#This Row],[Contract No.]],Table3[#All],3,FALSE),"")</f>
        <v>NASPO</v>
      </c>
      <c r="G332" s="26" t="str">
        <f>IFERROR(IF(Table25[[#This Row],[Cooperative Purchase
(Yes/No)]]="Yes","Yes",IF(VLOOKUP(Table25[[#This Row],[Contract No.]],Table3[#All],1,FALSE)=Table25[[#This Row],[Contract No.]],"Yes","No")),"No")</f>
        <v>Yes</v>
      </c>
      <c r="H332" s="51">
        <f>IFERROR(VLOOKUP(Table25[[#This Row],[Contract No.]],Table3[#All],4,FALSE),"")</f>
        <v>44926</v>
      </c>
      <c r="I332" s="56">
        <f>IFERROR(IF(AND(MONTH(Table25[[#This Row],[Contract Start Date]])&gt;6,MONTH(Table25[[#This Row],[Contract Start Date]])&lt;=12),YEAR(Table25[[#This Row],[Contract Start Date]])+1,YEAR(Table25[[#This Row],[Contract Start Date]])),"")</f>
        <v>2023</v>
      </c>
      <c r="J332" s="55">
        <f>Table25[[#This Row],[FY Formula start]]</f>
        <v>2023</v>
      </c>
      <c r="K332" s="59" t="str">
        <f>"FY"&amp;" "&amp;Table25[[#This Row],[Year Start]]</f>
        <v>FY 2023</v>
      </c>
      <c r="L332" s="52">
        <f>IFERROR(VLOOKUP(Table25[[#This Row],[Contract No.]],Table3[#All],5,FALSE),"")</f>
        <v>46501</v>
      </c>
      <c r="M332" s="56">
        <f>IFERROR(IF(Table25[[#This Row],[Contract End Date]]="99/99/9999","No End",IF(AND(MONTH(Table25[[#This Row],[Contract End Date]])&gt;6,MONTH(Table25[[#This Row],[Contract End Date]])&lt;=12),YEAR(Table25[[#This Row],[Contract End Date]])+1,YEAR(Table25[[#This Row],[Contract End Date]]))),"")</f>
        <v>2027</v>
      </c>
      <c r="N332" s="55">
        <f>Table25[[#This Row],[FY Formula end]]</f>
        <v>2027</v>
      </c>
      <c r="O332" s="59" t="str">
        <f>IF(Table25[[#This Row],[Year End]]="No End","No End","FY"&amp;" "&amp;Table25[[#This Row],[Year End]])</f>
        <v>FY 2027</v>
      </c>
      <c r="P332" s="27"/>
      <c r="Q332" s="104">
        <f>_xlfn.IFNA(IF($B332="","",VLOOKUP($B332,'SWC Towers'!$A:$Q,$Q$2,FALSE)),"")</f>
        <v>0.3</v>
      </c>
      <c r="R332" s="106" t="str">
        <f>_xlfn.IFNA(IF($B332="","",VLOOKUP($B332,'SWC Towers'!$A:$Q,$R$2,FALSE)),"")</f>
        <v/>
      </c>
      <c r="S332" s="106">
        <f>_xlfn.IFNA(IF($B332="","",VLOOKUP($B332,'SWC Towers'!$A:$Q,$S$2,FALSE)),"")</f>
        <v>0.1</v>
      </c>
      <c r="T332" s="106" t="str">
        <f>_xlfn.IFNA(IF($B332="","",VLOOKUP($B332,'SWC Towers'!$A:$Q,$T$2,FALSE)),"")</f>
        <v/>
      </c>
      <c r="U332" s="104">
        <f>_xlfn.IFNA(IF($B332="","",VLOOKUP($B332,'SWC Towers'!$A:$Q,$U$2,FALSE)),"")</f>
        <v>0.6</v>
      </c>
      <c r="V332" s="104" t="str">
        <f>_xlfn.IFNA(IF($B332="","",VLOOKUP($B332,'SWC Towers'!$A:$Q,$V$2,FALSE)),"")</f>
        <v/>
      </c>
      <c r="W332" s="104" t="str">
        <f>_xlfn.IFNA(IF($B332="","",VLOOKUP($B332,'SWC Towers'!$A:$Q,$W$2,FALSE)),"")</f>
        <v/>
      </c>
      <c r="X332" s="104" t="str">
        <f>_xlfn.IFNA(IF($B332="","",VLOOKUP($B332,'SWC Towers'!$A:$Q,$X$2,FALSE)),"")</f>
        <v/>
      </c>
      <c r="Y332" s="104" t="str">
        <f>_xlfn.IFNA(IF($B332="","",VLOOKUP($B332,'SWC Towers'!$A:$Q,$Y$2,FALSE)),"")</f>
        <v/>
      </c>
      <c r="Z332" s="104" t="str">
        <f>_xlfn.IFNA(IF($B332="","",VLOOKUP($B332,'SWC Towers'!$A:$Q,$Z$2,FALSE)),"")</f>
        <v/>
      </c>
      <c r="AA332" s="104" t="str">
        <f>_xlfn.IFNA(IF($B332="","",VLOOKUP($B332,'SWC Towers'!$A:$Q,$AA$2,FALSE)),"")</f>
        <v/>
      </c>
      <c r="AB332" s="104" t="str">
        <f>_xlfn.IFNA(IF($B332="","",VLOOKUP($B332,'SWC Towers'!$A:$Q,$AB$2,FALSE)),"")</f>
        <v/>
      </c>
      <c r="AC332" s="20">
        <f>SUM(Table25[[#This Row],[IT Tower: Application]:[Other/Non-IT ]])</f>
        <v>1</v>
      </c>
      <c r="AD332" s="67"/>
      <c r="AE332" s="67"/>
      <c r="AF332" s="67"/>
      <c r="AG332" s="67"/>
      <c r="AH332" s="67"/>
      <c r="AI332" s="67"/>
      <c r="AJ332" s="67"/>
      <c r="AK332" s="67"/>
      <c r="AL332" s="67"/>
      <c r="AM332" s="67"/>
      <c r="AN332" s="67"/>
      <c r="AO332" s="67"/>
      <c r="AP332" s="67"/>
      <c r="AQ332" s="67"/>
      <c r="AR332" s="67"/>
      <c r="AS332" s="67"/>
      <c r="AT332" s="67"/>
      <c r="AU332" s="67"/>
      <c r="AV332" s="67"/>
      <c r="AW332" s="67"/>
      <c r="AX332" s="67"/>
      <c r="AY332" s="67"/>
      <c r="AZ332" s="67"/>
      <c r="BA332" s="67"/>
      <c r="BB332" s="67">
        <v>3341</v>
      </c>
      <c r="BC332" s="67">
        <v>0</v>
      </c>
      <c r="BD332" s="67"/>
      <c r="BE332" s="67"/>
      <c r="BF332" s="67"/>
      <c r="BG332" s="67"/>
      <c r="BH332" s="67"/>
      <c r="BI332" s="67"/>
      <c r="BJ332" s="67"/>
      <c r="BK332" s="67"/>
      <c r="BL332" s="67"/>
      <c r="BM332" s="67"/>
      <c r="BN332" s="67"/>
      <c r="BO332" s="67"/>
      <c r="BP332" s="67"/>
      <c r="BQ332" s="67"/>
      <c r="BR332" s="67"/>
      <c r="BS332" s="67"/>
      <c r="BT332" s="67"/>
      <c r="BU332" s="67"/>
      <c r="BV332" s="67"/>
      <c r="BW332" s="67"/>
      <c r="BX332" s="67"/>
      <c r="BY332" s="67"/>
      <c r="BZ332" s="67"/>
      <c r="CA332" s="67"/>
      <c r="CB332" s="67"/>
      <c r="CC332" s="69">
        <f>SUM(Table25[[#This Row],[Contract Amount FY00]:[Contract Amount FY50]])</f>
        <v>3341</v>
      </c>
      <c r="CD332" s="24"/>
    </row>
    <row r="333" spans="1:82" x14ac:dyDescent="0.25">
      <c r="A333" s="122" t="s">
        <v>1943</v>
      </c>
      <c r="B333" s="122" t="s">
        <v>3015</v>
      </c>
      <c r="C333" s="122" t="s">
        <v>661</v>
      </c>
      <c r="E333" s="26" t="str">
        <f>IFERROR(IF(VLOOKUP(Table25[[#This Row],[Contract No.]],Table3[#All],3,FALSE)="","No","Yes"),"")</f>
        <v>Yes</v>
      </c>
      <c r="F333" s="26" t="str">
        <f>IFERROR(VLOOKUP(Table25[[#This Row],[Contract No.]],Table3[#All],3,FALSE),"")</f>
        <v>NASPO</v>
      </c>
      <c r="G333" s="26" t="str">
        <f>IFERROR(IF(Table25[[#This Row],[Cooperative Purchase
(Yes/No)]]="Yes","Yes",IF(VLOOKUP(Table25[[#This Row],[Contract No.]],Table3[#All],1,FALSE)=Table25[[#This Row],[Contract No.]],"Yes","No")),"No")</f>
        <v>Yes</v>
      </c>
      <c r="H333" s="51">
        <f>IFERROR(VLOOKUP(Table25[[#This Row],[Contract No.]],Table3[#All],4,FALSE),"")</f>
        <v>44805</v>
      </c>
      <c r="I333" s="56">
        <f>IFERROR(IF(AND(MONTH(Table25[[#This Row],[Contract Start Date]])&gt;6,MONTH(Table25[[#This Row],[Contract Start Date]])&lt;=12),YEAR(Table25[[#This Row],[Contract Start Date]])+1,YEAR(Table25[[#This Row],[Contract Start Date]])),"")</f>
        <v>2023</v>
      </c>
      <c r="J333" s="55">
        <f>Table25[[#This Row],[FY Formula start]]</f>
        <v>2023</v>
      </c>
      <c r="K333" s="59" t="str">
        <f>"FY"&amp;" "&amp;Table25[[#This Row],[Year Start]]</f>
        <v>FY 2023</v>
      </c>
      <c r="L333" s="52">
        <f>IFERROR(VLOOKUP(Table25[[#This Row],[Contract No.]],Table3[#All],5,FALSE),"")</f>
        <v>46521</v>
      </c>
      <c r="M333" s="56">
        <f>IFERROR(IF(Table25[[#This Row],[Contract End Date]]="99/99/9999","No End",IF(AND(MONTH(Table25[[#This Row],[Contract End Date]])&gt;6,MONTH(Table25[[#This Row],[Contract End Date]])&lt;=12),YEAR(Table25[[#This Row],[Contract End Date]])+1,YEAR(Table25[[#This Row],[Contract End Date]]))),"")</f>
        <v>2027</v>
      </c>
      <c r="N333" s="55">
        <f>Table25[[#This Row],[FY Formula end]]</f>
        <v>2027</v>
      </c>
      <c r="O333" s="59" t="str">
        <f>IF(Table25[[#This Row],[Year End]]="No End","No End","FY"&amp;" "&amp;Table25[[#This Row],[Year End]])</f>
        <v>FY 2027</v>
      </c>
      <c r="P333" s="27"/>
      <c r="Q333" s="104" t="str">
        <f>_xlfn.IFNA(IF($B333="","",VLOOKUP($B333,'SWC Towers'!$A:$Q,$Q$2,FALSE)),"")</f>
        <v/>
      </c>
      <c r="R333" s="106" t="str">
        <f>_xlfn.IFNA(IF($B333="","",VLOOKUP($B333,'SWC Towers'!$A:$Q,$R$2,FALSE)),"")</f>
        <v/>
      </c>
      <c r="S333" s="106" t="str">
        <f>_xlfn.IFNA(IF($B333="","",VLOOKUP($B333,'SWC Towers'!$A:$Q,$S$2,FALSE)),"")</f>
        <v/>
      </c>
      <c r="T333" s="106" t="str">
        <f>_xlfn.IFNA(IF($B333="","",VLOOKUP($B333,'SWC Towers'!$A:$Q,$T$2,FALSE)),"")</f>
        <v/>
      </c>
      <c r="U333" s="104">
        <f>_xlfn.IFNA(IF($B333="","",VLOOKUP($B333,'SWC Towers'!$A:$Q,$U$2,FALSE)),"")</f>
        <v>0.4</v>
      </c>
      <c r="V333" s="104" t="str">
        <f>_xlfn.IFNA(IF($B333="","",VLOOKUP($B333,'SWC Towers'!$A:$Q,$V$2,FALSE)),"")</f>
        <v/>
      </c>
      <c r="W333" s="104" t="str">
        <f>_xlfn.IFNA(IF($B333="","",VLOOKUP($B333,'SWC Towers'!$A:$Q,$W$2,FALSE)),"")</f>
        <v/>
      </c>
      <c r="X333" s="104" t="str">
        <f>_xlfn.IFNA(IF($B333="","",VLOOKUP($B333,'SWC Towers'!$A:$Q,$X$2,FALSE)),"")</f>
        <v/>
      </c>
      <c r="Y333" s="104">
        <f>_xlfn.IFNA(IF($B333="","",VLOOKUP($B333,'SWC Towers'!$A:$Q,$Y$2,FALSE)),"")</f>
        <v>0.3</v>
      </c>
      <c r="Z333" s="104">
        <f>_xlfn.IFNA(IF($B333="","",VLOOKUP($B333,'SWC Towers'!$A:$Q,$Z$2,FALSE)),"")</f>
        <v>0.3</v>
      </c>
      <c r="AA333" s="104" t="str">
        <f>_xlfn.IFNA(IF($B333="","",VLOOKUP($B333,'SWC Towers'!$A:$Q,$AA$2,FALSE)),"")</f>
        <v/>
      </c>
      <c r="AB333" s="104" t="str">
        <f>_xlfn.IFNA(IF($B333="","",VLOOKUP($B333,'SWC Towers'!$A:$Q,$AB$2,FALSE)),"")</f>
        <v/>
      </c>
      <c r="AC333" s="20">
        <f>SUM(Table25[[#This Row],[IT Tower: Application]:[Other/Non-IT ]])</f>
        <v>1</v>
      </c>
      <c r="AD333" s="67"/>
      <c r="AE333" s="67"/>
      <c r="AF333" s="67"/>
      <c r="AG333" s="67"/>
      <c r="AH333" s="67"/>
      <c r="AI333" s="67"/>
      <c r="AJ333" s="67"/>
      <c r="AK333" s="67"/>
      <c r="AL333" s="67"/>
      <c r="AM333" s="67"/>
      <c r="AN333" s="67"/>
      <c r="AO333" s="67"/>
      <c r="AP333" s="67"/>
      <c r="AQ333" s="67"/>
      <c r="AR333" s="67"/>
      <c r="AS333" s="67"/>
      <c r="AT333" s="67"/>
      <c r="AU333" s="67"/>
      <c r="AV333" s="67"/>
      <c r="AW333" s="67"/>
      <c r="AX333" s="67"/>
      <c r="AY333" s="67"/>
      <c r="AZ333" s="67"/>
      <c r="BA333" s="67">
        <v>0</v>
      </c>
      <c r="BB333" s="67">
        <v>1401</v>
      </c>
      <c r="BC333" s="67">
        <v>630</v>
      </c>
      <c r="BD333" s="67"/>
      <c r="BE333" s="67"/>
      <c r="BF333" s="67"/>
      <c r="BG333" s="67"/>
      <c r="BH333" s="67"/>
      <c r="BI333" s="67"/>
      <c r="BJ333" s="67"/>
      <c r="BK333" s="67"/>
      <c r="BL333" s="67"/>
      <c r="BM333" s="67"/>
      <c r="BN333" s="67"/>
      <c r="BO333" s="67"/>
      <c r="BP333" s="67"/>
      <c r="BQ333" s="67"/>
      <c r="BR333" s="67"/>
      <c r="BS333" s="67"/>
      <c r="BT333" s="67"/>
      <c r="BU333" s="67"/>
      <c r="BV333" s="67"/>
      <c r="BW333" s="67"/>
      <c r="BX333" s="67"/>
      <c r="BY333" s="67"/>
      <c r="BZ333" s="67"/>
      <c r="CA333" s="67"/>
      <c r="CB333" s="67"/>
      <c r="CC333" s="69">
        <f>SUM(Table25[[#This Row],[Contract Amount FY00]:[Contract Amount FY50]])</f>
        <v>2031</v>
      </c>
      <c r="CD333" s="24"/>
    </row>
    <row r="334" spans="1:82" x14ac:dyDescent="0.25">
      <c r="A334" s="122" t="s">
        <v>1943</v>
      </c>
      <c r="B334" s="122" t="s">
        <v>3147</v>
      </c>
      <c r="C334" s="122" t="s">
        <v>2757</v>
      </c>
      <c r="E334" s="26" t="str">
        <f>IFERROR(IF(VLOOKUP(Table25[[#This Row],[Contract No.]],Table3[#All],3,FALSE)="","No","Yes"),"")</f>
        <v>No</v>
      </c>
      <c r="F334" s="26" t="str">
        <f>IFERROR(VLOOKUP(Table25[[#This Row],[Contract No.]],Table3[#All],3,FALSE),"")</f>
        <v/>
      </c>
      <c r="G334" s="26" t="str">
        <f>IFERROR(IF(Table25[[#This Row],[Cooperative Purchase
(Yes/No)]]="Yes","Yes",IF(VLOOKUP(Table25[[#This Row],[Contract No.]],Table3[#All],1,FALSE)=Table25[[#This Row],[Contract No.]],"Yes","No")),"No")</f>
        <v>Yes</v>
      </c>
      <c r="H334" s="51">
        <f>IFERROR(VLOOKUP(Table25[[#This Row],[Contract No.]],Table3[#All],4,FALSE),"")</f>
        <v>45413</v>
      </c>
      <c r="I334" s="56">
        <f>IFERROR(IF(AND(MONTH(Table25[[#This Row],[Contract Start Date]])&gt;6,MONTH(Table25[[#This Row],[Contract Start Date]])&lt;=12),YEAR(Table25[[#This Row],[Contract Start Date]])+1,YEAR(Table25[[#This Row],[Contract Start Date]])),"")</f>
        <v>2024</v>
      </c>
      <c r="J334" s="55">
        <f>Table25[[#This Row],[FY Formula start]]</f>
        <v>2024</v>
      </c>
      <c r="K334" s="59" t="str">
        <f>"FY"&amp;" "&amp;Table25[[#This Row],[Year Start]]</f>
        <v>FY 2024</v>
      </c>
      <c r="L334" s="52">
        <f>IFERROR(VLOOKUP(Table25[[#This Row],[Contract No.]],Table3[#All],5,FALSE),"")</f>
        <v>46507</v>
      </c>
      <c r="M334" s="56">
        <f>IFERROR(IF(Table25[[#This Row],[Contract End Date]]="99/99/9999","No End",IF(AND(MONTH(Table25[[#This Row],[Contract End Date]])&gt;6,MONTH(Table25[[#This Row],[Contract End Date]])&lt;=12),YEAR(Table25[[#This Row],[Contract End Date]])+1,YEAR(Table25[[#This Row],[Contract End Date]]))),"")</f>
        <v>2027</v>
      </c>
      <c r="N334" s="55">
        <f>Table25[[#This Row],[FY Formula end]]</f>
        <v>2027</v>
      </c>
      <c r="O334" s="59" t="str">
        <f>IF(Table25[[#This Row],[Year End]]="No End","No End","FY"&amp;" "&amp;Table25[[#This Row],[Year End]])</f>
        <v>FY 2027</v>
      </c>
      <c r="P334" s="27"/>
      <c r="Q334" s="104" t="str">
        <f>_xlfn.IFNA(IF($B334="","",VLOOKUP($B334,'SWC Towers'!$A:$Q,$Q$2,FALSE)),"")</f>
        <v/>
      </c>
      <c r="R334" s="106" t="str">
        <f>_xlfn.IFNA(IF($B334="","",VLOOKUP($B334,'SWC Towers'!$A:$Q,$R$2,FALSE)),"")</f>
        <v/>
      </c>
      <c r="S334" s="106">
        <f>_xlfn.IFNA(IF($B334="","",VLOOKUP($B334,'SWC Towers'!$A:$Q,$S$2,FALSE)),"")</f>
        <v>0.1</v>
      </c>
      <c r="T334" s="106">
        <f>_xlfn.IFNA(IF($B334="","",VLOOKUP($B334,'SWC Towers'!$A:$Q,$T$2,FALSE)),"")</f>
        <v>0.1</v>
      </c>
      <c r="U334" s="104" t="str">
        <f>_xlfn.IFNA(IF($B334="","",VLOOKUP($B334,'SWC Towers'!$A:$Q,$U$2,FALSE)),"")</f>
        <v/>
      </c>
      <c r="V334" s="104" t="str">
        <f>_xlfn.IFNA(IF($B334="","",VLOOKUP($B334,'SWC Towers'!$A:$Q,$V$2,FALSE)),"")</f>
        <v/>
      </c>
      <c r="W334" s="104">
        <f>_xlfn.IFNA(IF($B334="","",VLOOKUP($B334,'SWC Towers'!$A:$Q,$W$2,FALSE)),"")</f>
        <v>0.8</v>
      </c>
      <c r="X334" s="104" t="str">
        <f>_xlfn.IFNA(IF($B334="","",VLOOKUP($B334,'SWC Towers'!$A:$Q,$X$2,FALSE)),"")</f>
        <v/>
      </c>
      <c r="Y334" s="104" t="str">
        <f>_xlfn.IFNA(IF($B334="","",VLOOKUP($B334,'SWC Towers'!$A:$Q,$Y$2,FALSE)),"")</f>
        <v/>
      </c>
      <c r="Z334" s="104" t="str">
        <f>_xlfn.IFNA(IF($B334="","",VLOOKUP($B334,'SWC Towers'!$A:$Q,$Z$2,FALSE)),"")</f>
        <v/>
      </c>
      <c r="AA334" s="104" t="str">
        <f>_xlfn.IFNA(IF($B334="","",VLOOKUP($B334,'SWC Towers'!$A:$Q,$AA$2,FALSE)),"")</f>
        <v/>
      </c>
      <c r="AB334" s="104" t="str">
        <f>_xlfn.IFNA(IF($B334="","",VLOOKUP($B334,'SWC Towers'!$A:$Q,$AB$2,FALSE)),"")</f>
        <v/>
      </c>
      <c r="AC334" s="20">
        <f>SUM(Table25[[#This Row],[IT Tower: Application]:[Other/Non-IT ]])</f>
        <v>1</v>
      </c>
      <c r="AD334" s="67"/>
      <c r="AE334" s="67"/>
      <c r="AF334" s="67"/>
      <c r="AG334" s="67"/>
      <c r="AH334" s="67"/>
      <c r="AI334" s="67"/>
      <c r="AJ334" s="67"/>
      <c r="AK334" s="67"/>
      <c r="AL334" s="67"/>
      <c r="AM334" s="67"/>
      <c r="AN334" s="67"/>
      <c r="AO334" s="67"/>
      <c r="AP334" s="67"/>
      <c r="AQ334" s="67"/>
      <c r="AR334" s="67"/>
      <c r="AS334" s="67"/>
      <c r="AT334" s="67"/>
      <c r="AU334" s="67"/>
      <c r="AV334" s="67"/>
      <c r="AW334" s="67"/>
      <c r="AX334" s="67"/>
      <c r="AY334" s="67"/>
      <c r="AZ334" s="67"/>
      <c r="BA334" s="67"/>
      <c r="BB334" s="67">
        <v>233</v>
      </c>
      <c r="BC334" s="67">
        <v>472</v>
      </c>
      <c r="BD334" s="67"/>
      <c r="BE334" s="67"/>
      <c r="BF334" s="67"/>
      <c r="BG334" s="67"/>
      <c r="BH334" s="67"/>
      <c r="BI334" s="67"/>
      <c r="BJ334" s="67"/>
      <c r="BK334" s="67"/>
      <c r="BL334" s="67"/>
      <c r="BM334" s="67"/>
      <c r="BN334" s="67"/>
      <c r="BO334" s="67"/>
      <c r="BP334" s="67"/>
      <c r="BQ334" s="67"/>
      <c r="BR334" s="67"/>
      <c r="BS334" s="67"/>
      <c r="BT334" s="67"/>
      <c r="BU334" s="67"/>
      <c r="BV334" s="67"/>
      <c r="BW334" s="67"/>
      <c r="BX334" s="67"/>
      <c r="BY334" s="67"/>
      <c r="BZ334" s="67"/>
      <c r="CA334" s="67"/>
      <c r="CB334" s="67"/>
      <c r="CC334" s="69">
        <f>SUM(Table25[[#This Row],[Contract Amount FY00]:[Contract Amount FY50]])</f>
        <v>705</v>
      </c>
      <c r="CD334" s="24"/>
    </row>
    <row r="335" spans="1:82" x14ac:dyDescent="0.25">
      <c r="A335" s="122" t="s">
        <v>1943</v>
      </c>
      <c r="B335" s="122" t="s">
        <v>3183</v>
      </c>
      <c r="C335" s="122" t="s">
        <v>3193</v>
      </c>
      <c r="E335" s="26" t="str">
        <f>IFERROR(IF(VLOOKUP(Table25[[#This Row],[Contract No.]],Table3[#All],3,FALSE)="","No","Yes"),"")</f>
        <v>Yes</v>
      </c>
      <c r="F335" s="26" t="str">
        <f>IFERROR(VLOOKUP(Table25[[#This Row],[Contract No.]],Table3[#All],3,FALSE),"")</f>
        <v>NASPO</v>
      </c>
      <c r="G335" s="26" t="str">
        <f>IFERROR(IF(Table25[[#This Row],[Cooperative Purchase
(Yes/No)]]="Yes","Yes",IF(VLOOKUP(Table25[[#This Row],[Contract No.]],Table3[#All],1,FALSE)=Table25[[#This Row],[Contract No.]],"Yes","No")),"No")</f>
        <v>Yes</v>
      </c>
      <c r="H335" s="51">
        <f>IFERROR(VLOOKUP(Table25[[#This Row],[Contract No.]],Table3[#All],4,FALSE),"")</f>
        <v>45505</v>
      </c>
      <c r="I335" s="56">
        <f>IFERROR(IF(AND(MONTH(Table25[[#This Row],[Contract Start Date]])&gt;6,MONTH(Table25[[#This Row],[Contract Start Date]])&lt;=12),YEAR(Table25[[#This Row],[Contract Start Date]])+1,YEAR(Table25[[#This Row],[Contract Start Date]])),"")</f>
        <v>2025</v>
      </c>
      <c r="J335" s="55">
        <f>Table25[[#This Row],[FY Formula start]]</f>
        <v>2025</v>
      </c>
      <c r="K335" s="59" t="str">
        <f>"FY"&amp;" "&amp;Table25[[#This Row],[Year Start]]</f>
        <v>FY 2025</v>
      </c>
      <c r="L335" s="52">
        <f>IFERROR(VLOOKUP(Table25[[#This Row],[Contract No.]],Table3[#All],5,FALSE),"")</f>
        <v>47330</v>
      </c>
      <c r="M335" s="56">
        <f>IFERROR(IF(Table25[[#This Row],[Contract End Date]]="99/99/9999","No End",IF(AND(MONTH(Table25[[#This Row],[Contract End Date]])&gt;6,MONTH(Table25[[#This Row],[Contract End Date]])&lt;=12),YEAR(Table25[[#This Row],[Contract End Date]])+1,YEAR(Table25[[#This Row],[Contract End Date]]))),"")</f>
        <v>2030</v>
      </c>
      <c r="N335" s="55">
        <f>Table25[[#This Row],[FY Formula end]]</f>
        <v>2030</v>
      </c>
      <c r="O335" s="59" t="str">
        <f>IF(Table25[[#This Row],[Year End]]="No End","No End","FY"&amp;" "&amp;Table25[[#This Row],[Year End]])</f>
        <v>FY 2030</v>
      </c>
      <c r="P335" s="27"/>
      <c r="Q335" s="104">
        <f>_xlfn.IFNA(IF($B335="","",VLOOKUP($B335,'SWC Towers'!$A:$Q,$Q$2,FALSE)),"")</f>
        <v>0.2</v>
      </c>
      <c r="R335" s="106" t="str">
        <f>_xlfn.IFNA(IF($B335="","",VLOOKUP($B335,'SWC Towers'!$A:$Q,$R$2,FALSE)),"")</f>
        <v/>
      </c>
      <c r="S335" s="106">
        <f>_xlfn.IFNA(IF($B335="","",VLOOKUP($B335,'SWC Towers'!$A:$Q,$S$2,FALSE)),"")</f>
        <v>0.2</v>
      </c>
      <c r="T335" s="106" t="str">
        <f>_xlfn.IFNA(IF($B335="","",VLOOKUP($B335,'SWC Towers'!$A:$Q,$T$2,FALSE)),"")</f>
        <v/>
      </c>
      <c r="U335" s="104">
        <f>_xlfn.IFNA(IF($B335="","",VLOOKUP($B335,'SWC Towers'!$A:$Q,$U$2,FALSE)),"")</f>
        <v>0.4</v>
      </c>
      <c r="V335" s="104" t="str">
        <f>_xlfn.IFNA(IF($B335="","",VLOOKUP($B335,'SWC Towers'!$A:$Q,$V$2,FALSE)),"")</f>
        <v/>
      </c>
      <c r="W335" s="104">
        <f>_xlfn.IFNA(IF($B335="","",VLOOKUP($B335,'SWC Towers'!$A:$Q,$W$2,FALSE)),"")</f>
        <v>0.2</v>
      </c>
      <c r="X335" s="104" t="str">
        <f>_xlfn.IFNA(IF($B335="","",VLOOKUP($B335,'SWC Towers'!$A:$Q,$X$2,FALSE)),"")</f>
        <v/>
      </c>
      <c r="Y335" s="104" t="str">
        <f>_xlfn.IFNA(IF($B335="","",VLOOKUP($B335,'SWC Towers'!$A:$Q,$Y$2,FALSE)),"")</f>
        <v/>
      </c>
      <c r="Z335" s="104" t="str">
        <f>_xlfn.IFNA(IF($B335="","",VLOOKUP($B335,'SWC Towers'!$A:$Q,$Z$2,FALSE)),"")</f>
        <v/>
      </c>
      <c r="AA335" s="104" t="str">
        <f>_xlfn.IFNA(IF($B335="","",VLOOKUP($B335,'SWC Towers'!$A:$Q,$AA$2,FALSE)),"")</f>
        <v/>
      </c>
      <c r="AB335" s="104" t="str">
        <f>_xlfn.IFNA(IF($B335="","",VLOOKUP($B335,'SWC Towers'!$A:$Q,$AB$2,FALSE)),"")</f>
        <v/>
      </c>
      <c r="AC335" s="20">
        <f>SUM(Table25[[#This Row],[IT Tower: Application]:[Other/Non-IT ]])</f>
        <v>1</v>
      </c>
      <c r="AD335" s="67"/>
      <c r="AE335" s="67"/>
      <c r="AF335" s="67"/>
      <c r="AG335" s="67"/>
      <c r="AH335" s="67"/>
      <c r="AI335" s="67"/>
      <c r="AJ335" s="67"/>
      <c r="AK335" s="67"/>
      <c r="AL335" s="67"/>
      <c r="AM335" s="67"/>
      <c r="AN335" s="67"/>
      <c r="AO335" s="67"/>
      <c r="AP335" s="67"/>
      <c r="AQ335" s="67"/>
      <c r="AR335" s="67"/>
      <c r="AS335" s="67"/>
      <c r="AT335" s="67"/>
      <c r="AU335" s="67"/>
      <c r="AV335" s="67"/>
      <c r="AW335" s="67"/>
      <c r="AX335" s="67"/>
      <c r="AY335" s="67"/>
      <c r="AZ335" s="67"/>
      <c r="BA335" s="67"/>
      <c r="BB335" s="67">
        <v>0</v>
      </c>
      <c r="BC335" s="67">
        <v>15966</v>
      </c>
      <c r="BD335" s="67"/>
      <c r="BE335" s="67"/>
      <c r="BF335" s="67"/>
      <c r="BG335" s="67"/>
      <c r="BH335" s="67"/>
      <c r="BI335" s="67"/>
      <c r="BJ335" s="67"/>
      <c r="BK335" s="67"/>
      <c r="BL335" s="67"/>
      <c r="BM335" s="67"/>
      <c r="BN335" s="67"/>
      <c r="BO335" s="67"/>
      <c r="BP335" s="67"/>
      <c r="BQ335" s="67"/>
      <c r="BR335" s="67"/>
      <c r="BS335" s="67"/>
      <c r="BT335" s="67"/>
      <c r="BU335" s="67"/>
      <c r="BV335" s="67"/>
      <c r="BW335" s="67"/>
      <c r="BX335" s="67"/>
      <c r="BY335" s="67"/>
      <c r="BZ335" s="67"/>
      <c r="CA335" s="67"/>
      <c r="CB335" s="67"/>
      <c r="CC335" s="69">
        <f>SUM(Table25[[#This Row],[Contract Amount FY00]:[Contract Amount FY50]])</f>
        <v>15966</v>
      </c>
      <c r="CD335" s="24"/>
    </row>
    <row r="336" spans="1:82" x14ac:dyDescent="0.25">
      <c r="A336" s="122" t="s">
        <v>1995</v>
      </c>
      <c r="B336" s="122" t="s">
        <v>533</v>
      </c>
      <c r="C336" s="122" t="s">
        <v>3187</v>
      </c>
      <c r="E336" s="26" t="str">
        <f>IFERROR(IF(VLOOKUP(Table25[[#This Row],[Contract No.]],Table3[#All],3,FALSE)="","No","Yes"),"")</f>
        <v>No</v>
      </c>
      <c r="F336" s="26" t="str">
        <f>IFERROR(VLOOKUP(Table25[[#This Row],[Contract No.]],Table3[#All],3,FALSE),"")</f>
        <v/>
      </c>
      <c r="G336" s="26" t="str">
        <f>IFERROR(IF(Table25[[#This Row],[Cooperative Purchase
(Yes/No)]]="Yes","Yes",IF(VLOOKUP(Table25[[#This Row],[Contract No.]],Table3[#All],1,FALSE)=Table25[[#This Row],[Contract No.]],"Yes","No")),"No")</f>
        <v>Yes</v>
      </c>
      <c r="H336" s="51">
        <f>IFERROR(VLOOKUP(Table25[[#This Row],[Contract No.]],Table3[#All],4,FALSE),"")</f>
        <v>43556</v>
      </c>
      <c r="I336" s="56">
        <f>IFERROR(IF(AND(MONTH(Table25[[#This Row],[Contract Start Date]])&gt;6,MONTH(Table25[[#This Row],[Contract Start Date]])&lt;=12),YEAR(Table25[[#This Row],[Contract Start Date]])+1,YEAR(Table25[[#This Row],[Contract Start Date]])),"")</f>
        <v>2019</v>
      </c>
      <c r="J336" s="55">
        <f>Table25[[#This Row],[FY Formula start]]</f>
        <v>2019</v>
      </c>
      <c r="K336" s="59" t="str">
        <f>"FY"&amp;" "&amp;Table25[[#This Row],[Year Start]]</f>
        <v>FY 2019</v>
      </c>
      <c r="L336" s="52">
        <f>IFERROR(VLOOKUP(Table25[[#This Row],[Contract No.]],Table3[#All],5,FALSE),"")</f>
        <v>45747</v>
      </c>
      <c r="M336" s="56">
        <f>IFERROR(IF(Table25[[#This Row],[Contract End Date]]="99/99/9999","No End",IF(AND(MONTH(Table25[[#This Row],[Contract End Date]])&gt;6,MONTH(Table25[[#This Row],[Contract End Date]])&lt;=12),YEAR(Table25[[#This Row],[Contract End Date]])+1,YEAR(Table25[[#This Row],[Contract End Date]]))),"")</f>
        <v>2025</v>
      </c>
      <c r="N336" s="55">
        <f>Table25[[#This Row],[FY Formula end]]</f>
        <v>2025</v>
      </c>
      <c r="O336" s="59" t="str">
        <f>IF(Table25[[#This Row],[Year End]]="No End","No End","FY"&amp;" "&amp;Table25[[#This Row],[Year End]])</f>
        <v>FY 2025</v>
      </c>
      <c r="P336" s="27"/>
      <c r="Q336" s="104">
        <f>_xlfn.IFNA(IF($B336="","",VLOOKUP($B336,'SWC Towers'!$A:$Q,$Q$2,FALSE)),"")</f>
        <v>0.2</v>
      </c>
      <c r="R336" s="106">
        <f>_xlfn.IFNA(IF($B336="","",VLOOKUP($B336,'SWC Towers'!$A:$Q,$R$2,FALSE)),"")</f>
        <v>0.2</v>
      </c>
      <c r="S336" s="106" t="str">
        <f>_xlfn.IFNA(IF($B336="","",VLOOKUP($B336,'SWC Towers'!$A:$Q,$S$2,FALSE)),"")</f>
        <v/>
      </c>
      <c r="T336" s="106" t="str">
        <f>_xlfn.IFNA(IF($B336="","",VLOOKUP($B336,'SWC Towers'!$A:$Q,$T$2,FALSE)),"")</f>
        <v/>
      </c>
      <c r="U336" s="104">
        <f>_xlfn.IFNA(IF($B336="","",VLOOKUP($B336,'SWC Towers'!$A:$Q,$U$2,FALSE)),"")</f>
        <v>0.2</v>
      </c>
      <c r="V336" s="104" t="str">
        <f>_xlfn.IFNA(IF($B336="","",VLOOKUP($B336,'SWC Towers'!$A:$Q,$V$2,FALSE)),"")</f>
        <v/>
      </c>
      <c r="W336" s="104">
        <f>_xlfn.IFNA(IF($B336="","",VLOOKUP($B336,'SWC Towers'!$A:$Q,$W$2,FALSE)),"")</f>
        <v>0.2</v>
      </c>
      <c r="X336" s="104" t="str">
        <f>_xlfn.IFNA(IF($B336="","",VLOOKUP($B336,'SWC Towers'!$A:$Q,$X$2,FALSE)),"")</f>
        <v/>
      </c>
      <c r="Y336" s="104" t="str">
        <f>_xlfn.IFNA(IF($B336="","",VLOOKUP($B336,'SWC Towers'!$A:$Q,$Y$2,FALSE)),"")</f>
        <v/>
      </c>
      <c r="Z336" s="104" t="str">
        <f>_xlfn.IFNA(IF($B336="","",VLOOKUP($B336,'SWC Towers'!$A:$Q,$Z$2,FALSE)),"")</f>
        <v/>
      </c>
      <c r="AA336" s="104">
        <f>_xlfn.IFNA(IF($B336="","",VLOOKUP($B336,'SWC Towers'!$A:$Q,$AA$2,FALSE)),"")</f>
        <v>0.2</v>
      </c>
      <c r="AB336" s="104" t="str">
        <f>_xlfn.IFNA(IF($B336="","",VLOOKUP($B336,'SWC Towers'!$A:$Q,$AB$2,FALSE)),"")</f>
        <v/>
      </c>
      <c r="AC336" s="20">
        <f>SUM(Table25[[#This Row],[IT Tower: Application]:[Other/Non-IT ]])</f>
        <v>1</v>
      </c>
      <c r="AD336" s="67"/>
      <c r="AE336" s="67"/>
      <c r="AF336" s="67"/>
      <c r="AG336" s="67"/>
      <c r="AH336" s="67"/>
      <c r="AI336" s="67"/>
      <c r="AJ336" s="67"/>
      <c r="AK336" s="67"/>
      <c r="AL336" s="67"/>
      <c r="AM336" s="67"/>
      <c r="AN336" s="67"/>
      <c r="AO336" s="67"/>
      <c r="AP336" s="67"/>
      <c r="AQ336" s="67"/>
      <c r="AR336" s="67"/>
      <c r="AS336" s="67"/>
      <c r="AT336" s="67"/>
      <c r="AU336" s="67"/>
      <c r="AV336" s="67"/>
      <c r="AW336" s="67"/>
      <c r="AX336" s="67">
        <v>0</v>
      </c>
      <c r="AY336" s="67">
        <v>40777</v>
      </c>
      <c r="AZ336" s="67">
        <v>31645</v>
      </c>
      <c r="BA336" s="67">
        <v>134308</v>
      </c>
      <c r="BB336" s="67">
        <v>27299</v>
      </c>
      <c r="BC336" s="67">
        <v>134</v>
      </c>
      <c r="BD336" s="67"/>
      <c r="BE336" s="67"/>
      <c r="BF336" s="67"/>
      <c r="BG336" s="67"/>
      <c r="BH336" s="67"/>
      <c r="BI336" s="67"/>
      <c r="BJ336" s="67"/>
      <c r="BK336" s="67"/>
      <c r="BL336" s="67"/>
      <c r="BM336" s="67"/>
      <c r="BN336" s="67"/>
      <c r="BO336" s="67"/>
      <c r="BP336" s="67"/>
      <c r="BQ336" s="67"/>
      <c r="BR336" s="67"/>
      <c r="BS336" s="67"/>
      <c r="BT336" s="67"/>
      <c r="BU336" s="67"/>
      <c r="BV336" s="67"/>
      <c r="BW336" s="67"/>
      <c r="BX336" s="67"/>
      <c r="BY336" s="67"/>
      <c r="BZ336" s="67"/>
      <c r="CA336" s="67"/>
      <c r="CB336" s="67"/>
      <c r="CC336" s="69">
        <f>SUM(Table25[[#This Row],[Contract Amount FY00]:[Contract Amount FY50]])</f>
        <v>234163</v>
      </c>
      <c r="CD336" s="24"/>
    </row>
    <row r="337" spans="1:82" x14ac:dyDescent="0.25">
      <c r="A337" s="122" t="s">
        <v>1995</v>
      </c>
      <c r="B337" s="122" t="s">
        <v>705</v>
      </c>
      <c r="C337" s="122" t="s">
        <v>1777</v>
      </c>
      <c r="E337" s="26" t="str">
        <f>IFERROR(IF(VLOOKUP(Table25[[#This Row],[Contract No.]],Table3[#All],3,FALSE)="","No","Yes"),"")</f>
        <v>Yes</v>
      </c>
      <c r="F337" s="26" t="str">
        <f>IFERROR(VLOOKUP(Table25[[#This Row],[Contract No.]],Table3[#All],3,FALSE),"")</f>
        <v>NASPO</v>
      </c>
      <c r="G337" s="26" t="str">
        <f>IFERROR(IF(Table25[[#This Row],[Cooperative Purchase
(Yes/No)]]="Yes","Yes",IF(VLOOKUP(Table25[[#This Row],[Contract No.]],Table3[#All],1,FALSE)=Table25[[#This Row],[Contract No.]],"Yes","No")),"No")</f>
        <v>Yes</v>
      </c>
      <c r="H337" s="51">
        <f>IFERROR(VLOOKUP(Table25[[#This Row],[Contract No.]],Table3[#All],4,FALSE),"")</f>
        <v>43647</v>
      </c>
      <c r="I337" s="56">
        <f>IFERROR(IF(AND(MONTH(Table25[[#This Row],[Contract Start Date]])&gt;6,MONTH(Table25[[#This Row],[Contract Start Date]])&lt;=12),YEAR(Table25[[#This Row],[Contract Start Date]])+1,YEAR(Table25[[#This Row],[Contract Start Date]])),"")</f>
        <v>2020</v>
      </c>
      <c r="J337" s="55">
        <f>Table25[[#This Row],[FY Formula start]]</f>
        <v>2020</v>
      </c>
      <c r="K337" s="59" t="str">
        <f>"FY"&amp;" "&amp;Table25[[#This Row],[Year Start]]</f>
        <v>FY 2020</v>
      </c>
      <c r="L337" s="52">
        <f>IFERROR(VLOOKUP(Table25[[#This Row],[Contract No.]],Table3[#All],5,FALSE),"")</f>
        <v>47360</v>
      </c>
      <c r="M337" s="56">
        <f>IFERROR(IF(Table25[[#This Row],[Contract End Date]]="99/99/9999","No End",IF(AND(MONTH(Table25[[#This Row],[Contract End Date]])&gt;6,MONTH(Table25[[#This Row],[Contract End Date]])&lt;=12),YEAR(Table25[[#This Row],[Contract End Date]])+1,YEAR(Table25[[#This Row],[Contract End Date]]))),"")</f>
        <v>2030</v>
      </c>
      <c r="N337" s="55">
        <f>Table25[[#This Row],[FY Formula end]]</f>
        <v>2030</v>
      </c>
      <c r="O337" s="59" t="str">
        <f>IF(Table25[[#This Row],[Year End]]="No End","No End","FY"&amp;" "&amp;Table25[[#This Row],[Year End]])</f>
        <v>FY 2030</v>
      </c>
      <c r="P337" s="27"/>
      <c r="Q337" s="104">
        <f>_xlfn.IFNA(IF($B337="","",VLOOKUP($B337,'SWC Towers'!$A:$Q,$Q$2,FALSE)),"")</f>
        <v>0.2</v>
      </c>
      <c r="R337" s="106" t="str">
        <f>_xlfn.IFNA(IF($B337="","",VLOOKUP($B337,'SWC Towers'!$A:$Q,$R$2,FALSE)),"")</f>
        <v/>
      </c>
      <c r="S337" s="106" t="str">
        <f>_xlfn.IFNA(IF($B337="","",VLOOKUP($B337,'SWC Towers'!$A:$Q,$S$2,FALSE)),"")</f>
        <v/>
      </c>
      <c r="T337" s="106" t="str">
        <f>_xlfn.IFNA(IF($B337="","",VLOOKUP($B337,'SWC Towers'!$A:$Q,$T$2,FALSE)),"")</f>
        <v/>
      </c>
      <c r="U337" s="104">
        <f>_xlfn.IFNA(IF($B337="","",VLOOKUP($B337,'SWC Towers'!$A:$Q,$U$2,FALSE)),"")</f>
        <v>0.4</v>
      </c>
      <c r="V337" s="104" t="str">
        <f>_xlfn.IFNA(IF($B337="","",VLOOKUP($B337,'SWC Towers'!$A:$Q,$V$2,FALSE)),"")</f>
        <v/>
      </c>
      <c r="W337" s="104">
        <f>_xlfn.IFNA(IF($B337="","",VLOOKUP($B337,'SWC Towers'!$A:$Q,$W$2,FALSE)),"")</f>
        <v>0.4</v>
      </c>
      <c r="X337" s="104" t="str">
        <f>_xlfn.IFNA(IF($B337="","",VLOOKUP($B337,'SWC Towers'!$A:$Q,$X$2,FALSE)),"")</f>
        <v/>
      </c>
      <c r="Y337" s="104" t="str">
        <f>_xlfn.IFNA(IF($B337="","",VLOOKUP($B337,'SWC Towers'!$A:$Q,$Y$2,FALSE)),"")</f>
        <v/>
      </c>
      <c r="Z337" s="104" t="str">
        <f>_xlfn.IFNA(IF($B337="","",VLOOKUP($B337,'SWC Towers'!$A:$Q,$Z$2,FALSE)),"")</f>
        <v/>
      </c>
      <c r="AA337" s="104" t="str">
        <f>_xlfn.IFNA(IF($B337="","",VLOOKUP($B337,'SWC Towers'!$A:$Q,$AA$2,FALSE)),"")</f>
        <v/>
      </c>
      <c r="AB337" s="104" t="str">
        <f>_xlfn.IFNA(IF($B337="","",VLOOKUP($B337,'SWC Towers'!$A:$Q,$AB$2,FALSE)),"")</f>
        <v/>
      </c>
      <c r="AC337" s="20">
        <f>SUM(Table25[[#This Row],[IT Tower: Application]:[Other/Non-IT ]])</f>
        <v>1</v>
      </c>
      <c r="AD337" s="67"/>
      <c r="AE337" s="67"/>
      <c r="AF337" s="67"/>
      <c r="AG337" s="67"/>
      <c r="AH337" s="67"/>
      <c r="AI337" s="67"/>
      <c r="AJ337" s="67"/>
      <c r="AK337" s="67"/>
      <c r="AL337" s="67"/>
      <c r="AM337" s="67"/>
      <c r="AN337" s="67"/>
      <c r="AO337" s="67"/>
      <c r="AP337" s="67"/>
      <c r="AQ337" s="67"/>
      <c r="AR337" s="67"/>
      <c r="AS337" s="67"/>
      <c r="AT337" s="67"/>
      <c r="AU337" s="67"/>
      <c r="AV337" s="67"/>
      <c r="AW337" s="67"/>
      <c r="AX337" s="67">
        <v>0</v>
      </c>
      <c r="AY337" s="67">
        <v>30378</v>
      </c>
      <c r="AZ337" s="67">
        <v>38732</v>
      </c>
      <c r="BA337" s="67">
        <v>43133</v>
      </c>
      <c r="BB337" s="67">
        <v>38662</v>
      </c>
      <c r="BC337" s="67">
        <v>36865</v>
      </c>
      <c r="BD337" s="67"/>
      <c r="BE337" s="67"/>
      <c r="BF337" s="67"/>
      <c r="BG337" s="67"/>
      <c r="BH337" s="67"/>
      <c r="BI337" s="67"/>
      <c r="BJ337" s="67"/>
      <c r="BK337" s="67"/>
      <c r="BL337" s="67"/>
      <c r="BM337" s="67"/>
      <c r="BN337" s="67"/>
      <c r="BO337" s="67"/>
      <c r="BP337" s="67"/>
      <c r="BQ337" s="67"/>
      <c r="BR337" s="67"/>
      <c r="BS337" s="67"/>
      <c r="BT337" s="67"/>
      <c r="BU337" s="67"/>
      <c r="BV337" s="67"/>
      <c r="BW337" s="67"/>
      <c r="BX337" s="67"/>
      <c r="BY337" s="67"/>
      <c r="BZ337" s="67"/>
      <c r="CA337" s="67"/>
      <c r="CB337" s="67"/>
      <c r="CC337" s="69">
        <f>SUM(Table25[[#This Row],[Contract Amount FY00]:[Contract Amount FY50]])</f>
        <v>187770</v>
      </c>
      <c r="CD337" s="24"/>
    </row>
    <row r="338" spans="1:82" x14ac:dyDescent="0.25">
      <c r="A338" s="122" t="s">
        <v>1995</v>
      </c>
      <c r="B338" s="122" t="s">
        <v>278</v>
      </c>
      <c r="C338" s="122" t="s">
        <v>3188</v>
      </c>
      <c r="E338" s="26" t="str">
        <f>IFERROR(IF(VLOOKUP(Table25[[#This Row],[Contract No.]],Table3[#All],3,FALSE)="","No","Yes"),"")</f>
        <v>Yes</v>
      </c>
      <c r="F338" s="26" t="str">
        <f>IFERROR(VLOOKUP(Table25[[#This Row],[Contract No.]],Table3[#All],3,FALSE),"")</f>
        <v>NASPO</v>
      </c>
      <c r="G338" s="26" t="str">
        <f>IFERROR(IF(Table25[[#This Row],[Cooperative Purchase
(Yes/No)]]="Yes","Yes",IF(VLOOKUP(Table25[[#This Row],[Contract No.]],Table3[#All],1,FALSE)=Table25[[#This Row],[Contract No.]],"Yes","No")),"No")</f>
        <v>Yes</v>
      </c>
      <c r="H338" s="51">
        <f>IFERROR(VLOOKUP(Table25[[#This Row],[Contract No.]],Table3[#All],4,FALSE),"")</f>
        <v>42917</v>
      </c>
      <c r="I338" s="56">
        <f>IFERROR(IF(AND(MONTH(Table25[[#This Row],[Contract Start Date]])&gt;6,MONTH(Table25[[#This Row],[Contract Start Date]])&lt;=12),YEAR(Table25[[#This Row],[Contract Start Date]])+1,YEAR(Table25[[#This Row],[Contract Start Date]])),"")</f>
        <v>2018</v>
      </c>
      <c r="J338" s="55">
        <f>Table25[[#This Row],[FY Formula start]]</f>
        <v>2018</v>
      </c>
      <c r="K338" s="59" t="str">
        <f>"FY"&amp;" "&amp;Table25[[#This Row],[Year Start]]</f>
        <v>FY 2018</v>
      </c>
      <c r="L338" s="52">
        <f>IFERROR(VLOOKUP(Table25[[#This Row],[Contract No.]],Table3[#All],5,FALSE),"")</f>
        <v>46280</v>
      </c>
      <c r="M338" s="56">
        <f>IFERROR(IF(Table25[[#This Row],[Contract End Date]]="99/99/9999","No End",IF(AND(MONTH(Table25[[#This Row],[Contract End Date]])&gt;6,MONTH(Table25[[#This Row],[Contract End Date]])&lt;=12),YEAR(Table25[[#This Row],[Contract End Date]])+1,YEAR(Table25[[#This Row],[Contract End Date]]))),"")</f>
        <v>2027</v>
      </c>
      <c r="N338" s="55">
        <f>Table25[[#This Row],[FY Formula end]]</f>
        <v>2027</v>
      </c>
      <c r="O338" s="59" t="str">
        <f>IF(Table25[[#This Row],[Year End]]="No End","No End","FY"&amp;" "&amp;Table25[[#This Row],[Year End]])</f>
        <v>FY 2027</v>
      </c>
      <c r="P338" s="27"/>
      <c r="Q338" s="104">
        <f>_xlfn.IFNA(IF($B338="","",VLOOKUP($B338,'SWC Towers'!$A:$Q,$Q$2,FALSE)),"")</f>
        <v>0.4</v>
      </c>
      <c r="R338" s="106" t="str">
        <f>_xlfn.IFNA(IF($B338="","",VLOOKUP($B338,'SWC Towers'!$A:$Q,$R$2,FALSE)),"")</f>
        <v/>
      </c>
      <c r="S338" s="106" t="str">
        <f>_xlfn.IFNA(IF($B338="","",VLOOKUP($B338,'SWC Towers'!$A:$Q,$S$2,FALSE)),"")</f>
        <v/>
      </c>
      <c r="T338" s="106">
        <f>_xlfn.IFNA(IF($B338="","",VLOOKUP($B338,'SWC Towers'!$A:$Q,$T$2,FALSE)),"")</f>
        <v>0.05</v>
      </c>
      <c r="U338" s="104" t="str">
        <f>_xlfn.IFNA(IF($B338="","",VLOOKUP($B338,'SWC Towers'!$A:$Q,$U$2,FALSE)),"")</f>
        <v/>
      </c>
      <c r="V338" s="104" t="str">
        <f>_xlfn.IFNA(IF($B338="","",VLOOKUP($B338,'SWC Towers'!$A:$Q,$V$2,FALSE)),"")</f>
        <v/>
      </c>
      <c r="W338" s="104">
        <f>_xlfn.IFNA(IF($B338="","",VLOOKUP($B338,'SWC Towers'!$A:$Q,$W$2,FALSE)),"")</f>
        <v>0.1</v>
      </c>
      <c r="X338" s="104" t="str">
        <f>_xlfn.IFNA(IF($B338="","",VLOOKUP($B338,'SWC Towers'!$A:$Q,$X$2,FALSE)),"")</f>
        <v/>
      </c>
      <c r="Y338" s="104">
        <f>_xlfn.IFNA(IF($B338="","",VLOOKUP($B338,'SWC Towers'!$A:$Q,$Y$2,FALSE)),"")</f>
        <v>0.05</v>
      </c>
      <c r="Z338" s="104" t="str">
        <f>_xlfn.IFNA(IF($B338="","",VLOOKUP($B338,'SWC Towers'!$A:$Q,$Z$2,FALSE)),"")</f>
        <v/>
      </c>
      <c r="AA338" s="104">
        <f>_xlfn.IFNA(IF($B338="","",VLOOKUP($B338,'SWC Towers'!$A:$Q,$AA$2,FALSE)),"")</f>
        <v>0.4</v>
      </c>
      <c r="AB338" s="104" t="str">
        <f>_xlfn.IFNA(IF($B338="","",VLOOKUP($B338,'SWC Towers'!$A:$Q,$AB$2,FALSE)),"")</f>
        <v/>
      </c>
      <c r="AC338" s="20">
        <f>SUM(Table25[[#This Row],[IT Tower: Application]:[Other/Non-IT ]])</f>
        <v>1</v>
      </c>
      <c r="AD338" s="67"/>
      <c r="AE338" s="67"/>
      <c r="AF338" s="67"/>
      <c r="AG338" s="67"/>
      <c r="AH338" s="67"/>
      <c r="AI338" s="67"/>
      <c r="AJ338" s="67"/>
      <c r="AK338" s="67"/>
      <c r="AL338" s="67"/>
      <c r="AM338" s="67"/>
      <c r="AN338" s="67"/>
      <c r="AO338" s="67"/>
      <c r="AP338" s="67"/>
      <c r="AQ338" s="67"/>
      <c r="AR338" s="67"/>
      <c r="AS338" s="67"/>
      <c r="AT338" s="67"/>
      <c r="AU338" s="67"/>
      <c r="AV338" s="67"/>
      <c r="AW338" s="67"/>
      <c r="AX338" s="67">
        <v>12397</v>
      </c>
      <c r="AY338" s="67">
        <v>221759</v>
      </c>
      <c r="AZ338" s="67">
        <v>1664</v>
      </c>
      <c r="BA338" s="67">
        <v>1831</v>
      </c>
      <c r="BB338" s="67">
        <v>29865</v>
      </c>
      <c r="BC338" s="67">
        <v>154661</v>
      </c>
      <c r="BD338" s="67"/>
      <c r="BE338" s="67"/>
      <c r="BF338" s="67"/>
      <c r="BG338" s="67"/>
      <c r="BH338" s="67"/>
      <c r="BI338" s="67"/>
      <c r="BJ338" s="67"/>
      <c r="BK338" s="67"/>
      <c r="BL338" s="67"/>
      <c r="BM338" s="67"/>
      <c r="BN338" s="67"/>
      <c r="BO338" s="67"/>
      <c r="BP338" s="67"/>
      <c r="BQ338" s="67"/>
      <c r="BR338" s="67"/>
      <c r="BS338" s="67"/>
      <c r="BT338" s="67"/>
      <c r="BU338" s="67"/>
      <c r="BV338" s="67"/>
      <c r="BW338" s="67"/>
      <c r="BX338" s="67"/>
      <c r="BY338" s="67"/>
      <c r="BZ338" s="67"/>
      <c r="CA338" s="67"/>
      <c r="CB338" s="67"/>
      <c r="CC338" s="69">
        <f>SUM(Table25[[#This Row],[Contract Amount FY00]:[Contract Amount FY50]])</f>
        <v>422177</v>
      </c>
      <c r="CD338" s="24"/>
    </row>
    <row r="339" spans="1:82" x14ac:dyDescent="0.25">
      <c r="A339" s="122" t="s">
        <v>1995</v>
      </c>
      <c r="B339" s="122" t="s">
        <v>278</v>
      </c>
      <c r="C339" s="122" t="s">
        <v>279</v>
      </c>
      <c r="E339" s="26" t="str">
        <f>IFERROR(IF(VLOOKUP(Table25[[#This Row],[Contract No.]],Table3[#All],3,FALSE)="","No","Yes"),"")</f>
        <v>Yes</v>
      </c>
      <c r="F339" s="26" t="str">
        <f>IFERROR(VLOOKUP(Table25[[#This Row],[Contract No.]],Table3[#All],3,FALSE),"")</f>
        <v>NASPO</v>
      </c>
      <c r="G339" s="26" t="str">
        <f>IFERROR(IF(Table25[[#This Row],[Cooperative Purchase
(Yes/No)]]="Yes","Yes",IF(VLOOKUP(Table25[[#This Row],[Contract No.]],Table3[#All],1,FALSE)=Table25[[#This Row],[Contract No.]],"Yes","No")),"No")</f>
        <v>Yes</v>
      </c>
      <c r="H339" s="51">
        <f>IFERROR(VLOOKUP(Table25[[#This Row],[Contract No.]],Table3[#All],4,FALSE),"")</f>
        <v>42917</v>
      </c>
      <c r="I339" s="56">
        <f>IFERROR(IF(AND(MONTH(Table25[[#This Row],[Contract Start Date]])&gt;6,MONTH(Table25[[#This Row],[Contract Start Date]])&lt;=12),YEAR(Table25[[#This Row],[Contract Start Date]])+1,YEAR(Table25[[#This Row],[Contract Start Date]])),"")</f>
        <v>2018</v>
      </c>
      <c r="J339" s="55">
        <f>Table25[[#This Row],[FY Formula start]]</f>
        <v>2018</v>
      </c>
      <c r="K339" s="59" t="str">
        <f>"FY"&amp;" "&amp;Table25[[#This Row],[Year Start]]</f>
        <v>FY 2018</v>
      </c>
      <c r="L339" s="52">
        <f>IFERROR(VLOOKUP(Table25[[#This Row],[Contract No.]],Table3[#All],5,FALSE),"")</f>
        <v>46280</v>
      </c>
      <c r="M339" s="56">
        <f>IFERROR(IF(Table25[[#This Row],[Contract End Date]]="99/99/9999","No End",IF(AND(MONTH(Table25[[#This Row],[Contract End Date]])&gt;6,MONTH(Table25[[#This Row],[Contract End Date]])&lt;=12),YEAR(Table25[[#This Row],[Contract End Date]])+1,YEAR(Table25[[#This Row],[Contract End Date]]))),"")</f>
        <v>2027</v>
      </c>
      <c r="N339" s="55">
        <f>Table25[[#This Row],[FY Formula end]]</f>
        <v>2027</v>
      </c>
      <c r="O339" s="59" t="str">
        <f>IF(Table25[[#This Row],[Year End]]="No End","No End","FY"&amp;" "&amp;Table25[[#This Row],[Year End]])</f>
        <v>FY 2027</v>
      </c>
      <c r="P339" s="27"/>
      <c r="Q339" s="104">
        <f>_xlfn.IFNA(IF($B339="","",VLOOKUP($B339,'SWC Towers'!$A:$Q,$Q$2,FALSE)),"")</f>
        <v>0.4</v>
      </c>
      <c r="R339" s="106" t="str">
        <f>_xlfn.IFNA(IF($B339="","",VLOOKUP($B339,'SWC Towers'!$A:$Q,$R$2,FALSE)),"")</f>
        <v/>
      </c>
      <c r="S339" s="106" t="str">
        <f>_xlfn.IFNA(IF($B339="","",VLOOKUP($B339,'SWC Towers'!$A:$Q,$S$2,FALSE)),"")</f>
        <v/>
      </c>
      <c r="T339" s="106">
        <f>_xlfn.IFNA(IF($B339="","",VLOOKUP($B339,'SWC Towers'!$A:$Q,$T$2,FALSE)),"")</f>
        <v>0.05</v>
      </c>
      <c r="U339" s="104" t="str">
        <f>_xlfn.IFNA(IF($B339="","",VLOOKUP($B339,'SWC Towers'!$A:$Q,$U$2,FALSE)),"")</f>
        <v/>
      </c>
      <c r="V339" s="104" t="str">
        <f>_xlfn.IFNA(IF($B339="","",VLOOKUP($B339,'SWC Towers'!$A:$Q,$V$2,FALSE)),"")</f>
        <v/>
      </c>
      <c r="W339" s="104">
        <f>_xlfn.IFNA(IF($B339="","",VLOOKUP($B339,'SWC Towers'!$A:$Q,$W$2,FALSE)),"")</f>
        <v>0.1</v>
      </c>
      <c r="X339" s="104" t="str">
        <f>_xlfn.IFNA(IF($B339="","",VLOOKUP($B339,'SWC Towers'!$A:$Q,$X$2,FALSE)),"")</f>
        <v/>
      </c>
      <c r="Y339" s="104">
        <f>_xlfn.IFNA(IF($B339="","",VLOOKUP($B339,'SWC Towers'!$A:$Q,$Y$2,FALSE)),"")</f>
        <v>0.05</v>
      </c>
      <c r="Z339" s="104" t="str">
        <f>_xlfn.IFNA(IF($B339="","",VLOOKUP($B339,'SWC Towers'!$A:$Q,$Z$2,FALSE)),"")</f>
        <v/>
      </c>
      <c r="AA339" s="104">
        <f>_xlfn.IFNA(IF($B339="","",VLOOKUP($B339,'SWC Towers'!$A:$Q,$AA$2,FALSE)),"")</f>
        <v>0.4</v>
      </c>
      <c r="AB339" s="104" t="str">
        <f>_xlfn.IFNA(IF($B339="","",VLOOKUP($B339,'SWC Towers'!$A:$Q,$AB$2,FALSE)),"")</f>
        <v/>
      </c>
      <c r="AC339" s="20">
        <f>SUM(Table25[[#This Row],[IT Tower: Application]:[Other/Non-IT ]])</f>
        <v>1</v>
      </c>
      <c r="AD339" s="67"/>
      <c r="AE339" s="67"/>
      <c r="AF339" s="67"/>
      <c r="AG339" s="67"/>
      <c r="AH339" s="67"/>
      <c r="AI339" s="67"/>
      <c r="AJ339" s="67"/>
      <c r="AK339" s="67"/>
      <c r="AL339" s="67"/>
      <c r="AM339" s="67"/>
      <c r="AN339" s="67"/>
      <c r="AO339" s="67"/>
      <c r="AP339" s="67"/>
      <c r="AQ339" s="67"/>
      <c r="AR339" s="67"/>
      <c r="AS339" s="67"/>
      <c r="AT339" s="67"/>
      <c r="AU339" s="67"/>
      <c r="AV339" s="67"/>
      <c r="AW339" s="67">
        <v>906</v>
      </c>
      <c r="AX339" s="67">
        <v>0</v>
      </c>
      <c r="AY339" s="67">
        <v>91298</v>
      </c>
      <c r="AZ339" s="67">
        <v>222653</v>
      </c>
      <c r="BA339" s="67">
        <v>259193</v>
      </c>
      <c r="BB339" s="67">
        <v>356038</v>
      </c>
      <c r="BC339" s="67">
        <v>355725</v>
      </c>
      <c r="BD339" s="67"/>
      <c r="BE339" s="67"/>
      <c r="BF339" s="67"/>
      <c r="BG339" s="67"/>
      <c r="BH339" s="67"/>
      <c r="BI339" s="67"/>
      <c r="BJ339" s="67"/>
      <c r="BK339" s="67"/>
      <c r="BL339" s="67"/>
      <c r="BM339" s="67"/>
      <c r="BN339" s="67"/>
      <c r="BO339" s="67"/>
      <c r="BP339" s="67"/>
      <c r="BQ339" s="67"/>
      <c r="BR339" s="67"/>
      <c r="BS339" s="67"/>
      <c r="BT339" s="67"/>
      <c r="BU339" s="67"/>
      <c r="BV339" s="67"/>
      <c r="BW339" s="67"/>
      <c r="BX339" s="67"/>
      <c r="BY339" s="67"/>
      <c r="BZ339" s="67"/>
      <c r="CA339" s="67"/>
      <c r="CB339" s="67"/>
      <c r="CC339" s="69">
        <f>SUM(Table25[[#This Row],[Contract Amount FY00]:[Contract Amount FY50]])</f>
        <v>1285813</v>
      </c>
      <c r="CD339" s="24"/>
    </row>
    <row r="340" spans="1:82" x14ac:dyDescent="0.25">
      <c r="A340" s="122" t="s">
        <v>1995</v>
      </c>
      <c r="B340" s="122" t="s">
        <v>2244</v>
      </c>
      <c r="C340" s="122" t="s">
        <v>813</v>
      </c>
      <c r="E340" s="26" t="str">
        <f>IFERROR(IF(VLOOKUP(Table25[[#This Row],[Contract No.]],Table3[#All],3,FALSE)="","No","Yes"),"")</f>
        <v>No</v>
      </c>
      <c r="F340" s="26" t="str">
        <f>IFERROR(VLOOKUP(Table25[[#This Row],[Contract No.]],Table3[#All],3,FALSE),"")</f>
        <v/>
      </c>
      <c r="G340" s="26" t="str">
        <f>IFERROR(IF(Table25[[#This Row],[Cooperative Purchase
(Yes/No)]]="Yes","Yes",IF(VLOOKUP(Table25[[#This Row],[Contract No.]],Table3[#All],1,FALSE)=Table25[[#This Row],[Contract No.]],"Yes","No")),"No")</f>
        <v>Yes</v>
      </c>
      <c r="H340" s="51">
        <f>IFERROR(VLOOKUP(Table25[[#This Row],[Contract No.]],Table3[#All],4,FALSE),"")</f>
        <v>44512</v>
      </c>
      <c r="I340" s="56">
        <f>IFERROR(IF(AND(MONTH(Table25[[#This Row],[Contract Start Date]])&gt;6,MONTH(Table25[[#This Row],[Contract Start Date]])&lt;=12),YEAR(Table25[[#This Row],[Contract Start Date]])+1,YEAR(Table25[[#This Row],[Contract Start Date]])),"")</f>
        <v>2022</v>
      </c>
      <c r="J340" s="55">
        <f>Table25[[#This Row],[FY Formula start]]</f>
        <v>2022</v>
      </c>
      <c r="K340" s="59" t="str">
        <f>"FY"&amp;" "&amp;Table25[[#This Row],[Year Start]]</f>
        <v>FY 2022</v>
      </c>
      <c r="L340" s="52">
        <f>IFERROR(VLOOKUP(Table25[[#This Row],[Contract No.]],Table3[#All],5,FALSE),"")</f>
        <v>46702</v>
      </c>
      <c r="M340" s="56">
        <f>IFERROR(IF(Table25[[#This Row],[Contract End Date]]="99/99/9999","No End",IF(AND(MONTH(Table25[[#This Row],[Contract End Date]])&gt;6,MONTH(Table25[[#This Row],[Contract End Date]])&lt;=12),YEAR(Table25[[#This Row],[Contract End Date]])+1,YEAR(Table25[[#This Row],[Contract End Date]]))),"")</f>
        <v>2028</v>
      </c>
      <c r="N340" s="55">
        <f>Table25[[#This Row],[FY Formula end]]</f>
        <v>2028</v>
      </c>
      <c r="O340" s="59" t="str">
        <f>IF(Table25[[#This Row],[Year End]]="No End","No End","FY"&amp;" "&amp;Table25[[#This Row],[Year End]])</f>
        <v>FY 2028</v>
      </c>
      <c r="P340" s="27"/>
      <c r="Q340" s="104" t="str">
        <f>_xlfn.IFNA(IF($B340="","",VLOOKUP($B340,'SWC Towers'!$A:$Q,$Q$2,FALSE)),"")</f>
        <v/>
      </c>
      <c r="R340" s="106" t="str">
        <f>_xlfn.IFNA(IF($B340="","",VLOOKUP($B340,'SWC Towers'!$A:$Q,$R$2,FALSE)),"")</f>
        <v/>
      </c>
      <c r="S340" s="106" t="str">
        <f>_xlfn.IFNA(IF($B340="","",VLOOKUP($B340,'SWC Towers'!$A:$Q,$S$2,FALSE)),"")</f>
        <v/>
      </c>
      <c r="T340" s="106">
        <f>_xlfn.IFNA(IF($B340="","",VLOOKUP($B340,'SWC Towers'!$A:$Q,$T$2,FALSE)),"")</f>
        <v>0.5</v>
      </c>
      <c r="U340" s="104" t="str">
        <f>_xlfn.IFNA(IF($B340="","",VLOOKUP($B340,'SWC Towers'!$A:$Q,$U$2,FALSE)),"")</f>
        <v/>
      </c>
      <c r="V340" s="104" t="str">
        <f>_xlfn.IFNA(IF($B340="","",VLOOKUP($B340,'SWC Towers'!$A:$Q,$V$2,FALSE)),"")</f>
        <v/>
      </c>
      <c r="W340" s="104">
        <f>_xlfn.IFNA(IF($B340="","",VLOOKUP($B340,'SWC Towers'!$A:$Q,$W$2,FALSE)),"")</f>
        <v>0.5</v>
      </c>
      <c r="X340" s="104" t="str">
        <f>_xlfn.IFNA(IF($B340="","",VLOOKUP($B340,'SWC Towers'!$A:$Q,$X$2,FALSE)),"")</f>
        <v/>
      </c>
      <c r="Y340" s="104" t="str">
        <f>_xlfn.IFNA(IF($B340="","",VLOOKUP($B340,'SWC Towers'!$A:$Q,$Y$2,FALSE)),"")</f>
        <v/>
      </c>
      <c r="Z340" s="104" t="str">
        <f>_xlfn.IFNA(IF($B340="","",VLOOKUP($B340,'SWC Towers'!$A:$Q,$Z$2,FALSE)),"")</f>
        <v/>
      </c>
      <c r="AA340" s="104" t="str">
        <f>_xlfn.IFNA(IF($B340="","",VLOOKUP($B340,'SWC Towers'!$A:$Q,$AA$2,FALSE)),"")</f>
        <v/>
      </c>
      <c r="AB340" s="104" t="str">
        <f>_xlfn.IFNA(IF($B340="","",VLOOKUP($B340,'SWC Towers'!$A:$Q,$AB$2,FALSE)),"")</f>
        <v/>
      </c>
      <c r="AC340" s="20">
        <f>SUM(Table25[[#This Row],[IT Tower: Application]:[Other/Non-IT ]])</f>
        <v>1</v>
      </c>
      <c r="AD340" s="67"/>
      <c r="AE340" s="67"/>
      <c r="AF340" s="67"/>
      <c r="AG340" s="67"/>
      <c r="AH340" s="67"/>
      <c r="AI340" s="67"/>
      <c r="AJ340" s="67"/>
      <c r="AK340" s="67"/>
      <c r="AL340" s="67"/>
      <c r="AM340" s="67"/>
      <c r="AN340" s="67"/>
      <c r="AO340" s="67"/>
      <c r="AP340" s="67"/>
      <c r="AQ340" s="67"/>
      <c r="AR340" s="67"/>
      <c r="AS340" s="67"/>
      <c r="AT340" s="67"/>
      <c r="AU340" s="67"/>
      <c r="AV340" s="67"/>
      <c r="AW340" s="67"/>
      <c r="AX340" s="67"/>
      <c r="AY340" s="67"/>
      <c r="AZ340" s="67"/>
      <c r="BA340" s="67"/>
      <c r="BB340" s="67">
        <v>0</v>
      </c>
      <c r="BC340" s="67">
        <v>4418</v>
      </c>
      <c r="BD340" s="67"/>
      <c r="BE340" s="67"/>
      <c r="BF340" s="67"/>
      <c r="BG340" s="67"/>
      <c r="BH340" s="67"/>
      <c r="BI340" s="67"/>
      <c r="BJ340" s="67"/>
      <c r="BK340" s="67"/>
      <c r="BL340" s="67"/>
      <c r="BM340" s="67"/>
      <c r="BN340" s="67"/>
      <c r="BO340" s="67"/>
      <c r="BP340" s="67"/>
      <c r="BQ340" s="67"/>
      <c r="BR340" s="67"/>
      <c r="BS340" s="67"/>
      <c r="BT340" s="67"/>
      <c r="BU340" s="67"/>
      <c r="BV340" s="67"/>
      <c r="BW340" s="67"/>
      <c r="BX340" s="67"/>
      <c r="BY340" s="67"/>
      <c r="BZ340" s="67"/>
      <c r="CA340" s="67"/>
      <c r="CB340" s="67"/>
      <c r="CC340" s="69">
        <f>SUM(Table25[[#This Row],[Contract Amount FY00]:[Contract Amount FY50]])</f>
        <v>4418</v>
      </c>
      <c r="CD340" s="24"/>
    </row>
    <row r="341" spans="1:82" x14ac:dyDescent="0.25">
      <c r="A341" s="122" t="s">
        <v>1995</v>
      </c>
      <c r="B341" s="122" t="s">
        <v>2057</v>
      </c>
      <c r="C341" s="122" t="s">
        <v>3190</v>
      </c>
      <c r="E341" s="26" t="str">
        <f>IFERROR(IF(VLOOKUP(Table25[[#This Row],[Contract No.]],Table3[#All],3,FALSE)="","No","Yes"),"")</f>
        <v>Yes</v>
      </c>
      <c r="F341" s="26" t="str">
        <f>IFERROR(VLOOKUP(Table25[[#This Row],[Contract No.]],Table3[#All],3,FALSE),"")</f>
        <v>NASPO</v>
      </c>
      <c r="G341" s="26" t="str">
        <f>IFERROR(IF(Table25[[#This Row],[Cooperative Purchase
(Yes/No)]]="Yes","Yes",IF(VLOOKUP(Table25[[#This Row],[Contract No.]],Table3[#All],1,FALSE)=Table25[[#This Row],[Contract No.]],"Yes","No")),"No")</f>
        <v>Yes</v>
      </c>
      <c r="H341" s="51">
        <f>IFERROR(VLOOKUP(Table25[[#This Row],[Contract No.]],Table3[#All],4,FALSE),"")</f>
        <v>43983</v>
      </c>
      <c r="I341" s="56">
        <f>IFERROR(IF(AND(MONTH(Table25[[#This Row],[Contract Start Date]])&gt;6,MONTH(Table25[[#This Row],[Contract Start Date]])&lt;=12),YEAR(Table25[[#This Row],[Contract Start Date]])+1,YEAR(Table25[[#This Row],[Contract Start Date]])),"")</f>
        <v>2020</v>
      </c>
      <c r="J341" s="55">
        <f>Table25[[#This Row],[FY Formula start]]</f>
        <v>2020</v>
      </c>
      <c r="K341" s="59" t="str">
        <f>"FY"&amp;" "&amp;Table25[[#This Row],[Year Start]]</f>
        <v>FY 2020</v>
      </c>
      <c r="L341" s="52">
        <f>IFERROR(VLOOKUP(Table25[[#This Row],[Contract No.]],Table3[#All],5,FALSE),"")</f>
        <v>46295</v>
      </c>
      <c r="M341" s="56">
        <f>IFERROR(IF(Table25[[#This Row],[Contract End Date]]="99/99/9999","No End",IF(AND(MONTH(Table25[[#This Row],[Contract End Date]])&gt;6,MONTH(Table25[[#This Row],[Contract End Date]])&lt;=12),YEAR(Table25[[#This Row],[Contract End Date]])+1,YEAR(Table25[[#This Row],[Contract End Date]]))),"")</f>
        <v>2027</v>
      </c>
      <c r="N341" s="55">
        <f>Table25[[#This Row],[FY Formula end]]</f>
        <v>2027</v>
      </c>
      <c r="O341" s="59" t="str">
        <f>IF(Table25[[#This Row],[Year End]]="No End","No End","FY"&amp;" "&amp;Table25[[#This Row],[Year End]])</f>
        <v>FY 2027</v>
      </c>
      <c r="P341" s="27"/>
      <c r="Q341" s="104">
        <f>_xlfn.IFNA(IF($B341="","",VLOOKUP($B341,'SWC Towers'!$A:$Q,$Q$2,FALSE)),"")</f>
        <v>0.1</v>
      </c>
      <c r="R341" s="106">
        <f>_xlfn.IFNA(IF($B341="","",VLOOKUP($B341,'SWC Towers'!$A:$Q,$R$2,FALSE)),"")</f>
        <v>0.1</v>
      </c>
      <c r="S341" s="106" t="str">
        <f>_xlfn.IFNA(IF($B341="","",VLOOKUP($B341,'SWC Towers'!$A:$Q,$S$2,FALSE)),"")</f>
        <v/>
      </c>
      <c r="T341" s="106" t="str">
        <f>_xlfn.IFNA(IF($B341="","",VLOOKUP($B341,'SWC Towers'!$A:$Q,$T$2,FALSE)),"")</f>
        <v/>
      </c>
      <c r="U341" s="104">
        <f>_xlfn.IFNA(IF($B341="","",VLOOKUP($B341,'SWC Towers'!$A:$Q,$U$2,FALSE)),"")</f>
        <v>0.15</v>
      </c>
      <c r="V341" s="104" t="str">
        <f>_xlfn.IFNA(IF($B341="","",VLOOKUP($B341,'SWC Towers'!$A:$Q,$V$2,FALSE)),"")</f>
        <v/>
      </c>
      <c r="W341" s="104">
        <f>_xlfn.IFNA(IF($B341="","",VLOOKUP($B341,'SWC Towers'!$A:$Q,$W$2,FALSE)),"")</f>
        <v>0.65</v>
      </c>
      <c r="X341" s="104" t="str">
        <f>_xlfn.IFNA(IF($B341="","",VLOOKUP($B341,'SWC Towers'!$A:$Q,$X$2,FALSE)),"")</f>
        <v/>
      </c>
      <c r="Y341" s="104" t="str">
        <f>_xlfn.IFNA(IF($B341="","",VLOOKUP($B341,'SWC Towers'!$A:$Q,$Y$2,FALSE)),"")</f>
        <v/>
      </c>
      <c r="Z341" s="104" t="str">
        <f>_xlfn.IFNA(IF($B341="","",VLOOKUP($B341,'SWC Towers'!$A:$Q,$Z$2,FALSE)),"")</f>
        <v/>
      </c>
      <c r="AA341" s="104" t="str">
        <f>_xlfn.IFNA(IF($B341="","",VLOOKUP($B341,'SWC Towers'!$A:$Q,$AA$2,FALSE)),"")</f>
        <v/>
      </c>
      <c r="AB341" s="104" t="str">
        <f>_xlfn.IFNA(IF($B341="","",VLOOKUP($B341,'SWC Towers'!$A:$Q,$AB$2,FALSE)),"")</f>
        <v/>
      </c>
      <c r="AC341" s="20">
        <f>SUM(Table25[[#This Row],[IT Tower: Application]:[Other/Non-IT ]])</f>
        <v>1</v>
      </c>
      <c r="AD341" s="67"/>
      <c r="AE341" s="67"/>
      <c r="AF341" s="67"/>
      <c r="AG341" s="67"/>
      <c r="AH341" s="67"/>
      <c r="AI341" s="67"/>
      <c r="AJ341" s="67"/>
      <c r="AK341" s="67"/>
      <c r="AL341" s="67"/>
      <c r="AM341" s="67"/>
      <c r="AN341" s="67"/>
      <c r="AO341" s="67"/>
      <c r="AP341" s="67"/>
      <c r="AQ341" s="67"/>
      <c r="AR341" s="67"/>
      <c r="AS341" s="67"/>
      <c r="AT341" s="67"/>
      <c r="AU341" s="67"/>
      <c r="AV341" s="67"/>
      <c r="AW341" s="67"/>
      <c r="AX341" s="67"/>
      <c r="AY341" s="67"/>
      <c r="AZ341" s="67"/>
      <c r="BA341" s="67"/>
      <c r="BB341" s="67">
        <v>1132</v>
      </c>
      <c r="BC341" s="67">
        <v>2212</v>
      </c>
      <c r="BD341" s="67"/>
      <c r="BE341" s="67"/>
      <c r="BF341" s="67"/>
      <c r="BG341" s="67"/>
      <c r="BH341" s="67"/>
      <c r="BI341" s="67"/>
      <c r="BJ341" s="67"/>
      <c r="BK341" s="67"/>
      <c r="BL341" s="67"/>
      <c r="BM341" s="67"/>
      <c r="BN341" s="67"/>
      <c r="BO341" s="67"/>
      <c r="BP341" s="67"/>
      <c r="BQ341" s="67"/>
      <c r="BR341" s="67"/>
      <c r="BS341" s="67"/>
      <c r="BT341" s="67"/>
      <c r="BU341" s="67"/>
      <c r="BV341" s="67"/>
      <c r="BW341" s="67"/>
      <c r="BX341" s="67"/>
      <c r="BY341" s="67"/>
      <c r="BZ341" s="67"/>
      <c r="CA341" s="67"/>
      <c r="CB341" s="67"/>
      <c r="CC341" s="69">
        <f>SUM(Table25[[#This Row],[Contract Amount FY00]:[Contract Amount FY50]])</f>
        <v>3344</v>
      </c>
      <c r="CD341" s="24"/>
    </row>
    <row r="342" spans="1:82" x14ac:dyDescent="0.25">
      <c r="A342" s="122" t="s">
        <v>1995</v>
      </c>
      <c r="B342" s="122" t="s">
        <v>3071</v>
      </c>
      <c r="C342" s="122" t="s">
        <v>282</v>
      </c>
      <c r="E342" s="26" t="str">
        <f>IFERROR(IF(VLOOKUP(Table25[[#This Row],[Contract No.]],Table3[#All],3,FALSE)="","No","Yes"),"")</f>
        <v>Yes</v>
      </c>
      <c r="F342" s="26" t="str">
        <f>IFERROR(VLOOKUP(Table25[[#This Row],[Contract No.]],Table3[#All],3,FALSE),"")</f>
        <v>NASPO</v>
      </c>
      <c r="G342" s="26" t="str">
        <f>IFERROR(IF(Table25[[#This Row],[Cooperative Purchase
(Yes/No)]]="Yes","Yes",IF(VLOOKUP(Table25[[#This Row],[Contract No.]],Table3[#All],1,FALSE)=Table25[[#This Row],[Contract No.]],"Yes","No")),"No")</f>
        <v>Yes</v>
      </c>
      <c r="H342" s="51">
        <f>IFERROR(VLOOKUP(Table25[[#This Row],[Contract No.]],Table3[#All],4,FALSE),"")</f>
        <v>45322</v>
      </c>
      <c r="I342" s="56">
        <f>IFERROR(IF(AND(MONTH(Table25[[#This Row],[Contract Start Date]])&gt;6,MONTH(Table25[[#This Row],[Contract Start Date]])&lt;=12),YEAR(Table25[[#This Row],[Contract Start Date]])+1,YEAR(Table25[[#This Row],[Contract Start Date]])),"")</f>
        <v>2024</v>
      </c>
      <c r="J342" s="55">
        <f>Table25[[#This Row],[FY Formula start]]</f>
        <v>2024</v>
      </c>
      <c r="K342" s="59" t="str">
        <f>"FY"&amp;" "&amp;Table25[[#This Row],[Year Start]]</f>
        <v>FY 2024</v>
      </c>
      <c r="L342" s="52">
        <f>IFERROR(VLOOKUP(Table25[[#This Row],[Contract No.]],Table3[#All],5,FALSE),"")</f>
        <v>46934</v>
      </c>
      <c r="M342" s="56">
        <f>IFERROR(IF(Table25[[#This Row],[Contract End Date]]="99/99/9999","No End",IF(AND(MONTH(Table25[[#This Row],[Contract End Date]])&gt;6,MONTH(Table25[[#This Row],[Contract End Date]])&lt;=12),YEAR(Table25[[#This Row],[Contract End Date]])+1,YEAR(Table25[[#This Row],[Contract End Date]]))),"")</f>
        <v>2028</v>
      </c>
      <c r="N342" s="55">
        <f>Table25[[#This Row],[FY Formula end]]</f>
        <v>2028</v>
      </c>
      <c r="O342" s="59" t="str">
        <f>IF(Table25[[#This Row],[Year End]]="No End","No End","FY"&amp;" "&amp;Table25[[#This Row],[Year End]])</f>
        <v>FY 2028</v>
      </c>
      <c r="P342" s="27"/>
      <c r="Q342" s="104" t="str">
        <f>_xlfn.IFNA(IF($B342="","",VLOOKUP($B342,'SWC Towers'!$A:$Q,$Q$2,FALSE)),"")</f>
        <v/>
      </c>
      <c r="R342" s="106">
        <f>_xlfn.IFNA(IF($B342="","",VLOOKUP($B342,'SWC Towers'!$A:$Q,$R$2,FALSE)),"")</f>
        <v>0.2</v>
      </c>
      <c r="S342" s="106" t="str">
        <f>_xlfn.IFNA(IF($B342="","",VLOOKUP($B342,'SWC Towers'!$A:$Q,$S$2,FALSE)),"")</f>
        <v/>
      </c>
      <c r="T342" s="106" t="str">
        <f>_xlfn.IFNA(IF($B342="","",VLOOKUP($B342,'SWC Towers'!$A:$Q,$T$2,FALSE)),"")</f>
        <v/>
      </c>
      <c r="U342" s="104">
        <f>_xlfn.IFNA(IF($B342="","",VLOOKUP($B342,'SWC Towers'!$A:$Q,$U$2,FALSE)),"")</f>
        <v>0.6</v>
      </c>
      <c r="V342" s="104" t="str">
        <f>_xlfn.IFNA(IF($B342="","",VLOOKUP($B342,'SWC Towers'!$A:$Q,$V$2,FALSE)),"")</f>
        <v/>
      </c>
      <c r="W342" s="104" t="str">
        <f>_xlfn.IFNA(IF($B342="","",VLOOKUP($B342,'SWC Towers'!$A:$Q,$W$2,FALSE)),"")</f>
        <v/>
      </c>
      <c r="X342" s="104" t="str">
        <f>_xlfn.IFNA(IF($B342="","",VLOOKUP($B342,'SWC Towers'!$A:$Q,$X$2,FALSE)),"")</f>
        <v/>
      </c>
      <c r="Y342" s="104" t="str">
        <f>_xlfn.IFNA(IF($B342="","",VLOOKUP($B342,'SWC Towers'!$A:$Q,$Y$2,FALSE)),"")</f>
        <v/>
      </c>
      <c r="Z342" s="104" t="str">
        <f>_xlfn.IFNA(IF($B342="","",VLOOKUP($B342,'SWC Towers'!$A:$Q,$Z$2,FALSE)),"")</f>
        <v/>
      </c>
      <c r="AA342" s="104">
        <f>_xlfn.IFNA(IF($B342="","",VLOOKUP($B342,'SWC Towers'!$A:$Q,$AA$2,FALSE)),"")</f>
        <v>0.2</v>
      </c>
      <c r="AB342" s="104" t="str">
        <f>_xlfn.IFNA(IF($B342="","",VLOOKUP($B342,'SWC Towers'!$A:$Q,$AB$2,FALSE)),"")</f>
        <v/>
      </c>
      <c r="AC342" s="20">
        <f>SUM(Table25[[#This Row],[IT Tower: Application]:[Other/Non-IT ]])</f>
        <v>1</v>
      </c>
      <c r="AD342" s="67"/>
      <c r="AE342" s="67"/>
      <c r="AF342" s="67"/>
      <c r="AG342" s="67"/>
      <c r="AH342" s="67"/>
      <c r="AI342" s="67"/>
      <c r="AJ342" s="67"/>
      <c r="AK342" s="67"/>
      <c r="AL342" s="67"/>
      <c r="AM342" s="67"/>
      <c r="AN342" s="67"/>
      <c r="AO342" s="67"/>
      <c r="AP342" s="67"/>
      <c r="AQ342" s="67"/>
      <c r="AR342" s="67"/>
      <c r="AS342" s="67"/>
      <c r="AT342" s="67"/>
      <c r="AU342" s="67"/>
      <c r="AV342" s="67"/>
      <c r="AW342" s="67"/>
      <c r="AX342" s="67"/>
      <c r="AY342" s="67"/>
      <c r="AZ342" s="67"/>
      <c r="BA342" s="67"/>
      <c r="BB342" s="67">
        <v>1163</v>
      </c>
      <c r="BC342" s="67">
        <v>0</v>
      </c>
      <c r="BD342" s="67"/>
      <c r="BE342" s="67"/>
      <c r="BF342" s="67"/>
      <c r="BG342" s="67"/>
      <c r="BH342" s="67"/>
      <c r="BI342" s="67"/>
      <c r="BJ342" s="67"/>
      <c r="BK342" s="67"/>
      <c r="BL342" s="67"/>
      <c r="BM342" s="67"/>
      <c r="BN342" s="67"/>
      <c r="BO342" s="67"/>
      <c r="BP342" s="67"/>
      <c r="BQ342" s="67"/>
      <c r="BR342" s="67"/>
      <c r="BS342" s="67"/>
      <c r="BT342" s="67"/>
      <c r="BU342" s="67"/>
      <c r="BV342" s="67"/>
      <c r="BW342" s="67"/>
      <c r="BX342" s="67"/>
      <c r="BY342" s="67"/>
      <c r="BZ342" s="67"/>
      <c r="CA342" s="67"/>
      <c r="CB342" s="67"/>
      <c r="CC342" s="69">
        <f>SUM(Table25[[#This Row],[Contract Amount FY00]:[Contract Amount FY50]])</f>
        <v>1163</v>
      </c>
      <c r="CD342" s="24"/>
    </row>
    <row r="343" spans="1:82" x14ac:dyDescent="0.25">
      <c r="A343" s="122" t="s">
        <v>1995</v>
      </c>
      <c r="B343" s="122" t="s">
        <v>2245</v>
      </c>
      <c r="C343" s="122" t="s">
        <v>3131</v>
      </c>
      <c r="E343" s="26" t="str">
        <f>IFERROR(IF(VLOOKUP(Table25[[#This Row],[Contract No.]],Table3[#All],3,FALSE)="","No","Yes"),"")</f>
        <v>No</v>
      </c>
      <c r="F343" s="26" t="str">
        <f>IFERROR(VLOOKUP(Table25[[#This Row],[Contract No.]],Table3[#All],3,FALSE),"")</f>
        <v/>
      </c>
      <c r="G343" s="26" t="str">
        <f>IFERROR(IF(Table25[[#This Row],[Cooperative Purchase
(Yes/No)]]="Yes","Yes",IF(VLOOKUP(Table25[[#This Row],[Contract No.]],Table3[#All],1,FALSE)=Table25[[#This Row],[Contract No.]],"Yes","No")),"No")</f>
        <v>Yes</v>
      </c>
      <c r="H343" s="51">
        <f>IFERROR(VLOOKUP(Table25[[#This Row],[Contract No.]],Table3[#All],4,FALSE),"")</f>
        <v>43952</v>
      </c>
      <c r="I343" s="56">
        <f>IFERROR(IF(AND(MONTH(Table25[[#This Row],[Contract Start Date]])&gt;6,MONTH(Table25[[#This Row],[Contract Start Date]])&lt;=12),YEAR(Table25[[#This Row],[Contract Start Date]])+1,YEAR(Table25[[#This Row],[Contract Start Date]])),"")</f>
        <v>2020</v>
      </c>
      <c r="J343" s="55">
        <f>Table25[[#This Row],[FY Formula start]]</f>
        <v>2020</v>
      </c>
      <c r="K343" s="59" t="str">
        <f>"FY"&amp;" "&amp;Table25[[#This Row],[Year Start]]</f>
        <v>FY 2020</v>
      </c>
      <c r="L343" s="52">
        <f>IFERROR(VLOOKUP(Table25[[#This Row],[Contract No.]],Table3[#All],5,FALSE),"")</f>
        <v>46203</v>
      </c>
      <c r="M343" s="56">
        <f>IFERROR(IF(Table25[[#This Row],[Contract End Date]]="99/99/9999","No End",IF(AND(MONTH(Table25[[#This Row],[Contract End Date]])&gt;6,MONTH(Table25[[#This Row],[Contract End Date]])&lt;=12),YEAR(Table25[[#This Row],[Contract End Date]])+1,YEAR(Table25[[#This Row],[Contract End Date]]))),"")</f>
        <v>2026</v>
      </c>
      <c r="N343" s="55">
        <f>Table25[[#This Row],[FY Formula end]]</f>
        <v>2026</v>
      </c>
      <c r="O343" s="59" t="str">
        <f>IF(Table25[[#This Row],[Year End]]="No End","No End","FY"&amp;" "&amp;Table25[[#This Row],[Year End]])</f>
        <v>FY 2026</v>
      </c>
      <c r="P343" s="27"/>
      <c r="Q343" s="104" t="str">
        <f>_xlfn.IFNA(IF($B343="","",VLOOKUP($B343,'SWC Towers'!$A:$Q,$Q$2,FALSE)),"")</f>
        <v/>
      </c>
      <c r="R343" s="106" t="str">
        <f>_xlfn.IFNA(IF($B343="","",VLOOKUP($B343,'SWC Towers'!$A:$Q,$R$2,FALSE)),"")</f>
        <v/>
      </c>
      <c r="S343" s="106" t="str">
        <f>_xlfn.IFNA(IF($B343="","",VLOOKUP($B343,'SWC Towers'!$A:$Q,$S$2,FALSE)),"")</f>
        <v/>
      </c>
      <c r="T343" s="106" t="str">
        <f>_xlfn.IFNA(IF($B343="","",VLOOKUP($B343,'SWC Towers'!$A:$Q,$T$2,FALSE)),"")</f>
        <v/>
      </c>
      <c r="U343" s="104">
        <f>_xlfn.IFNA(IF($B343="","",VLOOKUP($B343,'SWC Towers'!$A:$Q,$U$2,FALSE)),"")</f>
        <v>0.1</v>
      </c>
      <c r="V343" s="104" t="str">
        <f>_xlfn.IFNA(IF($B343="","",VLOOKUP($B343,'SWC Towers'!$A:$Q,$V$2,FALSE)),"")</f>
        <v/>
      </c>
      <c r="W343" s="104" t="str">
        <f>_xlfn.IFNA(IF($B343="","",VLOOKUP($B343,'SWC Towers'!$A:$Q,$W$2,FALSE)),"")</f>
        <v/>
      </c>
      <c r="X343" s="104" t="str">
        <f>_xlfn.IFNA(IF($B343="","",VLOOKUP($B343,'SWC Towers'!$A:$Q,$X$2,FALSE)),"")</f>
        <v/>
      </c>
      <c r="Y343" s="104" t="str">
        <f>_xlfn.IFNA(IF($B343="","",VLOOKUP($B343,'SWC Towers'!$A:$Q,$Y$2,FALSE)),"")</f>
        <v/>
      </c>
      <c r="Z343" s="104" t="str">
        <f>_xlfn.IFNA(IF($B343="","",VLOOKUP($B343,'SWC Towers'!$A:$Q,$Z$2,FALSE)),"")</f>
        <v/>
      </c>
      <c r="AA343" s="104" t="str">
        <f>_xlfn.IFNA(IF($B343="","",VLOOKUP($B343,'SWC Towers'!$A:$Q,$AA$2,FALSE)),"")</f>
        <v/>
      </c>
      <c r="AB343" s="104">
        <f>_xlfn.IFNA(IF($B343="","",VLOOKUP($B343,'SWC Towers'!$A:$Q,$AB$2,FALSE)),"")</f>
        <v>0.9</v>
      </c>
      <c r="AC343" s="20">
        <f>SUM(Table25[[#This Row],[IT Tower: Application]:[Other/Non-IT ]])</f>
        <v>1</v>
      </c>
      <c r="AD343" s="67"/>
      <c r="AE343" s="67"/>
      <c r="AF343" s="67"/>
      <c r="AG343" s="67"/>
      <c r="AH343" s="67"/>
      <c r="AI343" s="67"/>
      <c r="AJ343" s="67"/>
      <c r="AK343" s="67"/>
      <c r="AL343" s="67"/>
      <c r="AM343" s="67"/>
      <c r="AN343" s="67"/>
      <c r="AO343" s="67"/>
      <c r="AP343" s="67"/>
      <c r="AQ343" s="67"/>
      <c r="AR343" s="67"/>
      <c r="AS343" s="67"/>
      <c r="AT343" s="67"/>
      <c r="AU343" s="67"/>
      <c r="AV343" s="67"/>
      <c r="AW343" s="67"/>
      <c r="AX343" s="67"/>
      <c r="AY343" s="67"/>
      <c r="AZ343" s="67">
        <v>0</v>
      </c>
      <c r="BA343" s="67">
        <v>11881</v>
      </c>
      <c r="BB343" s="67">
        <v>14774</v>
      </c>
      <c r="BC343" s="67">
        <v>6832</v>
      </c>
      <c r="BD343" s="67"/>
      <c r="BE343" s="67"/>
      <c r="BF343" s="67"/>
      <c r="BG343" s="67"/>
      <c r="BH343" s="67"/>
      <c r="BI343" s="67"/>
      <c r="BJ343" s="67"/>
      <c r="BK343" s="67"/>
      <c r="BL343" s="67"/>
      <c r="BM343" s="67"/>
      <c r="BN343" s="67"/>
      <c r="BO343" s="67"/>
      <c r="BP343" s="67"/>
      <c r="BQ343" s="67"/>
      <c r="BR343" s="67"/>
      <c r="BS343" s="67"/>
      <c r="BT343" s="67"/>
      <c r="BU343" s="67"/>
      <c r="BV343" s="67"/>
      <c r="BW343" s="67"/>
      <c r="BX343" s="67"/>
      <c r="BY343" s="67"/>
      <c r="BZ343" s="67"/>
      <c r="CA343" s="67"/>
      <c r="CB343" s="67"/>
      <c r="CC343" s="69">
        <f>SUM(Table25[[#This Row],[Contract Amount FY00]:[Contract Amount FY50]])</f>
        <v>33487</v>
      </c>
      <c r="CD343" s="24"/>
    </row>
    <row r="344" spans="1:82" x14ac:dyDescent="0.25">
      <c r="A344" s="122" t="s">
        <v>1995</v>
      </c>
      <c r="B344" s="122" t="s">
        <v>2245</v>
      </c>
      <c r="C344" s="122" t="s">
        <v>3192</v>
      </c>
      <c r="E344" s="26" t="str">
        <f>IFERROR(IF(VLOOKUP(Table25[[#This Row],[Contract No.]],Table3[#All],3,FALSE)="","No","Yes"),"")</f>
        <v>No</v>
      </c>
      <c r="F344" s="26" t="str">
        <f>IFERROR(VLOOKUP(Table25[[#This Row],[Contract No.]],Table3[#All],3,FALSE),"")</f>
        <v/>
      </c>
      <c r="G344" s="26" t="str">
        <f>IFERROR(IF(Table25[[#This Row],[Cooperative Purchase
(Yes/No)]]="Yes","Yes",IF(VLOOKUP(Table25[[#This Row],[Contract No.]],Table3[#All],1,FALSE)=Table25[[#This Row],[Contract No.]],"Yes","No")),"No")</f>
        <v>Yes</v>
      </c>
      <c r="H344" s="51">
        <f>IFERROR(VLOOKUP(Table25[[#This Row],[Contract No.]],Table3[#All],4,FALSE),"")</f>
        <v>43952</v>
      </c>
      <c r="I344" s="56">
        <f>IFERROR(IF(AND(MONTH(Table25[[#This Row],[Contract Start Date]])&gt;6,MONTH(Table25[[#This Row],[Contract Start Date]])&lt;=12),YEAR(Table25[[#This Row],[Contract Start Date]])+1,YEAR(Table25[[#This Row],[Contract Start Date]])),"")</f>
        <v>2020</v>
      </c>
      <c r="J344" s="55">
        <f>Table25[[#This Row],[FY Formula start]]</f>
        <v>2020</v>
      </c>
      <c r="K344" s="59" t="str">
        <f>"FY"&amp;" "&amp;Table25[[#This Row],[Year Start]]</f>
        <v>FY 2020</v>
      </c>
      <c r="L344" s="52">
        <f>IFERROR(VLOOKUP(Table25[[#This Row],[Contract No.]],Table3[#All],5,FALSE),"")</f>
        <v>46203</v>
      </c>
      <c r="M344" s="56">
        <f>IFERROR(IF(Table25[[#This Row],[Contract End Date]]="99/99/9999","No End",IF(AND(MONTH(Table25[[#This Row],[Contract End Date]])&gt;6,MONTH(Table25[[#This Row],[Contract End Date]])&lt;=12),YEAR(Table25[[#This Row],[Contract End Date]])+1,YEAR(Table25[[#This Row],[Contract End Date]]))),"")</f>
        <v>2026</v>
      </c>
      <c r="N344" s="55">
        <f>Table25[[#This Row],[FY Formula end]]</f>
        <v>2026</v>
      </c>
      <c r="O344" s="59" t="str">
        <f>IF(Table25[[#This Row],[Year End]]="No End","No End","FY"&amp;" "&amp;Table25[[#This Row],[Year End]])</f>
        <v>FY 2026</v>
      </c>
      <c r="P344" s="27"/>
      <c r="Q344" s="104" t="str">
        <f>_xlfn.IFNA(IF($B344="","",VLOOKUP($B344,'SWC Towers'!$A:$Q,$Q$2,FALSE)),"")</f>
        <v/>
      </c>
      <c r="R344" s="106" t="str">
        <f>_xlfn.IFNA(IF($B344="","",VLOOKUP($B344,'SWC Towers'!$A:$Q,$R$2,FALSE)),"")</f>
        <v/>
      </c>
      <c r="S344" s="106" t="str">
        <f>_xlfn.IFNA(IF($B344="","",VLOOKUP($B344,'SWC Towers'!$A:$Q,$S$2,FALSE)),"")</f>
        <v/>
      </c>
      <c r="T344" s="106" t="str">
        <f>_xlfn.IFNA(IF($B344="","",VLOOKUP($B344,'SWC Towers'!$A:$Q,$T$2,FALSE)),"")</f>
        <v/>
      </c>
      <c r="U344" s="104">
        <f>_xlfn.IFNA(IF($B344="","",VLOOKUP($B344,'SWC Towers'!$A:$Q,$U$2,FALSE)),"")</f>
        <v>0.1</v>
      </c>
      <c r="V344" s="104" t="str">
        <f>_xlfn.IFNA(IF($B344="","",VLOOKUP($B344,'SWC Towers'!$A:$Q,$V$2,FALSE)),"")</f>
        <v/>
      </c>
      <c r="W344" s="104" t="str">
        <f>_xlfn.IFNA(IF($B344="","",VLOOKUP($B344,'SWC Towers'!$A:$Q,$W$2,FALSE)),"")</f>
        <v/>
      </c>
      <c r="X344" s="104" t="str">
        <f>_xlfn.IFNA(IF($B344="","",VLOOKUP($B344,'SWC Towers'!$A:$Q,$X$2,FALSE)),"")</f>
        <v/>
      </c>
      <c r="Y344" s="104" t="str">
        <f>_xlfn.IFNA(IF($B344="","",VLOOKUP($B344,'SWC Towers'!$A:$Q,$Y$2,FALSE)),"")</f>
        <v/>
      </c>
      <c r="Z344" s="104" t="str">
        <f>_xlfn.IFNA(IF($B344="","",VLOOKUP($B344,'SWC Towers'!$A:$Q,$Z$2,FALSE)),"")</f>
        <v/>
      </c>
      <c r="AA344" s="104" t="str">
        <f>_xlfn.IFNA(IF($B344="","",VLOOKUP($B344,'SWC Towers'!$A:$Q,$AA$2,FALSE)),"")</f>
        <v/>
      </c>
      <c r="AB344" s="104">
        <f>_xlfn.IFNA(IF($B344="","",VLOOKUP($B344,'SWC Towers'!$A:$Q,$AB$2,FALSE)),"")</f>
        <v>0.9</v>
      </c>
      <c r="AC344" s="20">
        <f>SUM(Table25[[#This Row],[IT Tower: Application]:[Other/Non-IT ]])</f>
        <v>1</v>
      </c>
      <c r="AD344" s="67"/>
      <c r="AE344" s="67"/>
      <c r="AF344" s="67"/>
      <c r="AG344" s="67"/>
      <c r="AH344" s="67"/>
      <c r="AI344" s="67"/>
      <c r="AJ344" s="67"/>
      <c r="AK344" s="67"/>
      <c r="AL344" s="67"/>
      <c r="AM344" s="67"/>
      <c r="AN344" s="67"/>
      <c r="AO344" s="67"/>
      <c r="AP344" s="67"/>
      <c r="AQ344" s="67"/>
      <c r="AR344" s="67"/>
      <c r="AS344" s="67"/>
      <c r="AT344" s="67"/>
      <c r="AU344" s="67"/>
      <c r="AV344" s="67"/>
      <c r="AW344" s="67"/>
      <c r="AX344" s="67">
        <v>611</v>
      </c>
      <c r="AY344" s="67">
        <v>8579</v>
      </c>
      <c r="AZ344" s="67">
        <v>5393</v>
      </c>
      <c r="BA344" s="67">
        <v>0</v>
      </c>
      <c r="BB344" s="67"/>
      <c r="BC344" s="67"/>
      <c r="BD344" s="67"/>
      <c r="BE344" s="67"/>
      <c r="BF344" s="67"/>
      <c r="BG344" s="67"/>
      <c r="BH344" s="67"/>
      <c r="BI344" s="67"/>
      <c r="BJ344" s="67"/>
      <c r="BK344" s="67"/>
      <c r="BL344" s="67"/>
      <c r="BM344" s="67"/>
      <c r="BN344" s="67"/>
      <c r="BO344" s="67"/>
      <c r="BP344" s="67"/>
      <c r="BQ344" s="67"/>
      <c r="BR344" s="67"/>
      <c r="BS344" s="67"/>
      <c r="BT344" s="67"/>
      <c r="BU344" s="67"/>
      <c r="BV344" s="67"/>
      <c r="BW344" s="67"/>
      <c r="BX344" s="67"/>
      <c r="BY344" s="67"/>
      <c r="BZ344" s="67"/>
      <c r="CA344" s="67"/>
      <c r="CB344" s="67"/>
      <c r="CC344" s="69">
        <f>SUM(Table25[[#This Row],[Contract Amount FY00]:[Contract Amount FY50]])</f>
        <v>14583</v>
      </c>
      <c r="CD344" s="24"/>
    </row>
    <row r="345" spans="1:82" x14ac:dyDescent="0.25">
      <c r="A345" s="122" t="s">
        <v>1995</v>
      </c>
      <c r="B345" s="122" t="s">
        <v>2245</v>
      </c>
      <c r="C345" s="122" t="s">
        <v>2273</v>
      </c>
      <c r="E345" s="26" t="str">
        <f>IFERROR(IF(VLOOKUP(Table25[[#This Row],[Contract No.]],Table3[#All],3,FALSE)="","No","Yes"),"")</f>
        <v>No</v>
      </c>
      <c r="F345" s="26" t="str">
        <f>IFERROR(VLOOKUP(Table25[[#This Row],[Contract No.]],Table3[#All],3,FALSE),"")</f>
        <v/>
      </c>
      <c r="G345" s="26" t="str">
        <f>IFERROR(IF(Table25[[#This Row],[Cooperative Purchase
(Yes/No)]]="Yes","Yes",IF(VLOOKUP(Table25[[#This Row],[Contract No.]],Table3[#All],1,FALSE)=Table25[[#This Row],[Contract No.]],"Yes","No")),"No")</f>
        <v>Yes</v>
      </c>
      <c r="H345" s="51">
        <f>IFERROR(VLOOKUP(Table25[[#This Row],[Contract No.]],Table3[#All],4,FALSE),"")</f>
        <v>43952</v>
      </c>
      <c r="I345" s="56">
        <f>IFERROR(IF(AND(MONTH(Table25[[#This Row],[Contract Start Date]])&gt;6,MONTH(Table25[[#This Row],[Contract Start Date]])&lt;=12),YEAR(Table25[[#This Row],[Contract Start Date]])+1,YEAR(Table25[[#This Row],[Contract Start Date]])),"")</f>
        <v>2020</v>
      </c>
      <c r="J345" s="55">
        <f>Table25[[#This Row],[FY Formula start]]</f>
        <v>2020</v>
      </c>
      <c r="K345" s="59" t="str">
        <f>"FY"&amp;" "&amp;Table25[[#This Row],[Year Start]]</f>
        <v>FY 2020</v>
      </c>
      <c r="L345" s="52">
        <f>IFERROR(VLOOKUP(Table25[[#This Row],[Contract No.]],Table3[#All],5,FALSE),"")</f>
        <v>46203</v>
      </c>
      <c r="M345" s="56">
        <f>IFERROR(IF(Table25[[#This Row],[Contract End Date]]="99/99/9999","No End",IF(AND(MONTH(Table25[[#This Row],[Contract End Date]])&gt;6,MONTH(Table25[[#This Row],[Contract End Date]])&lt;=12),YEAR(Table25[[#This Row],[Contract End Date]])+1,YEAR(Table25[[#This Row],[Contract End Date]]))),"")</f>
        <v>2026</v>
      </c>
      <c r="N345" s="55">
        <f>Table25[[#This Row],[FY Formula end]]</f>
        <v>2026</v>
      </c>
      <c r="O345" s="59" t="str">
        <f>IF(Table25[[#This Row],[Year End]]="No End","No End","FY"&amp;" "&amp;Table25[[#This Row],[Year End]])</f>
        <v>FY 2026</v>
      </c>
      <c r="P345" s="27"/>
      <c r="Q345" s="104" t="str">
        <f>_xlfn.IFNA(IF($B345="","",VLOOKUP($B345,'SWC Towers'!$A:$Q,$Q$2,FALSE)),"")</f>
        <v/>
      </c>
      <c r="R345" s="106" t="str">
        <f>_xlfn.IFNA(IF($B345="","",VLOOKUP($B345,'SWC Towers'!$A:$Q,$R$2,FALSE)),"")</f>
        <v/>
      </c>
      <c r="S345" s="106" t="str">
        <f>_xlfn.IFNA(IF($B345="","",VLOOKUP($B345,'SWC Towers'!$A:$Q,$S$2,FALSE)),"")</f>
        <v/>
      </c>
      <c r="T345" s="106" t="str">
        <f>_xlfn.IFNA(IF($B345="","",VLOOKUP($B345,'SWC Towers'!$A:$Q,$T$2,FALSE)),"")</f>
        <v/>
      </c>
      <c r="U345" s="104">
        <f>_xlfn.IFNA(IF($B345="","",VLOOKUP($B345,'SWC Towers'!$A:$Q,$U$2,FALSE)),"")</f>
        <v>0.1</v>
      </c>
      <c r="V345" s="104" t="str">
        <f>_xlfn.IFNA(IF($B345="","",VLOOKUP($B345,'SWC Towers'!$A:$Q,$V$2,FALSE)),"")</f>
        <v/>
      </c>
      <c r="W345" s="104" t="str">
        <f>_xlfn.IFNA(IF($B345="","",VLOOKUP($B345,'SWC Towers'!$A:$Q,$W$2,FALSE)),"")</f>
        <v/>
      </c>
      <c r="X345" s="104" t="str">
        <f>_xlfn.IFNA(IF($B345="","",VLOOKUP($B345,'SWC Towers'!$A:$Q,$X$2,FALSE)),"")</f>
        <v/>
      </c>
      <c r="Y345" s="104" t="str">
        <f>_xlfn.IFNA(IF($B345="","",VLOOKUP($B345,'SWC Towers'!$A:$Q,$Y$2,FALSE)),"")</f>
        <v/>
      </c>
      <c r="Z345" s="104" t="str">
        <f>_xlfn.IFNA(IF($B345="","",VLOOKUP($B345,'SWC Towers'!$A:$Q,$Z$2,FALSE)),"")</f>
        <v/>
      </c>
      <c r="AA345" s="104" t="str">
        <f>_xlfn.IFNA(IF($B345="","",VLOOKUP($B345,'SWC Towers'!$A:$Q,$AA$2,FALSE)),"")</f>
        <v/>
      </c>
      <c r="AB345" s="104">
        <f>_xlfn.IFNA(IF($B345="","",VLOOKUP($B345,'SWC Towers'!$A:$Q,$AB$2,FALSE)),"")</f>
        <v>0.9</v>
      </c>
      <c r="AC345" s="20">
        <f>SUM(Table25[[#This Row],[IT Tower: Application]:[Other/Non-IT ]])</f>
        <v>1</v>
      </c>
      <c r="AD345" s="67"/>
      <c r="AE345" s="67"/>
      <c r="AF345" s="67"/>
      <c r="AG345" s="67"/>
      <c r="AH345" s="67"/>
      <c r="AI345" s="67"/>
      <c r="AJ345" s="67"/>
      <c r="AK345" s="67"/>
      <c r="AL345" s="67"/>
      <c r="AM345" s="67"/>
      <c r="AN345" s="67"/>
      <c r="AO345" s="67"/>
      <c r="AP345" s="67"/>
      <c r="AQ345" s="67"/>
      <c r="AR345" s="67"/>
      <c r="AS345" s="67"/>
      <c r="AT345" s="67"/>
      <c r="AU345" s="67"/>
      <c r="AV345" s="67"/>
      <c r="AW345" s="67"/>
      <c r="AX345" s="67"/>
      <c r="AY345" s="67"/>
      <c r="AZ345" s="67"/>
      <c r="BA345" s="67"/>
      <c r="BB345" s="67">
        <v>0</v>
      </c>
      <c r="BC345" s="67">
        <v>502</v>
      </c>
      <c r="BD345" s="67"/>
      <c r="BE345" s="67"/>
      <c r="BF345" s="67"/>
      <c r="BG345" s="67"/>
      <c r="BH345" s="67"/>
      <c r="BI345" s="67"/>
      <c r="BJ345" s="67"/>
      <c r="BK345" s="67"/>
      <c r="BL345" s="67"/>
      <c r="BM345" s="67"/>
      <c r="BN345" s="67"/>
      <c r="BO345" s="67"/>
      <c r="BP345" s="67"/>
      <c r="BQ345" s="67"/>
      <c r="BR345" s="67"/>
      <c r="BS345" s="67"/>
      <c r="BT345" s="67"/>
      <c r="BU345" s="67"/>
      <c r="BV345" s="67"/>
      <c r="BW345" s="67"/>
      <c r="BX345" s="67"/>
      <c r="BY345" s="67"/>
      <c r="BZ345" s="67"/>
      <c r="CA345" s="67"/>
      <c r="CB345" s="67"/>
      <c r="CC345" s="69">
        <f>SUM(Table25[[#This Row],[Contract Amount FY00]:[Contract Amount FY50]])</f>
        <v>502</v>
      </c>
      <c r="CD345" s="24"/>
    </row>
    <row r="346" spans="1:82" x14ac:dyDescent="0.25">
      <c r="A346" s="122" t="s">
        <v>1995</v>
      </c>
      <c r="B346" s="122" t="s">
        <v>526</v>
      </c>
      <c r="C346" s="122" t="s">
        <v>3193</v>
      </c>
      <c r="E346" s="26" t="str">
        <f>IFERROR(IF(VLOOKUP(Table25[[#This Row],[Contract No.]],Table3[#All],3,FALSE)="","No","Yes"),"")</f>
        <v>Yes</v>
      </c>
      <c r="F346" s="26" t="str">
        <f>IFERROR(VLOOKUP(Table25[[#This Row],[Contract No.]],Table3[#All],3,FALSE),"")</f>
        <v>NASPO</v>
      </c>
      <c r="G346" s="26" t="str">
        <f>IFERROR(IF(Table25[[#This Row],[Cooperative Purchase
(Yes/No)]]="Yes","Yes",IF(VLOOKUP(Table25[[#This Row],[Contract No.]],Table3[#All],1,FALSE)=Table25[[#This Row],[Contract No.]],"Yes","No")),"No")</f>
        <v>Yes</v>
      </c>
      <c r="H346" s="51">
        <f>IFERROR(VLOOKUP(Table25[[#This Row],[Contract No.]],Table3[#All],4,FALSE),"")</f>
        <v>43892</v>
      </c>
      <c r="I346" s="56">
        <f>IFERROR(IF(AND(MONTH(Table25[[#This Row],[Contract Start Date]])&gt;6,MONTH(Table25[[#This Row],[Contract Start Date]])&lt;=12),YEAR(Table25[[#This Row],[Contract Start Date]])+1,YEAR(Table25[[#This Row],[Contract Start Date]])),"")</f>
        <v>2020</v>
      </c>
      <c r="J346" s="55">
        <f>Table25[[#This Row],[FY Formula start]]</f>
        <v>2020</v>
      </c>
      <c r="K346" s="59" t="str">
        <f>"FY"&amp;" "&amp;Table25[[#This Row],[Year Start]]</f>
        <v>FY 2020</v>
      </c>
      <c r="L346" s="52">
        <f>IFERROR(VLOOKUP(Table25[[#This Row],[Contract No.]],Table3[#All],5,FALSE),"")</f>
        <v>45504</v>
      </c>
      <c r="M346" s="56">
        <f>IFERROR(IF(Table25[[#This Row],[Contract End Date]]="99/99/9999","No End",IF(AND(MONTH(Table25[[#This Row],[Contract End Date]])&gt;6,MONTH(Table25[[#This Row],[Contract End Date]])&lt;=12),YEAR(Table25[[#This Row],[Contract End Date]])+1,YEAR(Table25[[#This Row],[Contract End Date]]))),"")</f>
        <v>2025</v>
      </c>
      <c r="N346" s="55">
        <f>Table25[[#This Row],[FY Formula end]]</f>
        <v>2025</v>
      </c>
      <c r="O346" s="59" t="str">
        <f>IF(Table25[[#This Row],[Year End]]="No End","No End","FY"&amp;" "&amp;Table25[[#This Row],[Year End]])</f>
        <v>FY 2025</v>
      </c>
      <c r="P346" s="27"/>
      <c r="Q346" s="104" t="str">
        <f>_xlfn.IFNA(IF($B346="","",VLOOKUP($B346,'SWC Towers'!$A:$Q,$Q$2,FALSE)),"")</f>
        <v/>
      </c>
      <c r="R346" s="106">
        <f>_xlfn.IFNA(IF($B346="","",VLOOKUP($B346,'SWC Towers'!$A:$Q,$R$2,FALSE)),"")</f>
        <v>0.1</v>
      </c>
      <c r="S346" s="106" t="str">
        <f>_xlfn.IFNA(IF($B346="","",VLOOKUP($B346,'SWC Towers'!$A:$Q,$S$2,FALSE)),"")</f>
        <v/>
      </c>
      <c r="T346" s="106">
        <f>_xlfn.IFNA(IF($B346="","",VLOOKUP($B346,'SWC Towers'!$A:$Q,$T$2,FALSE)),"")</f>
        <v>0.05</v>
      </c>
      <c r="U346" s="104">
        <f>_xlfn.IFNA(IF($B346="","",VLOOKUP($B346,'SWC Towers'!$A:$Q,$U$2,FALSE)),"")</f>
        <v>0.65</v>
      </c>
      <c r="V346" s="104" t="str">
        <f>_xlfn.IFNA(IF($B346="","",VLOOKUP($B346,'SWC Towers'!$A:$Q,$V$2,FALSE)),"")</f>
        <v/>
      </c>
      <c r="W346" s="104">
        <f>_xlfn.IFNA(IF($B346="","",VLOOKUP($B346,'SWC Towers'!$A:$Q,$W$2,FALSE)),"")</f>
        <v>0.1</v>
      </c>
      <c r="X346" s="104" t="str">
        <f>_xlfn.IFNA(IF($B346="","",VLOOKUP($B346,'SWC Towers'!$A:$Q,$X$2,FALSE)),"")</f>
        <v/>
      </c>
      <c r="Y346" s="104" t="str">
        <f>_xlfn.IFNA(IF($B346="","",VLOOKUP($B346,'SWC Towers'!$A:$Q,$Y$2,FALSE)),"")</f>
        <v/>
      </c>
      <c r="Z346" s="104">
        <f>_xlfn.IFNA(IF($B346="","",VLOOKUP($B346,'SWC Towers'!$A:$Q,$Z$2,FALSE)),"")</f>
        <v>0.1</v>
      </c>
      <c r="AA346" s="104" t="str">
        <f>_xlfn.IFNA(IF($B346="","",VLOOKUP($B346,'SWC Towers'!$A:$Q,$AA$2,FALSE)),"")</f>
        <v/>
      </c>
      <c r="AB346" s="104" t="str">
        <f>_xlfn.IFNA(IF($B346="","",VLOOKUP($B346,'SWC Towers'!$A:$Q,$AB$2,FALSE)),"")</f>
        <v/>
      </c>
      <c r="AC346" s="20">
        <f>SUM(Table25[[#This Row],[IT Tower: Application]:[Other/Non-IT ]])</f>
        <v>1</v>
      </c>
      <c r="AD346" s="67"/>
      <c r="AE346" s="67"/>
      <c r="AF346" s="67"/>
      <c r="AG346" s="67"/>
      <c r="AH346" s="67"/>
      <c r="AI346" s="67"/>
      <c r="AJ346" s="67"/>
      <c r="AK346" s="67"/>
      <c r="AL346" s="67"/>
      <c r="AM346" s="67"/>
      <c r="AN346" s="67"/>
      <c r="AO346" s="67"/>
      <c r="AP346" s="67"/>
      <c r="AQ346" s="67"/>
      <c r="AR346" s="67"/>
      <c r="AS346" s="67"/>
      <c r="AT346" s="67"/>
      <c r="AU346" s="67"/>
      <c r="AV346" s="67"/>
      <c r="AW346" s="67"/>
      <c r="AX346" s="67">
        <v>13937</v>
      </c>
      <c r="AY346" s="67">
        <v>120547</v>
      </c>
      <c r="AZ346" s="67">
        <v>13941</v>
      </c>
      <c r="BA346" s="67">
        <v>17592</v>
      </c>
      <c r="BB346" s="67">
        <v>15895</v>
      </c>
      <c r="BC346" s="67">
        <v>17742</v>
      </c>
      <c r="BD346" s="67"/>
      <c r="BE346" s="67"/>
      <c r="BF346" s="67"/>
      <c r="BG346" s="67"/>
      <c r="BH346" s="67"/>
      <c r="BI346" s="67"/>
      <c r="BJ346" s="67"/>
      <c r="BK346" s="67"/>
      <c r="BL346" s="67"/>
      <c r="BM346" s="67"/>
      <c r="BN346" s="67"/>
      <c r="BO346" s="67"/>
      <c r="BP346" s="67"/>
      <c r="BQ346" s="67"/>
      <c r="BR346" s="67"/>
      <c r="BS346" s="67"/>
      <c r="BT346" s="67"/>
      <c r="BU346" s="67"/>
      <c r="BV346" s="67"/>
      <c r="BW346" s="67"/>
      <c r="BX346" s="67"/>
      <c r="BY346" s="67"/>
      <c r="BZ346" s="67"/>
      <c r="CA346" s="67"/>
      <c r="CB346" s="67"/>
      <c r="CC346" s="69">
        <f>SUM(Table25[[#This Row],[Contract Amount FY00]:[Contract Amount FY50]])</f>
        <v>199654</v>
      </c>
      <c r="CD346" s="24"/>
    </row>
    <row r="347" spans="1:82" x14ac:dyDescent="0.25">
      <c r="A347" s="122" t="s">
        <v>1995</v>
      </c>
      <c r="B347" s="122" t="s">
        <v>1196</v>
      </c>
      <c r="C347" s="122" t="s">
        <v>419</v>
      </c>
      <c r="E347" s="26" t="str">
        <f>IFERROR(IF(VLOOKUP(Table25[[#This Row],[Contract No.]],Table3[#All],3,FALSE)="","No","Yes"),"")</f>
        <v>No</v>
      </c>
      <c r="F347" s="26" t="str">
        <f>IFERROR(VLOOKUP(Table25[[#This Row],[Contract No.]],Table3[#All],3,FALSE),"")</f>
        <v/>
      </c>
      <c r="G347" s="26" t="str">
        <f>IFERROR(IF(Table25[[#This Row],[Cooperative Purchase
(Yes/No)]]="Yes","Yes",IF(VLOOKUP(Table25[[#This Row],[Contract No.]],Table3[#All],1,FALSE)=Table25[[#This Row],[Contract No.]],"Yes","No")),"No")</f>
        <v>Yes</v>
      </c>
      <c r="H347" s="51">
        <f>IFERROR(VLOOKUP(Table25[[#This Row],[Contract No.]],Table3[#All],4,FALSE),"")</f>
        <v>42303</v>
      </c>
      <c r="I347" s="56">
        <f>IFERROR(IF(AND(MONTH(Table25[[#This Row],[Contract Start Date]])&gt;6,MONTH(Table25[[#This Row],[Contract Start Date]])&lt;=12),YEAR(Table25[[#This Row],[Contract Start Date]])+1,YEAR(Table25[[#This Row],[Contract Start Date]])),"")</f>
        <v>2016</v>
      </c>
      <c r="J347" s="55">
        <f>Table25[[#This Row],[FY Formula start]]</f>
        <v>2016</v>
      </c>
      <c r="K347" s="59" t="str">
        <f>"FY"&amp;" "&amp;Table25[[#This Row],[Year Start]]</f>
        <v>FY 2016</v>
      </c>
      <c r="L347" s="52">
        <f>IFERROR(VLOOKUP(Table25[[#This Row],[Contract No.]],Table3[#All],5,FALSE),"")</f>
        <v>46321</v>
      </c>
      <c r="M347" s="56">
        <f>IFERROR(IF(Table25[[#This Row],[Contract End Date]]="99/99/9999","No End",IF(AND(MONTH(Table25[[#This Row],[Contract End Date]])&gt;6,MONTH(Table25[[#This Row],[Contract End Date]])&lt;=12),YEAR(Table25[[#This Row],[Contract End Date]])+1,YEAR(Table25[[#This Row],[Contract End Date]]))),"")</f>
        <v>2027</v>
      </c>
      <c r="N347" s="55">
        <f>Table25[[#This Row],[FY Formula end]]</f>
        <v>2027</v>
      </c>
      <c r="O347" s="59" t="str">
        <f>IF(Table25[[#This Row],[Year End]]="No End","No End","FY"&amp;" "&amp;Table25[[#This Row],[Year End]])</f>
        <v>FY 2027</v>
      </c>
      <c r="P347" s="27"/>
      <c r="Q347" s="104">
        <f>_xlfn.IFNA(IF($B347="","",VLOOKUP($B347,'SWC Towers'!$A:$Q,$Q$2,FALSE)),"")</f>
        <v>1</v>
      </c>
      <c r="R347" s="106" t="str">
        <f>_xlfn.IFNA(IF($B347="","",VLOOKUP($B347,'SWC Towers'!$A:$Q,$R$2,FALSE)),"")</f>
        <v/>
      </c>
      <c r="S347" s="106" t="str">
        <f>_xlfn.IFNA(IF($B347="","",VLOOKUP($B347,'SWC Towers'!$A:$Q,$S$2,FALSE)),"")</f>
        <v/>
      </c>
      <c r="T347" s="106" t="str">
        <f>_xlfn.IFNA(IF($B347="","",VLOOKUP($B347,'SWC Towers'!$A:$Q,$T$2,FALSE)),"")</f>
        <v/>
      </c>
      <c r="U347" s="104" t="str">
        <f>_xlfn.IFNA(IF($B347="","",VLOOKUP($B347,'SWC Towers'!$A:$Q,$U$2,FALSE)),"")</f>
        <v/>
      </c>
      <c r="V347" s="104" t="str">
        <f>_xlfn.IFNA(IF($B347="","",VLOOKUP($B347,'SWC Towers'!$A:$Q,$V$2,FALSE)),"")</f>
        <v/>
      </c>
      <c r="W347" s="104" t="str">
        <f>_xlfn.IFNA(IF($B347="","",VLOOKUP($B347,'SWC Towers'!$A:$Q,$W$2,FALSE)),"")</f>
        <v/>
      </c>
      <c r="X347" s="104" t="str">
        <f>_xlfn.IFNA(IF($B347="","",VLOOKUP($B347,'SWC Towers'!$A:$Q,$X$2,FALSE)),"")</f>
        <v/>
      </c>
      <c r="Y347" s="104" t="str">
        <f>_xlfn.IFNA(IF($B347="","",VLOOKUP($B347,'SWC Towers'!$A:$Q,$Y$2,FALSE)),"")</f>
        <v/>
      </c>
      <c r="Z347" s="104" t="str">
        <f>_xlfn.IFNA(IF($B347="","",VLOOKUP($B347,'SWC Towers'!$A:$Q,$Z$2,FALSE)),"")</f>
        <v/>
      </c>
      <c r="AA347" s="104" t="str">
        <f>_xlfn.IFNA(IF($B347="","",VLOOKUP($B347,'SWC Towers'!$A:$Q,$AA$2,FALSE)),"")</f>
        <v/>
      </c>
      <c r="AB347" s="104" t="str">
        <f>_xlfn.IFNA(IF($B347="","",VLOOKUP($B347,'SWC Towers'!$A:$Q,$AB$2,FALSE)),"")</f>
        <v/>
      </c>
      <c r="AC347" s="20">
        <f>SUM(Table25[[#This Row],[IT Tower: Application]:[Other/Non-IT ]])</f>
        <v>1</v>
      </c>
      <c r="AD347" s="67"/>
      <c r="AE347" s="67"/>
      <c r="AF347" s="67"/>
      <c r="AG347" s="67"/>
      <c r="AH347" s="67"/>
      <c r="AI347" s="67"/>
      <c r="AJ347" s="67"/>
      <c r="AK347" s="67"/>
      <c r="AL347" s="67"/>
      <c r="AM347" s="67"/>
      <c r="AN347" s="67"/>
      <c r="AO347" s="67"/>
      <c r="AP347" s="67"/>
      <c r="AQ347" s="67"/>
      <c r="AR347" s="67"/>
      <c r="AS347" s="67"/>
      <c r="AT347" s="67"/>
      <c r="AU347" s="67"/>
      <c r="AV347" s="67">
        <v>279409</v>
      </c>
      <c r="AW347" s="67">
        <v>262029</v>
      </c>
      <c r="AX347" s="67">
        <v>0</v>
      </c>
      <c r="AY347" s="67"/>
      <c r="AZ347" s="67"/>
      <c r="BA347" s="67"/>
      <c r="BB347" s="67"/>
      <c r="BC347" s="67">
        <v>388019</v>
      </c>
      <c r="BD347" s="67"/>
      <c r="BE347" s="67"/>
      <c r="BF347" s="67"/>
      <c r="BG347" s="67"/>
      <c r="BH347" s="67"/>
      <c r="BI347" s="67"/>
      <c r="BJ347" s="67"/>
      <c r="BK347" s="67"/>
      <c r="BL347" s="67"/>
      <c r="BM347" s="67"/>
      <c r="BN347" s="67"/>
      <c r="BO347" s="67"/>
      <c r="BP347" s="67"/>
      <c r="BQ347" s="67"/>
      <c r="BR347" s="67"/>
      <c r="BS347" s="67"/>
      <c r="BT347" s="67"/>
      <c r="BU347" s="67"/>
      <c r="BV347" s="67"/>
      <c r="BW347" s="67"/>
      <c r="BX347" s="67"/>
      <c r="BY347" s="67"/>
      <c r="BZ347" s="67"/>
      <c r="CA347" s="67"/>
      <c r="CB347" s="67"/>
      <c r="CC347" s="69">
        <f>SUM(Table25[[#This Row],[Contract Amount FY00]:[Contract Amount FY50]])</f>
        <v>929457</v>
      </c>
      <c r="CD347" s="24"/>
    </row>
    <row r="348" spans="1:82" x14ac:dyDescent="0.25">
      <c r="A348" s="122" t="s">
        <v>1995</v>
      </c>
      <c r="B348" s="122" t="s">
        <v>286</v>
      </c>
      <c r="C348" s="122" t="s">
        <v>3203</v>
      </c>
      <c r="E348" s="26" t="str">
        <f>IFERROR(IF(VLOOKUP(Table25[[#This Row],[Contract No.]],Table3[#All],3,FALSE)="","No","Yes"),"")</f>
        <v>No</v>
      </c>
      <c r="F348" s="26" t="str">
        <f>IFERROR(VLOOKUP(Table25[[#This Row],[Contract No.]],Table3[#All],3,FALSE),"")</f>
        <v/>
      </c>
      <c r="G348" s="26" t="str">
        <f>IFERROR(IF(Table25[[#This Row],[Cooperative Purchase
(Yes/No)]]="Yes","Yes",IF(VLOOKUP(Table25[[#This Row],[Contract No.]],Table3[#All],1,FALSE)=Table25[[#This Row],[Contract No.]],"Yes","No")),"No")</f>
        <v>Yes</v>
      </c>
      <c r="H348" s="51">
        <f>IFERROR(VLOOKUP(Table25[[#This Row],[Contract No.]],Table3[#All],4,FALSE),"")</f>
        <v>42401</v>
      </c>
      <c r="I348" s="56">
        <f>IFERROR(IF(AND(MONTH(Table25[[#This Row],[Contract Start Date]])&gt;6,MONTH(Table25[[#This Row],[Contract Start Date]])&lt;=12),YEAR(Table25[[#This Row],[Contract Start Date]])+1,YEAR(Table25[[#This Row],[Contract Start Date]])),"")</f>
        <v>2016</v>
      </c>
      <c r="J348" s="55">
        <f>Table25[[#This Row],[FY Formula start]]</f>
        <v>2016</v>
      </c>
      <c r="K348" s="59" t="str">
        <f>"FY"&amp;" "&amp;Table25[[#This Row],[Year Start]]</f>
        <v>FY 2016</v>
      </c>
      <c r="L348" s="52">
        <f>IFERROR(VLOOKUP(Table25[[#This Row],[Contract No.]],Table3[#All],5,FALSE),"")</f>
        <v>72717</v>
      </c>
      <c r="M348" s="56">
        <f>IFERROR(IF(Table25[[#This Row],[Contract End Date]]="99/99/9999","No End",IF(AND(MONTH(Table25[[#This Row],[Contract End Date]])&gt;6,MONTH(Table25[[#This Row],[Contract End Date]])&lt;=12),YEAR(Table25[[#This Row],[Contract End Date]])+1,YEAR(Table25[[#This Row],[Contract End Date]]))),"")</f>
        <v>2099</v>
      </c>
      <c r="N348" s="55">
        <f>Table25[[#This Row],[FY Formula end]]</f>
        <v>2099</v>
      </c>
      <c r="O348" s="59" t="str">
        <f>IF(Table25[[#This Row],[Year End]]="No End","No End","FY"&amp;" "&amp;Table25[[#This Row],[Year End]])</f>
        <v>FY 2099</v>
      </c>
      <c r="P348" s="27"/>
      <c r="Q348" s="104">
        <f>_xlfn.IFNA(IF($B348="","",VLOOKUP($B348,'SWC Towers'!$A:$Q,$Q$2,FALSE)),"")</f>
        <v>0.5</v>
      </c>
      <c r="R348" s="106" t="str">
        <f>_xlfn.IFNA(IF($B348="","",VLOOKUP($B348,'SWC Towers'!$A:$Q,$R$2,FALSE)),"")</f>
        <v/>
      </c>
      <c r="S348" s="106" t="str">
        <f>_xlfn.IFNA(IF($B348="","",VLOOKUP($B348,'SWC Towers'!$A:$Q,$S$2,FALSE)),"")</f>
        <v/>
      </c>
      <c r="T348" s="106">
        <f>_xlfn.IFNA(IF($B348="","",VLOOKUP($B348,'SWC Towers'!$A:$Q,$T$2,FALSE)),"")</f>
        <v>0.5</v>
      </c>
      <c r="U348" s="104" t="str">
        <f>_xlfn.IFNA(IF($B348="","",VLOOKUP($B348,'SWC Towers'!$A:$Q,$U$2,FALSE)),"")</f>
        <v/>
      </c>
      <c r="V348" s="104" t="str">
        <f>_xlfn.IFNA(IF($B348="","",VLOOKUP($B348,'SWC Towers'!$A:$Q,$V$2,FALSE)),"")</f>
        <v/>
      </c>
      <c r="W348" s="104" t="str">
        <f>_xlfn.IFNA(IF($B348="","",VLOOKUP($B348,'SWC Towers'!$A:$Q,$W$2,FALSE)),"")</f>
        <v/>
      </c>
      <c r="X348" s="104" t="str">
        <f>_xlfn.IFNA(IF($B348="","",VLOOKUP($B348,'SWC Towers'!$A:$Q,$X$2,FALSE)),"")</f>
        <v/>
      </c>
      <c r="Y348" s="104" t="str">
        <f>_xlfn.IFNA(IF($B348="","",VLOOKUP($B348,'SWC Towers'!$A:$Q,$Y$2,FALSE)),"")</f>
        <v/>
      </c>
      <c r="Z348" s="104" t="str">
        <f>_xlfn.IFNA(IF($B348="","",VLOOKUP($B348,'SWC Towers'!$A:$Q,$Z$2,FALSE)),"")</f>
        <v/>
      </c>
      <c r="AA348" s="104" t="str">
        <f>_xlfn.IFNA(IF($B348="","",VLOOKUP($B348,'SWC Towers'!$A:$Q,$AA$2,FALSE)),"")</f>
        <v/>
      </c>
      <c r="AB348" s="104" t="str">
        <f>_xlfn.IFNA(IF($B348="","",VLOOKUP($B348,'SWC Towers'!$A:$Q,$AB$2,FALSE)),"")</f>
        <v/>
      </c>
      <c r="AC348" s="20">
        <f>SUM(Table25[[#This Row],[IT Tower: Application]:[Other/Non-IT ]])</f>
        <v>1</v>
      </c>
      <c r="AD348" s="67"/>
      <c r="AE348" s="67"/>
      <c r="AF348" s="67"/>
      <c r="AG348" s="67"/>
      <c r="AH348" s="67"/>
      <c r="AI348" s="67"/>
      <c r="AJ348" s="67"/>
      <c r="AK348" s="67"/>
      <c r="AL348" s="67"/>
      <c r="AM348" s="67"/>
      <c r="AN348" s="67"/>
      <c r="AO348" s="67"/>
      <c r="AP348" s="67"/>
      <c r="AQ348" s="67"/>
      <c r="AR348" s="67"/>
      <c r="AS348" s="67"/>
      <c r="AT348" s="67">
        <v>85574</v>
      </c>
      <c r="AU348" s="67">
        <v>181224</v>
      </c>
      <c r="AV348" s="67">
        <v>183440</v>
      </c>
      <c r="AW348" s="67">
        <v>184004</v>
      </c>
      <c r="AX348" s="67">
        <v>0</v>
      </c>
      <c r="AY348" s="67"/>
      <c r="AZ348" s="67"/>
      <c r="BA348" s="67"/>
      <c r="BB348" s="67"/>
      <c r="BC348" s="67"/>
      <c r="BD348" s="67"/>
      <c r="BE348" s="67"/>
      <c r="BF348" s="67"/>
      <c r="BG348" s="67"/>
      <c r="BH348" s="67"/>
      <c r="BI348" s="67"/>
      <c r="BJ348" s="67"/>
      <c r="BK348" s="67"/>
      <c r="BL348" s="67"/>
      <c r="BM348" s="67"/>
      <c r="BN348" s="67"/>
      <c r="BO348" s="67"/>
      <c r="BP348" s="67"/>
      <c r="BQ348" s="67"/>
      <c r="BR348" s="67"/>
      <c r="BS348" s="67"/>
      <c r="BT348" s="67"/>
      <c r="BU348" s="67"/>
      <c r="BV348" s="67"/>
      <c r="BW348" s="67"/>
      <c r="BX348" s="67"/>
      <c r="BY348" s="67"/>
      <c r="BZ348" s="67"/>
      <c r="CA348" s="67"/>
      <c r="CB348" s="67"/>
      <c r="CC348" s="69">
        <f>SUM(Table25[[#This Row],[Contract Amount FY00]:[Contract Amount FY50]])</f>
        <v>634242</v>
      </c>
      <c r="CD348" s="24"/>
    </row>
    <row r="349" spans="1:82" x14ac:dyDescent="0.25">
      <c r="A349" s="122" t="s">
        <v>1995</v>
      </c>
      <c r="B349" s="122" t="s">
        <v>286</v>
      </c>
      <c r="C349" s="122" t="s">
        <v>1197</v>
      </c>
      <c r="E349" s="26" t="str">
        <f>IFERROR(IF(VLOOKUP(Table25[[#This Row],[Contract No.]],Table3[#All],3,FALSE)="","No","Yes"),"")</f>
        <v>No</v>
      </c>
      <c r="F349" s="26" t="str">
        <f>IFERROR(VLOOKUP(Table25[[#This Row],[Contract No.]],Table3[#All],3,FALSE),"")</f>
        <v/>
      </c>
      <c r="G349" s="26" t="str">
        <f>IFERROR(IF(Table25[[#This Row],[Cooperative Purchase
(Yes/No)]]="Yes","Yes",IF(VLOOKUP(Table25[[#This Row],[Contract No.]],Table3[#All],1,FALSE)=Table25[[#This Row],[Contract No.]],"Yes","No")),"No")</f>
        <v>Yes</v>
      </c>
      <c r="H349" s="51">
        <f>IFERROR(VLOOKUP(Table25[[#This Row],[Contract No.]],Table3[#All],4,FALSE),"")</f>
        <v>42401</v>
      </c>
      <c r="I349" s="56">
        <f>IFERROR(IF(AND(MONTH(Table25[[#This Row],[Contract Start Date]])&gt;6,MONTH(Table25[[#This Row],[Contract Start Date]])&lt;=12),YEAR(Table25[[#This Row],[Contract Start Date]])+1,YEAR(Table25[[#This Row],[Contract Start Date]])),"")</f>
        <v>2016</v>
      </c>
      <c r="J349" s="55">
        <f>Table25[[#This Row],[FY Formula start]]</f>
        <v>2016</v>
      </c>
      <c r="K349" s="59" t="str">
        <f>"FY"&amp;" "&amp;Table25[[#This Row],[Year Start]]</f>
        <v>FY 2016</v>
      </c>
      <c r="L349" s="52">
        <f>IFERROR(VLOOKUP(Table25[[#This Row],[Contract No.]],Table3[#All],5,FALSE),"")</f>
        <v>72717</v>
      </c>
      <c r="M349" s="56">
        <f>IFERROR(IF(Table25[[#This Row],[Contract End Date]]="99/99/9999","No End",IF(AND(MONTH(Table25[[#This Row],[Contract End Date]])&gt;6,MONTH(Table25[[#This Row],[Contract End Date]])&lt;=12),YEAR(Table25[[#This Row],[Contract End Date]])+1,YEAR(Table25[[#This Row],[Contract End Date]]))),"")</f>
        <v>2099</v>
      </c>
      <c r="N349" s="55">
        <f>Table25[[#This Row],[FY Formula end]]</f>
        <v>2099</v>
      </c>
      <c r="O349" s="59" t="str">
        <f>IF(Table25[[#This Row],[Year End]]="No End","No End","FY"&amp;" "&amp;Table25[[#This Row],[Year End]])</f>
        <v>FY 2099</v>
      </c>
      <c r="P349" s="27"/>
      <c r="Q349" s="104">
        <f>_xlfn.IFNA(IF($B349="","",VLOOKUP($B349,'SWC Towers'!$A:$Q,$Q$2,FALSE)),"")</f>
        <v>0.5</v>
      </c>
      <c r="R349" s="106" t="str">
        <f>_xlfn.IFNA(IF($B349="","",VLOOKUP($B349,'SWC Towers'!$A:$Q,$R$2,FALSE)),"")</f>
        <v/>
      </c>
      <c r="S349" s="106" t="str">
        <f>_xlfn.IFNA(IF($B349="","",VLOOKUP($B349,'SWC Towers'!$A:$Q,$S$2,FALSE)),"")</f>
        <v/>
      </c>
      <c r="T349" s="106">
        <f>_xlfn.IFNA(IF($B349="","",VLOOKUP($B349,'SWC Towers'!$A:$Q,$T$2,FALSE)),"")</f>
        <v>0.5</v>
      </c>
      <c r="U349" s="104" t="str">
        <f>_xlfn.IFNA(IF($B349="","",VLOOKUP($B349,'SWC Towers'!$A:$Q,$U$2,FALSE)),"")</f>
        <v/>
      </c>
      <c r="V349" s="104" t="str">
        <f>_xlfn.IFNA(IF($B349="","",VLOOKUP($B349,'SWC Towers'!$A:$Q,$V$2,FALSE)),"")</f>
        <v/>
      </c>
      <c r="W349" s="104" t="str">
        <f>_xlfn.IFNA(IF($B349="","",VLOOKUP($B349,'SWC Towers'!$A:$Q,$W$2,FALSE)),"")</f>
        <v/>
      </c>
      <c r="X349" s="104" t="str">
        <f>_xlfn.IFNA(IF($B349="","",VLOOKUP($B349,'SWC Towers'!$A:$Q,$X$2,FALSE)),"")</f>
        <v/>
      </c>
      <c r="Y349" s="104" t="str">
        <f>_xlfn.IFNA(IF($B349="","",VLOOKUP($B349,'SWC Towers'!$A:$Q,$Y$2,FALSE)),"")</f>
        <v/>
      </c>
      <c r="Z349" s="104" t="str">
        <f>_xlfn.IFNA(IF($B349="","",VLOOKUP($B349,'SWC Towers'!$A:$Q,$Z$2,FALSE)),"")</f>
        <v/>
      </c>
      <c r="AA349" s="104" t="str">
        <f>_xlfn.IFNA(IF($B349="","",VLOOKUP($B349,'SWC Towers'!$A:$Q,$AA$2,FALSE)),"")</f>
        <v/>
      </c>
      <c r="AB349" s="104" t="str">
        <f>_xlfn.IFNA(IF($B349="","",VLOOKUP($B349,'SWC Towers'!$A:$Q,$AB$2,FALSE)),"")</f>
        <v/>
      </c>
      <c r="AC349" s="20">
        <f>SUM(Table25[[#This Row],[IT Tower: Application]:[Other/Non-IT ]])</f>
        <v>1</v>
      </c>
      <c r="AD349" s="67"/>
      <c r="AE349" s="67"/>
      <c r="AF349" s="67"/>
      <c r="AG349" s="67"/>
      <c r="AH349" s="67"/>
      <c r="AI349" s="67"/>
      <c r="AJ349" s="67"/>
      <c r="AK349" s="67"/>
      <c r="AL349" s="67"/>
      <c r="AM349" s="67"/>
      <c r="AN349" s="67"/>
      <c r="AO349" s="67"/>
      <c r="AP349" s="67"/>
      <c r="AQ349" s="67"/>
      <c r="AR349" s="67"/>
      <c r="AS349" s="67"/>
      <c r="AT349" s="67"/>
      <c r="AU349" s="67"/>
      <c r="AV349" s="67"/>
      <c r="AW349" s="67"/>
      <c r="AX349" s="67"/>
      <c r="AY349" s="67"/>
      <c r="AZ349" s="67"/>
      <c r="BA349" s="67"/>
      <c r="BB349" s="67">
        <v>8833</v>
      </c>
      <c r="BC349" s="67">
        <v>275879</v>
      </c>
      <c r="BD349" s="67"/>
      <c r="BE349" s="67"/>
      <c r="BF349" s="67"/>
      <c r="BG349" s="67"/>
      <c r="BH349" s="67"/>
      <c r="BI349" s="67"/>
      <c r="BJ349" s="67"/>
      <c r="BK349" s="67"/>
      <c r="BL349" s="67"/>
      <c r="BM349" s="67"/>
      <c r="BN349" s="67"/>
      <c r="BO349" s="67"/>
      <c r="BP349" s="67"/>
      <c r="BQ349" s="67"/>
      <c r="BR349" s="67"/>
      <c r="BS349" s="67"/>
      <c r="BT349" s="67"/>
      <c r="BU349" s="67"/>
      <c r="BV349" s="67"/>
      <c r="BW349" s="67"/>
      <c r="BX349" s="67"/>
      <c r="BY349" s="67"/>
      <c r="BZ349" s="67"/>
      <c r="CA349" s="67"/>
      <c r="CB349" s="67"/>
      <c r="CC349" s="69">
        <f>SUM(Table25[[#This Row],[Contract Amount FY00]:[Contract Amount FY50]])</f>
        <v>284712</v>
      </c>
      <c r="CD349" s="24"/>
    </row>
    <row r="350" spans="1:82" x14ac:dyDescent="0.25">
      <c r="A350" s="122" t="s">
        <v>1995</v>
      </c>
      <c r="B350" s="122" t="s">
        <v>286</v>
      </c>
      <c r="C350" s="122" t="s">
        <v>3117</v>
      </c>
      <c r="E350" s="26" t="str">
        <f>IFERROR(IF(VLOOKUP(Table25[[#This Row],[Contract No.]],Table3[#All],3,FALSE)="","No","Yes"),"")</f>
        <v>No</v>
      </c>
      <c r="F350" s="26" t="str">
        <f>IFERROR(VLOOKUP(Table25[[#This Row],[Contract No.]],Table3[#All],3,FALSE),"")</f>
        <v/>
      </c>
      <c r="G350" s="26" t="str">
        <f>IFERROR(IF(Table25[[#This Row],[Cooperative Purchase
(Yes/No)]]="Yes","Yes",IF(VLOOKUP(Table25[[#This Row],[Contract No.]],Table3[#All],1,FALSE)=Table25[[#This Row],[Contract No.]],"Yes","No")),"No")</f>
        <v>Yes</v>
      </c>
      <c r="H350" s="51">
        <f>IFERROR(VLOOKUP(Table25[[#This Row],[Contract No.]],Table3[#All],4,FALSE),"")</f>
        <v>42401</v>
      </c>
      <c r="I350" s="56">
        <f>IFERROR(IF(AND(MONTH(Table25[[#This Row],[Contract Start Date]])&gt;6,MONTH(Table25[[#This Row],[Contract Start Date]])&lt;=12),YEAR(Table25[[#This Row],[Contract Start Date]])+1,YEAR(Table25[[#This Row],[Contract Start Date]])),"")</f>
        <v>2016</v>
      </c>
      <c r="J350" s="55">
        <f>Table25[[#This Row],[FY Formula start]]</f>
        <v>2016</v>
      </c>
      <c r="K350" s="59" t="str">
        <f>"FY"&amp;" "&amp;Table25[[#This Row],[Year Start]]</f>
        <v>FY 2016</v>
      </c>
      <c r="L350" s="52">
        <f>IFERROR(VLOOKUP(Table25[[#This Row],[Contract No.]],Table3[#All],5,FALSE),"")</f>
        <v>72717</v>
      </c>
      <c r="M350" s="56">
        <f>IFERROR(IF(Table25[[#This Row],[Contract End Date]]="99/99/9999","No End",IF(AND(MONTH(Table25[[#This Row],[Contract End Date]])&gt;6,MONTH(Table25[[#This Row],[Contract End Date]])&lt;=12),YEAR(Table25[[#This Row],[Contract End Date]])+1,YEAR(Table25[[#This Row],[Contract End Date]]))),"")</f>
        <v>2099</v>
      </c>
      <c r="N350" s="55">
        <f>Table25[[#This Row],[FY Formula end]]</f>
        <v>2099</v>
      </c>
      <c r="O350" s="59" t="str">
        <f>IF(Table25[[#This Row],[Year End]]="No End","No End","FY"&amp;" "&amp;Table25[[#This Row],[Year End]])</f>
        <v>FY 2099</v>
      </c>
      <c r="P350" s="27"/>
      <c r="Q350" s="104">
        <f>_xlfn.IFNA(IF($B350="","",VLOOKUP($B350,'SWC Towers'!$A:$Q,$Q$2,FALSE)),"")</f>
        <v>0.5</v>
      </c>
      <c r="R350" s="106" t="str">
        <f>_xlfn.IFNA(IF($B350="","",VLOOKUP($B350,'SWC Towers'!$A:$Q,$R$2,FALSE)),"")</f>
        <v/>
      </c>
      <c r="S350" s="106" t="str">
        <f>_xlfn.IFNA(IF($B350="","",VLOOKUP($B350,'SWC Towers'!$A:$Q,$S$2,FALSE)),"")</f>
        <v/>
      </c>
      <c r="T350" s="106">
        <f>_xlfn.IFNA(IF($B350="","",VLOOKUP($B350,'SWC Towers'!$A:$Q,$T$2,FALSE)),"")</f>
        <v>0.5</v>
      </c>
      <c r="U350" s="104" t="str">
        <f>_xlfn.IFNA(IF($B350="","",VLOOKUP($B350,'SWC Towers'!$A:$Q,$U$2,FALSE)),"")</f>
        <v/>
      </c>
      <c r="V350" s="104" t="str">
        <f>_xlfn.IFNA(IF($B350="","",VLOOKUP($B350,'SWC Towers'!$A:$Q,$V$2,FALSE)),"")</f>
        <v/>
      </c>
      <c r="W350" s="104" t="str">
        <f>_xlfn.IFNA(IF($B350="","",VLOOKUP($B350,'SWC Towers'!$A:$Q,$W$2,FALSE)),"")</f>
        <v/>
      </c>
      <c r="X350" s="104" t="str">
        <f>_xlfn.IFNA(IF($B350="","",VLOOKUP($B350,'SWC Towers'!$A:$Q,$X$2,FALSE)),"")</f>
        <v/>
      </c>
      <c r="Y350" s="104" t="str">
        <f>_xlfn.IFNA(IF($B350="","",VLOOKUP($B350,'SWC Towers'!$A:$Q,$Y$2,FALSE)),"")</f>
        <v/>
      </c>
      <c r="Z350" s="104" t="str">
        <f>_xlfn.IFNA(IF($B350="","",VLOOKUP($B350,'SWC Towers'!$A:$Q,$Z$2,FALSE)),"")</f>
        <v/>
      </c>
      <c r="AA350" s="104" t="str">
        <f>_xlfn.IFNA(IF($B350="","",VLOOKUP($B350,'SWC Towers'!$A:$Q,$AA$2,FALSE)),"")</f>
        <v/>
      </c>
      <c r="AB350" s="104" t="str">
        <f>_xlfn.IFNA(IF($B350="","",VLOOKUP($B350,'SWC Towers'!$A:$Q,$AB$2,FALSE)),"")</f>
        <v/>
      </c>
      <c r="AC350" s="20">
        <f>SUM(Table25[[#This Row],[IT Tower: Application]:[Other/Non-IT ]])</f>
        <v>1</v>
      </c>
      <c r="AD350" s="67"/>
      <c r="AE350" s="67"/>
      <c r="AF350" s="67"/>
      <c r="AG350" s="67"/>
      <c r="AH350" s="67"/>
      <c r="AI350" s="67"/>
      <c r="AJ350" s="67"/>
      <c r="AK350" s="67"/>
      <c r="AL350" s="67"/>
      <c r="AM350" s="67"/>
      <c r="AN350" s="67"/>
      <c r="AO350" s="67"/>
      <c r="AP350" s="67"/>
      <c r="AQ350" s="67"/>
      <c r="AR350" s="67"/>
      <c r="AS350" s="67"/>
      <c r="AT350" s="67"/>
      <c r="AU350" s="67"/>
      <c r="AV350" s="67"/>
      <c r="AW350" s="67"/>
      <c r="AX350" s="67"/>
      <c r="AY350" s="67"/>
      <c r="AZ350" s="67"/>
      <c r="BA350" s="67">
        <v>28375</v>
      </c>
      <c r="BB350" s="67">
        <v>298450</v>
      </c>
      <c r="BC350" s="67">
        <v>351641</v>
      </c>
      <c r="BD350" s="67"/>
      <c r="BE350" s="67"/>
      <c r="BF350" s="67"/>
      <c r="BG350" s="67"/>
      <c r="BH350" s="67"/>
      <c r="BI350" s="67"/>
      <c r="BJ350" s="67"/>
      <c r="BK350" s="67"/>
      <c r="BL350" s="67"/>
      <c r="BM350" s="67"/>
      <c r="BN350" s="67"/>
      <c r="BO350" s="67"/>
      <c r="BP350" s="67"/>
      <c r="BQ350" s="67"/>
      <c r="BR350" s="67"/>
      <c r="BS350" s="67"/>
      <c r="BT350" s="67"/>
      <c r="BU350" s="67"/>
      <c r="BV350" s="67"/>
      <c r="BW350" s="67"/>
      <c r="BX350" s="67"/>
      <c r="BY350" s="67"/>
      <c r="BZ350" s="67"/>
      <c r="CA350" s="67"/>
      <c r="CB350" s="67"/>
      <c r="CC350" s="69">
        <f>SUM(Table25[[#This Row],[Contract Amount FY00]:[Contract Amount FY50]])</f>
        <v>678466</v>
      </c>
      <c r="CD350" s="24"/>
    </row>
    <row r="351" spans="1:82" x14ac:dyDescent="0.25">
      <c r="A351" s="122" t="s">
        <v>1995</v>
      </c>
      <c r="B351" s="122" t="s">
        <v>286</v>
      </c>
      <c r="C351" s="122" t="s">
        <v>3119</v>
      </c>
      <c r="E351" s="26" t="str">
        <f>IFERROR(IF(VLOOKUP(Table25[[#This Row],[Contract No.]],Table3[#All],3,FALSE)="","No","Yes"),"")</f>
        <v>No</v>
      </c>
      <c r="F351" s="26" t="str">
        <f>IFERROR(VLOOKUP(Table25[[#This Row],[Contract No.]],Table3[#All],3,FALSE),"")</f>
        <v/>
      </c>
      <c r="G351" s="26" t="str">
        <f>IFERROR(IF(Table25[[#This Row],[Cooperative Purchase
(Yes/No)]]="Yes","Yes",IF(VLOOKUP(Table25[[#This Row],[Contract No.]],Table3[#All],1,FALSE)=Table25[[#This Row],[Contract No.]],"Yes","No")),"No")</f>
        <v>Yes</v>
      </c>
      <c r="H351" s="51">
        <f>IFERROR(VLOOKUP(Table25[[#This Row],[Contract No.]],Table3[#All],4,FALSE),"")</f>
        <v>42401</v>
      </c>
      <c r="I351" s="56">
        <f>IFERROR(IF(AND(MONTH(Table25[[#This Row],[Contract Start Date]])&gt;6,MONTH(Table25[[#This Row],[Contract Start Date]])&lt;=12),YEAR(Table25[[#This Row],[Contract Start Date]])+1,YEAR(Table25[[#This Row],[Contract Start Date]])),"")</f>
        <v>2016</v>
      </c>
      <c r="J351" s="55">
        <f>Table25[[#This Row],[FY Formula start]]</f>
        <v>2016</v>
      </c>
      <c r="K351" s="59" t="str">
        <f>"FY"&amp;" "&amp;Table25[[#This Row],[Year Start]]</f>
        <v>FY 2016</v>
      </c>
      <c r="L351" s="52">
        <f>IFERROR(VLOOKUP(Table25[[#This Row],[Contract No.]],Table3[#All],5,FALSE),"")</f>
        <v>72717</v>
      </c>
      <c r="M351" s="56">
        <f>IFERROR(IF(Table25[[#This Row],[Contract End Date]]="99/99/9999","No End",IF(AND(MONTH(Table25[[#This Row],[Contract End Date]])&gt;6,MONTH(Table25[[#This Row],[Contract End Date]])&lt;=12),YEAR(Table25[[#This Row],[Contract End Date]])+1,YEAR(Table25[[#This Row],[Contract End Date]]))),"")</f>
        <v>2099</v>
      </c>
      <c r="N351" s="55">
        <f>Table25[[#This Row],[FY Formula end]]</f>
        <v>2099</v>
      </c>
      <c r="O351" s="59" t="str">
        <f>IF(Table25[[#This Row],[Year End]]="No End","No End","FY"&amp;" "&amp;Table25[[#This Row],[Year End]])</f>
        <v>FY 2099</v>
      </c>
      <c r="P351" s="27"/>
      <c r="Q351" s="104">
        <f>_xlfn.IFNA(IF($B351="","",VLOOKUP($B351,'SWC Towers'!$A:$Q,$Q$2,FALSE)),"")</f>
        <v>0.5</v>
      </c>
      <c r="R351" s="106" t="str">
        <f>_xlfn.IFNA(IF($B351="","",VLOOKUP($B351,'SWC Towers'!$A:$Q,$R$2,FALSE)),"")</f>
        <v/>
      </c>
      <c r="S351" s="106" t="str">
        <f>_xlfn.IFNA(IF($B351="","",VLOOKUP($B351,'SWC Towers'!$A:$Q,$S$2,FALSE)),"")</f>
        <v/>
      </c>
      <c r="T351" s="106">
        <f>_xlfn.IFNA(IF($B351="","",VLOOKUP($B351,'SWC Towers'!$A:$Q,$T$2,FALSE)),"")</f>
        <v>0.5</v>
      </c>
      <c r="U351" s="104" t="str">
        <f>_xlfn.IFNA(IF($B351="","",VLOOKUP($B351,'SWC Towers'!$A:$Q,$U$2,FALSE)),"")</f>
        <v/>
      </c>
      <c r="V351" s="104" t="str">
        <f>_xlfn.IFNA(IF($B351="","",VLOOKUP($B351,'SWC Towers'!$A:$Q,$V$2,FALSE)),"")</f>
        <v/>
      </c>
      <c r="W351" s="104" t="str">
        <f>_xlfn.IFNA(IF($B351="","",VLOOKUP($B351,'SWC Towers'!$A:$Q,$W$2,FALSE)),"")</f>
        <v/>
      </c>
      <c r="X351" s="104" t="str">
        <f>_xlfn.IFNA(IF($B351="","",VLOOKUP($B351,'SWC Towers'!$A:$Q,$X$2,FALSE)),"")</f>
        <v/>
      </c>
      <c r="Y351" s="104" t="str">
        <f>_xlfn.IFNA(IF($B351="","",VLOOKUP($B351,'SWC Towers'!$A:$Q,$Y$2,FALSE)),"")</f>
        <v/>
      </c>
      <c r="Z351" s="104" t="str">
        <f>_xlfn.IFNA(IF($B351="","",VLOOKUP($B351,'SWC Towers'!$A:$Q,$Z$2,FALSE)),"")</f>
        <v/>
      </c>
      <c r="AA351" s="104" t="str">
        <f>_xlfn.IFNA(IF($B351="","",VLOOKUP($B351,'SWC Towers'!$A:$Q,$AA$2,FALSE)),"")</f>
        <v/>
      </c>
      <c r="AB351" s="104" t="str">
        <f>_xlfn.IFNA(IF($B351="","",VLOOKUP($B351,'SWC Towers'!$A:$Q,$AB$2,FALSE)),"")</f>
        <v/>
      </c>
      <c r="AC351" s="20">
        <f>SUM(Table25[[#This Row],[IT Tower: Application]:[Other/Non-IT ]])</f>
        <v>1</v>
      </c>
      <c r="AD351" s="67"/>
      <c r="AE351" s="67"/>
      <c r="AF351" s="67"/>
      <c r="AG351" s="67"/>
      <c r="AH351" s="67"/>
      <c r="AI351" s="67"/>
      <c r="AJ351" s="67"/>
      <c r="AK351" s="67"/>
      <c r="AL351" s="67"/>
      <c r="AM351" s="67"/>
      <c r="AN351" s="67"/>
      <c r="AO351" s="67"/>
      <c r="AP351" s="67"/>
      <c r="AQ351" s="67"/>
      <c r="AR351" s="67"/>
      <c r="AS351" s="67"/>
      <c r="AT351" s="67"/>
      <c r="AU351" s="67"/>
      <c r="AV351" s="67"/>
      <c r="AW351" s="67"/>
      <c r="AX351" s="67"/>
      <c r="AY351" s="67"/>
      <c r="AZ351" s="67"/>
      <c r="BA351" s="67"/>
      <c r="BB351" s="67">
        <v>14350</v>
      </c>
      <c r="BC351" s="67">
        <v>0</v>
      </c>
      <c r="BD351" s="67"/>
      <c r="BE351" s="67"/>
      <c r="BF351" s="67"/>
      <c r="BG351" s="67"/>
      <c r="BH351" s="67"/>
      <c r="BI351" s="67"/>
      <c r="BJ351" s="67"/>
      <c r="BK351" s="67"/>
      <c r="BL351" s="67"/>
      <c r="BM351" s="67"/>
      <c r="BN351" s="67"/>
      <c r="BO351" s="67"/>
      <c r="BP351" s="67"/>
      <c r="BQ351" s="67"/>
      <c r="BR351" s="67"/>
      <c r="BS351" s="67"/>
      <c r="BT351" s="67"/>
      <c r="BU351" s="67"/>
      <c r="BV351" s="67"/>
      <c r="BW351" s="67"/>
      <c r="BX351" s="67"/>
      <c r="BY351" s="67"/>
      <c r="BZ351" s="67"/>
      <c r="CA351" s="67"/>
      <c r="CB351" s="67"/>
      <c r="CC351" s="69">
        <f>SUM(Table25[[#This Row],[Contract Amount FY00]:[Contract Amount FY50]])</f>
        <v>14350</v>
      </c>
      <c r="CD351" s="24"/>
    </row>
    <row r="352" spans="1:82" x14ac:dyDescent="0.25">
      <c r="A352" s="122" t="s">
        <v>1995</v>
      </c>
      <c r="B352" s="122" t="s">
        <v>286</v>
      </c>
      <c r="C352" s="122" t="s">
        <v>2262</v>
      </c>
      <c r="E352" s="26" t="str">
        <f>IFERROR(IF(VLOOKUP(Table25[[#This Row],[Contract No.]],Table3[#All],3,FALSE)="","No","Yes"),"")</f>
        <v>No</v>
      </c>
      <c r="F352" s="26" t="str">
        <f>IFERROR(VLOOKUP(Table25[[#This Row],[Contract No.]],Table3[#All],3,FALSE),"")</f>
        <v/>
      </c>
      <c r="G352" s="26" t="str">
        <f>IFERROR(IF(Table25[[#This Row],[Cooperative Purchase
(Yes/No)]]="Yes","Yes",IF(VLOOKUP(Table25[[#This Row],[Contract No.]],Table3[#All],1,FALSE)=Table25[[#This Row],[Contract No.]],"Yes","No")),"No")</f>
        <v>Yes</v>
      </c>
      <c r="H352" s="51">
        <f>IFERROR(VLOOKUP(Table25[[#This Row],[Contract No.]],Table3[#All],4,FALSE),"")</f>
        <v>42401</v>
      </c>
      <c r="I352" s="56">
        <f>IFERROR(IF(AND(MONTH(Table25[[#This Row],[Contract Start Date]])&gt;6,MONTH(Table25[[#This Row],[Contract Start Date]])&lt;=12),YEAR(Table25[[#This Row],[Contract Start Date]])+1,YEAR(Table25[[#This Row],[Contract Start Date]])),"")</f>
        <v>2016</v>
      </c>
      <c r="J352" s="55">
        <f>Table25[[#This Row],[FY Formula start]]</f>
        <v>2016</v>
      </c>
      <c r="K352" s="59" t="str">
        <f>"FY"&amp;" "&amp;Table25[[#This Row],[Year Start]]</f>
        <v>FY 2016</v>
      </c>
      <c r="L352" s="52">
        <f>IFERROR(VLOOKUP(Table25[[#This Row],[Contract No.]],Table3[#All],5,FALSE),"")</f>
        <v>72717</v>
      </c>
      <c r="M352" s="56">
        <f>IFERROR(IF(Table25[[#This Row],[Contract End Date]]="99/99/9999","No End",IF(AND(MONTH(Table25[[#This Row],[Contract End Date]])&gt;6,MONTH(Table25[[#This Row],[Contract End Date]])&lt;=12),YEAR(Table25[[#This Row],[Contract End Date]])+1,YEAR(Table25[[#This Row],[Contract End Date]]))),"")</f>
        <v>2099</v>
      </c>
      <c r="N352" s="55">
        <f>Table25[[#This Row],[FY Formula end]]</f>
        <v>2099</v>
      </c>
      <c r="O352" s="59" t="str">
        <f>IF(Table25[[#This Row],[Year End]]="No End","No End","FY"&amp;" "&amp;Table25[[#This Row],[Year End]])</f>
        <v>FY 2099</v>
      </c>
      <c r="P352" s="27"/>
      <c r="Q352" s="104">
        <f>_xlfn.IFNA(IF($B352="","",VLOOKUP($B352,'SWC Towers'!$A:$Q,$Q$2,FALSE)),"")</f>
        <v>0.5</v>
      </c>
      <c r="R352" s="106" t="str">
        <f>_xlfn.IFNA(IF($B352="","",VLOOKUP($B352,'SWC Towers'!$A:$Q,$R$2,FALSE)),"")</f>
        <v/>
      </c>
      <c r="S352" s="106" t="str">
        <f>_xlfn.IFNA(IF($B352="","",VLOOKUP($B352,'SWC Towers'!$A:$Q,$S$2,FALSE)),"")</f>
        <v/>
      </c>
      <c r="T352" s="106">
        <f>_xlfn.IFNA(IF($B352="","",VLOOKUP($B352,'SWC Towers'!$A:$Q,$T$2,FALSE)),"")</f>
        <v>0.5</v>
      </c>
      <c r="U352" s="104" t="str">
        <f>_xlfn.IFNA(IF($B352="","",VLOOKUP($B352,'SWC Towers'!$A:$Q,$U$2,FALSE)),"")</f>
        <v/>
      </c>
      <c r="V352" s="104" t="str">
        <f>_xlfn.IFNA(IF($B352="","",VLOOKUP($B352,'SWC Towers'!$A:$Q,$V$2,FALSE)),"")</f>
        <v/>
      </c>
      <c r="W352" s="104" t="str">
        <f>_xlfn.IFNA(IF($B352="","",VLOOKUP($B352,'SWC Towers'!$A:$Q,$W$2,FALSE)),"")</f>
        <v/>
      </c>
      <c r="X352" s="104" t="str">
        <f>_xlfn.IFNA(IF($B352="","",VLOOKUP($B352,'SWC Towers'!$A:$Q,$X$2,FALSE)),"")</f>
        <v/>
      </c>
      <c r="Y352" s="104" t="str">
        <f>_xlfn.IFNA(IF($B352="","",VLOOKUP($B352,'SWC Towers'!$A:$Q,$Y$2,FALSE)),"")</f>
        <v/>
      </c>
      <c r="Z352" s="104" t="str">
        <f>_xlfn.IFNA(IF($B352="","",VLOOKUP($B352,'SWC Towers'!$A:$Q,$Z$2,FALSE)),"")</f>
        <v/>
      </c>
      <c r="AA352" s="104" t="str">
        <f>_xlfn.IFNA(IF($B352="","",VLOOKUP($B352,'SWC Towers'!$A:$Q,$AA$2,FALSE)),"")</f>
        <v/>
      </c>
      <c r="AB352" s="104" t="str">
        <f>_xlfn.IFNA(IF($B352="","",VLOOKUP($B352,'SWC Towers'!$A:$Q,$AB$2,FALSE)),"")</f>
        <v/>
      </c>
      <c r="AC352" s="20">
        <f>SUM(Table25[[#This Row],[IT Tower: Application]:[Other/Non-IT ]])</f>
        <v>1</v>
      </c>
      <c r="AD352" s="67"/>
      <c r="AE352" s="67"/>
      <c r="AF352" s="67"/>
      <c r="AG352" s="67"/>
      <c r="AH352" s="67"/>
      <c r="AI352" s="67"/>
      <c r="AJ352" s="67"/>
      <c r="AK352" s="67"/>
      <c r="AL352" s="67"/>
      <c r="AM352" s="67"/>
      <c r="AN352" s="67"/>
      <c r="AO352" s="67"/>
      <c r="AP352" s="67"/>
      <c r="AQ352" s="67"/>
      <c r="AR352" s="67"/>
      <c r="AS352" s="67"/>
      <c r="AT352" s="67"/>
      <c r="AU352" s="67">
        <v>405000</v>
      </c>
      <c r="AV352" s="67">
        <v>0</v>
      </c>
      <c r="AW352" s="67"/>
      <c r="AX352" s="67"/>
      <c r="AY352" s="67"/>
      <c r="AZ352" s="67"/>
      <c r="BA352" s="67"/>
      <c r="BB352" s="67"/>
      <c r="BC352" s="67"/>
      <c r="BD352" s="67"/>
      <c r="BE352" s="67"/>
      <c r="BF352" s="67"/>
      <c r="BG352" s="67"/>
      <c r="BH352" s="67"/>
      <c r="BI352" s="67"/>
      <c r="BJ352" s="67"/>
      <c r="BK352" s="67"/>
      <c r="BL352" s="67"/>
      <c r="BM352" s="67"/>
      <c r="BN352" s="67"/>
      <c r="BO352" s="67"/>
      <c r="BP352" s="67"/>
      <c r="BQ352" s="67"/>
      <c r="BR352" s="67"/>
      <c r="BS352" s="67"/>
      <c r="BT352" s="67"/>
      <c r="BU352" s="67"/>
      <c r="BV352" s="67"/>
      <c r="BW352" s="67"/>
      <c r="BX352" s="67"/>
      <c r="BY352" s="67"/>
      <c r="BZ352" s="67"/>
      <c r="CA352" s="67"/>
      <c r="CB352" s="67"/>
      <c r="CC352" s="69">
        <f>SUM(Table25[[#This Row],[Contract Amount FY00]:[Contract Amount FY50]])</f>
        <v>405000</v>
      </c>
      <c r="CD352" s="24"/>
    </row>
    <row r="353" spans="1:82" x14ac:dyDescent="0.25">
      <c r="A353" s="122" t="s">
        <v>1995</v>
      </c>
      <c r="B353" s="122" t="s">
        <v>286</v>
      </c>
      <c r="C353" s="122" t="s">
        <v>3201</v>
      </c>
      <c r="E353" s="26" t="str">
        <f>IFERROR(IF(VLOOKUP(Table25[[#This Row],[Contract No.]],Table3[#All],3,FALSE)="","No","Yes"),"")</f>
        <v>No</v>
      </c>
      <c r="F353" s="26" t="str">
        <f>IFERROR(VLOOKUP(Table25[[#This Row],[Contract No.]],Table3[#All],3,FALSE),"")</f>
        <v/>
      </c>
      <c r="G353" s="26" t="str">
        <f>IFERROR(IF(Table25[[#This Row],[Cooperative Purchase
(Yes/No)]]="Yes","Yes",IF(VLOOKUP(Table25[[#This Row],[Contract No.]],Table3[#All],1,FALSE)=Table25[[#This Row],[Contract No.]],"Yes","No")),"No")</f>
        <v>Yes</v>
      </c>
      <c r="H353" s="51">
        <f>IFERROR(VLOOKUP(Table25[[#This Row],[Contract No.]],Table3[#All],4,FALSE),"")</f>
        <v>42401</v>
      </c>
      <c r="I353" s="56">
        <f>IFERROR(IF(AND(MONTH(Table25[[#This Row],[Contract Start Date]])&gt;6,MONTH(Table25[[#This Row],[Contract Start Date]])&lt;=12),YEAR(Table25[[#This Row],[Contract Start Date]])+1,YEAR(Table25[[#This Row],[Contract Start Date]])),"")</f>
        <v>2016</v>
      </c>
      <c r="J353" s="55">
        <f>Table25[[#This Row],[FY Formula start]]</f>
        <v>2016</v>
      </c>
      <c r="K353" s="59" t="str">
        <f>"FY"&amp;" "&amp;Table25[[#This Row],[Year Start]]</f>
        <v>FY 2016</v>
      </c>
      <c r="L353" s="52">
        <f>IFERROR(VLOOKUP(Table25[[#This Row],[Contract No.]],Table3[#All],5,FALSE),"")</f>
        <v>72717</v>
      </c>
      <c r="M353" s="56">
        <f>IFERROR(IF(Table25[[#This Row],[Contract End Date]]="99/99/9999","No End",IF(AND(MONTH(Table25[[#This Row],[Contract End Date]])&gt;6,MONTH(Table25[[#This Row],[Contract End Date]])&lt;=12),YEAR(Table25[[#This Row],[Contract End Date]])+1,YEAR(Table25[[#This Row],[Contract End Date]]))),"")</f>
        <v>2099</v>
      </c>
      <c r="N353" s="55">
        <f>Table25[[#This Row],[FY Formula end]]</f>
        <v>2099</v>
      </c>
      <c r="O353" s="59" t="str">
        <f>IF(Table25[[#This Row],[Year End]]="No End","No End","FY"&amp;" "&amp;Table25[[#This Row],[Year End]])</f>
        <v>FY 2099</v>
      </c>
      <c r="P353" s="27"/>
      <c r="Q353" s="104">
        <f>_xlfn.IFNA(IF($B353="","",VLOOKUP($B353,'SWC Towers'!$A:$Q,$Q$2,FALSE)),"")</f>
        <v>0.5</v>
      </c>
      <c r="R353" s="106" t="str">
        <f>_xlfn.IFNA(IF($B353="","",VLOOKUP($B353,'SWC Towers'!$A:$Q,$R$2,FALSE)),"")</f>
        <v/>
      </c>
      <c r="S353" s="106" t="str">
        <f>_xlfn.IFNA(IF($B353="","",VLOOKUP($B353,'SWC Towers'!$A:$Q,$S$2,FALSE)),"")</f>
        <v/>
      </c>
      <c r="T353" s="106">
        <f>_xlfn.IFNA(IF($B353="","",VLOOKUP($B353,'SWC Towers'!$A:$Q,$T$2,FALSE)),"")</f>
        <v>0.5</v>
      </c>
      <c r="U353" s="104" t="str">
        <f>_xlfn.IFNA(IF($B353="","",VLOOKUP($B353,'SWC Towers'!$A:$Q,$U$2,FALSE)),"")</f>
        <v/>
      </c>
      <c r="V353" s="104" t="str">
        <f>_xlfn.IFNA(IF($B353="","",VLOOKUP($B353,'SWC Towers'!$A:$Q,$V$2,FALSE)),"")</f>
        <v/>
      </c>
      <c r="W353" s="104" t="str">
        <f>_xlfn.IFNA(IF($B353="","",VLOOKUP($B353,'SWC Towers'!$A:$Q,$W$2,FALSE)),"")</f>
        <v/>
      </c>
      <c r="X353" s="104" t="str">
        <f>_xlfn.IFNA(IF($B353="","",VLOOKUP($B353,'SWC Towers'!$A:$Q,$X$2,FALSE)),"")</f>
        <v/>
      </c>
      <c r="Y353" s="104" t="str">
        <f>_xlfn.IFNA(IF($B353="","",VLOOKUP($B353,'SWC Towers'!$A:$Q,$Y$2,FALSE)),"")</f>
        <v/>
      </c>
      <c r="Z353" s="104" t="str">
        <f>_xlfn.IFNA(IF($B353="","",VLOOKUP($B353,'SWC Towers'!$A:$Q,$Z$2,FALSE)),"")</f>
        <v/>
      </c>
      <c r="AA353" s="104" t="str">
        <f>_xlfn.IFNA(IF($B353="","",VLOOKUP($B353,'SWC Towers'!$A:$Q,$AA$2,FALSE)),"")</f>
        <v/>
      </c>
      <c r="AB353" s="104" t="str">
        <f>_xlfn.IFNA(IF($B353="","",VLOOKUP($B353,'SWC Towers'!$A:$Q,$AB$2,FALSE)),"")</f>
        <v/>
      </c>
      <c r="AC353" s="20">
        <f>SUM(Table25[[#This Row],[IT Tower: Application]:[Other/Non-IT ]])</f>
        <v>1</v>
      </c>
      <c r="AD353" s="67"/>
      <c r="AE353" s="67"/>
      <c r="AF353" s="67"/>
      <c r="AG353" s="67"/>
      <c r="AH353" s="67"/>
      <c r="AI353" s="67"/>
      <c r="AJ353" s="67"/>
      <c r="AK353" s="67"/>
      <c r="AL353" s="67"/>
      <c r="AM353" s="67"/>
      <c r="AN353" s="67"/>
      <c r="AO353" s="67"/>
      <c r="AP353" s="67"/>
      <c r="AQ353" s="67"/>
      <c r="AR353" s="67"/>
      <c r="AS353" s="67"/>
      <c r="AT353" s="67"/>
      <c r="AU353" s="67"/>
      <c r="AV353" s="67">
        <v>0</v>
      </c>
      <c r="AW353" s="67">
        <v>86975</v>
      </c>
      <c r="AX353" s="67">
        <v>48300</v>
      </c>
      <c r="AY353" s="67">
        <v>137463</v>
      </c>
      <c r="AZ353" s="67">
        <v>288535</v>
      </c>
      <c r="BA353" s="67">
        <v>311411</v>
      </c>
      <c r="BB353" s="67">
        <v>0</v>
      </c>
      <c r="BC353" s="67"/>
      <c r="BD353" s="67"/>
      <c r="BE353" s="67"/>
      <c r="BF353" s="67"/>
      <c r="BG353" s="67"/>
      <c r="BH353" s="67"/>
      <c r="BI353" s="67"/>
      <c r="BJ353" s="67"/>
      <c r="BK353" s="67"/>
      <c r="BL353" s="67"/>
      <c r="BM353" s="67"/>
      <c r="BN353" s="67"/>
      <c r="BO353" s="67"/>
      <c r="BP353" s="67"/>
      <c r="BQ353" s="67"/>
      <c r="BR353" s="67"/>
      <c r="BS353" s="67"/>
      <c r="BT353" s="67"/>
      <c r="BU353" s="67"/>
      <c r="BV353" s="67"/>
      <c r="BW353" s="67"/>
      <c r="BX353" s="67"/>
      <c r="BY353" s="67"/>
      <c r="BZ353" s="67"/>
      <c r="CA353" s="67"/>
      <c r="CB353" s="67"/>
      <c r="CC353" s="69">
        <f>SUM(Table25[[#This Row],[Contract Amount FY00]:[Contract Amount FY50]])</f>
        <v>872684</v>
      </c>
      <c r="CD353" s="24"/>
    </row>
    <row r="354" spans="1:82" x14ac:dyDescent="0.25">
      <c r="A354" s="122" t="s">
        <v>1995</v>
      </c>
      <c r="B354" s="122" t="s">
        <v>286</v>
      </c>
      <c r="C354" s="122" t="s">
        <v>537</v>
      </c>
      <c r="E354" s="26" t="str">
        <f>IFERROR(IF(VLOOKUP(Table25[[#This Row],[Contract No.]],Table3[#All],3,FALSE)="","No","Yes"),"")</f>
        <v>No</v>
      </c>
      <c r="F354" s="26" t="str">
        <f>IFERROR(VLOOKUP(Table25[[#This Row],[Contract No.]],Table3[#All],3,FALSE),"")</f>
        <v/>
      </c>
      <c r="G354" s="26" t="str">
        <f>IFERROR(IF(Table25[[#This Row],[Cooperative Purchase
(Yes/No)]]="Yes","Yes",IF(VLOOKUP(Table25[[#This Row],[Contract No.]],Table3[#All],1,FALSE)=Table25[[#This Row],[Contract No.]],"Yes","No")),"No")</f>
        <v>Yes</v>
      </c>
      <c r="H354" s="51">
        <f>IFERROR(VLOOKUP(Table25[[#This Row],[Contract No.]],Table3[#All],4,FALSE),"")</f>
        <v>42401</v>
      </c>
      <c r="I354" s="56">
        <f>IFERROR(IF(AND(MONTH(Table25[[#This Row],[Contract Start Date]])&gt;6,MONTH(Table25[[#This Row],[Contract Start Date]])&lt;=12),YEAR(Table25[[#This Row],[Contract Start Date]])+1,YEAR(Table25[[#This Row],[Contract Start Date]])),"")</f>
        <v>2016</v>
      </c>
      <c r="J354" s="55">
        <f>Table25[[#This Row],[FY Formula start]]</f>
        <v>2016</v>
      </c>
      <c r="K354" s="59" t="str">
        <f>"FY"&amp;" "&amp;Table25[[#This Row],[Year Start]]</f>
        <v>FY 2016</v>
      </c>
      <c r="L354" s="52">
        <f>IFERROR(VLOOKUP(Table25[[#This Row],[Contract No.]],Table3[#All],5,FALSE),"")</f>
        <v>72717</v>
      </c>
      <c r="M354" s="56">
        <f>IFERROR(IF(Table25[[#This Row],[Contract End Date]]="99/99/9999","No End",IF(AND(MONTH(Table25[[#This Row],[Contract End Date]])&gt;6,MONTH(Table25[[#This Row],[Contract End Date]])&lt;=12),YEAR(Table25[[#This Row],[Contract End Date]])+1,YEAR(Table25[[#This Row],[Contract End Date]]))),"")</f>
        <v>2099</v>
      </c>
      <c r="N354" s="55">
        <f>Table25[[#This Row],[FY Formula end]]</f>
        <v>2099</v>
      </c>
      <c r="O354" s="59" t="str">
        <f>IF(Table25[[#This Row],[Year End]]="No End","No End","FY"&amp;" "&amp;Table25[[#This Row],[Year End]])</f>
        <v>FY 2099</v>
      </c>
      <c r="P354" s="27"/>
      <c r="Q354" s="104">
        <f>_xlfn.IFNA(IF($B354="","",VLOOKUP($B354,'SWC Towers'!$A:$Q,$Q$2,FALSE)),"")</f>
        <v>0.5</v>
      </c>
      <c r="R354" s="106" t="str">
        <f>_xlfn.IFNA(IF($B354="","",VLOOKUP($B354,'SWC Towers'!$A:$Q,$R$2,FALSE)),"")</f>
        <v/>
      </c>
      <c r="S354" s="106" t="str">
        <f>_xlfn.IFNA(IF($B354="","",VLOOKUP($B354,'SWC Towers'!$A:$Q,$S$2,FALSE)),"")</f>
        <v/>
      </c>
      <c r="T354" s="106">
        <f>_xlfn.IFNA(IF($B354="","",VLOOKUP($B354,'SWC Towers'!$A:$Q,$T$2,FALSE)),"")</f>
        <v>0.5</v>
      </c>
      <c r="U354" s="104" t="str">
        <f>_xlfn.IFNA(IF($B354="","",VLOOKUP($B354,'SWC Towers'!$A:$Q,$U$2,FALSE)),"")</f>
        <v/>
      </c>
      <c r="V354" s="104" t="str">
        <f>_xlfn.IFNA(IF($B354="","",VLOOKUP($B354,'SWC Towers'!$A:$Q,$V$2,FALSE)),"")</f>
        <v/>
      </c>
      <c r="W354" s="104" t="str">
        <f>_xlfn.IFNA(IF($B354="","",VLOOKUP($B354,'SWC Towers'!$A:$Q,$W$2,FALSE)),"")</f>
        <v/>
      </c>
      <c r="X354" s="104" t="str">
        <f>_xlfn.IFNA(IF($B354="","",VLOOKUP($B354,'SWC Towers'!$A:$Q,$X$2,FALSE)),"")</f>
        <v/>
      </c>
      <c r="Y354" s="104" t="str">
        <f>_xlfn.IFNA(IF($B354="","",VLOOKUP($B354,'SWC Towers'!$A:$Q,$Y$2,FALSE)),"")</f>
        <v/>
      </c>
      <c r="Z354" s="104" t="str">
        <f>_xlfn.IFNA(IF($B354="","",VLOOKUP($B354,'SWC Towers'!$A:$Q,$Z$2,FALSE)),"")</f>
        <v/>
      </c>
      <c r="AA354" s="104" t="str">
        <f>_xlfn.IFNA(IF($B354="","",VLOOKUP($B354,'SWC Towers'!$A:$Q,$AA$2,FALSE)),"")</f>
        <v/>
      </c>
      <c r="AB354" s="104" t="str">
        <f>_xlfn.IFNA(IF($B354="","",VLOOKUP($B354,'SWC Towers'!$A:$Q,$AB$2,FALSE)),"")</f>
        <v/>
      </c>
      <c r="AC354" s="20">
        <f>SUM(Table25[[#This Row],[IT Tower: Application]:[Other/Non-IT ]])</f>
        <v>1</v>
      </c>
      <c r="AD354" s="67"/>
      <c r="AE354" s="67"/>
      <c r="AF354" s="67"/>
      <c r="AG354" s="67"/>
      <c r="AH354" s="67"/>
      <c r="AI354" s="67"/>
      <c r="AJ354" s="67"/>
      <c r="AK354" s="67"/>
      <c r="AL354" s="67"/>
      <c r="AM354" s="67"/>
      <c r="AN354" s="67"/>
      <c r="AO354" s="67"/>
      <c r="AP354" s="67"/>
      <c r="AQ354" s="67"/>
      <c r="AR354" s="67"/>
      <c r="AS354" s="67"/>
      <c r="AT354" s="67">
        <v>0</v>
      </c>
      <c r="AU354" s="67">
        <v>496597</v>
      </c>
      <c r="AV354" s="67">
        <v>519300</v>
      </c>
      <c r="AW354" s="67">
        <v>490625</v>
      </c>
      <c r="AX354" s="67">
        <v>394814</v>
      </c>
      <c r="AY354" s="67">
        <v>419858</v>
      </c>
      <c r="AZ354" s="67">
        <v>35876</v>
      </c>
      <c r="BA354" s="67"/>
      <c r="BB354" s="67"/>
      <c r="BC354" s="67"/>
      <c r="BD354" s="67"/>
      <c r="BE354" s="67"/>
      <c r="BF354" s="67"/>
      <c r="BG354" s="67"/>
      <c r="BH354" s="67"/>
      <c r="BI354" s="67"/>
      <c r="BJ354" s="67"/>
      <c r="BK354" s="67"/>
      <c r="BL354" s="67"/>
      <c r="BM354" s="67"/>
      <c r="BN354" s="67"/>
      <c r="BO354" s="67"/>
      <c r="BP354" s="67"/>
      <c r="BQ354" s="67"/>
      <c r="BR354" s="67"/>
      <c r="BS354" s="67"/>
      <c r="BT354" s="67"/>
      <c r="BU354" s="67"/>
      <c r="BV354" s="67"/>
      <c r="BW354" s="67"/>
      <c r="BX354" s="67"/>
      <c r="BY354" s="67"/>
      <c r="BZ354" s="67"/>
      <c r="CA354" s="67"/>
      <c r="CB354" s="67"/>
      <c r="CC354" s="69">
        <f>SUM(Table25[[#This Row],[Contract Amount FY00]:[Contract Amount FY50]])</f>
        <v>2357070</v>
      </c>
      <c r="CD354" s="24"/>
    </row>
    <row r="355" spans="1:82" x14ac:dyDescent="0.25">
      <c r="A355" s="122" t="s">
        <v>1995</v>
      </c>
      <c r="B355" s="122" t="s">
        <v>286</v>
      </c>
      <c r="C355" s="122" t="s">
        <v>540</v>
      </c>
      <c r="E355" s="26" t="str">
        <f>IFERROR(IF(VLOOKUP(Table25[[#This Row],[Contract No.]],Table3[#All],3,FALSE)="","No","Yes"),"")</f>
        <v>No</v>
      </c>
      <c r="F355" s="26" t="str">
        <f>IFERROR(VLOOKUP(Table25[[#This Row],[Contract No.]],Table3[#All],3,FALSE),"")</f>
        <v/>
      </c>
      <c r="G355" s="26" t="str">
        <f>IFERROR(IF(Table25[[#This Row],[Cooperative Purchase
(Yes/No)]]="Yes","Yes",IF(VLOOKUP(Table25[[#This Row],[Contract No.]],Table3[#All],1,FALSE)=Table25[[#This Row],[Contract No.]],"Yes","No")),"No")</f>
        <v>Yes</v>
      </c>
      <c r="H355" s="51">
        <f>IFERROR(VLOOKUP(Table25[[#This Row],[Contract No.]],Table3[#All],4,FALSE),"")</f>
        <v>42401</v>
      </c>
      <c r="I355" s="56">
        <f>IFERROR(IF(AND(MONTH(Table25[[#This Row],[Contract Start Date]])&gt;6,MONTH(Table25[[#This Row],[Contract Start Date]])&lt;=12),YEAR(Table25[[#This Row],[Contract Start Date]])+1,YEAR(Table25[[#This Row],[Contract Start Date]])),"")</f>
        <v>2016</v>
      </c>
      <c r="J355" s="55">
        <f>Table25[[#This Row],[FY Formula start]]</f>
        <v>2016</v>
      </c>
      <c r="K355" s="59" t="str">
        <f>"FY"&amp;" "&amp;Table25[[#This Row],[Year Start]]</f>
        <v>FY 2016</v>
      </c>
      <c r="L355" s="52">
        <f>IFERROR(VLOOKUP(Table25[[#This Row],[Contract No.]],Table3[#All],5,FALSE),"")</f>
        <v>72717</v>
      </c>
      <c r="M355" s="56">
        <f>IFERROR(IF(Table25[[#This Row],[Contract End Date]]="99/99/9999","No End",IF(AND(MONTH(Table25[[#This Row],[Contract End Date]])&gt;6,MONTH(Table25[[#This Row],[Contract End Date]])&lt;=12),YEAR(Table25[[#This Row],[Contract End Date]])+1,YEAR(Table25[[#This Row],[Contract End Date]]))),"")</f>
        <v>2099</v>
      </c>
      <c r="N355" s="55">
        <f>Table25[[#This Row],[FY Formula end]]</f>
        <v>2099</v>
      </c>
      <c r="O355" s="59" t="str">
        <f>IF(Table25[[#This Row],[Year End]]="No End","No End","FY"&amp;" "&amp;Table25[[#This Row],[Year End]])</f>
        <v>FY 2099</v>
      </c>
      <c r="P355" s="27"/>
      <c r="Q355" s="104">
        <f>_xlfn.IFNA(IF($B355="","",VLOOKUP($B355,'SWC Towers'!$A:$Q,$Q$2,FALSE)),"")</f>
        <v>0.5</v>
      </c>
      <c r="R355" s="106" t="str">
        <f>_xlfn.IFNA(IF($B355="","",VLOOKUP($B355,'SWC Towers'!$A:$Q,$R$2,FALSE)),"")</f>
        <v/>
      </c>
      <c r="S355" s="106" t="str">
        <f>_xlfn.IFNA(IF($B355="","",VLOOKUP($B355,'SWC Towers'!$A:$Q,$S$2,FALSE)),"")</f>
        <v/>
      </c>
      <c r="T355" s="106">
        <f>_xlfn.IFNA(IF($B355="","",VLOOKUP($B355,'SWC Towers'!$A:$Q,$T$2,FALSE)),"")</f>
        <v>0.5</v>
      </c>
      <c r="U355" s="104" t="str">
        <f>_xlfn.IFNA(IF($B355="","",VLOOKUP($B355,'SWC Towers'!$A:$Q,$U$2,FALSE)),"")</f>
        <v/>
      </c>
      <c r="V355" s="104" t="str">
        <f>_xlfn.IFNA(IF($B355="","",VLOOKUP($B355,'SWC Towers'!$A:$Q,$V$2,FALSE)),"")</f>
        <v/>
      </c>
      <c r="W355" s="104" t="str">
        <f>_xlfn.IFNA(IF($B355="","",VLOOKUP($B355,'SWC Towers'!$A:$Q,$W$2,FALSE)),"")</f>
        <v/>
      </c>
      <c r="X355" s="104" t="str">
        <f>_xlfn.IFNA(IF($B355="","",VLOOKUP($B355,'SWC Towers'!$A:$Q,$X$2,FALSE)),"")</f>
        <v/>
      </c>
      <c r="Y355" s="104" t="str">
        <f>_xlfn.IFNA(IF($B355="","",VLOOKUP($B355,'SWC Towers'!$A:$Q,$Y$2,FALSE)),"")</f>
        <v/>
      </c>
      <c r="Z355" s="104" t="str">
        <f>_xlfn.IFNA(IF($B355="","",VLOOKUP($B355,'SWC Towers'!$A:$Q,$Z$2,FALSE)),"")</f>
        <v/>
      </c>
      <c r="AA355" s="104" t="str">
        <f>_xlfn.IFNA(IF($B355="","",VLOOKUP($B355,'SWC Towers'!$A:$Q,$AA$2,FALSE)),"")</f>
        <v/>
      </c>
      <c r="AB355" s="104" t="str">
        <f>_xlfn.IFNA(IF($B355="","",VLOOKUP($B355,'SWC Towers'!$A:$Q,$AB$2,FALSE)),"")</f>
        <v/>
      </c>
      <c r="AC355" s="20">
        <f>SUM(Table25[[#This Row],[IT Tower: Application]:[Other/Non-IT ]])</f>
        <v>1</v>
      </c>
      <c r="AD355" s="67"/>
      <c r="AE355" s="67"/>
      <c r="AF355" s="67"/>
      <c r="AG355" s="67"/>
      <c r="AH355" s="67"/>
      <c r="AI355" s="67"/>
      <c r="AJ355" s="67"/>
      <c r="AK355" s="67"/>
      <c r="AL355" s="67"/>
      <c r="AM355" s="67"/>
      <c r="AN355" s="67"/>
      <c r="AO355" s="67"/>
      <c r="AP355" s="67"/>
      <c r="AQ355" s="67"/>
      <c r="AR355" s="67"/>
      <c r="AS355" s="67"/>
      <c r="AT355" s="67"/>
      <c r="AU355" s="67"/>
      <c r="AV355" s="67"/>
      <c r="AW355" s="67">
        <v>0</v>
      </c>
      <c r="AX355" s="67">
        <v>246187</v>
      </c>
      <c r="AY355" s="67">
        <v>223471</v>
      </c>
      <c r="AZ355" s="67">
        <v>0</v>
      </c>
      <c r="BA355" s="67"/>
      <c r="BB355" s="67"/>
      <c r="BC355" s="67"/>
      <c r="BD355" s="67"/>
      <c r="BE355" s="67"/>
      <c r="BF355" s="67"/>
      <c r="BG355" s="67"/>
      <c r="BH355" s="67"/>
      <c r="BI355" s="67"/>
      <c r="BJ355" s="67"/>
      <c r="BK355" s="67"/>
      <c r="BL355" s="67"/>
      <c r="BM355" s="67"/>
      <c r="BN355" s="67"/>
      <c r="BO355" s="67"/>
      <c r="BP355" s="67"/>
      <c r="BQ355" s="67"/>
      <c r="BR355" s="67"/>
      <c r="BS355" s="67"/>
      <c r="BT355" s="67"/>
      <c r="BU355" s="67"/>
      <c r="BV355" s="67"/>
      <c r="BW355" s="67"/>
      <c r="BX355" s="67"/>
      <c r="BY355" s="67"/>
      <c r="BZ355" s="67"/>
      <c r="CA355" s="67"/>
      <c r="CB355" s="67"/>
      <c r="CC355" s="69">
        <f>SUM(Table25[[#This Row],[Contract Amount FY00]:[Contract Amount FY50]])</f>
        <v>469658</v>
      </c>
      <c r="CD355" s="24"/>
    </row>
    <row r="356" spans="1:82" x14ac:dyDescent="0.25">
      <c r="A356" s="122" t="s">
        <v>1995</v>
      </c>
      <c r="B356" s="122" t="s">
        <v>286</v>
      </c>
      <c r="C356" s="122" t="s">
        <v>3207</v>
      </c>
      <c r="E356" s="26" t="str">
        <f>IFERROR(IF(VLOOKUP(Table25[[#This Row],[Contract No.]],Table3[#All],3,FALSE)="","No","Yes"),"")</f>
        <v>No</v>
      </c>
      <c r="F356" s="26" t="str">
        <f>IFERROR(VLOOKUP(Table25[[#This Row],[Contract No.]],Table3[#All],3,FALSE),"")</f>
        <v/>
      </c>
      <c r="G356" s="26" t="str">
        <f>IFERROR(IF(Table25[[#This Row],[Cooperative Purchase
(Yes/No)]]="Yes","Yes",IF(VLOOKUP(Table25[[#This Row],[Contract No.]],Table3[#All],1,FALSE)=Table25[[#This Row],[Contract No.]],"Yes","No")),"No")</f>
        <v>Yes</v>
      </c>
      <c r="H356" s="51">
        <f>IFERROR(VLOOKUP(Table25[[#This Row],[Contract No.]],Table3[#All],4,FALSE),"")</f>
        <v>42401</v>
      </c>
      <c r="I356" s="56">
        <f>IFERROR(IF(AND(MONTH(Table25[[#This Row],[Contract Start Date]])&gt;6,MONTH(Table25[[#This Row],[Contract Start Date]])&lt;=12),YEAR(Table25[[#This Row],[Contract Start Date]])+1,YEAR(Table25[[#This Row],[Contract Start Date]])),"")</f>
        <v>2016</v>
      </c>
      <c r="J356" s="55">
        <f>Table25[[#This Row],[FY Formula start]]</f>
        <v>2016</v>
      </c>
      <c r="K356" s="59" t="str">
        <f>"FY"&amp;" "&amp;Table25[[#This Row],[Year Start]]</f>
        <v>FY 2016</v>
      </c>
      <c r="L356" s="52">
        <f>IFERROR(VLOOKUP(Table25[[#This Row],[Contract No.]],Table3[#All],5,FALSE),"")</f>
        <v>72717</v>
      </c>
      <c r="M356" s="56">
        <f>IFERROR(IF(Table25[[#This Row],[Contract End Date]]="99/99/9999","No End",IF(AND(MONTH(Table25[[#This Row],[Contract End Date]])&gt;6,MONTH(Table25[[#This Row],[Contract End Date]])&lt;=12),YEAR(Table25[[#This Row],[Contract End Date]])+1,YEAR(Table25[[#This Row],[Contract End Date]]))),"")</f>
        <v>2099</v>
      </c>
      <c r="N356" s="55">
        <f>Table25[[#This Row],[FY Formula end]]</f>
        <v>2099</v>
      </c>
      <c r="O356" s="59" t="str">
        <f>IF(Table25[[#This Row],[Year End]]="No End","No End","FY"&amp;" "&amp;Table25[[#This Row],[Year End]])</f>
        <v>FY 2099</v>
      </c>
      <c r="P356" s="27"/>
      <c r="Q356" s="104">
        <f>_xlfn.IFNA(IF($B356="","",VLOOKUP($B356,'SWC Towers'!$A:$Q,$Q$2,FALSE)),"")</f>
        <v>0.5</v>
      </c>
      <c r="R356" s="106" t="str">
        <f>_xlfn.IFNA(IF($B356="","",VLOOKUP($B356,'SWC Towers'!$A:$Q,$R$2,FALSE)),"")</f>
        <v/>
      </c>
      <c r="S356" s="106" t="str">
        <f>_xlfn.IFNA(IF($B356="","",VLOOKUP($B356,'SWC Towers'!$A:$Q,$S$2,FALSE)),"")</f>
        <v/>
      </c>
      <c r="T356" s="106">
        <f>_xlfn.IFNA(IF($B356="","",VLOOKUP($B356,'SWC Towers'!$A:$Q,$T$2,FALSE)),"")</f>
        <v>0.5</v>
      </c>
      <c r="U356" s="104" t="str">
        <f>_xlfn.IFNA(IF($B356="","",VLOOKUP($B356,'SWC Towers'!$A:$Q,$U$2,FALSE)),"")</f>
        <v/>
      </c>
      <c r="V356" s="104" t="str">
        <f>_xlfn.IFNA(IF($B356="","",VLOOKUP($B356,'SWC Towers'!$A:$Q,$V$2,FALSE)),"")</f>
        <v/>
      </c>
      <c r="W356" s="104" t="str">
        <f>_xlfn.IFNA(IF($B356="","",VLOOKUP($B356,'SWC Towers'!$A:$Q,$W$2,FALSE)),"")</f>
        <v/>
      </c>
      <c r="X356" s="104" t="str">
        <f>_xlfn.IFNA(IF($B356="","",VLOOKUP($B356,'SWC Towers'!$A:$Q,$X$2,FALSE)),"")</f>
        <v/>
      </c>
      <c r="Y356" s="104" t="str">
        <f>_xlfn.IFNA(IF($B356="","",VLOOKUP($B356,'SWC Towers'!$A:$Q,$Y$2,FALSE)),"")</f>
        <v/>
      </c>
      <c r="Z356" s="104" t="str">
        <f>_xlfn.IFNA(IF($B356="","",VLOOKUP($B356,'SWC Towers'!$A:$Q,$Z$2,FALSE)),"")</f>
        <v/>
      </c>
      <c r="AA356" s="104" t="str">
        <f>_xlfn.IFNA(IF($B356="","",VLOOKUP($B356,'SWC Towers'!$A:$Q,$AA$2,FALSE)),"")</f>
        <v/>
      </c>
      <c r="AB356" s="104" t="str">
        <f>_xlfn.IFNA(IF($B356="","",VLOOKUP($B356,'SWC Towers'!$A:$Q,$AB$2,FALSE)),"")</f>
        <v/>
      </c>
      <c r="AC356" s="20">
        <f>SUM(Table25[[#This Row],[IT Tower: Application]:[Other/Non-IT ]])</f>
        <v>1</v>
      </c>
      <c r="AD356" s="67"/>
      <c r="AE356" s="67"/>
      <c r="AF356" s="67"/>
      <c r="AG356" s="67"/>
      <c r="AH356" s="67"/>
      <c r="AI356" s="67"/>
      <c r="AJ356" s="67"/>
      <c r="AK356" s="67"/>
      <c r="AL356" s="67"/>
      <c r="AM356" s="67"/>
      <c r="AN356" s="67"/>
      <c r="AO356" s="67"/>
      <c r="AP356" s="67"/>
      <c r="AQ356" s="67"/>
      <c r="AR356" s="67"/>
      <c r="AS356" s="67"/>
      <c r="AT356" s="67"/>
      <c r="AU356" s="67"/>
      <c r="AV356" s="67"/>
      <c r="AW356" s="67"/>
      <c r="AX356" s="67"/>
      <c r="AY356" s="67"/>
      <c r="AZ356" s="67"/>
      <c r="BA356" s="67"/>
      <c r="BB356" s="67"/>
      <c r="BC356" s="67">
        <v>123823</v>
      </c>
      <c r="BD356" s="67"/>
      <c r="BE356" s="67"/>
      <c r="BF356" s="67"/>
      <c r="BG356" s="67"/>
      <c r="BH356" s="67"/>
      <c r="BI356" s="67"/>
      <c r="BJ356" s="67"/>
      <c r="BK356" s="67"/>
      <c r="BL356" s="67"/>
      <c r="BM356" s="67"/>
      <c r="BN356" s="67"/>
      <c r="BO356" s="67"/>
      <c r="BP356" s="67"/>
      <c r="BQ356" s="67"/>
      <c r="BR356" s="67"/>
      <c r="BS356" s="67"/>
      <c r="BT356" s="67"/>
      <c r="BU356" s="67"/>
      <c r="BV356" s="67"/>
      <c r="BW356" s="67"/>
      <c r="BX356" s="67"/>
      <c r="BY356" s="67"/>
      <c r="BZ356" s="67"/>
      <c r="CA356" s="67"/>
      <c r="CB356" s="67"/>
      <c r="CC356" s="69">
        <f>SUM(Table25[[#This Row],[Contract Amount FY00]:[Contract Amount FY50]])</f>
        <v>123823</v>
      </c>
      <c r="CD356" s="24"/>
    </row>
    <row r="357" spans="1:82" x14ac:dyDescent="0.25">
      <c r="A357" s="122" t="s">
        <v>1995</v>
      </c>
      <c r="B357" s="122" t="s">
        <v>286</v>
      </c>
      <c r="C357" s="122" t="s">
        <v>541</v>
      </c>
      <c r="E357" s="26" t="str">
        <f>IFERROR(IF(VLOOKUP(Table25[[#This Row],[Contract No.]],Table3[#All],3,FALSE)="","No","Yes"),"")</f>
        <v>No</v>
      </c>
      <c r="F357" s="26" t="str">
        <f>IFERROR(VLOOKUP(Table25[[#This Row],[Contract No.]],Table3[#All],3,FALSE),"")</f>
        <v/>
      </c>
      <c r="G357" s="26" t="str">
        <f>IFERROR(IF(Table25[[#This Row],[Cooperative Purchase
(Yes/No)]]="Yes","Yes",IF(VLOOKUP(Table25[[#This Row],[Contract No.]],Table3[#All],1,FALSE)=Table25[[#This Row],[Contract No.]],"Yes","No")),"No")</f>
        <v>Yes</v>
      </c>
      <c r="H357" s="51">
        <f>IFERROR(VLOOKUP(Table25[[#This Row],[Contract No.]],Table3[#All],4,FALSE),"")</f>
        <v>42401</v>
      </c>
      <c r="I357" s="56">
        <f>IFERROR(IF(AND(MONTH(Table25[[#This Row],[Contract Start Date]])&gt;6,MONTH(Table25[[#This Row],[Contract Start Date]])&lt;=12),YEAR(Table25[[#This Row],[Contract Start Date]])+1,YEAR(Table25[[#This Row],[Contract Start Date]])),"")</f>
        <v>2016</v>
      </c>
      <c r="J357" s="55">
        <f>Table25[[#This Row],[FY Formula start]]</f>
        <v>2016</v>
      </c>
      <c r="K357" s="59" t="str">
        <f>"FY"&amp;" "&amp;Table25[[#This Row],[Year Start]]</f>
        <v>FY 2016</v>
      </c>
      <c r="L357" s="52">
        <f>IFERROR(VLOOKUP(Table25[[#This Row],[Contract No.]],Table3[#All],5,FALSE),"")</f>
        <v>72717</v>
      </c>
      <c r="M357" s="56">
        <f>IFERROR(IF(Table25[[#This Row],[Contract End Date]]="99/99/9999","No End",IF(AND(MONTH(Table25[[#This Row],[Contract End Date]])&gt;6,MONTH(Table25[[#This Row],[Contract End Date]])&lt;=12),YEAR(Table25[[#This Row],[Contract End Date]])+1,YEAR(Table25[[#This Row],[Contract End Date]]))),"")</f>
        <v>2099</v>
      </c>
      <c r="N357" s="55">
        <f>Table25[[#This Row],[FY Formula end]]</f>
        <v>2099</v>
      </c>
      <c r="O357" s="59" t="str">
        <f>IF(Table25[[#This Row],[Year End]]="No End","No End","FY"&amp;" "&amp;Table25[[#This Row],[Year End]])</f>
        <v>FY 2099</v>
      </c>
      <c r="P357" s="27"/>
      <c r="Q357" s="104">
        <f>_xlfn.IFNA(IF($B357="","",VLOOKUP($B357,'SWC Towers'!$A:$Q,$Q$2,FALSE)),"")</f>
        <v>0.5</v>
      </c>
      <c r="R357" s="106" t="str">
        <f>_xlfn.IFNA(IF($B357="","",VLOOKUP($B357,'SWC Towers'!$A:$Q,$R$2,FALSE)),"")</f>
        <v/>
      </c>
      <c r="S357" s="106" t="str">
        <f>_xlfn.IFNA(IF($B357="","",VLOOKUP($B357,'SWC Towers'!$A:$Q,$S$2,FALSE)),"")</f>
        <v/>
      </c>
      <c r="T357" s="106">
        <f>_xlfn.IFNA(IF($B357="","",VLOOKUP($B357,'SWC Towers'!$A:$Q,$T$2,FALSE)),"")</f>
        <v>0.5</v>
      </c>
      <c r="U357" s="104" t="str">
        <f>_xlfn.IFNA(IF($B357="","",VLOOKUP($B357,'SWC Towers'!$A:$Q,$U$2,FALSE)),"")</f>
        <v/>
      </c>
      <c r="V357" s="104" t="str">
        <f>_xlfn.IFNA(IF($B357="","",VLOOKUP($B357,'SWC Towers'!$A:$Q,$V$2,FALSE)),"")</f>
        <v/>
      </c>
      <c r="W357" s="104" t="str">
        <f>_xlfn.IFNA(IF($B357="","",VLOOKUP($B357,'SWC Towers'!$A:$Q,$W$2,FALSE)),"")</f>
        <v/>
      </c>
      <c r="X357" s="104" t="str">
        <f>_xlfn.IFNA(IF($B357="","",VLOOKUP($B357,'SWC Towers'!$A:$Q,$X$2,FALSE)),"")</f>
        <v/>
      </c>
      <c r="Y357" s="104" t="str">
        <f>_xlfn.IFNA(IF($B357="","",VLOOKUP($B357,'SWC Towers'!$A:$Q,$Y$2,FALSE)),"")</f>
        <v/>
      </c>
      <c r="Z357" s="104" t="str">
        <f>_xlfn.IFNA(IF($B357="","",VLOOKUP($B357,'SWC Towers'!$A:$Q,$Z$2,FALSE)),"")</f>
        <v/>
      </c>
      <c r="AA357" s="104" t="str">
        <f>_xlfn.IFNA(IF($B357="","",VLOOKUP($B357,'SWC Towers'!$A:$Q,$AA$2,FALSE)),"")</f>
        <v/>
      </c>
      <c r="AB357" s="104" t="str">
        <f>_xlfn.IFNA(IF($B357="","",VLOOKUP($B357,'SWC Towers'!$A:$Q,$AB$2,FALSE)),"")</f>
        <v/>
      </c>
      <c r="AC357" s="20">
        <f>SUM(Table25[[#This Row],[IT Tower: Application]:[Other/Non-IT ]])</f>
        <v>1</v>
      </c>
      <c r="AD357" s="67"/>
      <c r="AE357" s="67"/>
      <c r="AF357" s="67"/>
      <c r="AG357" s="67"/>
      <c r="AH357" s="67"/>
      <c r="AI357" s="67"/>
      <c r="AJ357" s="67"/>
      <c r="AK357" s="67"/>
      <c r="AL357" s="67"/>
      <c r="AM357" s="67"/>
      <c r="AN357" s="67"/>
      <c r="AO357" s="67"/>
      <c r="AP357" s="67"/>
      <c r="AQ357" s="67"/>
      <c r="AR357" s="67"/>
      <c r="AS357" s="67"/>
      <c r="AT357" s="67"/>
      <c r="AU357" s="67"/>
      <c r="AV357" s="67"/>
      <c r="AW357" s="67"/>
      <c r="AX357" s="67">
        <v>68128</v>
      </c>
      <c r="AY357" s="67">
        <v>215849</v>
      </c>
      <c r="AZ357" s="67">
        <v>135300</v>
      </c>
      <c r="BA357" s="67">
        <v>128741</v>
      </c>
      <c r="BB357" s="67">
        <v>135438</v>
      </c>
      <c r="BC357" s="67">
        <v>136313</v>
      </c>
      <c r="BD357" s="67"/>
      <c r="BE357" s="67"/>
      <c r="BF357" s="67"/>
      <c r="BG357" s="67"/>
      <c r="BH357" s="67"/>
      <c r="BI357" s="67"/>
      <c r="BJ357" s="67"/>
      <c r="BK357" s="67"/>
      <c r="BL357" s="67"/>
      <c r="BM357" s="67"/>
      <c r="BN357" s="67"/>
      <c r="BO357" s="67"/>
      <c r="BP357" s="67"/>
      <c r="BQ357" s="67"/>
      <c r="BR357" s="67"/>
      <c r="BS357" s="67"/>
      <c r="BT357" s="67"/>
      <c r="BU357" s="67"/>
      <c r="BV357" s="67"/>
      <c r="BW357" s="67"/>
      <c r="BX357" s="67"/>
      <c r="BY357" s="67"/>
      <c r="BZ357" s="67"/>
      <c r="CA357" s="67"/>
      <c r="CB357" s="67"/>
      <c r="CC357" s="69">
        <f>SUM(Table25[[#This Row],[Contract Amount FY00]:[Contract Amount FY50]])</f>
        <v>819769</v>
      </c>
      <c r="CD357" s="24"/>
    </row>
    <row r="358" spans="1:82" x14ac:dyDescent="0.25">
      <c r="A358" s="122" t="s">
        <v>1995</v>
      </c>
      <c r="B358" s="122" t="s">
        <v>286</v>
      </c>
      <c r="C358" s="122" t="s">
        <v>2408</v>
      </c>
      <c r="E358" s="26" t="str">
        <f>IFERROR(IF(VLOOKUP(Table25[[#This Row],[Contract No.]],Table3[#All],3,FALSE)="","No","Yes"),"")</f>
        <v>No</v>
      </c>
      <c r="F358" s="26" t="str">
        <f>IFERROR(VLOOKUP(Table25[[#This Row],[Contract No.]],Table3[#All],3,FALSE),"")</f>
        <v/>
      </c>
      <c r="G358" s="26" t="str">
        <f>IFERROR(IF(Table25[[#This Row],[Cooperative Purchase
(Yes/No)]]="Yes","Yes",IF(VLOOKUP(Table25[[#This Row],[Contract No.]],Table3[#All],1,FALSE)=Table25[[#This Row],[Contract No.]],"Yes","No")),"No")</f>
        <v>Yes</v>
      </c>
      <c r="H358" s="51">
        <f>IFERROR(VLOOKUP(Table25[[#This Row],[Contract No.]],Table3[#All],4,FALSE),"")</f>
        <v>42401</v>
      </c>
      <c r="I358" s="56">
        <f>IFERROR(IF(AND(MONTH(Table25[[#This Row],[Contract Start Date]])&gt;6,MONTH(Table25[[#This Row],[Contract Start Date]])&lt;=12),YEAR(Table25[[#This Row],[Contract Start Date]])+1,YEAR(Table25[[#This Row],[Contract Start Date]])),"")</f>
        <v>2016</v>
      </c>
      <c r="J358" s="55">
        <f>Table25[[#This Row],[FY Formula start]]</f>
        <v>2016</v>
      </c>
      <c r="K358" s="59" t="str">
        <f>"FY"&amp;" "&amp;Table25[[#This Row],[Year Start]]</f>
        <v>FY 2016</v>
      </c>
      <c r="L358" s="52">
        <f>IFERROR(VLOOKUP(Table25[[#This Row],[Contract No.]],Table3[#All],5,FALSE),"")</f>
        <v>72717</v>
      </c>
      <c r="M358" s="56">
        <f>IFERROR(IF(Table25[[#This Row],[Contract End Date]]="99/99/9999","No End",IF(AND(MONTH(Table25[[#This Row],[Contract End Date]])&gt;6,MONTH(Table25[[#This Row],[Contract End Date]])&lt;=12),YEAR(Table25[[#This Row],[Contract End Date]])+1,YEAR(Table25[[#This Row],[Contract End Date]]))),"")</f>
        <v>2099</v>
      </c>
      <c r="N358" s="55">
        <f>Table25[[#This Row],[FY Formula end]]</f>
        <v>2099</v>
      </c>
      <c r="O358" s="59" t="str">
        <f>IF(Table25[[#This Row],[Year End]]="No End","No End","FY"&amp;" "&amp;Table25[[#This Row],[Year End]])</f>
        <v>FY 2099</v>
      </c>
      <c r="P358" s="27"/>
      <c r="Q358" s="104">
        <f>_xlfn.IFNA(IF($B358="","",VLOOKUP($B358,'SWC Towers'!$A:$Q,$Q$2,FALSE)),"")</f>
        <v>0.5</v>
      </c>
      <c r="R358" s="106" t="str">
        <f>_xlfn.IFNA(IF($B358="","",VLOOKUP($B358,'SWC Towers'!$A:$Q,$R$2,FALSE)),"")</f>
        <v/>
      </c>
      <c r="S358" s="106" t="str">
        <f>_xlfn.IFNA(IF($B358="","",VLOOKUP($B358,'SWC Towers'!$A:$Q,$S$2,FALSE)),"")</f>
        <v/>
      </c>
      <c r="T358" s="106">
        <f>_xlfn.IFNA(IF($B358="","",VLOOKUP($B358,'SWC Towers'!$A:$Q,$T$2,FALSE)),"")</f>
        <v>0.5</v>
      </c>
      <c r="U358" s="104" t="str">
        <f>_xlfn.IFNA(IF($B358="","",VLOOKUP($B358,'SWC Towers'!$A:$Q,$U$2,FALSE)),"")</f>
        <v/>
      </c>
      <c r="V358" s="104" t="str">
        <f>_xlfn.IFNA(IF($B358="","",VLOOKUP($B358,'SWC Towers'!$A:$Q,$V$2,FALSE)),"")</f>
        <v/>
      </c>
      <c r="W358" s="104" t="str">
        <f>_xlfn.IFNA(IF($B358="","",VLOOKUP($B358,'SWC Towers'!$A:$Q,$W$2,FALSE)),"")</f>
        <v/>
      </c>
      <c r="X358" s="104" t="str">
        <f>_xlfn.IFNA(IF($B358="","",VLOOKUP($B358,'SWC Towers'!$A:$Q,$X$2,FALSE)),"")</f>
        <v/>
      </c>
      <c r="Y358" s="104" t="str">
        <f>_xlfn.IFNA(IF($B358="","",VLOOKUP($B358,'SWC Towers'!$A:$Q,$Y$2,FALSE)),"")</f>
        <v/>
      </c>
      <c r="Z358" s="104" t="str">
        <f>_xlfn.IFNA(IF($B358="","",VLOOKUP($B358,'SWC Towers'!$A:$Q,$Z$2,FALSE)),"")</f>
        <v/>
      </c>
      <c r="AA358" s="104" t="str">
        <f>_xlfn.IFNA(IF($B358="","",VLOOKUP($B358,'SWC Towers'!$A:$Q,$AA$2,FALSE)),"")</f>
        <v/>
      </c>
      <c r="AB358" s="104" t="str">
        <f>_xlfn.IFNA(IF($B358="","",VLOOKUP($B358,'SWC Towers'!$A:$Q,$AB$2,FALSE)),"")</f>
        <v/>
      </c>
      <c r="AC358" s="20">
        <f>SUM(Table25[[#This Row],[IT Tower: Application]:[Other/Non-IT ]])</f>
        <v>1</v>
      </c>
      <c r="AD358" s="67"/>
      <c r="AE358" s="67"/>
      <c r="AF358" s="67"/>
      <c r="AG358" s="67"/>
      <c r="AH358" s="67"/>
      <c r="AI358" s="67"/>
      <c r="AJ358" s="67"/>
      <c r="AK358" s="67"/>
      <c r="AL358" s="67"/>
      <c r="AM358" s="67"/>
      <c r="AN358" s="67"/>
      <c r="AO358" s="67"/>
      <c r="AP358" s="67"/>
      <c r="AQ358" s="67"/>
      <c r="AR358" s="67"/>
      <c r="AS358" s="67"/>
      <c r="AT358" s="67"/>
      <c r="AU358" s="67"/>
      <c r="AV358" s="67"/>
      <c r="AW358" s="67"/>
      <c r="AX358" s="67"/>
      <c r="AY358" s="67"/>
      <c r="AZ358" s="67"/>
      <c r="BA358" s="67">
        <v>0</v>
      </c>
      <c r="BB358" s="67">
        <v>291653</v>
      </c>
      <c r="BC358" s="67">
        <v>350750</v>
      </c>
      <c r="BD358" s="67"/>
      <c r="BE358" s="67"/>
      <c r="BF358" s="67"/>
      <c r="BG358" s="67"/>
      <c r="BH358" s="67"/>
      <c r="BI358" s="67"/>
      <c r="BJ358" s="67"/>
      <c r="BK358" s="67"/>
      <c r="BL358" s="67"/>
      <c r="BM358" s="67"/>
      <c r="BN358" s="67"/>
      <c r="BO358" s="67"/>
      <c r="BP358" s="67"/>
      <c r="BQ358" s="67"/>
      <c r="BR358" s="67"/>
      <c r="BS358" s="67"/>
      <c r="BT358" s="67"/>
      <c r="BU358" s="67"/>
      <c r="BV358" s="67"/>
      <c r="BW358" s="67"/>
      <c r="BX358" s="67"/>
      <c r="BY358" s="67"/>
      <c r="BZ358" s="67"/>
      <c r="CA358" s="67"/>
      <c r="CB358" s="67"/>
      <c r="CC358" s="69">
        <f>SUM(Table25[[#This Row],[Contract Amount FY00]:[Contract Amount FY50]])</f>
        <v>642403</v>
      </c>
      <c r="CD358" s="24"/>
    </row>
    <row r="359" spans="1:82" x14ac:dyDescent="0.25">
      <c r="A359" s="122" t="s">
        <v>1995</v>
      </c>
      <c r="B359" s="122" t="s">
        <v>286</v>
      </c>
      <c r="C359" s="122" t="s">
        <v>2276</v>
      </c>
      <c r="E359" s="26" t="str">
        <f>IFERROR(IF(VLOOKUP(Table25[[#This Row],[Contract No.]],Table3[#All],3,FALSE)="","No","Yes"),"")</f>
        <v>No</v>
      </c>
      <c r="F359" s="26" t="str">
        <f>IFERROR(VLOOKUP(Table25[[#This Row],[Contract No.]],Table3[#All],3,FALSE),"")</f>
        <v/>
      </c>
      <c r="G359" s="26" t="str">
        <f>IFERROR(IF(Table25[[#This Row],[Cooperative Purchase
(Yes/No)]]="Yes","Yes",IF(VLOOKUP(Table25[[#This Row],[Contract No.]],Table3[#All],1,FALSE)=Table25[[#This Row],[Contract No.]],"Yes","No")),"No")</f>
        <v>Yes</v>
      </c>
      <c r="H359" s="51">
        <f>IFERROR(VLOOKUP(Table25[[#This Row],[Contract No.]],Table3[#All],4,FALSE),"")</f>
        <v>42401</v>
      </c>
      <c r="I359" s="56">
        <f>IFERROR(IF(AND(MONTH(Table25[[#This Row],[Contract Start Date]])&gt;6,MONTH(Table25[[#This Row],[Contract Start Date]])&lt;=12),YEAR(Table25[[#This Row],[Contract Start Date]])+1,YEAR(Table25[[#This Row],[Contract Start Date]])),"")</f>
        <v>2016</v>
      </c>
      <c r="J359" s="55">
        <f>Table25[[#This Row],[FY Formula start]]</f>
        <v>2016</v>
      </c>
      <c r="K359" s="59" t="str">
        <f>"FY"&amp;" "&amp;Table25[[#This Row],[Year Start]]</f>
        <v>FY 2016</v>
      </c>
      <c r="L359" s="52">
        <f>IFERROR(VLOOKUP(Table25[[#This Row],[Contract No.]],Table3[#All],5,FALSE),"")</f>
        <v>72717</v>
      </c>
      <c r="M359" s="56">
        <f>IFERROR(IF(Table25[[#This Row],[Contract End Date]]="99/99/9999","No End",IF(AND(MONTH(Table25[[#This Row],[Contract End Date]])&gt;6,MONTH(Table25[[#This Row],[Contract End Date]])&lt;=12),YEAR(Table25[[#This Row],[Contract End Date]])+1,YEAR(Table25[[#This Row],[Contract End Date]]))),"")</f>
        <v>2099</v>
      </c>
      <c r="N359" s="55">
        <f>Table25[[#This Row],[FY Formula end]]</f>
        <v>2099</v>
      </c>
      <c r="O359" s="59" t="str">
        <f>IF(Table25[[#This Row],[Year End]]="No End","No End","FY"&amp;" "&amp;Table25[[#This Row],[Year End]])</f>
        <v>FY 2099</v>
      </c>
      <c r="P359" s="27"/>
      <c r="Q359" s="104">
        <f>_xlfn.IFNA(IF($B359="","",VLOOKUP($B359,'SWC Towers'!$A:$Q,$Q$2,FALSE)),"")</f>
        <v>0.5</v>
      </c>
      <c r="R359" s="106" t="str">
        <f>_xlfn.IFNA(IF($B359="","",VLOOKUP($B359,'SWC Towers'!$A:$Q,$R$2,FALSE)),"")</f>
        <v/>
      </c>
      <c r="S359" s="106" t="str">
        <f>_xlfn.IFNA(IF($B359="","",VLOOKUP($B359,'SWC Towers'!$A:$Q,$S$2,FALSE)),"")</f>
        <v/>
      </c>
      <c r="T359" s="106">
        <f>_xlfn.IFNA(IF($B359="","",VLOOKUP($B359,'SWC Towers'!$A:$Q,$T$2,FALSE)),"")</f>
        <v>0.5</v>
      </c>
      <c r="U359" s="104" t="str">
        <f>_xlfn.IFNA(IF($B359="","",VLOOKUP($B359,'SWC Towers'!$A:$Q,$U$2,FALSE)),"")</f>
        <v/>
      </c>
      <c r="V359" s="104" t="str">
        <f>_xlfn.IFNA(IF($B359="","",VLOOKUP($B359,'SWC Towers'!$A:$Q,$V$2,FALSE)),"")</f>
        <v/>
      </c>
      <c r="W359" s="104" t="str">
        <f>_xlfn.IFNA(IF($B359="","",VLOOKUP($B359,'SWC Towers'!$A:$Q,$W$2,FALSE)),"")</f>
        <v/>
      </c>
      <c r="X359" s="104" t="str">
        <f>_xlfn.IFNA(IF($B359="","",VLOOKUP($B359,'SWC Towers'!$A:$Q,$X$2,FALSE)),"")</f>
        <v/>
      </c>
      <c r="Y359" s="104" t="str">
        <f>_xlfn.IFNA(IF($B359="","",VLOOKUP($B359,'SWC Towers'!$A:$Q,$Y$2,FALSE)),"")</f>
        <v/>
      </c>
      <c r="Z359" s="104" t="str">
        <f>_xlfn.IFNA(IF($B359="","",VLOOKUP($B359,'SWC Towers'!$A:$Q,$Z$2,FALSE)),"")</f>
        <v/>
      </c>
      <c r="AA359" s="104" t="str">
        <f>_xlfn.IFNA(IF($B359="","",VLOOKUP($B359,'SWC Towers'!$A:$Q,$AA$2,FALSE)),"")</f>
        <v/>
      </c>
      <c r="AB359" s="104" t="str">
        <f>_xlfn.IFNA(IF($B359="","",VLOOKUP($B359,'SWC Towers'!$A:$Q,$AB$2,FALSE)),"")</f>
        <v/>
      </c>
      <c r="AC359" s="20">
        <f>SUM(Table25[[#This Row],[IT Tower: Application]:[Other/Non-IT ]])</f>
        <v>1</v>
      </c>
      <c r="AD359" s="67"/>
      <c r="AE359" s="67"/>
      <c r="AF359" s="67"/>
      <c r="AG359" s="67"/>
      <c r="AH359" s="67"/>
      <c r="AI359" s="67"/>
      <c r="AJ359" s="67"/>
      <c r="AK359" s="67"/>
      <c r="AL359" s="67"/>
      <c r="AM359" s="67"/>
      <c r="AN359" s="67"/>
      <c r="AO359" s="67"/>
      <c r="AP359" s="67"/>
      <c r="AQ359" s="67"/>
      <c r="AR359" s="67"/>
      <c r="AS359" s="67"/>
      <c r="AT359" s="67"/>
      <c r="AU359" s="67"/>
      <c r="AV359" s="67"/>
      <c r="AW359" s="67"/>
      <c r="AX359" s="67"/>
      <c r="AY359" s="67">
        <v>0</v>
      </c>
      <c r="AZ359" s="67">
        <v>206500</v>
      </c>
      <c r="BA359" s="67">
        <v>412964</v>
      </c>
      <c r="BB359" s="67">
        <v>123875</v>
      </c>
      <c r="BC359" s="67"/>
      <c r="BD359" s="67"/>
      <c r="BE359" s="67"/>
      <c r="BF359" s="67"/>
      <c r="BG359" s="67"/>
      <c r="BH359" s="67"/>
      <c r="BI359" s="67"/>
      <c r="BJ359" s="67"/>
      <c r="BK359" s="67"/>
      <c r="BL359" s="67"/>
      <c r="BM359" s="67"/>
      <c r="BN359" s="67"/>
      <c r="BO359" s="67"/>
      <c r="BP359" s="67"/>
      <c r="BQ359" s="67"/>
      <c r="BR359" s="67"/>
      <c r="BS359" s="67"/>
      <c r="BT359" s="67"/>
      <c r="BU359" s="67"/>
      <c r="BV359" s="67"/>
      <c r="BW359" s="67"/>
      <c r="BX359" s="67"/>
      <c r="BY359" s="67"/>
      <c r="BZ359" s="67"/>
      <c r="CA359" s="67"/>
      <c r="CB359" s="67"/>
      <c r="CC359" s="69">
        <f>SUM(Table25[[#This Row],[Contract Amount FY00]:[Contract Amount FY50]])</f>
        <v>743339</v>
      </c>
      <c r="CD359" s="24"/>
    </row>
    <row r="360" spans="1:82" x14ac:dyDescent="0.25">
      <c r="A360" s="122" t="s">
        <v>1995</v>
      </c>
      <c r="B360" s="122" t="s">
        <v>3011</v>
      </c>
      <c r="C360" s="122" t="s">
        <v>429</v>
      </c>
      <c r="E360" s="26" t="str">
        <f>IFERROR(IF(VLOOKUP(Table25[[#This Row],[Contract No.]],Table3[#All],3,FALSE)="","No","Yes"),"")</f>
        <v>Yes</v>
      </c>
      <c r="F360" s="26" t="str">
        <f>IFERROR(VLOOKUP(Table25[[#This Row],[Contract No.]],Table3[#All],3,FALSE),"")</f>
        <v>NASPO</v>
      </c>
      <c r="G360" s="26" t="str">
        <f>IFERROR(IF(Table25[[#This Row],[Cooperative Purchase
(Yes/No)]]="Yes","Yes",IF(VLOOKUP(Table25[[#This Row],[Contract No.]],Table3[#All],1,FALSE)=Table25[[#This Row],[Contract No.]],"Yes","No")),"No")</f>
        <v>Yes</v>
      </c>
      <c r="H360" s="51">
        <f>IFERROR(VLOOKUP(Table25[[#This Row],[Contract No.]],Table3[#All],4,FALSE),"")</f>
        <v>44440</v>
      </c>
      <c r="I360" s="56">
        <f>IFERROR(IF(AND(MONTH(Table25[[#This Row],[Contract Start Date]])&gt;6,MONTH(Table25[[#This Row],[Contract Start Date]])&lt;=12),YEAR(Table25[[#This Row],[Contract Start Date]])+1,YEAR(Table25[[#This Row],[Contract Start Date]])),"")</f>
        <v>2022</v>
      </c>
      <c r="J360" s="55">
        <f>Table25[[#This Row],[FY Formula start]]</f>
        <v>2022</v>
      </c>
      <c r="K360" s="59" t="str">
        <f>"FY"&amp;" "&amp;Table25[[#This Row],[Year Start]]</f>
        <v>FY 2022</v>
      </c>
      <c r="L360" s="52">
        <f>IFERROR(VLOOKUP(Table25[[#This Row],[Contract No.]],Table3[#All],5,FALSE),"")</f>
        <v>46040</v>
      </c>
      <c r="M360" s="56">
        <f>IFERROR(IF(Table25[[#This Row],[Contract End Date]]="99/99/9999","No End",IF(AND(MONTH(Table25[[#This Row],[Contract End Date]])&gt;6,MONTH(Table25[[#This Row],[Contract End Date]])&lt;=12),YEAR(Table25[[#This Row],[Contract End Date]])+1,YEAR(Table25[[#This Row],[Contract End Date]]))),"")</f>
        <v>2026</v>
      </c>
      <c r="N360" s="55">
        <f>Table25[[#This Row],[FY Formula end]]</f>
        <v>2026</v>
      </c>
      <c r="O360" s="59" t="str">
        <f>IF(Table25[[#This Row],[Year End]]="No End","No End","FY"&amp;" "&amp;Table25[[#This Row],[Year End]])</f>
        <v>FY 2026</v>
      </c>
      <c r="P360" s="27"/>
      <c r="Q360" s="104">
        <f>_xlfn.IFNA(IF($B360="","",VLOOKUP($B360,'SWC Towers'!$A:$Q,$Q$2,FALSE)),"")</f>
        <v>0.15</v>
      </c>
      <c r="R360" s="106" t="str">
        <f>_xlfn.IFNA(IF($B360="","",VLOOKUP($B360,'SWC Towers'!$A:$Q,$R$2,FALSE)),"")</f>
        <v/>
      </c>
      <c r="S360" s="106" t="str">
        <f>_xlfn.IFNA(IF($B360="","",VLOOKUP($B360,'SWC Towers'!$A:$Q,$S$2,FALSE)),"")</f>
        <v/>
      </c>
      <c r="T360" s="106">
        <f>_xlfn.IFNA(IF($B360="","",VLOOKUP($B360,'SWC Towers'!$A:$Q,$T$2,FALSE)),"")</f>
        <v>0.2</v>
      </c>
      <c r="U360" s="104">
        <f>_xlfn.IFNA(IF($B360="","",VLOOKUP($B360,'SWC Towers'!$A:$Q,$U$2,FALSE)),"")</f>
        <v>0.2</v>
      </c>
      <c r="V360" s="104" t="str">
        <f>_xlfn.IFNA(IF($B360="","",VLOOKUP($B360,'SWC Towers'!$A:$Q,$V$2,FALSE)),"")</f>
        <v/>
      </c>
      <c r="W360" s="104" t="str">
        <f>_xlfn.IFNA(IF($B360="","",VLOOKUP($B360,'SWC Towers'!$A:$Q,$W$2,FALSE)),"")</f>
        <v/>
      </c>
      <c r="X360" s="104" t="str">
        <f>_xlfn.IFNA(IF($B360="","",VLOOKUP($B360,'SWC Towers'!$A:$Q,$X$2,FALSE)),"")</f>
        <v/>
      </c>
      <c r="Y360" s="104" t="str">
        <f>_xlfn.IFNA(IF($B360="","",VLOOKUP($B360,'SWC Towers'!$A:$Q,$Y$2,FALSE)),"")</f>
        <v/>
      </c>
      <c r="Z360" s="104" t="str">
        <f>_xlfn.IFNA(IF($B360="","",VLOOKUP($B360,'SWC Towers'!$A:$Q,$Z$2,FALSE)),"")</f>
        <v/>
      </c>
      <c r="AA360" s="104" t="str">
        <f>_xlfn.IFNA(IF($B360="","",VLOOKUP($B360,'SWC Towers'!$A:$Q,$AA$2,FALSE)),"")</f>
        <v/>
      </c>
      <c r="AB360" s="104">
        <f>_xlfn.IFNA(IF($B360="","",VLOOKUP($B360,'SWC Towers'!$A:$Q,$AB$2,FALSE)),"")</f>
        <v>0.45</v>
      </c>
      <c r="AC360" s="20">
        <f>SUM(Table25[[#This Row],[IT Tower: Application]:[Other/Non-IT ]])</f>
        <v>1</v>
      </c>
      <c r="AD360" s="67"/>
      <c r="AE360" s="67"/>
      <c r="AF360" s="67"/>
      <c r="AG360" s="67"/>
      <c r="AH360" s="67"/>
      <c r="AI360" s="67"/>
      <c r="AJ360" s="67"/>
      <c r="AK360" s="67"/>
      <c r="AL360" s="67"/>
      <c r="AM360" s="67"/>
      <c r="AN360" s="67"/>
      <c r="AO360" s="67"/>
      <c r="AP360" s="67"/>
      <c r="AQ360" s="67"/>
      <c r="AR360" s="67"/>
      <c r="AS360" s="67"/>
      <c r="AT360" s="67"/>
      <c r="AU360" s="67"/>
      <c r="AV360" s="67"/>
      <c r="AW360" s="67"/>
      <c r="AX360" s="67"/>
      <c r="AY360" s="67"/>
      <c r="AZ360" s="67">
        <v>249060</v>
      </c>
      <c r="BA360" s="67">
        <v>378788</v>
      </c>
      <c r="BB360" s="67">
        <v>390048</v>
      </c>
      <c r="BC360" s="67">
        <v>0</v>
      </c>
      <c r="BD360" s="67"/>
      <c r="BE360" s="67"/>
      <c r="BF360" s="67"/>
      <c r="BG360" s="67"/>
      <c r="BH360" s="67"/>
      <c r="BI360" s="67"/>
      <c r="BJ360" s="67"/>
      <c r="BK360" s="67"/>
      <c r="BL360" s="67"/>
      <c r="BM360" s="67"/>
      <c r="BN360" s="67"/>
      <c r="BO360" s="67"/>
      <c r="BP360" s="67"/>
      <c r="BQ360" s="67"/>
      <c r="BR360" s="67"/>
      <c r="BS360" s="67"/>
      <c r="BT360" s="67"/>
      <c r="BU360" s="67"/>
      <c r="BV360" s="67"/>
      <c r="BW360" s="67"/>
      <c r="BX360" s="67"/>
      <c r="BY360" s="67"/>
      <c r="BZ360" s="67"/>
      <c r="CA360" s="67"/>
      <c r="CB360" s="67"/>
      <c r="CC360" s="69">
        <f>SUM(Table25[[#This Row],[Contract Amount FY00]:[Contract Amount FY50]])</f>
        <v>1017896</v>
      </c>
      <c r="CD360" s="24"/>
    </row>
    <row r="361" spans="1:82" x14ac:dyDescent="0.25">
      <c r="A361" s="122" t="s">
        <v>1995</v>
      </c>
      <c r="B361" s="122" t="s">
        <v>2246</v>
      </c>
      <c r="C361" s="122" t="s">
        <v>379</v>
      </c>
      <c r="E361" s="26" t="str">
        <f>IFERROR(IF(VLOOKUP(Table25[[#This Row],[Contract No.]],Table3[#All],3,FALSE)="","No","Yes"),"")</f>
        <v>No</v>
      </c>
      <c r="F361" s="26" t="str">
        <f>IFERROR(VLOOKUP(Table25[[#This Row],[Contract No.]],Table3[#All],3,FALSE),"")</f>
        <v/>
      </c>
      <c r="G361" s="26" t="str">
        <f>IFERROR(IF(Table25[[#This Row],[Cooperative Purchase
(Yes/No)]]="Yes","Yes",IF(VLOOKUP(Table25[[#This Row],[Contract No.]],Table3[#All],1,FALSE)=Table25[[#This Row],[Contract No.]],"Yes","No")),"No")</f>
        <v>Yes</v>
      </c>
      <c r="H361" s="51">
        <f>IFERROR(VLOOKUP(Table25[[#This Row],[Contract No.]],Table3[#All],4,FALSE),"")</f>
        <v>44470</v>
      </c>
      <c r="I361" s="56">
        <f>IFERROR(IF(AND(MONTH(Table25[[#This Row],[Contract Start Date]])&gt;6,MONTH(Table25[[#This Row],[Contract Start Date]])&lt;=12),YEAR(Table25[[#This Row],[Contract Start Date]])+1,YEAR(Table25[[#This Row],[Contract Start Date]])),"")</f>
        <v>2022</v>
      </c>
      <c r="J361" s="55">
        <f>Table25[[#This Row],[FY Formula start]]</f>
        <v>2022</v>
      </c>
      <c r="K361" s="59" t="str">
        <f>"FY"&amp;" "&amp;Table25[[#This Row],[Year Start]]</f>
        <v>FY 2022</v>
      </c>
      <c r="L361" s="52">
        <f>IFERROR(VLOOKUP(Table25[[#This Row],[Contract No.]],Table3[#All],5,FALSE),"")</f>
        <v>46295</v>
      </c>
      <c r="M361" s="56">
        <f>IFERROR(IF(Table25[[#This Row],[Contract End Date]]="99/99/9999","No End",IF(AND(MONTH(Table25[[#This Row],[Contract End Date]])&gt;6,MONTH(Table25[[#This Row],[Contract End Date]])&lt;=12),YEAR(Table25[[#This Row],[Contract End Date]])+1,YEAR(Table25[[#This Row],[Contract End Date]]))),"")</f>
        <v>2027</v>
      </c>
      <c r="N361" s="55">
        <f>Table25[[#This Row],[FY Formula end]]</f>
        <v>2027</v>
      </c>
      <c r="O361" s="59" t="str">
        <f>IF(Table25[[#This Row],[Year End]]="No End","No End","FY"&amp;" "&amp;Table25[[#This Row],[Year End]])</f>
        <v>FY 2027</v>
      </c>
      <c r="P361" s="27"/>
      <c r="Q361" s="104">
        <f>_xlfn.IFNA(IF($B361="","",VLOOKUP($B361,'SWC Towers'!$A:$Q,$Q$2,FALSE)),"")</f>
        <v>0.8</v>
      </c>
      <c r="R361" s="106" t="str">
        <f>_xlfn.IFNA(IF($B361="","",VLOOKUP($B361,'SWC Towers'!$A:$Q,$R$2,FALSE)),"")</f>
        <v/>
      </c>
      <c r="S361" s="106" t="str">
        <f>_xlfn.IFNA(IF($B361="","",VLOOKUP($B361,'SWC Towers'!$A:$Q,$S$2,FALSE)),"")</f>
        <v/>
      </c>
      <c r="T361" s="106">
        <f>_xlfn.IFNA(IF($B361="","",VLOOKUP($B361,'SWC Towers'!$A:$Q,$T$2,FALSE)),"")</f>
        <v>0.1</v>
      </c>
      <c r="U361" s="104" t="str">
        <f>_xlfn.IFNA(IF($B361="","",VLOOKUP($B361,'SWC Towers'!$A:$Q,$U$2,FALSE)),"")</f>
        <v/>
      </c>
      <c r="V361" s="104" t="str">
        <f>_xlfn.IFNA(IF($B361="","",VLOOKUP($B361,'SWC Towers'!$A:$Q,$V$2,FALSE)),"")</f>
        <v/>
      </c>
      <c r="W361" s="104" t="str">
        <f>_xlfn.IFNA(IF($B361="","",VLOOKUP($B361,'SWC Towers'!$A:$Q,$W$2,FALSE)),"")</f>
        <v/>
      </c>
      <c r="X361" s="104" t="str">
        <f>_xlfn.IFNA(IF($B361="","",VLOOKUP($B361,'SWC Towers'!$A:$Q,$X$2,FALSE)),"")</f>
        <v/>
      </c>
      <c r="Y361" s="104">
        <f>_xlfn.IFNA(IF($B361="","",VLOOKUP($B361,'SWC Towers'!$A:$Q,$Y$2,FALSE)),"")</f>
        <v>0.1</v>
      </c>
      <c r="Z361" s="104" t="str">
        <f>_xlfn.IFNA(IF($B361="","",VLOOKUP($B361,'SWC Towers'!$A:$Q,$Z$2,FALSE)),"")</f>
        <v/>
      </c>
      <c r="AA361" s="104" t="str">
        <f>_xlfn.IFNA(IF($B361="","",VLOOKUP($B361,'SWC Towers'!$A:$Q,$AA$2,FALSE)),"")</f>
        <v/>
      </c>
      <c r="AB361" s="104" t="str">
        <f>_xlfn.IFNA(IF($B361="","",VLOOKUP($B361,'SWC Towers'!$A:$Q,$AB$2,FALSE)),"")</f>
        <v/>
      </c>
      <c r="AC361" s="20">
        <f>SUM(Table25[[#This Row],[IT Tower: Application]:[Other/Non-IT ]])</f>
        <v>1</v>
      </c>
      <c r="AD361" s="67"/>
      <c r="AE361" s="67"/>
      <c r="AF361" s="67"/>
      <c r="AG361" s="67"/>
      <c r="AH361" s="67"/>
      <c r="AI361" s="67"/>
      <c r="AJ361" s="67"/>
      <c r="AK361" s="67"/>
      <c r="AL361" s="67"/>
      <c r="AM361" s="67"/>
      <c r="AN361" s="67"/>
      <c r="AO361" s="67"/>
      <c r="AP361" s="67"/>
      <c r="AQ361" s="67"/>
      <c r="AR361" s="67"/>
      <c r="AS361" s="67"/>
      <c r="AT361" s="67"/>
      <c r="AU361" s="67"/>
      <c r="AV361" s="67"/>
      <c r="AW361" s="67"/>
      <c r="AX361" s="67"/>
      <c r="AY361" s="67"/>
      <c r="AZ361" s="67">
        <v>0</v>
      </c>
      <c r="BA361" s="67">
        <v>508</v>
      </c>
      <c r="BB361" s="67">
        <v>558</v>
      </c>
      <c r="BC361" s="67">
        <v>558</v>
      </c>
      <c r="BD361" s="67"/>
      <c r="BE361" s="67"/>
      <c r="BF361" s="67"/>
      <c r="BG361" s="67"/>
      <c r="BH361" s="67"/>
      <c r="BI361" s="67"/>
      <c r="BJ361" s="67"/>
      <c r="BK361" s="67"/>
      <c r="BL361" s="67"/>
      <c r="BM361" s="67"/>
      <c r="BN361" s="67"/>
      <c r="BO361" s="67"/>
      <c r="BP361" s="67"/>
      <c r="BQ361" s="67"/>
      <c r="BR361" s="67"/>
      <c r="BS361" s="67"/>
      <c r="BT361" s="67"/>
      <c r="BU361" s="67"/>
      <c r="BV361" s="67"/>
      <c r="BW361" s="67"/>
      <c r="BX361" s="67"/>
      <c r="BY361" s="67"/>
      <c r="BZ361" s="67"/>
      <c r="CA361" s="67"/>
      <c r="CB361" s="67"/>
      <c r="CC361" s="69">
        <f>SUM(Table25[[#This Row],[Contract Amount FY00]:[Contract Amount FY50]])</f>
        <v>1624</v>
      </c>
      <c r="CD361" s="24"/>
    </row>
    <row r="362" spans="1:82" x14ac:dyDescent="0.25">
      <c r="A362" s="122" t="s">
        <v>1995</v>
      </c>
      <c r="B362" s="122" t="s">
        <v>3139</v>
      </c>
      <c r="C362" s="122" t="s">
        <v>511</v>
      </c>
      <c r="E362" s="26" t="str">
        <f>IFERROR(IF(VLOOKUP(Table25[[#This Row],[Contract No.]],Table3[#All],3,FALSE)="","No","Yes"),"")</f>
        <v>No</v>
      </c>
      <c r="F362" s="26" t="str">
        <f>IFERROR(VLOOKUP(Table25[[#This Row],[Contract No.]],Table3[#All],3,FALSE),"")</f>
        <v/>
      </c>
      <c r="G362" s="26" t="str">
        <f>IFERROR(IF(Table25[[#This Row],[Cooperative Purchase
(Yes/No)]]="Yes","Yes",IF(VLOOKUP(Table25[[#This Row],[Contract No.]],Table3[#All],1,FALSE)=Table25[[#This Row],[Contract No.]],"Yes","No")),"No")</f>
        <v>Yes</v>
      </c>
      <c r="H362" s="51">
        <f>IFERROR(VLOOKUP(Table25[[#This Row],[Contract No.]],Table3[#All],4,FALSE),"")</f>
        <v>45383</v>
      </c>
      <c r="I362" s="56">
        <f>IFERROR(IF(AND(MONTH(Table25[[#This Row],[Contract Start Date]])&gt;6,MONTH(Table25[[#This Row],[Contract Start Date]])&lt;=12),YEAR(Table25[[#This Row],[Contract Start Date]])+1,YEAR(Table25[[#This Row],[Contract Start Date]])),"")</f>
        <v>2024</v>
      </c>
      <c r="J362" s="55">
        <f>Table25[[#This Row],[FY Formula start]]</f>
        <v>2024</v>
      </c>
      <c r="K362" s="59" t="str">
        <f>"FY"&amp;" "&amp;Table25[[#This Row],[Year Start]]</f>
        <v>FY 2024</v>
      </c>
      <c r="L362" s="52">
        <f>IFERROR(VLOOKUP(Table25[[#This Row],[Contract No.]],Table3[#All],5,FALSE),"")</f>
        <v>46844</v>
      </c>
      <c r="M362" s="56">
        <f>IFERROR(IF(Table25[[#This Row],[Contract End Date]]="99/99/9999","No End",IF(AND(MONTH(Table25[[#This Row],[Contract End Date]])&gt;6,MONTH(Table25[[#This Row],[Contract End Date]])&lt;=12),YEAR(Table25[[#This Row],[Contract End Date]])+1,YEAR(Table25[[#This Row],[Contract End Date]]))),"")</f>
        <v>2028</v>
      </c>
      <c r="N362" s="55">
        <f>Table25[[#This Row],[FY Formula end]]</f>
        <v>2028</v>
      </c>
      <c r="O362" s="59" t="str">
        <f>IF(Table25[[#This Row],[Year End]]="No End","No End","FY"&amp;" "&amp;Table25[[#This Row],[Year End]])</f>
        <v>FY 2028</v>
      </c>
      <c r="P362" s="27"/>
      <c r="Q362" s="104">
        <f>_xlfn.IFNA(IF($B362="","",VLOOKUP($B362,'SWC Towers'!$A:$Q,$Q$2,FALSE)),"")</f>
        <v>0.3</v>
      </c>
      <c r="R362" s="106" t="str">
        <f>_xlfn.IFNA(IF($B362="","",VLOOKUP($B362,'SWC Towers'!$A:$Q,$R$2,FALSE)),"")</f>
        <v/>
      </c>
      <c r="S362" s="106" t="str">
        <f>_xlfn.IFNA(IF($B362="","",VLOOKUP($B362,'SWC Towers'!$A:$Q,$S$2,FALSE)),"")</f>
        <v/>
      </c>
      <c r="T362" s="106">
        <f>_xlfn.IFNA(IF($B362="","",VLOOKUP($B362,'SWC Towers'!$A:$Q,$T$2,FALSE)),"")</f>
        <v>0.3</v>
      </c>
      <c r="U362" s="104" t="str">
        <f>_xlfn.IFNA(IF($B362="","",VLOOKUP($B362,'SWC Towers'!$A:$Q,$U$2,FALSE)),"")</f>
        <v/>
      </c>
      <c r="V362" s="104">
        <f>_xlfn.IFNA(IF($B362="","",VLOOKUP($B362,'SWC Towers'!$A:$Q,$V$2,FALSE)),"")</f>
        <v>0.2</v>
      </c>
      <c r="W362" s="104" t="str">
        <f>_xlfn.IFNA(IF($B362="","",VLOOKUP($B362,'SWC Towers'!$A:$Q,$W$2,FALSE)),"")</f>
        <v/>
      </c>
      <c r="X362" s="104" t="str">
        <f>_xlfn.IFNA(IF($B362="","",VLOOKUP($B362,'SWC Towers'!$A:$Q,$X$2,FALSE)),"")</f>
        <v/>
      </c>
      <c r="Y362" s="104" t="str">
        <f>_xlfn.IFNA(IF($B362="","",VLOOKUP($B362,'SWC Towers'!$A:$Q,$Y$2,FALSE)),"")</f>
        <v/>
      </c>
      <c r="Z362" s="104">
        <f>_xlfn.IFNA(IF($B362="","",VLOOKUP($B362,'SWC Towers'!$A:$Q,$Z$2,FALSE)),"")</f>
        <v>0.1</v>
      </c>
      <c r="AA362" s="104">
        <f>_xlfn.IFNA(IF($B362="","",VLOOKUP($B362,'SWC Towers'!$A:$Q,$AA$2,FALSE)),"")</f>
        <v>0.1</v>
      </c>
      <c r="AB362" s="104" t="str">
        <f>_xlfn.IFNA(IF($B362="","",VLOOKUP($B362,'SWC Towers'!$A:$Q,$AB$2,FALSE)),"")</f>
        <v/>
      </c>
      <c r="AC362" s="20">
        <f>SUM(Table25[[#This Row],[IT Tower: Application]:[Other/Non-IT ]])</f>
        <v>1</v>
      </c>
      <c r="AD362" s="67"/>
      <c r="AE362" s="67"/>
      <c r="AF362" s="67"/>
      <c r="AG362" s="67"/>
      <c r="AH362" s="67"/>
      <c r="AI362" s="67"/>
      <c r="AJ362" s="67"/>
      <c r="AK362" s="67"/>
      <c r="AL362" s="67"/>
      <c r="AM362" s="67"/>
      <c r="AN362" s="67"/>
      <c r="AO362" s="67"/>
      <c r="AP362" s="67"/>
      <c r="AQ362" s="67"/>
      <c r="AR362" s="67"/>
      <c r="AS362" s="67"/>
      <c r="AT362" s="67"/>
      <c r="AU362" s="67"/>
      <c r="AV362" s="67"/>
      <c r="AW362" s="67"/>
      <c r="AX362" s="67"/>
      <c r="AY362" s="67"/>
      <c r="AZ362" s="67"/>
      <c r="BA362" s="67"/>
      <c r="BB362" s="67">
        <v>0</v>
      </c>
      <c r="BC362" s="67">
        <v>90000</v>
      </c>
      <c r="BD362" s="67"/>
      <c r="BE362" s="67"/>
      <c r="BF362" s="67"/>
      <c r="BG362" s="67"/>
      <c r="BH362" s="67"/>
      <c r="BI362" s="67"/>
      <c r="BJ362" s="67"/>
      <c r="BK362" s="67"/>
      <c r="BL362" s="67"/>
      <c r="BM362" s="67"/>
      <c r="BN362" s="67"/>
      <c r="BO362" s="67"/>
      <c r="BP362" s="67"/>
      <c r="BQ362" s="67"/>
      <c r="BR362" s="67"/>
      <c r="BS362" s="67"/>
      <c r="BT362" s="67"/>
      <c r="BU362" s="67"/>
      <c r="BV362" s="67"/>
      <c r="BW362" s="67"/>
      <c r="BX362" s="67"/>
      <c r="BY362" s="67"/>
      <c r="BZ362" s="67"/>
      <c r="CA362" s="67"/>
      <c r="CB362" s="67"/>
      <c r="CC362" s="69">
        <f>SUM(Table25[[#This Row],[Contract Amount FY00]:[Contract Amount FY50]])</f>
        <v>90000</v>
      </c>
      <c r="CD362" s="24"/>
    </row>
    <row r="363" spans="1:82" x14ac:dyDescent="0.25">
      <c r="A363" s="122" t="s">
        <v>1995</v>
      </c>
      <c r="B363" s="122" t="s">
        <v>3013</v>
      </c>
      <c r="C363" s="122" t="s">
        <v>279</v>
      </c>
      <c r="E363" s="26" t="str">
        <f>IFERROR(IF(VLOOKUP(Table25[[#This Row],[Contract No.]],Table3[#All],3,FALSE)="","No","Yes"),"")</f>
        <v>Yes</v>
      </c>
      <c r="F363" s="26" t="str">
        <f>IFERROR(VLOOKUP(Table25[[#This Row],[Contract No.]],Table3[#All],3,FALSE),"")</f>
        <v>NASPO</v>
      </c>
      <c r="G363" s="26" t="str">
        <f>IFERROR(IF(Table25[[#This Row],[Cooperative Purchase
(Yes/No)]]="Yes","Yes",IF(VLOOKUP(Table25[[#This Row],[Contract No.]],Table3[#All],1,FALSE)=Table25[[#This Row],[Contract No.]],"Yes","No")),"No")</f>
        <v>Yes</v>
      </c>
      <c r="H363" s="51">
        <f>IFERROR(VLOOKUP(Table25[[#This Row],[Contract No.]],Table3[#All],4,FALSE),"")</f>
        <v>44926</v>
      </c>
      <c r="I363" s="56">
        <f>IFERROR(IF(AND(MONTH(Table25[[#This Row],[Contract Start Date]])&gt;6,MONTH(Table25[[#This Row],[Contract Start Date]])&lt;=12),YEAR(Table25[[#This Row],[Contract Start Date]])+1,YEAR(Table25[[#This Row],[Contract Start Date]])),"")</f>
        <v>2023</v>
      </c>
      <c r="J363" s="55">
        <f>Table25[[#This Row],[FY Formula start]]</f>
        <v>2023</v>
      </c>
      <c r="K363" s="59" t="str">
        <f>"FY"&amp;" "&amp;Table25[[#This Row],[Year Start]]</f>
        <v>FY 2023</v>
      </c>
      <c r="L363" s="52">
        <f>IFERROR(VLOOKUP(Table25[[#This Row],[Contract No.]],Table3[#All],5,FALSE),"")</f>
        <v>46501</v>
      </c>
      <c r="M363" s="56">
        <f>IFERROR(IF(Table25[[#This Row],[Contract End Date]]="99/99/9999","No End",IF(AND(MONTH(Table25[[#This Row],[Contract End Date]])&gt;6,MONTH(Table25[[#This Row],[Contract End Date]])&lt;=12),YEAR(Table25[[#This Row],[Contract End Date]])+1,YEAR(Table25[[#This Row],[Contract End Date]]))),"")</f>
        <v>2027</v>
      </c>
      <c r="N363" s="55">
        <f>Table25[[#This Row],[FY Formula end]]</f>
        <v>2027</v>
      </c>
      <c r="O363" s="59" t="str">
        <f>IF(Table25[[#This Row],[Year End]]="No End","No End","FY"&amp;" "&amp;Table25[[#This Row],[Year End]])</f>
        <v>FY 2027</v>
      </c>
      <c r="P363" s="27"/>
      <c r="Q363" s="104">
        <f>_xlfn.IFNA(IF($B363="","",VLOOKUP($B363,'SWC Towers'!$A:$Q,$Q$2,FALSE)),"")</f>
        <v>0.3</v>
      </c>
      <c r="R363" s="106" t="str">
        <f>_xlfn.IFNA(IF($B363="","",VLOOKUP($B363,'SWC Towers'!$A:$Q,$R$2,FALSE)),"")</f>
        <v/>
      </c>
      <c r="S363" s="106">
        <f>_xlfn.IFNA(IF($B363="","",VLOOKUP($B363,'SWC Towers'!$A:$Q,$S$2,FALSE)),"")</f>
        <v>0.1</v>
      </c>
      <c r="T363" s="106" t="str">
        <f>_xlfn.IFNA(IF($B363="","",VLOOKUP($B363,'SWC Towers'!$A:$Q,$T$2,FALSE)),"")</f>
        <v/>
      </c>
      <c r="U363" s="104">
        <f>_xlfn.IFNA(IF($B363="","",VLOOKUP($B363,'SWC Towers'!$A:$Q,$U$2,FALSE)),"")</f>
        <v>0.6</v>
      </c>
      <c r="V363" s="104" t="str">
        <f>_xlfn.IFNA(IF($B363="","",VLOOKUP($B363,'SWC Towers'!$A:$Q,$V$2,FALSE)),"")</f>
        <v/>
      </c>
      <c r="W363" s="104" t="str">
        <f>_xlfn.IFNA(IF($B363="","",VLOOKUP($B363,'SWC Towers'!$A:$Q,$W$2,FALSE)),"")</f>
        <v/>
      </c>
      <c r="X363" s="104" t="str">
        <f>_xlfn.IFNA(IF($B363="","",VLOOKUP($B363,'SWC Towers'!$A:$Q,$X$2,FALSE)),"")</f>
        <v/>
      </c>
      <c r="Y363" s="104" t="str">
        <f>_xlfn.IFNA(IF($B363="","",VLOOKUP($B363,'SWC Towers'!$A:$Q,$Y$2,FALSE)),"")</f>
        <v/>
      </c>
      <c r="Z363" s="104" t="str">
        <f>_xlfn.IFNA(IF($B363="","",VLOOKUP($B363,'SWC Towers'!$A:$Q,$Z$2,FALSE)),"")</f>
        <v/>
      </c>
      <c r="AA363" s="104" t="str">
        <f>_xlfn.IFNA(IF($B363="","",VLOOKUP($B363,'SWC Towers'!$A:$Q,$AA$2,FALSE)),"")</f>
        <v/>
      </c>
      <c r="AB363" s="104" t="str">
        <f>_xlfn.IFNA(IF($B363="","",VLOOKUP($B363,'SWC Towers'!$A:$Q,$AB$2,FALSE)),"")</f>
        <v/>
      </c>
      <c r="AC363" s="20">
        <f>SUM(Table25[[#This Row],[IT Tower: Application]:[Other/Non-IT ]])</f>
        <v>1</v>
      </c>
      <c r="AD363" s="67"/>
      <c r="AE363" s="67"/>
      <c r="AF363" s="67"/>
      <c r="AG363" s="67"/>
      <c r="AH363" s="67"/>
      <c r="AI363" s="67"/>
      <c r="AJ363" s="67"/>
      <c r="AK363" s="67"/>
      <c r="AL363" s="67"/>
      <c r="AM363" s="67"/>
      <c r="AN363" s="67"/>
      <c r="AO363" s="67"/>
      <c r="AP363" s="67"/>
      <c r="AQ363" s="67"/>
      <c r="AR363" s="67"/>
      <c r="AS363" s="67"/>
      <c r="AT363" s="67"/>
      <c r="AU363" s="67"/>
      <c r="AV363" s="67"/>
      <c r="AW363" s="67"/>
      <c r="AX363" s="67"/>
      <c r="AY363" s="67"/>
      <c r="AZ363" s="67"/>
      <c r="BA363" s="67">
        <v>174584</v>
      </c>
      <c r="BB363" s="67">
        <v>548969</v>
      </c>
      <c r="BC363" s="67">
        <v>391049</v>
      </c>
      <c r="BD363" s="67"/>
      <c r="BE363" s="67"/>
      <c r="BF363" s="67"/>
      <c r="BG363" s="67"/>
      <c r="BH363" s="67"/>
      <c r="BI363" s="67"/>
      <c r="BJ363" s="67"/>
      <c r="BK363" s="67"/>
      <c r="BL363" s="67"/>
      <c r="BM363" s="67"/>
      <c r="BN363" s="67"/>
      <c r="BO363" s="67"/>
      <c r="BP363" s="67"/>
      <c r="BQ363" s="67"/>
      <c r="BR363" s="67"/>
      <c r="BS363" s="67"/>
      <c r="BT363" s="67"/>
      <c r="BU363" s="67"/>
      <c r="BV363" s="67"/>
      <c r="BW363" s="67"/>
      <c r="BX363" s="67"/>
      <c r="BY363" s="67"/>
      <c r="BZ363" s="67"/>
      <c r="CA363" s="67"/>
      <c r="CB363" s="67"/>
      <c r="CC363" s="69">
        <f>SUM(Table25[[#This Row],[Contract Amount FY00]:[Contract Amount FY50]])</f>
        <v>1114602</v>
      </c>
      <c r="CD363" s="24"/>
    </row>
    <row r="364" spans="1:82" x14ac:dyDescent="0.25">
      <c r="A364" s="122" t="s">
        <v>1995</v>
      </c>
      <c r="B364" s="122" t="s">
        <v>3141</v>
      </c>
      <c r="C364" s="122" t="s">
        <v>1246</v>
      </c>
      <c r="E364" s="26" t="str">
        <f>IFERROR(IF(VLOOKUP(Table25[[#This Row],[Contract No.]],Table3[#All],3,FALSE)="","No","Yes"),"")</f>
        <v>No</v>
      </c>
      <c r="F364" s="26" t="str">
        <f>IFERROR(VLOOKUP(Table25[[#This Row],[Contract No.]],Table3[#All],3,FALSE),"")</f>
        <v/>
      </c>
      <c r="G364" s="26" t="str">
        <f>IFERROR(IF(Table25[[#This Row],[Cooperative Purchase
(Yes/No)]]="Yes","Yes",IF(VLOOKUP(Table25[[#This Row],[Contract No.]],Table3[#All],1,FALSE)=Table25[[#This Row],[Contract No.]],"Yes","No")),"No")</f>
        <v>Yes</v>
      </c>
      <c r="H364" s="51">
        <f>IFERROR(VLOOKUP(Table25[[#This Row],[Contract No.]],Table3[#All],4,FALSE),"")</f>
        <v>45427</v>
      </c>
      <c r="I364" s="56">
        <f>IFERROR(IF(AND(MONTH(Table25[[#This Row],[Contract Start Date]])&gt;6,MONTH(Table25[[#This Row],[Contract Start Date]])&lt;=12),YEAR(Table25[[#This Row],[Contract Start Date]])+1,YEAR(Table25[[#This Row],[Contract Start Date]])),"")</f>
        <v>2024</v>
      </c>
      <c r="J364" s="55">
        <f>Table25[[#This Row],[FY Formula start]]</f>
        <v>2024</v>
      </c>
      <c r="K364" s="59" t="str">
        <f>"FY"&amp;" "&amp;Table25[[#This Row],[Year Start]]</f>
        <v>FY 2024</v>
      </c>
      <c r="L364" s="52">
        <f>IFERROR(VLOOKUP(Table25[[#This Row],[Contract No.]],Table3[#All],5,FALSE),"")</f>
        <v>46888</v>
      </c>
      <c r="M364" s="56">
        <f>IFERROR(IF(Table25[[#This Row],[Contract End Date]]="99/99/9999","No End",IF(AND(MONTH(Table25[[#This Row],[Contract End Date]])&gt;6,MONTH(Table25[[#This Row],[Contract End Date]])&lt;=12),YEAR(Table25[[#This Row],[Contract End Date]])+1,YEAR(Table25[[#This Row],[Contract End Date]]))),"")</f>
        <v>2028</v>
      </c>
      <c r="N364" s="55">
        <f>Table25[[#This Row],[FY Formula end]]</f>
        <v>2028</v>
      </c>
      <c r="O364" s="59" t="str">
        <f>IF(Table25[[#This Row],[Year End]]="No End","No End","FY"&amp;" "&amp;Table25[[#This Row],[Year End]])</f>
        <v>FY 2028</v>
      </c>
      <c r="P364" s="27"/>
      <c r="Q364" s="104">
        <f>_xlfn.IFNA(IF($B364="","",VLOOKUP($B364,'SWC Towers'!$A:$Q,$Q$2,FALSE)),"")</f>
        <v>0.4</v>
      </c>
      <c r="R364" s="106" t="str">
        <f>_xlfn.IFNA(IF($B364="","",VLOOKUP($B364,'SWC Towers'!$A:$Q,$R$2,FALSE)),"")</f>
        <v/>
      </c>
      <c r="S364" s="106" t="str">
        <f>_xlfn.IFNA(IF($B364="","",VLOOKUP($B364,'SWC Towers'!$A:$Q,$S$2,FALSE)),"")</f>
        <v/>
      </c>
      <c r="T364" s="106">
        <f>_xlfn.IFNA(IF($B364="","",VLOOKUP($B364,'SWC Towers'!$A:$Q,$T$2,FALSE)),"")</f>
        <v>0.1</v>
      </c>
      <c r="U364" s="104" t="str">
        <f>_xlfn.IFNA(IF($B364="","",VLOOKUP($B364,'SWC Towers'!$A:$Q,$U$2,FALSE)),"")</f>
        <v/>
      </c>
      <c r="V364" s="104">
        <f>_xlfn.IFNA(IF($B364="","",VLOOKUP($B364,'SWC Towers'!$A:$Q,$V$2,FALSE)),"")</f>
        <v>0.4</v>
      </c>
      <c r="W364" s="104" t="str">
        <f>_xlfn.IFNA(IF($B364="","",VLOOKUP($B364,'SWC Towers'!$A:$Q,$W$2,FALSE)),"")</f>
        <v/>
      </c>
      <c r="X364" s="104" t="str">
        <f>_xlfn.IFNA(IF($B364="","",VLOOKUP($B364,'SWC Towers'!$A:$Q,$X$2,FALSE)),"")</f>
        <v/>
      </c>
      <c r="Y364" s="104" t="str">
        <f>_xlfn.IFNA(IF($B364="","",VLOOKUP($B364,'SWC Towers'!$A:$Q,$Y$2,FALSE)),"")</f>
        <v/>
      </c>
      <c r="Z364" s="104">
        <f>_xlfn.IFNA(IF($B364="","",VLOOKUP($B364,'SWC Towers'!$A:$Q,$Z$2,FALSE)),"")</f>
        <v>0.1</v>
      </c>
      <c r="AA364" s="104" t="str">
        <f>_xlfn.IFNA(IF($B364="","",VLOOKUP($B364,'SWC Towers'!$A:$Q,$AA$2,FALSE)),"")</f>
        <v/>
      </c>
      <c r="AB364" s="104" t="str">
        <f>_xlfn.IFNA(IF($B364="","",VLOOKUP($B364,'SWC Towers'!$A:$Q,$AB$2,FALSE)),"")</f>
        <v/>
      </c>
      <c r="AC364" s="20">
        <f>SUM(Table25[[#This Row],[IT Tower: Application]:[Other/Non-IT ]])</f>
        <v>1</v>
      </c>
      <c r="AD364" s="67"/>
      <c r="AE364" s="67"/>
      <c r="AF364" s="67"/>
      <c r="AG364" s="67"/>
      <c r="AH364" s="67"/>
      <c r="AI364" s="67"/>
      <c r="AJ364" s="67"/>
      <c r="AK364" s="67"/>
      <c r="AL364" s="67"/>
      <c r="AM364" s="67"/>
      <c r="AN364" s="67"/>
      <c r="AO364" s="67"/>
      <c r="AP364" s="67"/>
      <c r="AQ364" s="67"/>
      <c r="AR364" s="67"/>
      <c r="AS364" s="67"/>
      <c r="AT364" s="67"/>
      <c r="AU364" s="67"/>
      <c r="AV364" s="67"/>
      <c r="AW364" s="67"/>
      <c r="AX364" s="67"/>
      <c r="AY364" s="67"/>
      <c r="AZ364" s="67"/>
      <c r="BA364" s="67"/>
      <c r="BB364" s="67">
        <v>0</v>
      </c>
      <c r="BC364" s="67">
        <v>262813</v>
      </c>
      <c r="BD364" s="67"/>
      <c r="BE364" s="67"/>
      <c r="BF364" s="67"/>
      <c r="BG364" s="67"/>
      <c r="BH364" s="67"/>
      <c r="BI364" s="67"/>
      <c r="BJ364" s="67"/>
      <c r="BK364" s="67"/>
      <c r="BL364" s="67"/>
      <c r="BM364" s="67"/>
      <c r="BN364" s="67"/>
      <c r="BO364" s="67"/>
      <c r="BP364" s="67"/>
      <c r="BQ364" s="67"/>
      <c r="BR364" s="67"/>
      <c r="BS364" s="67"/>
      <c r="BT364" s="67"/>
      <c r="BU364" s="67"/>
      <c r="BV364" s="67"/>
      <c r="BW364" s="67"/>
      <c r="BX364" s="67"/>
      <c r="BY364" s="67"/>
      <c r="BZ364" s="67"/>
      <c r="CA364" s="67"/>
      <c r="CB364" s="67"/>
      <c r="CC364" s="69">
        <f>SUM(Table25[[#This Row],[Contract Amount FY00]:[Contract Amount FY50]])</f>
        <v>262813</v>
      </c>
      <c r="CD364" s="24"/>
    </row>
    <row r="365" spans="1:82" x14ac:dyDescent="0.25">
      <c r="A365" s="122" t="s">
        <v>1995</v>
      </c>
      <c r="B365" s="122" t="s">
        <v>3141</v>
      </c>
      <c r="C365" s="122" t="s">
        <v>3208</v>
      </c>
      <c r="E365" s="26" t="str">
        <f>IFERROR(IF(VLOOKUP(Table25[[#This Row],[Contract No.]],Table3[#All],3,FALSE)="","No","Yes"),"")</f>
        <v>No</v>
      </c>
      <c r="F365" s="26" t="str">
        <f>IFERROR(VLOOKUP(Table25[[#This Row],[Contract No.]],Table3[#All],3,FALSE),"")</f>
        <v/>
      </c>
      <c r="G365" s="26" t="str">
        <f>IFERROR(IF(Table25[[#This Row],[Cooperative Purchase
(Yes/No)]]="Yes","Yes",IF(VLOOKUP(Table25[[#This Row],[Contract No.]],Table3[#All],1,FALSE)=Table25[[#This Row],[Contract No.]],"Yes","No")),"No")</f>
        <v>Yes</v>
      </c>
      <c r="H365" s="51">
        <f>IFERROR(VLOOKUP(Table25[[#This Row],[Contract No.]],Table3[#All],4,FALSE),"")</f>
        <v>45427</v>
      </c>
      <c r="I365" s="56">
        <f>IFERROR(IF(AND(MONTH(Table25[[#This Row],[Contract Start Date]])&gt;6,MONTH(Table25[[#This Row],[Contract Start Date]])&lt;=12),YEAR(Table25[[#This Row],[Contract Start Date]])+1,YEAR(Table25[[#This Row],[Contract Start Date]])),"")</f>
        <v>2024</v>
      </c>
      <c r="J365" s="55">
        <f>Table25[[#This Row],[FY Formula start]]</f>
        <v>2024</v>
      </c>
      <c r="K365" s="59" t="str">
        <f>"FY"&amp;" "&amp;Table25[[#This Row],[Year Start]]</f>
        <v>FY 2024</v>
      </c>
      <c r="L365" s="52">
        <f>IFERROR(VLOOKUP(Table25[[#This Row],[Contract No.]],Table3[#All],5,FALSE),"")</f>
        <v>46888</v>
      </c>
      <c r="M365" s="56">
        <f>IFERROR(IF(Table25[[#This Row],[Contract End Date]]="99/99/9999","No End",IF(AND(MONTH(Table25[[#This Row],[Contract End Date]])&gt;6,MONTH(Table25[[#This Row],[Contract End Date]])&lt;=12),YEAR(Table25[[#This Row],[Contract End Date]])+1,YEAR(Table25[[#This Row],[Contract End Date]]))),"")</f>
        <v>2028</v>
      </c>
      <c r="N365" s="55">
        <f>Table25[[#This Row],[FY Formula end]]</f>
        <v>2028</v>
      </c>
      <c r="O365" s="59" t="str">
        <f>IF(Table25[[#This Row],[Year End]]="No End","No End","FY"&amp;" "&amp;Table25[[#This Row],[Year End]])</f>
        <v>FY 2028</v>
      </c>
      <c r="P365" s="27"/>
      <c r="Q365" s="104">
        <f>_xlfn.IFNA(IF($B365="","",VLOOKUP($B365,'SWC Towers'!$A:$Q,$Q$2,FALSE)),"")</f>
        <v>0.4</v>
      </c>
      <c r="R365" s="106" t="str">
        <f>_xlfn.IFNA(IF($B365="","",VLOOKUP($B365,'SWC Towers'!$A:$Q,$R$2,FALSE)),"")</f>
        <v/>
      </c>
      <c r="S365" s="106" t="str">
        <f>_xlfn.IFNA(IF($B365="","",VLOOKUP($B365,'SWC Towers'!$A:$Q,$S$2,FALSE)),"")</f>
        <v/>
      </c>
      <c r="T365" s="106">
        <f>_xlfn.IFNA(IF($B365="","",VLOOKUP($B365,'SWC Towers'!$A:$Q,$T$2,FALSE)),"")</f>
        <v>0.1</v>
      </c>
      <c r="U365" s="104" t="str">
        <f>_xlfn.IFNA(IF($B365="","",VLOOKUP($B365,'SWC Towers'!$A:$Q,$U$2,FALSE)),"")</f>
        <v/>
      </c>
      <c r="V365" s="104">
        <f>_xlfn.IFNA(IF($B365="","",VLOOKUP($B365,'SWC Towers'!$A:$Q,$V$2,FALSE)),"")</f>
        <v>0.4</v>
      </c>
      <c r="W365" s="104" t="str">
        <f>_xlfn.IFNA(IF($B365="","",VLOOKUP($B365,'SWC Towers'!$A:$Q,$W$2,FALSE)),"")</f>
        <v/>
      </c>
      <c r="X365" s="104" t="str">
        <f>_xlfn.IFNA(IF($B365="","",VLOOKUP($B365,'SWC Towers'!$A:$Q,$X$2,FALSE)),"")</f>
        <v/>
      </c>
      <c r="Y365" s="104" t="str">
        <f>_xlfn.IFNA(IF($B365="","",VLOOKUP($B365,'SWC Towers'!$A:$Q,$Y$2,FALSE)),"")</f>
        <v/>
      </c>
      <c r="Z365" s="104">
        <f>_xlfn.IFNA(IF($B365="","",VLOOKUP($B365,'SWC Towers'!$A:$Q,$Z$2,FALSE)),"")</f>
        <v>0.1</v>
      </c>
      <c r="AA365" s="104" t="str">
        <f>_xlfn.IFNA(IF($B365="","",VLOOKUP($B365,'SWC Towers'!$A:$Q,$AA$2,FALSE)),"")</f>
        <v/>
      </c>
      <c r="AB365" s="104" t="str">
        <f>_xlfn.IFNA(IF($B365="","",VLOOKUP($B365,'SWC Towers'!$A:$Q,$AB$2,FALSE)),"")</f>
        <v/>
      </c>
      <c r="AC365" s="20">
        <f>SUM(Table25[[#This Row],[IT Tower: Application]:[Other/Non-IT ]])</f>
        <v>1</v>
      </c>
      <c r="AD365" s="67"/>
      <c r="AE365" s="67"/>
      <c r="AF365" s="67"/>
      <c r="AG365" s="67"/>
      <c r="AH365" s="67"/>
      <c r="AI365" s="67"/>
      <c r="AJ365" s="67"/>
      <c r="AK365" s="67"/>
      <c r="AL365" s="67"/>
      <c r="AM365" s="67"/>
      <c r="AN365" s="67"/>
      <c r="AO365" s="67"/>
      <c r="AP365" s="67"/>
      <c r="AQ365" s="67"/>
      <c r="AR365" s="67"/>
      <c r="AS365" s="67"/>
      <c r="AT365" s="67"/>
      <c r="AU365" s="67"/>
      <c r="AV365" s="67"/>
      <c r="AW365" s="67"/>
      <c r="AX365" s="67"/>
      <c r="AY365" s="67"/>
      <c r="AZ365" s="67"/>
      <c r="BA365" s="67"/>
      <c r="BB365" s="67">
        <v>0</v>
      </c>
      <c r="BC365" s="67">
        <v>390750</v>
      </c>
      <c r="BD365" s="67"/>
      <c r="BE365" s="67"/>
      <c r="BF365" s="67"/>
      <c r="BG365" s="67"/>
      <c r="BH365" s="67"/>
      <c r="BI365" s="67"/>
      <c r="BJ365" s="67"/>
      <c r="BK365" s="67"/>
      <c r="BL365" s="67"/>
      <c r="BM365" s="67"/>
      <c r="BN365" s="67"/>
      <c r="BO365" s="67"/>
      <c r="BP365" s="67"/>
      <c r="BQ365" s="67"/>
      <c r="BR365" s="67"/>
      <c r="BS365" s="67"/>
      <c r="BT365" s="67"/>
      <c r="BU365" s="67"/>
      <c r="BV365" s="67"/>
      <c r="BW365" s="67"/>
      <c r="BX365" s="67"/>
      <c r="BY365" s="67"/>
      <c r="BZ365" s="67"/>
      <c r="CA365" s="67"/>
      <c r="CB365" s="67"/>
      <c r="CC365" s="69">
        <f>SUM(Table25[[#This Row],[Contract Amount FY00]:[Contract Amount FY50]])</f>
        <v>390750</v>
      </c>
      <c r="CD365" s="24"/>
    </row>
    <row r="366" spans="1:82" x14ac:dyDescent="0.25">
      <c r="A366" s="122" t="s">
        <v>1995</v>
      </c>
      <c r="B366" s="122" t="s">
        <v>3145</v>
      </c>
      <c r="C366" s="122" t="s">
        <v>3123</v>
      </c>
      <c r="E366" s="26" t="str">
        <f>IFERROR(IF(VLOOKUP(Table25[[#This Row],[Contract No.]],Table3[#All],3,FALSE)="","No","Yes"),"")</f>
        <v>Yes</v>
      </c>
      <c r="F366" s="26" t="str">
        <f>IFERROR(VLOOKUP(Table25[[#This Row],[Contract No.]],Table3[#All],3,FALSE),"")</f>
        <v>NASPO</v>
      </c>
      <c r="G366" s="26" t="str">
        <f>IFERROR(IF(Table25[[#This Row],[Cooperative Purchase
(Yes/No)]]="Yes","Yes",IF(VLOOKUP(Table25[[#This Row],[Contract No.]],Table3[#All],1,FALSE)=Table25[[#This Row],[Contract No.]],"Yes","No")),"No")</f>
        <v>Yes</v>
      </c>
      <c r="H366" s="51">
        <f>IFERROR(VLOOKUP(Table25[[#This Row],[Contract No.]],Table3[#All],4,FALSE),"")</f>
        <v>45138</v>
      </c>
      <c r="I366" s="56">
        <f>IFERROR(IF(AND(MONTH(Table25[[#This Row],[Contract Start Date]])&gt;6,MONTH(Table25[[#This Row],[Contract Start Date]])&lt;=12),YEAR(Table25[[#This Row],[Contract Start Date]])+1,YEAR(Table25[[#This Row],[Contract Start Date]])),"")</f>
        <v>2024</v>
      </c>
      <c r="J366" s="55">
        <f>Table25[[#This Row],[FY Formula start]]</f>
        <v>2024</v>
      </c>
      <c r="K366" s="59" t="str">
        <f>"FY"&amp;" "&amp;Table25[[#This Row],[Year Start]]</f>
        <v>FY 2024</v>
      </c>
      <c r="L366" s="52">
        <f>IFERROR(VLOOKUP(Table25[[#This Row],[Contract No.]],Table3[#All],5,FALSE),"")</f>
        <v>48426</v>
      </c>
      <c r="M366" s="56">
        <f>IFERROR(IF(Table25[[#This Row],[Contract End Date]]="99/99/9999","No End",IF(AND(MONTH(Table25[[#This Row],[Contract End Date]])&gt;6,MONTH(Table25[[#This Row],[Contract End Date]])&lt;=12),YEAR(Table25[[#This Row],[Contract End Date]])+1,YEAR(Table25[[#This Row],[Contract End Date]]))),"")</f>
        <v>2033</v>
      </c>
      <c r="N366" s="55">
        <f>Table25[[#This Row],[FY Formula end]]</f>
        <v>2033</v>
      </c>
      <c r="O366" s="59" t="str">
        <f>IF(Table25[[#This Row],[Year End]]="No End","No End","FY"&amp;" "&amp;Table25[[#This Row],[Year End]])</f>
        <v>FY 2033</v>
      </c>
      <c r="P366" s="27"/>
      <c r="Q366" s="104">
        <f>_xlfn.IFNA(IF($B366="","",VLOOKUP($B366,'SWC Towers'!$A:$Q,$Q$2,FALSE)),"")</f>
        <v>0.2</v>
      </c>
      <c r="R366" s="106">
        <f>_xlfn.IFNA(IF($B366="","",VLOOKUP($B366,'SWC Towers'!$A:$Q,$R$2,FALSE)),"")</f>
        <v>0.2</v>
      </c>
      <c r="S366" s="106" t="str">
        <f>_xlfn.IFNA(IF($B366="","",VLOOKUP($B366,'SWC Towers'!$A:$Q,$S$2,FALSE)),"")</f>
        <v/>
      </c>
      <c r="T366" s="106">
        <f>_xlfn.IFNA(IF($B366="","",VLOOKUP($B366,'SWC Towers'!$A:$Q,$T$2,FALSE)),"")</f>
        <v>0.1</v>
      </c>
      <c r="U366" s="104" t="str">
        <f>_xlfn.IFNA(IF($B366="","",VLOOKUP($B366,'SWC Towers'!$A:$Q,$U$2,FALSE)),"")</f>
        <v/>
      </c>
      <c r="V366" s="104" t="str">
        <f>_xlfn.IFNA(IF($B366="","",VLOOKUP($B366,'SWC Towers'!$A:$Q,$V$2,FALSE)),"")</f>
        <v/>
      </c>
      <c r="W366" s="104">
        <f>_xlfn.IFNA(IF($B366="","",VLOOKUP($B366,'SWC Towers'!$A:$Q,$W$2,FALSE)),"")</f>
        <v>0.3</v>
      </c>
      <c r="X366" s="104" t="str">
        <f>_xlfn.IFNA(IF($B366="","",VLOOKUP($B366,'SWC Towers'!$A:$Q,$X$2,FALSE)),"")</f>
        <v/>
      </c>
      <c r="Y366" s="104" t="str">
        <f>_xlfn.IFNA(IF($B366="","",VLOOKUP($B366,'SWC Towers'!$A:$Q,$Y$2,FALSE)),"")</f>
        <v/>
      </c>
      <c r="Z366" s="104">
        <f>_xlfn.IFNA(IF($B366="","",VLOOKUP($B366,'SWC Towers'!$A:$Q,$Z$2,FALSE)),"")</f>
        <v>0.1</v>
      </c>
      <c r="AA366" s="104" t="str">
        <f>_xlfn.IFNA(IF($B366="","",VLOOKUP($B366,'SWC Towers'!$A:$Q,$AA$2,FALSE)),"")</f>
        <v/>
      </c>
      <c r="AB366" s="104">
        <f>_xlfn.IFNA(IF($B366="","",VLOOKUP($B366,'SWC Towers'!$A:$Q,$AB$2,FALSE)),"")</f>
        <v>0.1</v>
      </c>
      <c r="AC366" s="20">
        <f>SUM(Table25[[#This Row],[IT Tower: Application]:[Other/Non-IT ]])</f>
        <v>1</v>
      </c>
      <c r="AD366" s="67"/>
      <c r="AE366" s="67"/>
      <c r="AF366" s="67"/>
      <c r="AG366" s="67"/>
      <c r="AH366" s="67"/>
      <c r="AI366" s="67"/>
      <c r="AJ366" s="67"/>
      <c r="AK366" s="67"/>
      <c r="AL366" s="67"/>
      <c r="AM366" s="67"/>
      <c r="AN366" s="67"/>
      <c r="AO366" s="67"/>
      <c r="AP366" s="67"/>
      <c r="AQ366" s="67"/>
      <c r="AR366" s="67"/>
      <c r="AS366" s="67"/>
      <c r="AT366" s="67"/>
      <c r="AU366" s="67"/>
      <c r="AV366" s="67"/>
      <c r="AW366" s="67"/>
      <c r="AX366" s="67"/>
      <c r="AY366" s="67"/>
      <c r="AZ366" s="67"/>
      <c r="BA366" s="67"/>
      <c r="BB366" s="67">
        <v>3851</v>
      </c>
      <c r="BC366" s="67">
        <v>0</v>
      </c>
      <c r="BD366" s="67"/>
      <c r="BE366" s="67"/>
      <c r="BF366" s="67"/>
      <c r="BG366" s="67"/>
      <c r="BH366" s="67"/>
      <c r="BI366" s="67"/>
      <c r="BJ366" s="67"/>
      <c r="BK366" s="67"/>
      <c r="BL366" s="67"/>
      <c r="BM366" s="67"/>
      <c r="BN366" s="67"/>
      <c r="BO366" s="67"/>
      <c r="BP366" s="67"/>
      <c r="BQ366" s="67"/>
      <c r="BR366" s="67"/>
      <c r="BS366" s="67"/>
      <c r="BT366" s="67"/>
      <c r="BU366" s="67"/>
      <c r="BV366" s="67"/>
      <c r="BW366" s="67"/>
      <c r="BX366" s="67"/>
      <c r="BY366" s="67"/>
      <c r="BZ366" s="67"/>
      <c r="CA366" s="67"/>
      <c r="CB366" s="67"/>
      <c r="CC366" s="69">
        <f>SUM(Table25[[#This Row],[Contract Amount FY00]:[Contract Amount FY50]])</f>
        <v>3851</v>
      </c>
      <c r="CD366" s="24"/>
    </row>
    <row r="367" spans="1:82" x14ac:dyDescent="0.25">
      <c r="A367" s="122" t="s">
        <v>1995</v>
      </c>
      <c r="B367" s="122" t="s">
        <v>3147</v>
      </c>
      <c r="C367" s="122" t="s">
        <v>2757</v>
      </c>
      <c r="E367" s="26" t="str">
        <f>IFERROR(IF(VLOOKUP(Table25[[#This Row],[Contract No.]],Table3[#All],3,FALSE)="","No","Yes"),"")</f>
        <v>No</v>
      </c>
      <c r="F367" s="26" t="str">
        <f>IFERROR(VLOOKUP(Table25[[#This Row],[Contract No.]],Table3[#All],3,FALSE),"")</f>
        <v/>
      </c>
      <c r="G367" s="26" t="str">
        <f>IFERROR(IF(Table25[[#This Row],[Cooperative Purchase
(Yes/No)]]="Yes","Yes",IF(VLOOKUP(Table25[[#This Row],[Contract No.]],Table3[#All],1,FALSE)=Table25[[#This Row],[Contract No.]],"Yes","No")),"No")</f>
        <v>Yes</v>
      </c>
      <c r="H367" s="51">
        <f>IFERROR(VLOOKUP(Table25[[#This Row],[Contract No.]],Table3[#All],4,FALSE),"")</f>
        <v>45413</v>
      </c>
      <c r="I367" s="56">
        <f>IFERROR(IF(AND(MONTH(Table25[[#This Row],[Contract Start Date]])&gt;6,MONTH(Table25[[#This Row],[Contract Start Date]])&lt;=12),YEAR(Table25[[#This Row],[Contract Start Date]])+1,YEAR(Table25[[#This Row],[Contract Start Date]])),"")</f>
        <v>2024</v>
      </c>
      <c r="J367" s="55">
        <f>Table25[[#This Row],[FY Formula start]]</f>
        <v>2024</v>
      </c>
      <c r="K367" s="59" t="str">
        <f>"FY"&amp;" "&amp;Table25[[#This Row],[Year Start]]</f>
        <v>FY 2024</v>
      </c>
      <c r="L367" s="52">
        <f>IFERROR(VLOOKUP(Table25[[#This Row],[Contract No.]],Table3[#All],5,FALSE),"")</f>
        <v>46507</v>
      </c>
      <c r="M367" s="56">
        <f>IFERROR(IF(Table25[[#This Row],[Contract End Date]]="99/99/9999","No End",IF(AND(MONTH(Table25[[#This Row],[Contract End Date]])&gt;6,MONTH(Table25[[#This Row],[Contract End Date]])&lt;=12),YEAR(Table25[[#This Row],[Contract End Date]])+1,YEAR(Table25[[#This Row],[Contract End Date]]))),"")</f>
        <v>2027</v>
      </c>
      <c r="N367" s="55">
        <f>Table25[[#This Row],[FY Formula end]]</f>
        <v>2027</v>
      </c>
      <c r="O367" s="59" t="str">
        <f>IF(Table25[[#This Row],[Year End]]="No End","No End","FY"&amp;" "&amp;Table25[[#This Row],[Year End]])</f>
        <v>FY 2027</v>
      </c>
      <c r="P367" s="27"/>
      <c r="Q367" s="104" t="str">
        <f>_xlfn.IFNA(IF($B367="","",VLOOKUP($B367,'SWC Towers'!$A:$Q,$Q$2,FALSE)),"")</f>
        <v/>
      </c>
      <c r="R367" s="106" t="str">
        <f>_xlfn.IFNA(IF($B367="","",VLOOKUP($B367,'SWC Towers'!$A:$Q,$R$2,FALSE)),"")</f>
        <v/>
      </c>
      <c r="S367" s="106">
        <f>_xlfn.IFNA(IF($B367="","",VLOOKUP($B367,'SWC Towers'!$A:$Q,$S$2,FALSE)),"")</f>
        <v>0.1</v>
      </c>
      <c r="T367" s="106">
        <f>_xlfn.IFNA(IF($B367="","",VLOOKUP($B367,'SWC Towers'!$A:$Q,$T$2,FALSE)),"")</f>
        <v>0.1</v>
      </c>
      <c r="U367" s="104" t="str">
        <f>_xlfn.IFNA(IF($B367="","",VLOOKUP($B367,'SWC Towers'!$A:$Q,$U$2,FALSE)),"")</f>
        <v/>
      </c>
      <c r="V367" s="104" t="str">
        <f>_xlfn.IFNA(IF($B367="","",VLOOKUP($B367,'SWC Towers'!$A:$Q,$V$2,FALSE)),"")</f>
        <v/>
      </c>
      <c r="W367" s="104">
        <f>_xlfn.IFNA(IF($B367="","",VLOOKUP($B367,'SWC Towers'!$A:$Q,$W$2,FALSE)),"")</f>
        <v>0.8</v>
      </c>
      <c r="X367" s="104" t="str">
        <f>_xlfn.IFNA(IF($B367="","",VLOOKUP($B367,'SWC Towers'!$A:$Q,$X$2,FALSE)),"")</f>
        <v/>
      </c>
      <c r="Y367" s="104" t="str">
        <f>_xlfn.IFNA(IF($B367="","",VLOOKUP($B367,'SWC Towers'!$A:$Q,$Y$2,FALSE)),"")</f>
        <v/>
      </c>
      <c r="Z367" s="104" t="str">
        <f>_xlfn.IFNA(IF($B367="","",VLOOKUP($B367,'SWC Towers'!$A:$Q,$Z$2,FALSE)),"")</f>
        <v/>
      </c>
      <c r="AA367" s="104" t="str">
        <f>_xlfn.IFNA(IF($B367="","",VLOOKUP($B367,'SWC Towers'!$A:$Q,$AA$2,FALSE)),"")</f>
        <v/>
      </c>
      <c r="AB367" s="104" t="str">
        <f>_xlfn.IFNA(IF($B367="","",VLOOKUP($B367,'SWC Towers'!$A:$Q,$AB$2,FALSE)),"")</f>
        <v/>
      </c>
      <c r="AC367" s="20">
        <f>SUM(Table25[[#This Row],[IT Tower: Application]:[Other/Non-IT ]])</f>
        <v>1</v>
      </c>
      <c r="AD367" s="67"/>
      <c r="AE367" s="67"/>
      <c r="AF367" s="67"/>
      <c r="AG367" s="67"/>
      <c r="AH367" s="67"/>
      <c r="AI367" s="67"/>
      <c r="AJ367" s="67"/>
      <c r="AK367" s="67"/>
      <c r="AL367" s="67"/>
      <c r="AM367" s="67"/>
      <c r="AN367" s="67"/>
      <c r="AO367" s="67"/>
      <c r="AP367" s="67"/>
      <c r="AQ367" s="67"/>
      <c r="AR367" s="67"/>
      <c r="AS367" s="67"/>
      <c r="AT367" s="67"/>
      <c r="AU367" s="67"/>
      <c r="AV367" s="67"/>
      <c r="AW367" s="67"/>
      <c r="AX367" s="67"/>
      <c r="AY367" s="67"/>
      <c r="AZ367" s="67"/>
      <c r="BA367" s="67"/>
      <c r="BB367" s="67">
        <v>5753</v>
      </c>
      <c r="BC367" s="67">
        <v>4590</v>
      </c>
      <c r="BD367" s="67"/>
      <c r="BE367" s="67"/>
      <c r="BF367" s="67"/>
      <c r="BG367" s="67"/>
      <c r="BH367" s="67"/>
      <c r="BI367" s="67"/>
      <c r="BJ367" s="67"/>
      <c r="BK367" s="67"/>
      <c r="BL367" s="67"/>
      <c r="BM367" s="67"/>
      <c r="BN367" s="67"/>
      <c r="BO367" s="67"/>
      <c r="BP367" s="67"/>
      <c r="BQ367" s="67"/>
      <c r="BR367" s="67"/>
      <c r="BS367" s="67"/>
      <c r="BT367" s="67"/>
      <c r="BU367" s="67"/>
      <c r="BV367" s="67"/>
      <c r="BW367" s="67"/>
      <c r="BX367" s="67"/>
      <c r="BY367" s="67"/>
      <c r="BZ367" s="67"/>
      <c r="CA367" s="67"/>
      <c r="CB367" s="67"/>
      <c r="CC367" s="69">
        <f>SUM(Table25[[#This Row],[Contract Amount FY00]:[Contract Amount FY50]])</f>
        <v>10343</v>
      </c>
      <c r="CD367" s="24"/>
    </row>
    <row r="368" spans="1:82" x14ac:dyDescent="0.25">
      <c r="A368" s="122" t="s">
        <v>1995</v>
      </c>
      <c r="B368" s="122" t="s">
        <v>3183</v>
      </c>
      <c r="C368" s="122" t="s">
        <v>375</v>
      </c>
      <c r="E368" s="26" t="str">
        <f>IFERROR(IF(VLOOKUP(Table25[[#This Row],[Contract No.]],Table3[#All],3,FALSE)="","No","Yes"),"")</f>
        <v>Yes</v>
      </c>
      <c r="F368" s="26" t="str">
        <f>IFERROR(VLOOKUP(Table25[[#This Row],[Contract No.]],Table3[#All],3,FALSE),"")</f>
        <v>NASPO</v>
      </c>
      <c r="G368" s="26" t="str">
        <f>IFERROR(IF(Table25[[#This Row],[Cooperative Purchase
(Yes/No)]]="Yes","Yes",IF(VLOOKUP(Table25[[#This Row],[Contract No.]],Table3[#All],1,FALSE)=Table25[[#This Row],[Contract No.]],"Yes","No")),"No")</f>
        <v>Yes</v>
      </c>
      <c r="H368" s="51">
        <f>IFERROR(VLOOKUP(Table25[[#This Row],[Contract No.]],Table3[#All],4,FALSE),"")</f>
        <v>45505</v>
      </c>
      <c r="I368" s="56">
        <f>IFERROR(IF(AND(MONTH(Table25[[#This Row],[Contract Start Date]])&gt;6,MONTH(Table25[[#This Row],[Contract Start Date]])&lt;=12),YEAR(Table25[[#This Row],[Contract Start Date]])+1,YEAR(Table25[[#This Row],[Contract Start Date]])),"")</f>
        <v>2025</v>
      </c>
      <c r="J368" s="55">
        <f>Table25[[#This Row],[FY Formula start]]</f>
        <v>2025</v>
      </c>
      <c r="K368" s="59" t="str">
        <f>"FY"&amp;" "&amp;Table25[[#This Row],[Year Start]]</f>
        <v>FY 2025</v>
      </c>
      <c r="L368" s="52">
        <f>IFERROR(VLOOKUP(Table25[[#This Row],[Contract No.]],Table3[#All],5,FALSE),"")</f>
        <v>47330</v>
      </c>
      <c r="M368" s="56">
        <f>IFERROR(IF(Table25[[#This Row],[Contract End Date]]="99/99/9999","No End",IF(AND(MONTH(Table25[[#This Row],[Contract End Date]])&gt;6,MONTH(Table25[[#This Row],[Contract End Date]])&lt;=12),YEAR(Table25[[#This Row],[Contract End Date]])+1,YEAR(Table25[[#This Row],[Contract End Date]]))),"")</f>
        <v>2030</v>
      </c>
      <c r="N368" s="55">
        <f>Table25[[#This Row],[FY Formula end]]</f>
        <v>2030</v>
      </c>
      <c r="O368" s="59" t="str">
        <f>IF(Table25[[#This Row],[Year End]]="No End","No End","FY"&amp;" "&amp;Table25[[#This Row],[Year End]])</f>
        <v>FY 2030</v>
      </c>
      <c r="P368" s="27"/>
      <c r="Q368" s="104">
        <f>_xlfn.IFNA(IF($B368="","",VLOOKUP($B368,'SWC Towers'!$A:$Q,$Q$2,FALSE)),"")</f>
        <v>0.2</v>
      </c>
      <c r="R368" s="106" t="str">
        <f>_xlfn.IFNA(IF($B368="","",VLOOKUP($B368,'SWC Towers'!$A:$Q,$R$2,FALSE)),"")</f>
        <v/>
      </c>
      <c r="S368" s="106">
        <f>_xlfn.IFNA(IF($B368="","",VLOOKUP($B368,'SWC Towers'!$A:$Q,$S$2,FALSE)),"")</f>
        <v>0.2</v>
      </c>
      <c r="T368" s="106" t="str">
        <f>_xlfn.IFNA(IF($B368="","",VLOOKUP($B368,'SWC Towers'!$A:$Q,$T$2,FALSE)),"")</f>
        <v/>
      </c>
      <c r="U368" s="104">
        <f>_xlfn.IFNA(IF($B368="","",VLOOKUP($B368,'SWC Towers'!$A:$Q,$U$2,FALSE)),"")</f>
        <v>0.4</v>
      </c>
      <c r="V368" s="104" t="str">
        <f>_xlfn.IFNA(IF($B368="","",VLOOKUP($B368,'SWC Towers'!$A:$Q,$V$2,FALSE)),"")</f>
        <v/>
      </c>
      <c r="W368" s="104">
        <f>_xlfn.IFNA(IF($B368="","",VLOOKUP($B368,'SWC Towers'!$A:$Q,$W$2,FALSE)),"")</f>
        <v>0.2</v>
      </c>
      <c r="X368" s="104" t="str">
        <f>_xlfn.IFNA(IF($B368="","",VLOOKUP($B368,'SWC Towers'!$A:$Q,$X$2,FALSE)),"")</f>
        <v/>
      </c>
      <c r="Y368" s="104" t="str">
        <f>_xlfn.IFNA(IF($B368="","",VLOOKUP($B368,'SWC Towers'!$A:$Q,$Y$2,FALSE)),"")</f>
        <v/>
      </c>
      <c r="Z368" s="104" t="str">
        <f>_xlfn.IFNA(IF($B368="","",VLOOKUP($B368,'SWC Towers'!$A:$Q,$Z$2,FALSE)),"")</f>
        <v/>
      </c>
      <c r="AA368" s="104" t="str">
        <f>_xlfn.IFNA(IF($B368="","",VLOOKUP($B368,'SWC Towers'!$A:$Q,$AA$2,FALSE)),"")</f>
        <v/>
      </c>
      <c r="AB368" s="104" t="str">
        <f>_xlfn.IFNA(IF($B368="","",VLOOKUP($B368,'SWC Towers'!$A:$Q,$AB$2,FALSE)),"")</f>
        <v/>
      </c>
      <c r="AC368" s="20">
        <f>SUM(Table25[[#This Row],[IT Tower: Application]:[Other/Non-IT ]])</f>
        <v>1</v>
      </c>
      <c r="AD368" s="67"/>
      <c r="AE368" s="67"/>
      <c r="AF368" s="67"/>
      <c r="AG368" s="67"/>
      <c r="AH368" s="67"/>
      <c r="AI368" s="67"/>
      <c r="AJ368" s="67"/>
      <c r="AK368" s="67"/>
      <c r="AL368" s="67"/>
      <c r="AM368" s="67"/>
      <c r="AN368" s="67"/>
      <c r="AO368" s="67"/>
      <c r="AP368" s="67"/>
      <c r="AQ368" s="67"/>
      <c r="AR368" s="67"/>
      <c r="AS368" s="67"/>
      <c r="AT368" s="67"/>
      <c r="AU368" s="67"/>
      <c r="AV368" s="67"/>
      <c r="AW368" s="67"/>
      <c r="AX368" s="67"/>
      <c r="AY368" s="67"/>
      <c r="AZ368" s="67"/>
      <c r="BA368" s="67"/>
      <c r="BB368" s="67">
        <v>0</v>
      </c>
      <c r="BC368" s="67">
        <v>11266</v>
      </c>
      <c r="BD368" s="67"/>
      <c r="BE368" s="67"/>
      <c r="BF368" s="67"/>
      <c r="BG368" s="67"/>
      <c r="BH368" s="67"/>
      <c r="BI368" s="67"/>
      <c r="BJ368" s="67"/>
      <c r="BK368" s="67"/>
      <c r="BL368" s="67"/>
      <c r="BM368" s="67"/>
      <c r="BN368" s="67"/>
      <c r="BO368" s="67"/>
      <c r="BP368" s="67"/>
      <c r="BQ368" s="67"/>
      <c r="BR368" s="67"/>
      <c r="BS368" s="67"/>
      <c r="BT368" s="67"/>
      <c r="BU368" s="67"/>
      <c r="BV368" s="67"/>
      <c r="BW368" s="67"/>
      <c r="BX368" s="67"/>
      <c r="BY368" s="67"/>
      <c r="BZ368" s="67"/>
      <c r="CA368" s="67"/>
      <c r="CB368" s="67"/>
      <c r="CC368" s="69">
        <f>SUM(Table25[[#This Row],[Contract Amount FY00]:[Contract Amount FY50]])</f>
        <v>11266</v>
      </c>
      <c r="CD368" s="24"/>
    </row>
    <row r="369" spans="1:82" x14ac:dyDescent="0.25">
      <c r="A369" s="122" t="s">
        <v>1995</v>
      </c>
      <c r="B369" s="122" t="s">
        <v>3183</v>
      </c>
      <c r="C369" s="122" t="s">
        <v>3193</v>
      </c>
      <c r="E369" s="26" t="str">
        <f>IFERROR(IF(VLOOKUP(Table25[[#This Row],[Contract No.]],Table3[#All],3,FALSE)="","No","Yes"),"")</f>
        <v>Yes</v>
      </c>
      <c r="F369" s="26" t="str">
        <f>IFERROR(VLOOKUP(Table25[[#This Row],[Contract No.]],Table3[#All],3,FALSE),"")</f>
        <v>NASPO</v>
      </c>
      <c r="G369" s="26" t="str">
        <f>IFERROR(IF(Table25[[#This Row],[Cooperative Purchase
(Yes/No)]]="Yes","Yes",IF(VLOOKUP(Table25[[#This Row],[Contract No.]],Table3[#All],1,FALSE)=Table25[[#This Row],[Contract No.]],"Yes","No")),"No")</f>
        <v>Yes</v>
      </c>
      <c r="H369" s="51">
        <f>IFERROR(VLOOKUP(Table25[[#This Row],[Contract No.]],Table3[#All],4,FALSE),"")</f>
        <v>45505</v>
      </c>
      <c r="I369" s="56">
        <f>IFERROR(IF(AND(MONTH(Table25[[#This Row],[Contract Start Date]])&gt;6,MONTH(Table25[[#This Row],[Contract Start Date]])&lt;=12),YEAR(Table25[[#This Row],[Contract Start Date]])+1,YEAR(Table25[[#This Row],[Contract Start Date]])),"")</f>
        <v>2025</v>
      </c>
      <c r="J369" s="55">
        <f>Table25[[#This Row],[FY Formula start]]</f>
        <v>2025</v>
      </c>
      <c r="K369" s="59" t="str">
        <f>"FY"&amp;" "&amp;Table25[[#This Row],[Year Start]]</f>
        <v>FY 2025</v>
      </c>
      <c r="L369" s="52">
        <f>IFERROR(VLOOKUP(Table25[[#This Row],[Contract No.]],Table3[#All],5,FALSE),"")</f>
        <v>47330</v>
      </c>
      <c r="M369" s="56">
        <f>IFERROR(IF(Table25[[#This Row],[Contract End Date]]="99/99/9999","No End",IF(AND(MONTH(Table25[[#This Row],[Contract End Date]])&gt;6,MONTH(Table25[[#This Row],[Contract End Date]])&lt;=12),YEAR(Table25[[#This Row],[Contract End Date]])+1,YEAR(Table25[[#This Row],[Contract End Date]]))),"")</f>
        <v>2030</v>
      </c>
      <c r="N369" s="55">
        <f>Table25[[#This Row],[FY Formula end]]</f>
        <v>2030</v>
      </c>
      <c r="O369" s="59" t="str">
        <f>IF(Table25[[#This Row],[Year End]]="No End","No End","FY"&amp;" "&amp;Table25[[#This Row],[Year End]])</f>
        <v>FY 2030</v>
      </c>
      <c r="P369" s="27"/>
      <c r="Q369" s="104">
        <f>_xlfn.IFNA(IF($B369="","",VLOOKUP($B369,'SWC Towers'!$A:$Q,$Q$2,FALSE)),"")</f>
        <v>0.2</v>
      </c>
      <c r="R369" s="106" t="str">
        <f>_xlfn.IFNA(IF($B369="","",VLOOKUP($B369,'SWC Towers'!$A:$Q,$R$2,FALSE)),"")</f>
        <v/>
      </c>
      <c r="S369" s="106">
        <f>_xlfn.IFNA(IF($B369="","",VLOOKUP($B369,'SWC Towers'!$A:$Q,$S$2,FALSE)),"")</f>
        <v>0.2</v>
      </c>
      <c r="T369" s="106" t="str">
        <f>_xlfn.IFNA(IF($B369="","",VLOOKUP($B369,'SWC Towers'!$A:$Q,$T$2,FALSE)),"")</f>
        <v/>
      </c>
      <c r="U369" s="104">
        <f>_xlfn.IFNA(IF($B369="","",VLOOKUP($B369,'SWC Towers'!$A:$Q,$U$2,FALSE)),"")</f>
        <v>0.4</v>
      </c>
      <c r="V369" s="104" t="str">
        <f>_xlfn.IFNA(IF($B369="","",VLOOKUP($B369,'SWC Towers'!$A:$Q,$V$2,FALSE)),"")</f>
        <v/>
      </c>
      <c r="W369" s="104">
        <f>_xlfn.IFNA(IF($B369="","",VLOOKUP($B369,'SWC Towers'!$A:$Q,$W$2,FALSE)),"")</f>
        <v>0.2</v>
      </c>
      <c r="X369" s="104" t="str">
        <f>_xlfn.IFNA(IF($B369="","",VLOOKUP($B369,'SWC Towers'!$A:$Q,$X$2,FALSE)),"")</f>
        <v/>
      </c>
      <c r="Y369" s="104" t="str">
        <f>_xlfn.IFNA(IF($B369="","",VLOOKUP($B369,'SWC Towers'!$A:$Q,$Y$2,FALSE)),"")</f>
        <v/>
      </c>
      <c r="Z369" s="104" t="str">
        <f>_xlfn.IFNA(IF($B369="","",VLOOKUP($B369,'SWC Towers'!$A:$Q,$Z$2,FALSE)),"")</f>
        <v/>
      </c>
      <c r="AA369" s="104" t="str">
        <f>_xlfn.IFNA(IF($B369="","",VLOOKUP($B369,'SWC Towers'!$A:$Q,$AA$2,FALSE)),"")</f>
        <v/>
      </c>
      <c r="AB369" s="104" t="str">
        <f>_xlfn.IFNA(IF($B369="","",VLOOKUP($B369,'SWC Towers'!$A:$Q,$AB$2,FALSE)),"")</f>
        <v/>
      </c>
      <c r="AC369" s="20">
        <f>SUM(Table25[[#This Row],[IT Tower: Application]:[Other/Non-IT ]])</f>
        <v>1</v>
      </c>
      <c r="AD369" s="67"/>
      <c r="AE369" s="67"/>
      <c r="AF369" s="67"/>
      <c r="AG369" s="67"/>
      <c r="AH369" s="67"/>
      <c r="AI369" s="67"/>
      <c r="AJ369" s="67"/>
      <c r="AK369" s="67"/>
      <c r="AL369" s="67"/>
      <c r="AM369" s="67"/>
      <c r="AN369" s="67"/>
      <c r="AO369" s="67"/>
      <c r="AP369" s="67"/>
      <c r="AQ369" s="67"/>
      <c r="AR369" s="67"/>
      <c r="AS369" s="67"/>
      <c r="AT369" s="67"/>
      <c r="AU369" s="67"/>
      <c r="AV369" s="67"/>
      <c r="AW369" s="67"/>
      <c r="AX369" s="67"/>
      <c r="AY369" s="67"/>
      <c r="AZ369" s="67"/>
      <c r="BA369" s="67"/>
      <c r="BB369" s="67"/>
      <c r="BC369" s="67">
        <v>145935</v>
      </c>
      <c r="BD369" s="67"/>
      <c r="BE369" s="67"/>
      <c r="BF369" s="67"/>
      <c r="BG369" s="67"/>
      <c r="BH369" s="67"/>
      <c r="BI369" s="67"/>
      <c r="BJ369" s="67"/>
      <c r="BK369" s="67"/>
      <c r="BL369" s="67"/>
      <c r="BM369" s="67"/>
      <c r="BN369" s="67"/>
      <c r="BO369" s="67"/>
      <c r="BP369" s="67"/>
      <c r="BQ369" s="67"/>
      <c r="BR369" s="67"/>
      <c r="BS369" s="67"/>
      <c r="BT369" s="67"/>
      <c r="BU369" s="67"/>
      <c r="BV369" s="67"/>
      <c r="BW369" s="67"/>
      <c r="BX369" s="67"/>
      <c r="BY369" s="67"/>
      <c r="BZ369" s="67"/>
      <c r="CA369" s="67"/>
      <c r="CB369" s="67"/>
      <c r="CC369" s="69">
        <f>SUM(Table25[[#This Row],[Contract Amount FY00]:[Contract Amount FY50]])</f>
        <v>145935</v>
      </c>
      <c r="CD369" s="24"/>
    </row>
    <row r="370" spans="1:82" x14ac:dyDescent="0.25">
      <c r="A370" s="122" t="s">
        <v>1944</v>
      </c>
      <c r="B370" s="122" t="s">
        <v>705</v>
      </c>
      <c r="C370" s="122" t="s">
        <v>384</v>
      </c>
      <c r="E370" s="26" t="str">
        <f>IFERROR(IF(VLOOKUP(Table25[[#This Row],[Contract No.]],Table3[#All],3,FALSE)="","No","Yes"),"")</f>
        <v>Yes</v>
      </c>
      <c r="F370" s="26" t="str">
        <f>IFERROR(VLOOKUP(Table25[[#This Row],[Contract No.]],Table3[#All],3,FALSE),"")</f>
        <v>NASPO</v>
      </c>
      <c r="G370" s="26" t="str">
        <f>IFERROR(IF(Table25[[#This Row],[Cooperative Purchase
(Yes/No)]]="Yes","Yes",IF(VLOOKUP(Table25[[#This Row],[Contract No.]],Table3[#All],1,FALSE)=Table25[[#This Row],[Contract No.]],"Yes","No")),"No")</f>
        <v>Yes</v>
      </c>
      <c r="H370" s="51">
        <f>IFERROR(VLOOKUP(Table25[[#This Row],[Contract No.]],Table3[#All],4,FALSE),"")</f>
        <v>43647</v>
      </c>
      <c r="I370" s="56">
        <f>IFERROR(IF(AND(MONTH(Table25[[#This Row],[Contract Start Date]])&gt;6,MONTH(Table25[[#This Row],[Contract Start Date]])&lt;=12),YEAR(Table25[[#This Row],[Contract Start Date]])+1,YEAR(Table25[[#This Row],[Contract Start Date]])),"")</f>
        <v>2020</v>
      </c>
      <c r="J370" s="55">
        <f>Table25[[#This Row],[FY Formula start]]</f>
        <v>2020</v>
      </c>
      <c r="K370" s="59" t="str">
        <f>"FY"&amp;" "&amp;Table25[[#This Row],[Year Start]]</f>
        <v>FY 2020</v>
      </c>
      <c r="L370" s="52">
        <f>IFERROR(VLOOKUP(Table25[[#This Row],[Contract No.]],Table3[#All],5,FALSE),"")</f>
        <v>47360</v>
      </c>
      <c r="M370" s="56">
        <f>IFERROR(IF(Table25[[#This Row],[Contract End Date]]="99/99/9999","No End",IF(AND(MONTH(Table25[[#This Row],[Contract End Date]])&gt;6,MONTH(Table25[[#This Row],[Contract End Date]])&lt;=12),YEAR(Table25[[#This Row],[Contract End Date]])+1,YEAR(Table25[[#This Row],[Contract End Date]]))),"")</f>
        <v>2030</v>
      </c>
      <c r="N370" s="55">
        <f>Table25[[#This Row],[FY Formula end]]</f>
        <v>2030</v>
      </c>
      <c r="O370" s="59" t="str">
        <f>IF(Table25[[#This Row],[Year End]]="No End","No End","FY"&amp;" "&amp;Table25[[#This Row],[Year End]])</f>
        <v>FY 2030</v>
      </c>
      <c r="P370" s="27"/>
      <c r="Q370" s="104">
        <f>_xlfn.IFNA(IF($B370="","",VLOOKUP($B370,'SWC Towers'!$A:$Q,$Q$2,FALSE)),"")</f>
        <v>0.2</v>
      </c>
      <c r="R370" s="106" t="str">
        <f>_xlfn.IFNA(IF($B370="","",VLOOKUP($B370,'SWC Towers'!$A:$Q,$R$2,FALSE)),"")</f>
        <v/>
      </c>
      <c r="S370" s="106" t="str">
        <f>_xlfn.IFNA(IF($B370="","",VLOOKUP($B370,'SWC Towers'!$A:$Q,$S$2,FALSE)),"")</f>
        <v/>
      </c>
      <c r="T370" s="106" t="str">
        <f>_xlfn.IFNA(IF($B370="","",VLOOKUP($B370,'SWC Towers'!$A:$Q,$T$2,FALSE)),"")</f>
        <v/>
      </c>
      <c r="U370" s="104">
        <f>_xlfn.IFNA(IF($B370="","",VLOOKUP($B370,'SWC Towers'!$A:$Q,$U$2,FALSE)),"")</f>
        <v>0.4</v>
      </c>
      <c r="V370" s="104" t="str">
        <f>_xlfn.IFNA(IF($B370="","",VLOOKUP($B370,'SWC Towers'!$A:$Q,$V$2,FALSE)),"")</f>
        <v/>
      </c>
      <c r="W370" s="104">
        <f>_xlfn.IFNA(IF($B370="","",VLOOKUP($B370,'SWC Towers'!$A:$Q,$W$2,FALSE)),"")</f>
        <v>0.4</v>
      </c>
      <c r="X370" s="104" t="str">
        <f>_xlfn.IFNA(IF($B370="","",VLOOKUP($B370,'SWC Towers'!$A:$Q,$X$2,FALSE)),"")</f>
        <v/>
      </c>
      <c r="Y370" s="104" t="str">
        <f>_xlfn.IFNA(IF($B370="","",VLOOKUP($B370,'SWC Towers'!$A:$Q,$Y$2,FALSE)),"")</f>
        <v/>
      </c>
      <c r="Z370" s="104" t="str">
        <f>_xlfn.IFNA(IF($B370="","",VLOOKUP($B370,'SWC Towers'!$A:$Q,$Z$2,FALSE)),"")</f>
        <v/>
      </c>
      <c r="AA370" s="104" t="str">
        <f>_xlfn.IFNA(IF($B370="","",VLOOKUP($B370,'SWC Towers'!$A:$Q,$AA$2,FALSE)),"")</f>
        <v/>
      </c>
      <c r="AB370" s="104" t="str">
        <f>_xlfn.IFNA(IF($B370="","",VLOOKUP($B370,'SWC Towers'!$A:$Q,$AB$2,FALSE)),"")</f>
        <v/>
      </c>
      <c r="AC370" s="20">
        <f>SUM(Table25[[#This Row],[IT Tower: Application]:[Other/Non-IT ]])</f>
        <v>1</v>
      </c>
      <c r="AD370" s="67"/>
      <c r="AE370" s="67"/>
      <c r="AF370" s="67"/>
      <c r="AG370" s="67"/>
      <c r="AH370" s="67"/>
      <c r="AI370" s="67"/>
      <c r="AJ370" s="67"/>
      <c r="AK370" s="67"/>
      <c r="AL370" s="67"/>
      <c r="AM370" s="67"/>
      <c r="AN370" s="67"/>
      <c r="AO370" s="67"/>
      <c r="AP370" s="67"/>
      <c r="AQ370" s="67"/>
      <c r="AR370" s="67"/>
      <c r="AS370" s="67"/>
      <c r="AT370" s="67"/>
      <c r="AU370" s="67"/>
      <c r="AV370" s="67"/>
      <c r="AW370" s="67"/>
      <c r="AX370" s="67">
        <v>0</v>
      </c>
      <c r="AY370" s="67">
        <v>6802</v>
      </c>
      <c r="AZ370" s="67">
        <v>4041</v>
      </c>
      <c r="BA370" s="67">
        <v>0</v>
      </c>
      <c r="BB370" s="67"/>
      <c r="BC370" s="67"/>
      <c r="BD370" s="67"/>
      <c r="BE370" s="67"/>
      <c r="BF370" s="67"/>
      <c r="BG370" s="67"/>
      <c r="BH370" s="67"/>
      <c r="BI370" s="67"/>
      <c r="BJ370" s="67"/>
      <c r="BK370" s="67"/>
      <c r="BL370" s="67"/>
      <c r="BM370" s="67"/>
      <c r="BN370" s="67"/>
      <c r="BO370" s="67"/>
      <c r="BP370" s="67"/>
      <c r="BQ370" s="67"/>
      <c r="BR370" s="67"/>
      <c r="BS370" s="67"/>
      <c r="BT370" s="67"/>
      <c r="BU370" s="67"/>
      <c r="BV370" s="67"/>
      <c r="BW370" s="67"/>
      <c r="BX370" s="67"/>
      <c r="BY370" s="67"/>
      <c r="BZ370" s="67"/>
      <c r="CA370" s="67"/>
      <c r="CB370" s="67"/>
      <c r="CC370" s="69">
        <f>SUM(Table25[[#This Row],[Contract Amount FY00]:[Contract Amount FY50]])</f>
        <v>10843</v>
      </c>
      <c r="CD370" s="24"/>
    </row>
    <row r="371" spans="1:82" x14ac:dyDescent="0.25">
      <c r="A371" s="122" t="s">
        <v>1944</v>
      </c>
      <c r="B371" s="122" t="s">
        <v>278</v>
      </c>
      <c r="C371" s="122" t="s">
        <v>3188</v>
      </c>
      <c r="E371" s="26" t="str">
        <f>IFERROR(IF(VLOOKUP(Table25[[#This Row],[Contract No.]],Table3[#All],3,FALSE)="","No","Yes"),"")</f>
        <v>Yes</v>
      </c>
      <c r="F371" s="26" t="str">
        <f>IFERROR(VLOOKUP(Table25[[#This Row],[Contract No.]],Table3[#All],3,FALSE),"")</f>
        <v>NASPO</v>
      </c>
      <c r="G371" s="26" t="str">
        <f>IFERROR(IF(Table25[[#This Row],[Cooperative Purchase
(Yes/No)]]="Yes","Yes",IF(VLOOKUP(Table25[[#This Row],[Contract No.]],Table3[#All],1,FALSE)=Table25[[#This Row],[Contract No.]],"Yes","No")),"No")</f>
        <v>Yes</v>
      </c>
      <c r="H371" s="51">
        <f>IFERROR(VLOOKUP(Table25[[#This Row],[Contract No.]],Table3[#All],4,FALSE),"")</f>
        <v>42917</v>
      </c>
      <c r="I371" s="56">
        <f>IFERROR(IF(AND(MONTH(Table25[[#This Row],[Contract Start Date]])&gt;6,MONTH(Table25[[#This Row],[Contract Start Date]])&lt;=12),YEAR(Table25[[#This Row],[Contract Start Date]])+1,YEAR(Table25[[#This Row],[Contract Start Date]])),"")</f>
        <v>2018</v>
      </c>
      <c r="J371" s="55">
        <f>Table25[[#This Row],[FY Formula start]]</f>
        <v>2018</v>
      </c>
      <c r="K371" s="59" t="str">
        <f>"FY"&amp;" "&amp;Table25[[#This Row],[Year Start]]</f>
        <v>FY 2018</v>
      </c>
      <c r="L371" s="52">
        <f>IFERROR(VLOOKUP(Table25[[#This Row],[Contract No.]],Table3[#All],5,FALSE),"")</f>
        <v>46280</v>
      </c>
      <c r="M371" s="56">
        <f>IFERROR(IF(Table25[[#This Row],[Contract End Date]]="99/99/9999","No End",IF(AND(MONTH(Table25[[#This Row],[Contract End Date]])&gt;6,MONTH(Table25[[#This Row],[Contract End Date]])&lt;=12),YEAR(Table25[[#This Row],[Contract End Date]])+1,YEAR(Table25[[#This Row],[Contract End Date]]))),"")</f>
        <v>2027</v>
      </c>
      <c r="N371" s="55">
        <f>Table25[[#This Row],[FY Formula end]]</f>
        <v>2027</v>
      </c>
      <c r="O371" s="59" t="str">
        <f>IF(Table25[[#This Row],[Year End]]="No End","No End","FY"&amp;" "&amp;Table25[[#This Row],[Year End]])</f>
        <v>FY 2027</v>
      </c>
      <c r="P371" s="27"/>
      <c r="Q371" s="104">
        <f>_xlfn.IFNA(IF($B371="","",VLOOKUP($B371,'SWC Towers'!$A:$Q,$Q$2,FALSE)),"")</f>
        <v>0.4</v>
      </c>
      <c r="R371" s="106" t="str">
        <f>_xlfn.IFNA(IF($B371="","",VLOOKUP($B371,'SWC Towers'!$A:$Q,$R$2,FALSE)),"")</f>
        <v/>
      </c>
      <c r="S371" s="106" t="str">
        <f>_xlfn.IFNA(IF($B371="","",VLOOKUP($B371,'SWC Towers'!$A:$Q,$S$2,FALSE)),"")</f>
        <v/>
      </c>
      <c r="T371" s="106">
        <f>_xlfn.IFNA(IF($B371="","",VLOOKUP($B371,'SWC Towers'!$A:$Q,$T$2,FALSE)),"")</f>
        <v>0.05</v>
      </c>
      <c r="U371" s="104" t="str">
        <f>_xlfn.IFNA(IF($B371="","",VLOOKUP($B371,'SWC Towers'!$A:$Q,$U$2,FALSE)),"")</f>
        <v/>
      </c>
      <c r="V371" s="104" t="str">
        <f>_xlfn.IFNA(IF($B371="","",VLOOKUP($B371,'SWC Towers'!$A:$Q,$V$2,FALSE)),"")</f>
        <v/>
      </c>
      <c r="W371" s="104">
        <f>_xlfn.IFNA(IF($B371="","",VLOOKUP($B371,'SWC Towers'!$A:$Q,$W$2,FALSE)),"")</f>
        <v>0.1</v>
      </c>
      <c r="X371" s="104" t="str">
        <f>_xlfn.IFNA(IF($B371="","",VLOOKUP($B371,'SWC Towers'!$A:$Q,$X$2,FALSE)),"")</f>
        <v/>
      </c>
      <c r="Y371" s="104">
        <f>_xlfn.IFNA(IF($B371="","",VLOOKUP($B371,'SWC Towers'!$A:$Q,$Y$2,FALSE)),"")</f>
        <v>0.05</v>
      </c>
      <c r="Z371" s="104" t="str">
        <f>_xlfn.IFNA(IF($B371="","",VLOOKUP($B371,'SWC Towers'!$A:$Q,$Z$2,FALSE)),"")</f>
        <v/>
      </c>
      <c r="AA371" s="104">
        <f>_xlfn.IFNA(IF($B371="","",VLOOKUP($B371,'SWC Towers'!$A:$Q,$AA$2,FALSE)),"")</f>
        <v>0.4</v>
      </c>
      <c r="AB371" s="104" t="str">
        <f>_xlfn.IFNA(IF($B371="","",VLOOKUP($B371,'SWC Towers'!$A:$Q,$AB$2,FALSE)),"")</f>
        <v/>
      </c>
      <c r="AC371" s="20">
        <f>SUM(Table25[[#This Row],[IT Tower: Application]:[Other/Non-IT ]])</f>
        <v>1</v>
      </c>
      <c r="AD371" s="67"/>
      <c r="AE371" s="67"/>
      <c r="AF371" s="67"/>
      <c r="AG371" s="67"/>
      <c r="AH371" s="67"/>
      <c r="AI371" s="67"/>
      <c r="AJ371" s="67"/>
      <c r="AK371" s="67"/>
      <c r="AL371" s="67"/>
      <c r="AM371" s="67"/>
      <c r="AN371" s="67"/>
      <c r="AO371" s="67"/>
      <c r="AP371" s="67"/>
      <c r="AQ371" s="67"/>
      <c r="AR371" s="67"/>
      <c r="AS371" s="67"/>
      <c r="AT371" s="67"/>
      <c r="AU371" s="67"/>
      <c r="AV371" s="67">
        <v>0</v>
      </c>
      <c r="AW371" s="67">
        <v>13556</v>
      </c>
      <c r="AX371" s="67"/>
      <c r="AY371" s="67"/>
      <c r="AZ371" s="67">
        <v>0</v>
      </c>
      <c r="BA371" s="67">
        <v>22184</v>
      </c>
      <c r="BB371" s="67">
        <v>23322</v>
      </c>
      <c r="BC371" s="67">
        <v>38177</v>
      </c>
      <c r="BD371" s="67"/>
      <c r="BE371" s="67"/>
      <c r="BF371" s="67"/>
      <c r="BG371" s="67"/>
      <c r="BH371" s="67"/>
      <c r="BI371" s="67"/>
      <c r="BJ371" s="67"/>
      <c r="BK371" s="67"/>
      <c r="BL371" s="67"/>
      <c r="BM371" s="67"/>
      <c r="BN371" s="67"/>
      <c r="BO371" s="67"/>
      <c r="BP371" s="67"/>
      <c r="BQ371" s="67"/>
      <c r="BR371" s="67"/>
      <c r="BS371" s="67"/>
      <c r="BT371" s="67"/>
      <c r="BU371" s="67"/>
      <c r="BV371" s="67"/>
      <c r="BW371" s="67"/>
      <c r="BX371" s="67"/>
      <c r="BY371" s="67"/>
      <c r="BZ371" s="67"/>
      <c r="CA371" s="67"/>
      <c r="CB371" s="67"/>
      <c r="CC371" s="69">
        <f>SUM(Table25[[#This Row],[Contract Amount FY00]:[Contract Amount FY50]])</f>
        <v>97239</v>
      </c>
      <c r="CD371" s="24"/>
    </row>
    <row r="372" spans="1:82" x14ac:dyDescent="0.25">
      <c r="A372" s="122" t="s">
        <v>1944</v>
      </c>
      <c r="B372" s="122" t="s">
        <v>278</v>
      </c>
      <c r="C372" s="122" t="s">
        <v>279</v>
      </c>
      <c r="E372" s="26" t="str">
        <f>IFERROR(IF(VLOOKUP(Table25[[#This Row],[Contract No.]],Table3[#All],3,FALSE)="","No","Yes"),"")</f>
        <v>Yes</v>
      </c>
      <c r="F372" s="26" t="str">
        <f>IFERROR(VLOOKUP(Table25[[#This Row],[Contract No.]],Table3[#All],3,FALSE),"")</f>
        <v>NASPO</v>
      </c>
      <c r="G372" s="26" t="str">
        <f>IFERROR(IF(Table25[[#This Row],[Cooperative Purchase
(Yes/No)]]="Yes","Yes",IF(VLOOKUP(Table25[[#This Row],[Contract No.]],Table3[#All],1,FALSE)=Table25[[#This Row],[Contract No.]],"Yes","No")),"No")</f>
        <v>Yes</v>
      </c>
      <c r="H372" s="51">
        <f>IFERROR(VLOOKUP(Table25[[#This Row],[Contract No.]],Table3[#All],4,FALSE),"")</f>
        <v>42917</v>
      </c>
      <c r="I372" s="56">
        <f>IFERROR(IF(AND(MONTH(Table25[[#This Row],[Contract Start Date]])&gt;6,MONTH(Table25[[#This Row],[Contract Start Date]])&lt;=12),YEAR(Table25[[#This Row],[Contract Start Date]])+1,YEAR(Table25[[#This Row],[Contract Start Date]])),"")</f>
        <v>2018</v>
      </c>
      <c r="J372" s="55">
        <f>Table25[[#This Row],[FY Formula start]]</f>
        <v>2018</v>
      </c>
      <c r="K372" s="59" t="str">
        <f>"FY"&amp;" "&amp;Table25[[#This Row],[Year Start]]</f>
        <v>FY 2018</v>
      </c>
      <c r="L372" s="52">
        <f>IFERROR(VLOOKUP(Table25[[#This Row],[Contract No.]],Table3[#All],5,FALSE),"")</f>
        <v>46280</v>
      </c>
      <c r="M372" s="56">
        <f>IFERROR(IF(Table25[[#This Row],[Contract End Date]]="99/99/9999","No End",IF(AND(MONTH(Table25[[#This Row],[Contract End Date]])&gt;6,MONTH(Table25[[#This Row],[Contract End Date]])&lt;=12),YEAR(Table25[[#This Row],[Contract End Date]])+1,YEAR(Table25[[#This Row],[Contract End Date]]))),"")</f>
        <v>2027</v>
      </c>
      <c r="N372" s="55">
        <f>Table25[[#This Row],[FY Formula end]]</f>
        <v>2027</v>
      </c>
      <c r="O372" s="59" t="str">
        <f>IF(Table25[[#This Row],[Year End]]="No End","No End","FY"&amp;" "&amp;Table25[[#This Row],[Year End]])</f>
        <v>FY 2027</v>
      </c>
      <c r="P372" s="27"/>
      <c r="Q372" s="104">
        <f>_xlfn.IFNA(IF($B372="","",VLOOKUP($B372,'SWC Towers'!$A:$Q,$Q$2,FALSE)),"")</f>
        <v>0.4</v>
      </c>
      <c r="R372" s="106" t="str">
        <f>_xlfn.IFNA(IF($B372="","",VLOOKUP($B372,'SWC Towers'!$A:$Q,$R$2,FALSE)),"")</f>
        <v/>
      </c>
      <c r="S372" s="106" t="str">
        <f>_xlfn.IFNA(IF($B372="","",VLOOKUP($B372,'SWC Towers'!$A:$Q,$S$2,FALSE)),"")</f>
        <v/>
      </c>
      <c r="T372" s="106">
        <f>_xlfn.IFNA(IF($B372="","",VLOOKUP($B372,'SWC Towers'!$A:$Q,$T$2,FALSE)),"")</f>
        <v>0.05</v>
      </c>
      <c r="U372" s="104" t="str">
        <f>_xlfn.IFNA(IF($B372="","",VLOOKUP($B372,'SWC Towers'!$A:$Q,$U$2,FALSE)),"")</f>
        <v/>
      </c>
      <c r="V372" s="104" t="str">
        <f>_xlfn.IFNA(IF($B372="","",VLOOKUP($B372,'SWC Towers'!$A:$Q,$V$2,FALSE)),"")</f>
        <v/>
      </c>
      <c r="W372" s="104">
        <f>_xlfn.IFNA(IF($B372="","",VLOOKUP($B372,'SWC Towers'!$A:$Q,$W$2,FALSE)),"")</f>
        <v>0.1</v>
      </c>
      <c r="X372" s="104" t="str">
        <f>_xlfn.IFNA(IF($B372="","",VLOOKUP($B372,'SWC Towers'!$A:$Q,$X$2,FALSE)),"")</f>
        <v/>
      </c>
      <c r="Y372" s="104">
        <f>_xlfn.IFNA(IF($B372="","",VLOOKUP($B372,'SWC Towers'!$A:$Q,$Y$2,FALSE)),"")</f>
        <v>0.05</v>
      </c>
      <c r="Z372" s="104" t="str">
        <f>_xlfn.IFNA(IF($B372="","",VLOOKUP($B372,'SWC Towers'!$A:$Q,$Z$2,FALSE)),"")</f>
        <v/>
      </c>
      <c r="AA372" s="104">
        <f>_xlfn.IFNA(IF($B372="","",VLOOKUP($B372,'SWC Towers'!$A:$Q,$AA$2,FALSE)),"")</f>
        <v>0.4</v>
      </c>
      <c r="AB372" s="104" t="str">
        <f>_xlfn.IFNA(IF($B372="","",VLOOKUP($B372,'SWC Towers'!$A:$Q,$AB$2,FALSE)),"")</f>
        <v/>
      </c>
      <c r="AC372" s="20">
        <f>SUM(Table25[[#This Row],[IT Tower: Application]:[Other/Non-IT ]])</f>
        <v>1</v>
      </c>
      <c r="AD372" s="67"/>
      <c r="AE372" s="67"/>
      <c r="AF372" s="67"/>
      <c r="AG372" s="67"/>
      <c r="AH372" s="67"/>
      <c r="AI372" s="67"/>
      <c r="AJ372" s="67"/>
      <c r="AK372" s="67"/>
      <c r="AL372" s="67"/>
      <c r="AM372" s="67"/>
      <c r="AN372" s="67"/>
      <c r="AO372" s="67"/>
      <c r="AP372" s="67"/>
      <c r="AQ372" s="67"/>
      <c r="AR372" s="67"/>
      <c r="AS372" s="67"/>
      <c r="AT372" s="67"/>
      <c r="AU372" s="67"/>
      <c r="AV372" s="67"/>
      <c r="AW372" s="67">
        <v>0</v>
      </c>
      <c r="AX372" s="67">
        <v>12762</v>
      </c>
      <c r="AY372" s="67">
        <v>199671</v>
      </c>
      <c r="AZ372" s="67">
        <v>331954</v>
      </c>
      <c r="BA372" s="67">
        <v>294226</v>
      </c>
      <c r="BB372" s="67">
        <v>415827</v>
      </c>
      <c r="BC372" s="67">
        <v>404609</v>
      </c>
      <c r="BD372" s="67"/>
      <c r="BE372" s="67"/>
      <c r="BF372" s="67"/>
      <c r="BG372" s="67"/>
      <c r="BH372" s="67"/>
      <c r="BI372" s="67"/>
      <c r="BJ372" s="67"/>
      <c r="BK372" s="67"/>
      <c r="BL372" s="67"/>
      <c r="BM372" s="67"/>
      <c r="BN372" s="67"/>
      <c r="BO372" s="67"/>
      <c r="BP372" s="67"/>
      <c r="BQ372" s="67"/>
      <c r="BR372" s="67"/>
      <c r="BS372" s="67"/>
      <c r="BT372" s="67"/>
      <c r="BU372" s="67"/>
      <c r="BV372" s="67"/>
      <c r="BW372" s="67"/>
      <c r="BX372" s="67"/>
      <c r="BY372" s="67"/>
      <c r="BZ372" s="67"/>
      <c r="CA372" s="67"/>
      <c r="CB372" s="67"/>
      <c r="CC372" s="69">
        <f>SUM(Table25[[#This Row],[Contract Amount FY00]:[Contract Amount FY50]])</f>
        <v>1659049</v>
      </c>
      <c r="CD372" s="24"/>
    </row>
    <row r="373" spans="1:82" x14ac:dyDescent="0.25">
      <c r="A373" s="122" t="s">
        <v>1944</v>
      </c>
      <c r="B373" s="122" t="s">
        <v>278</v>
      </c>
      <c r="C373" s="122" t="s">
        <v>3189</v>
      </c>
      <c r="E373" s="26" t="str">
        <f>IFERROR(IF(VLOOKUP(Table25[[#This Row],[Contract No.]],Table3[#All],3,FALSE)="","No","Yes"),"")</f>
        <v>Yes</v>
      </c>
      <c r="F373" s="26" t="str">
        <f>IFERROR(VLOOKUP(Table25[[#This Row],[Contract No.]],Table3[#All],3,FALSE),"")</f>
        <v>NASPO</v>
      </c>
      <c r="G373" s="26" t="str">
        <f>IFERROR(IF(Table25[[#This Row],[Cooperative Purchase
(Yes/No)]]="Yes","Yes",IF(VLOOKUP(Table25[[#This Row],[Contract No.]],Table3[#All],1,FALSE)=Table25[[#This Row],[Contract No.]],"Yes","No")),"No")</f>
        <v>Yes</v>
      </c>
      <c r="H373" s="51">
        <f>IFERROR(VLOOKUP(Table25[[#This Row],[Contract No.]],Table3[#All],4,FALSE),"")</f>
        <v>42917</v>
      </c>
      <c r="I373" s="56">
        <f>IFERROR(IF(AND(MONTH(Table25[[#This Row],[Contract Start Date]])&gt;6,MONTH(Table25[[#This Row],[Contract Start Date]])&lt;=12),YEAR(Table25[[#This Row],[Contract Start Date]])+1,YEAR(Table25[[#This Row],[Contract Start Date]])),"")</f>
        <v>2018</v>
      </c>
      <c r="J373" s="55">
        <f>Table25[[#This Row],[FY Formula start]]</f>
        <v>2018</v>
      </c>
      <c r="K373" s="59" t="str">
        <f>"FY"&amp;" "&amp;Table25[[#This Row],[Year Start]]</f>
        <v>FY 2018</v>
      </c>
      <c r="L373" s="52">
        <f>IFERROR(VLOOKUP(Table25[[#This Row],[Contract No.]],Table3[#All],5,FALSE),"")</f>
        <v>46280</v>
      </c>
      <c r="M373" s="56">
        <f>IFERROR(IF(Table25[[#This Row],[Contract End Date]]="99/99/9999","No End",IF(AND(MONTH(Table25[[#This Row],[Contract End Date]])&gt;6,MONTH(Table25[[#This Row],[Contract End Date]])&lt;=12),YEAR(Table25[[#This Row],[Contract End Date]])+1,YEAR(Table25[[#This Row],[Contract End Date]]))),"")</f>
        <v>2027</v>
      </c>
      <c r="N373" s="55">
        <f>Table25[[#This Row],[FY Formula end]]</f>
        <v>2027</v>
      </c>
      <c r="O373" s="59" t="str">
        <f>IF(Table25[[#This Row],[Year End]]="No End","No End","FY"&amp;" "&amp;Table25[[#This Row],[Year End]])</f>
        <v>FY 2027</v>
      </c>
      <c r="P373" s="27"/>
      <c r="Q373" s="104">
        <f>_xlfn.IFNA(IF($B373="","",VLOOKUP($B373,'SWC Towers'!$A:$Q,$Q$2,FALSE)),"")</f>
        <v>0.4</v>
      </c>
      <c r="R373" s="106" t="str">
        <f>_xlfn.IFNA(IF($B373="","",VLOOKUP($B373,'SWC Towers'!$A:$Q,$R$2,FALSE)),"")</f>
        <v/>
      </c>
      <c r="S373" s="106" t="str">
        <f>_xlfn.IFNA(IF($B373="","",VLOOKUP($B373,'SWC Towers'!$A:$Q,$S$2,FALSE)),"")</f>
        <v/>
      </c>
      <c r="T373" s="106">
        <f>_xlfn.IFNA(IF($B373="","",VLOOKUP($B373,'SWC Towers'!$A:$Q,$T$2,FALSE)),"")</f>
        <v>0.05</v>
      </c>
      <c r="U373" s="104" t="str">
        <f>_xlfn.IFNA(IF($B373="","",VLOOKUP($B373,'SWC Towers'!$A:$Q,$U$2,FALSE)),"")</f>
        <v/>
      </c>
      <c r="V373" s="104" t="str">
        <f>_xlfn.IFNA(IF($B373="","",VLOOKUP($B373,'SWC Towers'!$A:$Q,$V$2,FALSE)),"")</f>
        <v/>
      </c>
      <c r="W373" s="104">
        <f>_xlfn.IFNA(IF($B373="","",VLOOKUP($B373,'SWC Towers'!$A:$Q,$W$2,FALSE)),"")</f>
        <v>0.1</v>
      </c>
      <c r="X373" s="104" t="str">
        <f>_xlfn.IFNA(IF($B373="","",VLOOKUP($B373,'SWC Towers'!$A:$Q,$X$2,FALSE)),"")</f>
        <v/>
      </c>
      <c r="Y373" s="104">
        <f>_xlfn.IFNA(IF($B373="","",VLOOKUP($B373,'SWC Towers'!$A:$Q,$Y$2,FALSE)),"")</f>
        <v>0.05</v>
      </c>
      <c r="Z373" s="104" t="str">
        <f>_xlfn.IFNA(IF($B373="","",VLOOKUP($B373,'SWC Towers'!$A:$Q,$Z$2,FALSE)),"")</f>
        <v/>
      </c>
      <c r="AA373" s="104">
        <f>_xlfn.IFNA(IF($B373="","",VLOOKUP($B373,'SWC Towers'!$A:$Q,$AA$2,FALSE)),"")</f>
        <v>0.4</v>
      </c>
      <c r="AB373" s="104" t="str">
        <f>_xlfn.IFNA(IF($B373="","",VLOOKUP($B373,'SWC Towers'!$A:$Q,$AB$2,FALSE)),"")</f>
        <v/>
      </c>
      <c r="AC373" s="20">
        <f>SUM(Table25[[#This Row],[IT Tower: Application]:[Other/Non-IT ]])</f>
        <v>1</v>
      </c>
      <c r="AD373" s="67"/>
      <c r="AE373" s="67"/>
      <c r="AF373" s="67"/>
      <c r="AG373" s="67"/>
      <c r="AH373" s="67"/>
      <c r="AI373" s="67"/>
      <c r="AJ373" s="67"/>
      <c r="AK373" s="67"/>
      <c r="AL373" s="67"/>
      <c r="AM373" s="67"/>
      <c r="AN373" s="67"/>
      <c r="AO373" s="67"/>
      <c r="AP373" s="67"/>
      <c r="AQ373" s="67"/>
      <c r="AR373" s="67"/>
      <c r="AS373" s="67"/>
      <c r="AT373" s="67"/>
      <c r="AU373" s="67"/>
      <c r="AV373" s="67">
        <v>1390</v>
      </c>
      <c r="AW373" s="67">
        <v>448</v>
      </c>
      <c r="AX373" s="67">
        <v>0</v>
      </c>
      <c r="AY373" s="67"/>
      <c r="AZ373" s="67"/>
      <c r="BA373" s="67"/>
      <c r="BB373" s="67"/>
      <c r="BC373" s="67"/>
      <c r="BD373" s="67"/>
      <c r="BE373" s="67"/>
      <c r="BF373" s="67"/>
      <c r="BG373" s="67"/>
      <c r="BH373" s="67"/>
      <c r="BI373" s="67"/>
      <c r="BJ373" s="67"/>
      <c r="BK373" s="67"/>
      <c r="BL373" s="67"/>
      <c r="BM373" s="67"/>
      <c r="BN373" s="67"/>
      <c r="BO373" s="67"/>
      <c r="BP373" s="67"/>
      <c r="BQ373" s="67"/>
      <c r="BR373" s="67"/>
      <c r="BS373" s="67"/>
      <c r="BT373" s="67"/>
      <c r="BU373" s="67"/>
      <c r="BV373" s="67"/>
      <c r="BW373" s="67"/>
      <c r="BX373" s="67"/>
      <c r="BY373" s="67"/>
      <c r="BZ373" s="67"/>
      <c r="CA373" s="67"/>
      <c r="CB373" s="67"/>
      <c r="CC373" s="69">
        <f>SUM(Table25[[#This Row],[Contract Amount FY00]:[Contract Amount FY50]])</f>
        <v>1838</v>
      </c>
      <c r="CD373" s="24"/>
    </row>
    <row r="374" spans="1:82" x14ac:dyDescent="0.25">
      <c r="A374" s="122" t="s">
        <v>1944</v>
      </c>
      <c r="B374" s="122" t="s">
        <v>2057</v>
      </c>
      <c r="C374" s="122" t="s">
        <v>276</v>
      </c>
      <c r="E374" s="26" t="str">
        <f>IFERROR(IF(VLOOKUP(Table25[[#This Row],[Contract No.]],Table3[#All],3,FALSE)="","No","Yes"),"")</f>
        <v>Yes</v>
      </c>
      <c r="F374" s="26" t="str">
        <f>IFERROR(VLOOKUP(Table25[[#This Row],[Contract No.]],Table3[#All],3,FALSE),"")</f>
        <v>NASPO</v>
      </c>
      <c r="G374" s="26" t="str">
        <f>IFERROR(IF(Table25[[#This Row],[Cooperative Purchase
(Yes/No)]]="Yes","Yes",IF(VLOOKUP(Table25[[#This Row],[Contract No.]],Table3[#All],1,FALSE)=Table25[[#This Row],[Contract No.]],"Yes","No")),"No")</f>
        <v>Yes</v>
      </c>
      <c r="H374" s="51">
        <f>IFERROR(VLOOKUP(Table25[[#This Row],[Contract No.]],Table3[#All],4,FALSE),"")</f>
        <v>43983</v>
      </c>
      <c r="I374" s="56">
        <f>IFERROR(IF(AND(MONTH(Table25[[#This Row],[Contract Start Date]])&gt;6,MONTH(Table25[[#This Row],[Contract Start Date]])&lt;=12),YEAR(Table25[[#This Row],[Contract Start Date]])+1,YEAR(Table25[[#This Row],[Contract Start Date]])),"")</f>
        <v>2020</v>
      </c>
      <c r="J374" s="55">
        <f>Table25[[#This Row],[FY Formula start]]</f>
        <v>2020</v>
      </c>
      <c r="K374" s="59" t="str">
        <f>"FY"&amp;" "&amp;Table25[[#This Row],[Year Start]]</f>
        <v>FY 2020</v>
      </c>
      <c r="L374" s="52">
        <f>IFERROR(VLOOKUP(Table25[[#This Row],[Contract No.]],Table3[#All],5,FALSE),"")</f>
        <v>46295</v>
      </c>
      <c r="M374" s="56">
        <f>IFERROR(IF(Table25[[#This Row],[Contract End Date]]="99/99/9999","No End",IF(AND(MONTH(Table25[[#This Row],[Contract End Date]])&gt;6,MONTH(Table25[[#This Row],[Contract End Date]])&lt;=12),YEAR(Table25[[#This Row],[Contract End Date]])+1,YEAR(Table25[[#This Row],[Contract End Date]]))),"")</f>
        <v>2027</v>
      </c>
      <c r="N374" s="55">
        <f>Table25[[#This Row],[FY Formula end]]</f>
        <v>2027</v>
      </c>
      <c r="O374" s="59" t="str">
        <f>IF(Table25[[#This Row],[Year End]]="No End","No End","FY"&amp;" "&amp;Table25[[#This Row],[Year End]])</f>
        <v>FY 2027</v>
      </c>
      <c r="P374" s="27"/>
      <c r="Q374" s="104">
        <f>_xlfn.IFNA(IF($B374="","",VLOOKUP($B374,'SWC Towers'!$A:$Q,$Q$2,FALSE)),"")</f>
        <v>0.1</v>
      </c>
      <c r="R374" s="106">
        <f>_xlfn.IFNA(IF($B374="","",VLOOKUP($B374,'SWC Towers'!$A:$Q,$R$2,FALSE)),"")</f>
        <v>0.1</v>
      </c>
      <c r="S374" s="106" t="str">
        <f>_xlfn.IFNA(IF($B374="","",VLOOKUP($B374,'SWC Towers'!$A:$Q,$S$2,FALSE)),"")</f>
        <v/>
      </c>
      <c r="T374" s="106" t="str">
        <f>_xlfn.IFNA(IF($B374="","",VLOOKUP($B374,'SWC Towers'!$A:$Q,$T$2,FALSE)),"")</f>
        <v/>
      </c>
      <c r="U374" s="104">
        <f>_xlfn.IFNA(IF($B374="","",VLOOKUP($B374,'SWC Towers'!$A:$Q,$U$2,FALSE)),"")</f>
        <v>0.15</v>
      </c>
      <c r="V374" s="104" t="str">
        <f>_xlfn.IFNA(IF($B374="","",VLOOKUP($B374,'SWC Towers'!$A:$Q,$V$2,FALSE)),"")</f>
        <v/>
      </c>
      <c r="W374" s="104">
        <f>_xlfn.IFNA(IF($B374="","",VLOOKUP($B374,'SWC Towers'!$A:$Q,$W$2,FALSE)),"")</f>
        <v>0.65</v>
      </c>
      <c r="X374" s="104" t="str">
        <f>_xlfn.IFNA(IF($B374="","",VLOOKUP($B374,'SWC Towers'!$A:$Q,$X$2,FALSE)),"")</f>
        <v/>
      </c>
      <c r="Y374" s="104" t="str">
        <f>_xlfn.IFNA(IF($B374="","",VLOOKUP($B374,'SWC Towers'!$A:$Q,$Y$2,FALSE)),"")</f>
        <v/>
      </c>
      <c r="Z374" s="104" t="str">
        <f>_xlfn.IFNA(IF($B374="","",VLOOKUP($B374,'SWC Towers'!$A:$Q,$Z$2,FALSE)),"")</f>
        <v/>
      </c>
      <c r="AA374" s="104" t="str">
        <f>_xlfn.IFNA(IF($B374="","",VLOOKUP($B374,'SWC Towers'!$A:$Q,$AA$2,FALSE)),"")</f>
        <v/>
      </c>
      <c r="AB374" s="104" t="str">
        <f>_xlfn.IFNA(IF($B374="","",VLOOKUP($B374,'SWC Towers'!$A:$Q,$AB$2,FALSE)),"")</f>
        <v/>
      </c>
      <c r="AC374" s="20">
        <f>SUM(Table25[[#This Row],[IT Tower: Application]:[Other/Non-IT ]])</f>
        <v>1</v>
      </c>
      <c r="AD374" s="67"/>
      <c r="AE374" s="67"/>
      <c r="AF374" s="67"/>
      <c r="AG374" s="67"/>
      <c r="AH374" s="67"/>
      <c r="AI374" s="67"/>
      <c r="AJ374" s="67"/>
      <c r="AK374" s="67"/>
      <c r="AL374" s="67"/>
      <c r="AM374" s="67"/>
      <c r="AN374" s="67"/>
      <c r="AO374" s="67"/>
      <c r="AP374" s="67"/>
      <c r="AQ374" s="67"/>
      <c r="AR374" s="67"/>
      <c r="AS374" s="67"/>
      <c r="AT374" s="67"/>
      <c r="AU374" s="67"/>
      <c r="AV374" s="67"/>
      <c r="AW374" s="67"/>
      <c r="AX374" s="67"/>
      <c r="AY374" s="67"/>
      <c r="AZ374" s="67"/>
      <c r="BA374" s="67">
        <v>0</v>
      </c>
      <c r="BB374" s="67">
        <v>3111</v>
      </c>
      <c r="BC374" s="67"/>
      <c r="BD374" s="67"/>
      <c r="BE374" s="67"/>
      <c r="BF374" s="67"/>
      <c r="BG374" s="67"/>
      <c r="BH374" s="67"/>
      <c r="BI374" s="67"/>
      <c r="BJ374" s="67"/>
      <c r="BK374" s="67"/>
      <c r="BL374" s="67"/>
      <c r="BM374" s="67"/>
      <c r="BN374" s="67"/>
      <c r="BO374" s="67"/>
      <c r="BP374" s="67"/>
      <c r="BQ374" s="67"/>
      <c r="BR374" s="67"/>
      <c r="BS374" s="67"/>
      <c r="BT374" s="67"/>
      <c r="BU374" s="67"/>
      <c r="BV374" s="67"/>
      <c r="BW374" s="67"/>
      <c r="BX374" s="67"/>
      <c r="BY374" s="67"/>
      <c r="BZ374" s="67"/>
      <c r="CA374" s="67"/>
      <c r="CB374" s="67"/>
      <c r="CC374" s="69">
        <f>SUM(Table25[[#This Row],[Contract Amount FY00]:[Contract Amount FY50]])</f>
        <v>3111</v>
      </c>
      <c r="CD374" s="24"/>
    </row>
    <row r="375" spans="1:82" x14ac:dyDescent="0.25">
      <c r="A375" s="122" t="s">
        <v>1944</v>
      </c>
      <c r="B375" s="122" t="s">
        <v>3071</v>
      </c>
      <c r="C375" s="122" t="s">
        <v>375</v>
      </c>
      <c r="E375" s="26" t="str">
        <f>IFERROR(IF(VLOOKUP(Table25[[#This Row],[Contract No.]],Table3[#All],3,FALSE)="","No","Yes"),"")</f>
        <v>Yes</v>
      </c>
      <c r="F375" s="26" t="str">
        <f>IFERROR(VLOOKUP(Table25[[#This Row],[Contract No.]],Table3[#All],3,FALSE),"")</f>
        <v>NASPO</v>
      </c>
      <c r="G375" s="26" t="str">
        <f>IFERROR(IF(Table25[[#This Row],[Cooperative Purchase
(Yes/No)]]="Yes","Yes",IF(VLOOKUP(Table25[[#This Row],[Contract No.]],Table3[#All],1,FALSE)=Table25[[#This Row],[Contract No.]],"Yes","No")),"No")</f>
        <v>Yes</v>
      </c>
      <c r="H375" s="51">
        <f>IFERROR(VLOOKUP(Table25[[#This Row],[Contract No.]],Table3[#All],4,FALSE),"")</f>
        <v>45322</v>
      </c>
      <c r="I375" s="56">
        <f>IFERROR(IF(AND(MONTH(Table25[[#This Row],[Contract Start Date]])&gt;6,MONTH(Table25[[#This Row],[Contract Start Date]])&lt;=12),YEAR(Table25[[#This Row],[Contract Start Date]])+1,YEAR(Table25[[#This Row],[Contract Start Date]])),"")</f>
        <v>2024</v>
      </c>
      <c r="J375" s="55">
        <f>Table25[[#This Row],[FY Formula start]]</f>
        <v>2024</v>
      </c>
      <c r="K375" s="59" t="str">
        <f>"FY"&amp;" "&amp;Table25[[#This Row],[Year Start]]</f>
        <v>FY 2024</v>
      </c>
      <c r="L375" s="52">
        <f>IFERROR(VLOOKUP(Table25[[#This Row],[Contract No.]],Table3[#All],5,FALSE),"")</f>
        <v>46934</v>
      </c>
      <c r="M375" s="56">
        <f>IFERROR(IF(Table25[[#This Row],[Contract End Date]]="99/99/9999","No End",IF(AND(MONTH(Table25[[#This Row],[Contract End Date]])&gt;6,MONTH(Table25[[#This Row],[Contract End Date]])&lt;=12),YEAR(Table25[[#This Row],[Contract End Date]])+1,YEAR(Table25[[#This Row],[Contract End Date]]))),"")</f>
        <v>2028</v>
      </c>
      <c r="N375" s="55">
        <f>Table25[[#This Row],[FY Formula end]]</f>
        <v>2028</v>
      </c>
      <c r="O375" s="59" t="str">
        <f>IF(Table25[[#This Row],[Year End]]="No End","No End","FY"&amp;" "&amp;Table25[[#This Row],[Year End]])</f>
        <v>FY 2028</v>
      </c>
      <c r="P375" s="27"/>
      <c r="Q375" s="104" t="str">
        <f>_xlfn.IFNA(IF($B375="","",VLOOKUP($B375,'SWC Towers'!$A:$Q,$Q$2,FALSE)),"")</f>
        <v/>
      </c>
      <c r="R375" s="106">
        <f>_xlfn.IFNA(IF($B375="","",VLOOKUP($B375,'SWC Towers'!$A:$Q,$R$2,FALSE)),"")</f>
        <v>0.2</v>
      </c>
      <c r="S375" s="106" t="str">
        <f>_xlfn.IFNA(IF($B375="","",VLOOKUP($B375,'SWC Towers'!$A:$Q,$S$2,FALSE)),"")</f>
        <v/>
      </c>
      <c r="T375" s="106" t="str">
        <f>_xlfn.IFNA(IF($B375="","",VLOOKUP($B375,'SWC Towers'!$A:$Q,$T$2,FALSE)),"")</f>
        <v/>
      </c>
      <c r="U375" s="104">
        <f>_xlfn.IFNA(IF($B375="","",VLOOKUP($B375,'SWC Towers'!$A:$Q,$U$2,FALSE)),"")</f>
        <v>0.6</v>
      </c>
      <c r="V375" s="104" t="str">
        <f>_xlfn.IFNA(IF($B375="","",VLOOKUP($B375,'SWC Towers'!$A:$Q,$V$2,FALSE)),"")</f>
        <v/>
      </c>
      <c r="W375" s="104" t="str">
        <f>_xlfn.IFNA(IF($B375="","",VLOOKUP($B375,'SWC Towers'!$A:$Q,$W$2,FALSE)),"")</f>
        <v/>
      </c>
      <c r="X375" s="104" t="str">
        <f>_xlfn.IFNA(IF($B375="","",VLOOKUP($B375,'SWC Towers'!$A:$Q,$X$2,FALSE)),"")</f>
        <v/>
      </c>
      <c r="Y375" s="104" t="str">
        <f>_xlfn.IFNA(IF($B375="","",VLOOKUP($B375,'SWC Towers'!$A:$Q,$Y$2,FALSE)),"")</f>
        <v/>
      </c>
      <c r="Z375" s="104" t="str">
        <f>_xlfn.IFNA(IF($B375="","",VLOOKUP($B375,'SWC Towers'!$A:$Q,$Z$2,FALSE)),"")</f>
        <v/>
      </c>
      <c r="AA375" s="104">
        <f>_xlfn.IFNA(IF($B375="","",VLOOKUP($B375,'SWC Towers'!$A:$Q,$AA$2,FALSE)),"")</f>
        <v>0.2</v>
      </c>
      <c r="AB375" s="104" t="str">
        <f>_xlfn.IFNA(IF($B375="","",VLOOKUP($B375,'SWC Towers'!$A:$Q,$AB$2,FALSE)),"")</f>
        <v/>
      </c>
      <c r="AC375" s="20">
        <f>SUM(Table25[[#This Row],[IT Tower: Application]:[Other/Non-IT ]])</f>
        <v>1</v>
      </c>
      <c r="AD375" s="67"/>
      <c r="AE375" s="67"/>
      <c r="AF375" s="67"/>
      <c r="AG375" s="67"/>
      <c r="AH375" s="67"/>
      <c r="AI375" s="67"/>
      <c r="AJ375" s="67"/>
      <c r="AK375" s="67"/>
      <c r="AL375" s="67"/>
      <c r="AM375" s="67"/>
      <c r="AN375" s="67"/>
      <c r="AO375" s="67"/>
      <c r="AP375" s="67"/>
      <c r="AQ375" s="67"/>
      <c r="AR375" s="67"/>
      <c r="AS375" s="67"/>
      <c r="AT375" s="67"/>
      <c r="AU375" s="67"/>
      <c r="AV375" s="67"/>
      <c r="AW375" s="67"/>
      <c r="AX375" s="67"/>
      <c r="AY375" s="67"/>
      <c r="AZ375" s="67"/>
      <c r="BA375" s="67"/>
      <c r="BB375" s="67"/>
      <c r="BC375" s="67">
        <v>2424</v>
      </c>
      <c r="BD375" s="67"/>
      <c r="BE375" s="67"/>
      <c r="BF375" s="67"/>
      <c r="BG375" s="67"/>
      <c r="BH375" s="67"/>
      <c r="BI375" s="67"/>
      <c r="BJ375" s="67"/>
      <c r="BK375" s="67"/>
      <c r="BL375" s="67"/>
      <c r="BM375" s="67"/>
      <c r="BN375" s="67"/>
      <c r="BO375" s="67"/>
      <c r="BP375" s="67"/>
      <c r="BQ375" s="67"/>
      <c r="BR375" s="67"/>
      <c r="BS375" s="67"/>
      <c r="BT375" s="67"/>
      <c r="BU375" s="67"/>
      <c r="BV375" s="67"/>
      <c r="BW375" s="67"/>
      <c r="BX375" s="67"/>
      <c r="BY375" s="67"/>
      <c r="BZ375" s="67"/>
      <c r="CA375" s="67"/>
      <c r="CB375" s="67"/>
      <c r="CC375" s="69">
        <f>SUM(Table25[[#This Row],[Contract Amount FY00]:[Contract Amount FY50]])</f>
        <v>2424</v>
      </c>
      <c r="CD375" s="24"/>
    </row>
    <row r="376" spans="1:82" x14ac:dyDescent="0.25">
      <c r="A376" s="122" t="s">
        <v>1944</v>
      </c>
      <c r="B376" s="122" t="s">
        <v>2245</v>
      </c>
      <c r="C376" s="122" t="s">
        <v>3131</v>
      </c>
      <c r="E376" s="26" t="str">
        <f>IFERROR(IF(VLOOKUP(Table25[[#This Row],[Contract No.]],Table3[#All],3,FALSE)="","No","Yes"),"")</f>
        <v>No</v>
      </c>
      <c r="F376" s="26" t="str">
        <f>IFERROR(VLOOKUP(Table25[[#This Row],[Contract No.]],Table3[#All],3,FALSE),"")</f>
        <v/>
      </c>
      <c r="G376" s="26" t="str">
        <f>IFERROR(IF(Table25[[#This Row],[Cooperative Purchase
(Yes/No)]]="Yes","Yes",IF(VLOOKUP(Table25[[#This Row],[Contract No.]],Table3[#All],1,FALSE)=Table25[[#This Row],[Contract No.]],"Yes","No")),"No")</f>
        <v>Yes</v>
      </c>
      <c r="H376" s="51">
        <f>IFERROR(VLOOKUP(Table25[[#This Row],[Contract No.]],Table3[#All],4,FALSE),"")</f>
        <v>43952</v>
      </c>
      <c r="I376" s="56">
        <f>IFERROR(IF(AND(MONTH(Table25[[#This Row],[Contract Start Date]])&gt;6,MONTH(Table25[[#This Row],[Contract Start Date]])&lt;=12),YEAR(Table25[[#This Row],[Contract Start Date]])+1,YEAR(Table25[[#This Row],[Contract Start Date]])),"")</f>
        <v>2020</v>
      </c>
      <c r="J376" s="55">
        <f>Table25[[#This Row],[FY Formula start]]</f>
        <v>2020</v>
      </c>
      <c r="K376" s="59" t="str">
        <f>"FY"&amp;" "&amp;Table25[[#This Row],[Year Start]]</f>
        <v>FY 2020</v>
      </c>
      <c r="L376" s="52">
        <f>IFERROR(VLOOKUP(Table25[[#This Row],[Contract No.]],Table3[#All],5,FALSE),"")</f>
        <v>46203</v>
      </c>
      <c r="M376" s="56">
        <f>IFERROR(IF(Table25[[#This Row],[Contract End Date]]="99/99/9999","No End",IF(AND(MONTH(Table25[[#This Row],[Contract End Date]])&gt;6,MONTH(Table25[[#This Row],[Contract End Date]])&lt;=12),YEAR(Table25[[#This Row],[Contract End Date]])+1,YEAR(Table25[[#This Row],[Contract End Date]]))),"")</f>
        <v>2026</v>
      </c>
      <c r="N376" s="55">
        <f>Table25[[#This Row],[FY Formula end]]</f>
        <v>2026</v>
      </c>
      <c r="O376" s="59" t="str">
        <f>IF(Table25[[#This Row],[Year End]]="No End","No End","FY"&amp;" "&amp;Table25[[#This Row],[Year End]])</f>
        <v>FY 2026</v>
      </c>
      <c r="P376" s="27"/>
      <c r="Q376" s="104" t="str">
        <f>_xlfn.IFNA(IF($B376="","",VLOOKUP($B376,'SWC Towers'!$A:$Q,$Q$2,FALSE)),"")</f>
        <v/>
      </c>
      <c r="R376" s="106" t="str">
        <f>_xlfn.IFNA(IF($B376="","",VLOOKUP($B376,'SWC Towers'!$A:$Q,$R$2,FALSE)),"")</f>
        <v/>
      </c>
      <c r="S376" s="106" t="str">
        <f>_xlfn.IFNA(IF($B376="","",VLOOKUP($B376,'SWC Towers'!$A:$Q,$S$2,FALSE)),"")</f>
        <v/>
      </c>
      <c r="T376" s="106" t="str">
        <f>_xlfn.IFNA(IF($B376="","",VLOOKUP($B376,'SWC Towers'!$A:$Q,$T$2,FALSE)),"")</f>
        <v/>
      </c>
      <c r="U376" s="104">
        <f>_xlfn.IFNA(IF($B376="","",VLOOKUP($B376,'SWC Towers'!$A:$Q,$U$2,FALSE)),"")</f>
        <v>0.1</v>
      </c>
      <c r="V376" s="104" t="str">
        <f>_xlfn.IFNA(IF($B376="","",VLOOKUP($B376,'SWC Towers'!$A:$Q,$V$2,FALSE)),"")</f>
        <v/>
      </c>
      <c r="W376" s="104" t="str">
        <f>_xlfn.IFNA(IF($B376="","",VLOOKUP($B376,'SWC Towers'!$A:$Q,$W$2,FALSE)),"")</f>
        <v/>
      </c>
      <c r="X376" s="104" t="str">
        <f>_xlfn.IFNA(IF($B376="","",VLOOKUP($B376,'SWC Towers'!$A:$Q,$X$2,FALSE)),"")</f>
        <v/>
      </c>
      <c r="Y376" s="104" t="str">
        <f>_xlfn.IFNA(IF($B376="","",VLOOKUP($B376,'SWC Towers'!$A:$Q,$Y$2,FALSE)),"")</f>
        <v/>
      </c>
      <c r="Z376" s="104" t="str">
        <f>_xlfn.IFNA(IF($B376="","",VLOOKUP($B376,'SWC Towers'!$A:$Q,$Z$2,FALSE)),"")</f>
        <v/>
      </c>
      <c r="AA376" s="104" t="str">
        <f>_xlfn.IFNA(IF($B376="","",VLOOKUP($B376,'SWC Towers'!$A:$Q,$AA$2,FALSE)),"")</f>
        <v/>
      </c>
      <c r="AB376" s="104">
        <f>_xlfn.IFNA(IF($B376="","",VLOOKUP($B376,'SWC Towers'!$A:$Q,$AB$2,FALSE)),"")</f>
        <v>0.9</v>
      </c>
      <c r="AC376" s="20">
        <f>SUM(Table25[[#This Row],[IT Tower: Application]:[Other/Non-IT ]])</f>
        <v>1</v>
      </c>
      <c r="AD376" s="67"/>
      <c r="AE376" s="67"/>
      <c r="AF376" s="67"/>
      <c r="AG376" s="67"/>
      <c r="AH376" s="67"/>
      <c r="AI376" s="67"/>
      <c r="AJ376" s="67"/>
      <c r="AK376" s="67"/>
      <c r="AL376" s="67"/>
      <c r="AM376" s="67"/>
      <c r="AN376" s="67"/>
      <c r="AO376" s="67"/>
      <c r="AP376" s="67"/>
      <c r="AQ376" s="67"/>
      <c r="AR376" s="67"/>
      <c r="AS376" s="67"/>
      <c r="AT376" s="67"/>
      <c r="AU376" s="67"/>
      <c r="AV376" s="67"/>
      <c r="AW376" s="67"/>
      <c r="AX376" s="67"/>
      <c r="AY376" s="67"/>
      <c r="AZ376" s="67">
        <v>0</v>
      </c>
      <c r="BA376" s="67">
        <v>17838</v>
      </c>
      <c r="BB376" s="67">
        <v>6016</v>
      </c>
      <c r="BC376" s="67">
        <v>7741</v>
      </c>
      <c r="BD376" s="67"/>
      <c r="BE376" s="67"/>
      <c r="BF376" s="67"/>
      <c r="BG376" s="67"/>
      <c r="BH376" s="67"/>
      <c r="BI376" s="67"/>
      <c r="BJ376" s="67"/>
      <c r="BK376" s="67"/>
      <c r="BL376" s="67"/>
      <c r="BM376" s="67"/>
      <c r="BN376" s="67"/>
      <c r="BO376" s="67"/>
      <c r="BP376" s="67"/>
      <c r="BQ376" s="67"/>
      <c r="BR376" s="67"/>
      <c r="BS376" s="67"/>
      <c r="BT376" s="67"/>
      <c r="BU376" s="67"/>
      <c r="BV376" s="67"/>
      <c r="BW376" s="67"/>
      <c r="BX376" s="67"/>
      <c r="BY376" s="67"/>
      <c r="BZ376" s="67"/>
      <c r="CA376" s="67"/>
      <c r="CB376" s="67"/>
      <c r="CC376" s="69">
        <f>SUM(Table25[[#This Row],[Contract Amount FY00]:[Contract Amount FY50]])</f>
        <v>31595</v>
      </c>
      <c r="CD376" s="24"/>
    </row>
    <row r="377" spans="1:82" x14ac:dyDescent="0.25">
      <c r="A377" s="122" t="s">
        <v>1944</v>
      </c>
      <c r="B377" s="122" t="s">
        <v>2245</v>
      </c>
      <c r="C377" s="122" t="s">
        <v>3192</v>
      </c>
      <c r="E377" s="26" t="str">
        <f>IFERROR(IF(VLOOKUP(Table25[[#This Row],[Contract No.]],Table3[#All],3,FALSE)="","No","Yes"),"")</f>
        <v>No</v>
      </c>
      <c r="F377" s="26" t="str">
        <f>IFERROR(VLOOKUP(Table25[[#This Row],[Contract No.]],Table3[#All],3,FALSE),"")</f>
        <v/>
      </c>
      <c r="G377" s="26" t="str">
        <f>IFERROR(IF(Table25[[#This Row],[Cooperative Purchase
(Yes/No)]]="Yes","Yes",IF(VLOOKUP(Table25[[#This Row],[Contract No.]],Table3[#All],1,FALSE)=Table25[[#This Row],[Contract No.]],"Yes","No")),"No")</f>
        <v>Yes</v>
      </c>
      <c r="H377" s="51">
        <f>IFERROR(VLOOKUP(Table25[[#This Row],[Contract No.]],Table3[#All],4,FALSE),"")</f>
        <v>43952</v>
      </c>
      <c r="I377" s="56">
        <f>IFERROR(IF(AND(MONTH(Table25[[#This Row],[Contract Start Date]])&gt;6,MONTH(Table25[[#This Row],[Contract Start Date]])&lt;=12),YEAR(Table25[[#This Row],[Contract Start Date]])+1,YEAR(Table25[[#This Row],[Contract Start Date]])),"")</f>
        <v>2020</v>
      </c>
      <c r="J377" s="55">
        <f>Table25[[#This Row],[FY Formula start]]</f>
        <v>2020</v>
      </c>
      <c r="K377" s="59" t="str">
        <f>"FY"&amp;" "&amp;Table25[[#This Row],[Year Start]]</f>
        <v>FY 2020</v>
      </c>
      <c r="L377" s="52">
        <f>IFERROR(VLOOKUP(Table25[[#This Row],[Contract No.]],Table3[#All],5,FALSE),"")</f>
        <v>46203</v>
      </c>
      <c r="M377" s="56">
        <f>IFERROR(IF(Table25[[#This Row],[Contract End Date]]="99/99/9999","No End",IF(AND(MONTH(Table25[[#This Row],[Contract End Date]])&gt;6,MONTH(Table25[[#This Row],[Contract End Date]])&lt;=12),YEAR(Table25[[#This Row],[Contract End Date]])+1,YEAR(Table25[[#This Row],[Contract End Date]]))),"")</f>
        <v>2026</v>
      </c>
      <c r="N377" s="55">
        <f>Table25[[#This Row],[FY Formula end]]</f>
        <v>2026</v>
      </c>
      <c r="O377" s="59" t="str">
        <f>IF(Table25[[#This Row],[Year End]]="No End","No End","FY"&amp;" "&amp;Table25[[#This Row],[Year End]])</f>
        <v>FY 2026</v>
      </c>
      <c r="P377" s="27"/>
      <c r="Q377" s="104" t="str">
        <f>_xlfn.IFNA(IF($B377="","",VLOOKUP($B377,'SWC Towers'!$A:$Q,$Q$2,FALSE)),"")</f>
        <v/>
      </c>
      <c r="R377" s="106" t="str">
        <f>_xlfn.IFNA(IF($B377="","",VLOOKUP($B377,'SWC Towers'!$A:$Q,$R$2,FALSE)),"")</f>
        <v/>
      </c>
      <c r="S377" s="106" t="str">
        <f>_xlfn.IFNA(IF($B377="","",VLOOKUP($B377,'SWC Towers'!$A:$Q,$S$2,FALSE)),"")</f>
        <v/>
      </c>
      <c r="T377" s="106" t="str">
        <f>_xlfn.IFNA(IF($B377="","",VLOOKUP($B377,'SWC Towers'!$A:$Q,$T$2,FALSE)),"")</f>
        <v/>
      </c>
      <c r="U377" s="104">
        <f>_xlfn.IFNA(IF($B377="","",VLOOKUP($B377,'SWC Towers'!$A:$Q,$U$2,FALSE)),"")</f>
        <v>0.1</v>
      </c>
      <c r="V377" s="104" t="str">
        <f>_xlfn.IFNA(IF($B377="","",VLOOKUP($B377,'SWC Towers'!$A:$Q,$V$2,FALSE)),"")</f>
        <v/>
      </c>
      <c r="W377" s="104" t="str">
        <f>_xlfn.IFNA(IF($B377="","",VLOOKUP($B377,'SWC Towers'!$A:$Q,$W$2,FALSE)),"")</f>
        <v/>
      </c>
      <c r="X377" s="104" t="str">
        <f>_xlfn.IFNA(IF($B377="","",VLOOKUP($B377,'SWC Towers'!$A:$Q,$X$2,FALSE)),"")</f>
        <v/>
      </c>
      <c r="Y377" s="104" t="str">
        <f>_xlfn.IFNA(IF($B377="","",VLOOKUP($B377,'SWC Towers'!$A:$Q,$Y$2,FALSE)),"")</f>
        <v/>
      </c>
      <c r="Z377" s="104" t="str">
        <f>_xlfn.IFNA(IF($B377="","",VLOOKUP($B377,'SWC Towers'!$A:$Q,$Z$2,FALSE)),"")</f>
        <v/>
      </c>
      <c r="AA377" s="104" t="str">
        <f>_xlfn.IFNA(IF($B377="","",VLOOKUP($B377,'SWC Towers'!$A:$Q,$AA$2,FALSE)),"")</f>
        <v/>
      </c>
      <c r="AB377" s="104">
        <f>_xlfn.IFNA(IF($B377="","",VLOOKUP($B377,'SWC Towers'!$A:$Q,$AB$2,FALSE)),"")</f>
        <v>0.9</v>
      </c>
      <c r="AC377" s="20">
        <f>SUM(Table25[[#This Row],[IT Tower: Application]:[Other/Non-IT ]])</f>
        <v>1</v>
      </c>
      <c r="AD377" s="67"/>
      <c r="AE377" s="67"/>
      <c r="AF377" s="67"/>
      <c r="AG377" s="67"/>
      <c r="AH377" s="67"/>
      <c r="AI377" s="67"/>
      <c r="AJ377" s="67"/>
      <c r="AK377" s="67"/>
      <c r="AL377" s="67"/>
      <c r="AM377" s="67"/>
      <c r="AN377" s="67"/>
      <c r="AO377" s="67"/>
      <c r="AP377" s="67"/>
      <c r="AQ377" s="67"/>
      <c r="AR377" s="67"/>
      <c r="AS377" s="67"/>
      <c r="AT377" s="67"/>
      <c r="AU377" s="67"/>
      <c r="AV377" s="67"/>
      <c r="AW377" s="67"/>
      <c r="AX377" s="67">
        <v>728</v>
      </c>
      <c r="AY377" s="67">
        <v>4994</v>
      </c>
      <c r="AZ377" s="67">
        <v>9149</v>
      </c>
      <c r="BA377" s="67">
        <v>0</v>
      </c>
      <c r="BB377" s="67"/>
      <c r="BC377" s="67"/>
      <c r="BD377" s="67"/>
      <c r="BE377" s="67"/>
      <c r="BF377" s="67"/>
      <c r="BG377" s="67"/>
      <c r="BH377" s="67"/>
      <c r="BI377" s="67"/>
      <c r="BJ377" s="67"/>
      <c r="BK377" s="67"/>
      <c r="BL377" s="67"/>
      <c r="BM377" s="67"/>
      <c r="BN377" s="67"/>
      <c r="BO377" s="67"/>
      <c r="BP377" s="67"/>
      <c r="BQ377" s="67"/>
      <c r="BR377" s="67"/>
      <c r="BS377" s="67"/>
      <c r="BT377" s="67"/>
      <c r="BU377" s="67"/>
      <c r="BV377" s="67"/>
      <c r="BW377" s="67"/>
      <c r="BX377" s="67"/>
      <c r="BY377" s="67"/>
      <c r="BZ377" s="67"/>
      <c r="CA377" s="67"/>
      <c r="CB377" s="67"/>
      <c r="CC377" s="69">
        <f>SUM(Table25[[#This Row],[Contract Amount FY00]:[Contract Amount FY50]])</f>
        <v>14871</v>
      </c>
      <c r="CD377" s="24"/>
    </row>
    <row r="378" spans="1:82" x14ac:dyDescent="0.25">
      <c r="A378" s="122" t="s">
        <v>1944</v>
      </c>
      <c r="B378" s="122" t="s">
        <v>286</v>
      </c>
      <c r="C378" s="122" t="s">
        <v>1796</v>
      </c>
      <c r="E378" s="26" t="str">
        <f>IFERROR(IF(VLOOKUP(Table25[[#This Row],[Contract No.]],Table3[#All],3,FALSE)="","No","Yes"),"")</f>
        <v>No</v>
      </c>
      <c r="F378" s="26" t="str">
        <f>IFERROR(VLOOKUP(Table25[[#This Row],[Contract No.]],Table3[#All],3,FALSE),"")</f>
        <v/>
      </c>
      <c r="G378" s="26" t="str">
        <f>IFERROR(IF(Table25[[#This Row],[Cooperative Purchase
(Yes/No)]]="Yes","Yes",IF(VLOOKUP(Table25[[#This Row],[Contract No.]],Table3[#All],1,FALSE)=Table25[[#This Row],[Contract No.]],"Yes","No")),"No")</f>
        <v>Yes</v>
      </c>
      <c r="H378" s="51">
        <f>IFERROR(VLOOKUP(Table25[[#This Row],[Contract No.]],Table3[#All],4,FALSE),"")</f>
        <v>42401</v>
      </c>
      <c r="I378" s="56">
        <f>IFERROR(IF(AND(MONTH(Table25[[#This Row],[Contract Start Date]])&gt;6,MONTH(Table25[[#This Row],[Contract Start Date]])&lt;=12),YEAR(Table25[[#This Row],[Contract Start Date]])+1,YEAR(Table25[[#This Row],[Contract Start Date]])),"")</f>
        <v>2016</v>
      </c>
      <c r="J378" s="55">
        <f>Table25[[#This Row],[FY Formula start]]</f>
        <v>2016</v>
      </c>
      <c r="K378" s="59" t="str">
        <f>"FY"&amp;" "&amp;Table25[[#This Row],[Year Start]]</f>
        <v>FY 2016</v>
      </c>
      <c r="L378" s="52">
        <f>IFERROR(VLOOKUP(Table25[[#This Row],[Contract No.]],Table3[#All],5,FALSE),"")</f>
        <v>72717</v>
      </c>
      <c r="M378" s="56">
        <f>IFERROR(IF(Table25[[#This Row],[Contract End Date]]="99/99/9999","No End",IF(AND(MONTH(Table25[[#This Row],[Contract End Date]])&gt;6,MONTH(Table25[[#This Row],[Contract End Date]])&lt;=12),YEAR(Table25[[#This Row],[Contract End Date]])+1,YEAR(Table25[[#This Row],[Contract End Date]]))),"")</f>
        <v>2099</v>
      </c>
      <c r="N378" s="55">
        <f>Table25[[#This Row],[FY Formula end]]</f>
        <v>2099</v>
      </c>
      <c r="O378" s="59" t="str">
        <f>IF(Table25[[#This Row],[Year End]]="No End","No End","FY"&amp;" "&amp;Table25[[#This Row],[Year End]])</f>
        <v>FY 2099</v>
      </c>
      <c r="P378" s="27"/>
      <c r="Q378" s="104">
        <f>_xlfn.IFNA(IF($B378="","",VLOOKUP($B378,'SWC Towers'!$A:$Q,$Q$2,FALSE)),"")</f>
        <v>0.5</v>
      </c>
      <c r="R378" s="106" t="str">
        <f>_xlfn.IFNA(IF($B378="","",VLOOKUP($B378,'SWC Towers'!$A:$Q,$R$2,FALSE)),"")</f>
        <v/>
      </c>
      <c r="S378" s="106" t="str">
        <f>_xlfn.IFNA(IF($B378="","",VLOOKUP($B378,'SWC Towers'!$A:$Q,$S$2,FALSE)),"")</f>
        <v/>
      </c>
      <c r="T378" s="106">
        <f>_xlfn.IFNA(IF($B378="","",VLOOKUP($B378,'SWC Towers'!$A:$Q,$T$2,FALSE)),"")</f>
        <v>0.5</v>
      </c>
      <c r="U378" s="104" t="str">
        <f>_xlfn.IFNA(IF($B378="","",VLOOKUP($B378,'SWC Towers'!$A:$Q,$U$2,FALSE)),"")</f>
        <v/>
      </c>
      <c r="V378" s="104" t="str">
        <f>_xlfn.IFNA(IF($B378="","",VLOOKUP($B378,'SWC Towers'!$A:$Q,$V$2,FALSE)),"")</f>
        <v/>
      </c>
      <c r="W378" s="104" t="str">
        <f>_xlfn.IFNA(IF($B378="","",VLOOKUP($B378,'SWC Towers'!$A:$Q,$W$2,FALSE)),"")</f>
        <v/>
      </c>
      <c r="X378" s="104" t="str">
        <f>_xlfn.IFNA(IF($B378="","",VLOOKUP($B378,'SWC Towers'!$A:$Q,$X$2,FALSE)),"")</f>
        <v/>
      </c>
      <c r="Y378" s="104" t="str">
        <f>_xlfn.IFNA(IF($B378="","",VLOOKUP($B378,'SWC Towers'!$A:$Q,$Y$2,FALSE)),"")</f>
        <v/>
      </c>
      <c r="Z378" s="104" t="str">
        <f>_xlfn.IFNA(IF($B378="","",VLOOKUP($B378,'SWC Towers'!$A:$Q,$Z$2,FALSE)),"")</f>
        <v/>
      </c>
      <c r="AA378" s="104" t="str">
        <f>_xlfn.IFNA(IF($B378="","",VLOOKUP($B378,'SWC Towers'!$A:$Q,$AA$2,FALSE)),"")</f>
        <v/>
      </c>
      <c r="AB378" s="104" t="str">
        <f>_xlfn.IFNA(IF($B378="","",VLOOKUP($B378,'SWC Towers'!$A:$Q,$AB$2,FALSE)),"")</f>
        <v/>
      </c>
      <c r="AC378" s="20">
        <f>SUM(Table25[[#This Row],[IT Tower: Application]:[Other/Non-IT ]])</f>
        <v>1</v>
      </c>
      <c r="AD378" s="67"/>
      <c r="AE378" s="67"/>
      <c r="AF378" s="67"/>
      <c r="AG378" s="67"/>
      <c r="AH378" s="67"/>
      <c r="AI378" s="67"/>
      <c r="AJ378" s="67"/>
      <c r="AK378" s="67"/>
      <c r="AL378" s="67"/>
      <c r="AM378" s="67"/>
      <c r="AN378" s="67"/>
      <c r="AO378" s="67"/>
      <c r="AP378" s="67"/>
      <c r="AQ378" s="67"/>
      <c r="AR378" s="67"/>
      <c r="AS378" s="67"/>
      <c r="AT378" s="67"/>
      <c r="AU378" s="67"/>
      <c r="AV378" s="67"/>
      <c r="AW378" s="67">
        <v>0</v>
      </c>
      <c r="AX378" s="67">
        <v>29948</v>
      </c>
      <c r="AY378" s="67">
        <v>23100</v>
      </c>
      <c r="AZ378" s="67">
        <v>0</v>
      </c>
      <c r="BA378" s="67"/>
      <c r="BB378" s="67"/>
      <c r="BC378" s="67"/>
      <c r="BD378" s="67"/>
      <c r="BE378" s="67"/>
      <c r="BF378" s="67"/>
      <c r="BG378" s="67"/>
      <c r="BH378" s="67"/>
      <c r="BI378" s="67"/>
      <c r="BJ378" s="67"/>
      <c r="BK378" s="67"/>
      <c r="BL378" s="67"/>
      <c r="BM378" s="67"/>
      <c r="BN378" s="67"/>
      <c r="BO378" s="67"/>
      <c r="BP378" s="67"/>
      <c r="BQ378" s="67"/>
      <c r="BR378" s="67"/>
      <c r="BS378" s="67"/>
      <c r="BT378" s="67"/>
      <c r="BU378" s="67"/>
      <c r="BV378" s="67"/>
      <c r="BW378" s="67"/>
      <c r="BX378" s="67"/>
      <c r="BY378" s="67"/>
      <c r="BZ378" s="67"/>
      <c r="CA378" s="67"/>
      <c r="CB378" s="67"/>
      <c r="CC378" s="69">
        <f>SUM(Table25[[#This Row],[Contract Amount FY00]:[Contract Amount FY50]])</f>
        <v>53048</v>
      </c>
      <c r="CD378" s="24"/>
    </row>
    <row r="379" spans="1:82" x14ac:dyDescent="0.25">
      <c r="A379" s="122" t="s">
        <v>1944</v>
      </c>
      <c r="B379" s="122" t="s">
        <v>286</v>
      </c>
      <c r="C379" s="122" t="s">
        <v>551</v>
      </c>
      <c r="E379" s="26" t="str">
        <f>IFERROR(IF(VLOOKUP(Table25[[#This Row],[Contract No.]],Table3[#All],3,FALSE)="","No","Yes"),"")</f>
        <v>No</v>
      </c>
      <c r="F379" s="26" t="str">
        <f>IFERROR(VLOOKUP(Table25[[#This Row],[Contract No.]],Table3[#All],3,FALSE),"")</f>
        <v/>
      </c>
      <c r="G379" s="26" t="str">
        <f>IFERROR(IF(Table25[[#This Row],[Cooperative Purchase
(Yes/No)]]="Yes","Yes",IF(VLOOKUP(Table25[[#This Row],[Contract No.]],Table3[#All],1,FALSE)=Table25[[#This Row],[Contract No.]],"Yes","No")),"No")</f>
        <v>Yes</v>
      </c>
      <c r="H379" s="51">
        <f>IFERROR(VLOOKUP(Table25[[#This Row],[Contract No.]],Table3[#All],4,FALSE),"")</f>
        <v>42401</v>
      </c>
      <c r="I379" s="56">
        <f>IFERROR(IF(AND(MONTH(Table25[[#This Row],[Contract Start Date]])&gt;6,MONTH(Table25[[#This Row],[Contract Start Date]])&lt;=12),YEAR(Table25[[#This Row],[Contract Start Date]])+1,YEAR(Table25[[#This Row],[Contract Start Date]])),"")</f>
        <v>2016</v>
      </c>
      <c r="J379" s="55">
        <f>Table25[[#This Row],[FY Formula start]]</f>
        <v>2016</v>
      </c>
      <c r="K379" s="59" t="str">
        <f>"FY"&amp;" "&amp;Table25[[#This Row],[Year Start]]</f>
        <v>FY 2016</v>
      </c>
      <c r="L379" s="52">
        <f>IFERROR(VLOOKUP(Table25[[#This Row],[Contract No.]],Table3[#All],5,FALSE),"")</f>
        <v>72717</v>
      </c>
      <c r="M379" s="56">
        <f>IFERROR(IF(Table25[[#This Row],[Contract End Date]]="99/99/9999","No End",IF(AND(MONTH(Table25[[#This Row],[Contract End Date]])&gt;6,MONTH(Table25[[#This Row],[Contract End Date]])&lt;=12),YEAR(Table25[[#This Row],[Contract End Date]])+1,YEAR(Table25[[#This Row],[Contract End Date]]))),"")</f>
        <v>2099</v>
      </c>
      <c r="N379" s="55">
        <f>Table25[[#This Row],[FY Formula end]]</f>
        <v>2099</v>
      </c>
      <c r="O379" s="59" t="str">
        <f>IF(Table25[[#This Row],[Year End]]="No End","No End","FY"&amp;" "&amp;Table25[[#This Row],[Year End]])</f>
        <v>FY 2099</v>
      </c>
      <c r="P379" s="27"/>
      <c r="Q379" s="104">
        <f>_xlfn.IFNA(IF($B379="","",VLOOKUP($B379,'SWC Towers'!$A:$Q,$Q$2,FALSE)),"")</f>
        <v>0.5</v>
      </c>
      <c r="R379" s="106" t="str">
        <f>_xlfn.IFNA(IF($B379="","",VLOOKUP($B379,'SWC Towers'!$A:$Q,$R$2,FALSE)),"")</f>
        <v/>
      </c>
      <c r="S379" s="106" t="str">
        <f>_xlfn.IFNA(IF($B379="","",VLOOKUP($B379,'SWC Towers'!$A:$Q,$S$2,FALSE)),"")</f>
        <v/>
      </c>
      <c r="T379" s="106">
        <f>_xlfn.IFNA(IF($B379="","",VLOOKUP($B379,'SWC Towers'!$A:$Q,$T$2,FALSE)),"")</f>
        <v>0.5</v>
      </c>
      <c r="U379" s="104" t="str">
        <f>_xlfn.IFNA(IF($B379="","",VLOOKUP($B379,'SWC Towers'!$A:$Q,$U$2,FALSE)),"")</f>
        <v/>
      </c>
      <c r="V379" s="104" t="str">
        <f>_xlfn.IFNA(IF($B379="","",VLOOKUP($B379,'SWC Towers'!$A:$Q,$V$2,FALSE)),"")</f>
        <v/>
      </c>
      <c r="W379" s="104" t="str">
        <f>_xlfn.IFNA(IF($B379="","",VLOOKUP($B379,'SWC Towers'!$A:$Q,$W$2,FALSE)),"")</f>
        <v/>
      </c>
      <c r="X379" s="104" t="str">
        <f>_xlfn.IFNA(IF($B379="","",VLOOKUP($B379,'SWC Towers'!$A:$Q,$X$2,FALSE)),"")</f>
        <v/>
      </c>
      <c r="Y379" s="104" t="str">
        <f>_xlfn.IFNA(IF($B379="","",VLOOKUP($B379,'SWC Towers'!$A:$Q,$Y$2,FALSE)),"")</f>
        <v/>
      </c>
      <c r="Z379" s="104" t="str">
        <f>_xlfn.IFNA(IF($B379="","",VLOOKUP($B379,'SWC Towers'!$A:$Q,$Z$2,FALSE)),"")</f>
        <v/>
      </c>
      <c r="AA379" s="104" t="str">
        <f>_xlfn.IFNA(IF($B379="","",VLOOKUP($B379,'SWC Towers'!$A:$Q,$AA$2,FALSE)),"")</f>
        <v/>
      </c>
      <c r="AB379" s="104" t="str">
        <f>_xlfn.IFNA(IF($B379="","",VLOOKUP($B379,'SWC Towers'!$A:$Q,$AB$2,FALSE)),"")</f>
        <v/>
      </c>
      <c r="AC379" s="20">
        <f>SUM(Table25[[#This Row],[IT Tower: Application]:[Other/Non-IT ]])</f>
        <v>1</v>
      </c>
      <c r="AD379" s="67"/>
      <c r="AE379" s="67"/>
      <c r="AF379" s="67"/>
      <c r="AG379" s="67"/>
      <c r="AH379" s="67"/>
      <c r="AI379" s="67"/>
      <c r="AJ379" s="67"/>
      <c r="AK379" s="67"/>
      <c r="AL379" s="67"/>
      <c r="AM379" s="67"/>
      <c r="AN379" s="67"/>
      <c r="AO379" s="67"/>
      <c r="AP379" s="67"/>
      <c r="AQ379" s="67"/>
      <c r="AR379" s="67"/>
      <c r="AS379" s="67"/>
      <c r="AT379" s="67">
        <v>0</v>
      </c>
      <c r="AU379" s="67">
        <v>3000</v>
      </c>
      <c r="AV379" s="67"/>
      <c r="AW379" s="67"/>
      <c r="AX379" s="67"/>
      <c r="AY379" s="67"/>
      <c r="AZ379" s="67"/>
      <c r="BA379" s="67"/>
      <c r="BB379" s="67">
        <v>68789</v>
      </c>
      <c r="BC379" s="67">
        <v>0</v>
      </c>
      <c r="BD379" s="67"/>
      <c r="BE379" s="67"/>
      <c r="BF379" s="67"/>
      <c r="BG379" s="67"/>
      <c r="BH379" s="67"/>
      <c r="BI379" s="67"/>
      <c r="BJ379" s="67"/>
      <c r="BK379" s="67"/>
      <c r="BL379" s="67"/>
      <c r="BM379" s="67"/>
      <c r="BN379" s="67"/>
      <c r="BO379" s="67"/>
      <c r="BP379" s="67"/>
      <c r="BQ379" s="67"/>
      <c r="BR379" s="67"/>
      <c r="BS379" s="67"/>
      <c r="BT379" s="67"/>
      <c r="BU379" s="67"/>
      <c r="BV379" s="67"/>
      <c r="BW379" s="67"/>
      <c r="BX379" s="67"/>
      <c r="BY379" s="67"/>
      <c r="BZ379" s="67"/>
      <c r="CA379" s="67"/>
      <c r="CB379" s="67"/>
      <c r="CC379" s="69">
        <f>SUM(Table25[[#This Row],[Contract Amount FY00]:[Contract Amount FY50]])</f>
        <v>71789</v>
      </c>
      <c r="CD379" s="24"/>
    </row>
    <row r="380" spans="1:82" x14ac:dyDescent="0.25">
      <c r="A380" s="122" t="s">
        <v>1944</v>
      </c>
      <c r="B380" s="122" t="s">
        <v>286</v>
      </c>
      <c r="C380" s="122" t="s">
        <v>3149</v>
      </c>
      <c r="E380" s="26" t="str">
        <f>IFERROR(IF(VLOOKUP(Table25[[#This Row],[Contract No.]],Table3[#All],3,FALSE)="","No","Yes"),"")</f>
        <v>No</v>
      </c>
      <c r="F380" s="26" t="str">
        <f>IFERROR(VLOOKUP(Table25[[#This Row],[Contract No.]],Table3[#All],3,FALSE),"")</f>
        <v/>
      </c>
      <c r="G380" s="26" t="str">
        <f>IFERROR(IF(Table25[[#This Row],[Cooperative Purchase
(Yes/No)]]="Yes","Yes",IF(VLOOKUP(Table25[[#This Row],[Contract No.]],Table3[#All],1,FALSE)=Table25[[#This Row],[Contract No.]],"Yes","No")),"No")</f>
        <v>Yes</v>
      </c>
      <c r="H380" s="51">
        <f>IFERROR(VLOOKUP(Table25[[#This Row],[Contract No.]],Table3[#All],4,FALSE),"")</f>
        <v>42401</v>
      </c>
      <c r="I380" s="56">
        <f>IFERROR(IF(AND(MONTH(Table25[[#This Row],[Contract Start Date]])&gt;6,MONTH(Table25[[#This Row],[Contract Start Date]])&lt;=12),YEAR(Table25[[#This Row],[Contract Start Date]])+1,YEAR(Table25[[#This Row],[Contract Start Date]])),"")</f>
        <v>2016</v>
      </c>
      <c r="J380" s="55">
        <f>Table25[[#This Row],[FY Formula start]]</f>
        <v>2016</v>
      </c>
      <c r="K380" s="59" t="str">
        <f>"FY"&amp;" "&amp;Table25[[#This Row],[Year Start]]</f>
        <v>FY 2016</v>
      </c>
      <c r="L380" s="52">
        <f>IFERROR(VLOOKUP(Table25[[#This Row],[Contract No.]],Table3[#All],5,FALSE),"")</f>
        <v>72717</v>
      </c>
      <c r="M380" s="56">
        <f>IFERROR(IF(Table25[[#This Row],[Contract End Date]]="99/99/9999","No End",IF(AND(MONTH(Table25[[#This Row],[Contract End Date]])&gt;6,MONTH(Table25[[#This Row],[Contract End Date]])&lt;=12),YEAR(Table25[[#This Row],[Contract End Date]])+1,YEAR(Table25[[#This Row],[Contract End Date]]))),"")</f>
        <v>2099</v>
      </c>
      <c r="N380" s="55">
        <f>Table25[[#This Row],[FY Formula end]]</f>
        <v>2099</v>
      </c>
      <c r="O380" s="59" t="str">
        <f>IF(Table25[[#This Row],[Year End]]="No End","No End","FY"&amp;" "&amp;Table25[[#This Row],[Year End]])</f>
        <v>FY 2099</v>
      </c>
      <c r="P380" s="27"/>
      <c r="Q380" s="104">
        <f>_xlfn.IFNA(IF($B380="","",VLOOKUP($B380,'SWC Towers'!$A:$Q,$Q$2,FALSE)),"")</f>
        <v>0.5</v>
      </c>
      <c r="R380" s="106" t="str">
        <f>_xlfn.IFNA(IF($B380="","",VLOOKUP($B380,'SWC Towers'!$A:$Q,$R$2,FALSE)),"")</f>
        <v/>
      </c>
      <c r="S380" s="106" t="str">
        <f>_xlfn.IFNA(IF($B380="","",VLOOKUP($B380,'SWC Towers'!$A:$Q,$S$2,FALSE)),"")</f>
        <v/>
      </c>
      <c r="T380" s="106">
        <f>_xlfn.IFNA(IF($B380="","",VLOOKUP($B380,'SWC Towers'!$A:$Q,$T$2,FALSE)),"")</f>
        <v>0.5</v>
      </c>
      <c r="U380" s="104" t="str">
        <f>_xlfn.IFNA(IF($B380="","",VLOOKUP($B380,'SWC Towers'!$A:$Q,$U$2,FALSE)),"")</f>
        <v/>
      </c>
      <c r="V380" s="104" t="str">
        <f>_xlfn.IFNA(IF($B380="","",VLOOKUP($B380,'SWC Towers'!$A:$Q,$V$2,FALSE)),"")</f>
        <v/>
      </c>
      <c r="W380" s="104" t="str">
        <f>_xlfn.IFNA(IF($B380="","",VLOOKUP($B380,'SWC Towers'!$A:$Q,$W$2,FALSE)),"")</f>
        <v/>
      </c>
      <c r="X380" s="104" t="str">
        <f>_xlfn.IFNA(IF($B380="","",VLOOKUP($B380,'SWC Towers'!$A:$Q,$X$2,FALSE)),"")</f>
        <v/>
      </c>
      <c r="Y380" s="104" t="str">
        <f>_xlfn.IFNA(IF($B380="","",VLOOKUP($B380,'SWC Towers'!$A:$Q,$Y$2,FALSE)),"")</f>
        <v/>
      </c>
      <c r="Z380" s="104" t="str">
        <f>_xlfn.IFNA(IF($B380="","",VLOOKUP($B380,'SWC Towers'!$A:$Q,$Z$2,FALSE)),"")</f>
        <v/>
      </c>
      <c r="AA380" s="104" t="str">
        <f>_xlfn.IFNA(IF($B380="","",VLOOKUP($B380,'SWC Towers'!$A:$Q,$AA$2,FALSE)),"")</f>
        <v/>
      </c>
      <c r="AB380" s="104" t="str">
        <f>_xlfn.IFNA(IF($B380="","",VLOOKUP($B380,'SWC Towers'!$A:$Q,$AB$2,FALSE)),"")</f>
        <v/>
      </c>
      <c r="AC380" s="20">
        <f>SUM(Table25[[#This Row],[IT Tower: Application]:[Other/Non-IT ]])</f>
        <v>1</v>
      </c>
      <c r="AD380" s="67"/>
      <c r="AE380" s="67"/>
      <c r="AF380" s="67"/>
      <c r="AG380" s="67"/>
      <c r="AH380" s="67"/>
      <c r="AI380" s="67"/>
      <c r="AJ380" s="67"/>
      <c r="AK380" s="67"/>
      <c r="AL380" s="67"/>
      <c r="AM380" s="67"/>
      <c r="AN380" s="67"/>
      <c r="AO380" s="67"/>
      <c r="AP380" s="67"/>
      <c r="AQ380" s="67"/>
      <c r="AR380" s="67"/>
      <c r="AS380" s="67"/>
      <c r="AT380" s="67"/>
      <c r="AU380" s="67"/>
      <c r="AV380" s="67"/>
      <c r="AW380" s="67">
        <v>185565</v>
      </c>
      <c r="AX380" s="67">
        <v>495694</v>
      </c>
      <c r="AY380" s="67">
        <v>272499</v>
      </c>
      <c r="AZ380" s="67">
        <v>283669</v>
      </c>
      <c r="BA380" s="67">
        <v>210394</v>
      </c>
      <c r="BB380" s="67">
        <v>156353</v>
      </c>
      <c r="BC380" s="67">
        <v>123673</v>
      </c>
      <c r="BD380" s="67"/>
      <c r="BE380" s="67"/>
      <c r="BF380" s="67"/>
      <c r="BG380" s="67"/>
      <c r="BH380" s="67"/>
      <c r="BI380" s="67"/>
      <c r="BJ380" s="67"/>
      <c r="BK380" s="67"/>
      <c r="BL380" s="67"/>
      <c r="BM380" s="67"/>
      <c r="BN380" s="67"/>
      <c r="BO380" s="67"/>
      <c r="BP380" s="67"/>
      <c r="BQ380" s="67"/>
      <c r="BR380" s="67"/>
      <c r="BS380" s="67"/>
      <c r="BT380" s="67"/>
      <c r="BU380" s="67"/>
      <c r="BV380" s="67"/>
      <c r="BW380" s="67"/>
      <c r="BX380" s="67"/>
      <c r="BY380" s="67"/>
      <c r="BZ380" s="67"/>
      <c r="CA380" s="67"/>
      <c r="CB380" s="67"/>
      <c r="CC380" s="69">
        <f>SUM(Table25[[#This Row],[Contract Amount FY00]:[Contract Amount FY50]])</f>
        <v>1727847</v>
      </c>
      <c r="CD380" s="24"/>
    </row>
    <row r="381" spans="1:82" x14ac:dyDescent="0.25">
      <c r="A381" s="122" t="s">
        <v>1944</v>
      </c>
      <c r="B381" s="122" t="s">
        <v>286</v>
      </c>
      <c r="C381" s="122" t="s">
        <v>1563</v>
      </c>
      <c r="E381" s="26" t="str">
        <f>IFERROR(IF(VLOOKUP(Table25[[#This Row],[Contract No.]],Table3[#All],3,FALSE)="","No","Yes"),"")</f>
        <v>No</v>
      </c>
      <c r="F381" s="26" t="str">
        <f>IFERROR(VLOOKUP(Table25[[#This Row],[Contract No.]],Table3[#All],3,FALSE),"")</f>
        <v/>
      </c>
      <c r="G381" s="26" t="str">
        <f>IFERROR(IF(Table25[[#This Row],[Cooperative Purchase
(Yes/No)]]="Yes","Yes",IF(VLOOKUP(Table25[[#This Row],[Contract No.]],Table3[#All],1,FALSE)=Table25[[#This Row],[Contract No.]],"Yes","No")),"No")</f>
        <v>Yes</v>
      </c>
      <c r="H381" s="51">
        <f>IFERROR(VLOOKUP(Table25[[#This Row],[Contract No.]],Table3[#All],4,FALSE),"")</f>
        <v>42401</v>
      </c>
      <c r="I381" s="56">
        <f>IFERROR(IF(AND(MONTH(Table25[[#This Row],[Contract Start Date]])&gt;6,MONTH(Table25[[#This Row],[Contract Start Date]])&lt;=12),YEAR(Table25[[#This Row],[Contract Start Date]])+1,YEAR(Table25[[#This Row],[Contract Start Date]])),"")</f>
        <v>2016</v>
      </c>
      <c r="J381" s="55">
        <f>Table25[[#This Row],[FY Formula start]]</f>
        <v>2016</v>
      </c>
      <c r="K381" s="59" t="str">
        <f>"FY"&amp;" "&amp;Table25[[#This Row],[Year Start]]</f>
        <v>FY 2016</v>
      </c>
      <c r="L381" s="52">
        <f>IFERROR(VLOOKUP(Table25[[#This Row],[Contract No.]],Table3[#All],5,FALSE),"")</f>
        <v>72717</v>
      </c>
      <c r="M381" s="56">
        <f>IFERROR(IF(Table25[[#This Row],[Contract End Date]]="99/99/9999","No End",IF(AND(MONTH(Table25[[#This Row],[Contract End Date]])&gt;6,MONTH(Table25[[#This Row],[Contract End Date]])&lt;=12),YEAR(Table25[[#This Row],[Contract End Date]])+1,YEAR(Table25[[#This Row],[Contract End Date]]))),"")</f>
        <v>2099</v>
      </c>
      <c r="N381" s="55">
        <f>Table25[[#This Row],[FY Formula end]]</f>
        <v>2099</v>
      </c>
      <c r="O381" s="59" t="str">
        <f>IF(Table25[[#This Row],[Year End]]="No End","No End","FY"&amp;" "&amp;Table25[[#This Row],[Year End]])</f>
        <v>FY 2099</v>
      </c>
      <c r="P381" s="27"/>
      <c r="Q381" s="104">
        <f>_xlfn.IFNA(IF($B381="","",VLOOKUP($B381,'SWC Towers'!$A:$Q,$Q$2,FALSE)),"")</f>
        <v>0.5</v>
      </c>
      <c r="R381" s="106" t="str">
        <f>_xlfn.IFNA(IF($B381="","",VLOOKUP($B381,'SWC Towers'!$A:$Q,$R$2,FALSE)),"")</f>
        <v/>
      </c>
      <c r="S381" s="106" t="str">
        <f>_xlfn.IFNA(IF($B381="","",VLOOKUP($B381,'SWC Towers'!$A:$Q,$S$2,FALSE)),"")</f>
        <v/>
      </c>
      <c r="T381" s="106">
        <f>_xlfn.IFNA(IF($B381="","",VLOOKUP($B381,'SWC Towers'!$A:$Q,$T$2,FALSE)),"")</f>
        <v>0.5</v>
      </c>
      <c r="U381" s="104" t="str">
        <f>_xlfn.IFNA(IF($B381="","",VLOOKUP($B381,'SWC Towers'!$A:$Q,$U$2,FALSE)),"")</f>
        <v/>
      </c>
      <c r="V381" s="104" t="str">
        <f>_xlfn.IFNA(IF($B381="","",VLOOKUP($B381,'SWC Towers'!$A:$Q,$V$2,FALSE)),"")</f>
        <v/>
      </c>
      <c r="W381" s="104" t="str">
        <f>_xlfn.IFNA(IF($B381="","",VLOOKUP($B381,'SWC Towers'!$A:$Q,$W$2,FALSE)),"")</f>
        <v/>
      </c>
      <c r="X381" s="104" t="str">
        <f>_xlfn.IFNA(IF($B381="","",VLOOKUP($B381,'SWC Towers'!$A:$Q,$X$2,FALSE)),"")</f>
        <v/>
      </c>
      <c r="Y381" s="104" t="str">
        <f>_xlfn.IFNA(IF($B381="","",VLOOKUP($B381,'SWC Towers'!$A:$Q,$Y$2,FALSE)),"")</f>
        <v/>
      </c>
      <c r="Z381" s="104" t="str">
        <f>_xlfn.IFNA(IF($B381="","",VLOOKUP($B381,'SWC Towers'!$A:$Q,$Z$2,FALSE)),"")</f>
        <v/>
      </c>
      <c r="AA381" s="104" t="str">
        <f>_xlfn.IFNA(IF($B381="","",VLOOKUP($B381,'SWC Towers'!$A:$Q,$AA$2,FALSE)),"")</f>
        <v/>
      </c>
      <c r="AB381" s="104" t="str">
        <f>_xlfn.IFNA(IF($B381="","",VLOOKUP($B381,'SWC Towers'!$A:$Q,$AB$2,FALSE)),"")</f>
        <v/>
      </c>
      <c r="AC381" s="20">
        <f>SUM(Table25[[#This Row],[IT Tower: Application]:[Other/Non-IT ]])</f>
        <v>1</v>
      </c>
      <c r="AD381" s="67"/>
      <c r="AE381" s="67"/>
      <c r="AF381" s="67"/>
      <c r="AG381" s="67"/>
      <c r="AH381" s="67"/>
      <c r="AI381" s="67"/>
      <c r="AJ381" s="67"/>
      <c r="AK381" s="67"/>
      <c r="AL381" s="67"/>
      <c r="AM381" s="67"/>
      <c r="AN381" s="67"/>
      <c r="AO381" s="67"/>
      <c r="AP381" s="67"/>
      <c r="AQ381" s="67"/>
      <c r="AR381" s="67"/>
      <c r="AS381" s="67"/>
      <c r="AT381" s="67"/>
      <c r="AU381" s="67"/>
      <c r="AV381" s="67">
        <v>89931</v>
      </c>
      <c r="AW381" s="67">
        <v>15407</v>
      </c>
      <c r="AX381" s="67">
        <v>0</v>
      </c>
      <c r="AY381" s="67">
        <v>56147</v>
      </c>
      <c r="AZ381" s="67">
        <v>17013</v>
      </c>
      <c r="BA381" s="67"/>
      <c r="BB381" s="67"/>
      <c r="BC381" s="67"/>
      <c r="BD381" s="67"/>
      <c r="BE381" s="67"/>
      <c r="BF381" s="67"/>
      <c r="BG381" s="67"/>
      <c r="BH381" s="67"/>
      <c r="BI381" s="67"/>
      <c r="BJ381" s="67"/>
      <c r="BK381" s="67"/>
      <c r="BL381" s="67"/>
      <c r="BM381" s="67"/>
      <c r="BN381" s="67"/>
      <c r="BO381" s="67"/>
      <c r="BP381" s="67"/>
      <c r="BQ381" s="67"/>
      <c r="BR381" s="67"/>
      <c r="BS381" s="67"/>
      <c r="BT381" s="67"/>
      <c r="BU381" s="67"/>
      <c r="BV381" s="67"/>
      <c r="BW381" s="67"/>
      <c r="BX381" s="67"/>
      <c r="BY381" s="67"/>
      <c r="BZ381" s="67"/>
      <c r="CA381" s="67"/>
      <c r="CB381" s="67"/>
      <c r="CC381" s="69">
        <f>SUM(Table25[[#This Row],[Contract Amount FY00]:[Contract Amount FY50]])</f>
        <v>178498</v>
      </c>
      <c r="CD381" s="24"/>
    </row>
    <row r="382" spans="1:82" x14ac:dyDescent="0.25">
      <c r="A382" s="122" t="s">
        <v>1944</v>
      </c>
      <c r="B382" s="122" t="s">
        <v>3013</v>
      </c>
      <c r="C382" s="122" t="s">
        <v>279</v>
      </c>
      <c r="E382" s="26" t="str">
        <f>IFERROR(IF(VLOOKUP(Table25[[#This Row],[Contract No.]],Table3[#All],3,FALSE)="","No","Yes"),"")</f>
        <v>Yes</v>
      </c>
      <c r="F382" s="26" t="str">
        <f>IFERROR(VLOOKUP(Table25[[#This Row],[Contract No.]],Table3[#All],3,FALSE),"")</f>
        <v>NASPO</v>
      </c>
      <c r="G382" s="26" t="str">
        <f>IFERROR(IF(Table25[[#This Row],[Cooperative Purchase
(Yes/No)]]="Yes","Yes",IF(VLOOKUP(Table25[[#This Row],[Contract No.]],Table3[#All],1,FALSE)=Table25[[#This Row],[Contract No.]],"Yes","No")),"No")</f>
        <v>Yes</v>
      </c>
      <c r="H382" s="51">
        <f>IFERROR(VLOOKUP(Table25[[#This Row],[Contract No.]],Table3[#All],4,FALSE),"")</f>
        <v>44926</v>
      </c>
      <c r="I382" s="56">
        <f>IFERROR(IF(AND(MONTH(Table25[[#This Row],[Contract Start Date]])&gt;6,MONTH(Table25[[#This Row],[Contract Start Date]])&lt;=12),YEAR(Table25[[#This Row],[Contract Start Date]])+1,YEAR(Table25[[#This Row],[Contract Start Date]])),"")</f>
        <v>2023</v>
      </c>
      <c r="J382" s="55">
        <f>Table25[[#This Row],[FY Formula start]]</f>
        <v>2023</v>
      </c>
      <c r="K382" s="59" t="str">
        <f>"FY"&amp;" "&amp;Table25[[#This Row],[Year Start]]</f>
        <v>FY 2023</v>
      </c>
      <c r="L382" s="52">
        <f>IFERROR(VLOOKUP(Table25[[#This Row],[Contract No.]],Table3[#All],5,FALSE),"")</f>
        <v>46501</v>
      </c>
      <c r="M382" s="56">
        <f>IFERROR(IF(Table25[[#This Row],[Contract End Date]]="99/99/9999","No End",IF(AND(MONTH(Table25[[#This Row],[Contract End Date]])&gt;6,MONTH(Table25[[#This Row],[Contract End Date]])&lt;=12),YEAR(Table25[[#This Row],[Contract End Date]])+1,YEAR(Table25[[#This Row],[Contract End Date]]))),"")</f>
        <v>2027</v>
      </c>
      <c r="N382" s="55">
        <f>Table25[[#This Row],[FY Formula end]]</f>
        <v>2027</v>
      </c>
      <c r="O382" s="59" t="str">
        <f>IF(Table25[[#This Row],[Year End]]="No End","No End","FY"&amp;" "&amp;Table25[[#This Row],[Year End]])</f>
        <v>FY 2027</v>
      </c>
      <c r="P382" s="27"/>
      <c r="Q382" s="104">
        <f>_xlfn.IFNA(IF($B382="","",VLOOKUP($B382,'SWC Towers'!$A:$Q,$Q$2,FALSE)),"")</f>
        <v>0.3</v>
      </c>
      <c r="R382" s="106" t="str">
        <f>_xlfn.IFNA(IF($B382="","",VLOOKUP($B382,'SWC Towers'!$A:$Q,$R$2,FALSE)),"")</f>
        <v/>
      </c>
      <c r="S382" s="106">
        <f>_xlfn.IFNA(IF($B382="","",VLOOKUP($B382,'SWC Towers'!$A:$Q,$S$2,FALSE)),"")</f>
        <v>0.1</v>
      </c>
      <c r="T382" s="106" t="str">
        <f>_xlfn.IFNA(IF($B382="","",VLOOKUP($B382,'SWC Towers'!$A:$Q,$T$2,FALSE)),"")</f>
        <v/>
      </c>
      <c r="U382" s="104">
        <f>_xlfn.IFNA(IF($B382="","",VLOOKUP($B382,'SWC Towers'!$A:$Q,$U$2,FALSE)),"")</f>
        <v>0.6</v>
      </c>
      <c r="V382" s="104" t="str">
        <f>_xlfn.IFNA(IF($B382="","",VLOOKUP($B382,'SWC Towers'!$A:$Q,$V$2,FALSE)),"")</f>
        <v/>
      </c>
      <c r="W382" s="104" t="str">
        <f>_xlfn.IFNA(IF($B382="","",VLOOKUP($B382,'SWC Towers'!$A:$Q,$W$2,FALSE)),"")</f>
        <v/>
      </c>
      <c r="X382" s="104" t="str">
        <f>_xlfn.IFNA(IF($B382="","",VLOOKUP($B382,'SWC Towers'!$A:$Q,$X$2,FALSE)),"")</f>
        <v/>
      </c>
      <c r="Y382" s="104" t="str">
        <f>_xlfn.IFNA(IF($B382="","",VLOOKUP($B382,'SWC Towers'!$A:$Q,$Y$2,FALSE)),"")</f>
        <v/>
      </c>
      <c r="Z382" s="104" t="str">
        <f>_xlfn.IFNA(IF($B382="","",VLOOKUP($B382,'SWC Towers'!$A:$Q,$Z$2,FALSE)),"")</f>
        <v/>
      </c>
      <c r="AA382" s="104" t="str">
        <f>_xlfn.IFNA(IF($B382="","",VLOOKUP($B382,'SWC Towers'!$A:$Q,$AA$2,FALSE)),"")</f>
        <v/>
      </c>
      <c r="AB382" s="104" t="str">
        <f>_xlfn.IFNA(IF($B382="","",VLOOKUP($B382,'SWC Towers'!$A:$Q,$AB$2,FALSE)),"")</f>
        <v/>
      </c>
      <c r="AC382" s="20">
        <f>SUM(Table25[[#This Row],[IT Tower: Application]:[Other/Non-IT ]])</f>
        <v>1</v>
      </c>
      <c r="AD382" s="67"/>
      <c r="AE382" s="67"/>
      <c r="AF382" s="67"/>
      <c r="AG382" s="67"/>
      <c r="AH382" s="67"/>
      <c r="AI382" s="67"/>
      <c r="AJ382" s="67"/>
      <c r="AK382" s="67"/>
      <c r="AL382" s="67"/>
      <c r="AM382" s="67"/>
      <c r="AN382" s="67"/>
      <c r="AO382" s="67"/>
      <c r="AP382" s="67"/>
      <c r="AQ382" s="67"/>
      <c r="AR382" s="67"/>
      <c r="AS382" s="67"/>
      <c r="AT382" s="67"/>
      <c r="AU382" s="67"/>
      <c r="AV382" s="67"/>
      <c r="AW382" s="67"/>
      <c r="AX382" s="67"/>
      <c r="AY382" s="67"/>
      <c r="AZ382" s="67"/>
      <c r="BA382" s="67">
        <v>54827</v>
      </c>
      <c r="BB382" s="67">
        <v>157664</v>
      </c>
      <c r="BC382" s="67">
        <v>133904</v>
      </c>
      <c r="BD382" s="67"/>
      <c r="BE382" s="67"/>
      <c r="BF382" s="67"/>
      <c r="BG382" s="67"/>
      <c r="BH382" s="67"/>
      <c r="BI382" s="67"/>
      <c r="BJ382" s="67"/>
      <c r="BK382" s="67"/>
      <c r="BL382" s="67"/>
      <c r="BM382" s="67"/>
      <c r="BN382" s="67"/>
      <c r="BO382" s="67"/>
      <c r="BP382" s="67"/>
      <c r="BQ382" s="67"/>
      <c r="BR382" s="67"/>
      <c r="BS382" s="67"/>
      <c r="BT382" s="67"/>
      <c r="BU382" s="67"/>
      <c r="BV382" s="67"/>
      <c r="BW382" s="67"/>
      <c r="BX382" s="67"/>
      <c r="BY382" s="67"/>
      <c r="BZ382" s="67"/>
      <c r="CA382" s="67"/>
      <c r="CB382" s="67"/>
      <c r="CC382" s="69">
        <f>SUM(Table25[[#This Row],[Contract Amount FY00]:[Contract Amount FY50]])</f>
        <v>346395</v>
      </c>
      <c r="CD382" s="24"/>
    </row>
    <row r="383" spans="1:82" x14ac:dyDescent="0.25">
      <c r="A383" s="122" t="s">
        <v>1996</v>
      </c>
      <c r="B383" s="122" t="s">
        <v>2242</v>
      </c>
      <c r="C383" s="122" t="s">
        <v>527</v>
      </c>
      <c r="E383" s="26" t="str">
        <f>IFERROR(IF(VLOOKUP(Table25[[#This Row],[Contract No.]],Table3[#All],3,FALSE)="","No","Yes"),"")</f>
        <v>Yes</v>
      </c>
      <c r="F383" s="26" t="str">
        <f>IFERROR(VLOOKUP(Table25[[#This Row],[Contract No.]],Table3[#All],3,FALSE),"")</f>
        <v>NASPO</v>
      </c>
      <c r="G383" s="26" t="str">
        <f>IFERROR(IF(Table25[[#This Row],[Cooperative Purchase
(Yes/No)]]="Yes","Yes",IF(VLOOKUP(Table25[[#This Row],[Contract No.]],Table3[#All],1,FALSE)=Table25[[#This Row],[Contract No.]],"Yes","No")),"No")</f>
        <v>Yes</v>
      </c>
      <c r="H383" s="51">
        <f>IFERROR(VLOOKUP(Table25[[#This Row],[Contract No.]],Table3[#All],4,FALSE),"")</f>
        <v>44378</v>
      </c>
      <c r="I383" s="56">
        <f>IFERROR(IF(AND(MONTH(Table25[[#This Row],[Contract Start Date]])&gt;6,MONTH(Table25[[#This Row],[Contract Start Date]])&lt;=12),YEAR(Table25[[#This Row],[Contract Start Date]])+1,YEAR(Table25[[#This Row],[Contract Start Date]])),"")</f>
        <v>2022</v>
      </c>
      <c r="J383" s="55">
        <f>Table25[[#This Row],[FY Formula start]]</f>
        <v>2022</v>
      </c>
      <c r="K383" s="59" t="str">
        <f>"FY"&amp;" "&amp;Table25[[#This Row],[Year Start]]</f>
        <v>FY 2022</v>
      </c>
      <c r="L383" s="52">
        <f>IFERROR(VLOOKUP(Table25[[#This Row],[Contract No.]],Table3[#All],5,FALSE),"")</f>
        <v>47118</v>
      </c>
      <c r="M383" s="56">
        <f>IFERROR(IF(Table25[[#This Row],[Contract End Date]]="99/99/9999","No End",IF(AND(MONTH(Table25[[#This Row],[Contract End Date]])&gt;6,MONTH(Table25[[#This Row],[Contract End Date]])&lt;=12),YEAR(Table25[[#This Row],[Contract End Date]])+1,YEAR(Table25[[#This Row],[Contract End Date]]))),"")</f>
        <v>2029</v>
      </c>
      <c r="N383" s="55">
        <f>Table25[[#This Row],[FY Formula end]]</f>
        <v>2029</v>
      </c>
      <c r="O383" s="59" t="str">
        <f>IF(Table25[[#This Row],[Year End]]="No End","No End","FY"&amp;" "&amp;Table25[[#This Row],[Year End]])</f>
        <v>FY 2029</v>
      </c>
      <c r="P383" s="27"/>
      <c r="Q383" s="104">
        <f>_xlfn.IFNA(IF($B383="","",VLOOKUP($B383,'SWC Towers'!$A:$Q,$Q$2,FALSE)),"")</f>
        <v>0.25</v>
      </c>
      <c r="R383" s="106">
        <f>_xlfn.IFNA(IF($B383="","",VLOOKUP($B383,'SWC Towers'!$A:$Q,$R$2,FALSE)),"")</f>
        <v>0.3</v>
      </c>
      <c r="S383" s="106" t="str">
        <f>_xlfn.IFNA(IF($B383="","",VLOOKUP($B383,'SWC Towers'!$A:$Q,$S$2,FALSE)),"")</f>
        <v/>
      </c>
      <c r="T383" s="106" t="str">
        <f>_xlfn.IFNA(IF($B383="","",VLOOKUP($B383,'SWC Towers'!$A:$Q,$T$2,FALSE)),"")</f>
        <v/>
      </c>
      <c r="U383" s="104">
        <f>_xlfn.IFNA(IF($B383="","",VLOOKUP($B383,'SWC Towers'!$A:$Q,$U$2,FALSE)),"")</f>
        <v>0.3</v>
      </c>
      <c r="V383" s="104" t="str">
        <f>_xlfn.IFNA(IF($B383="","",VLOOKUP($B383,'SWC Towers'!$A:$Q,$V$2,FALSE)),"")</f>
        <v/>
      </c>
      <c r="W383" s="104">
        <f>_xlfn.IFNA(IF($B383="","",VLOOKUP($B383,'SWC Towers'!$A:$Q,$W$2,FALSE)),"")</f>
        <v>0.1</v>
      </c>
      <c r="X383" s="104" t="str">
        <f>_xlfn.IFNA(IF($B383="","",VLOOKUP($B383,'SWC Towers'!$A:$Q,$X$2,FALSE)),"")</f>
        <v/>
      </c>
      <c r="Y383" s="104" t="str">
        <f>_xlfn.IFNA(IF($B383="","",VLOOKUP($B383,'SWC Towers'!$A:$Q,$Y$2,FALSE)),"")</f>
        <v/>
      </c>
      <c r="Z383" s="104" t="str">
        <f>_xlfn.IFNA(IF($B383="","",VLOOKUP($B383,'SWC Towers'!$A:$Q,$Z$2,FALSE)),"")</f>
        <v/>
      </c>
      <c r="AA383" s="104" t="str">
        <f>_xlfn.IFNA(IF($B383="","",VLOOKUP($B383,'SWC Towers'!$A:$Q,$AA$2,FALSE)),"")</f>
        <v/>
      </c>
      <c r="AB383" s="104">
        <f>_xlfn.IFNA(IF($B383="","",VLOOKUP($B383,'SWC Towers'!$A:$Q,$AB$2,FALSE)),"")</f>
        <v>0.05</v>
      </c>
      <c r="AC383" s="20">
        <f>SUM(Table25[[#This Row],[IT Tower: Application]:[Other/Non-IT ]])</f>
        <v>1</v>
      </c>
      <c r="AD383" s="67"/>
      <c r="AE383" s="67"/>
      <c r="AF383" s="67"/>
      <c r="AG383" s="67"/>
      <c r="AH383" s="67"/>
      <c r="AI383" s="67"/>
      <c r="AJ383" s="67"/>
      <c r="AK383" s="67"/>
      <c r="AL383" s="67"/>
      <c r="AM383" s="67"/>
      <c r="AN383" s="67"/>
      <c r="AO383" s="67"/>
      <c r="AP383" s="67"/>
      <c r="AQ383" s="67"/>
      <c r="AR383" s="67"/>
      <c r="AS383" s="67"/>
      <c r="AT383" s="67"/>
      <c r="AU383" s="67"/>
      <c r="AV383" s="67"/>
      <c r="AW383" s="67"/>
      <c r="AX383" s="67"/>
      <c r="AY383" s="67"/>
      <c r="AZ383" s="67"/>
      <c r="BA383" s="67">
        <v>0</v>
      </c>
      <c r="BB383" s="67">
        <v>356</v>
      </c>
      <c r="BC383" s="67"/>
      <c r="BD383" s="67"/>
      <c r="BE383" s="67"/>
      <c r="BF383" s="67"/>
      <c r="BG383" s="67"/>
      <c r="BH383" s="67"/>
      <c r="BI383" s="67"/>
      <c r="BJ383" s="67"/>
      <c r="BK383" s="67"/>
      <c r="BL383" s="67"/>
      <c r="BM383" s="67"/>
      <c r="BN383" s="67"/>
      <c r="BO383" s="67"/>
      <c r="BP383" s="67"/>
      <c r="BQ383" s="67"/>
      <c r="BR383" s="67"/>
      <c r="BS383" s="67"/>
      <c r="BT383" s="67"/>
      <c r="BU383" s="67"/>
      <c r="BV383" s="67"/>
      <c r="BW383" s="67"/>
      <c r="BX383" s="67"/>
      <c r="BY383" s="67"/>
      <c r="BZ383" s="67"/>
      <c r="CA383" s="67"/>
      <c r="CB383" s="67"/>
      <c r="CC383" s="69">
        <f>SUM(Table25[[#This Row],[Contract Amount FY00]:[Contract Amount FY50]])</f>
        <v>356</v>
      </c>
      <c r="CD383" s="24"/>
    </row>
    <row r="384" spans="1:82" x14ac:dyDescent="0.25">
      <c r="A384" s="122" t="s">
        <v>1996</v>
      </c>
      <c r="B384" s="122" t="s">
        <v>533</v>
      </c>
      <c r="C384" s="122" t="s">
        <v>3187</v>
      </c>
      <c r="E384" s="26" t="str">
        <f>IFERROR(IF(VLOOKUP(Table25[[#This Row],[Contract No.]],Table3[#All],3,FALSE)="","No","Yes"),"")</f>
        <v>No</v>
      </c>
      <c r="F384" s="26" t="str">
        <f>IFERROR(VLOOKUP(Table25[[#This Row],[Contract No.]],Table3[#All],3,FALSE),"")</f>
        <v/>
      </c>
      <c r="G384" s="26" t="str">
        <f>IFERROR(IF(Table25[[#This Row],[Cooperative Purchase
(Yes/No)]]="Yes","Yes",IF(VLOOKUP(Table25[[#This Row],[Contract No.]],Table3[#All],1,FALSE)=Table25[[#This Row],[Contract No.]],"Yes","No")),"No")</f>
        <v>Yes</v>
      </c>
      <c r="H384" s="51">
        <f>IFERROR(VLOOKUP(Table25[[#This Row],[Contract No.]],Table3[#All],4,FALSE),"")</f>
        <v>43556</v>
      </c>
      <c r="I384" s="56">
        <f>IFERROR(IF(AND(MONTH(Table25[[#This Row],[Contract Start Date]])&gt;6,MONTH(Table25[[#This Row],[Contract Start Date]])&lt;=12),YEAR(Table25[[#This Row],[Contract Start Date]])+1,YEAR(Table25[[#This Row],[Contract Start Date]])),"")</f>
        <v>2019</v>
      </c>
      <c r="J384" s="55">
        <f>Table25[[#This Row],[FY Formula start]]</f>
        <v>2019</v>
      </c>
      <c r="K384" s="59" t="str">
        <f>"FY"&amp;" "&amp;Table25[[#This Row],[Year Start]]</f>
        <v>FY 2019</v>
      </c>
      <c r="L384" s="52">
        <f>IFERROR(VLOOKUP(Table25[[#This Row],[Contract No.]],Table3[#All],5,FALSE),"")</f>
        <v>45747</v>
      </c>
      <c r="M384" s="56">
        <f>IFERROR(IF(Table25[[#This Row],[Contract End Date]]="99/99/9999","No End",IF(AND(MONTH(Table25[[#This Row],[Contract End Date]])&gt;6,MONTH(Table25[[#This Row],[Contract End Date]])&lt;=12),YEAR(Table25[[#This Row],[Contract End Date]])+1,YEAR(Table25[[#This Row],[Contract End Date]]))),"")</f>
        <v>2025</v>
      </c>
      <c r="N384" s="55">
        <f>Table25[[#This Row],[FY Formula end]]</f>
        <v>2025</v>
      </c>
      <c r="O384" s="59" t="str">
        <f>IF(Table25[[#This Row],[Year End]]="No End","No End","FY"&amp;" "&amp;Table25[[#This Row],[Year End]])</f>
        <v>FY 2025</v>
      </c>
      <c r="P384" s="27"/>
      <c r="Q384" s="104">
        <f>_xlfn.IFNA(IF($B384="","",VLOOKUP($B384,'SWC Towers'!$A:$Q,$Q$2,FALSE)),"")</f>
        <v>0.2</v>
      </c>
      <c r="R384" s="106">
        <f>_xlfn.IFNA(IF($B384="","",VLOOKUP($B384,'SWC Towers'!$A:$Q,$R$2,FALSE)),"")</f>
        <v>0.2</v>
      </c>
      <c r="S384" s="106" t="str">
        <f>_xlfn.IFNA(IF($B384="","",VLOOKUP($B384,'SWC Towers'!$A:$Q,$S$2,FALSE)),"")</f>
        <v/>
      </c>
      <c r="T384" s="106" t="str">
        <f>_xlfn.IFNA(IF($B384="","",VLOOKUP($B384,'SWC Towers'!$A:$Q,$T$2,FALSE)),"")</f>
        <v/>
      </c>
      <c r="U384" s="104">
        <f>_xlfn.IFNA(IF($B384="","",VLOOKUP($B384,'SWC Towers'!$A:$Q,$U$2,FALSE)),"")</f>
        <v>0.2</v>
      </c>
      <c r="V384" s="104" t="str">
        <f>_xlfn.IFNA(IF($B384="","",VLOOKUP($B384,'SWC Towers'!$A:$Q,$V$2,FALSE)),"")</f>
        <v/>
      </c>
      <c r="W384" s="104">
        <f>_xlfn.IFNA(IF($B384="","",VLOOKUP($B384,'SWC Towers'!$A:$Q,$W$2,FALSE)),"")</f>
        <v>0.2</v>
      </c>
      <c r="X384" s="104" t="str">
        <f>_xlfn.IFNA(IF($B384="","",VLOOKUP($B384,'SWC Towers'!$A:$Q,$X$2,FALSE)),"")</f>
        <v/>
      </c>
      <c r="Y384" s="104" t="str">
        <f>_xlfn.IFNA(IF($B384="","",VLOOKUP($B384,'SWC Towers'!$A:$Q,$Y$2,FALSE)),"")</f>
        <v/>
      </c>
      <c r="Z384" s="104" t="str">
        <f>_xlfn.IFNA(IF($B384="","",VLOOKUP($B384,'SWC Towers'!$A:$Q,$Z$2,FALSE)),"")</f>
        <v/>
      </c>
      <c r="AA384" s="104">
        <f>_xlfn.IFNA(IF($B384="","",VLOOKUP($B384,'SWC Towers'!$A:$Q,$AA$2,FALSE)),"")</f>
        <v>0.2</v>
      </c>
      <c r="AB384" s="104" t="str">
        <f>_xlfn.IFNA(IF($B384="","",VLOOKUP($B384,'SWC Towers'!$A:$Q,$AB$2,FALSE)),"")</f>
        <v/>
      </c>
      <c r="AC384" s="20">
        <f>SUM(Table25[[#This Row],[IT Tower: Application]:[Other/Non-IT ]])</f>
        <v>1</v>
      </c>
      <c r="AD384" s="67"/>
      <c r="AE384" s="67"/>
      <c r="AF384" s="67"/>
      <c r="AG384" s="67"/>
      <c r="AH384" s="67"/>
      <c r="AI384" s="67"/>
      <c r="AJ384" s="67"/>
      <c r="AK384" s="67"/>
      <c r="AL384" s="67"/>
      <c r="AM384" s="67"/>
      <c r="AN384" s="67"/>
      <c r="AO384" s="67"/>
      <c r="AP384" s="67"/>
      <c r="AQ384" s="67"/>
      <c r="AR384" s="67"/>
      <c r="AS384" s="67"/>
      <c r="AT384" s="67"/>
      <c r="AU384" s="67"/>
      <c r="AV384" s="67"/>
      <c r="AW384" s="67"/>
      <c r="AX384" s="67"/>
      <c r="AY384" s="67"/>
      <c r="AZ384" s="67"/>
      <c r="BA384" s="67">
        <v>256921</v>
      </c>
      <c r="BB384" s="67">
        <v>27702</v>
      </c>
      <c r="BC384" s="67">
        <v>20186</v>
      </c>
      <c r="BD384" s="67"/>
      <c r="BE384" s="67"/>
      <c r="BF384" s="67"/>
      <c r="BG384" s="67"/>
      <c r="BH384" s="67"/>
      <c r="BI384" s="67"/>
      <c r="BJ384" s="67"/>
      <c r="BK384" s="67"/>
      <c r="BL384" s="67"/>
      <c r="BM384" s="67"/>
      <c r="BN384" s="67"/>
      <c r="BO384" s="67"/>
      <c r="BP384" s="67"/>
      <c r="BQ384" s="67"/>
      <c r="BR384" s="67"/>
      <c r="BS384" s="67"/>
      <c r="BT384" s="67"/>
      <c r="BU384" s="67"/>
      <c r="BV384" s="67"/>
      <c r="BW384" s="67"/>
      <c r="BX384" s="67"/>
      <c r="BY384" s="67"/>
      <c r="BZ384" s="67"/>
      <c r="CA384" s="67"/>
      <c r="CB384" s="67"/>
      <c r="CC384" s="69">
        <f>SUM(Table25[[#This Row],[Contract Amount FY00]:[Contract Amount FY50]])</f>
        <v>304809</v>
      </c>
      <c r="CD384" s="24"/>
    </row>
    <row r="385" spans="1:82" x14ac:dyDescent="0.25">
      <c r="A385" s="122" t="s">
        <v>1996</v>
      </c>
      <c r="B385" s="122" t="s">
        <v>2050</v>
      </c>
      <c r="C385" s="122" t="s">
        <v>2274</v>
      </c>
      <c r="E385" s="26" t="str">
        <f>IFERROR(IF(VLOOKUP(Table25[[#This Row],[Contract No.]],Table3[#All],3,FALSE)="","No","Yes"),"")</f>
        <v>Yes</v>
      </c>
      <c r="F385" s="26" t="str">
        <f>IFERROR(VLOOKUP(Table25[[#This Row],[Contract No.]],Table3[#All],3,FALSE),"")</f>
        <v>WA Cooperative</v>
      </c>
      <c r="G385" s="26" t="str">
        <f>IFERROR(IF(Table25[[#This Row],[Cooperative Purchase
(Yes/No)]]="Yes","Yes",IF(VLOOKUP(Table25[[#This Row],[Contract No.]],Table3[#All],1,FALSE)=Table25[[#This Row],[Contract No.]],"Yes","No")),"No")</f>
        <v>Yes</v>
      </c>
      <c r="H385" s="51">
        <f>IFERROR(VLOOKUP(Table25[[#This Row],[Contract No.]],Table3[#All],4,FALSE),"")</f>
        <v>44316</v>
      </c>
      <c r="I385" s="56">
        <f>IFERROR(IF(AND(MONTH(Table25[[#This Row],[Contract Start Date]])&gt;6,MONTH(Table25[[#This Row],[Contract Start Date]])&lt;=12),YEAR(Table25[[#This Row],[Contract Start Date]])+1,YEAR(Table25[[#This Row],[Contract Start Date]])),"")</f>
        <v>2021</v>
      </c>
      <c r="J385" s="55">
        <f>Table25[[#This Row],[FY Formula start]]</f>
        <v>2021</v>
      </c>
      <c r="K385" s="59" t="str">
        <f>"FY"&amp;" "&amp;Table25[[#This Row],[Year Start]]</f>
        <v>FY 2021</v>
      </c>
      <c r="L385" s="52">
        <f>IFERROR(VLOOKUP(Table25[[#This Row],[Contract No.]],Table3[#All],5,FALSE),"")</f>
        <v>46506</v>
      </c>
      <c r="M385" s="56">
        <f>IFERROR(IF(Table25[[#This Row],[Contract End Date]]="99/99/9999","No End",IF(AND(MONTH(Table25[[#This Row],[Contract End Date]])&gt;6,MONTH(Table25[[#This Row],[Contract End Date]])&lt;=12),YEAR(Table25[[#This Row],[Contract End Date]])+1,YEAR(Table25[[#This Row],[Contract End Date]]))),"")</f>
        <v>2027</v>
      </c>
      <c r="N385" s="55">
        <f>Table25[[#This Row],[FY Formula end]]</f>
        <v>2027</v>
      </c>
      <c r="O385" s="59" t="str">
        <f>IF(Table25[[#This Row],[Year End]]="No End","No End","FY"&amp;" "&amp;Table25[[#This Row],[Year End]])</f>
        <v>FY 2027</v>
      </c>
      <c r="P385" s="27"/>
      <c r="Q385" s="104">
        <f>_xlfn.IFNA(IF($B385="","",VLOOKUP($B385,'SWC Towers'!$A:$Q,$Q$2,FALSE)),"")</f>
        <v>1</v>
      </c>
      <c r="R385" s="106" t="str">
        <f>_xlfn.IFNA(IF($B385="","",VLOOKUP($B385,'SWC Towers'!$A:$Q,$R$2,FALSE)),"")</f>
        <v/>
      </c>
      <c r="S385" s="106" t="str">
        <f>_xlfn.IFNA(IF($B385="","",VLOOKUP($B385,'SWC Towers'!$A:$Q,$S$2,FALSE)),"")</f>
        <v/>
      </c>
      <c r="T385" s="106" t="str">
        <f>_xlfn.IFNA(IF($B385="","",VLOOKUP($B385,'SWC Towers'!$A:$Q,$T$2,FALSE)),"")</f>
        <v/>
      </c>
      <c r="U385" s="104" t="str">
        <f>_xlfn.IFNA(IF($B385="","",VLOOKUP($B385,'SWC Towers'!$A:$Q,$U$2,FALSE)),"")</f>
        <v/>
      </c>
      <c r="V385" s="104" t="str">
        <f>_xlfn.IFNA(IF($B385="","",VLOOKUP($B385,'SWC Towers'!$A:$Q,$V$2,FALSE)),"")</f>
        <v/>
      </c>
      <c r="W385" s="104" t="str">
        <f>_xlfn.IFNA(IF($B385="","",VLOOKUP($B385,'SWC Towers'!$A:$Q,$W$2,FALSE)),"")</f>
        <v/>
      </c>
      <c r="X385" s="104" t="str">
        <f>_xlfn.IFNA(IF($B385="","",VLOOKUP($B385,'SWC Towers'!$A:$Q,$X$2,FALSE)),"")</f>
        <v/>
      </c>
      <c r="Y385" s="104" t="str">
        <f>_xlfn.IFNA(IF($B385="","",VLOOKUP($B385,'SWC Towers'!$A:$Q,$Y$2,FALSE)),"")</f>
        <v/>
      </c>
      <c r="Z385" s="104" t="str">
        <f>_xlfn.IFNA(IF($B385="","",VLOOKUP($B385,'SWC Towers'!$A:$Q,$Z$2,FALSE)),"")</f>
        <v/>
      </c>
      <c r="AA385" s="104" t="str">
        <f>_xlfn.IFNA(IF($B385="","",VLOOKUP($B385,'SWC Towers'!$A:$Q,$AA$2,FALSE)),"")</f>
        <v/>
      </c>
      <c r="AB385" s="104" t="str">
        <f>_xlfn.IFNA(IF($B385="","",VLOOKUP($B385,'SWC Towers'!$A:$Q,$AB$2,FALSE)),"")</f>
        <v/>
      </c>
      <c r="AC385" s="20">
        <f>SUM(Table25[[#This Row],[IT Tower: Application]:[Other/Non-IT ]])</f>
        <v>1</v>
      </c>
      <c r="AD385" s="67"/>
      <c r="AE385" s="67"/>
      <c r="AF385" s="67"/>
      <c r="AG385" s="67"/>
      <c r="AH385" s="67"/>
      <c r="AI385" s="67"/>
      <c r="AJ385" s="67"/>
      <c r="AK385" s="67"/>
      <c r="AL385" s="67"/>
      <c r="AM385" s="67"/>
      <c r="AN385" s="67"/>
      <c r="AO385" s="67"/>
      <c r="AP385" s="67"/>
      <c r="AQ385" s="67"/>
      <c r="AR385" s="67"/>
      <c r="AS385" s="67"/>
      <c r="AT385" s="67"/>
      <c r="AU385" s="67"/>
      <c r="AV385" s="67"/>
      <c r="AW385" s="67"/>
      <c r="AX385" s="67"/>
      <c r="AY385" s="67"/>
      <c r="AZ385" s="67"/>
      <c r="BA385" s="67">
        <v>0</v>
      </c>
      <c r="BB385" s="67">
        <v>6601</v>
      </c>
      <c r="BC385" s="67">
        <v>7344</v>
      </c>
      <c r="BD385" s="67"/>
      <c r="BE385" s="67"/>
      <c r="BF385" s="67"/>
      <c r="BG385" s="67"/>
      <c r="BH385" s="67"/>
      <c r="BI385" s="67"/>
      <c r="BJ385" s="67"/>
      <c r="BK385" s="67"/>
      <c r="BL385" s="67"/>
      <c r="BM385" s="67"/>
      <c r="BN385" s="67"/>
      <c r="BO385" s="67"/>
      <c r="BP385" s="67"/>
      <c r="BQ385" s="67"/>
      <c r="BR385" s="67"/>
      <c r="BS385" s="67"/>
      <c r="BT385" s="67"/>
      <c r="BU385" s="67"/>
      <c r="BV385" s="67"/>
      <c r="BW385" s="67"/>
      <c r="BX385" s="67"/>
      <c r="BY385" s="67"/>
      <c r="BZ385" s="67"/>
      <c r="CA385" s="67"/>
      <c r="CB385" s="67"/>
      <c r="CC385" s="69">
        <f>SUM(Table25[[#This Row],[Contract Amount FY00]:[Contract Amount FY50]])</f>
        <v>13945</v>
      </c>
      <c r="CD385" s="24"/>
    </row>
    <row r="386" spans="1:82" x14ac:dyDescent="0.25">
      <c r="A386" s="122" t="s">
        <v>1996</v>
      </c>
      <c r="B386" s="122" t="s">
        <v>705</v>
      </c>
      <c r="C386" s="122" t="s">
        <v>1777</v>
      </c>
      <c r="E386" s="26" t="str">
        <f>IFERROR(IF(VLOOKUP(Table25[[#This Row],[Contract No.]],Table3[#All],3,FALSE)="","No","Yes"),"")</f>
        <v>Yes</v>
      </c>
      <c r="F386" s="26" t="str">
        <f>IFERROR(VLOOKUP(Table25[[#This Row],[Contract No.]],Table3[#All],3,FALSE),"")</f>
        <v>NASPO</v>
      </c>
      <c r="G386" s="26" t="str">
        <f>IFERROR(IF(Table25[[#This Row],[Cooperative Purchase
(Yes/No)]]="Yes","Yes",IF(VLOOKUP(Table25[[#This Row],[Contract No.]],Table3[#All],1,FALSE)=Table25[[#This Row],[Contract No.]],"Yes","No")),"No")</f>
        <v>Yes</v>
      </c>
      <c r="H386" s="51">
        <f>IFERROR(VLOOKUP(Table25[[#This Row],[Contract No.]],Table3[#All],4,FALSE),"")</f>
        <v>43647</v>
      </c>
      <c r="I386" s="56">
        <f>IFERROR(IF(AND(MONTH(Table25[[#This Row],[Contract Start Date]])&gt;6,MONTH(Table25[[#This Row],[Contract Start Date]])&lt;=12),YEAR(Table25[[#This Row],[Contract Start Date]])+1,YEAR(Table25[[#This Row],[Contract Start Date]])),"")</f>
        <v>2020</v>
      </c>
      <c r="J386" s="55">
        <f>Table25[[#This Row],[FY Formula start]]</f>
        <v>2020</v>
      </c>
      <c r="K386" s="59" t="str">
        <f>"FY"&amp;" "&amp;Table25[[#This Row],[Year Start]]</f>
        <v>FY 2020</v>
      </c>
      <c r="L386" s="52">
        <f>IFERROR(VLOOKUP(Table25[[#This Row],[Contract No.]],Table3[#All],5,FALSE),"")</f>
        <v>47360</v>
      </c>
      <c r="M386" s="56">
        <f>IFERROR(IF(Table25[[#This Row],[Contract End Date]]="99/99/9999","No End",IF(AND(MONTH(Table25[[#This Row],[Contract End Date]])&gt;6,MONTH(Table25[[#This Row],[Contract End Date]])&lt;=12),YEAR(Table25[[#This Row],[Contract End Date]])+1,YEAR(Table25[[#This Row],[Contract End Date]]))),"")</f>
        <v>2030</v>
      </c>
      <c r="N386" s="55">
        <f>Table25[[#This Row],[FY Formula end]]</f>
        <v>2030</v>
      </c>
      <c r="O386" s="59" t="str">
        <f>IF(Table25[[#This Row],[Year End]]="No End","No End","FY"&amp;" "&amp;Table25[[#This Row],[Year End]])</f>
        <v>FY 2030</v>
      </c>
      <c r="P386" s="27"/>
      <c r="Q386" s="104">
        <f>_xlfn.IFNA(IF($B386="","",VLOOKUP($B386,'SWC Towers'!$A:$Q,$Q$2,FALSE)),"")</f>
        <v>0.2</v>
      </c>
      <c r="R386" s="106" t="str">
        <f>_xlfn.IFNA(IF($B386="","",VLOOKUP($B386,'SWC Towers'!$A:$Q,$R$2,FALSE)),"")</f>
        <v/>
      </c>
      <c r="S386" s="106" t="str">
        <f>_xlfn.IFNA(IF($B386="","",VLOOKUP($B386,'SWC Towers'!$A:$Q,$S$2,FALSE)),"")</f>
        <v/>
      </c>
      <c r="T386" s="106" t="str">
        <f>_xlfn.IFNA(IF($B386="","",VLOOKUP($B386,'SWC Towers'!$A:$Q,$T$2,FALSE)),"")</f>
        <v/>
      </c>
      <c r="U386" s="104">
        <f>_xlfn.IFNA(IF($B386="","",VLOOKUP($B386,'SWC Towers'!$A:$Q,$U$2,FALSE)),"")</f>
        <v>0.4</v>
      </c>
      <c r="V386" s="104" t="str">
        <f>_xlfn.IFNA(IF($B386="","",VLOOKUP($B386,'SWC Towers'!$A:$Q,$V$2,FALSE)),"")</f>
        <v/>
      </c>
      <c r="W386" s="104">
        <f>_xlfn.IFNA(IF($B386="","",VLOOKUP($B386,'SWC Towers'!$A:$Q,$W$2,FALSE)),"")</f>
        <v>0.4</v>
      </c>
      <c r="X386" s="104" t="str">
        <f>_xlfn.IFNA(IF($B386="","",VLOOKUP($B386,'SWC Towers'!$A:$Q,$X$2,FALSE)),"")</f>
        <v/>
      </c>
      <c r="Y386" s="104" t="str">
        <f>_xlfn.IFNA(IF($B386="","",VLOOKUP($B386,'SWC Towers'!$A:$Q,$Y$2,FALSE)),"")</f>
        <v/>
      </c>
      <c r="Z386" s="104" t="str">
        <f>_xlfn.IFNA(IF($B386="","",VLOOKUP($B386,'SWC Towers'!$A:$Q,$Z$2,FALSE)),"")</f>
        <v/>
      </c>
      <c r="AA386" s="104" t="str">
        <f>_xlfn.IFNA(IF($B386="","",VLOOKUP($B386,'SWC Towers'!$A:$Q,$AA$2,FALSE)),"")</f>
        <v/>
      </c>
      <c r="AB386" s="104" t="str">
        <f>_xlfn.IFNA(IF($B386="","",VLOOKUP($B386,'SWC Towers'!$A:$Q,$AB$2,FALSE)),"")</f>
        <v/>
      </c>
      <c r="AC386" s="20">
        <f>SUM(Table25[[#This Row],[IT Tower: Application]:[Other/Non-IT ]])</f>
        <v>1</v>
      </c>
      <c r="AD386" s="67"/>
      <c r="AE386" s="67"/>
      <c r="AF386" s="67"/>
      <c r="AG386" s="67"/>
      <c r="AH386" s="67"/>
      <c r="AI386" s="67"/>
      <c r="AJ386" s="67"/>
      <c r="AK386" s="67"/>
      <c r="AL386" s="67"/>
      <c r="AM386" s="67"/>
      <c r="AN386" s="67"/>
      <c r="AO386" s="67"/>
      <c r="AP386" s="67"/>
      <c r="AQ386" s="67"/>
      <c r="AR386" s="67"/>
      <c r="AS386" s="67"/>
      <c r="AT386" s="67"/>
      <c r="AU386" s="67"/>
      <c r="AV386" s="67"/>
      <c r="AW386" s="67"/>
      <c r="AX386" s="67">
        <v>0</v>
      </c>
      <c r="AY386" s="67">
        <v>193995</v>
      </c>
      <c r="AZ386" s="67">
        <v>189413</v>
      </c>
      <c r="BA386" s="67">
        <v>203711</v>
      </c>
      <c r="BB386" s="67">
        <v>193022</v>
      </c>
      <c r="BC386" s="67">
        <v>194929</v>
      </c>
      <c r="BD386" s="67"/>
      <c r="BE386" s="67"/>
      <c r="BF386" s="67"/>
      <c r="BG386" s="67"/>
      <c r="BH386" s="67"/>
      <c r="BI386" s="67"/>
      <c r="BJ386" s="67"/>
      <c r="BK386" s="67"/>
      <c r="BL386" s="67"/>
      <c r="BM386" s="67"/>
      <c r="BN386" s="67"/>
      <c r="BO386" s="67"/>
      <c r="BP386" s="67"/>
      <c r="BQ386" s="67"/>
      <c r="BR386" s="67"/>
      <c r="BS386" s="67"/>
      <c r="BT386" s="67"/>
      <c r="BU386" s="67"/>
      <c r="BV386" s="67"/>
      <c r="BW386" s="67"/>
      <c r="BX386" s="67"/>
      <c r="BY386" s="67"/>
      <c r="BZ386" s="67"/>
      <c r="CA386" s="67"/>
      <c r="CB386" s="67"/>
      <c r="CC386" s="69">
        <f>SUM(Table25[[#This Row],[Contract Amount FY00]:[Contract Amount FY50]])</f>
        <v>975070</v>
      </c>
      <c r="CD386" s="24"/>
    </row>
    <row r="387" spans="1:82" x14ac:dyDescent="0.25">
      <c r="A387" s="122" t="s">
        <v>1996</v>
      </c>
      <c r="B387" s="122" t="s">
        <v>278</v>
      </c>
      <c r="C387" s="122" t="s">
        <v>3188</v>
      </c>
      <c r="E387" s="26" t="str">
        <f>IFERROR(IF(VLOOKUP(Table25[[#This Row],[Contract No.]],Table3[#All],3,FALSE)="","No","Yes"),"")</f>
        <v>Yes</v>
      </c>
      <c r="F387" s="26" t="str">
        <f>IFERROR(VLOOKUP(Table25[[#This Row],[Contract No.]],Table3[#All],3,FALSE),"")</f>
        <v>NASPO</v>
      </c>
      <c r="G387" s="26" t="str">
        <f>IFERROR(IF(Table25[[#This Row],[Cooperative Purchase
(Yes/No)]]="Yes","Yes",IF(VLOOKUP(Table25[[#This Row],[Contract No.]],Table3[#All],1,FALSE)=Table25[[#This Row],[Contract No.]],"Yes","No")),"No")</f>
        <v>Yes</v>
      </c>
      <c r="H387" s="51">
        <f>IFERROR(VLOOKUP(Table25[[#This Row],[Contract No.]],Table3[#All],4,FALSE),"")</f>
        <v>42917</v>
      </c>
      <c r="I387" s="56">
        <f>IFERROR(IF(AND(MONTH(Table25[[#This Row],[Contract Start Date]])&gt;6,MONTH(Table25[[#This Row],[Contract Start Date]])&lt;=12),YEAR(Table25[[#This Row],[Contract Start Date]])+1,YEAR(Table25[[#This Row],[Contract Start Date]])),"")</f>
        <v>2018</v>
      </c>
      <c r="J387" s="55">
        <f>Table25[[#This Row],[FY Formula start]]</f>
        <v>2018</v>
      </c>
      <c r="K387" s="59" t="str">
        <f>"FY"&amp;" "&amp;Table25[[#This Row],[Year Start]]</f>
        <v>FY 2018</v>
      </c>
      <c r="L387" s="52">
        <f>IFERROR(VLOOKUP(Table25[[#This Row],[Contract No.]],Table3[#All],5,FALSE),"")</f>
        <v>46280</v>
      </c>
      <c r="M387" s="56">
        <f>IFERROR(IF(Table25[[#This Row],[Contract End Date]]="99/99/9999","No End",IF(AND(MONTH(Table25[[#This Row],[Contract End Date]])&gt;6,MONTH(Table25[[#This Row],[Contract End Date]])&lt;=12),YEAR(Table25[[#This Row],[Contract End Date]])+1,YEAR(Table25[[#This Row],[Contract End Date]]))),"")</f>
        <v>2027</v>
      </c>
      <c r="N387" s="55">
        <f>Table25[[#This Row],[FY Formula end]]</f>
        <v>2027</v>
      </c>
      <c r="O387" s="59" t="str">
        <f>IF(Table25[[#This Row],[Year End]]="No End","No End","FY"&amp;" "&amp;Table25[[#This Row],[Year End]])</f>
        <v>FY 2027</v>
      </c>
      <c r="P387" s="27"/>
      <c r="Q387" s="104">
        <f>_xlfn.IFNA(IF($B387="","",VLOOKUP($B387,'SWC Towers'!$A:$Q,$Q$2,FALSE)),"")</f>
        <v>0.4</v>
      </c>
      <c r="R387" s="106" t="str">
        <f>_xlfn.IFNA(IF($B387="","",VLOOKUP($B387,'SWC Towers'!$A:$Q,$R$2,FALSE)),"")</f>
        <v/>
      </c>
      <c r="S387" s="106" t="str">
        <f>_xlfn.IFNA(IF($B387="","",VLOOKUP($B387,'SWC Towers'!$A:$Q,$S$2,FALSE)),"")</f>
        <v/>
      </c>
      <c r="T387" s="106">
        <f>_xlfn.IFNA(IF($B387="","",VLOOKUP($B387,'SWC Towers'!$A:$Q,$T$2,FALSE)),"")</f>
        <v>0.05</v>
      </c>
      <c r="U387" s="104" t="str">
        <f>_xlfn.IFNA(IF($B387="","",VLOOKUP($B387,'SWC Towers'!$A:$Q,$U$2,FALSE)),"")</f>
        <v/>
      </c>
      <c r="V387" s="104" t="str">
        <f>_xlfn.IFNA(IF($B387="","",VLOOKUP($B387,'SWC Towers'!$A:$Q,$V$2,FALSE)),"")</f>
        <v/>
      </c>
      <c r="W387" s="104">
        <f>_xlfn.IFNA(IF($B387="","",VLOOKUP($B387,'SWC Towers'!$A:$Q,$W$2,FALSE)),"")</f>
        <v>0.1</v>
      </c>
      <c r="X387" s="104" t="str">
        <f>_xlfn.IFNA(IF($B387="","",VLOOKUP($B387,'SWC Towers'!$A:$Q,$X$2,FALSE)),"")</f>
        <v/>
      </c>
      <c r="Y387" s="104">
        <f>_xlfn.IFNA(IF($B387="","",VLOOKUP($B387,'SWC Towers'!$A:$Q,$Y$2,FALSE)),"")</f>
        <v>0.05</v>
      </c>
      <c r="Z387" s="104" t="str">
        <f>_xlfn.IFNA(IF($B387="","",VLOOKUP($B387,'SWC Towers'!$A:$Q,$Z$2,FALSE)),"")</f>
        <v/>
      </c>
      <c r="AA387" s="104">
        <f>_xlfn.IFNA(IF($B387="","",VLOOKUP($B387,'SWC Towers'!$A:$Q,$AA$2,FALSE)),"")</f>
        <v>0.4</v>
      </c>
      <c r="AB387" s="104" t="str">
        <f>_xlfn.IFNA(IF($B387="","",VLOOKUP($B387,'SWC Towers'!$A:$Q,$AB$2,FALSE)),"")</f>
        <v/>
      </c>
      <c r="AC387" s="20">
        <f>SUM(Table25[[#This Row],[IT Tower: Application]:[Other/Non-IT ]])</f>
        <v>1</v>
      </c>
      <c r="AD387" s="67"/>
      <c r="AE387" s="67"/>
      <c r="AF387" s="67"/>
      <c r="AG387" s="67"/>
      <c r="AH387" s="67"/>
      <c r="AI387" s="67"/>
      <c r="AJ387" s="67"/>
      <c r="AK387" s="67"/>
      <c r="AL387" s="67"/>
      <c r="AM387" s="67"/>
      <c r="AN387" s="67"/>
      <c r="AO387" s="67"/>
      <c r="AP387" s="67"/>
      <c r="AQ387" s="67"/>
      <c r="AR387" s="67"/>
      <c r="AS387" s="67"/>
      <c r="AT387" s="67"/>
      <c r="AU387" s="67"/>
      <c r="AV387" s="67"/>
      <c r="AW387" s="67"/>
      <c r="AX387" s="67"/>
      <c r="AY387" s="67"/>
      <c r="AZ387" s="67"/>
      <c r="BA387" s="67">
        <v>47690</v>
      </c>
      <c r="BB387" s="67">
        <v>829792</v>
      </c>
      <c r="BC387" s="67">
        <v>834645</v>
      </c>
      <c r="BD387" s="67"/>
      <c r="BE387" s="67"/>
      <c r="BF387" s="67"/>
      <c r="BG387" s="67"/>
      <c r="BH387" s="67"/>
      <c r="BI387" s="67"/>
      <c r="BJ387" s="67"/>
      <c r="BK387" s="67"/>
      <c r="BL387" s="67"/>
      <c r="BM387" s="67"/>
      <c r="BN387" s="67"/>
      <c r="BO387" s="67"/>
      <c r="BP387" s="67"/>
      <c r="BQ387" s="67"/>
      <c r="BR387" s="67"/>
      <c r="BS387" s="67"/>
      <c r="BT387" s="67"/>
      <c r="BU387" s="67"/>
      <c r="BV387" s="67"/>
      <c r="BW387" s="67"/>
      <c r="BX387" s="67"/>
      <c r="BY387" s="67"/>
      <c r="BZ387" s="67"/>
      <c r="CA387" s="67"/>
      <c r="CB387" s="67"/>
      <c r="CC387" s="69">
        <f>SUM(Table25[[#This Row],[Contract Amount FY00]:[Contract Amount FY50]])</f>
        <v>1712127</v>
      </c>
      <c r="CD387" s="24"/>
    </row>
    <row r="388" spans="1:82" x14ac:dyDescent="0.25">
      <c r="A388" s="122" t="s">
        <v>1996</v>
      </c>
      <c r="B388" s="122" t="s">
        <v>278</v>
      </c>
      <c r="C388" s="122" t="s">
        <v>379</v>
      </c>
      <c r="E388" s="26" t="str">
        <f>IFERROR(IF(VLOOKUP(Table25[[#This Row],[Contract No.]],Table3[#All],3,FALSE)="","No","Yes"),"")</f>
        <v>Yes</v>
      </c>
      <c r="F388" s="26" t="str">
        <f>IFERROR(VLOOKUP(Table25[[#This Row],[Contract No.]],Table3[#All],3,FALSE),"")</f>
        <v>NASPO</v>
      </c>
      <c r="G388" s="26" t="str">
        <f>IFERROR(IF(Table25[[#This Row],[Cooperative Purchase
(Yes/No)]]="Yes","Yes",IF(VLOOKUP(Table25[[#This Row],[Contract No.]],Table3[#All],1,FALSE)=Table25[[#This Row],[Contract No.]],"Yes","No")),"No")</f>
        <v>Yes</v>
      </c>
      <c r="H388" s="51">
        <f>IFERROR(VLOOKUP(Table25[[#This Row],[Contract No.]],Table3[#All],4,FALSE),"")</f>
        <v>42917</v>
      </c>
      <c r="I388" s="56">
        <f>IFERROR(IF(AND(MONTH(Table25[[#This Row],[Contract Start Date]])&gt;6,MONTH(Table25[[#This Row],[Contract Start Date]])&lt;=12),YEAR(Table25[[#This Row],[Contract Start Date]])+1,YEAR(Table25[[#This Row],[Contract Start Date]])),"")</f>
        <v>2018</v>
      </c>
      <c r="J388" s="55">
        <f>Table25[[#This Row],[FY Formula start]]</f>
        <v>2018</v>
      </c>
      <c r="K388" s="59" t="str">
        <f>"FY"&amp;" "&amp;Table25[[#This Row],[Year Start]]</f>
        <v>FY 2018</v>
      </c>
      <c r="L388" s="52">
        <f>IFERROR(VLOOKUP(Table25[[#This Row],[Contract No.]],Table3[#All],5,FALSE),"")</f>
        <v>46280</v>
      </c>
      <c r="M388" s="56">
        <f>IFERROR(IF(Table25[[#This Row],[Contract End Date]]="99/99/9999","No End",IF(AND(MONTH(Table25[[#This Row],[Contract End Date]])&gt;6,MONTH(Table25[[#This Row],[Contract End Date]])&lt;=12),YEAR(Table25[[#This Row],[Contract End Date]])+1,YEAR(Table25[[#This Row],[Contract End Date]]))),"")</f>
        <v>2027</v>
      </c>
      <c r="N388" s="55">
        <f>Table25[[#This Row],[FY Formula end]]</f>
        <v>2027</v>
      </c>
      <c r="O388" s="59" t="str">
        <f>IF(Table25[[#This Row],[Year End]]="No End","No End","FY"&amp;" "&amp;Table25[[#This Row],[Year End]])</f>
        <v>FY 2027</v>
      </c>
      <c r="P388" s="27"/>
      <c r="Q388" s="104">
        <f>_xlfn.IFNA(IF($B388="","",VLOOKUP($B388,'SWC Towers'!$A:$Q,$Q$2,FALSE)),"")</f>
        <v>0.4</v>
      </c>
      <c r="R388" s="106" t="str">
        <f>_xlfn.IFNA(IF($B388="","",VLOOKUP($B388,'SWC Towers'!$A:$Q,$R$2,FALSE)),"")</f>
        <v/>
      </c>
      <c r="S388" s="106" t="str">
        <f>_xlfn.IFNA(IF($B388="","",VLOOKUP($B388,'SWC Towers'!$A:$Q,$S$2,FALSE)),"")</f>
        <v/>
      </c>
      <c r="T388" s="106">
        <f>_xlfn.IFNA(IF($B388="","",VLOOKUP($B388,'SWC Towers'!$A:$Q,$T$2,FALSE)),"")</f>
        <v>0.05</v>
      </c>
      <c r="U388" s="104" t="str">
        <f>_xlfn.IFNA(IF($B388="","",VLOOKUP($B388,'SWC Towers'!$A:$Q,$U$2,FALSE)),"")</f>
        <v/>
      </c>
      <c r="V388" s="104" t="str">
        <f>_xlfn.IFNA(IF($B388="","",VLOOKUP($B388,'SWC Towers'!$A:$Q,$V$2,FALSE)),"")</f>
        <v/>
      </c>
      <c r="W388" s="104">
        <f>_xlfn.IFNA(IF($B388="","",VLOOKUP($B388,'SWC Towers'!$A:$Q,$W$2,FALSE)),"")</f>
        <v>0.1</v>
      </c>
      <c r="X388" s="104" t="str">
        <f>_xlfn.IFNA(IF($B388="","",VLOOKUP($B388,'SWC Towers'!$A:$Q,$X$2,FALSE)),"")</f>
        <v/>
      </c>
      <c r="Y388" s="104">
        <f>_xlfn.IFNA(IF($B388="","",VLOOKUP($B388,'SWC Towers'!$A:$Q,$Y$2,FALSE)),"")</f>
        <v>0.05</v>
      </c>
      <c r="Z388" s="104" t="str">
        <f>_xlfn.IFNA(IF($B388="","",VLOOKUP($B388,'SWC Towers'!$A:$Q,$Z$2,FALSE)),"")</f>
        <v/>
      </c>
      <c r="AA388" s="104">
        <f>_xlfn.IFNA(IF($B388="","",VLOOKUP($B388,'SWC Towers'!$A:$Q,$AA$2,FALSE)),"")</f>
        <v>0.4</v>
      </c>
      <c r="AB388" s="104" t="str">
        <f>_xlfn.IFNA(IF($B388="","",VLOOKUP($B388,'SWC Towers'!$A:$Q,$AB$2,FALSE)),"")</f>
        <v/>
      </c>
      <c r="AC388" s="20">
        <f>SUM(Table25[[#This Row],[IT Tower: Application]:[Other/Non-IT ]])</f>
        <v>1</v>
      </c>
      <c r="AD388" s="67"/>
      <c r="AE388" s="67"/>
      <c r="AF388" s="67"/>
      <c r="AG388" s="67"/>
      <c r="AH388" s="67"/>
      <c r="AI388" s="67"/>
      <c r="AJ388" s="67"/>
      <c r="AK388" s="67"/>
      <c r="AL388" s="67"/>
      <c r="AM388" s="67"/>
      <c r="AN388" s="67"/>
      <c r="AO388" s="67"/>
      <c r="AP388" s="67"/>
      <c r="AQ388" s="67"/>
      <c r="AR388" s="67"/>
      <c r="AS388" s="67"/>
      <c r="AT388" s="67"/>
      <c r="AU388" s="67"/>
      <c r="AV388" s="67"/>
      <c r="AW388" s="67"/>
      <c r="AX388" s="67"/>
      <c r="AY388" s="67"/>
      <c r="AZ388" s="67"/>
      <c r="BA388" s="67">
        <v>0</v>
      </c>
      <c r="BB388" s="67">
        <v>51000</v>
      </c>
      <c r="BC388" s="67">
        <v>0</v>
      </c>
      <c r="BD388" s="67"/>
      <c r="BE388" s="67"/>
      <c r="BF388" s="67"/>
      <c r="BG388" s="67"/>
      <c r="BH388" s="67"/>
      <c r="BI388" s="67"/>
      <c r="BJ388" s="67"/>
      <c r="BK388" s="67"/>
      <c r="BL388" s="67"/>
      <c r="BM388" s="67"/>
      <c r="BN388" s="67"/>
      <c r="BO388" s="67"/>
      <c r="BP388" s="67"/>
      <c r="BQ388" s="67"/>
      <c r="BR388" s="67"/>
      <c r="BS388" s="67"/>
      <c r="BT388" s="67"/>
      <c r="BU388" s="67"/>
      <c r="BV388" s="67"/>
      <c r="BW388" s="67"/>
      <c r="BX388" s="67"/>
      <c r="BY388" s="67"/>
      <c r="BZ388" s="67"/>
      <c r="CA388" s="67"/>
      <c r="CB388" s="67"/>
      <c r="CC388" s="69">
        <f>SUM(Table25[[#This Row],[Contract Amount FY00]:[Contract Amount FY50]])</f>
        <v>51000</v>
      </c>
      <c r="CD388" s="24"/>
    </row>
    <row r="389" spans="1:82" x14ac:dyDescent="0.25">
      <c r="A389" s="122" t="s">
        <v>1996</v>
      </c>
      <c r="B389" s="122" t="s">
        <v>278</v>
      </c>
      <c r="C389" s="122" t="s">
        <v>441</v>
      </c>
      <c r="E389" s="26" t="str">
        <f>IFERROR(IF(VLOOKUP(Table25[[#This Row],[Contract No.]],Table3[#All],3,FALSE)="","No","Yes"),"")</f>
        <v>Yes</v>
      </c>
      <c r="F389" s="26" t="str">
        <f>IFERROR(VLOOKUP(Table25[[#This Row],[Contract No.]],Table3[#All],3,FALSE),"")</f>
        <v>NASPO</v>
      </c>
      <c r="G389" s="26" t="str">
        <f>IFERROR(IF(Table25[[#This Row],[Cooperative Purchase
(Yes/No)]]="Yes","Yes",IF(VLOOKUP(Table25[[#This Row],[Contract No.]],Table3[#All],1,FALSE)=Table25[[#This Row],[Contract No.]],"Yes","No")),"No")</f>
        <v>Yes</v>
      </c>
      <c r="H389" s="51">
        <f>IFERROR(VLOOKUP(Table25[[#This Row],[Contract No.]],Table3[#All],4,FALSE),"")</f>
        <v>42917</v>
      </c>
      <c r="I389" s="56">
        <f>IFERROR(IF(AND(MONTH(Table25[[#This Row],[Contract Start Date]])&gt;6,MONTH(Table25[[#This Row],[Contract Start Date]])&lt;=12),YEAR(Table25[[#This Row],[Contract Start Date]])+1,YEAR(Table25[[#This Row],[Contract Start Date]])),"")</f>
        <v>2018</v>
      </c>
      <c r="J389" s="55">
        <f>Table25[[#This Row],[FY Formula start]]</f>
        <v>2018</v>
      </c>
      <c r="K389" s="59" t="str">
        <f>"FY"&amp;" "&amp;Table25[[#This Row],[Year Start]]</f>
        <v>FY 2018</v>
      </c>
      <c r="L389" s="52">
        <f>IFERROR(VLOOKUP(Table25[[#This Row],[Contract No.]],Table3[#All],5,FALSE),"")</f>
        <v>46280</v>
      </c>
      <c r="M389" s="56">
        <f>IFERROR(IF(Table25[[#This Row],[Contract End Date]]="99/99/9999","No End",IF(AND(MONTH(Table25[[#This Row],[Contract End Date]])&gt;6,MONTH(Table25[[#This Row],[Contract End Date]])&lt;=12),YEAR(Table25[[#This Row],[Contract End Date]])+1,YEAR(Table25[[#This Row],[Contract End Date]]))),"")</f>
        <v>2027</v>
      </c>
      <c r="N389" s="55">
        <f>Table25[[#This Row],[FY Formula end]]</f>
        <v>2027</v>
      </c>
      <c r="O389" s="59" t="str">
        <f>IF(Table25[[#This Row],[Year End]]="No End","No End","FY"&amp;" "&amp;Table25[[#This Row],[Year End]])</f>
        <v>FY 2027</v>
      </c>
      <c r="P389" s="27"/>
      <c r="Q389" s="104">
        <f>_xlfn.IFNA(IF($B389="","",VLOOKUP($B389,'SWC Towers'!$A:$Q,$Q$2,FALSE)),"")</f>
        <v>0.4</v>
      </c>
      <c r="R389" s="106" t="str">
        <f>_xlfn.IFNA(IF($B389="","",VLOOKUP($B389,'SWC Towers'!$A:$Q,$R$2,FALSE)),"")</f>
        <v/>
      </c>
      <c r="S389" s="106" t="str">
        <f>_xlfn.IFNA(IF($B389="","",VLOOKUP($B389,'SWC Towers'!$A:$Q,$S$2,FALSE)),"")</f>
        <v/>
      </c>
      <c r="T389" s="106">
        <f>_xlfn.IFNA(IF($B389="","",VLOOKUP($B389,'SWC Towers'!$A:$Q,$T$2,FALSE)),"")</f>
        <v>0.05</v>
      </c>
      <c r="U389" s="104" t="str">
        <f>_xlfn.IFNA(IF($B389="","",VLOOKUP($B389,'SWC Towers'!$A:$Q,$U$2,FALSE)),"")</f>
        <v/>
      </c>
      <c r="V389" s="104" t="str">
        <f>_xlfn.IFNA(IF($B389="","",VLOOKUP($B389,'SWC Towers'!$A:$Q,$V$2,FALSE)),"")</f>
        <v/>
      </c>
      <c r="W389" s="104">
        <f>_xlfn.IFNA(IF($B389="","",VLOOKUP($B389,'SWC Towers'!$A:$Q,$W$2,FALSE)),"")</f>
        <v>0.1</v>
      </c>
      <c r="X389" s="104" t="str">
        <f>_xlfn.IFNA(IF($B389="","",VLOOKUP($B389,'SWC Towers'!$A:$Q,$X$2,FALSE)),"")</f>
        <v/>
      </c>
      <c r="Y389" s="104">
        <f>_xlfn.IFNA(IF($B389="","",VLOOKUP($B389,'SWC Towers'!$A:$Q,$Y$2,FALSE)),"")</f>
        <v>0.05</v>
      </c>
      <c r="Z389" s="104" t="str">
        <f>_xlfn.IFNA(IF($B389="","",VLOOKUP($B389,'SWC Towers'!$A:$Q,$Z$2,FALSE)),"")</f>
        <v/>
      </c>
      <c r="AA389" s="104">
        <f>_xlfn.IFNA(IF($B389="","",VLOOKUP($B389,'SWC Towers'!$A:$Q,$AA$2,FALSE)),"")</f>
        <v>0.4</v>
      </c>
      <c r="AB389" s="104" t="str">
        <f>_xlfn.IFNA(IF($B389="","",VLOOKUP($B389,'SWC Towers'!$A:$Q,$AB$2,FALSE)),"")</f>
        <v/>
      </c>
      <c r="AC389" s="20">
        <f>SUM(Table25[[#This Row],[IT Tower: Application]:[Other/Non-IT ]])</f>
        <v>1</v>
      </c>
      <c r="AD389" s="67"/>
      <c r="AE389" s="67"/>
      <c r="AF389" s="67"/>
      <c r="AG389" s="67"/>
      <c r="AH389" s="67"/>
      <c r="AI389" s="67"/>
      <c r="AJ389" s="67"/>
      <c r="AK389" s="67"/>
      <c r="AL389" s="67"/>
      <c r="AM389" s="67"/>
      <c r="AN389" s="67"/>
      <c r="AO389" s="67"/>
      <c r="AP389" s="67"/>
      <c r="AQ389" s="67"/>
      <c r="AR389" s="67"/>
      <c r="AS389" s="67"/>
      <c r="AT389" s="67"/>
      <c r="AU389" s="67"/>
      <c r="AV389" s="67"/>
      <c r="AW389" s="67"/>
      <c r="AX389" s="67"/>
      <c r="AY389" s="67"/>
      <c r="AZ389" s="67"/>
      <c r="BA389" s="67">
        <v>144516</v>
      </c>
      <c r="BB389" s="67">
        <v>437471</v>
      </c>
      <c r="BC389" s="67">
        <v>425488</v>
      </c>
      <c r="BD389" s="67"/>
      <c r="BE389" s="67"/>
      <c r="BF389" s="67"/>
      <c r="BG389" s="67"/>
      <c r="BH389" s="67"/>
      <c r="BI389" s="67"/>
      <c r="BJ389" s="67"/>
      <c r="BK389" s="67"/>
      <c r="BL389" s="67"/>
      <c r="BM389" s="67"/>
      <c r="BN389" s="67"/>
      <c r="BO389" s="67"/>
      <c r="BP389" s="67"/>
      <c r="BQ389" s="67"/>
      <c r="BR389" s="67"/>
      <c r="BS389" s="67"/>
      <c r="BT389" s="67"/>
      <c r="BU389" s="67"/>
      <c r="BV389" s="67"/>
      <c r="BW389" s="67"/>
      <c r="BX389" s="67"/>
      <c r="BY389" s="67"/>
      <c r="BZ389" s="67"/>
      <c r="CA389" s="67"/>
      <c r="CB389" s="67"/>
      <c r="CC389" s="69">
        <f>SUM(Table25[[#This Row],[Contract Amount FY00]:[Contract Amount FY50]])</f>
        <v>1007475</v>
      </c>
      <c r="CD389" s="24"/>
    </row>
    <row r="390" spans="1:82" x14ac:dyDescent="0.25">
      <c r="A390" s="122" t="s">
        <v>1996</v>
      </c>
      <c r="B390" s="122" t="s">
        <v>278</v>
      </c>
      <c r="C390" s="122" t="s">
        <v>279</v>
      </c>
      <c r="E390" s="26" t="str">
        <f>IFERROR(IF(VLOOKUP(Table25[[#This Row],[Contract No.]],Table3[#All],3,FALSE)="","No","Yes"),"")</f>
        <v>Yes</v>
      </c>
      <c r="F390" s="26" t="str">
        <f>IFERROR(VLOOKUP(Table25[[#This Row],[Contract No.]],Table3[#All],3,FALSE),"")</f>
        <v>NASPO</v>
      </c>
      <c r="G390" s="26" t="str">
        <f>IFERROR(IF(Table25[[#This Row],[Cooperative Purchase
(Yes/No)]]="Yes","Yes",IF(VLOOKUP(Table25[[#This Row],[Contract No.]],Table3[#All],1,FALSE)=Table25[[#This Row],[Contract No.]],"Yes","No")),"No")</f>
        <v>Yes</v>
      </c>
      <c r="H390" s="51">
        <f>IFERROR(VLOOKUP(Table25[[#This Row],[Contract No.]],Table3[#All],4,FALSE),"")</f>
        <v>42917</v>
      </c>
      <c r="I390" s="56">
        <f>IFERROR(IF(AND(MONTH(Table25[[#This Row],[Contract Start Date]])&gt;6,MONTH(Table25[[#This Row],[Contract Start Date]])&lt;=12),YEAR(Table25[[#This Row],[Contract Start Date]])+1,YEAR(Table25[[#This Row],[Contract Start Date]])),"")</f>
        <v>2018</v>
      </c>
      <c r="J390" s="55">
        <f>Table25[[#This Row],[FY Formula start]]</f>
        <v>2018</v>
      </c>
      <c r="K390" s="59" t="str">
        <f>"FY"&amp;" "&amp;Table25[[#This Row],[Year Start]]</f>
        <v>FY 2018</v>
      </c>
      <c r="L390" s="52">
        <f>IFERROR(VLOOKUP(Table25[[#This Row],[Contract No.]],Table3[#All],5,FALSE),"")</f>
        <v>46280</v>
      </c>
      <c r="M390" s="56">
        <f>IFERROR(IF(Table25[[#This Row],[Contract End Date]]="99/99/9999","No End",IF(AND(MONTH(Table25[[#This Row],[Contract End Date]])&gt;6,MONTH(Table25[[#This Row],[Contract End Date]])&lt;=12),YEAR(Table25[[#This Row],[Contract End Date]])+1,YEAR(Table25[[#This Row],[Contract End Date]]))),"")</f>
        <v>2027</v>
      </c>
      <c r="N390" s="55">
        <f>Table25[[#This Row],[FY Formula end]]</f>
        <v>2027</v>
      </c>
      <c r="O390" s="59" t="str">
        <f>IF(Table25[[#This Row],[Year End]]="No End","No End","FY"&amp;" "&amp;Table25[[#This Row],[Year End]])</f>
        <v>FY 2027</v>
      </c>
      <c r="P390" s="27"/>
      <c r="Q390" s="104">
        <f>_xlfn.IFNA(IF($B390="","",VLOOKUP($B390,'SWC Towers'!$A:$Q,$Q$2,FALSE)),"")</f>
        <v>0.4</v>
      </c>
      <c r="R390" s="106" t="str">
        <f>_xlfn.IFNA(IF($B390="","",VLOOKUP($B390,'SWC Towers'!$A:$Q,$R$2,FALSE)),"")</f>
        <v/>
      </c>
      <c r="S390" s="106" t="str">
        <f>_xlfn.IFNA(IF($B390="","",VLOOKUP($B390,'SWC Towers'!$A:$Q,$S$2,FALSE)),"")</f>
        <v/>
      </c>
      <c r="T390" s="106">
        <f>_xlfn.IFNA(IF($B390="","",VLOOKUP($B390,'SWC Towers'!$A:$Q,$T$2,FALSE)),"")</f>
        <v>0.05</v>
      </c>
      <c r="U390" s="104" t="str">
        <f>_xlfn.IFNA(IF($B390="","",VLOOKUP($B390,'SWC Towers'!$A:$Q,$U$2,FALSE)),"")</f>
        <v/>
      </c>
      <c r="V390" s="104" t="str">
        <f>_xlfn.IFNA(IF($B390="","",VLOOKUP($B390,'SWC Towers'!$A:$Q,$V$2,FALSE)),"")</f>
        <v/>
      </c>
      <c r="W390" s="104">
        <f>_xlfn.IFNA(IF($B390="","",VLOOKUP($B390,'SWC Towers'!$A:$Q,$W$2,FALSE)),"")</f>
        <v>0.1</v>
      </c>
      <c r="X390" s="104" t="str">
        <f>_xlfn.IFNA(IF($B390="","",VLOOKUP($B390,'SWC Towers'!$A:$Q,$X$2,FALSE)),"")</f>
        <v/>
      </c>
      <c r="Y390" s="104">
        <f>_xlfn.IFNA(IF($B390="","",VLOOKUP($B390,'SWC Towers'!$A:$Q,$Y$2,FALSE)),"")</f>
        <v>0.05</v>
      </c>
      <c r="Z390" s="104" t="str">
        <f>_xlfn.IFNA(IF($B390="","",VLOOKUP($B390,'SWC Towers'!$A:$Q,$Z$2,FALSE)),"")</f>
        <v/>
      </c>
      <c r="AA390" s="104">
        <f>_xlfn.IFNA(IF($B390="","",VLOOKUP($B390,'SWC Towers'!$A:$Q,$AA$2,FALSE)),"")</f>
        <v>0.4</v>
      </c>
      <c r="AB390" s="104" t="str">
        <f>_xlfn.IFNA(IF($B390="","",VLOOKUP($B390,'SWC Towers'!$A:$Q,$AB$2,FALSE)),"")</f>
        <v/>
      </c>
      <c r="AC390" s="20">
        <f>SUM(Table25[[#This Row],[IT Tower: Application]:[Other/Non-IT ]])</f>
        <v>1</v>
      </c>
      <c r="AD390" s="67"/>
      <c r="AE390" s="67"/>
      <c r="AF390" s="67"/>
      <c r="AG390" s="67"/>
      <c r="AH390" s="67"/>
      <c r="AI390" s="67"/>
      <c r="AJ390" s="67"/>
      <c r="AK390" s="67"/>
      <c r="AL390" s="67"/>
      <c r="AM390" s="67"/>
      <c r="AN390" s="67"/>
      <c r="AO390" s="67"/>
      <c r="AP390" s="67"/>
      <c r="AQ390" s="67"/>
      <c r="AR390" s="67"/>
      <c r="AS390" s="67"/>
      <c r="AT390" s="67"/>
      <c r="AU390" s="67"/>
      <c r="AV390" s="67"/>
      <c r="AW390" s="67"/>
      <c r="AX390" s="67"/>
      <c r="AY390" s="67">
        <v>1789</v>
      </c>
      <c r="AZ390" s="67">
        <v>314706</v>
      </c>
      <c r="BA390" s="67">
        <v>525580</v>
      </c>
      <c r="BB390" s="67">
        <v>437857</v>
      </c>
      <c r="BC390" s="67">
        <v>485576</v>
      </c>
      <c r="BD390" s="67"/>
      <c r="BE390" s="67"/>
      <c r="BF390" s="67"/>
      <c r="BG390" s="67"/>
      <c r="BH390" s="67"/>
      <c r="BI390" s="67"/>
      <c r="BJ390" s="67"/>
      <c r="BK390" s="67"/>
      <c r="BL390" s="67"/>
      <c r="BM390" s="67"/>
      <c r="BN390" s="67"/>
      <c r="BO390" s="67"/>
      <c r="BP390" s="67"/>
      <c r="BQ390" s="67"/>
      <c r="BR390" s="67"/>
      <c r="BS390" s="67"/>
      <c r="BT390" s="67"/>
      <c r="BU390" s="67"/>
      <c r="BV390" s="67"/>
      <c r="BW390" s="67"/>
      <c r="BX390" s="67"/>
      <c r="BY390" s="67"/>
      <c r="BZ390" s="67"/>
      <c r="CA390" s="67"/>
      <c r="CB390" s="67"/>
      <c r="CC390" s="69">
        <f>SUM(Table25[[#This Row],[Contract Amount FY00]:[Contract Amount FY50]])</f>
        <v>1765508</v>
      </c>
      <c r="CD390" s="24"/>
    </row>
    <row r="391" spans="1:82" x14ac:dyDescent="0.25">
      <c r="A391" s="122" t="s">
        <v>1996</v>
      </c>
      <c r="B391" s="122" t="s">
        <v>2244</v>
      </c>
      <c r="C391" s="122" t="s">
        <v>380</v>
      </c>
      <c r="E391" s="26" t="str">
        <f>IFERROR(IF(VLOOKUP(Table25[[#This Row],[Contract No.]],Table3[#All],3,FALSE)="","No","Yes"),"")</f>
        <v>No</v>
      </c>
      <c r="F391" s="26" t="str">
        <f>IFERROR(VLOOKUP(Table25[[#This Row],[Contract No.]],Table3[#All],3,FALSE),"")</f>
        <v/>
      </c>
      <c r="G391" s="26" t="str">
        <f>IFERROR(IF(Table25[[#This Row],[Cooperative Purchase
(Yes/No)]]="Yes","Yes",IF(VLOOKUP(Table25[[#This Row],[Contract No.]],Table3[#All],1,FALSE)=Table25[[#This Row],[Contract No.]],"Yes","No")),"No")</f>
        <v>Yes</v>
      </c>
      <c r="H391" s="51">
        <f>IFERROR(VLOOKUP(Table25[[#This Row],[Contract No.]],Table3[#All],4,FALSE),"")</f>
        <v>44512</v>
      </c>
      <c r="I391" s="56">
        <f>IFERROR(IF(AND(MONTH(Table25[[#This Row],[Contract Start Date]])&gt;6,MONTH(Table25[[#This Row],[Contract Start Date]])&lt;=12),YEAR(Table25[[#This Row],[Contract Start Date]])+1,YEAR(Table25[[#This Row],[Contract Start Date]])),"")</f>
        <v>2022</v>
      </c>
      <c r="J391" s="55">
        <f>Table25[[#This Row],[FY Formula start]]</f>
        <v>2022</v>
      </c>
      <c r="K391" s="59" t="str">
        <f>"FY"&amp;" "&amp;Table25[[#This Row],[Year Start]]</f>
        <v>FY 2022</v>
      </c>
      <c r="L391" s="52">
        <f>IFERROR(VLOOKUP(Table25[[#This Row],[Contract No.]],Table3[#All],5,FALSE),"")</f>
        <v>46702</v>
      </c>
      <c r="M391" s="56">
        <f>IFERROR(IF(Table25[[#This Row],[Contract End Date]]="99/99/9999","No End",IF(AND(MONTH(Table25[[#This Row],[Contract End Date]])&gt;6,MONTH(Table25[[#This Row],[Contract End Date]])&lt;=12),YEAR(Table25[[#This Row],[Contract End Date]])+1,YEAR(Table25[[#This Row],[Contract End Date]]))),"")</f>
        <v>2028</v>
      </c>
      <c r="N391" s="55">
        <f>Table25[[#This Row],[FY Formula end]]</f>
        <v>2028</v>
      </c>
      <c r="O391" s="59" t="str">
        <f>IF(Table25[[#This Row],[Year End]]="No End","No End","FY"&amp;" "&amp;Table25[[#This Row],[Year End]])</f>
        <v>FY 2028</v>
      </c>
      <c r="P391" s="27"/>
      <c r="Q391" s="104" t="str">
        <f>_xlfn.IFNA(IF($B391="","",VLOOKUP($B391,'SWC Towers'!$A:$Q,$Q$2,FALSE)),"")</f>
        <v/>
      </c>
      <c r="R391" s="106" t="str">
        <f>_xlfn.IFNA(IF($B391="","",VLOOKUP($B391,'SWC Towers'!$A:$Q,$R$2,FALSE)),"")</f>
        <v/>
      </c>
      <c r="S391" s="106" t="str">
        <f>_xlfn.IFNA(IF($B391="","",VLOOKUP($B391,'SWC Towers'!$A:$Q,$S$2,FALSE)),"")</f>
        <v/>
      </c>
      <c r="T391" s="106">
        <f>_xlfn.IFNA(IF($B391="","",VLOOKUP($B391,'SWC Towers'!$A:$Q,$T$2,FALSE)),"")</f>
        <v>0.5</v>
      </c>
      <c r="U391" s="104" t="str">
        <f>_xlfn.IFNA(IF($B391="","",VLOOKUP($B391,'SWC Towers'!$A:$Q,$U$2,FALSE)),"")</f>
        <v/>
      </c>
      <c r="V391" s="104" t="str">
        <f>_xlfn.IFNA(IF($B391="","",VLOOKUP($B391,'SWC Towers'!$A:$Q,$V$2,FALSE)),"")</f>
        <v/>
      </c>
      <c r="W391" s="104">
        <f>_xlfn.IFNA(IF($B391="","",VLOOKUP($B391,'SWC Towers'!$A:$Q,$W$2,FALSE)),"")</f>
        <v>0.5</v>
      </c>
      <c r="X391" s="104" t="str">
        <f>_xlfn.IFNA(IF($B391="","",VLOOKUP($B391,'SWC Towers'!$A:$Q,$X$2,FALSE)),"")</f>
        <v/>
      </c>
      <c r="Y391" s="104" t="str">
        <f>_xlfn.IFNA(IF($B391="","",VLOOKUP($B391,'SWC Towers'!$A:$Q,$Y$2,FALSE)),"")</f>
        <v/>
      </c>
      <c r="Z391" s="104" t="str">
        <f>_xlfn.IFNA(IF($B391="","",VLOOKUP($B391,'SWC Towers'!$A:$Q,$Z$2,FALSE)),"")</f>
        <v/>
      </c>
      <c r="AA391" s="104" t="str">
        <f>_xlfn.IFNA(IF($B391="","",VLOOKUP($B391,'SWC Towers'!$A:$Q,$AA$2,FALSE)),"")</f>
        <v/>
      </c>
      <c r="AB391" s="104" t="str">
        <f>_xlfn.IFNA(IF($B391="","",VLOOKUP($B391,'SWC Towers'!$A:$Q,$AB$2,FALSE)),"")</f>
        <v/>
      </c>
      <c r="AC391" s="20">
        <f>SUM(Table25[[#This Row],[IT Tower: Application]:[Other/Non-IT ]])</f>
        <v>1</v>
      </c>
      <c r="AD391" s="67"/>
      <c r="AE391" s="67"/>
      <c r="AF391" s="67"/>
      <c r="AG391" s="67"/>
      <c r="AH391" s="67"/>
      <c r="AI391" s="67"/>
      <c r="AJ391" s="67"/>
      <c r="AK391" s="67"/>
      <c r="AL391" s="67"/>
      <c r="AM391" s="67"/>
      <c r="AN391" s="67"/>
      <c r="AO391" s="67"/>
      <c r="AP391" s="67"/>
      <c r="AQ391" s="67"/>
      <c r="AR391" s="67"/>
      <c r="AS391" s="67"/>
      <c r="AT391" s="67"/>
      <c r="AU391" s="67"/>
      <c r="AV391" s="67"/>
      <c r="AW391" s="67"/>
      <c r="AX391" s="67"/>
      <c r="AY391" s="67"/>
      <c r="AZ391" s="67">
        <v>19454</v>
      </c>
      <c r="BA391" s="67">
        <v>83887</v>
      </c>
      <c r="BB391" s="67">
        <v>160346</v>
      </c>
      <c r="BC391" s="67">
        <v>63791</v>
      </c>
      <c r="BD391" s="67"/>
      <c r="BE391" s="67"/>
      <c r="BF391" s="67"/>
      <c r="BG391" s="67"/>
      <c r="BH391" s="67"/>
      <c r="BI391" s="67"/>
      <c r="BJ391" s="67"/>
      <c r="BK391" s="67"/>
      <c r="BL391" s="67"/>
      <c r="BM391" s="67"/>
      <c r="BN391" s="67"/>
      <c r="BO391" s="67"/>
      <c r="BP391" s="67"/>
      <c r="BQ391" s="67"/>
      <c r="BR391" s="67"/>
      <c r="BS391" s="67"/>
      <c r="BT391" s="67"/>
      <c r="BU391" s="67"/>
      <c r="BV391" s="67"/>
      <c r="BW391" s="67"/>
      <c r="BX391" s="67"/>
      <c r="BY391" s="67"/>
      <c r="BZ391" s="67"/>
      <c r="CA391" s="67"/>
      <c r="CB391" s="67"/>
      <c r="CC391" s="69">
        <f>SUM(Table25[[#This Row],[Contract Amount FY00]:[Contract Amount FY50]])</f>
        <v>327478</v>
      </c>
      <c r="CD391" s="24"/>
    </row>
    <row r="392" spans="1:82" x14ac:dyDescent="0.25">
      <c r="A392" s="122" t="s">
        <v>1996</v>
      </c>
      <c r="B392" s="122" t="s">
        <v>2244</v>
      </c>
      <c r="C392" s="122" t="s">
        <v>373</v>
      </c>
      <c r="E392" s="26" t="str">
        <f>IFERROR(IF(VLOOKUP(Table25[[#This Row],[Contract No.]],Table3[#All],3,FALSE)="","No","Yes"),"")</f>
        <v>No</v>
      </c>
      <c r="F392" s="26" t="str">
        <f>IFERROR(VLOOKUP(Table25[[#This Row],[Contract No.]],Table3[#All],3,FALSE),"")</f>
        <v/>
      </c>
      <c r="G392" s="26" t="str">
        <f>IFERROR(IF(Table25[[#This Row],[Cooperative Purchase
(Yes/No)]]="Yes","Yes",IF(VLOOKUP(Table25[[#This Row],[Contract No.]],Table3[#All],1,FALSE)=Table25[[#This Row],[Contract No.]],"Yes","No")),"No")</f>
        <v>Yes</v>
      </c>
      <c r="H392" s="51">
        <f>IFERROR(VLOOKUP(Table25[[#This Row],[Contract No.]],Table3[#All],4,FALSE),"")</f>
        <v>44512</v>
      </c>
      <c r="I392" s="56">
        <f>IFERROR(IF(AND(MONTH(Table25[[#This Row],[Contract Start Date]])&gt;6,MONTH(Table25[[#This Row],[Contract Start Date]])&lt;=12),YEAR(Table25[[#This Row],[Contract Start Date]])+1,YEAR(Table25[[#This Row],[Contract Start Date]])),"")</f>
        <v>2022</v>
      </c>
      <c r="J392" s="55">
        <f>Table25[[#This Row],[FY Formula start]]</f>
        <v>2022</v>
      </c>
      <c r="K392" s="59" t="str">
        <f>"FY"&amp;" "&amp;Table25[[#This Row],[Year Start]]</f>
        <v>FY 2022</v>
      </c>
      <c r="L392" s="52">
        <f>IFERROR(VLOOKUP(Table25[[#This Row],[Contract No.]],Table3[#All],5,FALSE),"")</f>
        <v>46702</v>
      </c>
      <c r="M392" s="56">
        <f>IFERROR(IF(Table25[[#This Row],[Contract End Date]]="99/99/9999","No End",IF(AND(MONTH(Table25[[#This Row],[Contract End Date]])&gt;6,MONTH(Table25[[#This Row],[Contract End Date]])&lt;=12),YEAR(Table25[[#This Row],[Contract End Date]])+1,YEAR(Table25[[#This Row],[Contract End Date]]))),"")</f>
        <v>2028</v>
      </c>
      <c r="N392" s="55">
        <f>Table25[[#This Row],[FY Formula end]]</f>
        <v>2028</v>
      </c>
      <c r="O392" s="59" t="str">
        <f>IF(Table25[[#This Row],[Year End]]="No End","No End","FY"&amp;" "&amp;Table25[[#This Row],[Year End]])</f>
        <v>FY 2028</v>
      </c>
      <c r="P392" s="27"/>
      <c r="Q392" s="104" t="str">
        <f>_xlfn.IFNA(IF($B392="","",VLOOKUP($B392,'SWC Towers'!$A:$Q,$Q$2,FALSE)),"")</f>
        <v/>
      </c>
      <c r="R392" s="106" t="str">
        <f>_xlfn.IFNA(IF($B392="","",VLOOKUP($B392,'SWC Towers'!$A:$Q,$R$2,FALSE)),"")</f>
        <v/>
      </c>
      <c r="S392" s="106" t="str">
        <f>_xlfn.IFNA(IF($B392="","",VLOOKUP($B392,'SWC Towers'!$A:$Q,$S$2,FALSE)),"")</f>
        <v/>
      </c>
      <c r="T392" s="106">
        <f>_xlfn.IFNA(IF($B392="","",VLOOKUP($B392,'SWC Towers'!$A:$Q,$T$2,FALSE)),"")</f>
        <v>0.5</v>
      </c>
      <c r="U392" s="104" t="str">
        <f>_xlfn.IFNA(IF($B392="","",VLOOKUP($B392,'SWC Towers'!$A:$Q,$U$2,FALSE)),"")</f>
        <v/>
      </c>
      <c r="V392" s="104" t="str">
        <f>_xlfn.IFNA(IF($B392="","",VLOOKUP($B392,'SWC Towers'!$A:$Q,$V$2,FALSE)),"")</f>
        <v/>
      </c>
      <c r="W392" s="104">
        <f>_xlfn.IFNA(IF($B392="","",VLOOKUP($B392,'SWC Towers'!$A:$Q,$W$2,FALSE)),"")</f>
        <v>0.5</v>
      </c>
      <c r="X392" s="104" t="str">
        <f>_xlfn.IFNA(IF($B392="","",VLOOKUP($B392,'SWC Towers'!$A:$Q,$X$2,FALSE)),"")</f>
        <v/>
      </c>
      <c r="Y392" s="104" t="str">
        <f>_xlfn.IFNA(IF($B392="","",VLOOKUP($B392,'SWC Towers'!$A:$Q,$Y$2,FALSE)),"")</f>
        <v/>
      </c>
      <c r="Z392" s="104" t="str">
        <f>_xlfn.IFNA(IF($B392="","",VLOOKUP($B392,'SWC Towers'!$A:$Q,$Z$2,FALSE)),"")</f>
        <v/>
      </c>
      <c r="AA392" s="104" t="str">
        <f>_xlfn.IFNA(IF($B392="","",VLOOKUP($B392,'SWC Towers'!$A:$Q,$AA$2,FALSE)),"")</f>
        <v/>
      </c>
      <c r="AB392" s="104" t="str">
        <f>_xlfn.IFNA(IF($B392="","",VLOOKUP($B392,'SWC Towers'!$A:$Q,$AB$2,FALSE)),"")</f>
        <v/>
      </c>
      <c r="AC392" s="20">
        <f>SUM(Table25[[#This Row],[IT Tower: Application]:[Other/Non-IT ]])</f>
        <v>1</v>
      </c>
      <c r="AD392" s="67"/>
      <c r="AE392" s="67"/>
      <c r="AF392" s="67"/>
      <c r="AG392" s="67"/>
      <c r="AH392" s="67"/>
      <c r="AI392" s="67"/>
      <c r="AJ392" s="67"/>
      <c r="AK392" s="67"/>
      <c r="AL392" s="67"/>
      <c r="AM392" s="67"/>
      <c r="AN392" s="67"/>
      <c r="AO392" s="67"/>
      <c r="AP392" s="67"/>
      <c r="AQ392" s="67"/>
      <c r="AR392" s="67"/>
      <c r="AS392" s="67"/>
      <c r="AT392" s="67"/>
      <c r="AU392" s="67"/>
      <c r="AV392" s="67"/>
      <c r="AW392" s="67"/>
      <c r="AX392" s="67"/>
      <c r="AY392" s="67"/>
      <c r="AZ392" s="67"/>
      <c r="BA392" s="67">
        <v>0</v>
      </c>
      <c r="BB392" s="67">
        <v>25392</v>
      </c>
      <c r="BC392" s="67"/>
      <c r="BD392" s="67"/>
      <c r="BE392" s="67"/>
      <c r="BF392" s="67"/>
      <c r="BG392" s="67"/>
      <c r="BH392" s="67"/>
      <c r="BI392" s="67"/>
      <c r="BJ392" s="67"/>
      <c r="BK392" s="67"/>
      <c r="BL392" s="67"/>
      <c r="BM392" s="67"/>
      <c r="BN392" s="67"/>
      <c r="BO392" s="67"/>
      <c r="BP392" s="67"/>
      <c r="BQ392" s="67"/>
      <c r="BR392" s="67"/>
      <c r="BS392" s="67"/>
      <c r="BT392" s="67"/>
      <c r="BU392" s="67"/>
      <c r="BV392" s="67"/>
      <c r="BW392" s="67"/>
      <c r="BX392" s="67"/>
      <c r="BY392" s="67"/>
      <c r="BZ392" s="67"/>
      <c r="CA392" s="67"/>
      <c r="CB392" s="67"/>
      <c r="CC392" s="69">
        <f>SUM(Table25[[#This Row],[Contract Amount FY00]:[Contract Amount FY50]])</f>
        <v>25392</v>
      </c>
      <c r="CD392" s="24"/>
    </row>
    <row r="393" spans="1:82" x14ac:dyDescent="0.25">
      <c r="A393" s="122" t="s">
        <v>1996</v>
      </c>
      <c r="B393" s="122" t="s">
        <v>2057</v>
      </c>
      <c r="C393" s="122" t="s">
        <v>3190</v>
      </c>
      <c r="E393" s="26" t="str">
        <f>IFERROR(IF(VLOOKUP(Table25[[#This Row],[Contract No.]],Table3[#All],3,FALSE)="","No","Yes"),"")</f>
        <v>Yes</v>
      </c>
      <c r="F393" s="26" t="str">
        <f>IFERROR(VLOOKUP(Table25[[#This Row],[Contract No.]],Table3[#All],3,FALSE),"")</f>
        <v>NASPO</v>
      </c>
      <c r="G393" s="26" t="str">
        <f>IFERROR(IF(Table25[[#This Row],[Cooperative Purchase
(Yes/No)]]="Yes","Yes",IF(VLOOKUP(Table25[[#This Row],[Contract No.]],Table3[#All],1,FALSE)=Table25[[#This Row],[Contract No.]],"Yes","No")),"No")</f>
        <v>Yes</v>
      </c>
      <c r="H393" s="51">
        <f>IFERROR(VLOOKUP(Table25[[#This Row],[Contract No.]],Table3[#All],4,FALSE),"")</f>
        <v>43983</v>
      </c>
      <c r="I393" s="56">
        <f>IFERROR(IF(AND(MONTH(Table25[[#This Row],[Contract Start Date]])&gt;6,MONTH(Table25[[#This Row],[Contract Start Date]])&lt;=12),YEAR(Table25[[#This Row],[Contract Start Date]])+1,YEAR(Table25[[#This Row],[Contract Start Date]])),"")</f>
        <v>2020</v>
      </c>
      <c r="J393" s="55">
        <f>Table25[[#This Row],[FY Formula start]]</f>
        <v>2020</v>
      </c>
      <c r="K393" s="59" t="str">
        <f>"FY"&amp;" "&amp;Table25[[#This Row],[Year Start]]</f>
        <v>FY 2020</v>
      </c>
      <c r="L393" s="52">
        <f>IFERROR(VLOOKUP(Table25[[#This Row],[Contract No.]],Table3[#All],5,FALSE),"")</f>
        <v>46295</v>
      </c>
      <c r="M393" s="56">
        <f>IFERROR(IF(Table25[[#This Row],[Contract End Date]]="99/99/9999","No End",IF(AND(MONTH(Table25[[#This Row],[Contract End Date]])&gt;6,MONTH(Table25[[#This Row],[Contract End Date]])&lt;=12),YEAR(Table25[[#This Row],[Contract End Date]])+1,YEAR(Table25[[#This Row],[Contract End Date]]))),"")</f>
        <v>2027</v>
      </c>
      <c r="N393" s="55">
        <f>Table25[[#This Row],[FY Formula end]]</f>
        <v>2027</v>
      </c>
      <c r="O393" s="59" t="str">
        <f>IF(Table25[[#This Row],[Year End]]="No End","No End","FY"&amp;" "&amp;Table25[[#This Row],[Year End]])</f>
        <v>FY 2027</v>
      </c>
      <c r="P393" s="27"/>
      <c r="Q393" s="104">
        <f>_xlfn.IFNA(IF($B393="","",VLOOKUP($B393,'SWC Towers'!$A:$Q,$Q$2,FALSE)),"")</f>
        <v>0.1</v>
      </c>
      <c r="R393" s="106">
        <f>_xlfn.IFNA(IF($B393="","",VLOOKUP($B393,'SWC Towers'!$A:$Q,$R$2,FALSE)),"")</f>
        <v>0.1</v>
      </c>
      <c r="S393" s="106" t="str">
        <f>_xlfn.IFNA(IF($B393="","",VLOOKUP($B393,'SWC Towers'!$A:$Q,$S$2,FALSE)),"")</f>
        <v/>
      </c>
      <c r="T393" s="106" t="str">
        <f>_xlfn.IFNA(IF($B393="","",VLOOKUP($B393,'SWC Towers'!$A:$Q,$T$2,FALSE)),"")</f>
        <v/>
      </c>
      <c r="U393" s="104">
        <f>_xlfn.IFNA(IF($B393="","",VLOOKUP($B393,'SWC Towers'!$A:$Q,$U$2,FALSE)),"")</f>
        <v>0.15</v>
      </c>
      <c r="V393" s="104" t="str">
        <f>_xlfn.IFNA(IF($B393="","",VLOOKUP($B393,'SWC Towers'!$A:$Q,$V$2,FALSE)),"")</f>
        <v/>
      </c>
      <c r="W393" s="104">
        <f>_xlfn.IFNA(IF($B393="","",VLOOKUP($B393,'SWC Towers'!$A:$Q,$W$2,FALSE)),"")</f>
        <v>0.65</v>
      </c>
      <c r="X393" s="104" t="str">
        <f>_xlfn.IFNA(IF($B393="","",VLOOKUP($B393,'SWC Towers'!$A:$Q,$X$2,FALSE)),"")</f>
        <v/>
      </c>
      <c r="Y393" s="104" t="str">
        <f>_xlfn.IFNA(IF($B393="","",VLOOKUP($B393,'SWC Towers'!$A:$Q,$Y$2,FALSE)),"")</f>
        <v/>
      </c>
      <c r="Z393" s="104" t="str">
        <f>_xlfn.IFNA(IF($B393="","",VLOOKUP($B393,'SWC Towers'!$A:$Q,$Z$2,FALSE)),"")</f>
        <v/>
      </c>
      <c r="AA393" s="104" t="str">
        <f>_xlfn.IFNA(IF($B393="","",VLOOKUP($B393,'SWC Towers'!$A:$Q,$AA$2,FALSE)),"")</f>
        <v/>
      </c>
      <c r="AB393" s="104" t="str">
        <f>_xlfn.IFNA(IF($B393="","",VLOOKUP($B393,'SWC Towers'!$A:$Q,$AB$2,FALSE)),"")</f>
        <v/>
      </c>
      <c r="AC393" s="20">
        <f>SUM(Table25[[#This Row],[IT Tower: Application]:[Other/Non-IT ]])</f>
        <v>1</v>
      </c>
      <c r="AD393" s="67"/>
      <c r="AE393" s="67"/>
      <c r="AF393" s="67"/>
      <c r="AG393" s="67"/>
      <c r="AH393" s="67"/>
      <c r="AI393" s="67"/>
      <c r="AJ393" s="67"/>
      <c r="AK393" s="67"/>
      <c r="AL393" s="67"/>
      <c r="AM393" s="67"/>
      <c r="AN393" s="67"/>
      <c r="AO393" s="67"/>
      <c r="AP393" s="67"/>
      <c r="AQ393" s="67"/>
      <c r="AR393" s="67"/>
      <c r="AS393" s="67"/>
      <c r="AT393" s="67"/>
      <c r="AU393" s="67"/>
      <c r="AV393" s="67"/>
      <c r="AW393" s="67"/>
      <c r="AX393" s="67"/>
      <c r="AY393" s="67">
        <v>149413</v>
      </c>
      <c r="AZ393" s="67">
        <v>347314</v>
      </c>
      <c r="BA393" s="67">
        <v>907301</v>
      </c>
      <c r="BB393" s="67">
        <v>402779</v>
      </c>
      <c r="BC393" s="67">
        <v>280750</v>
      </c>
      <c r="BD393" s="67"/>
      <c r="BE393" s="67"/>
      <c r="BF393" s="67"/>
      <c r="BG393" s="67"/>
      <c r="BH393" s="67"/>
      <c r="BI393" s="67"/>
      <c r="BJ393" s="67"/>
      <c r="BK393" s="67"/>
      <c r="BL393" s="67"/>
      <c r="BM393" s="67"/>
      <c r="BN393" s="67"/>
      <c r="BO393" s="67"/>
      <c r="BP393" s="67"/>
      <c r="BQ393" s="67"/>
      <c r="BR393" s="67"/>
      <c r="BS393" s="67"/>
      <c r="BT393" s="67"/>
      <c r="BU393" s="67"/>
      <c r="BV393" s="67"/>
      <c r="BW393" s="67"/>
      <c r="BX393" s="67"/>
      <c r="BY393" s="67"/>
      <c r="BZ393" s="67"/>
      <c r="CA393" s="67"/>
      <c r="CB393" s="67"/>
      <c r="CC393" s="69">
        <f>SUM(Table25[[#This Row],[Contract Amount FY00]:[Contract Amount FY50]])</f>
        <v>2087557</v>
      </c>
      <c r="CD393" s="24"/>
    </row>
    <row r="394" spans="1:82" x14ac:dyDescent="0.25">
      <c r="A394" s="122" t="s">
        <v>1996</v>
      </c>
      <c r="B394" s="122" t="s">
        <v>3071</v>
      </c>
      <c r="C394" s="122" t="s">
        <v>753</v>
      </c>
      <c r="E394" s="26" t="str">
        <f>IFERROR(IF(VLOOKUP(Table25[[#This Row],[Contract No.]],Table3[#All],3,FALSE)="","No","Yes"),"")</f>
        <v>Yes</v>
      </c>
      <c r="F394" s="26" t="str">
        <f>IFERROR(VLOOKUP(Table25[[#This Row],[Contract No.]],Table3[#All],3,FALSE),"")</f>
        <v>NASPO</v>
      </c>
      <c r="G394" s="26" t="str">
        <f>IFERROR(IF(Table25[[#This Row],[Cooperative Purchase
(Yes/No)]]="Yes","Yes",IF(VLOOKUP(Table25[[#This Row],[Contract No.]],Table3[#All],1,FALSE)=Table25[[#This Row],[Contract No.]],"Yes","No")),"No")</f>
        <v>Yes</v>
      </c>
      <c r="H394" s="51">
        <f>IFERROR(VLOOKUP(Table25[[#This Row],[Contract No.]],Table3[#All],4,FALSE),"")</f>
        <v>45322</v>
      </c>
      <c r="I394" s="56">
        <f>IFERROR(IF(AND(MONTH(Table25[[#This Row],[Contract Start Date]])&gt;6,MONTH(Table25[[#This Row],[Contract Start Date]])&lt;=12),YEAR(Table25[[#This Row],[Contract Start Date]])+1,YEAR(Table25[[#This Row],[Contract Start Date]])),"")</f>
        <v>2024</v>
      </c>
      <c r="J394" s="55">
        <f>Table25[[#This Row],[FY Formula start]]</f>
        <v>2024</v>
      </c>
      <c r="K394" s="59" t="str">
        <f>"FY"&amp;" "&amp;Table25[[#This Row],[Year Start]]</f>
        <v>FY 2024</v>
      </c>
      <c r="L394" s="52">
        <f>IFERROR(VLOOKUP(Table25[[#This Row],[Contract No.]],Table3[#All],5,FALSE),"")</f>
        <v>46934</v>
      </c>
      <c r="M394" s="56">
        <f>IFERROR(IF(Table25[[#This Row],[Contract End Date]]="99/99/9999","No End",IF(AND(MONTH(Table25[[#This Row],[Contract End Date]])&gt;6,MONTH(Table25[[#This Row],[Contract End Date]])&lt;=12),YEAR(Table25[[#This Row],[Contract End Date]])+1,YEAR(Table25[[#This Row],[Contract End Date]]))),"")</f>
        <v>2028</v>
      </c>
      <c r="N394" s="55">
        <f>Table25[[#This Row],[FY Formula end]]</f>
        <v>2028</v>
      </c>
      <c r="O394" s="59" t="str">
        <f>IF(Table25[[#This Row],[Year End]]="No End","No End","FY"&amp;" "&amp;Table25[[#This Row],[Year End]])</f>
        <v>FY 2028</v>
      </c>
      <c r="P394" s="27"/>
      <c r="Q394" s="104" t="str">
        <f>_xlfn.IFNA(IF($B394="","",VLOOKUP($B394,'SWC Towers'!$A:$Q,$Q$2,FALSE)),"")</f>
        <v/>
      </c>
      <c r="R394" s="106">
        <f>_xlfn.IFNA(IF($B394="","",VLOOKUP($B394,'SWC Towers'!$A:$Q,$R$2,FALSE)),"")</f>
        <v>0.2</v>
      </c>
      <c r="S394" s="106" t="str">
        <f>_xlfn.IFNA(IF($B394="","",VLOOKUP($B394,'SWC Towers'!$A:$Q,$S$2,FALSE)),"")</f>
        <v/>
      </c>
      <c r="T394" s="106" t="str">
        <f>_xlfn.IFNA(IF($B394="","",VLOOKUP($B394,'SWC Towers'!$A:$Q,$T$2,FALSE)),"")</f>
        <v/>
      </c>
      <c r="U394" s="104">
        <f>_xlfn.IFNA(IF($B394="","",VLOOKUP($B394,'SWC Towers'!$A:$Q,$U$2,FALSE)),"")</f>
        <v>0.6</v>
      </c>
      <c r="V394" s="104" t="str">
        <f>_xlfn.IFNA(IF($B394="","",VLOOKUP($B394,'SWC Towers'!$A:$Q,$V$2,FALSE)),"")</f>
        <v/>
      </c>
      <c r="W394" s="104" t="str">
        <f>_xlfn.IFNA(IF($B394="","",VLOOKUP($B394,'SWC Towers'!$A:$Q,$W$2,FALSE)),"")</f>
        <v/>
      </c>
      <c r="X394" s="104" t="str">
        <f>_xlfn.IFNA(IF($B394="","",VLOOKUP($B394,'SWC Towers'!$A:$Q,$X$2,FALSE)),"")</f>
        <v/>
      </c>
      <c r="Y394" s="104" t="str">
        <f>_xlfn.IFNA(IF($B394="","",VLOOKUP($B394,'SWC Towers'!$A:$Q,$Y$2,FALSE)),"")</f>
        <v/>
      </c>
      <c r="Z394" s="104" t="str">
        <f>_xlfn.IFNA(IF($B394="","",VLOOKUP($B394,'SWC Towers'!$A:$Q,$Z$2,FALSE)),"")</f>
        <v/>
      </c>
      <c r="AA394" s="104">
        <f>_xlfn.IFNA(IF($B394="","",VLOOKUP($B394,'SWC Towers'!$A:$Q,$AA$2,FALSE)),"")</f>
        <v>0.2</v>
      </c>
      <c r="AB394" s="104" t="str">
        <f>_xlfn.IFNA(IF($B394="","",VLOOKUP($B394,'SWC Towers'!$A:$Q,$AB$2,FALSE)),"")</f>
        <v/>
      </c>
      <c r="AC394" s="20">
        <f>SUM(Table25[[#This Row],[IT Tower: Application]:[Other/Non-IT ]])</f>
        <v>1</v>
      </c>
      <c r="AD394" s="67"/>
      <c r="AE394" s="67"/>
      <c r="AF394" s="67"/>
      <c r="AG394" s="67"/>
      <c r="AH394" s="67"/>
      <c r="AI394" s="67"/>
      <c r="AJ394" s="67"/>
      <c r="AK394" s="67"/>
      <c r="AL394" s="67"/>
      <c r="AM394" s="67"/>
      <c r="AN394" s="67"/>
      <c r="AO394" s="67"/>
      <c r="AP394" s="67"/>
      <c r="AQ394" s="67"/>
      <c r="AR394" s="67"/>
      <c r="AS394" s="67"/>
      <c r="AT394" s="67"/>
      <c r="AU394" s="67"/>
      <c r="AV394" s="67"/>
      <c r="AW394" s="67"/>
      <c r="AX394" s="67"/>
      <c r="AY394" s="67"/>
      <c r="AZ394" s="67"/>
      <c r="BA394" s="67"/>
      <c r="BB394" s="67">
        <v>735492</v>
      </c>
      <c r="BC394" s="67">
        <v>558267</v>
      </c>
      <c r="BD394" s="67"/>
      <c r="BE394" s="67"/>
      <c r="BF394" s="67"/>
      <c r="BG394" s="67"/>
      <c r="BH394" s="67"/>
      <c r="BI394" s="67"/>
      <c r="BJ394" s="67"/>
      <c r="BK394" s="67"/>
      <c r="BL394" s="67"/>
      <c r="BM394" s="67"/>
      <c r="BN394" s="67"/>
      <c r="BO394" s="67"/>
      <c r="BP394" s="67"/>
      <c r="BQ394" s="67"/>
      <c r="BR394" s="67"/>
      <c r="BS394" s="67"/>
      <c r="BT394" s="67"/>
      <c r="BU394" s="67"/>
      <c r="BV394" s="67"/>
      <c r="BW394" s="67"/>
      <c r="BX394" s="67"/>
      <c r="BY394" s="67"/>
      <c r="BZ394" s="67"/>
      <c r="CA394" s="67"/>
      <c r="CB394" s="67"/>
      <c r="CC394" s="69">
        <f>SUM(Table25[[#This Row],[Contract Amount FY00]:[Contract Amount FY50]])</f>
        <v>1293759</v>
      </c>
      <c r="CD394" s="24"/>
    </row>
    <row r="395" spans="1:82" x14ac:dyDescent="0.25">
      <c r="A395" s="122" t="s">
        <v>1996</v>
      </c>
      <c r="B395" s="122" t="s">
        <v>3071</v>
      </c>
      <c r="C395" s="122" t="s">
        <v>282</v>
      </c>
      <c r="E395" s="26" t="str">
        <f>IFERROR(IF(VLOOKUP(Table25[[#This Row],[Contract No.]],Table3[#All],3,FALSE)="","No","Yes"),"")</f>
        <v>Yes</v>
      </c>
      <c r="F395" s="26" t="str">
        <f>IFERROR(VLOOKUP(Table25[[#This Row],[Contract No.]],Table3[#All],3,FALSE),"")</f>
        <v>NASPO</v>
      </c>
      <c r="G395" s="26" t="str">
        <f>IFERROR(IF(Table25[[#This Row],[Cooperative Purchase
(Yes/No)]]="Yes","Yes",IF(VLOOKUP(Table25[[#This Row],[Contract No.]],Table3[#All],1,FALSE)=Table25[[#This Row],[Contract No.]],"Yes","No")),"No")</f>
        <v>Yes</v>
      </c>
      <c r="H395" s="51">
        <f>IFERROR(VLOOKUP(Table25[[#This Row],[Contract No.]],Table3[#All],4,FALSE),"")</f>
        <v>45322</v>
      </c>
      <c r="I395" s="56">
        <f>IFERROR(IF(AND(MONTH(Table25[[#This Row],[Contract Start Date]])&gt;6,MONTH(Table25[[#This Row],[Contract Start Date]])&lt;=12),YEAR(Table25[[#This Row],[Contract Start Date]])+1,YEAR(Table25[[#This Row],[Contract Start Date]])),"")</f>
        <v>2024</v>
      </c>
      <c r="J395" s="55">
        <f>Table25[[#This Row],[FY Formula start]]</f>
        <v>2024</v>
      </c>
      <c r="K395" s="59" t="str">
        <f>"FY"&amp;" "&amp;Table25[[#This Row],[Year Start]]</f>
        <v>FY 2024</v>
      </c>
      <c r="L395" s="52">
        <f>IFERROR(VLOOKUP(Table25[[#This Row],[Contract No.]],Table3[#All],5,FALSE),"")</f>
        <v>46934</v>
      </c>
      <c r="M395" s="56">
        <f>IFERROR(IF(Table25[[#This Row],[Contract End Date]]="99/99/9999","No End",IF(AND(MONTH(Table25[[#This Row],[Contract End Date]])&gt;6,MONTH(Table25[[#This Row],[Contract End Date]])&lt;=12),YEAR(Table25[[#This Row],[Contract End Date]])+1,YEAR(Table25[[#This Row],[Contract End Date]]))),"")</f>
        <v>2028</v>
      </c>
      <c r="N395" s="55">
        <f>Table25[[#This Row],[FY Formula end]]</f>
        <v>2028</v>
      </c>
      <c r="O395" s="59" t="str">
        <f>IF(Table25[[#This Row],[Year End]]="No End","No End","FY"&amp;" "&amp;Table25[[#This Row],[Year End]])</f>
        <v>FY 2028</v>
      </c>
      <c r="P395" s="27"/>
      <c r="Q395" s="104" t="str">
        <f>_xlfn.IFNA(IF($B395="","",VLOOKUP($B395,'SWC Towers'!$A:$Q,$Q$2,FALSE)),"")</f>
        <v/>
      </c>
      <c r="R395" s="106">
        <f>_xlfn.IFNA(IF($B395="","",VLOOKUP($B395,'SWC Towers'!$A:$Q,$R$2,FALSE)),"")</f>
        <v>0.2</v>
      </c>
      <c r="S395" s="106" t="str">
        <f>_xlfn.IFNA(IF($B395="","",VLOOKUP($B395,'SWC Towers'!$A:$Q,$S$2,FALSE)),"")</f>
        <v/>
      </c>
      <c r="T395" s="106" t="str">
        <f>_xlfn.IFNA(IF($B395="","",VLOOKUP($B395,'SWC Towers'!$A:$Q,$T$2,FALSE)),"")</f>
        <v/>
      </c>
      <c r="U395" s="104">
        <f>_xlfn.IFNA(IF($B395="","",VLOOKUP($B395,'SWC Towers'!$A:$Q,$U$2,FALSE)),"")</f>
        <v>0.6</v>
      </c>
      <c r="V395" s="104" t="str">
        <f>_xlfn.IFNA(IF($B395="","",VLOOKUP($B395,'SWC Towers'!$A:$Q,$V$2,FALSE)),"")</f>
        <v/>
      </c>
      <c r="W395" s="104" t="str">
        <f>_xlfn.IFNA(IF($B395="","",VLOOKUP($B395,'SWC Towers'!$A:$Q,$W$2,FALSE)),"")</f>
        <v/>
      </c>
      <c r="X395" s="104" t="str">
        <f>_xlfn.IFNA(IF($B395="","",VLOOKUP($B395,'SWC Towers'!$A:$Q,$X$2,FALSE)),"")</f>
        <v/>
      </c>
      <c r="Y395" s="104" t="str">
        <f>_xlfn.IFNA(IF($B395="","",VLOOKUP($B395,'SWC Towers'!$A:$Q,$Y$2,FALSE)),"")</f>
        <v/>
      </c>
      <c r="Z395" s="104" t="str">
        <f>_xlfn.IFNA(IF($B395="","",VLOOKUP($B395,'SWC Towers'!$A:$Q,$Z$2,FALSE)),"")</f>
        <v/>
      </c>
      <c r="AA395" s="104">
        <f>_xlfn.IFNA(IF($B395="","",VLOOKUP($B395,'SWC Towers'!$A:$Q,$AA$2,FALSE)),"")</f>
        <v>0.2</v>
      </c>
      <c r="AB395" s="104" t="str">
        <f>_xlfn.IFNA(IF($B395="","",VLOOKUP($B395,'SWC Towers'!$A:$Q,$AB$2,FALSE)),"")</f>
        <v/>
      </c>
      <c r="AC395" s="20">
        <f>SUM(Table25[[#This Row],[IT Tower: Application]:[Other/Non-IT ]])</f>
        <v>1</v>
      </c>
      <c r="AD395" s="67"/>
      <c r="AE395" s="67"/>
      <c r="AF395" s="67"/>
      <c r="AG395" s="67"/>
      <c r="AH395" s="67"/>
      <c r="AI395" s="67"/>
      <c r="AJ395" s="67"/>
      <c r="AK395" s="67"/>
      <c r="AL395" s="67"/>
      <c r="AM395" s="67"/>
      <c r="AN395" s="67"/>
      <c r="AO395" s="67"/>
      <c r="AP395" s="67"/>
      <c r="AQ395" s="67"/>
      <c r="AR395" s="67"/>
      <c r="AS395" s="67"/>
      <c r="AT395" s="67"/>
      <c r="AU395" s="67"/>
      <c r="AV395" s="67"/>
      <c r="AW395" s="67"/>
      <c r="AX395" s="67"/>
      <c r="AY395" s="67"/>
      <c r="AZ395" s="67"/>
      <c r="BA395" s="67"/>
      <c r="BB395" s="67">
        <v>1092</v>
      </c>
      <c r="BC395" s="67">
        <v>3919</v>
      </c>
      <c r="BD395" s="67"/>
      <c r="BE395" s="67"/>
      <c r="BF395" s="67"/>
      <c r="BG395" s="67"/>
      <c r="BH395" s="67"/>
      <c r="BI395" s="67"/>
      <c r="BJ395" s="67"/>
      <c r="BK395" s="67"/>
      <c r="BL395" s="67"/>
      <c r="BM395" s="67"/>
      <c r="BN395" s="67"/>
      <c r="BO395" s="67"/>
      <c r="BP395" s="67"/>
      <c r="BQ395" s="67"/>
      <c r="BR395" s="67"/>
      <c r="BS395" s="67"/>
      <c r="BT395" s="67"/>
      <c r="BU395" s="67"/>
      <c r="BV395" s="67"/>
      <c r="BW395" s="67"/>
      <c r="BX395" s="67"/>
      <c r="BY395" s="67"/>
      <c r="BZ395" s="67"/>
      <c r="CA395" s="67"/>
      <c r="CB395" s="67"/>
      <c r="CC395" s="69">
        <f>SUM(Table25[[#This Row],[Contract Amount FY00]:[Contract Amount FY50]])</f>
        <v>5011</v>
      </c>
      <c r="CD395" s="24"/>
    </row>
    <row r="396" spans="1:82" x14ac:dyDescent="0.25">
      <c r="A396" s="122" t="s">
        <v>1996</v>
      </c>
      <c r="B396" s="122" t="s">
        <v>2245</v>
      </c>
      <c r="C396" s="122" t="s">
        <v>3131</v>
      </c>
      <c r="E396" s="26" t="str">
        <f>IFERROR(IF(VLOOKUP(Table25[[#This Row],[Contract No.]],Table3[#All],3,FALSE)="","No","Yes"),"")</f>
        <v>No</v>
      </c>
      <c r="F396" s="26" t="str">
        <f>IFERROR(VLOOKUP(Table25[[#This Row],[Contract No.]],Table3[#All],3,FALSE),"")</f>
        <v/>
      </c>
      <c r="G396" s="26" t="str">
        <f>IFERROR(IF(Table25[[#This Row],[Cooperative Purchase
(Yes/No)]]="Yes","Yes",IF(VLOOKUP(Table25[[#This Row],[Contract No.]],Table3[#All],1,FALSE)=Table25[[#This Row],[Contract No.]],"Yes","No")),"No")</f>
        <v>Yes</v>
      </c>
      <c r="H396" s="51">
        <f>IFERROR(VLOOKUP(Table25[[#This Row],[Contract No.]],Table3[#All],4,FALSE),"")</f>
        <v>43952</v>
      </c>
      <c r="I396" s="56">
        <f>IFERROR(IF(AND(MONTH(Table25[[#This Row],[Contract Start Date]])&gt;6,MONTH(Table25[[#This Row],[Contract Start Date]])&lt;=12),YEAR(Table25[[#This Row],[Contract Start Date]])+1,YEAR(Table25[[#This Row],[Contract Start Date]])),"")</f>
        <v>2020</v>
      </c>
      <c r="J396" s="55">
        <f>Table25[[#This Row],[FY Formula start]]</f>
        <v>2020</v>
      </c>
      <c r="K396" s="59" t="str">
        <f>"FY"&amp;" "&amp;Table25[[#This Row],[Year Start]]</f>
        <v>FY 2020</v>
      </c>
      <c r="L396" s="52">
        <f>IFERROR(VLOOKUP(Table25[[#This Row],[Contract No.]],Table3[#All],5,FALSE),"")</f>
        <v>46203</v>
      </c>
      <c r="M396" s="56">
        <f>IFERROR(IF(Table25[[#This Row],[Contract End Date]]="99/99/9999","No End",IF(AND(MONTH(Table25[[#This Row],[Contract End Date]])&gt;6,MONTH(Table25[[#This Row],[Contract End Date]])&lt;=12),YEAR(Table25[[#This Row],[Contract End Date]])+1,YEAR(Table25[[#This Row],[Contract End Date]]))),"")</f>
        <v>2026</v>
      </c>
      <c r="N396" s="55">
        <f>Table25[[#This Row],[FY Formula end]]</f>
        <v>2026</v>
      </c>
      <c r="O396" s="59" t="str">
        <f>IF(Table25[[#This Row],[Year End]]="No End","No End","FY"&amp;" "&amp;Table25[[#This Row],[Year End]])</f>
        <v>FY 2026</v>
      </c>
      <c r="P396" s="27"/>
      <c r="Q396" s="104" t="str">
        <f>_xlfn.IFNA(IF($B396="","",VLOOKUP($B396,'SWC Towers'!$A:$Q,$Q$2,FALSE)),"")</f>
        <v/>
      </c>
      <c r="R396" s="106" t="str">
        <f>_xlfn.IFNA(IF($B396="","",VLOOKUP($B396,'SWC Towers'!$A:$Q,$R$2,FALSE)),"")</f>
        <v/>
      </c>
      <c r="S396" s="106" t="str">
        <f>_xlfn.IFNA(IF($B396="","",VLOOKUP($B396,'SWC Towers'!$A:$Q,$S$2,FALSE)),"")</f>
        <v/>
      </c>
      <c r="T396" s="106" t="str">
        <f>_xlfn.IFNA(IF($B396="","",VLOOKUP($B396,'SWC Towers'!$A:$Q,$T$2,FALSE)),"")</f>
        <v/>
      </c>
      <c r="U396" s="104">
        <f>_xlfn.IFNA(IF($B396="","",VLOOKUP($B396,'SWC Towers'!$A:$Q,$U$2,FALSE)),"")</f>
        <v>0.1</v>
      </c>
      <c r="V396" s="104" t="str">
        <f>_xlfn.IFNA(IF($B396="","",VLOOKUP($B396,'SWC Towers'!$A:$Q,$V$2,FALSE)),"")</f>
        <v/>
      </c>
      <c r="W396" s="104" t="str">
        <f>_xlfn.IFNA(IF($B396="","",VLOOKUP($B396,'SWC Towers'!$A:$Q,$W$2,FALSE)),"")</f>
        <v/>
      </c>
      <c r="X396" s="104" t="str">
        <f>_xlfn.IFNA(IF($B396="","",VLOOKUP($B396,'SWC Towers'!$A:$Q,$X$2,FALSE)),"")</f>
        <v/>
      </c>
      <c r="Y396" s="104" t="str">
        <f>_xlfn.IFNA(IF($B396="","",VLOOKUP($B396,'SWC Towers'!$A:$Q,$Y$2,FALSE)),"")</f>
        <v/>
      </c>
      <c r="Z396" s="104" t="str">
        <f>_xlfn.IFNA(IF($B396="","",VLOOKUP($B396,'SWC Towers'!$A:$Q,$Z$2,FALSE)),"")</f>
        <v/>
      </c>
      <c r="AA396" s="104" t="str">
        <f>_xlfn.IFNA(IF($B396="","",VLOOKUP($B396,'SWC Towers'!$A:$Q,$AA$2,FALSE)),"")</f>
        <v/>
      </c>
      <c r="AB396" s="104">
        <f>_xlfn.IFNA(IF($B396="","",VLOOKUP($B396,'SWC Towers'!$A:$Q,$AB$2,FALSE)),"")</f>
        <v>0.9</v>
      </c>
      <c r="AC396" s="20">
        <f>SUM(Table25[[#This Row],[IT Tower: Application]:[Other/Non-IT ]])</f>
        <v>1</v>
      </c>
      <c r="AD396" s="67"/>
      <c r="AE396" s="67"/>
      <c r="AF396" s="67"/>
      <c r="AG396" s="67"/>
      <c r="AH396" s="67"/>
      <c r="AI396" s="67"/>
      <c r="AJ396" s="67"/>
      <c r="AK396" s="67"/>
      <c r="AL396" s="67"/>
      <c r="AM396" s="67"/>
      <c r="AN396" s="67"/>
      <c r="AO396" s="67"/>
      <c r="AP396" s="67"/>
      <c r="AQ396" s="67"/>
      <c r="AR396" s="67"/>
      <c r="AS396" s="67"/>
      <c r="AT396" s="67"/>
      <c r="AU396" s="67"/>
      <c r="AV396" s="67"/>
      <c r="AW396" s="67"/>
      <c r="AX396" s="67"/>
      <c r="AY396" s="67"/>
      <c r="AZ396" s="67">
        <v>0</v>
      </c>
      <c r="BA396" s="67">
        <v>66749</v>
      </c>
      <c r="BB396" s="67">
        <v>60000</v>
      </c>
      <c r="BC396" s="67">
        <v>45346</v>
      </c>
      <c r="BD396" s="67"/>
      <c r="BE396" s="67"/>
      <c r="BF396" s="67"/>
      <c r="BG396" s="67"/>
      <c r="BH396" s="67"/>
      <c r="BI396" s="67"/>
      <c r="BJ396" s="67"/>
      <c r="BK396" s="67"/>
      <c r="BL396" s="67"/>
      <c r="BM396" s="67"/>
      <c r="BN396" s="67"/>
      <c r="BO396" s="67"/>
      <c r="BP396" s="67"/>
      <c r="BQ396" s="67"/>
      <c r="BR396" s="67"/>
      <c r="BS396" s="67"/>
      <c r="BT396" s="67"/>
      <c r="BU396" s="67"/>
      <c r="BV396" s="67"/>
      <c r="BW396" s="67"/>
      <c r="BX396" s="67"/>
      <c r="BY396" s="67"/>
      <c r="BZ396" s="67"/>
      <c r="CA396" s="67"/>
      <c r="CB396" s="67"/>
      <c r="CC396" s="69">
        <f>SUM(Table25[[#This Row],[Contract Amount FY00]:[Contract Amount FY50]])</f>
        <v>172095</v>
      </c>
      <c r="CD396" s="24"/>
    </row>
    <row r="397" spans="1:82" x14ac:dyDescent="0.25">
      <c r="A397" s="122" t="s">
        <v>1996</v>
      </c>
      <c r="B397" s="122" t="s">
        <v>2245</v>
      </c>
      <c r="C397" s="122" t="s">
        <v>3192</v>
      </c>
      <c r="E397" s="26" t="str">
        <f>IFERROR(IF(VLOOKUP(Table25[[#This Row],[Contract No.]],Table3[#All],3,FALSE)="","No","Yes"),"")</f>
        <v>No</v>
      </c>
      <c r="F397" s="26" t="str">
        <f>IFERROR(VLOOKUP(Table25[[#This Row],[Contract No.]],Table3[#All],3,FALSE),"")</f>
        <v/>
      </c>
      <c r="G397" s="26" t="str">
        <f>IFERROR(IF(Table25[[#This Row],[Cooperative Purchase
(Yes/No)]]="Yes","Yes",IF(VLOOKUP(Table25[[#This Row],[Contract No.]],Table3[#All],1,FALSE)=Table25[[#This Row],[Contract No.]],"Yes","No")),"No")</f>
        <v>Yes</v>
      </c>
      <c r="H397" s="51">
        <f>IFERROR(VLOOKUP(Table25[[#This Row],[Contract No.]],Table3[#All],4,FALSE),"")</f>
        <v>43952</v>
      </c>
      <c r="I397" s="56">
        <f>IFERROR(IF(AND(MONTH(Table25[[#This Row],[Contract Start Date]])&gt;6,MONTH(Table25[[#This Row],[Contract Start Date]])&lt;=12),YEAR(Table25[[#This Row],[Contract Start Date]])+1,YEAR(Table25[[#This Row],[Contract Start Date]])),"")</f>
        <v>2020</v>
      </c>
      <c r="J397" s="55">
        <f>Table25[[#This Row],[FY Formula start]]</f>
        <v>2020</v>
      </c>
      <c r="K397" s="59" t="str">
        <f>"FY"&amp;" "&amp;Table25[[#This Row],[Year Start]]</f>
        <v>FY 2020</v>
      </c>
      <c r="L397" s="52">
        <f>IFERROR(VLOOKUP(Table25[[#This Row],[Contract No.]],Table3[#All],5,FALSE),"")</f>
        <v>46203</v>
      </c>
      <c r="M397" s="56">
        <f>IFERROR(IF(Table25[[#This Row],[Contract End Date]]="99/99/9999","No End",IF(AND(MONTH(Table25[[#This Row],[Contract End Date]])&gt;6,MONTH(Table25[[#This Row],[Contract End Date]])&lt;=12),YEAR(Table25[[#This Row],[Contract End Date]])+1,YEAR(Table25[[#This Row],[Contract End Date]]))),"")</f>
        <v>2026</v>
      </c>
      <c r="N397" s="55">
        <f>Table25[[#This Row],[FY Formula end]]</f>
        <v>2026</v>
      </c>
      <c r="O397" s="59" t="str">
        <f>IF(Table25[[#This Row],[Year End]]="No End","No End","FY"&amp;" "&amp;Table25[[#This Row],[Year End]])</f>
        <v>FY 2026</v>
      </c>
      <c r="P397" s="27"/>
      <c r="Q397" s="104" t="str">
        <f>_xlfn.IFNA(IF($B397="","",VLOOKUP($B397,'SWC Towers'!$A:$Q,$Q$2,FALSE)),"")</f>
        <v/>
      </c>
      <c r="R397" s="106" t="str">
        <f>_xlfn.IFNA(IF($B397="","",VLOOKUP($B397,'SWC Towers'!$A:$Q,$R$2,FALSE)),"")</f>
        <v/>
      </c>
      <c r="S397" s="106" t="str">
        <f>_xlfn.IFNA(IF($B397="","",VLOOKUP($B397,'SWC Towers'!$A:$Q,$S$2,FALSE)),"")</f>
        <v/>
      </c>
      <c r="T397" s="106" t="str">
        <f>_xlfn.IFNA(IF($B397="","",VLOOKUP($B397,'SWC Towers'!$A:$Q,$T$2,FALSE)),"")</f>
        <v/>
      </c>
      <c r="U397" s="104">
        <f>_xlfn.IFNA(IF($B397="","",VLOOKUP($B397,'SWC Towers'!$A:$Q,$U$2,FALSE)),"")</f>
        <v>0.1</v>
      </c>
      <c r="V397" s="104" t="str">
        <f>_xlfn.IFNA(IF($B397="","",VLOOKUP($B397,'SWC Towers'!$A:$Q,$V$2,FALSE)),"")</f>
        <v/>
      </c>
      <c r="W397" s="104" t="str">
        <f>_xlfn.IFNA(IF($B397="","",VLOOKUP($B397,'SWC Towers'!$A:$Q,$W$2,FALSE)),"")</f>
        <v/>
      </c>
      <c r="X397" s="104" t="str">
        <f>_xlfn.IFNA(IF($B397="","",VLOOKUP($B397,'SWC Towers'!$A:$Q,$X$2,FALSE)),"")</f>
        <v/>
      </c>
      <c r="Y397" s="104" t="str">
        <f>_xlfn.IFNA(IF($B397="","",VLOOKUP($B397,'SWC Towers'!$A:$Q,$Y$2,FALSE)),"")</f>
        <v/>
      </c>
      <c r="Z397" s="104" t="str">
        <f>_xlfn.IFNA(IF($B397="","",VLOOKUP($B397,'SWC Towers'!$A:$Q,$Z$2,FALSE)),"")</f>
        <v/>
      </c>
      <c r="AA397" s="104" t="str">
        <f>_xlfn.IFNA(IF($B397="","",VLOOKUP($B397,'SWC Towers'!$A:$Q,$AA$2,FALSE)),"")</f>
        <v/>
      </c>
      <c r="AB397" s="104">
        <f>_xlfn.IFNA(IF($B397="","",VLOOKUP($B397,'SWC Towers'!$A:$Q,$AB$2,FALSE)),"")</f>
        <v>0.9</v>
      </c>
      <c r="AC397" s="20">
        <f>SUM(Table25[[#This Row],[IT Tower: Application]:[Other/Non-IT ]])</f>
        <v>1</v>
      </c>
      <c r="AD397" s="67"/>
      <c r="AE397" s="67"/>
      <c r="AF397" s="67"/>
      <c r="AG397" s="67"/>
      <c r="AH397" s="67"/>
      <c r="AI397" s="67"/>
      <c r="AJ397" s="67"/>
      <c r="AK397" s="67"/>
      <c r="AL397" s="67"/>
      <c r="AM397" s="67"/>
      <c r="AN397" s="67"/>
      <c r="AO397" s="67"/>
      <c r="AP397" s="67"/>
      <c r="AQ397" s="67"/>
      <c r="AR397" s="67"/>
      <c r="AS397" s="67"/>
      <c r="AT397" s="67"/>
      <c r="AU397" s="67"/>
      <c r="AV397" s="67"/>
      <c r="AW397" s="67"/>
      <c r="AX397" s="67">
        <v>1263</v>
      </c>
      <c r="AY397" s="67">
        <v>25537</v>
      </c>
      <c r="AZ397" s="67">
        <v>56606</v>
      </c>
      <c r="BA397" s="67">
        <v>0</v>
      </c>
      <c r="BB397" s="67"/>
      <c r="BC397" s="67"/>
      <c r="BD397" s="67"/>
      <c r="BE397" s="67"/>
      <c r="BF397" s="67"/>
      <c r="BG397" s="67"/>
      <c r="BH397" s="67"/>
      <c r="BI397" s="67"/>
      <c r="BJ397" s="67"/>
      <c r="BK397" s="67"/>
      <c r="BL397" s="67"/>
      <c r="BM397" s="67"/>
      <c r="BN397" s="67"/>
      <c r="BO397" s="67"/>
      <c r="BP397" s="67"/>
      <c r="BQ397" s="67"/>
      <c r="BR397" s="67"/>
      <c r="BS397" s="67"/>
      <c r="BT397" s="67"/>
      <c r="BU397" s="67"/>
      <c r="BV397" s="67"/>
      <c r="BW397" s="67"/>
      <c r="BX397" s="67"/>
      <c r="BY397" s="67"/>
      <c r="BZ397" s="67"/>
      <c r="CA397" s="67"/>
      <c r="CB397" s="67"/>
      <c r="CC397" s="69">
        <f>SUM(Table25[[#This Row],[Contract Amount FY00]:[Contract Amount FY50]])</f>
        <v>83406</v>
      </c>
      <c r="CD397" s="24"/>
    </row>
    <row r="398" spans="1:82" x14ac:dyDescent="0.25">
      <c r="A398" s="122" t="s">
        <v>1996</v>
      </c>
      <c r="B398" s="122" t="s">
        <v>2245</v>
      </c>
      <c r="C398" s="122" t="s">
        <v>2273</v>
      </c>
      <c r="E398" s="26" t="str">
        <f>IFERROR(IF(VLOOKUP(Table25[[#This Row],[Contract No.]],Table3[#All],3,FALSE)="","No","Yes"),"")</f>
        <v>No</v>
      </c>
      <c r="F398" s="26" t="str">
        <f>IFERROR(VLOOKUP(Table25[[#This Row],[Contract No.]],Table3[#All],3,FALSE),"")</f>
        <v/>
      </c>
      <c r="G398" s="26" t="str">
        <f>IFERROR(IF(Table25[[#This Row],[Cooperative Purchase
(Yes/No)]]="Yes","Yes",IF(VLOOKUP(Table25[[#This Row],[Contract No.]],Table3[#All],1,FALSE)=Table25[[#This Row],[Contract No.]],"Yes","No")),"No")</f>
        <v>Yes</v>
      </c>
      <c r="H398" s="51">
        <f>IFERROR(VLOOKUP(Table25[[#This Row],[Contract No.]],Table3[#All],4,FALSE),"")</f>
        <v>43952</v>
      </c>
      <c r="I398" s="56">
        <f>IFERROR(IF(AND(MONTH(Table25[[#This Row],[Contract Start Date]])&gt;6,MONTH(Table25[[#This Row],[Contract Start Date]])&lt;=12),YEAR(Table25[[#This Row],[Contract Start Date]])+1,YEAR(Table25[[#This Row],[Contract Start Date]])),"")</f>
        <v>2020</v>
      </c>
      <c r="J398" s="55">
        <f>Table25[[#This Row],[FY Formula start]]</f>
        <v>2020</v>
      </c>
      <c r="K398" s="59" t="str">
        <f>"FY"&amp;" "&amp;Table25[[#This Row],[Year Start]]</f>
        <v>FY 2020</v>
      </c>
      <c r="L398" s="52">
        <f>IFERROR(VLOOKUP(Table25[[#This Row],[Contract No.]],Table3[#All],5,FALSE),"")</f>
        <v>46203</v>
      </c>
      <c r="M398" s="56">
        <f>IFERROR(IF(Table25[[#This Row],[Contract End Date]]="99/99/9999","No End",IF(AND(MONTH(Table25[[#This Row],[Contract End Date]])&gt;6,MONTH(Table25[[#This Row],[Contract End Date]])&lt;=12),YEAR(Table25[[#This Row],[Contract End Date]])+1,YEAR(Table25[[#This Row],[Contract End Date]]))),"")</f>
        <v>2026</v>
      </c>
      <c r="N398" s="55">
        <f>Table25[[#This Row],[FY Formula end]]</f>
        <v>2026</v>
      </c>
      <c r="O398" s="59" t="str">
        <f>IF(Table25[[#This Row],[Year End]]="No End","No End","FY"&amp;" "&amp;Table25[[#This Row],[Year End]])</f>
        <v>FY 2026</v>
      </c>
      <c r="P398" s="27"/>
      <c r="Q398" s="104" t="str">
        <f>_xlfn.IFNA(IF($B398="","",VLOOKUP($B398,'SWC Towers'!$A:$Q,$Q$2,FALSE)),"")</f>
        <v/>
      </c>
      <c r="R398" s="106" t="str">
        <f>_xlfn.IFNA(IF($B398="","",VLOOKUP($B398,'SWC Towers'!$A:$Q,$R$2,FALSE)),"")</f>
        <v/>
      </c>
      <c r="S398" s="106" t="str">
        <f>_xlfn.IFNA(IF($B398="","",VLOOKUP($B398,'SWC Towers'!$A:$Q,$S$2,FALSE)),"")</f>
        <v/>
      </c>
      <c r="T398" s="106" t="str">
        <f>_xlfn.IFNA(IF($B398="","",VLOOKUP($B398,'SWC Towers'!$A:$Q,$T$2,FALSE)),"")</f>
        <v/>
      </c>
      <c r="U398" s="104">
        <f>_xlfn.IFNA(IF($B398="","",VLOOKUP($B398,'SWC Towers'!$A:$Q,$U$2,FALSE)),"")</f>
        <v>0.1</v>
      </c>
      <c r="V398" s="104" t="str">
        <f>_xlfn.IFNA(IF($B398="","",VLOOKUP($B398,'SWC Towers'!$A:$Q,$V$2,FALSE)),"")</f>
        <v/>
      </c>
      <c r="W398" s="104" t="str">
        <f>_xlfn.IFNA(IF($B398="","",VLOOKUP($B398,'SWC Towers'!$A:$Q,$W$2,FALSE)),"")</f>
        <v/>
      </c>
      <c r="X398" s="104" t="str">
        <f>_xlfn.IFNA(IF($B398="","",VLOOKUP($B398,'SWC Towers'!$A:$Q,$X$2,FALSE)),"")</f>
        <v/>
      </c>
      <c r="Y398" s="104" t="str">
        <f>_xlfn.IFNA(IF($B398="","",VLOOKUP($B398,'SWC Towers'!$A:$Q,$Y$2,FALSE)),"")</f>
        <v/>
      </c>
      <c r="Z398" s="104" t="str">
        <f>_xlfn.IFNA(IF($B398="","",VLOOKUP($B398,'SWC Towers'!$A:$Q,$Z$2,FALSE)),"")</f>
        <v/>
      </c>
      <c r="AA398" s="104" t="str">
        <f>_xlfn.IFNA(IF($B398="","",VLOOKUP($B398,'SWC Towers'!$A:$Q,$AA$2,FALSE)),"")</f>
        <v/>
      </c>
      <c r="AB398" s="104">
        <f>_xlfn.IFNA(IF($B398="","",VLOOKUP($B398,'SWC Towers'!$A:$Q,$AB$2,FALSE)),"")</f>
        <v>0.9</v>
      </c>
      <c r="AC398" s="20">
        <f>SUM(Table25[[#This Row],[IT Tower: Application]:[Other/Non-IT ]])</f>
        <v>1</v>
      </c>
      <c r="AD398" s="67"/>
      <c r="AE398" s="67"/>
      <c r="AF398" s="67"/>
      <c r="AG398" s="67"/>
      <c r="AH398" s="67"/>
      <c r="AI398" s="67"/>
      <c r="AJ398" s="67"/>
      <c r="AK398" s="67"/>
      <c r="AL398" s="67"/>
      <c r="AM398" s="67"/>
      <c r="AN398" s="67"/>
      <c r="AO398" s="67"/>
      <c r="AP398" s="67"/>
      <c r="AQ398" s="67"/>
      <c r="AR398" s="67"/>
      <c r="AS398" s="67"/>
      <c r="AT398" s="67"/>
      <c r="AU398" s="67"/>
      <c r="AV398" s="67"/>
      <c r="AW398" s="67"/>
      <c r="AX398" s="67"/>
      <c r="AY398" s="67"/>
      <c r="AZ398" s="67"/>
      <c r="BA398" s="67"/>
      <c r="BB398" s="67">
        <v>370</v>
      </c>
      <c r="BC398" s="67">
        <v>4526</v>
      </c>
      <c r="BD398" s="67"/>
      <c r="BE398" s="67"/>
      <c r="BF398" s="67"/>
      <c r="BG398" s="67"/>
      <c r="BH398" s="67"/>
      <c r="BI398" s="67"/>
      <c r="BJ398" s="67"/>
      <c r="BK398" s="67"/>
      <c r="BL398" s="67"/>
      <c r="BM398" s="67"/>
      <c r="BN398" s="67"/>
      <c r="BO398" s="67"/>
      <c r="BP398" s="67"/>
      <c r="BQ398" s="67"/>
      <c r="BR398" s="67"/>
      <c r="BS398" s="67"/>
      <c r="BT398" s="67"/>
      <c r="BU398" s="67"/>
      <c r="BV398" s="67"/>
      <c r="BW398" s="67"/>
      <c r="BX398" s="67"/>
      <c r="BY398" s="67"/>
      <c r="BZ398" s="67"/>
      <c r="CA398" s="67"/>
      <c r="CB398" s="67"/>
      <c r="CC398" s="69">
        <f>SUM(Table25[[#This Row],[Contract Amount FY00]:[Contract Amount FY50]])</f>
        <v>4896</v>
      </c>
      <c r="CD398" s="24"/>
    </row>
    <row r="399" spans="1:82" x14ac:dyDescent="0.25">
      <c r="A399" s="122" t="s">
        <v>1996</v>
      </c>
      <c r="B399" s="122" t="s">
        <v>286</v>
      </c>
      <c r="C399" s="122" t="s">
        <v>3201</v>
      </c>
      <c r="E399" s="26" t="str">
        <f>IFERROR(IF(VLOOKUP(Table25[[#This Row],[Contract No.]],Table3[#All],3,FALSE)="","No","Yes"),"")</f>
        <v>No</v>
      </c>
      <c r="F399" s="26" t="str">
        <f>IFERROR(VLOOKUP(Table25[[#This Row],[Contract No.]],Table3[#All],3,FALSE),"")</f>
        <v/>
      </c>
      <c r="G399" s="26" t="str">
        <f>IFERROR(IF(Table25[[#This Row],[Cooperative Purchase
(Yes/No)]]="Yes","Yes",IF(VLOOKUP(Table25[[#This Row],[Contract No.]],Table3[#All],1,FALSE)=Table25[[#This Row],[Contract No.]],"Yes","No")),"No")</f>
        <v>Yes</v>
      </c>
      <c r="H399" s="51">
        <f>IFERROR(VLOOKUP(Table25[[#This Row],[Contract No.]],Table3[#All],4,FALSE),"")</f>
        <v>42401</v>
      </c>
      <c r="I399" s="56">
        <f>IFERROR(IF(AND(MONTH(Table25[[#This Row],[Contract Start Date]])&gt;6,MONTH(Table25[[#This Row],[Contract Start Date]])&lt;=12),YEAR(Table25[[#This Row],[Contract Start Date]])+1,YEAR(Table25[[#This Row],[Contract Start Date]])),"")</f>
        <v>2016</v>
      </c>
      <c r="J399" s="55">
        <f>Table25[[#This Row],[FY Formula start]]</f>
        <v>2016</v>
      </c>
      <c r="K399" s="59" t="str">
        <f>"FY"&amp;" "&amp;Table25[[#This Row],[Year Start]]</f>
        <v>FY 2016</v>
      </c>
      <c r="L399" s="52">
        <f>IFERROR(VLOOKUP(Table25[[#This Row],[Contract No.]],Table3[#All],5,FALSE),"")</f>
        <v>72717</v>
      </c>
      <c r="M399" s="56">
        <f>IFERROR(IF(Table25[[#This Row],[Contract End Date]]="99/99/9999","No End",IF(AND(MONTH(Table25[[#This Row],[Contract End Date]])&gt;6,MONTH(Table25[[#This Row],[Contract End Date]])&lt;=12),YEAR(Table25[[#This Row],[Contract End Date]])+1,YEAR(Table25[[#This Row],[Contract End Date]]))),"")</f>
        <v>2099</v>
      </c>
      <c r="N399" s="55">
        <f>Table25[[#This Row],[FY Formula end]]</f>
        <v>2099</v>
      </c>
      <c r="O399" s="59" t="str">
        <f>IF(Table25[[#This Row],[Year End]]="No End","No End","FY"&amp;" "&amp;Table25[[#This Row],[Year End]])</f>
        <v>FY 2099</v>
      </c>
      <c r="P399" s="27"/>
      <c r="Q399" s="104">
        <f>_xlfn.IFNA(IF($B399="","",VLOOKUP($B399,'SWC Towers'!$A:$Q,$Q$2,FALSE)),"")</f>
        <v>0.5</v>
      </c>
      <c r="R399" s="106" t="str">
        <f>_xlfn.IFNA(IF($B399="","",VLOOKUP($B399,'SWC Towers'!$A:$Q,$R$2,FALSE)),"")</f>
        <v/>
      </c>
      <c r="S399" s="106" t="str">
        <f>_xlfn.IFNA(IF($B399="","",VLOOKUP($B399,'SWC Towers'!$A:$Q,$S$2,FALSE)),"")</f>
        <v/>
      </c>
      <c r="T399" s="106">
        <f>_xlfn.IFNA(IF($B399="","",VLOOKUP($B399,'SWC Towers'!$A:$Q,$T$2,FALSE)),"")</f>
        <v>0.5</v>
      </c>
      <c r="U399" s="104" t="str">
        <f>_xlfn.IFNA(IF($B399="","",VLOOKUP($B399,'SWC Towers'!$A:$Q,$U$2,FALSE)),"")</f>
        <v/>
      </c>
      <c r="V399" s="104" t="str">
        <f>_xlfn.IFNA(IF($B399="","",VLOOKUP($B399,'SWC Towers'!$A:$Q,$V$2,FALSE)),"")</f>
        <v/>
      </c>
      <c r="W399" s="104" t="str">
        <f>_xlfn.IFNA(IF($B399="","",VLOOKUP($B399,'SWC Towers'!$A:$Q,$W$2,FALSE)),"")</f>
        <v/>
      </c>
      <c r="X399" s="104" t="str">
        <f>_xlfn.IFNA(IF($B399="","",VLOOKUP($B399,'SWC Towers'!$A:$Q,$X$2,FALSE)),"")</f>
        <v/>
      </c>
      <c r="Y399" s="104" t="str">
        <f>_xlfn.IFNA(IF($B399="","",VLOOKUP($B399,'SWC Towers'!$A:$Q,$Y$2,FALSE)),"")</f>
        <v/>
      </c>
      <c r="Z399" s="104" t="str">
        <f>_xlfn.IFNA(IF($B399="","",VLOOKUP($B399,'SWC Towers'!$A:$Q,$Z$2,FALSE)),"")</f>
        <v/>
      </c>
      <c r="AA399" s="104" t="str">
        <f>_xlfn.IFNA(IF($B399="","",VLOOKUP($B399,'SWC Towers'!$A:$Q,$AA$2,FALSE)),"")</f>
        <v/>
      </c>
      <c r="AB399" s="104" t="str">
        <f>_xlfn.IFNA(IF($B399="","",VLOOKUP($B399,'SWC Towers'!$A:$Q,$AB$2,FALSE)),"")</f>
        <v/>
      </c>
      <c r="AC399" s="20">
        <f>SUM(Table25[[#This Row],[IT Tower: Application]:[Other/Non-IT ]])</f>
        <v>1</v>
      </c>
      <c r="AD399" s="67"/>
      <c r="AE399" s="67"/>
      <c r="AF399" s="67"/>
      <c r="AG399" s="67"/>
      <c r="AH399" s="67"/>
      <c r="AI399" s="67"/>
      <c r="AJ399" s="67"/>
      <c r="AK399" s="67"/>
      <c r="AL399" s="67"/>
      <c r="AM399" s="67"/>
      <c r="AN399" s="67"/>
      <c r="AO399" s="67"/>
      <c r="AP399" s="67"/>
      <c r="AQ399" s="67"/>
      <c r="AR399" s="67"/>
      <c r="AS399" s="67"/>
      <c r="AT399" s="67"/>
      <c r="AU399" s="67"/>
      <c r="AV399" s="67">
        <v>30591</v>
      </c>
      <c r="AW399" s="67">
        <v>94314</v>
      </c>
      <c r="AX399" s="67"/>
      <c r="AY399" s="67"/>
      <c r="AZ399" s="67"/>
      <c r="BA399" s="67">
        <v>139592</v>
      </c>
      <c r="BB399" s="67">
        <v>0</v>
      </c>
      <c r="BC399" s="67"/>
      <c r="BD399" s="67"/>
      <c r="BE399" s="67"/>
      <c r="BF399" s="67"/>
      <c r="BG399" s="67"/>
      <c r="BH399" s="67"/>
      <c r="BI399" s="67"/>
      <c r="BJ399" s="67"/>
      <c r="BK399" s="67"/>
      <c r="BL399" s="67"/>
      <c r="BM399" s="67"/>
      <c r="BN399" s="67"/>
      <c r="BO399" s="67"/>
      <c r="BP399" s="67"/>
      <c r="BQ399" s="67"/>
      <c r="BR399" s="67"/>
      <c r="BS399" s="67"/>
      <c r="BT399" s="67"/>
      <c r="BU399" s="67"/>
      <c r="BV399" s="67"/>
      <c r="BW399" s="67"/>
      <c r="BX399" s="67"/>
      <c r="BY399" s="67"/>
      <c r="BZ399" s="67"/>
      <c r="CA399" s="67"/>
      <c r="CB399" s="67"/>
      <c r="CC399" s="69">
        <f>SUM(Table25[[#This Row],[Contract Amount FY00]:[Contract Amount FY50]])</f>
        <v>264497</v>
      </c>
      <c r="CD399" s="24"/>
    </row>
    <row r="400" spans="1:82" x14ac:dyDescent="0.25">
      <c r="A400" s="122" t="s">
        <v>1996</v>
      </c>
      <c r="B400" s="122" t="s">
        <v>286</v>
      </c>
      <c r="C400" s="122" t="s">
        <v>551</v>
      </c>
      <c r="E400" s="26" t="str">
        <f>IFERROR(IF(VLOOKUP(Table25[[#This Row],[Contract No.]],Table3[#All],3,FALSE)="","No","Yes"),"")</f>
        <v>No</v>
      </c>
      <c r="F400" s="26" t="str">
        <f>IFERROR(VLOOKUP(Table25[[#This Row],[Contract No.]],Table3[#All],3,FALSE),"")</f>
        <v/>
      </c>
      <c r="G400" s="26" t="str">
        <f>IFERROR(IF(Table25[[#This Row],[Cooperative Purchase
(Yes/No)]]="Yes","Yes",IF(VLOOKUP(Table25[[#This Row],[Contract No.]],Table3[#All],1,FALSE)=Table25[[#This Row],[Contract No.]],"Yes","No")),"No")</f>
        <v>Yes</v>
      </c>
      <c r="H400" s="51">
        <f>IFERROR(VLOOKUP(Table25[[#This Row],[Contract No.]],Table3[#All],4,FALSE),"")</f>
        <v>42401</v>
      </c>
      <c r="I400" s="56">
        <f>IFERROR(IF(AND(MONTH(Table25[[#This Row],[Contract Start Date]])&gt;6,MONTH(Table25[[#This Row],[Contract Start Date]])&lt;=12),YEAR(Table25[[#This Row],[Contract Start Date]])+1,YEAR(Table25[[#This Row],[Contract Start Date]])),"")</f>
        <v>2016</v>
      </c>
      <c r="J400" s="55">
        <f>Table25[[#This Row],[FY Formula start]]</f>
        <v>2016</v>
      </c>
      <c r="K400" s="59" t="str">
        <f>"FY"&amp;" "&amp;Table25[[#This Row],[Year Start]]</f>
        <v>FY 2016</v>
      </c>
      <c r="L400" s="52">
        <f>IFERROR(VLOOKUP(Table25[[#This Row],[Contract No.]],Table3[#All],5,FALSE),"")</f>
        <v>72717</v>
      </c>
      <c r="M400" s="56">
        <f>IFERROR(IF(Table25[[#This Row],[Contract End Date]]="99/99/9999","No End",IF(AND(MONTH(Table25[[#This Row],[Contract End Date]])&gt;6,MONTH(Table25[[#This Row],[Contract End Date]])&lt;=12),YEAR(Table25[[#This Row],[Contract End Date]])+1,YEAR(Table25[[#This Row],[Contract End Date]]))),"")</f>
        <v>2099</v>
      </c>
      <c r="N400" s="55">
        <f>Table25[[#This Row],[FY Formula end]]</f>
        <v>2099</v>
      </c>
      <c r="O400" s="59" t="str">
        <f>IF(Table25[[#This Row],[Year End]]="No End","No End","FY"&amp;" "&amp;Table25[[#This Row],[Year End]])</f>
        <v>FY 2099</v>
      </c>
      <c r="P400" s="27"/>
      <c r="Q400" s="104">
        <f>_xlfn.IFNA(IF($B400="","",VLOOKUP($B400,'SWC Towers'!$A:$Q,$Q$2,FALSE)),"")</f>
        <v>0.5</v>
      </c>
      <c r="R400" s="106" t="str">
        <f>_xlfn.IFNA(IF($B400="","",VLOOKUP($B400,'SWC Towers'!$A:$Q,$R$2,FALSE)),"")</f>
        <v/>
      </c>
      <c r="S400" s="106" t="str">
        <f>_xlfn.IFNA(IF($B400="","",VLOOKUP($B400,'SWC Towers'!$A:$Q,$S$2,FALSE)),"")</f>
        <v/>
      </c>
      <c r="T400" s="106">
        <f>_xlfn.IFNA(IF($B400="","",VLOOKUP($B400,'SWC Towers'!$A:$Q,$T$2,FALSE)),"")</f>
        <v>0.5</v>
      </c>
      <c r="U400" s="104" t="str">
        <f>_xlfn.IFNA(IF($B400="","",VLOOKUP($B400,'SWC Towers'!$A:$Q,$U$2,FALSE)),"")</f>
        <v/>
      </c>
      <c r="V400" s="104" t="str">
        <f>_xlfn.IFNA(IF($B400="","",VLOOKUP($B400,'SWC Towers'!$A:$Q,$V$2,FALSE)),"")</f>
        <v/>
      </c>
      <c r="W400" s="104" t="str">
        <f>_xlfn.IFNA(IF($B400="","",VLOOKUP($B400,'SWC Towers'!$A:$Q,$W$2,FALSE)),"")</f>
        <v/>
      </c>
      <c r="X400" s="104" t="str">
        <f>_xlfn.IFNA(IF($B400="","",VLOOKUP($B400,'SWC Towers'!$A:$Q,$X$2,FALSE)),"")</f>
        <v/>
      </c>
      <c r="Y400" s="104" t="str">
        <f>_xlfn.IFNA(IF($B400="","",VLOOKUP($B400,'SWC Towers'!$A:$Q,$Y$2,FALSE)),"")</f>
        <v/>
      </c>
      <c r="Z400" s="104" t="str">
        <f>_xlfn.IFNA(IF($B400="","",VLOOKUP($B400,'SWC Towers'!$A:$Q,$Z$2,FALSE)),"")</f>
        <v/>
      </c>
      <c r="AA400" s="104" t="str">
        <f>_xlfn.IFNA(IF($B400="","",VLOOKUP($B400,'SWC Towers'!$A:$Q,$AA$2,FALSE)),"")</f>
        <v/>
      </c>
      <c r="AB400" s="104" t="str">
        <f>_xlfn.IFNA(IF($B400="","",VLOOKUP($B400,'SWC Towers'!$A:$Q,$AB$2,FALSE)),"")</f>
        <v/>
      </c>
      <c r="AC400" s="20">
        <f>SUM(Table25[[#This Row],[IT Tower: Application]:[Other/Non-IT ]])</f>
        <v>1</v>
      </c>
      <c r="AD400" s="67"/>
      <c r="AE400" s="67"/>
      <c r="AF400" s="67"/>
      <c r="AG400" s="67"/>
      <c r="AH400" s="67"/>
      <c r="AI400" s="67"/>
      <c r="AJ400" s="67"/>
      <c r="AK400" s="67"/>
      <c r="AL400" s="67"/>
      <c r="AM400" s="67"/>
      <c r="AN400" s="67"/>
      <c r="AO400" s="67"/>
      <c r="AP400" s="67"/>
      <c r="AQ400" s="67"/>
      <c r="AR400" s="67"/>
      <c r="AS400" s="67"/>
      <c r="AT400" s="67">
        <v>17950</v>
      </c>
      <c r="AU400" s="67">
        <v>0</v>
      </c>
      <c r="AV400" s="67"/>
      <c r="AW400" s="67"/>
      <c r="AX400" s="67"/>
      <c r="AY400" s="67"/>
      <c r="AZ400" s="67"/>
      <c r="BA400" s="67"/>
      <c r="BB400" s="67"/>
      <c r="BC400" s="67"/>
      <c r="BD400" s="67"/>
      <c r="BE400" s="67"/>
      <c r="BF400" s="67"/>
      <c r="BG400" s="67"/>
      <c r="BH400" s="67"/>
      <c r="BI400" s="67"/>
      <c r="BJ400" s="67"/>
      <c r="BK400" s="67"/>
      <c r="BL400" s="67"/>
      <c r="BM400" s="67"/>
      <c r="BN400" s="67"/>
      <c r="BO400" s="67"/>
      <c r="BP400" s="67"/>
      <c r="BQ400" s="67"/>
      <c r="BR400" s="67"/>
      <c r="BS400" s="67"/>
      <c r="BT400" s="67"/>
      <c r="BU400" s="67"/>
      <c r="BV400" s="67"/>
      <c r="BW400" s="67"/>
      <c r="BX400" s="67"/>
      <c r="BY400" s="67"/>
      <c r="BZ400" s="67"/>
      <c r="CA400" s="67"/>
      <c r="CB400" s="67"/>
      <c r="CC400" s="69">
        <f>SUM(Table25[[#This Row],[Contract Amount FY00]:[Contract Amount FY50]])</f>
        <v>17950</v>
      </c>
      <c r="CD400" s="24"/>
    </row>
    <row r="401" spans="1:82" x14ac:dyDescent="0.25">
      <c r="A401" s="122" t="s">
        <v>1996</v>
      </c>
      <c r="B401" s="122" t="s">
        <v>286</v>
      </c>
      <c r="C401" s="122" t="s">
        <v>620</v>
      </c>
      <c r="E401" s="26" t="str">
        <f>IFERROR(IF(VLOOKUP(Table25[[#This Row],[Contract No.]],Table3[#All],3,FALSE)="","No","Yes"),"")</f>
        <v>No</v>
      </c>
      <c r="F401" s="26" t="str">
        <f>IFERROR(VLOOKUP(Table25[[#This Row],[Contract No.]],Table3[#All],3,FALSE),"")</f>
        <v/>
      </c>
      <c r="G401" s="26" t="str">
        <f>IFERROR(IF(Table25[[#This Row],[Cooperative Purchase
(Yes/No)]]="Yes","Yes",IF(VLOOKUP(Table25[[#This Row],[Contract No.]],Table3[#All],1,FALSE)=Table25[[#This Row],[Contract No.]],"Yes","No")),"No")</f>
        <v>Yes</v>
      </c>
      <c r="H401" s="51">
        <f>IFERROR(VLOOKUP(Table25[[#This Row],[Contract No.]],Table3[#All],4,FALSE),"")</f>
        <v>42401</v>
      </c>
      <c r="I401" s="56">
        <f>IFERROR(IF(AND(MONTH(Table25[[#This Row],[Contract Start Date]])&gt;6,MONTH(Table25[[#This Row],[Contract Start Date]])&lt;=12),YEAR(Table25[[#This Row],[Contract Start Date]])+1,YEAR(Table25[[#This Row],[Contract Start Date]])),"")</f>
        <v>2016</v>
      </c>
      <c r="J401" s="55">
        <f>Table25[[#This Row],[FY Formula start]]</f>
        <v>2016</v>
      </c>
      <c r="K401" s="59" t="str">
        <f>"FY"&amp;" "&amp;Table25[[#This Row],[Year Start]]</f>
        <v>FY 2016</v>
      </c>
      <c r="L401" s="52">
        <f>IFERROR(VLOOKUP(Table25[[#This Row],[Contract No.]],Table3[#All],5,FALSE),"")</f>
        <v>72717</v>
      </c>
      <c r="M401" s="56">
        <f>IFERROR(IF(Table25[[#This Row],[Contract End Date]]="99/99/9999","No End",IF(AND(MONTH(Table25[[#This Row],[Contract End Date]])&gt;6,MONTH(Table25[[#This Row],[Contract End Date]])&lt;=12),YEAR(Table25[[#This Row],[Contract End Date]])+1,YEAR(Table25[[#This Row],[Contract End Date]]))),"")</f>
        <v>2099</v>
      </c>
      <c r="N401" s="55">
        <f>Table25[[#This Row],[FY Formula end]]</f>
        <v>2099</v>
      </c>
      <c r="O401" s="59" t="str">
        <f>IF(Table25[[#This Row],[Year End]]="No End","No End","FY"&amp;" "&amp;Table25[[#This Row],[Year End]])</f>
        <v>FY 2099</v>
      </c>
      <c r="P401" s="27"/>
      <c r="Q401" s="104">
        <f>_xlfn.IFNA(IF($B401="","",VLOOKUP($B401,'SWC Towers'!$A:$Q,$Q$2,FALSE)),"")</f>
        <v>0.5</v>
      </c>
      <c r="R401" s="106" t="str">
        <f>_xlfn.IFNA(IF($B401="","",VLOOKUP($B401,'SWC Towers'!$A:$Q,$R$2,FALSE)),"")</f>
        <v/>
      </c>
      <c r="S401" s="106" t="str">
        <f>_xlfn.IFNA(IF($B401="","",VLOOKUP($B401,'SWC Towers'!$A:$Q,$S$2,FALSE)),"")</f>
        <v/>
      </c>
      <c r="T401" s="106">
        <f>_xlfn.IFNA(IF($B401="","",VLOOKUP($B401,'SWC Towers'!$A:$Q,$T$2,FALSE)),"")</f>
        <v>0.5</v>
      </c>
      <c r="U401" s="104" t="str">
        <f>_xlfn.IFNA(IF($B401="","",VLOOKUP($B401,'SWC Towers'!$A:$Q,$U$2,FALSE)),"")</f>
        <v/>
      </c>
      <c r="V401" s="104" t="str">
        <f>_xlfn.IFNA(IF($B401="","",VLOOKUP($B401,'SWC Towers'!$A:$Q,$V$2,FALSE)),"")</f>
        <v/>
      </c>
      <c r="W401" s="104" t="str">
        <f>_xlfn.IFNA(IF($B401="","",VLOOKUP($B401,'SWC Towers'!$A:$Q,$W$2,FALSE)),"")</f>
        <v/>
      </c>
      <c r="X401" s="104" t="str">
        <f>_xlfn.IFNA(IF($B401="","",VLOOKUP($B401,'SWC Towers'!$A:$Q,$X$2,FALSE)),"")</f>
        <v/>
      </c>
      <c r="Y401" s="104" t="str">
        <f>_xlfn.IFNA(IF($B401="","",VLOOKUP($B401,'SWC Towers'!$A:$Q,$Y$2,FALSE)),"")</f>
        <v/>
      </c>
      <c r="Z401" s="104" t="str">
        <f>_xlfn.IFNA(IF($B401="","",VLOOKUP($B401,'SWC Towers'!$A:$Q,$Z$2,FALSE)),"")</f>
        <v/>
      </c>
      <c r="AA401" s="104" t="str">
        <f>_xlfn.IFNA(IF($B401="","",VLOOKUP($B401,'SWC Towers'!$A:$Q,$AA$2,FALSE)),"")</f>
        <v/>
      </c>
      <c r="AB401" s="104" t="str">
        <f>_xlfn.IFNA(IF($B401="","",VLOOKUP($B401,'SWC Towers'!$A:$Q,$AB$2,FALSE)),"")</f>
        <v/>
      </c>
      <c r="AC401" s="20">
        <f>SUM(Table25[[#This Row],[IT Tower: Application]:[Other/Non-IT ]])</f>
        <v>1</v>
      </c>
      <c r="AD401" s="67"/>
      <c r="AE401" s="67"/>
      <c r="AF401" s="67"/>
      <c r="AG401" s="67"/>
      <c r="AH401" s="67"/>
      <c r="AI401" s="67"/>
      <c r="AJ401" s="67"/>
      <c r="AK401" s="67"/>
      <c r="AL401" s="67"/>
      <c r="AM401" s="67"/>
      <c r="AN401" s="67"/>
      <c r="AO401" s="67"/>
      <c r="AP401" s="67"/>
      <c r="AQ401" s="67"/>
      <c r="AR401" s="67"/>
      <c r="AS401" s="67"/>
      <c r="AT401" s="67"/>
      <c r="AU401" s="67"/>
      <c r="AV401" s="67">
        <v>89</v>
      </c>
      <c r="AW401" s="67">
        <v>43797</v>
      </c>
      <c r="AX401" s="67">
        <v>7044</v>
      </c>
      <c r="AY401" s="67">
        <v>153536</v>
      </c>
      <c r="AZ401" s="67">
        <v>23612</v>
      </c>
      <c r="BA401" s="67">
        <v>0</v>
      </c>
      <c r="BB401" s="67"/>
      <c r="BC401" s="67"/>
      <c r="BD401" s="67"/>
      <c r="BE401" s="67"/>
      <c r="BF401" s="67"/>
      <c r="BG401" s="67"/>
      <c r="BH401" s="67"/>
      <c r="BI401" s="67"/>
      <c r="BJ401" s="67"/>
      <c r="BK401" s="67"/>
      <c r="BL401" s="67"/>
      <c r="BM401" s="67"/>
      <c r="BN401" s="67"/>
      <c r="BO401" s="67"/>
      <c r="BP401" s="67"/>
      <c r="BQ401" s="67"/>
      <c r="BR401" s="67"/>
      <c r="BS401" s="67"/>
      <c r="BT401" s="67"/>
      <c r="BU401" s="67"/>
      <c r="BV401" s="67"/>
      <c r="BW401" s="67"/>
      <c r="BX401" s="67"/>
      <c r="BY401" s="67"/>
      <c r="BZ401" s="67"/>
      <c r="CA401" s="67"/>
      <c r="CB401" s="67"/>
      <c r="CC401" s="69">
        <f>SUM(Table25[[#This Row],[Contract Amount FY00]:[Contract Amount FY50]])</f>
        <v>228078</v>
      </c>
      <c r="CD401" s="24"/>
    </row>
    <row r="402" spans="1:82" x14ac:dyDescent="0.25">
      <c r="A402" s="122" t="s">
        <v>1996</v>
      </c>
      <c r="B402" s="122" t="s">
        <v>286</v>
      </c>
      <c r="C402" s="122" t="s">
        <v>540</v>
      </c>
      <c r="E402" s="26" t="str">
        <f>IFERROR(IF(VLOOKUP(Table25[[#This Row],[Contract No.]],Table3[#All],3,FALSE)="","No","Yes"),"")</f>
        <v>No</v>
      </c>
      <c r="F402" s="26" t="str">
        <f>IFERROR(VLOOKUP(Table25[[#This Row],[Contract No.]],Table3[#All],3,FALSE),"")</f>
        <v/>
      </c>
      <c r="G402" s="26" t="str">
        <f>IFERROR(IF(Table25[[#This Row],[Cooperative Purchase
(Yes/No)]]="Yes","Yes",IF(VLOOKUP(Table25[[#This Row],[Contract No.]],Table3[#All],1,FALSE)=Table25[[#This Row],[Contract No.]],"Yes","No")),"No")</f>
        <v>Yes</v>
      </c>
      <c r="H402" s="51">
        <f>IFERROR(VLOOKUP(Table25[[#This Row],[Contract No.]],Table3[#All],4,FALSE),"")</f>
        <v>42401</v>
      </c>
      <c r="I402" s="56">
        <f>IFERROR(IF(AND(MONTH(Table25[[#This Row],[Contract Start Date]])&gt;6,MONTH(Table25[[#This Row],[Contract Start Date]])&lt;=12),YEAR(Table25[[#This Row],[Contract Start Date]])+1,YEAR(Table25[[#This Row],[Contract Start Date]])),"")</f>
        <v>2016</v>
      </c>
      <c r="J402" s="55">
        <f>Table25[[#This Row],[FY Formula start]]</f>
        <v>2016</v>
      </c>
      <c r="K402" s="59" t="str">
        <f>"FY"&amp;" "&amp;Table25[[#This Row],[Year Start]]</f>
        <v>FY 2016</v>
      </c>
      <c r="L402" s="52">
        <f>IFERROR(VLOOKUP(Table25[[#This Row],[Contract No.]],Table3[#All],5,FALSE),"")</f>
        <v>72717</v>
      </c>
      <c r="M402" s="56">
        <f>IFERROR(IF(Table25[[#This Row],[Contract End Date]]="99/99/9999","No End",IF(AND(MONTH(Table25[[#This Row],[Contract End Date]])&gt;6,MONTH(Table25[[#This Row],[Contract End Date]])&lt;=12),YEAR(Table25[[#This Row],[Contract End Date]])+1,YEAR(Table25[[#This Row],[Contract End Date]]))),"")</f>
        <v>2099</v>
      </c>
      <c r="N402" s="55">
        <f>Table25[[#This Row],[FY Formula end]]</f>
        <v>2099</v>
      </c>
      <c r="O402" s="59" t="str">
        <f>IF(Table25[[#This Row],[Year End]]="No End","No End","FY"&amp;" "&amp;Table25[[#This Row],[Year End]])</f>
        <v>FY 2099</v>
      </c>
      <c r="P402" s="27"/>
      <c r="Q402" s="104">
        <f>_xlfn.IFNA(IF($B402="","",VLOOKUP($B402,'SWC Towers'!$A:$Q,$Q$2,FALSE)),"")</f>
        <v>0.5</v>
      </c>
      <c r="R402" s="106" t="str">
        <f>_xlfn.IFNA(IF($B402="","",VLOOKUP($B402,'SWC Towers'!$A:$Q,$R$2,FALSE)),"")</f>
        <v/>
      </c>
      <c r="S402" s="106" t="str">
        <f>_xlfn.IFNA(IF($B402="","",VLOOKUP($B402,'SWC Towers'!$A:$Q,$S$2,FALSE)),"")</f>
        <v/>
      </c>
      <c r="T402" s="106">
        <f>_xlfn.IFNA(IF($B402="","",VLOOKUP($B402,'SWC Towers'!$A:$Q,$T$2,FALSE)),"")</f>
        <v>0.5</v>
      </c>
      <c r="U402" s="104" t="str">
        <f>_xlfn.IFNA(IF($B402="","",VLOOKUP($B402,'SWC Towers'!$A:$Q,$U$2,FALSE)),"")</f>
        <v/>
      </c>
      <c r="V402" s="104" t="str">
        <f>_xlfn.IFNA(IF($B402="","",VLOOKUP($B402,'SWC Towers'!$A:$Q,$V$2,FALSE)),"")</f>
        <v/>
      </c>
      <c r="W402" s="104" t="str">
        <f>_xlfn.IFNA(IF($B402="","",VLOOKUP($B402,'SWC Towers'!$A:$Q,$W$2,FALSE)),"")</f>
        <v/>
      </c>
      <c r="X402" s="104" t="str">
        <f>_xlfn.IFNA(IF($B402="","",VLOOKUP($B402,'SWC Towers'!$A:$Q,$X$2,FALSE)),"")</f>
        <v/>
      </c>
      <c r="Y402" s="104" t="str">
        <f>_xlfn.IFNA(IF($B402="","",VLOOKUP($B402,'SWC Towers'!$A:$Q,$Y$2,FALSE)),"")</f>
        <v/>
      </c>
      <c r="Z402" s="104" t="str">
        <f>_xlfn.IFNA(IF($B402="","",VLOOKUP($B402,'SWC Towers'!$A:$Q,$Z$2,FALSE)),"")</f>
        <v/>
      </c>
      <c r="AA402" s="104" t="str">
        <f>_xlfn.IFNA(IF($B402="","",VLOOKUP($B402,'SWC Towers'!$A:$Q,$AA$2,FALSE)),"")</f>
        <v/>
      </c>
      <c r="AB402" s="104" t="str">
        <f>_xlfn.IFNA(IF($B402="","",VLOOKUP($B402,'SWC Towers'!$A:$Q,$AB$2,FALSE)),"")</f>
        <v/>
      </c>
      <c r="AC402" s="20">
        <f>SUM(Table25[[#This Row],[IT Tower: Application]:[Other/Non-IT ]])</f>
        <v>1</v>
      </c>
      <c r="AD402" s="67"/>
      <c r="AE402" s="67"/>
      <c r="AF402" s="67"/>
      <c r="AG402" s="67"/>
      <c r="AH402" s="67"/>
      <c r="AI402" s="67"/>
      <c r="AJ402" s="67"/>
      <c r="AK402" s="67"/>
      <c r="AL402" s="67"/>
      <c r="AM402" s="67"/>
      <c r="AN402" s="67"/>
      <c r="AO402" s="67"/>
      <c r="AP402" s="67"/>
      <c r="AQ402" s="67"/>
      <c r="AR402" s="67"/>
      <c r="AS402" s="67"/>
      <c r="AT402" s="67"/>
      <c r="AU402" s="67"/>
      <c r="AV402" s="67"/>
      <c r="AW402" s="67"/>
      <c r="AX402" s="67">
        <v>113465</v>
      </c>
      <c r="AY402" s="67">
        <v>460145</v>
      </c>
      <c r="AZ402" s="67">
        <v>0</v>
      </c>
      <c r="BA402" s="67"/>
      <c r="BB402" s="67"/>
      <c r="BC402" s="67"/>
      <c r="BD402" s="67"/>
      <c r="BE402" s="67"/>
      <c r="BF402" s="67"/>
      <c r="BG402" s="67"/>
      <c r="BH402" s="67"/>
      <c r="BI402" s="67"/>
      <c r="BJ402" s="67"/>
      <c r="BK402" s="67"/>
      <c r="BL402" s="67"/>
      <c r="BM402" s="67"/>
      <c r="BN402" s="67"/>
      <c r="BO402" s="67"/>
      <c r="BP402" s="67"/>
      <c r="BQ402" s="67"/>
      <c r="BR402" s="67"/>
      <c r="BS402" s="67"/>
      <c r="BT402" s="67"/>
      <c r="BU402" s="67"/>
      <c r="BV402" s="67"/>
      <c r="BW402" s="67"/>
      <c r="BX402" s="67"/>
      <c r="BY402" s="67"/>
      <c r="BZ402" s="67"/>
      <c r="CA402" s="67"/>
      <c r="CB402" s="67"/>
      <c r="CC402" s="69">
        <f>SUM(Table25[[#This Row],[Contract Amount FY00]:[Contract Amount FY50]])</f>
        <v>573610</v>
      </c>
      <c r="CD402" s="24"/>
    </row>
    <row r="403" spans="1:82" x14ac:dyDescent="0.25">
      <c r="A403" s="122" t="s">
        <v>1996</v>
      </c>
      <c r="B403" s="122" t="s">
        <v>286</v>
      </c>
      <c r="C403" s="122" t="s">
        <v>1319</v>
      </c>
      <c r="E403" s="26" t="str">
        <f>IFERROR(IF(VLOOKUP(Table25[[#This Row],[Contract No.]],Table3[#All],3,FALSE)="","No","Yes"),"")</f>
        <v>No</v>
      </c>
      <c r="F403" s="26" t="str">
        <f>IFERROR(VLOOKUP(Table25[[#This Row],[Contract No.]],Table3[#All],3,FALSE),"")</f>
        <v/>
      </c>
      <c r="G403" s="26" t="str">
        <f>IFERROR(IF(Table25[[#This Row],[Cooperative Purchase
(Yes/No)]]="Yes","Yes",IF(VLOOKUP(Table25[[#This Row],[Contract No.]],Table3[#All],1,FALSE)=Table25[[#This Row],[Contract No.]],"Yes","No")),"No")</f>
        <v>Yes</v>
      </c>
      <c r="H403" s="51">
        <f>IFERROR(VLOOKUP(Table25[[#This Row],[Contract No.]],Table3[#All],4,FALSE),"")</f>
        <v>42401</v>
      </c>
      <c r="I403" s="56">
        <f>IFERROR(IF(AND(MONTH(Table25[[#This Row],[Contract Start Date]])&gt;6,MONTH(Table25[[#This Row],[Contract Start Date]])&lt;=12),YEAR(Table25[[#This Row],[Contract Start Date]])+1,YEAR(Table25[[#This Row],[Contract Start Date]])),"")</f>
        <v>2016</v>
      </c>
      <c r="J403" s="55">
        <f>Table25[[#This Row],[FY Formula start]]</f>
        <v>2016</v>
      </c>
      <c r="K403" s="59" t="str">
        <f>"FY"&amp;" "&amp;Table25[[#This Row],[Year Start]]</f>
        <v>FY 2016</v>
      </c>
      <c r="L403" s="52">
        <f>IFERROR(VLOOKUP(Table25[[#This Row],[Contract No.]],Table3[#All],5,FALSE),"")</f>
        <v>72717</v>
      </c>
      <c r="M403" s="56">
        <f>IFERROR(IF(Table25[[#This Row],[Contract End Date]]="99/99/9999","No End",IF(AND(MONTH(Table25[[#This Row],[Contract End Date]])&gt;6,MONTH(Table25[[#This Row],[Contract End Date]])&lt;=12),YEAR(Table25[[#This Row],[Contract End Date]])+1,YEAR(Table25[[#This Row],[Contract End Date]]))),"")</f>
        <v>2099</v>
      </c>
      <c r="N403" s="55">
        <f>Table25[[#This Row],[FY Formula end]]</f>
        <v>2099</v>
      </c>
      <c r="O403" s="59" t="str">
        <f>IF(Table25[[#This Row],[Year End]]="No End","No End","FY"&amp;" "&amp;Table25[[#This Row],[Year End]])</f>
        <v>FY 2099</v>
      </c>
      <c r="P403" s="27"/>
      <c r="Q403" s="104">
        <f>_xlfn.IFNA(IF($B403="","",VLOOKUP($B403,'SWC Towers'!$A:$Q,$Q$2,FALSE)),"")</f>
        <v>0.5</v>
      </c>
      <c r="R403" s="106" t="str">
        <f>_xlfn.IFNA(IF($B403="","",VLOOKUP($B403,'SWC Towers'!$A:$Q,$R$2,FALSE)),"")</f>
        <v/>
      </c>
      <c r="S403" s="106" t="str">
        <f>_xlfn.IFNA(IF($B403="","",VLOOKUP($B403,'SWC Towers'!$A:$Q,$S$2,FALSE)),"")</f>
        <v/>
      </c>
      <c r="T403" s="106">
        <f>_xlfn.IFNA(IF($B403="","",VLOOKUP($B403,'SWC Towers'!$A:$Q,$T$2,FALSE)),"")</f>
        <v>0.5</v>
      </c>
      <c r="U403" s="104" t="str">
        <f>_xlfn.IFNA(IF($B403="","",VLOOKUP($B403,'SWC Towers'!$A:$Q,$U$2,FALSE)),"")</f>
        <v/>
      </c>
      <c r="V403" s="104" t="str">
        <f>_xlfn.IFNA(IF($B403="","",VLOOKUP($B403,'SWC Towers'!$A:$Q,$V$2,FALSE)),"")</f>
        <v/>
      </c>
      <c r="W403" s="104" t="str">
        <f>_xlfn.IFNA(IF($B403="","",VLOOKUP($B403,'SWC Towers'!$A:$Q,$W$2,FALSE)),"")</f>
        <v/>
      </c>
      <c r="X403" s="104" t="str">
        <f>_xlfn.IFNA(IF($B403="","",VLOOKUP($B403,'SWC Towers'!$A:$Q,$X$2,FALSE)),"")</f>
        <v/>
      </c>
      <c r="Y403" s="104" t="str">
        <f>_xlfn.IFNA(IF($B403="","",VLOOKUP($B403,'SWC Towers'!$A:$Q,$Y$2,FALSE)),"")</f>
        <v/>
      </c>
      <c r="Z403" s="104" t="str">
        <f>_xlfn.IFNA(IF($B403="","",VLOOKUP($B403,'SWC Towers'!$A:$Q,$Z$2,FALSE)),"")</f>
        <v/>
      </c>
      <c r="AA403" s="104" t="str">
        <f>_xlfn.IFNA(IF($B403="","",VLOOKUP($B403,'SWC Towers'!$A:$Q,$AA$2,FALSE)),"")</f>
        <v/>
      </c>
      <c r="AB403" s="104" t="str">
        <f>_xlfn.IFNA(IF($B403="","",VLOOKUP($B403,'SWC Towers'!$A:$Q,$AB$2,FALSE)),"")</f>
        <v/>
      </c>
      <c r="AC403" s="20">
        <f>SUM(Table25[[#This Row],[IT Tower: Application]:[Other/Non-IT ]])</f>
        <v>1</v>
      </c>
      <c r="AD403" s="67"/>
      <c r="AE403" s="67"/>
      <c r="AF403" s="67"/>
      <c r="AG403" s="67"/>
      <c r="AH403" s="67"/>
      <c r="AI403" s="67"/>
      <c r="AJ403" s="67"/>
      <c r="AK403" s="67"/>
      <c r="AL403" s="67"/>
      <c r="AM403" s="67"/>
      <c r="AN403" s="67"/>
      <c r="AO403" s="67"/>
      <c r="AP403" s="67"/>
      <c r="AQ403" s="67"/>
      <c r="AR403" s="67"/>
      <c r="AS403" s="67"/>
      <c r="AT403" s="67"/>
      <c r="AU403" s="67"/>
      <c r="AV403" s="67"/>
      <c r="AW403" s="67"/>
      <c r="AX403" s="67"/>
      <c r="AY403" s="67">
        <v>23186</v>
      </c>
      <c r="AZ403" s="67">
        <v>32702</v>
      </c>
      <c r="BA403" s="67">
        <v>11634</v>
      </c>
      <c r="BB403" s="67">
        <v>37373</v>
      </c>
      <c r="BC403" s="67">
        <v>29913</v>
      </c>
      <c r="BD403" s="67"/>
      <c r="BE403" s="67"/>
      <c r="BF403" s="67"/>
      <c r="BG403" s="67"/>
      <c r="BH403" s="67"/>
      <c r="BI403" s="67"/>
      <c r="BJ403" s="67"/>
      <c r="BK403" s="67"/>
      <c r="BL403" s="67"/>
      <c r="BM403" s="67"/>
      <c r="BN403" s="67"/>
      <c r="BO403" s="67"/>
      <c r="BP403" s="67"/>
      <c r="BQ403" s="67"/>
      <c r="BR403" s="67"/>
      <c r="BS403" s="67"/>
      <c r="BT403" s="67"/>
      <c r="BU403" s="67"/>
      <c r="BV403" s="67"/>
      <c r="BW403" s="67"/>
      <c r="BX403" s="67"/>
      <c r="BY403" s="67"/>
      <c r="BZ403" s="67"/>
      <c r="CA403" s="67"/>
      <c r="CB403" s="67"/>
      <c r="CC403" s="69">
        <f>SUM(Table25[[#This Row],[Contract Amount FY00]:[Contract Amount FY50]])</f>
        <v>134808</v>
      </c>
      <c r="CD403" s="24"/>
    </row>
    <row r="404" spans="1:82" x14ac:dyDescent="0.25">
      <c r="A404" s="122" t="s">
        <v>1996</v>
      </c>
      <c r="B404" s="122" t="s">
        <v>286</v>
      </c>
      <c r="C404" s="122" t="s">
        <v>594</v>
      </c>
      <c r="E404" s="26" t="str">
        <f>IFERROR(IF(VLOOKUP(Table25[[#This Row],[Contract No.]],Table3[#All],3,FALSE)="","No","Yes"),"")</f>
        <v>No</v>
      </c>
      <c r="F404" s="26" t="str">
        <f>IFERROR(VLOOKUP(Table25[[#This Row],[Contract No.]],Table3[#All],3,FALSE),"")</f>
        <v/>
      </c>
      <c r="G404" s="26" t="str">
        <f>IFERROR(IF(Table25[[#This Row],[Cooperative Purchase
(Yes/No)]]="Yes","Yes",IF(VLOOKUP(Table25[[#This Row],[Contract No.]],Table3[#All],1,FALSE)=Table25[[#This Row],[Contract No.]],"Yes","No")),"No")</f>
        <v>Yes</v>
      </c>
      <c r="H404" s="51">
        <f>IFERROR(VLOOKUP(Table25[[#This Row],[Contract No.]],Table3[#All],4,FALSE),"")</f>
        <v>42401</v>
      </c>
      <c r="I404" s="56">
        <f>IFERROR(IF(AND(MONTH(Table25[[#This Row],[Contract Start Date]])&gt;6,MONTH(Table25[[#This Row],[Contract Start Date]])&lt;=12),YEAR(Table25[[#This Row],[Contract Start Date]])+1,YEAR(Table25[[#This Row],[Contract Start Date]])),"")</f>
        <v>2016</v>
      </c>
      <c r="J404" s="55">
        <f>Table25[[#This Row],[FY Formula start]]</f>
        <v>2016</v>
      </c>
      <c r="K404" s="59" t="str">
        <f>"FY"&amp;" "&amp;Table25[[#This Row],[Year Start]]</f>
        <v>FY 2016</v>
      </c>
      <c r="L404" s="52">
        <f>IFERROR(VLOOKUP(Table25[[#This Row],[Contract No.]],Table3[#All],5,FALSE),"")</f>
        <v>72717</v>
      </c>
      <c r="M404" s="56">
        <f>IFERROR(IF(Table25[[#This Row],[Contract End Date]]="99/99/9999","No End",IF(AND(MONTH(Table25[[#This Row],[Contract End Date]])&gt;6,MONTH(Table25[[#This Row],[Contract End Date]])&lt;=12),YEAR(Table25[[#This Row],[Contract End Date]])+1,YEAR(Table25[[#This Row],[Contract End Date]]))),"")</f>
        <v>2099</v>
      </c>
      <c r="N404" s="55">
        <f>Table25[[#This Row],[FY Formula end]]</f>
        <v>2099</v>
      </c>
      <c r="O404" s="59" t="str">
        <f>IF(Table25[[#This Row],[Year End]]="No End","No End","FY"&amp;" "&amp;Table25[[#This Row],[Year End]])</f>
        <v>FY 2099</v>
      </c>
      <c r="P404" s="27"/>
      <c r="Q404" s="104">
        <f>_xlfn.IFNA(IF($B404="","",VLOOKUP($B404,'SWC Towers'!$A:$Q,$Q$2,FALSE)),"")</f>
        <v>0.5</v>
      </c>
      <c r="R404" s="106" t="str">
        <f>_xlfn.IFNA(IF($B404="","",VLOOKUP($B404,'SWC Towers'!$A:$Q,$R$2,FALSE)),"")</f>
        <v/>
      </c>
      <c r="S404" s="106" t="str">
        <f>_xlfn.IFNA(IF($B404="","",VLOOKUP($B404,'SWC Towers'!$A:$Q,$S$2,FALSE)),"")</f>
        <v/>
      </c>
      <c r="T404" s="106">
        <f>_xlfn.IFNA(IF($B404="","",VLOOKUP($B404,'SWC Towers'!$A:$Q,$T$2,FALSE)),"")</f>
        <v>0.5</v>
      </c>
      <c r="U404" s="104" t="str">
        <f>_xlfn.IFNA(IF($B404="","",VLOOKUP($B404,'SWC Towers'!$A:$Q,$U$2,FALSE)),"")</f>
        <v/>
      </c>
      <c r="V404" s="104" t="str">
        <f>_xlfn.IFNA(IF($B404="","",VLOOKUP($B404,'SWC Towers'!$A:$Q,$V$2,FALSE)),"")</f>
        <v/>
      </c>
      <c r="W404" s="104" t="str">
        <f>_xlfn.IFNA(IF($B404="","",VLOOKUP($B404,'SWC Towers'!$A:$Q,$W$2,FALSE)),"")</f>
        <v/>
      </c>
      <c r="X404" s="104" t="str">
        <f>_xlfn.IFNA(IF($B404="","",VLOOKUP($B404,'SWC Towers'!$A:$Q,$X$2,FALSE)),"")</f>
        <v/>
      </c>
      <c r="Y404" s="104" t="str">
        <f>_xlfn.IFNA(IF($B404="","",VLOOKUP($B404,'SWC Towers'!$A:$Q,$Y$2,FALSE)),"")</f>
        <v/>
      </c>
      <c r="Z404" s="104" t="str">
        <f>_xlfn.IFNA(IF($B404="","",VLOOKUP($B404,'SWC Towers'!$A:$Q,$Z$2,FALSE)),"")</f>
        <v/>
      </c>
      <c r="AA404" s="104" t="str">
        <f>_xlfn.IFNA(IF($B404="","",VLOOKUP($B404,'SWC Towers'!$A:$Q,$AA$2,FALSE)),"")</f>
        <v/>
      </c>
      <c r="AB404" s="104" t="str">
        <f>_xlfn.IFNA(IF($B404="","",VLOOKUP($B404,'SWC Towers'!$A:$Q,$AB$2,FALSE)),"")</f>
        <v/>
      </c>
      <c r="AC404" s="20">
        <f>SUM(Table25[[#This Row],[IT Tower: Application]:[Other/Non-IT ]])</f>
        <v>1</v>
      </c>
      <c r="AD404" s="67"/>
      <c r="AE404" s="67"/>
      <c r="AF404" s="67"/>
      <c r="AG404" s="67"/>
      <c r="AH404" s="67"/>
      <c r="AI404" s="67"/>
      <c r="AJ404" s="67"/>
      <c r="AK404" s="67"/>
      <c r="AL404" s="67"/>
      <c r="AM404" s="67"/>
      <c r="AN404" s="67"/>
      <c r="AO404" s="67"/>
      <c r="AP404" s="67"/>
      <c r="AQ404" s="67"/>
      <c r="AR404" s="67"/>
      <c r="AS404" s="67"/>
      <c r="AT404" s="67">
        <v>32400</v>
      </c>
      <c r="AU404" s="67">
        <v>254300</v>
      </c>
      <c r="AV404" s="67">
        <v>228000</v>
      </c>
      <c r="AW404" s="67">
        <v>224400</v>
      </c>
      <c r="AX404" s="67">
        <v>140965</v>
      </c>
      <c r="AY404" s="67">
        <v>138600</v>
      </c>
      <c r="AZ404" s="67">
        <v>152625</v>
      </c>
      <c r="BA404" s="67">
        <v>133320</v>
      </c>
      <c r="BB404" s="67">
        <v>0</v>
      </c>
      <c r="BC404" s="67"/>
      <c r="BD404" s="67"/>
      <c r="BE404" s="67"/>
      <c r="BF404" s="67"/>
      <c r="BG404" s="67"/>
      <c r="BH404" s="67"/>
      <c r="BI404" s="67"/>
      <c r="BJ404" s="67"/>
      <c r="BK404" s="67"/>
      <c r="BL404" s="67"/>
      <c r="BM404" s="67"/>
      <c r="BN404" s="67"/>
      <c r="BO404" s="67"/>
      <c r="BP404" s="67"/>
      <c r="BQ404" s="67"/>
      <c r="BR404" s="67"/>
      <c r="BS404" s="67"/>
      <c r="BT404" s="67"/>
      <c r="BU404" s="67"/>
      <c r="BV404" s="67"/>
      <c r="BW404" s="67"/>
      <c r="BX404" s="67"/>
      <c r="BY404" s="67"/>
      <c r="BZ404" s="67"/>
      <c r="CA404" s="67"/>
      <c r="CB404" s="67"/>
      <c r="CC404" s="69">
        <f>SUM(Table25[[#This Row],[Contract Amount FY00]:[Contract Amount FY50]])</f>
        <v>1304610</v>
      </c>
      <c r="CD404" s="24"/>
    </row>
    <row r="405" spans="1:82" x14ac:dyDescent="0.25">
      <c r="A405" s="122" t="s">
        <v>1996</v>
      </c>
      <c r="B405" s="122" t="s">
        <v>286</v>
      </c>
      <c r="C405" s="122" t="s">
        <v>718</v>
      </c>
      <c r="D405" s="48"/>
      <c r="E405" s="48" t="str">
        <f>IFERROR(IF(VLOOKUP(Table25[[#This Row],[Contract No.]],Table3[#All],3,FALSE)="","No","Yes"),"")</f>
        <v>No</v>
      </c>
      <c r="F405" s="48" t="str">
        <f>IFERROR(VLOOKUP(Table25[[#This Row],[Contract No.]],Table3[#All],3,FALSE),"")</f>
        <v/>
      </c>
      <c r="G405" s="48" t="str">
        <f>IFERROR(IF(Table25[[#This Row],[Cooperative Purchase
(Yes/No)]]="Yes","Yes",IF(VLOOKUP(Table25[[#This Row],[Contract No.]],Table3[#All],1,FALSE)=Table25[[#This Row],[Contract No.]],"Yes","No")),"No")</f>
        <v>Yes</v>
      </c>
      <c r="H405" s="53">
        <f>IFERROR(VLOOKUP(Table25[[#This Row],[Contract No.]],Table3[#All],4,FALSE),"")</f>
        <v>42401</v>
      </c>
      <c r="I405" s="56">
        <f>IFERROR(IF(AND(MONTH(Table25[[#This Row],[Contract Start Date]])&gt;6,MONTH(Table25[[#This Row],[Contract Start Date]])&lt;=12),YEAR(Table25[[#This Row],[Contract Start Date]])+1,YEAR(Table25[[#This Row],[Contract Start Date]])),"")</f>
        <v>2016</v>
      </c>
      <c r="J405" s="55">
        <f>Table25[[#This Row],[FY Formula start]]</f>
        <v>2016</v>
      </c>
      <c r="K405" s="59" t="str">
        <f>"FY"&amp;" "&amp;Table25[[#This Row],[Year Start]]</f>
        <v>FY 2016</v>
      </c>
      <c r="L405" s="54">
        <f>IFERROR(VLOOKUP(Table25[[#This Row],[Contract No.]],Table3[#All],5,FALSE),"")</f>
        <v>72717</v>
      </c>
      <c r="M405" s="56">
        <f>IFERROR(IF(Table25[[#This Row],[Contract End Date]]="99/99/9999","No End",IF(AND(MONTH(Table25[[#This Row],[Contract End Date]])&gt;6,MONTH(Table25[[#This Row],[Contract End Date]])&lt;=12),YEAR(Table25[[#This Row],[Contract End Date]])+1,YEAR(Table25[[#This Row],[Contract End Date]]))),"")</f>
        <v>2099</v>
      </c>
      <c r="N405" s="55">
        <f>Table25[[#This Row],[FY Formula end]]</f>
        <v>2099</v>
      </c>
      <c r="O405" s="59" t="str">
        <f>IF(Table25[[#This Row],[Year End]]="No End","No End","FY"&amp;" "&amp;Table25[[#This Row],[Year End]])</f>
        <v>FY 2099</v>
      </c>
      <c r="P405" s="49"/>
      <c r="Q405" s="104">
        <f>_xlfn.IFNA(IF($B405="","",VLOOKUP($B405,'SWC Towers'!$A:$Q,$Q$2,FALSE)),"")</f>
        <v>0.5</v>
      </c>
      <c r="R405" s="106" t="str">
        <f>_xlfn.IFNA(IF($B405="","",VLOOKUP($B405,'SWC Towers'!$A:$Q,$R$2,FALSE)),"")</f>
        <v/>
      </c>
      <c r="S405" s="106" t="str">
        <f>_xlfn.IFNA(IF($B405="","",VLOOKUP($B405,'SWC Towers'!$A:$Q,$S$2,FALSE)),"")</f>
        <v/>
      </c>
      <c r="T405" s="106">
        <f>_xlfn.IFNA(IF($B405="","",VLOOKUP($B405,'SWC Towers'!$A:$Q,$T$2,FALSE)),"")</f>
        <v>0.5</v>
      </c>
      <c r="U405" s="104" t="str">
        <f>_xlfn.IFNA(IF($B405="","",VLOOKUP($B405,'SWC Towers'!$A:$Q,$U$2,FALSE)),"")</f>
        <v/>
      </c>
      <c r="V405" s="104" t="str">
        <f>_xlfn.IFNA(IF($B405="","",VLOOKUP($B405,'SWC Towers'!$A:$Q,$V$2,FALSE)),"")</f>
        <v/>
      </c>
      <c r="W405" s="104" t="str">
        <f>_xlfn.IFNA(IF($B405="","",VLOOKUP($B405,'SWC Towers'!$A:$Q,$W$2,FALSE)),"")</f>
        <v/>
      </c>
      <c r="X405" s="104" t="str">
        <f>_xlfn.IFNA(IF($B405="","",VLOOKUP($B405,'SWC Towers'!$A:$Q,$X$2,FALSE)),"")</f>
        <v/>
      </c>
      <c r="Y405" s="104" t="str">
        <f>_xlfn.IFNA(IF($B405="","",VLOOKUP($B405,'SWC Towers'!$A:$Q,$Y$2,FALSE)),"")</f>
        <v/>
      </c>
      <c r="Z405" s="104" t="str">
        <f>_xlfn.IFNA(IF($B405="","",VLOOKUP($B405,'SWC Towers'!$A:$Q,$Z$2,FALSE)),"")</f>
        <v/>
      </c>
      <c r="AA405" s="104" t="str">
        <f>_xlfn.IFNA(IF($B405="","",VLOOKUP($B405,'SWC Towers'!$A:$Q,$AA$2,FALSE)),"")</f>
        <v/>
      </c>
      <c r="AB405" s="121" t="str">
        <f>_xlfn.IFNA(IF($B405="","",VLOOKUP($B405,'SWC Towers'!$A:$Q,$AB$2,FALSE)),"")</f>
        <v/>
      </c>
      <c r="AC405" s="20">
        <f>SUM(Table25[[#This Row],[IT Tower: Application]:[Other/Non-IT ]])</f>
        <v>1</v>
      </c>
      <c r="AD405" s="71"/>
      <c r="AE405" s="71"/>
      <c r="AF405" s="71"/>
      <c r="AG405" s="71"/>
      <c r="AH405" s="71"/>
      <c r="AI405" s="71"/>
      <c r="AJ405" s="71"/>
      <c r="AK405" s="71"/>
      <c r="AL405" s="71"/>
      <c r="AM405" s="71"/>
      <c r="AN405" s="71"/>
      <c r="AO405" s="71"/>
      <c r="AP405" s="71"/>
      <c r="AQ405" s="71"/>
      <c r="AR405" s="71"/>
      <c r="AS405" s="71"/>
      <c r="AT405" s="71"/>
      <c r="AU405" s="71">
        <v>577702</v>
      </c>
      <c r="AV405" s="71">
        <v>1524513</v>
      </c>
      <c r="AW405" s="71">
        <v>1594228</v>
      </c>
      <c r="AX405" s="71">
        <v>797410</v>
      </c>
      <c r="AY405" s="71">
        <v>219890</v>
      </c>
      <c r="AZ405" s="71">
        <v>467590</v>
      </c>
      <c r="BA405" s="71">
        <v>700956</v>
      </c>
      <c r="BB405" s="71">
        <v>288430</v>
      </c>
      <c r="BC405" s="71">
        <v>0</v>
      </c>
      <c r="BD405" s="71"/>
      <c r="BE405" s="71"/>
      <c r="BF405" s="71"/>
      <c r="BG405" s="71"/>
      <c r="BH405" s="71"/>
      <c r="BI405" s="71"/>
      <c r="BJ405" s="71"/>
      <c r="BK405" s="71"/>
      <c r="BL405" s="71"/>
      <c r="BM405" s="71"/>
      <c r="BN405" s="71"/>
      <c r="BO405" s="71"/>
      <c r="BP405" s="71"/>
      <c r="BQ405" s="71"/>
      <c r="BR405" s="71"/>
      <c r="BS405" s="71"/>
      <c r="BT405" s="71"/>
      <c r="BU405" s="71"/>
      <c r="BV405" s="71"/>
      <c r="BW405" s="71"/>
      <c r="BX405" s="71"/>
      <c r="BY405" s="71"/>
      <c r="BZ405" s="71"/>
      <c r="CA405" s="71"/>
      <c r="CB405" s="71"/>
      <c r="CC405" s="72">
        <f>SUM(Table25[[#This Row],[Contract Amount FY00]:[Contract Amount FY50]])</f>
        <v>6170719</v>
      </c>
      <c r="CD405" s="50"/>
    </row>
    <row r="406" spans="1:82" x14ac:dyDescent="0.25">
      <c r="A406" s="122" t="s">
        <v>1996</v>
      </c>
      <c r="B406" s="122" t="s">
        <v>3011</v>
      </c>
      <c r="C406" s="122" t="s">
        <v>429</v>
      </c>
      <c r="E406" s="26" t="str">
        <f>IFERROR(IF(VLOOKUP(Table25[[#This Row],[Contract No.]],Table3[#All],3,FALSE)="","No","Yes"),"")</f>
        <v>Yes</v>
      </c>
      <c r="F406" s="26" t="str">
        <f>IFERROR(VLOOKUP(Table25[[#This Row],[Contract No.]],Table3[#All],3,FALSE),"")</f>
        <v>NASPO</v>
      </c>
      <c r="G406" s="26" t="str">
        <f>IFERROR(IF(Table25[[#This Row],[Cooperative Purchase
(Yes/No)]]="Yes","Yes",IF(VLOOKUP(Table25[[#This Row],[Contract No.]],Table3[#All],1,FALSE)=Table25[[#This Row],[Contract No.]],"Yes","No")),"No")</f>
        <v>Yes</v>
      </c>
      <c r="H406" s="51">
        <f>IFERROR(VLOOKUP(Table25[[#This Row],[Contract No.]],Table3[#All],4,FALSE),"")</f>
        <v>44440</v>
      </c>
      <c r="I406" s="56">
        <f>IFERROR(IF(AND(MONTH(Table25[[#This Row],[Contract Start Date]])&gt;6,MONTH(Table25[[#This Row],[Contract Start Date]])&lt;=12),YEAR(Table25[[#This Row],[Contract Start Date]])+1,YEAR(Table25[[#This Row],[Contract Start Date]])),"")</f>
        <v>2022</v>
      </c>
      <c r="J406" s="55">
        <f>Table25[[#This Row],[FY Formula start]]</f>
        <v>2022</v>
      </c>
      <c r="K406" s="59" t="str">
        <f>"FY"&amp;" "&amp;Table25[[#This Row],[Year Start]]</f>
        <v>FY 2022</v>
      </c>
      <c r="L406" s="52">
        <f>IFERROR(VLOOKUP(Table25[[#This Row],[Contract No.]],Table3[#All],5,FALSE),"")</f>
        <v>46040</v>
      </c>
      <c r="M406" s="56">
        <f>IFERROR(IF(Table25[[#This Row],[Contract End Date]]="99/99/9999","No End",IF(AND(MONTH(Table25[[#This Row],[Contract End Date]])&gt;6,MONTH(Table25[[#This Row],[Contract End Date]])&lt;=12),YEAR(Table25[[#This Row],[Contract End Date]])+1,YEAR(Table25[[#This Row],[Contract End Date]]))),"")</f>
        <v>2026</v>
      </c>
      <c r="N406" s="55">
        <f>Table25[[#This Row],[FY Formula end]]</f>
        <v>2026</v>
      </c>
      <c r="O406" s="59" t="str">
        <f>IF(Table25[[#This Row],[Year End]]="No End","No End","FY"&amp;" "&amp;Table25[[#This Row],[Year End]])</f>
        <v>FY 2026</v>
      </c>
      <c r="P406" s="27"/>
      <c r="Q406" s="104">
        <f>_xlfn.IFNA(IF($B406="","",VLOOKUP($B406,'SWC Towers'!$A:$Q,$Q$2,FALSE)),"")</f>
        <v>0.15</v>
      </c>
      <c r="R406" s="106" t="str">
        <f>_xlfn.IFNA(IF($B406="","",VLOOKUP($B406,'SWC Towers'!$A:$Q,$R$2,FALSE)),"")</f>
        <v/>
      </c>
      <c r="S406" s="106" t="str">
        <f>_xlfn.IFNA(IF($B406="","",VLOOKUP($B406,'SWC Towers'!$A:$Q,$S$2,FALSE)),"")</f>
        <v/>
      </c>
      <c r="T406" s="106">
        <f>_xlfn.IFNA(IF($B406="","",VLOOKUP($B406,'SWC Towers'!$A:$Q,$T$2,FALSE)),"")</f>
        <v>0.2</v>
      </c>
      <c r="U406" s="104">
        <f>_xlfn.IFNA(IF($B406="","",VLOOKUP($B406,'SWC Towers'!$A:$Q,$U$2,FALSE)),"")</f>
        <v>0.2</v>
      </c>
      <c r="V406" s="104" t="str">
        <f>_xlfn.IFNA(IF($B406="","",VLOOKUP($B406,'SWC Towers'!$A:$Q,$V$2,FALSE)),"")</f>
        <v/>
      </c>
      <c r="W406" s="104" t="str">
        <f>_xlfn.IFNA(IF($B406="","",VLOOKUP($B406,'SWC Towers'!$A:$Q,$W$2,FALSE)),"")</f>
        <v/>
      </c>
      <c r="X406" s="104" t="str">
        <f>_xlfn.IFNA(IF($B406="","",VLOOKUP($B406,'SWC Towers'!$A:$Q,$X$2,FALSE)),"")</f>
        <v/>
      </c>
      <c r="Y406" s="104" t="str">
        <f>_xlfn.IFNA(IF($B406="","",VLOOKUP($B406,'SWC Towers'!$A:$Q,$Y$2,FALSE)),"")</f>
        <v/>
      </c>
      <c r="Z406" s="104" t="str">
        <f>_xlfn.IFNA(IF($B406="","",VLOOKUP($B406,'SWC Towers'!$A:$Q,$Z$2,FALSE)),"")</f>
        <v/>
      </c>
      <c r="AA406" s="104" t="str">
        <f>_xlfn.IFNA(IF($B406="","",VLOOKUP($B406,'SWC Towers'!$A:$Q,$AA$2,FALSE)),"")</f>
        <v/>
      </c>
      <c r="AB406" s="104">
        <f>_xlfn.IFNA(IF($B406="","",VLOOKUP($B406,'SWC Towers'!$A:$Q,$AB$2,FALSE)),"")</f>
        <v>0.45</v>
      </c>
      <c r="AC406" s="20">
        <f>SUM(Table25[[#This Row],[IT Tower: Application]:[Other/Non-IT ]])</f>
        <v>1</v>
      </c>
      <c r="AD406" s="67"/>
      <c r="AE406" s="67"/>
      <c r="AF406" s="67"/>
      <c r="AG406" s="67"/>
      <c r="AH406" s="67"/>
      <c r="AI406" s="67"/>
      <c r="AJ406" s="67"/>
      <c r="AK406" s="67"/>
      <c r="AL406" s="67"/>
      <c r="AM406" s="67"/>
      <c r="AN406" s="67"/>
      <c r="AO406" s="67"/>
      <c r="AP406" s="67"/>
      <c r="AQ406" s="67"/>
      <c r="AR406" s="67"/>
      <c r="AS406" s="67"/>
      <c r="AT406" s="67"/>
      <c r="AU406" s="67"/>
      <c r="AV406" s="67"/>
      <c r="AW406" s="67"/>
      <c r="AX406" s="67"/>
      <c r="AY406" s="67"/>
      <c r="AZ406" s="67">
        <v>142497</v>
      </c>
      <c r="BA406" s="67">
        <v>163834</v>
      </c>
      <c r="BB406" s="67">
        <v>253156</v>
      </c>
      <c r="BC406" s="67">
        <v>0</v>
      </c>
      <c r="BD406" s="67"/>
      <c r="BE406" s="67"/>
      <c r="BF406" s="67"/>
      <c r="BG406" s="67"/>
      <c r="BH406" s="67"/>
      <c r="BI406" s="67"/>
      <c r="BJ406" s="67"/>
      <c r="BK406" s="67"/>
      <c r="BL406" s="67"/>
      <c r="BM406" s="67"/>
      <c r="BN406" s="67"/>
      <c r="BO406" s="67"/>
      <c r="BP406" s="67"/>
      <c r="BQ406" s="67"/>
      <c r="BR406" s="67"/>
      <c r="BS406" s="67"/>
      <c r="BT406" s="67"/>
      <c r="BU406" s="67"/>
      <c r="BV406" s="67"/>
      <c r="BW406" s="67"/>
      <c r="BX406" s="67"/>
      <c r="BY406" s="67"/>
      <c r="BZ406" s="67"/>
      <c r="CA406" s="67"/>
      <c r="CB406" s="67"/>
      <c r="CC406" s="69">
        <f>SUM(Table25[[#This Row],[Contract Amount FY00]:[Contract Amount FY50]])</f>
        <v>559487</v>
      </c>
      <c r="CD406" s="24"/>
    </row>
    <row r="407" spans="1:82" x14ac:dyDescent="0.25">
      <c r="A407" s="122" t="s">
        <v>1996</v>
      </c>
      <c r="B407" s="122" t="s">
        <v>2246</v>
      </c>
      <c r="C407" s="122" t="s">
        <v>379</v>
      </c>
      <c r="E407" s="26" t="str">
        <f>IFERROR(IF(VLOOKUP(Table25[[#This Row],[Contract No.]],Table3[#All],3,FALSE)="","No","Yes"),"")</f>
        <v>No</v>
      </c>
      <c r="F407" s="26" t="str">
        <f>IFERROR(VLOOKUP(Table25[[#This Row],[Contract No.]],Table3[#All],3,FALSE),"")</f>
        <v/>
      </c>
      <c r="G407" s="26" t="str">
        <f>IFERROR(IF(Table25[[#This Row],[Cooperative Purchase
(Yes/No)]]="Yes","Yes",IF(VLOOKUP(Table25[[#This Row],[Contract No.]],Table3[#All],1,FALSE)=Table25[[#This Row],[Contract No.]],"Yes","No")),"No")</f>
        <v>Yes</v>
      </c>
      <c r="H407" s="51">
        <f>IFERROR(VLOOKUP(Table25[[#This Row],[Contract No.]],Table3[#All],4,FALSE),"")</f>
        <v>44470</v>
      </c>
      <c r="I407" s="56">
        <f>IFERROR(IF(AND(MONTH(Table25[[#This Row],[Contract Start Date]])&gt;6,MONTH(Table25[[#This Row],[Contract Start Date]])&lt;=12),YEAR(Table25[[#This Row],[Contract Start Date]])+1,YEAR(Table25[[#This Row],[Contract Start Date]])),"")</f>
        <v>2022</v>
      </c>
      <c r="J407" s="55">
        <f>Table25[[#This Row],[FY Formula start]]</f>
        <v>2022</v>
      </c>
      <c r="K407" s="59" t="str">
        <f>"FY"&amp;" "&amp;Table25[[#This Row],[Year Start]]</f>
        <v>FY 2022</v>
      </c>
      <c r="L407" s="52">
        <f>IFERROR(VLOOKUP(Table25[[#This Row],[Contract No.]],Table3[#All],5,FALSE),"")</f>
        <v>46295</v>
      </c>
      <c r="M407" s="56">
        <f>IFERROR(IF(Table25[[#This Row],[Contract End Date]]="99/99/9999","No End",IF(AND(MONTH(Table25[[#This Row],[Contract End Date]])&gt;6,MONTH(Table25[[#This Row],[Contract End Date]])&lt;=12),YEAR(Table25[[#This Row],[Contract End Date]])+1,YEAR(Table25[[#This Row],[Contract End Date]]))),"")</f>
        <v>2027</v>
      </c>
      <c r="N407" s="55">
        <f>Table25[[#This Row],[FY Formula end]]</f>
        <v>2027</v>
      </c>
      <c r="O407" s="59" t="str">
        <f>IF(Table25[[#This Row],[Year End]]="No End","No End","FY"&amp;" "&amp;Table25[[#This Row],[Year End]])</f>
        <v>FY 2027</v>
      </c>
      <c r="P407" s="27"/>
      <c r="Q407" s="104">
        <f>_xlfn.IFNA(IF($B407="","",VLOOKUP($B407,'SWC Towers'!$A:$Q,$Q$2,FALSE)),"")</f>
        <v>0.8</v>
      </c>
      <c r="R407" s="106" t="str">
        <f>_xlfn.IFNA(IF($B407="","",VLOOKUP($B407,'SWC Towers'!$A:$Q,$R$2,FALSE)),"")</f>
        <v/>
      </c>
      <c r="S407" s="106" t="str">
        <f>_xlfn.IFNA(IF($B407="","",VLOOKUP($B407,'SWC Towers'!$A:$Q,$S$2,FALSE)),"")</f>
        <v/>
      </c>
      <c r="T407" s="106">
        <f>_xlfn.IFNA(IF($B407="","",VLOOKUP($B407,'SWC Towers'!$A:$Q,$T$2,FALSE)),"")</f>
        <v>0.1</v>
      </c>
      <c r="U407" s="104" t="str">
        <f>_xlfn.IFNA(IF($B407="","",VLOOKUP($B407,'SWC Towers'!$A:$Q,$U$2,FALSE)),"")</f>
        <v/>
      </c>
      <c r="V407" s="104" t="str">
        <f>_xlfn.IFNA(IF($B407="","",VLOOKUP($B407,'SWC Towers'!$A:$Q,$V$2,FALSE)),"")</f>
        <v/>
      </c>
      <c r="W407" s="104" t="str">
        <f>_xlfn.IFNA(IF($B407="","",VLOOKUP($B407,'SWC Towers'!$A:$Q,$W$2,FALSE)),"")</f>
        <v/>
      </c>
      <c r="X407" s="104" t="str">
        <f>_xlfn.IFNA(IF($B407="","",VLOOKUP($B407,'SWC Towers'!$A:$Q,$X$2,FALSE)),"")</f>
        <v/>
      </c>
      <c r="Y407" s="104">
        <f>_xlfn.IFNA(IF($B407="","",VLOOKUP($B407,'SWC Towers'!$A:$Q,$Y$2,FALSE)),"")</f>
        <v>0.1</v>
      </c>
      <c r="Z407" s="104" t="str">
        <f>_xlfn.IFNA(IF($B407="","",VLOOKUP($B407,'SWC Towers'!$A:$Q,$Z$2,FALSE)),"")</f>
        <v/>
      </c>
      <c r="AA407" s="104" t="str">
        <f>_xlfn.IFNA(IF($B407="","",VLOOKUP($B407,'SWC Towers'!$A:$Q,$AA$2,FALSE)),"")</f>
        <v/>
      </c>
      <c r="AB407" s="104" t="str">
        <f>_xlfn.IFNA(IF($B407="","",VLOOKUP($B407,'SWC Towers'!$A:$Q,$AB$2,FALSE)),"")</f>
        <v/>
      </c>
      <c r="AC407" s="20">
        <f>SUM(Table25[[#This Row],[IT Tower: Application]:[Other/Non-IT ]])</f>
        <v>1</v>
      </c>
      <c r="AD407" s="67"/>
      <c r="AE407" s="67"/>
      <c r="AF407" s="67"/>
      <c r="AG407" s="67"/>
      <c r="AH407" s="67"/>
      <c r="AI407" s="67"/>
      <c r="AJ407" s="67"/>
      <c r="AK407" s="67"/>
      <c r="AL407" s="67"/>
      <c r="AM407" s="67"/>
      <c r="AN407" s="67"/>
      <c r="AO407" s="67"/>
      <c r="AP407" s="67"/>
      <c r="AQ407" s="67"/>
      <c r="AR407" s="67"/>
      <c r="AS407" s="67"/>
      <c r="AT407" s="67"/>
      <c r="AU407" s="67"/>
      <c r="AV407" s="67"/>
      <c r="AW407" s="67"/>
      <c r="AX407" s="67"/>
      <c r="AY407" s="67"/>
      <c r="AZ407" s="67">
        <v>101468</v>
      </c>
      <c r="BA407" s="67">
        <v>1735</v>
      </c>
      <c r="BB407" s="67">
        <v>45336</v>
      </c>
      <c r="BC407" s="67">
        <v>29086</v>
      </c>
      <c r="BD407" s="67"/>
      <c r="BE407" s="67"/>
      <c r="BF407" s="67"/>
      <c r="BG407" s="67"/>
      <c r="BH407" s="67"/>
      <c r="BI407" s="67"/>
      <c r="BJ407" s="67"/>
      <c r="BK407" s="67"/>
      <c r="BL407" s="67"/>
      <c r="BM407" s="67"/>
      <c r="BN407" s="67"/>
      <c r="BO407" s="67"/>
      <c r="BP407" s="67"/>
      <c r="BQ407" s="67"/>
      <c r="BR407" s="67"/>
      <c r="BS407" s="67"/>
      <c r="BT407" s="67"/>
      <c r="BU407" s="67"/>
      <c r="BV407" s="67"/>
      <c r="BW407" s="67"/>
      <c r="BX407" s="67"/>
      <c r="BY407" s="67"/>
      <c r="BZ407" s="67"/>
      <c r="CA407" s="67"/>
      <c r="CB407" s="67"/>
      <c r="CC407" s="69">
        <f>SUM(Table25[[#This Row],[Contract Amount FY00]:[Contract Amount FY50]])</f>
        <v>177625</v>
      </c>
      <c r="CD407" s="24"/>
    </row>
    <row r="408" spans="1:82" x14ac:dyDescent="0.25">
      <c r="A408" s="122" t="s">
        <v>1996</v>
      </c>
      <c r="B408" s="122" t="s">
        <v>3013</v>
      </c>
      <c r="C408" s="122" t="s">
        <v>547</v>
      </c>
      <c r="E408" s="26" t="str">
        <f>IFERROR(IF(VLOOKUP(Table25[[#This Row],[Contract No.]],Table3[#All],3,FALSE)="","No","Yes"),"")</f>
        <v>Yes</v>
      </c>
      <c r="F408" s="26" t="str">
        <f>IFERROR(VLOOKUP(Table25[[#This Row],[Contract No.]],Table3[#All],3,FALSE),"")</f>
        <v>NASPO</v>
      </c>
      <c r="G408" s="26" t="str">
        <f>IFERROR(IF(Table25[[#This Row],[Cooperative Purchase
(Yes/No)]]="Yes","Yes",IF(VLOOKUP(Table25[[#This Row],[Contract No.]],Table3[#All],1,FALSE)=Table25[[#This Row],[Contract No.]],"Yes","No")),"No")</f>
        <v>Yes</v>
      </c>
      <c r="H408" s="51">
        <f>IFERROR(VLOOKUP(Table25[[#This Row],[Contract No.]],Table3[#All],4,FALSE),"")</f>
        <v>44926</v>
      </c>
      <c r="I408" s="56">
        <f>IFERROR(IF(AND(MONTH(Table25[[#This Row],[Contract Start Date]])&gt;6,MONTH(Table25[[#This Row],[Contract Start Date]])&lt;=12),YEAR(Table25[[#This Row],[Contract Start Date]])+1,YEAR(Table25[[#This Row],[Contract Start Date]])),"")</f>
        <v>2023</v>
      </c>
      <c r="J408" s="55">
        <f>Table25[[#This Row],[FY Formula start]]</f>
        <v>2023</v>
      </c>
      <c r="K408" s="59" t="str">
        <f>"FY"&amp;" "&amp;Table25[[#This Row],[Year Start]]</f>
        <v>FY 2023</v>
      </c>
      <c r="L408" s="52">
        <f>IFERROR(VLOOKUP(Table25[[#This Row],[Contract No.]],Table3[#All],5,FALSE),"")</f>
        <v>46501</v>
      </c>
      <c r="M408" s="56">
        <f>IFERROR(IF(Table25[[#This Row],[Contract End Date]]="99/99/9999","No End",IF(AND(MONTH(Table25[[#This Row],[Contract End Date]])&gt;6,MONTH(Table25[[#This Row],[Contract End Date]])&lt;=12),YEAR(Table25[[#This Row],[Contract End Date]])+1,YEAR(Table25[[#This Row],[Contract End Date]]))),"")</f>
        <v>2027</v>
      </c>
      <c r="N408" s="55">
        <f>Table25[[#This Row],[FY Formula end]]</f>
        <v>2027</v>
      </c>
      <c r="O408" s="59" t="str">
        <f>IF(Table25[[#This Row],[Year End]]="No End","No End","FY"&amp;" "&amp;Table25[[#This Row],[Year End]])</f>
        <v>FY 2027</v>
      </c>
      <c r="P408" s="27"/>
      <c r="Q408" s="104">
        <f>_xlfn.IFNA(IF($B408="","",VLOOKUP($B408,'SWC Towers'!$A:$Q,$Q$2,FALSE)),"")</f>
        <v>0.3</v>
      </c>
      <c r="R408" s="106" t="str">
        <f>_xlfn.IFNA(IF($B408="","",VLOOKUP($B408,'SWC Towers'!$A:$Q,$R$2,FALSE)),"")</f>
        <v/>
      </c>
      <c r="S408" s="106">
        <f>_xlfn.IFNA(IF($B408="","",VLOOKUP($B408,'SWC Towers'!$A:$Q,$S$2,FALSE)),"")</f>
        <v>0.1</v>
      </c>
      <c r="T408" s="106" t="str">
        <f>_xlfn.IFNA(IF($B408="","",VLOOKUP($B408,'SWC Towers'!$A:$Q,$T$2,FALSE)),"")</f>
        <v/>
      </c>
      <c r="U408" s="104">
        <f>_xlfn.IFNA(IF($B408="","",VLOOKUP($B408,'SWC Towers'!$A:$Q,$U$2,FALSE)),"")</f>
        <v>0.6</v>
      </c>
      <c r="V408" s="104" t="str">
        <f>_xlfn.IFNA(IF($B408="","",VLOOKUP($B408,'SWC Towers'!$A:$Q,$V$2,FALSE)),"")</f>
        <v/>
      </c>
      <c r="W408" s="104" t="str">
        <f>_xlfn.IFNA(IF($B408="","",VLOOKUP($B408,'SWC Towers'!$A:$Q,$W$2,FALSE)),"")</f>
        <v/>
      </c>
      <c r="X408" s="104" t="str">
        <f>_xlfn.IFNA(IF($B408="","",VLOOKUP($B408,'SWC Towers'!$A:$Q,$X$2,FALSE)),"")</f>
        <v/>
      </c>
      <c r="Y408" s="104" t="str">
        <f>_xlfn.IFNA(IF($B408="","",VLOOKUP($B408,'SWC Towers'!$A:$Q,$Y$2,FALSE)),"")</f>
        <v/>
      </c>
      <c r="Z408" s="104" t="str">
        <f>_xlfn.IFNA(IF($B408="","",VLOOKUP($B408,'SWC Towers'!$A:$Q,$Z$2,FALSE)),"")</f>
        <v/>
      </c>
      <c r="AA408" s="104" t="str">
        <f>_xlfn.IFNA(IF($B408="","",VLOOKUP($B408,'SWC Towers'!$A:$Q,$AA$2,FALSE)),"")</f>
        <v/>
      </c>
      <c r="AB408" s="104" t="str">
        <f>_xlfn.IFNA(IF($B408="","",VLOOKUP($B408,'SWC Towers'!$A:$Q,$AB$2,FALSE)),"")</f>
        <v/>
      </c>
      <c r="AC408" s="20">
        <f>SUM(Table25[[#This Row],[IT Tower: Application]:[Other/Non-IT ]])</f>
        <v>1</v>
      </c>
      <c r="AD408" s="67"/>
      <c r="AE408" s="67"/>
      <c r="AF408" s="67"/>
      <c r="AG408" s="67"/>
      <c r="AH408" s="67"/>
      <c r="AI408" s="67"/>
      <c r="AJ408" s="67"/>
      <c r="AK408" s="67"/>
      <c r="AL408" s="67"/>
      <c r="AM408" s="67"/>
      <c r="AN408" s="67"/>
      <c r="AO408" s="67"/>
      <c r="AP408" s="67"/>
      <c r="AQ408" s="67"/>
      <c r="AR408" s="67"/>
      <c r="AS408" s="67"/>
      <c r="AT408" s="67"/>
      <c r="AU408" s="67"/>
      <c r="AV408" s="67"/>
      <c r="AW408" s="67"/>
      <c r="AX408" s="67"/>
      <c r="AY408" s="67"/>
      <c r="AZ408" s="67"/>
      <c r="BA408" s="67"/>
      <c r="BB408" s="67">
        <v>0</v>
      </c>
      <c r="BC408" s="67">
        <v>19338</v>
      </c>
      <c r="BD408" s="67"/>
      <c r="BE408" s="67"/>
      <c r="BF408" s="67"/>
      <c r="BG408" s="67"/>
      <c r="BH408" s="67"/>
      <c r="BI408" s="67"/>
      <c r="BJ408" s="67"/>
      <c r="BK408" s="67"/>
      <c r="BL408" s="67"/>
      <c r="BM408" s="67"/>
      <c r="BN408" s="67"/>
      <c r="BO408" s="67"/>
      <c r="BP408" s="67"/>
      <c r="BQ408" s="67"/>
      <c r="BR408" s="67"/>
      <c r="BS408" s="67"/>
      <c r="BT408" s="67"/>
      <c r="BU408" s="67"/>
      <c r="BV408" s="67"/>
      <c r="BW408" s="67"/>
      <c r="BX408" s="67"/>
      <c r="BY408" s="67"/>
      <c r="BZ408" s="67"/>
      <c r="CA408" s="67"/>
      <c r="CB408" s="67"/>
      <c r="CC408" s="69">
        <f>SUM(Table25[[#This Row],[Contract Amount FY00]:[Contract Amount FY50]])</f>
        <v>19338</v>
      </c>
      <c r="CD408" s="24"/>
    </row>
    <row r="409" spans="1:82" x14ac:dyDescent="0.25">
      <c r="A409" s="122" t="s">
        <v>1996</v>
      </c>
      <c r="B409" s="122" t="s">
        <v>3013</v>
      </c>
      <c r="C409" s="122" t="s">
        <v>753</v>
      </c>
      <c r="E409" s="26" t="str">
        <f>IFERROR(IF(VLOOKUP(Table25[[#This Row],[Contract No.]],Table3[#All],3,FALSE)="","No","Yes"),"")</f>
        <v>Yes</v>
      </c>
      <c r="F409" s="26" t="str">
        <f>IFERROR(VLOOKUP(Table25[[#This Row],[Contract No.]],Table3[#All],3,FALSE),"")</f>
        <v>NASPO</v>
      </c>
      <c r="G409" s="26" t="str">
        <f>IFERROR(IF(Table25[[#This Row],[Cooperative Purchase
(Yes/No)]]="Yes","Yes",IF(VLOOKUP(Table25[[#This Row],[Contract No.]],Table3[#All],1,FALSE)=Table25[[#This Row],[Contract No.]],"Yes","No")),"No")</f>
        <v>Yes</v>
      </c>
      <c r="H409" s="51">
        <f>IFERROR(VLOOKUP(Table25[[#This Row],[Contract No.]],Table3[#All],4,FALSE),"")</f>
        <v>44926</v>
      </c>
      <c r="I409" s="56">
        <f>IFERROR(IF(AND(MONTH(Table25[[#This Row],[Contract Start Date]])&gt;6,MONTH(Table25[[#This Row],[Contract Start Date]])&lt;=12),YEAR(Table25[[#This Row],[Contract Start Date]])+1,YEAR(Table25[[#This Row],[Contract Start Date]])),"")</f>
        <v>2023</v>
      </c>
      <c r="J409" s="55">
        <f>Table25[[#This Row],[FY Formula start]]</f>
        <v>2023</v>
      </c>
      <c r="K409" s="59" t="str">
        <f>"FY"&amp;" "&amp;Table25[[#This Row],[Year Start]]</f>
        <v>FY 2023</v>
      </c>
      <c r="L409" s="52">
        <f>IFERROR(VLOOKUP(Table25[[#This Row],[Contract No.]],Table3[#All],5,FALSE),"")</f>
        <v>46501</v>
      </c>
      <c r="M409" s="56">
        <f>IFERROR(IF(Table25[[#This Row],[Contract End Date]]="99/99/9999","No End",IF(AND(MONTH(Table25[[#This Row],[Contract End Date]])&gt;6,MONTH(Table25[[#This Row],[Contract End Date]])&lt;=12),YEAR(Table25[[#This Row],[Contract End Date]])+1,YEAR(Table25[[#This Row],[Contract End Date]]))),"")</f>
        <v>2027</v>
      </c>
      <c r="N409" s="55">
        <f>Table25[[#This Row],[FY Formula end]]</f>
        <v>2027</v>
      </c>
      <c r="O409" s="59" t="str">
        <f>IF(Table25[[#This Row],[Year End]]="No End","No End","FY"&amp;" "&amp;Table25[[#This Row],[Year End]])</f>
        <v>FY 2027</v>
      </c>
      <c r="P409" s="27"/>
      <c r="Q409" s="104">
        <f>_xlfn.IFNA(IF($B409="","",VLOOKUP($B409,'SWC Towers'!$A:$Q,$Q$2,FALSE)),"")</f>
        <v>0.3</v>
      </c>
      <c r="R409" s="106" t="str">
        <f>_xlfn.IFNA(IF($B409="","",VLOOKUP($B409,'SWC Towers'!$A:$Q,$R$2,FALSE)),"")</f>
        <v/>
      </c>
      <c r="S409" s="106">
        <f>_xlfn.IFNA(IF($B409="","",VLOOKUP($B409,'SWC Towers'!$A:$Q,$S$2,FALSE)),"")</f>
        <v>0.1</v>
      </c>
      <c r="T409" s="106" t="str">
        <f>_xlfn.IFNA(IF($B409="","",VLOOKUP($B409,'SWC Towers'!$A:$Q,$T$2,FALSE)),"")</f>
        <v/>
      </c>
      <c r="U409" s="104">
        <f>_xlfn.IFNA(IF($B409="","",VLOOKUP($B409,'SWC Towers'!$A:$Q,$U$2,FALSE)),"")</f>
        <v>0.6</v>
      </c>
      <c r="V409" s="104" t="str">
        <f>_xlfn.IFNA(IF($B409="","",VLOOKUP($B409,'SWC Towers'!$A:$Q,$V$2,FALSE)),"")</f>
        <v/>
      </c>
      <c r="W409" s="104" t="str">
        <f>_xlfn.IFNA(IF($B409="","",VLOOKUP($B409,'SWC Towers'!$A:$Q,$W$2,FALSE)),"")</f>
        <v/>
      </c>
      <c r="X409" s="104" t="str">
        <f>_xlfn.IFNA(IF($B409="","",VLOOKUP($B409,'SWC Towers'!$A:$Q,$X$2,FALSE)),"")</f>
        <v/>
      </c>
      <c r="Y409" s="104" t="str">
        <f>_xlfn.IFNA(IF($B409="","",VLOOKUP($B409,'SWC Towers'!$A:$Q,$Y$2,FALSE)),"")</f>
        <v/>
      </c>
      <c r="Z409" s="104" t="str">
        <f>_xlfn.IFNA(IF($B409="","",VLOOKUP($B409,'SWC Towers'!$A:$Q,$Z$2,FALSE)),"")</f>
        <v/>
      </c>
      <c r="AA409" s="104" t="str">
        <f>_xlfn.IFNA(IF($B409="","",VLOOKUP($B409,'SWC Towers'!$A:$Q,$AA$2,FALSE)),"")</f>
        <v/>
      </c>
      <c r="AB409" s="104" t="str">
        <f>_xlfn.IFNA(IF($B409="","",VLOOKUP($B409,'SWC Towers'!$A:$Q,$AB$2,FALSE)),"")</f>
        <v/>
      </c>
      <c r="AC409" s="20">
        <f>SUM(Table25[[#This Row],[IT Tower: Application]:[Other/Non-IT ]])</f>
        <v>1</v>
      </c>
      <c r="AD409" s="67"/>
      <c r="AE409" s="67"/>
      <c r="AF409" s="67"/>
      <c r="AG409" s="67"/>
      <c r="AH409" s="67"/>
      <c r="AI409" s="67"/>
      <c r="AJ409" s="67"/>
      <c r="AK409" s="67"/>
      <c r="AL409" s="67"/>
      <c r="AM409" s="67"/>
      <c r="AN409" s="67"/>
      <c r="AO409" s="67"/>
      <c r="AP409" s="67"/>
      <c r="AQ409" s="67"/>
      <c r="AR409" s="67"/>
      <c r="AS409" s="67"/>
      <c r="AT409" s="67"/>
      <c r="AU409" s="67"/>
      <c r="AV409" s="67"/>
      <c r="AW409" s="67"/>
      <c r="AX409" s="67"/>
      <c r="AY409" s="67"/>
      <c r="AZ409" s="67"/>
      <c r="BA409" s="67"/>
      <c r="BB409" s="67">
        <v>0</v>
      </c>
      <c r="BC409" s="67">
        <v>177736</v>
      </c>
      <c r="BD409" s="67"/>
      <c r="BE409" s="67"/>
      <c r="BF409" s="67"/>
      <c r="BG409" s="67"/>
      <c r="BH409" s="67"/>
      <c r="BI409" s="67"/>
      <c r="BJ409" s="67"/>
      <c r="BK409" s="67"/>
      <c r="BL409" s="67"/>
      <c r="BM409" s="67"/>
      <c r="BN409" s="67"/>
      <c r="BO409" s="67"/>
      <c r="BP409" s="67"/>
      <c r="BQ409" s="67"/>
      <c r="BR409" s="67"/>
      <c r="BS409" s="67"/>
      <c r="BT409" s="67"/>
      <c r="BU409" s="67"/>
      <c r="BV409" s="67"/>
      <c r="BW409" s="67"/>
      <c r="BX409" s="67"/>
      <c r="BY409" s="67"/>
      <c r="BZ409" s="67"/>
      <c r="CA409" s="67"/>
      <c r="CB409" s="67"/>
      <c r="CC409" s="69">
        <f>SUM(Table25[[#This Row],[Contract Amount FY00]:[Contract Amount FY50]])</f>
        <v>177736</v>
      </c>
      <c r="CD409" s="24"/>
    </row>
    <row r="410" spans="1:82" x14ac:dyDescent="0.25">
      <c r="A410" s="122" t="s">
        <v>1996</v>
      </c>
      <c r="B410" s="122" t="s">
        <v>3013</v>
      </c>
      <c r="C410" s="122" t="s">
        <v>1845</v>
      </c>
      <c r="E410" s="26" t="str">
        <f>IFERROR(IF(VLOOKUP(Table25[[#This Row],[Contract No.]],Table3[#All],3,FALSE)="","No","Yes"),"")</f>
        <v>Yes</v>
      </c>
      <c r="F410" s="26" t="str">
        <f>IFERROR(VLOOKUP(Table25[[#This Row],[Contract No.]],Table3[#All],3,FALSE),"")</f>
        <v>NASPO</v>
      </c>
      <c r="G410" s="26" t="str">
        <f>IFERROR(IF(Table25[[#This Row],[Cooperative Purchase
(Yes/No)]]="Yes","Yes",IF(VLOOKUP(Table25[[#This Row],[Contract No.]],Table3[#All],1,FALSE)=Table25[[#This Row],[Contract No.]],"Yes","No")),"No")</f>
        <v>Yes</v>
      </c>
      <c r="H410" s="51">
        <f>IFERROR(VLOOKUP(Table25[[#This Row],[Contract No.]],Table3[#All],4,FALSE),"")</f>
        <v>44926</v>
      </c>
      <c r="I410" s="56">
        <f>IFERROR(IF(AND(MONTH(Table25[[#This Row],[Contract Start Date]])&gt;6,MONTH(Table25[[#This Row],[Contract Start Date]])&lt;=12),YEAR(Table25[[#This Row],[Contract Start Date]])+1,YEAR(Table25[[#This Row],[Contract Start Date]])),"")</f>
        <v>2023</v>
      </c>
      <c r="J410" s="55">
        <f>Table25[[#This Row],[FY Formula start]]</f>
        <v>2023</v>
      </c>
      <c r="K410" s="59" t="str">
        <f>"FY"&amp;" "&amp;Table25[[#This Row],[Year Start]]</f>
        <v>FY 2023</v>
      </c>
      <c r="L410" s="52">
        <f>IFERROR(VLOOKUP(Table25[[#This Row],[Contract No.]],Table3[#All],5,FALSE),"")</f>
        <v>46501</v>
      </c>
      <c r="M410" s="56">
        <f>IFERROR(IF(Table25[[#This Row],[Contract End Date]]="99/99/9999","No End",IF(AND(MONTH(Table25[[#This Row],[Contract End Date]])&gt;6,MONTH(Table25[[#This Row],[Contract End Date]])&lt;=12),YEAR(Table25[[#This Row],[Contract End Date]])+1,YEAR(Table25[[#This Row],[Contract End Date]]))),"")</f>
        <v>2027</v>
      </c>
      <c r="N410" s="55">
        <f>Table25[[#This Row],[FY Formula end]]</f>
        <v>2027</v>
      </c>
      <c r="O410" s="59" t="str">
        <f>IF(Table25[[#This Row],[Year End]]="No End","No End","FY"&amp;" "&amp;Table25[[#This Row],[Year End]])</f>
        <v>FY 2027</v>
      </c>
      <c r="P410" s="27"/>
      <c r="Q410" s="104">
        <f>_xlfn.IFNA(IF($B410="","",VLOOKUP($B410,'SWC Towers'!$A:$Q,$Q$2,FALSE)),"")</f>
        <v>0.3</v>
      </c>
      <c r="R410" s="106" t="str">
        <f>_xlfn.IFNA(IF($B410="","",VLOOKUP($B410,'SWC Towers'!$A:$Q,$R$2,FALSE)),"")</f>
        <v/>
      </c>
      <c r="S410" s="106">
        <f>_xlfn.IFNA(IF($B410="","",VLOOKUP($B410,'SWC Towers'!$A:$Q,$S$2,FALSE)),"")</f>
        <v>0.1</v>
      </c>
      <c r="T410" s="106" t="str">
        <f>_xlfn.IFNA(IF($B410="","",VLOOKUP($B410,'SWC Towers'!$A:$Q,$T$2,FALSE)),"")</f>
        <v/>
      </c>
      <c r="U410" s="104">
        <f>_xlfn.IFNA(IF($B410="","",VLOOKUP($B410,'SWC Towers'!$A:$Q,$U$2,FALSE)),"")</f>
        <v>0.6</v>
      </c>
      <c r="V410" s="104" t="str">
        <f>_xlfn.IFNA(IF($B410="","",VLOOKUP($B410,'SWC Towers'!$A:$Q,$V$2,FALSE)),"")</f>
        <v/>
      </c>
      <c r="W410" s="104" t="str">
        <f>_xlfn.IFNA(IF($B410="","",VLOOKUP($B410,'SWC Towers'!$A:$Q,$W$2,FALSE)),"")</f>
        <v/>
      </c>
      <c r="X410" s="104" t="str">
        <f>_xlfn.IFNA(IF($B410="","",VLOOKUP($B410,'SWC Towers'!$A:$Q,$X$2,FALSE)),"")</f>
        <v/>
      </c>
      <c r="Y410" s="104" t="str">
        <f>_xlfn.IFNA(IF($B410="","",VLOOKUP($B410,'SWC Towers'!$A:$Q,$Y$2,FALSE)),"")</f>
        <v/>
      </c>
      <c r="Z410" s="104" t="str">
        <f>_xlfn.IFNA(IF($B410="","",VLOOKUP($B410,'SWC Towers'!$A:$Q,$Z$2,FALSE)),"")</f>
        <v/>
      </c>
      <c r="AA410" s="104" t="str">
        <f>_xlfn.IFNA(IF($B410="","",VLOOKUP($B410,'SWC Towers'!$A:$Q,$AA$2,FALSE)),"")</f>
        <v/>
      </c>
      <c r="AB410" s="104" t="str">
        <f>_xlfn.IFNA(IF($B410="","",VLOOKUP($B410,'SWC Towers'!$A:$Q,$AB$2,FALSE)),"")</f>
        <v/>
      </c>
      <c r="AC410" s="20">
        <f>SUM(Table25[[#This Row],[IT Tower: Application]:[Other/Non-IT ]])</f>
        <v>1</v>
      </c>
      <c r="AD410" s="67"/>
      <c r="AE410" s="67"/>
      <c r="AF410" s="67"/>
      <c r="AG410" s="67"/>
      <c r="AH410" s="67"/>
      <c r="AI410" s="67"/>
      <c r="AJ410" s="67"/>
      <c r="AK410" s="67"/>
      <c r="AL410" s="67"/>
      <c r="AM410" s="67"/>
      <c r="AN410" s="67"/>
      <c r="AO410" s="67"/>
      <c r="AP410" s="67"/>
      <c r="AQ410" s="67"/>
      <c r="AR410" s="67"/>
      <c r="AS410" s="67"/>
      <c r="AT410" s="67"/>
      <c r="AU410" s="67"/>
      <c r="AV410" s="67"/>
      <c r="AW410" s="67"/>
      <c r="AX410" s="67"/>
      <c r="AY410" s="67"/>
      <c r="AZ410" s="67"/>
      <c r="BA410" s="67">
        <v>82005</v>
      </c>
      <c r="BB410" s="67">
        <v>1029880</v>
      </c>
      <c r="BC410" s="67">
        <v>34602</v>
      </c>
      <c r="BD410" s="67"/>
      <c r="BE410" s="67"/>
      <c r="BF410" s="67"/>
      <c r="BG410" s="67"/>
      <c r="BH410" s="67"/>
      <c r="BI410" s="67"/>
      <c r="BJ410" s="67"/>
      <c r="BK410" s="67"/>
      <c r="BL410" s="67"/>
      <c r="BM410" s="67"/>
      <c r="BN410" s="67"/>
      <c r="BO410" s="67"/>
      <c r="BP410" s="67"/>
      <c r="BQ410" s="67"/>
      <c r="BR410" s="67"/>
      <c r="BS410" s="67"/>
      <c r="BT410" s="67"/>
      <c r="BU410" s="67"/>
      <c r="BV410" s="67"/>
      <c r="BW410" s="67"/>
      <c r="BX410" s="67"/>
      <c r="BY410" s="67"/>
      <c r="BZ410" s="67"/>
      <c r="CA410" s="67"/>
      <c r="CB410" s="67"/>
      <c r="CC410" s="69">
        <f>SUM(Table25[[#This Row],[Contract Amount FY00]:[Contract Amount FY50]])</f>
        <v>1146487</v>
      </c>
      <c r="CD410" s="24"/>
    </row>
    <row r="411" spans="1:82" x14ac:dyDescent="0.25">
      <c r="A411" s="122" t="s">
        <v>1996</v>
      </c>
      <c r="B411" s="122" t="s">
        <v>3013</v>
      </c>
      <c r="C411" s="122" t="s">
        <v>279</v>
      </c>
      <c r="E411" s="26" t="str">
        <f>IFERROR(IF(VLOOKUP(Table25[[#This Row],[Contract No.]],Table3[#All],3,FALSE)="","No","Yes"),"")</f>
        <v>Yes</v>
      </c>
      <c r="F411" s="26" t="str">
        <f>IFERROR(VLOOKUP(Table25[[#This Row],[Contract No.]],Table3[#All],3,FALSE),"")</f>
        <v>NASPO</v>
      </c>
      <c r="G411" s="26" t="str">
        <f>IFERROR(IF(Table25[[#This Row],[Cooperative Purchase
(Yes/No)]]="Yes","Yes",IF(VLOOKUP(Table25[[#This Row],[Contract No.]],Table3[#All],1,FALSE)=Table25[[#This Row],[Contract No.]],"Yes","No")),"No")</f>
        <v>Yes</v>
      </c>
      <c r="H411" s="51">
        <f>IFERROR(VLOOKUP(Table25[[#This Row],[Contract No.]],Table3[#All],4,FALSE),"")</f>
        <v>44926</v>
      </c>
      <c r="I411" s="56">
        <f>IFERROR(IF(AND(MONTH(Table25[[#This Row],[Contract Start Date]])&gt;6,MONTH(Table25[[#This Row],[Contract Start Date]])&lt;=12),YEAR(Table25[[#This Row],[Contract Start Date]])+1,YEAR(Table25[[#This Row],[Contract Start Date]])),"")</f>
        <v>2023</v>
      </c>
      <c r="J411" s="55">
        <f>Table25[[#This Row],[FY Formula start]]</f>
        <v>2023</v>
      </c>
      <c r="K411" s="59" t="str">
        <f>"FY"&amp;" "&amp;Table25[[#This Row],[Year Start]]</f>
        <v>FY 2023</v>
      </c>
      <c r="L411" s="52">
        <f>IFERROR(VLOOKUP(Table25[[#This Row],[Contract No.]],Table3[#All],5,FALSE),"")</f>
        <v>46501</v>
      </c>
      <c r="M411" s="56">
        <f>IFERROR(IF(Table25[[#This Row],[Contract End Date]]="99/99/9999","No End",IF(AND(MONTH(Table25[[#This Row],[Contract End Date]])&gt;6,MONTH(Table25[[#This Row],[Contract End Date]])&lt;=12),YEAR(Table25[[#This Row],[Contract End Date]])+1,YEAR(Table25[[#This Row],[Contract End Date]]))),"")</f>
        <v>2027</v>
      </c>
      <c r="N411" s="55">
        <f>Table25[[#This Row],[FY Formula end]]</f>
        <v>2027</v>
      </c>
      <c r="O411" s="59" t="str">
        <f>IF(Table25[[#This Row],[Year End]]="No End","No End","FY"&amp;" "&amp;Table25[[#This Row],[Year End]])</f>
        <v>FY 2027</v>
      </c>
      <c r="P411" s="27"/>
      <c r="Q411" s="104">
        <f>_xlfn.IFNA(IF($B411="","",VLOOKUP($B411,'SWC Towers'!$A:$Q,$Q$2,FALSE)),"")</f>
        <v>0.3</v>
      </c>
      <c r="R411" s="106" t="str">
        <f>_xlfn.IFNA(IF($B411="","",VLOOKUP($B411,'SWC Towers'!$A:$Q,$R$2,FALSE)),"")</f>
        <v/>
      </c>
      <c r="S411" s="106">
        <f>_xlfn.IFNA(IF($B411="","",VLOOKUP($B411,'SWC Towers'!$A:$Q,$S$2,FALSE)),"")</f>
        <v>0.1</v>
      </c>
      <c r="T411" s="106" t="str">
        <f>_xlfn.IFNA(IF($B411="","",VLOOKUP($B411,'SWC Towers'!$A:$Q,$T$2,FALSE)),"")</f>
        <v/>
      </c>
      <c r="U411" s="104">
        <f>_xlfn.IFNA(IF($B411="","",VLOOKUP($B411,'SWC Towers'!$A:$Q,$U$2,FALSE)),"")</f>
        <v>0.6</v>
      </c>
      <c r="V411" s="104" t="str">
        <f>_xlfn.IFNA(IF($B411="","",VLOOKUP($B411,'SWC Towers'!$A:$Q,$V$2,FALSE)),"")</f>
        <v/>
      </c>
      <c r="W411" s="104" t="str">
        <f>_xlfn.IFNA(IF($B411="","",VLOOKUP($B411,'SWC Towers'!$A:$Q,$W$2,FALSE)),"")</f>
        <v/>
      </c>
      <c r="X411" s="104" t="str">
        <f>_xlfn.IFNA(IF($B411="","",VLOOKUP($B411,'SWC Towers'!$A:$Q,$X$2,FALSE)),"")</f>
        <v/>
      </c>
      <c r="Y411" s="104" t="str">
        <f>_xlfn.IFNA(IF($B411="","",VLOOKUP($B411,'SWC Towers'!$A:$Q,$Y$2,FALSE)),"")</f>
        <v/>
      </c>
      <c r="Z411" s="104" t="str">
        <f>_xlfn.IFNA(IF($B411="","",VLOOKUP($B411,'SWC Towers'!$A:$Q,$Z$2,FALSE)),"")</f>
        <v/>
      </c>
      <c r="AA411" s="104" t="str">
        <f>_xlfn.IFNA(IF($B411="","",VLOOKUP($B411,'SWC Towers'!$A:$Q,$AA$2,FALSE)),"")</f>
        <v/>
      </c>
      <c r="AB411" s="104" t="str">
        <f>_xlfn.IFNA(IF($B411="","",VLOOKUP($B411,'SWC Towers'!$A:$Q,$AB$2,FALSE)),"")</f>
        <v/>
      </c>
      <c r="AC411" s="20">
        <f>SUM(Table25[[#This Row],[IT Tower: Application]:[Other/Non-IT ]])</f>
        <v>1</v>
      </c>
      <c r="AD411" s="67"/>
      <c r="AE411" s="67"/>
      <c r="AF411" s="67"/>
      <c r="AG411" s="67"/>
      <c r="AH411" s="67"/>
      <c r="AI411" s="67"/>
      <c r="AJ411" s="67"/>
      <c r="AK411" s="67"/>
      <c r="AL411" s="67"/>
      <c r="AM411" s="67"/>
      <c r="AN411" s="67"/>
      <c r="AO411" s="67"/>
      <c r="AP411" s="67"/>
      <c r="AQ411" s="67"/>
      <c r="AR411" s="67"/>
      <c r="AS411" s="67"/>
      <c r="AT411" s="67"/>
      <c r="AU411" s="67"/>
      <c r="AV411" s="67"/>
      <c r="AW411" s="67"/>
      <c r="AX411" s="67"/>
      <c r="AY411" s="67"/>
      <c r="AZ411" s="67"/>
      <c r="BA411" s="67">
        <v>100246</v>
      </c>
      <c r="BB411" s="67">
        <v>679586</v>
      </c>
      <c r="BC411" s="67">
        <v>451131</v>
      </c>
      <c r="BD411" s="67"/>
      <c r="BE411" s="67"/>
      <c r="BF411" s="67"/>
      <c r="BG411" s="67"/>
      <c r="BH411" s="67"/>
      <c r="BI411" s="67"/>
      <c r="BJ411" s="67"/>
      <c r="BK411" s="67"/>
      <c r="BL411" s="67"/>
      <c r="BM411" s="67"/>
      <c r="BN411" s="67"/>
      <c r="BO411" s="67"/>
      <c r="BP411" s="67"/>
      <c r="BQ411" s="67"/>
      <c r="BR411" s="67"/>
      <c r="BS411" s="67"/>
      <c r="BT411" s="67"/>
      <c r="BU411" s="67"/>
      <c r="BV411" s="67"/>
      <c r="BW411" s="67"/>
      <c r="BX411" s="67"/>
      <c r="BY411" s="67"/>
      <c r="BZ411" s="67"/>
      <c r="CA411" s="67"/>
      <c r="CB411" s="67"/>
      <c r="CC411" s="69">
        <f>SUM(Table25[[#This Row],[Contract Amount FY00]:[Contract Amount FY50]])</f>
        <v>1230963</v>
      </c>
      <c r="CD411" s="24"/>
    </row>
    <row r="412" spans="1:82" x14ac:dyDescent="0.25">
      <c r="A412" s="122" t="s">
        <v>1996</v>
      </c>
      <c r="B412" s="122" t="s">
        <v>3015</v>
      </c>
      <c r="C412" s="122" t="s">
        <v>2719</v>
      </c>
      <c r="E412" s="26" t="str">
        <f>IFERROR(IF(VLOOKUP(Table25[[#This Row],[Contract No.]],Table3[#All],3,FALSE)="","No","Yes"),"")</f>
        <v>Yes</v>
      </c>
      <c r="F412" s="26" t="str">
        <f>IFERROR(VLOOKUP(Table25[[#This Row],[Contract No.]],Table3[#All],3,FALSE),"")</f>
        <v>NASPO</v>
      </c>
      <c r="G412" s="26" t="str">
        <f>IFERROR(IF(Table25[[#This Row],[Cooperative Purchase
(Yes/No)]]="Yes","Yes",IF(VLOOKUP(Table25[[#This Row],[Contract No.]],Table3[#All],1,FALSE)=Table25[[#This Row],[Contract No.]],"Yes","No")),"No")</f>
        <v>Yes</v>
      </c>
      <c r="H412" s="51">
        <f>IFERROR(VLOOKUP(Table25[[#This Row],[Contract No.]],Table3[#All],4,FALSE),"")</f>
        <v>44805</v>
      </c>
      <c r="I412" s="56">
        <f>IFERROR(IF(AND(MONTH(Table25[[#This Row],[Contract Start Date]])&gt;6,MONTH(Table25[[#This Row],[Contract Start Date]])&lt;=12),YEAR(Table25[[#This Row],[Contract Start Date]])+1,YEAR(Table25[[#This Row],[Contract Start Date]])),"")</f>
        <v>2023</v>
      </c>
      <c r="J412" s="55">
        <f>Table25[[#This Row],[FY Formula start]]</f>
        <v>2023</v>
      </c>
      <c r="K412" s="59" t="str">
        <f>"FY"&amp;" "&amp;Table25[[#This Row],[Year Start]]</f>
        <v>FY 2023</v>
      </c>
      <c r="L412" s="52">
        <f>IFERROR(VLOOKUP(Table25[[#This Row],[Contract No.]],Table3[#All],5,FALSE),"")</f>
        <v>46521</v>
      </c>
      <c r="M412" s="56">
        <f>IFERROR(IF(Table25[[#This Row],[Contract End Date]]="99/99/9999","No End",IF(AND(MONTH(Table25[[#This Row],[Contract End Date]])&gt;6,MONTH(Table25[[#This Row],[Contract End Date]])&lt;=12),YEAR(Table25[[#This Row],[Contract End Date]])+1,YEAR(Table25[[#This Row],[Contract End Date]]))),"")</f>
        <v>2027</v>
      </c>
      <c r="N412" s="55">
        <f>Table25[[#This Row],[FY Formula end]]</f>
        <v>2027</v>
      </c>
      <c r="O412" s="59" t="str">
        <f>IF(Table25[[#This Row],[Year End]]="No End","No End","FY"&amp;" "&amp;Table25[[#This Row],[Year End]])</f>
        <v>FY 2027</v>
      </c>
      <c r="P412" s="27"/>
      <c r="Q412" s="104" t="str">
        <f>_xlfn.IFNA(IF($B412="","",VLOOKUP($B412,'SWC Towers'!$A:$Q,$Q$2,FALSE)),"")</f>
        <v/>
      </c>
      <c r="R412" s="106" t="str">
        <f>_xlfn.IFNA(IF($B412="","",VLOOKUP($B412,'SWC Towers'!$A:$Q,$R$2,FALSE)),"")</f>
        <v/>
      </c>
      <c r="S412" s="106" t="str">
        <f>_xlfn.IFNA(IF($B412="","",VLOOKUP($B412,'SWC Towers'!$A:$Q,$S$2,FALSE)),"")</f>
        <v/>
      </c>
      <c r="T412" s="106" t="str">
        <f>_xlfn.IFNA(IF($B412="","",VLOOKUP($B412,'SWC Towers'!$A:$Q,$T$2,FALSE)),"")</f>
        <v/>
      </c>
      <c r="U412" s="104">
        <f>_xlfn.IFNA(IF($B412="","",VLOOKUP($B412,'SWC Towers'!$A:$Q,$U$2,FALSE)),"")</f>
        <v>0.4</v>
      </c>
      <c r="V412" s="104" t="str">
        <f>_xlfn.IFNA(IF($B412="","",VLOOKUP($B412,'SWC Towers'!$A:$Q,$V$2,FALSE)),"")</f>
        <v/>
      </c>
      <c r="W412" s="104" t="str">
        <f>_xlfn.IFNA(IF($B412="","",VLOOKUP($B412,'SWC Towers'!$A:$Q,$W$2,FALSE)),"")</f>
        <v/>
      </c>
      <c r="X412" s="104" t="str">
        <f>_xlfn.IFNA(IF($B412="","",VLOOKUP($B412,'SWC Towers'!$A:$Q,$X$2,FALSE)),"")</f>
        <v/>
      </c>
      <c r="Y412" s="104">
        <f>_xlfn.IFNA(IF($B412="","",VLOOKUP($B412,'SWC Towers'!$A:$Q,$Y$2,FALSE)),"")</f>
        <v>0.3</v>
      </c>
      <c r="Z412" s="104">
        <f>_xlfn.IFNA(IF($B412="","",VLOOKUP($B412,'SWC Towers'!$A:$Q,$Z$2,FALSE)),"")</f>
        <v>0.3</v>
      </c>
      <c r="AA412" s="104" t="str">
        <f>_xlfn.IFNA(IF($B412="","",VLOOKUP($B412,'SWC Towers'!$A:$Q,$AA$2,FALSE)),"")</f>
        <v/>
      </c>
      <c r="AB412" s="104" t="str">
        <f>_xlfn.IFNA(IF($B412="","",VLOOKUP($B412,'SWC Towers'!$A:$Q,$AB$2,FALSE)),"")</f>
        <v/>
      </c>
      <c r="AC412" s="20">
        <f>SUM(Table25[[#This Row],[IT Tower: Application]:[Other/Non-IT ]])</f>
        <v>1</v>
      </c>
      <c r="AD412" s="67"/>
      <c r="AE412" s="67"/>
      <c r="AF412" s="67"/>
      <c r="AG412" s="67"/>
      <c r="AH412" s="67"/>
      <c r="AI412" s="67"/>
      <c r="AJ412" s="67"/>
      <c r="AK412" s="67"/>
      <c r="AL412" s="67"/>
      <c r="AM412" s="67"/>
      <c r="AN412" s="67"/>
      <c r="AO412" s="67"/>
      <c r="AP412" s="67"/>
      <c r="AQ412" s="67"/>
      <c r="AR412" s="67"/>
      <c r="AS412" s="67"/>
      <c r="AT412" s="67"/>
      <c r="AU412" s="67"/>
      <c r="AV412" s="67"/>
      <c r="AW412" s="67"/>
      <c r="AX412" s="67"/>
      <c r="AY412" s="67"/>
      <c r="AZ412" s="67"/>
      <c r="BA412" s="67">
        <v>0</v>
      </c>
      <c r="BB412" s="67">
        <v>7633</v>
      </c>
      <c r="BC412" s="67"/>
      <c r="BD412" s="67"/>
      <c r="BE412" s="67"/>
      <c r="BF412" s="67"/>
      <c r="BG412" s="67"/>
      <c r="BH412" s="67"/>
      <c r="BI412" s="67"/>
      <c r="BJ412" s="67"/>
      <c r="BK412" s="67"/>
      <c r="BL412" s="67"/>
      <c r="BM412" s="67"/>
      <c r="BN412" s="67"/>
      <c r="BO412" s="67"/>
      <c r="BP412" s="67"/>
      <c r="BQ412" s="67"/>
      <c r="BR412" s="67"/>
      <c r="BS412" s="67"/>
      <c r="BT412" s="67"/>
      <c r="BU412" s="67"/>
      <c r="BV412" s="67"/>
      <c r="BW412" s="67"/>
      <c r="BX412" s="67"/>
      <c r="BY412" s="67"/>
      <c r="BZ412" s="67"/>
      <c r="CA412" s="67"/>
      <c r="CB412" s="67"/>
      <c r="CC412" s="69">
        <f>SUM(Table25[[#This Row],[Contract Amount FY00]:[Contract Amount FY50]])</f>
        <v>7633</v>
      </c>
      <c r="CD412" s="24"/>
    </row>
    <row r="413" spans="1:82" x14ac:dyDescent="0.25">
      <c r="A413" s="122" t="s">
        <v>1996</v>
      </c>
      <c r="B413" s="122" t="s">
        <v>3145</v>
      </c>
      <c r="C413" s="122" t="s">
        <v>3195</v>
      </c>
      <c r="E413" s="26" t="str">
        <f>IFERROR(IF(VLOOKUP(Table25[[#This Row],[Contract No.]],Table3[#All],3,FALSE)="","No","Yes"),"")</f>
        <v>Yes</v>
      </c>
      <c r="F413" s="26" t="str">
        <f>IFERROR(VLOOKUP(Table25[[#This Row],[Contract No.]],Table3[#All],3,FALSE),"")</f>
        <v>NASPO</v>
      </c>
      <c r="G413" s="26" t="str">
        <f>IFERROR(IF(Table25[[#This Row],[Cooperative Purchase
(Yes/No)]]="Yes","Yes",IF(VLOOKUP(Table25[[#This Row],[Contract No.]],Table3[#All],1,FALSE)=Table25[[#This Row],[Contract No.]],"Yes","No")),"No")</f>
        <v>Yes</v>
      </c>
      <c r="H413" s="51">
        <f>IFERROR(VLOOKUP(Table25[[#This Row],[Contract No.]],Table3[#All],4,FALSE),"")</f>
        <v>45138</v>
      </c>
      <c r="I413" s="56">
        <f>IFERROR(IF(AND(MONTH(Table25[[#This Row],[Contract Start Date]])&gt;6,MONTH(Table25[[#This Row],[Contract Start Date]])&lt;=12),YEAR(Table25[[#This Row],[Contract Start Date]])+1,YEAR(Table25[[#This Row],[Contract Start Date]])),"")</f>
        <v>2024</v>
      </c>
      <c r="J413" s="55">
        <f>Table25[[#This Row],[FY Formula start]]</f>
        <v>2024</v>
      </c>
      <c r="K413" s="59" t="str">
        <f>"FY"&amp;" "&amp;Table25[[#This Row],[Year Start]]</f>
        <v>FY 2024</v>
      </c>
      <c r="L413" s="52">
        <f>IFERROR(VLOOKUP(Table25[[#This Row],[Contract No.]],Table3[#All],5,FALSE),"")</f>
        <v>48426</v>
      </c>
      <c r="M413" s="56">
        <f>IFERROR(IF(Table25[[#This Row],[Contract End Date]]="99/99/9999","No End",IF(AND(MONTH(Table25[[#This Row],[Contract End Date]])&gt;6,MONTH(Table25[[#This Row],[Contract End Date]])&lt;=12),YEAR(Table25[[#This Row],[Contract End Date]])+1,YEAR(Table25[[#This Row],[Contract End Date]]))),"")</f>
        <v>2033</v>
      </c>
      <c r="N413" s="55">
        <f>Table25[[#This Row],[FY Formula end]]</f>
        <v>2033</v>
      </c>
      <c r="O413" s="59" t="str">
        <f>IF(Table25[[#This Row],[Year End]]="No End","No End","FY"&amp;" "&amp;Table25[[#This Row],[Year End]])</f>
        <v>FY 2033</v>
      </c>
      <c r="P413" s="27"/>
      <c r="Q413" s="104">
        <f>_xlfn.IFNA(IF($B413="","",VLOOKUP($B413,'SWC Towers'!$A:$Q,$Q$2,FALSE)),"")</f>
        <v>0.2</v>
      </c>
      <c r="R413" s="106">
        <f>_xlfn.IFNA(IF($B413="","",VLOOKUP($B413,'SWC Towers'!$A:$Q,$R$2,FALSE)),"")</f>
        <v>0.2</v>
      </c>
      <c r="S413" s="106" t="str">
        <f>_xlfn.IFNA(IF($B413="","",VLOOKUP($B413,'SWC Towers'!$A:$Q,$S$2,FALSE)),"")</f>
        <v/>
      </c>
      <c r="T413" s="106">
        <f>_xlfn.IFNA(IF($B413="","",VLOOKUP($B413,'SWC Towers'!$A:$Q,$T$2,FALSE)),"")</f>
        <v>0.1</v>
      </c>
      <c r="U413" s="104" t="str">
        <f>_xlfn.IFNA(IF($B413="","",VLOOKUP($B413,'SWC Towers'!$A:$Q,$U$2,FALSE)),"")</f>
        <v/>
      </c>
      <c r="V413" s="104" t="str">
        <f>_xlfn.IFNA(IF($B413="","",VLOOKUP($B413,'SWC Towers'!$A:$Q,$V$2,FALSE)),"")</f>
        <v/>
      </c>
      <c r="W413" s="104">
        <f>_xlfn.IFNA(IF($B413="","",VLOOKUP($B413,'SWC Towers'!$A:$Q,$W$2,FALSE)),"")</f>
        <v>0.3</v>
      </c>
      <c r="X413" s="104" t="str">
        <f>_xlfn.IFNA(IF($B413="","",VLOOKUP($B413,'SWC Towers'!$A:$Q,$X$2,FALSE)),"")</f>
        <v/>
      </c>
      <c r="Y413" s="104" t="str">
        <f>_xlfn.IFNA(IF($B413="","",VLOOKUP($B413,'SWC Towers'!$A:$Q,$Y$2,FALSE)),"")</f>
        <v/>
      </c>
      <c r="Z413" s="104">
        <f>_xlfn.IFNA(IF($B413="","",VLOOKUP($B413,'SWC Towers'!$A:$Q,$Z$2,FALSE)),"")</f>
        <v>0.1</v>
      </c>
      <c r="AA413" s="104" t="str">
        <f>_xlfn.IFNA(IF($B413="","",VLOOKUP($B413,'SWC Towers'!$A:$Q,$AA$2,FALSE)),"")</f>
        <v/>
      </c>
      <c r="AB413" s="104">
        <f>_xlfn.IFNA(IF($B413="","",VLOOKUP($B413,'SWC Towers'!$A:$Q,$AB$2,FALSE)),"")</f>
        <v>0.1</v>
      </c>
      <c r="AC413" s="20">
        <f>SUM(Table25[[#This Row],[IT Tower: Application]:[Other/Non-IT ]])</f>
        <v>1</v>
      </c>
      <c r="AD413" s="67"/>
      <c r="AE413" s="67"/>
      <c r="AF413" s="67"/>
      <c r="AG413" s="67"/>
      <c r="AH413" s="67"/>
      <c r="AI413" s="67"/>
      <c r="AJ413" s="67"/>
      <c r="AK413" s="67"/>
      <c r="AL413" s="67"/>
      <c r="AM413" s="67"/>
      <c r="AN413" s="67"/>
      <c r="AO413" s="67"/>
      <c r="AP413" s="67"/>
      <c r="AQ413" s="67"/>
      <c r="AR413" s="67"/>
      <c r="AS413" s="67"/>
      <c r="AT413" s="67"/>
      <c r="AU413" s="67"/>
      <c r="AV413" s="67"/>
      <c r="AW413" s="67"/>
      <c r="AX413" s="67"/>
      <c r="AY413" s="67"/>
      <c r="AZ413" s="67"/>
      <c r="BA413" s="67">
        <v>0</v>
      </c>
      <c r="BB413" s="67">
        <v>38381</v>
      </c>
      <c r="BC413" s="67">
        <v>86516</v>
      </c>
      <c r="BD413" s="67"/>
      <c r="BE413" s="67"/>
      <c r="BF413" s="67"/>
      <c r="BG413" s="67"/>
      <c r="BH413" s="67"/>
      <c r="BI413" s="67"/>
      <c r="BJ413" s="67"/>
      <c r="BK413" s="67"/>
      <c r="BL413" s="67"/>
      <c r="BM413" s="67"/>
      <c r="BN413" s="67"/>
      <c r="BO413" s="67"/>
      <c r="BP413" s="67"/>
      <c r="BQ413" s="67"/>
      <c r="BR413" s="67"/>
      <c r="BS413" s="67"/>
      <c r="BT413" s="67"/>
      <c r="BU413" s="67"/>
      <c r="BV413" s="67"/>
      <c r="BW413" s="67"/>
      <c r="BX413" s="67"/>
      <c r="BY413" s="67"/>
      <c r="BZ413" s="67"/>
      <c r="CA413" s="67"/>
      <c r="CB413" s="67"/>
      <c r="CC413" s="69">
        <f>SUM(Table25[[#This Row],[Contract Amount FY00]:[Contract Amount FY50]])</f>
        <v>124897</v>
      </c>
      <c r="CD413" s="24"/>
    </row>
    <row r="414" spans="1:82" x14ac:dyDescent="0.25">
      <c r="A414" s="122" t="s">
        <v>2074</v>
      </c>
      <c r="B414" s="122" t="s">
        <v>705</v>
      </c>
      <c r="C414" s="122" t="s">
        <v>1777</v>
      </c>
      <c r="E414" s="26" t="str">
        <f>IFERROR(IF(VLOOKUP(Table25[[#This Row],[Contract No.]],Table3[#All],3,FALSE)="","No","Yes"),"")</f>
        <v>Yes</v>
      </c>
      <c r="F414" s="26" t="str">
        <f>IFERROR(VLOOKUP(Table25[[#This Row],[Contract No.]],Table3[#All],3,FALSE),"")</f>
        <v>NASPO</v>
      </c>
      <c r="G414" s="26" t="str">
        <f>IFERROR(IF(Table25[[#This Row],[Cooperative Purchase
(Yes/No)]]="Yes","Yes",IF(VLOOKUP(Table25[[#This Row],[Contract No.]],Table3[#All],1,FALSE)=Table25[[#This Row],[Contract No.]],"Yes","No")),"No")</f>
        <v>Yes</v>
      </c>
      <c r="H414" s="51">
        <f>IFERROR(VLOOKUP(Table25[[#This Row],[Contract No.]],Table3[#All],4,FALSE),"")</f>
        <v>43647</v>
      </c>
      <c r="I414" s="56">
        <f>IFERROR(IF(AND(MONTH(Table25[[#This Row],[Contract Start Date]])&gt;6,MONTH(Table25[[#This Row],[Contract Start Date]])&lt;=12),YEAR(Table25[[#This Row],[Contract Start Date]])+1,YEAR(Table25[[#This Row],[Contract Start Date]])),"")</f>
        <v>2020</v>
      </c>
      <c r="J414" s="55">
        <f>Table25[[#This Row],[FY Formula start]]</f>
        <v>2020</v>
      </c>
      <c r="K414" s="59" t="str">
        <f>"FY"&amp;" "&amp;Table25[[#This Row],[Year Start]]</f>
        <v>FY 2020</v>
      </c>
      <c r="L414" s="52">
        <f>IFERROR(VLOOKUP(Table25[[#This Row],[Contract No.]],Table3[#All],5,FALSE),"")</f>
        <v>47360</v>
      </c>
      <c r="M414" s="56">
        <f>IFERROR(IF(Table25[[#This Row],[Contract End Date]]="99/99/9999","No End",IF(AND(MONTH(Table25[[#This Row],[Contract End Date]])&gt;6,MONTH(Table25[[#This Row],[Contract End Date]])&lt;=12),YEAR(Table25[[#This Row],[Contract End Date]])+1,YEAR(Table25[[#This Row],[Contract End Date]]))),"")</f>
        <v>2030</v>
      </c>
      <c r="N414" s="55">
        <f>Table25[[#This Row],[FY Formula end]]</f>
        <v>2030</v>
      </c>
      <c r="O414" s="59" t="str">
        <f>IF(Table25[[#This Row],[Year End]]="No End","No End","FY"&amp;" "&amp;Table25[[#This Row],[Year End]])</f>
        <v>FY 2030</v>
      </c>
      <c r="P414" s="27"/>
      <c r="Q414" s="104">
        <f>_xlfn.IFNA(IF($B414="","",VLOOKUP($B414,'SWC Towers'!$A:$Q,$Q$2,FALSE)),"")</f>
        <v>0.2</v>
      </c>
      <c r="R414" s="106" t="str">
        <f>_xlfn.IFNA(IF($B414="","",VLOOKUP($B414,'SWC Towers'!$A:$Q,$R$2,FALSE)),"")</f>
        <v/>
      </c>
      <c r="S414" s="106" t="str">
        <f>_xlfn.IFNA(IF($B414="","",VLOOKUP($B414,'SWC Towers'!$A:$Q,$S$2,FALSE)),"")</f>
        <v/>
      </c>
      <c r="T414" s="106" t="str">
        <f>_xlfn.IFNA(IF($B414="","",VLOOKUP($B414,'SWC Towers'!$A:$Q,$T$2,FALSE)),"")</f>
        <v/>
      </c>
      <c r="U414" s="104">
        <f>_xlfn.IFNA(IF($B414="","",VLOOKUP($B414,'SWC Towers'!$A:$Q,$U$2,FALSE)),"")</f>
        <v>0.4</v>
      </c>
      <c r="V414" s="104" t="str">
        <f>_xlfn.IFNA(IF($B414="","",VLOOKUP($B414,'SWC Towers'!$A:$Q,$V$2,FALSE)),"")</f>
        <v/>
      </c>
      <c r="W414" s="104">
        <f>_xlfn.IFNA(IF($B414="","",VLOOKUP($B414,'SWC Towers'!$A:$Q,$W$2,FALSE)),"")</f>
        <v>0.4</v>
      </c>
      <c r="X414" s="104" t="str">
        <f>_xlfn.IFNA(IF($B414="","",VLOOKUP($B414,'SWC Towers'!$A:$Q,$X$2,FALSE)),"")</f>
        <v/>
      </c>
      <c r="Y414" s="104" t="str">
        <f>_xlfn.IFNA(IF($B414="","",VLOOKUP($B414,'SWC Towers'!$A:$Q,$Y$2,FALSE)),"")</f>
        <v/>
      </c>
      <c r="Z414" s="104" t="str">
        <f>_xlfn.IFNA(IF($B414="","",VLOOKUP($B414,'SWC Towers'!$A:$Q,$Z$2,FALSE)),"")</f>
        <v/>
      </c>
      <c r="AA414" s="104" t="str">
        <f>_xlfn.IFNA(IF($B414="","",VLOOKUP($B414,'SWC Towers'!$A:$Q,$AA$2,FALSE)),"")</f>
        <v/>
      </c>
      <c r="AB414" s="104" t="str">
        <f>_xlfn.IFNA(IF($B414="","",VLOOKUP($B414,'SWC Towers'!$A:$Q,$AB$2,FALSE)),"")</f>
        <v/>
      </c>
      <c r="AC414" s="20">
        <f>SUM(Table25[[#This Row],[IT Tower: Application]:[Other/Non-IT ]])</f>
        <v>1</v>
      </c>
      <c r="AD414" s="67"/>
      <c r="AE414" s="67"/>
      <c r="AF414" s="67"/>
      <c r="AG414" s="67"/>
      <c r="AH414" s="67"/>
      <c r="AI414" s="67"/>
      <c r="AJ414" s="67"/>
      <c r="AK414" s="67"/>
      <c r="AL414" s="67"/>
      <c r="AM414" s="67"/>
      <c r="AN414" s="67"/>
      <c r="AO414" s="67"/>
      <c r="AP414" s="67"/>
      <c r="AQ414" s="67"/>
      <c r="AR414" s="67"/>
      <c r="AS414" s="67"/>
      <c r="AT414" s="67"/>
      <c r="AU414" s="67"/>
      <c r="AV414" s="67"/>
      <c r="AW414" s="67"/>
      <c r="AX414" s="67">
        <v>0</v>
      </c>
      <c r="AY414" s="67">
        <v>412</v>
      </c>
      <c r="AZ414" s="67">
        <v>0</v>
      </c>
      <c r="BA414" s="67"/>
      <c r="BB414" s="67"/>
      <c r="BC414" s="67"/>
      <c r="BD414" s="67"/>
      <c r="BE414" s="67"/>
      <c r="BF414" s="67"/>
      <c r="BG414" s="67"/>
      <c r="BH414" s="67"/>
      <c r="BI414" s="67"/>
      <c r="BJ414" s="67"/>
      <c r="BK414" s="67"/>
      <c r="BL414" s="67"/>
      <c r="BM414" s="67"/>
      <c r="BN414" s="67"/>
      <c r="BO414" s="67"/>
      <c r="BP414" s="67"/>
      <c r="BQ414" s="67"/>
      <c r="BR414" s="67"/>
      <c r="BS414" s="67"/>
      <c r="BT414" s="67"/>
      <c r="BU414" s="67"/>
      <c r="BV414" s="67"/>
      <c r="BW414" s="67"/>
      <c r="BX414" s="67"/>
      <c r="BY414" s="67"/>
      <c r="BZ414" s="67"/>
      <c r="CA414" s="67"/>
      <c r="CB414" s="67"/>
      <c r="CC414" s="69">
        <f>SUM(Table25[[#This Row],[Contract Amount FY00]:[Contract Amount FY50]])</f>
        <v>412</v>
      </c>
      <c r="CD414" s="24"/>
    </row>
    <row r="415" spans="1:82" x14ac:dyDescent="0.25">
      <c r="A415" s="122" t="s">
        <v>2074</v>
      </c>
      <c r="B415" s="122" t="s">
        <v>2245</v>
      </c>
      <c r="C415" s="122" t="s">
        <v>3131</v>
      </c>
      <c r="E415" s="26" t="str">
        <f>IFERROR(IF(VLOOKUP(Table25[[#This Row],[Contract No.]],Table3[#All],3,FALSE)="","No","Yes"),"")</f>
        <v>No</v>
      </c>
      <c r="F415" s="26" t="str">
        <f>IFERROR(VLOOKUP(Table25[[#This Row],[Contract No.]],Table3[#All],3,FALSE),"")</f>
        <v/>
      </c>
      <c r="G415" s="26" t="str">
        <f>IFERROR(IF(Table25[[#This Row],[Cooperative Purchase
(Yes/No)]]="Yes","Yes",IF(VLOOKUP(Table25[[#This Row],[Contract No.]],Table3[#All],1,FALSE)=Table25[[#This Row],[Contract No.]],"Yes","No")),"No")</f>
        <v>Yes</v>
      </c>
      <c r="H415" s="51">
        <f>IFERROR(VLOOKUP(Table25[[#This Row],[Contract No.]],Table3[#All],4,FALSE),"")</f>
        <v>43952</v>
      </c>
      <c r="I415" s="56">
        <f>IFERROR(IF(AND(MONTH(Table25[[#This Row],[Contract Start Date]])&gt;6,MONTH(Table25[[#This Row],[Contract Start Date]])&lt;=12),YEAR(Table25[[#This Row],[Contract Start Date]])+1,YEAR(Table25[[#This Row],[Contract Start Date]])),"")</f>
        <v>2020</v>
      </c>
      <c r="J415" s="55">
        <f>Table25[[#This Row],[FY Formula start]]</f>
        <v>2020</v>
      </c>
      <c r="K415" s="59" t="str">
        <f>"FY"&amp;" "&amp;Table25[[#This Row],[Year Start]]</f>
        <v>FY 2020</v>
      </c>
      <c r="L415" s="52">
        <f>IFERROR(VLOOKUP(Table25[[#This Row],[Contract No.]],Table3[#All],5,FALSE),"")</f>
        <v>46203</v>
      </c>
      <c r="M415" s="56">
        <f>IFERROR(IF(Table25[[#This Row],[Contract End Date]]="99/99/9999","No End",IF(AND(MONTH(Table25[[#This Row],[Contract End Date]])&gt;6,MONTH(Table25[[#This Row],[Contract End Date]])&lt;=12),YEAR(Table25[[#This Row],[Contract End Date]])+1,YEAR(Table25[[#This Row],[Contract End Date]]))),"")</f>
        <v>2026</v>
      </c>
      <c r="N415" s="55">
        <f>Table25[[#This Row],[FY Formula end]]</f>
        <v>2026</v>
      </c>
      <c r="O415" s="59" t="str">
        <f>IF(Table25[[#This Row],[Year End]]="No End","No End","FY"&amp;" "&amp;Table25[[#This Row],[Year End]])</f>
        <v>FY 2026</v>
      </c>
      <c r="P415" s="27"/>
      <c r="Q415" s="104" t="str">
        <f>_xlfn.IFNA(IF($B415="","",VLOOKUP($B415,'SWC Towers'!$A:$Q,$Q$2,FALSE)),"")</f>
        <v/>
      </c>
      <c r="R415" s="106" t="str">
        <f>_xlfn.IFNA(IF($B415="","",VLOOKUP($B415,'SWC Towers'!$A:$Q,$R$2,FALSE)),"")</f>
        <v/>
      </c>
      <c r="S415" s="106" t="str">
        <f>_xlfn.IFNA(IF($B415="","",VLOOKUP($B415,'SWC Towers'!$A:$Q,$S$2,FALSE)),"")</f>
        <v/>
      </c>
      <c r="T415" s="106" t="str">
        <f>_xlfn.IFNA(IF($B415="","",VLOOKUP($B415,'SWC Towers'!$A:$Q,$T$2,FALSE)),"")</f>
        <v/>
      </c>
      <c r="U415" s="104">
        <f>_xlfn.IFNA(IF($B415="","",VLOOKUP($B415,'SWC Towers'!$A:$Q,$U$2,FALSE)),"")</f>
        <v>0.1</v>
      </c>
      <c r="V415" s="104" t="str">
        <f>_xlfn.IFNA(IF($B415="","",VLOOKUP($B415,'SWC Towers'!$A:$Q,$V$2,FALSE)),"")</f>
        <v/>
      </c>
      <c r="W415" s="104" t="str">
        <f>_xlfn.IFNA(IF($B415="","",VLOOKUP($B415,'SWC Towers'!$A:$Q,$W$2,FALSE)),"")</f>
        <v/>
      </c>
      <c r="X415" s="104" t="str">
        <f>_xlfn.IFNA(IF($B415="","",VLOOKUP($B415,'SWC Towers'!$A:$Q,$X$2,FALSE)),"")</f>
        <v/>
      </c>
      <c r="Y415" s="104" t="str">
        <f>_xlfn.IFNA(IF($B415="","",VLOOKUP($B415,'SWC Towers'!$A:$Q,$Y$2,FALSE)),"")</f>
        <v/>
      </c>
      <c r="Z415" s="104" t="str">
        <f>_xlfn.IFNA(IF($B415="","",VLOOKUP($B415,'SWC Towers'!$A:$Q,$Z$2,FALSE)),"")</f>
        <v/>
      </c>
      <c r="AA415" s="104" t="str">
        <f>_xlfn.IFNA(IF($B415="","",VLOOKUP($B415,'SWC Towers'!$A:$Q,$AA$2,FALSE)),"")</f>
        <v/>
      </c>
      <c r="AB415" s="104">
        <f>_xlfn.IFNA(IF($B415="","",VLOOKUP($B415,'SWC Towers'!$A:$Q,$AB$2,FALSE)),"")</f>
        <v>0.9</v>
      </c>
      <c r="AC415" s="20">
        <f>SUM(Table25[[#This Row],[IT Tower: Application]:[Other/Non-IT ]])</f>
        <v>1</v>
      </c>
      <c r="AD415" s="67"/>
      <c r="AE415" s="67"/>
      <c r="AF415" s="67"/>
      <c r="AG415" s="67"/>
      <c r="AH415" s="67"/>
      <c r="AI415" s="67"/>
      <c r="AJ415" s="67"/>
      <c r="AK415" s="67"/>
      <c r="AL415" s="67"/>
      <c r="AM415" s="67"/>
      <c r="AN415" s="67"/>
      <c r="AO415" s="67"/>
      <c r="AP415" s="67"/>
      <c r="AQ415" s="67"/>
      <c r="AR415" s="67"/>
      <c r="AS415" s="67"/>
      <c r="AT415" s="67"/>
      <c r="AU415" s="67"/>
      <c r="AV415" s="67"/>
      <c r="AW415" s="67"/>
      <c r="AX415" s="67"/>
      <c r="AY415" s="67"/>
      <c r="AZ415" s="67">
        <v>0</v>
      </c>
      <c r="BA415" s="67">
        <v>207</v>
      </c>
      <c r="BB415" s="67">
        <v>848</v>
      </c>
      <c r="BC415" s="67">
        <v>0</v>
      </c>
      <c r="BD415" s="67"/>
      <c r="BE415" s="67"/>
      <c r="BF415" s="67"/>
      <c r="BG415" s="67"/>
      <c r="BH415" s="67"/>
      <c r="BI415" s="67"/>
      <c r="BJ415" s="67"/>
      <c r="BK415" s="67"/>
      <c r="BL415" s="67"/>
      <c r="BM415" s="67"/>
      <c r="BN415" s="67"/>
      <c r="BO415" s="67"/>
      <c r="BP415" s="67"/>
      <c r="BQ415" s="67"/>
      <c r="BR415" s="67"/>
      <c r="BS415" s="67"/>
      <c r="BT415" s="67"/>
      <c r="BU415" s="67"/>
      <c r="BV415" s="67"/>
      <c r="BW415" s="67"/>
      <c r="BX415" s="67"/>
      <c r="BY415" s="67"/>
      <c r="BZ415" s="67"/>
      <c r="CA415" s="67"/>
      <c r="CB415" s="67"/>
      <c r="CC415" s="69">
        <f>SUM(Table25[[#This Row],[Contract Amount FY00]:[Contract Amount FY50]])</f>
        <v>1055</v>
      </c>
      <c r="CD415" s="24"/>
    </row>
    <row r="416" spans="1:82" x14ac:dyDescent="0.25">
      <c r="A416" s="122" t="s">
        <v>2074</v>
      </c>
      <c r="B416" s="122" t="s">
        <v>2245</v>
      </c>
      <c r="C416" s="122" t="s">
        <v>3192</v>
      </c>
      <c r="E416" s="26" t="str">
        <f>IFERROR(IF(VLOOKUP(Table25[[#This Row],[Contract No.]],Table3[#All],3,FALSE)="","No","Yes"),"")</f>
        <v>No</v>
      </c>
      <c r="F416" s="26" t="str">
        <f>IFERROR(VLOOKUP(Table25[[#This Row],[Contract No.]],Table3[#All],3,FALSE),"")</f>
        <v/>
      </c>
      <c r="G416" s="26" t="str">
        <f>IFERROR(IF(Table25[[#This Row],[Cooperative Purchase
(Yes/No)]]="Yes","Yes",IF(VLOOKUP(Table25[[#This Row],[Contract No.]],Table3[#All],1,FALSE)=Table25[[#This Row],[Contract No.]],"Yes","No")),"No")</f>
        <v>Yes</v>
      </c>
      <c r="H416" s="51">
        <f>IFERROR(VLOOKUP(Table25[[#This Row],[Contract No.]],Table3[#All],4,FALSE),"")</f>
        <v>43952</v>
      </c>
      <c r="I416" s="56">
        <f>IFERROR(IF(AND(MONTH(Table25[[#This Row],[Contract Start Date]])&gt;6,MONTH(Table25[[#This Row],[Contract Start Date]])&lt;=12),YEAR(Table25[[#This Row],[Contract Start Date]])+1,YEAR(Table25[[#This Row],[Contract Start Date]])),"")</f>
        <v>2020</v>
      </c>
      <c r="J416" s="55">
        <f>Table25[[#This Row],[FY Formula start]]</f>
        <v>2020</v>
      </c>
      <c r="K416" s="59" t="str">
        <f>"FY"&amp;" "&amp;Table25[[#This Row],[Year Start]]</f>
        <v>FY 2020</v>
      </c>
      <c r="L416" s="52">
        <f>IFERROR(VLOOKUP(Table25[[#This Row],[Contract No.]],Table3[#All],5,FALSE),"")</f>
        <v>46203</v>
      </c>
      <c r="M416" s="56">
        <f>IFERROR(IF(Table25[[#This Row],[Contract End Date]]="99/99/9999","No End",IF(AND(MONTH(Table25[[#This Row],[Contract End Date]])&gt;6,MONTH(Table25[[#This Row],[Contract End Date]])&lt;=12),YEAR(Table25[[#This Row],[Contract End Date]])+1,YEAR(Table25[[#This Row],[Contract End Date]]))),"")</f>
        <v>2026</v>
      </c>
      <c r="N416" s="55">
        <f>Table25[[#This Row],[FY Formula end]]</f>
        <v>2026</v>
      </c>
      <c r="O416" s="59" t="str">
        <f>IF(Table25[[#This Row],[Year End]]="No End","No End","FY"&amp;" "&amp;Table25[[#This Row],[Year End]])</f>
        <v>FY 2026</v>
      </c>
      <c r="P416" s="27"/>
      <c r="Q416" s="104" t="str">
        <f>_xlfn.IFNA(IF($B416="","",VLOOKUP($B416,'SWC Towers'!$A:$Q,$Q$2,FALSE)),"")</f>
        <v/>
      </c>
      <c r="R416" s="106" t="str">
        <f>_xlfn.IFNA(IF($B416="","",VLOOKUP($B416,'SWC Towers'!$A:$Q,$R$2,FALSE)),"")</f>
        <v/>
      </c>
      <c r="S416" s="106" t="str">
        <f>_xlfn.IFNA(IF($B416="","",VLOOKUP($B416,'SWC Towers'!$A:$Q,$S$2,FALSE)),"")</f>
        <v/>
      </c>
      <c r="T416" s="106" t="str">
        <f>_xlfn.IFNA(IF($B416="","",VLOOKUP($B416,'SWC Towers'!$A:$Q,$T$2,FALSE)),"")</f>
        <v/>
      </c>
      <c r="U416" s="104">
        <f>_xlfn.IFNA(IF($B416="","",VLOOKUP($B416,'SWC Towers'!$A:$Q,$U$2,FALSE)),"")</f>
        <v>0.1</v>
      </c>
      <c r="V416" s="104" t="str">
        <f>_xlfn.IFNA(IF($B416="","",VLOOKUP($B416,'SWC Towers'!$A:$Q,$V$2,FALSE)),"")</f>
        <v/>
      </c>
      <c r="W416" s="104" t="str">
        <f>_xlfn.IFNA(IF($B416="","",VLOOKUP($B416,'SWC Towers'!$A:$Q,$W$2,FALSE)),"")</f>
        <v/>
      </c>
      <c r="X416" s="104" t="str">
        <f>_xlfn.IFNA(IF($B416="","",VLOOKUP($B416,'SWC Towers'!$A:$Q,$X$2,FALSE)),"")</f>
        <v/>
      </c>
      <c r="Y416" s="104" t="str">
        <f>_xlfn.IFNA(IF($B416="","",VLOOKUP($B416,'SWC Towers'!$A:$Q,$Y$2,FALSE)),"")</f>
        <v/>
      </c>
      <c r="Z416" s="104" t="str">
        <f>_xlfn.IFNA(IF($B416="","",VLOOKUP($B416,'SWC Towers'!$A:$Q,$Z$2,FALSE)),"")</f>
        <v/>
      </c>
      <c r="AA416" s="104" t="str">
        <f>_xlfn.IFNA(IF($B416="","",VLOOKUP($B416,'SWC Towers'!$A:$Q,$AA$2,FALSE)),"")</f>
        <v/>
      </c>
      <c r="AB416" s="104">
        <f>_xlfn.IFNA(IF($B416="","",VLOOKUP($B416,'SWC Towers'!$A:$Q,$AB$2,FALSE)),"")</f>
        <v>0.9</v>
      </c>
      <c r="AC416" s="20">
        <f>SUM(Table25[[#This Row],[IT Tower: Application]:[Other/Non-IT ]])</f>
        <v>1</v>
      </c>
      <c r="AD416" s="67"/>
      <c r="AE416" s="67"/>
      <c r="AF416" s="67"/>
      <c r="AG416" s="67"/>
      <c r="AH416" s="67"/>
      <c r="AI416" s="67"/>
      <c r="AJ416" s="67"/>
      <c r="AK416" s="67"/>
      <c r="AL416" s="67"/>
      <c r="AM416" s="67"/>
      <c r="AN416" s="67"/>
      <c r="AO416" s="67"/>
      <c r="AP416" s="67"/>
      <c r="AQ416" s="67"/>
      <c r="AR416" s="67"/>
      <c r="AS416" s="67"/>
      <c r="AT416" s="67"/>
      <c r="AU416" s="67"/>
      <c r="AV416" s="67"/>
      <c r="AW416" s="67"/>
      <c r="AX416" s="67">
        <v>0</v>
      </c>
      <c r="AY416" s="67">
        <v>9942</v>
      </c>
      <c r="AZ416" s="67">
        <v>73</v>
      </c>
      <c r="BA416" s="67"/>
      <c r="BB416" s="67"/>
      <c r="BC416" s="67"/>
      <c r="BD416" s="67"/>
      <c r="BE416" s="67"/>
      <c r="BF416" s="67"/>
      <c r="BG416" s="67"/>
      <c r="BH416" s="67"/>
      <c r="BI416" s="67"/>
      <c r="BJ416" s="67"/>
      <c r="BK416" s="67"/>
      <c r="BL416" s="67"/>
      <c r="BM416" s="67"/>
      <c r="BN416" s="67"/>
      <c r="BO416" s="67"/>
      <c r="BP416" s="67"/>
      <c r="BQ416" s="67"/>
      <c r="BR416" s="67"/>
      <c r="BS416" s="67"/>
      <c r="BT416" s="67"/>
      <c r="BU416" s="67"/>
      <c r="BV416" s="67"/>
      <c r="BW416" s="67"/>
      <c r="BX416" s="67"/>
      <c r="BY416" s="67"/>
      <c r="BZ416" s="67"/>
      <c r="CA416" s="67"/>
      <c r="CB416" s="67"/>
      <c r="CC416" s="69">
        <f>SUM(Table25[[#This Row],[Contract Amount FY00]:[Contract Amount FY50]])</f>
        <v>10015</v>
      </c>
      <c r="CD416" s="24"/>
    </row>
    <row r="417" spans="1:82" x14ac:dyDescent="0.25">
      <c r="A417" s="122" t="s">
        <v>2074</v>
      </c>
      <c r="B417" s="122" t="s">
        <v>2245</v>
      </c>
      <c r="C417" s="122" t="s">
        <v>2273</v>
      </c>
      <c r="E417" s="26" t="str">
        <f>IFERROR(IF(VLOOKUP(Table25[[#This Row],[Contract No.]],Table3[#All],3,FALSE)="","No","Yes"),"")</f>
        <v>No</v>
      </c>
      <c r="F417" s="26" t="str">
        <f>IFERROR(VLOOKUP(Table25[[#This Row],[Contract No.]],Table3[#All],3,FALSE),"")</f>
        <v/>
      </c>
      <c r="G417" s="26" t="str">
        <f>IFERROR(IF(Table25[[#This Row],[Cooperative Purchase
(Yes/No)]]="Yes","Yes",IF(VLOOKUP(Table25[[#This Row],[Contract No.]],Table3[#All],1,FALSE)=Table25[[#This Row],[Contract No.]],"Yes","No")),"No")</f>
        <v>Yes</v>
      </c>
      <c r="H417" s="51">
        <f>IFERROR(VLOOKUP(Table25[[#This Row],[Contract No.]],Table3[#All],4,FALSE),"")</f>
        <v>43952</v>
      </c>
      <c r="I417" s="56">
        <f>IFERROR(IF(AND(MONTH(Table25[[#This Row],[Contract Start Date]])&gt;6,MONTH(Table25[[#This Row],[Contract Start Date]])&lt;=12),YEAR(Table25[[#This Row],[Contract Start Date]])+1,YEAR(Table25[[#This Row],[Contract Start Date]])),"")</f>
        <v>2020</v>
      </c>
      <c r="J417" s="55">
        <f>Table25[[#This Row],[FY Formula start]]</f>
        <v>2020</v>
      </c>
      <c r="K417" s="59" t="str">
        <f>"FY"&amp;" "&amp;Table25[[#This Row],[Year Start]]</f>
        <v>FY 2020</v>
      </c>
      <c r="L417" s="52">
        <f>IFERROR(VLOOKUP(Table25[[#This Row],[Contract No.]],Table3[#All],5,FALSE),"")</f>
        <v>46203</v>
      </c>
      <c r="M417" s="56">
        <f>IFERROR(IF(Table25[[#This Row],[Contract End Date]]="99/99/9999","No End",IF(AND(MONTH(Table25[[#This Row],[Contract End Date]])&gt;6,MONTH(Table25[[#This Row],[Contract End Date]])&lt;=12),YEAR(Table25[[#This Row],[Contract End Date]])+1,YEAR(Table25[[#This Row],[Contract End Date]]))),"")</f>
        <v>2026</v>
      </c>
      <c r="N417" s="55">
        <f>Table25[[#This Row],[FY Formula end]]</f>
        <v>2026</v>
      </c>
      <c r="O417" s="59" t="str">
        <f>IF(Table25[[#This Row],[Year End]]="No End","No End","FY"&amp;" "&amp;Table25[[#This Row],[Year End]])</f>
        <v>FY 2026</v>
      </c>
      <c r="P417" s="27"/>
      <c r="Q417" s="104" t="str">
        <f>_xlfn.IFNA(IF($B417="","",VLOOKUP($B417,'SWC Towers'!$A:$Q,$Q$2,FALSE)),"")</f>
        <v/>
      </c>
      <c r="R417" s="106" t="str">
        <f>_xlfn.IFNA(IF($B417="","",VLOOKUP($B417,'SWC Towers'!$A:$Q,$R$2,FALSE)),"")</f>
        <v/>
      </c>
      <c r="S417" s="106" t="str">
        <f>_xlfn.IFNA(IF($B417="","",VLOOKUP($B417,'SWC Towers'!$A:$Q,$S$2,FALSE)),"")</f>
        <v/>
      </c>
      <c r="T417" s="106" t="str">
        <f>_xlfn.IFNA(IF($B417="","",VLOOKUP($B417,'SWC Towers'!$A:$Q,$T$2,FALSE)),"")</f>
        <v/>
      </c>
      <c r="U417" s="104">
        <f>_xlfn.IFNA(IF($B417="","",VLOOKUP($B417,'SWC Towers'!$A:$Q,$U$2,FALSE)),"")</f>
        <v>0.1</v>
      </c>
      <c r="V417" s="104" t="str">
        <f>_xlfn.IFNA(IF($B417="","",VLOOKUP($B417,'SWC Towers'!$A:$Q,$V$2,FALSE)),"")</f>
        <v/>
      </c>
      <c r="W417" s="104" t="str">
        <f>_xlfn.IFNA(IF($B417="","",VLOOKUP($B417,'SWC Towers'!$A:$Q,$W$2,FALSE)),"")</f>
        <v/>
      </c>
      <c r="X417" s="104" t="str">
        <f>_xlfn.IFNA(IF($B417="","",VLOOKUP($B417,'SWC Towers'!$A:$Q,$X$2,FALSE)),"")</f>
        <v/>
      </c>
      <c r="Y417" s="104" t="str">
        <f>_xlfn.IFNA(IF($B417="","",VLOOKUP($B417,'SWC Towers'!$A:$Q,$Y$2,FALSE)),"")</f>
        <v/>
      </c>
      <c r="Z417" s="104" t="str">
        <f>_xlfn.IFNA(IF($B417="","",VLOOKUP($B417,'SWC Towers'!$A:$Q,$Z$2,FALSE)),"")</f>
        <v/>
      </c>
      <c r="AA417" s="104" t="str">
        <f>_xlfn.IFNA(IF($B417="","",VLOOKUP($B417,'SWC Towers'!$A:$Q,$AA$2,FALSE)),"")</f>
        <v/>
      </c>
      <c r="AB417" s="104">
        <f>_xlfn.IFNA(IF($B417="","",VLOOKUP($B417,'SWC Towers'!$A:$Q,$AB$2,FALSE)),"")</f>
        <v>0.9</v>
      </c>
      <c r="AC417" s="20">
        <f>SUM(Table25[[#This Row],[IT Tower: Application]:[Other/Non-IT ]])</f>
        <v>1</v>
      </c>
      <c r="AD417" s="67"/>
      <c r="AE417" s="67"/>
      <c r="AF417" s="67"/>
      <c r="AG417" s="67"/>
      <c r="AH417" s="67"/>
      <c r="AI417" s="67"/>
      <c r="AJ417" s="67"/>
      <c r="AK417" s="67"/>
      <c r="AL417" s="67"/>
      <c r="AM417" s="67"/>
      <c r="AN417" s="67"/>
      <c r="AO417" s="67"/>
      <c r="AP417" s="67"/>
      <c r="AQ417" s="67"/>
      <c r="AR417" s="67"/>
      <c r="AS417" s="67"/>
      <c r="AT417" s="67"/>
      <c r="AU417" s="67"/>
      <c r="AV417" s="67"/>
      <c r="AW417" s="67"/>
      <c r="AX417" s="67"/>
      <c r="AY417" s="67"/>
      <c r="AZ417" s="67"/>
      <c r="BA417" s="67"/>
      <c r="BB417" s="67">
        <v>1032</v>
      </c>
      <c r="BC417" s="67">
        <v>0</v>
      </c>
      <c r="BD417" s="67"/>
      <c r="BE417" s="67"/>
      <c r="BF417" s="67"/>
      <c r="BG417" s="67"/>
      <c r="BH417" s="67"/>
      <c r="BI417" s="67"/>
      <c r="BJ417" s="67"/>
      <c r="BK417" s="67"/>
      <c r="BL417" s="67"/>
      <c r="BM417" s="67"/>
      <c r="BN417" s="67"/>
      <c r="BO417" s="67"/>
      <c r="BP417" s="67"/>
      <c r="BQ417" s="67"/>
      <c r="BR417" s="67"/>
      <c r="BS417" s="67"/>
      <c r="BT417" s="67"/>
      <c r="BU417" s="67"/>
      <c r="BV417" s="67"/>
      <c r="BW417" s="67"/>
      <c r="BX417" s="67"/>
      <c r="BY417" s="67"/>
      <c r="BZ417" s="67"/>
      <c r="CA417" s="67"/>
      <c r="CB417" s="67"/>
      <c r="CC417" s="69">
        <f>SUM(Table25[[#This Row],[Contract Amount FY00]:[Contract Amount FY50]])</f>
        <v>1032</v>
      </c>
      <c r="CD417" s="24"/>
    </row>
    <row r="418" spans="1:82" x14ac:dyDescent="0.25">
      <c r="A418" s="122" t="s">
        <v>1997</v>
      </c>
      <c r="B418" s="122" t="s">
        <v>705</v>
      </c>
      <c r="C418" s="122" t="s">
        <v>1777</v>
      </c>
      <c r="E418" s="26" t="str">
        <f>IFERROR(IF(VLOOKUP(Table25[[#This Row],[Contract No.]],Table3[#All],3,FALSE)="","No","Yes"),"")</f>
        <v>Yes</v>
      </c>
      <c r="F418" s="26" t="str">
        <f>IFERROR(VLOOKUP(Table25[[#This Row],[Contract No.]],Table3[#All],3,FALSE),"")</f>
        <v>NASPO</v>
      </c>
      <c r="G418" s="26" t="str">
        <f>IFERROR(IF(Table25[[#This Row],[Cooperative Purchase
(Yes/No)]]="Yes","Yes",IF(VLOOKUP(Table25[[#This Row],[Contract No.]],Table3[#All],1,FALSE)=Table25[[#This Row],[Contract No.]],"Yes","No")),"No")</f>
        <v>Yes</v>
      </c>
      <c r="H418" s="51">
        <f>IFERROR(VLOOKUP(Table25[[#This Row],[Contract No.]],Table3[#All],4,FALSE),"")</f>
        <v>43647</v>
      </c>
      <c r="I418" s="56">
        <f>IFERROR(IF(AND(MONTH(Table25[[#This Row],[Contract Start Date]])&gt;6,MONTH(Table25[[#This Row],[Contract Start Date]])&lt;=12),YEAR(Table25[[#This Row],[Contract Start Date]])+1,YEAR(Table25[[#This Row],[Contract Start Date]])),"")</f>
        <v>2020</v>
      </c>
      <c r="J418" s="55">
        <f>Table25[[#This Row],[FY Formula start]]</f>
        <v>2020</v>
      </c>
      <c r="K418" s="59" t="str">
        <f>"FY"&amp;" "&amp;Table25[[#This Row],[Year Start]]</f>
        <v>FY 2020</v>
      </c>
      <c r="L418" s="52">
        <f>IFERROR(VLOOKUP(Table25[[#This Row],[Contract No.]],Table3[#All],5,FALSE),"")</f>
        <v>47360</v>
      </c>
      <c r="M418" s="56">
        <f>IFERROR(IF(Table25[[#This Row],[Contract End Date]]="99/99/9999","No End",IF(AND(MONTH(Table25[[#This Row],[Contract End Date]])&gt;6,MONTH(Table25[[#This Row],[Contract End Date]])&lt;=12),YEAR(Table25[[#This Row],[Contract End Date]])+1,YEAR(Table25[[#This Row],[Contract End Date]]))),"")</f>
        <v>2030</v>
      </c>
      <c r="N418" s="55">
        <f>Table25[[#This Row],[FY Formula end]]</f>
        <v>2030</v>
      </c>
      <c r="O418" s="59" t="str">
        <f>IF(Table25[[#This Row],[Year End]]="No End","No End","FY"&amp;" "&amp;Table25[[#This Row],[Year End]])</f>
        <v>FY 2030</v>
      </c>
      <c r="P418" s="27"/>
      <c r="Q418" s="104">
        <f>_xlfn.IFNA(IF($B418="","",VLOOKUP($B418,'SWC Towers'!$A:$Q,$Q$2,FALSE)),"")</f>
        <v>0.2</v>
      </c>
      <c r="R418" s="106" t="str">
        <f>_xlfn.IFNA(IF($B418="","",VLOOKUP($B418,'SWC Towers'!$A:$Q,$R$2,FALSE)),"")</f>
        <v/>
      </c>
      <c r="S418" s="106" t="str">
        <f>_xlfn.IFNA(IF($B418="","",VLOOKUP($B418,'SWC Towers'!$A:$Q,$S$2,FALSE)),"")</f>
        <v/>
      </c>
      <c r="T418" s="106" t="str">
        <f>_xlfn.IFNA(IF($B418="","",VLOOKUP($B418,'SWC Towers'!$A:$Q,$T$2,FALSE)),"")</f>
        <v/>
      </c>
      <c r="U418" s="104">
        <f>_xlfn.IFNA(IF($B418="","",VLOOKUP($B418,'SWC Towers'!$A:$Q,$U$2,FALSE)),"")</f>
        <v>0.4</v>
      </c>
      <c r="V418" s="104" t="str">
        <f>_xlfn.IFNA(IF($B418="","",VLOOKUP($B418,'SWC Towers'!$A:$Q,$V$2,FALSE)),"")</f>
        <v/>
      </c>
      <c r="W418" s="104">
        <f>_xlfn.IFNA(IF($B418="","",VLOOKUP($B418,'SWC Towers'!$A:$Q,$W$2,FALSE)),"")</f>
        <v>0.4</v>
      </c>
      <c r="X418" s="104" t="str">
        <f>_xlfn.IFNA(IF($B418="","",VLOOKUP($B418,'SWC Towers'!$A:$Q,$X$2,FALSE)),"")</f>
        <v/>
      </c>
      <c r="Y418" s="104" t="str">
        <f>_xlfn.IFNA(IF($B418="","",VLOOKUP($B418,'SWC Towers'!$A:$Q,$Y$2,FALSE)),"")</f>
        <v/>
      </c>
      <c r="Z418" s="104" t="str">
        <f>_xlfn.IFNA(IF($B418="","",VLOOKUP($B418,'SWC Towers'!$A:$Q,$Z$2,FALSE)),"")</f>
        <v/>
      </c>
      <c r="AA418" s="104" t="str">
        <f>_xlfn.IFNA(IF($B418="","",VLOOKUP($B418,'SWC Towers'!$A:$Q,$AA$2,FALSE)),"")</f>
        <v/>
      </c>
      <c r="AB418" s="104" t="str">
        <f>_xlfn.IFNA(IF($B418="","",VLOOKUP($B418,'SWC Towers'!$A:$Q,$AB$2,FALSE)),"")</f>
        <v/>
      </c>
      <c r="AC418" s="20">
        <f>SUM(Table25[[#This Row],[IT Tower: Application]:[Other/Non-IT ]])</f>
        <v>1</v>
      </c>
      <c r="AD418" s="67"/>
      <c r="AE418" s="67"/>
      <c r="AF418" s="67"/>
      <c r="AG418" s="67"/>
      <c r="AH418" s="67"/>
      <c r="AI418" s="67"/>
      <c r="AJ418" s="67"/>
      <c r="AK418" s="67"/>
      <c r="AL418" s="67"/>
      <c r="AM418" s="67"/>
      <c r="AN418" s="67"/>
      <c r="AO418" s="67"/>
      <c r="AP418" s="67"/>
      <c r="AQ418" s="67"/>
      <c r="AR418" s="67"/>
      <c r="AS418" s="67"/>
      <c r="AT418" s="67"/>
      <c r="AU418" s="67"/>
      <c r="AV418" s="67"/>
      <c r="AW418" s="67"/>
      <c r="AX418" s="67">
        <v>0</v>
      </c>
      <c r="AY418" s="67">
        <v>6792</v>
      </c>
      <c r="AZ418" s="67">
        <v>11849</v>
      </c>
      <c r="BA418" s="67">
        <v>14839</v>
      </c>
      <c r="BB418" s="67">
        <v>19772</v>
      </c>
      <c r="BC418" s="67">
        <v>19830</v>
      </c>
      <c r="BD418" s="67"/>
      <c r="BE418" s="67"/>
      <c r="BF418" s="67"/>
      <c r="BG418" s="67"/>
      <c r="BH418" s="67"/>
      <c r="BI418" s="67"/>
      <c r="BJ418" s="67"/>
      <c r="BK418" s="67"/>
      <c r="BL418" s="67"/>
      <c r="BM418" s="67"/>
      <c r="BN418" s="67"/>
      <c r="BO418" s="67"/>
      <c r="BP418" s="67"/>
      <c r="BQ418" s="67"/>
      <c r="BR418" s="67"/>
      <c r="BS418" s="67"/>
      <c r="BT418" s="67"/>
      <c r="BU418" s="67"/>
      <c r="BV418" s="67"/>
      <c r="BW418" s="67"/>
      <c r="BX418" s="67"/>
      <c r="BY418" s="67"/>
      <c r="BZ418" s="67"/>
      <c r="CA418" s="67"/>
      <c r="CB418" s="67"/>
      <c r="CC418" s="69">
        <f>SUM(Table25[[#This Row],[Contract Amount FY00]:[Contract Amount FY50]])</f>
        <v>73082</v>
      </c>
      <c r="CD418" s="24"/>
    </row>
    <row r="419" spans="1:82" x14ac:dyDescent="0.25">
      <c r="A419" s="122" t="s">
        <v>1997</v>
      </c>
      <c r="B419" s="122" t="s">
        <v>278</v>
      </c>
      <c r="C419" s="122" t="s">
        <v>3188</v>
      </c>
      <c r="E419" s="26" t="str">
        <f>IFERROR(IF(VLOOKUP(Table25[[#This Row],[Contract No.]],Table3[#All],3,FALSE)="","No","Yes"),"")</f>
        <v>Yes</v>
      </c>
      <c r="F419" s="26" t="str">
        <f>IFERROR(VLOOKUP(Table25[[#This Row],[Contract No.]],Table3[#All],3,FALSE),"")</f>
        <v>NASPO</v>
      </c>
      <c r="G419" s="26" t="str">
        <f>IFERROR(IF(Table25[[#This Row],[Cooperative Purchase
(Yes/No)]]="Yes","Yes",IF(VLOOKUP(Table25[[#This Row],[Contract No.]],Table3[#All],1,FALSE)=Table25[[#This Row],[Contract No.]],"Yes","No")),"No")</f>
        <v>Yes</v>
      </c>
      <c r="H419" s="51">
        <f>IFERROR(VLOOKUP(Table25[[#This Row],[Contract No.]],Table3[#All],4,FALSE),"")</f>
        <v>42917</v>
      </c>
      <c r="I419" s="56">
        <f>IFERROR(IF(AND(MONTH(Table25[[#This Row],[Contract Start Date]])&gt;6,MONTH(Table25[[#This Row],[Contract Start Date]])&lt;=12),YEAR(Table25[[#This Row],[Contract Start Date]])+1,YEAR(Table25[[#This Row],[Contract Start Date]])),"")</f>
        <v>2018</v>
      </c>
      <c r="J419" s="55">
        <f>Table25[[#This Row],[FY Formula start]]</f>
        <v>2018</v>
      </c>
      <c r="K419" s="59" t="str">
        <f>"FY"&amp;" "&amp;Table25[[#This Row],[Year Start]]</f>
        <v>FY 2018</v>
      </c>
      <c r="L419" s="52">
        <f>IFERROR(VLOOKUP(Table25[[#This Row],[Contract No.]],Table3[#All],5,FALSE),"")</f>
        <v>46280</v>
      </c>
      <c r="M419" s="56">
        <f>IFERROR(IF(Table25[[#This Row],[Contract End Date]]="99/99/9999","No End",IF(AND(MONTH(Table25[[#This Row],[Contract End Date]])&gt;6,MONTH(Table25[[#This Row],[Contract End Date]])&lt;=12),YEAR(Table25[[#This Row],[Contract End Date]])+1,YEAR(Table25[[#This Row],[Contract End Date]]))),"")</f>
        <v>2027</v>
      </c>
      <c r="N419" s="55">
        <f>Table25[[#This Row],[FY Formula end]]</f>
        <v>2027</v>
      </c>
      <c r="O419" s="59" t="str">
        <f>IF(Table25[[#This Row],[Year End]]="No End","No End","FY"&amp;" "&amp;Table25[[#This Row],[Year End]])</f>
        <v>FY 2027</v>
      </c>
      <c r="P419" s="27"/>
      <c r="Q419" s="104">
        <f>_xlfn.IFNA(IF($B419="","",VLOOKUP($B419,'SWC Towers'!$A:$Q,$Q$2,FALSE)),"")</f>
        <v>0.4</v>
      </c>
      <c r="R419" s="106" t="str">
        <f>_xlfn.IFNA(IF($B419="","",VLOOKUP($B419,'SWC Towers'!$A:$Q,$R$2,FALSE)),"")</f>
        <v/>
      </c>
      <c r="S419" s="106" t="str">
        <f>_xlfn.IFNA(IF($B419="","",VLOOKUP($B419,'SWC Towers'!$A:$Q,$S$2,FALSE)),"")</f>
        <v/>
      </c>
      <c r="T419" s="106">
        <f>_xlfn.IFNA(IF($B419="","",VLOOKUP($B419,'SWC Towers'!$A:$Q,$T$2,FALSE)),"")</f>
        <v>0.05</v>
      </c>
      <c r="U419" s="104" t="str">
        <f>_xlfn.IFNA(IF($B419="","",VLOOKUP($B419,'SWC Towers'!$A:$Q,$U$2,FALSE)),"")</f>
        <v/>
      </c>
      <c r="V419" s="104" t="str">
        <f>_xlfn.IFNA(IF($B419="","",VLOOKUP($B419,'SWC Towers'!$A:$Q,$V$2,FALSE)),"")</f>
        <v/>
      </c>
      <c r="W419" s="104">
        <f>_xlfn.IFNA(IF($B419="","",VLOOKUP($B419,'SWC Towers'!$A:$Q,$W$2,FALSE)),"")</f>
        <v>0.1</v>
      </c>
      <c r="X419" s="104" t="str">
        <f>_xlfn.IFNA(IF($B419="","",VLOOKUP($B419,'SWC Towers'!$A:$Q,$X$2,FALSE)),"")</f>
        <v/>
      </c>
      <c r="Y419" s="104">
        <f>_xlfn.IFNA(IF($B419="","",VLOOKUP($B419,'SWC Towers'!$A:$Q,$Y$2,FALSE)),"")</f>
        <v>0.05</v>
      </c>
      <c r="Z419" s="104" t="str">
        <f>_xlfn.IFNA(IF($B419="","",VLOOKUP($B419,'SWC Towers'!$A:$Q,$Z$2,FALSE)),"")</f>
        <v/>
      </c>
      <c r="AA419" s="104">
        <f>_xlfn.IFNA(IF($B419="","",VLOOKUP($B419,'SWC Towers'!$A:$Q,$AA$2,FALSE)),"")</f>
        <v>0.4</v>
      </c>
      <c r="AB419" s="104" t="str">
        <f>_xlfn.IFNA(IF($B419="","",VLOOKUP($B419,'SWC Towers'!$A:$Q,$AB$2,FALSE)),"")</f>
        <v/>
      </c>
      <c r="AC419" s="20">
        <f>SUM(Table25[[#This Row],[IT Tower: Application]:[Other/Non-IT ]])</f>
        <v>1</v>
      </c>
      <c r="AD419" s="67"/>
      <c r="AE419" s="67"/>
      <c r="AF419" s="67"/>
      <c r="AG419" s="67"/>
      <c r="AH419" s="67"/>
      <c r="AI419" s="67"/>
      <c r="AJ419" s="67"/>
      <c r="AK419" s="67"/>
      <c r="AL419" s="67"/>
      <c r="AM419" s="67"/>
      <c r="AN419" s="67"/>
      <c r="AO419" s="67"/>
      <c r="AP419" s="67"/>
      <c r="AQ419" s="67"/>
      <c r="AR419" s="67"/>
      <c r="AS419" s="67"/>
      <c r="AT419" s="67"/>
      <c r="AU419" s="67"/>
      <c r="AV419" s="67"/>
      <c r="AW419" s="67"/>
      <c r="AX419" s="67"/>
      <c r="AY419" s="67"/>
      <c r="AZ419" s="67">
        <v>3403</v>
      </c>
      <c r="BA419" s="67">
        <v>3638</v>
      </c>
      <c r="BB419" s="67">
        <v>0</v>
      </c>
      <c r="BC419" s="67"/>
      <c r="BD419" s="67"/>
      <c r="BE419" s="67"/>
      <c r="BF419" s="67"/>
      <c r="BG419" s="67"/>
      <c r="BH419" s="67"/>
      <c r="BI419" s="67"/>
      <c r="BJ419" s="67"/>
      <c r="BK419" s="67"/>
      <c r="BL419" s="67"/>
      <c r="BM419" s="67"/>
      <c r="BN419" s="67"/>
      <c r="BO419" s="67"/>
      <c r="BP419" s="67"/>
      <c r="BQ419" s="67"/>
      <c r="BR419" s="67"/>
      <c r="BS419" s="67"/>
      <c r="BT419" s="67"/>
      <c r="BU419" s="67"/>
      <c r="BV419" s="67"/>
      <c r="BW419" s="67"/>
      <c r="BX419" s="67"/>
      <c r="BY419" s="67"/>
      <c r="BZ419" s="67"/>
      <c r="CA419" s="67"/>
      <c r="CB419" s="67"/>
      <c r="CC419" s="69">
        <f>SUM(Table25[[#This Row],[Contract Amount FY00]:[Contract Amount FY50]])</f>
        <v>7041</v>
      </c>
      <c r="CD419" s="24"/>
    </row>
    <row r="420" spans="1:82" x14ac:dyDescent="0.25">
      <c r="A420" s="122" t="s">
        <v>1997</v>
      </c>
      <c r="B420" s="122" t="s">
        <v>278</v>
      </c>
      <c r="C420" s="122" t="s">
        <v>279</v>
      </c>
      <c r="E420" s="26" t="str">
        <f>IFERROR(IF(VLOOKUP(Table25[[#This Row],[Contract No.]],Table3[#All],3,FALSE)="","No","Yes"),"")</f>
        <v>Yes</v>
      </c>
      <c r="F420" s="26" t="str">
        <f>IFERROR(VLOOKUP(Table25[[#This Row],[Contract No.]],Table3[#All],3,FALSE),"")</f>
        <v>NASPO</v>
      </c>
      <c r="G420" s="26" t="str">
        <f>IFERROR(IF(Table25[[#This Row],[Cooperative Purchase
(Yes/No)]]="Yes","Yes",IF(VLOOKUP(Table25[[#This Row],[Contract No.]],Table3[#All],1,FALSE)=Table25[[#This Row],[Contract No.]],"Yes","No")),"No")</f>
        <v>Yes</v>
      </c>
      <c r="H420" s="51">
        <f>IFERROR(VLOOKUP(Table25[[#This Row],[Contract No.]],Table3[#All],4,FALSE),"")</f>
        <v>42917</v>
      </c>
      <c r="I420" s="56">
        <f>IFERROR(IF(AND(MONTH(Table25[[#This Row],[Contract Start Date]])&gt;6,MONTH(Table25[[#This Row],[Contract Start Date]])&lt;=12),YEAR(Table25[[#This Row],[Contract Start Date]])+1,YEAR(Table25[[#This Row],[Contract Start Date]])),"")</f>
        <v>2018</v>
      </c>
      <c r="J420" s="55">
        <f>Table25[[#This Row],[FY Formula start]]</f>
        <v>2018</v>
      </c>
      <c r="K420" s="59" t="str">
        <f>"FY"&amp;" "&amp;Table25[[#This Row],[Year Start]]</f>
        <v>FY 2018</v>
      </c>
      <c r="L420" s="52">
        <f>IFERROR(VLOOKUP(Table25[[#This Row],[Contract No.]],Table3[#All],5,FALSE),"")</f>
        <v>46280</v>
      </c>
      <c r="M420" s="56">
        <f>IFERROR(IF(Table25[[#This Row],[Contract End Date]]="99/99/9999","No End",IF(AND(MONTH(Table25[[#This Row],[Contract End Date]])&gt;6,MONTH(Table25[[#This Row],[Contract End Date]])&lt;=12),YEAR(Table25[[#This Row],[Contract End Date]])+1,YEAR(Table25[[#This Row],[Contract End Date]]))),"")</f>
        <v>2027</v>
      </c>
      <c r="N420" s="55">
        <f>Table25[[#This Row],[FY Formula end]]</f>
        <v>2027</v>
      </c>
      <c r="O420" s="59" t="str">
        <f>IF(Table25[[#This Row],[Year End]]="No End","No End","FY"&amp;" "&amp;Table25[[#This Row],[Year End]])</f>
        <v>FY 2027</v>
      </c>
      <c r="P420" s="27"/>
      <c r="Q420" s="104">
        <f>_xlfn.IFNA(IF($B420="","",VLOOKUP($B420,'SWC Towers'!$A:$Q,$Q$2,FALSE)),"")</f>
        <v>0.4</v>
      </c>
      <c r="R420" s="106" t="str">
        <f>_xlfn.IFNA(IF($B420="","",VLOOKUP($B420,'SWC Towers'!$A:$Q,$R$2,FALSE)),"")</f>
        <v/>
      </c>
      <c r="S420" s="106" t="str">
        <f>_xlfn.IFNA(IF($B420="","",VLOOKUP($B420,'SWC Towers'!$A:$Q,$S$2,FALSE)),"")</f>
        <v/>
      </c>
      <c r="T420" s="106">
        <f>_xlfn.IFNA(IF($B420="","",VLOOKUP($B420,'SWC Towers'!$A:$Q,$T$2,FALSE)),"")</f>
        <v>0.05</v>
      </c>
      <c r="U420" s="104" t="str">
        <f>_xlfn.IFNA(IF($B420="","",VLOOKUP($B420,'SWC Towers'!$A:$Q,$U$2,FALSE)),"")</f>
        <v/>
      </c>
      <c r="V420" s="104" t="str">
        <f>_xlfn.IFNA(IF($B420="","",VLOOKUP($B420,'SWC Towers'!$A:$Q,$V$2,FALSE)),"")</f>
        <v/>
      </c>
      <c r="W420" s="104">
        <f>_xlfn.IFNA(IF($B420="","",VLOOKUP($B420,'SWC Towers'!$A:$Q,$W$2,FALSE)),"")</f>
        <v>0.1</v>
      </c>
      <c r="X420" s="104" t="str">
        <f>_xlfn.IFNA(IF($B420="","",VLOOKUP($B420,'SWC Towers'!$A:$Q,$X$2,FALSE)),"")</f>
        <v/>
      </c>
      <c r="Y420" s="104">
        <f>_xlfn.IFNA(IF($B420="","",VLOOKUP($B420,'SWC Towers'!$A:$Q,$Y$2,FALSE)),"")</f>
        <v>0.05</v>
      </c>
      <c r="Z420" s="104" t="str">
        <f>_xlfn.IFNA(IF($B420="","",VLOOKUP($B420,'SWC Towers'!$A:$Q,$Z$2,FALSE)),"")</f>
        <v/>
      </c>
      <c r="AA420" s="104">
        <f>_xlfn.IFNA(IF($B420="","",VLOOKUP($B420,'SWC Towers'!$A:$Q,$AA$2,FALSE)),"")</f>
        <v>0.4</v>
      </c>
      <c r="AB420" s="104" t="str">
        <f>_xlfn.IFNA(IF($B420="","",VLOOKUP($B420,'SWC Towers'!$A:$Q,$AB$2,FALSE)),"")</f>
        <v/>
      </c>
      <c r="AC420" s="20">
        <f>SUM(Table25[[#This Row],[IT Tower: Application]:[Other/Non-IT ]])</f>
        <v>1</v>
      </c>
      <c r="AD420" s="67"/>
      <c r="AE420" s="67"/>
      <c r="AF420" s="67"/>
      <c r="AG420" s="67"/>
      <c r="AH420" s="67"/>
      <c r="AI420" s="67"/>
      <c r="AJ420" s="67"/>
      <c r="AK420" s="67"/>
      <c r="AL420" s="67"/>
      <c r="AM420" s="67"/>
      <c r="AN420" s="67"/>
      <c r="AO420" s="67"/>
      <c r="AP420" s="67"/>
      <c r="AQ420" s="67"/>
      <c r="AR420" s="67"/>
      <c r="AS420" s="67"/>
      <c r="AT420" s="67"/>
      <c r="AU420" s="67"/>
      <c r="AV420" s="67"/>
      <c r="AW420" s="67"/>
      <c r="AX420" s="67"/>
      <c r="AY420" s="67">
        <v>0</v>
      </c>
      <c r="AZ420" s="67">
        <v>22340</v>
      </c>
      <c r="BA420" s="67"/>
      <c r="BB420" s="67">
        <v>0</v>
      </c>
      <c r="BC420" s="67">
        <v>8407</v>
      </c>
      <c r="BD420" s="67"/>
      <c r="BE420" s="67"/>
      <c r="BF420" s="67"/>
      <c r="BG420" s="67"/>
      <c r="BH420" s="67"/>
      <c r="BI420" s="67"/>
      <c r="BJ420" s="67"/>
      <c r="BK420" s="67"/>
      <c r="BL420" s="67"/>
      <c r="BM420" s="67"/>
      <c r="BN420" s="67"/>
      <c r="BO420" s="67"/>
      <c r="BP420" s="67"/>
      <c r="BQ420" s="67"/>
      <c r="BR420" s="67"/>
      <c r="BS420" s="67"/>
      <c r="BT420" s="67"/>
      <c r="BU420" s="67"/>
      <c r="BV420" s="67"/>
      <c r="BW420" s="67"/>
      <c r="BX420" s="67"/>
      <c r="BY420" s="67"/>
      <c r="BZ420" s="67"/>
      <c r="CA420" s="67"/>
      <c r="CB420" s="67"/>
      <c r="CC420" s="69">
        <f>SUM(Table25[[#This Row],[Contract Amount FY00]:[Contract Amount FY50]])</f>
        <v>30747</v>
      </c>
      <c r="CD420" s="24"/>
    </row>
    <row r="421" spans="1:82" x14ac:dyDescent="0.25">
      <c r="A421" s="122" t="s">
        <v>1997</v>
      </c>
      <c r="B421" s="122" t="s">
        <v>2244</v>
      </c>
      <c r="C421" s="122" t="s">
        <v>373</v>
      </c>
      <c r="E421" s="26" t="str">
        <f>IFERROR(IF(VLOOKUP(Table25[[#This Row],[Contract No.]],Table3[#All],3,FALSE)="","No","Yes"),"")</f>
        <v>No</v>
      </c>
      <c r="F421" s="26" t="str">
        <f>IFERROR(VLOOKUP(Table25[[#This Row],[Contract No.]],Table3[#All],3,FALSE),"")</f>
        <v/>
      </c>
      <c r="G421" s="26" t="str">
        <f>IFERROR(IF(Table25[[#This Row],[Cooperative Purchase
(Yes/No)]]="Yes","Yes",IF(VLOOKUP(Table25[[#This Row],[Contract No.]],Table3[#All],1,FALSE)=Table25[[#This Row],[Contract No.]],"Yes","No")),"No")</f>
        <v>Yes</v>
      </c>
      <c r="H421" s="51">
        <f>IFERROR(VLOOKUP(Table25[[#This Row],[Contract No.]],Table3[#All],4,FALSE),"")</f>
        <v>44512</v>
      </c>
      <c r="I421" s="56">
        <f>IFERROR(IF(AND(MONTH(Table25[[#This Row],[Contract Start Date]])&gt;6,MONTH(Table25[[#This Row],[Contract Start Date]])&lt;=12),YEAR(Table25[[#This Row],[Contract Start Date]])+1,YEAR(Table25[[#This Row],[Contract Start Date]])),"")</f>
        <v>2022</v>
      </c>
      <c r="J421" s="55">
        <f>Table25[[#This Row],[FY Formula start]]</f>
        <v>2022</v>
      </c>
      <c r="K421" s="59" t="str">
        <f>"FY"&amp;" "&amp;Table25[[#This Row],[Year Start]]</f>
        <v>FY 2022</v>
      </c>
      <c r="L421" s="52">
        <f>IFERROR(VLOOKUP(Table25[[#This Row],[Contract No.]],Table3[#All],5,FALSE),"")</f>
        <v>46702</v>
      </c>
      <c r="M421" s="56">
        <f>IFERROR(IF(Table25[[#This Row],[Contract End Date]]="99/99/9999","No End",IF(AND(MONTH(Table25[[#This Row],[Contract End Date]])&gt;6,MONTH(Table25[[#This Row],[Contract End Date]])&lt;=12),YEAR(Table25[[#This Row],[Contract End Date]])+1,YEAR(Table25[[#This Row],[Contract End Date]]))),"")</f>
        <v>2028</v>
      </c>
      <c r="N421" s="55">
        <f>Table25[[#This Row],[FY Formula end]]</f>
        <v>2028</v>
      </c>
      <c r="O421" s="59" t="str">
        <f>IF(Table25[[#This Row],[Year End]]="No End","No End","FY"&amp;" "&amp;Table25[[#This Row],[Year End]])</f>
        <v>FY 2028</v>
      </c>
      <c r="P421" s="27"/>
      <c r="Q421" s="104" t="str">
        <f>_xlfn.IFNA(IF($B421="","",VLOOKUP($B421,'SWC Towers'!$A:$Q,$Q$2,FALSE)),"")</f>
        <v/>
      </c>
      <c r="R421" s="106" t="str">
        <f>_xlfn.IFNA(IF($B421="","",VLOOKUP($B421,'SWC Towers'!$A:$Q,$R$2,FALSE)),"")</f>
        <v/>
      </c>
      <c r="S421" s="106" t="str">
        <f>_xlfn.IFNA(IF($B421="","",VLOOKUP($B421,'SWC Towers'!$A:$Q,$S$2,FALSE)),"")</f>
        <v/>
      </c>
      <c r="T421" s="106">
        <f>_xlfn.IFNA(IF($B421="","",VLOOKUP($B421,'SWC Towers'!$A:$Q,$T$2,FALSE)),"")</f>
        <v>0.5</v>
      </c>
      <c r="U421" s="104" t="str">
        <f>_xlfn.IFNA(IF($B421="","",VLOOKUP($B421,'SWC Towers'!$A:$Q,$U$2,FALSE)),"")</f>
        <v/>
      </c>
      <c r="V421" s="104" t="str">
        <f>_xlfn.IFNA(IF($B421="","",VLOOKUP($B421,'SWC Towers'!$A:$Q,$V$2,FALSE)),"")</f>
        <v/>
      </c>
      <c r="W421" s="104">
        <f>_xlfn.IFNA(IF($B421="","",VLOOKUP($B421,'SWC Towers'!$A:$Q,$W$2,FALSE)),"")</f>
        <v>0.5</v>
      </c>
      <c r="X421" s="104" t="str">
        <f>_xlfn.IFNA(IF($B421="","",VLOOKUP($B421,'SWC Towers'!$A:$Q,$X$2,FALSE)),"")</f>
        <v/>
      </c>
      <c r="Y421" s="104" t="str">
        <f>_xlfn.IFNA(IF($B421="","",VLOOKUP($B421,'SWC Towers'!$A:$Q,$Y$2,FALSE)),"")</f>
        <v/>
      </c>
      <c r="Z421" s="104" t="str">
        <f>_xlfn.IFNA(IF($B421="","",VLOOKUP($B421,'SWC Towers'!$A:$Q,$Z$2,FALSE)),"")</f>
        <v/>
      </c>
      <c r="AA421" s="104" t="str">
        <f>_xlfn.IFNA(IF($B421="","",VLOOKUP($B421,'SWC Towers'!$A:$Q,$AA$2,FALSE)),"")</f>
        <v/>
      </c>
      <c r="AB421" s="104" t="str">
        <f>_xlfn.IFNA(IF($B421="","",VLOOKUP($B421,'SWC Towers'!$A:$Q,$AB$2,FALSE)),"")</f>
        <v/>
      </c>
      <c r="AC421" s="20">
        <f>SUM(Table25[[#This Row],[IT Tower: Application]:[Other/Non-IT ]])</f>
        <v>1</v>
      </c>
      <c r="AD421" s="67"/>
      <c r="AE421" s="67"/>
      <c r="AF421" s="67"/>
      <c r="AG421" s="67"/>
      <c r="AH421" s="67"/>
      <c r="AI421" s="67"/>
      <c r="AJ421" s="67"/>
      <c r="AK421" s="67"/>
      <c r="AL421" s="67"/>
      <c r="AM421" s="67"/>
      <c r="AN421" s="67"/>
      <c r="AO421" s="67"/>
      <c r="AP421" s="67"/>
      <c r="AQ421" s="67"/>
      <c r="AR421" s="67"/>
      <c r="AS421" s="67"/>
      <c r="AT421" s="67"/>
      <c r="AU421" s="67"/>
      <c r="AV421" s="67"/>
      <c r="AW421" s="67"/>
      <c r="AX421" s="67"/>
      <c r="AY421" s="67"/>
      <c r="AZ421" s="67">
        <v>7621</v>
      </c>
      <c r="BA421" s="67">
        <v>0</v>
      </c>
      <c r="BB421" s="67"/>
      <c r="BC421" s="67"/>
      <c r="BD421" s="67"/>
      <c r="BE421" s="67"/>
      <c r="BF421" s="67"/>
      <c r="BG421" s="67"/>
      <c r="BH421" s="67"/>
      <c r="BI421" s="67"/>
      <c r="BJ421" s="67"/>
      <c r="BK421" s="67"/>
      <c r="BL421" s="67"/>
      <c r="BM421" s="67"/>
      <c r="BN421" s="67"/>
      <c r="BO421" s="67"/>
      <c r="BP421" s="67"/>
      <c r="BQ421" s="67"/>
      <c r="BR421" s="67"/>
      <c r="BS421" s="67"/>
      <c r="BT421" s="67"/>
      <c r="BU421" s="67"/>
      <c r="BV421" s="67"/>
      <c r="BW421" s="67"/>
      <c r="BX421" s="67"/>
      <c r="BY421" s="67"/>
      <c r="BZ421" s="67"/>
      <c r="CA421" s="67"/>
      <c r="CB421" s="67"/>
      <c r="CC421" s="69">
        <f>SUM(Table25[[#This Row],[Contract Amount FY00]:[Contract Amount FY50]])</f>
        <v>7621</v>
      </c>
      <c r="CD421" s="24"/>
    </row>
    <row r="422" spans="1:82" x14ac:dyDescent="0.25">
      <c r="A422" s="122" t="s">
        <v>1997</v>
      </c>
      <c r="B422" s="122" t="s">
        <v>2245</v>
      </c>
      <c r="C422" s="122" t="s">
        <v>2273</v>
      </c>
      <c r="E422" s="26" t="str">
        <f>IFERROR(IF(VLOOKUP(Table25[[#This Row],[Contract No.]],Table3[#All],3,FALSE)="","No","Yes"),"")</f>
        <v>No</v>
      </c>
      <c r="F422" s="26" t="str">
        <f>IFERROR(VLOOKUP(Table25[[#This Row],[Contract No.]],Table3[#All],3,FALSE),"")</f>
        <v/>
      </c>
      <c r="G422" s="26" t="str">
        <f>IFERROR(IF(Table25[[#This Row],[Cooperative Purchase
(Yes/No)]]="Yes","Yes",IF(VLOOKUP(Table25[[#This Row],[Contract No.]],Table3[#All],1,FALSE)=Table25[[#This Row],[Contract No.]],"Yes","No")),"No")</f>
        <v>Yes</v>
      </c>
      <c r="H422" s="51">
        <f>IFERROR(VLOOKUP(Table25[[#This Row],[Contract No.]],Table3[#All],4,FALSE),"")</f>
        <v>43952</v>
      </c>
      <c r="I422" s="56">
        <f>IFERROR(IF(AND(MONTH(Table25[[#This Row],[Contract Start Date]])&gt;6,MONTH(Table25[[#This Row],[Contract Start Date]])&lt;=12),YEAR(Table25[[#This Row],[Contract Start Date]])+1,YEAR(Table25[[#This Row],[Contract Start Date]])),"")</f>
        <v>2020</v>
      </c>
      <c r="J422" s="55">
        <f>Table25[[#This Row],[FY Formula start]]</f>
        <v>2020</v>
      </c>
      <c r="K422" s="59" t="str">
        <f>"FY"&amp;" "&amp;Table25[[#This Row],[Year Start]]</f>
        <v>FY 2020</v>
      </c>
      <c r="L422" s="52">
        <f>IFERROR(VLOOKUP(Table25[[#This Row],[Contract No.]],Table3[#All],5,FALSE),"")</f>
        <v>46203</v>
      </c>
      <c r="M422" s="56">
        <f>IFERROR(IF(Table25[[#This Row],[Contract End Date]]="99/99/9999","No End",IF(AND(MONTH(Table25[[#This Row],[Contract End Date]])&gt;6,MONTH(Table25[[#This Row],[Contract End Date]])&lt;=12),YEAR(Table25[[#This Row],[Contract End Date]])+1,YEAR(Table25[[#This Row],[Contract End Date]]))),"")</f>
        <v>2026</v>
      </c>
      <c r="N422" s="55">
        <f>Table25[[#This Row],[FY Formula end]]</f>
        <v>2026</v>
      </c>
      <c r="O422" s="59" t="str">
        <f>IF(Table25[[#This Row],[Year End]]="No End","No End","FY"&amp;" "&amp;Table25[[#This Row],[Year End]])</f>
        <v>FY 2026</v>
      </c>
      <c r="P422" s="27"/>
      <c r="Q422" s="104" t="str">
        <f>_xlfn.IFNA(IF($B422="","",VLOOKUP($B422,'SWC Towers'!$A:$Q,$Q$2,FALSE)),"")</f>
        <v/>
      </c>
      <c r="R422" s="106" t="str">
        <f>_xlfn.IFNA(IF($B422="","",VLOOKUP($B422,'SWC Towers'!$A:$Q,$R$2,FALSE)),"")</f>
        <v/>
      </c>
      <c r="S422" s="106" t="str">
        <f>_xlfn.IFNA(IF($B422="","",VLOOKUP($B422,'SWC Towers'!$A:$Q,$S$2,FALSE)),"")</f>
        <v/>
      </c>
      <c r="T422" s="106" t="str">
        <f>_xlfn.IFNA(IF($B422="","",VLOOKUP($B422,'SWC Towers'!$A:$Q,$T$2,FALSE)),"")</f>
        <v/>
      </c>
      <c r="U422" s="104">
        <f>_xlfn.IFNA(IF($B422="","",VLOOKUP($B422,'SWC Towers'!$A:$Q,$U$2,FALSE)),"")</f>
        <v>0.1</v>
      </c>
      <c r="V422" s="104" t="str">
        <f>_xlfn.IFNA(IF($B422="","",VLOOKUP($B422,'SWC Towers'!$A:$Q,$V$2,FALSE)),"")</f>
        <v/>
      </c>
      <c r="W422" s="104" t="str">
        <f>_xlfn.IFNA(IF($B422="","",VLOOKUP($B422,'SWC Towers'!$A:$Q,$W$2,FALSE)),"")</f>
        <v/>
      </c>
      <c r="X422" s="104" t="str">
        <f>_xlfn.IFNA(IF($B422="","",VLOOKUP($B422,'SWC Towers'!$A:$Q,$X$2,FALSE)),"")</f>
        <v/>
      </c>
      <c r="Y422" s="104" t="str">
        <f>_xlfn.IFNA(IF($B422="","",VLOOKUP($B422,'SWC Towers'!$A:$Q,$Y$2,FALSE)),"")</f>
        <v/>
      </c>
      <c r="Z422" s="104" t="str">
        <f>_xlfn.IFNA(IF($B422="","",VLOOKUP($B422,'SWC Towers'!$A:$Q,$Z$2,FALSE)),"")</f>
        <v/>
      </c>
      <c r="AA422" s="104" t="str">
        <f>_xlfn.IFNA(IF($B422="","",VLOOKUP($B422,'SWC Towers'!$A:$Q,$AA$2,FALSE)),"")</f>
        <v/>
      </c>
      <c r="AB422" s="104">
        <f>_xlfn.IFNA(IF($B422="","",VLOOKUP($B422,'SWC Towers'!$A:$Q,$AB$2,FALSE)),"")</f>
        <v>0.9</v>
      </c>
      <c r="AC422" s="20">
        <f>SUM(Table25[[#This Row],[IT Tower: Application]:[Other/Non-IT ]])</f>
        <v>1</v>
      </c>
      <c r="AD422" s="67"/>
      <c r="AE422" s="67"/>
      <c r="AF422" s="67"/>
      <c r="AG422" s="67"/>
      <c r="AH422" s="67"/>
      <c r="AI422" s="67"/>
      <c r="AJ422" s="67"/>
      <c r="AK422" s="67"/>
      <c r="AL422" s="67"/>
      <c r="AM422" s="67"/>
      <c r="AN422" s="67"/>
      <c r="AO422" s="67"/>
      <c r="AP422" s="67"/>
      <c r="AQ422" s="67"/>
      <c r="AR422" s="67"/>
      <c r="AS422" s="67"/>
      <c r="AT422" s="67"/>
      <c r="AU422" s="67"/>
      <c r="AV422" s="67"/>
      <c r="AW422" s="67"/>
      <c r="AX422" s="67"/>
      <c r="AY422" s="67">
        <v>0</v>
      </c>
      <c r="AZ422" s="67">
        <v>460</v>
      </c>
      <c r="BA422" s="67">
        <v>2646</v>
      </c>
      <c r="BB422" s="67">
        <v>1999</v>
      </c>
      <c r="BC422" s="67">
        <v>366</v>
      </c>
      <c r="BD422" s="67"/>
      <c r="BE422" s="67"/>
      <c r="BF422" s="67"/>
      <c r="BG422" s="67"/>
      <c r="BH422" s="67"/>
      <c r="BI422" s="67"/>
      <c r="BJ422" s="67"/>
      <c r="BK422" s="67"/>
      <c r="BL422" s="67"/>
      <c r="BM422" s="67"/>
      <c r="BN422" s="67"/>
      <c r="BO422" s="67"/>
      <c r="BP422" s="67"/>
      <c r="BQ422" s="67"/>
      <c r="BR422" s="67"/>
      <c r="BS422" s="67"/>
      <c r="BT422" s="67"/>
      <c r="BU422" s="67"/>
      <c r="BV422" s="67"/>
      <c r="BW422" s="67"/>
      <c r="BX422" s="67"/>
      <c r="BY422" s="67"/>
      <c r="BZ422" s="67"/>
      <c r="CA422" s="67"/>
      <c r="CB422" s="67"/>
      <c r="CC422" s="69">
        <f>SUM(Table25[[#This Row],[Contract Amount FY00]:[Contract Amount FY50]])</f>
        <v>5471</v>
      </c>
      <c r="CD422" s="24"/>
    </row>
    <row r="423" spans="1:82" x14ac:dyDescent="0.25">
      <c r="A423" s="122" t="s">
        <v>1997</v>
      </c>
      <c r="B423" s="122" t="s">
        <v>286</v>
      </c>
      <c r="C423" s="122" t="s">
        <v>3209</v>
      </c>
      <c r="E423" s="26" t="str">
        <f>IFERROR(IF(VLOOKUP(Table25[[#This Row],[Contract No.]],Table3[#All],3,FALSE)="","No","Yes"),"")</f>
        <v>No</v>
      </c>
      <c r="F423" s="26" t="str">
        <f>IFERROR(VLOOKUP(Table25[[#This Row],[Contract No.]],Table3[#All],3,FALSE),"")</f>
        <v/>
      </c>
      <c r="G423" s="26" t="str">
        <f>IFERROR(IF(Table25[[#This Row],[Cooperative Purchase
(Yes/No)]]="Yes","Yes",IF(VLOOKUP(Table25[[#This Row],[Contract No.]],Table3[#All],1,FALSE)=Table25[[#This Row],[Contract No.]],"Yes","No")),"No")</f>
        <v>Yes</v>
      </c>
      <c r="H423" s="51">
        <f>IFERROR(VLOOKUP(Table25[[#This Row],[Contract No.]],Table3[#All],4,FALSE),"")</f>
        <v>42401</v>
      </c>
      <c r="I423" s="56">
        <f>IFERROR(IF(AND(MONTH(Table25[[#This Row],[Contract Start Date]])&gt;6,MONTH(Table25[[#This Row],[Contract Start Date]])&lt;=12),YEAR(Table25[[#This Row],[Contract Start Date]])+1,YEAR(Table25[[#This Row],[Contract Start Date]])),"")</f>
        <v>2016</v>
      </c>
      <c r="J423" s="55">
        <f>Table25[[#This Row],[FY Formula start]]</f>
        <v>2016</v>
      </c>
      <c r="K423" s="59" t="str">
        <f>"FY"&amp;" "&amp;Table25[[#This Row],[Year Start]]</f>
        <v>FY 2016</v>
      </c>
      <c r="L423" s="52">
        <f>IFERROR(VLOOKUP(Table25[[#This Row],[Contract No.]],Table3[#All],5,FALSE),"")</f>
        <v>72717</v>
      </c>
      <c r="M423" s="56">
        <f>IFERROR(IF(Table25[[#This Row],[Contract End Date]]="99/99/9999","No End",IF(AND(MONTH(Table25[[#This Row],[Contract End Date]])&gt;6,MONTH(Table25[[#This Row],[Contract End Date]])&lt;=12),YEAR(Table25[[#This Row],[Contract End Date]])+1,YEAR(Table25[[#This Row],[Contract End Date]]))),"")</f>
        <v>2099</v>
      </c>
      <c r="N423" s="55">
        <f>Table25[[#This Row],[FY Formula end]]</f>
        <v>2099</v>
      </c>
      <c r="O423" s="59" t="str">
        <f>IF(Table25[[#This Row],[Year End]]="No End","No End","FY"&amp;" "&amp;Table25[[#This Row],[Year End]])</f>
        <v>FY 2099</v>
      </c>
      <c r="P423" s="27"/>
      <c r="Q423" s="104">
        <f>_xlfn.IFNA(IF($B423="","",VLOOKUP($B423,'SWC Towers'!$A:$Q,$Q$2,FALSE)),"")</f>
        <v>0.5</v>
      </c>
      <c r="R423" s="106" t="str">
        <f>_xlfn.IFNA(IF($B423="","",VLOOKUP($B423,'SWC Towers'!$A:$Q,$R$2,FALSE)),"")</f>
        <v/>
      </c>
      <c r="S423" s="106" t="str">
        <f>_xlfn.IFNA(IF($B423="","",VLOOKUP($B423,'SWC Towers'!$A:$Q,$S$2,FALSE)),"")</f>
        <v/>
      </c>
      <c r="T423" s="106">
        <f>_xlfn.IFNA(IF($B423="","",VLOOKUP($B423,'SWC Towers'!$A:$Q,$T$2,FALSE)),"")</f>
        <v>0.5</v>
      </c>
      <c r="U423" s="104" t="str">
        <f>_xlfn.IFNA(IF($B423="","",VLOOKUP($B423,'SWC Towers'!$A:$Q,$U$2,FALSE)),"")</f>
        <v/>
      </c>
      <c r="V423" s="104" t="str">
        <f>_xlfn.IFNA(IF($B423="","",VLOOKUP($B423,'SWC Towers'!$A:$Q,$V$2,FALSE)),"")</f>
        <v/>
      </c>
      <c r="W423" s="104" t="str">
        <f>_xlfn.IFNA(IF($B423="","",VLOOKUP($B423,'SWC Towers'!$A:$Q,$W$2,FALSE)),"")</f>
        <v/>
      </c>
      <c r="X423" s="104" t="str">
        <f>_xlfn.IFNA(IF($B423="","",VLOOKUP($B423,'SWC Towers'!$A:$Q,$X$2,FALSE)),"")</f>
        <v/>
      </c>
      <c r="Y423" s="104" t="str">
        <f>_xlfn.IFNA(IF($B423="","",VLOOKUP($B423,'SWC Towers'!$A:$Q,$Y$2,FALSE)),"")</f>
        <v/>
      </c>
      <c r="Z423" s="104" t="str">
        <f>_xlfn.IFNA(IF($B423="","",VLOOKUP($B423,'SWC Towers'!$A:$Q,$Z$2,FALSE)),"")</f>
        <v/>
      </c>
      <c r="AA423" s="104" t="str">
        <f>_xlfn.IFNA(IF($B423="","",VLOOKUP($B423,'SWC Towers'!$A:$Q,$AA$2,FALSE)),"")</f>
        <v/>
      </c>
      <c r="AB423" s="104" t="str">
        <f>_xlfn.IFNA(IF($B423="","",VLOOKUP($B423,'SWC Towers'!$A:$Q,$AB$2,FALSE)),"")</f>
        <v/>
      </c>
      <c r="AC423" s="20">
        <f>SUM(Table25[[#This Row],[IT Tower: Application]:[Other/Non-IT ]])</f>
        <v>1</v>
      </c>
      <c r="AD423" s="67"/>
      <c r="AE423" s="67"/>
      <c r="AF423" s="67"/>
      <c r="AG423" s="67"/>
      <c r="AH423" s="67"/>
      <c r="AI423" s="67"/>
      <c r="AJ423" s="67"/>
      <c r="AK423" s="67"/>
      <c r="AL423" s="67"/>
      <c r="AM423" s="67"/>
      <c r="AN423" s="67"/>
      <c r="AO423" s="67"/>
      <c r="AP423" s="67"/>
      <c r="AQ423" s="67"/>
      <c r="AR423" s="67"/>
      <c r="AS423" s="67"/>
      <c r="AT423" s="67"/>
      <c r="AU423" s="67"/>
      <c r="AV423" s="67"/>
      <c r="AW423" s="67"/>
      <c r="AX423" s="67"/>
      <c r="AY423" s="67">
        <v>19656</v>
      </c>
      <c r="AZ423" s="67">
        <v>16016</v>
      </c>
      <c r="BA423" s="67"/>
      <c r="BB423" s="67"/>
      <c r="BC423" s="67"/>
      <c r="BD423" s="67"/>
      <c r="BE423" s="67"/>
      <c r="BF423" s="67"/>
      <c r="BG423" s="67"/>
      <c r="BH423" s="67"/>
      <c r="BI423" s="67"/>
      <c r="BJ423" s="67"/>
      <c r="BK423" s="67"/>
      <c r="BL423" s="67"/>
      <c r="BM423" s="67"/>
      <c r="BN423" s="67"/>
      <c r="BO423" s="67"/>
      <c r="BP423" s="67"/>
      <c r="BQ423" s="67"/>
      <c r="BR423" s="67"/>
      <c r="BS423" s="67"/>
      <c r="BT423" s="67"/>
      <c r="BU423" s="67"/>
      <c r="BV423" s="67"/>
      <c r="BW423" s="67"/>
      <c r="BX423" s="67"/>
      <c r="BY423" s="67"/>
      <c r="BZ423" s="67"/>
      <c r="CA423" s="67"/>
      <c r="CB423" s="67"/>
      <c r="CC423" s="69">
        <f>SUM(Table25[[#This Row],[Contract Amount FY00]:[Contract Amount FY50]])</f>
        <v>35672</v>
      </c>
      <c r="CD423" s="24"/>
    </row>
    <row r="424" spans="1:82" x14ac:dyDescent="0.25">
      <c r="A424" s="122" t="s">
        <v>1997</v>
      </c>
      <c r="B424" s="122" t="s">
        <v>286</v>
      </c>
      <c r="C424" s="122" t="s">
        <v>3201</v>
      </c>
      <c r="E424" s="26" t="str">
        <f>IFERROR(IF(VLOOKUP(Table25[[#This Row],[Contract No.]],Table3[#All],3,FALSE)="","No","Yes"),"")</f>
        <v>No</v>
      </c>
      <c r="F424" s="26" t="str">
        <f>IFERROR(VLOOKUP(Table25[[#This Row],[Contract No.]],Table3[#All],3,FALSE),"")</f>
        <v/>
      </c>
      <c r="G424" s="26" t="str">
        <f>IFERROR(IF(Table25[[#This Row],[Cooperative Purchase
(Yes/No)]]="Yes","Yes",IF(VLOOKUP(Table25[[#This Row],[Contract No.]],Table3[#All],1,FALSE)=Table25[[#This Row],[Contract No.]],"Yes","No")),"No")</f>
        <v>Yes</v>
      </c>
      <c r="H424" s="51">
        <f>IFERROR(VLOOKUP(Table25[[#This Row],[Contract No.]],Table3[#All],4,FALSE),"")</f>
        <v>42401</v>
      </c>
      <c r="I424" s="56">
        <f>IFERROR(IF(AND(MONTH(Table25[[#This Row],[Contract Start Date]])&gt;6,MONTH(Table25[[#This Row],[Contract Start Date]])&lt;=12),YEAR(Table25[[#This Row],[Contract Start Date]])+1,YEAR(Table25[[#This Row],[Contract Start Date]])),"")</f>
        <v>2016</v>
      </c>
      <c r="J424" s="55">
        <f>Table25[[#This Row],[FY Formula start]]</f>
        <v>2016</v>
      </c>
      <c r="K424" s="59" t="str">
        <f>"FY"&amp;" "&amp;Table25[[#This Row],[Year Start]]</f>
        <v>FY 2016</v>
      </c>
      <c r="L424" s="52">
        <f>IFERROR(VLOOKUP(Table25[[#This Row],[Contract No.]],Table3[#All],5,FALSE),"")</f>
        <v>72717</v>
      </c>
      <c r="M424" s="56">
        <f>IFERROR(IF(Table25[[#This Row],[Contract End Date]]="99/99/9999","No End",IF(AND(MONTH(Table25[[#This Row],[Contract End Date]])&gt;6,MONTH(Table25[[#This Row],[Contract End Date]])&lt;=12),YEAR(Table25[[#This Row],[Contract End Date]])+1,YEAR(Table25[[#This Row],[Contract End Date]]))),"")</f>
        <v>2099</v>
      </c>
      <c r="N424" s="55">
        <f>Table25[[#This Row],[FY Formula end]]</f>
        <v>2099</v>
      </c>
      <c r="O424" s="59" t="str">
        <f>IF(Table25[[#This Row],[Year End]]="No End","No End","FY"&amp;" "&amp;Table25[[#This Row],[Year End]])</f>
        <v>FY 2099</v>
      </c>
      <c r="P424" s="27"/>
      <c r="Q424" s="104">
        <f>_xlfn.IFNA(IF($B424="","",VLOOKUP($B424,'SWC Towers'!$A:$Q,$Q$2,FALSE)),"")</f>
        <v>0.5</v>
      </c>
      <c r="R424" s="106" t="str">
        <f>_xlfn.IFNA(IF($B424="","",VLOOKUP($B424,'SWC Towers'!$A:$Q,$R$2,FALSE)),"")</f>
        <v/>
      </c>
      <c r="S424" s="106" t="str">
        <f>_xlfn.IFNA(IF($B424="","",VLOOKUP($B424,'SWC Towers'!$A:$Q,$S$2,FALSE)),"")</f>
        <v/>
      </c>
      <c r="T424" s="106">
        <f>_xlfn.IFNA(IF($B424="","",VLOOKUP($B424,'SWC Towers'!$A:$Q,$T$2,FALSE)),"")</f>
        <v>0.5</v>
      </c>
      <c r="U424" s="104" t="str">
        <f>_xlfn.IFNA(IF($B424="","",VLOOKUP($B424,'SWC Towers'!$A:$Q,$U$2,FALSE)),"")</f>
        <v/>
      </c>
      <c r="V424" s="104" t="str">
        <f>_xlfn.IFNA(IF($B424="","",VLOOKUP($B424,'SWC Towers'!$A:$Q,$V$2,FALSE)),"")</f>
        <v/>
      </c>
      <c r="W424" s="104" t="str">
        <f>_xlfn.IFNA(IF($B424="","",VLOOKUP($B424,'SWC Towers'!$A:$Q,$W$2,FALSE)),"")</f>
        <v/>
      </c>
      <c r="X424" s="104" t="str">
        <f>_xlfn.IFNA(IF($B424="","",VLOOKUP($B424,'SWC Towers'!$A:$Q,$X$2,FALSE)),"")</f>
        <v/>
      </c>
      <c r="Y424" s="104" t="str">
        <f>_xlfn.IFNA(IF($B424="","",VLOOKUP($B424,'SWC Towers'!$A:$Q,$Y$2,FALSE)),"")</f>
        <v/>
      </c>
      <c r="Z424" s="104" t="str">
        <f>_xlfn.IFNA(IF($B424="","",VLOOKUP($B424,'SWC Towers'!$A:$Q,$Z$2,FALSE)),"")</f>
        <v/>
      </c>
      <c r="AA424" s="104" t="str">
        <f>_xlfn.IFNA(IF($B424="","",VLOOKUP($B424,'SWC Towers'!$A:$Q,$AA$2,FALSE)),"")</f>
        <v/>
      </c>
      <c r="AB424" s="104" t="str">
        <f>_xlfn.IFNA(IF($B424="","",VLOOKUP($B424,'SWC Towers'!$A:$Q,$AB$2,FALSE)),"")</f>
        <v/>
      </c>
      <c r="AC424" s="20">
        <f>SUM(Table25[[#This Row],[IT Tower: Application]:[Other/Non-IT ]])</f>
        <v>1</v>
      </c>
      <c r="AD424" s="67"/>
      <c r="AE424" s="67"/>
      <c r="AF424" s="67"/>
      <c r="AG424" s="67"/>
      <c r="AH424" s="67"/>
      <c r="AI424" s="67"/>
      <c r="AJ424" s="67"/>
      <c r="AK424" s="67"/>
      <c r="AL424" s="67"/>
      <c r="AM424" s="67"/>
      <c r="AN424" s="67"/>
      <c r="AO424" s="67"/>
      <c r="AP424" s="67"/>
      <c r="AQ424" s="67"/>
      <c r="AR424" s="67"/>
      <c r="AS424" s="67"/>
      <c r="AT424" s="67"/>
      <c r="AU424" s="67"/>
      <c r="AV424" s="67"/>
      <c r="AW424" s="67"/>
      <c r="AX424" s="67"/>
      <c r="AY424" s="67">
        <v>0</v>
      </c>
      <c r="AZ424" s="67">
        <v>44000</v>
      </c>
      <c r="BA424" s="67">
        <v>48000</v>
      </c>
      <c r="BB424" s="67">
        <v>0</v>
      </c>
      <c r="BC424" s="67"/>
      <c r="BD424" s="67"/>
      <c r="BE424" s="67"/>
      <c r="BF424" s="67"/>
      <c r="BG424" s="67"/>
      <c r="BH424" s="67"/>
      <c r="BI424" s="67"/>
      <c r="BJ424" s="67"/>
      <c r="BK424" s="67"/>
      <c r="BL424" s="67"/>
      <c r="BM424" s="67"/>
      <c r="BN424" s="67"/>
      <c r="BO424" s="67"/>
      <c r="BP424" s="67"/>
      <c r="BQ424" s="67"/>
      <c r="BR424" s="67"/>
      <c r="BS424" s="67"/>
      <c r="BT424" s="67"/>
      <c r="BU424" s="67"/>
      <c r="BV424" s="67"/>
      <c r="BW424" s="67"/>
      <c r="BX424" s="67"/>
      <c r="BY424" s="67"/>
      <c r="BZ424" s="67"/>
      <c r="CA424" s="67"/>
      <c r="CB424" s="67"/>
      <c r="CC424" s="69">
        <f>SUM(Table25[[#This Row],[Contract Amount FY00]:[Contract Amount FY50]])</f>
        <v>92000</v>
      </c>
      <c r="CD424" s="24"/>
    </row>
    <row r="425" spans="1:82" x14ac:dyDescent="0.25">
      <c r="A425" s="122" t="s">
        <v>1997</v>
      </c>
      <c r="B425" s="122" t="s">
        <v>286</v>
      </c>
      <c r="C425" s="122" t="s">
        <v>2201</v>
      </c>
      <c r="E425" s="26" t="str">
        <f>IFERROR(IF(VLOOKUP(Table25[[#This Row],[Contract No.]],Table3[#All],3,FALSE)="","No","Yes"),"")</f>
        <v>No</v>
      </c>
      <c r="F425" s="26" t="str">
        <f>IFERROR(VLOOKUP(Table25[[#This Row],[Contract No.]],Table3[#All],3,FALSE),"")</f>
        <v/>
      </c>
      <c r="G425" s="26" t="str">
        <f>IFERROR(IF(Table25[[#This Row],[Cooperative Purchase
(Yes/No)]]="Yes","Yes",IF(VLOOKUP(Table25[[#This Row],[Contract No.]],Table3[#All],1,FALSE)=Table25[[#This Row],[Contract No.]],"Yes","No")),"No")</f>
        <v>Yes</v>
      </c>
      <c r="H425" s="51">
        <f>IFERROR(VLOOKUP(Table25[[#This Row],[Contract No.]],Table3[#All],4,FALSE),"")</f>
        <v>42401</v>
      </c>
      <c r="I425" s="56">
        <f>IFERROR(IF(AND(MONTH(Table25[[#This Row],[Contract Start Date]])&gt;6,MONTH(Table25[[#This Row],[Contract Start Date]])&lt;=12),YEAR(Table25[[#This Row],[Contract Start Date]])+1,YEAR(Table25[[#This Row],[Contract Start Date]])),"")</f>
        <v>2016</v>
      </c>
      <c r="J425" s="55">
        <f>Table25[[#This Row],[FY Formula start]]</f>
        <v>2016</v>
      </c>
      <c r="K425" s="59" t="str">
        <f>"FY"&amp;" "&amp;Table25[[#This Row],[Year Start]]</f>
        <v>FY 2016</v>
      </c>
      <c r="L425" s="52">
        <f>IFERROR(VLOOKUP(Table25[[#This Row],[Contract No.]],Table3[#All],5,FALSE),"")</f>
        <v>72717</v>
      </c>
      <c r="M425" s="56">
        <f>IFERROR(IF(Table25[[#This Row],[Contract End Date]]="99/99/9999","No End",IF(AND(MONTH(Table25[[#This Row],[Contract End Date]])&gt;6,MONTH(Table25[[#This Row],[Contract End Date]])&lt;=12),YEAR(Table25[[#This Row],[Contract End Date]])+1,YEAR(Table25[[#This Row],[Contract End Date]]))),"")</f>
        <v>2099</v>
      </c>
      <c r="N425" s="55">
        <f>Table25[[#This Row],[FY Formula end]]</f>
        <v>2099</v>
      </c>
      <c r="O425" s="59" t="str">
        <f>IF(Table25[[#This Row],[Year End]]="No End","No End","FY"&amp;" "&amp;Table25[[#This Row],[Year End]])</f>
        <v>FY 2099</v>
      </c>
      <c r="P425" s="27"/>
      <c r="Q425" s="104">
        <f>_xlfn.IFNA(IF($B425="","",VLOOKUP($B425,'SWC Towers'!$A:$Q,$Q$2,FALSE)),"")</f>
        <v>0.5</v>
      </c>
      <c r="R425" s="106" t="str">
        <f>_xlfn.IFNA(IF($B425="","",VLOOKUP($B425,'SWC Towers'!$A:$Q,$R$2,FALSE)),"")</f>
        <v/>
      </c>
      <c r="S425" s="106" t="str">
        <f>_xlfn.IFNA(IF($B425="","",VLOOKUP($B425,'SWC Towers'!$A:$Q,$S$2,FALSE)),"")</f>
        <v/>
      </c>
      <c r="T425" s="106">
        <f>_xlfn.IFNA(IF($B425="","",VLOOKUP($B425,'SWC Towers'!$A:$Q,$T$2,FALSE)),"")</f>
        <v>0.5</v>
      </c>
      <c r="U425" s="104" t="str">
        <f>_xlfn.IFNA(IF($B425="","",VLOOKUP($B425,'SWC Towers'!$A:$Q,$U$2,FALSE)),"")</f>
        <v/>
      </c>
      <c r="V425" s="104" t="str">
        <f>_xlfn.IFNA(IF($B425="","",VLOOKUP($B425,'SWC Towers'!$A:$Q,$V$2,FALSE)),"")</f>
        <v/>
      </c>
      <c r="W425" s="104" t="str">
        <f>_xlfn.IFNA(IF($B425="","",VLOOKUP($B425,'SWC Towers'!$A:$Q,$W$2,FALSE)),"")</f>
        <v/>
      </c>
      <c r="X425" s="104" t="str">
        <f>_xlfn.IFNA(IF($B425="","",VLOOKUP($B425,'SWC Towers'!$A:$Q,$X$2,FALSE)),"")</f>
        <v/>
      </c>
      <c r="Y425" s="104" t="str">
        <f>_xlfn.IFNA(IF($B425="","",VLOOKUP($B425,'SWC Towers'!$A:$Q,$Y$2,FALSE)),"")</f>
        <v/>
      </c>
      <c r="Z425" s="104" t="str">
        <f>_xlfn.IFNA(IF($B425="","",VLOOKUP($B425,'SWC Towers'!$A:$Q,$Z$2,FALSE)),"")</f>
        <v/>
      </c>
      <c r="AA425" s="104" t="str">
        <f>_xlfn.IFNA(IF($B425="","",VLOOKUP($B425,'SWC Towers'!$A:$Q,$AA$2,FALSE)),"")</f>
        <v/>
      </c>
      <c r="AB425" s="104" t="str">
        <f>_xlfn.IFNA(IF($B425="","",VLOOKUP($B425,'SWC Towers'!$A:$Q,$AB$2,FALSE)),"")</f>
        <v/>
      </c>
      <c r="AC425" s="20">
        <f>SUM(Table25[[#This Row],[IT Tower: Application]:[Other/Non-IT ]])</f>
        <v>1</v>
      </c>
      <c r="AD425" s="67"/>
      <c r="AE425" s="67"/>
      <c r="AF425" s="67"/>
      <c r="AG425" s="67"/>
      <c r="AH425" s="67"/>
      <c r="AI425" s="67"/>
      <c r="AJ425" s="67"/>
      <c r="AK425" s="67"/>
      <c r="AL425" s="67"/>
      <c r="AM425" s="67"/>
      <c r="AN425" s="67"/>
      <c r="AO425" s="67"/>
      <c r="AP425" s="67"/>
      <c r="AQ425" s="67"/>
      <c r="AR425" s="67"/>
      <c r="AS425" s="67"/>
      <c r="AT425" s="67"/>
      <c r="AU425" s="67"/>
      <c r="AV425" s="67"/>
      <c r="AW425" s="67"/>
      <c r="AX425" s="67"/>
      <c r="AY425" s="67"/>
      <c r="AZ425" s="67"/>
      <c r="BA425" s="67">
        <v>90945</v>
      </c>
      <c r="BB425" s="67">
        <v>0</v>
      </c>
      <c r="BC425" s="67"/>
      <c r="BD425" s="67"/>
      <c r="BE425" s="67"/>
      <c r="BF425" s="67"/>
      <c r="BG425" s="67"/>
      <c r="BH425" s="67"/>
      <c r="BI425" s="67"/>
      <c r="BJ425" s="67"/>
      <c r="BK425" s="67"/>
      <c r="BL425" s="67"/>
      <c r="BM425" s="67"/>
      <c r="BN425" s="67"/>
      <c r="BO425" s="67"/>
      <c r="BP425" s="67"/>
      <c r="BQ425" s="67"/>
      <c r="BR425" s="67"/>
      <c r="BS425" s="67"/>
      <c r="BT425" s="67"/>
      <c r="BU425" s="67"/>
      <c r="BV425" s="67"/>
      <c r="BW425" s="67"/>
      <c r="BX425" s="67"/>
      <c r="BY425" s="67"/>
      <c r="BZ425" s="67"/>
      <c r="CA425" s="67"/>
      <c r="CB425" s="67"/>
      <c r="CC425" s="69">
        <f>SUM(Table25[[#This Row],[Contract Amount FY00]:[Contract Amount FY50]])</f>
        <v>90945</v>
      </c>
      <c r="CD425" s="24"/>
    </row>
    <row r="426" spans="1:82" x14ac:dyDescent="0.25">
      <c r="A426" s="122" t="s">
        <v>1997</v>
      </c>
      <c r="B426" s="122" t="s">
        <v>3013</v>
      </c>
      <c r="C426" s="122" t="s">
        <v>279</v>
      </c>
      <c r="E426" s="26" t="str">
        <f>IFERROR(IF(VLOOKUP(Table25[[#This Row],[Contract No.]],Table3[#All],3,FALSE)="","No","Yes"),"")</f>
        <v>Yes</v>
      </c>
      <c r="F426" s="26" t="str">
        <f>IFERROR(VLOOKUP(Table25[[#This Row],[Contract No.]],Table3[#All],3,FALSE),"")</f>
        <v>NASPO</v>
      </c>
      <c r="G426" s="26" t="str">
        <f>IFERROR(IF(Table25[[#This Row],[Cooperative Purchase
(Yes/No)]]="Yes","Yes",IF(VLOOKUP(Table25[[#This Row],[Contract No.]],Table3[#All],1,FALSE)=Table25[[#This Row],[Contract No.]],"Yes","No")),"No")</f>
        <v>Yes</v>
      </c>
      <c r="H426" s="51">
        <f>IFERROR(VLOOKUP(Table25[[#This Row],[Contract No.]],Table3[#All],4,FALSE),"")</f>
        <v>44926</v>
      </c>
      <c r="I426" s="56">
        <f>IFERROR(IF(AND(MONTH(Table25[[#This Row],[Contract Start Date]])&gt;6,MONTH(Table25[[#This Row],[Contract Start Date]])&lt;=12),YEAR(Table25[[#This Row],[Contract Start Date]])+1,YEAR(Table25[[#This Row],[Contract Start Date]])),"")</f>
        <v>2023</v>
      </c>
      <c r="J426" s="55">
        <f>Table25[[#This Row],[FY Formula start]]</f>
        <v>2023</v>
      </c>
      <c r="K426" s="59" t="str">
        <f>"FY"&amp;" "&amp;Table25[[#This Row],[Year Start]]</f>
        <v>FY 2023</v>
      </c>
      <c r="L426" s="52">
        <f>IFERROR(VLOOKUP(Table25[[#This Row],[Contract No.]],Table3[#All],5,FALSE),"")</f>
        <v>46501</v>
      </c>
      <c r="M426" s="56">
        <f>IFERROR(IF(Table25[[#This Row],[Contract End Date]]="99/99/9999","No End",IF(AND(MONTH(Table25[[#This Row],[Contract End Date]])&gt;6,MONTH(Table25[[#This Row],[Contract End Date]])&lt;=12),YEAR(Table25[[#This Row],[Contract End Date]])+1,YEAR(Table25[[#This Row],[Contract End Date]]))),"")</f>
        <v>2027</v>
      </c>
      <c r="N426" s="55">
        <f>Table25[[#This Row],[FY Formula end]]</f>
        <v>2027</v>
      </c>
      <c r="O426" s="59" t="str">
        <f>IF(Table25[[#This Row],[Year End]]="No End","No End","FY"&amp;" "&amp;Table25[[#This Row],[Year End]])</f>
        <v>FY 2027</v>
      </c>
      <c r="P426" s="27"/>
      <c r="Q426" s="104">
        <f>_xlfn.IFNA(IF($B426="","",VLOOKUP($B426,'SWC Towers'!$A:$Q,$Q$2,FALSE)),"")</f>
        <v>0.3</v>
      </c>
      <c r="R426" s="106" t="str">
        <f>_xlfn.IFNA(IF($B426="","",VLOOKUP($B426,'SWC Towers'!$A:$Q,$R$2,FALSE)),"")</f>
        <v/>
      </c>
      <c r="S426" s="106">
        <f>_xlfn.IFNA(IF($B426="","",VLOOKUP($B426,'SWC Towers'!$A:$Q,$S$2,FALSE)),"")</f>
        <v>0.1</v>
      </c>
      <c r="T426" s="106" t="str">
        <f>_xlfn.IFNA(IF($B426="","",VLOOKUP($B426,'SWC Towers'!$A:$Q,$T$2,FALSE)),"")</f>
        <v/>
      </c>
      <c r="U426" s="104">
        <f>_xlfn.IFNA(IF($B426="","",VLOOKUP($B426,'SWC Towers'!$A:$Q,$U$2,FALSE)),"")</f>
        <v>0.6</v>
      </c>
      <c r="V426" s="104" t="str">
        <f>_xlfn.IFNA(IF($B426="","",VLOOKUP($B426,'SWC Towers'!$A:$Q,$V$2,FALSE)),"")</f>
        <v/>
      </c>
      <c r="W426" s="104" t="str">
        <f>_xlfn.IFNA(IF($B426="","",VLOOKUP($B426,'SWC Towers'!$A:$Q,$W$2,FALSE)),"")</f>
        <v/>
      </c>
      <c r="X426" s="104" t="str">
        <f>_xlfn.IFNA(IF($B426="","",VLOOKUP($B426,'SWC Towers'!$A:$Q,$X$2,FALSE)),"")</f>
        <v/>
      </c>
      <c r="Y426" s="104" t="str">
        <f>_xlfn.IFNA(IF($B426="","",VLOOKUP($B426,'SWC Towers'!$A:$Q,$Y$2,FALSE)),"")</f>
        <v/>
      </c>
      <c r="Z426" s="104" t="str">
        <f>_xlfn.IFNA(IF($B426="","",VLOOKUP($B426,'SWC Towers'!$A:$Q,$Z$2,FALSE)),"")</f>
        <v/>
      </c>
      <c r="AA426" s="104" t="str">
        <f>_xlfn.IFNA(IF($B426="","",VLOOKUP($B426,'SWC Towers'!$A:$Q,$AA$2,FALSE)),"")</f>
        <v/>
      </c>
      <c r="AB426" s="104" t="str">
        <f>_xlfn.IFNA(IF($B426="","",VLOOKUP($B426,'SWC Towers'!$A:$Q,$AB$2,FALSE)),"")</f>
        <v/>
      </c>
      <c r="AC426" s="20">
        <f>SUM(Table25[[#This Row],[IT Tower: Application]:[Other/Non-IT ]])</f>
        <v>1</v>
      </c>
      <c r="AD426" s="67"/>
      <c r="AE426" s="67"/>
      <c r="AF426" s="67"/>
      <c r="AG426" s="67"/>
      <c r="AH426" s="67"/>
      <c r="AI426" s="67"/>
      <c r="AJ426" s="67"/>
      <c r="AK426" s="67"/>
      <c r="AL426" s="67"/>
      <c r="AM426" s="67"/>
      <c r="AN426" s="67"/>
      <c r="AO426" s="67"/>
      <c r="AP426" s="67"/>
      <c r="AQ426" s="67"/>
      <c r="AR426" s="67"/>
      <c r="AS426" s="67"/>
      <c r="AT426" s="67"/>
      <c r="AU426" s="67"/>
      <c r="AV426" s="67"/>
      <c r="AW426" s="67"/>
      <c r="AX426" s="67"/>
      <c r="AY426" s="67"/>
      <c r="AZ426" s="67"/>
      <c r="BA426" s="67"/>
      <c r="BB426" s="67">
        <v>0</v>
      </c>
      <c r="BC426" s="67">
        <v>2372</v>
      </c>
      <c r="BD426" s="67"/>
      <c r="BE426" s="67"/>
      <c r="BF426" s="67"/>
      <c r="BG426" s="67"/>
      <c r="BH426" s="67"/>
      <c r="BI426" s="67"/>
      <c r="BJ426" s="67"/>
      <c r="BK426" s="67"/>
      <c r="BL426" s="67"/>
      <c r="BM426" s="67"/>
      <c r="BN426" s="67"/>
      <c r="BO426" s="67"/>
      <c r="BP426" s="67"/>
      <c r="BQ426" s="67"/>
      <c r="BR426" s="67"/>
      <c r="BS426" s="67"/>
      <c r="BT426" s="67"/>
      <c r="BU426" s="67"/>
      <c r="BV426" s="67"/>
      <c r="BW426" s="67"/>
      <c r="BX426" s="67"/>
      <c r="BY426" s="67"/>
      <c r="BZ426" s="67"/>
      <c r="CA426" s="67"/>
      <c r="CB426" s="67"/>
      <c r="CC426" s="69">
        <f>SUM(Table25[[#This Row],[Contract Amount FY00]:[Contract Amount FY50]])</f>
        <v>2372</v>
      </c>
      <c r="CD426" s="24"/>
    </row>
    <row r="427" spans="1:82" x14ac:dyDescent="0.25">
      <c r="A427" s="122" t="s">
        <v>2075</v>
      </c>
      <c r="B427" s="122" t="s">
        <v>705</v>
      </c>
      <c r="C427" s="122" t="s">
        <v>1777</v>
      </c>
      <c r="E427" s="26" t="str">
        <f>IFERROR(IF(VLOOKUP(Table25[[#This Row],[Contract No.]],Table3[#All],3,FALSE)="","No","Yes"),"")</f>
        <v>Yes</v>
      </c>
      <c r="F427" s="26" t="str">
        <f>IFERROR(VLOOKUP(Table25[[#This Row],[Contract No.]],Table3[#All],3,FALSE),"")</f>
        <v>NASPO</v>
      </c>
      <c r="G427" s="26" t="str">
        <f>IFERROR(IF(Table25[[#This Row],[Cooperative Purchase
(Yes/No)]]="Yes","Yes",IF(VLOOKUP(Table25[[#This Row],[Contract No.]],Table3[#All],1,FALSE)=Table25[[#This Row],[Contract No.]],"Yes","No")),"No")</f>
        <v>Yes</v>
      </c>
      <c r="H427" s="51">
        <f>IFERROR(VLOOKUP(Table25[[#This Row],[Contract No.]],Table3[#All],4,FALSE),"")</f>
        <v>43647</v>
      </c>
      <c r="I427" s="56">
        <f>IFERROR(IF(AND(MONTH(Table25[[#This Row],[Contract Start Date]])&gt;6,MONTH(Table25[[#This Row],[Contract Start Date]])&lt;=12),YEAR(Table25[[#This Row],[Contract Start Date]])+1,YEAR(Table25[[#This Row],[Contract Start Date]])),"")</f>
        <v>2020</v>
      </c>
      <c r="J427" s="55">
        <f>Table25[[#This Row],[FY Formula start]]</f>
        <v>2020</v>
      </c>
      <c r="K427" s="59" t="str">
        <f>"FY"&amp;" "&amp;Table25[[#This Row],[Year Start]]</f>
        <v>FY 2020</v>
      </c>
      <c r="L427" s="52">
        <f>IFERROR(VLOOKUP(Table25[[#This Row],[Contract No.]],Table3[#All],5,FALSE),"")</f>
        <v>47360</v>
      </c>
      <c r="M427" s="56">
        <f>IFERROR(IF(Table25[[#This Row],[Contract End Date]]="99/99/9999","No End",IF(AND(MONTH(Table25[[#This Row],[Contract End Date]])&gt;6,MONTH(Table25[[#This Row],[Contract End Date]])&lt;=12),YEAR(Table25[[#This Row],[Contract End Date]])+1,YEAR(Table25[[#This Row],[Contract End Date]]))),"")</f>
        <v>2030</v>
      </c>
      <c r="N427" s="55">
        <f>Table25[[#This Row],[FY Formula end]]</f>
        <v>2030</v>
      </c>
      <c r="O427" s="59" t="str">
        <f>IF(Table25[[#This Row],[Year End]]="No End","No End","FY"&amp;" "&amp;Table25[[#This Row],[Year End]])</f>
        <v>FY 2030</v>
      </c>
      <c r="P427" s="27"/>
      <c r="Q427" s="104">
        <f>_xlfn.IFNA(IF($B427="","",VLOOKUP($B427,'SWC Towers'!$A:$Q,$Q$2,FALSE)),"")</f>
        <v>0.2</v>
      </c>
      <c r="R427" s="106" t="str">
        <f>_xlfn.IFNA(IF($B427="","",VLOOKUP($B427,'SWC Towers'!$A:$Q,$R$2,FALSE)),"")</f>
        <v/>
      </c>
      <c r="S427" s="106" t="str">
        <f>_xlfn.IFNA(IF($B427="","",VLOOKUP($B427,'SWC Towers'!$A:$Q,$S$2,FALSE)),"")</f>
        <v/>
      </c>
      <c r="T427" s="106" t="str">
        <f>_xlfn.IFNA(IF($B427="","",VLOOKUP($B427,'SWC Towers'!$A:$Q,$T$2,FALSE)),"")</f>
        <v/>
      </c>
      <c r="U427" s="104">
        <f>_xlfn.IFNA(IF($B427="","",VLOOKUP($B427,'SWC Towers'!$A:$Q,$U$2,FALSE)),"")</f>
        <v>0.4</v>
      </c>
      <c r="V427" s="104" t="str">
        <f>_xlfn.IFNA(IF($B427="","",VLOOKUP($B427,'SWC Towers'!$A:$Q,$V$2,FALSE)),"")</f>
        <v/>
      </c>
      <c r="W427" s="104">
        <f>_xlfn.IFNA(IF($B427="","",VLOOKUP($B427,'SWC Towers'!$A:$Q,$W$2,FALSE)),"")</f>
        <v>0.4</v>
      </c>
      <c r="X427" s="104" t="str">
        <f>_xlfn.IFNA(IF($B427="","",VLOOKUP($B427,'SWC Towers'!$A:$Q,$X$2,FALSE)),"")</f>
        <v/>
      </c>
      <c r="Y427" s="104" t="str">
        <f>_xlfn.IFNA(IF($B427="","",VLOOKUP($B427,'SWC Towers'!$A:$Q,$Y$2,FALSE)),"")</f>
        <v/>
      </c>
      <c r="Z427" s="104" t="str">
        <f>_xlfn.IFNA(IF($B427="","",VLOOKUP($B427,'SWC Towers'!$A:$Q,$Z$2,FALSE)),"")</f>
        <v/>
      </c>
      <c r="AA427" s="104" t="str">
        <f>_xlfn.IFNA(IF($B427="","",VLOOKUP($B427,'SWC Towers'!$A:$Q,$AA$2,FALSE)),"")</f>
        <v/>
      </c>
      <c r="AB427" s="104" t="str">
        <f>_xlfn.IFNA(IF($B427="","",VLOOKUP($B427,'SWC Towers'!$A:$Q,$AB$2,FALSE)),"")</f>
        <v/>
      </c>
      <c r="AC427" s="20">
        <f>SUM(Table25[[#This Row],[IT Tower: Application]:[Other/Non-IT ]])</f>
        <v>1</v>
      </c>
      <c r="AD427" s="67"/>
      <c r="AE427" s="67"/>
      <c r="AF427" s="67"/>
      <c r="AG427" s="67"/>
      <c r="AH427" s="67"/>
      <c r="AI427" s="67"/>
      <c r="AJ427" s="67"/>
      <c r="AK427" s="67"/>
      <c r="AL427" s="67"/>
      <c r="AM427" s="67"/>
      <c r="AN427" s="67"/>
      <c r="AO427" s="67"/>
      <c r="AP427" s="67"/>
      <c r="AQ427" s="67"/>
      <c r="AR427" s="67"/>
      <c r="AS427" s="67"/>
      <c r="AT427" s="67"/>
      <c r="AU427" s="67"/>
      <c r="AV427" s="67"/>
      <c r="AW427" s="67"/>
      <c r="AX427" s="67">
        <v>0</v>
      </c>
      <c r="AY427" s="67">
        <v>13229</v>
      </c>
      <c r="AZ427" s="67">
        <v>17226</v>
      </c>
      <c r="BA427" s="67">
        <v>17859</v>
      </c>
      <c r="BB427" s="67">
        <v>13506</v>
      </c>
      <c r="BC427" s="67">
        <v>15711</v>
      </c>
      <c r="BD427" s="67"/>
      <c r="BE427" s="67"/>
      <c r="BF427" s="67"/>
      <c r="BG427" s="67"/>
      <c r="BH427" s="67"/>
      <c r="BI427" s="67"/>
      <c r="BJ427" s="67"/>
      <c r="BK427" s="67"/>
      <c r="BL427" s="67"/>
      <c r="BM427" s="67"/>
      <c r="BN427" s="67"/>
      <c r="BO427" s="67"/>
      <c r="BP427" s="67"/>
      <c r="BQ427" s="67"/>
      <c r="BR427" s="67"/>
      <c r="BS427" s="67"/>
      <c r="BT427" s="67"/>
      <c r="BU427" s="67"/>
      <c r="BV427" s="67"/>
      <c r="BW427" s="67"/>
      <c r="BX427" s="67"/>
      <c r="BY427" s="67"/>
      <c r="BZ427" s="67"/>
      <c r="CA427" s="67"/>
      <c r="CB427" s="67"/>
      <c r="CC427" s="69">
        <f>SUM(Table25[[#This Row],[Contract Amount FY00]:[Contract Amount FY50]])</f>
        <v>77531</v>
      </c>
      <c r="CD427" s="24"/>
    </row>
    <row r="428" spans="1:82" x14ac:dyDescent="0.25">
      <c r="A428" s="122" t="s">
        <v>2075</v>
      </c>
      <c r="B428" s="122" t="s">
        <v>278</v>
      </c>
      <c r="C428" s="122" t="s">
        <v>3188</v>
      </c>
      <c r="E428" s="26" t="str">
        <f>IFERROR(IF(VLOOKUP(Table25[[#This Row],[Contract No.]],Table3[#All],3,FALSE)="","No","Yes"),"")</f>
        <v>Yes</v>
      </c>
      <c r="F428" s="26" t="str">
        <f>IFERROR(VLOOKUP(Table25[[#This Row],[Contract No.]],Table3[#All],3,FALSE),"")</f>
        <v>NASPO</v>
      </c>
      <c r="G428" s="26" t="str">
        <f>IFERROR(IF(Table25[[#This Row],[Cooperative Purchase
(Yes/No)]]="Yes","Yes",IF(VLOOKUP(Table25[[#This Row],[Contract No.]],Table3[#All],1,FALSE)=Table25[[#This Row],[Contract No.]],"Yes","No")),"No")</f>
        <v>Yes</v>
      </c>
      <c r="H428" s="51">
        <f>IFERROR(VLOOKUP(Table25[[#This Row],[Contract No.]],Table3[#All],4,FALSE),"")</f>
        <v>42917</v>
      </c>
      <c r="I428" s="56">
        <f>IFERROR(IF(AND(MONTH(Table25[[#This Row],[Contract Start Date]])&gt;6,MONTH(Table25[[#This Row],[Contract Start Date]])&lt;=12),YEAR(Table25[[#This Row],[Contract Start Date]])+1,YEAR(Table25[[#This Row],[Contract Start Date]])),"")</f>
        <v>2018</v>
      </c>
      <c r="J428" s="55">
        <f>Table25[[#This Row],[FY Formula start]]</f>
        <v>2018</v>
      </c>
      <c r="K428" s="59" t="str">
        <f>"FY"&amp;" "&amp;Table25[[#This Row],[Year Start]]</f>
        <v>FY 2018</v>
      </c>
      <c r="L428" s="52">
        <f>IFERROR(VLOOKUP(Table25[[#This Row],[Contract No.]],Table3[#All],5,FALSE),"")</f>
        <v>46280</v>
      </c>
      <c r="M428" s="56">
        <f>IFERROR(IF(Table25[[#This Row],[Contract End Date]]="99/99/9999","No End",IF(AND(MONTH(Table25[[#This Row],[Contract End Date]])&gt;6,MONTH(Table25[[#This Row],[Contract End Date]])&lt;=12),YEAR(Table25[[#This Row],[Contract End Date]])+1,YEAR(Table25[[#This Row],[Contract End Date]]))),"")</f>
        <v>2027</v>
      </c>
      <c r="N428" s="55">
        <f>Table25[[#This Row],[FY Formula end]]</f>
        <v>2027</v>
      </c>
      <c r="O428" s="59" t="str">
        <f>IF(Table25[[#This Row],[Year End]]="No End","No End","FY"&amp;" "&amp;Table25[[#This Row],[Year End]])</f>
        <v>FY 2027</v>
      </c>
      <c r="P428" s="27"/>
      <c r="Q428" s="104">
        <f>_xlfn.IFNA(IF($B428="","",VLOOKUP($B428,'SWC Towers'!$A:$Q,$Q$2,FALSE)),"")</f>
        <v>0.4</v>
      </c>
      <c r="R428" s="106" t="str">
        <f>_xlfn.IFNA(IF($B428="","",VLOOKUP($B428,'SWC Towers'!$A:$Q,$R$2,FALSE)),"")</f>
        <v/>
      </c>
      <c r="S428" s="106" t="str">
        <f>_xlfn.IFNA(IF($B428="","",VLOOKUP($B428,'SWC Towers'!$A:$Q,$S$2,FALSE)),"")</f>
        <v/>
      </c>
      <c r="T428" s="106">
        <f>_xlfn.IFNA(IF($B428="","",VLOOKUP($B428,'SWC Towers'!$A:$Q,$T$2,FALSE)),"")</f>
        <v>0.05</v>
      </c>
      <c r="U428" s="104" t="str">
        <f>_xlfn.IFNA(IF($B428="","",VLOOKUP($B428,'SWC Towers'!$A:$Q,$U$2,FALSE)),"")</f>
        <v/>
      </c>
      <c r="V428" s="104" t="str">
        <f>_xlfn.IFNA(IF($B428="","",VLOOKUP($B428,'SWC Towers'!$A:$Q,$V$2,FALSE)),"")</f>
        <v/>
      </c>
      <c r="W428" s="104">
        <f>_xlfn.IFNA(IF($B428="","",VLOOKUP($B428,'SWC Towers'!$A:$Q,$W$2,FALSE)),"")</f>
        <v>0.1</v>
      </c>
      <c r="X428" s="104" t="str">
        <f>_xlfn.IFNA(IF($B428="","",VLOOKUP($B428,'SWC Towers'!$A:$Q,$X$2,FALSE)),"")</f>
        <v/>
      </c>
      <c r="Y428" s="104">
        <f>_xlfn.IFNA(IF($B428="","",VLOOKUP($B428,'SWC Towers'!$A:$Q,$Y$2,FALSE)),"")</f>
        <v>0.05</v>
      </c>
      <c r="Z428" s="104" t="str">
        <f>_xlfn.IFNA(IF($B428="","",VLOOKUP($B428,'SWC Towers'!$A:$Q,$Z$2,FALSE)),"")</f>
        <v/>
      </c>
      <c r="AA428" s="104">
        <f>_xlfn.IFNA(IF($B428="","",VLOOKUP($B428,'SWC Towers'!$A:$Q,$AA$2,FALSE)),"")</f>
        <v>0.4</v>
      </c>
      <c r="AB428" s="104" t="str">
        <f>_xlfn.IFNA(IF($B428="","",VLOOKUP($B428,'SWC Towers'!$A:$Q,$AB$2,FALSE)),"")</f>
        <v/>
      </c>
      <c r="AC428" s="20">
        <f>SUM(Table25[[#This Row],[IT Tower: Application]:[Other/Non-IT ]])</f>
        <v>1</v>
      </c>
      <c r="AD428" s="67"/>
      <c r="AE428" s="67"/>
      <c r="AF428" s="67"/>
      <c r="AG428" s="67"/>
      <c r="AH428" s="67"/>
      <c r="AI428" s="67"/>
      <c r="AJ428" s="67"/>
      <c r="AK428" s="67"/>
      <c r="AL428" s="67"/>
      <c r="AM428" s="67"/>
      <c r="AN428" s="67"/>
      <c r="AO428" s="67"/>
      <c r="AP428" s="67"/>
      <c r="AQ428" s="67"/>
      <c r="AR428" s="67"/>
      <c r="AS428" s="67"/>
      <c r="AT428" s="67"/>
      <c r="AU428" s="67"/>
      <c r="AV428" s="67"/>
      <c r="AW428" s="67"/>
      <c r="AX428" s="67"/>
      <c r="AY428" s="67"/>
      <c r="AZ428" s="67"/>
      <c r="BA428" s="67">
        <v>10284</v>
      </c>
      <c r="BB428" s="67">
        <v>0</v>
      </c>
      <c r="BC428" s="67">
        <v>28513</v>
      </c>
      <c r="BD428" s="67"/>
      <c r="BE428" s="67"/>
      <c r="BF428" s="67"/>
      <c r="BG428" s="67"/>
      <c r="BH428" s="67"/>
      <c r="BI428" s="67"/>
      <c r="BJ428" s="67"/>
      <c r="BK428" s="67"/>
      <c r="BL428" s="67"/>
      <c r="BM428" s="67"/>
      <c r="BN428" s="67"/>
      <c r="BO428" s="67"/>
      <c r="BP428" s="67"/>
      <c r="BQ428" s="67"/>
      <c r="BR428" s="67"/>
      <c r="BS428" s="67"/>
      <c r="BT428" s="67"/>
      <c r="BU428" s="67"/>
      <c r="BV428" s="67"/>
      <c r="BW428" s="67"/>
      <c r="BX428" s="67"/>
      <c r="BY428" s="67"/>
      <c r="BZ428" s="67"/>
      <c r="CA428" s="67"/>
      <c r="CB428" s="67"/>
      <c r="CC428" s="69">
        <f>SUM(Table25[[#This Row],[Contract Amount FY00]:[Contract Amount FY50]])</f>
        <v>38797</v>
      </c>
      <c r="CD428" s="24"/>
    </row>
    <row r="429" spans="1:82" x14ac:dyDescent="0.25">
      <c r="A429" s="122" t="s">
        <v>2075</v>
      </c>
      <c r="B429" s="122" t="s">
        <v>278</v>
      </c>
      <c r="C429" s="122" t="s">
        <v>547</v>
      </c>
      <c r="E429" s="26" t="str">
        <f>IFERROR(IF(VLOOKUP(Table25[[#This Row],[Contract No.]],Table3[#All],3,FALSE)="","No","Yes"),"")</f>
        <v>Yes</v>
      </c>
      <c r="F429" s="26" t="str">
        <f>IFERROR(VLOOKUP(Table25[[#This Row],[Contract No.]],Table3[#All],3,FALSE),"")</f>
        <v>NASPO</v>
      </c>
      <c r="G429" s="26" t="str">
        <f>IFERROR(IF(Table25[[#This Row],[Cooperative Purchase
(Yes/No)]]="Yes","Yes",IF(VLOOKUP(Table25[[#This Row],[Contract No.]],Table3[#All],1,FALSE)=Table25[[#This Row],[Contract No.]],"Yes","No")),"No")</f>
        <v>Yes</v>
      </c>
      <c r="H429" s="51">
        <f>IFERROR(VLOOKUP(Table25[[#This Row],[Contract No.]],Table3[#All],4,FALSE),"")</f>
        <v>42917</v>
      </c>
      <c r="I429" s="56">
        <f>IFERROR(IF(AND(MONTH(Table25[[#This Row],[Contract Start Date]])&gt;6,MONTH(Table25[[#This Row],[Contract Start Date]])&lt;=12),YEAR(Table25[[#This Row],[Contract Start Date]])+1,YEAR(Table25[[#This Row],[Contract Start Date]])),"")</f>
        <v>2018</v>
      </c>
      <c r="J429" s="55">
        <f>Table25[[#This Row],[FY Formula start]]</f>
        <v>2018</v>
      </c>
      <c r="K429" s="59" t="str">
        <f>"FY"&amp;" "&amp;Table25[[#This Row],[Year Start]]</f>
        <v>FY 2018</v>
      </c>
      <c r="L429" s="52">
        <f>IFERROR(VLOOKUP(Table25[[#This Row],[Contract No.]],Table3[#All],5,FALSE),"")</f>
        <v>46280</v>
      </c>
      <c r="M429" s="56">
        <f>IFERROR(IF(Table25[[#This Row],[Contract End Date]]="99/99/9999","No End",IF(AND(MONTH(Table25[[#This Row],[Contract End Date]])&gt;6,MONTH(Table25[[#This Row],[Contract End Date]])&lt;=12),YEAR(Table25[[#This Row],[Contract End Date]])+1,YEAR(Table25[[#This Row],[Contract End Date]]))),"")</f>
        <v>2027</v>
      </c>
      <c r="N429" s="55">
        <f>Table25[[#This Row],[FY Formula end]]</f>
        <v>2027</v>
      </c>
      <c r="O429" s="59" t="str">
        <f>IF(Table25[[#This Row],[Year End]]="No End","No End","FY"&amp;" "&amp;Table25[[#This Row],[Year End]])</f>
        <v>FY 2027</v>
      </c>
      <c r="P429" s="27"/>
      <c r="Q429" s="104">
        <f>_xlfn.IFNA(IF($B429="","",VLOOKUP($B429,'SWC Towers'!$A:$Q,$Q$2,FALSE)),"")</f>
        <v>0.4</v>
      </c>
      <c r="R429" s="106" t="str">
        <f>_xlfn.IFNA(IF($B429="","",VLOOKUP($B429,'SWC Towers'!$A:$Q,$R$2,FALSE)),"")</f>
        <v/>
      </c>
      <c r="S429" s="106" t="str">
        <f>_xlfn.IFNA(IF($B429="","",VLOOKUP($B429,'SWC Towers'!$A:$Q,$S$2,FALSE)),"")</f>
        <v/>
      </c>
      <c r="T429" s="106">
        <f>_xlfn.IFNA(IF($B429="","",VLOOKUP($B429,'SWC Towers'!$A:$Q,$T$2,FALSE)),"")</f>
        <v>0.05</v>
      </c>
      <c r="U429" s="104" t="str">
        <f>_xlfn.IFNA(IF($B429="","",VLOOKUP($B429,'SWC Towers'!$A:$Q,$U$2,FALSE)),"")</f>
        <v/>
      </c>
      <c r="V429" s="104" t="str">
        <f>_xlfn.IFNA(IF($B429="","",VLOOKUP($B429,'SWC Towers'!$A:$Q,$V$2,FALSE)),"")</f>
        <v/>
      </c>
      <c r="W429" s="104">
        <f>_xlfn.IFNA(IF($B429="","",VLOOKUP($B429,'SWC Towers'!$A:$Q,$W$2,FALSE)),"")</f>
        <v>0.1</v>
      </c>
      <c r="X429" s="104" t="str">
        <f>_xlfn.IFNA(IF($B429="","",VLOOKUP($B429,'SWC Towers'!$A:$Q,$X$2,FALSE)),"")</f>
        <v/>
      </c>
      <c r="Y429" s="104">
        <f>_xlfn.IFNA(IF($B429="","",VLOOKUP($B429,'SWC Towers'!$A:$Q,$Y$2,FALSE)),"")</f>
        <v>0.05</v>
      </c>
      <c r="Z429" s="104" t="str">
        <f>_xlfn.IFNA(IF($B429="","",VLOOKUP($B429,'SWC Towers'!$A:$Q,$Z$2,FALSE)),"")</f>
        <v/>
      </c>
      <c r="AA429" s="104">
        <f>_xlfn.IFNA(IF($B429="","",VLOOKUP($B429,'SWC Towers'!$A:$Q,$AA$2,FALSE)),"")</f>
        <v>0.4</v>
      </c>
      <c r="AB429" s="104" t="str">
        <f>_xlfn.IFNA(IF($B429="","",VLOOKUP($B429,'SWC Towers'!$A:$Q,$AB$2,FALSE)),"")</f>
        <v/>
      </c>
      <c r="AC429" s="20">
        <f>SUM(Table25[[#This Row],[IT Tower: Application]:[Other/Non-IT ]])</f>
        <v>1</v>
      </c>
      <c r="AD429" s="67"/>
      <c r="AE429" s="67"/>
      <c r="AF429" s="67"/>
      <c r="AG429" s="67"/>
      <c r="AH429" s="67"/>
      <c r="AI429" s="67"/>
      <c r="AJ429" s="67"/>
      <c r="AK429" s="67"/>
      <c r="AL429" s="67"/>
      <c r="AM429" s="67"/>
      <c r="AN429" s="67"/>
      <c r="AO429" s="67"/>
      <c r="AP429" s="67"/>
      <c r="AQ429" s="67"/>
      <c r="AR429" s="67"/>
      <c r="AS429" s="67"/>
      <c r="AT429" s="67"/>
      <c r="AU429" s="67"/>
      <c r="AV429" s="67"/>
      <c r="AW429" s="67"/>
      <c r="AX429" s="67"/>
      <c r="AY429" s="67"/>
      <c r="AZ429" s="67"/>
      <c r="BA429" s="67"/>
      <c r="BB429" s="67"/>
      <c r="BC429" s="67">
        <v>9024</v>
      </c>
      <c r="BD429" s="67"/>
      <c r="BE429" s="67"/>
      <c r="BF429" s="67"/>
      <c r="BG429" s="67"/>
      <c r="BH429" s="67"/>
      <c r="BI429" s="67"/>
      <c r="BJ429" s="67"/>
      <c r="BK429" s="67"/>
      <c r="BL429" s="67"/>
      <c r="BM429" s="67"/>
      <c r="BN429" s="67"/>
      <c r="BO429" s="67"/>
      <c r="BP429" s="67"/>
      <c r="BQ429" s="67"/>
      <c r="BR429" s="67"/>
      <c r="BS429" s="67"/>
      <c r="BT429" s="67"/>
      <c r="BU429" s="67"/>
      <c r="BV429" s="67"/>
      <c r="BW429" s="67"/>
      <c r="BX429" s="67"/>
      <c r="BY429" s="67"/>
      <c r="BZ429" s="67"/>
      <c r="CA429" s="67"/>
      <c r="CB429" s="67"/>
      <c r="CC429" s="69">
        <f>SUM(Table25[[#This Row],[Contract Amount FY00]:[Contract Amount FY50]])</f>
        <v>9024</v>
      </c>
      <c r="CD429" s="24"/>
    </row>
    <row r="430" spans="1:82" x14ac:dyDescent="0.25">
      <c r="A430" s="122" t="s">
        <v>2075</v>
      </c>
      <c r="B430" s="122" t="s">
        <v>278</v>
      </c>
      <c r="C430" s="122" t="s">
        <v>3189</v>
      </c>
      <c r="E430" s="26" t="str">
        <f>IFERROR(IF(VLOOKUP(Table25[[#This Row],[Contract No.]],Table3[#All],3,FALSE)="","No","Yes"),"")</f>
        <v>Yes</v>
      </c>
      <c r="F430" s="26" t="str">
        <f>IFERROR(VLOOKUP(Table25[[#This Row],[Contract No.]],Table3[#All],3,FALSE),"")</f>
        <v>NASPO</v>
      </c>
      <c r="G430" s="26" t="str">
        <f>IFERROR(IF(Table25[[#This Row],[Cooperative Purchase
(Yes/No)]]="Yes","Yes",IF(VLOOKUP(Table25[[#This Row],[Contract No.]],Table3[#All],1,FALSE)=Table25[[#This Row],[Contract No.]],"Yes","No")),"No")</f>
        <v>Yes</v>
      </c>
      <c r="H430" s="51">
        <f>IFERROR(VLOOKUP(Table25[[#This Row],[Contract No.]],Table3[#All],4,FALSE),"")</f>
        <v>42917</v>
      </c>
      <c r="I430" s="56">
        <f>IFERROR(IF(AND(MONTH(Table25[[#This Row],[Contract Start Date]])&gt;6,MONTH(Table25[[#This Row],[Contract Start Date]])&lt;=12),YEAR(Table25[[#This Row],[Contract Start Date]])+1,YEAR(Table25[[#This Row],[Contract Start Date]])),"")</f>
        <v>2018</v>
      </c>
      <c r="J430" s="55">
        <f>Table25[[#This Row],[FY Formula start]]</f>
        <v>2018</v>
      </c>
      <c r="K430" s="59" t="str">
        <f>"FY"&amp;" "&amp;Table25[[#This Row],[Year Start]]</f>
        <v>FY 2018</v>
      </c>
      <c r="L430" s="52">
        <f>IFERROR(VLOOKUP(Table25[[#This Row],[Contract No.]],Table3[#All],5,FALSE),"")</f>
        <v>46280</v>
      </c>
      <c r="M430" s="56">
        <f>IFERROR(IF(Table25[[#This Row],[Contract End Date]]="99/99/9999","No End",IF(AND(MONTH(Table25[[#This Row],[Contract End Date]])&gt;6,MONTH(Table25[[#This Row],[Contract End Date]])&lt;=12),YEAR(Table25[[#This Row],[Contract End Date]])+1,YEAR(Table25[[#This Row],[Contract End Date]]))),"")</f>
        <v>2027</v>
      </c>
      <c r="N430" s="55">
        <f>Table25[[#This Row],[FY Formula end]]</f>
        <v>2027</v>
      </c>
      <c r="O430" s="59" t="str">
        <f>IF(Table25[[#This Row],[Year End]]="No End","No End","FY"&amp;" "&amp;Table25[[#This Row],[Year End]])</f>
        <v>FY 2027</v>
      </c>
      <c r="P430" s="27"/>
      <c r="Q430" s="104">
        <f>_xlfn.IFNA(IF($B430="","",VLOOKUP($B430,'SWC Towers'!$A:$Q,$Q$2,FALSE)),"")</f>
        <v>0.4</v>
      </c>
      <c r="R430" s="106" t="str">
        <f>_xlfn.IFNA(IF($B430="","",VLOOKUP($B430,'SWC Towers'!$A:$Q,$R$2,FALSE)),"")</f>
        <v/>
      </c>
      <c r="S430" s="106" t="str">
        <f>_xlfn.IFNA(IF($B430="","",VLOOKUP($B430,'SWC Towers'!$A:$Q,$S$2,FALSE)),"")</f>
        <v/>
      </c>
      <c r="T430" s="106">
        <f>_xlfn.IFNA(IF($B430="","",VLOOKUP($B430,'SWC Towers'!$A:$Q,$T$2,FALSE)),"")</f>
        <v>0.05</v>
      </c>
      <c r="U430" s="104" t="str">
        <f>_xlfn.IFNA(IF($B430="","",VLOOKUP($B430,'SWC Towers'!$A:$Q,$U$2,FALSE)),"")</f>
        <v/>
      </c>
      <c r="V430" s="104" t="str">
        <f>_xlfn.IFNA(IF($B430="","",VLOOKUP($B430,'SWC Towers'!$A:$Q,$V$2,FALSE)),"")</f>
        <v/>
      </c>
      <c r="W430" s="104">
        <f>_xlfn.IFNA(IF($B430="","",VLOOKUP($B430,'SWC Towers'!$A:$Q,$W$2,FALSE)),"")</f>
        <v>0.1</v>
      </c>
      <c r="X430" s="104" t="str">
        <f>_xlfn.IFNA(IF($B430="","",VLOOKUP($B430,'SWC Towers'!$A:$Q,$X$2,FALSE)),"")</f>
        <v/>
      </c>
      <c r="Y430" s="104">
        <f>_xlfn.IFNA(IF($B430="","",VLOOKUP($B430,'SWC Towers'!$A:$Q,$Y$2,FALSE)),"")</f>
        <v>0.05</v>
      </c>
      <c r="Z430" s="104" t="str">
        <f>_xlfn.IFNA(IF($B430="","",VLOOKUP($B430,'SWC Towers'!$A:$Q,$Z$2,FALSE)),"")</f>
        <v/>
      </c>
      <c r="AA430" s="104">
        <f>_xlfn.IFNA(IF($B430="","",VLOOKUP($B430,'SWC Towers'!$A:$Q,$AA$2,FALSE)),"")</f>
        <v>0.4</v>
      </c>
      <c r="AB430" s="104" t="str">
        <f>_xlfn.IFNA(IF($B430="","",VLOOKUP($B430,'SWC Towers'!$A:$Q,$AB$2,FALSE)),"")</f>
        <v/>
      </c>
      <c r="AC430" s="20">
        <f>SUM(Table25[[#This Row],[IT Tower: Application]:[Other/Non-IT ]])</f>
        <v>1</v>
      </c>
      <c r="AD430" s="67"/>
      <c r="AE430" s="67"/>
      <c r="AF430" s="67"/>
      <c r="AG430" s="67"/>
      <c r="AH430" s="67"/>
      <c r="AI430" s="67"/>
      <c r="AJ430" s="67"/>
      <c r="AK430" s="67"/>
      <c r="AL430" s="67"/>
      <c r="AM430" s="67"/>
      <c r="AN430" s="67"/>
      <c r="AO430" s="67"/>
      <c r="AP430" s="67"/>
      <c r="AQ430" s="67"/>
      <c r="AR430" s="67"/>
      <c r="AS430" s="67"/>
      <c r="AT430" s="67"/>
      <c r="AU430" s="67"/>
      <c r="AV430" s="67">
        <v>0</v>
      </c>
      <c r="AW430" s="67">
        <v>2540</v>
      </c>
      <c r="AX430" s="67"/>
      <c r="AY430" s="67"/>
      <c r="AZ430" s="67"/>
      <c r="BA430" s="67"/>
      <c r="BB430" s="67"/>
      <c r="BC430" s="67"/>
      <c r="BD430" s="67"/>
      <c r="BE430" s="67"/>
      <c r="BF430" s="67"/>
      <c r="BG430" s="67"/>
      <c r="BH430" s="67"/>
      <c r="BI430" s="67"/>
      <c r="BJ430" s="67"/>
      <c r="BK430" s="67"/>
      <c r="BL430" s="67"/>
      <c r="BM430" s="67"/>
      <c r="BN430" s="67"/>
      <c r="BO430" s="67"/>
      <c r="BP430" s="67"/>
      <c r="BQ430" s="67"/>
      <c r="BR430" s="67"/>
      <c r="BS430" s="67"/>
      <c r="BT430" s="67"/>
      <c r="BU430" s="67"/>
      <c r="BV430" s="67"/>
      <c r="BW430" s="67"/>
      <c r="BX430" s="67"/>
      <c r="BY430" s="67"/>
      <c r="BZ430" s="67"/>
      <c r="CA430" s="67"/>
      <c r="CB430" s="67"/>
      <c r="CC430" s="69">
        <f>SUM(Table25[[#This Row],[Contract Amount FY00]:[Contract Amount FY50]])</f>
        <v>2540</v>
      </c>
      <c r="CD430" s="24"/>
    </row>
    <row r="431" spans="1:82" x14ac:dyDescent="0.25">
      <c r="A431" s="122" t="s">
        <v>2075</v>
      </c>
      <c r="B431" s="122" t="s">
        <v>3071</v>
      </c>
      <c r="C431" s="122" t="s">
        <v>753</v>
      </c>
      <c r="E431" s="26" t="str">
        <f>IFERROR(IF(VLOOKUP(Table25[[#This Row],[Contract No.]],Table3[#All],3,FALSE)="","No","Yes"),"")</f>
        <v>Yes</v>
      </c>
      <c r="F431" s="26" t="str">
        <f>IFERROR(VLOOKUP(Table25[[#This Row],[Contract No.]],Table3[#All],3,FALSE),"")</f>
        <v>NASPO</v>
      </c>
      <c r="G431" s="26" t="str">
        <f>IFERROR(IF(Table25[[#This Row],[Cooperative Purchase
(Yes/No)]]="Yes","Yes",IF(VLOOKUP(Table25[[#This Row],[Contract No.]],Table3[#All],1,FALSE)=Table25[[#This Row],[Contract No.]],"Yes","No")),"No")</f>
        <v>Yes</v>
      </c>
      <c r="H431" s="51">
        <f>IFERROR(VLOOKUP(Table25[[#This Row],[Contract No.]],Table3[#All],4,FALSE),"")</f>
        <v>45322</v>
      </c>
      <c r="I431" s="56">
        <f>IFERROR(IF(AND(MONTH(Table25[[#This Row],[Contract Start Date]])&gt;6,MONTH(Table25[[#This Row],[Contract Start Date]])&lt;=12),YEAR(Table25[[#This Row],[Contract Start Date]])+1,YEAR(Table25[[#This Row],[Contract Start Date]])),"")</f>
        <v>2024</v>
      </c>
      <c r="J431" s="55">
        <f>Table25[[#This Row],[FY Formula start]]</f>
        <v>2024</v>
      </c>
      <c r="K431" s="59" t="str">
        <f>"FY"&amp;" "&amp;Table25[[#This Row],[Year Start]]</f>
        <v>FY 2024</v>
      </c>
      <c r="L431" s="52">
        <f>IFERROR(VLOOKUP(Table25[[#This Row],[Contract No.]],Table3[#All],5,FALSE),"")</f>
        <v>46934</v>
      </c>
      <c r="M431" s="56">
        <f>IFERROR(IF(Table25[[#This Row],[Contract End Date]]="99/99/9999","No End",IF(AND(MONTH(Table25[[#This Row],[Contract End Date]])&gt;6,MONTH(Table25[[#This Row],[Contract End Date]])&lt;=12),YEAR(Table25[[#This Row],[Contract End Date]])+1,YEAR(Table25[[#This Row],[Contract End Date]]))),"")</f>
        <v>2028</v>
      </c>
      <c r="N431" s="55">
        <f>Table25[[#This Row],[FY Formula end]]</f>
        <v>2028</v>
      </c>
      <c r="O431" s="59" t="str">
        <f>IF(Table25[[#This Row],[Year End]]="No End","No End","FY"&amp;" "&amp;Table25[[#This Row],[Year End]])</f>
        <v>FY 2028</v>
      </c>
      <c r="P431" s="27"/>
      <c r="Q431" s="104" t="str">
        <f>_xlfn.IFNA(IF($B431="","",VLOOKUP($B431,'SWC Towers'!$A:$Q,$Q$2,FALSE)),"")</f>
        <v/>
      </c>
      <c r="R431" s="106">
        <f>_xlfn.IFNA(IF($B431="","",VLOOKUP($B431,'SWC Towers'!$A:$Q,$R$2,FALSE)),"")</f>
        <v>0.2</v>
      </c>
      <c r="S431" s="106" t="str">
        <f>_xlfn.IFNA(IF($B431="","",VLOOKUP($B431,'SWC Towers'!$A:$Q,$S$2,FALSE)),"")</f>
        <v/>
      </c>
      <c r="T431" s="106" t="str">
        <f>_xlfn.IFNA(IF($B431="","",VLOOKUP($B431,'SWC Towers'!$A:$Q,$T$2,FALSE)),"")</f>
        <v/>
      </c>
      <c r="U431" s="104">
        <f>_xlfn.IFNA(IF($B431="","",VLOOKUP($B431,'SWC Towers'!$A:$Q,$U$2,FALSE)),"")</f>
        <v>0.6</v>
      </c>
      <c r="V431" s="104" t="str">
        <f>_xlfn.IFNA(IF($B431="","",VLOOKUP($B431,'SWC Towers'!$A:$Q,$V$2,FALSE)),"")</f>
        <v/>
      </c>
      <c r="W431" s="104" t="str">
        <f>_xlfn.IFNA(IF($B431="","",VLOOKUP($B431,'SWC Towers'!$A:$Q,$W$2,FALSE)),"")</f>
        <v/>
      </c>
      <c r="X431" s="104" t="str">
        <f>_xlfn.IFNA(IF($B431="","",VLOOKUP($B431,'SWC Towers'!$A:$Q,$X$2,FALSE)),"")</f>
        <v/>
      </c>
      <c r="Y431" s="104" t="str">
        <f>_xlfn.IFNA(IF($B431="","",VLOOKUP($B431,'SWC Towers'!$A:$Q,$Y$2,FALSE)),"")</f>
        <v/>
      </c>
      <c r="Z431" s="104" t="str">
        <f>_xlfn.IFNA(IF($B431="","",VLOOKUP($B431,'SWC Towers'!$A:$Q,$Z$2,FALSE)),"")</f>
        <v/>
      </c>
      <c r="AA431" s="104">
        <f>_xlfn.IFNA(IF($B431="","",VLOOKUP($B431,'SWC Towers'!$A:$Q,$AA$2,FALSE)),"")</f>
        <v>0.2</v>
      </c>
      <c r="AB431" s="104" t="str">
        <f>_xlfn.IFNA(IF($B431="","",VLOOKUP($B431,'SWC Towers'!$A:$Q,$AB$2,FALSE)),"")</f>
        <v/>
      </c>
      <c r="AC431" s="20">
        <f>SUM(Table25[[#This Row],[IT Tower: Application]:[Other/Non-IT ]])</f>
        <v>1</v>
      </c>
      <c r="AD431" s="67"/>
      <c r="AE431" s="67"/>
      <c r="AF431" s="67"/>
      <c r="AG431" s="67"/>
      <c r="AH431" s="67"/>
      <c r="AI431" s="67"/>
      <c r="AJ431" s="67"/>
      <c r="AK431" s="67"/>
      <c r="AL431" s="67"/>
      <c r="AM431" s="67"/>
      <c r="AN431" s="67"/>
      <c r="AO431" s="67"/>
      <c r="AP431" s="67"/>
      <c r="AQ431" s="67"/>
      <c r="AR431" s="67"/>
      <c r="AS431" s="67"/>
      <c r="AT431" s="67"/>
      <c r="AU431" s="67"/>
      <c r="AV431" s="67"/>
      <c r="AW431" s="67"/>
      <c r="AX431" s="67"/>
      <c r="AY431" s="67"/>
      <c r="AZ431" s="67"/>
      <c r="BA431" s="67"/>
      <c r="BB431" s="67">
        <v>10080</v>
      </c>
      <c r="BC431" s="67">
        <v>4434</v>
      </c>
      <c r="BD431" s="67"/>
      <c r="BE431" s="67"/>
      <c r="BF431" s="67"/>
      <c r="BG431" s="67"/>
      <c r="BH431" s="67"/>
      <c r="BI431" s="67"/>
      <c r="BJ431" s="67"/>
      <c r="BK431" s="67"/>
      <c r="BL431" s="67"/>
      <c r="BM431" s="67"/>
      <c r="BN431" s="67"/>
      <c r="BO431" s="67"/>
      <c r="BP431" s="67"/>
      <c r="BQ431" s="67"/>
      <c r="BR431" s="67"/>
      <c r="BS431" s="67"/>
      <c r="BT431" s="67"/>
      <c r="BU431" s="67"/>
      <c r="BV431" s="67"/>
      <c r="BW431" s="67"/>
      <c r="BX431" s="67"/>
      <c r="BY431" s="67"/>
      <c r="BZ431" s="67"/>
      <c r="CA431" s="67"/>
      <c r="CB431" s="67"/>
      <c r="CC431" s="69">
        <f>SUM(Table25[[#This Row],[Contract Amount FY00]:[Contract Amount FY50]])</f>
        <v>14514</v>
      </c>
      <c r="CD431" s="24"/>
    </row>
    <row r="432" spans="1:82" x14ac:dyDescent="0.25">
      <c r="A432" s="122" t="s">
        <v>2075</v>
      </c>
      <c r="B432" s="122" t="s">
        <v>3071</v>
      </c>
      <c r="C432" s="122" t="s">
        <v>276</v>
      </c>
      <c r="E432" s="26" t="str">
        <f>IFERROR(IF(VLOOKUP(Table25[[#This Row],[Contract No.]],Table3[#All],3,FALSE)="","No","Yes"),"")</f>
        <v>Yes</v>
      </c>
      <c r="F432" s="26" t="str">
        <f>IFERROR(VLOOKUP(Table25[[#This Row],[Contract No.]],Table3[#All],3,FALSE),"")</f>
        <v>NASPO</v>
      </c>
      <c r="G432" s="26" t="str">
        <f>IFERROR(IF(Table25[[#This Row],[Cooperative Purchase
(Yes/No)]]="Yes","Yes",IF(VLOOKUP(Table25[[#This Row],[Contract No.]],Table3[#All],1,FALSE)=Table25[[#This Row],[Contract No.]],"Yes","No")),"No")</f>
        <v>Yes</v>
      </c>
      <c r="H432" s="51">
        <f>IFERROR(VLOOKUP(Table25[[#This Row],[Contract No.]],Table3[#All],4,FALSE),"")</f>
        <v>45322</v>
      </c>
      <c r="I432" s="56">
        <f>IFERROR(IF(AND(MONTH(Table25[[#This Row],[Contract Start Date]])&gt;6,MONTH(Table25[[#This Row],[Contract Start Date]])&lt;=12),YEAR(Table25[[#This Row],[Contract Start Date]])+1,YEAR(Table25[[#This Row],[Contract Start Date]])),"")</f>
        <v>2024</v>
      </c>
      <c r="J432" s="55">
        <f>Table25[[#This Row],[FY Formula start]]</f>
        <v>2024</v>
      </c>
      <c r="K432" s="59" t="str">
        <f>"FY"&amp;" "&amp;Table25[[#This Row],[Year Start]]</f>
        <v>FY 2024</v>
      </c>
      <c r="L432" s="52">
        <f>IFERROR(VLOOKUP(Table25[[#This Row],[Contract No.]],Table3[#All],5,FALSE),"")</f>
        <v>46934</v>
      </c>
      <c r="M432" s="56">
        <f>IFERROR(IF(Table25[[#This Row],[Contract End Date]]="99/99/9999","No End",IF(AND(MONTH(Table25[[#This Row],[Contract End Date]])&gt;6,MONTH(Table25[[#This Row],[Contract End Date]])&lt;=12),YEAR(Table25[[#This Row],[Contract End Date]])+1,YEAR(Table25[[#This Row],[Contract End Date]]))),"")</f>
        <v>2028</v>
      </c>
      <c r="N432" s="55">
        <f>Table25[[#This Row],[FY Formula end]]</f>
        <v>2028</v>
      </c>
      <c r="O432" s="59" t="str">
        <f>IF(Table25[[#This Row],[Year End]]="No End","No End","FY"&amp;" "&amp;Table25[[#This Row],[Year End]])</f>
        <v>FY 2028</v>
      </c>
      <c r="P432" s="27"/>
      <c r="Q432" s="104" t="str">
        <f>_xlfn.IFNA(IF($B432="","",VLOOKUP($B432,'SWC Towers'!$A:$Q,$Q$2,FALSE)),"")</f>
        <v/>
      </c>
      <c r="R432" s="106">
        <f>_xlfn.IFNA(IF($B432="","",VLOOKUP($B432,'SWC Towers'!$A:$Q,$R$2,FALSE)),"")</f>
        <v>0.2</v>
      </c>
      <c r="S432" s="106" t="str">
        <f>_xlfn.IFNA(IF($B432="","",VLOOKUP($B432,'SWC Towers'!$A:$Q,$S$2,FALSE)),"")</f>
        <v/>
      </c>
      <c r="T432" s="106" t="str">
        <f>_xlfn.IFNA(IF($B432="","",VLOOKUP($B432,'SWC Towers'!$A:$Q,$T$2,FALSE)),"")</f>
        <v/>
      </c>
      <c r="U432" s="104">
        <f>_xlfn.IFNA(IF($B432="","",VLOOKUP($B432,'SWC Towers'!$A:$Q,$U$2,FALSE)),"")</f>
        <v>0.6</v>
      </c>
      <c r="V432" s="104" t="str">
        <f>_xlfn.IFNA(IF($B432="","",VLOOKUP($B432,'SWC Towers'!$A:$Q,$V$2,FALSE)),"")</f>
        <v/>
      </c>
      <c r="W432" s="104" t="str">
        <f>_xlfn.IFNA(IF($B432="","",VLOOKUP($B432,'SWC Towers'!$A:$Q,$W$2,FALSE)),"")</f>
        <v/>
      </c>
      <c r="X432" s="104" t="str">
        <f>_xlfn.IFNA(IF($B432="","",VLOOKUP($B432,'SWC Towers'!$A:$Q,$X$2,FALSE)),"")</f>
        <v/>
      </c>
      <c r="Y432" s="104" t="str">
        <f>_xlfn.IFNA(IF($B432="","",VLOOKUP($B432,'SWC Towers'!$A:$Q,$Y$2,FALSE)),"")</f>
        <v/>
      </c>
      <c r="Z432" s="104" t="str">
        <f>_xlfn.IFNA(IF($B432="","",VLOOKUP($B432,'SWC Towers'!$A:$Q,$Z$2,FALSE)),"")</f>
        <v/>
      </c>
      <c r="AA432" s="104">
        <f>_xlfn.IFNA(IF($B432="","",VLOOKUP($B432,'SWC Towers'!$A:$Q,$AA$2,FALSE)),"")</f>
        <v>0.2</v>
      </c>
      <c r="AB432" s="104" t="str">
        <f>_xlfn.IFNA(IF($B432="","",VLOOKUP($B432,'SWC Towers'!$A:$Q,$AB$2,FALSE)),"")</f>
        <v/>
      </c>
      <c r="AC432" s="20">
        <f>SUM(Table25[[#This Row],[IT Tower: Application]:[Other/Non-IT ]])</f>
        <v>1</v>
      </c>
      <c r="AD432" s="67"/>
      <c r="AE432" s="67"/>
      <c r="AF432" s="67"/>
      <c r="AG432" s="67"/>
      <c r="AH432" s="67"/>
      <c r="AI432" s="67"/>
      <c r="AJ432" s="67"/>
      <c r="AK432" s="67"/>
      <c r="AL432" s="67"/>
      <c r="AM432" s="67"/>
      <c r="AN432" s="67"/>
      <c r="AO432" s="67"/>
      <c r="AP432" s="67"/>
      <c r="AQ432" s="67"/>
      <c r="AR432" s="67"/>
      <c r="AS432" s="67"/>
      <c r="AT432" s="67"/>
      <c r="AU432" s="67"/>
      <c r="AV432" s="67"/>
      <c r="AW432" s="67"/>
      <c r="AX432" s="67"/>
      <c r="AY432" s="67"/>
      <c r="AZ432" s="67"/>
      <c r="BA432" s="67"/>
      <c r="BB432" s="67">
        <v>0</v>
      </c>
      <c r="BC432" s="67">
        <v>134332</v>
      </c>
      <c r="BD432" s="67"/>
      <c r="BE432" s="67"/>
      <c r="BF432" s="67"/>
      <c r="BG432" s="67"/>
      <c r="BH432" s="67"/>
      <c r="BI432" s="67"/>
      <c r="BJ432" s="67"/>
      <c r="BK432" s="67"/>
      <c r="BL432" s="67"/>
      <c r="BM432" s="67"/>
      <c r="BN432" s="67"/>
      <c r="BO432" s="67"/>
      <c r="BP432" s="67"/>
      <c r="BQ432" s="67"/>
      <c r="BR432" s="67"/>
      <c r="BS432" s="67"/>
      <c r="BT432" s="67"/>
      <c r="BU432" s="67"/>
      <c r="BV432" s="67"/>
      <c r="BW432" s="67"/>
      <c r="BX432" s="67"/>
      <c r="BY432" s="67"/>
      <c r="BZ432" s="67"/>
      <c r="CA432" s="67"/>
      <c r="CB432" s="67"/>
      <c r="CC432" s="69">
        <f>SUM(Table25[[#This Row],[Contract Amount FY00]:[Contract Amount FY50]])</f>
        <v>134332</v>
      </c>
      <c r="CD432" s="24"/>
    </row>
    <row r="433" spans="1:82" x14ac:dyDescent="0.25">
      <c r="A433" s="122" t="s">
        <v>2075</v>
      </c>
      <c r="B433" s="122" t="s">
        <v>3071</v>
      </c>
      <c r="C433" s="122" t="s">
        <v>372</v>
      </c>
      <c r="E433" s="26" t="str">
        <f>IFERROR(IF(VLOOKUP(Table25[[#This Row],[Contract No.]],Table3[#All],3,FALSE)="","No","Yes"),"")</f>
        <v>Yes</v>
      </c>
      <c r="F433" s="26" t="str">
        <f>IFERROR(VLOOKUP(Table25[[#This Row],[Contract No.]],Table3[#All],3,FALSE),"")</f>
        <v>NASPO</v>
      </c>
      <c r="G433" s="26" t="str">
        <f>IFERROR(IF(Table25[[#This Row],[Cooperative Purchase
(Yes/No)]]="Yes","Yes",IF(VLOOKUP(Table25[[#This Row],[Contract No.]],Table3[#All],1,FALSE)=Table25[[#This Row],[Contract No.]],"Yes","No")),"No")</f>
        <v>Yes</v>
      </c>
      <c r="H433" s="51">
        <f>IFERROR(VLOOKUP(Table25[[#This Row],[Contract No.]],Table3[#All],4,FALSE),"")</f>
        <v>45322</v>
      </c>
      <c r="I433" s="56">
        <f>IFERROR(IF(AND(MONTH(Table25[[#This Row],[Contract Start Date]])&gt;6,MONTH(Table25[[#This Row],[Contract Start Date]])&lt;=12),YEAR(Table25[[#This Row],[Contract Start Date]])+1,YEAR(Table25[[#This Row],[Contract Start Date]])),"")</f>
        <v>2024</v>
      </c>
      <c r="J433" s="55">
        <f>Table25[[#This Row],[FY Formula start]]</f>
        <v>2024</v>
      </c>
      <c r="K433" s="59" t="str">
        <f>"FY"&amp;" "&amp;Table25[[#This Row],[Year Start]]</f>
        <v>FY 2024</v>
      </c>
      <c r="L433" s="52">
        <f>IFERROR(VLOOKUP(Table25[[#This Row],[Contract No.]],Table3[#All],5,FALSE),"")</f>
        <v>46934</v>
      </c>
      <c r="M433" s="56">
        <f>IFERROR(IF(Table25[[#This Row],[Contract End Date]]="99/99/9999","No End",IF(AND(MONTH(Table25[[#This Row],[Contract End Date]])&gt;6,MONTH(Table25[[#This Row],[Contract End Date]])&lt;=12),YEAR(Table25[[#This Row],[Contract End Date]])+1,YEAR(Table25[[#This Row],[Contract End Date]]))),"")</f>
        <v>2028</v>
      </c>
      <c r="N433" s="55">
        <f>Table25[[#This Row],[FY Formula end]]</f>
        <v>2028</v>
      </c>
      <c r="O433" s="59" t="str">
        <f>IF(Table25[[#This Row],[Year End]]="No End","No End","FY"&amp;" "&amp;Table25[[#This Row],[Year End]])</f>
        <v>FY 2028</v>
      </c>
      <c r="P433" s="27"/>
      <c r="Q433" s="104" t="str">
        <f>_xlfn.IFNA(IF($B433="","",VLOOKUP($B433,'SWC Towers'!$A:$Q,$Q$2,FALSE)),"")</f>
        <v/>
      </c>
      <c r="R433" s="106">
        <f>_xlfn.IFNA(IF($B433="","",VLOOKUP($B433,'SWC Towers'!$A:$Q,$R$2,FALSE)),"")</f>
        <v>0.2</v>
      </c>
      <c r="S433" s="106" t="str">
        <f>_xlfn.IFNA(IF($B433="","",VLOOKUP($B433,'SWC Towers'!$A:$Q,$S$2,FALSE)),"")</f>
        <v/>
      </c>
      <c r="T433" s="106" t="str">
        <f>_xlfn.IFNA(IF($B433="","",VLOOKUP($B433,'SWC Towers'!$A:$Q,$T$2,FALSE)),"")</f>
        <v/>
      </c>
      <c r="U433" s="104">
        <f>_xlfn.IFNA(IF($B433="","",VLOOKUP($B433,'SWC Towers'!$A:$Q,$U$2,FALSE)),"")</f>
        <v>0.6</v>
      </c>
      <c r="V433" s="104" t="str">
        <f>_xlfn.IFNA(IF($B433="","",VLOOKUP($B433,'SWC Towers'!$A:$Q,$V$2,FALSE)),"")</f>
        <v/>
      </c>
      <c r="W433" s="104" t="str">
        <f>_xlfn.IFNA(IF($B433="","",VLOOKUP($B433,'SWC Towers'!$A:$Q,$W$2,FALSE)),"")</f>
        <v/>
      </c>
      <c r="X433" s="104" t="str">
        <f>_xlfn.IFNA(IF($B433="","",VLOOKUP($B433,'SWC Towers'!$A:$Q,$X$2,FALSE)),"")</f>
        <v/>
      </c>
      <c r="Y433" s="104" t="str">
        <f>_xlfn.IFNA(IF($B433="","",VLOOKUP($B433,'SWC Towers'!$A:$Q,$Y$2,FALSE)),"")</f>
        <v/>
      </c>
      <c r="Z433" s="104" t="str">
        <f>_xlfn.IFNA(IF($B433="","",VLOOKUP($B433,'SWC Towers'!$A:$Q,$Z$2,FALSE)),"")</f>
        <v/>
      </c>
      <c r="AA433" s="104">
        <f>_xlfn.IFNA(IF($B433="","",VLOOKUP($B433,'SWC Towers'!$A:$Q,$AA$2,FALSE)),"")</f>
        <v>0.2</v>
      </c>
      <c r="AB433" s="104" t="str">
        <f>_xlfn.IFNA(IF($B433="","",VLOOKUP($B433,'SWC Towers'!$A:$Q,$AB$2,FALSE)),"")</f>
        <v/>
      </c>
      <c r="AC433" s="20">
        <f>SUM(Table25[[#This Row],[IT Tower: Application]:[Other/Non-IT ]])</f>
        <v>1</v>
      </c>
      <c r="AD433" s="67"/>
      <c r="AE433" s="67"/>
      <c r="AF433" s="67"/>
      <c r="AG433" s="67"/>
      <c r="AH433" s="67"/>
      <c r="AI433" s="67"/>
      <c r="AJ433" s="67"/>
      <c r="AK433" s="67"/>
      <c r="AL433" s="67"/>
      <c r="AM433" s="67"/>
      <c r="AN433" s="67"/>
      <c r="AO433" s="67"/>
      <c r="AP433" s="67"/>
      <c r="AQ433" s="67"/>
      <c r="AR433" s="67"/>
      <c r="AS433" s="67"/>
      <c r="AT433" s="67"/>
      <c r="AU433" s="67"/>
      <c r="AV433" s="67"/>
      <c r="AW433" s="67"/>
      <c r="AX433" s="67"/>
      <c r="AY433" s="67"/>
      <c r="AZ433" s="67"/>
      <c r="BA433" s="67"/>
      <c r="BB433" s="67">
        <v>0</v>
      </c>
      <c r="BC433" s="67">
        <v>16632</v>
      </c>
      <c r="BD433" s="67"/>
      <c r="BE433" s="67"/>
      <c r="BF433" s="67"/>
      <c r="BG433" s="67"/>
      <c r="BH433" s="67"/>
      <c r="BI433" s="67"/>
      <c r="BJ433" s="67"/>
      <c r="BK433" s="67"/>
      <c r="BL433" s="67"/>
      <c r="BM433" s="67"/>
      <c r="BN433" s="67"/>
      <c r="BO433" s="67"/>
      <c r="BP433" s="67"/>
      <c r="BQ433" s="67"/>
      <c r="BR433" s="67"/>
      <c r="BS433" s="67"/>
      <c r="BT433" s="67"/>
      <c r="BU433" s="67"/>
      <c r="BV433" s="67"/>
      <c r="BW433" s="67"/>
      <c r="BX433" s="67"/>
      <c r="BY433" s="67"/>
      <c r="BZ433" s="67"/>
      <c r="CA433" s="67"/>
      <c r="CB433" s="67"/>
      <c r="CC433" s="69">
        <f>SUM(Table25[[#This Row],[Contract Amount FY00]:[Contract Amount FY50]])</f>
        <v>16632</v>
      </c>
      <c r="CD433" s="24"/>
    </row>
    <row r="434" spans="1:82" x14ac:dyDescent="0.25">
      <c r="A434" s="122" t="s">
        <v>2075</v>
      </c>
      <c r="B434" s="122" t="s">
        <v>526</v>
      </c>
      <c r="C434" s="122" t="s">
        <v>966</v>
      </c>
      <c r="E434" s="26" t="str">
        <f>IFERROR(IF(VLOOKUP(Table25[[#This Row],[Contract No.]],Table3[#All],3,FALSE)="","No","Yes"),"")</f>
        <v>Yes</v>
      </c>
      <c r="F434" s="26" t="str">
        <f>IFERROR(VLOOKUP(Table25[[#This Row],[Contract No.]],Table3[#All],3,FALSE),"")</f>
        <v>NASPO</v>
      </c>
      <c r="G434" s="26" t="str">
        <f>IFERROR(IF(Table25[[#This Row],[Cooperative Purchase
(Yes/No)]]="Yes","Yes",IF(VLOOKUP(Table25[[#This Row],[Contract No.]],Table3[#All],1,FALSE)=Table25[[#This Row],[Contract No.]],"Yes","No")),"No")</f>
        <v>Yes</v>
      </c>
      <c r="H434" s="51">
        <f>IFERROR(VLOOKUP(Table25[[#This Row],[Contract No.]],Table3[#All],4,FALSE),"")</f>
        <v>43892</v>
      </c>
      <c r="I434" s="56">
        <f>IFERROR(IF(AND(MONTH(Table25[[#This Row],[Contract Start Date]])&gt;6,MONTH(Table25[[#This Row],[Contract Start Date]])&lt;=12),YEAR(Table25[[#This Row],[Contract Start Date]])+1,YEAR(Table25[[#This Row],[Contract Start Date]])),"")</f>
        <v>2020</v>
      </c>
      <c r="J434" s="55">
        <f>Table25[[#This Row],[FY Formula start]]</f>
        <v>2020</v>
      </c>
      <c r="K434" s="59" t="str">
        <f>"FY"&amp;" "&amp;Table25[[#This Row],[Year Start]]</f>
        <v>FY 2020</v>
      </c>
      <c r="L434" s="52">
        <f>IFERROR(VLOOKUP(Table25[[#This Row],[Contract No.]],Table3[#All],5,FALSE),"")</f>
        <v>45504</v>
      </c>
      <c r="M434" s="56">
        <f>IFERROR(IF(Table25[[#This Row],[Contract End Date]]="99/99/9999","No End",IF(AND(MONTH(Table25[[#This Row],[Contract End Date]])&gt;6,MONTH(Table25[[#This Row],[Contract End Date]])&lt;=12),YEAR(Table25[[#This Row],[Contract End Date]])+1,YEAR(Table25[[#This Row],[Contract End Date]]))),"")</f>
        <v>2025</v>
      </c>
      <c r="N434" s="55">
        <f>Table25[[#This Row],[FY Formula end]]</f>
        <v>2025</v>
      </c>
      <c r="O434" s="59" t="str">
        <f>IF(Table25[[#This Row],[Year End]]="No End","No End","FY"&amp;" "&amp;Table25[[#This Row],[Year End]])</f>
        <v>FY 2025</v>
      </c>
      <c r="P434" s="27"/>
      <c r="Q434" s="104" t="str">
        <f>_xlfn.IFNA(IF($B434="","",VLOOKUP($B434,'SWC Towers'!$A:$Q,$Q$2,FALSE)),"")</f>
        <v/>
      </c>
      <c r="R434" s="106">
        <f>_xlfn.IFNA(IF($B434="","",VLOOKUP($B434,'SWC Towers'!$A:$Q,$R$2,FALSE)),"")</f>
        <v>0.1</v>
      </c>
      <c r="S434" s="106" t="str">
        <f>_xlfn.IFNA(IF($B434="","",VLOOKUP($B434,'SWC Towers'!$A:$Q,$S$2,FALSE)),"")</f>
        <v/>
      </c>
      <c r="T434" s="106">
        <f>_xlfn.IFNA(IF($B434="","",VLOOKUP($B434,'SWC Towers'!$A:$Q,$T$2,FALSE)),"")</f>
        <v>0.05</v>
      </c>
      <c r="U434" s="104">
        <f>_xlfn.IFNA(IF($B434="","",VLOOKUP($B434,'SWC Towers'!$A:$Q,$U$2,FALSE)),"")</f>
        <v>0.65</v>
      </c>
      <c r="V434" s="104" t="str">
        <f>_xlfn.IFNA(IF($B434="","",VLOOKUP($B434,'SWC Towers'!$A:$Q,$V$2,FALSE)),"")</f>
        <v/>
      </c>
      <c r="W434" s="104">
        <f>_xlfn.IFNA(IF($B434="","",VLOOKUP($B434,'SWC Towers'!$A:$Q,$W$2,FALSE)),"")</f>
        <v>0.1</v>
      </c>
      <c r="X434" s="104" t="str">
        <f>_xlfn.IFNA(IF($B434="","",VLOOKUP($B434,'SWC Towers'!$A:$Q,$X$2,FALSE)),"")</f>
        <v/>
      </c>
      <c r="Y434" s="104" t="str">
        <f>_xlfn.IFNA(IF($B434="","",VLOOKUP($B434,'SWC Towers'!$A:$Q,$Y$2,FALSE)),"")</f>
        <v/>
      </c>
      <c r="Z434" s="104">
        <f>_xlfn.IFNA(IF($B434="","",VLOOKUP($B434,'SWC Towers'!$A:$Q,$Z$2,FALSE)),"")</f>
        <v>0.1</v>
      </c>
      <c r="AA434" s="104" t="str">
        <f>_xlfn.IFNA(IF($B434="","",VLOOKUP($B434,'SWC Towers'!$A:$Q,$AA$2,FALSE)),"")</f>
        <v/>
      </c>
      <c r="AB434" s="104" t="str">
        <f>_xlfn.IFNA(IF($B434="","",VLOOKUP($B434,'SWC Towers'!$A:$Q,$AB$2,FALSE)),"")</f>
        <v/>
      </c>
      <c r="AC434" s="20">
        <f>SUM(Table25[[#This Row],[IT Tower: Application]:[Other/Non-IT ]])</f>
        <v>1</v>
      </c>
      <c r="AD434" s="67"/>
      <c r="AE434" s="67"/>
      <c r="AF434" s="67"/>
      <c r="AG434" s="67"/>
      <c r="AH434" s="67"/>
      <c r="AI434" s="67"/>
      <c r="AJ434" s="67"/>
      <c r="AK434" s="67"/>
      <c r="AL434" s="67"/>
      <c r="AM434" s="67"/>
      <c r="AN434" s="67"/>
      <c r="AO434" s="67"/>
      <c r="AP434" s="67"/>
      <c r="AQ434" s="67"/>
      <c r="AR434" s="67"/>
      <c r="AS434" s="67"/>
      <c r="AT434" s="67"/>
      <c r="AU434" s="67"/>
      <c r="AV434" s="67"/>
      <c r="AW434" s="67"/>
      <c r="AX434" s="67"/>
      <c r="AY434" s="67"/>
      <c r="AZ434" s="67"/>
      <c r="BA434" s="67"/>
      <c r="BB434" s="67">
        <v>49387</v>
      </c>
      <c r="BC434" s="67">
        <v>0</v>
      </c>
      <c r="BD434" s="67"/>
      <c r="BE434" s="67"/>
      <c r="BF434" s="67"/>
      <c r="BG434" s="67"/>
      <c r="BH434" s="67"/>
      <c r="BI434" s="67"/>
      <c r="BJ434" s="67"/>
      <c r="BK434" s="67"/>
      <c r="BL434" s="67"/>
      <c r="BM434" s="67"/>
      <c r="BN434" s="67"/>
      <c r="BO434" s="67"/>
      <c r="BP434" s="67"/>
      <c r="BQ434" s="67"/>
      <c r="BR434" s="67"/>
      <c r="BS434" s="67"/>
      <c r="BT434" s="67"/>
      <c r="BU434" s="67"/>
      <c r="BV434" s="67"/>
      <c r="BW434" s="67"/>
      <c r="BX434" s="67"/>
      <c r="BY434" s="67"/>
      <c r="BZ434" s="67"/>
      <c r="CA434" s="67"/>
      <c r="CB434" s="67"/>
      <c r="CC434" s="69">
        <f>SUM(Table25[[#This Row],[Contract Amount FY00]:[Contract Amount FY50]])</f>
        <v>49387</v>
      </c>
      <c r="CD434" s="24"/>
    </row>
    <row r="435" spans="1:82" x14ac:dyDescent="0.25">
      <c r="A435" s="122" t="s">
        <v>2075</v>
      </c>
      <c r="B435" s="122" t="s">
        <v>526</v>
      </c>
      <c r="C435" s="122" t="s">
        <v>3193</v>
      </c>
      <c r="E435" s="26" t="str">
        <f>IFERROR(IF(VLOOKUP(Table25[[#This Row],[Contract No.]],Table3[#All],3,FALSE)="","No","Yes"),"")</f>
        <v>Yes</v>
      </c>
      <c r="F435" s="26" t="str">
        <f>IFERROR(VLOOKUP(Table25[[#This Row],[Contract No.]],Table3[#All],3,FALSE),"")</f>
        <v>NASPO</v>
      </c>
      <c r="G435" s="26" t="str">
        <f>IFERROR(IF(Table25[[#This Row],[Cooperative Purchase
(Yes/No)]]="Yes","Yes",IF(VLOOKUP(Table25[[#This Row],[Contract No.]],Table3[#All],1,FALSE)=Table25[[#This Row],[Contract No.]],"Yes","No")),"No")</f>
        <v>Yes</v>
      </c>
      <c r="H435" s="51">
        <f>IFERROR(VLOOKUP(Table25[[#This Row],[Contract No.]],Table3[#All],4,FALSE),"")</f>
        <v>43892</v>
      </c>
      <c r="I435" s="56">
        <f>IFERROR(IF(AND(MONTH(Table25[[#This Row],[Contract Start Date]])&gt;6,MONTH(Table25[[#This Row],[Contract Start Date]])&lt;=12),YEAR(Table25[[#This Row],[Contract Start Date]])+1,YEAR(Table25[[#This Row],[Contract Start Date]])),"")</f>
        <v>2020</v>
      </c>
      <c r="J435" s="55">
        <f>Table25[[#This Row],[FY Formula start]]</f>
        <v>2020</v>
      </c>
      <c r="K435" s="59" t="str">
        <f>"FY"&amp;" "&amp;Table25[[#This Row],[Year Start]]</f>
        <v>FY 2020</v>
      </c>
      <c r="L435" s="52">
        <f>IFERROR(VLOOKUP(Table25[[#This Row],[Contract No.]],Table3[#All],5,FALSE),"")</f>
        <v>45504</v>
      </c>
      <c r="M435" s="56">
        <f>IFERROR(IF(Table25[[#This Row],[Contract End Date]]="99/99/9999","No End",IF(AND(MONTH(Table25[[#This Row],[Contract End Date]])&gt;6,MONTH(Table25[[#This Row],[Contract End Date]])&lt;=12),YEAR(Table25[[#This Row],[Contract End Date]])+1,YEAR(Table25[[#This Row],[Contract End Date]]))),"")</f>
        <v>2025</v>
      </c>
      <c r="N435" s="55">
        <f>Table25[[#This Row],[FY Formula end]]</f>
        <v>2025</v>
      </c>
      <c r="O435" s="59" t="str">
        <f>IF(Table25[[#This Row],[Year End]]="No End","No End","FY"&amp;" "&amp;Table25[[#This Row],[Year End]])</f>
        <v>FY 2025</v>
      </c>
      <c r="P435" s="27"/>
      <c r="Q435" s="104" t="str">
        <f>_xlfn.IFNA(IF($B435="","",VLOOKUP($B435,'SWC Towers'!$A:$Q,$Q$2,FALSE)),"")</f>
        <v/>
      </c>
      <c r="R435" s="106">
        <f>_xlfn.IFNA(IF($B435="","",VLOOKUP($B435,'SWC Towers'!$A:$Q,$R$2,FALSE)),"")</f>
        <v>0.1</v>
      </c>
      <c r="S435" s="106" t="str">
        <f>_xlfn.IFNA(IF($B435="","",VLOOKUP($B435,'SWC Towers'!$A:$Q,$S$2,FALSE)),"")</f>
        <v/>
      </c>
      <c r="T435" s="106">
        <f>_xlfn.IFNA(IF($B435="","",VLOOKUP($B435,'SWC Towers'!$A:$Q,$T$2,FALSE)),"")</f>
        <v>0.05</v>
      </c>
      <c r="U435" s="104">
        <f>_xlfn.IFNA(IF($B435="","",VLOOKUP($B435,'SWC Towers'!$A:$Q,$U$2,FALSE)),"")</f>
        <v>0.65</v>
      </c>
      <c r="V435" s="104" t="str">
        <f>_xlfn.IFNA(IF($B435="","",VLOOKUP($B435,'SWC Towers'!$A:$Q,$V$2,FALSE)),"")</f>
        <v/>
      </c>
      <c r="W435" s="104">
        <f>_xlfn.IFNA(IF($B435="","",VLOOKUP($B435,'SWC Towers'!$A:$Q,$W$2,FALSE)),"")</f>
        <v>0.1</v>
      </c>
      <c r="X435" s="104" t="str">
        <f>_xlfn.IFNA(IF($B435="","",VLOOKUP($B435,'SWC Towers'!$A:$Q,$X$2,FALSE)),"")</f>
        <v/>
      </c>
      <c r="Y435" s="104" t="str">
        <f>_xlfn.IFNA(IF($B435="","",VLOOKUP($B435,'SWC Towers'!$A:$Q,$Y$2,FALSE)),"")</f>
        <v/>
      </c>
      <c r="Z435" s="104">
        <f>_xlfn.IFNA(IF($B435="","",VLOOKUP($B435,'SWC Towers'!$A:$Q,$Z$2,FALSE)),"")</f>
        <v>0.1</v>
      </c>
      <c r="AA435" s="104" t="str">
        <f>_xlfn.IFNA(IF($B435="","",VLOOKUP($B435,'SWC Towers'!$A:$Q,$AA$2,FALSE)),"")</f>
        <v/>
      </c>
      <c r="AB435" s="104" t="str">
        <f>_xlfn.IFNA(IF($B435="","",VLOOKUP($B435,'SWC Towers'!$A:$Q,$AB$2,FALSE)),"")</f>
        <v/>
      </c>
      <c r="AC435" s="20">
        <f>SUM(Table25[[#This Row],[IT Tower: Application]:[Other/Non-IT ]])</f>
        <v>1</v>
      </c>
      <c r="AD435" s="67"/>
      <c r="AE435" s="67"/>
      <c r="AF435" s="67"/>
      <c r="AG435" s="67"/>
      <c r="AH435" s="67"/>
      <c r="AI435" s="67"/>
      <c r="AJ435" s="67"/>
      <c r="AK435" s="67"/>
      <c r="AL435" s="67"/>
      <c r="AM435" s="67"/>
      <c r="AN435" s="67"/>
      <c r="AO435" s="67"/>
      <c r="AP435" s="67"/>
      <c r="AQ435" s="67"/>
      <c r="AR435" s="67"/>
      <c r="AS435" s="67"/>
      <c r="AT435" s="67"/>
      <c r="AU435" s="67"/>
      <c r="AV435" s="67"/>
      <c r="AW435" s="67"/>
      <c r="AX435" s="67">
        <v>0</v>
      </c>
      <c r="AY435" s="67">
        <v>28076</v>
      </c>
      <c r="AZ435" s="67">
        <v>16984</v>
      </c>
      <c r="BA435" s="67">
        <v>1736</v>
      </c>
      <c r="BB435" s="67">
        <v>2949</v>
      </c>
      <c r="BC435" s="67">
        <v>26</v>
      </c>
      <c r="BD435" s="67"/>
      <c r="BE435" s="67"/>
      <c r="BF435" s="67"/>
      <c r="BG435" s="67"/>
      <c r="BH435" s="67"/>
      <c r="BI435" s="67"/>
      <c r="BJ435" s="67"/>
      <c r="BK435" s="67"/>
      <c r="BL435" s="67"/>
      <c r="BM435" s="67"/>
      <c r="BN435" s="67"/>
      <c r="BO435" s="67"/>
      <c r="BP435" s="67"/>
      <c r="BQ435" s="67"/>
      <c r="BR435" s="67"/>
      <c r="BS435" s="67"/>
      <c r="BT435" s="67"/>
      <c r="BU435" s="67"/>
      <c r="BV435" s="67"/>
      <c r="BW435" s="67"/>
      <c r="BX435" s="67"/>
      <c r="BY435" s="67"/>
      <c r="BZ435" s="67"/>
      <c r="CA435" s="67"/>
      <c r="CB435" s="67"/>
      <c r="CC435" s="69">
        <f>SUM(Table25[[#This Row],[Contract Amount FY00]:[Contract Amount FY50]])</f>
        <v>49771</v>
      </c>
      <c r="CD435" s="24"/>
    </row>
    <row r="436" spans="1:82" x14ac:dyDescent="0.25">
      <c r="A436" s="122" t="s">
        <v>2075</v>
      </c>
      <c r="B436" s="122" t="s">
        <v>3015</v>
      </c>
      <c r="C436" s="122" t="s">
        <v>661</v>
      </c>
      <c r="E436" s="26" t="str">
        <f>IFERROR(IF(VLOOKUP(Table25[[#This Row],[Contract No.]],Table3[#All],3,FALSE)="","No","Yes"),"")</f>
        <v>Yes</v>
      </c>
      <c r="F436" s="26" t="str">
        <f>IFERROR(VLOOKUP(Table25[[#This Row],[Contract No.]],Table3[#All],3,FALSE),"")</f>
        <v>NASPO</v>
      </c>
      <c r="G436" s="26" t="str">
        <f>IFERROR(IF(Table25[[#This Row],[Cooperative Purchase
(Yes/No)]]="Yes","Yes",IF(VLOOKUP(Table25[[#This Row],[Contract No.]],Table3[#All],1,FALSE)=Table25[[#This Row],[Contract No.]],"Yes","No")),"No")</f>
        <v>Yes</v>
      </c>
      <c r="H436" s="51">
        <f>IFERROR(VLOOKUP(Table25[[#This Row],[Contract No.]],Table3[#All],4,FALSE),"")</f>
        <v>44805</v>
      </c>
      <c r="I436" s="56">
        <f>IFERROR(IF(AND(MONTH(Table25[[#This Row],[Contract Start Date]])&gt;6,MONTH(Table25[[#This Row],[Contract Start Date]])&lt;=12),YEAR(Table25[[#This Row],[Contract Start Date]])+1,YEAR(Table25[[#This Row],[Contract Start Date]])),"")</f>
        <v>2023</v>
      </c>
      <c r="J436" s="55">
        <f>Table25[[#This Row],[FY Formula start]]</f>
        <v>2023</v>
      </c>
      <c r="K436" s="59" t="str">
        <f>"FY"&amp;" "&amp;Table25[[#This Row],[Year Start]]</f>
        <v>FY 2023</v>
      </c>
      <c r="L436" s="52">
        <f>IFERROR(VLOOKUP(Table25[[#This Row],[Contract No.]],Table3[#All],5,FALSE),"")</f>
        <v>46521</v>
      </c>
      <c r="M436" s="56">
        <f>IFERROR(IF(Table25[[#This Row],[Contract End Date]]="99/99/9999","No End",IF(AND(MONTH(Table25[[#This Row],[Contract End Date]])&gt;6,MONTH(Table25[[#This Row],[Contract End Date]])&lt;=12),YEAR(Table25[[#This Row],[Contract End Date]])+1,YEAR(Table25[[#This Row],[Contract End Date]]))),"")</f>
        <v>2027</v>
      </c>
      <c r="N436" s="55">
        <f>Table25[[#This Row],[FY Formula end]]</f>
        <v>2027</v>
      </c>
      <c r="O436" s="59" t="str">
        <f>IF(Table25[[#This Row],[Year End]]="No End","No End","FY"&amp;" "&amp;Table25[[#This Row],[Year End]])</f>
        <v>FY 2027</v>
      </c>
      <c r="P436" s="27"/>
      <c r="Q436" s="104" t="str">
        <f>_xlfn.IFNA(IF($B436="","",VLOOKUP($B436,'SWC Towers'!$A:$Q,$Q$2,FALSE)),"")</f>
        <v/>
      </c>
      <c r="R436" s="106" t="str">
        <f>_xlfn.IFNA(IF($B436="","",VLOOKUP($B436,'SWC Towers'!$A:$Q,$R$2,FALSE)),"")</f>
        <v/>
      </c>
      <c r="S436" s="106" t="str">
        <f>_xlfn.IFNA(IF($B436="","",VLOOKUP($B436,'SWC Towers'!$A:$Q,$S$2,FALSE)),"")</f>
        <v/>
      </c>
      <c r="T436" s="106" t="str">
        <f>_xlfn.IFNA(IF($B436="","",VLOOKUP($B436,'SWC Towers'!$A:$Q,$T$2,FALSE)),"")</f>
        <v/>
      </c>
      <c r="U436" s="104">
        <f>_xlfn.IFNA(IF($B436="","",VLOOKUP($B436,'SWC Towers'!$A:$Q,$U$2,FALSE)),"")</f>
        <v>0.4</v>
      </c>
      <c r="V436" s="104" t="str">
        <f>_xlfn.IFNA(IF($B436="","",VLOOKUP($B436,'SWC Towers'!$A:$Q,$V$2,FALSE)),"")</f>
        <v/>
      </c>
      <c r="W436" s="104" t="str">
        <f>_xlfn.IFNA(IF($B436="","",VLOOKUP($B436,'SWC Towers'!$A:$Q,$W$2,FALSE)),"")</f>
        <v/>
      </c>
      <c r="X436" s="104" t="str">
        <f>_xlfn.IFNA(IF($B436="","",VLOOKUP($B436,'SWC Towers'!$A:$Q,$X$2,FALSE)),"")</f>
        <v/>
      </c>
      <c r="Y436" s="104">
        <f>_xlfn.IFNA(IF($B436="","",VLOOKUP($B436,'SWC Towers'!$A:$Q,$Y$2,FALSE)),"")</f>
        <v>0.3</v>
      </c>
      <c r="Z436" s="104">
        <f>_xlfn.IFNA(IF($B436="","",VLOOKUP($B436,'SWC Towers'!$A:$Q,$Z$2,FALSE)),"")</f>
        <v>0.3</v>
      </c>
      <c r="AA436" s="104" t="str">
        <f>_xlfn.IFNA(IF($B436="","",VLOOKUP($B436,'SWC Towers'!$A:$Q,$AA$2,FALSE)),"")</f>
        <v/>
      </c>
      <c r="AB436" s="104" t="str">
        <f>_xlfn.IFNA(IF($B436="","",VLOOKUP($B436,'SWC Towers'!$A:$Q,$AB$2,FALSE)),"")</f>
        <v/>
      </c>
      <c r="AC436" s="20">
        <f>SUM(Table25[[#This Row],[IT Tower: Application]:[Other/Non-IT ]])</f>
        <v>1</v>
      </c>
      <c r="AD436" s="67"/>
      <c r="AE436" s="67"/>
      <c r="AF436" s="67"/>
      <c r="AG436" s="67"/>
      <c r="AH436" s="67"/>
      <c r="AI436" s="67"/>
      <c r="AJ436" s="67"/>
      <c r="AK436" s="67"/>
      <c r="AL436" s="67"/>
      <c r="AM436" s="67"/>
      <c r="AN436" s="67"/>
      <c r="AO436" s="67"/>
      <c r="AP436" s="67"/>
      <c r="AQ436" s="67"/>
      <c r="AR436" s="67"/>
      <c r="AS436" s="67"/>
      <c r="AT436" s="67"/>
      <c r="AU436" s="67"/>
      <c r="AV436" s="67"/>
      <c r="AW436" s="67"/>
      <c r="AX436" s="67"/>
      <c r="AY436" s="67"/>
      <c r="AZ436" s="67"/>
      <c r="BA436" s="67">
        <v>0</v>
      </c>
      <c r="BB436" s="67">
        <v>1236</v>
      </c>
      <c r="BC436" s="67">
        <v>0</v>
      </c>
      <c r="BD436" s="67"/>
      <c r="BE436" s="67"/>
      <c r="BF436" s="67"/>
      <c r="BG436" s="67"/>
      <c r="BH436" s="67"/>
      <c r="BI436" s="67"/>
      <c r="BJ436" s="67"/>
      <c r="BK436" s="67"/>
      <c r="BL436" s="67"/>
      <c r="BM436" s="67"/>
      <c r="BN436" s="67"/>
      <c r="BO436" s="67"/>
      <c r="BP436" s="67"/>
      <c r="BQ436" s="67"/>
      <c r="BR436" s="67"/>
      <c r="BS436" s="67"/>
      <c r="BT436" s="67"/>
      <c r="BU436" s="67"/>
      <c r="BV436" s="67"/>
      <c r="BW436" s="67"/>
      <c r="BX436" s="67"/>
      <c r="BY436" s="67"/>
      <c r="BZ436" s="67"/>
      <c r="CA436" s="67"/>
      <c r="CB436" s="67"/>
      <c r="CC436" s="69">
        <f>SUM(Table25[[#This Row],[Contract Amount FY00]:[Contract Amount FY50]])</f>
        <v>1236</v>
      </c>
      <c r="CD436" s="24"/>
    </row>
    <row r="437" spans="1:82" x14ac:dyDescent="0.25">
      <c r="A437" s="122" t="s">
        <v>1998</v>
      </c>
      <c r="B437" s="122" t="s">
        <v>533</v>
      </c>
      <c r="C437" s="122" t="s">
        <v>3187</v>
      </c>
      <c r="E437" s="26" t="str">
        <f>IFERROR(IF(VLOOKUP(Table25[[#This Row],[Contract No.]],Table3[#All],3,FALSE)="","No","Yes"),"")</f>
        <v>No</v>
      </c>
      <c r="F437" s="26" t="str">
        <f>IFERROR(VLOOKUP(Table25[[#This Row],[Contract No.]],Table3[#All],3,FALSE),"")</f>
        <v/>
      </c>
      <c r="G437" s="26" t="str">
        <f>IFERROR(IF(Table25[[#This Row],[Cooperative Purchase
(Yes/No)]]="Yes","Yes",IF(VLOOKUP(Table25[[#This Row],[Contract No.]],Table3[#All],1,FALSE)=Table25[[#This Row],[Contract No.]],"Yes","No")),"No")</f>
        <v>Yes</v>
      </c>
      <c r="H437" s="51">
        <f>IFERROR(VLOOKUP(Table25[[#This Row],[Contract No.]],Table3[#All],4,FALSE),"")</f>
        <v>43556</v>
      </c>
      <c r="I437" s="56">
        <f>IFERROR(IF(AND(MONTH(Table25[[#This Row],[Contract Start Date]])&gt;6,MONTH(Table25[[#This Row],[Contract Start Date]])&lt;=12),YEAR(Table25[[#This Row],[Contract Start Date]])+1,YEAR(Table25[[#This Row],[Contract Start Date]])),"")</f>
        <v>2019</v>
      </c>
      <c r="J437" s="55">
        <f>Table25[[#This Row],[FY Formula start]]</f>
        <v>2019</v>
      </c>
      <c r="K437" s="59" t="str">
        <f>"FY"&amp;" "&amp;Table25[[#This Row],[Year Start]]</f>
        <v>FY 2019</v>
      </c>
      <c r="L437" s="52">
        <f>IFERROR(VLOOKUP(Table25[[#This Row],[Contract No.]],Table3[#All],5,FALSE),"")</f>
        <v>45747</v>
      </c>
      <c r="M437" s="56">
        <f>IFERROR(IF(Table25[[#This Row],[Contract End Date]]="99/99/9999","No End",IF(AND(MONTH(Table25[[#This Row],[Contract End Date]])&gt;6,MONTH(Table25[[#This Row],[Contract End Date]])&lt;=12),YEAR(Table25[[#This Row],[Contract End Date]])+1,YEAR(Table25[[#This Row],[Contract End Date]]))),"")</f>
        <v>2025</v>
      </c>
      <c r="N437" s="55">
        <f>Table25[[#This Row],[FY Formula end]]</f>
        <v>2025</v>
      </c>
      <c r="O437" s="59" t="str">
        <f>IF(Table25[[#This Row],[Year End]]="No End","No End","FY"&amp;" "&amp;Table25[[#This Row],[Year End]])</f>
        <v>FY 2025</v>
      </c>
      <c r="P437" s="27"/>
      <c r="Q437" s="104">
        <f>_xlfn.IFNA(IF($B437="","",VLOOKUP($B437,'SWC Towers'!$A:$Q,$Q$2,FALSE)),"")</f>
        <v>0.2</v>
      </c>
      <c r="R437" s="106">
        <f>_xlfn.IFNA(IF($B437="","",VLOOKUP($B437,'SWC Towers'!$A:$Q,$R$2,FALSE)),"")</f>
        <v>0.2</v>
      </c>
      <c r="S437" s="106" t="str">
        <f>_xlfn.IFNA(IF($B437="","",VLOOKUP($B437,'SWC Towers'!$A:$Q,$S$2,FALSE)),"")</f>
        <v/>
      </c>
      <c r="T437" s="106" t="str">
        <f>_xlfn.IFNA(IF($B437="","",VLOOKUP($B437,'SWC Towers'!$A:$Q,$T$2,FALSE)),"")</f>
        <v/>
      </c>
      <c r="U437" s="104">
        <f>_xlfn.IFNA(IF($B437="","",VLOOKUP($B437,'SWC Towers'!$A:$Q,$U$2,FALSE)),"")</f>
        <v>0.2</v>
      </c>
      <c r="V437" s="104" t="str">
        <f>_xlfn.IFNA(IF($B437="","",VLOOKUP($B437,'SWC Towers'!$A:$Q,$V$2,FALSE)),"")</f>
        <v/>
      </c>
      <c r="W437" s="104">
        <f>_xlfn.IFNA(IF($B437="","",VLOOKUP($B437,'SWC Towers'!$A:$Q,$W$2,FALSE)),"")</f>
        <v>0.2</v>
      </c>
      <c r="X437" s="104" t="str">
        <f>_xlfn.IFNA(IF($B437="","",VLOOKUP($B437,'SWC Towers'!$A:$Q,$X$2,FALSE)),"")</f>
        <v/>
      </c>
      <c r="Y437" s="104" t="str">
        <f>_xlfn.IFNA(IF($B437="","",VLOOKUP($B437,'SWC Towers'!$A:$Q,$Y$2,FALSE)),"")</f>
        <v/>
      </c>
      <c r="Z437" s="104" t="str">
        <f>_xlfn.IFNA(IF($B437="","",VLOOKUP($B437,'SWC Towers'!$A:$Q,$Z$2,FALSE)),"")</f>
        <v/>
      </c>
      <c r="AA437" s="104">
        <f>_xlfn.IFNA(IF($B437="","",VLOOKUP($B437,'SWC Towers'!$A:$Q,$AA$2,FALSE)),"")</f>
        <v>0.2</v>
      </c>
      <c r="AB437" s="104" t="str">
        <f>_xlfn.IFNA(IF($B437="","",VLOOKUP($B437,'SWC Towers'!$A:$Q,$AB$2,FALSE)),"")</f>
        <v/>
      </c>
      <c r="AC437" s="20">
        <f>SUM(Table25[[#This Row],[IT Tower: Application]:[Other/Non-IT ]])</f>
        <v>1</v>
      </c>
      <c r="AD437" s="67"/>
      <c r="AE437" s="67"/>
      <c r="AF437" s="67"/>
      <c r="AG437" s="67"/>
      <c r="AH437" s="67"/>
      <c r="AI437" s="67"/>
      <c r="AJ437" s="67"/>
      <c r="AK437" s="67"/>
      <c r="AL437" s="67"/>
      <c r="AM437" s="67"/>
      <c r="AN437" s="67"/>
      <c r="AO437" s="67"/>
      <c r="AP437" s="67"/>
      <c r="AQ437" s="67"/>
      <c r="AR437" s="67"/>
      <c r="AS437" s="67"/>
      <c r="AT437" s="67"/>
      <c r="AU437" s="67"/>
      <c r="AV437" s="67"/>
      <c r="AW437" s="67">
        <v>0</v>
      </c>
      <c r="AX437" s="67">
        <v>247676</v>
      </c>
      <c r="AY437" s="67">
        <v>43123</v>
      </c>
      <c r="AZ437" s="67">
        <v>5792</v>
      </c>
      <c r="BA437" s="67">
        <v>11415</v>
      </c>
      <c r="BB437" s="67">
        <v>2502</v>
      </c>
      <c r="BC437" s="67">
        <v>10292</v>
      </c>
      <c r="BD437" s="67"/>
      <c r="BE437" s="67"/>
      <c r="BF437" s="67"/>
      <c r="BG437" s="67"/>
      <c r="BH437" s="67"/>
      <c r="BI437" s="67"/>
      <c r="BJ437" s="67"/>
      <c r="BK437" s="67"/>
      <c r="BL437" s="67"/>
      <c r="BM437" s="67"/>
      <c r="BN437" s="67"/>
      <c r="BO437" s="67"/>
      <c r="BP437" s="67"/>
      <c r="BQ437" s="67"/>
      <c r="BR437" s="67"/>
      <c r="BS437" s="67"/>
      <c r="BT437" s="67"/>
      <c r="BU437" s="67"/>
      <c r="BV437" s="67"/>
      <c r="BW437" s="67"/>
      <c r="BX437" s="67"/>
      <c r="BY437" s="67"/>
      <c r="BZ437" s="67"/>
      <c r="CA437" s="67"/>
      <c r="CB437" s="67"/>
      <c r="CC437" s="69">
        <f>SUM(Table25[[#This Row],[Contract Amount FY00]:[Contract Amount FY50]])</f>
        <v>320800</v>
      </c>
      <c r="CD437" s="24"/>
    </row>
    <row r="438" spans="1:82" x14ac:dyDescent="0.25">
      <c r="A438" s="122" t="s">
        <v>1998</v>
      </c>
      <c r="B438" s="122" t="s">
        <v>705</v>
      </c>
      <c r="C438" s="122" t="s">
        <v>404</v>
      </c>
      <c r="E438" s="26" t="str">
        <f>IFERROR(IF(VLOOKUP(Table25[[#This Row],[Contract No.]],Table3[#All],3,FALSE)="","No","Yes"),"")</f>
        <v>Yes</v>
      </c>
      <c r="F438" s="26" t="str">
        <f>IFERROR(VLOOKUP(Table25[[#This Row],[Contract No.]],Table3[#All],3,FALSE),"")</f>
        <v>NASPO</v>
      </c>
      <c r="G438" s="26" t="str">
        <f>IFERROR(IF(Table25[[#This Row],[Cooperative Purchase
(Yes/No)]]="Yes","Yes",IF(VLOOKUP(Table25[[#This Row],[Contract No.]],Table3[#All],1,FALSE)=Table25[[#This Row],[Contract No.]],"Yes","No")),"No")</f>
        <v>Yes</v>
      </c>
      <c r="H438" s="51">
        <f>IFERROR(VLOOKUP(Table25[[#This Row],[Contract No.]],Table3[#All],4,FALSE),"")</f>
        <v>43647</v>
      </c>
      <c r="I438" s="56">
        <f>IFERROR(IF(AND(MONTH(Table25[[#This Row],[Contract Start Date]])&gt;6,MONTH(Table25[[#This Row],[Contract Start Date]])&lt;=12),YEAR(Table25[[#This Row],[Contract Start Date]])+1,YEAR(Table25[[#This Row],[Contract Start Date]])),"")</f>
        <v>2020</v>
      </c>
      <c r="J438" s="55">
        <f>Table25[[#This Row],[FY Formula start]]</f>
        <v>2020</v>
      </c>
      <c r="K438" s="59" t="str">
        <f>"FY"&amp;" "&amp;Table25[[#This Row],[Year Start]]</f>
        <v>FY 2020</v>
      </c>
      <c r="L438" s="52">
        <f>IFERROR(VLOOKUP(Table25[[#This Row],[Contract No.]],Table3[#All],5,FALSE),"")</f>
        <v>47360</v>
      </c>
      <c r="M438" s="56">
        <f>IFERROR(IF(Table25[[#This Row],[Contract End Date]]="99/99/9999","No End",IF(AND(MONTH(Table25[[#This Row],[Contract End Date]])&gt;6,MONTH(Table25[[#This Row],[Contract End Date]])&lt;=12),YEAR(Table25[[#This Row],[Contract End Date]])+1,YEAR(Table25[[#This Row],[Contract End Date]]))),"")</f>
        <v>2030</v>
      </c>
      <c r="N438" s="55">
        <f>Table25[[#This Row],[FY Formula end]]</f>
        <v>2030</v>
      </c>
      <c r="O438" s="59" t="str">
        <f>IF(Table25[[#This Row],[Year End]]="No End","No End","FY"&amp;" "&amp;Table25[[#This Row],[Year End]])</f>
        <v>FY 2030</v>
      </c>
      <c r="P438" s="27"/>
      <c r="Q438" s="104">
        <f>_xlfn.IFNA(IF($B438="","",VLOOKUP($B438,'SWC Towers'!$A:$Q,$Q$2,FALSE)),"")</f>
        <v>0.2</v>
      </c>
      <c r="R438" s="106" t="str">
        <f>_xlfn.IFNA(IF($B438="","",VLOOKUP($B438,'SWC Towers'!$A:$Q,$R$2,FALSE)),"")</f>
        <v/>
      </c>
      <c r="S438" s="106" t="str">
        <f>_xlfn.IFNA(IF($B438="","",VLOOKUP($B438,'SWC Towers'!$A:$Q,$S$2,FALSE)),"")</f>
        <v/>
      </c>
      <c r="T438" s="106" t="str">
        <f>_xlfn.IFNA(IF($B438="","",VLOOKUP($B438,'SWC Towers'!$A:$Q,$T$2,FALSE)),"")</f>
        <v/>
      </c>
      <c r="U438" s="104">
        <f>_xlfn.IFNA(IF($B438="","",VLOOKUP($B438,'SWC Towers'!$A:$Q,$U$2,FALSE)),"")</f>
        <v>0.4</v>
      </c>
      <c r="V438" s="104" t="str">
        <f>_xlfn.IFNA(IF($B438="","",VLOOKUP($B438,'SWC Towers'!$A:$Q,$V$2,FALSE)),"")</f>
        <v/>
      </c>
      <c r="W438" s="104">
        <f>_xlfn.IFNA(IF($B438="","",VLOOKUP($B438,'SWC Towers'!$A:$Q,$W$2,FALSE)),"")</f>
        <v>0.4</v>
      </c>
      <c r="X438" s="104" t="str">
        <f>_xlfn.IFNA(IF($B438="","",VLOOKUP($B438,'SWC Towers'!$A:$Q,$X$2,FALSE)),"")</f>
        <v/>
      </c>
      <c r="Y438" s="104" t="str">
        <f>_xlfn.IFNA(IF($B438="","",VLOOKUP($B438,'SWC Towers'!$A:$Q,$Y$2,FALSE)),"")</f>
        <v/>
      </c>
      <c r="Z438" s="104" t="str">
        <f>_xlfn.IFNA(IF($B438="","",VLOOKUP($B438,'SWC Towers'!$A:$Q,$Z$2,FALSE)),"")</f>
        <v/>
      </c>
      <c r="AA438" s="104" t="str">
        <f>_xlfn.IFNA(IF($B438="","",VLOOKUP($B438,'SWC Towers'!$A:$Q,$AA$2,FALSE)),"")</f>
        <v/>
      </c>
      <c r="AB438" s="104" t="str">
        <f>_xlfn.IFNA(IF($B438="","",VLOOKUP($B438,'SWC Towers'!$A:$Q,$AB$2,FALSE)),"")</f>
        <v/>
      </c>
      <c r="AC438" s="20">
        <f>SUM(Table25[[#This Row],[IT Tower: Application]:[Other/Non-IT ]])</f>
        <v>1</v>
      </c>
      <c r="AD438" s="67"/>
      <c r="AE438" s="67"/>
      <c r="AF438" s="67"/>
      <c r="AG438" s="67"/>
      <c r="AH438" s="67"/>
      <c r="AI438" s="67"/>
      <c r="AJ438" s="67"/>
      <c r="AK438" s="67"/>
      <c r="AL438" s="67"/>
      <c r="AM438" s="67"/>
      <c r="AN438" s="67"/>
      <c r="AO438" s="67"/>
      <c r="AP438" s="67"/>
      <c r="AQ438" s="67"/>
      <c r="AR438" s="67"/>
      <c r="AS438" s="67"/>
      <c r="AT438" s="67"/>
      <c r="AU438" s="67"/>
      <c r="AV438" s="67"/>
      <c r="AW438" s="67"/>
      <c r="AX438" s="67"/>
      <c r="AY438" s="67"/>
      <c r="AZ438" s="67">
        <v>0</v>
      </c>
      <c r="BA438" s="67">
        <v>91</v>
      </c>
      <c r="BB438" s="67">
        <v>0</v>
      </c>
      <c r="BC438" s="67"/>
      <c r="BD438" s="67"/>
      <c r="BE438" s="67"/>
      <c r="BF438" s="67"/>
      <c r="BG438" s="67"/>
      <c r="BH438" s="67"/>
      <c r="BI438" s="67"/>
      <c r="BJ438" s="67"/>
      <c r="BK438" s="67"/>
      <c r="BL438" s="67"/>
      <c r="BM438" s="67"/>
      <c r="BN438" s="67"/>
      <c r="BO438" s="67"/>
      <c r="BP438" s="67"/>
      <c r="BQ438" s="67"/>
      <c r="BR438" s="67"/>
      <c r="BS438" s="67"/>
      <c r="BT438" s="67"/>
      <c r="BU438" s="67"/>
      <c r="BV438" s="67"/>
      <c r="BW438" s="67"/>
      <c r="BX438" s="67"/>
      <c r="BY438" s="67"/>
      <c r="BZ438" s="67"/>
      <c r="CA438" s="67"/>
      <c r="CB438" s="67"/>
      <c r="CC438" s="69">
        <f>SUM(Table25[[#This Row],[Contract Amount FY00]:[Contract Amount FY50]])</f>
        <v>91</v>
      </c>
      <c r="CD438" s="24"/>
    </row>
    <row r="439" spans="1:82" x14ac:dyDescent="0.25">
      <c r="A439" s="122" t="s">
        <v>1998</v>
      </c>
      <c r="B439" s="122" t="s">
        <v>705</v>
      </c>
      <c r="C439" s="122" t="s">
        <v>1777</v>
      </c>
      <c r="E439" s="26" t="str">
        <f>IFERROR(IF(VLOOKUP(Table25[[#This Row],[Contract No.]],Table3[#All],3,FALSE)="","No","Yes"),"")</f>
        <v>Yes</v>
      </c>
      <c r="F439" s="26" t="str">
        <f>IFERROR(VLOOKUP(Table25[[#This Row],[Contract No.]],Table3[#All],3,FALSE),"")</f>
        <v>NASPO</v>
      </c>
      <c r="G439" s="26" t="str">
        <f>IFERROR(IF(Table25[[#This Row],[Cooperative Purchase
(Yes/No)]]="Yes","Yes",IF(VLOOKUP(Table25[[#This Row],[Contract No.]],Table3[#All],1,FALSE)=Table25[[#This Row],[Contract No.]],"Yes","No")),"No")</f>
        <v>Yes</v>
      </c>
      <c r="H439" s="51">
        <f>IFERROR(VLOOKUP(Table25[[#This Row],[Contract No.]],Table3[#All],4,FALSE),"")</f>
        <v>43647</v>
      </c>
      <c r="I439" s="56">
        <f>IFERROR(IF(AND(MONTH(Table25[[#This Row],[Contract Start Date]])&gt;6,MONTH(Table25[[#This Row],[Contract Start Date]])&lt;=12),YEAR(Table25[[#This Row],[Contract Start Date]])+1,YEAR(Table25[[#This Row],[Contract Start Date]])),"")</f>
        <v>2020</v>
      </c>
      <c r="J439" s="55">
        <f>Table25[[#This Row],[FY Formula start]]</f>
        <v>2020</v>
      </c>
      <c r="K439" s="59" t="str">
        <f>"FY"&amp;" "&amp;Table25[[#This Row],[Year Start]]</f>
        <v>FY 2020</v>
      </c>
      <c r="L439" s="52">
        <f>IFERROR(VLOOKUP(Table25[[#This Row],[Contract No.]],Table3[#All],5,FALSE),"")</f>
        <v>47360</v>
      </c>
      <c r="M439" s="56">
        <f>IFERROR(IF(Table25[[#This Row],[Contract End Date]]="99/99/9999","No End",IF(AND(MONTH(Table25[[#This Row],[Contract End Date]])&gt;6,MONTH(Table25[[#This Row],[Contract End Date]])&lt;=12),YEAR(Table25[[#This Row],[Contract End Date]])+1,YEAR(Table25[[#This Row],[Contract End Date]]))),"")</f>
        <v>2030</v>
      </c>
      <c r="N439" s="55">
        <f>Table25[[#This Row],[FY Formula end]]</f>
        <v>2030</v>
      </c>
      <c r="O439" s="59" t="str">
        <f>IF(Table25[[#This Row],[Year End]]="No End","No End","FY"&amp;" "&amp;Table25[[#This Row],[Year End]])</f>
        <v>FY 2030</v>
      </c>
      <c r="P439" s="27"/>
      <c r="Q439" s="104">
        <f>_xlfn.IFNA(IF($B439="","",VLOOKUP($B439,'SWC Towers'!$A:$Q,$Q$2,FALSE)),"")</f>
        <v>0.2</v>
      </c>
      <c r="R439" s="106" t="str">
        <f>_xlfn.IFNA(IF($B439="","",VLOOKUP($B439,'SWC Towers'!$A:$Q,$R$2,FALSE)),"")</f>
        <v/>
      </c>
      <c r="S439" s="106" t="str">
        <f>_xlfn.IFNA(IF($B439="","",VLOOKUP($B439,'SWC Towers'!$A:$Q,$S$2,FALSE)),"")</f>
        <v/>
      </c>
      <c r="T439" s="106" t="str">
        <f>_xlfn.IFNA(IF($B439="","",VLOOKUP($B439,'SWC Towers'!$A:$Q,$T$2,FALSE)),"")</f>
        <v/>
      </c>
      <c r="U439" s="104">
        <f>_xlfn.IFNA(IF($B439="","",VLOOKUP($B439,'SWC Towers'!$A:$Q,$U$2,FALSE)),"")</f>
        <v>0.4</v>
      </c>
      <c r="V439" s="104" t="str">
        <f>_xlfn.IFNA(IF($B439="","",VLOOKUP($B439,'SWC Towers'!$A:$Q,$V$2,FALSE)),"")</f>
        <v/>
      </c>
      <c r="W439" s="104">
        <f>_xlfn.IFNA(IF($B439="","",VLOOKUP($B439,'SWC Towers'!$A:$Q,$W$2,FALSE)),"")</f>
        <v>0.4</v>
      </c>
      <c r="X439" s="104" t="str">
        <f>_xlfn.IFNA(IF($B439="","",VLOOKUP($B439,'SWC Towers'!$A:$Q,$X$2,FALSE)),"")</f>
        <v/>
      </c>
      <c r="Y439" s="104" t="str">
        <f>_xlfn.IFNA(IF($B439="","",VLOOKUP($B439,'SWC Towers'!$A:$Q,$Y$2,FALSE)),"")</f>
        <v/>
      </c>
      <c r="Z439" s="104" t="str">
        <f>_xlfn.IFNA(IF($B439="","",VLOOKUP($B439,'SWC Towers'!$A:$Q,$Z$2,FALSE)),"")</f>
        <v/>
      </c>
      <c r="AA439" s="104" t="str">
        <f>_xlfn.IFNA(IF($B439="","",VLOOKUP($B439,'SWC Towers'!$A:$Q,$AA$2,FALSE)),"")</f>
        <v/>
      </c>
      <c r="AB439" s="104" t="str">
        <f>_xlfn.IFNA(IF($B439="","",VLOOKUP($B439,'SWC Towers'!$A:$Q,$AB$2,FALSE)),"")</f>
        <v/>
      </c>
      <c r="AC439" s="20">
        <f>SUM(Table25[[#This Row],[IT Tower: Application]:[Other/Non-IT ]])</f>
        <v>1</v>
      </c>
      <c r="AD439" s="67"/>
      <c r="AE439" s="67"/>
      <c r="AF439" s="67"/>
      <c r="AG439" s="67"/>
      <c r="AH439" s="67"/>
      <c r="AI439" s="67"/>
      <c r="AJ439" s="67"/>
      <c r="AK439" s="67"/>
      <c r="AL439" s="67"/>
      <c r="AM439" s="67"/>
      <c r="AN439" s="67"/>
      <c r="AO439" s="67"/>
      <c r="AP439" s="67"/>
      <c r="AQ439" s="67"/>
      <c r="AR439" s="67"/>
      <c r="AS439" s="67"/>
      <c r="AT439" s="67"/>
      <c r="AU439" s="67"/>
      <c r="AV439" s="67"/>
      <c r="AW439" s="67"/>
      <c r="AX439" s="67">
        <v>0</v>
      </c>
      <c r="AY439" s="67">
        <v>41304</v>
      </c>
      <c r="AZ439" s="67">
        <v>47137</v>
      </c>
      <c r="BA439" s="67">
        <v>56830</v>
      </c>
      <c r="BB439" s="67">
        <v>40397</v>
      </c>
      <c r="BC439" s="67">
        <v>51091</v>
      </c>
      <c r="BD439" s="67"/>
      <c r="BE439" s="67"/>
      <c r="BF439" s="67"/>
      <c r="BG439" s="67"/>
      <c r="BH439" s="67"/>
      <c r="BI439" s="67"/>
      <c r="BJ439" s="67"/>
      <c r="BK439" s="67"/>
      <c r="BL439" s="67"/>
      <c r="BM439" s="67"/>
      <c r="BN439" s="67"/>
      <c r="BO439" s="67"/>
      <c r="BP439" s="67"/>
      <c r="BQ439" s="67"/>
      <c r="BR439" s="67"/>
      <c r="BS439" s="67"/>
      <c r="BT439" s="67"/>
      <c r="BU439" s="67"/>
      <c r="BV439" s="67"/>
      <c r="BW439" s="67"/>
      <c r="BX439" s="67"/>
      <c r="BY439" s="67"/>
      <c r="BZ439" s="67"/>
      <c r="CA439" s="67"/>
      <c r="CB439" s="67"/>
      <c r="CC439" s="69">
        <f>SUM(Table25[[#This Row],[Contract Amount FY00]:[Contract Amount FY50]])</f>
        <v>236759</v>
      </c>
      <c r="CD439" s="24"/>
    </row>
    <row r="440" spans="1:82" x14ac:dyDescent="0.25">
      <c r="A440" s="122" t="s">
        <v>1998</v>
      </c>
      <c r="B440" s="122" t="s">
        <v>278</v>
      </c>
      <c r="C440" s="122" t="s">
        <v>3188</v>
      </c>
      <c r="E440" s="26" t="str">
        <f>IFERROR(IF(VLOOKUP(Table25[[#This Row],[Contract No.]],Table3[#All],3,FALSE)="","No","Yes"),"")</f>
        <v>Yes</v>
      </c>
      <c r="F440" s="26" t="str">
        <f>IFERROR(VLOOKUP(Table25[[#This Row],[Contract No.]],Table3[#All],3,FALSE),"")</f>
        <v>NASPO</v>
      </c>
      <c r="G440" s="26" t="str">
        <f>IFERROR(IF(Table25[[#This Row],[Cooperative Purchase
(Yes/No)]]="Yes","Yes",IF(VLOOKUP(Table25[[#This Row],[Contract No.]],Table3[#All],1,FALSE)=Table25[[#This Row],[Contract No.]],"Yes","No")),"No")</f>
        <v>Yes</v>
      </c>
      <c r="H440" s="51">
        <f>IFERROR(VLOOKUP(Table25[[#This Row],[Contract No.]],Table3[#All],4,FALSE),"")</f>
        <v>42917</v>
      </c>
      <c r="I440" s="56">
        <f>IFERROR(IF(AND(MONTH(Table25[[#This Row],[Contract Start Date]])&gt;6,MONTH(Table25[[#This Row],[Contract Start Date]])&lt;=12),YEAR(Table25[[#This Row],[Contract Start Date]])+1,YEAR(Table25[[#This Row],[Contract Start Date]])),"")</f>
        <v>2018</v>
      </c>
      <c r="J440" s="55">
        <f>Table25[[#This Row],[FY Formula start]]</f>
        <v>2018</v>
      </c>
      <c r="K440" s="59" t="str">
        <f>"FY"&amp;" "&amp;Table25[[#This Row],[Year Start]]</f>
        <v>FY 2018</v>
      </c>
      <c r="L440" s="52">
        <f>IFERROR(VLOOKUP(Table25[[#This Row],[Contract No.]],Table3[#All],5,FALSE),"")</f>
        <v>46280</v>
      </c>
      <c r="M440" s="56">
        <f>IFERROR(IF(Table25[[#This Row],[Contract End Date]]="99/99/9999","No End",IF(AND(MONTH(Table25[[#This Row],[Contract End Date]])&gt;6,MONTH(Table25[[#This Row],[Contract End Date]])&lt;=12),YEAR(Table25[[#This Row],[Contract End Date]])+1,YEAR(Table25[[#This Row],[Contract End Date]]))),"")</f>
        <v>2027</v>
      </c>
      <c r="N440" s="55">
        <f>Table25[[#This Row],[FY Formula end]]</f>
        <v>2027</v>
      </c>
      <c r="O440" s="59" t="str">
        <f>IF(Table25[[#This Row],[Year End]]="No End","No End","FY"&amp;" "&amp;Table25[[#This Row],[Year End]])</f>
        <v>FY 2027</v>
      </c>
      <c r="P440" s="27"/>
      <c r="Q440" s="104">
        <f>_xlfn.IFNA(IF($B440="","",VLOOKUP($B440,'SWC Towers'!$A:$Q,$Q$2,FALSE)),"")</f>
        <v>0.4</v>
      </c>
      <c r="R440" s="106" t="str">
        <f>_xlfn.IFNA(IF($B440="","",VLOOKUP($B440,'SWC Towers'!$A:$Q,$R$2,FALSE)),"")</f>
        <v/>
      </c>
      <c r="S440" s="106" t="str">
        <f>_xlfn.IFNA(IF($B440="","",VLOOKUP($B440,'SWC Towers'!$A:$Q,$S$2,FALSE)),"")</f>
        <v/>
      </c>
      <c r="T440" s="106">
        <f>_xlfn.IFNA(IF($B440="","",VLOOKUP($B440,'SWC Towers'!$A:$Q,$T$2,FALSE)),"")</f>
        <v>0.05</v>
      </c>
      <c r="U440" s="104" t="str">
        <f>_xlfn.IFNA(IF($B440="","",VLOOKUP($B440,'SWC Towers'!$A:$Q,$U$2,FALSE)),"")</f>
        <v/>
      </c>
      <c r="V440" s="104" t="str">
        <f>_xlfn.IFNA(IF($B440="","",VLOOKUP($B440,'SWC Towers'!$A:$Q,$V$2,FALSE)),"")</f>
        <v/>
      </c>
      <c r="W440" s="104">
        <f>_xlfn.IFNA(IF($B440="","",VLOOKUP($B440,'SWC Towers'!$A:$Q,$W$2,FALSE)),"")</f>
        <v>0.1</v>
      </c>
      <c r="X440" s="104" t="str">
        <f>_xlfn.IFNA(IF($B440="","",VLOOKUP($B440,'SWC Towers'!$A:$Q,$X$2,FALSE)),"")</f>
        <v/>
      </c>
      <c r="Y440" s="104">
        <f>_xlfn.IFNA(IF($B440="","",VLOOKUP($B440,'SWC Towers'!$A:$Q,$Y$2,FALSE)),"")</f>
        <v>0.05</v>
      </c>
      <c r="Z440" s="104" t="str">
        <f>_xlfn.IFNA(IF($B440="","",VLOOKUP($B440,'SWC Towers'!$A:$Q,$Z$2,FALSE)),"")</f>
        <v/>
      </c>
      <c r="AA440" s="104">
        <f>_xlfn.IFNA(IF($B440="","",VLOOKUP($B440,'SWC Towers'!$A:$Q,$AA$2,FALSE)),"")</f>
        <v>0.4</v>
      </c>
      <c r="AB440" s="104" t="str">
        <f>_xlfn.IFNA(IF($B440="","",VLOOKUP($B440,'SWC Towers'!$A:$Q,$AB$2,FALSE)),"")</f>
        <v/>
      </c>
      <c r="AC440" s="20">
        <f>SUM(Table25[[#This Row],[IT Tower: Application]:[Other/Non-IT ]])</f>
        <v>1</v>
      </c>
      <c r="AD440" s="67"/>
      <c r="AE440" s="67"/>
      <c r="AF440" s="67"/>
      <c r="AG440" s="67"/>
      <c r="AH440" s="67"/>
      <c r="AI440" s="67"/>
      <c r="AJ440" s="67"/>
      <c r="AK440" s="67"/>
      <c r="AL440" s="67"/>
      <c r="AM440" s="67"/>
      <c r="AN440" s="67"/>
      <c r="AO440" s="67"/>
      <c r="AP440" s="67"/>
      <c r="AQ440" s="67"/>
      <c r="AR440" s="67"/>
      <c r="AS440" s="67"/>
      <c r="AT440" s="67"/>
      <c r="AU440" s="67"/>
      <c r="AV440" s="67"/>
      <c r="AW440" s="67"/>
      <c r="AX440" s="67">
        <v>25811</v>
      </c>
      <c r="AY440" s="67">
        <v>0</v>
      </c>
      <c r="AZ440" s="67">
        <v>68215</v>
      </c>
      <c r="BA440" s="67">
        <v>4699</v>
      </c>
      <c r="BB440" s="67">
        <v>101732</v>
      </c>
      <c r="BC440" s="67">
        <v>233648</v>
      </c>
      <c r="BD440" s="67"/>
      <c r="BE440" s="67"/>
      <c r="BF440" s="67"/>
      <c r="BG440" s="67"/>
      <c r="BH440" s="67"/>
      <c r="BI440" s="67"/>
      <c r="BJ440" s="67"/>
      <c r="BK440" s="67"/>
      <c r="BL440" s="67"/>
      <c r="BM440" s="67"/>
      <c r="BN440" s="67"/>
      <c r="BO440" s="67"/>
      <c r="BP440" s="67"/>
      <c r="BQ440" s="67"/>
      <c r="BR440" s="67"/>
      <c r="BS440" s="67"/>
      <c r="BT440" s="67"/>
      <c r="BU440" s="67"/>
      <c r="BV440" s="67"/>
      <c r="BW440" s="67"/>
      <c r="BX440" s="67"/>
      <c r="BY440" s="67"/>
      <c r="BZ440" s="67"/>
      <c r="CA440" s="67"/>
      <c r="CB440" s="67"/>
      <c r="CC440" s="69">
        <f>SUM(Table25[[#This Row],[Contract Amount FY00]:[Contract Amount FY50]])</f>
        <v>434105</v>
      </c>
      <c r="CD440" s="24"/>
    </row>
    <row r="441" spans="1:82" x14ac:dyDescent="0.25">
      <c r="A441" s="122" t="s">
        <v>1998</v>
      </c>
      <c r="B441" s="122" t="s">
        <v>278</v>
      </c>
      <c r="C441" s="122" t="s">
        <v>547</v>
      </c>
      <c r="E441" s="26" t="str">
        <f>IFERROR(IF(VLOOKUP(Table25[[#This Row],[Contract No.]],Table3[#All],3,FALSE)="","No","Yes"),"")</f>
        <v>Yes</v>
      </c>
      <c r="F441" s="26" t="str">
        <f>IFERROR(VLOOKUP(Table25[[#This Row],[Contract No.]],Table3[#All],3,FALSE),"")</f>
        <v>NASPO</v>
      </c>
      <c r="G441" s="26" t="str">
        <f>IFERROR(IF(Table25[[#This Row],[Cooperative Purchase
(Yes/No)]]="Yes","Yes",IF(VLOOKUP(Table25[[#This Row],[Contract No.]],Table3[#All],1,FALSE)=Table25[[#This Row],[Contract No.]],"Yes","No")),"No")</f>
        <v>Yes</v>
      </c>
      <c r="H441" s="51">
        <f>IFERROR(VLOOKUP(Table25[[#This Row],[Contract No.]],Table3[#All],4,FALSE),"")</f>
        <v>42917</v>
      </c>
      <c r="I441" s="56">
        <f>IFERROR(IF(AND(MONTH(Table25[[#This Row],[Contract Start Date]])&gt;6,MONTH(Table25[[#This Row],[Contract Start Date]])&lt;=12),YEAR(Table25[[#This Row],[Contract Start Date]])+1,YEAR(Table25[[#This Row],[Contract Start Date]])),"")</f>
        <v>2018</v>
      </c>
      <c r="J441" s="55">
        <f>Table25[[#This Row],[FY Formula start]]</f>
        <v>2018</v>
      </c>
      <c r="K441" s="59" t="str">
        <f>"FY"&amp;" "&amp;Table25[[#This Row],[Year Start]]</f>
        <v>FY 2018</v>
      </c>
      <c r="L441" s="52">
        <f>IFERROR(VLOOKUP(Table25[[#This Row],[Contract No.]],Table3[#All],5,FALSE),"")</f>
        <v>46280</v>
      </c>
      <c r="M441" s="56">
        <f>IFERROR(IF(Table25[[#This Row],[Contract End Date]]="99/99/9999","No End",IF(AND(MONTH(Table25[[#This Row],[Contract End Date]])&gt;6,MONTH(Table25[[#This Row],[Contract End Date]])&lt;=12),YEAR(Table25[[#This Row],[Contract End Date]])+1,YEAR(Table25[[#This Row],[Contract End Date]]))),"")</f>
        <v>2027</v>
      </c>
      <c r="N441" s="55">
        <f>Table25[[#This Row],[FY Formula end]]</f>
        <v>2027</v>
      </c>
      <c r="O441" s="59" t="str">
        <f>IF(Table25[[#This Row],[Year End]]="No End","No End","FY"&amp;" "&amp;Table25[[#This Row],[Year End]])</f>
        <v>FY 2027</v>
      </c>
      <c r="P441" s="27"/>
      <c r="Q441" s="104">
        <f>_xlfn.IFNA(IF($B441="","",VLOOKUP($B441,'SWC Towers'!$A:$Q,$Q$2,FALSE)),"")</f>
        <v>0.4</v>
      </c>
      <c r="R441" s="106" t="str">
        <f>_xlfn.IFNA(IF($B441="","",VLOOKUP($B441,'SWC Towers'!$A:$Q,$R$2,FALSE)),"")</f>
        <v/>
      </c>
      <c r="S441" s="106" t="str">
        <f>_xlfn.IFNA(IF($B441="","",VLOOKUP($B441,'SWC Towers'!$A:$Q,$S$2,FALSE)),"")</f>
        <v/>
      </c>
      <c r="T441" s="106">
        <f>_xlfn.IFNA(IF($B441="","",VLOOKUP($B441,'SWC Towers'!$A:$Q,$T$2,FALSE)),"")</f>
        <v>0.05</v>
      </c>
      <c r="U441" s="104" t="str">
        <f>_xlfn.IFNA(IF($B441="","",VLOOKUP($B441,'SWC Towers'!$A:$Q,$U$2,FALSE)),"")</f>
        <v/>
      </c>
      <c r="V441" s="104" t="str">
        <f>_xlfn.IFNA(IF($B441="","",VLOOKUP($B441,'SWC Towers'!$A:$Q,$V$2,FALSE)),"")</f>
        <v/>
      </c>
      <c r="W441" s="104">
        <f>_xlfn.IFNA(IF($B441="","",VLOOKUP($B441,'SWC Towers'!$A:$Q,$W$2,FALSE)),"")</f>
        <v>0.1</v>
      </c>
      <c r="X441" s="104" t="str">
        <f>_xlfn.IFNA(IF($B441="","",VLOOKUP($B441,'SWC Towers'!$A:$Q,$X$2,FALSE)),"")</f>
        <v/>
      </c>
      <c r="Y441" s="104">
        <f>_xlfn.IFNA(IF($B441="","",VLOOKUP($B441,'SWC Towers'!$A:$Q,$Y$2,FALSE)),"")</f>
        <v>0.05</v>
      </c>
      <c r="Z441" s="104" t="str">
        <f>_xlfn.IFNA(IF($B441="","",VLOOKUP($B441,'SWC Towers'!$A:$Q,$Z$2,FALSE)),"")</f>
        <v/>
      </c>
      <c r="AA441" s="104">
        <f>_xlfn.IFNA(IF($B441="","",VLOOKUP($B441,'SWC Towers'!$A:$Q,$AA$2,FALSE)),"")</f>
        <v>0.4</v>
      </c>
      <c r="AB441" s="104" t="str">
        <f>_xlfn.IFNA(IF($B441="","",VLOOKUP($B441,'SWC Towers'!$A:$Q,$AB$2,FALSE)),"")</f>
        <v/>
      </c>
      <c r="AC441" s="20">
        <f>SUM(Table25[[#This Row],[IT Tower: Application]:[Other/Non-IT ]])</f>
        <v>1</v>
      </c>
      <c r="AD441" s="67"/>
      <c r="AE441" s="67"/>
      <c r="AF441" s="67"/>
      <c r="AG441" s="67"/>
      <c r="AH441" s="67"/>
      <c r="AI441" s="67"/>
      <c r="AJ441" s="67"/>
      <c r="AK441" s="67"/>
      <c r="AL441" s="67"/>
      <c r="AM441" s="67"/>
      <c r="AN441" s="67"/>
      <c r="AO441" s="67"/>
      <c r="AP441" s="67"/>
      <c r="AQ441" s="67"/>
      <c r="AR441" s="67"/>
      <c r="AS441" s="67"/>
      <c r="AT441" s="67"/>
      <c r="AU441" s="67"/>
      <c r="AV441" s="67"/>
      <c r="AW441" s="67"/>
      <c r="AX441" s="67"/>
      <c r="AY441" s="67"/>
      <c r="AZ441" s="67"/>
      <c r="BA441" s="67"/>
      <c r="BB441" s="67"/>
      <c r="BC441" s="67">
        <v>21677</v>
      </c>
      <c r="BD441" s="67"/>
      <c r="BE441" s="67"/>
      <c r="BF441" s="67"/>
      <c r="BG441" s="67"/>
      <c r="BH441" s="67"/>
      <c r="BI441" s="67"/>
      <c r="BJ441" s="67"/>
      <c r="BK441" s="67"/>
      <c r="BL441" s="67"/>
      <c r="BM441" s="67"/>
      <c r="BN441" s="67"/>
      <c r="BO441" s="67"/>
      <c r="BP441" s="67"/>
      <c r="BQ441" s="67"/>
      <c r="BR441" s="67"/>
      <c r="BS441" s="67"/>
      <c r="BT441" s="67"/>
      <c r="BU441" s="67"/>
      <c r="BV441" s="67"/>
      <c r="BW441" s="67"/>
      <c r="BX441" s="67"/>
      <c r="BY441" s="67"/>
      <c r="BZ441" s="67"/>
      <c r="CA441" s="67"/>
      <c r="CB441" s="67"/>
      <c r="CC441" s="69">
        <f>SUM(Table25[[#This Row],[Contract Amount FY00]:[Contract Amount FY50]])</f>
        <v>21677</v>
      </c>
      <c r="CD441" s="24"/>
    </row>
    <row r="442" spans="1:82" x14ac:dyDescent="0.25">
      <c r="A442" s="122" t="s">
        <v>1998</v>
      </c>
      <c r="B442" s="122" t="s">
        <v>2244</v>
      </c>
      <c r="C442" s="122" t="s">
        <v>373</v>
      </c>
      <c r="E442" s="26" t="str">
        <f>IFERROR(IF(VLOOKUP(Table25[[#This Row],[Contract No.]],Table3[#All],3,FALSE)="","No","Yes"),"")</f>
        <v>No</v>
      </c>
      <c r="F442" s="26" t="str">
        <f>IFERROR(VLOOKUP(Table25[[#This Row],[Contract No.]],Table3[#All],3,FALSE),"")</f>
        <v/>
      </c>
      <c r="G442" s="26" t="str">
        <f>IFERROR(IF(Table25[[#This Row],[Cooperative Purchase
(Yes/No)]]="Yes","Yes",IF(VLOOKUP(Table25[[#This Row],[Contract No.]],Table3[#All],1,FALSE)=Table25[[#This Row],[Contract No.]],"Yes","No")),"No")</f>
        <v>Yes</v>
      </c>
      <c r="H442" s="51">
        <f>IFERROR(VLOOKUP(Table25[[#This Row],[Contract No.]],Table3[#All],4,FALSE),"")</f>
        <v>44512</v>
      </c>
      <c r="I442" s="56">
        <f>IFERROR(IF(AND(MONTH(Table25[[#This Row],[Contract Start Date]])&gt;6,MONTH(Table25[[#This Row],[Contract Start Date]])&lt;=12),YEAR(Table25[[#This Row],[Contract Start Date]])+1,YEAR(Table25[[#This Row],[Contract Start Date]])),"")</f>
        <v>2022</v>
      </c>
      <c r="J442" s="55">
        <f>Table25[[#This Row],[FY Formula start]]</f>
        <v>2022</v>
      </c>
      <c r="K442" s="59" t="str">
        <f>"FY"&amp;" "&amp;Table25[[#This Row],[Year Start]]</f>
        <v>FY 2022</v>
      </c>
      <c r="L442" s="52">
        <f>IFERROR(VLOOKUP(Table25[[#This Row],[Contract No.]],Table3[#All],5,FALSE),"")</f>
        <v>46702</v>
      </c>
      <c r="M442" s="56">
        <f>IFERROR(IF(Table25[[#This Row],[Contract End Date]]="99/99/9999","No End",IF(AND(MONTH(Table25[[#This Row],[Contract End Date]])&gt;6,MONTH(Table25[[#This Row],[Contract End Date]])&lt;=12),YEAR(Table25[[#This Row],[Contract End Date]])+1,YEAR(Table25[[#This Row],[Contract End Date]]))),"")</f>
        <v>2028</v>
      </c>
      <c r="N442" s="55">
        <f>Table25[[#This Row],[FY Formula end]]</f>
        <v>2028</v>
      </c>
      <c r="O442" s="59" t="str">
        <f>IF(Table25[[#This Row],[Year End]]="No End","No End","FY"&amp;" "&amp;Table25[[#This Row],[Year End]])</f>
        <v>FY 2028</v>
      </c>
      <c r="P442" s="27"/>
      <c r="Q442" s="104" t="str">
        <f>_xlfn.IFNA(IF($B442="","",VLOOKUP($B442,'SWC Towers'!$A:$Q,$Q$2,FALSE)),"")</f>
        <v/>
      </c>
      <c r="R442" s="106" t="str">
        <f>_xlfn.IFNA(IF($B442="","",VLOOKUP($B442,'SWC Towers'!$A:$Q,$R$2,FALSE)),"")</f>
        <v/>
      </c>
      <c r="S442" s="106" t="str">
        <f>_xlfn.IFNA(IF($B442="","",VLOOKUP($B442,'SWC Towers'!$A:$Q,$S$2,FALSE)),"")</f>
        <v/>
      </c>
      <c r="T442" s="106">
        <f>_xlfn.IFNA(IF($B442="","",VLOOKUP($B442,'SWC Towers'!$A:$Q,$T$2,FALSE)),"")</f>
        <v>0.5</v>
      </c>
      <c r="U442" s="104" t="str">
        <f>_xlfn.IFNA(IF($B442="","",VLOOKUP($B442,'SWC Towers'!$A:$Q,$U$2,FALSE)),"")</f>
        <v/>
      </c>
      <c r="V442" s="104" t="str">
        <f>_xlfn.IFNA(IF($B442="","",VLOOKUP($B442,'SWC Towers'!$A:$Q,$V$2,FALSE)),"")</f>
        <v/>
      </c>
      <c r="W442" s="104">
        <f>_xlfn.IFNA(IF($B442="","",VLOOKUP($B442,'SWC Towers'!$A:$Q,$W$2,FALSE)),"")</f>
        <v>0.5</v>
      </c>
      <c r="X442" s="104" t="str">
        <f>_xlfn.IFNA(IF($B442="","",VLOOKUP($B442,'SWC Towers'!$A:$Q,$X$2,FALSE)),"")</f>
        <v/>
      </c>
      <c r="Y442" s="104" t="str">
        <f>_xlfn.IFNA(IF($B442="","",VLOOKUP($B442,'SWC Towers'!$A:$Q,$Y$2,FALSE)),"")</f>
        <v/>
      </c>
      <c r="Z442" s="104" t="str">
        <f>_xlfn.IFNA(IF($B442="","",VLOOKUP($B442,'SWC Towers'!$A:$Q,$Z$2,FALSE)),"")</f>
        <v/>
      </c>
      <c r="AA442" s="104" t="str">
        <f>_xlfn.IFNA(IF($B442="","",VLOOKUP($B442,'SWC Towers'!$A:$Q,$AA$2,FALSE)),"")</f>
        <v/>
      </c>
      <c r="AB442" s="104" t="str">
        <f>_xlfn.IFNA(IF($B442="","",VLOOKUP($B442,'SWC Towers'!$A:$Q,$AB$2,FALSE)),"")</f>
        <v/>
      </c>
      <c r="AC442" s="20">
        <f>SUM(Table25[[#This Row],[IT Tower: Application]:[Other/Non-IT ]])</f>
        <v>1</v>
      </c>
      <c r="AD442" s="67"/>
      <c r="AE442" s="67"/>
      <c r="AF442" s="67"/>
      <c r="AG442" s="67"/>
      <c r="AH442" s="67"/>
      <c r="AI442" s="67"/>
      <c r="AJ442" s="67"/>
      <c r="AK442" s="67"/>
      <c r="AL442" s="67"/>
      <c r="AM442" s="67"/>
      <c r="AN442" s="67"/>
      <c r="AO442" s="67"/>
      <c r="AP442" s="67"/>
      <c r="AQ442" s="67"/>
      <c r="AR442" s="67"/>
      <c r="AS442" s="67"/>
      <c r="AT442" s="67"/>
      <c r="AU442" s="67"/>
      <c r="AV442" s="67"/>
      <c r="AW442" s="67"/>
      <c r="AX442" s="67"/>
      <c r="AY442" s="67"/>
      <c r="AZ442" s="67">
        <v>1772</v>
      </c>
      <c r="BA442" s="67">
        <v>0</v>
      </c>
      <c r="BB442" s="67"/>
      <c r="BC442" s="67"/>
      <c r="BD442" s="67"/>
      <c r="BE442" s="67"/>
      <c r="BF442" s="67"/>
      <c r="BG442" s="67"/>
      <c r="BH442" s="67"/>
      <c r="BI442" s="67"/>
      <c r="BJ442" s="67"/>
      <c r="BK442" s="67"/>
      <c r="BL442" s="67"/>
      <c r="BM442" s="67"/>
      <c r="BN442" s="67"/>
      <c r="BO442" s="67"/>
      <c r="BP442" s="67"/>
      <c r="BQ442" s="67"/>
      <c r="BR442" s="67"/>
      <c r="BS442" s="67"/>
      <c r="BT442" s="67"/>
      <c r="BU442" s="67"/>
      <c r="BV442" s="67"/>
      <c r="BW442" s="67"/>
      <c r="BX442" s="67"/>
      <c r="BY442" s="67"/>
      <c r="BZ442" s="67"/>
      <c r="CA442" s="67"/>
      <c r="CB442" s="67"/>
      <c r="CC442" s="69">
        <f>SUM(Table25[[#This Row],[Contract Amount FY00]:[Contract Amount FY50]])</f>
        <v>1772</v>
      </c>
      <c r="CD442" s="24"/>
    </row>
    <row r="443" spans="1:82" x14ac:dyDescent="0.25">
      <c r="A443" s="122" t="s">
        <v>1998</v>
      </c>
      <c r="B443" s="122" t="s">
        <v>2057</v>
      </c>
      <c r="C443" s="122" t="s">
        <v>3190</v>
      </c>
      <c r="E443" s="26" t="str">
        <f>IFERROR(IF(VLOOKUP(Table25[[#This Row],[Contract No.]],Table3[#All],3,FALSE)="","No","Yes"),"")</f>
        <v>Yes</v>
      </c>
      <c r="F443" s="26" t="str">
        <f>IFERROR(VLOOKUP(Table25[[#This Row],[Contract No.]],Table3[#All],3,FALSE),"")</f>
        <v>NASPO</v>
      </c>
      <c r="G443" s="26" t="str">
        <f>IFERROR(IF(Table25[[#This Row],[Cooperative Purchase
(Yes/No)]]="Yes","Yes",IF(VLOOKUP(Table25[[#This Row],[Contract No.]],Table3[#All],1,FALSE)=Table25[[#This Row],[Contract No.]],"Yes","No")),"No")</f>
        <v>Yes</v>
      </c>
      <c r="H443" s="51">
        <f>IFERROR(VLOOKUP(Table25[[#This Row],[Contract No.]],Table3[#All],4,FALSE),"")</f>
        <v>43983</v>
      </c>
      <c r="I443" s="56">
        <f>IFERROR(IF(AND(MONTH(Table25[[#This Row],[Contract Start Date]])&gt;6,MONTH(Table25[[#This Row],[Contract Start Date]])&lt;=12),YEAR(Table25[[#This Row],[Contract Start Date]])+1,YEAR(Table25[[#This Row],[Contract Start Date]])),"")</f>
        <v>2020</v>
      </c>
      <c r="J443" s="55">
        <f>Table25[[#This Row],[FY Formula start]]</f>
        <v>2020</v>
      </c>
      <c r="K443" s="59" t="str">
        <f>"FY"&amp;" "&amp;Table25[[#This Row],[Year Start]]</f>
        <v>FY 2020</v>
      </c>
      <c r="L443" s="52">
        <f>IFERROR(VLOOKUP(Table25[[#This Row],[Contract No.]],Table3[#All],5,FALSE),"")</f>
        <v>46295</v>
      </c>
      <c r="M443" s="56">
        <f>IFERROR(IF(Table25[[#This Row],[Contract End Date]]="99/99/9999","No End",IF(AND(MONTH(Table25[[#This Row],[Contract End Date]])&gt;6,MONTH(Table25[[#This Row],[Contract End Date]])&lt;=12),YEAR(Table25[[#This Row],[Contract End Date]])+1,YEAR(Table25[[#This Row],[Contract End Date]]))),"")</f>
        <v>2027</v>
      </c>
      <c r="N443" s="55">
        <f>Table25[[#This Row],[FY Formula end]]</f>
        <v>2027</v>
      </c>
      <c r="O443" s="59" t="str">
        <f>IF(Table25[[#This Row],[Year End]]="No End","No End","FY"&amp;" "&amp;Table25[[#This Row],[Year End]])</f>
        <v>FY 2027</v>
      </c>
      <c r="P443" s="27"/>
      <c r="Q443" s="104">
        <f>_xlfn.IFNA(IF($B443="","",VLOOKUP($B443,'SWC Towers'!$A:$Q,$Q$2,FALSE)),"")</f>
        <v>0.1</v>
      </c>
      <c r="R443" s="106">
        <f>_xlfn.IFNA(IF($B443="","",VLOOKUP($B443,'SWC Towers'!$A:$Q,$R$2,FALSE)),"")</f>
        <v>0.1</v>
      </c>
      <c r="S443" s="106" t="str">
        <f>_xlfn.IFNA(IF($B443="","",VLOOKUP($B443,'SWC Towers'!$A:$Q,$S$2,FALSE)),"")</f>
        <v/>
      </c>
      <c r="T443" s="106" t="str">
        <f>_xlfn.IFNA(IF($B443="","",VLOOKUP($B443,'SWC Towers'!$A:$Q,$T$2,FALSE)),"")</f>
        <v/>
      </c>
      <c r="U443" s="104">
        <f>_xlfn.IFNA(IF($B443="","",VLOOKUP($B443,'SWC Towers'!$A:$Q,$U$2,FALSE)),"")</f>
        <v>0.15</v>
      </c>
      <c r="V443" s="104" t="str">
        <f>_xlfn.IFNA(IF($B443="","",VLOOKUP($B443,'SWC Towers'!$A:$Q,$V$2,FALSE)),"")</f>
        <v/>
      </c>
      <c r="W443" s="104">
        <f>_xlfn.IFNA(IF($B443="","",VLOOKUP($B443,'SWC Towers'!$A:$Q,$W$2,FALSE)),"")</f>
        <v>0.65</v>
      </c>
      <c r="X443" s="104" t="str">
        <f>_xlfn.IFNA(IF($B443="","",VLOOKUP($B443,'SWC Towers'!$A:$Q,$X$2,FALSE)),"")</f>
        <v/>
      </c>
      <c r="Y443" s="104" t="str">
        <f>_xlfn.IFNA(IF($B443="","",VLOOKUP($B443,'SWC Towers'!$A:$Q,$Y$2,FALSE)),"")</f>
        <v/>
      </c>
      <c r="Z443" s="104" t="str">
        <f>_xlfn.IFNA(IF($B443="","",VLOOKUP($B443,'SWC Towers'!$A:$Q,$Z$2,FALSE)),"")</f>
        <v/>
      </c>
      <c r="AA443" s="104" t="str">
        <f>_xlfn.IFNA(IF($B443="","",VLOOKUP($B443,'SWC Towers'!$A:$Q,$AA$2,FALSE)),"")</f>
        <v/>
      </c>
      <c r="AB443" s="104" t="str">
        <f>_xlfn.IFNA(IF($B443="","",VLOOKUP($B443,'SWC Towers'!$A:$Q,$AB$2,FALSE)),"")</f>
        <v/>
      </c>
      <c r="AC443" s="20">
        <f>SUM(Table25[[#This Row],[IT Tower: Application]:[Other/Non-IT ]])</f>
        <v>1</v>
      </c>
      <c r="AD443" s="67"/>
      <c r="AE443" s="67"/>
      <c r="AF443" s="67"/>
      <c r="AG443" s="67"/>
      <c r="AH443" s="67"/>
      <c r="AI443" s="67"/>
      <c r="AJ443" s="67"/>
      <c r="AK443" s="67"/>
      <c r="AL443" s="67"/>
      <c r="AM443" s="67"/>
      <c r="AN443" s="67"/>
      <c r="AO443" s="67"/>
      <c r="AP443" s="67"/>
      <c r="AQ443" s="67"/>
      <c r="AR443" s="67"/>
      <c r="AS443" s="67"/>
      <c r="AT443" s="67"/>
      <c r="AU443" s="67"/>
      <c r="AV443" s="67"/>
      <c r="AW443" s="67"/>
      <c r="AX443" s="67"/>
      <c r="AY443" s="67">
        <v>9434</v>
      </c>
      <c r="AZ443" s="67">
        <v>8814</v>
      </c>
      <c r="BA443" s="67">
        <v>26027</v>
      </c>
      <c r="BB443" s="67">
        <v>9513</v>
      </c>
      <c r="BC443" s="67">
        <v>46856</v>
      </c>
      <c r="BD443" s="67"/>
      <c r="BE443" s="67"/>
      <c r="BF443" s="67"/>
      <c r="BG443" s="67"/>
      <c r="BH443" s="67"/>
      <c r="BI443" s="67"/>
      <c r="BJ443" s="67"/>
      <c r="BK443" s="67"/>
      <c r="BL443" s="67"/>
      <c r="BM443" s="67"/>
      <c r="BN443" s="67"/>
      <c r="BO443" s="67"/>
      <c r="BP443" s="67"/>
      <c r="BQ443" s="67"/>
      <c r="BR443" s="67"/>
      <c r="BS443" s="67"/>
      <c r="BT443" s="67"/>
      <c r="BU443" s="67"/>
      <c r="BV443" s="67"/>
      <c r="BW443" s="67"/>
      <c r="BX443" s="67"/>
      <c r="BY443" s="67"/>
      <c r="BZ443" s="67"/>
      <c r="CA443" s="67"/>
      <c r="CB443" s="67"/>
      <c r="CC443" s="69">
        <f>SUM(Table25[[#This Row],[Contract Amount FY00]:[Contract Amount FY50]])</f>
        <v>100644</v>
      </c>
      <c r="CD443" s="24"/>
    </row>
    <row r="444" spans="1:82" x14ac:dyDescent="0.25">
      <c r="A444" s="122" t="s">
        <v>1998</v>
      </c>
      <c r="B444" s="122" t="s">
        <v>2057</v>
      </c>
      <c r="C444" s="122" t="s">
        <v>3191</v>
      </c>
      <c r="E444" s="26" t="str">
        <f>IFERROR(IF(VLOOKUP(Table25[[#This Row],[Contract No.]],Table3[#All],3,FALSE)="","No","Yes"),"")</f>
        <v>Yes</v>
      </c>
      <c r="F444" s="26" t="str">
        <f>IFERROR(VLOOKUP(Table25[[#This Row],[Contract No.]],Table3[#All],3,FALSE),"")</f>
        <v>NASPO</v>
      </c>
      <c r="G444" s="26" t="str">
        <f>IFERROR(IF(Table25[[#This Row],[Cooperative Purchase
(Yes/No)]]="Yes","Yes",IF(VLOOKUP(Table25[[#This Row],[Contract No.]],Table3[#All],1,FALSE)=Table25[[#This Row],[Contract No.]],"Yes","No")),"No")</f>
        <v>Yes</v>
      </c>
      <c r="H444" s="51">
        <f>IFERROR(VLOOKUP(Table25[[#This Row],[Contract No.]],Table3[#All],4,FALSE),"")</f>
        <v>43983</v>
      </c>
      <c r="I444" s="56">
        <f>IFERROR(IF(AND(MONTH(Table25[[#This Row],[Contract Start Date]])&gt;6,MONTH(Table25[[#This Row],[Contract Start Date]])&lt;=12),YEAR(Table25[[#This Row],[Contract Start Date]])+1,YEAR(Table25[[#This Row],[Contract Start Date]])),"")</f>
        <v>2020</v>
      </c>
      <c r="J444" s="55">
        <f>Table25[[#This Row],[FY Formula start]]</f>
        <v>2020</v>
      </c>
      <c r="K444" s="59" t="str">
        <f>"FY"&amp;" "&amp;Table25[[#This Row],[Year Start]]</f>
        <v>FY 2020</v>
      </c>
      <c r="L444" s="52">
        <f>IFERROR(VLOOKUP(Table25[[#This Row],[Contract No.]],Table3[#All],5,FALSE),"")</f>
        <v>46295</v>
      </c>
      <c r="M444" s="56">
        <f>IFERROR(IF(Table25[[#This Row],[Contract End Date]]="99/99/9999","No End",IF(AND(MONTH(Table25[[#This Row],[Contract End Date]])&gt;6,MONTH(Table25[[#This Row],[Contract End Date]])&lt;=12),YEAR(Table25[[#This Row],[Contract End Date]])+1,YEAR(Table25[[#This Row],[Contract End Date]]))),"")</f>
        <v>2027</v>
      </c>
      <c r="N444" s="55">
        <f>Table25[[#This Row],[FY Formula end]]</f>
        <v>2027</v>
      </c>
      <c r="O444" s="59" t="str">
        <f>IF(Table25[[#This Row],[Year End]]="No End","No End","FY"&amp;" "&amp;Table25[[#This Row],[Year End]])</f>
        <v>FY 2027</v>
      </c>
      <c r="P444" s="27"/>
      <c r="Q444" s="104">
        <f>_xlfn.IFNA(IF($B444="","",VLOOKUP($B444,'SWC Towers'!$A:$Q,$Q$2,FALSE)),"")</f>
        <v>0.1</v>
      </c>
      <c r="R444" s="106">
        <f>_xlfn.IFNA(IF($B444="","",VLOOKUP($B444,'SWC Towers'!$A:$Q,$R$2,FALSE)),"")</f>
        <v>0.1</v>
      </c>
      <c r="S444" s="106" t="str">
        <f>_xlfn.IFNA(IF($B444="","",VLOOKUP($B444,'SWC Towers'!$A:$Q,$S$2,FALSE)),"")</f>
        <v/>
      </c>
      <c r="T444" s="106" t="str">
        <f>_xlfn.IFNA(IF($B444="","",VLOOKUP($B444,'SWC Towers'!$A:$Q,$T$2,FALSE)),"")</f>
        <v/>
      </c>
      <c r="U444" s="104">
        <f>_xlfn.IFNA(IF($B444="","",VLOOKUP($B444,'SWC Towers'!$A:$Q,$U$2,FALSE)),"")</f>
        <v>0.15</v>
      </c>
      <c r="V444" s="104" t="str">
        <f>_xlfn.IFNA(IF($B444="","",VLOOKUP($B444,'SWC Towers'!$A:$Q,$V$2,FALSE)),"")</f>
        <v/>
      </c>
      <c r="W444" s="104">
        <f>_xlfn.IFNA(IF($B444="","",VLOOKUP($B444,'SWC Towers'!$A:$Q,$W$2,FALSE)),"")</f>
        <v>0.65</v>
      </c>
      <c r="X444" s="104" t="str">
        <f>_xlfn.IFNA(IF($B444="","",VLOOKUP($B444,'SWC Towers'!$A:$Q,$X$2,FALSE)),"")</f>
        <v/>
      </c>
      <c r="Y444" s="104" t="str">
        <f>_xlfn.IFNA(IF($B444="","",VLOOKUP($B444,'SWC Towers'!$A:$Q,$Y$2,FALSE)),"")</f>
        <v/>
      </c>
      <c r="Z444" s="104" t="str">
        <f>_xlfn.IFNA(IF($B444="","",VLOOKUP($B444,'SWC Towers'!$A:$Q,$Z$2,FALSE)),"")</f>
        <v/>
      </c>
      <c r="AA444" s="104" t="str">
        <f>_xlfn.IFNA(IF($B444="","",VLOOKUP($B444,'SWC Towers'!$A:$Q,$AA$2,FALSE)),"")</f>
        <v/>
      </c>
      <c r="AB444" s="104" t="str">
        <f>_xlfn.IFNA(IF($B444="","",VLOOKUP($B444,'SWC Towers'!$A:$Q,$AB$2,FALSE)),"")</f>
        <v/>
      </c>
      <c r="AC444" s="20">
        <f>SUM(Table25[[#This Row],[IT Tower: Application]:[Other/Non-IT ]])</f>
        <v>1</v>
      </c>
      <c r="AD444" s="67"/>
      <c r="AE444" s="67"/>
      <c r="AF444" s="67"/>
      <c r="AG444" s="67"/>
      <c r="AH444" s="67"/>
      <c r="AI444" s="67"/>
      <c r="AJ444" s="67"/>
      <c r="AK444" s="67"/>
      <c r="AL444" s="67"/>
      <c r="AM444" s="67"/>
      <c r="AN444" s="67"/>
      <c r="AO444" s="67"/>
      <c r="AP444" s="67"/>
      <c r="AQ444" s="67"/>
      <c r="AR444" s="67"/>
      <c r="AS444" s="67"/>
      <c r="AT444" s="67"/>
      <c r="AU444" s="67"/>
      <c r="AV444" s="67"/>
      <c r="AW444" s="67"/>
      <c r="AX444" s="67"/>
      <c r="AY444" s="67">
        <v>67400</v>
      </c>
      <c r="AZ444" s="67">
        <v>0</v>
      </c>
      <c r="BA444" s="67">
        <v>93093</v>
      </c>
      <c r="BB444" s="67">
        <v>125249</v>
      </c>
      <c r="BC444" s="67">
        <v>3495</v>
      </c>
      <c r="BD444" s="67"/>
      <c r="BE444" s="67"/>
      <c r="BF444" s="67"/>
      <c r="BG444" s="67"/>
      <c r="BH444" s="67"/>
      <c r="BI444" s="67"/>
      <c r="BJ444" s="67"/>
      <c r="BK444" s="67"/>
      <c r="BL444" s="67"/>
      <c r="BM444" s="67"/>
      <c r="BN444" s="67"/>
      <c r="BO444" s="67"/>
      <c r="BP444" s="67"/>
      <c r="BQ444" s="67"/>
      <c r="BR444" s="67"/>
      <c r="BS444" s="67"/>
      <c r="BT444" s="67"/>
      <c r="BU444" s="67"/>
      <c r="BV444" s="67"/>
      <c r="BW444" s="67"/>
      <c r="BX444" s="67"/>
      <c r="BY444" s="67"/>
      <c r="BZ444" s="67"/>
      <c r="CA444" s="67"/>
      <c r="CB444" s="67"/>
      <c r="CC444" s="69">
        <f>SUM(Table25[[#This Row],[Contract Amount FY00]:[Contract Amount FY50]])</f>
        <v>289237</v>
      </c>
      <c r="CD444" s="24"/>
    </row>
    <row r="445" spans="1:82" x14ac:dyDescent="0.25">
      <c r="A445" s="122" t="s">
        <v>1998</v>
      </c>
      <c r="B445" s="122" t="s">
        <v>3071</v>
      </c>
      <c r="C445" s="122" t="s">
        <v>276</v>
      </c>
      <c r="E445" s="26" t="str">
        <f>IFERROR(IF(VLOOKUP(Table25[[#This Row],[Contract No.]],Table3[#All],3,FALSE)="","No","Yes"),"")</f>
        <v>Yes</v>
      </c>
      <c r="F445" s="26" t="str">
        <f>IFERROR(VLOOKUP(Table25[[#This Row],[Contract No.]],Table3[#All],3,FALSE),"")</f>
        <v>NASPO</v>
      </c>
      <c r="G445" s="26" t="str">
        <f>IFERROR(IF(Table25[[#This Row],[Cooperative Purchase
(Yes/No)]]="Yes","Yes",IF(VLOOKUP(Table25[[#This Row],[Contract No.]],Table3[#All],1,FALSE)=Table25[[#This Row],[Contract No.]],"Yes","No")),"No")</f>
        <v>Yes</v>
      </c>
      <c r="H445" s="51">
        <f>IFERROR(VLOOKUP(Table25[[#This Row],[Contract No.]],Table3[#All],4,FALSE),"")</f>
        <v>45322</v>
      </c>
      <c r="I445" s="56">
        <f>IFERROR(IF(AND(MONTH(Table25[[#This Row],[Contract Start Date]])&gt;6,MONTH(Table25[[#This Row],[Contract Start Date]])&lt;=12),YEAR(Table25[[#This Row],[Contract Start Date]])+1,YEAR(Table25[[#This Row],[Contract Start Date]])),"")</f>
        <v>2024</v>
      </c>
      <c r="J445" s="55">
        <f>Table25[[#This Row],[FY Formula start]]</f>
        <v>2024</v>
      </c>
      <c r="K445" s="59" t="str">
        <f>"FY"&amp;" "&amp;Table25[[#This Row],[Year Start]]</f>
        <v>FY 2024</v>
      </c>
      <c r="L445" s="52">
        <f>IFERROR(VLOOKUP(Table25[[#This Row],[Contract No.]],Table3[#All],5,FALSE),"")</f>
        <v>46934</v>
      </c>
      <c r="M445" s="56">
        <f>IFERROR(IF(Table25[[#This Row],[Contract End Date]]="99/99/9999","No End",IF(AND(MONTH(Table25[[#This Row],[Contract End Date]])&gt;6,MONTH(Table25[[#This Row],[Contract End Date]])&lt;=12),YEAR(Table25[[#This Row],[Contract End Date]])+1,YEAR(Table25[[#This Row],[Contract End Date]]))),"")</f>
        <v>2028</v>
      </c>
      <c r="N445" s="55">
        <f>Table25[[#This Row],[FY Formula end]]</f>
        <v>2028</v>
      </c>
      <c r="O445" s="59" t="str">
        <f>IF(Table25[[#This Row],[Year End]]="No End","No End","FY"&amp;" "&amp;Table25[[#This Row],[Year End]])</f>
        <v>FY 2028</v>
      </c>
      <c r="P445" s="27"/>
      <c r="Q445" s="104" t="str">
        <f>_xlfn.IFNA(IF($B445="","",VLOOKUP($B445,'SWC Towers'!$A:$Q,$Q$2,FALSE)),"")</f>
        <v/>
      </c>
      <c r="R445" s="106">
        <f>_xlfn.IFNA(IF($B445="","",VLOOKUP($B445,'SWC Towers'!$A:$Q,$R$2,FALSE)),"")</f>
        <v>0.2</v>
      </c>
      <c r="S445" s="106" t="str">
        <f>_xlfn.IFNA(IF($B445="","",VLOOKUP($B445,'SWC Towers'!$A:$Q,$S$2,FALSE)),"")</f>
        <v/>
      </c>
      <c r="T445" s="106" t="str">
        <f>_xlfn.IFNA(IF($B445="","",VLOOKUP($B445,'SWC Towers'!$A:$Q,$T$2,FALSE)),"")</f>
        <v/>
      </c>
      <c r="U445" s="104">
        <f>_xlfn.IFNA(IF($B445="","",VLOOKUP($B445,'SWC Towers'!$A:$Q,$U$2,FALSE)),"")</f>
        <v>0.6</v>
      </c>
      <c r="V445" s="104" t="str">
        <f>_xlfn.IFNA(IF($B445="","",VLOOKUP($B445,'SWC Towers'!$A:$Q,$V$2,FALSE)),"")</f>
        <v/>
      </c>
      <c r="W445" s="104" t="str">
        <f>_xlfn.IFNA(IF($B445="","",VLOOKUP($B445,'SWC Towers'!$A:$Q,$W$2,FALSE)),"")</f>
        <v/>
      </c>
      <c r="X445" s="104" t="str">
        <f>_xlfn.IFNA(IF($B445="","",VLOOKUP($B445,'SWC Towers'!$A:$Q,$X$2,FALSE)),"")</f>
        <v/>
      </c>
      <c r="Y445" s="104" t="str">
        <f>_xlfn.IFNA(IF($B445="","",VLOOKUP($B445,'SWC Towers'!$A:$Q,$Y$2,FALSE)),"")</f>
        <v/>
      </c>
      <c r="Z445" s="104" t="str">
        <f>_xlfn.IFNA(IF($B445="","",VLOOKUP($B445,'SWC Towers'!$A:$Q,$Z$2,FALSE)),"")</f>
        <v/>
      </c>
      <c r="AA445" s="104">
        <f>_xlfn.IFNA(IF($B445="","",VLOOKUP($B445,'SWC Towers'!$A:$Q,$AA$2,FALSE)),"")</f>
        <v>0.2</v>
      </c>
      <c r="AB445" s="104" t="str">
        <f>_xlfn.IFNA(IF($B445="","",VLOOKUP($B445,'SWC Towers'!$A:$Q,$AB$2,FALSE)),"")</f>
        <v/>
      </c>
      <c r="AC445" s="20">
        <f>SUM(Table25[[#This Row],[IT Tower: Application]:[Other/Non-IT ]])</f>
        <v>1</v>
      </c>
      <c r="AD445" s="67"/>
      <c r="AE445" s="67"/>
      <c r="AF445" s="67"/>
      <c r="AG445" s="67"/>
      <c r="AH445" s="67"/>
      <c r="AI445" s="67"/>
      <c r="AJ445" s="67"/>
      <c r="AK445" s="67"/>
      <c r="AL445" s="67"/>
      <c r="AM445" s="67"/>
      <c r="AN445" s="67"/>
      <c r="AO445" s="67"/>
      <c r="AP445" s="67"/>
      <c r="AQ445" s="67"/>
      <c r="AR445" s="67"/>
      <c r="AS445" s="67"/>
      <c r="AT445" s="67"/>
      <c r="AU445" s="67"/>
      <c r="AV445" s="67"/>
      <c r="AW445" s="67"/>
      <c r="AX445" s="67"/>
      <c r="AY445" s="67"/>
      <c r="AZ445" s="67"/>
      <c r="BA445" s="67"/>
      <c r="BB445" s="67"/>
      <c r="BC445" s="67">
        <v>202427</v>
      </c>
      <c r="BD445" s="67"/>
      <c r="BE445" s="67"/>
      <c r="BF445" s="67"/>
      <c r="BG445" s="67"/>
      <c r="BH445" s="67"/>
      <c r="BI445" s="67"/>
      <c r="BJ445" s="67"/>
      <c r="BK445" s="67"/>
      <c r="BL445" s="67"/>
      <c r="BM445" s="67"/>
      <c r="BN445" s="67"/>
      <c r="BO445" s="67"/>
      <c r="BP445" s="67"/>
      <c r="BQ445" s="67"/>
      <c r="BR445" s="67"/>
      <c r="BS445" s="67"/>
      <c r="BT445" s="67"/>
      <c r="BU445" s="67"/>
      <c r="BV445" s="67"/>
      <c r="BW445" s="67"/>
      <c r="BX445" s="67"/>
      <c r="BY445" s="67"/>
      <c r="BZ445" s="67"/>
      <c r="CA445" s="67"/>
      <c r="CB445" s="67"/>
      <c r="CC445" s="69">
        <f>SUM(Table25[[#This Row],[Contract Amount FY00]:[Contract Amount FY50]])</f>
        <v>202427</v>
      </c>
      <c r="CD445" s="24"/>
    </row>
    <row r="446" spans="1:82" x14ac:dyDescent="0.25">
      <c r="A446" s="122" t="s">
        <v>1998</v>
      </c>
      <c r="B446" s="122" t="s">
        <v>3071</v>
      </c>
      <c r="C446" s="122" t="s">
        <v>375</v>
      </c>
      <c r="E446" s="26" t="str">
        <f>IFERROR(IF(VLOOKUP(Table25[[#This Row],[Contract No.]],Table3[#All],3,FALSE)="","No","Yes"),"")</f>
        <v>Yes</v>
      </c>
      <c r="F446" s="26" t="str">
        <f>IFERROR(VLOOKUP(Table25[[#This Row],[Contract No.]],Table3[#All],3,FALSE),"")</f>
        <v>NASPO</v>
      </c>
      <c r="G446" s="26" t="str">
        <f>IFERROR(IF(Table25[[#This Row],[Cooperative Purchase
(Yes/No)]]="Yes","Yes",IF(VLOOKUP(Table25[[#This Row],[Contract No.]],Table3[#All],1,FALSE)=Table25[[#This Row],[Contract No.]],"Yes","No")),"No")</f>
        <v>Yes</v>
      </c>
      <c r="H446" s="51">
        <f>IFERROR(VLOOKUP(Table25[[#This Row],[Contract No.]],Table3[#All],4,FALSE),"")</f>
        <v>45322</v>
      </c>
      <c r="I446" s="56">
        <f>IFERROR(IF(AND(MONTH(Table25[[#This Row],[Contract Start Date]])&gt;6,MONTH(Table25[[#This Row],[Contract Start Date]])&lt;=12),YEAR(Table25[[#This Row],[Contract Start Date]])+1,YEAR(Table25[[#This Row],[Contract Start Date]])),"")</f>
        <v>2024</v>
      </c>
      <c r="J446" s="55">
        <f>Table25[[#This Row],[FY Formula start]]</f>
        <v>2024</v>
      </c>
      <c r="K446" s="59" t="str">
        <f>"FY"&amp;" "&amp;Table25[[#This Row],[Year Start]]</f>
        <v>FY 2024</v>
      </c>
      <c r="L446" s="52">
        <f>IFERROR(VLOOKUP(Table25[[#This Row],[Contract No.]],Table3[#All],5,FALSE),"")</f>
        <v>46934</v>
      </c>
      <c r="M446" s="56">
        <f>IFERROR(IF(Table25[[#This Row],[Contract End Date]]="99/99/9999","No End",IF(AND(MONTH(Table25[[#This Row],[Contract End Date]])&gt;6,MONTH(Table25[[#This Row],[Contract End Date]])&lt;=12),YEAR(Table25[[#This Row],[Contract End Date]])+1,YEAR(Table25[[#This Row],[Contract End Date]]))),"")</f>
        <v>2028</v>
      </c>
      <c r="N446" s="55">
        <f>Table25[[#This Row],[FY Formula end]]</f>
        <v>2028</v>
      </c>
      <c r="O446" s="59" t="str">
        <f>IF(Table25[[#This Row],[Year End]]="No End","No End","FY"&amp;" "&amp;Table25[[#This Row],[Year End]])</f>
        <v>FY 2028</v>
      </c>
      <c r="P446" s="27"/>
      <c r="Q446" s="104" t="str">
        <f>_xlfn.IFNA(IF($B446="","",VLOOKUP($B446,'SWC Towers'!$A:$Q,$Q$2,FALSE)),"")</f>
        <v/>
      </c>
      <c r="R446" s="106">
        <f>_xlfn.IFNA(IF($B446="","",VLOOKUP($B446,'SWC Towers'!$A:$Q,$R$2,FALSE)),"")</f>
        <v>0.2</v>
      </c>
      <c r="S446" s="106" t="str">
        <f>_xlfn.IFNA(IF($B446="","",VLOOKUP($B446,'SWC Towers'!$A:$Q,$S$2,FALSE)),"")</f>
        <v/>
      </c>
      <c r="T446" s="106" t="str">
        <f>_xlfn.IFNA(IF($B446="","",VLOOKUP($B446,'SWC Towers'!$A:$Q,$T$2,FALSE)),"")</f>
        <v/>
      </c>
      <c r="U446" s="104">
        <f>_xlfn.IFNA(IF($B446="","",VLOOKUP($B446,'SWC Towers'!$A:$Q,$U$2,FALSE)),"")</f>
        <v>0.6</v>
      </c>
      <c r="V446" s="104" t="str">
        <f>_xlfn.IFNA(IF($B446="","",VLOOKUP($B446,'SWC Towers'!$A:$Q,$V$2,FALSE)),"")</f>
        <v/>
      </c>
      <c r="W446" s="104" t="str">
        <f>_xlfn.IFNA(IF($B446="","",VLOOKUP($B446,'SWC Towers'!$A:$Q,$W$2,FALSE)),"")</f>
        <v/>
      </c>
      <c r="X446" s="104" t="str">
        <f>_xlfn.IFNA(IF($B446="","",VLOOKUP($B446,'SWC Towers'!$A:$Q,$X$2,FALSE)),"")</f>
        <v/>
      </c>
      <c r="Y446" s="104" t="str">
        <f>_xlfn.IFNA(IF($B446="","",VLOOKUP($B446,'SWC Towers'!$A:$Q,$Y$2,FALSE)),"")</f>
        <v/>
      </c>
      <c r="Z446" s="104" t="str">
        <f>_xlfn.IFNA(IF($B446="","",VLOOKUP($B446,'SWC Towers'!$A:$Q,$Z$2,FALSE)),"")</f>
        <v/>
      </c>
      <c r="AA446" s="104">
        <f>_xlfn.IFNA(IF($B446="","",VLOOKUP($B446,'SWC Towers'!$A:$Q,$AA$2,FALSE)),"")</f>
        <v>0.2</v>
      </c>
      <c r="AB446" s="104" t="str">
        <f>_xlfn.IFNA(IF($B446="","",VLOOKUP($B446,'SWC Towers'!$A:$Q,$AB$2,FALSE)),"")</f>
        <v/>
      </c>
      <c r="AC446" s="20">
        <f>SUM(Table25[[#This Row],[IT Tower: Application]:[Other/Non-IT ]])</f>
        <v>1</v>
      </c>
      <c r="AD446" s="67"/>
      <c r="AE446" s="67"/>
      <c r="AF446" s="67"/>
      <c r="AG446" s="67"/>
      <c r="AH446" s="67"/>
      <c r="AI446" s="67"/>
      <c r="AJ446" s="67"/>
      <c r="AK446" s="67"/>
      <c r="AL446" s="67"/>
      <c r="AM446" s="67"/>
      <c r="AN446" s="67"/>
      <c r="AO446" s="67"/>
      <c r="AP446" s="67"/>
      <c r="AQ446" s="67"/>
      <c r="AR446" s="67"/>
      <c r="AS446" s="67"/>
      <c r="AT446" s="67"/>
      <c r="AU446" s="67"/>
      <c r="AV446" s="67"/>
      <c r="AW446" s="67"/>
      <c r="AX446" s="67"/>
      <c r="AY446" s="67"/>
      <c r="AZ446" s="67"/>
      <c r="BA446" s="67"/>
      <c r="BB446" s="67">
        <v>2958</v>
      </c>
      <c r="BC446" s="67">
        <v>110501</v>
      </c>
      <c r="BD446" s="67"/>
      <c r="BE446" s="67"/>
      <c r="BF446" s="67"/>
      <c r="BG446" s="67"/>
      <c r="BH446" s="67"/>
      <c r="BI446" s="67"/>
      <c r="BJ446" s="67"/>
      <c r="BK446" s="67"/>
      <c r="BL446" s="67"/>
      <c r="BM446" s="67"/>
      <c r="BN446" s="67"/>
      <c r="BO446" s="67"/>
      <c r="BP446" s="67"/>
      <c r="BQ446" s="67"/>
      <c r="BR446" s="67"/>
      <c r="BS446" s="67"/>
      <c r="BT446" s="67"/>
      <c r="BU446" s="67"/>
      <c r="BV446" s="67"/>
      <c r="BW446" s="67"/>
      <c r="BX446" s="67"/>
      <c r="BY446" s="67"/>
      <c r="BZ446" s="67"/>
      <c r="CA446" s="67"/>
      <c r="CB446" s="67"/>
      <c r="CC446" s="69">
        <f>SUM(Table25[[#This Row],[Contract Amount FY00]:[Contract Amount FY50]])</f>
        <v>113459</v>
      </c>
      <c r="CD446" s="24"/>
    </row>
    <row r="447" spans="1:82" x14ac:dyDescent="0.25">
      <c r="A447" s="122" t="s">
        <v>1998</v>
      </c>
      <c r="B447" s="122" t="s">
        <v>3071</v>
      </c>
      <c r="C447" s="122" t="s">
        <v>282</v>
      </c>
      <c r="E447" s="26" t="str">
        <f>IFERROR(IF(VLOOKUP(Table25[[#This Row],[Contract No.]],Table3[#All],3,FALSE)="","No","Yes"),"")</f>
        <v>Yes</v>
      </c>
      <c r="F447" s="26" t="str">
        <f>IFERROR(VLOOKUP(Table25[[#This Row],[Contract No.]],Table3[#All],3,FALSE),"")</f>
        <v>NASPO</v>
      </c>
      <c r="G447" s="26" t="str">
        <f>IFERROR(IF(Table25[[#This Row],[Cooperative Purchase
(Yes/No)]]="Yes","Yes",IF(VLOOKUP(Table25[[#This Row],[Contract No.]],Table3[#All],1,FALSE)=Table25[[#This Row],[Contract No.]],"Yes","No")),"No")</f>
        <v>Yes</v>
      </c>
      <c r="H447" s="51">
        <f>IFERROR(VLOOKUP(Table25[[#This Row],[Contract No.]],Table3[#All],4,FALSE),"")</f>
        <v>45322</v>
      </c>
      <c r="I447" s="56">
        <f>IFERROR(IF(AND(MONTH(Table25[[#This Row],[Contract Start Date]])&gt;6,MONTH(Table25[[#This Row],[Contract Start Date]])&lt;=12),YEAR(Table25[[#This Row],[Contract Start Date]])+1,YEAR(Table25[[#This Row],[Contract Start Date]])),"")</f>
        <v>2024</v>
      </c>
      <c r="J447" s="55">
        <f>Table25[[#This Row],[FY Formula start]]</f>
        <v>2024</v>
      </c>
      <c r="K447" s="59" t="str">
        <f>"FY"&amp;" "&amp;Table25[[#This Row],[Year Start]]</f>
        <v>FY 2024</v>
      </c>
      <c r="L447" s="52">
        <f>IFERROR(VLOOKUP(Table25[[#This Row],[Contract No.]],Table3[#All],5,FALSE),"")</f>
        <v>46934</v>
      </c>
      <c r="M447" s="56">
        <f>IFERROR(IF(Table25[[#This Row],[Contract End Date]]="99/99/9999","No End",IF(AND(MONTH(Table25[[#This Row],[Contract End Date]])&gt;6,MONTH(Table25[[#This Row],[Contract End Date]])&lt;=12),YEAR(Table25[[#This Row],[Contract End Date]])+1,YEAR(Table25[[#This Row],[Contract End Date]]))),"")</f>
        <v>2028</v>
      </c>
      <c r="N447" s="55">
        <f>Table25[[#This Row],[FY Formula end]]</f>
        <v>2028</v>
      </c>
      <c r="O447" s="59" t="str">
        <f>IF(Table25[[#This Row],[Year End]]="No End","No End","FY"&amp;" "&amp;Table25[[#This Row],[Year End]])</f>
        <v>FY 2028</v>
      </c>
      <c r="P447" s="27"/>
      <c r="Q447" s="104" t="str">
        <f>_xlfn.IFNA(IF($B447="","",VLOOKUP($B447,'SWC Towers'!$A:$Q,$Q$2,FALSE)),"")</f>
        <v/>
      </c>
      <c r="R447" s="106">
        <f>_xlfn.IFNA(IF($B447="","",VLOOKUP($B447,'SWC Towers'!$A:$Q,$R$2,FALSE)),"")</f>
        <v>0.2</v>
      </c>
      <c r="S447" s="106" t="str">
        <f>_xlfn.IFNA(IF($B447="","",VLOOKUP($B447,'SWC Towers'!$A:$Q,$S$2,FALSE)),"")</f>
        <v/>
      </c>
      <c r="T447" s="106" t="str">
        <f>_xlfn.IFNA(IF($B447="","",VLOOKUP($B447,'SWC Towers'!$A:$Q,$T$2,FALSE)),"")</f>
        <v/>
      </c>
      <c r="U447" s="104">
        <f>_xlfn.IFNA(IF($B447="","",VLOOKUP($B447,'SWC Towers'!$A:$Q,$U$2,FALSE)),"")</f>
        <v>0.6</v>
      </c>
      <c r="V447" s="104" t="str">
        <f>_xlfn.IFNA(IF($B447="","",VLOOKUP($B447,'SWC Towers'!$A:$Q,$V$2,FALSE)),"")</f>
        <v/>
      </c>
      <c r="W447" s="104" t="str">
        <f>_xlfn.IFNA(IF($B447="","",VLOOKUP($B447,'SWC Towers'!$A:$Q,$W$2,FALSE)),"")</f>
        <v/>
      </c>
      <c r="X447" s="104" t="str">
        <f>_xlfn.IFNA(IF($B447="","",VLOOKUP($B447,'SWC Towers'!$A:$Q,$X$2,FALSE)),"")</f>
        <v/>
      </c>
      <c r="Y447" s="104" t="str">
        <f>_xlfn.IFNA(IF($B447="","",VLOOKUP($B447,'SWC Towers'!$A:$Q,$Y$2,FALSE)),"")</f>
        <v/>
      </c>
      <c r="Z447" s="104" t="str">
        <f>_xlfn.IFNA(IF($B447="","",VLOOKUP($B447,'SWC Towers'!$A:$Q,$Z$2,FALSE)),"")</f>
        <v/>
      </c>
      <c r="AA447" s="104">
        <f>_xlfn.IFNA(IF($B447="","",VLOOKUP($B447,'SWC Towers'!$A:$Q,$AA$2,FALSE)),"")</f>
        <v>0.2</v>
      </c>
      <c r="AB447" s="104" t="str">
        <f>_xlfn.IFNA(IF($B447="","",VLOOKUP($B447,'SWC Towers'!$A:$Q,$AB$2,FALSE)),"")</f>
        <v/>
      </c>
      <c r="AC447" s="20">
        <f>SUM(Table25[[#This Row],[IT Tower: Application]:[Other/Non-IT ]])</f>
        <v>1</v>
      </c>
      <c r="AD447" s="67"/>
      <c r="AE447" s="67"/>
      <c r="AF447" s="67"/>
      <c r="AG447" s="67"/>
      <c r="AH447" s="67"/>
      <c r="AI447" s="67"/>
      <c r="AJ447" s="67"/>
      <c r="AK447" s="67"/>
      <c r="AL447" s="67"/>
      <c r="AM447" s="67"/>
      <c r="AN447" s="67"/>
      <c r="AO447" s="67"/>
      <c r="AP447" s="67"/>
      <c r="AQ447" s="67"/>
      <c r="AR447" s="67"/>
      <c r="AS447" s="67"/>
      <c r="AT447" s="67"/>
      <c r="AU447" s="67"/>
      <c r="AV447" s="67"/>
      <c r="AW447" s="67"/>
      <c r="AX447" s="67"/>
      <c r="AY447" s="67"/>
      <c r="AZ447" s="67"/>
      <c r="BA447" s="67"/>
      <c r="BB447" s="67"/>
      <c r="BC447" s="67">
        <v>413</v>
      </c>
      <c r="BD447" s="67"/>
      <c r="BE447" s="67"/>
      <c r="BF447" s="67"/>
      <c r="BG447" s="67"/>
      <c r="BH447" s="67"/>
      <c r="BI447" s="67"/>
      <c r="BJ447" s="67"/>
      <c r="BK447" s="67"/>
      <c r="BL447" s="67"/>
      <c r="BM447" s="67"/>
      <c r="BN447" s="67"/>
      <c r="BO447" s="67"/>
      <c r="BP447" s="67"/>
      <c r="BQ447" s="67"/>
      <c r="BR447" s="67"/>
      <c r="BS447" s="67"/>
      <c r="BT447" s="67"/>
      <c r="BU447" s="67"/>
      <c r="BV447" s="67"/>
      <c r="BW447" s="67"/>
      <c r="BX447" s="67"/>
      <c r="BY447" s="67"/>
      <c r="BZ447" s="67"/>
      <c r="CA447" s="67"/>
      <c r="CB447" s="67"/>
      <c r="CC447" s="69">
        <f>SUM(Table25[[#This Row],[Contract Amount FY00]:[Contract Amount FY50]])</f>
        <v>413</v>
      </c>
      <c r="CD447" s="24"/>
    </row>
    <row r="448" spans="1:82" x14ac:dyDescent="0.25">
      <c r="A448" s="122" t="s">
        <v>1998</v>
      </c>
      <c r="B448" s="122" t="s">
        <v>2245</v>
      </c>
      <c r="C448" s="122" t="s">
        <v>3131</v>
      </c>
      <c r="E448" s="26" t="str">
        <f>IFERROR(IF(VLOOKUP(Table25[[#This Row],[Contract No.]],Table3[#All],3,FALSE)="","No","Yes"),"")</f>
        <v>No</v>
      </c>
      <c r="F448" s="26" t="str">
        <f>IFERROR(VLOOKUP(Table25[[#This Row],[Contract No.]],Table3[#All],3,FALSE),"")</f>
        <v/>
      </c>
      <c r="G448" s="26" t="str">
        <f>IFERROR(IF(Table25[[#This Row],[Cooperative Purchase
(Yes/No)]]="Yes","Yes",IF(VLOOKUP(Table25[[#This Row],[Contract No.]],Table3[#All],1,FALSE)=Table25[[#This Row],[Contract No.]],"Yes","No")),"No")</f>
        <v>Yes</v>
      </c>
      <c r="H448" s="51">
        <f>IFERROR(VLOOKUP(Table25[[#This Row],[Contract No.]],Table3[#All],4,FALSE),"")</f>
        <v>43952</v>
      </c>
      <c r="I448" s="56">
        <f>IFERROR(IF(AND(MONTH(Table25[[#This Row],[Contract Start Date]])&gt;6,MONTH(Table25[[#This Row],[Contract Start Date]])&lt;=12),YEAR(Table25[[#This Row],[Contract Start Date]])+1,YEAR(Table25[[#This Row],[Contract Start Date]])),"")</f>
        <v>2020</v>
      </c>
      <c r="J448" s="55">
        <f>Table25[[#This Row],[FY Formula start]]</f>
        <v>2020</v>
      </c>
      <c r="K448" s="59" t="str">
        <f>"FY"&amp;" "&amp;Table25[[#This Row],[Year Start]]</f>
        <v>FY 2020</v>
      </c>
      <c r="L448" s="52">
        <f>IFERROR(VLOOKUP(Table25[[#This Row],[Contract No.]],Table3[#All],5,FALSE),"")</f>
        <v>46203</v>
      </c>
      <c r="M448" s="56">
        <f>IFERROR(IF(Table25[[#This Row],[Contract End Date]]="99/99/9999","No End",IF(AND(MONTH(Table25[[#This Row],[Contract End Date]])&gt;6,MONTH(Table25[[#This Row],[Contract End Date]])&lt;=12),YEAR(Table25[[#This Row],[Contract End Date]])+1,YEAR(Table25[[#This Row],[Contract End Date]]))),"")</f>
        <v>2026</v>
      </c>
      <c r="N448" s="55">
        <f>Table25[[#This Row],[FY Formula end]]</f>
        <v>2026</v>
      </c>
      <c r="O448" s="59" t="str">
        <f>IF(Table25[[#This Row],[Year End]]="No End","No End","FY"&amp;" "&amp;Table25[[#This Row],[Year End]])</f>
        <v>FY 2026</v>
      </c>
      <c r="P448" s="27"/>
      <c r="Q448" s="104" t="str">
        <f>_xlfn.IFNA(IF($B448="","",VLOOKUP($B448,'SWC Towers'!$A:$Q,$Q$2,FALSE)),"")</f>
        <v/>
      </c>
      <c r="R448" s="106" t="str">
        <f>_xlfn.IFNA(IF($B448="","",VLOOKUP($B448,'SWC Towers'!$A:$Q,$R$2,FALSE)),"")</f>
        <v/>
      </c>
      <c r="S448" s="106" t="str">
        <f>_xlfn.IFNA(IF($B448="","",VLOOKUP($B448,'SWC Towers'!$A:$Q,$S$2,FALSE)),"")</f>
        <v/>
      </c>
      <c r="T448" s="106" t="str">
        <f>_xlfn.IFNA(IF($B448="","",VLOOKUP($B448,'SWC Towers'!$A:$Q,$T$2,FALSE)),"")</f>
        <v/>
      </c>
      <c r="U448" s="104">
        <f>_xlfn.IFNA(IF($B448="","",VLOOKUP($B448,'SWC Towers'!$A:$Q,$U$2,FALSE)),"")</f>
        <v>0.1</v>
      </c>
      <c r="V448" s="104" t="str">
        <f>_xlfn.IFNA(IF($B448="","",VLOOKUP($B448,'SWC Towers'!$A:$Q,$V$2,FALSE)),"")</f>
        <v/>
      </c>
      <c r="W448" s="104" t="str">
        <f>_xlfn.IFNA(IF($B448="","",VLOOKUP($B448,'SWC Towers'!$A:$Q,$W$2,FALSE)),"")</f>
        <v/>
      </c>
      <c r="X448" s="104" t="str">
        <f>_xlfn.IFNA(IF($B448="","",VLOOKUP($B448,'SWC Towers'!$A:$Q,$X$2,FALSE)),"")</f>
        <v/>
      </c>
      <c r="Y448" s="104" t="str">
        <f>_xlfn.IFNA(IF($B448="","",VLOOKUP($B448,'SWC Towers'!$A:$Q,$Y$2,FALSE)),"")</f>
        <v/>
      </c>
      <c r="Z448" s="104" t="str">
        <f>_xlfn.IFNA(IF($B448="","",VLOOKUP($B448,'SWC Towers'!$A:$Q,$Z$2,FALSE)),"")</f>
        <v/>
      </c>
      <c r="AA448" s="104" t="str">
        <f>_xlfn.IFNA(IF($B448="","",VLOOKUP($B448,'SWC Towers'!$A:$Q,$AA$2,FALSE)),"")</f>
        <v/>
      </c>
      <c r="AB448" s="104">
        <f>_xlfn.IFNA(IF($B448="","",VLOOKUP($B448,'SWC Towers'!$A:$Q,$AB$2,FALSE)),"")</f>
        <v>0.9</v>
      </c>
      <c r="AC448" s="20">
        <f>SUM(Table25[[#This Row],[IT Tower: Application]:[Other/Non-IT ]])</f>
        <v>1</v>
      </c>
      <c r="AD448" s="67"/>
      <c r="AE448" s="67"/>
      <c r="AF448" s="67"/>
      <c r="AG448" s="67"/>
      <c r="AH448" s="67"/>
      <c r="AI448" s="67"/>
      <c r="AJ448" s="67"/>
      <c r="AK448" s="67"/>
      <c r="AL448" s="67"/>
      <c r="AM448" s="67"/>
      <c r="AN448" s="67"/>
      <c r="AO448" s="67"/>
      <c r="AP448" s="67"/>
      <c r="AQ448" s="67"/>
      <c r="AR448" s="67"/>
      <c r="AS448" s="67"/>
      <c r="AT448" s="67"/>
      <c r="AU448" s="67"/>
      <c r="AV448" s="67"/>
      <c r="AW448" s="67"/>
      <c r="AX448" s="67"/>
      <c r="AY448" s="67"/>
      <c r="AZ448" s="67">
        <v>0</v>
      </c>
      <c r="BA448" s="67">
        <v>7073</v>
      </c>
      <c r="BB448" s="67">
        <v>12301</v>
      </c>
      <c r="BC448" s="67">
        <v>9344</v>
      </c>
      <c r="BD448" s="67"/>
      <c r="BE448" s="67"/>
      <c r="BF448" s="67"/>
      <c r="BG448" s="67"/>
      <c r="BH448" s="67"/>
      <c r="BI448" s="67"/>
      <c r="BJ448" s="67"/>
      <c r="BK448" s="67"/>
      <c r="BL448" s="67"/>
      <c r="BM448" s="67"/>
      <c r="BN448" s="67"/>
      <c r="BO448" s="67"/>
      <c r="BP448" s="67"/>
      <c r="BQ448" s="67"/>
      <c r="BR448" s="67"/>
      <c r="BS448" s="67"/>
      <c r="BT448" s="67"/>
      <c r="BU448" s="67"/>
      <c r="BV448" s="67"/>
      <c r="BW448" s="67"/>
      <c r="BX448" s="67"/>
      <c r="BY448" s="67"/>
      <c r="BZ448" s="67"/>
      <c r="CA448" s="67"/>
      <c r="CB448" s="67"/>
      <c r="CC448" s="69">
        <f>SUM(Table25[[#This Row],[Contract Amount FY00]:[Contract Amount FY50]])</f>
        <v>28718</v>
      </c>
      <c r="CD448" s="24"/>
    </row>
    <row r="449" spans="1:82" x14ac:dyDescent="0.25">
      <c r="A449" s="122" t="s">
        <v>1998</v>
      </c>
      <c r="B449" s="122" t="s">
        <v>2245</v>
      </c>
      <c r="C449" s="122" t="s">
        <v>3192</v>
      </c>
      <c r="E449" s="26" t="str">
        <f>IFERROR(IF(VLOOKUP(Table25[[#This Row],[Contract No.]],Table3[#All],3,FALSE)="","No","Yes"),"")</f>
        <v>No</v>
      </c>
      <c r="F449" s="26" t="str">
        <f>IFERROR(VLOOKUP(Table25[[#This Row],[Contract No.]],Table3[#All],3,FALSE),"")</f>
        <v/>
      </c>
      <c r="G449" s="26" t="str">
        <f>IFERROR(IF(Table25[[#This Row],[Cooperative Purchase
(Yes/No)]]="Yes","Yes",IF(VLOOKUP(Table25[[#This Row],[Contract No.]],Table3[#All],1,FALSE)=Table25[[#This Row],[Contract No.]],"Yes","No")),"No")</f>
        <v>Yes</v>
      </c>
      <c r="H449" s="51">
        <f>IFERROR(VLOOKUP(Table25[[#This Row],[Contract No.]],Table3[#All],4,FALSE),"")</f>
        <v>43952</v>
      </c>
      <c r="I449" s="56">
        <f>IFERROR(IF(AND(MONTH(Table25[[#This Row],[Contract Start Date]])&gt;6,MONTH(Table25[[#This Row],[Contract Start Date]])&lt;=12),YEAR(Table25[[#This Row],[Contract Start Date]])+1,YEAR(Table25[[#This Row],[Contract Start Date]])),"")</f>
        <v>2020</v>
      </c>
      <c r="J449" s="55">
        <f>Table25[[#This Row],[FY Formula start]]</f>
        <v>2020</v>
      </c>
      <c r="K449" s="59" t="str">
        <f>"FY"&amp;" "&amp;Table25[[#This Row],[Year Start]]</f>
        <v>FY 2020</v>
      </c>
      <c r="L449" s="52">
        <f>IFERROR(VLOOKUP(Table25[[#This Row],[Contract No.]],Table3[#All],5,FALSE),"")</f>
        <v>46203</v>
      </c>
      <c r="M449" s="56">
        <f>IFERROR(IF(Table25[[#This Row],[Contract End Date]]="99/99/9999","No End",IF(AND(MONTH(Table25[[#This Row],[Contract End Date]])&gt;6,MONTH(Table25[[#This Row],[Contract End Date]])&lt;=12),YEAR(Table25[[#This Row],[Contract End Date]])+1,YEAR(Table25[[#This Row],[Contract End Date]]))),"")</f>
        <v>2026</v>
      </c>
      <c r="N449" s="55">
        <f>Table25[[#This Row],[FY Formula end]]</f>
        <v>2026</v>
      </c>
      <c r="O449" s="59" t="str">
        <f>IF(Table25[[#This Row],[Year End]]="No End","No End","FY"&amp;" "&amp;Table25[[#This Row],[Year End]])</f>
        <v>FY 2026</v>
      </c>
      <c r="P449" s="27"/>
      <c r="Q449" s="104" t="str">
        <f>_xlfn.IFNA(IF($B449="","",VLOOKUP($B449,'SWC Towers'!$A:$Q,$Q$2,FALSE)),"")</f>
        <v/>
      </c>
      <c r="R449" s="106" t="str">
        <f>_xlfn.IFNA(IF($B449="","",VLOOKUP($B449,'SWC Towers'!$A:$Q,$R$2,FALSE)),"")</f>
        <v/>
      </c>
      <c r="S449" s="106" t="str">
        <f>_xlfn.IFNA(IF($B449="","",VLOOKUP($B449,'SWC Towers'!$A:$Q,$S$2,FALSE)),"")</f>
        <v/>
      </c>
      <c r="T449" s="106" t="str">
        <f>_xlfn.IFNA(IF($B449="","",VLOOKUP($B449,'SWC Towers'!$A:$Q,$T$2,FALSE)),"")</f>
        <v/>
      </c>
      <c r="U449" s="104">
        <f>_xlfn.IFNA(IF($B449="","",VLOOKUP($B449,'SWC Towers'!$A:$Q,$U$2,FALSE)),"")</f>
        <v>0.1</v>
      </c>
      <c r="V449" s="104" t="str">
        <f>_xlfn.IFNA(IF($B449="","",VLOOKUP($B449,'SWC Towers'!$A:$Q,$V$2,FALSE)),"")</f>
        <v/>
      </c>
      <c r="W449" s="104" t="str">
        <f>_xlfn.IFNA(IF($B449="","",VLOOKUP($B449,'SWC Towers'!$A:$Q,$W$2,FALSE)),"")</f>
        <v/>
      </c>
      <c r="X449" s="104" t="str">
        <f>_xlfn.IFNA(IF($B449="","",VLOOKUP($B449,'SWC Towers'!$A:$Q,$X$2,FALSE)),"")</f>
        <v/>
      </c>
      <c r="Y449" s="104" t="str">
        <f>_xlfn.IFNA(IF($B449="","",VLOOKUP($B449,'SWC Towers'!$A:$Q,$Y$2,FALSE)),"")</f>
        <v/>
      </c>
      <c r="Z449" s="104" t="str">
        <f>_xlfn.IFNA(IF($B449="","",VLOOKUP($B449,'SWC Towers'!$A:$Q,$Z$2,FALSE)),"")</f>
        <v/>
      </c>
      <c r="AA449" s="104" t="str">
        <f>_xlfn.IFNA(IF($B449="","",VLOOKUP($B449,'SWC Towers'!$A:$Q,$AA$2,FALSE)),"")</f>
        <v/>
      </c>
      <c r="AB449" s="104">
        <f>_xlfn.IFNA(IF($B449="","",VLOOKUP($B449,'SWC Towers'!$A:$Q,$AB$2,FALSE)),"")</f>
        <v>0.9</v>
      </c>
      <c r="AC449" s="20">
        <f>SUM(Table25[[#This Row],[IT Tower: Application]:[Other/Non-IT ]])</f>
        <v>1</v>
      </c>
      <c r="AD449" s="67"/>
      <c r="AE449" s="67"/>
      <c r="AF449" s="67"/>
      <c r="AG449" s="67"/>
      <c r="AH449" s="67"/>
      <c r="AI449" s="67"/>
      <c r="AJ449" s="67"/>
      <c r="AK449" s="67"/>
      <c r="AL449" s="67"/>
      <c r="AM449" s="67"/>
      <c r="AN449" s="67"/>
      <c r="AO449" s="67"/>
      <c r="AP449" s="67"/>
      <c r="AQ449" s="67"/>
      <c r="AR449" s="67"/>
      <c r="AS449" s="67"/>
      <c r="AT449" s="67"/>
      <c r="AU449" s="67"/>
      <c r="AV449" s="67"/>
      <c r="AW449" s="67"/>
      <c r="AX449" s="67">
        <v>757</v>
      </c>
      <c r="AY449" s="67">
        <v>9827</v>
      </c>
      <c r="AZ449" s="67">
        <v>5957</v>
      </c>
      <c r="BA449" s="67">
        <v>0</v>
      </c>
      <c r="BB449" s="67"/>
      <c r="BC449" s="67"/>
      <c r="BD449" s="67"/>
      <c r="BE449" s="67"/>
      <c r="BF449" s="67"/>
      <c r="BG449" s="67"/>
      <c r="BH449" s="67"/>
      <c r="BI449" s="67"/>
      <c r="BJ449" s="67"/>
      <c r="BK449" s="67"/>
      <c r="BL449" s="67"/>
      <c r="BM449" s="67"/>
      <c r="BN449" s="67"/>
      <c r="BO449" s="67"/>
      <c r="BP449" s="67"/>
      <c r="BQ449" s="67"/>
      <c r="BR449" s="67"/>
      <c r="BS449" s="67"/>
      <c r="BT449" s="67"/>
      <c r="BU449" s="67"/>
      <c r="BV449" s="67"/>
      <c r="BW449" s="67"/>
      <c r="BX449" s="67"/>
      <c r="BY449" s="67"/>
      <c r="BZ449" s="67"/>
      <c r="CA449" s="67"/>
      <c r="CB449" s="67"/>
      <c r="CC449" s="69">
        <f>SUM(Table25[[#This Row],[Contract Amount FY00]:[Contract Amount FY50]])</f>
        <v>16541</v>
      </c>
      <c r="CD449" s="24"/>
    </row>
    <row r="450" spans="1:82" x14ac:dyDescent="0.25">
      <c r="A450" s="122" t="s">
        <v>1998</v>
      </c>
      <c r="B450" s="122" t="s">
        <v>2245</v>
      </c>
      <c r="C450" s="122" t="s">
        <v>2273</v>
      </c>
      <c r="E450" s="26" t="str">
        <f>IFERROR(IF(VLOOKUP(Table25[[#This Row],[Contract No.]],Table3[#All],3,FALSE)="","No","Yes"),"")</f>
        <v>No</v>
      </c>
      <c r="F450" s="26" t="str">
        <f>IFERROR(VLOOKUP(Table25[[#This Row],[Contract No.]],Table3[#All],3,FALSE),"")</f>
        <v/>
      </c>
      <c r="G450" s="26" t="str">
        <f>IFERROR(IF(Table25[[#This Row],[Cooperative Purchase
(Yes/No)]]="Yes","Yes",IF(VLOOKUP(Table25[[#This Row],[Contract No.]],Table3[#All],1,FALSE)=Table25[[#This Row],[Contract No.]],"Yes","No")),"No")</f>
        <v>Yes</v>
      </c>
      <c r="H450" s="51">
        <f>IFERROR(VLOOKUP(Table25[[#This Row],[Contract No.]],Table3[#All],4,FALSE),"")</f>
        <v>43952</v>
      </c>
      <c r="I450" s="56">
        <f>IFERROR(IF(AND(MONTH(Table25[[#This Row],[Contract Start Date]])&gt;6,MONTH(Table25[[#This Row],[Contract Start Date]])&lt;=12),YEAR(Table25[[#This Row],[Contract Start Date]])+1,YEAR(Table25[[#This Row],[Contract Start Date]])),"")</f>
        <v>2020</v>
      </c>
      <c r="J450" s="55">
        <f>Table25[[#This Row],[FY Formula start]]</f>
        <v>2020</v>
      </c>
      <c r="K450" s="59" t="str">
        <f>"FY"&amp;" "&amp;Table25[[#This Row],[Year Start]]</f>
        <v>FY 2020</v>
      </c>
      <c r="L450" s="52">
        <f>IFERROR(VLOOKUP(Table25[[#This Row],[Contract No.]],Table3[#All],5,FALSE),"")</f>
        <v>46203</v>
      </c>
      <c r="M450" s="56">
        <f>IFERROR(IF(Table25[[#This Row],[Contract End Date]]="99/99/9999","No End",IF(AND(MONTH(Table25[[#This Row],[Contract End Date]])&gt;6,MONTH(Table25[[#This Row],[Contract End Date]])&lt;=12),YEAR(Table25[[#This Row],[Contract End Date]])+1,YEAR(Table25[[#This Row],[Contract End Date]]))),"")</f>
        <v>2026</v>
      </c>
      <c r="N450" s="55">
        <f>Table25[[#This Row],[FY Formula end]]</f>
        <v>2026</v>
      </c>
      <c r="O450" s="59" t="str">
        <f>IF(Table25[[#This Row],[Year End]]="No End","No End","FY"&amp;" "&amp;Table25[[#This Row],[Year End]])</f>
        <v>FY 2026</v>
      </c>
      <c r="P450" s="27"/>
      <c r="Q450" s="104" t="str">
        <f>_xlfn.IFNA(IF($B450="","",VLOOKUP($B450,'SWC Towers'!$A:$Q,$Q$2,FALSE)),"")</f>
        <v/>
      </c>
      <c r="R450" s="106" t="str">
        <f>_xlfn.IFNA(IF($B450="","",VLOOKUP($B450,'SWC Towers'!$A:$Q,$R$2,FALSE)),"")</f>
        <v/>
      </c>
      <c r="S450" s="106" t="str">
        <f>_xlfn.IFNA(IF($B450="","",VLOOKUP($B450,'SWC Towers'!$A:$Q,$S$2,FALSE)),"")</f>
        <v/>
      </c>
      <c r="T450" s="106" t="str">
        <f>_xlfn.IFNA(IF($B450="","",VLOOKUP($B450,'SWC Towers'!$A:$Q,$T$2,FALSE)),"")</f>
        <v/>
      </c>
      <c r="U450" s="104">
        <f>_xlfn.IFNA(IF($B450="","",VLOOKUP($B450,'SWC Towers'!$A:$Q,$U$2,FALSE)),"")</f>
        <v>0.1</v>
      </c>
      <c r="V450" s="104" t="str">
        <f>_xlfn.IFNA(IF($B450="","",VLOOKUP($B450,'SWC Towers'!$A:$Q,$V$2,FALSE)),"")</f>
        <v/>
      </c>
      <c r="W450" s="104" t="str">
        <f>_xlfn.IFNA(IF($B450="","",VLOOKUP($B450,'SWC Towers'!$A:$Q,$W$2,FALSE)),"")</f>
        <v/>
      </c>
      <c r="X450" s="104" t="str">
        <f>_xlfn.IFNA(IF($B450="","",VLOOKUP($B450,'SWC Towers'!$A:$Q,$X$2,FALSE)),"")</f>
        <v/>
      </c>
      <c r="Y450" s="104" t="str">
        <f>_xlfn.IFNA(IF($B450="","",VLOOKUP($B450,'SWC Towers'!$A:$Q,$Y$2,FALSE)),"")</f>
        <v/>
      </c>
      <c r="Z450" s="104" t="str">
        <f>_xlfn.IFNA(IF($B450="","",VLOOKUP($B450,'SWC Towers'!$A:$Q,$Z$2,FALSE)),"")</f>
        <v/>
      </c>
      <c r="AA450" s="104" t="str">
        <f>_xlfn.IFNA(IF($B450="","",VLOOKUP($B450,'SWC Towers'!$A:$Q,$AA$2,FALSE)),"")</f>
        <v/>
      </c>
      <c r="AB450" s="104">
        <f>_xlfn.IFNA(IF($B450="","",VLOOKUP($B450,'SWC Towers'!$A:$Q,$AB$2,FALSE)),"")</f>
        <v>0.9</v>
      </c>
      <c r="AC450" s="20">
        <f>SUM(Table25[[#This Row],[IT Tower: Application]:[Other/Non-IT ]])</f>
        <v>1</v>
      </c>
      <c r="AD450" s="67"/>
      <c r="AE450" s="67"/>
      <c r="AF450" s="67"/>
      <c r="AG450" s="67"/>
      <c r="AH450" s="67"/>
      <c r="AI450" s="67"/>
      <c r="AJ450" s="67"/>
      <c r="AK450" s="67"/>
      <c r="AL450" s="67"/>
      <c r="AM450" s="67"/>
      <c r="AN450" s="67"/>
      <c r="AO450" s="67"/>
      <c r="AP450" s="67"/>
      <c r="AQ450" s="67"/>
      <c r="AR450" s="67"/>
      <c r="AS450" s="67"/>
      <c r="AT450" s="67"/>
      <c r="AU450" s="67"/>
      <c r="AV450" s="67"/>
      <c r="AW450" s="67"/>
      <c r="AX450" s="67"/>
      <c r="AY450" s="67">
        <v>3605</v>
      </c>
      <c r="AZ450" s="67">
        <v>6985</v>
      </c>
      <c r="BA450" s="67">
        <v>8271</v>
      </c>
      <c r="BB450" s="67">
        <v>6317</v>
      </c>
      <c r="BC450" s="67">
        <v>14841</v>
      </c>
      <c r="BD450" s="67"/>
      <c r="BE450" s="67"/>
      <c r="BF450" s="67"/>
      <c r="BG450" s="67"/>
      <c r="BH450" s="67"/>
      <c r="BI450" s="67"/>
      <c r="BJ450" s="67"/>
      <c r="BK450" s="67"/>
      <c r="BL450" s="67"/>
      <c r="BM450" s="67"/>
      <c r="BN450" s="67"/>
      <c r="BO450" s="67"/>
      <c r="BP450" s="67"/>
      <c r="BQ450" s="67"/>
      <c r="BR450" s="67"/>
      <c r="BS450" s="67"/>
      <c r="BT450" s="67"/>
      <c r="BU450" s="67"/>
      <c r="BV450" s="67"/>
      <c r="BW450" s="67"/>
      <c r="BX450" s="67"/>
      <c r="BY450" s="67"/>
      <c r="BZ450" s="67"/>
      <c r="CA450" s="67"/>
      <c r="CB450" s="67"/>
      <c r="CC450" s="69">
        <f>SUM(Table25[[#This Row],[Contract Amount FY00]:[Contract Amount FY50]])</f>
        <v>40019</v>
      </c>
      <c r="CD450" s="24"/>
    </row>
    <row r="451" spans="1:82" x14ac:dyDescent="0.25">
      <c r="A451" s="122" t="s">
        <v>1998</v>
      </c>
      <c r="B451" s="122" t="s">
        <v>526</v>
      </c>
      <c r="C451" s="122" t="s">
        <v>3210</v>
      </c>
      <c r="E451" s="26" t="str">
        <f>IFERROR(IF(VLOOKUP(Table25[[#This Row],[Contract No.]],Table3[#All],3,FALSE)="","No","Yes"),"")</f>
        <v>Yes</v>
      </c>
      <c r="F451" s="26" t="str">
        <f>IFERROR(VLOOKUP(Table25[[#This Row],[Contract No.]],Table3[#All],3,FALSE),"")</f>
        <v>NASPO</v>
      </c>
      <c r="G451" s="26" t="str">
        <f>IFERROR(IF(Table25[[#This Row],[Cooperative Purchase
(Yes/No)]]="Yes","Yes",IF(VLOOKUP(Table25[[#This Row],[Contract No.]],Table3[#All],1,FALSE)=Table25[[#This Row],[Contract No.]],"Yes","No")),"No")</f>
        <v>Yes</v>
      </c>
      <c r="H451" s="51">
        <f>IFERROR(VLOOKUP(Table25[[#This Row],[Contract No.]],Table3[#All],4,FALSE),"")</f>
        <v>43892</v>
      </c>
      <c r="I451" s="56">
        <f>IFERROR(IF(AND(MONTH(Table25[[#This Row],[Contract Start Date]])&gt;6,MONTH(Table25[[#This Row],[Contract Start Date]])&lt;=12),YEAR(Table25[[#This Row],[Contract Start Date]])+1,YEAR(Table25[[#This Row],[Contract Start Date]])),"")</f>
        <v>2020</v>
      </c>
      <c r="J451" s="55">
        <f>Table25[[#This Row],[FY Formula start]]</f>
        <v>2020</v>
      </c>
      <c r="K451" s="59" t="str">
        <f>"FY"&amp;" "&amp;Table25[[#This Row],[Year Start]]</f>
        <v>FY 2020</v>
      </c>
      <c r="L451" s="52">
        <f>IFERROR(VLOOKUP(Table25[[#This Row],[Contract No.]],Table3[#All],5,FALSE),"")</f>
        <v>45504</v>
      </c>
      <c r="M451" s="56">
        <f>IFERROR(IF(Table25[[#This Row],[Contract End Date]]="99/99/9999","No End",IF(AND(MONTH(Table25[[#This Row],[Contract End Date]])&gt;6,MONTH(Table25[[#This Row],[Contract End Date]])&lt;=12),YEAR(Table25[[#This Row],[Contract End Date]])+1,YEAR(Table25[[#This Row],[Contract End Date]]))),"")</f>
        <v>2025</v>
      </c>
      <c r="N451" s="55">
        <f>Table25[[#This Row],[FY Formula end]]</f>
        <v>2025</v>
      </c>
      <c r="O451" s="59" t="str">
        <f>IF(Table25[[#This Row],[Year End]]="No End","No End","FY"&amp;" "&amp;Table25[[#This Row],[Year End]])</f>
        <v>FY 2025</v>
      </c>
      <c r="P451" s="27"/>
      <c r="Q451" s="104" t="str">
        <f>_xlfn.IFNA(IF($B451="","",VLOOKUP($B451,'SWC Towers'!$A:$Q,$Q$2,FALSE)),"")</f>
        <v/>
      </c>
      <c r="R451" s="106">
        <f>_xlfn.IFNA(IF($B451="","",VLOOKUP($B451,'SWC Towers'!$A:$Q,$R$2,FALSE)),"")</f>
        <v>0.1</v>
      </c>
      <c r="S451" s="106" t="str">
        <f>_xlfn.IFNA(IF($B451="","",VLOOKUP($B451,'SWC Towers'!$A:$Q,$S$2,FALSE)),"")</f>
        <v/>
      </c>
      <c r="T451" s="106">
        <f>_xlfn.IFNA(IF($B451="","",VLOOKUP($B451,'SWC Towers'!$A:$Q,$T$2,FALSE)),"")</f>
        <v>0.05</v>
      </c>
      <c r="U451" s="104">
        <f>_xlfn.IFNA(IF($B451="","",VLOOKUP($B451,'SWC Towers'!$A:$Q,$U$2,FALSE)),"")</f>
        <v>0.65</v>
      </c>
      <c r="V451" s="104" t="str">
        <f>_xlfn.IFNA(IF($B451="","",VLOOKUP($B451,'SWC Towers'!$A:$Q,$V$2,FALSE)),"")</f>
        <v/>
      </c>
      <c r="W451" s="104">
        <f>_xlfn.IFNA(IF($B451="","",VLOOKUP($B451,'SWC Towers'!$A:$Q,$W$2,FALSE)),"")</f>
        <v>0.1</v>
      </c>
      <c r="X451" s="104" t="str">
        <f>_xlfn.IFNA(IF($B451="","",VLOOKUP($B451,'SWC Towers'!$A:$Q,$X$2,FALSE)),"")</f>
        <v/>
      </c>
      <c r="Y451" s="104" t="str">
        <f>_xlfn.IFNA(IF($B451="","",VLOOKUP($B451,'SWC Towers'!$A:$Q,$Y$2,FALSE)),"")</f>
        <v/>
      </c>
      <c r="Z451" s="104">
        <f>_xlfn.IFNA(IF($B451="","",VLOOKUP($B451,'SWC Towers'!$A:$Q,$Z$2,FALSE)),"")</f>
        <v>0.1</v>
      </c>
      <c r="AA451" s="104" t="str">
        <f>_xlfn.IFNA(IF($B451="","",VLOOKUP($B451,'SWC Towers'!$A:$Q,$AA$2,FALSE)),"")</f>
        <v/>
      </c>
      <c r="AB451" s="104" t="str">
        <f>_xlfn.IFNA(IF($B451="","",VLOOKUP($B451,'SWC Towers'!$A:$Q,$AB$2,FALSE)),"")</f>
        <v/>
      </c>
      <c r="AC451" s="20">
        <f>SUM(Table25[[#This Row],[IT Tower: Application]:[Other/Non-IT ]])</f>
        <v>1</v>
      </c>
      <c r="AD451" s="67"/>
      <c r="AE451" s="67"/>
      <c r="AF451" s="67"/>
      <c r="AG451" s="67"/>
      <c r="AH451" s="67"/>
      <c r="AI451" s="67"/>
      <c r="AJ451" s="67"/>
      <c r="AK451" s="67"/>
      <c r="AL451" s="67"/>
      <c r="AM451" s="67"/>
      <c r="AN451" s="67"/>
      <c r="AO451" s="67"/>
      <c r="AP451" s="67"/>
      <c r="AQ451" s="67"/>
      <c r="AR451" s="67"/>
      <c r="AS451" s="67"/>
      <c r="AT451" s="67"/>
      <c r="AU451" s="67"/>
      <c r="AV451" s="67"/>
      <c r="AW451" s="67"/>
      <c r="AX451" s="67"/>
      <c r="AY451" s="67">
        <v>10808</v>
      </c>
      <c r="AZ451" s="67">
        <v>0</v>
      </c>
      <c r="BA451" s="67"/>
      <c r="BB451" s="67"/>
      <c r="BC451" s="67"/>
      <c r="BD451" s="67"/>
      <c r="BE451" s="67"/>
      <c r="BF451" s="67"/>
      <c r="BG451" s="67"/>
      <c r="BH451" s="67"/>
      <c r="BI451" s="67"/>
      <c r="BJ451" s="67"/>
      <c r="BK451" s="67"/>
      <c r="BL451" s="67"/>
      <c r="BM451" s="67"/>
      <c r="BN451" s="67"/>
      <c r="BO451" s="67"/>
      <c r="BP451" s="67"/>
      <c r="BQ451" s="67"/>
      <c r="BR451" s="67"/>
      <c r="BS451" s="67"/>
      <c r="BT451" s="67"/>
      <c r="BU451" s="67"/>
      <c r="BV451" s="67"/>
      <c r="BW451" s="67"/>
      <c r="BX451" s="67"/>
      <c r="BY451" s="67"/>
      <c r="BZ451" s="67"/>
      <c r="CA451" s="67"/>
      <c r="CB451" s="67"/>
      <c r="CC451" s="69">
        <f>SUM(Table25[[#This Row],[Contract Amount FY00]:[Contract Amount FY50]])</f>
        <v>10808</v>
      </c>
      <c r="CD451" s="24"/>
    </row>
    <row r="452" spans="1:82" x14ac:dyDescent="0.25">
      <c r="A452" s="122" t="s">
        <v>1998</v>
      </c>
      <c r="B452" s="122" t="s">
        <v>1196</v>
      </c>
      <c r="C452" s="122" t="s">
        <v>419</v>
      </c>
      <c r="E452" s="26" t="str">
        <f>IFERROR(IF(VLOOKUP(Table25[[#This Row],[Contract No.]],Table3[#All],3,FALSE)="","No","Yes"),"")</f>
        <v>No</v>
      </c>
      <c r="F452" s="26" t="str">
        <f>IFERROR(VLOOKUP(Table25[[#This Row],[Contract No.]],Table3[#All],3,FALSE),"")</f>
        <v/>
      </c>
      <c r="G452" s="26" t="str">
        <f>IFERROR(IF(Table25[[#This Row],[Cooperative Purchase
(Yes/No)]]="Yes","Yes",IF(VLOOKUP(Table25[[#This Row],[Contract No.]],Table3[#All],1,FALSE)=Table25[[#This Row],[Contract No.]],"Yes","No")),"No")</f>
        <v>Yes</v>
      </c>
      <c r="H452" s="51">
        <f>IFERROR(VLOOKUP(Table25[[#This Row],[Contract No.]],Table3[#All],4,FALSE),"")</f>
        <v>42303</v>
      </c>
      <c r="I452" s="56">
        <f>IFERROR(IF(AND(MONTH(Table25[[#This Row],[Contract Start Date]])&gt;6,MONTH(Table25[[#This Row],[Contract Start Date]])&lt;=12),YEAR(Table25[[#This Row],[Contract Start Date]])+1,YEAR(Table25[[#This Row],[Contract Start Date]])),"")</f>
        <v>2016</v>
      </c>
      <c r="J452" s="55">
        <f>Table25[[#This Row],[FY Formula start]]</f>
        <v>2016</v>
      </c>
      <c r="K452" s="59" t="str">
        <f>"FY"&amp;" "&amp;Table25[[#This Row],[Year Start]]</f>
        <v>FY 2016</v>
      </c>
      <c r="L452" s="52">
        <f>IFERROR(VLOOKUP(Table25[[#This Row],[Contract No.]],Table3[#All],5,FALSE),"")</f>
        <v>46321</v>
      </c>
      <c r="M452" s="56">
        <f>IFERROR(IF(Table25[[#This Row],[Contract End Date]]="99/99/9999","No End",IF(AND(MONTH(Table25[[#This Row],[Contract End Date]])&gt;6,MONTH(Table25[[#This Row],[Contract End Date]])&lt;=12),YEAR(Table25[[#This Row],[Contract End Date]])+1,YEAR(Table25[[#This Row],[Contract End Date]]))),"")</f>
        <v>2027</v>
      </c>
      <c r="N452" s="55">
        <f>Table25[[#This Row],[FY Formula end]]</f>
        <v>2027</v>
      </c>
      <c r="O452" s="59" t="str">
        <f>IF(Table25[[#This Row],[Year End]]="No End","No End","FY"&amp;" "&amp;Table25[[#This Row],[Year End]])</f>
        <v>FY 2027</v>
      </c>
      <c r="P452" s="27"/>
      <c r="Q452" s="104">
        <f>_xlfn.IFNA(IF($B452="","",VLOOKUP($B452,'SWC Towers'!$A:$Q,$Q$2,FALSE)),"")</f>
        <v>1</v>
      </c>
      <c r="R452" s="106" t="str">
        <f>_xlfn.IFNA(IF($B452="","",VLOOKUP($B452,'SWC Towers'!$A:$Q,$R$2,FALSE)),"")</f>
        <v/>
      </c>
      <c r="S452" s="106" t="str">
        <f>_xlfn.IFNA(IF($B452="","",VLOOKUP($B452,'SWC Towers'!$A:$Q,$S$2,FALSE)),"")</f>
        <v/>
      </c>
      <c r="T452" s="106" t="str">
        <f>_xlfn.IFNA(IF($B452="","",VLOOKUP($B452,'SWC Towers'!$A:$Q,$T$2,FALSE)),"")</f>
        <v/>
      </c>
      <c r="U452" s="104" t="str">
        <f>_xlfn.IFNA(IF($B452="","",VLOOKUP($B452,'SWC Towers'!$A:$Q,$U$2,FALSE)),"")</f>
        <v/>
      </c>
      <c r="V452" s="104" t="str">
        <f>_xlfn.IFNA(IF($B452="","",VLOOKUP($B452,'SWC Towers'!$A:$Q,$V$2,FALSE)),"")</f>
        <v/>
      </c>
      <c r="W452" s="104" t="str">
        <f>_xlfn.IFNA(IF($B452="","",VLOOKUP($B452,'SWC Towers'!$A:$Q,$W$2,FALSE)),"")</f>
        <v/>
      </c>
      <c r="X452" s="104" t="str">
        <f>_xlfn.IFNA(IF($B452="","",VLOOKUP($B452,'SWC Towers'!$A:$Q,$X$2,FALSE)),"")</f>
        <v/>
      </c>
      <c r="Y452" s="104" t="str">
        <f>_xlfn.IFNA(IF($B452="","",VLOOKUP($B452,'SWC Towers'!$A:$Q,$Y$2,FALSE)),"")</f>
        <v/>
      </c>
      <c r="Z452" s="104" t="str">
        <f>_xlfn.IFNA(IF($B452="","",VLOOKUP($B452,'SWC Towers'!$A:$Q,$Z$2,FALSE)),"")</f>
        <v/>
      </c>
      <c r="AA452" s="104" t="str">
        <f>_xlfn.IFNA(IF($B452="","",VLOOKUP($B452,'SWC Towers'!$A:$Q,$AA$2,FALSE)),"")</f>
        <v/>
      </c>
      <c r="AB452" s="104" t="str">
        <f>_xlfn.IFNA(IF($B452="","",VLOOKUP($B452,'SWC Towers'!$A:$Q,$AB$2,FALSE)),"")</f>
        <v/>
      </c>
      <c r="AC452" s="20">
        <f>SUM(Table25[[#This Row],[IT Tower: Application]:[Other/Non-IT ]])</f>
        <v>1</v>
      </c>
      <c r="AD452" s="67"/>
      <c r="AE452" s="67"/>
      <c r="AF452" s="67"/>
      <c r="AG452" s="67"/>
      <c r="AH452" s="67"/>
      <c r="AI452" s="67"/>
      <c r="AJ452" s="67"/>
      <c r="AK452" s="67"/>
      <c r="AL452" s="67"/>
      <c r="AM452" s="67"/>
      <c r="AN452" s="67"/>
      <c r="AO452" s="67"/>
      <c r="AP452" s="67"/>
      <c r="AQ452" s="67"/>
      <c r="AR452" s="67"/>
      <c r="AS452" s="67"/>
      <c r="AT452" s="67"/>
      <c r="AU452" s="67"/>
      <c r="AV452" s="67"/>
      <c r="AW452" s="67">
        <v>75891</v>
      </c>
      <c r="AX452" s="67">
        <v>109492</v>
      </c>
      <c r="AY452" s="67">
        <v>186856</v>
      </c>
      <c r="AZ452" s="67">
        <v>51570</v>
      </c>
      <c r="BA452" s="67">
        <v>19953</v>
      </c>
      <c r="BB452" s="67">
        <v>28848</v>
      </c>
      <c r="BC452" s="67">
        <v>709</v>
      </c>
      <c r="BD452" s="67"/>
      <c r="BE452" s="67"/>
      <c r="BF452" s="67"/>
      <c r="BG452" s="67"/>
      <c r="BH452" s="67"/>
      <c r="BI452" s="67"/>
      <c r="BJ452" s="67"/>
      <c r="BK452" s="67"/>
      <c r="BL452" s="67"/>
      <c r="BM452" s="67"/>
      <c r="BN452" s="67"/>
      <c r="BO452" s="67"/>
      <c r="BP452" s="67"/>
      <c r="BQ452" s="67"/>
      <c r="BR452" s="67"/>
      <c r="BS452" s="67"/>
      <c r="BT452" s="67"/>
      <c r="BU452" s="67"/>
      <c r="BV452" s="67"/>
      <c r="BW452" s="67"/>
      <c r="BX452" s="67"/>
      <c r="BY452" s="67"/>
      <c r="BZ452" s="67"/>
      <c r="CA452" s="67"/>
      <c r="CB452" s="67"/>
      <c r="CC452" s="69">
        <f>SUM(Table25[[#This Row],[Contract Amount FY00]:[Contract Amount FY50]])</f>
        <v>473319</v>
      </c>
      <c r="CD452" s="24"/>
    </row>
    <row r="453" spans="1:82" x14ac:dyDescent="0.25">
      <c r="A453" s="122" t="s">
        <v>1998</v>
      </c>
      <c r="B453" s="122" t="s">
        <v>286</v>
      </c>
      <c r="C453" s="122" t="s">
        <v>3200</v>
      </c>
      <c r="E453" s="26" t="str">
        <f>IFERROR(IF(VLOOKUP(Table25[[#This Row],[Contract No.]],Table3[#All],3,FALSE)="","No","Yes"),"")</f>
        <v>No</v>
      </c>
      <c r="F453" s="26" t="str">
        <f>IFERROR(VLOOKUP(Table25[[#This Row],[Contract No.]],Table3[#All],3,FALSE),"")</f>
        <v/>
      </c>
      <c r="G453" s="26" t="str">
        <f>IFERROR(IF(Table25[[#This Row],[Cooperative Purchase
(Yes/No)]]="Yes","Yes",IF(VLOOKUP(Table25[[#This Row],[Contract No.]],Table3[#All],1,FALSE)=Table25[[#This Row],[Contract No.]],"Yes","No")),"No")</f>
        <v>Yes</v>
      </c>
      <c r="H453" s="51">
        <f>IFERROR(VLOOKUP(Table25[[#This Row],[Contract No.]],Table3[#All],4,FALSE),"")</f>
        <v>42401</v>
      </c>
      <c r="I453" s="56">
        <f>IFERROR(IF(AND(MONTH(Table25[[#This Row],[Contract Start Date]])&gt;6,MONTH(Table25[[#This Row],[Contract Start Date]])&lt;=12),YEAR(Table25[[#This Row],[Contract Start Date]])+1,YEAR(Table25[[#This Row],[Contract Start Date]])),"")</f>
        <v>2016</v>
      </c>
      <c r="J453" s="55">
        <f>Table25[[#This Row],[FY Formula start]]</f>
        <v>2016</v>
      </c>
      <c r="K453" s="59" t="str">
        <f>"FY"&amp;" "&amp;Table25[[#This Row],[Year Start]]</f>
        <v>FY 2016</v>
      </c>
      <c r="L453" s="52">
        <f>IFERROR(VLOOKUP(Table25[[#This Row],[Contract No.]],Table3[#All],5,FALSE),"")</f>
        <v>72717</v>
      </c>
      <c r="M453" s="56">
        <f>IFERROR(IF(Table25[[#This Row],[Contract End Date]]="99/99/9999","No End",IF(AND(MONTH(Table25[[#This Row],[Contract End Date]])&gt;6,MONTH(Table25[[#This Row],[Contract End Date]])&lt;=12),YEAR(Table25[[#This Row],[Contract End Date]])+1,YEAR(Table25[[#This Row],[Contract End Date]]))),"")</f>
        <v>2099</v>
      </c>
      <c r="N453" s="55">
        <f>Table25[[#This Row],[FY Formula end]]</f>
        <v>2099</v>
      </c>
      <c r="O453" s="59" t="str">
        <f>IF(Table25[[#This Row],[Year End]]="No End","No End","FY"&amp;" "&amp;Table25[[#This Row],[Year End]])</f>
        <v>FY 2099</v>
      </c>
      <c r="P453" s="27"/>
      <c r="Q453" s="104">
        <f>_xlfn.IFNA(IF($B453="","",VLOOKUP($B453,'SWC Towers'!$A:$Q,$Q$2,FALSE)),"")</f>
        <v>0.5</v>
      </c>
      <c r="R453" s="106" t="str">
        <f>_xlfn.IFNA(IF($B453="","",VLOOKUP($B453,'SWC Towers'!$A:$Q,$R$2,FALSE)),"")</f>
        <v/>
      </c>
      <c r="S453" s="106" t="str">
        <f>_xlfn.IFNA(IF($B453="","",VLOOKUP($B453,'SWC Towers'!$A:$Q,$S$2,FALSE)),"")</f>
        <v/>
      </c>
      <c r="T453" s="106">
        <f>_xlfn.IFNA(IF($B453="","",VLOOKUP($B453,'SWC Towers'!$A:$Q,$T$2,FALSE)),"")</f>
        <v>0.5</v>
      </c>
      <c r="U453" s="104" t="str">
        <f>_xlfn.IFNA(IF($B453="","",VLOOKUP($B453,'SWC Towers'!$A:$Q,$U$2,FALSE)),"")</f>
        <v/>
      </c>
      <c r="V453" s="104" t="str">
        <f>_xlfn.IFNA(IF($B453="","",VLOOKUP($B453,'SWC Towers'!$A:$Q,$V$2,FALSE)),"")</f>
        <v/>
      </c>
      <c r="W453" s="104" t="str">
        <f>_xlfn.IFNA(IF($B453="","",VLOOKUP($B453,'SWC Towers'!$A:$Q,$W$2,FALSE)),"")</f>
        <v/>
      </c>
      <c r="X453" s="104" t="str">
        <f>_xlfn.IFNA(IF($B453="","",VLOOKUP($B453,'SWC Towers'!$A:$Q,$X$2,FALSE)),"")</f>
        <v/>
      </c>
      <c r="Y453" s="104" t="str">
        <f>_xlfn.IFNA(IF($B453="","",VLOOKUP($B453,'SWC Towers'!$A:$Q,$Y$2,FALSE)),"")</f>
        <v/>
      </c>
      <c r="Z453" s="104" t="str">
        <f>_xlfn.IFNA(IF($B453="","",VLOOKUP($B453,'SWC Towers'!$A:$Q,$Z$2,FALSE)),"")</f>
        <v/>
      </c>
      <c r="AA453" s="104" t="str">
        <f>_xlfn.IFNA(IF($B453="","",VLOOKUP($B453,'SWC Towers'!$A:$Q,$AA$2,FALSE)),"")</f>
        <v/>
      </c>
      <c r="AB453" s="104" t="str">
        <f>_xlfn.IFNA(IF($B453="","",VLOOKUP($B453,'SWC Towers'!$A:$Q,$AB$2,FALSE)),"")</f>
        <v/>
      </c>
      <c r="AC453" s="20">
        <f>SUM(Table25[[#This Row],[IT Tower: Application]:[Other/Non-IT ]])</f>
        <v>1</v>
      </c>
      <c r="AD453" s="67"/>
      <c r="AE453" s="67"/>
      <c r="AF453" s="67"/>
      <c r="AG453" s="67"/>
      <c r="AH453" s="67"/>
      <c r="AI453" s="67"/>
      <c r="AJ453" s="67"/>
      <c r="AK453" s="67"/>
      <c r="AL453" s="67"/>
      <c r="AM453" s="67"/>
      <c r="AN453" s="67"/>
      <c r="AO453" s="67"/>
      <c r="AP453" s="67"/>
      <c r="AQ453" s="67"/>
      <c r="AR453" s="67"/>
      <c r="AS453" s="67"/>
      <c r="AT453" s="67">
        <v>10385</v>
      </c>
      <c r="AU453" s="67">
        <v>14615</v>
      </c>
      <c r="AV453" s="67"/>
      <c r="AW453" s="67"/>
      <c r="AX453" s="67"/>
      <c r="AY453" s="67"/>
      <c r="AZ453" s="67"/>
      <c r="BA453" s="67"/>
      <c r="BB453" s="67"/>
      <c r="BC453" s="67"/>
      <c r="BD453" s="67"/>
      <c r="BE453" s="67"/>
      <c r="BF453" s="67"/>
      <c r="BG453" s="67"/>
      <c r="BH453" s="67"/>
      <c r="BI453" s="67"/>
      <c r="BJ453" s="67"/>
      <c r="BK453" s="67"/>
      <c r="BL453" s="67"/>
      <c r="BM453" s="67"/>
      <c r="BN453" s="67"/>
      <c r="BO453" s="67"/>
      <c r="BP453" s="67"/>
      <c r="BQ453" s="67"/>
      <c r="BR453" s="67"/>
      <c r="BS453" s="67"/>
      <c r="BT453" s="67"/>
      <c r="BU453" s="67"/>
      <c r="BV453" s="67"/>
      <c r="BW453" s="67"/>
      <c r="BX453" s="67"/>
      <c r="BY453" s="67"/>
      <c r="BZ453" s="67"/>
      <c r="CA453" s="67"/>
      <c r="CB453" s="67"/>
      <c r="CC453" s="69">
        <f>SUM(Table25[[#This Row],[Contract Amount FY00]:[Contract Amount FY50]])</f>
        <v>25000</v>
      </c>
      <c r="CD453" s="24"/>
    </row>
    <row r="454" spans="1:82" x14ac:dyDescent="0.25">
      <c r="A454" s="122" t="s">
        <v>1998</v>
      </c>
      <c r="B454" s="122" t="s">
        <v>286</v>
      </c>
      <c r="C454" s="122" t="s">
        <v>1246</v>
      </c>
      <c r="E454" s="26" t="str">
        <f>IFERROR(IF(VLOOKUP(Table25[[#This Row],[Contract No.]],Table3[#All],3,FALSE)="","No","Yes"),"")</f>
        <v>No</v>
      </c>
      <c r="F454" s="26" t="str">
        <f>IFERROR(VLOOKUP(Table25[[#This Row],[Contract No.]],Table3[#All],3,FALSE),"")</f>
        <v/>
      </c>
      <c r="G454" s="26" t="str">
        <f>IFERROR(IF(Table25[[#This Row],[Cooperative Purchase
(Yes/No)]]="Yes","Yes",IF(VLOOKUP(Table25[[#This Row],[Contract No.]],Table3[#All],1,FALSE)=Table25[[#This Row],[Contract No.]],"Yes","No")),"No")</f>
        <v>Yes</v>
      </c>
      <c r="H454" s="51">
        <f>IFERROR(VLOOKUP(Table25[[#This Row],[Contract No.]],Table3[#All],4,FALSE),"")</f>
        <v>42401</v>
      </c>
      <c r="I454" s="56">
        <f>IFERROR(IF(AND(MONTH(Table25[[#This Row],[Contract Start Date]])&gt;6,MONTH(Table25[[#This Row],[Contract Start Date]])&lt;=12),YEAR(Table25[[#This Row],[Contract Start Date]])+1,YEAR(Table25[[#This Row],[Contract Start Date]])),"")</f>
        <v>2016</v>
      </c>
      <c r="J454" s="55">
        <f>Table25[[#This Row],[FY Formula start]]</f>
        <v>2016</v>
      </c>
      <c r="K454" s="59" t="str">
        <f>"FY"&amp;" "&amp;Table25[[#This Row],[Year Start]]</f>
        <v>FY 2016</v>
      </c>
      <c r="L454" s="52">
        <f>IFERROR(VLOOKUP(Table25[[#This Row],[Contract No.]],Table3[#All],5,FALSE),"")</f>
        <v>72717</v>
      </c>
      <c r="M454" s="56">
        <f>IFERROR(IF(Table25[[#This Row],[Contract End Date]]="99/99/9999","No End",IF(AND(MONTH(Table25[[#This Row],[Contract End Date]])&gt;6,MONTH(Table25[[#This Row],[Contract End Date]])&lt;=12),YEAR(Table25[[#This Row],[Contract End Date]])+1,YEAR(Table25[[#This Row],[Contract End Date]]))),"")</f>
        <v>2099</v>
      </c>
      <c r="N454" s="55">
        <f>Table25[[#This Row],[FY Formula end]]</f>
        <v>2099</v>
      </c>
      <c r="O454" s="59" t="str">
        <f>IF(Table25[[#This Row],[Year End]]="No End","No End","FY"&amp;" "&amp;Table25[[#This Row],[Year End]])</f>
        <v>FY 2099</v>
      </c>
      <c r="P454" s="27"/>
      <c r="Q454" s="104">
        <f>_xlfn.IFNA(IF($B454="","",VLOOKUP($B454,'SWC Towers'!$A:$Q,$Q$2,FALSE)),"")</f>
        <v>0.5</v>
      </c>
      <c r="R454" s="106" t="str">
        <f>_xlfn.IFNA(IF($B454="","",VLOOKUP($B454,'SWC Towers'!$A:$Q,$R$2,FALSE)),"")</f>
        <v/>
      </c>
      <c r="S454" s="106" t="str">
        <f>_xlfn.IFNA(IF($B454="","",VLOOKUP($B454,'SWC Towers'!$A:$Q,$S$2,FALSE)),"")</f>
        <v/>
      </c>
      <c r="T454" s="106">
        <f>_xlfn.IFNA(IF($B454="","",VLOOKUP($B454,'SWC Towers'!$A:$Q,$T$2,FALSE)),"")</f>
        <v>0.5</v>
      </c>
      <c r="U454" s="104" t="str">
        <f>_xlfn.IFNA(IF($B454="","",VLOOKUP($B454,'SWC Towers'!$A:$Q,$U$2,FALSE)),"")</f>
        <v/>
      </c>
      <c r="V454" s="104" t="str">
        <f>_xlfn.IFNA(IF($B454="","",VLOOKUP($B454,'SWC Towers'!$A:$Q,$V$2,FALSE)),"")</f>
        <v/>
      </c>
      <c r="W454" s="104" t="str">
        <f>_xlfn.IFNA(IF($B454="","",VLOOKUP($B454,'SWC Towers'!$A:$Q,$W$2,FALSE)),"")</f>
        <v/>
      </c>
      <c r="X454" s="104" t="str">
        <f>_xlfn.IFNA(IF($B454="","",VLOOKUP($B454,'SWC Towers'!$A:$Q,$X$2,FALSE)),"")</f>
        <v/>
      </c>
      <c r="Y454" s="104" t="str">
        <f>_xlfn.IFNA(IF($B454="","",VLOOKUP($B454,'SWC Towers'!$A:$Q,$Y$2,FALSE)),"")</f>
        <v/>
      </c>
      <c r="Z454" s="104" t="str">
        <f>_xlfn.IFNA(IF($B454="","",VLOOKUP($B454,'SWC Towers'!$A:$Q,$Z$2,FALSE)),"")</f>
        <v/>
      </c>
      <c r="AA454" s="104" t="str">
        <f>_xlfn.IFNA(IF($B454="","",VLOOKUP($B454,'SWC Towers'!$A:$Q,$AA$2,FALSE)),"")</f>
        <v/>
      </c>
      <c r="AB454" s="104" t="str">
        <f>_xlfn.IFNA(IF($B454="","",VLOOKUP($B454,'SWC Towers'!$A:$Q,$AB$2,FALSE)),"")</f>
        <v/>
      </c>
      <c r="AC454" s="20">
        <f>SUM(Table25[[#This Row],[IT Tower: Application]:[Other/Non-IT ]])</f>
        <v>1</v>
      </c>
      <c r="AD454" s="67"/>
      <c r="AE454" s="67"/>
      <c r="AF454" s="67"/>
      <c r="AG454" s="67"/>
      <c r="AH454" s="67"/>
      <c r="AI454" s="67"/>
      <c r="AJ454" s="67"/>
      <c r="AK454" s="67"/>
      <c r="AL454" s="67"/>
      <c r="AM454" s="67"/>
      <c r="AN454" s="67"/>
      <c r="AO454" s="67"/>
      <c r="AP454" s="67"/>
      <c r="AQ454" s="67"/>
      <c r="AR454" s="67"/>
      <c r="AS454" s="67"/>
      <c r="AT454" s="67">
        <v>0</v>
      </c>
      <c r="AU454" s="67">
        <v>479745</v>
      </c>
      <c r="AV454" s="67">
        <v>202900</v>
      </c>
      <c r="AW454" s="67">
        <v>169050</v>
      </c>
      <c r="AX454" s="67">
        <v>118875</v>
      </c>
      <c r="AY454" s="67">
        <v>0</v>
      </c>
      <c r="AZ454" s="67"/>
      <c r="BA454" s="67"/>
      <c r="BB454" s="67"/>
      <c r="BC454" s="67"/>
      <c r="BD454" s="67"/>
      <c r="BE454" s="67"/>
      <c r="BF454" s="67"/>
      <c r="BG454" s="67"/>
      <c r="BH454" s="67"/>
      <c r="BI454" s="67"/>
      <c r="BJ454" s="67"/>
      <c r="BK454" s="67"/>
      <c r="BL454" s="67"/>
      <c r="BM454" s="67"/>
      <c r="BN454" s="67"/>
      <c r="BO454" s="67"/>
      <c r="BP454" s="67"/>
      <c r="BQ454" s="67"/>
      <c r="BR454" s="67"/>
      <c r="BS454" s="67"/>
      <c r="BT454" s="67"/>
      <c r="BU454" s="67"/>
      <c r="BV454" s="67"/>
      <c r="BW454" s="67"/>
      <c r="BX454" s="67"/>
      <c r="BY454" s="67"/>
      <c r="BZ454" s="67"/>
      <c r="CA454" s="67"/>
      <c r="CB454" s="67"/>
      <c r="CC454" s="69">
        <f>SUM(Table25[[#This Row],[Contract Amount FY00]:[Contract Amount FY50]])</f>
        <v>970570</v>
      </c>
      <c r="CD454" s="24"/>
    </row>
    <row r="455" spans="1:82" x14ac:dyDescent="0.25">
      <c r="A455" s="122" t="s">
        <v>1998</v>
      </c>
      <c r="B455" s="122" t="s">
        <v>286</v>
      </c>
      <c r="C455" s="122" t="s">
        <v>2206</v>
      </c>
      <c r="E455" s="26" t="str">
        <f>IFERROR(IF(VLOOKUP(Table25[[#This Row],[Contract No.]],Table3[#All],3,FALSE)="","No","Yes"),"")</f>
        <v>No</v>
      </c>
      <c r="F455" s="26" t="str">
        <f>IFERROR(VLOOKUP(Table25[[#This Row],[Contract No.]],Table3[#All],3,FALSE),"")</f>
        <v/>
      </c>
      <c r="G455" s="26" t="str">
        <f>IFERROR(IF(Table25[[#This Row],[Cooperative Purchase
(Yes/No)]]="Yes","Yes",IF(VLOOKUP(Table25[[#This Row],[Contract No.]],Table3[#All],1,FALSE)=Table25[[#This Row],[Contract No.]],"Yes","No")),"No")</f>
        <v>Yes</v>
      </c>
      <c r="H455" s="51">
        <f>IFERROR(VLOOKUP(Table25[[#This Row],[Contract No.]],Table3[#All],4,FALSE),"")</f>
        <v>42401</v>
      </c>
      <c r="I455" s="56">
        <f>IFERROR(IF(AND(MONTH(Table25[[#This Row],[Contract Start Date]])&gt;6,MONTH(Table25[[#This Row],[Contract Start Date]])&lt;=12),YEAR(Table25[[#This Row],[Contract Start Date]])+1,YEAR(Table25[[#This Row],[Contract Start Date]])),"")</f>
        <v>2016</v>
      </c>
      <c r="J455" s="55">
        <f>Table25[[#This Row],[FY Formula start]]</f>
        <v>2016</v>
      </c>
      <c r="K455" s="59" t="str">
        <f>"FY"&amp;" "&amp;Table25[[#This Row],[Year Start]]</f>
        <v>FY 2016</v>
      </c>
      <c r="L455" s="52">
        <f>IFERROR(VLOOKUP(Table25[[#This Row],[Contract No.]],Table3[#All],5,FALSE),"")</f>
        <v>72717</v>
      </c>
      <c r="M455" s="56">
        <f>IFERROR(IF(Table25[[#This Row],[Contract End Date]]="99/99/9999","No End",IF(AND(MONTH(Table25[[#This Row],[Contract End Date]])&gt;6,MONTH(Table25[[#This Row],[Contract End Date]])&lt;=12),YEAR(Table25[[#This Row],[Contract End Date]])+1,YEAR(Table25[[#This Row],[Contract End Date]]))),"")</f>
        <v>2099</v>
      </c>
      <c r="N455" s="55">
        <f>Table25[[#This Row],[FY Formula end]]</f>
        <v>2099</v>
      </c>
      <c r="O455" s="59" t="str">
        <f>IF(Table25[[#This Row],[Year End]]="No End","No End","FY"&amp;" "&amp;Table25[[#This Row],[Year End]])</f>
        <v>FY 2099</v>
      </c>
      <c r="P455" s="27"/>
      <c r="Q455" s="104">
        <f>_xlfn.IFNA(IF($B455="","",VLOOKUP($B455,'SWC Towers'!$A:$Q,$Q$2,FALSE)),"")</f>
        <v>0.5</v>
      </c>
      <c r="R455" s="106" t="str">
        <f>_xlfn.IFNA(IF($B455="","",VLOOKUP($B455,'SWC Towers'!$A:$Q,$R$2,FALSE)),"")</f>
        <v/>
      </c>
      <c r="S455" s="106" t="str">
        <f>_xlfn.IFNA(IF($B455="","",VLOOKUP($B455,'SWC Towers'!$A:$Q,$S$2,FALSE)),"")</f>
        <v/>
      </c>
      <c r="T455" s="106">
        <f>_xlfn.IFNA(IF($B455="","",VLOOKUP($B455,'SWC Towers'!$A:$Q,$T$2,FALSE)),"")</f>
        <v>0.5</v>
      </c>
      <c r="U455" s="104" t="str">
        <f>_xlfn.IFNA(IF($B455="","",VLOOKUP($B455,'SWC Towers'!$A:$Q,$U$2,FALSE)),"")</f>
        <v/>
      </c>
      <c r="V455" s="104" t="str">
        <f>_xlfn.IFNA(IF($B455="","",VLOOKUP($B455,'SWC Towers'!$A:$Q,$V$2,FALSE)),"")</f>
        <v/>
      </c>
      <c r="W455" s="104" t="str">
        <f>_xlfn.IFNA(IF($B455="","",VLOOKUP($B455,'SWC Towers'!$A:$Q,$W$2,FALSE)),"")</f>
        <v/>
      </c>
      <c r="X455" s="104" t="str">
        <f>_xlfn.IFNA(IF($B455="","",VLOOKUP($B455,'SWC Towers'!$A:$Q,$X$2,FALSE)),"")</f>
        <v/>
      </c>
      <c r="Y455" s="104" t="str">
        <f>_xlfn.IFNA(IF($B455="","",VLOOKUP($B455,'SWC Towers'!$A:$Q,$Y$2,FALSE)),"")</f>
        <v/>
      </c>
      <c r="Z455" s="104" t="str">
        <f>_xlfn.IFNA(IF($B455="","",VLOOKUP($B455,'SWC Towers'!$A:$Q,$Z$2,FALSE)),"")</f>
        <v/>
      </c>
      <c r="AA455" s="104" t="str">
        <f>_xlfn.IFNA(IF($B455="","",VLOOKUP($B455,'SWC Towers'!$A:$Q,$AA$2,FALSE)),"")</f>
        <v/>
      </c>
      <c r="AB455" s="104" t="str">
        <f>_xlfn.IFNA(IF($B455="","",VLOOKUP($B455,'SWC Towers'!$A:$Q,$AB$2,FALSE)),"")</f>
        <v/>
      </c>
      <c r="AC455" s="20">
        <f>SUM(Table25[[#This Row],[IT Tower: Application]:[Other/Non-IT ]])</f>
        <v>1</v>
      </c>
      <c r="AD455" s="67"/>
      <c r="AE455" s="67"/>
      <c r="AF455" s="67"/>
      <c r="AG455" s="67"/>
      <c r="AH455" s="67"/>
      <c r="AI455" s="67"/>
      <c r="AJ455" s="67"/>
      <c r="AK455" s="67"/>
      <c r="AL455" s="67"/>
      <c r="AM455" s="67"/>
      <c r="AN455" s="67"/>
      <c r="AO455" s="67"/>
      <c r="AP455" s="67"/>
      <c r="AQ455" s="67"/>
      <c r="AR455" s="67"/>
      <c r="AS455" s="67"/>
      <c r="AT455" s="67"/>
      <c r="AU455" s="67">
        <v>354376</v>
      </c>
      <c r="AV455" s="67">
        <v>10688</v>
      </c>
      <c r="AW455" s="67"/>
      <c r="AX455" s="67"/>
      <c r="AY455" s="67"/>
      <c r="AZ455" s="67"/>
      <c r="BA455" s="67"/>
      <c r="BB455" s="67"/>
      <c r="BC455" s="67"/>
      <c r="BD455" s="67"/>
      <c r="BE455" s="67"/>
      <c r="BF455" s="67"/>
      <c r="BG455" s="67"/>
      <c r="BH455" s="67"/>
      <c r="BI455" s="67"/>
      <c r="BJ455" s="67"/>
      <c r="BK455" s="67"/>
      <c r="BL455" s="67"/>
      <c r="BM455" s="67"/>
      <c r="BN455" s="67"/>
      <c r="BO455" s="67"/>
      <c r="BP455" s="67"/>
      <c r="BQ455" s="67"/>
      <c r="BR455" s="67"/>
      <c r="BS455" s="67"/>
      <c r="BT455" s="67"/>
      <c r="BU455" s="67"/>
      <c r="BV455" s="67"/>
      <c r="BW455" s="67"/>
      <c r="BX455" s="67"/>
      <c r="BY455" s="67"/>
      <c r="BZ455" s="67"/>
      <c r="CA455" s="67"/>
      <c r="CB455" s="67"/>
      <c r="CC455" s="69">
        <f>SUM(Table25[[#This Row],[Contract Amount FY00]:[Contract Amount FY50]])</f>
        <v>365064</v>
      </c>
      <c r="CD455" s="24"/>
    </row>
    <row r="456" spans="1:82" x14ac:dyDescent="0.25">
      <c r="A456" s="122" t="s">
        <v>1998</v>
      </c>
      <c r="B456" s="122" t="s">
        <v>286</v>
      </c>
      <c r="C456" s="122" t="s">
        <v>366</v>
      </c>
      <c r="E456" s="26" t="str">
        <f>IFERROR(IF(VLOOKUP(Table25[[#This Row],[Contract No.]],Table3[#All],3,FALSE)="","No","Yes"),"")</f>
        <v>No</v>
      </c>
      <c r="F456" s="26" t="str">
        <f>IFERROR(VLOOKUP(Table25[[#This Row],[Contract No.]],Table3[#All],3,FALSE),"")</f>
        <v/>
      </c>
      <c r="G456" s="26" t="str">
        <f>IFERROR(IF(Table25[[#This Row],[Cooperative Purchase
(Yes/No)]]="Yes","Yes",IF(VLOOKUP(Table25[[#This Row],[Contract No.]],Table3[#All],1,FALSE)=Table25[[#This Row],[Contract No.]],"Yes","No")),"No")</f>
        <v>Yes</v>
      </c>
      <c r="H456" s="51">
        <f>IFERROR(VLOOKUP(Table25[[#This Row],[Contract No.]],Table3[#All],4,FALSE),"")</f>
        <v>42401</v>
      </c>
      <c r="I456" s="56">
        <f>IFERROR(IF(AND(MONTH(Table25[[#This Row],[Contract Start Date]])&gt;6,MONTH(Table25[[#This Row],[Contract Start Date]])&lt;=12),YEAR(Table25[[#This Row],[Contract Start Date]])+1,YEAR(Table25[[#This Row],[Contract Start Date]])),"")</f>
        <v>2016</v>
      </c>
      <c r="J456" s="55">
        <f>Table25[[#This Row],[FY Formula start]]</f>
        <v>2016</v>
      </c>
      <c r="K456" s="59" t="str">
        <f>"FY"&amp;" "&amp;Table25[[#This Row],[Year Start]]</f>
        <v>FY 2016</v>
      </c>
      <c r="L456" s="52">
        <f>IFERROR(VLOOKUP(Table25[[#This Row],[Contract No.]],Table3[#All],5,FALSE),"")</f>
        <v>72717</v>
      </c>
      <c r="M456" s="56">
        <f>IFERROR(IF(Table25[[#This Row],[Contract End Date]]="99/99/9999","No End",IF(AND(MONTH(Table25[[#This Row],[Contract End Date]])&gt;6,MONTH(Table25[[#This Row],[Contract End Date]])&lt;=12),YEAR(Table25[[#This Row],[Contract End Date]])+1,YEAR(Table25[[#This Row],[Contract End Date]]))),"")</f>
        <v>2099</v>
      </c>
      <c r="N456" s="55">
        <f>Table25[[#This Row],[FY Formula end]]</f>
        <v>2099</v>
      </c>
      <c r="O456" s="59" t="str">
        <f>IF(Table25[[#This Row],[Year End]]="No End","No End","FY"&amp;" "&amp;Table25[[#This Row],[Year End]])</f>
        <v>FY 2099</v>
      </c>
      <c r="P456" s="27"/>
      <c r="Q456" s="104">
        <f>_xlfn.IFNA(IF($B456="","",VLOOKUP($B456,'SWC Towers'!$A:$Q,$Q$2,FALSE)),"")</f>
        <v>0.5</v>
      </c>
      <c r="R456" s="106" t="str">
        <f>_xlfn.IFNA(IF($B456="","",VLOOKUP($B456,'SWC Towers'!$A:$Q,$R$2,FALSE)),"")</f>
        <v/>
      </c>
      <c r="S456" s="106" t="str">
        <f>_xlfn.IFNA(IF($B456="","",VLOOKUP($B456,'SWC Towers'!$A:$Q,$S$2,FALSE)),"")</f>
        <v/>
      </c>
      <c r="T456" s="106">
        <f>_xlfn.IFNA(IF($B456="","",VLOOKUP($B456,'SWC Towers'!$A:$Q,$T$2,FALSE)),"")</f>
        <v>0.5</v>
      </c>
      <c r="U456" s="104" t="str">
        <f>_xlfn.IFNA(IF($B456="","",VLOOKUP($B456,'SWC Towers'!$A:$Q,$U$2,FALSE)),"")</f>
        <v/>
      </c>
      <c r="V456" s="104" t="str">
        <f>_xlfn.IFNA(IF($B456="","",VLOOKUP($B456,'SWC Towers'!$A:$Q,$V$2,FALSE)),"")</f>
        <v/>
      </c>
      <c r="W456" s="104" t="str">
        <f>_xlfn.IFNA(IF($B456="","",VLOOKUP($B456,'SWC Towers'!$A:$Q,$W$2,FALSE)),"")</f>
        <v/>
      </c>
      <c r="X456" s="104" t="str">
        <f>_xlfn.IFNA(IF($B456="","",VLOOKUP($B456,'SWC Towers'!$A:$Q,$X$2,FALSE)),"")</f>
        <v/>
      </c>
      <c r="Y456" s="104" t="str">
        <f>_xlfn.IFNA(IF($B456="","",VLOOKUP($B456,'SWC Towers'!$A:$Q,$Y$2,FALSE)),"")</f>
        <v/>
      </c>
      <c r="Z456" s="104" t="str">
        <f>_xlfn.IFNA(IF($B456="","",VLOOKUP($B456,'SWC Towers'!$A:$Q,$Z$2,FALSE)),"")</f>
        <v/>
      </c>
      <c r="AA456" s="104" t="str">
        <f>_xlfn.IFNA(IF($B456="","",VLOOKUP($B456,'SWC Towers'!$A:$Q,$AA$2,FALSE)),"")</f>
        <v/>
      </c>
      <c r="AB456" s="104" t="str">
        <f>_xlfn.IFNA(IF($B456="","",VLOOKUP($B456,'SWC Towers'!$A:$Q,$AB$2,FALSE)),"")</f>
        <v/>
      </c>
      <c r="AC456" s="20">
        <f>SUM(Table25[[#This Row],[IT Tower: Application]:[Other/Non-IT ]])</f>
        <v>1</v>
      </c>
      <c r="AD456" s="67"/>
      <c r="AE456" s="67"/>
      <c r="AF456" s="67"/>
      <c r="AG456" s="67"/>
      <c r="AH456" s="67"/>
      <c r="AI456" s="67"/>
      <c r="AJ456" s="67"/>
      <c r="AK456" s="67"/>
      <c r="AL456" s="67"/>
      <c r="AM456" s="67"/>
      <c r="AN456" s="67"/>
      <c r="AO456" s="67"/>
      <c r="AP456" s="67"/>
      <c r="AQ456" s="67"/>
      <c r="AR456" s="67"/>
      <c r="AS456" s="67"/>
      <c r="AT456" s="67"/>
      <c r="AU456" s="67">
        <v>9800</v>
      </c>
      <c r="AV456" s="67">
        <v>0</v>
      </c>
      <c r="AW456" s="67"/>
      <c r="AX456" s="67"/>
      <c r="AY456" s="67"/>
      <c r="AZ456" s="67"/>
      <c r="BA456" s="67"/>
      <c r="BB456" s="67"/>
      <c r="BC456" s="67"/>
      <c r="BD456" s="67"/>
      <c r="BE456" s="67"/>
      <c r="BF456" s="67"/>
      <c r="BG456" s="67"/>
      <c r="BH456" s="67"/>
      <c r="BI456" s="67"/>
      <c r="BJ456" s="67"/>
      <c r="BK456" s="67"/>
      <c r="BL456" s="67"/>
      <c r="BM456" s="67"/>
      <c r="BN456" s="67"/>
      <c r="BO456" s="67"/>
      <c r="BP456" s="67"/>
      <c r="BQ456" s="67"/>
      <c r="BR456" s="67"/>
      <c r="BS456" s="67"/>
      <c r="BT456" s="67"/>
      <c r="BU456" s="67"/>
      <c r="BV456" s="67"/>
      <c r="BW456" s="67"/>
      <c r="BX456" s="67"/>
      <c r="BY456" s="67"/>
      <c r="BZ456" s="67"/>
      <c r="CA456" s="67"/>
      <c r="CB456" s="67"/>
      <c r="CC456" s="69">
        <f>SUM(Table25[[#This Row],[Contract Amount FY00]:[Contract Amount FY50]])</f>
        <v>9800</v>
      </c>
      <c r="CD456" s="24"/>
    </row>
    <row r="457" spans="1:82" x14ac:dyDescent="0.25">
      <c r="A457" s="122" t="s">
        <v>1998</v>
      </c>
      <c r="B457" s="122" t="s">
        <v>286</v>
      </c>
      <c r="C457" s="122" t="s">
        <v>1315</v>
      </c>
      <c r="E457" s="26" t="str">
        <f>IFERROR(IF(VLOOKUP(Table25[[#This Row],[Contract No.]],Table3[#All],3,FALSE)="","No","Yes"),"")</f>
        <v>No</v>
      </c>
      <c r="F457" s="26" t="str">
        <f>IFERROR(VLOOKUP(Table25[[#This Row],[Contract No.]],Table3[#All],3,FALSE),"")</f>
        <v/>
      </c>
      <c r="G457" s="26" t="str">
        <f>IFERROR(IF(Table25[[#This Row],[Cooperative Purchase
(Yes/No)]]="Yes","Yes",IF(VLOOKUP(Table25[[#This Row],[Contract No.]],Table3[#All],1,FALSE)=Table25[[#This Row],[Contract No.]],"Yes","No")),"No")</f>
        <v>Yes</v>
      </c>
      <c r="H457" s="51">
        <f>IFERROR(VLOOKUP(Table25[[#This Row],[Contract No.]],Table3[#All],4,FALSE),"")</f>
        <v>42401</v>
      </c>
      <c r="I457" s="56">
        <f>IFERROR(IF(AND(MONTH(Table25[[#This Row],[Contract Start Date]])&gt;6,MONTH(Table25[[#This Row],[Contract Start Date]])&lt;=12),YEAR(Table25[[#This Row],[Contract Start Date]])+1,YEAR(Table25[[#This Row],[Contract Start Date]])),"")</f>
        <v>2016</v>
      </c>
      <c r="J457" s="55">
        <f>Table25[[#This Row],[FY Formula start]]</f>
        <v>2016</v>
      </c>
      <c r="K457" s="59" t="str">
        <f>"FY"&amp;" "&amp;Table25[[#This Row],[Year Start]]</f>
        <v>FY 2016</v>
      </c>
      <c r="L457" s="52">
        <f>IFERROR(VLOOKUP(Table25[[#This Row],[Contract No.]],Table3[#All],5,FALSE),"")</f>
        <v>72717</v>
      </c>
      <c r="M457" s="56">
        <f>IFERROR(IF(Table25[[#This Row],[Contract End Date]]="99/99/9999","No End",IF(AND(MONTH(Table25[[#This Row],[Contract End Date]])&gt;6,MONTH(Table25[[#This Row],[Contract End Date]])&lt;=12),YEAR(Table25[[#This Row],[Contract End Date]])+1,YEAR(Table25[[#This Row],[Contract End Date]]))),"")</f>
        <v>2099</v>
      </c>
      <c r="N457" s="55">
        <f>Table25[[#This Row],[FY Formula end]]</f>
        <v>2099</v>
      </c>
      <c r="O457" s="59" t="str">
        <f>IF(Table25[[#This Row],[Year End]]="No End","No End","FY"&amp;" "&amp;Table25[[#This Row],[Year End]])</f>
        <v>FY 2099</v>
      </c>
      <c r="P457" s="27"/>
      <c r="Q457" s="104">
        <f>_xlfn.IFNA(IF($B457="","",VLOOKUP($B457,'SWC Towers'!$A:$Q,$Q$2,FALSE)),"")</f>
        <v>0.5</v>
      </c>
      <c r="R457" s="106" t="str">
        <f>_xlfn.IFNA(IF($B457="","",VLOOKUP($B457,'SWC Towers'!$A:$Q,$R$2,FALSE)),"")</f>
        <v/>
      </c>
      <c r="S457" s="106" t="str">
        <f>_xlfn.IFNA(IF($B457="","",VLOOKUP($B457,'SWC Towers'!$A:$Q,$S$2,FALSE)),"")</f>
        <v/>
      </c>
      <c r="T457" s="106">
        <f>_xlfn.IFNA(IF($B457="","",VLOOKUP($B457,'SWC Towers'!$A:$Q,$T$2,FALSE)),"")</f>
        <v>0.5</v>
      </c>
      <c r="U457" s="104" t="str">
        <f>_xlfn.IFNA(IF($B457="","",VLOOKUP($B457,'SWC Towers'!$A:$Q,$U$2,FALSE)),"")</f>
        <v/>
      </c>
      <c r="V457" s="104" t="str">
        <f>_xlfn.IFNA(IF($B457="","",VLOOKUP($B457,'SWC Towers'!$A:$Q,$V$2,FALSE)),"")</f>
        <v/>
      </c>
      <c r="W457" s="104" t="str">
        <f>_xlfn.IFNA(IF($B457="","",VLOOKUP($B457,'SWC Towers'!$A:$Q,$W$2,FALSE)),"")</f>
        <v/>
      </c>
      <c r="X457" s="104" t="str">
        <f>_xlfn.IFNA(IF($B457="","",VLOOKUP($B457,'SWC Towers'!$A:$Q,$X$2,FALSE)),"")</f>
        <v/>
      </c>
      <c r="Y457" s="104" t="str">
        <f>_xlfn.IFNA(IF($B457="","",VLOOKUP($B457,'SWC Towers'!$A:$Q,$Y$2,FALSE)),"")</f>
        <v/>
      </c>
      <c r="Z457" s="104" t="str">
        <f>_xlfn.IFNA(IF($B457="","",VLOOKUP($B457,'SWC Towers'!$A:$Q,$Z$2,FALSE)),"")</f>
        <v/>
      </c>
      <c r="AA457" s="104" t="str">
        <f>_xlfn.IFNA(IF($B457="","",VLOOKUP($B457,'SWC Towers'!$A:$Q,$AA$2,FALSE)),"")</f>
        <v/>
      </c>
      <c r="AB457" s="104" t="str">
        <f>_xlfn.IFNA(IF($B457="","",VLOOKUP($B457,'SWC Towers'!$A:$Q,$AB$2,FALSE)),"")</f>
        <v/>
      </c>
      <c r="AC457" s="20">
        <f>SUM(Table25[[#This Row],[IT Tower: Application]:[Other/Non-IT ]])</f>
        <v>1</v>
      </c>
      <c r="AD457" s="67"/>
      <c r="AE457" s="67"/>
      <c r="AF457" s="67"/>
      <c r="AG457" s="67"/>
      <c r="AH457" s="67"/>
      <c r="AI457" s="67"/>
      <c r="AJ457" s="67"/>
      <c r="AK457" s="67"/>
      <c r="AL457" s="67"/>
      <c r="AM457" s="67"/>
      <c r="AN457" s="67"/>
      <c r="AO457" s="67"/>
      <c r="AP457" s="67"/>
      <c r="AQ457" s="67"/>
      <c r="AR457" s="67"/>
      <c r="AS457" s="67"/>
      <c r="AT457" s="67">
        <v>0</v>
      </c>
      <c r="AU457" s="67">
        <v>5394</v>
      </c>
      <c r="AV457" s="67"/>
      <c r="AW457" s="67"/>
      <c r="AX457" s="67"/>
      <c r="AY457" s="67"/>
      <c r="AZ457" s="67"/>
      <c r="BA457" s="67"/>
      <c r="BB457" s="67"/>
      <c r="BC457" s="67"/>
      <c r="BD457" s="67"/>
      <c r="BE457" s="67"/>
      <c r="BF457" s="67"/>
      <c r="BG457" s="67"/>
      <c r="BH457" s="67"/>
      <c r="BI457" s="67"/>
      <c r="BJ457" s="67"/>
      <c r="BK457" s="67"/>
      <c r="BL457" s="67"/>
      <c r="BM457" s="67"/>
      <c r="BN457" s="67"/>
      <c r="BO457" s="67"/>
      <c r="BP457" s="67"/>
      <c r="BQ457" s="67"/>
      <c r="BR457" s="67"/>
      <c r="BS457" s="67"/>
      <c r="BT457" s="67"/>
      <c r="BU457" s="67"/>
      <c r="BV457" s="67"/>
      <c r="BW457" s="67"/>
      <c r="BX457" s="67"/>
      <c r="BY457" s="67"/>
      <c r="BZ457" s="67"/>
      <c r="CA457" s="67"/>
      <c r="CB457" s="67"/>
      <c r="CC457" s="69">
        <f>SUM(Table25[[#This Row],[Contract Amount FY00]:[Contract Amount FY50]])</f>
        <v>5394</v>
      </c>
      <c r="CD457" s="24"/>
    </row>
    <row r="458" spans="1:82" x14ac:dyDescent="0.25">
      <c r="A458" s="122" t="s">
        <v>1998</v>
      </c>
      <c r="B458" s="122" t="s">
        <v>286</v>
      </c>
      <c r="C458" s="122" t="s">
        <v>594</v>
      </c>
      <c r="E458" s="26" t="str">
        <f>IFERROR(IF(VLOOKUP(Table25[[#This Row],[Contract No.]],Table3[#All],3,FALSE)="","No","Yes"),"")</f>
        <v>No</v>
      </c>
      <c r="F458" s="26" t="str">
        <f>IFERROR(VLOOKUP(Table25[[#This Row],[Contract No.]],Table3[#All],3,FALSE),"")</f>
        <v/>
      </c>
      <c r="G458" s="26" t="str">
        <f>IFERROR(IF(Table25[[#This Row],[Cooperative Purchase
(Yes/No)]]="Yes","Yes",IF(VLOOKUP(Table25[[#This Row],[Contract No.]],Table3[#All],1,FALSE)=Table25[[#This Row],[Contract No.]],"Yes","No")),"No")</f>
        <v>Yes</v>
      </c>
      <c r="H458" s="51">
        <f>IFERROR(VLOOKUP(Table25[[#This Row],[Contract No.]],Table3[#All],4,FALSE),"")</f>
        <v>42401</v>
      </c>
      <c r="I458" s="56">
        <f>IFERROR(IF(AND(MONTH(Table25[[#This Row],[Contract Start Date]])&gt;6,MONTH(Table25[[#This Row],[Contract Start Date]])&lt;=12),YEAR(Table25[[#This Row],[Contract Start Date]])+1,YEAR(Table25[[#This Row],[Contract Start Date]])),"")</f>
        <v>2016</v>
      </c>
      <c r="J458" s="55">
        <f>Table25[[#This Row],[FY Formula start]]</f>
        <v>2016</v>
      </c>
      <c r="K458" s="59" t="str">
        <f>"FY"&amp;" "&amp;Table25[[#This Row],[Year Start]]</f>
        <v>FY 2016</v>
      </c>
      <c r="L458" s="52">
        <f>IFERROR(VLOOKUP(Table25[[#This Row],[Contract No.]],Table3[#All],5,FALSE),"")</f>
        <v>72717</v>
      </c>
      <c r="M458" s="56">
        <f>IFERROR(IF(Table25[[#This Row],[Contract End Date]]="99/99/9999","No End",IF(AND(MONTH(Table25[[#This Row],[Contract End Date]])&gt;6,MONTH(Table25[[#This Row],[Contract End Date]])&lt;=12),YEAR(Table25[[#This Row],[Contract End Date]])+1,YEAR(Table25[[#This Row],[Contract End Date]]))),"")</f>
        <v>2099</v>
      </c>
      <c r="N458" s="55">
        <f>Table25[[#This Row],[FY Formula end]]</f>
        <v>2099</v>
      </c>
      <c r="O458" s="59" t="str">
        <f>IF(Table25[[#This Row],[Year End]]="No End","No End","FY"&amp;" "&amp;Table25[[#This Row],[Year End]])</f>
        <v>FY 2099</v>
      </c>
      <c r="P458" s="27"/>
      <c r="Q458" s="104">
        <f>_xlfn.IFNA(IF($B458="","",VLOOKUP($B458,'SWC Towers'!$A:$Q,$Q$2,FALSE)),"")</f>
        <v>0.5</v>
      </c>
      <c r="R458" s="106" t="str">
        <f>_xlfn.IFNA(IF($B458="","",VLOOKUP($B458,'SWC Towers'!$A:$Q,$R$2,FALSE)),"")</f>
        <v/>
      </c>
      <c r="S458" s="106" t="str">
        <f>_xlfn.IFNA(IF($B458="","",VLOOKUP($B458,'SWC Towers'!$A:$Q,$S$2,FALSE)),"")</f>
        <v/>
      </c>
      <c r="T458" s="106">
        <f>_xlfn.IFNA(IF($B458="","",VLOOKUP($B458,'SWC Towers'!$A:$Q,$T$2,FALSE)),"")</f>
        <v>0.5</v>
      </c>
      <c r="U458" s="104" t="str">
        <f>_xlfn.IFNA(IF($B458="","",VLOOKUP($B458,'SWC Towers'!$A:$Q,$U$2,FALSE)),"")</f>
        <v/>
      </c>
      <c r="V458" s="104" t="str">
        <f>_xlfn.IFNA(IF($B458="","",VLOOKUP($B458,'SWC Towers'!$A:$Q,$V$2,FALSE)),"")</f>
        <v/>
      </c>
      <c r="W458" s="104" t="str">
        <f>_xlfn.IFNA(IF($B458="","",VLOOKUP($B458,'SWC Towers'!$A:$Q,$W$2,FALSE)),"")</f>
        <v/>
      </c>
      <c r="X458" s="104" t="str">
        <f>_xlfn.IFNA(IF($B458="","",VLOOKUP($B458,'SWC Towers'!$A:$Q,$X$2,FALSE)),"")</f>
        <v/>
      </c>
      <c r="Y458" s="104" t="str">
        <f>_xlfn.IFNA(IF($B458="","",VLOOKUP($B458,'SWC Towers'!$A:$Q,$Y$2,FALSE)),"")</f>
        <v/>
      </c>
      <c r="Z458" s="104" t="str">
        <f>_xlfn.IFNA(IF($B458="","",VLOOKUP($B458,'SWC Towers'!$A:$Q,$Z$2,FALSE)),"")</f>
        <v/>
      </c>
      <c r="AA458" s="104" t="str">
        <f>_xlfn.IFNA(IF($B458="","",VLOOKUP($B458,'SWC Towers'!$A:$Q,$AA$2,FALSE)),"")</f>
        <v/>
      </c>
      <c r="AB458" s="104" t="str">
        <f>_xlfn.IFNA(IF($B458="","",VLOOKUP($B458,'SWC Towers'!$A:$Q,$AB$2,FALSE)),"")</f>
        <v/>
      </c>
      <c r="AC458" s="20">
        <f>SUM(Table25[[#This Row],[IT Tower: Application]:[Other/Non-IT ]])</f>
        <v>1</v>
      </c>
      <c r="AD458" s="67"/>
      <c r="AE458" s="67"/>
      <c r="AF458" s="67"/>
      <c r="AG458" s="67"/>
      <c r="AH458" s="67"/>
      <c r="AI458" s="67"/>
      <c r="AJ458" s="67"/>
      <c r="AK458" s="67"/>
      <c r="AL458" s="67"/>
      <c r="AM458" s="67"/>
      <c r="AN458" s="67"/>
      <c r="AO458" s="67"/>
      <c r="AP458" s="67"/>
      <c r="AQ458" s="67"/>
      <c r="AR458" s="67"/>
      <c r="AS458" s="67"/>
      <c r="AT458" s="67"/>
      <c r="AU458" s="67"/>
      <c r="AV458" s="67"/>
      <c r="AW458" s="67"/>
      <c r="AX458" s="67">
        <v>23100</v>
      </c>
      <c r="AY458" s="67">
        <v>20625</v>
      </c>
      <c r="AZ458" s="67"/>
      <c r="BA458" s="67"/>
      <c r="BB458" s="67"/>
      <c r="BC458" s="67"/>
      <c r="BD458" s="67"/>
      <c r="BE458" s="67"/>
      <c r="BF458" s="67"/>
      <c r="BG458" s="67"/>
      <c r="BH458" s="67"/>
      <c r="BI458" s="67"/>
      <c r="BJ458" s="67"/>
      <c r="BK458" s="67"/>
      <c r="BL458" s="67"/>
      <c r="BM458" s="67"/>
      <c r="BN458" s="67"/>
      <c r="BO458" s="67"/>
      <c r="BP458" s="67"/>
      <c r="BQ458" s="67"/>
      <c r="BR458" s="67"/>
      <c r="BS458" s="67"/>
      <c r="BT458" s="67"/>
      <c r="BU458" s="67"/>
      <c r="BV458" s="67"/>
      <c r="BW458" s="67"/>
      <c r="BX458" s="67"/>
      <c r="BY458" s="67"/>
      <c r="BZ458" s="67"/>
      <c r="CA458" s="67"/>
      <c r="CB458" s="67"/>
      <c r="CC458" s="69">
        <f>SUM(Table25[[#This Row],[Contract Amount FY00]:[Contract Amount FY50]])</f>
        <v>43725</v>
      </c>
      <c r="CD458" s="24"/>
    </row>
    <row r="459" spans="1:82" x14ac:dyDescent="0.25">
      <c r="A459" s="122" t="s">
        <v>1998</v>
      </c>
      <c r="B459" s="122" t="s">
        <v>2246</v>
      </c>
      <c r="C459" s="122" t="s">
        <v>379</v>
      </c>
      <c r="E459" s="26" t="str">
        <f>IFERROR(IF(VLOOKUP(Table25[[#This Row],[Contract No.]],Table3[#All],3,FALSE)="","No","Yes"),"")</f>
        <v>No</v>
      </c>
      <c r="F459" s="26" t="str">
        <f>IFERROR(VLOOKUP(Table25[[#This Row],[Contract No.]],Table3[#All],3,FALSE),"")</f>
        <v/>
      </c>
      <c r="G459" s="26" t="str">
        <f>IFERROR(IF(Table25[[#This Row],[Cooperative Purchase
(Yes/No)]]="Yes","Yes",IF(VLOOKUP(Table25[[#This Row],[Contract No.]],Table3[#All],1,FALSE)=Table25[[#This Row],[Contract No.]],"Yes","No")),"No")</f>
        <v>Yes</v>
      </c>
      <c r="H459" s="51">
        <f>IFERROR(VLOOKUP(Table25[[#This Row],[Contract No.]],Table3[#All],4,FALSE),"")</f>
        <v>44470</v>
      </c>
      <c r="I459" s="56">
        <f>IFERROR(IF(AND(MONTH(Table25[[#This Row],[Contract Start Date]])&gt;6,MONTH(Table25[[#This Row],[Contract Start Date]])&lt;=12),YEAR(Table25[[#This Row],[Contract Start Date]])+1,YEAR(Table25[[#This Row],[Contract Start Date]])),"")</f>
        <v>2022</v>
      </c>
      <c r="J459" s="55">
        <f>Table25[[#This Row],[FY Formula start]]</f>
        <v>2022</v>
      </c>
      <c r="K459" s="59" t="str">
        <f>"FY"&amp;" "&amp;Table25[[#This Row],[Year Start]]</f>
        <v>FY 2022</v>
      </c>
      <c r="L459" s="52">
        <f>IFERROR(VLOOKUP(Table25[[#This Row],[Contract No.]],Table3[#All],5,FALSE),"")</f>
        <v>46295</v>
      </c>
      <c r="M459" s="56">
        <f>IFERROR(IF(Table25[[#This Row],[Contract End Date]]="99/99/9999","No End",IF(AND(MONTH(Table25[[#This Row],[Contract End Date]])&gt;6,MONTH(Table25[[#This Row],[Contract End Date]])&lt;=12),YEAR(Table25[[#This Row],[Contract End Date]])+1,YEAR(Table25[[#This Row],[Contract End Date]]))),"")</f>
        <v>2027</v>
      </c>
      <c r="N459" s="55">
        <f>Table25[[#This Row],[FY Formula end]]</f>
        <v>2027</v>
      </c>
      <c r="O459" s="59" t="str">
        <f>IF(Table25[[#This Row],[Year End]]="No End","No End","FY"&amp;" "&amp;Table25[[#This Row],[Year End]])</f>
        <v>FY 2027</v>
      </c>
      <c r="P459" s="27"/>
      <c r="Q459" s="104">
        <f>_xlfn.IFNA(IF($B459="","",VLOOKUP($B459,'SWC Towers'!$A:$Q,$Q$2,FALSE)),"")</f>
        <v>0.8</v>
      </c>
      <c r="R459" s="106" t="str">
        <f>_xlfn.IFNA(IF($B459="","",VLOOKUP($B459,'SWC Towers'!$A:$Q,$R$2,FALSE)),"")</f>
        <v/>
      </c>
      <c r="S459" s="106" t="str">
        <f>_xlfn.IFNA(IF($B459="","",VLOOKUP($B459,'SWC Towers'!$A:$Q,$S$2,FALSE)),"")</f>
        <v/>
      </c>
      <c r="T459" s="106">
        <f>_xlfn.IFNA(IF($B459="","",VLOOKUP($B459,'SWC Towers'!$A:$Q,$T$2,FALSE)),"")</f>
        <v>0.1</v>
      </c>
      <c r="U459" s="104" t="str">
        <f>_xlfn.IFNA(IF($B459="","",VLOOKUP($B459,'SWC Towers'!$A:$Q,$U$2,FALSE)),"")</f>
        <v/>
      </c>
      <c r="V459" s="104" t="str">
        <f>_xlfn.IFNA(IF($B459="","",VLOOKUP($B459,'SWC Towers'!$A:$Q,$V$2,FALSE)),"")</f>
        <v/>
      </c>
      <c r="W459" s="104" t="str">
        <f>_xlfn.IFNA(IF($B459="","",VLOOKUP($B459,'SWC Towers'!$A:$Q,$W$2,FALSE)),"")</f>
        <v/>
      </c>
      <c r="X459" s="104" t="str">
        <f>_xlfn.IFNA(IF($B459="","",VLOOKUP($B459,'SWC Towers'!$A:$Q,$X$2,FALSE)),"")</f>
        <v/>
      </c>
      <c r="Y459" s="104">
        <f>_xlfn.IFNA(IF($B459="","",VLOOKUP($B459,'SWC Towers'!$A:$Q,$Y$2,FALSE)),"")</f>
        <v>0.1</v>
      </c>
      <c r="Z459" s="104" t="str">
        <f>_xlfn.IFNA(IF($B459="","",VLOOKUP($B459,'SWC Towers'!$A:$Q,$Z$2,FALSE)),"")</f>
        <v/>
      </c>
      <c r="AA459" s="104" t="str">
        <f>_xlfn.IFNA(IF($B459="","",VLOOKUP($B459,'SWC Towers'!$A:$Q,$AA$2,FALSE)),"")</f>
        <v/>
      </c>
      <c r="AB459" s="104" t="str">
        <f>_xlfn.IFNA(IF($B459="","",VLOOKUP($B459,'SWC Towers'!$A:$Q,$AB$2,FALSE)),"")</f>
        <v/>
      </c>
      <c r="AC459" s="20">
        <f>SUM(Table25[[#This Row],[IT Tower: Application]:[Other/Non-IT ]])</f>
        <v>1</v>
      </c>
      <c r="AD459" s="67"/>
      <c r="AE459" s="67"/>
      <c r="AF459" s="67"/>
      <c r="AG459" s="67"/>
      <c r="AH459" s="67"/>
      <c r="AI459" s="67"/>
      <c r="AJ459" s="67"/>
      <c r="AK459" s="67"/>
      <c r="AL459" s="67"/>
      <c r="AM459" s="67"/>
      <c r="AN459" s="67"/>
      <c r="AO459" s="67"/>
      <c r="AP459" s="67"/>
      <c r="AQ459" s="67"/>
      <c r="AR459" s="67"/>
      <c r="AS459" s="67"/>
      <c r="AT459" s="67"/>
      <c r="AU459" s="67"/>
      <c r="AV459" s="67"/>
      <c r="AW459" s="67"/>
      <c r="AX459" s="67"/>
      <c r="AY459" s="67"/>
      <c r="AZ459" s="67">
        <v>1016</v>
      </c>
      <c r="BA459" s="67">
        <v>1535</v>
      </c>
      <c r="BB459" s="67">
        <v>579</v>
      </c>
      <c r="BC459" s="67">
        <v>716</v>
      </c>
      <c r="BD459" s="67"/>
      <c r="BE459" s="67"/>
      <c r="BF459" s="67"/>
      <c r="BG459" s="67"/>
      <c r="BH459" s="67"/>
      <c r="BI459" s="67"/>
      <c r="BJ459" s="67"/>
      <c r="BK459" s="67"/>
      <c r="BL459" s="67"/>
      <c r="BM459" s="67"/>
      <c r="BN459" s="67"/>
      <c r="BO459" s="67"/>
      <c r="BP459" s="67"/>
      <c r="BQ459" s="67"/>
      <c r="BR459" s="67"/>
      <c r="BS459" s="67"/>
      <c r="BT459" s="67"/>
      <c r="BU459" s="67"/>
      <c r="BV459" s="67"/>
      <c r="BW459" s="67"/>
      <c r="BX459" s="67"/>
      <c r="BY459" s="67"/>
      <c r="BZ459" s="67"/>
      <c r="CA459" s="67"/>
      <c r="CB459" s="67"/>
      <c r="CC459" s="69">
        <f>SUM(Table25[[#This Row],[Contract Amount FY00]:[Contract Amount FY50]])</f>
        <v>3846</v>
      </c>
      <c r="CD459" s="24"/>
    </row>
    <row r="460" spans="1:82" x14ac:dyDescent="0.25">
      <c r="A460" s="122" t="s">
        <v>1998</v>
      </c>
      <c r="B460" s="122" t="s">
        <v>3013</v>
      </c>
      <c r="C460" s="122" t="s">
        <v>547</v>
      </c>
      <c r="E460" s="26" t="str">
        <f>IFERROR(IF(VLOOKUP(Table25[[#This Row],[Contract No.]],Table3[#All],3,FALSE)="","No","Yes"),"")</f>
        <v>Yes</v>
      </c>
      <c r="F460" s="26" t="str">
        <f>IFERROR(VLOOKUP(Table25[[#This Row],[Contract No.]],Table3[#All],3,FALSE),"")</f>
        <v>NASPO</v>
      </c>
      <c r="G460" s="26" t="str">
        <f>IFERROR(IF(Table25[[#This Row],[Cooperative Purchase
(Yes/No)]]="Yes","Yes",IF(VLOOKUP(Table25[[#This Row],[Contract No.]],Table3[#All],1,FALSE)=Table25[[#This Row],[Contract No.]],"Yes","No")),"No")</f>
        <v>Yes</v>
      </c>
      <c r="H460" s="51">
        <f>IFERROR(VLOOKUP(Table25[[#This Row],[Contract No.]],Table3[#All],4,FALSE),"")</f>
        <v>44926</v>
      </c>
      <c r="I460" s="56">
        <f>IFERROR(IF(AND(MONTH(Table25[[#This Row],[Contract Start Date]])&gt;6,MONTH(Table25[[#This Row],[Contract Start Date]])&lt;=12),YEAR(Table25[[#This Row],[Contract Start Date]])+1,YEAR(Table25[[#This Row],[Contract Start Date]])),"")</f>
        <v>2023</v>
      </c>
      <c r="J460" s="55">
        <f>Table25[[#This Row],[FY Formula start]]</f>
        <v>2023</v>
      </c>
      <c r="K460" s="59" t="str">
        <f>"FY"&amp;" "&amp;Table25[[#This Row],[Year Start]]</f>
        <v>FY 2023</v>
      </c>
      <c r="L460" s="52">
        <f>IFERROR(VLOOKUP(Table25[[#This Row],[Contract No.]],Table3[#All],5,FALSE),"")</f>
        <v>46501</v>
      </c>
      <c r="M460" s="56">
        <f>IFERROR(IF(Table25[[#This Row],[Contract End Date]]="99/99/9999","No End",IF(AND(MONTH(Table25[[#This Row],[Contract End Date]])&gt;6,MONTH(Table25[[#This Row],[Contract End Date]])&lt;=12),YEAR(Table25[[#This Row],[Contract End Date]])+1,YEAR(Table25[[#This Row],[Contract End Date]]))),"")</f>
        <v>2027</v>
      </c>
      <c r="N460" s="55">
        <f>Table25[[#This Row],[FY Formula end]]</f>
        <v>2027</v>
      </c>
      <c r="O460" s="59" t="str">
        <f>IF(Table25[[#This Row],[Year End]]="No End","No End","FY"&amp;" "&amp;Table25[[#This Row],[Year End]])</f>
        <v>FY 2027</v>
      </c>
      <c r="P460" s="27"/>
      <c r="Q460" s="104">
        <f>_xlfn.IFNA(IF($B460="","",VLOOKUP($B460,'SWC Towers'!$A:$Q,$Q$2,FALSE)),"")</f>
        <v>0.3</v>
      </c>
      <c r="R460" s="106" t="str">
        <f>_xlfn.IFNA(IF($B460="","",VLOOKUP($B460,'SWC Towers'!$A:$Q,$R$2,FALSE)),"")</f>
        <v/>
      </c>
      <c r="S460" s="106">
        <f>_xlfn.IFNA(IF($B460="","",VLOOKUP($B460,'SWC Towers'!$A:$Q,$S$2,FALSE)),"")</f>
        <v>0.1</v>
      </c>
      <c r="T460" s="106" t="str">
        <f>_xlfn.IFNA(IF($B460="","",VLOOKUP($B460,'SWC Towers'!$A:$Q,$T$2,FALSE)),"")</f>
        <v/>
      </c>
      <c r="U460" s="104">
        <f>_xlfn.IFNA(IF($B460="","",VLOOKUP($B460,'SWC Towers'!$A:$Q,$U$2,FALSE)),"")</f>
        <v>0.6</v>
      </c>
      <c r="V460" s="104" t="str">
        <f>_xlfn.IFNA(IF($B460="","",VLOOKUP($B460,'SWC Towers'!$A:$Q,$V$2,FALSE)),"")</f>
        <v/>
      </c>
      <c r="W460" s="104" t="str">
        <f>_xlfn.IFNA(IF($B460="","",VLOOKUP($B460,'SWC Towers'!$A:$Q,$W$2,FALSE)),"")</f>
        <v/>
      </c>
      <c r="X460" s="104" t="str">
        <f>_xlfn.IFNA(IF($B460="","",VLOOKUP($B460,'SWC Towers'!$A:$Q,$X$2,FALSE)),"")</f>
        <v/>
      </c>
      <c r="Y460" s="104" t="str">
        <f>_xlfn.IFNA(IF($B460="","",VLOOKUP($B460,'SWC Towers'!$A:$Q,$Y$2,FALSE)),"")</f>
        <v/>
      </c>
      <c r="Z460" s="104" t="str">
        <f>_xlfn.IFNA(IF($B460="","",VLOOKUP($B460,'SWC Towers'!$A:$Q,$Z$2,FALSE)),"")</f>
        <v/>
      </c>
      <c r="AA460" s="104" t="str">
        <f>_xlfn.IFNA(IF($B460="","",VLOOKUP($B460,'SWC Towers'!$A:$Q,$AA$2,FALSE)),"")</f>
        <v/>
      </c>
      <c r="AB460" s="104" t="str">
        <f>_xlfn.IFNA(IF($B460="","",VLOOKUP($B460,'SWC Towers'!$A:$Q,$AB$2,FALSE)),"")</f>
        <v/>
      </c>
      <c r="AC460" s="20">
        <f>SUM(Table25[[#This Row],[IT Tower: Application]:[Other/Non-IT ]])</f>
        <v>1</v>
      </c>
      <c r="AD460" s="67"/>
      <c r="AE460" s="67"/>
      <c r="AF460" s="67"/>
      <c r="AG460" s="67"/>
      <c r="AH460" s="67"/>
      <c r="AI460" s="67"/>
      <c r="AJ460" s="67"/>
      <c r="AK460" s="67"/>
      <c r="AL460" s="67"/>
      <c r="AM460" s="67"/>
      <c r="AN460" s="67"/>
      <c r="AO460" s="67"/>
      <c r="AP460" s="67"/>
      <c r="AQ460" s="67"/>
      <c r="AR460" s="67"/>
      <c r="AS460" s="67"/>
      <c r="AT460" s="67"/>
      <c r="AU460" s="67"/>
      <c r="AV460" s="67"/>
      <c r="AW460" s="67"/>
      <c r="AX460" s="67"/>
      <c r="AY460" s="67"/>
      <c r="AZ460" s="67"/>
      <c r="BA460" s="67"/>
      <c r="BB460" s="67">
        <v>143437</v>
      </c>
      <c r="BC460" s="67">
        <v>410029</v>
      </c>
      <c r="BD460" s="67"/>
      <c r="BE460" s="67"/>
      <c r="BF460" s="67"/>
      <c r="BG460" s="67"/>
      <c r="BH460" s="67"/>
      <c r="BI460" s="67"/>
      <c r="BJ460" s="67"/>
      <c r="BK460" s="67"/>
      <c r="BL460" s="67"/>
      <c r="BM460" s="67"/>
      <c r="BN460" s="67"/>
      <c r="BO460" s="67"/>
      <c r="BP460" s="67"/>
      <c r="BQ460" s="67"/>
      <c r="BR460" s="67"/>
      <c r="BS460" s="67"/>
      <c r="BT460" s="67"/>
      <c r="BU460" s="67"/>
      <c r="BV460" s="67"/>
      <c r="BW460" s="67"/>
      <c r="BX460" s="67"/>
      <c r="BY460" s="67"/>
      <c r="BZ460" s="67"/>
      <c r="CA460" s="67"/>
      <c r="CB460" s="67"/>
      <c r="CC460" s="69">
        <f>SUM(Table25[[#This Row],[Contract Amount FY00]:[Contract Amount FY50]])</f>
        <v>553466</v>
      </c>
      <c r="CD460" s="24"/>
    </row>
    <row r="461" spans="1:82" x14ac:dyDescent="0.25">
      <c r="A461" s="122" t="s">
        <v>1998</v>
      </c>
      <c r="B461" s="122" t="s">
        <v>3013</v>
      </c>
      <c r="C461" s="122" t="s">
        <v>279</v>
      </c>
      <c r="E461" s="26" t="str">
        <f>IFERROR(IF(VLOOKUP(Table25[[#This Row],[Contract No.]],Table3[#All],3,FALSE)="","No","Yes"),"")</f>
        <v>Yes</v>
      </c>
      <c r="F461" s="26" t="str">
        <f>IFERROR(VLOOKUP(Table25[[#This Row],[Contract No.]],Table3[#All],3,FALSE),"")</f>
        <v>NASPO</v>
      </c>
      <c r="G461" s="26" t="str">
        <f>IFERROR(IF(Table25[[#This Row],[Cooperative Purchase
(Yes/No)]]="Yes","Yes",IF(VLOOKUP(Table25[[#This Row],[Contract No.]],Table3[#All],1,FALSE)=Table25[[#This Row],[Contract No.]],"Yes","No")),"No")</f>
        <v>Yes</v>
      </c>
      <c r="H461" s="51">
        <f>IFERROR(VLOOKUP(Table25[[#This Row],[Contract No.]],Table3[#All],4,FALSE),"")</f>
        <v>44926</v>
      </c>
      <c r="I461" s="56">
        <f>IFERROR(IF(AND(MONTH(Table25[[#This Row],[Contract Start Date]])&gt;6,MONTH(Table25[[#This Row],[Contract Start Date]])&lt;=12),YEAR(Table25[[#This Row],[Contract Start Date]])+1,YEAR(Table25[[#This Row],[Contract Start Date]])),"")</f>
        <v>2023</v>
      </c>
      <c r="J461" s="55">
        <f>Table25[[#This Row],[FY Formula start]]</f>
        <v>2023</v>
      </c>
      <c r="K461" s="59" t="str">
        <f>"FY"&amp;" "&amp;Table25[[#This Row],[Year Start]]</f>
        <v>FY 2023</v>
      </c>
      <c r="L461" s="52">
        <f>IFERROR(VLOOKUP(Table25[[#This Row],[Contract No.]],Table3[#All],5,FALSE),"")</f>
        <v>46501</v>
      </c>
      <c r="M461" s="56">
        <f>IFERROR(IF(Table25[[#This Row],[Contract End Date]]="99/99/9999","No End",IF(AND(MONTH(Table25[[#This Row],[Contract End Date]])&gt;6,MONTH(Table25[[#This Row],[Contract End Date]])&lt;=12),YEAR(Table25[[#This Row],[Contract End Date]])+1,YEAR(Table25[[#This Row],[Contract End Date]]))),"")</f>
        <v>2027</v>
      </c>
      <c r="N461" s="55">
        <f>Table25[[#This Row],[FY Formula end]]</f>
        <v>2027</v>
      </c>
      <c r="O461" s="59" t="str">
        <f>IF(Table25[[#This Row],[Year End]]="No End","No End","FY"&amp;" "&amp;Table25[[#This Row],[Year End]])</f>
        <v>FY 2027</v>
      </c>
      <c r="P461" s="27"/>
      <c r="Q461" s="104">
        <f>_xlfn.IFNA(IF($B461="","",VLOOKUP($B461,'SWC Towers'!$A:$Q,$Q$2,FALSE)),"")</f>
        <v>0.3</v>
      </c>
      <c r="R461" s="106" t="str">
        <f>_xlfn.IFNA(IF($B461="","",VLOOKUP($B461,'SWC Towers'!$A:$Q,$R$2,FALSE)),"")</f>
        <v/>
      </c>
      <c r="S461" s="106">
        <f>_xlfn.IFNA(IF($B461="","",VLOOKUP($B461,'SWC Towers'!$A:$Q,$S$2,FALSE)),"")</f>
        <v>0.1</v>
      </c>
      <c r="T461" s="106" t="str">
        <f>_xlfn.IFNA(IF($B461="","",VLOOKUP($B461,'SWC Towers'!$A:$Q,$T$2,FALSE)),"")</f>
        <v/>
      </c>
      <c r="U461" s="104">
        <f>_xlfn.IFNA(IF($B461="","",VLOOKUP($B461,'SWC Towers'!$A:$Q,$U$2,FALSE)),"")</f>
        <v>0.6</v>
      </c>
      <c r="V461" s="104" t="str">
        <f>_xlfn.IFNA(IF($B461="","",VLOOKUP($B461,'SWC Towers'!$A:$Q,$V$2,FALSE)),"")</f>
        <v/>
      </c>
      <c r="W461" s="104" t="str">
        <f>_xlfn.IFNA(IF($B461="","",VLOOKUP($B461,'SWC Towers'!$A:$Q,$W$2,FALSE)),"")</f>
        <v/>
      </c>
      <c r="X461" s="104" t="str">
        <f>_xlfn.IFNA(IF($B461="","",VLOOKUP($B461,'SWC Towers'!$A:$Q,$X$2,FALSE)),"")</f>
        <v/>
      </c>
      <c r="Y461" s="104" t="str">
        <f>_xlfn.IFNA(IF($B461="","",VLOOKUP($B461,'SWC Towers'!$A:$Q,$Y$2,FALSE)),"")</f>
        <v/>
      </c>
      <c r="Z461" s="104" t="str">
        <f>_xlfn.IFNA(IF($B461="","",VLOOKUP($B461,'SWC Towers'!$A:$Q,$Z$2,FALSE)),"")</f>
        <v/>
      </c>
      <c r="AA461" s="104" t="str">
        <f>_xlfn.IFNA(IF($B461="","",VLOOKUP($B461,'SWC Towers'!$A:$Q,$AA$2,FALSE)),"")</f>
        <v/>
      </c>
      <c r="AB461" s="104" t="str">
        <f>_xlfn.IFNA(IF($B461="","",VLOOKUP($B461,'SWC Towers'!$A:$Q,$AB$2,FALSE)),"")</f>
        <v/>
      </c>
      <c r="AC461" s="20">
        <f>SUM(Table25[[#This Row],[IT Tower: Application]:[Other/Non-IT ]])</f>
        <v>1</v>
      </c>
      <c r="AD461" s="67"/>
      <c r="AE461" s="67"/>
      <c r="AF461" s="67"/>
      <c r="AG461" s="67"/>
      <c r="AH461" s="67"/>
      <c r="AI461" s="67"/>
      <c r="AJ461" s="67"/>
      <c r="AK461" s="67"/>
      <c r="AL461" s="67"/>
      <c r="AM461" s="67"/>
      <c r="AN461" s="67"/>
      <c r="AO461" s="67"/>
      <c r="AP461" s="67"/>
      <c r="AQ461" s="67"/>
      <c r="AR461" s="67"/>
      <c r="AS461" s="67"/>
      <c r="AT461" s="67"/>
      <c r="AU461" s="67"/>
      <c r="AV461" s="67"/>
      <c r="AW461" s="67"/>
      <c r="AX461" s="67"/>
      <c r="AY461" s="67"/>
      <c r="AZ461" s="67"/>
      <c r="BA461" s="67">
        <v>27556</v>
      </c>
      <c r="BB461" s="67">
        <v>0</v>
      </c>
      <c r="BC461" s="67"/>
      <c r="BD461" s="67"/>
      <c r="BE461" s="67"/>
      <c r="BF461" s="67"/>
      <c r="BG461" s="67"/>
      <c r="BH461" s="67"/>
      <c r="BI461" s="67"/>
      <c r="BJ461" s="67"/>
      <c r="BK461" s="67"/>
      <c r="BL461" s="67"/>
      <c r="BM461" s="67"/>
      <c r="BN461" s="67"/>
      <c r="BO461" s="67"/>
      <c r="BP461" s="67"/>
      <c r="BQ461" s="67"/>
      <c r="BR461" s="67"/>
      <c r="BS461" s="67"/>
      <c r="BT461" s="67"/>
      <c r="BU461" s="67"/>
      <c r="BV461" s="67"/>
      <c r="BW461" s="67"/>
      <c r="BX461" s="67"/>
      <c r="BY461" s="67"/>
      <c r="BZ461" s="67"/>
      <c r="CA461" s="67"/>
      <c r="CB461" s="67"/>
      <c r="CC461" s="69">
        <f>SUM(Table25[[#This Row],[Contract Amount FY00]:[Contract Amount FY50]])</f>
        <v>27556</v>
      </c>
      <c r="CD461" s="24"/>
    </row>
    <row r="462" spans="1:82" x14ac:dyDescent="0.25">
      <c r="A462" s="122" t="s">
        <v>1998</v>
      </c>
      <c r="B462" s="122" t="s">
        <v>3145</v>
      </c>
      <c r="C462" s="122" t="s">
        <v>3211</v>
      </c>
      <c r="E462" s="26" t="str">
        <f>IFERROR(IF(VLOOKUP(Table25[[#This Row],[Contract No.]],Table3[#All],3,FALSE)="","No","Yes"),"")</f>
        <v>Yes</v>
      </c>
      <c r="F462" s="26" t="str">
        <f>IFERROR(VLOOKUP(Table25[[#This Row],[Contract No.]],Table3[#All],3,FALSE),"")</f>
        <v>NASPO</v>
      </c>
      <c r="G462" s="26" t="str">
        <f>IFERROR(IF(Table25[[#This Row],[Cooperative Purchase
(Yes/No)]]="Yes","Yes",IF(VLOOKUP(Table25[[#This Row],[Contract No.]],Table3[#All],1,FALSE)=Table25[[#This Row],[Contract No.]],"Yes","No")),"No")</f>
        <v>Yes</v>
      </c>
      <c r="H462" s="51">
        <f>IFERROR(VLOOKUP(Table25[[#This Row],[Contract No.]],Table3[#All],4,FALSE),"")</f>
        <v>45138</v>
      </c>
      <c r="I462" s="56">
        <f>IFERROR(IF(AND(MONTH(Table25[[#This Row],[Contract Start Date]])&gt;6,MONTH(Table25[[#This Row],[Contract Start Date]])&lt;=12),YEAR(Table25[[#This Row],[Contract Start Date]])+1,YEAR(Table25[[#This Row],[Contract Start Date]])),"")</f>
        <v>2024</v>
      </c>
      <c r="J462" s="55">
        <f>Table25[[#This Row],[FY Formula start]]</f>
        <v>2024</v>
      </c>
      <c r="K462" s="59" t="str">
        <f>"FY"&amp;" "&amp;Table25[[#This Row],[Year Start]]</f>
        <v>FY 2024</v>
      </c>
      <c r="L462" s="52">
        <f>IFERROR(VLOOKUP(Table25[[#This Row],[Contract No.]],Table3[#All],5,FALSE),"")</f>
        <v>48426</v>
      </c>
      <c r="M462" s="56">
        <f>IFERROR(IF(Table25[[#This Row],[Contract End Date]]="99/99/9999","No End",IF(AND(MONTH(Table25[[#This Row],[Contract End Date]])&gt;6,MONTH(Table25[[#This Row],[Contract End Date]])&lt;=12),YEAR(Table25[[#This Row],[Contract End Date]])+1,YEAR(Table25[[#This Row],[Contract End Date]]))),"")</f>
        <v>2033</v>
      </c>
      <c r="N462" s="55">
        <f>Table25[[#This Row],[FY Formula end]]</f>
        <v>2033</v>
      </c>
      <c r="O462" s="59" t="str">
        <f>IF(Table25[[#This Row],[Year End]]="No End","No End","FY"&amp;" "&amp;Table25[[#This Row],[Year End]])</f>
        <v>FY 2033</v>
      </c>
      <c r="P462" s="27"/>
      <c r="Q462" s="104">
        <f>_xlfn.IFNA(IF($B462="","",VLOOKUP($B462,'SWC Towers'!$A:$Q,$Q$2,FALSE)),"")</f>
        <v>0.2</v>
      </c>
      <c r="R462" s="106">
        <f>_xlfn.IFNA(IF($B462="","",VLOOKUP($B462,'SWC Towers'!$A:$Q,$R$2,FALSE)),"")</f>
        <v>0.2</v>
      </c>
      <c r="S462" s="106" t="str">
        <f>_xlfn.IFNA(IF($B462="","",VLOOKUP($B462,'SWC Towers'!$A:$Q,$S$2,FALSE)),"")</f>
        <v/>
      </c>
      <c r="T462" s="106">
        <f>_xlfn.IFNA(IF($B462="","",VLOOKUP($B462,'SWC Towers'!$A:$Q,$T$2,FALSE)),"")</f>
        <v>0.1</v>
      </c>
      <c r="U462" s="104" t="str">
        <f>_xlfn.IFNA(IF($B462="","",VLOOKUP($B462,'SWC Towers'!$A:$Q,$U$2,FALSE)),"")</f>
        <v/>
      </c>
      <c r="V462" s="104" t="str">
        <f>_xlfn.IFNA(IF($B462="","",VLOOKUP($B462,'SWC Towers'!$A:$Q,$V$2,FALSE)),"")</f>
        <v/>
      </c>
      <c r="W462" s="104">
        <f>_xlfn.IFNA(IF($B462="","",VLOOKUP($B462,'SWC Towers'!$A:$Q,$W$2,FALSE)),"")</f>
        <v>0.3</v>
      </c>
      <c r="X462" s="104" t="str">
        <f>_xlfn.IFNA(IF($B462="","",VLOOKUP($B462,'SWC Towers'!$A:$Q,$X$2,FALSE)),"")</f>
        <v/>
      </c>
      <c r="Y462" s="104" t="str">
        <f>_xlfn.IFNA(IF($B462="","",VLOOKUP($B462,'SWC Towers'!$A:$Q,$Y$2,FALSE)),"")</f>
        <v/>
      </c>
      <c r="Z462" s="104">
        <f>_xlfn.IFNA(IF($B462="","",VLOOKUP($B462,'SWC Towers'!$A:$Q,$Z$2,FALSE)),"")</f>
        <v>0.1</v>
      </c>
      <c r="AA462" s="104" t="str">
        <f>_xlfn.IFNA(IF($B462="","",VLOOKUP($B462,'SWC Towers'!$A:$Q,$AA$2,FALSE)),"")</f>
        <v/>
      </c>
      <c r="AB462" s="104">
        <f>_xlfn.IFNA(IF($B462="","",VLOOKUP($B462,'SWC Towers'!$A:$Q,$AB$2,FALSE)),"")</f>
        <v>0.1</v>
      </c>
      <c r="AC462" s="20">
        <f>SUM(Table25[[#This Row],[IT Tower: Application]:[Other/Non-IT ]])</f>
        <v>1</v>
      </c>
      <c r="AD462" s="67"/>
      <c r="AE462" s="67"/>
      <c r="AF462" s="67"/>
      <c r="AG462" s="67"/>
      <c r="AH462" s="67"/>
      <c r="AI462" s="67"/>
      <c r="AJ462" s="67"/>
      <c r="AK462" s="67"/>
      <c r="AL462" s="67"/>
      <c r="AM462" s="67"/>
      <c r="AN462" s="67"/>
      <c r="AO462" s="67"/>
      <c r="AP462" s="67"/>
      <c r="AQ462" s="67"/>
      <c r="AR462" s="67"/>
      <c r="AS462" s="67"/>
      <c r="AT462" s="67"/>
      <c r="AU462" s="67"/>
      <c r="AV462" s="67"/>
      <c r="AW462" s="67"/>
      <c r="AX462" s="67"/>
      <c r="AY462" s="67"/>
      <c r="AZ462" s="67"/>
      <c r="BA462" s="67"/>
      <c r="BB462" s="67"/>
      <c r="BC462" s="67">
        <v>1258</v>
      </c>
      <c r="BD462" s="67"/>
      <c r="BE462" s="67"/>
      <c r="BF462" s="67"/>
      <c r="BG462" s="67"/>
      <c r="BH462" s="67"/>
      <c r="BI462" s="67"/>
      <c r="BJ462" s="67"/>
      <c r="BK462" s="67"/>
      <c r="BL462" s="67"/>
      <c r="BM462" s="67"/>
      <c r="BN462" s="67"/>
      <c r="BO462" s="67"/>
      <c r="BP462" s="67"/>
      <c r="BQ462" s="67"/>
      <c r="BR462" s="67"/>
      <c r="BS462" s="67"/>
      <c r="BT462" s="67"/>
      <c r="BU462" s="67"/>
      <c r="BV462" s="67"/>
      <c r="BW462" s="67"/>
      <c r="BX462" s="67"/>
      <c r="BY462" s="67"/>
      <c r="BZ462" s="67"/>
      <c r="CA462" s="67"/>
      <c r="CB462" s="67"/>
      <c r="CC462" s="69">
        <f>SUM(Table25[[#This Row],[Contract Amount FY00]:[Contract Amount FY50]])</f>
        <v>1258</v>
      </c>
      <c r="CD462" s="24"/>
    </row>
    <row r="463" spans="1:82" x14ac:dyDescent="0.25">
      <c r="A463" s="122" t="s">
        <v>1999</v>
      </c>
      <c r="B463" s="122" t="s">
        <v>705</v>
      </c>
      <c r="C463" s="122" t="s">
        <v>404</v>
      </c>
      <c r="E463" s="26" t="str">
        <f>IFERROR(IF(VLOOKUP(Table25[[#This Row],[Contract No.]],Table3[#All],3,FALSE)="","No","Yes"),"")</f>
        <v>Yes</v>
      </c>
      <c r="F463" s="26" t="str">
        <f>IFERROR(VLOOKUP(Table25[[#This Row],[Contract No.]],Table3[#All],3,FALSE),"")</f>
        <v>NASPO</v>
      </c>
      <c r="G463" s="26" t="str">
        <f>IFERROR(IF(Table25[[#This Row],[Cooperative Purchase
(Yes/No)]]="Yes","Yes",IF(VLOOKUP(Table25[[#This Row],[Contract No.]],Table3[#All],1,FALSE)=Table25[[#This Row],[Contract No.]],"Yes","No")),"No")</f>
        <v>Yes</v>
      </c>
      <c r="H463" s="51">
        <f>IFERROR(VLOOKUP(Table25[[#This Row],[Contract No.]],Table3[#All],4,FALSE),"")</f>
        <v>43647</v>
      </c>
      <c r="I463" s="56">
        <f>IFERROR(IF(AND(MONTH(Table25[[#This Row],[Contract Start Date]])&gt;6,MONTH(Table25[[#This Row],[Contract Start Date]])&lt;=12),YEAR(Table25[[#This Row],[Contract Start Date]])+1,YEAR(Table25[[#This Row],[Contract Start Date]])),"")</f>
        <v>2020</v>
      </c>
      <c r="J463" s="55">
        <f>Table25[[#This Row],[FY Formula start]]</f>
        <v>2020</v>
      </c>
      <c r="K463" s="59" t="str">
        <f>"FY"&amp;" "&amp;Table25[[#This Row],[Year Start]]</f>
        <v>FY 2020</v>
      </c>
      <c r="L463" s="52">
        <f>IFERROR(VLOOKUP(Table25[[#This Row],[Contract No.]],Table3[#All],5,FALSE),"")</f>
        <v>47360</v>
      </c>
      <c r="M463" s="56">
        <f>IFERROR(IF(Table25[[#This Row],[Contract End Date]]="99/99/9999","No End",IF(AND(MONTH(Table25[[#This Row],[Contract End Date]])&gt;6,MONTH(Table25[[#This Row],[Contract End Date]])&lt;=12),YEAR(Table25[[#This Row],[Contract End Date]])+1,YEAR(Table25[[#This Row],[Contract End Date]]))),"")</f>
        <v>2030</v>
      </c>
      <c r="N463" s="55">
        <f>Table25[[#This Row],[FY Formula end]]</f>
        <v>2030</v>
      </c>
      <c r="O463" s="59" t="str">
        <f>IF(Table25[[#This Row],[Year End]]="No End","No End","FY"&amp;" "&amp;Table25[[#This Row],[Year End]])</f>
        <v>FY 2030</v>
      </c>
      <c r="P463" s="27"/>
      <c r="Q463" s="104">
        <f>_xlfn.IFNA(IF($B463="","",VLOOKUP($B463,'SWC Towers'!$A:$Q,$Q$2,FALSE)),"")</f>
        <v>0.2</v>
      </c>
      <c r="R463" s="106" t="str">
        <f>_xlfn.IFNA(IF($B463="","",VLOOKUP($B463,'SWC Towers'!$A:$Q,$R$2,FALSE)),"")</f>
        <v/>
      </c>
      <c r="S463" s="106" t="str">
        <f>_xlfn.IFNA(IF($B463="","",VLOOKUP($B463,'SWC Towers'!$A:$Q,$S$2,FALSE)),"")</f>
        <v/>
      </c>
      <c r="T463" s="106" t="str">
        <f>_xlfn.IFNA(IF($B463="","",VLOOKUP($B463,'SWC Towers'!$A:$Q,$T$2,FALSE)),"")</f>
        <v/>
      </c>
      <c r="U463" s="104">
        <f>_xlfn.IFNA(IF($B463="","",VLOOKUP($B463,'SWC Towers'!$A:$Q,$U$2,FALSE)),"")</f>
        <v>0.4</v>
      </c>
      <c r="V463" s="104" t="str">
        <f>_xlfn.IFNA(IF($B463="","",VLOOKUP($B463,'SWC Towers'!$A:$Q,$V$2,FALSE)),"")</f>
        <v/>
      </c>
      <c r="W463" s="104">
        <f>_xlfn.IFNA(IF($B463="","",VLOOKUP($B463,'SWC Towers'!$A:$Q,$W$2,FALSE)),"")</f>
        <v>0.4</v>
      </c>
      <c r="X463" s="104" t="str">
        <f>_xlfn.IFNA(IF($B463="","",VLOOKUP($B463,'SWC Towers'!$A:$Q,$X$2,FALSE)),"")</f>
        <v/>
      </c>
      <c r="Y463" s="104" t="str">
        <f>_xlfn.IFNA(IF($B463="","",VLOOKUP($B463,'SWC Towers'!$A:$Q,$Y$2,FALSE)),"")</f>
        <v/>
      </c>
      <c r="Z463" s="104" t="str">
        <f>_xlfn.IFNA(IF($B463="","",VLOOKUP($B463,'SWC Towers'!$A:$Q,$Z$2,FALSE)),"")</f>
        <v/>
      </c>
      <c r="AA463" s="104" t="str">
        <f>_xlfn.IFNA(IF($B463="","",VLOOKUP($B463,'SWC Towers'!$A:$Q,$AA$2,FALSE)),"")</f>
        <v/>
      </c>
      <c r="AB463" s="104" t="str">
        <f>_xlfn.IFNA(IF($B463="","",VLOOKUP($B463,'SWC Towers'!$A:$Q,$AB$2,FALSE)),"")</f>
        <v/>
      </c>
      <c r="AC463" s="20">
        <f>SUM(Table25[[#This Row],[IT Tower: Application]:[Other/Non-IT ]])</f>
        <v>1</v>
      </c>
      <c r="AD463" s="67"/>
      <c r="AE463" s="67"/>
      <c r="AF463" s="67"/>
      <c r="AG463" s="67"/>
      <c r="AH463" s="67"/>
      <c r="AI463" s="67"/>
      <c r="AJ463" s="67"/>
      <c r="AK463" s="67"/>
      <c r="AL463" s="67"/>
      <c r="AM463" s="67"/>
      <c r="AN463" s="67"/>
      <c r="AO463" s="67"/>
      <c r="AP463" s="67"/>
      <c r="AQ463" s="67"/>
      <c r="AR463" s="67"/>
      <c r="AS463" s="67"/>
      <c r="AT463" s="67"/>
      <c r="AU463" s="67"/>
      <c r="AV463" s="67"/>
      <c r="AW463" s="67"/>
      <c r="AX463" s="67">
        <v>2638</v>
      </c>
      <c r="AY463" s="67">
        <v>3820</v>
      </c>
      <c r="AZ463" s="67">
        <v>0</v>
      </c>
      <c r="BA463" s="67">
        <v>314</v>
      </c>
      <c r="BB463" s="67">
        <v>0</v>
      </c>
      <c r="BC463" s="67"/>
      <c r="BD463" s="67"/>
      <c r="BE463" s="67"/>
      <c r="BF463" s="67"/>
      <c r="BG463" s="67"/>
      <c r="BH463" s="67"/>
      <c r="BI463" s="67"/>
      <c r="BJ463" s="67"/>
      <c r="BK463" s="67"/>
      <c r="BL463" s="67"/>
      <c r="BM463" s="67"/>
      <c r="BN463" s="67"/>
      <c r="BO463" s="67"/>
      <c r="BP463" s="67"/>
      <c r="BQ463" s="67"/>
      <c r="BR463" s="67"/>
      <c r="BS463" s="67"/>
      <c r="BT463" s="67"/>
      <c r="BU463" s="67"/>
      <c r="BV463" s="67"/>
      <c r="BW463" s="67"/>
      <c r="BX463" s="67"/>
      <c r="BY463" s="67"/>
      <c r="BZ463" s="67"/>
      <c r="CA463" s="67"/>
      <c r="CB463" s="67"/>
      <c r="CC463" s="69">
        <f>SUM(Table25[[#This Row],[Contract Amount FY00]:[Contract Amount FY50]])</f>
        <v>6772</v>
      </c>
      <c r="CD463" s="24"/>
    </row>
    <row r="464" spans="1:82" x14ac:dyDescent="0.25">
      <c r="A464" s="122" t="s">
        <v>1999</v>
      </c>
      <c r="B464" s="122" t="s">
        <v>705</v>
      </c>
      <c r="C464" s="122" t="s">
        <v>1777</v>
      </c>
      <c r="E464" s="26" t="str">
        <f>IFERROR(IF(VLOOKUP(Table25[[#This Row],[Contract No.]],Table3[#All],3,FALSE)="","No","Yes"),"")</f>
        <v>Yes</v>
      </c>
      <c r="F464" s="26" t="str">
        <f>IFERROR(VLOOKUP(Table25[[#This Row],[Contract No.]],Table3[#All],3,FALSE),"")</f>
        <v>NASPO</v>
      </c>
      <c r="G464" s="26" t="str">
        <f>IFERROR(IF(Table25[[#This Row],[Cooperative Purchase
(Yes/No)]]="Yes","Yes",IF(VLOOKUP(Table25[[#This Row],[Contract No.]],Table3[#All],1,FALSE)=Table25[[#This Row],[Contract No.]],"Yes","No")),"No")</f>
        <v>Yes</v>
      </c>
      <c r="H464" s="51">
        <f>IFERROR(VLOOKUP(Table25[[#This Row],[Contract No.]],Table3[#All],4,FALSE),"")</f>
        <v>43647</v>
      </c>
      <c r="I464" s="56">
        <f>IFERROR(IF(AND(MONTH(Table25[[#This Row],[Contract Start Date]])&gt;6,MONTH(Table25[[#This Row],[Contract Start Date]])&lt;=12),YEAR(Table25[[#This Row],[Contract Start Date]])+1,YEAR(Table25[[#This Row],[Contract Start Date]])),"")</f>
        <v>2020</v>
      </c>
      <c r="J464" s="55">
        <f>Table25[[#This Row],[FY Formula start]]</f>
        <v>2020</v>
      </c>
      <c r="K464" s="59" t="str">
        <f>"FY"&amp;" "&amp;Table25[[#This Row],[Year Start]]</f>
        <v>FY 2020</v>
      </c>
      <c r="L464" s="52">
        <f>IFERROR(VLOOKUP(Table25[[#This Row],[Contract No.]],Table3[#All],5,FALSE),"")</f>
        <v>47360</v>
      </c>
      <c r="M464" s="56">
        <f>IFERROR(IF(Table25[[#This Row],[Contract End Date]]="99/99/9999","No End",IF(AND(MONTH(Table25[[#This Row],[Contract End Date]])&gt;6,MONTH(Table25[[#This Row],[Contract End Date]])&lt;=12),YEAR(Table25[[#This Row],[Contract End Date]])+1,YEAR(Table25[[#This Row],[Contract End Date]]))),"")</f>
        <v>2030</v>
      </c>
      <c r="N464" s="55">
        <f>Table25[[#This Row],[FY Formula end]]</f>
        <v>2030</v>
      </c>
      <c r="O464" s="59" t="str">
        <f>IF(Table25[[#This Row],[Year End]]="No End","No End","FY"&amp;" "&amp;Table25[[#This Row],[Year End]])</f>
        <v>FY 2030</v>
      </c>
      <c r="P464" s="27"/>
      <c r="Q464" s="104">
        <f>_xlfn.IFNA(IF($B464="","",VLOOKUP($B464,'SWC Towers'!$A:$Q,$Q$2,FALSE)),"")</f>
        <v>0.2</v>
      </c>
      <c r="R464" s="106" t="str">
        <f>_xlfn.IFNA(IF($B464="","",VLOOKUP($B464,'SWC Towers'!$A:$Q,$R$2,FALSE)),"")</f>
        <v/>
      </c>
      <c r="S464" s="106" t="str">
        <f>_xlfn.IFNA(IF($B464="","",VLOOKUP($B464,'SWC Towers'!$A:$Q,$S$2,FALSE)),"")</f>
        <v/>
      </c>
      <c r="T464" s="106" t="str">
        <f>_xlfn.IFNA(IF($B464="","",VLOOKUP($B464,'SWC Towers'!$A:$Q,$T$2,FALSE)),"")</f>
        <v/>
      </c>
      <c r="U464" s="104">
        <f>_xlfn.IFNA(IF($B464="","",VLOOKUP($B464,'SWC Towers'!$A:$Q,$U$2,FALSE)),"")</f>
        <v>0.4</v>
      </c>
      <c r="V464" s="104" t="str">
        <f>_xlfn.IFNA(IF($B464="","",VLOOKUP($B464,'SWC Towers'!$A:$Q,$V$2,FALSE)),"")</f>
        <v/>
      </c>
      <c r="W464" s="104">
        <f>_xlfn.IFNA(IF($B464="","",VLOOKUP($B464,'SWC Towers'!$A:$Q,$W$2,FALSE)),"")</f>
        <v>0.4</v>
      </c>
      <c r="X464" s="104" t="str">
        <f>_xlfn.IFNA(IF($B464="","",VLOOKUP($B464,'SWC Towers'!$A:$Q,$X$2,FALSE)),"")</f>
        <v/>
      </c>
      <c r="Y464" s="104" t="str">
        <f>_xlfn.IFNA(IF($B464="","",VLOOKUP($B464,'SWC Towers'!$A:$Q,$Y$2,FALSE)),"")</f>
        <v/>
      </c>
      <c r="Z464" s="104" t="str">
        <f>_xlfn.IFNA(IF($B464="","",VLOOKUP($B464,'SWC Towers'!$A:$Q,$Z$2,FALSE)),"")</f>
        <v/>
      </c>
      <c r="AA464" s="104" t="str">
        <f>_xlfn.IFNA(IF($B464="","",VLOOKUP($B464,'SWC Towers'!$A:$Q,$AA$2,FALSE)),"")</f>
        <v/>
      </c>
      <c r="AB464" s="104" t="str">
        <f>_xlfn.IFNA(IF($B464="","",VLOOKUP($B464,'SWC Towers'!$A:$Q,$AB$2,FALSE)),"")</f>
        <v/>
      </c>
      <c r="AC464" s="20">
        <f>SUM(Table25[[#This Row],[IT Tower: Application]:[Other/Non-IT ]])</f>
        <v>1</v>
      </c>
      <c r="AD464" s="67"/>
      <c r="AE464" s="67"/>
      <c r="AF464" s="67"/>
      <c r="AG464" s="67"/>
      <c r="AH464" s="67"/>
      <c r="AI464" s="67"/>
      <c r="AJ464" s="67"/>
      <c r="AK464" s="67"/>
      <c r="AL464" s="67"/>
      <c r="AM464" s="67"/>
      <c r="AN464" s="67"/>
      <c r="AO464" s="67"/>
      <c r="AP464" s="67"/>
      <c r="AQ464" s="67"/>
      <c r="AR464" s="67"/>
      <c r="AS464" s="67"/>
      <c r="AT464" s="67"/>
      <c r="AU464" s="67"/>
      <c r="AV464" s="67"/>
      <c r="AW464" s="67"/>
      <c r="AX464" s="67"/>
      <c r="AY464" s="67">
        <v>15594</v>
      </c>
      <c r="AZ464" s="67">
        <v>55769</v>
      </c>
      <c r="BA464" s="67">
        <v>61890</v>
      </c>
      <c r="BB464" s="67">
        <v>76616</v>
      </c>
      <c r="BC464" s="67">
        <v>65536</v>
      </c>
      <c r="BD464" s="67"/>
      <c r="BE464" s="67"/>
      <c r="BF464" s="67"/>
      <c r="BG464" s="67"/>
      <c r="BH464" s="67"/>
      <c r="BI464" s="67"/>
      <c r="BJ464" s="67"/>
      <c r="BK464" s="67"/>
      <c r="BL464" s="67"/>
      <c r="BM464" s="67"/>
      <c r="BN464" s="67"/>
      <c r="BO464" s="67"/>
      <c r="BP464" s="67"/>
      <c r="BQ464" s="67"/>
      <c r="BR464" s="67"/>
      <c r="BS464" s="67"/>
      <c r="BT464" s="67"/>
      <c r="BU464" s="67"/>
      <c r="BV464" s="67"/>
      <c r="BW464" s="67"/>
      <c r="BX464" s="67"/>
      <c r="BY464" s="67"/>
      <c r="BZ464" s="67"/>
      <c r="CA464" s="67"/>
      <c r="CB464" s="67"/>
      <c r="CC464" s="69">
        <f>SUM(Table25[[#This Row],[Contract Amount FY00]:[Contract Amount FY50]])</f>
        <v>275405</v>
      </c>
      <c r="CD464" s="24"/>
    </row>
    <row r="465" spans="1:82" x14ac:dyDescent="0.25">
      <c r="A465" s="122" t="s">
        <v>1999</v>
      </c>
      <c r="B465" s="122" t="s">
        <v>278</v>
      </c>
      <c r="C465" s="122" t="s">
        <v>3151</v>
      </c>
      <c r="E465" s="26" t="str">
        <f>IFERROR(IF(VLOOKUP(Table25[[#This Row],[Contract No.]],Table3[#All],3,FALSE)="","No","Yes"),"")</f>
        <v>Yes</v>
      </c>
      <c r="F465" s="26" t="str">
        <f>IFERROR(VLOOKUP(Table25[[#This Row],[Contract No.]],Table3[#All],3,FALSE),"")</f>
        <v>NASPO</v>
      </c>
      <c r="G465" s="26" t="str">
        <f>IFERROR(IF(Table25[[#This Row],[Cooperative Purchase
(Yes/No)]]="Yes","Yes",IF(VLOOKUP(Table25[[#This Row],[Contract No.]],Table3[#All],1,FALSE)=Table25[[#This Row],[Contract No.]],"Yes","No")),"No")</f>
        <v>Yes</v>
      </c>
      <c r="H465" s="51">
        <f>IFERROR(VLOOKUP(Table25[[#This Row],[Contract No.]],Table3[#All],4,FALSE),"")</f>
        <v>42917</v>
      </c>
      <c r="I465" s="56">
        <f>IFERROR(IF(AND(MONTH(Table25[[#This Row],[Contract Start Date]])&gt;6,MONTH(Table25[[#This Row],[Contract Start Date]])&lt;=12),YEAR(Table25[[#This Row],[Contract Start Date]])+1,YEAR(Table25[[#This Row],[Contract Start Date]])),"")</f>
        <v>2018</v>
      </c>
      <c r="J465" s="55">
        <f>Table25[[#This Row],[FY Formula start]]</f>
        <v>2018</v>
      </c>
      <c r="K465" s="59" t="str">
        <f>"FY"&amp;" "&amp;Table25[[#This Row],[Year Start]]</f>
        <v>FY 2018</v>
      </c>
      <c r="L465" s="52">
        <f>IFERROR(VLOOKUP(Table25[[#This Row],[Contract No.]],Table3[#All],5,FALSE),"")</f>
        <v>46280</v>
      </c>
      <c r="M465" s="56">
        <f>IFERROR(IF(Table25[[#This Row],[Contract End Date]]="99/99/9999","No End",IF(AND(MONTH(Table25[[#This Row],[Contract End Date]])&gt;6,MONTH(Table25[[#This Row],[Contract End Date]])&lt;=12),YEAR(Table25[[#This Row],[Contract End Date]])+1,YEAR(Table25[[#This Row],[Contract End Date]]))),"")</f>
        <v>2027</v>
      </c>
      <c r="N465" s="55">
        <f>Table25[[#This Row],[FY Formula end]]</f>
        <v>2027</v>
      </c>
      <c r="O465" s="59" t="str">
        <f>IF(Table25[[#This Row],[Year End]]="No End","No End","FY"&amp;" "&amp;Table25[[#This Row],[Year End]])</f>
        <v>FY 2027</v>
      </c>
      <c r="P465" s="27"/>
      <c r="Q465" s="104">
        <f>_xlfn.IFNA(IF($B465="","",VLOOKUP($B465,'SWC Towers'!$A:$Q,$Q$2,FALSE)),"")</f>
        <v>0.4</v>
      </c>
      <c r="R465" s="106" t="str">
        <f>_xlfn.IFNA(IF($B465="","",VLOOKUP($B465,'SWC Towers'!$A:$Q,$R$2,FALSE)),"")</f>
        <v/>
      </c>
      <c r="S465" s="106" t="str">
        <f>_xlfn.IFNA(IF($B465="","",VLOOKUP($B465,'SWC Towers'!$A:$Q,$S$2,FALSE)),"")</f>
        <v/>
      </c>
      <c r="T465" s="106">
        <f>_xlfn.IFNA(IF($B465="","",VLOOKUP($B465,'SWC Towers'!$A:$Q,$T$2,FALSE)),"")</f>
        <v>0.05</v>
      </c>
      <c r="U465" s="104" t="str">
        <f>_xlfn.IFNA(IF($B465="","",VLOOKUP($B465,'SWC Towers'!$A:$Q,$U$2,FALSE)),"")</f>
        <v/>
      </c>
      <c r="V465" s="104" t="str">
        <f>_xlfn.IFNA(IF($B465="","",VLOOKUP($B465,'SWC Towers'!$A:$Q,$V$2,FALSE)),"")</f>
        <v/>
      </c>
      <c r="W465" s="104">
        <f>_xlfn.IFNA(IF($B465="","",VLOOKUP($B465,'SWC Towers'!$A:$Q,$W$2,FALSE)),"")</f>
        <v>0.1</v>
      </c>
      <c r="X465" s="104" t="str">
        <f>_xlfn.IFNA(IF($B465="","",VLOOKUP($B465,'SWC Towers'!$A:$Q,$X$2,FALSE)),"")</f>
        <v/>
      </c>
      <c r="Y465" s="104">
        <f>_xlfn.IFNA(IF($B465="","",VLOOKUP($B465,'SWC Towers'!$A:$Q,$Y$2,FALSE)),"")</f>
        <v>0.05</v>
      </c>
      <c r="Z465" s="104" t="str">
        <f>_xlfn.IFNA(IF($B465="","",VLOOKUP($B465,'SWC Towers'!$A:$Q,$Z$2,FALSE)),"")</f>
        <v/>
      </c>
      <c r="AA465" s="104">
        <f>_xlfn.IFNA(IF($B465="","",VLOOKUP($B465,'SWC Towers'!$A:$Q,$AA$2,FALSE)),"")</f>
        <v>0.4</v>
      </c>
      <c r="AB465" s="104" t="str">
        <f>_xlfn.IFNA(IF($B465="","",VLOOKUP($B465,'SWC Towers'!$A:$Q,$AB$2,FALSE)),"")</f>
        <v/>
      </c>
      <c r="AC465" s="20">
        <f>SUM(Table25[[#This Row],[IT Tower: Application]:[Other/Non-IT ]])</f>
        <v>1</v>
      </c>
      <c r="AD465" s="67"/>
      <c r="AE465" s="67"/>
      <c r="AF465" s="67"/>
      <c r="AG465" s="67"/>
      <c r="AH465" s="67"/>
      <c r="AI465" s="67"/>
      <c r="AJ465" s="67"/>
      <c r="AK465" s="67"/>
      <c r="AL465" s="67"/>
      <c r="AM465" s="67"/>
      <c r="AN465" s="67"/>
      <c r="AO465" s="67"/>
      <c r="AP465" s="67"/>
      <c r="AQ465" s="67"/>
      <c r="AR465" s="67"/>
      <c r="AS465" s="67"/>
      <c r="AT465" s="67"/>
      <c r="AU465" s="67"/>
      <c r="AV465" s="67"/>
      <c r="AW465" s="67"/>
      <c r="AX465" s="67"/>
      <c r="AY465" s="67"/>
      <c r="AZ465" s="67">
        <v>0</v>
      </c>
      <c r="BA465" s="67">
        <v>301300</v>
      </c>
      <c r="BB465" s="67">
        <v>31250</v>
      </c>
      <c r="BC465" s="67">
        <v>225836</v>
      </c>
      <c r="BD465" s="67"/>
      <c r="BE465" s="67"/>
      <c r="BF465" s="67"/>
      <c r="BG465" s="67"/>
      <c r="BH465" s="67"/>
      <c r="BI465" s="67"/>
      <c r="BJ465" s="67"/>
      <c r="BK465" s="67"/>
      <c r="BL465" s="67"/>
      <c r="BM465" s="67"/>
      <c r="BN465" s="67"/>
      <c r="BO465" s="67"/>
      <c r="BP465" s="67"/>
      <c r="BQ465" s="67"/>
      <c r="BR465" s="67"/>
      <c r="BS465" s="67"/>
      <c r="BT465" s="67"/>
      <c r="BU465" s="67"/>
      <c r="BV465" s="67"/>
      <c r="BW465" s="67"/>
      <c r="BX465" s="67"/>
      <c r="BY465" s="67"/>
      <c r="BZ465" s="67"/>
      <c r="CA465" s="67"/>
      <c r="CB465" s="67"/>
      <c r="CC465" s="69">
        <f>SUM(Table25[[#This Row],[Contract Amount FY00]:[Contract Amount FY50]])</f>
        <v>558386</v>
      </c>
      <c r="CD465" s="24"/>
    </row>
    <row r="466" spans="1:82" x14ac:dyDescent="0.25">
      <c r="A466" s="122" t="s">
        <v>1999</v>
      </c>
      <c r="B466" s="122" t="s">
        <v>278</v>
      </c>
      <c r="C466" s="122" t="s">
        <v>3188</v>
      </c>
      <c r="E466" s="26" t="str">
        <f>IFERROR(IF(VLOOKUP(Table25[[#This Row],[Contract No.]],Table3[#All],3,FALSE)="","No","Yes"),"")</f>
        <v>Yes</v>
      </c>
      <c r="F466" s="26" t="str">
        <f>IFERROR(VLOOKUP(Table25[[#This Row],[Contract No.]],Table3[#All],3,FALSE),"")</f>
        <v>NASPO</v>
      </c>
      <c r="G466" s="26" t="str">
        <f>IFERROR(IF(Table25[[#This Row],[Cooperative Purchase
(Yes/No)]]="Yes","Yes",IF(VLOOKUP(Table25[[#This Row],[Contract No.]],Table3[#All],1,FALSE)=Table25[[#This Row],[Contract No.]],"Yes","No")),"No")</f>
        <v>Yes</v>
      </c>
      <c r="H466" s="51">
        <f>IFERROR(VLOOKUP(Table25[[#This Row],[Contract No.]],Table3[#All],4,FALSE),"")</f>
        <v>42917</v>
      </c>
      <c r="I466" s="56">
        <f>IFERROR(IF(AND(MONTH(Table25[[#This Row],[Contract Start Date]])&gt;6,MONTH(Table25[[#This Row],[Contract Start Date]])&lt;=12),YEAR(Table25[[#This Row],[Contract Start Date]])+1,YEAR(Table25[[#This Row],[Contract Start Date]])),"")</f>
        <v>2018</v>
      </c>
      <c r="J466" s="55">
        <f>Table25[[#This Row],[FY Formula start]]</f>
        <v>2018</v>
      </c>
      <c r="K466" s="59" t="str">
        <f>"FY"&amp;" "&amp;Table25[[#This Row],[Year Start]]</f>
        <v>FY 2018</v>
      </c>
      <c r="L466" s="52">
        <f>IFERROR(VLOOKUP(Table25[[#This Row],[Contract No.]],Table3[#All],5,FALSE),"")</f>
        <v>46280</v>
      </c>
      <c r="M466" s="56">
        <f>IFERROR(IF(Table25[[#This Row],[Contract End Date]]="99/99/9999","No End",IF(AND(MONTH(Table25[[#This Row],[Contract End Date]])&gt;6,MONTH(Table25[[#This Row],[Contract End Date]])&lt;=12),YEAR(Table25[[#This Row],[Contract End Date]])+1,YEAR(Table25[[#This Row],[Contract End Date]]))),"")</f>
        <v>2027</v>
      </c>
      <c r="N466" s="55">
        <f>Table25[[#This Row],[FY Formula end]]</f>
        <v>2027</v>
      </c>
      <c r="O466" s="59" t="str">
        <f>IF(Table25[[#This Row],[Year End]]="No End","No End","FY"&amp;" "&amp;Table25[[#This Row],[Year End]])</f>
        <v>FY 2027</v>
      </c>
      <c r="P466" s="27"/>
      <c r="Q466" s="104">
        <f>_xlfn.IFNA(IF($B466="","",VLOOKUP($B466,'SWC Towers'!$A:$Q,$Q$2,FALSE)),"")</f>
        <v>0.4</v>
      </c>
      <c r="R466" s="106" t="str">
        <f>_xlfn.IFNA(IF($B466="","",VLOOKUP($B466,'SWC Towers'!$A:$Q,$R$2,FALSE)),"")</f>
        <v/>
      </c>
      <c r="S466" s="106" t="str">
        <f>_xlfn.IFNA(IF($B466="","",VLOOKUP($B466,'SWC Towers'!$A:$Q,$S$2,FALSE)),"")</f>
        <v/>
      </c>
      <c r="T466" s="106">
        <f>_xlfn.IFNA(IF($B466="","",VLOOKUP($B466,'SWC Towers'!$A:$Q,$T$2,FALSE)),"")</f>
        <v>0.05</v>
      </c>
      <c r="U466" s="104" t="str">
        <f>_xlfn.IFNA(IF($B466="","",VLOOKUP($B466,'SWC Towers'!$A:$Q,$U$2,FALSE)),"")</f>
        <v/>
      </c>
      <c r="V466" s="104" t="str">
        <f>_xlfn.IFNA(IF($B466="","",VLOOKUP($B466,'SWC Towers'!$A:$Q,$V$2,FALSE)),"")</f>
        <v/>
      </c>
      <c r="W466" s="104">
        <f>_xlfn.IFNA(IF($B466="","",VLOOKUP($B466,'SWC Towers'!$A:$Q,$W$2,FALSE)),"")</f>
        <v>0.1</v>
      </c>
      <c r="X466" s="104" t="str">
        <f>_xlfn.IFNA(IF($B466="","",VLOOKUP($B466,'SWC Towers'!$A:$Q,$X$2,FALSE)),"")</f>
        <v/>
      </c>
      <c r="Y466" s="104">
        <f>_xlfn.IFNA(IF($B466="","",VLOOKUP($B466,'SWC Towers'!$A:$Q,$Y$2,FALSE)),"")</f>
        <v>0.05</v>
      </c>
      <c r="Z466" s="104" t="str">
        <f>_xlfn.IFNA(IF($B466="","",VLOOKUP($B466,'SWC Towers'!$A:$Q,$Z$2,FALSE)),"")</f>
        <v/>
      </c>
      <c r="AA466" s="104">
        <f>_xlfn.IFNA(IF($B466="","",VLOOKUP($B466,'SWC Towers'!$A:$Q,$AA$2,FALSE)),"")</f>
        <v>0.4</v>
      </c>
      <c r="AB466" s="104" t="str">
        <f>_xlfn.IFNA(IF($B466="","",VLOOKUP($B466,'SWC Towers'!$A:$Q,$AB$2,FALSE)),"")</f>
        <v/>
      </c>
      <c r="AC466" s="20">
        <f>SUM(Table25[[#This Row],[IT Tower: Application]:[Other/Non-IT ]])</f>
        <v>1</v>
      </c>
      <c r="AD466" s="67"/>
      <c r="AE466" s="67"/>
      <c r="AF466" s="67"/>
      <c r="AG466" s="67"/>
      <c r="AH466" s="67"/>
      <c r="AI466" s="67"/>
      <c r="AJ466" s="67"/>
      <c r="AK466" s="67"/>
      <c r="AL466" s="67"/>
      <c r="AM466" s="67"/>
      <c r="AN466" s="67"/>
      <c r="AO466" s="67"/>
      <c r="AP466" s="67"/>
      <c r="AQ466" s="67"/>
      <c r="AR466" s="67"/>
      <c r="AS466" s="67"/>
      <c r="AT466" s="67"/>
      <c r="AU466" s="67"/>
      <c r="AV466" s="67"/>
      <c r="AW466" s="67"/>
      <c r="AX466" s="67">
        <v>0</v>
      </c>
      <c r="AY466" s="67">
        <v>941018</v>
      </c>
      <c r="AZ466" s="67">
        <v>791438</v>
      </c>
      <c r="BA466" s="67">
        <v>2584319</v>
      </c>
      <c r="BB466" s="67">
        <v>515928</v>
      </c>
      <c r="BC466" s="67">
        <v>6545019</v>
      </c>
      <c r="BD466" s="67"/>
      <c r="BE466" s="67"/>
      <c r="BF466" s="67"/>
      <c r="BG466" s="67"/>
      <c r="BH466" s="67"/>
      <c r="BI466" s="67"/>
      <c r="BJ466" s="67"/>
      <c r="BK466" s="67"/>
      <c r="BL466" s="67"/>
      <c r="BM466" s="67"/>
      <c r="BN466" s="67"/>
      <c r="BO466" s="67"/>
      <c r="BP466" s="67"/>
      <c r="BQ466" s="67"/>
      <c r="BR466" s="67"/>
      <c r="BS466" s="67"/>
      <c r="BT466" s="67"/>
      <c r="BU466" s="67"/>
      <c r="BV466" s="67"/>
      <c r="BW466" s="67"/>
      <c r="BX466" s="67"/>
      <c r="BY466" s="67"/>
      <c r="BZ466" s="67"/>
      <c r="CA466" s="67"/>
      <c r="CB466" s="67"/>
      <c r="CC466" s="69">
        <f>SUM(Table25[[#This Row],[Contract Amount FY00]:[Contract Amount FY50]])</f>
        <v>11377722</v>
      </c>
      <c r="CD466" s="24"/>
    </row>
    <row r="467" spans="1:82" x14ac:dyDescent="0.25">
      <c r="A467" s="122" t="s">
        <v>1999</v>
      </c>
      <c r="B467" s="122" t="s">
        <v>278</v>
      </c>
      <c r="C467" s="122" t="s">
        <v>441</v>
      </c>
      <c r="E467" s="26" t="str">
        <f>IFERROR(IF(VLOOKUP(Table25[[#This Row],[Contract No.]],Table3[#All],3,FALSE)="","No","Yes"),"")</f>
        <v>Yes</v>
      </c>
      <c r="F467" s="26" t="str">
        <f>IFERROR(VLOOKUP(Table25[[#This Row],[Contract No.]],Table3[#All],3,FALSE),"")</f>
        <v>NASPO</v>
      </c>
      <c r="G467" s="26" t="str">
        <f>IFERROR(IF(Table25[[#This Row],[Cooperative Purchase
(Yes/No)]]="Yes","Yes",IF(VLOOKUP(Table25[[#This Row],[Contract No.]],Table3[#All],1,FALSE)=Table25[[#This Row],[Contract No.]],"Yes","No")),"No")</f>
        <v>Yes</v>
      </c>
      <c r="H467" s="51">
        <f>IFERROR(VLOOKUP(Table25[[#This Row],[Contract No.]],Table3[#All],4,FALSE),"")</f>
        <v>42917</v>
      </c>
      <c r="I467" s="56">
        <f>IFERROR(IF(AND(MONTH(Table25[[#This Row],[Contract Start Date]])&gt;6,MONTH(Table25[[#This Row],[Contract Start Date]])&lt;=12),YEAR(Table25[[#This Row],[Contract Start Date]])+1,YEAR(Table25[[#This Row],[Contract Start Date]])),"")</f>
        <v>2018</v>
      </c>
      <c r="J467" s="55">
        <f>Table25[[#This Row],[FY Formula start]]</f>
        <v>2018</v>
      </c>
      <c r="K467" s="59" t="str">
        <f>"FY"&amp;" "&amp;Table25[[#This Row],[Year Start]]</f>
        <v>FY 2018</v>
      </c>
      <c r="L467" s="52">
        <f>IFERROR(VLOOKUP(Table25[[#This Row],[Contract No.]],Table3[#All],5,FALSE),"")</f>
        <v>46280</v>
      </c>
      <c r="M467" s="56">
        <f>IFERROR(IF(Table25[[#This Row],[Contract End Date]]="99/99/9999","No End",IF(AND(MONTH(Table25[[#This Row],[Contract End Date]])&gt;6,MONTH(Table25[[#This Row],[Contract End Date]])&lt;=12),YEAR(Table25[[#This Row],[Contract End Date]])+1,YEAR(Table25[[#This Row],[Contract End Date]]))),"")</f>
        <v>2027</v>
      </c>
      <c r="N467" s="55">
        <f>Table25[[#This Row],[FY Formula end]]</f>
        <v>2027</v>
      </c>
      <c r="O467" s="59" t="str">
        <f>IF(Table25[[#This Row],[Year End]]="No End","No End","FY"&amp;" "&amp;Table25[[#This Row],[Year End]])</f>
        <v>FY 2027</v>
      </c>
      <c r="P467" s="27"/>
      <c r="Q467" s="104">
        <f>_xlfn.IFNA(IF($B467="","",VLOOKUP($B467,'SWC Towers'!$A:$Q,$Q$2,FALSE)),"")</f>
        <v>0.4</v>
      </c>
      <c r="R467" s="106" t="str">
        <f>_xlfn.IFNA(IF($B467="","",VLOOKUP($B467,'SWC Towers'!$A:$Q,$R$2,FALSE)),"")</f>
        <v/>
      </c>
      <c r="S467" s="106" t="str">
        <f>_xlfn.IFNA(IF($B467="","",VLOOKUP($B467,'SWC Towers'!$A:$Q,$S$2,FALSE)),"")</f>
        <v/>
      </c>
      <c r="T467" s="106">
        <f>_xlfn.IFNA(IF($B467="","",VLOOKUP($B467,'SWC Towers'!$A:$Q,$T$2,FALSE)),"")</f>
        <v>0.05</v>
      </c>
      <c r="U467" s="104" t="str">
        <f>_xlfn.IFNA(IF($B467="","",VLOOKUP($B467,'SWC Towers'!$A:$Q,$U$2,FALSE)),"")</f>
        <v/>
      </c>
      <c r="V467" s="104" t="str">
        <f>_xlfn.IFNA(IF($B467="","",VLOOKUP($B467,'SWC Towers'!$A:$Q,$V$2,FALSE)),"")</f>
        <v/>
      </c>
      <c r="W467" s="104">
        <f>_xlfn.IFNA(IF($B467="","",VLOOKUP($B467,'SWC Towers'!$A:$Q,$W$2,FALSE)),"")</f>
        <v>0.1</v>
      </c>
      <c r="X467" s="104" t="str">
        <f>_xlfn.IFNA(IF($B467="","",VLOOKUP($B467,'SWC Towers'!$A:$Q,$X$2,FALSE)),"")</f>
        <v/>
      </c>
      <c r="Y467" s="104">
        <f>_xlfn.IFNA(IF($B467="","",VLOOKUP($B467,'SWC Towers'!$A:$Q,$Y$2,FALSE)),"")</f>
        <v>0.05</v>
      </c>
      <c r="Z467" s="104" t="str">
        <f>_xlfn.IFNA(IF($B467="","",VLOOKUP($B467,'SWC Towers'!$A:$Q,$Z$2,FALSE)),"")</f>
        <v/>
      </c>
      <c r="AA467" s="104">
        <f>_xlfn.IFNA(IF($B467="","",VLOOKUP($B467,'SWC Towers'!$A:$Q,$AA$2,FALSE)),"")</f>
        <v>0.4</v>
      </c>
      <c r="AB467" s="104" t="str">
        <f>_xlfn.IFNA(IF($B467="","",VLOOKUP($B467,'SWC Towers'!$A:$Q,$AB$2,FALSE)),"")</f>
        <v/>
      </c>
      <c r="AC467" s="20">
        <f>SUM(Table25[[#This Row],[IT Tower: Application]:[Other/Non-IT ]])</f>
        <v>1</v>
      </c>
      <c r="AD467" s="67"/>
      <c r="AE467" s="67"/>
      <c r="AF467" s="67"/>
      <c r="AG467" s="67"/>
      <c r="AH467" s="67"/>
      <c r="AI467" s="67"/>
      <c r="AJ467" s="67"/>
      <c r="AK467" s="67"/>
      <c r="AL467" s="67"/>
      <c r="AM467" s="67"/>
      <c r="AN467" s="67"/>
      <c r="AO467" s="67"/>
      <c r="AP467" s="67"/>
      <c r="AQ467" s="67"/>
      <c r="AR467" s="67"/>
      <c r="AS467" s="67"/>
      <c r="AT467" s="67"/>
      <c r="AU467" s="67"/>
      <c r="AV467" s="67"/>
      <c r="AW467" s="67"/>
      <c r="AX467" s="67"/>
      <c r="AY467" s="67"/>
      <c r="AZ467" s="67"/>
      <c r="BA467" s="67">
        <v>166187</v>
      </c>
      <c r="BB467" s="67">
        <v>325600</v>
      </c>
      <c r="BC467" s="67">
        <v>395998</v>
      </c>
      <c r="BD467" s="67"/>
      <c r="BE467" s="67"/>
      <c r="BF467" s="67"/>
      <c r="BG467" s="67"/>
      <c r="BH467" s="67"/>
      <c r="BI467" s="67"/>
      <c r="BJ467" s="67"/>
      <c r="BK467" s="67"/>
      <c r="BL467" s="67"/>
      <c r="BM467" s="67"/>
      <c r="BN467" s="67"/>
      <c r="BO467" s="67"/>
      <c r="BP467" s="67"/>
      <c r="BQ467" s="67"/>
      <c r="BR467" s="67"/>
      <c r="BS467" s="67"/>
      <c r="BT467" s="67"/>
      <c r="BU467" s="67"/>
      <c r="BV467" s="67"/>
      <c r="BW467" s="67"/>
      <c r="BX467" s="67"/>
      <c r="BY467" s="67"/>
      <c r="BZ467" s="67"/>
      <c r="CA467" s="67"/>
      <c r="CB467" s="67"/>
      <c r="CC467" s="69">
        <f>SUM(Table25[[#This Row],[Contract Amount FY00]:[Contract Amount FY50]])</f>
        <v>887785</v>
      </c>
      <c r="CD467" s="24"/>
    </row>
    <row r="468" spans="1:82" x14ac:dyDescent="0.25">
      <c r="A468" s="122" t="s">
        <v>1999</v>
      </c>
      <c r="B468" s="122" t="s">
        <v>278</v>
      </c>
      <c r="C468" s="122" t="s">
        <v>1261</v>
      </c>
      <c r="E468" s="26" t="str">
        <f>IFERROR(IF(VLOOKUP(Table25[[#This Row],[Contract No.]],Table3[#All],3,FALSE)="","No","Yes"),"")</f>
        <v>Yes</v>
      </c>
      <c r="F468" s="26" t="str">
        <f>IFERROR(VLOOKUP(Table25[[#This Row],[Contract No.]],Table3[#All],3,FALSE),"")</f>
        <v>NASPO</v>
      </c>
      <c r="G468" s="26" t="str">
        <f>IFERROR(IF(Table25[[#This Row],[Cooperative Purchase
(Yes/No)]]="Yes","Yes",IF(VLOOKUP(Table25[[#This Row],[Contract No.]],Table3[#All],1,FALSE)=Table25[[#This Row],[Contract No.]],"Yes","No")),"No")</f>
        <v>Yes</v>
      </c>
      <c r="H468" s="51">
        <f>IFERROR(VLOOKUP(Table25[[#This Row],[Contract No.]],Table3[#All],4,FALSE),"")</f>
        <v>42917</v>
      </c>
      <c r="I468" s="56">
        <f>IFERROR(IF(AND(MONTH(Table25[[#This Row],[Contract Start Date]])&gt;6,MONTH(Table25[[#This Row],[Contract Start Date]])&lt;=12),YEAR(Table25[[#This Row],[Contract Start Date]])+1,YEAR(Table25[[#This Row],[Contract Start Date]])),"")</f>
        <v>2018</v>
      </c>
      <c r="J468" s="55">
        <f>Table25[[#This Row],[FY Formula start]]</f>
        <v>2018</v>
      </c>
      <c r="K468" s="59" t="str">
        <f>"FY"&amp;" "&amp;Table25[[#This Row],[Year Start]]</f>
        <v>FY 2018</v>
      </c>
      <c r="L468" s="52">
        <f>IFERROR(VLOOKUP(Table25[[#This Row],[Contract No.]],Table3[#All],5,FALSE),"")</f>
        <v>46280</v>
      </c>
      <c r="M468" s="56">
        <f>IFERROR(IF(Table25[[#This Row],[Contract End Date]]="99/99/9999","No End",IF(AND(MONTH(Table25[[#This Row],[Contract End Date]])&gt;6,MONTH(Table25[[#This Row],[Contract End Date]])&lt;=12),YEAR(Table25[[#This Row],[Contract End Date]])+1,YEAR(Table25[[#This Row],[Contract End Date]]))),"")</f>
        <v>2027</v>
      </c>
      <c r="N468" s="55">
        <f>Table25[[#This Row],[FY Formula end]]</f>
        <v>2027</v>
      </c>
      <c r="O468" s="59" t="str">
        <f>IF(Table25[[#This Row],[Year End]]="No End","No End","FY"&amp;" "&amp;Table25[[#This Row],[Year End]])</f>
        <v>FY 2027</v>
      </c>
      <c r="P468" s="27"/>
      <c r="Q468" s="104">
        <f>_xlfn.IFNA(IF($B468="","",VLOOKUP($B468,'SWC Towers'!$A:$Q,$Q$2,FALSE)),"")</f>
        <v>0.4</v>
      </c>
      <c r="R468" s="106" t="str">
        <f>_xlfn.IFNA(IF($B468="","",VLOOKUP($B468,'SWC Towers'!$A:$Q,$R$2,FALSE)),"")</f>
        <v/>
      </c>
      <c r="S468" s="106" t="str">
        <f>_xlfn.IFNA(IF($B468="","",VLOOKUP($B468,'SWC Towers'!$A:$Q,$S$2,FALSE)),"")</f>
        <v/>
      </c>
      <c r="T468" s="106">
        <f>_xlfn.IFNA(IF($B468="","",VLOOKUP($B468,'SWC Towers'!$A:$Q,$T$2,FALSE)),"")</f>
        <v>0.05</v>
      </c>
      <c r="U468" s="104" t="str">
        <f>_xlfn.IFNA(IF($B468="","",VLOOKUP($B468,'SWC Towers'!$A:$Q,$U$2,FALSE)),"")</f>
        <v/>
      </c>
      <c r="V468" s="104" t="str">
        <f>_xlfn.IFNA(IF($B468="","",VLOOKUP($B468,'SWC Towers'!$A:$Q,$V$2,FALSE)),"")</f>
        <v/>
      </c>
      <c r="W468" s="104">
        <f>_xlfn.IFNA(IF($B468="","",VLOOKUP($B468,'SWC Towers'!$A:$Q,$W$2,FALSE)),"")</f>
        <v>0.1</v>
      </c>
      <c r="X468" s="104" t="str">
        <f>_xlfn.IFNA(IF($B468="","",VLOOKUP($B468,'SWC Towers'!$A:$Q,$X$2,FALSE)),"")</f>
        <v/>
      </c>
      <c r="Y468" s="104">
        <f>_xlfn.IFNA(IF($B468="","",VLOOKUP($B468,'SWC Towers'!$A:$Q,$Y$2,FALSE)),"")</f>
        <v>0.05</v>
      </c>
      <c r="Z468" s="104" t="str">
        <f>_xlfn.IFNA(IF($B468="","",VLOOKUP($B468,'SWC Towers'!$A:$Q,$Z$2,FALSE)),"")</f>
        <v/>
      </c>
      <c r="AA468" s="104">
        <f>_xlfn.IFNA(IF($B468="","",VLOOKUP($B468,'SWC Towers'!$A:$Q,$AA$2,FALSE)),"")</f>
        <v>0.4</v>
      </c>
      <c r="AB468" s="104" t="str">
        <f>_xlfn.IFNA(IF($B468="","",VLOOKUP($B468,'SWC Towers'!$A:$Q,$AB$2,FALSE)),"")</f>
        <v/>
      </c>
      <c r="AC468" s="20">
        <f>SUM(Table25[[#This Row],[IT Tower: Application]:[Other/Non-IT ]])</f>
        <v>1</v>
      </c>
      <c r="AD468" s="67"/>
      <c r="AE468" s="67"/>
      <c r="AF468" s="67"/>
      <c r="AG468" s="67"/>
      <c r="AH468" s="67"/>
      <c r="AI468" s="67"/>
      <c r="AJ468" s="67"/>
      <c r="AK468" s="67"/>
      <c r="AL468" s="67"/>
      <c r="AM468" s="67"/>
      <c r="AN468" s="67"/>
      <c r="AO468" s="67"/>
      <c r="AP468" s="67"/>
      <c r="AQ468" s="67"/>
      <c r="AR468" s="67"/>
      <c r="AS468" s="67"/>
      <c r="AT468" s="67"/>
      <c r="AU468" s="67"/>
      <c r="AV468" s="67"/>
      <c r="AW468" s="67"/>
      <c r="AX468" s="67">
        <v>0</v>
      </c>
      <c r="AY468" s="67">
        <v>139147</v>
      </c>
      <c r="AZ468" s="67">
        <v>72984</v>
      </c>
      <c r="BA468" s="67">
        <v>132300</v>
      </c>
      <c r="BB468" s="67">
        <v>9675</v>
      </c>
      <c r="BC468" s="67">
        <v>0</v>
      </c>
      <c r="BD468" s="67"/>
      <c r="BE468" s="67"/>
      <c r="BF468" s="67"/>
      <c r="BG468" s="67"/>
      <c r="BH468" s="67"/>
      <c r="BI468" s="67"/>
      <c r="BJ468" s="67"/>
      <c r="BK468" s="67"/>
      <c r="BL468" s="67"/>
      <c r="BM468" s="67"/>
      <c r="BN468" s="67"/>
      <c r="BO468" s="67"/>
      <c r="BP468" s="67"/>
      <c r="BQ468" s="67"/>
      <c r="BR468" s="67"/>
      <c r="BS468" s="67"/>
      <c r="BT468" s="67"/>
      <c r="BU468" s="67"/>
      <c r="BV468" s="67"/>
      <c r="BW468" s="67"/>
      <c r="BX468" s="67"/>
      <c r="BY468" s="67"/>
      <c r="BZ468" s="67"/>
      <c r="CA468" s="67"/>
      <c r="CB468" s="67"/>
      <c r="CC468" s="69">
        <f>SUM(Table25[[#This Row],[Contract Amount FY00]:[Contract Amount FY50]])</f>
        <v>354106</v>
      </c>
      <c r="CD468" s="24"/>
    </row>
    <row r="469" spans="1:82" x14ac:dyDescent="0.25">
      <c r="A469" s="122" t="s">
        <v>1999</v>
      </c>
      <c r="B469" s="122" t="s">
        <v>278</v>
      </c>
      <c r="C469" s="122" t="s">
        <v>279</v>
      </c>
      <c r="E469" s="26" t="str">
        <f>IFERROR(IF(VLOOKUP(Table25[[#This Row],[Contract No.]],Table3[#All],3,FALSE)="","No","Yes"),"")</f>
        <v>Yes</v>
      </c>
      <c r="F469" s="26" t="str">
        <f>IFERROR(VLOOKUP(Table25[[#This Row],[Contract No.]],Table3[#All],3,FALSE),"")</f>
        <v>NASPO</v>
      </c>
      <c r="G469" s="26" t="str">
        <f>IFERROR(IF(Table25[[#This Row],[Cooperative Purchase
(Yes/No)]]="Yes","Yes",IF(VLOOKUP(Table25[[#This Row],[Contract No.]],Table3[#All],1,FALSE)=Table25[[#This Row],[Contract No.]],"Yes","No")),"No")</f>
        <v>Yes</v>
      </c>
      <c r="H469" s="51">
        <f>IFERROR(VLOOKUP(Table25[[#This Row],[Contract No.]],Table3[#All],4,FALSE),"")</f>
        <v>42917</v>
      </c>
      <c r="I469" s="56">
        <f>IFERROR(IF(AND(MONTH(Table25[[#This Row],[Contract Start Date]])&gt;6,MONTH(Table25[[#This Row],[Contract Start Date]])&lt;=12),YEAR(Table25[[#This Row],[Contract Start Date]])+1,YEAR(Table25[[#This Row],[Contract Start Date]])),"")</f>
        <v>2018</v>
      </c>
      <c r="J469" s="55">
        <f>Table25[[#This Row],[FY Formula start]]</f>
        <v>2018</v>
      </c>
      <c r="K469" s="59" t="str">
        <f>"FY"&amp;" "&amp;Table25[[#This Row],[Year Start]]</f>
        <v>FY 2018</v>
      </c>
      <c r="L469" s="52">
        <f>IFERROR(VLOOKUP(Table25[[#This Row],[Contract No.]],Table3[#All],5,FALSE),"")</f>
        <v>46280</v>
      </c>
      <c r="M469" s="56">
        <f>IFERROR(IF(Table25[[#This Row],[Contract End Date]]="99/99/9999","No End",IF(AND(MONTH(Table25[[#This Row],[Contract End Date]])&gt;6,MONTH(Table25[[#This Row],[Contract End Date]])&lt;=12),YEAR(Table25[[#This Row],[Contract End Date]])+1,YEAR(Table25[[#This Row],[Contract End Date]]))),"")</f>
        <v>2027</v>
      </c>
      <c r="N469" s="55">
        <f>Table25[[#This Row],[FY Formula end]]</f>
        <v>2027</v>
      </c>
      <c r="O469" s="59" t="str">
        <f>IF(Table25[[#This Row],[Year End]]="No End","No End","FY"&amp;" "&amp;Table25[[#This Row],[Year End]])</f>
        <v>FY 2027</v>
      </c>
      <c r="P469" s="27"/>
      <c r="Q469" s="104">
        <f>_xlfn.IFNA(IF($B469="","",VLOOKUP($B469,'SWC Towers'!$A:$Q,$Q$2,FALSE)),"")</f>
        <v>0.4</v>
      </c>
      <c r="R469" s="106" t="str">
        <f>_xlfn.IFNA(IF($B469="","",VLOOKUP($B469,'SWC Towers'!$A:$Q,$R$2,FALSE)),"")</f>
        <v/>
      </c>
      <c r="S469" s="106" t="str">
        <f>_xlfn.IFNA(IF($B469="","",VLOOKUP($B469,'SWC Towers'!$A:$Q,$S$2,FALSE)),"")</f>
        <v/>
      </c>
      <c r="T469" s="106">
        <f>_xlfn.IFNA(IF($B469="","",VLOOKUP($B469,'SWC Towers'!$A:$Q,$T$2,FALSE)),"")</f>
        <v>0.05</v>
      </c>
      <c r="U469" s="104" t="str">
        <f>_xlfn.IFNA(IF($B469="","",VLOOKUP($B469,'SWC Towers'!$A:$Q,$U$2,FALSE)),"")</f>
        <v/>
      </c>
      <c r="V469" s="104" t="str">
        <f>_xlfn.IFNA(IF($B469="","",VLOOKUP($B469,'SWC Towers'!$A:$Q,$V$2,FALSE)),"")</f>
        <v/>
      </c>
      <c r="W469" s="104">
        <f>_xlfn.IFNA(IF($B469="","",VLOOKUP($B469,'SWC Towers'!$A:$Q,$W$2,FALSE)),"")</f>
        <v>0.1</v>
      </c>
      <c r="X469" s="104" t="str">
        <f>_xlfn.IFNA(IF($B469="","",VLOOKUP($B469,'SWC Towers'!$A:$Q,$X$2,FALSE)),"")</f>
        <v/>
      </c>
      <c r="Y469" s="104">
        <f>_xlfn.IFNA(IF($B469="","",VLOOKUP($B469,'SWC Towers'!$A:$Q,$Y$2,FALSE)),"")</f>
        <v>0.05</v>
      </c>
      <c r="Z469" s="104" t="str">
        <f>_xlfn.IFNA(IF($B469="","",VLOOKUP($B469,'SWC Towers'!$A:$Q,$Z$2,FALSE)),"")</f>
        <v/>
      </c>
      <c r="AA469" s="104">
        <f>_xlfn.IFNA(IF($B469="","",VLOOKUP($B469,'SWC Towers'!$A:$Q,$AA$2,FALSE)),"")</f>
        <v>0.4</v>
      </c>
      <c r="AB469" s="104" t="str">
        <f>_xlfn.IFNA(IF($B469="","",VLOOKUP($B469,'SWC Towers'!$A:$Q,$AB$2,FALSE)),"")</f>
        <v/>
      </c>
      <c r="AC469" s="20">
        <f>SUM(Table25[[#This Row],[IT Tower: Application]:[Other/Non-IT ]])</f>
        <v>1</v>
      </c>
      <c r="AD469" s="67"/>
      <c r="AE469" s="67"/>
      <c r="AF469" s="67"/>
      <c r="AG469" s="67"/>
      <c r="AH469" s="67"/>
      <c r="AI469" s="67"/>
      <c r="AJ469" s="67"/>
      <c r="AK469" s="67"/>
      <c r="AL469" s="67"/>
      <c r="AM469" s="67"/>
      <c r="AN469" s="67"/>
      <c r="AO469" s="67"/>
      <c r="AP469" s="67"/>
      <c r="AQ469" s="67"/>
      <c r="AR469" s="67"/>
      <c r="AS469" s="67"/>
      <c r="AT469" s="67"/>
      <c r="AU469" s="67"/>
      <c r="AV469" s="67"/>
      <c r="AW469" s="67">
        <v>0</v>
      </c>
      <c r="AX469" s="67">
        <v>13675</v>
      </c>
      <c r="AY469" s="67">
        <v>450117</v>
      </c>
      <c r="AZ469" s="67">
        <v>3901229</v>
      </c>
      <c r="BA469" s="67">
        <v>6190860</v>
      </c>
      <c r="BB469" s="67">
        <v>7965712</v>
      </c>
      <c r="BC469" s="67">
        <v>7543533</v>
      </c>
      <c r="BD469" s="67"/>
      <c r="BE469" s="67"/>
      <c r="BF469" s="67"/>
      <c r="BG469" s="67"/>
      <c r="BH469" s="67"/>
      <c r="BI469" s="67"/>
      <c r="BJ469" s="67"/>
      <c r="BK469" s="67"/>
      <c r="BL469" s="67"/>
      <c r="BM469" s="67"/>
      <c r="BN469" s="67"/>
      <c r="BO469" s="67"/>
      <c r="BP469" s="67"/>
      <c r="BQ469" s="67"/>
      <c r="BR469" s="67"/>
      <c r="BS469" s="67"/>
      <c r="BT469" s="67"/>
      <c r="BU469" s="67"/>
      <c r="BV469" s="67"/>
      <c r="BW469" s="67"/>
      <c r="BX469" s="67"/>
      <c r="BY469" s="67"/>
      <c r="BZ469" s="67"/>
      <c r="CA469" s="67"/>
      <c r="CB469" s="67"/>
      <c r="CC469" s="69">
        <f>SUM(Table25[[#This Row],[Contract Amount FY00]:[Contract Amount FY50]])</f>
        <v>26065126</v>
      </c>
      <c r="CD469" s="24"/>
    </row>
    <row r="470" spans="1:82" x14ac:dyDescent="0.25">
      <c r="A470" s="122" t="s">
        <v>1999</v>
      </c>
      <c r="B470" s="122" t="s">
        <v>278</v>
      </c>
      <c r="C470" s="122" t="s">
        <v>3189</v>
      </c>
      <c r="E470" s="26" t="str">
        <f>IFERROR(IF(VLOOKUP(Table25[[#This Row],[Contract No.]],Table3[#All],3,FALSE)="","No","Yes"),"")</f>
        <v>Yes</v>
      </c>
      <c r="F470" s="26" t="str">
        <f>IFERROR(VLOOKUP(Table25[[#This Row],[Contract No.]],Table3[#All],3,FALSE),"")</f>
        <v>NASPO</v>
      </c>
      <c r="G470" s="26" t="str">
        <f>IFERROR(IF(Table25[[#This Row],[Cooperative Purchase
(Yes/No)]]="Yes","Yes",IF(VLOOKUP(Table25[[#This Row],[Contract No.]],Table3[#All],1,FALSE)=Table25[[#This Row],[Contract No.]],"Yes","No")),"No")</f>
        <v>Yes</v>
      </c>
      <c r="H470" s="51">
        <f>IFERROR(VLOOKUP(Table25[[#This Row],[Contract No.]],Table3[#All],4,FALSE),"")</f>
        <v>42917</v>
      </c>
      <c r="I470" s="56">
        <f>IFERROR(IF(AND(MONTH(Table25[[#This Row],[Contract Start Date]])&gt;6,MONTH(Table25[[#This Row],[Contract Start Date]])&lt;=12),YEAR(Table25[[#This Row],[Contract Start Date]])+1,YEAR(Table25[[#This Row],[Contract Start Date]])),"")</f>
        <v>2018</v>
      </c>
      <c r="J470" s="55">
        <f>Table25[[#This Row],[FY Formula start]]</f>
        <v>2018</v>
      </c>
      <c r="K470" s="59" t="str">
        <f>"FY"&amp;" "&amp;Table25[[#This Row],[Year Start]]</f>
        <v>FY 2018</v>
      </c>
      <c r="L470" s="52">
        <f>IFERROR(VLOOKUP(Table25[[#This Row],[Contract No.]],Table3[#All],5,FALSE),"")</f>
        <v>46280</v>
      </c>
      <c r="M470" s="56">
        <f>IFERROR(IF(Table25[[#This Row],[Contract End Date]]="99/99/9999","No End",IF(AND(MONTH(Table25[[#This Row],[Contract End Date]])&gt;6,MONTH(Table25[[#This Row],[Contract End Date]])&lt;=12),YEAR(Table25[[#This Row],[Contract End Date]])+1,YEAR(Table25[[#This Row],[Contract End Date]]))),"")</f>
        <v>2027</v>
      </c>
      <c r="N470" s="55">
        <f>Table25[[#This Row],[FY Formula end]]</f>
        <v>2027</v>
      </c>
      <c r="O470" s="59" t="str">
        <f>IF(Table25[[#This Row],[Year End]]="No End","No End","FY"&amp;" "&amp;Table25[[#This Row],[Year End]])</f>
        <v>FY 2027</v>
      </c>
      <c r="P470" s="27"/>
      <c r="Q470" s="104">
        <f>_xlfn.IFNA(IF($B470="","",VLOOKUP($B470,'SWC Towers'!$A:$Q,$Q$2,FALSE)),"")</f>
        <v>0.4</v>
      </c>
      <c r="R470" s="106" t="str">
        <f>_xlfn.IFNA(IF($B470="","",VLOOKUP($B470,'SWC Towers'!$A:$Q,$R$2,FALSE)),"")</f>
        <v/>
      </c>
      <c r="S470" s="106" t="str">
        <f>_xlfn.IFNA(IF($B470="","",VLOOKUP($B470,'SWC Towers'!$A:$Q,$S$2,FALSE)),"")</f>
        <v/>
      </c>
      <c r="T470" s="106">
        <f>_xlfn.IFNA(IF($B470="","",VLOOKUP($B470,'SWC Towers'!$A:$Q,$T$2,FALSE)),"")</f>
        <v>0.05</v>
      </c>
      <c r="U470" s="104" t="str">
        <f>_xlfn.IFNA(IF($B470="","",VLOOKUP($B470,'SWC Towers'!$A:$Q,$U$2,FALSE)),"")</f>
        <v/>
      </c>
      <c r="V470" s="104" t="str">
        <f>_xlfn.IFNA(IF($B470="","",VLOOKUP($B470,'SWC Towers'!$A:$Q,$V$2,FALSE)),"")</f>
        <v/>
      </c>
      <c r="W470" s="104">
        <f>_xlfn.IFNA(IF($B470="","",VLOOKUP($B470,'SWC Towers'!$A:$Q,$W$2,FALSE)),"")</f>
        <v>0.1</v>
      </c>
      <c r="X470" s="104" t="str">
        <f>_xlfn.IFNA(IF($B470="","",VLOOKUP($B470,'SWC Towers'!$A:$Q,$X$2,FALSE)),"")</f>
        <v/>
      </c>
      <c r="Y470" s="104">
        <f>_xlfn.IFNA(IF($B470="","",VLOOKUP($B470,'SWC Towers'!$A:$Q,$Y$2,FALSE)),"")</f>
        <v>0.05</v>
      </c>
      <c r="Z470" s="104" t="str">
        <f>_xlfn.IFNA(IF($B470="","",VLOOKUP($B470,'SWC Towers'!$A:$Q,$Z$2,FALSE)),"")</f>
        <v/>
      </c>
      <c r="AA470" s="104">
        <f>_xlfn.IFNA(IF($B470="","",VLOOKUP($B470,'SWC Towers'!$A:$Q,$AA$2,FALSE)),"")</f>
        <v>0.4</v>
      </c>
      <c r="AB470" s="104" t="str">
        <f>_xlfn.IFNA(IF($B470="","",VLOOKUP($B470,'SWC Towers'!$A:$Q,$AB$2,FALSE)),"")</f>
        <v/>
      </c>
      <c r="AC470" s="20">
        <f>SUM(Table25[[#This Row],[IT Tower: Application]:[Other/Non-IT ]])</f>
        <v>1</v>
      </c>
      <c r="AD470" s="67"/>
      <c r="AE470" s="67"/>
      <c r="AF470" s="67"/>
      <c r="AG470" s="67"/>
      <c r="AH470" s="67"/>
      <c r="AI470" s="67"/>
      <c r="AJ470" s="67"/>
      <c r="AK470" s="67"/>
      <c r="AL470" s="67"/>
      <c r="AM470" s="67"/>
      <c r="AN470" s="67"/>
      <c r="AO470" s="67"/>
      <c r="AP470" s="67"/>
      <c r="AQ470" s="67"/>
      <c r="AR470" s="67"/>
      <c r="AS470" s="67"/>
      <c r="AT470" s="67"/>
      <c r="AU470" s="67"/>
      <c r="AV470" s="67">
        <v>24938</v>
      </c>
      <c r="AW470" s="67">
        <v>0</v>
      </c>
      <c r="AX470" s="67"/>
      <c r="AY470" s="67"/>
      <c r="AZ470" s="67"/>
      <c r="BA470" s="67"/>
      <c r="BB470" s="67"/>
      <c r="BC470" s="67"/>
      <c r="BD470" s="67"/>
      <c r="BE470" s="67"/>
      <c r="BF470" s="67"/>
      <c r="BG470" s="67"/>
      <c r="BH470" s="67"/>
      <c r="BI470" s="67"/>
      <c r="BJ470" s="67"/>
      <c r="BK470" s="67"/>
      <c r="BL470" s="67"/>
      <c r="BM470" s="67"/>
      <c r="BN470" s="67"/>
      <c r="BO470" s="67"/>
      <c r="BP470" s="67"/>
      <c r="BQ470" s="67"/>
      <c r="BR470" s="67"/>
      <c r="BS470" s="67"/>
      <c r="BT470" s="67"/>
      <c r="BU470" s="67"/>
      <c r="BV470" s="67"/>
      <c r="BW470" s="67"/>
      <c r="BX470" s="67"/>
      <c r="BY470" s="67"/>
      <c r="BZ470" s="67"/>
      <c r="CA470" s="67"/>
      <c r="CB470" s="67"/>
      <c r="CC470" s="69">
        <f>SUM(Table25[[#This Row],[Contract Amount FY00]:[Contract Amount FY50]])</f>
        <v>24938</v>
      </c>
      <c r="CD470" s="24"/>
    </row>
    <row r="471" spans="1:82" x14ac:dyDescent="0.25">
      <c r="A471" s="122" t="s">
        <v>1999</v>
      </c>
      <c r="B471" s="122" t="s">
        <v>2244</v>
      </c>
      <c r="C471" s="122" t="s">
        <v>373</v>
      </c>
      <c r="E471" s="26" t="str">
        <f>IFERROR(IF(VLOOKUP(Table25[[#This Row],[Contract No.]],Table3[#All],3,FALSE)="","No","Yes"),"")</f>
        <v>No</v>
      </c>
      <c r="F471" s="26" t="str">
        <f>IFERROR(VLOOKUP(Table25[[#This Row],[Contract No.]],Table3[#All],3,FALSE),"")</f>
        <v/>
      </c>
      <c r="G471" s="26" t="str">
        <f>IFERROR(IF(Table25[[#This Row],[Cooperative Purchase
(Yes/No)]]="Yes","Yes",IF(VLOOKUP(Table25[[#This Row],[Contract No.]],Table3[#All],1,FALSE)=Table25[[#This Row],[Contract No.]],"Yes","No")),"No")</f>
        <v>Yes</v>
      </c>
      <c r="H471" s="51">
        <f>IFERROR(VLOOKUP(Table25[[#This Row],[Contract No.]],Table3[#All],4,FALSE),"")</f>
        <v>44512</v>
      </c>
      <c r="I471" s="56">
        <f>IFERROR(IF(AND(MONTH(Table25[[#This Row],[Contract Start Date]])&gt;6,MONTH(Table25[[#This Row],[Contract Start Date]])&lt;=12),YEAR(Table25[[#This Row],[Contract Start Date]])+1,YEAR(Table25[[#This Row],[Contract Start Date]])),"")</f>
        <v>2022</v>
      </c>
      <c r="J471" s="55">
        <f>Table25[[#This Row],[FY Formula start]]</f>
        <v>2022</v>
      </c>
      <c r="K471" s="59" t="str">
        <f>"FY"&amp;" "&amp;Table25[[#This Row],[Year Start]]</f>
        <v>FY 2022</v>
      </c>
      <c r="L471" s="52">
        <f>IFERROR(VLOOKUP(Table25[[#This Row],[Contract No.]],Table3[#All],5,FALSE),"")</f>
        <v>46702</v>
      </c>
      <c r="M471" s="56">
        <f>IFERROR(IF(Table25[[#This Row],[Contract End Date]]="99/99/9999","No End",IF(AND(MONTH(Table25[[#This Row],[Contract End Date]])&gt;6,MONTH(Table25[[#This Row],[Contract End Date]])&lt;=12),YEAR(Table25[[#This Row],[Contract End Date]])+1,YEAR(Table25[[#This Row],[Contract End Date]]))),"")</f>
        <v>2028</v>
      </c>
      <c r="N471" s="55">
        <f>Table25[[#This Row],[FY Formula end]]</f>
        <v>2028</v>
      </c>
      <c r="O471" s="59" t="str">
        <f>IF(Table25[[#This Row],[Year End]]="No End","No End","FY"&amp;" "&amp;Table25[[#This Row],[Year End]])</f>
        <v>FY 2028</v>
      </c>
      <c r="P471" s="27"/>
      <c r="Q471" s="104" t="str">
        <f>_xlfn.IFNA(IF($B471="","",VLOOKUP($B471,'SWC Towers'!$A:$Q,$Q$2,FALSE)),"")</f>
        <v/>
      </c>
      <c r="R471" s="106" t="str">
        <f>_xlfn.IFNA(IF($B471="","",VLOOKUP($B471,'SWC Towers'!$A:$Q,$R$2,FALSE)),"")</f>
        <v/>
      </c>
      <c r="S471" s="106" t="str">
        <f>_xlfn.IFNA(IF($B471="","",VLOOKUP($B471,'SWC Towers'!$A:$Q,$S$2,FALSE)),"")</f>
        <v/>
      </c>
      <c r="T471" s="106">
        <f>_xlfn.IFNA(IF($B471="","",VLOOKUP($B471,'SWC Towers'!$A:$Q,$T$2,FALSE)),"")</f>
        <v>0.5</v>
      </c>
      <c r="U471" s="104" t="str">
        <f>_xlfn.IFNA(IF($B471="","",VLOOKUP($B471,'SWC Towers'!$A:$Q,$U$2,FALSE)),"")</f>
        <v/>
      </c>
      <c r="V471" s="104" t="str">
        <f>_xlfn.IFNA(IF($B471="","",VLOOKUP($B471,'SWC Towers'!$A:$Q,$V$2,FALSE)),"")</f>
        <v/>
      </c>
      <c r="W471" s="104">
        <f>_xlfn.IFNA(IF($B471="","",VLOOKUP($B471,'SWC Towers'!$A:$Q,$W$2,FALSE)),"")</f>
        <v>0.5</v>
      </c>
      <c r="X471" s="104" t="str">
        <f>_xlfn.IFNA(IF($B471="","",VLOOKUP($B471,'SWC Towers'!$A:$Q,$X$2,FALSE)),"")</f>
        <v/>
      </c>
      <c r="Y471" s="104" t="str">
        <f>_xlfn.IFNA(IF($B471="","",VLOOKUP($B471,'SWC Towers'!$A:$Q,$Y$2,FALSE)),"")</f>
        <v/>
      </c>
      <c r="Z471" s="104" t="str">
        <f>_xlfn.IFNA(IF($B471="","",VLOOKUP($B471,'SWC Towers'!$A:$Q,$Z$2,FALSE)),"")</f>
        <v/>
      </c>
      <c r="AA471" s="104" t="str">
        <f>_xlfn.IFNA(IF($B471="","",VLOOKUP($B471,'SWC Towers'!$A:$Q,$AA$2,FALSE)),"")</f>
        <v/>
      </c>
      <c r="AB471" s="104" t="str">
        <f>_xlfn.IFNA(IF($B471="","",VLOOKUP($B471,'SWC Towers'!$A:$Q,$AB$2,FALSE)),"")</f>
        <v/>
      </c>
      <c r="AC471" s="20">
        <f>SUM(Table25[[#This Row],[IT Tower: Application]:[Other/Non-IT ]])</f>
        <v>1</v>
      </c>
      <c r="AD471" s="67"/>
      <c r="AE471" s="67"/>
      <c r="AF471" s="67"/>
      <c r="AG471" s="67"/>
      <c r="AH471" s="67"/>
      <c r="AI471" s="67"/>
      <c r="AJ471" s="67"/>
      <c r="AK471" s="67"/>
      <c r="AL471" s="67"/>
      <c r="AM471" s="67"/>
      <c r="AN471" s="67"/>
      <c r="AO471" s="67"/>
      <c r="AP471" s="67"/>
      <c r="AQ471" s="67"/>
      <c r="AR471" s="67"/>
      <c r="AS471" s="67"/>
      <c r="AT471" s="67"/>
      <c r="AU471" s="67"/>
      <c r="AV471" s="67"/>
      <c r="AW471" s="67"/>
      <c r="AX471" s="67"/>
      <c r="AY471" s="67"/>
      <c r="AZ471" s="67">
        <v>15840</v>
      </c>
      <c r="BA471" s="67">
        <v>29433</v>
      </c>
      <c r="BB471" s="67">
        <v>25644</v>
      </c>
      <c r="BC471" s="67">
        <v>26067</v>
      </c>
      <c r="BD471" s="67"/>
      <c r="BE471" s="67"/>
      <c r="BF471" s="67"/>
      <c r="BG471" s="67"/>
      <c r="BH471" s="67"/>
      <c r="BI471" s="67"/>
      <c r="BJ471" s="67"/>
      <c r="BK471" s="67"/>
      <c r="BL471" s="67"/>
      <c r="BM471" s="67"/>
      <c r="BN471" s="67"/>
      <c r="BO471" s="67"/>
      <c r="BP471" s="67"/>
      <c r="BQ471" s="67"/>
      <c r="BR471" s="67"/>
      <c r="BS471" s="67"/>
      <c r="BT471" s="67"/>
      <c r="BU471" s="67"/>
      <c r="BV471" s="67"/>
      <c r="BW471" s="67"/>
      <c r="BX471" s="67"/>
      <c r="BY471" s="67"/>
      <c r="BZ471" s="67"/>
      <c r="CA471" s="67"/>
      <c r="CB471" s="67"/>
      <c r="CC471" s="69">
        <f>SUM(Table25[[#This Row],[Contract Amount FY00]:[Contract Amount FY50]])</f>
        <v>96984</v>
      </c>
      <c r="CD471" s="24"/>
    </row>
    <row r="472" spans="1:82" x14ac:dyDescent="0.25">
      <c r="A472" s="122" t="s">
        <v>1999</v>
      </c>
      <c r="B472" s="122" t="s">
        <v>2244</v>
      </c>
      <c r="C472" s="122" t="s">
        <v>652</v>
      </c>
      <c r="E472" s="26" t="str">
        <f>IFERROR(IF(VLOOKUP(Table25[[#This Row],[Contract No.]],Table3[#All],3,FALSE)="","No","Yes"),"")</f>
        <v>No</v>
      </c>
      <c r="F472" s="26" t="str">
        <f>IFERROR(VLOOKUP(Table25[[#This Row],[Contract No.]],Table3[#All],3,FALSE),"")</f>
        <v/>
      </c>
      <c r="G472" s="26" t="str">
        <f>IFERROR(IF(Table25[[#This Row],[Cooperative Purchase
(Yes/No)]]="Yes","Yes",IF(VLOOKUP(Table25[[#This Row],[Contract No.]],Table3[#All],1,FALSE)=Table25[[#This Row],[Contract No.]],"Yes","No")),"No")</f>
        <v>Yes</v>
      </c>
      <c r="H472" s="51">
        <f>IFERROR(VLOOKUP(Table25[[#This Row],[Contract No.]],Table3[#All],4,FALSE),"")</f>
        <v>44512</v>
      </c>
      <c r="I472" s="56">
        <f>IFERROR(IF(AND(MONTH(Table25[[#This Row],[Contract Start Date]])&gt;6,MONTH(Table25[[#This Row],[Contract Start Date]])&lt;=12),YEAR(Table25[[#This Row],[Contract Start Date]])+1,YEAR(Table25[[#This Row],[Contract Start Date]])),"")</f>
        <v>2022</v>
      </c>
      <c r="J472" s="55">
        <f>Table25[[#This Row],[FY Formula start]]</f>
        <v>2022</v>
      </c>
      <c r="K472" s="59" t="str">
        <f>"FY"&amp;" "&amp;Table25[[#This Row],[Year Start]]</f>
        <v>FY 2022</v>
      </c>
      <c r="L472" s="52">
        <f>IFERROR(VLOOKUP(Table25[[#This Row],[Contract No.]],Table3[#All],5,FALSE),"")</f>
        <v>46702</v>
      </c>
      <c r="M472" s="56">
        <f>IFERROR(IF(Table25[[#This Row],[Contract End Date]]="99/99/9999","No End",IF(AND(MONTH(Table25[[#This Row],[Contract End Date]])&gt;6,MONTH(Table25[[#This Row],[Contract End Date]])&lt;=12),YEAR(Table25[[#This Row],[Contract End Date]])+1,YEAR(Table25[[#This Row],[Contract End Date]]))),"")</f>
        <v>2028</v>
      </c>
      <c r="N472" s="55">
        <f>Table25[[#This Row],[FY Formula end]]</f>
        <v>2028</v>
      </c>
      <c r="O472" s="59" t="str">
        <f>IF(Table25[[#This Row],[Year End]]="No End","No End","FY"&amp;" "&amp;Table25[[#This Row],[Year End]])</f>
        <v>FY 2028</v>
      </c>
      <c r="P472" s="27"/>
      <c r="Q472" s="104" t="str">
        <f>_xlfn.IFNA(IF($B472="","",VLOOKUP($B472,'SWC Towers'!$A:$Q,$Q$2,FALSE)),"")</f>
        <v/>
      </c>
      <c r="R472" s="106" t="str">
        <f>_xlfn.IFNA(IF($B472="","",VLOOKUP($B472,'SWC Towers'!$A:$Q,$R$2,FALSE)),"")</f>
        <v/>
      </c>
      <c r="S472" s="106" t="str">
        <f>_xlfn.IFNA(IF($B472="","",VLOOKUP($B472,'SWC Towers'!$A:$Q,$S$2,FALSE)),"")</f>
        <v/>
      </c>
      <c r="T472" s="106">
        <f>_xlfn.IFNA(IF($B472="","",VLOOKUP($B472,'SWC Towers'!$A:$Q,$T$2,FALSE)),"")</f>
        <v>0.5</v>
      </c>
      <c r="U472" s="104" t="str">
        <f>_xlfn.IFNA(IF($B472="","",VLOOKUP($B472,'SWC Towers'!$A:$Q,$U$2,FALSE)),"")</f>
        <v/>
      </c>
      <c r="V472" s="104" t="str">
        <f>_xlfn.IFNA(IF($B472="","",VLOOKUP($B472,'SWC Towers'!$A:$Q,$V$2,FALSE)),"")</f>
        <v/>
      </c>
      <c r="W472" s="104">
        <f>_xlfn.IFNA(IF($B472="","",VLOOKUP($B472,'SWC Towers'!$A:$Q,$W$2,FALSE)),"")</f>
        <v>0.5</v>
      </c>
      <c r="X472" s="104" t="str">
        <f>_xlfn.IFNA(IF($B472="","",VLOOKUP($B472,'SWC Towers'!$A:$Q,$X$2,FALSE)),"")</f>
        <v/>
      </c>
      <c r="Y472" s="104" t="str">
        <f>_xlfn.IFNA(IF($B472="","",VLOOKUP($B472,'SWC Towers'!$A:$Q,$Y$2,FALSE)),"")</f>
        <v/>
      </c>
      <c r="Z472" s="104" t="str">
        <f>_xlfn.IFNA(IF($B472="","",VLOOKUP($B472,'SWC Towers'!$A:$Q,$Z$2,FALSE)),"")</f>
        <v/>
      </c>
      <c r="AA472" s="104" t="str">
        <f>_xlfn.IFNA(IF($B472="","",VLOOKUP($B472,'SWC Towers'!$A:$Q,$AA$2,FALSE)),"")</f>
        <v/>
      </c>
      <c r="AB472" s="104" t="str">
        <f>_xlfn.IFNA(IF($B472="","",VLOOKUP($B472,'SWC Towers'!$A:$Q,$AB$2,FALSE)),"")</f>
        <v/>
      </c>
      <c r="AC472" s="20">
        <f>SUM(Table25[[#This Row],[IT Tower: Application]:[Other/Non-IT ]])</f>
        <v>1</v>
      </c>
      <c r="AD472" s="67"/>
      <c r="AE472" s="67"/>
      <c r="AF472" s="67"/>
      <c r="AG472" s="67"/>
      <c r="AH472" s="67"/>
      <c r="AI472" s="67"/>
      <c r="AJ472" s="67"/>
      <c r="AK472" s="67"/>
      <c r="AL472" s="67"/>
      <c r="AM472" s="67"/>
      <c r="AN472" s="67"/>
      <c r="AO472" s="67"/>
      <c r="AP472" s="67"/>
      <c r="AQ472" s="67"/>
      <c r="AR472" s="67"/>
      <c r="AS472" s="67"/>
      <c r="AT472" s="67"/>
      <c r="AU472" s="67"/>
      <c r="AV472" s="67"/>
      <c r="AW472" s="67"/>
      <c r="AX472" s="67"/>
      <c r="AY472" s="67"/>
      <c r="AZ472" s="67">
        <v>0</v>
      </c>
      <c r="BA472" s="67">
        <v>71827</v>
      </c>
      <c r="BB472" s="67">
        <v>549285.68000000005</v>
      </c>
      <c r="BC472" s="67">
        <v>75699</v>
      </c>
      <c r="BD472" s="67"/>
      <c r="BE472" s="67"/>
      <c r="BF472" s="67"/>
      <c r="BG472" s="67"/>
      <c r="BH472" s="67"/>
      <c r="BI472" s="67"/>
      <c r="BJ472" s="67"/>
      <c r="BK472" s="67"/>
      <c r="BL472" s="67"/>
      <c r="BM472" s="67"/>
      <c r="BN472" s="67"/>
      <c r="BO472" s="67"/>
      <c r="BP472" s="67"/>
      <c r="BQ472" s="67"/>
      <c r="BR472" s="67"/>
      <c r="BS472" s="67"/>
      <c r="BT472" s="67"/>
      <c r="BU472" s="67"/>
      <c r="BV472" s="67"/>
      <c r="BW472" s="67"/>
      <c r="BX472" s="67"/>
      <c r="BY472" s="67"/>
      <c r="BZ472" s="67"/>
      <c r="CA472" s="67"/>
      <c r="CB472" s="67"/>
      <c r="CC472" s="69">
        <f>SUM(Table25[[#This Row],[Contract Amount FY00]:[Contract Amount FY50]])</f>
        <v>696811.68</v>
      </c>
      <c r="CD472" s="24"/>
    </row>
    <row r="473" spans="1:82" x14ac:dyDescent="0.25">
      <c r="A473" s="122" t="s">
        <v>1999</v>
      </c>
      <c r="B473" s="122" t="s">
        <v>2244</v>
      </c>
      <c r="C473" s="122" t="s">
        <v>813</v>
      </c>
      <c r="E473" s="26" t="str">
        <f>IFERROR(IF(VLOOKUP(Table25[[#This Row],[Contract No.]],Table3[#All],3,FALSE)="","No","Yes"),"")</f>
        <v>No</v>
      </c>
      <c r="F473" s="26" t="str">
        <f>IFERROR(VLOOKUP(Table25[[#This Row],[Contract No.]],Table3[#All],3,FALSE),"")</f>
        <v/>
      </c>
      <c r="G473" s="26" t="str">
        <f>IFERROR(IF(Table25[[#This Row],[Cooperative Purchase
(Yes/No)]]="Yes","Yes",IF(VLOOKUP(Table25[[#This Row],[Contract No.]],Table3[#All],1,FALSE)=Table25[[#This Row],[Contract No.]],"Yes","No")),"No")</f>
        <v>Yes</v>
      </c>
      <c r="H473" s="51">
        <f>IFERROR(VLOOKUP(Table25[[#This Row],[Contract No.]],Table3[#All],4,FALSE),"")</f>
        <v>44512</v>
      </c>
      <c r="I473" s="56">
        <f>IFERROR(IF(AND(MONTH(Table25[[#This Row],[Contract Start Date]])&gt;6,MONTH(Table25[[#This Row],[Contract Start Date]])&lt;=12),YEAR(Table25[[#This Row],[Contract Start Date]])+1,YEAR(Table25[[#This Row],[Contract Start Date]])),"")</f>
        <v>2022</v>
      </c>
      <c r="J473" s="55">
        <f>Table25[[#This Row],[FY Formula start]]</f>
        <v>2022</v>
      </c>
      <c r="K473" s="59" t="str">
        <f>"FY"&amp;" "&amp;Table25[[#This Row],[Year Start]]</f>
        <v>FY 2022</v>
      </c>
      <c r="L473" s="52">
        <f>IFERROR(VLOOKUP(Table25[[#This Row],[Contract No.]],Table3[#All],5,FALSE),"")</f>
        <v>46702</v>
      </c>
      <c r="M473" s="56">
        <f>IFERROR(IF(Table25[[#This Row],[Contract End Date]]="99/99/9999","No End",IF(AND(MONTH(Table25[[#This Row],[Contract End Date]])&gt;6,MONTH(Table25[[#This Row],[Contract End Date]])&lt;=12),YEAR(Table25[[#This Row],[Contract End Date]])+1,YEAR(Table25[[#This Row],[Contract End Date]]))),"")</f>
        <v>2028</v>
      </c>
      <c r="N473" s="55">
        <f>Table25[[#This Row],[FY Formula end]]</f>
        <v>2028</v>
      </c>
      <c r="O473" s="59" t="str">
        <f>IF(Table25[[#This Row],[Year End]]="No End","No End","FY"&amp;" "&amp;Table25[[#This Row],[Year End]])</f>
        <v>FY 2028</v>
      </c>
      <c r="P473" s="27"/>
      <c r="Q473" s="104" t="str">
        <f>_xlfn.IFNA(IF($B473="","",VLOOKUP($B473,'SWC Towers'!$A:$Q,$Q$2,FALSE)),"")</f>
        <v/>
      </c>
      <c r="R473" s="106" t="str">
        <f>_xlfn.IFNA(IF($B473="","",VLOOKUP($B473,'SWC Towers'!$A:$Q,$R$2,FALSE)),"")</f>
        <v/>
      </c>
      <c r="S473" s="106" t="str">
        <f>_xlfn.IFNA(IF($B473="","",VLOOKUP($B473,'SWC Towers'!$A:$Q,$S$2,FALSE)),"")</f>
        <v/>
      </c>
      <c r="T473" s="106">
        <f>_xlfn.IFNA(IF($B473="","",VLOOKUP($B473,'SWC Towers'!$A:$Q,$T$2,FALSE)),"")</f>
        <v>0.5</v>
      </c>
      <c r="U473" s="104" t="str">
        <f>_xlfn.IFNA(IF($B473="","",VLOOKUP($B473,'SWC Towers'!$A:$Q,$U$2,FALSE)),"")</f>
        <v/>
      </c>
      <c r="V473" s="104" t="str">
        <f>_xlfn.IFNA(IF($B473="","",VLOOKUP($B473,'SWC Towers'!$A:$Q,$V$2,FALSE)),"")</f>
        <v/>
      </c>
      <c r="W473" s="104">
        <f>_xlfn.IFNA(IF($B473="","",VLOOKUP($B473,'SWC Towers'!$A:$Q,$W$2,FALSE)),"")</f>
        <v>0.5</v>
      </c>
      <c r="X473" s="104" t="str">
        <f>_xlfn.IFNA(IF($B473="","",VLOOKUP($B473,'SWC Towers'!$A:$Q,$X$2,FALSE)),"")</f>
        <v/>
      </c>
      <c r="Y473" s="104" t="str">
        <f>_xlfn.IFNA(IF($B473="","",VLOOKUP($B473,'SWC Towers'!$A:$Q,$Y$2,FALSE)),"")</f>
        <v/>
      </c>
      <c r="Z473" s="104" t="str">
        <f>_xlfn.IFNA(IF($B473="","",VLOOKUP($B473,'SWC Towers'!$A:$Q,$Z$2,FALSE)),"")</f>
        <v/>
      </c>
      <c r="AA473" s="104" t="str">
        <f>_xlfn.IFNA(IF($B473="","",VLOOKUP($B473,'SWC Towers'!$A:$Q,$AA$2,FALSE)),"")</f>
        <v/>
      </c>
      <c r="AB473" s="104" t="str">
        <f>_xlfn.IFNA(IF($B473="","",VLOOKUP($B473,'SWC Towers'!$A:$Q,$AB$2,FALSE)),"")</f>
        <v/>
      </c>
      <c r="AC473" s="20">
        <f>SUM(Table25[[#This Row],[IT Tower: Application]:[Other/Non-IT ]])</f>
        <v>1</v>
      </c>
      <c r="AD473" s="67"/>
      <c r="AE473" s="67"/>
      <c r="AF473" s="67"/>
      <c r="AG473" s="67"/>
      <c r="AH473" s="67"/>
      <c r="AI473" s="67"/>
      <c r="AJ473" s="67"/>
      <c r="AK473" s="67"/>
      <c r="AL473" s="67"/>
      <c r="AM473" s="67"/>
      <c r="AN473" s="67"/>
      <c r="AO473" s="67"/>
      <c r="AP473" s="67"/>
      <c r="AQ473" s="67"/>
      <c r="AR473" s="67"/>
      <c r="AS473" s="67"/>
      <c r="AT473" s="67"/>
      <c r="AU473" s="67"/>
      <c r="AV473" s="67"/>
      <c r="AW473" s="67"/>
      <c r="AX473" s="67"/>
      <c r="AY473" s="67"/>
      <c r="AZ473" s="67"/>
      <c r="BA473" s="67">
        <v>0</v>
      </c>
      <c r="BB473" s="67">
        <v>13728</v>
      </c>
      <c r="BC473" s="67">
        <v>0</v>
      </c>
      <c r="BD473" s="67"/>
      <c r="BE473" s="67"/>
      <c r="BF473" s="67"/>
      <c r="BG473" s="67"/>
      <c r="BH473" s="67"/>
      <c r="BI473" s="67"/>
      <c r="BJ473" s="67"/>
      <c r="BK473" s="67"/>
      <c r="BL473" s="67"/>
      <c r="BM473" s="67"/>
      <c r="BN473" s="67"/>
      <c r="BO473" s="67"/>
      <c r="BP473" s="67"/>
      <c r="BQ473" s="67"/>
      <c r="BR473" s="67"/>
      <c r="BS473" s="67"/>
      <c r="BT473" s="67"/>
      <c r="BU473" s="67"/>
      <c r="BV473" s="67"/>
      <c r="BW473" s="67"/>
      <c r="BX473" s="67"/>
      <c r="BY473" s="67"/>
      <c r="BZ473" s="67"/>
      <c r="CA473" s="67"/>
      <c r="CB473" s="67"/>
      <c r="CC473" s="69">
        <f>SUM(Table25[[#This Row],[Contract Amount FY00]:[Contract Amount FY50]])</f>
        <v>13728</v>
      </c>
      <c r="CD473" s="24"/>
    </row>
    <row r="474" spans="1:82" x14ac:dyDescent="0.25">
      <c r="A474" s="122" t="s">
        <v>1999</v>
      </c>
      <c r="B474" s="122" t="s">
        <v>2244</v>
      </c>
      <c r="C474" s="122" t="s">
        <v>374</v>
      </c>
      <c r="E474" s="26" t="str">
        <f>IFERROR(IF(VLOOKUP(Table25[[#This Row],[Contract No.]],Table3[#All],3,FALSE)="","No","Yes"),"")</f>
        <v>No</v>
      </c>
      <c r="F474" s="26" t="str">
        <f>IFERROR(VLOOKUP(Table25[[#This Row],[Contract No.]],Table3[#All],3,FALSE),"")</f>
        <v/>
      </c>
      <c r="G474" s="26" t="str">
        <f>IFERROR(IF(Table25[[#This Row],[Cooperative Purchase
(Yes/No)]]="Yes","Yes",IF(VLOOKUP(Table25[[#This Row],[Contract No.]],Table3[#All],1,FALSE)=Table25[[#This Row],[Contract No.]],"Yes","No")),"No")</f>
        <v>Yes</v>
      </c>
      <c r="H474" s="51">
        <f>IFERROR(VLOOKUP(Table25[[#This Row],[Contract No.]],Table3[#All],4,FALSE),"")</f>
        <v>44512</v>
      </c>
      <c r="I474" s="56">
        <f>IFERROR(IF(AND(MONTH(Table25[[#This Row],[Contract Start Date]])&gt;6,MONTH(Table25[[#This Row],[Contract Start Date]])&lt;=12),YEAR(Table25[[#This Row],[Contract Start Date]])+1,YEAR(Table25[[#This Row],[Contract Start Date]])),"")</f>
        <v>2022</v>
      </c>
      <c r="J474" s="55">
        <f>Table25[[#This Row],[FY Formula start]]</f>
        <v>2022</v>
      </c>
      <c r="K474" s="59" t="str">
        <f>"FY"&amp;" "&amp;Table25[[#This Row],[Year Start]]</f>
        <v>FY 2022</v>
      </c>
      <c r="L474" s="52">
        <f>IFERROR(VLOOKUP(Table25[[#This Row],[Contract No.]],Table3[#All],5,FALSE),"")</f>
        <v>46702</v>
      </c>
      <c r="M474" s="56">
        <f>IFERROR(IF(Table25[[#This Row],[Contract End Date]]="99/99/9999","No End",IF(AND(MONTH(Table25[[#This Row],[Contract End Date]])&gt;6,MONTH(Table25[[#This Row],[Contract End Date]])&lt;=12),YEAR(Table25[[#This Row],[Contract End Date]])+1,YEAR(Table25[[#This Row],[Contract End Date]]))),"")</f>
        <v>2028</v>
      </c>
      <c r="N474" s="55">
        <f>Table25[[#This Row],[FY Formula end]]</f>
        <v>2028</v>
      </c>
      <c r="O474" s="59" t="str">
        <f>IF(Table25[[#This Row],[Year End]]="No End","No End","FY"&amp;" "&amp;Table25[[#This Row],[Year End]])</f>
        <v>FY 2028</v>
      </c>
      <c r="P474" s="27"/>
      <c r="Q474" s="104" t="str">
        <f>_xlfn.IFNA(IF($B474="","",VLOOKUP($B474,'SWC Towers'!$A:$Q,$Q$2,FALSE)),"")</f>
        <v/>
      </c>
      <c r="R474" s="106" t="str">
        <f>_xlfn.IFNA(IF($B474="","",VLOOKUP($B474,'SWC Towers'!$A:$Q,$R$2,FALSE)),"")</f>
        <v/>
      </c>
      <c r="S474" s="106" t="str">
        <f>_xlfn.IFNA(IF($B474="","",VLOOKUP($B474,'SWC Towers'!$A:$Q,$S$2,FALSE)),"")</f>
        <v/>
      </c>
      <c r="T474" s="106">
        <f>_xlfn.IFNA(IF($B474="","",VLOOKUP($B474,'SWC Towers'!$A:$Q,$T$2,FALSE)),"")</f>
        <v>0.5</v>
      </c>
      <c r="U474" s="104" t="str">
        <f>_xlfn.IFNA(IF($B474="","",VLOOKUP($B474,'SWC Towers'!$A:$Q,$U$2,FALSE)),"")</f>
        <v/>
      </c>
      <c r="V474" s="104" t="str">
        <f>_xlfn.IFNA(IF($B474="","",VLOOKUP($B474,'SWC Towers'!$A:$Q,$V$2,FALSE)),"")</f>
        <v/>
      </c>
      <c r="W474" s="104">
        <f>_xlfn.IFNA(IF($B474="","",VLOOKUP($B474,'SWC Towers'!$A:$Q,$W$2,FALSE)),"")</f>
        <v>0.5</v>
      </c>
      <c r="X474" s="104" t="str">
        <f>_xlfn.IFNA(IF($B474="","",VLOOKUP($B474,'SWC Towers'!$A:$Q,$X$2,FALSE)),"")</f>
        <v/>
      </c>
      <c r="Y474" s="104" t="str">
        <f>_xlfn.IFNA(IF($B474="","",VLOOKUP($B474,'SWC Towers'!$A:$Q,$Y$2,FALSE)),"")</f>
        <v/>
      </c>
      <c r="Z474" s="104" t="str">
        <f>_xlfn.IFNA(IF($B474="","",VLOOKUP($B474,'SWC Towers'!$A:$Q,$Z$2,FALSE)),"")</f>
        <v/>
      </c>
      <c r="AA474" s="104" t="str">
        <f>_xlfn.IFNA(IF($B474="","",VLOOKUP($B474,'SWC Towers'!$A:$Q,$AA$2,FALSE)),"")</f>
        <v/>
      </c>
      <c r="AB474" s="104" t="str">
        <f>_xlfn.IFNA(IF($B474="","",VLOOKUP($B474,'SWC Towers'!$A:$Q,$AB$2,FALSE)),"")</f>
        <v/>
      </c>
      <c r="AC474" s="20">
        <f>SUM(Table25[[#This Row],[IT Tower: Application]:[Other/Non-IT ]])</f>
        <v>1</v>
      </c>
      <c r="AD474" s="67"/>
      <c r="AE474" s="67"/>
      <c r="AF474" s="67"/>
      <c r="AG474" s="67"/>
      <c r="AH474" s="67"/>
      <c r="AI474" s="67"/>
      <c r="AJ474" s="67"/>
      <c r="AK474" s="67"/>
      <c r="AL474" s="67"/>
      <c r="AM474" s="67"/>
      <c r="AN474" s="67"/>
      <c r="AO474" s="67"/>
      <c r="AP474" s="67"/>
      <c r="AQ474" s="67"/>
      <c r="AR474" s="67"/>
      <c r="AS474" s="67"/>
      <c r="AT474" s="67"/>
      <c r="AU474" s="67"/>
      <c r="AV474" s="67"/>
      <c r="AW474" s="67"/>
      <c r="AX474" s="67"/>
      <c r="AY474" s="67"/>
      <c r="AZ474" s="67">
        <v>0</v>
      </c>
      <c r="BA474" s="67">
        <v>1444</v>
      </c>
      <c r="BB474" s="67">
        <v>0</v>
      </c>
      <c r="BC474" s="67">
        <v>2430.02</v>
      </c>
      <c r="BD474" s="67"/>
      <c r="BE474" s="67"/>
      <c r="BF474" s="67"/>
      <c r="BG474" s="67"/>
      <c r="BH474" s="67"/>
      <c r="BI474" s="67"/>
      <c r="BJ474" s="67"/>
      <c r="BK474" s="67"/>
      <c r="BL474" s="67"/>
      <c r="BM474" s="67"/>
      <c r="BN474" s="67"/>
      <c r="BO474" s="67"/>
      <c r="BP474" s="67"/>
      <c r="BQ474" s="67"/>
      <c r="BR474" s="67"/>
      <c r="BS474" s="67"/>
      <c r="BT474" s="67"/>
      <c r="BU474" s="67"/>
      <c r="BV474" s="67"/>
      <c r="BW474" s="67"/>
      <c r="BX474" s="67"/>
      <c r="BY474" s="67"/>
      <c r="BZ474" s="67"/>
      <c r="CA474" s="67"/>
      <c r="CB474" s="67"/>
      <c r="CC474" s="69">
        <f>SUM(Table25[[#This Row],[Contract Amount FY00]:[Contract Amount FY50]])</f>
        <v>3874.02</v>
      </c>
      <c r="CD474" s="24"/>
    </row>
    <row r="475" spans="1:82" x14ac:dyDescent="0.25">
      <c r="A475" s="122" t="s">
        <v>1999</v>
      </c>
      <c r="B475" s="122" t="s">
        <v>2057</v>
      </c>
      <c r="C475" s="122" t="s">
        <v>3190</v>
      </c>
      <c r="E475" s="26" t="str">
        <f>IFERROR(IF(VLOOKUP(Table25[[#This Row],[Contract No.]],Table3[#All],3,FALSE)="","No","Yes"),"")</f>
        <v>Yes</v>
      </c>
      <c r="F475" s="26" t="str">
        <f>IFERROR(VLOOKUP(Table25[[#This Row],[Contract No.]],Table3[#All],3,FALSE),"")</f>
        <v>NASPO</v>
      </c>
      <c r="G475" s="26" t="str">
        <f>IFERROR(IF(Table25[[#This Row],[Cooperative Purchase
(Yes/No)]]="Yes","Yes",IF(VLOOKUP(Table25[[#This Row],[Contract No.]],Table3[#All],1,FALSE)=Table25[[#This Row],[Contract No.]],"Yes","No")),"No")</f>
        <v>Yes</v>
      </c>
      <c r="H475" s="51">
        <f>IFERROR(VLOOKUP(Table25[[#This Row],[Contract No.]],Table3[#All],4,FALSE),"")</f>
        <v>43983</v>
      </c>
      <c r="I475" s="56">
        <f>IFERROR(IF(AND(MONTH(Table25[[#This Row],[Contract Start Date]])&gt;6,MONTH(Table25[[#This Row],[Contract Start Date]])&lt;=12),YEAR(Table25[[#This Row],[Contract Start Date]])+1,YEAR(Table25[[#This Row],[Contract Start Date]])),"")</f>
        <v>2020</v>
      </c>
      <c r="J475" s="55">
        <f>Table25[[#This Row],[FY Formula start]]</f>
        <v>2020</v>
      </c>
      <c r="K475" s="59" t="str">
        <f>"FY"&amp;" "&amp;Table25[[#This Row],[Year Start]]</f>
        <v>FY 2020</v>
      </c>
      <c r="L475" s="52">
        <f>IFERROR(VLOOKUP(Table25[[#This Row],[Contract No.]],Table3[#All],5,FALSE),"")</f>
        <v>46295</v>
      </c>
      <c r="M475" s="56">
        <f>IFERROR(IF(Table25[[#This Row],[Contract End Date]]="99/99/9999","No End",IF(AND(MONTH(Table25[[#This Row],[Contract End Date]])&gt;6,MONTH(Table25[[#This Row],[Contract End Date]])&lt;=12),YEAR(Table25[[#This Row],[Contract End Date]])+1,YEAR(Table25[[#This Row],[Contract End Date]]))),"")</f>
        <v>2027</v>
      </c>
      <c r="N475" s="55">
        <f>Table25[[#This Row],[FY Formula end]]</f>
        <v>2027</v>
      </c>
      <c r="O475" s="59" t="str">
        <f>IF(Table25[[#This Row],[Year End]]="No End","No End","FY"&amp;" "&amp;Table25[[#This Row],[Year End]])</f>
        <v>FY 2027</v>
      </c>
      <c r="P475" s="27"/>
      <c r="Q475" s="104">
        <f>_xlfn.IFNA(IF($B475="","",VLOOKUP($B475,'SWC Towers'!$A:$Q,$Q$2,FALSE)),"")</f>
        <v>0.1</v>
      </c>
      <c r="R475" s="106">
        <f>_xlfn.IFNA(IF($B475="","",VLOOKUP($B475,'SWC Towers'!$A:$Q,$R$2,FALSE)),"")</f>
        <v>0.1</v>
      </c>
      <c r="S475" s="106" t="str">
        <f>_xlfn.IFNA(IF($B475="","",VLOOKUP($B475,'SWC Towers'!$A:$Q,$S$2,FALSE)),"")</f>
        <v/>
      </c>
      <c r="T475" s="106" t="str">
        <f>_xlfn.IFNA(IF($B475="","",VLOOKUP($B475,'SWC Towers'!$A:$Q,$T$2,FALSE)),"")</f>
        <v/>
      </c>
      <c r="U475" s="104">
        <f>_xlfn.IFNA(IF($B475="","",VLOOKUP($B475,'SWC Towers'!$A:$Q,$U$2,FALSE)),"")</f>
        <v>0.15</v>
      </c>
      <c r="V475" s="104" t="str">
        <f>_xlfn.IFNA(IF($B475="","",VLOOKUP($B475,'SWC Towers'!$A:$Q,$V$2,FALSE)),"")</f>
        <v/>
      </c>
      <c r="W475" s="104">
        <f>_xlfn.IFNA(IF($B475="","",VLOOKUP($B475,'SWC Towers'!$A:$Q,$W$2,FALSE)),"")</f>
        <v>0.65</v>
      </c>
      <c r="X475" s="104" t="str">
        <f>_xlfn.IFNA(IF($B475="","",VLOOKUP($B475,'SWC Towers'!$A:$Q,$X$2,FALSE)),"")</f>
        <v/>
      </c>
      <c r="Y475" s="104" t="str">
        <f>_xlfn.IFNA(IF($B475="","",VLOOKUP($B475,'SWC Towers'!$A:$Q,$Y$2,FALSE)),"")</f>
        <v/>
      </c>
      <c r="Z475" s="104" t="str">
        <f>_xlfn.IFNA(IF($B475="","",VLOOKUP($B475,'SWC Towers'!$A:$Q,$Z$2,FALSE)),"")</f>
        <v/>
      </c>
      <c r="AA475" s="104" t="str">
        <f>_xlfn.IFNA(IF($B475="","",VLOOKUP($B475,'SWC Towers'!$A:$Q,$AA$2,FALSE)),"")</f>
        <v/>
      </c>
      <c r="AB475" s="104" t="str">
        <f>_xlfn.IFNA(IF($B475="","",VLOOKUP($B475,'SWC Towers'!$A:$Q,$AB$2,FALSE)),"")</f>
        <v/>
      </c>
      <c r="AC475" s="20">
        <f>SUM(Table25[[#This Row],[IT Tower: Application]:[Other/Non-IT ]])</f>
        <v>1</v>
      </c>
      <c r="AD475" s="67"/>
      <c r="AE475" s="67"/>
      <c r="AF475" s="67"/>
      <c r="AG475" s="67"/>
      <c r="AH475" s="67"/>
      <c r="AI475" s="67"/>
      <c r="AJ475" s="67"/>
      <c r="AK475" s="67"/>
      <c r="AL475" s="67"/>
      <c r="AM475" s="67"/>
      <c r="AN475" s="67"/>
      <c r="AO475" s="67"/>
      <c r="AP475" s="67"/>
      <c r="AQ475" s="67"/>
      <c r="AR475" s="67"/>
      <c r="AS475" s="67"/>
      <c r="AT475" s="67"/>
      <c r="AU475" s="67"/>
      <c r="AV475" s="67"/>
      <c r="AW475" s="67"/>
      <c r="AX475" s="67"/>
      <c r="AY475" s="67">
        <v>60359</v>
      </c>
      <c r="AZ475" s="67">
        <v>988913</v>
      </c>
      <c r="BA475" s="67">
        <v>1265048</v>
      </c>
      <c r="BB475" s="67">
        <v>5093220</v>
      </c>
      <c r="BC475" s="67">
        <v>1050232</v>
      </c>
      <c r="BD475" s="67"/>
      <c r="BE475" s="67"/>
      <c r="BF475" s="67"/>
      <c r="BG475" s="67"/>
      <c r="BH475" s="67"/>
      <c r="BI475" s="67"/>
      <c r="BJ475" s="67"/>
      <c r="BK475" s="67"/>
      <c r="BL475" s="67"/>
      <c r="BM475" s="67"/>
      <c r="BN475" s="67"/>
      <c r="BO475" s="67"/>
      <c r="BP475" s="67"/>
      <c r="BQ475" s="67"/>
      <c r="BR475" s="67"/>
      <c r="BS475" s="67"/>
      <c r="BT475" s="67"/>
      <c r="BU475" s="67"/>
      <c r="BV475" s="67"/>
      <c r="BW475" s="67"/>
      <c r="BX475" s="67"/>
      <c r="BY475" s="67"/>
      <c r="BZ475" s="67"/>
      <c r="CA475" s="67"/>
      <c r="CB475" s="67"/>
      <c r="CC475" s="69">
        <f>SUM(Table25[[#This Row],[Contract Amount FY00]:[Contract Amount FY50]])</f>
        <v>8457772</v>
      </c>
      <c r="CD475" s="24"/>
    </row>
    <row r="476" spans="1:82" x14ac:dyDescent="0.25">
      <c r="A476" s="122" t="s">
        <v>1999</v>
      </c>
      <c r="B476" s="122" t="s">
        <v>2057</v>
      </c>
      <c r="C476" s="122" t="s">
        <v>276</v>
      </c>
      <c r="E476" s="26" t="str">
        <f>IFERROR(IF(VLOOKUP(Table25[[#This Row],[Contract No.]],Table3[#All],3,FALSE)="","No","Yes"),"")</f>
        <v>Yes</v>
      </c>
      <c r="F476" s="26" t="str">
        <f>IFERROR(VLOOKUP(Table25[[#This Row],[Contract No.]],Table3[#All],3,FALSE),"")</f>
        <v>NASPO</v>
      </c>
      <c r="G476" s="26" t="str">
        <f>IFERROR(IF(Table25[[#This Row],[Cooperative Purchase
(Yes/No)]]="Yes","Yes",IF(VLOOKUP(Table25[[#This Row],[Contract No.]],Table3[#All],1,FALSE)=Table25[[#This Row],[Contract No.]],"Yes","No")),"No")</f>
        <v>Yes</v>
      </c>
      <c r="H476" s="51">
        <f>IFERROR(VLOOKUP(Table25[[#This Row],[Contract No.]],Table3[#All],4,FALSE),"")</f>
        <v>43983</v>
      </c>
      <c r="I476" s="56">
        <f>IFERROR(IF(AND(MONTH(Table25[[#This Row],[Contract Start Date]])&gt;6,MONTH(Table25[[#This Row],[Contract Start Date]])&lt;=12),YEAR(Table25[[#This Row],[Contract Start Date]])+1,YEAR(Table25[[#This Row],[Contract Start Date]])),"")</f>
        <v>2020</v>
      </c>
      <c r="J476" s="55">
        <f>Table25[[#This Row],[FY Formula start]]</f>
        <v>2020</v>
      </c>
      <c r="K476" s="59" t="str">
        <f>"FY"&amp;" "&amp;Table25[[#This Row],[Year Start]]</f>
        <v>FY 2020</v>
      </c>
      <c r="L476" s="52">
        <f>IFERROR(VLOOKUP(Table25[[#This Row],[Contract No.]],Table3[#All],5,FALSE),"")</f>
        <v>46295</v>
      </c>
      <c r="M476" s="56">
        <f>IFERROR(IF(Table25[[#This Row],[Contract End Date]]="99/99/9999","No End",IF(AND(MONTH(Table25[[#This Row],[Contract End Date]])&gt;6,MONTH(Table25[[#This Row],[Contract End Date]])&lt;=12),YEAR(Table25[[#This Row],[Contract End Date]])+1,YEAR(Table25[[#This Row],[Contract End Date]]))),"")</f>
        <v>2027</v>
      </c>
      <c r="N476" s="55">
        <f>Table25[[#This Row],[FY Formula end]]</f>
        <v>2027</v>
      </c>
      <c r="O476" s="59" t="str">
        <f>IF(Table25[[#This Row],[Year End]]="No End","No End","FY"&amp;" "&amp;Table25[[#This Row],[Year End]])</f>
        <v>FY 2027</v>
      </c>
      <c r="P476" s="27"/>
      <c r="Q476" s="104">
        <f>_xlfn.IFNA(IF($B476="","",VLOOKUP($B476,'SWC Towers'!$A:$Q,$Q$2,FALSE)),"")</f>
        <v>0.1</v>
      </c>
      <c r="R476" s="106">
        <f>_xlfn.IFNA(IF($B476="","",VLOOKUP($B476,'SWC Towers'!$A:$Q,$R$2,FALSE)),"")</f>
        <v>0.1</v>
      </c>
      <c r="S476" s="106" t="str">
        <f>_xlfn.IFNA(IF($B476="","",VLOOKUP($B476,'SWC Towers'!$A:$Q,$S$2,FALSE)),"")</f>
        <v/>
      </c>
      <c r="T476" s="106" t="str">
        <f>_xlfn.IFNA(IF($B476="","",VLOOKUP($B476,'SWC Towers'!$A:$Q,$T$2,FALSE)),"")</f>
        <v/>
      </c>
      <c r="U476" s="104">
        <f>_xlfn.IFNA(IF($B476="","",VLOOKUP($B476,'SWC Towers'!$A:$Q,$U$2,FALSE)),"")</f>
        <v>0.15</v>
      </c>
      <c r="V476" s="104" t="str">
        <f>_xlfn.IFNA(IF($B476="","",VLOOKUP($B476,'SWC Towers'!$A:$Q,$V$2,FALSE)),"")</f>
        <v/>
      </c>
      <c r="W476" s="104">
        <f>_xlfn.IFNA(IF($B476="","",VLOOKUP($B476,'SWC Towers'!$A:$Q,$W$2,FALSE)),"")</f>
        <v>0.65</v>
      </c>
      <c r="X476" s="104" t="str">
        <f>_xlfn.IFNA(IF($B476="","",VLOOKUP($B476,'SWC Towers'!$A:$Q,$X$2,FALSE)),"")</f>
        <v/>
      </c>
      <c r="Y476" s="104" t="str">
        <f>_xlfn.IFNA(IF($B476="","",VLOOKUP($B476,'SWC Towers'!$A:$Q,$Y$2,FALSE)),"")</f>
        <v/>
      </c>
      <c r="Z476" s="104" t="str">
        <f>_xlfn.IFNA(IF($B476="","",VLOOKUP($B476,'SWC Towers'!$A:$Q,$Z$2,FALSE)),"")</f>
        <v/>
      </c>
      <c r="AA476" s="104" t="str">
        <f>_xlfn.IFNA(IF($B476="","",VLOOKUP($B476,'SWC Towers'!$A:$Q,$AA$2,FALSE)),"")</f>
        <v/>
      </c>
      <c r="AB476" s="104" t="str">
        <f>_xlfn.IFNA(IF($B476="","",VLOOKUP($B476,'SWC Towers'!$A:$Q,$AB$2,FALSE)),"")</f>
        <v/>
      </c>
      <c r="AC476" s="20">
        <f>SUM(Table25[[#This Row],[IT Tower: Application]:[Other/Non-IT ]])</f>
        <v>1</v>
      </c>
      <c r="AD476" s="67"/>
      <c r="AE476" s="67"/>
      <c r="AF476" s="67"/>
      <c r="AG476" s="67"/>
      <c r="AH476" s="67"/>
      <c r="AI476" s="67"/>
      <c r="AJ476" s="67"/>
      <c r="AK476" s="67"/>
      <c r="AL476" s="67"/>
      <c r="AM476" s="67"/>
      <c r="AN476" s="67"/>
      <c r="AO476" s="67"/>
      <c r="AP476" s="67"/>
      <c r="AQ476" s="67"/>
      <c r="AR476" s="67"/>
      <c r="AS476" s="67"/>
      <c r="AT476" s="67"/>
      <c r="AU476" s="67"/>
      <c r="AV476" s="67"/>
      <c r="AW476" s="67"/>
      <c r="AX476" s="67"/>
      <c r="AY476" s="67">
        <v>2100</v>
      </c>
      <c r="AZ476" s="67">
        <v>40794</v>
      </c>
      <c r="BA476" s="67"/>
      <c r="BB476" s="67"/>
      <c r="BC476" s="67">
        <v>70451.34</v>
      </c>
      <c r="BD476" s="67"/>
      <c r="BE476" s="67"/>
      <c r="BF476" s="67"/>
      <c r="BG476" s="67"/>
      <c r="BH476" s="67"/>
      <c r="BI476" s="67"/>
      <c r="BJ476" s="67"/>
      <c r="BK476" s="67"/>
      <c r="BL476" s="67"/>
      <c r="BM476" s="67"/>
      <c r="BN476" s="67"/>
      <c r="BO476" s="67"/>
      <c r="BP476" s="67"/>
      <c r="BQ476" s="67"/>
      <c r="BR476" s="67"/>
      <c r="BS476" s="67"/>
      <c r="BT476" s="67"/>
      <c r="BU476" s="67"/>
      <c r="BV476" s="67"/>
      <c r="BW476" s="67"/>
      <c r="BX476" s="67"/>
      <c r="BY476" s="67"/>
      <c r="BZ476" s="67"/>
      <c r="CA476" s="67"/>
      <c r="CB476" s="67"/>
      <c r="CC476" s="69">
        <f>SUM(Table25[[#This Row],[Contract Amount FY00]:[Contract Amount FY50]])</f>
        <v>113345.34</v>
      </c>
      <c r="CD476" s="24"/>
    </row>
    <row r="477" spans="1:82" x14ac:dyDescent="0.25">
      <c r="A477" s="122" t="s">
        <v>1999</v>
      </c>
      <c r="B477" s="122" t="s">
        <v>3071</v>
      </c>
      <c r="C477" s="122" t="s">
        <v>753</v>
      </c>
      <c r="E477" s="26" t="str">
        <f>IFERROR(IF(VLOOKUP(Table25[[#This Row],[Contract No.]],Table3[#All],3,FALSE)="","No","Yes"),"")</f>
        <v>Yes</v>
      </c>
      <c r="F477" s="26" t="str">
        <f>IFERROR(VLOOKUP(Table25[[#This Row],[Contract No.]],Table3[#All],3,FALSE),"")</f>
        <v>NASPO</v>
      </c>
      <c r="G477" s="26" t="str">
        <f>IFERROR(IF(Table25[[#This Row],[Cooperative Purchase
(Yes/No)]]="Yes","Yes",IF(VLOOKUP(Table25[[#This Row],[Contract No.]],Table3[#All],1,FALSE)=Table25[[#This Row],[Contract No.]],"Yes","No")),"No")</f>
        <v>Yes</v>
      </c>
      <c r="H477" s="51">
        <f>IFERROR(VLOOKUP(Table25[[#This Row],[Contract No.]],Table3[#All],4,FALSE),"")</f>
        <v>45322</v>
      </c>
      <c r="I477" s="56">
        <f>IFERROR(IF(AND(MONTH(Table25[[#This Row],[Contract Start Date]])&gt;6,MONTH(Table25[[#This Row],[Contract Start Date]])&lt;=12),YEAR(Table25[[#This Row],[Contract Start Date]])+1,YEAR(Table25[[#This Row],[Contract Start Date]])),"")</f>
        <v>2024</v>
      </c>
      <c r="J477" s="55">
        <f>Table25[[#This Row],[FY Formula start]]</f>
        <v>2024</v>
      </c>
      <c r="K477" s="59" t="str">
        <f>"FY"&amp;" "&amp;Table25[[#This Row],[Year Start]]</f>
        <v>FY 2024</v>
      </c>
      <c r="L477" s="52">
        <f>IFERROR(VLOOKUP(Table25[[#This Row],[Contract No.]],Table3[#All],5,FALSE),"")</f>
        <v>46934</v>
      </c>
      <c r="M477" s="56">
        <f>IFERROR(IF(Table25[[#This Row],[Contract End Date]]="99/99/9999","No End",IF(AND(MONTH(Table25[[#This Row],[Contract End Date]])&gt;6,MONTH(Table25[[#This Row],[Contract End Date]])&lt;=12),YEAR(Table25[[#This Row],[Contract End Date]])+1,YEAR(Table25[[#This Row],[Contract End Date]]))),"")</f>
        <v>2028</v>
      </c>
      <c r="N477" s="55">
        <f>Table25[[#This Row],[FY Formula end]]</f>
        <v>2028</v>
      </c>
      <c r="O477" s="59" t="str">
        <f>IF(Table25[[#This Row],[Year End]]="No End","No End","FY"&amp;" "&amp;Table25[[#This Row],[Year End]])</f>
        <v>FY 2028</v>
      </c>
      <c r="P477" s="27"/>
      <c r="Q477" s="104" t="str">
        <f>_xlfn.IFNA(IF($B477="","",VLOOKUP($B477,'SWC Towers'!$A:$Q,$Q$2,FALSE)),"")</f>
        <v/>
      </c>
      <c r="R477" s="106">
        <f>_xlfn.IFNA(IF($B477="","",VLOOKUP($B477,'SWC Towers'!$A:$Q,$R$2,FALSE)),"")</f>
        <v>0.2</v>
      </c>
      <c r="S477" s="106" t="str">
        <f>_xlfn.IFNA(IF($B477="","",VLOOKUP($B477,'SWC Towers'!$A:$Q,$S$2,FALSE)),"")</f>
        <v/>
      </c>
      <c r="T477" s="106" t="str">
        <f>_xlfn.IFNA(IF($B477="","",VLOOKUP($B477,'SWC Towers'!$A:$Q,$T$2,FALSE)),"")</f>
        <v/>
      </c>
      <c r="U477" s="104">
        <f>_xlfn.IFNA(IF($B477="","",VLOOKUP($B477,'SWC Towers'!$A:$Q,$U$2,FALSE)),"")</f>
        <v>0.6</v>
      </c>
      <c r="V477" s="104" t="str">
        <f>_xlfn.IFNA(IF($B477="","",VLOOKUP($B477,'SWC Towers'!$A:$Q,$V$2,FALSE)),"")</f>
        <v/>
      </c>
      <c r="W477" s="104" t="str">
        <f>_xlfn.IFNA(IF($B477="","",VLOOKUP($B477,'SWC Towers'!$A:$Q,$W$2,FALSE)),"")</f>
        <v/>
      </c>
      <c r="X477" s="104" t="str">
        <f>_xlfn.IFNA(IF($B477="","",VLOOKUP($B477,'SWC Towers'!$A:$Q,$X$2,FALSE)),"")</f>
        <v/>
      </c>
      <c r="Y477" s="104" t="str">
        <f>_xlfn.IFNA(IF($B477="","",VLOOKUP($B477,'SWC Towers'!$A:$Q,$Y$2,FALSE)),"")</f>
        <v/>
      </c>
      <c r="Z477" s="104" t="str">
        <f>_xlfn.IFNA(IF($B477="","",VLOOKUP($B477,'SWC Towers'!$A:$Q,$Z$2,FALSE)),"")</f>
        <v/>
      </c>
      <c r="AA477" s="104">
        <f>_xlfn.IFNA(IF($B477="","",VLOOKUP($B477,'SWC Towers'!$A:$Q,$AA$2,FALSE)),"")</f>
        <v>0.2</v>
      </c>
      <c r="AB477" s="104" t="str">
        <f>_xlfn.IFNA(IF($B477="","",VLOOKUP($B477,'SWC Towers'!$A:$Q,$AB$2,FALSE)),"")</f>
        <v/>
      </c>
      <c r="AC477" s="20">
        <f>SUM(Table25[[#This Row],[IT Tower: Application]:[Other/Non-IT ]])</f>
        <v>1</v>
      </c>
      <c r="AD477" s="67"/>
      <c r="AE477" s="67"/>
      <c r="AF477" s="67"/>
      <c r="AG477" s="67"/>
      <c r="AH477" s="67"/>
      <c r="AI477" s="67"/>
      <c r="AJ477" s="67"/>
      <c r="AK477" s="67"/>
      <c r="AL477" s="67"/>
      <c r="AM477" s="67"/>
      <c r="AN477" s="67"/>
      <c r="AO477" s="67"/>
      <c r="AP477" s="67"/>
      <c r="AQ477" s="67"/>
      <c r="AR477" s="67"/>
      <c r="AS477" s="67"/>
      <c r="AT477" s="67"/>
      <c r="AU477" s="67"/>
      <c r="AV477" s="67"/>
      <c r="AW477" s="67"/>
      <c r="AX477" s="67"/>
      <c r="AY477" s="67"/>
      <c r="AZ477" s="67"/>
      <c r="BA477" s="67"/>
      <c r="BB477" s="67">
        <v>0</v>
      </c>
      <c r="BC477" s="67">
        <v>228703</v>
      </c>
      <c r="BD477" s="67"/>
      <c r="BE477" s="67"/>
      <c r="BF477" s="67"/>
      <c r="BG477" s="67"/>
      <c r="BH477" s="67"/>
      <c r="BI477" s="67"/>
      <c r="BJ477" s="67"/>
      <c r="BK477" s="67"/>
      <c r="BL477" s="67"/>
      <c r="BM477" s="67"/>
      <c r="BN477" s="67"/>
      <c r="BO477" s="67"/>
      <c r="BP477" s="67"/>
      <c r="BQ477" s="67"/>
      <c r="BR477" s="67"/>
      <c r="BS477" s="67"/>
      <c r="BT477" s="67"/>
      <c r="BU477" s="67"/>
      <c r="BV477" s="67"/>
      <c r="BW477" s="67"/>
      <c r="BX477" s="67"/>
      <c r="BY477" s="67"/>
      <c r="BZ477" s="67"/>
      <c r="CA477" s="67"/>
      <c r="CB477" s="67"/>
      <c r="CC477" s="69">
        <f>SUM(Table25[[#This Row],[Contract Amount FY00]:[Contract Amount FY50]])</f>
        <v>228703</v>
      </c>
      <c r="CD477" s="24"/>
    </row>
    <row r="478" spans="1:82" x14ac:dyDescent="0.25">
      <c r="A478" s="122" t="s">
        <v>1999</v>
      </c>
      <c r="B478" s="122" t="s">
        <v>3071</v>
      </c>
      <c r="C478" s="122" t="s">
        <v>276</v>
      </c>
      <c r="E478" s="26" t="str">
        <f>IFERROR(IF(VLOOKUP(Table25[[#This Row],[Contract No.]],Table3[#All],3,FALSE)="","No","Yes"),"")</f>
        <v>Yes</v>
      </c>
      <c r="F478" s="26" t="str">
        <f>IFERROR(VLOOKUP(Table25[[#This Row],[Contract No.]],Table3[#All],3,FALSE),"")</f>
        <v>NASPO</v>
      </c>
      <c r="G478" s="26" t="str">
        <f>IFERROR(IF(Table25[[#This Row],[Cooperative Purchase
(Yes/No)]]="Yes","Yes",IF(VLOOKUP(Table25[[#This Row],[Contract No.]],Table3[#All],1,FALSE)=Table25[[#This Row],[Contract No.]],"Yes","No")),"No")</f>
        <v>Yes</v>
      </c>
      <c r="H478" s="51">
        <f>IFERROR(VLOOKUP(Table25[[#This Row],[Contract No.]],Table3[#All],4,FALSE),"")</f>
        <v>45322</v>
      </c>
      <c r="I478" s="56">
        <f>IFERROR(IF(AND(MONTH(Table25[[#This Row],[Contract Start Date]])&gt;6,MONTH(Table25[[#This Row],[Contract Start Date]])&lt;=12),YEAR(Table25[[#This Row],[Contract Start Date]])+1,YEAR(Table25[[#This Row],[Contract Start Date]])),"")</f>
        <v>2024</v>
      </c>
      <c r="J478" s="55">
        <f>Table25[[#This Row],[FY Formula start]]</f>
        <v>2024</v>
      </c>
      <c r="K478" s="59" t="str">
        <f>"FY"&amp;" "&amp;Table25[[#This Row],[Year Start]]</f>
        <v>FY 2024</v>
      </c>
      <c r="L478" s="52">
        <f>IFERROR(VLOOKUP(Table25[[#This Row],[Contract No.]],Table3[#All],5,FALSE),"")</f>
        <v>46934</v>
      </c>
      <c r="M478" s="56">
        <f>IFERROR(IF(Table25[[#This Row],[Contract End Date]]="99/99/9999","No End",IF(AND(MONTH(Table25[[#This Row],[Contract End Date]])&gt;6,MONTH(Table25[[#This Row],[Contract End Date]])&lt;=12),YEAR(Table25[[#This Row],[Contract End Date]])+1,YEAR(Table25[[#This Row],[Contract End Date]]))),"")</f>
        <v>2028</v>
      </c>
      <c r="N478" s="55">
        <f>Table25[[#This Row],[FY Formula end]]</f>
        <v>2028</v>
      </c>
      <c r="O478" s="59" t="str">
        <f>IF(Table25[[#This Row],[Year End]]="No End","No End","FY"&amp;" "&amp;Table25[[#This Row],[Year End]])</f>
        <v>FY 2028</v>
      </c>
      <c r="P478" s="27"/>
      <c r="Q478" s="104" t="str">
        <f>_xlfn.IFNA(IF($B478="","",VLOOKUP($B478,'SWC Towers'!$A:$Q,$Q$2,FALSE)),"")</f>
        <v/>
      </c>
      <c r="R478" s="106">
        <f>_xlfn.IFNA(IF($B478="","",VLOOKUP($B478,'SWC Towers'!$A:$Q,$R$2,FALSE)),"")</f>
        <v>0.2</v>
      </c>
      <c r="S478" s="106" t="str">
        <f>_xlfn.IFNA(IF($B478="","",VLOOKUP($B478,'SWC Towers'!$A:$Q,$S$2,FALSE)),"")</f>
        <v/>
      </c>
      <c r="T478" s="106" t="str">
        <f>_xlfn.IFNA(IF($B478="","",VLOOKUP($B478,'SWC Towers'!$A:$Q,$T$2,FALSE)),"")</f>
        <v/>
      </c>
      <c r="U478" s="104">
        <f>_xlfn.IFNA(IF($B478="","",VLOOKUP($B478,'SWC Towers'!$A:$Q,$U$2,FALSE)),"")</f>
        <v>0.6</v>
      </c>
      <c r="V478" s="104" t="str">
        <f>_xlfn.IFNA(IF($B478="","",VLOOKUP($B478,'SWC Towers'!$A:$Q,$V$2,FALSE)),"")</f>
        <v/>
      </c>
      <c r="W478" s="104" t="str">
        <f>_xlfn.IFNA(IF($B478="","",VLOOKUP($B478,'SWC Towers'!$A:$Q,$W$2,FALSE)),"")</f>
        <v/>
      </c>
      <c r="X478" s="104" t="str">
        <f>_xlfn.IFNA(IF($B478="","",VLOOKUP($B478,'SWC Towers'!$A:$Q,$X$2,FALSE)),"")</f>
        <v/>
      </c>
      <c r="Y478" s="104" t="str">
        <f>_xlfn.IFNA(IF($B478="","",VLOOKUP($B478,'SWC Towers'!$A:$Q,$Y$2,FALSE)),"")</f>
        <v/>
      </c>
      <c r="Z478" s="104" t="str">
        <f>_xlfn.IFNA(IF($B478="","",VLOOKUP($B478,'SWC Towers'!$A:$Q,$Z$2,FALSE)),"")</f>
        <v/>
      </c>
      <c r="AA478" s="104">
        <f>_xlfn.IFNA(IF($B478="","",VLOOKUP($B478,'SWC Towers'!$A:$Q,$AA$2,FALSE)),"")</f>
        <v>0.2</v>
      </c>
      <c r="AB478" s="104" t="str">
        <f>_xlfn.IFNA(IF($B478="","",VLOOKUP($B478,'SWC Towers'!$A:$Q,$AB$2,FALSE)),"")</f>
        <v/>
      </c>
      <c r="AC478" s="20">
        <f>SUM(Table25[[#This Row],[IT Tower: Application]:[Other/Non-IT ]])</f>
        <v>1</v>
      </c>
      <c r="AD478" s="67"/>
      <c r="AE478" s="67"/>
      <c r="AF478" s="67"/>
      <c r="AG478" s="67"/>
      <c r="AH478" s="67"/>
      <c r="AI478" s="67"/>
      <c r="AJ478" s="67"/>
      <c r="AK478" s="67"/>
      <c r="AL478" s="67"/>
      <c r="AM478" s="67"/>
      <c r="AN478" s="67"/>
      <c r="AO478" s="67"/>
      <c r="AP478" s="67"/>
      <c r="AQ478" s="67"/>
      <c r="AR478" s="67"/>
      <c r="AS478" s="67"/>
      <c r="AT478" s="67"/>
      <c r="AU478" s="67"/>
      <c r="AV478" s="67"/>
      <c r="AW478" s="67"/>
      <c r="AX478" s="67"/>
      <c r="AY478" s="67"/>
      <c r="AZ478" s="67"/>
      <c r="BA478" s="67"/>
      <c r="BB478" s="67">
        <v>0</v>
      </c>
      <c r="BC478" s="67">
        <v>352398</v>
      </c>
      <c r="BD478" s="67"/>
      <c r="BE478" s="67"/>
      <c r="BF478" s="67"/>
      <c r="BG478" s="67"/>
      <c r="BH478" s="67"/>
      <c r="BI478" s="67"/>
      <c r="BJ478" s="67"/>
      <c r="BK478" s="67"/>
      <c r="BL478" s="67"/>
      <c r="BM478" s="67"/>
      <c r="BN478" s="67"/>
      <c r="BO478" s="67"/>
      <c r="BP478" s="67"/>
      <c r="BQ478" s="67"/>
      <c r="BR478" s="67"/>
      <c r="BS478" s="67"/>
      <c r="BT478" s="67"/>
      <c r="BU478" s="67"/>
      <c r="BV478" s="67"/>
      <c r="BW478" s="67"/>
      <c r="BX478" s="67"/>
      <c r="BY478" s="67"/>
      <c r="BZ478" s="67"/>
      <c r="CA478" s="67"/>
      <c r="CB478" s="67"/>
      <c r="CC478" s="69">
        <f>SUM(Table25[[#This Row],[Contract Amount FY00]:[Contract Amount FY50]])</f>
        <v>352398</v>
      </c>
      <c r="CD478" s="24"/>
    </row>
    <row r="479" spans="1:82" x14ac:dyDescent="0.25">
      <c r="A479" s="122" t="s">
        <v>1999</v>
      </c>
      <c r="B479" s="122" t="s">
        <v>3071</v>
      </c>
      <c r="C479" s="122" t="s">
        <v>375</v>
      </c>
      <c r="E479" s="26" t="str">
        <f>IFERROR(IF(VLOOKUP(Table25[[#This Row],[Contract No.]],Table3[#All],3,FALSE)="","No","Yes"),"")</f>
        <v>Yes</v>
      </c>
      <c r="F479" s="26" t="str">
        <f>IFERROR(VLOOKUP(Table25[[#This Row],[Contract No.]],Table3[#All],3,FALSE),"")</f>
        <v>NASPO</v>
      </c>
      <c r="G479" s="26" t="str">
        <f>IFERROR(IF(Table25[[#This Row],[Cooperative Purchase
(Yes/No)]]="Yes","Yes",IF(VLOOKUP(Table25[[#This Row],[Contract No.]],Table3[#All],1,FALSE)=Table25[[#This Row],[Contract No.]],"Yes","No")),"No")</f>
        <v>Yes</v>
      </c>
      <c r="H479" s="51">
        <f>IFERROR(VLOOKUP(Table25[[#This Row],[Contract No.]],Table3[#All],4,FALSE),"")</f>
        <v>45322</v>
      </c>
      <c r="I479" s="56">
        <f>IFERROR(IF(AND(MONTH(Table25[[#This Row],[Contract Start Date]])&gt;6,MONTH(Table25[[#This Row],[Contract Start Date]])&lt;=12),YEAR(Table25[[#This Row],[Contract Start Date]])+1,YEAR(Table25[[#This Row],[Contract Start Date]])),"")</f>
        <v>2024</v>
      </c>
      <c r="J479" s="55">
        <f>Table25[[#This Row],[FY Formula start]]</f>
        <v>2024</v>
      </c>
      <c r="K479" s="59" t="str">
        <f>"FY"&amp;" "&amp;Table25[[#This Row],[Year Start]]</f>
        <v>FY 2024</v>
      </c>
      <c r="L479" s="52">
        <f>IFERROR(VLOOKUP(Table25[[#This Row],[Contract No.]],Table3[#All],5,FALSE),"")</f>
        <v>46934</v>
      </c>
      <c r="M479" s="56">
        <f>IFERROR(IF(Table25[[#This Row],[Contract End Date]]="99/99/9999","No End",IF(AND(MONTH(Table25[[#This Row],[Contract End Date]])&gt;6,MONTH(Table25[[#This Row],[Contract End Date]])&lt;=12),YEAR(Table25[[#This Row],[Contract End Date]])+1,YEAR(Table25[[#This Row],[Contract End Date]]))),"")</f>
        <v>2028</v>
      </c>
      <c r="N479" s="55">
        <f>Table25[[#This Row],[FY Formula end]]</f>
        <v>2028</v>
      </c>
      <c r="O479" s="59" t="str">
        <f>IF(Table25[[#This Row],[Year End]]="No End","No End","FY"&amp;" "&amp;Table25[[#This Row],[Year End]])</f>
        <v>FY 2028</v>
      </c>
      <c r="P479" s="27"/>
      <c r="Q479" s="104" t="str">
        <f>_xlfn.IFNA(IF($B479="","",VLOOKUP($B479,'SWC Towers'!$A:$Q,$Q$2,FALSE)),"")</f>
        <v/>
      </c>
      <c r="R479" s="106">
        <f>_xlfn.IFNA(IF($B479="","",VLOOKUP($B479,'SWC Towers'!$A:$Q,$R$2,FALSE)),"")</f>
        <v>0.2</v>
      </c>
      <c r="S479" s="106" t="str">
        <f>_xlfn.IFNA(IF($B479="","",VLOOKUP($B479,'SWC Towers'!$A:$Q,$S$2,FALSE)),"")</f>
        <v/>
      </c>
      <c r="T479" s="106" t="str">
        <f>_xlfn.IFNA(IF($B479="","",VLOOKUP($B479,'SWC Towers'!$A:$Q,$T$2,FALSE)),"")</f>
        <v/>
      </c>
      <c r="U479" s="104">
        <f>_xlfn.IFNA(IF($B479="","",VLOOKUP($B479,'SWC Towers'!$A:$Q,$U$2,FALSE)),"")</f>
        <v>0.6</v>
      </c>
      <c r="V479" s="104" t="str">
        <f>_xlfn.IFNA(IF($B479="","",VLOOKUP($B479,'SWC Towers'!$A:$Q,$V$2,FALSE)),"")</f>
        <v/>
      </c>
      <c r="W479" s="104" t="str">
        <f>_xlfn.IFNA(IF($B479="","",VLOOKUP($B479,'SWC Towers'!$A:$Q,$W$2,FALSE)),"")</f>
        <v/>
      </c>
      <c r="X479" s="104" t="str">
        <f>_xlfn.IFNA(IF($B479="","",VLOOKUP($B479,'SWC Towers'!$A:$Q,$X$2,FALSE)),"")</f>
        <v/>
      </c>
      <c r="Y479" s="104" t="str">
        <f>_xlfn.IFNA(IF($B479="","",VLOOKUP($B479,'SWC Towers'!$A:$Q,$Y$2,FALSE)),"")</f>
        <v/>
      </c>
      <c r="Z479" s="104" t="str">
        <f>_xlfn.IFNA(IF($B479="","",VLOOKUP($B479,'SWC Towers'!$A:$Q,$Z$2,FALSE)),"")</f>
        <v/>
      </c>
      <c r="AA479" s="104">
        <f>_xlfn.IFNA(IF($B479="","",VLOOKUP($B479,'SWC Towers'!$A:$Q,$AA$2,FALSE)),"")</f>
        <v>0.2</v>
      </c>
      <c r="AB479" s="104" t="str">
        <f>_xlfn.IFNA(IF($B479="","",VLOOKUP($B479,'SWC Towers'!$A:$Q,$AB$2,FALSE)),"")</f>
        <v/>
      </c>
      <c r="AC479" s="20">
        <f>SUM(Table25[[#This Row],[IT Tower: Application]:[Other/Non-IT ]])</f>
        <v>1</v>
      </c>
      <c r="AD479" s="67"/>
      <c r="AE479" s="67"/>
      <c r="AF479" s="67"/>
      <c r="AG479" s="67"/>
      <c r="AH479" s="67"/>
      <c r="AI479" s="67"/>
      <c r="AJ479" s="67"/>
      <c r="AK479" s="67"/>
      <c r="AL479" s="67"/>
      <c r="AM479" s="67"/>
      <c r="AN479" s="67"/>
      <c r="AO479" s="67"/>
      <c r="AP479" s="67"/>
      <c r="AQ479" s="67"/>
      <c r="AR479" s="67"/>
      <c r="AS479" s="67"/>
      <c r="AT479" s="67"/>
      <c r="AU479" s="67"/>
      <c r="AV479" s="67"/>
      <c r="AW479" s="67"/>
      <c r="AX479" s="67"/>
      <c r="AY479" s="67"/>
      <c r="AZ479" s="67"/>
      <c r="BA479" s="67"/>
      <c r="BB479" s="67">
        <v>90397</v>
      </c>
      <c r="BC479" s="67">
        <v>354341</v>
      </c>
      <c r="BD479" s="67"/>
      <c r="BE479" s="67"/>
      <c r="BF479" s="67"/>
      <c r="BG479" s="67"/>
      <c r="BH479" s="67"/>
      <c r="BI479" s="67"/>
      <c r="BJ479" s="67"/>
      <c r="BK479" s="67"/>
      <c r="BL479" s="67"/>
      <c r="BM479" s="67"/>
      <c r="BN479" s="67"/>
      <c r="BO479" s="67"/>
      <c r="BP479" s="67"/>
      <c r="BQ479" s="67"/>
      <c r="BR479" s="67"/>
      <c r="BS479" s="67"/>
      <c r="BT479" s="67"/>
      <c r="BU479" s="67"/>
      <c r="BV479" s="67"/>
      <c r="BW479" s="67"/>
      <c r="BX479" s="67"/>
      <c r="BY479" s="67"/>
      <c r="BZ479" s="67"/>
      <c r="CA479" s="67"/>
      <c r="CB479" s="67"/>
      <c r="CC479" s="69">
        <f>SUM(Table25[[#This Row],[Contract Amount FY00]:[Contract Amount FY50]])</f>
        <v>444738</v>
      </c>
      <c r="CD479" s="24"/>
    </row>
    <row r="480" spans="1:82" x14ac:dyDescent="0.25">
      <c r="A480" s="122" t="s">
        <v>1999</v>
      </c>
      <c r="B480" s="122" t="s">
        <v>3071</v>
      </c>
      <c r="C480" s="122" t="s">
        <v>372</v>
      </c>
      <c r="E480" s="26" t="str">
        <f>IFERROR(IF(VLOOKUP(Table25[[#This Row],[Contract No.]],Table3[#All],3,FALSE)="","No","Yes"),"")</f>
        <v>Yes</v>
      </c>
      <c r="F480" s="26" t="str">
        <f>IFERROR(VLOOKUP(Table25[[#This Row],[Contract No.]],Table3[#All],3,FALSE),"")</f>
        <v>NASPO</v>
      </c>
      <c r="G480" s="26" t="str">
        <f>IFERROR(IF(Table25[[#This Row],[Cooperative Purchase
(Yes/No)]]="Yes","Yes",IF(VLOOKUP(Table25[[#This Row],[Contract No.]],Table3[#All],1,FALSE)=Table25[[#This Row],[Contract No.]],"Yes","No")),"No")</f>
        <v>Yes</v>
      </c>
      <c r="H480" s="51">
        <f>IFERROR(VLOOKUP(Table25[[#This Row],[Contract No.]],Table3[#All],4,FALSE),"")</f>
        <v>45322</v>
      </c>
      <c r="I480" s="56">
        <f>IFERROR(IF(AND(MONTH(Table25[[#This Row],[Contract Start Date]])&gt;6,MONTH(Table25[[#This Row],[Contract Start Date]])&lt;=12),YEAR(Table25[[#This Row],[Contract Start Date]])+1,YEAR(Table25[[#This Row],[Contract Start Date]])),"")</f>
        <v>2024</v>
      </c>
      <c r="J480" s="55">
        <f>Table25[[#This Row],[FY Formula start]]</f>
        <v>2024</v>
      </c>
      <c r="K480" s="59" t="str">
        <f>"FY"&amp;" "&amp;Table25[[#This Row],[Year Start]]</f>
        <v>FY 2024</v>
      </c>
      <c r="L480" s="52">
        <f>IFERROR(VLOOKUP(Table25[[#This Row],[Contract No.]],Table3[#All],5,FALSE),"")</f>
        <v>46934</v>
      </c>
      <c r="M480" s="56">
        <f>IFERROR(IF(Table25[[#This Row],[Contract End Date]]="99/99/9999","No End",IF(AND(MONTH(Table25[[#This Row],[Contract End Date]])&gt;6,MONTH(Table25[[#This Row],[Contract End Date]])&lt;=12),YEAR(Table25[[#This Row],[Contract End Date]])+1,YEAR(Table25[[#This Row],[Contract End Date]]))),"")</f>
        <v>2028</v>
      </c>
      <c r="N480" s="55">
        <f>Table25[[#This Row],[FY Formula end]]</f>
        <v>2028</v>
      </c>
      <c r="O480" s="59" t="str">
        <f>IF(Table25[[#This Row],[Year End]]="No End","No End","FY"&amp;" "&amp;Table25[[#This Row],[Year End]])</f>
        <v>FY 2028</v>
      </c>
      <c r="P480" s="27"/>
      <c r="Q480" s="104" t="str">
        <f>_xlfn.IFNA(IF($B480="","",VLOOKUP($B480,'SWC Towers'!$A:$Q,$Q$2,FALSE)),"")</f>
        <v/>
      </c>
      <c r="R480" s="106">
        <f>_xlfn.IFNA(IF($B480="","",VLOOKUP($B480,'SWC Towers'!$A:$Q,$R$2,FALSE)),"")</f>
        <v>0.2</v>
      </c>
      <c r="S480" s="106" t="str">
        <f>_xlfn.IFNA(IF($B480="","",VLOOKUP($B480,'SWC Towers'!$A:$Q,$S$2,FALSE)),"")</f>
        <v/>
      </c>
      <c r="T480" s="106" t="str">
        <f>_xlfn.IFNA(IF($B480="","",VLOOKUP($B480,'SWC Towers'!$A:$Q,$T$2,FALSE)),"")</f>
        <v/>
      </c>
      <c r="U480" s="104">
        <f>_xlfn.IFNA(IF($B480="","",VLOOKUP($B480,'SWC Towers'!$A:$Q,$U$2,FALSE)),"")</f>
        <v>0.6</v>
      </c>
      <c r="V480" s="104" t="str">
        <f>_xlfn.IFNA(IF($B480="","",VLOOKUP($B480,'SWC Towers'!$A:$Q,$V$2,FALSE)),"")</f>
        <v/>
      </c>
      <c r="W480" s="104" t="str">
        <f>_xlfn.IFNA(IF($B480="","",VLOOKUP($B480,'SWC Towers'!$A:$Q,$W$2,FALSE)),"")</f>
        <v/>
      </c>
      <c r="X480" s="104" t="str">
        <f>_xlfn.IFNA(IF($B480="","",VLOOKUP($B480,'SWC Towers'!$A:$Q,$X$2,FALSE)),"")</f>
        <v/>
      </c>
      <c r="Y480" s="104" t="str">
        <f>_xlfn.IFNA(IF($B480="","",VLOOKUP($B480,'SWC Towers'!$A:$Q,$Y$2,FALSE)),"")</f>
        <v/>
      </c>
      <c r="Z480" s="104" t="str">
        <f>_xlfn.IFNA(IF($B480="","",VLOOKUP($B480,'SWC Towers'!$A:$Q,$Z$2,FALSE)),"")</f>
        <v/>
      </c>
      <c r="AA480" s="104">
        <f>_xlfn.IFNA(IF($B480="","",VLOOKUP($B480,'SWC Towers'!$A:$Q,$AA$2,FALSE)),"")</f>
        <v>0.2</v>
      </c>
      <c r="AB480" s="104" t="str">
        <f>_xlfn.IFNA(IF($B480="","",VLOOKUP($B480,'SWC Towers'!$A:$Q,$AB$2,FALSE)),"")</f>
        <v/>
      </c>
      <c r="AC480" s="20">
        <f>SUM(Table25[[#This Row],[IT Tower: Application]:[Other/Non-IT ]])</f>
        <v>1</v>
      </c>
      <c r="AD480" s="67"/>
      <c r="AE480" s="67"/>
      <c r="AF480" s="67"/>
      <c r="AG480" s="67"/>
      <c r="AH480" s="67"/>
      <c r="AI480" s="67"/>
      <c r="AJ480" s="67"/>
      <c r="AK480" s="67"/>
      <c r="AL480" s="67"/>
      <c r="AM480" s="67"/>
      <c r="AN480" s="67"/>
      <c r="AO480" s="67"/>
      <c r="AP480" s="67"/>
      <c r="AQ480" s="67"/>
      <c r="AR480" s="67"/>
      <c r="AS480" s="67"/>
      <c r="AT480" s="67"/>
      <c r="AU480" s="67"/>
      <c r="AV480" s="67"/>
      <c r="AW480" s="67"/>
      <c r="AX480" s="67"/>
      <c r="AY480" s="67"/>
      <c r="AZ480" s="67"/>
      <c r="BA480" s="67"/>
      <c r="BB480" s="67">
        <v>470</v>
      </c>
      <c r="BC480" s="67">
        <v>0</v>
      </c>
      <c r="BD480" s="67"/>
      <c r="BE480" s="67"/>
      <c r="BF480" s="67"/>
      <c r="BG480" s="67"/>
      <c r="BH480" s="67"/>
      <c r="BI480" s="67"/>
      <c r="BJ480" s="67"/>
      <c r="BK480" s="67"/>
      <c r="BL480" s="67"/>
      <c r="BM480" s="67"/>
      <c r="BN480" s="67"/>
      <c r="BO480" s="67"/>
      <c r="BP480" s="67"/>
      <c r="BQ480" s="67"/>
      <c r="BR480" s="67"/>
      <c r="BS480" s="67"/>
      <c r="BT480" s="67"/>
      <c r="BU480" s="67"/>
      <c r="BV480" s="67"/>
      <c r="BW480" s="67"/>
      <c r="BX480" s="67"/>
      <c r="BY480" s="67"/>
      <c r="BZ480" s="67"/>
      <c r="CA480" s="67"/>
      <c r="CB480" s="67"/>
      <c r="CC480" s="69">
        <f>SUM(Table25[[#This Row],[Contract Amount FY00]:[Contract Amount FY50]])</f>
        <v>470</v>
      </c>
      <c r="CD480" s="24"/>
    </row>
    <row r="481" spans="1:82" x14ac:dyDescent="0.25">
      <c r="A481" s="122" t="s">
        <v>1999</v>
      </c>
      <c r="B481" s="122" t="s">
        <v>3071</v>
      </c>
      <c r="C481" s="122" t="s">
        <v>383</v>
      </c>
      <c r="E481" s="26" t="str">
        <f>IFERROR(IF(VLOOKUP(Table25[[#This Row],[Contract No.]],Table3[#All],3,FALSE)="","No","Yes"),"")</f>
        <v>Yes</v>
      </c>
      <c r="F481" s="26" t="str">
        <f>IFERROR(VLOOKUP(Table25[[#This Row],[Contract No.]],Table3[#All],3,FALSE),"")</f>
        <v>NASPO</v>
      </c>
      <c r="G481" s="26" t="str">
        <f>IFERROR(IF(Table25[[#This Row],[Cooperative Purchase
(Yes/No)]]="Yes","Yes",IF(VLOOKUP(Table25[[#This Row],[Contract No.]],Table3[#All],1,FALSE)=Table25[[#This Row],[Contract No.]],"Yes","No")),"No")</f>
        <v>Yes</v>
      </c>
      <c r="H481" s="51">
        <f>IFERROR(VLOOKUP(Table25[[#This Row],[Contract No.]],Table3[#All],4,FALSE),"")</f>
        <v>45322</v>
      </c>
      <c r="I481" s="56">
        <f>IFERROR(IF(AND(MONTH(Table25[[#This Row],[Contract Start Date]])&gt;6,MONTH(Table25[[#This Row],[Contract Start Date]])&lt;=12),YEAR(Table25[[#This Row],[Contract Start Date]])+1,YEAR(Table25[[#This Row],[Contract Start Date]])),"")</f>
        <v>2024</v>
      </c>
      <c r="J481" s="55">
        <f>Table25[[#This Row],[FY Formula start]]</f>
        <v>2024</v>
      </c>
      <c r="K481" s="59" t="str">
        <f>"FY"&amp;" "&amp;Table25[[#This Row],[Year Start]]</f>
        <v>FY 2024</v>
      </c>
      <c r="L481" s="52">
        <f>IFERROR(VLOOKUP(Table25[[#This Row],[Contract No.]],Table3[#All],5,FALSE),"")</f>
        <v>46934</v>
      </c>
      <c r="M481" s="56">
        <f>IFERROR(IF(Table25[[#This Row],[Contract End Date]]="99/99/9999","No End",IF(AND(MONTH(Table25[[#This Row],[Contract End Date]])&gt;6,MONTH(Table25[[#This Row],[Contract End Date]])&lt;=12),YEAR(Table25[[#This Row],[Contract End Date]])+1,YEAR(Table25[[#This Row],[Contract End Date]]))),"")</f>
        <v>2028</v>
      </c>
      <c r="N481" s="55">
        <f>Table25[[#This Row],[FY Formula end]]</f>
        <v>2028</v>
      </c>
      <c r="O481" s="59" t="str">
        <f>IF(Table25[[#This Row],[Year End]]="No End","No End","FY"&amp;" "&amp;Table25[[#This Row],[Year End]])</f>
        <v>FY 2028</v>
      </c>
      <c r="P481" s="27"/>
      <c r="Q481" s="104" t="str">
        <f>_xlfn.IFNA(IF($B481="","",VLOOKUP($B481,'SWC Towers'!$A:$Q,$Q$2,FALSE)),"")</f>
        <v/>
      </c>
      <c r="R481" s="106">
        <f>_xlfn.IFNA(IF($B481="","",VLOOKUP($B481,'SWC Towers'!$A:$Q,$R$2,FALSE)),"")</f>
        <v>0.2</v>
      </c>
      <c r="S481" s="106" t="str">
        <f>_xlfn.IFNA(IF($B481="","",VLOOKUP($B481,'SWC Towers'!$A:$Q,$S$2,FALSE)),"")</f>
        <v/>
      </c>
      <c r="T481" s="106" t="str">
        <f>_xlfn.IFNA(IF($B481="","",VLOOKUP($B481,'SWC Towers'!$A:$Q,$T$2,FALSE)),"")</f>
        <v/>
      </c>
      <c r="U481" s="104">
        <f>_xlfn.IFNA(IF($B481="","",VLOOKUP($B481,'SWC Towers'!$A:$Q,$U$2,FALSE)),"")</f>
        <v>0.6</v>
      </c>
      <c r="V481" s="104" t="str">
        <f>_xlfn.IFNA(IF($B481="","",VLOOKUP($B481,'SWC Towers'!$A:$Q,$V$2,FALSE)),"")</f>
        <v/>
      </c>
      <c r="W481" s="104" t="str">
        <f>_xlfn.IFNA(IF($B481="","",VLOOKUP($B481,'SWC Towers'!$A:$Q,$W$2,FALSE)),"")</f>
        <v/>
      </c>
      <c r="X481" s="104" t="str">
        <f>_xlfn.IFNA(IF($B481="","",VLOOKUP($B481,'SWC Towers'!$A:$Q,$X$2,FALSE)),"")</f>
        <v/>
      </c>
      <c r="Y481" s="104" t="str">
        <f>_xlfn.IFNA(IF($B481="","",VLOOKUP($B481,'SWC Towers'!$A:$Q,$Y$2,FALSE)),"")</f>
        <v/>
      </c>
      <c r="Z481" s="104" t="str">
        <f>_xlfn.IFNA(IF($B481="","",VLOOKUP($B481,'SWC Towers'!$A:$Q,$Z$2,FALSE)),"")</f>
        <v/>
      </c>
      <c r="AA481" s="104">
        <f>_xlfn.IFNA(IF($B481="","",VLOOKUP($B481,'SWC Towers'!$A:$Q,$AA$2,FALSE)),"")</f>
        <v>0.2</v>
      </c>
      <c r="AB481" s="104" t="str">
        <f>_xlfn.IFNA(IF($B481="","",VLOOKUP($B481,'SWC Towers'!$A:$Q,$AB$2,FALSE)),"")</f>
        <v/>
      </c>
      <c r="AC481" s="20">
        <f>SUM(Table25[[#This Row],[IT Tower: Application]:[Other/Non-IT ]])</f>
        <v>1</v>
      </c>
      <c r="AD481" s="67"/>
      <c r="AE481" s="67"/>
      <c r="AF481" s="67"/>
      <c r="AG481" s="67"/>
      <c r="AH481" s="67"/>
      <c r="AI481" s="67"/>
      <c r="AJ481" s="67"/>
      <c r="AK481" s="67"/>
      <c r="AL481" s="67"/>
      <c r="AM481" s="67"/>
      <c r="AN481" s="67"/>
      <c r="AO481" s="67"/>
      <c r="AP481" s="67"/>
      <c r="AQ481" s="67"/>
      <c r="AR481" s="67"/>
      <c r="AS481" s="67"/>
      <c r="AT481" s="67"/>
      <c r="AU481" s="67"/>
      <c r="AV481" s="67"/>
      <c r="AW481" s="67"/>
      <c r="AX481" s="67"/>
      <c r="AY481" s="67"/>
      <c r="AZ481" s="67"/>
      <c r="BA481" s="67"/>
      <c r="BB481" s="67">
        <v>80749</v>
      </c>
      <c r="BC481" s="67">
        <v>550816</v>
      </c>
      <c r="BD481" s="67"/>
      <c r="BE481" s="67"/>
      <c r="BF481" s="67"/>
      <c r="BG481" s="67"/>
      <c r="BH481" s="67"/>
      <c r="BI481" s="67"/>
      <c r="BJ481" s="67"/>
      <c r="BK481" s="67"/>
      <c r="BL481" s="67"/>
      <c r="BM481" s="67"/>
      <c r="BN481" s="67"/>
      <c r="BO481" s="67"/>
      <c r="BP481" s="67"/>
      <c r="BQ481" s="67"/>
      <c r="BR481" s="67"/>
      <c r="BS481" s="67"/>
      <c r="BT481" s="67"/>
      <c r="BU481" s="67"/>
      <c r="BV481" s="67"/>
      <c r="BW481" s="67"/>
      <c r="BX481" s="67"/>
      <c r="BY481" s="67"/>
      <c r="BZ481" s="67"/>
      <c r="CA481" s="67"/>
      <c r="CB481" s="67"/>
      <c r="CC481" s="69">
        <f>SUM(Table25[[#This Row],[Contract Amount FY00]:[Contract Amount FY50]])</f>
        <v>631565</v>
      </c>
      <c r="CD481" s="24"/>
    </row>
    <row r="482" spans="1:82" x14ac:dyDescent="0.25">
      <c r="A482" s="122" t="s">
        <v>1999</v>
      </c>
      <c r="B482" s="122" t="s">
        <v>2245</v>
      </c>
      <c r="C482" s="122" t="s">
        <v>3131</v>
      </c>
      <c r="E482" s="26" t="str">
        <f>IFERROR(IF(VLOOKUP(Table25[[#This Row],[Contract No.]],Table3[#All],3,FALSE)="","No","Yes"),"")</f>
        <v>No</v>
      </c>
      <c r="F482" s="26" t="str">
        <f>IFERROR(VLOOKUP(Table25[[#This Row],[Contract No.]],Table3[#All],3,FALSE),"")</f>
        <v/>
      </c>
      <c r="G482" s="26" t="str">
        <f>IFERROR(IF(Table25[[#This Row],[Cooperative Purchase
(Yes/No)]]="Yes","Yes",IF(VLOOKUP(Table25[[#This Row],[Contract No.]],Table3[#All],1,FALSE)=Table25[[#This Row],[Contract No.]],"Yes","No")),"No")</f>
        <v>Yes</v>
      </c>
      <c r="H482" s="51">
        <f>IFERROR(VLOOKUP(Table25[[#This Row],[Contract No.]],Table3[#All],4,FALSE),"")</f>
        <v>43952</v>
      </c>
      <c r="I482" s="56">
        <f>IFERROR(IF(AND(MONTH(Table25[[#This Row],[Contract Start Date]])&gt;6,MONTH(Table25[[#This Row],[Contract Start Date]])&lt;=12),YEAR(Table25[[#This Row],[Contract Start Date]])+1,YEAR(Table25[[#This Row],[Contract Start Date]])),"")</f>
        <v>2020</v>
      </c>
      <c r="J482" s="55">
        <f>Table25[[#This Row],[FY Formula start]]</f>
        <v>2020</v>
      </c>
      <c r="K482" s="59" t="str">
        <f>"FY"&amp;" "&amp;Table25[[#This Row],[Year Start]]</f>
        <v>FY 2020</v>
      </c>
      <c r="L482" s="52">
        <f>IFERROR(VLOOKUP(Table25[[#This Row],[Contract No.]],Table3[#All],5,FALSE),"")</f>
        <v>46203</v>
      </c>
      <c r="M482" s="56">
        <f>IFERROR(IF(Table25[[#This Row],[Contract End Date]]="99/99/9999","No End",IF(AND(MONTH(Table25[[#This Row],[Contract End Date]])&gt;6,MONTH(Table25[[#This Row],[Contract End Date]])&lt;=12),YEAR(Table25[[#This Row],[Contract End Date]])+1,YEAR(Table25[[#This Row],[Contract End Date]]))),"")</f>
        <v>2026</v>
      </c>
      <c r="N482" s="55">
        <f>Table25[[#This Row],[FY Formula end]]</f>
        <v>2026</v>
      </c>
      <c r="O482" s="59" t="str">
        <f>IF(Table25[[#This Row],[Year End]]="No End","No End","FY"&amp;" "&amp;Table25[[#This Row],[Year End]])</f>
        <v>FY 2026</v>
      </c>
      <c r="P482" s="27"/>
      <c r="Q482" s="104" t="str">
        <f>_xlfn.IFNA(IF($B482="","",VLOOKUP($B482,'SWC Towers'!$A:$Q,$Q$2,FALSE)),"")</f>
        <v/>
      </c>
      <c r="R482" s="106" t="str">
        <f>_xlfn.IFNA(IF($B482="","",VLOOKUP($B482,'SWC Towers'!$A:$Q,$R$2,FALSE)),"")</f>
        <v/>
      </c>
      <c r="S482" s="106" t="str">
        <f>_xlfn.IFNA(IF($B482="","",VLOOKUP($B482,'SWC Towers'!$A:$Q,$S$2,FALSE)),"")</f>
        <v/>
      </c>
      <c r="T482" s="106" t="str">
        <f>_xlfn.IFNA(IF($B482="","",VLOOKUP($B482,'SWC Towers'!$A:$Q,$T$2,FALSE)),"")</f>
        <v/>
      </c>
      <c r="U482" s="104">
        <f>_xlfn.IFNA(IF($B482="","",VLOOKUP($B482,'SWC Towers'!$A:$Q,$U$2,FALSE)),"")</f>
        <v>0.1</v>
      </c>
      <c r="V482" s="104" t="str">
        <f>_xlfn.IFNA(IF($B482="","",VLOOKUP($B482,'SWC Towers'!$A:$Q,$V$2,FALSE)),"")</f>
        <v/>
      </c>
      <c r="W482" s="104" t="str">
        <f>_xlfn.IFNA(IF($B482="","",VLOOKUP($B482,'SWC Towers'!$A:$Q,$W$2,FALSE)),"")</f>
        <v/>
      </c>
      <c r="X482" s="104" t="str">
        <f>_xlfn.IFNA(IF($B482="","",VLOOKUP($B482,'SWC Towers'!$A:$Q,$X$2,FALSE)),"")</f>
        <v/>
      </c>
      <c r="Y482" s="104" t="str">
        <f>_xlfn.IFNA(IF($B482="","",VLOOKUP($B482,'SWC Towers'!$A:$Q,$Y$2,FALSE)),"")</f>
        <v/>
      </c>
      <c r="Z482" s="104" t="str">
        <f>_xlfn.IFNA(IF($B482="","",VLOOKUP($B482,'SWC Towers'!$A:$Q,$Z$2,FALSE)),"")</f>
        <v/>
      </c>
      <c r="AA482" s="104" t="str">
        <f>_xlfn.IFNA(IF($B482="","",VLOOKUP($B482,'SWC Towers'!$A:$Q,$AA$2,FALSE)),"")</f>
        <v/>
      </c>
      <c r="AB482" s="104">
        <f>_xlfn.IFNA(IF($B482="","",VLOOKUP($B482,'SWC Towers'!$A:$Q,$AB$2,FALSE)),"")</f>
        <v>0.9</v>
      </c>
      <c r="AC482" s="20">
        <f>SUM(Table25[[#This Row],[IT Tower: Application]:[Other/Non-IT ]])</f>
        <v>1</v>
      </c>
      <c r="AD482" s="67"/>
      <c r="AE482" s="67"/>
      <c r="AF482" s="67"/>
      <c r="AG482" s="67"/>
      <c r="AH482" s="67"/>
      <c r="AI482" s="67"/>
      <c r="AJ482" s="67"/>
      <c r="AK482" s="67"/>
      <c r="AL482" s="67"/>
      <c r="AM482" s="67"/>
      <c r="AN482" s="67"/>
      <c r="AO482" s="67"/>
      <c r="AP482" s="67"/>
      <c r="AQ482" s="67"/>
      <c r="AR482" s="67"/>
      <c r="AS482" s="67"/>
      <c r="AT482" s="67"/>
      <c r="AU482" s="67"/>
      <c r="AV482" s="67"/>
      <c r="AW482" s="67"/>
      <c r="AX482" s="67"/>
      <c r="AY482" s="67"/>
      <c r="AZ482" s="67">
        <v>0</v>
      </c>
      <c r="BA482" s="67">
        <v>4720</v>
      </c>
      <c r="BB482" s="67">
        <v>2701</v>
      </c>
      <c r="BC482" s="67">
        <v>1281</v>
      </c>
      <c r="BD482" s="67"/>
      <c r="BE482" s="67"/>
      <c r="BF482" s="67"/>
      <c r="BG482" s="67"/>
      <c r="BH482" s="67"/>
      <c r="BI482" s="67"/>
      <c r="BJ482" s="67"/>
      <c r="BK482" s="67"/>
      <c r="BL482" s="67"/>
      <c r="BM482" s="67"/>
      <c r="BN482" s="67"/>
      <c r="BO482" s="67"/>
      <c r="BP482" s="67"/>
      <c r="BQ482" s="67"/>
      <c r="BR482" s="67"/>
      <c r="BS482" s="67"/>
      <c r="BT482" s="67"/>
      <c r="BU482" s="67"/>
      <c r="BV482" s="67"/>
      <c r="BW482" s="67"/>
      <c r="BX482" s="67"/>
      <c r="BY482" s="67"/>
      <c r="BZ482" s="67"/>
      <c r="CA482" s="67"/>
      <c r="CB482" s="67"/>
      <c r="CC482" s="69">
        <f>SUM(Table25[[#This Row],[Contract Amount FY00]:[Contract Amount FY50]])</f>
        <v>8702</v>
      </c>
      <c r="CD482" s="24"/>
    </row>
    <row r="483" spans="1:82" x14ac:dyDescent="0.25">
      <c r="A483" s="122" t="s">
        <v>1999</v>
      </c>
      <c r="B483" s="122" t="s">
        <v>2245</v>
      </c>
      <c r="C483" s="122" t="s">
        <v>3192</v>
      </c>
      <c r="E483" s="26" t="str">
        <f>IFERROR(IF(VLOOKUP(Table25[[#This Row],[Contract No.]],Table3[#All],3,FALSE)="","No","Yes"),"")</f>
        <v>No</v>
      </c>
      <c r="F483" s="26" t="str">
        <f>IFERROR(VLOOKUP(Table25[[#This Row],[Contract No.]],Table3[#All],3,FALSE),"")</f>
        <v/>
      </c>
      <c r="G483" s="26" t="str">
        <f>IFERROR(IF(Table25[[#This Row],[Cooperative Purchase
(Yes/No)]]="Yes","Yes",IF(VLOOKUP(Table25[[#This Row],[Contract No.]],Table3[#All],1,FALSE)=Table25[[#This Row],[Contract No.]],"Yes","No")),"No")</f>
        <v>Yes</v>
      </c>
      <c r="H483" s="51">
        <f>IFERROR(VLOOKUP(Table25[[#This Row],[Contract No.]],Table3[#All],4,FALSE),"")</f>
        <v>43952</v>
      </c>
      <c r="I483" s="56">
        <f>IFERROR(IF(AND(MONTH(Table25[[#This Row],[Contract Start Date]])&gt;6,MONTH(Table25[[#This Row],[Contract Start Date]])&lt;=12),YEAR(Table25[[#This Row],[Contract Start Date]])+1,YEAR(Table25[[#This Row],[Contract Start Date]])),"")</f>
        <v>2020</v>
      </c>
      <c r="J483" s="55">
        <f>Table25[[#This Row],[FY Formula start]]</f>
        <v>2020</v>
      </c>
      <c r="K483" s="59" t="str">
        <f>"FY"&amp;" "&amp;Table25[[#This Row],[Year Start]]</f>
        <v>FY 2020</v>
      </c>
      <c r="L483" s="52">
        <f>IFERROR(VLOOKUP(Table25[[#This Row],[Contract No.]],Table3[#All],5,FALSE),"")</f>
        <v>46203</v>
      </c>
      <c r="M483" s="56">
        <f>IFERROR(IF(Table25[[#This Row],[Contract End Date]]="99/99/9999","No End",IF(AND(MONTH(Table25[[#This Row],[Contract End Date]])&gt;6,MONTH(Table25[[#This Row],[Contract End Date]])&lt;=12),YEAR(Table25[[#This Row],[Contract End Date]])+1,YEAR(Table25[[#This Row],[Contract End Date]]))),"")</f>
        <v>2026</v>
      </c>
      <c r="N483" s="55">
        <f>Table25[[#This Row],[FY Formula end]]</f>
        <v>2026</v>
      </c>
      <c r="O483" s="59" t="str">
        <f>IF(Table25[[#This Row],[Year End]]="No End","No End","FY"&amp;" "&amp;Table25[[#This Row],[Year End]])</f>
        <v>FY 2026</v>
      </c>
      <c r="P483" s="27"/>
      <c r="Q483" s="104" t="str">
        <f>_xlfn.IFNA(IF($B483="","",VLOOKUP($B483,'SWC Towers'!$A:$Q,$Q$2,FALSE)),"")</f>
        <v/>
      </c>
      <c r="R483" s="106" t="str">
        <f>_xlfn.IFNA(IF($B483="","",VLOOKUP($B483,'SWC Towers'!$A:$Q,$R$2,FALSE)),"")</f>
        <v/>
      </c>
      <c r="S483" s="106" t="str">
        <f>_xlfn.IFNA(IF($B483="","",VLOOKUP($B483,'SWC Towers'!$A:$Q,$S$2,FALSE)),"")</f>
        <v/>
      </c>
      <c r="T483" s="106" t="str">
        <f>_xlfn.IFNA(IF($B483="","",VLOOKUP($B483,'SWC Towers'!$A:$Q,$T$2,FALSE)),"")</f>
        <v/>
      </c>
      <c r="U483" s="104">
        <f>_xlfn.IFNA(IF($B483="","",VLOOKUP($B483,'SWC Towers'!$A:$Q,$U$2,FALSE)),"")</f>
        <v>0.1</v>
      </c>
      <c r="V483" s="104" t="str">
        <f>_xlfn.IFNA(IF($B483="","",VLOOKUP($B483,'SWC Towers'!$A:$Q,$V$2,FALSE)),"")</f>
        <v/>
      </c>
      <c r="W483" s="104" t="str">
        <f>_xlfn.IFNA(IF($B483="","",VLOOKUP($B483,'SWC Towers'!$A:$Q,$W$2,FALSE)),"")</f>
        <v/>
      </c>
      <c r="X483" s="104" t="str">
        <f>_xlfn.IFNA(IF($B483="","",VLOOKUP($B483,'SWC Towers'!$A:$Q,$X$2,FALSE)),"")</f>
        <v/>
      </c>
      <c r="Y483" s="104" t="str">
        <f>_xlfn.IFNA(IF($B483="","",VLOOKUP($B483,'SWC Towers'!$A:$Q,$Y$2,FALSE)),"")</f>
        <v/>
      </c>
      <c r="Z483" s="104" t="str">
        <f>_xlfn.IFNA(IF($B483="","",VLOOKUP($B483,'SWC Towers'!$A:$Q,$Z$2,FALSE)),"")</f>
        <v/>
      </c>
      <c r="AA483" s="104" t="str">
        <f>_xlfn.IFNA(IF($B483="","",VLOOKUP($B483,'SWC Towers'!$A:$Q,$AA$2,FALSE)),"")</f>
        <v/>
      </c>
      <c r="AB483" s="104">
        <f>_xlfn.IFNA(IF($B483="","",VLOOKUP($B483,'SWC Towers'!$A:$Q,$AB$2,FALSE)),"")</f>
        <v>0.9</v>
      </c>
      <c r="AC483" s="20">
        <f>SUM(Table25[[#This Row],[IT Tower: Application]:[Other/Non-IT ]])</f>
        <v>1</v>
      </c>
      <c r="AD483" s="67"/>
      <c r="AE483" s="67"/>
      <c r="AF483" s="67"/>
      <c r="AG483" s="67"/>
      <c r="AH483" s="67"/>
      <c r="AI483" s="67"/>
      <c r="AJ483" s="67"/>
      <c r="AK483" s="67"/>
      <c r="AL483" s="67"/>
      <c r="AM483" s="67"/>
      <c r="AN483" s="67"/>
      <c r="AO483" s="67"/>
      <c r="AP483" s="67"/>
      <c r="AQ483" s="67"/>
      <c r="AR483" s="67"/>
      <c r="AS483" s="67"/>
      <c r="AT483" s="67"/>
      <c r="AU483" s="67"/>
      <c r="AV483" s="67"/>
      <c r="AW483" s="67"/>
      <c r="AX483" s="67">
        <v>1251</v>
      </c>
      <c r="AY483" s="67">
        <v>2047</v>
      </c>
      <c r="AZ483" s="67">
        <v>2182</v>
      </c>
      <c r="BA483" s="67">
        <v>0</v>
      </c>
      <c r="BB483" s="67"/>
      <c r="BC483" s="67"/>
      <c r="BD483" s="67"/>
      <c r="BE483" s="67"/>
      <c r="BF483" s="67"/>
      <c r="BG483" s="67"/>
      <c r="BH483" s="67"/>
      <c r="BI483" s="67"/>
      <c r="BJ483" s="67"/>
      <c r="BK483" s="67"/>
      <c r="BL483" s="67"/>
      <c r="BM483" s="67"/>
      <c r="BN483" s="67"/>
      <c r="BO483" s="67"/>
      <c r="BP483" s="67"/>
      <c r="BQ483" s="67"/>
      <c r="BR483" s="67"/>
      <c r="BS483" s="67"/>
      <c r="BT483" s="67"/>
      <c r="BU483" s="67"/>
      <c r="BV483" s="67"/>
      <c r="BW483" s="67"/>
      <c r="BX483" s="67"/>
      <c r="BY483" s="67"/>
      <c r="BZ483" s="67"/>
      <c r="CA483" s="67"/>
      <c r="CB483" s="67"/>
      <c r="CC483" s="69">
        <f>SUM(Table25[[#This Row],[Contract Amount FY00]:[Contract Amount FY50]])</f>
        <v>5480</v>
      </c>
      <c r="CD483" s="24"/>
    </row>
    <row r="484" spans="1:82" x14ac:dyDescent="0.25">
      <c r="A484" s="122" t="s">
        <v>1999</v>
      </c>
      <c r="B484" s="122" t="s">
        <v>286</v>
      </c>
      <c r="C484" s="122" t="s">
        <v>3212</v>
      </c>
      <c r="E484" s="26" t="str">
        <f>IFERROR(IF(VLOOKUP(Table25[[#This Row],[Contract No.]],Table3[#All],3,FALSE)="","No","Yes"),"")</f>
        <v>No</v>
      </c>
      <c r="F484" s="26" t="str">
        <f>IFERROR(VLOOKUP(Table25[[#This Row],[Contract No.]],Table3[#All],3,FALSE),"")</f>
        <v/>
      </c>
      <c r="G484" s="26" t="str">
        <f>IFERROR(IF(Table25[[#This Row],[Cooperative Purchase
(Yes/No)]]="Yes","Yes",IF(VLOOKUP(Table25[[#This Row],[Contract No.]],Table3[#All],1,FALSE)=Table25[[#This Row],[Contract No.]],"Yes","No")),"No")</f>
        <v>Yes</v>
      </c>
      <c r="H484" s="51">
        <f>IFERROR(VLOOKUP(Table25[[#This Row],[Contract No.]],Table3[#All],4,FALSE),"")</f>
        <v>42401</v>
      </c>
      <c r="I484" s="56">
        <f>IFERROR(IF(AND(MONTH(Table25[[#This Row],[Contract Start Date]])&gt;6,MONTH(Table25[[#This Row],[Contract Start Date]])&lt;=12),YEAR(Table25[[#This Row],[Contract Start Date]])+1,YEAR(Table25[[#This Row],[Contract Start Date]])),"")</f>
        <v>2016</v>
      </c>
      <c r="J484" s="55">
        <f>Table25[[#This Row],[FY Formula start]]</f>
        <v>2016</v>
      </c>
      <c r="K484" s="59" t="str">
        <f>"FY"&amp;" "&amp;Table25[[#This Row],[Year Start]]</f>
        <v>FY 2016</v>
      </c>
      <c r="L484" s="52">
        <f>IFERROR(VLOOKUP(Table25[[#This Row],[Contract No.]],Table3[#All],5,FALSE),"")</f>
        <v>72717</v>
      </c>
      <c r="M484" s="56">
        <f>IFERROR(IF(Table25[[#This Row],[Contract End Date]]="99/99/9999","No End",IF(AND(MONTH(Table25[[#This Row],[Contract End Date]])&gt;6,MONTH(Table25[[#This Row],[Contract End Date]])&lt;=12),YEAR(Table25[[#This Row],[Contract End Date]])+1,YEAR(Table25[[#This Row],[Contract End Date]]))),"")</f>
        <v>2099</v>
      </c>
      <c r="N484" s="55">
        <f>Table25[[#This Row],[FY Formula end]]</f>
        <v>2099</v>
      </c>
      <c r="O484" s="59" t="str">
        <f>IF(Table25[[#This Row],[Year End]]="No End","No End","FY"&amp;" "&amp;Table25[[#This Row],[Year End]])</f>
        <v>FY 2099</v>
      </c>
      <c r="P484" s="27"/>
      <c r="Q484" s="104">
        <f>_xlfn.IFNA(IF($B484="","",VLOOKUP($B484,'SWC Towers'!$A:$Q,$Q$2,FALSE)),"")</f>
        <v>0.5</v>
      </c>
      <c r="R484" s="106" t="str">
        <f>_xlfn.IFNA(IF($B484="","",VLOOKUP($B484,'SWC Towers'!$A:$Q,$R$2,FALSE)),"")</f>
        <v/>
      </c>
      <c r="S484" s="106" t="str">
        <f>_xlfn.IFNA(IF($B484="","",VLOOKUP($B484,'SWC Towers'!$A:$Q,$S$2,FALSE)),"")</f>
        <v/>
      </c>
      <c r="T484" s="106">
        <f>_xlfn.IFNA(IF($B484="","",VLOOKUP($B484,'SWC Towers'!$A:$Q,$T$2,FALSE)),"")</f>
        <v>0.5</v>
      </c>
      <c r="U484" s="104" t="str">
        <f>_xlfn.IFNA(IF($B484="","",VLOOKUP($B484,'SWC Towers'!$A:$Q,$U$2,FALSE)),"")</f>
        <v/>
      </c>
      <c r="V484" s="104" t="str">
        <f>_xlfn.IFNA(IF($B484="","",VLOOKUP($B484,'SWC Towers'!$A:$Q,$V$2,FALSE)),"")</f>
        <v/>
      </c>
      <c r="W484" s="104" t="str">
        <f>_xlfn.IFNA(IF($B484="","",VLOOKUP($B484,'SWC Towers'!$A:$Q,$W$2,FALSE)),"")</f>
        <v/>
      </c>
      <c r="X484" s="104" t="str">
        <f>_xlfn.IFNA(IF($B484="","",VLOOKUP($B484,'SWC Towers'!$A:$Q,$X$2,FALSE)),"")</f>
        <v/>
      </c>
      <c r="Y484" s="104" t="str">
        <f>_xlfn.IFNA(IF($B484="","",VLOOKUP($B484,'SWC Towers'!$A:$Q,$Y$2,FALSE)),"")</f>
        <v/>
      </c>
      <c r="Z484" s="104" t="str">
        <f>_xlfn.IFNA(IF($B484="","",VLOOKUP($B484,'SWC Towers'!$A:$Q,$Z$2,FALSE)),"")</f>
        <v/>
      </c>
      <c r="AA484" s="104" t="str">
        <f>_xlfn.IFNA(IF($B484="","",VLOOKUP($B484,'SWC Towers'!$A:$Q,$AA$2,FALSE)),"")</f>
        <v/>
      </c>
      <c r="AB484" s="104" t="str">
        <f>_xlfn.IFNA(IF($B484="","",VLOOKUP($B484,'SWC Towers'!$A:$Q,$AB$2,FALSE)),"")</f>
        <v/>
      </c>
      <c r="AC484" s="20">
        <f>SUM(Table25[[#This Row],[IT Tower: Application]:[Other/Non-IT ]])</f>
        <v>1</v>
      </c>
      <c r="AD484" s="67"/>
      <c r="AE484" s="67"/>
      <c r="AF484" s="67"/>
      <c r="AG484" s="67"/>
      <c r="AH484" s="67"/>
      <c r="AI484" s="67"/>
      <c r="AJ484" s="67"/>
      <c r="AK484" s="67"/>
      <c r="AL484" s="67"/>
      <c r="AM484" s="67"/>
      <c r="AN484" s="67"/>
      <c r="AO484" s="67"/>
      <c r="AP484" s="67"/>
      <c r="AQ484" s="67"/>
      <c r="AR484" s="67"/>
      <c r="AS484" s="67"/>
      <c r="AT484" s="67"/>
      <c r="AU484" s="67"/>
      <c r="AV484" s="67"/>
      <c r="AW484" s="67"/>
      <c r="AX484" s="67"/>
      <c r="AY484" s="67"/>
      <c r="AZ484" s="67">
        <v>177284</v>
      </c>
      <c r="BA484" s="67">
        <v>480980</v>
      </c>
      <c r="BB484" s="67">
        <v>0</v>
      </c>
      <c r="BC484" s="67"/>
      <c r="BD484" s="67"/>
      <c r="BE484" s="67"/>
      <c r="BF484" s="67"/>
      <c r="BG484" s="67"/>
      <c r="BH484" s="67"/>
      <c r="BI484" s="67"/>
      <c r="BJ484" s="67"/>
      <c r="BK484" s="67"/>
      <c r="BL484" s="67"/>
      <c r="BM484" s="67"/>
      <c r="BN484" s="67"/>
      <c r="BO484" s="67"/>
      <c r="BP484" s="67"/>
      <c r="BQ484" s="67"/>
      <c r="BR484" s="67"/>
      <c r="BS484" s="67"/>
      <c r="BT484" s="67"/>
      <c r="BU484" s="67"/>
      <c r="BV484" s="67"/>
      <c r="BW484" s="67"/>
      <c r="BX484" s="67"/>
      <c r="BY484" s="67"/>
      <c r="BZ484" s="67"/>
      <c r="CA484" s="67"/>
      <c r="CB484" s="67"/>
      <c r="CC484" s="69">
        <f>SUM(Table25[[#This Row],[Contract Amount FY00]:[Contract Amount FY50]])</f>
        <v>658264</v>
      </c>
      <c r="CD484" s="24"/>
    </row>
    <row r="485" spans="1:82" x14ac:dyDescent="0.25">
      <c r="A485" s="122" t="s">
        <v>1999</v>
      </c>
      <c r="B485" s="122" t="s">
        <v>286</v>
      </c>
      <c r="C485" s="122" t="s">
        <v>386</v>
      </c>
      <c r="E485" s="26" t="str">
        <f>IFERROR(IF(VLOOKUP(Table25[[#This Row],[Contract No.]],Table3[#All],3,FALSE)="","No","Yes"),"")</f>
        <v>No</v>
      </c>
      <c r="F485" s="26" t="str">
        <f>IFERROR(VLOOKUP(Table25[[#This Row],[Contract No.]],Table3[#All],3,FALSE),"")</f>
        <v/>
      </c>
      <c r="G485" s="26" t="str">
        <f>IFERROR(IF(Table25[[#This Row],[Cooperative Purchase
(Yes/No)]]="Yes","Yes",IF(VLOOKUP(Table25[[#This Row],[Contract No.]],Table3[#All],1,FALSE)=Table25[[#This Row],[Contract No.]],"Yes","No")),"No")</f>
        <v>Yes</v>
      </c>
      <c r="H485" s="51">
        <f>IFERROR(VLOOKUP(Table25[[#This Row],[Contract No.]],Table3[#All],4,FALSE),"")</f>
        <v>42401</v>
      </c>
      <c r="I485" s="56">
        <f>IFERROR(IF(AND(MONTH(Table25[[#This Row],[Contract Start Date]])&gt;6,MONTH(Table25[[#This Row],[Contract Start Date]])&lt;=12),YEAR(Table25[[#This Row],[Contract Start Date]])+1,YEAR(Table25[[#This Row],[Contract Start Date]])),"")</f>
        <v>2016</v>
      </c>
      <c r="J485" s="55">
        <f>Table25[[#This Row],[FY Formula start]]</f>
        <v>2016</v>
      </c>
      <c r="K485" s="59" t="str">
        <f>"FY"&amp;" "&amp;Table25[[#This Row],[Year Start]]</f>
        <v>FY 2016</v>
      </c>
      <c r="L485" s="52">
        <f>IFERROR(VLOOKUP(Table25[[#This Row],[Contract No.]],Table3[#All],5,FALSE),"")</f>
        <v>72717</v>
      </c>
      <c r="M485" s="56">
        <f>IFERROR(IF(Table25[[#This Row],[Contract End Date]]="99/99/9999","No End",IF(AND(MONTH(Table25[[#This Row],[Contract End Date]])&gt;6,MONTH(Table25[[#This Row],[Contract End Date]])&lt;=12),YEAR(Table25[[#This Row],[Contract End Date]])+1,YEAR(Table25[[#This Row],[Contract End Date]]))),"")</f>
        <v>2099</v>
      </c>
      <c r="N485" s="55">
        <f>Table25[[#This Row],[FY Formula end]]</f>
        <v>2099</v>
      </c>
      <c r="O485" s="59" t="str">
        <f>IF(Table25[[#This Row],[Year End]]="No End","No End","FY"&amp;" "&amp;Table25[[#This Row],[Year End]])</f>
        <v>FY 2099</v>
      </c>
      <c r="P485" s="27"/>
      <c r="Q485" s="104">
        <f>_xlfn.IFNA(IF($B485="","",VLOOKUP($B485,'SWC Towers'!$A:$Q,$Q$2,FALSE)),"")</f>
        <v>0.5</v>
      </c>
      <c r="R485" s="106" t="str">
        <f>_xlfn.IFNA(IF($B485="","",VLOOKUP($B485,'SWC Towers'!$A:$Q,$R$2,FALSE)),"")</f>
        <v/>
      </c>
      <c r="S485" s="106" t="str">
        <f>_xlfn.IFNA(IF($B485="","",VLOOKUP($B485,'SWC Towers'!$A:$Q,$S$2,FALSE)),"")</f>
        <v/>
      </c>
      <c r="T485" s="106">
        <f>_xlfn.IFNA(IF($B485="","",VLOOKUP($B485,'SWC Towers'!$A:$Q,$T$2,FALSE)),"")</f>
        <v>0.5</v>
      </c>
      <c r="U485" s="104" t="str">
        <f>_xlfn.IFNA(IF($B485="","",VLOOKUP($B485,'SWC Towers'!$A:$Q,$U$2,FALSE)),"")</f>
        <v/>
      </c>
      <c r="V485" s="104" t="str">
        <f>_xlfn.IFNA(IF($B485="","",VLOOKUP($B485,'SWC Towers'!$A:$Q,$V$2,FALSE)),"")</f>
        <v/>
      </c>
      <c r="W485" s="104" t="str">
        <f>_xlfn.IFNA(IF($B485="","",VLOOKUP($B485,'SWC Towers'!$A:$Q,$W$2,FALSE)),"")</f>
        <v/>
      </c>
      <c r="X485" s="104" t="str">
        <f>_xlfn.IFNA(IF($B485="","",VLOOKUP($B485,'SWC Towers'!$A:$Q,$X$2,FALSE)),"")</f>
        <v/>
      </c>
      <c r="Y485" s="104" t="str">
        <f>_xlfn.IFNA(IF($B485="","",VLOOKUP($B485,'SWC Towers'!$A:$Q,$Y$2,FALSE)),"")</f>
        <v/>
      </c>
      <c r="Z485" s="104" t="str">
        <f>_xlfn.IFNA(IF($B485="","",VLOOKUP($B485,'SWC Towers'!$A:$Q,$Z$2,FALSE)),"")</f>
        <v/>
      </c>
      <c r="AA485" s="104" t="str">
        <f>_xlfn.IFNA(IF($B485="","",VLOOKUP($B485,'SWC Towers'!$A:$Q,$AA$2,FALSE)),"")</f>
        <v/>
      </c>
      <c r="AB485" s="104" t="str">
        <f>_xlfn.IFNA(IF($B485="","",VLOOKUP($B485,'SWC Towers'!$A:$Q,$AB$2,FALSE)),"")</f>
        <v/>
      </c>
      <c r="AC485" s="20">
        <f>SUM(Table25[[#This Row],[IT Tower: Application]:[Other/Non-IT ]])</f>
        <v>1</v>
      </c>
      <c r="AD485" s="67"/>
      <c r="AE485" s="67"/>
      <c r="AF485" s="67"/>
      <c r="AG485" s="67"/>
      <c r="AH485" s="67"/>
      <c r="AI485" s="67"/>
      <c r="AJ485" s="67"/>
      <c r="AK485" s="67"/>
      <c r="AL485" s="67"/>
      <c r="AM485" s="67"/>
      <c r="AN485" s="67"/>
      <c r="AO485" s="67"/>
      <c r="AP485" s="67"/>
      <c r="AQ485" s="67"/>
      <c r="AR485" s="67"/>
      <c r="AS485" s="67"/>
      <c r="AT485" s="67"/>
      <c r="AU485" s="67"/>
      <c r="AV485" s="67">
        <v>0</v>
      </c>
      <c r="AW485" s="67">
        <v>131920</v>
      </c>
      <c r="AX485" s="67">
        <v>0</v>
      </c>
      <c r="AY485" s="67"/>
      <c r="AZ485" s="67"/>
      <c r="BA485" s="67"/>
      <c r="BB485" s="67"/>
      <c r="BC485" s="67"/>
      <c r="BD485" s="67"/>
      <c r="BE485" s="67"/>
      <c r="BF485" s="67"/>
      <c r="BG485" s="67"/>
      <c r="BH485" s="67"/>
      <c r="BI485" s="67"/>
      <c r="BJ485" s="67"/>
      <c r="BK485" s="67"/>
      <c r="BL485" s="67"/>
      <c r="BM485" s="67"/>
      <c r="BN485" s="67"/>
      <c r="BO485" s="67"/>
      <c r="BP485" s="67"/>
      <c r="BQ485" s="67"/>
      <c r="BR485" s="67"/>
      <c r="BS485" s="67"/>
      <c r="BT485" s="67"/>
      <c r="BU485" s="67"/>
      <c r="BV485" s="67"/>
      <c r="BW485" s="67"/>
      <c r="BX485" s="67"/>
      <c r="BY485" s="67"/>
      <c r="BZ485" s="67"/>
      <c r="CA485" s="67"/>
      <c r="CB485" s="67"/>
      <c r="CC485" s="69">
        <f>SUM(Table25[[#This Row],[Contract Amount FY00]:[Contract Amount FY50]])</f>
        <v>131920</v>
      </c>
      <c r="CD485" s="24"/>
    </row>
    <row r="486" spans="1:82" x14ac:dyDescent="0.25">
      <c r="A486" s="122" t="s">
        <v>1999</v>
      </c>
      <c r="B486" s="122" t="s">
        <v>286</v>
      </c>
      <c r="C486" s="122" t="s">
        <v>1317</v>
      </c>
      <c r="E486" s="26" t="str">
        <f>IFERROR(IF(VLOOKUP(Table25[[#This Row],[Contract No.]],Table3[#All],3,FALSE)="","No","Yes"),"")</f>
        <v>No</v>
      </c>
      <c r="F486" s="26" t="str">
        <f>IFERROR(VLOOKUP(Table25[[#This Row],[Contract No.]],Table3[#All],3,FALSE),"")</f>
        <v/>
      </c>
      <c r="G486" s="26" t="str">
        <f>IFERROR(IF(Table25[[#This Row],[Cooperative Purchase
(Yes/No)]]="Yes","Yes",IF(VLOOKUP(Table25[[#This Row],[Contract No.]],Table3[#All],1,FALSE)=Table25[[#This Row],[Contract No.]],"Yes","No")),"No")</f>
        <v>Yes</v>
      </c>
      <c r="H486" s="51">
        <f>IFERROR(VLOOKUP(Table25[[#This Row],[Contract No.]],Table3[#All],4,FALSE),"")</f>
        <v>42401</v>
      </c>
      <c r="I486" s="56">
        <f>IFERROR(IF(AND(MONTH(Table25[[#This Row],[Contract Start Date]])&gt;6,MONTH(Table25[[#This Row],[Contract Start Date]])&lt;=12),YEAR(Table25[[#This Row],[Contract Start Date]])+1,YEAR(Table25[[#This Row],[Contract Start Date]])),"")</f>
        <v>2016</v>
      </c>
      <c r="J486" s="55">
        <f>Table25[[#This Row],[FY Formula start]]</f>
        <v>2016</v>
      </c>
      <c r="K486" s="59" t="str">
        <f>"FY"&amp;" "&amp;Table25[[#This Row],[Year Start]]</f>
        <v>FY 2016</v>
      </c>
      <c r="L486" s="52">
        <f>IFERROR(VLOOKUP(Table25[[#This Row],[Contract No.]],Table3[#All],5,FALSE),"")</f>
        <v>72717</v>
      </c>
      <c r="M486" s="56">
        <f>IFERROR(IF(Table25[[#This Row],[Contract End Date]]="99/99/9999","No End",IF(AND(MONTH(Table25[[#This Row],[Contract End Date]])&gt;6,MONTH(Table25[[#This Row],[Contract End Date]])&lt;=12),YEAR(Table25[[#This Row],[Contract End Date]])+1,YEAR(Table25[[#This Row],[Contract End Date]]))),"")</f>
        <v>2099</v>
      </c>
      <c r="N486" s="55">
        <f>Table25[[#This Row],[FY Formula end]]</f>
        <v>2099</v>
      </c>
      <c r="O486" s="59" t="str">
        <f>IF(Table25[[#This Row],[Year End]]="No End","No End","FY"&amp;" "&amp;Table25[[#This Row],[Year End]])</f>
        <v>FY 2099</v>
      </c>
      <c r="P486" s="27"/>
      <c r="Q486" s="104">
        <f>_xlfn.IFNA(IF($B486="","",VLOOKUP($B486,'SWC Towers'!$A:$Q,$Q$2,FALSE)),"")</f>
        <v>0.5</v>
      </c>
      <c r="R486" s="106" t="str">
        <f>_xlfn.IFNA(IF($B486="","",VLOOKUP($B486,'SWC Towers'!$A:$Q,$R$2,FALSE)),"")</f>
        <v/>
      </c>
      <c r="S486" s="106" t="str">
        <f>_xlfn.IFNA(IF($B486="","",VLOOKUP($B486,'SWC Towers'!$A:$Q,$S$2,FALSE)),"")</f>
        <v/>
      </c>
      <c r="T486" s="106">
        <f>_xlfn.IFNA(IF($B486="","",VLOOKUP($B486,'SWC Towers'!$A:$Q,$T$2,FALSE)),"")</f>
        <v>0.5</v>
      </c>
      <c r="U486" s="104" t="str">
        <f>_xlfn.IFNA(IF($B486="","",VLOOKUP($B486,'SWC Towers'!$A:$Q,$U$2,FALSE)),"")</f>
        <v/>
      </c>
      <c r="V486" s="104" t="str">
        <f>_xlfn.IFNA(IF($B486="","",VLOOKUP($B486,'SWC Towers'!$A:$Q,$V$2,FALSE)),"")</f>
        <v/>
      </c>
      <c r="W486" s="104" t="str">
        <f>_xlfn.IFNA(IF($B486="","",VLOOKUP($B486,'SWC Towers'!$A:$Q,$W$2,FALSE)),"")</f>
        <v/>
      </c>
      <c r="X486" s="104" t="str">
        <f>_xlfn.IFNA(IF($B486="","",VLOOKUP($B486,'SWC Towers'!$A:$Q,$X$2,FALSE)),"")</f>
        <v/>
      </c>
      <c r="Y486" s="104" t="str">
        <f>_xlfn.IFNA(IF($B486="","",VLOOKUP($B486,'SWC Towers'!$A:$Q,$Y$2,FALSE)),"")</f>
        <v/>
      </c>
      <c r="Z486" s="104" t="str">
        <f>_xlfn.IFNA(IF($B486="","",VLOOKUP($B486,'SWC Towers'!$A:$Q,$Z$2,FALSE)),"")</f>
        <v/>
      </c>
      <c r="AA486" s="104" t="str">
        <f>_xlfn.IFNA(IF($B486="","",VLOOKUP($B486,'SWC Towers'!$A:$Q,$AA$2,FALSE)),"")</f>
        <v/>
      </c>
      <c r="AB486" s="104" t="str">
        <f>_xlfn.IFNA(IF($B486="","",VLOOKUP($B486,'SWC Towers'!$A:$Q,$AB$2,FALSE)),"")</f>
        <v/>
      </c>
      <c r="AC486" s="20">
        <f>SUM(Table25[[#This Row],[IT Tower: Application]:[Other/Non-IT ]])</f>
        <v>1</v>
      </c>
      <c r="AD486" s="67"/>
      <c r="AE486" s="67"/>
      <c r="AF486" s="67"/>
      <c r="AG486" s="67"/>
      <c r="AH486" s="67"/>
      <c r="AI486" s="67"/>
      <c r="AJ486" s="67"/>
      <c r="AK486" s="67"/>
      <c r="AL486" s="67"/>
      <c r="AM486" s="67"/>
      <c r="AN486" s="67"/>
      <c r="AO486" s="67"/>
      <c r="AP486" s="67"/>
      <c r="AQ486" s="67"/>
      <c r="AR486" s="67"/>
      <c r="AS486" s="67"/>
      <c r="AT486" s="67"/>
      <c r="AU486" s="67"/>
      <c r="AV486" s="67"/>
      <c r="AW486" s="67">
        <v>0</v>
      </c>
      <c r="AX486" s="67">
        <v>36998</v>
      </c>
      <c r="AY486" s="67"/>
      <c r="AZ486" s="67"/>
      <c r="BA486" s="67"/>
      <c r="BB486" s="67"/>
      <c r="BC486" s="67"/>
      <c r="BD486" s="67"/>
      <c r="BE486" s="67"/>
      <c r="BF486" s="67"/>
      <c r="BG486" s="67"/>
      <c r="BH486" s="67"/>
      <c r="BI486" s="67"/>
      <c r="BJ486" s="67"/>
      <c r="BK486" s="67"/>
      <c r="BL486" s="67"/>
      <c r="BM486" s="67"/>
      <c r="BN486" s="67"/>
      <c r="BO486" s="67"/>
      <c r="BP486" s="67"/>
      <c r="BQ486" s="67"/>
      <c r="BR486" s="67"/>
      <c r="BS486" s="67"/>
      <c r="BT486" s="67"/>
      <c r="BU486" s="67"/>
      <c r="BV486" s="67"/>
      <c r="BW486" s="67"/>
      <c r="BX486" s="67"/>
      <c r="BY486" s="67"/>
      <c r="BZ486" s="67"/>
      <c r="CA486" s="67"/>
      <c r="CB486" s="67"/>
      <c r="CC486" s="69">
        <f>SUM(Table25[[#This Row],[Contract Amount FY00]:[Contract Amount FY50]])</f>
        <v>36998</v>
      </c>
      <c r="CD486" s="24"/>
    </row>
    <row r="487" spans="1:82" x14ac:dyDescent="0.25">
      <c r="A487" s="122" t="s">
        <v>1999</v>
      </c>
      <c r="B487" s="122" t="s">
        <v>286</v>
      </c>
      <c r="C487" s="122" t="s">
        <v>693</v>
      </c>
      <c r="E487" s="26" t="str">
        <f>IFERROR(IF(VLOOKUP(Table25[[#This Row],[Contract No.]],Table3[#All],3,FALSE)="","No","Yes"),"")</f>
        <v>No</v>
      </c>
      <c r="F487" s="26" t="str">
        <f>IFERROR(VLOOKUP(Table25[[#This Row],[Contract No.]],Table3[#All],3,FALSE),"")</f>
        <v/>
      </c>
      <c r="G487" s="26" t="str">
        <f>IFERROR(IF(Table25[[#This Row],[Cooperative Purchase
(Yes/No)]]="Yes","Yes",IF(VLOOKUP(Table25[[#This Row],[Contract No.]],Table3[#All],1,FALSE)=Table25[[#This Row],[Contract No.]],"Yes","No")),"No")</f>
        <v>Yes</v>
      </c>
      <c r="H487" s="51">
        <f>IFERROR(VLOOKUP(Table25[[#This Row],[Contract No.]],Table3[#All],4,FALSE),"")</f>
        <v>42401</v>
      </c>
      <c r="I487" s="56">
        <f>IFERROR(IF(AND(MONTH(Table25[[#This Row],[Contract Start Date]])&gt;6,MONTH(Table25[[#This Row],[Contract Start Date]])&lt;=12),YEAR(Table25[[#This Row],[Contract Start Date]])+1,YEAR(Table25[[#This Row],[Contract Start Date]])),"")</f>
        <v>2016</v>
      </c>
      <c r="J487" s="55">
        <f>Table25[[#This Row],[FY Formula start]]</f>
        <v>2016</v>
      </c>
      <c r="K487" s="59" t="str">
        <f>"FY"&amp;" "&amp;Table25[[#This Row],[Year Start]]</f>
        <v>FY 2016</v>
      </c>
      <c r="L487" s="52">
        <f>IFERROR(VLOOKUP(Table25[[#This Row],[Contract No.]],Table3[#All],5,FALSE),"")</f>
        <v>72717</v>
      </c>
      <c r="M487" s="56">
        <f>IFERROR(IF(Table25[[#This Row],[Contract End Date]]="99/99/9999","No End",IF(AND(MONTH(Table25[[#This Row],[Contract End Date]])&gt;6,MONTH(Table25[[#This Row],[Contract End Date]])&lt;=12),YEAR(Table25[[#This Row],[Contract End Date]])+1,YEAR(Table25[[#This Row],[Contract End Date]]))),"")</f>
        <v>2099</v>
      </c>
      <c r="N487" s="55">
        <f>Table25[[#This Row],[FY Formula end]]</f>
        <v>2099</v>
      </c>
      <c r="O487" s="59" t="str">
        <f>IF(Table25[[#This Row],[Year End]]="No End","No End","FY"&amp;" "&amp;Table25[[#This Row],[Year End]])</f>
        <v>FY 2099</v>
      </c>
      <c r="P487" s="27"/>
      <c r="Q487" s="104">
        <f>_xlfn.IFNA(IF($B487="","",VLOOKUP($B487,'SWC Towers'!$A:$Q,$Q$2,FALSE)),"")</f>
        <v>0.5</v>
      </c>
      <c r="R487" s="106" t="str">
        <f>_xlfn.IFNA(IF($B487="","",VLOOKUP($B487,'SWC Towers'!$A:$Q,$R$2,FALSE)),"")</f>
        <v/>
      </c>
      <c r="S487" s="106" t="str">
        <f>_xlfn.IFNA(IF($B487="","",VLOOKUP($B487,'SWC Towers'!$A:$Q,$S$2,FALSE)),"")</f>
        <v/>
      </c>
      <c r="T487" s="106">
        <f>_xlfn.IFNA(IF($B487="","",VLOOKUP($B487,'SWC Towers'!$A:$Q,$T$2,FALSE)),"")</f>
        <v>0.5</v>
      </c>
      <c r="U487" s="104" t="str">
        <f>_xlfn.IFNA(IF($B487="","",VLOOKUP($B487,'SWC Towers'!$A:$Q,$U$2,FALSE)),"")</f>
        <v/>
      </c>
      <c r="V487" s="104" t="str">
        <f>_xlfn.IFNA(IF($B487="","",VLOOKUP($B487,'SWC Towers'!$A:$Q,$V$2,FALSE)),"")</f>
        <v/>
      </c>
      <c r="W487" s="104" t="str">
        <f>_xlfn.IFNA(IF($B487="","",VLOOKUP($B487,'SWC Towers'!$A:$Q,$W$2,FALSE)),"")</f>
        <v/>
      </c>
      <c r="X487" s="104" t="str">
        <f>_xlfn.IFNA(IF($B487="","",VLOOKUP($B487,'SWC Towers'!$A:$Q,$X$2,FALSE)),"")</f>
        <v/>
      </c>
      <c r="Y487" s="104" t="str">
        <f>_xlfn.IFNA(IF($B487="","",VLOOKUP($B487,'SWC Towers'!$A:$Q,$Y$2,FALSE)),"")</f>
        <v/>
      </c>
      <c r="Z487" s="104" t="str">
        <f>_xlfn.IFNA(IF($B487="","",VLOOKUP($B487,'SWC Towers'!$A:$Q,$Z$2,FALSE)),"")</f>
        <v/>
      </c>
      <c r="AA487" s="104" t="str">
        <f>_xlfn.IFNA(IF($B487="","",VLOOKUP($B487,'SWC Towers'!$A:$Q,$AA$2,FALSE)),"")</f>
        <v/>
      </c>
      <c r="AB487" s="104" t="str">
        <f>_xlfn.IFNA(IF($B487="","",VLOOKUP($B487,'SWC Towers'!$A:$Q,$AB$2,FALSE)),"")</f>
        <v/>
      </c>
      <c r="AC487" s="20">
        <f>SUM(Table25[[#This Row],[IT Tower: Application]:[Other/Non-IT ]])</f>
        <v>1</v>
      </c>
      <c r="AD487" s="67"/>
      <c r="AE487" s="67"/>
      <c r="AF487" s="67"/>
      <c r="AG487" s="67"/>
      <c r="AH487" s="67"/>
      <c r="AI487" s="67"/>
      <c r="AJ487" s="67"/>
      <c r="AK487" s="67"/>
      <c r="AL487" s="67"/>
      <c r="AM487" s="67"/>
      <c r="AN487" s="67"/>
      <c r="AO487" s="67"/>
      <c r="AP487" s="67"/>
      <c r="AQ487" s="67"/>
      <c r="AR487" s="67"/>
      <c r="AS487" s="67"/>
      <c r="AT487" s="67"/>
      <c r="AU487" s="67"/>
      <c r="AV487" s="67"/>
      <c r="AW487" s="67">
        <v>0</v>
      </c>
      <c r="AX487" s="67">
        <v>341397</v>
      </c>
      <c r="AY487" s="67">
        <v>462891</v>
      </c>
      <c r="AZ487" s="67">
        <v>265903</v>
      </c>
      <c r="BA487" s="67">
        <v>136475</v>
      </c>
      <c r="BB487" s="67">
        <v>0</v>
      </c>
      <c r="BC487" s="67"/>
      <c r="BD487" s="67"/>
      <c r="BE487" s="67"/>
      <c r="BF487" s="67"/>
      <c r="BG487" s="67"/>
      <c r="BH487" s="67"/>
      <c r="BI487" s="67"/>
      <c r="BJ487" s="67"/>
      <c r="BK487" s="67"/>
      <c r="BL487" s="67"/>
      <c r="BM487" s="67"/>
      <c r="BN487" s="67"/>
      <c r="BO487" s="67"/>
      <c r="BP487" s="67"/>
      <c r="BQ487" s="67"/>
      <c r="BR487" s="67"/>
      <c r="BS487" s="67"/>
      <c r="BT487" s="67"/>
      <c r="BU487" s="67"/>
      <c r="BV487" s="67"/>
      <c r="BW487" s="67"/>
      <c r="BX487" s="67"/>
      <c r="BY487" s="67"/>
      <c r="BZ487" s="67"/>
      <c r="CA487" s="67"/>
      <c r="CB487" s="67"/>
      <c r="CC487" s="69">
        <f>SUM(Table25[[#This Row],[Contract Amount FY00]:[Contract Amount FY50]])</f>
        <v>1206666</v>
      </c>
      <c r="CD487" s="24"/>
    </row>
    <row r="488" spans="1:82" x14ac:dyDescent="0.25">
      <c r="A488" s="122" t="s">
        <v>1999</v>
      </c>
      <c r="B488" s="122" t="s">
        <v>286</v>
      </c>
      <c r="C488" s="122" t="s">
        <v>429</v>
      </c>
      <c r="E488" s="26" t="str">
        <f>IFERROR(IF(VLOOKUP(Table25[[#This Row],[Contract No.]],Table3[#All],3,FALSE)="","No","Yes"),"")</f>
        <v>No</v>
      </c>
      <c r="F488" s="26" t="str">
        <f>IFERROR(VLOOKUP(Table25[[#This Row],[Contract No.]],Table3[#All],3,FALSE),"")</f>
        <v/>
      </c>
      <c r="G488" s="26" t="str">
        <f>IFERROR(IF(Table25[[#This Row],[Cooperative Purchase
(Yes/No)]]="Yes","Yes",IF(VLOOKUP(Table25[[#This Row],[Contract No.]],Table3[#All],1,FALSE)=Table25[[#This Row],[Contract No.]],"Yes","No")),"No")</f>
        <v>Yes</v>
      </c>
      <c r="H488" s="51">
        <f>IFERROR(VLOOKUP(Table25[[#This Row],[Contract No.]],Table3[#All],4,FALSE),"")</f>
        <v>42401</v>
      </c>
      <c r="I488" s="56">
        <f>IFERROR(IF(AND(MONTH(Table25[[#This Row],[Contract Start Date]])&gt;6,MONTH(Table25[[#This Row],[Contract Start Date]])&lt;=12),YEAR(Table25[[#This Row],[Contract Start Date]])+1,YEAR(Table25[[#This Row],[Contract Start Date]])),"")</f>
        <v>2016</v>
      </c>
      <c r="J488" s="55">
        <f>Table25[[#This Row],[FY Formula start]]</f>
        <v>2016</v>
      </c>
      <c r="K488" s="59" t="str">
        <f>"FY"&amp;" "&amp;Table25[[#This Row],[Year Start]]</f>
        <v>FY 2016</v>
      </c>
      <c r="L488" s="52">
        <f>IFERROR(VLOOKUP(Table25[[#This Row],[Contract No.]],Table3[#All],5,FALSE),"")</f>
        <v>72717</v>
      </c>
      <c r="M488" s="56">
        <f>IFERROR(IF(Table25[[#This Row],[Contract End Date]]="99/99/9999","No End",IF(AND(MONTH(Table25[[#This Row],[Contract End Date]])&gt;6,MONTH(Table25[[#This Row],[Contract End Date]])&lt;=12),YEAR(Table25[[#This Row],[Contract End Date]])+1,YEAR(Table25[[#This Row],[Contract End Date]]))),"")</f>
        <v>2099</v>
      </c>
      <c r="N488" s="55">
        <f>Table25[[#This Row],[FY Formula end]]</f>
        <v>2099</v>
      </c>
      <c r="O488" s="59" t="str">
        <f>IF(Table25[[#This Row],[Year End]]="No End","No End","FY"&amp;" "&amp;Table25[[#This Row],[Year End]])</f>
        <v>FY 2099</v>
      </c>
      <c r="P488" s="27"/>
      <c r="Q488" s="104">
        <f>_xlfn.IFNA(IF($B488="","",VLOOKUP($B488,'SWC Towers'!$A:$Q,$Q$2,FALSE)),"")</f>
        <v>0.5</v>
      </c>
      <c r="R488" s="106" t="str">
        <f>_xlfn.IFNA(IF($B488="","",VLOOKUP($B488,'SWC Towers'!$A:$Q,$R$2,FALSE)),"")</f>
        <v/>
      </c>
      <c r="S488" s="106" t="str">
        <f>_xlfn.IFNA(IF($B488="","",VLOOKUP($B488,'SWC Towers'!$A:$Q,$S$2,FALSE)),"")</f>
        <v/>
      </c>
      <c r="T488" s="106">
        <f>_xlfn.IFNA(IF($B488="","",VLOOKUP($B488,'SWC Towers'!$A:$Q,$T$2,FALSE)),"")</f>
        <v>0.5</v>
      </c>
      <c r="U488" s="104" t="str">
        <f>_xlfn.IFNA(IF($B488="","",VLOOKUP($B488,'SWC Towers'!$A:$Q,$U$2,FALSE)),"")</f>
        <v/>
      </c>
      <c r="V488" s="104" t="str">
        <f>_xlfn.IFNA(IF($B488="","",VLOOKUP($B488,'SWC Towers'!$A:$Q,$V$2,FALSE)),"")</f>
        <v/>
      </c>
      <c r="W488" s="104" t="str">
        <f>_xlfn.IFNA(IF($B488="","",VLOOKUP($B488,'SWC Towers'!$A:$Q,$W$2,FALSE)),"")</f>
        <v/>
      </c>
      <c r="X488" s="104" t="str">
        <f>_xlfn.IFNA(IF($B488="","",VLOOKUP($B488,'SWC Towers'!$A:$Q,$X$2,FALSE)),"")</f>
        <v/>
      </c>
      <c r="Y488" s="104" t="str">
        <f>_xlfn.IFNA(IF($B488="","",VLOOKUP($B488,'SWC Towers'!$A:$Q,$Y$2,FALSE)),"")</f>
        <v/>
      </c>
      <c r="Z488" s="104" t="str">
        <f>_xlfn.IFNA(IF($B488="","",VLOOKUP($B488,'SWC Towers'!$A:$Q,$Z$2,FALSE)),"")</f>
        <v/>
      </c>
      <c r="AA488" s="104" t="str">
        <f>_xlfn.IFNA(IF($B488="","",VLOOKUP($B488,'SWC Towers'!$A:$Q,$AA$2,FALSE)),"")</f>
        <v/>
      </c>
      <c r="AB488" s="104" t="str">
        <f>_xlfn.IFNA(IF($B488="","",VLOOKUP($B488,'SWC Towers'!$A:$Q,$AB$2,FALSE)),"")</f>
        <v/>
      </c>
      <c r="AC488" s="20">
        <f>SUM(Table25[[#This Row],[IT Tower: Application]:[Other/Non-IT ]])</f>
        <v>1</v>
      </c>
      <c r="AD488" s="67"/>
      <c r="AE488" s="67"/>
      <c r="AF488" s="67"/>
      <c r="AG488" s="67"/>
      <c r="AH488" s="67"/>
      <c r="AI488" s="67"/>
      <c r="AJ488" s="67"/>
      <c r="AK488" s="67"/>
      <c r="AL488" s="67"/>
      <c r="AM488" s="67"/>
      <c r="AN488" s="67"/>
      <c r="AO488" s="67"/>
      <c r="AP488" s="67"/>
      <c r="AQ488" s="67"/>
      <c r="AR488" s="67"/>
      <c r="AS488" s="67"/>
      <c r="AT488" s="67">
        <v>0</v>
      </c>
      <c r="AU488" s="67">
        <v>22500</v>
      </c>
      <c r="AV488" s="67"/>
      <c r="AW488" s="67"/>
      <c r="AX488" s="67"/>
      <c r="AY488" s="67"/>
      <c r="AZ488" s="67"/>
      <c r="BA488" s="67"/>
      <c r="BB488" s="67">
        <v>0</v>
      </c>
      <c r="BC488" s="67">
        <v>1311800</v>
      </c>
      <c r="BD488" s="67"/>
      <c r="BE488" s="67"/>
      <c r="BF488" s="67"/>
      <c r="BG488" s="67"/>
      <c r="BH488" s="67"/>
      <c r="BI488" s="67"/>
      <c r="BJ488" s="67"/>
      <c r="BK488" s="67"/>
      <c r="BL488" s="67"/>
      <c r="BM488" s="67"/>
      <c r="BN488" s="67"/>
      <c r="BO488" s="67"/>
      <c r="BP488" s="67"/>
      <c r="BQ488" s="67"/>
      <c r="BR488" s="67"/>
      <c r="BS488" s="67"/>
      <c r="BT488" s="67"/>
      <c r="BU488" s="67"/>
      <c r="BV488" s="67"/>
      <c r="BW488" s="67"/>
      <c r="BX488" s="67"/>
      <c r="BY488" s="67"/>
      <c r="BZ488" s="67"/>
      <c r="CA488" s="67"/>
      <c r="CB488" s="67"/>
      <c r="CC488" s="69">
        <f>SUM(Table25[[#This Row],[Contract Amount FY00]:[Contract Amount FY50]])</f>
        <v>1334300</v>
      </c>
      <c r="CD488" s="24"/>
    </row>
    <row r="489" spans="1:82" x14ac:dyDescent="0.25">
      <c r="A489" s="122" t="s">
        <v>1999</v>
      </c>
      <c r="B489" s="122" t="s">
        <v>286</v>
      </c>
      <c r="C489" s="122" t="s">
        <v>3201</v>
      </c>
      <c r="E489" s="26" t="str">
        <f>IFERROR(IF(VLOOKUP(Table25[[#This Row],[Contract No.]],Table3[#All],3,FALSE)="","No","Yes"),"")</f>
        <v>No</v>
      </c>
      <c r="F489" s="26" t="str">
        <f>IFERROR(VLOOKUP(Table25[[#This Row],[Contract No.]],Table3[#All],3,FALSE),"")</f>
        <v/>
      </c>
      <c r="G489" s="26" t="str">
        <f>IFERROR(IF(Table25[[#This Row],[Cooperative Purchase
(Yes/No)]]="Yes","Yes",IF(VLOOKUP(Table25[[#This Row],[Contract No.]],Table3[#All],1,FALSE)=Table25[[#This Row],[Contract No.]],"Yes","No")),"No")</f>
        <v>Yes</v>
      </c>
      <c r="H489" s="51">
        <f>IFERROR(VLOOKUP(Table25[[#This Row],[Contract No.]],Table3[#All],4,FALSE),"")</f>
        <v>42401</v>
      </c>
      <c r="I489" s="56">
        <f>IFERROR(IF(AND(MONTH(Table25[[#This Row],[Contract Start Date]])&gt;6,MONTH(Table25[[#This Row],[Contract Start Date]])&lt;=12),YEAR(Table25[[#This Row],[Contract Start Date]])+1,YEAR(Table25[[#This Row],[Contract Start Date]])),"")</f>
        <v>2016</v>
      </c>
      <c r="J489" s="55">
        <f>Table25[[#This Row],[FY Formula start]]</f>
        <v>2016</v>
      </c>
      <c r="K489" s="59" t="str">
        <f>"FY"&amp;" "&amp;Table25[[#This Row],[Year Start]]</f>
        <v>FY 2016</v>
      </c>
      <c r="L489" s="52">
        <f>IFERROR(VLOOKUP(Table25[[#This Row],[Contract No.]],Table3[#All],5,FALSE),"")</f>
        <v>72717</v>
      </c>
      <c r="M489" s="56">
        <f>IFERROR(IF(Table25[[#This Row],[Contract End Date]]="99/99/9999","No End",IF(AND(MONTH(Table25[[#This Row],[Contract End Date]])&gt;6,MONTH(Table25[[#This Row],[Contract End Date]])&lt;=12),YEAR(Table25[[#This Row],[Contract End Date]])+1,YEAR(Table25[[#This Row],[Contract End Date]]))),"")</f>
        <v>2099</v>
      </c>
      <c r="N489" s="55">
        <f>Table25[[#This Row],[FY Formula end]]</f>
        <v>2099</v>
      </c>
      <c r="O489" s="59" t="str">
        <f>IF(Table25[[#This Row],[Year End]]="No End","No End","FY"&amp;" "&amp;Table25[[#This Row],[Year End]])</f>
        <v>FY 2099</v>
      </c>
      <c r="P489" s="27"/>
      <c r="Q489" s="104">
        <f>_xlfn.IFNA(IF($B489="","",VLOOKUP($B489,'SWC Towers'!$A:$Q,$Q$2,FALSE)),"")</f>
        <v>0.5</v>
      </c>
      <c r="R489" s="106" t="str">
        <f>_xlfn.IFNA(IF($B489="","",VLOOKUP($B489,'SWC Towers'!$A:$Q,$R$2,FALSE)),"")</f>
        <v/>
      </c>
      <c r="S489" s="106" t="str">
        <f>_xlfn.IFNA(IF($B489="","",VLOOKUP($B489,'SWC Towers'!$A:$Q,$S$2,FALSE)),"")</f>
        <v/>
      </c>
      <c r="T489" s="106">
        <f>_xlfn.IFNA(IF($B489="","",VLOOKUP($B489,'SWC Towers'!$A:$Q,$T$2,FALSE)),"")</f>
        <v>0.5</v>
      </c>
      <c r="U489" s="104" t="str">
        <f>_xlfn.IFNA(IF($B489="","",VLOOKUP($B489,'SWC Towers'!$A:$Q,$U$2,FALSE)),"")</f>
        <v/>
      </c>
      <c r="V489" s="104" t="str">
        <f>_xlfn.IFNA(IF($B489="","",VLOOKUP($B489,'SWC Towers'!$A:$Q,$V$2,FALSE)),"")</f>
        <v/>
      </c>
      <c r="W489" s="104" t="str">
        <f>_xlfn.IFNA(IF($B489="","",VLOOKUP($B489,'SWC Towers'!$A:$Q,$W$2,FALSE)),"")</f>
        <v/>
      </c>
      <c r="X489" s="104" t="str">
        <f>_xlfn.IFNA(IF($B489="","",VLOOKUP($B489,'SWC Towers'!$A:$Q,$X$2,FALSE)),"")</f>
        <v/>
      </c>
      <c r="Y489" s="104" t="str">
        <f>_xlfn.IFNA(IF($B489="","",VLOOKUP($B489,'SWC Towers'!$A:$Q,$Y$2,FALSE)),"")</f>
        <v/>
      </c>
      <c r="Z489" s="104" t="str">
        <f>_xlfn.IFNA(IF($B489="","",VLOOKUP($B489,'SWC Towers'!$A:$Q,$Z$2,FALSE)),"")</f>
        <v/>
      </c>
      <c r="AA489" s="104" t="str">
        <f>_xlfn.IFNA(IF($B489="","",VLOOKUP($B489,'SWC Towers'!$A:$Q,$AA$2,FALSE)),"")</f>
        <v/>
      </c>
      <c r="AB489" s="104" t="str">
        <f>_xlfn.IFNA(IF($B489="","",VLOOKUP($B489,'SWC Towers'!$A:$Q,$AB$2,FALSE)),"")</f>
        <v/>
      </c>
      <c r="AC489" s="20">
        <f>SUM(Table25[[#This Row],[IT Tower: Application]:[Other/Non-IT ]])</f>
        <v>1</v>
      </c>
      <c r="AD489" s="67"/>
      <c r="AE489" s="67"/>
      <c r="AF489" s="67"/>
      <c r="AG489" s="67"/>
      <c r="AH489" s="67"/>
      <c r="AI489" s="67"/>
      <c r="AJ489" s="67"/>
      <c r="AK489" s="67"/>
      <c r="AL489" s="67"/>
      <c r="AM489" s="67"/>
      <c r="AN489" s="67"/>
      <c r="AO489" s="67"/>
      <c r="AP489" s="67"/>
      <c r="AQ489" s="67"/>
      <c r="AR489" s="67"/>
      <c r="AS489" s="67"/>
      <c r="AT489" s="67"/>
      <c r="AU489" s="67"/>
      <c r="AV489" s="67"/>
      <c r="AW489" s="67">
        <v>167008</v>
      </c>
      <c r="AX489" s="67">
        <v>535112</v>
      </c>
      <c r="AY489" s="67">
        <v>782948</v>
      </c>
      <c r="AZ489" s="67">
        <v>173531</v>
      </c>
      <c r="BA489" s="67"/>
      <c r="BB489" s="67"/>
      <c r="BC489" s="67"/>
      <c r="BD489" s="67"/>
      <c r="BE489" s="67"/>
      <c r="BF489" s="67"/>
      <c r="BG489" s="67"/>
      <c r="BH489" s="67"/>
      <c r="BI489" s="67"/>
      <c r="BJ489" s="67"/>
      <c r="BK489" s="67"/>
      <c r="BL489" s="67"/>
      <c r="BM489" s="67"/>
      <c r="BN489" s="67"/>
      <c r="BO489" s="67"/>
      <c r="BP489" s="67"/>
      <c r="BQ489" s="67"/>
      <c r="BR489" s="67"/>
      <c r="BS489" s="67"/>
      <c r="BT489" s="67"/>
      <c r="BU489" s="67"/>
      <c r="BV489" s="67"/>
      <c r="BW489" s="67"/>
      <c r="BX489" s="67"/>
      <c r="BY489" s="67"/>
      <c r="BZ489" s="67"/>
      <c r="CA489" s="67"/>
      <c r="CB489" s="67"/>
      <c r="CC489" s="69">
        <f>SUM(Table25[[#This Row],[Contract Amount FY00]:[Contract Amount FY50]])</f>
        <v>1658599</v>
      </c>
      <c r="CD489" s="24"/>
    </row>
    <row r="490" spans="1:82" x14ac:dyDescent="0.25">
      <c r="A490" s="122" t="s">
        <v>1999</v>
      </c>
      <c r="B490" s="122" t="s">
        <v>286</v>
      </c>
      <c r="C490" s="122" t="s">
        <v>1847</v>
      </c>
      <c r="E490" s="26" t="str">
        <f>IFERROR(IF(VLOOKUP(Table25[[#This Row],[Contract No.]],Table3[#All],3,FALSE)="","No","Yes"),"")</f>
        <v>No</v>
      </c>
      <c r="F490" s="26" t="str">
        <f>IFERROR(VLOOKUP(Table25[[#This Row],[Contract No.]],Table3[#All],3,FALSE),"")</f>
        <v/>
      </c>
      <c r="G490" s="26" t="str">
        <f>IFERROR(IF(Table25[[#This Row],[Cooperative Purchase
(Yes/No)]]="Yes","Yes",IF(VLOOKUP(Table25[[#This Row],[Contract No.]],Table3[#All],1,FALSE)=Table25[[#This Row],[Contract No.]],"Yes","No")),"No")</f>
        <v>Yes</v>
      </c>
      <c r="H490" s="51">
        <f>IFERROR(VLOOKUP(Table25[[#This Row],[Contract No.]],Table3[#All],4,FALSE),"")</f>
        <v>42401</v>
      </c>
      <c r="I490" s="56">
        <f>IFERROR(IF(AND(MONTH(Table25[[#This Row],[Contract Start Date]])&gt;6,MONTH(Table25[[#This Row],[Contract Start Date]])&lt;=12),YEAR(Table25[[#This Row],[Contract Start Date]])+1,YEAR(Table25[[#This Row],[Contract Start Date]])),"")</f>
        <v>2016</v>
      </c>
      <c r="J490" s="55">
        <f>Table25[[#This Row],[FY Formula start]]</f>
        <v>2016</v>
      </c>
      <c r="K490" s="59" t="str">
        <f>"FY"&amp;" "&amp;Table25[[#This Row],[Year Start]]</f>
        <v>FY 2016</v>
      </c>
      <c r="L490" s="52">
        <f>IFERROR(VLOOKUP(Table25[[#This Row],[Contract No.]],Table3[#All],5,FALSE),"")</f>
        <v>72717</v>
      </c>
      <c r="M490" s="56">
        <f>IFERROR(IF(Table25[[#This Row],[Contract End Date]]="99/99/9999","No End",IF(AND(MONTH(Table25[[#This Row],[Contract End Date]])&gt;6,MONTH(Table25[[#This Row],[Contract End Date]])&lt;=12),YEAR(Table25[[#This Row],[Contract End Date]])+1,YEAR(Table25[[#This Row],[Contract End Date]]))),"")</f>
        <v>2099</v>
      </c>
      <c r="N490" s="55">
        <f>Table25[[#This Row],[FY Formula end]]</f>
        <v>2099</v>
      </c>
      <c r="O490" s="59" t="str">
        <f>IF(Table25[[#This Row],[Year End]]="No End","No End","FY"&amp;" "&amp;Table25[[#This Row],[Year End]])</f>
        <v>FY 2099</v>
      </c>
      <c r="P490" s="27"/>
      <c r="Q490" s="104">
        <f>_xlfn.IFNA(IF($B490="","",VLOOKUP($B490,'SWC Towers'!$A:$Q,$Q$2,FALSE)),"")</f>
        <v>0.5</v>
      </c>
      <c r="R490" s="106" t="str">
        <f>_xlfn.IFNA(IF($B490="","",VLOOKUP($B490,'SWC Towers'!$A:$Q,$R$2,FALSE)),"")</f>
        <v/>
      </c>
      <c r="S490" s="106" t="str">
        <f>_xlfn.IFNA(IF($B490="","",VLOOKUP($B490,'SWC Towers'!$A:$Q,$S$2,FALSE)),"")</f>
        <v/>
      </c>
      <c r="T490" s="106">
        <f>_xlfn.IFNA(IF($B490="","",VLOOKUP($B490,'SWC Towers'!$A:$Q,$T$2,FALSE)),"")</f>
        <v>0.5</v>
      </c>
      <c r="U490" s="104" t="str">
        <f>_xlfn.IFNA(IF($B490="","",VLOOKUP($B490,'SWC Towers'!$A:$Q,$U$2,FALSE)),"")</f>
        <v/>
      </c>
      <c r="V490" s="104" t="str">
        <f>_xlfn.IFNA(IF($B490="","",VLOOKUP($B490,'SWC Towers'!$A:$Q,$V$2,FALSE)),"")</f>
        <v/>
      </c>
      <c r="W490" s="104" t="str">
        <f>_xlfn.IFNA(IF($B490="","",VLOOKUP($B490,'SWC Towers'!$A:$Q,$W$2,FALSE)),"")</f>
        <v/>
      </c>
      <c r="X490" s="104" t="str">
        <f>_xlfn.IFNA(IF($B490="","",VLOOKUP($B490,'SWC Towers'!$A:$Q,$X$2,FALSE)),"")</f>
        <v/>
      </c>
      <c r="Y490" s="104" t="str">
        <f>_xlfn.IFNA(IF($B490="","",VLOOKUP($B490,'SWC Towers'!$A:$Q,$Y$2,FALSE)),"")</f>
        <v/>
      </c>
      <c r="Z490" s="104" t="str">
        <f>_xlfn.IFNA(IF($B490="","",VLOOKUP($B490,'SWC Towers'!$A:$Q,$Z$2,FALSE)),"")</f>
        <v/>
      </c>
      <c r="AA490" s="104" t="str">
        <f>_xlfn.IFNA(IF($B490="","",VLOOKUP($B490,'SWC Towers'!$A:$Q,$AA$2,FALSE)),"")</f>
        <v/>
      </c>
      <c r="AB490" s="104" t="str">
        <f>_xlfn.IFNA(IF($B490="","",VLOOKUP($B490,'SWC Towers'!$A:$Q,$AB$2,FALSE)),"")</f>
        <v/>
      </c>
      <c r="AC490" s="20">
        <f>SUM(Table25[[#This Row],[IT Tower: Application]:[Other/Non-IT ]])</f>
        <v>1</v>
      </c>
      <c r="AD490" s="67"/>
      <c r="AE490" s="67"/>
      <c r="AF490" s="67"/>
      <c r="AG490" s="67"/>
      <c r="AH490" s="67"/>
      <c r="AI490" s="67"/>
      <c r="AJ490" s="67"/>
      <c r="AK490" s="67"/>
      <c r="AL490" s="67"/>
      <c r="AM490" s="67"/>
      <c r="AN490" s="67"/>
      <c r="AO490" s="67"/>
      <c r="AP490" s="67"/>
      <c r="AQ490" s="67"/>
      <c r="AR490" s="67"/>
      <c r="AS490" s="67"/>
      <c r="AT490" s="67"/>
      <c r="AU490" s="67"/>
      <c r="AV490" s="67">
        <v>15840</v>
      </c>
      <c r="AW490" s="67">
        <v>91665</v>
      </c>
      <c r="AX490" s="67"/>
      <c r="AY490" s="67"/>
      <c r="AZ490" s="67"/>
      <c r="BA490" s="67"/>
      <c r="BB490" s="67"/>
      <c r="BC490" s="67"/>
      <c r="BD490" s="67"/>
      <c r="BE490" s="67"/>
      <c r="BF490" s="67"/>
      <c r="BG490" s="67"/>
      <c r="BH490" s="67"/>
      <c r="BI490" s="67"/>
      <c r="BJ490" s="67"/>
      <c r="BK490" s="67"/>
      <c r="BL490" s="67"/>
      <c r="BM490" s="67"/>
      <c r="BN490" s="67"/>
      <c r="BO490" s="67"/>
      <c r="BP490" s="67"/>
      <c r="BQ490" s="67"/>
      <c r="BR490" s="67"/>
      <c r="BS490" s="67"/>
      <c r="BT490" s="67"/>
      <c r="BU490" s="67"/>
      <c r="BV490" s="67"/>
      <c r="BW490" s="67"/>
      <c r="BX490" s="67"/>
      <c r="BY490" s="67"/>
      <c r="BZ490" s="67"/>
      <c r="CA490" s="67"/>
      <c r="CB490" s="67"/>
      <c r="CC490" s="69">
        <f>SUM(Table25[[#This Row],[Contract Amount FY00]:[Contract Amount FY50]])</f>
        <v>107505</v>
      </c>
      <c r="CD490" s="24"/>
    </row>
    <row r="491" spans="1:82" x14ac:dyDescent="0.25">
      <c r="A491" s="122" t="s">
        <v>1999</v>
      </c>
      <c r="B491" s="122" t="s">
        <v>286</v>
      </c>
      <c r="C491" s="122" t="s">
        <v>3149</v>
      </c>
      <c r="E491" s="26" t="str">
        <f>IFERROR(IF(VLOOKUP(Table25[[#This Row],[Contract No.]],Table3[#All],3,FALSE)="","No","Yes"),"")</f>
        <v>No</v>
      </c>
      <c r="F491" s="26" t="str">
        <f>IFERROR(VLOOKUP(Table25[[#This Row],[Contract No.]],Table3[#All],3,FALSE),"")</f>
        <v/>
      </c>
      <c r="G491" s="26" t="str">
        <f>IFERROR(IF(Table25[[#This Row],[Cooperative Purchase
(Yes/No)]]="Yes","Yes",IF(VLOOKUP(Table25[[#This Row],[Contract No.]],Table3[#All],1,FALSE)=Table25[[#This Row],[Contract No.]],"Yes","No")),"No")</f>
        <v>Yes</v>
      </c>
      <c r="H491" s="51">
        <f>IFERROR(VLOOKUP(Table25[[#This Row],[Contract No.]],Table3[#All],4,FALSE),"")</f>
        <v>42401</v>
      </c>
      <c r="I491" s="56">
        <f>IFERROR(IF(AND(MONTH(Table25[[#This Row],[Contract Start Date]])&gt;6,MONTH(Table25[[#This Row],[Contract Start Date]])&lt;=12),YEAR(Table25[[#This Row],[Contract Start Date]])+1,YEAR(Table25[[#This Row],[Contract Start Date]])),"")</f>
        <v>2016</v>
      </c>
      <c r="J491" s="55">
        <f>Table25[[#This Row],[FY Formula start]]</f>
        <v>2016</v>
      </c>
      <c r="K491" s="59" t="str">
        <f>"FY"&amp;" "&amp;Table25[[#This Row],[Year Start]]</f>
        <v>FY 2016</v>
      </c>
      <c r="L491" s="52">
        <f>IFERROR(VLOOKUP(Table25[[#This Row],[Contract No.]],Table3[#All],5,FALSE),"")</f>
        <v>72717</v>
      </c>
      <c r="M491" s="56">
        <f>IFERROR(IF(Table25[[#This Row],[Contract End Date]]="99/99/9999","No End",IF(AND(MONTH(Table25[[#This Row],[Contract End Date]])&gt;6,MONTH(Table25[[#This Row],[Contract End Date]])&lt;=12),YEAR(Table25[[#This Row],[Contract End Date]])+1,YEAR(Table25[[#This Row],[Contract End Date]]))),"")</f>
        <v>2099</v>
      </c>
      <c r="N491" s="55">
        <f>Table25[[#This Row],[FY Formula end]]</f>
        <v>2099</v>
      </c>
      <c r="O491" s="59" t="str">
        <f>IF(Table25[[#This Row],[Year End]]="No End","No End","FY"&amp;" "&amp;Table25[[#This Row],[Year End]])</f>
        <v>FY 2099</v>
      </c>
      <c r="P491" s="27"/>
      <c r="Q491" s="104">
        <f>_xlfn.IFNA(IF($B491="","",VLOOKUP($B491,'SWC Towers'!$A:$Q,$Q$2,FALSE)),"")</f>
        <v>0.5</v>
      </c>
      <c r="R491" s="106" t="str">
        <f>_xlfn.IFNA(IF($B491="","",VLOOKUP($B491,'SWC Towers'!$A:$Q,$R$2,FALSE)),"")</f>
        <v/>
      </c>
      <c r="S491" s="106" t="str">
        <f>_xlfn.IFNA(IF($B491="","",VLOOKUP($B491,'SWC Towers'!$A:$Q,$S$2,FALSE)),"")</f>
        <v/>
      </c>
      <c r="T491" s="106">
        <f>_xlfn.IFNA(IF($B491="","",VLOOKUP($B491,'SWC Towers'!$A:$Q,$T$2,FALSE)),"")</f>
        <v>0.5</v>
      </c>
      <c r="U491" s="104" t="str">
        <f>_xlfn.IFNA(IF($B491="","",VLOOKUP($B491,'SWC Towers'!$A:$Q,$U$2,FALSE)),"")</f>
        <v/>
      </c>
      <c r="V491" s="104" t="str">
        <f>_xlfn.IFNA(IF($B491="","",VLOOKUP($B491,'SWC Towers'!$A:$Q,$V$2,FALSE)),"")</f>
        <v/>
      </c>
      <c r="W491" s="104" t="str">
        <f>_xlfn.IFNA(IF($B491="","",VLOOKUP($B491,'SWC Towers'!$A:$Q,$W$2,FALSE)),"")</f>
        <v/>
      </c>
      <c r="X491" s="104" t="str">
        <f>_xlfn.IFNA(IF($B491="","",VLOOKUP($B491,'SWC Towers'!$A:$Q,$X$2,FALSE)),"")</f>
        <v/>
      </c>
      <c r="Y491" s="104" t="str">
        <f>_xlfn.IFNA(IF($B491="","",VLOOKUP($B491,'SWC Towers'!$A:$Q,$Y$2,FALSE)),"")</f>
        <v/>
      </c>
      <c r="Z491" s="104" t="str">
        <f>_xlfn.IFNA(IF($B491="","",VLOOKUP($B491,'SWC Towers'!$A:$Q,$Z$2,FALSE)),"")</f>
        <v/>
      </c>
      <c r="AA491" s="104" t="str">
        <f>_xlfn.IFNA(IF($B491="","",VLOOKUP($B491,'SWC Towers'!$A:$Q,$AA$2,FALSE)),"")</f>
        <v/>
      </c>
      <c r="AB491" s="104" t="str">
        <f>_xlfn.IFNA(IF($B491="","",VLOOKUP($B491,'SWC Towers'!$A:$Q,$AB$2,FALSE)),"")</f>
        <v/>
      </c>
      <c r="AC491" s="20">
        <f>SUM(Table25[[#This Row],[IT Tower: Application]:[Other/Non-IT ]])</f>
        <v>1</v>
      </c>
      <c r="AD491" s="67"/>
      <c r="AE491" s="67"/>
      <c r="AF491" s="67"/>
      <c r="AG491" s="67"/>
      <c r="AH491" s="67"/>
      <c r="AI491" s="67"/>
      <c r="AJ491" s="67"/>
      <c r="AK491" s="67"/>
      <c r="AL491" s="67"/>
      <c r="AM491" s="67"/>
      <c r="AN491" s="67"/>
      <c r="AO491" s="67"/>
      <c r="AP491" s="67"/>
      <c r="AQ491" s="67"/>
      <c r="AR491" s="67"/>
      <c r="AS491" s="67"/>
      <c r="AT491" s="67"/>
      <c r="AU491" s="67"/>
      <c r="AV491" s="67"/>
      <c r="AW491" s="67"/>
      <c r="AX491" s="67">
        <v>48640</v>
      </c>
      <c r="AY491" s="67">
        <v>0</v>
      </c>
      <c r="AZ491" s="67"/>
      <c r="BA491" s="67"/>
      <c r="BB491" s="67"/>
      <c r="BC491" s="67">
        <v>20000</v>
      </c>
      <c r="BD491" s="67"/>
      <c r="BE491" s="67"/>
      <c r="BF491" s="67"/>
      <c r="BG491" s="67"/>
      <c r="BH491" s="67"/>
      <c r="BI491" s="67"/>
      <c r="BJ491" s="67"/>
      <c r="BK491" s="67"/>
      <c r="BL491" s="67"/>
      <c r="BM491" s="67"/>
      <c r="BN491" s="67"/>
      <c r="BO491" s="67"/>
      <c r="BP491" s="67"/>
      <c r="BQ491" s="67"/>
      <c r="BR491" s="67"/>
      <c r="BS491" s="67"/>
      <c r="BT491" s="67"/>
      <c r="BU491" s="67"/>
      <c r="BV491" s="67"/>
      <c r="BW491" s="67"/>
      <c r="BX491" s="67"/>
      <c r="BY491" s="67"/>
      <c r="BZ491" s="67"/>
      <c r="CA491" s="67"/>
      <c r="CB491" s="67"/>
      <c r="CC491" s="69">
        <f>SUM(Table25[[#This Row],[Contract Amount FY00]:[Contract Amount FY50]])</f>
        <v>68640</v>
      </c>
      <c r="CD491" s="24"/>
    </row>
    <row r="492" spans="1:82" x14ac:dyDescent="0.25">
      <c r="A492" s="122" t="s">
        <v>1999</v>
      </c>
      <c r="B492" s="122" t="s">
        <v>286</v>
      </c>
      <c r="C492" s="122" t="s">
        <v>3128</v>
      </c>
      <c r="E492" s="26" t="str">
        <f>IFERROR(IF(VLOOKUP(Table25[[#This Row],[Contract No.]],Table3[#All],3,FALSE)="","No","Yes"),"")</f>
        <v>No</v>
      </c>
      <c r="F492" s="26" t="str">
        <f>IFERROR(VLOOKUP(Table25[[#This Row],[Contract No.]],Table3[#All],3,FALSE),"")</f>
        <v/>
      </c>
      <c r="G492" s="26" t="str">
        <f>IFERROR(IF(Table25[[#This Row],[Cooperative Purchase
(Yes/No)]]="Yes","Yes",IF(VLOOKUP(Table25[[#This Row],[Contract No.]],Table3[#All],1,FALSE)=Table25[[#This Row],[Contract No.]],"Yes","No")),"No")</f>
        <v>Yes</v>
      </c>
      <c r="H492" s="51">
        <f>IFERROR(VLOOKUP(Table25[[#This Row],[Contract No.]],Table3[#All],4,FALSE),"")</f>
        <v>42401</v>
      </c>
      <c r="I492" s="56">
        <f>IFERROR(IF(AND(MONTH(Table25[[#This Row],[Contract Start Date]])&gt;6,MONTH(Table25[[#This Row],[Contract Start Date]])&lt;=12),YEAR(Table25[[#This Row],[Contract Start Date]])+1,YEAR(Table25[[#This Row],[Contract Start Date]])),"")</f>
        <v>2016</v>
      </c>
      <c r="J492" s="55">
        <f>Table25[[#This Row],[FY Formula start]]</f>
        <v>2016</v>
      </c>
      <c r="K492" s="59" t="str">
        <f>"FY"&amp;" "&amp;Table25[[#This Row],[Year Start]]</f>
        <v>FY 2016</v>
      </c>
      <c r="L492" s="52">
        <f>IFERROR(VLOOKUP(Table25[[#This Row],[Contract No.]],Table3[#All],5,FALSE),"")</f>
        <v>72717</v>
      </c>
      <c r="M492" s="56">
        <f>IFERROR(IF(Table25[[#This Row],[Contract End Date]]="99/99/9999","No End",IF(AND(MONTH(Table25[[#This Row],[Contract End Date]])&gt;6,MONTH(Table25[[#This Row],[Contract End Date]])&lt;=12),YEAR(Table25[[#This Row],[Contract End Date]])+1,YEAR(Table25[[#This Row],[Contract End Date]]))),"")</f>
        <v>2099</v>
      </c>
      <c r="N492" s="55">
        <f>Table25[[#This Row],[FY Formula end]]</f>
        <v>2099</v>
      </c>
      <c r="O492" s="59" t="str">
        <f>IF(Table25[[#This Row],[Year End]]="No End","No End","FY"&amp;" "&amp;Table25[[#This Row],[Year End]])</f>
        <v>FY 2099</v>
      </c>
      <c r="P492" s="27"/>
      <c r="Q492" s="104">
        <f>_xlfn.IFNA(IF($B492="","",VLOOKUP($B492,'SWC Towers'!$A:$Q,$Q$2,FALSE)),"")</f>
        <v>0.5</v>
      </c>
      <c r="R492" s="106" t="str">
        <f>_xlfn.IFNA(IF($B492="","",VLOOKUP($B492,'SWC Towers'!$A:$Q,$R$2,FALSE)),"")</f>
        <v/>
      </c>
      <c r="S492" s="106" t="str">
        <f>_xlfn.IFNA(IF($B492="","",VLOOKUP($B492,'SWC Towers'!$A:$Q,$S$2,FALSE)),"")</f>
        <v/>
      </c>
      <c r="T492" s="106">
        <f>_xlfn.IFNA(IF($B492="","",VLOOKUP($B492,'SWC Towers'!$A:$Q,$T$2,FALSE)),"")</f>
        <v>0.5</v>
      </c>
      <c r="U492" s="104" t="str">
        <f>_xlfn.IFNA(IF($B492="","",VLOOKUP($B492,'SWC Towers'!$A:$Q,$U$2,FALSE)),"")</f>
        <v/>
      </c>
      <c r="V492" s="104" t="str">
        <f>_xlfn.IFNA(IF($B492="","",VLOOKUP($B492,'SWC Towers'!$A:$Q,$V$2,FALSE)),"")</f>
        <v/>
      </c>
      <c r="W492" s="104" t="str">
        <f>_xlfn.IFNA(IF($B492="","",VLOOKUP($B492,'SWC Towers'!$A:$Q,$W$2,FALSE)),"")</f>
        <v/>
      </c>
      <c r="X492" s="104" t="str">
        <f>_xlfn.IFNA(IF($B492="","",VLOOKUP($B492,'SWC Towers'!$A:$Q,$X$2,FALSE)),"")</f>
        <v/>
      </c>
      <c r="Y492" s="104" t="str">
        <f>_xlfn.IFNA(IF($B492="","",VLOOKUP($B492,'SWC Towers'!$A:$Q,$Y$2,FALSE)),"")</f>
        <v/>
      </c>
      <c r="Z492" s="104" t="str">
        <f>_xlfn.IFNA(IF($B492="","",VLOOKUP($B492,'SWC Towers'!$A:$Q,$Z$2,FALSE)),"")</f>
        <v/>
      </c>
      <c r="AA492" s="104" t="str">
        <f>_xlfn.IFNA(IF($B492="","",VLOOKUP($B492,'SWC Towers'!$A:$Q,$AA$2,FALSE)),"")</f>
        <v/>
      </c>
      <c r="AB492" s="104" t="str">
        <f>_xlfn.IFNA(IF($B492="","",VLOOKUP($B492,'SWC Towers'!$A:$Q,$AB$2,FALSE)),"")</f>
        <v/>
      </c>
      <c r="AC492" s="20">
        <f>SUM(Table25[[#This Row],[IT Tower: Application]:[Other/Non-IT ]])</f>
        <v>1</v>
      </c>
      <c r="AD492" s="67"/>
      <c r="AE492" s="67"/>
      <c r="AF492" s="67"/>
      <c r="AG492" s="67"/>
      <c r="AH492" s="67"/>
      <c r="AI492" s="67"/>
      <c r="AJ492" s="67"/>
      <c r="AK492" s="67"/>
      <c r="AL492" s="67"/>
      <c r="AM492" s="67"/>
      <c r="AN492" s="67"/>
      <c r="AO492" s="67"/>
      <c r="AP492" s="67"/>
      <c r="AQ492" s="67"/>
      <c r="AR492" s="67"/>
      <c r="AS492" s="67"/>
      <c r="AT492" s="67"/>
      <c r="AU492" s="67"/>
      <c r="AV492" s="67"/>
      <c r="AW492" s="67"/>
      <c r="AX492" s="67"/>
      <c r="AY492" s="67"/>
      <c r="AZ492" s="67"/>
      <c r="BA492" s="67">
        <v>23300</v>
      </c>
      <c r="BB492" s="67">
        <v>0</v>
      </c>
      <c r="BC492" s="67"/>
      <c r="BD492" s="67"/>
      <c r="BE492" s="67"/>
      <c r="BF492" s="67"/>
      <c r="BG492" s="67"/>
      <c r="BH492" s="67"/>
      <c r="BI492" s="67"/>
      <c r="BJ492" s="67"/>
      <c r="BK492" s="67"/>
      <c r="BL492" s="67"/>
      <c r="BM492" s="67"/>
      <c r="BN492" s="67"/>
      <c r="BO492" s="67"/>
      <c r="BP492" s="67"/>
      <c r="BQ492" s="67"/>
      <c r="BR492" s="67"/>
      <c r="BS492" s="67"/>
      <c r="BT492" s="67"/>
      <c r="BU492" s="67"/>
      <c r="BV492" s="67"/>
      <c r="BW492" s="67"/>
      <c r="BX492" s="67"/>
      <c r="BY492" s="67"/>
      <c r="BZ492" s="67"/>
      <c r="CA492" s="67"/>
      <c r="CB492" s="67"/>
      <c r="CC492" s="69">
        <f>SUM(Table25[[#This Row],[Contract Amount FY00]:[Contract Amount FY50]])</f>
        <v>23300</v>
      </c>
      <c r="CD492" s="24"/>
    </row>
    <row r="493" spans="1:82" x14ac:dyDescent="0.25">
      <c r="A493" s="122" t="s">
        <v>1999</v>
      </c>
      <c r="B493" s="122" t="s">
        <v>286</v>
      </c>
      <c r="C493" s="122" t="s">
        <v>3152</v>
      </c>
      <c r="E493" s="26" t="str">
        <f>IFERROR(IF(VLOOKUP(Table25[[#This Row],[Contract No.]],Table3[#All],3,FALSE)="","No","Yes"),"")</f>
        <v>No</v>
      </c>
      <c r="F493" s="26" t="str">
        <f>IFERROR(VLOOKUP(Table25[[#This Row],[Contract No.]],Table3[#All],3,FALSE),"")</f>
        <v/>
      </c>
      <c r="G493" s="26" t="str">
        <f>IFERROR(IF(Table25[[#This Row],[Cooperative Purchase
(Yes/No)]]="Yes","Yes",IF(VLOOKUP(Table25[[#This Row],[Contract No.]],Table3[#All],1,FALSE)=Table25[[#This Row],[Contract No.]],"Yes","No")),"No")</f>
        <v>Yes</v>
      </c>
      <c r="H493" s="51">
        <f>IFERROR(VLOOKUP(Table25[[#This Row],[Contract No.]],Table3[#All],4,FALSE),"")</f>
        <v>42401</v>
      </c>
      <c r="I493" s="56">
        <f>IFERROR(IF(AND(MONTH(Table25[[#This Row],[Contract Start Date]])&gt;6,MONTH(Table25[[#This Row],[Contract Start Date]])&lt;=12),YEAR(Table25[[#This Row],[Contract Start Date]])+1,YEAR(Table25[[#This Row],[Contract Start Date]])),"")</f>
        <v>2016</v>
      </c>
      <c r="J493" s="55">
        <f>Table25[[#This Row],[FY Formula start]]</f>
        <v>2016</v>
      </c>
      <c r="K493" s="59" t="str">
        <f>"FY"&amp;" "&amp;Table25[[#This Row],[Year Start]]</f>
        <v>FY 2016</v>
      </c>
      <c r="L493" s="52">
        <f>IFERROR(VLOOKUP(Table25[[#This Row],[Contract No.]],Table3[#All],5,FALSE),"")</f>
        <v>72717</v>
      </c>
      <c r="M493" s="56">
        <f>IFERROR(IF(Table25[[#This Row],[Contract End Date]]="99/99/9999","No End",IF(AND(MONTH(Table25[[#This Row],[Contract End Date]])&gt;6,MONTH(Table25[[#This Row],[Contract End Date]])&lt;=12),YEAR(Table25[[#This Row],[Contract End Date]])+1,YEAR(Table25[[#This Row],[Contract End Date]]))),"")</f>
        <v>2099</v>
      </c>
      <c r="N493" s="55">
        <f>Table25[[#This Row],[FY Formula end]]</f>
        <v>2099</v>
      </c>
      <c r="O493" s="59" t="str">
        <f>IF(Table25[[#This Row],[Year End]]="No End","No End","FY"&amp;" "&amp;Table25[[#This Row],[Year End]])</f>
        <v>FY 2099</v>
      </c>
      <c r="P493" s="27"/>
      <c r="Q493" s="104">
        <f>_xlfn.IFNA(IF($B493="","",VLOOKUP($B493,'SWC Towers'!$A:$Q,$Q$2,FALSE)),"")</f>
        <v>0.5</v>
      </c>
      <c r="R493" s="106" t="str">
        <f>_xlfn.IFNA(IF($B493="","",VLOOKUP($B493,'SWC Towers'!$A:$Q,$R$2,FALSE)),"")</f>
        <v/>
      </c>
      <c r="S493" s="106" t="str">
        <f>_xlfn.IFNA(IF($B493="","",VLOOKUP($B493,'SWC Towers'!$A:$Q,$S$2,FALSE)),"")</f>
        <v/>
      </c>
      <c r="T493" s="106">
        <f>_xlfn.IFNA(IF($B493="","",VLOOKUP($B493,'SWC Towers'!$A:$Q,$T$2,FALSE)),"")</f>
        <v>0.5</v>
      </c>
      <c r="U493" s="104" t="str">
        <f>_xlfn.IFNA(IF($B493="","",VLOOKUP($B493,'SWC Towers'!$A:$Q,$U$2,FALSE)),"")</f>
        <v/>
      </c>
      <c r="V493" s="104" t="str">
        <f>_xlfn.IFNA(IF($B493="","",VLOOKUP($B493,'SWC Towers'!$A:$Q,$V$2,FALSE)),"")</f>
        <v/>
      </c>
      <c r="W493" s="104" t="str">
        <f>_xlfn.IFNA(IF($B493="","",VLOOKUP($B493,'SWC Towers'!$A:$Q,$W$2,FALSE)),"")</f>
        <v/>
      </c>
      <c r="X493" s="104" t="str">
        <f>_xlfn.IFNA(IF($B493="","",VLOOKUP($B493,'SWC Towers'!$A:$Q,$X$2,FALSE)),"")</f>
        <v/>
      </c>
      <c r="Y493" s="104" t="str">
        <f>_xlfn.IFNA(IF($B493="","",VLOOKUP($B493,'SWC Towers'!$A:$Q,$Y$2,FALSE)),"")</f>
        <v/>
      </c>
      <c r="Z493" s="104" t="str">
        <f>_xlfn.IFNA(IF($B493="","",VLOOKUP($B493,'SWC Towers'!$A:$Q,$Z$2,FALSE)),"")</f>
        <v/>
      </c>
      <c r="AA493" s="104" t="str">
        <f>_xlfn.IFNA(IF($B493="","",VLOOKUP($B493,'SWC Towers'!$A:$Q,$AA$2,FALSE)),"")</f>
        <v/>
      </c>
      <c r="AB493" s="104" t="str">
        <f>_xlfn.IFNA(IF($B493="","",VLOOKUP($B493,'SWC Towers'!$A:$Q,$AB$2,FALSE)),"")</f>
        <v/>
      </c>
      <c r="AC493" s="20">
        <f>SUM(Table25[[#This Row],[IT Tower: Application]:[Other/Non-IT ]])</f>
        <v>1</v>
      </c>
      <c r="AD493" s="67"/>
      <c r="AE493" s="67"/>
      <c r="AF493" s="67"/>
      <c r="AG493" s="67"/>
      <c r="AH493" s="67"/>
      <c r="AI493" s="67"/>
      <c r="AJ493" s="67"/>
      <c r="AK493" s="67"/>
      <c r="AL493" s="67"/>
      <c r="AM493" s="67"/>
      <c r="AN493" s="67"/>
      <c r="AO493" s="67"/>
      <c r="AP493" s="67"/>
      <c r="AQ493" s="67"/>
      <c r="AR493" s="67"/>
      <c r="AS493" s="67"/>
      <c r="AT493" s="67"/>
      <c r="AU493" s="67"/>
      <c r="AV493" s="67"/>
      <c r="AW493" s="67"/>
      <c r="AX493" s="67"/>
      <c r="AY493" s="67"/>
      <c r="AZ493" s="67"/>
      <c r="BA493" s="67"/>
      <c r="BB493" s="67">
        <v>18735</v>
      </c>
      <c r="BC493" s="67">
        <v>21158</v>
      </c>
      <c r="BD493" s="67"/>
      <c r="BE493" s="67"/>
      <c r="BF493" s="67"/>
      <c r="BG493" s="67"/>
      <c r="BH493" s="67"/>
      <c r="BI493" s="67"/>
      <c r="BJ493" s="67"/>
      <c r="BK493" s="67"/>
      <c r="BL493" s="67"/>
      <c r="BM493" s="67"/>
      <c r="BN493" s="67"/>
      <c r="BO493" s="67"/>
      <c r="BP493" s="67"/>
      <c r="BQ493" s="67"/>
      <c r="BR493" s="67"/>
      <c r="BS493" s="67"/>
      <c r="BT493" s="67"/>
      <c r="BU493" s="67"/>
      <c r="BV493" s="67"/>
      <c r="BW493" s="67"/>
      <c r="BX493" s="67"/>
      <c r="BY493" s="67"/>
      <c r="BZ493" s="67"/>
      <c r="CA493" s="67"/>
      <c r="CB493" s="67"/>
      <c r="CC493" s="69">
        <f>SUM(Table25[[#This Row],[Contract Amount FY00]:[Contract Amount FY50]])</f>
        <v>39893</v>
      </c>
      <c r="CD493" s="24"/>
    </row>
    <row r="494" spans="1:82" x14ac:dyDescent="0.25">
      <c r="A494" s="122" t="s">
        <v>1999</v>
      </c>
      <c r="B494" s="122" t="s">
        <v>286</v>
      </c>
      <c r="C494" s="122" t="s">
        <v>540</v>
      </c>
      <c r="E494" s="26" t="str">
        <f>IFERROR(IF(VLOOKUP(Table25[[#This Row],[Contract No.]],Table3[#All],3,FALSE)="","No","Yes"),"")</f>
        <v>No</v>
      </c>
      <c r="F494" s="26" t="str">
        <f>IFERROR(VLOOKUP(Table25[[#This Row],[Contract No.]],Table3[#All],3,FALSE),"")</f>
        <v/>
      </c>
      <c r="G494" s="26" t="str">
        <f>IFERROR(IF(Table25[[#This Row],[Cooperative Purchase
(Yes/No)]]="Yes","Yes",IF(VLOOKUP(Table25[[#This Row],[Contract No.]],Table3[#All],1,FALSE)=Table25[[#This Row],[Contract No.]],"Yes","No")),"No")</f>
        <v>Yes</v>
      </c>
      <c r="H494" s="51">
        <f>IFERROR(VLOOKUP(Table25[[#This Row],[Contract No.]],Table3[#All],4,FALSE),"")</f>
        <v>42401</v>
      </c>
      <c r="I494" s="56">
        <f>IFERROR(IF(AND(MONTH(Table25[[#This Row],[Contract Start Date]])&gt;6,MONTH(Table25[[#This Row],[Contract Start Date]])&lt;=12),YEAR(Table25[[#This Row],[Contract Start Date]])+1,YEAR(Table25[[#This Row],[Contract Start Date]])),"")</f>
        <v>2016</v>
      </c>
      <c r="J494" s="55">
        <f>Table25[[#This Row],[FY Formula start]]</f>
        <v>2016</v>
      </c>
      <c r="K494" s="59" t="str">
        <f>"FY"&amp;" "&amp;Table25[[#This Row],[Year Start]]</f>
        <v>FY 2016</v>
      </c>
      <c r="L494" s="52">
        <f>IFERROR(VLOOKUP(Table25[[#This Row],[Contract No.]],Table3[#All],5,FALSE),"")</f>
        <v>72717</v>
      </c>
      <c r="M494" s="56">
        <f>IFERROR(IF(Table25[[#This Row],[Contract End Date]]="99/99/9999","No End",IF(AND(MONTH(Table25[[#This Row],[Contract End Date]])&gt;6,MONTH(Table25[[#This Row],[Contract End Date]])&lt;=12),YEAR(Table25[[#This Row],[Contract End Date]])+1,YEAR(Table25[[#This Row],[Contract End Date]]))),"")</f>
        <v>2099</v>
      </c>
      <c r="N494" s="55">
        <f>Table25[[#This Row],[FY Formula end]]</f>
        <v>2099</v>
      </c>
      <c r="O494" s="59" t="str">
        <f>IF(Table25[[#This Row],[Year End]]="No End","No End","FY"&amp;" "&amp;Table25[[#This Row],[Year End]])</f>
        <v>FY 2099</v>
      </c>
      <c r="P494" s="27"/>
      <c r="Q494" s="104">
        <f>_xlfn.IFNA(IF($B494="","",VLOOKUP($B494,'SWC Towers'!$A:$Q,$Q$2,FALSE)),"")</f>
        <v>0.5</v>
      </c>
      <c r="R494" s="106" t="str">
        <f>_xlfn.IFNA(IF($B494="","",VLOOKUP($B494,'SWC Towers'!$A:$Q,$R$2,FALSE)),"")</f>
        <v/>
      </c>
      <c r="S494" s="106" t="str">
        <f>_xlfn.IFNA(IF($B494="","",VLOOKUP($B494,'SWC Towers'!$A:$Q,$S$2,FALSE)),"")</f>
        <v/>
      </c>
      <c r="T494" s="106">
        <f>_xlfn.IFNA(IF($B494="","",VLOOKUP($B494,'SWC Towers'!$A:$Q,$T$2,FALSE)),"")</f>
        <v>0.5</v>
      </c>
      <c r="U494" s="104" t="str">
        <f>_xlfn.IFNA(IF($B494="","",VLOOKUP($B494,'SWC Towers'!$A:$Q,$U$2,FALSE)),"")</f>
        <v/>
      </c>
      <c r="V494" s="104" t="str">
        <f>_xlfn.IFNA(IF($B494="","",VLOOKUP($B494,'SWC Towers'!$A:$Q,$V$2,FALSE)),"")</f>
        <v/>
      </c>
      <c r="W494" s="104" t="str">
        <f>_xlfn.IFNA(IF($B494="","",VLOOKUP($B494,'SWC Towers'!$A:$Q,$W$2,FALSE)),"")</f>
        <v/>
      </c>
      <c r="X494" s="104" t="str">
        <f>_xlfn.IFNA(IF($B494="","",VLOOKUP($B494,'SWC Towers'!$A:$Q,$X$2,FALSE)),"")</f>
        <v/>
      </c>
      <c r="Y494" s="104" t="str">
        <f>_xlfn.IFNA(IF($B494="","",VLOOKUP($B494,'SWC Towers'!$A:$Q,$Y$2,FALSE)),"")</f>
        <v/>
      </c>
      <c r="Z494" s="104" t="str">
        <f>_xlfn.IFNA(IF($B494="","",VLOOKUP($B494,'SWC Towers'!$A:$Q,$Z$2,FALSE)),"")</f>
        <v/>
      </c>
      <c r="AA494" s="104" t="str">
        <f>_xlfn.IFNA(IF($B494="","",VLOOKUP($B494,'SWC Towers'!$A:$Q,$AA$2,FALSE)),"")</f>
        <v/>
      </c>
      <c r="AB494" s="104" t="str">
        <f>_xlfn.IFNA(IF($B494="","",VLOOKUP($B494,'SWC Towers'!$A:$Q,$AB$2,FALSE)),"")</f>
        <v/>
      </c>
      <c r="AC494" s="20">
        <f>SUM(Table25[[#This Row],[IT Tower: Application]:[Other/Non-IT ]])</f>
        <v>1</v>
      </c>
      <c r="AD494" s="67"/>
      <c r="AE494" s="67"/>
      <c r="AF494" s="67"/>
      <c r="AG494" s="67"/>
      <c r="AH494" s="67"/>
      <c r="AI494" s="67"/>
      <c r="AJ494" s="67"/>
      <c r="AK494" s="67"/>
      <c r="AL494" s="67"/>
      <c r="AM494" s="67"/>
      <c r="AN494" s="67"/>
      <c r="AO494" s="67"/>
      <c r="AP494" s="67"/>
      <c r="AQ494" s="67"/>
      <c r="AR494" s="67"/>
      <c r="AS494" s="67"/>
      <c r="AT494" s="67"/>
      <c r="AU494" s="67"/>
      <c r="AV494" s="67"/>
      <c r="AW494" s="67"/>
      <c r="AX494" s="67"/>
      <c r="AY494" s="67"/>
      <c r="AZ494" s="67">
        <v>424760</v>
      </c>
      <c r="BA494" s="67">
        <v>0</v>
      </c>
      <c r="BB494" s="67"/>
      <c r="BC494" s="67"/>
      <c r="BD494" s="67"/>
      <c r="BE494" s="67"/>
      <c r="BF494" s="67"/>
      <c r="BG494" s="67"/>
      <c r="BH494" s="67"/>
      <c r="BI494" s="67"/>
      <c r="BJ494" s="67"/>
      <c r="BK494" s="67"/>
      <c r="BL494" s="67"/>
      <c r="BM494" s="67"/>
      <c r="BN494" s="67"/>
      <c r="BO494" s="67"/>
      <c r="BP494" s="67"/>
      <c r="BQ494" s="67"/>
      <c r="BR494" s="67"/>
      <c r="BS494" s="67"/>
      <c r="BT494" s="67"/>
      <c r="BU494" s="67"/>
      <c r="BV494" s="67"/>
      <c r="BW494" s="67"/>
      <c r="BX494" s="67"/>
      <c r="BY494" s="67"/>
      <c r="BZ494" s="67"/>
      <c r="CA494" s="67"/>
      <c r="CB494" s="67"/>
      <c r="CC494" s="69">
        <f>SUM(Table25[[#This Row],[Contract Amount FY00]:[Contract Amount FY50]])</f>
        <v>424760</v>
      </c>
      <c r="CD494" s="24"/>
    </row>
    <row r="495" spans="1:82" x14ac:dyDescent="0.25">
      <c r="A495" s="122" t="s">
        <v>1999</v>
      </c>
      <c r="B495" s="122" t="s">
        <v>286</v>
      </c>
      <c r="C495" s="122" t="s">
        <v>3207</v>
      </c>
      <c r="E495" s="26" t="str">
        <f>IFERROR(IF(VLOOKUP(Table25[[#This Row],[Contract No.]],Table3[#All],3,FALSE)="","No","Yes"),"")</f>
        <v>No</v>
      </c>
      <c r="F495" s="26" t="str">
        <f>IFERROR(VLOOKUP(Table25[[#This Row],[Contract No.]],Table3[#All],3,FALSE),"")</f>
        <v/>
      </c>
      <c r="G495" s="26" t="str">
        <f>IFERROR(IF(Table25[[#This Row],[Cooperative Purchase
(Yes/No)]]="Yes","Yes",IF(VLOOKUP(Table25[[#This Row],[Contract No.]],Table3[#All],1,FALSE)=Table25[[#This Row],[Contract No.]],"Yes","No")),"No")</f>
        <v>Yes</v>
      </c>
      <c r="H495" s="51">
        <f>IFERROR(VLOOKUP(Table25[[#This Row],[Contract No.]],Table3[#All],4,FALSE),"")</f>
        <v>42401</v>
      </c>
      <c r="I495" s="56">
        <f>IFERROR(IF(AND(MONTH(Table25[[#This Row],[Contract Start Date]])&gt;6,MONTH(Table25[[#This Row],[Contract Start Date]])&lt;=12),YEAR(Table25[[#This Row],[Contract Start Date]])+1,YEAR(Table25[[#This Row],[Contract Start Date]])),"")</f>
        <v>2016</v>
      </c>
      <c r="J495" s="55">
        <f>Table25[[#This Row],[FY Formula start]]</f>
        <v>2016</v>
      </c>
      <c r="K495" s="59" t="str">
        <f>"FY"&amp;" "&amp;Table25[[#This Row],[Year Start]]</f>
        <v>FY 2016</v>
      </c>
      <c r="L495" s="52">
        <f>IFERROR(VLOOKUP(Table25[[#This Row],[Contract No.]],Table3[#All],5,FALSE),"")</f>
        <v>72717</v>
      </c>
      <c r="M495" s="56">
        <f>IFERROR(IF(Table25[[#This Row],[Contract End Date]]="99/99/9999","No End",IF(AND(MONTH(Table25[[#This Row],[Contract End Date]])&gt;6,MONTH(Table25[[#This Row],[Contract End Date]])&lt;=12),YEAR(Table25[[#This Row],[Contract End Date]])+1,YEAR(Table25[[#This Row],[Contract End Date]]))),"")</f>
        <v>2099</v>
      </c>
      <c r="N495" s="55">
        <f>Table25[[#This Row],[FY Formula end]]</f>
        <v>2099</v>
      </c>
      <c r="O495" s="59" t="str">
        <f>IF(Table25[[#This Row],[Year End]]="No End","No End","FY"&amp;" "&amp;Table25[[#This Row],[Year End]])</f>
        <v>FY 2099</v>
      </c>
      <c r="P495" s="27"/>
      <c r="Q495" s="104">
        <f>_xlfn.IFNA(IF($B495="","",VLOOKUP($B495,'SWC Towers'!$A:$Q,$Q$2,FALSE)),"")</f>
        <v>0.5</v>
      </c>
      <c r="R495" s="106" t="str">
        <f>_xlfn.IFNA(IF($B495="","",VLOOKUP($B495,'SWC Towers'!$A:$Q,$R$2,FALSE)),"")</f>
        <v/>
      </c>
      <c r="S495" s="106" t="str">
        <f>_xlfn.IFNA(IF($B495="","",VLOOKUP($B495,'SWC Towers'!$A:$Q,$S$2,FALSE)),"")</f>
        <v/>
      </c>
      <c r="T495" s="106">
        <f>_xlfn.IFNA(IF($B495="","",VLOOKUP($B495,'SWC Towers'!$A:$Q,$T$2,FALSE)),"")</f>
        <v>0.5</v>
      </c>
      <c r="U495" s="104" t="str">
        <f>_xlfn.IFNA(IF($B495="","",VLOOKUP($B495,'SWC Towers'!$A:$Q,$U$2,FALSE)),"")</f>
        <v/>
      </c>
      <c r="V495" s="104" t="str">
        <f>_xlfn.IFNA(IF($B495="","",VLOOKUP($B495,'SWC Towers'!$A:$Q,$V$2,FALSE)),"")</f>
        <v/>
      </c>
      <c r="W495" s="104" t="str">
        <f>_xlfn.IFNA(IF($B495="","",VLOOKUP($B495,'SWC Towers'!$A:$Q,$W$2,FALSE)),"")</f>
        <v/>
      </c>
      <c r="X495" s="104" t="str">
        <f>_xlfn.IFNA(IF($B495="","",VLOOKUP($B495,'SWC Towers'!$A:$Q,$X$2,FALSE)),"")</f>
        <v/>
      </c>
      <c r="Y495" s="104" t="str">
        <f>_xlfn.IFNA(IF($B495="","",VLOOKUP($B495,'SWC Towers'!$A:$Q,$Y$2,FALSE)),"")</f>
        <v/>
      </c>
      <c r="Z495" s="104" t="str">
        <f>_xlfn.IFNA(IF($B495="","",VLOOKUP($B495,'SWC Towers'!$A:$Q,$Z$2,FALSE)),"")</f>
        <v/>
      </c>
      <c r="AA495" s="104" t="str">
        <f>_xlfn.IFNA(IF($B495="","",VLOOKUP($B495,'SWC Towers'!$A:$Q,$AA$2,FALSE)),"")</f>
        <v/>
      </c>
      <c r="AB495" s="104" t="str">
        <f>_xlfn.IFNA(IF($B495="","",VLOOKUP($B495,'SWC Towers'!$A:$Q,$AB$2,FALSE)),"")</f>
        <v/>
      </c>
      <c r="AC495" s="20">
        <f>SUM(Table25[[#This Row],[IT Tower: Application]:[Other/Non-IT ]])</f>
        <v>1</v>
      </c>
      <c r="AD495" s="67"/>
      <c r="AE495" s="67"/>
      <c r="AF495" s="67"/>
      <c r="AG495" s="67"/>
      <c r="AH495" s="67"/>
      <c r="AI495" s="67"/>
      <c r="AJ495" s="67"/>
      <c r="AK495" s="67"/>
      <c r="AL495" s="67"/>
      <c r="AM495" s="67"/>
      <c r="AN495" s="67"/>
      <c r="AO495" s="67"/>
      <c r="AP495" s="67"/>
      <c r="AQ495" s="67"/>
      <c r="AR495" s="67"/>
      <c r="AS495" s="67"/>
      <c r="AT495" s="67"/>
      <c r="AU495" s="67"/>
      <c r="AV495" s="67"/>
      <c r="AW495" s="67"/>
      <c r="AX495" s="67"/>
      <c r="AY495" s="67"/>
      <c r="AZ495" s="67"/>
      <c r="BA495" s="67"/>
      <c r="BB495" s="67">
        <v>406701</v>
      </c>
      <c r="BC495" s="67">
        <v>748643</v>
      </c>
      <c r="BD495" s="67"/>
      <c r="BE495" s="67"/>
      <c r="BF495" s="67"/>
      <c r="BG495" s="67"/>
      <c r="BH495" s="67"/>
      <c r="BI495" s="67"/>
      <c r="BJ495" s="67"/>
      <c r="BK495" s="67"/>
      <c r="BL495" s="67"/>
      <c r="BM495" s="67"/>
      <c r="BN495" s="67"/>
      <c r="BO495" s="67"/>
      <c r="BP495" s="67"/>
      <c r="BQ495" s="67"/>
      <c r="BR495" s="67"/>
      <c r="BS495" s="67"/>
      <c r="BT495" s="67"/>
      <c r="BU495" s="67"/>
      <c r="BV495" s="67"/>
      <c r="BW495" s="67"/>
      <c r="BX495" s="67"/>
      <c r="BY495" s="67"/>
      <c r="BZ495" s="67"/>
      <c r="CA495" s="67"/>
      <c r="CB495" s="67"/>
      <c r="CC495" s="69">
        <f>SUM(Table25[[#This Row],[Contract Amount FY00]:[Contract Amount FY50]])</f>
        <v>1155344</v>
      </c>
      <c r="CD495" s="24"/>
    </row>
    <row r="496" spans="1:82" x14ac:dyDescent="0.25">
      <c r="A496" s="122" t="s">
        <v>1999</v>
      </c>
      <c r="B496" s="122" t="s">
        <v>286</v>
      </c>
      <c r="C496" s="122" t="s">
        <v>3133</v>
      </c>
      <c r="E496" s="26" t="str">
        <f>IFERROR(IF(VLOOKUP(Table25[[#This Row],[Contract No.]],Table3[#All],3,FALSE)="","No","Yes"),"")</f>
        <v>No</v>
      </c>
      <c r="F496" s="26" t="str">
        <f>IFERROR(VLOOKUP(Table25[[#This Row],[Contract No.]],Table3[#All],3,FALSE),"")</f>
        <v/>
      </c>
      <c r="G496" s="26" t="str">
        <f>IFERROR(IF(Table25[[#This Row],[Cooperative Purchase
(Yes/No)]]="Yes","Yes",IF(VLOOKUP(Table25[[#This Row],[Contract No.]],Table3[#All],1,FALSE)=Table25[[#This Row],[Contract No.]],"Yes","No")),"No")</f>
        <v>Yes</v>
      </c>
      <c r="H496" s="51">
        <f>IFERROR(VLOOKUP(Table25[[#This Row],[Contract No.]],Table3[#All],4,FALSE),"")</f>
        <v>42401</v>
      </c>
      <c r="I496" s="56">
        <f>IFERROR(IF(AND(MONTH(Table25[[#This Row],[Contract Start Date]])&gt;6,MONTH(Table25[[#This Row],[Contract Start Date]])&lt;=12),YEAR(Table25[[#This Row],[Contract Start Date]])+1,YEAR(Table25[[#This Row],[Contract Start Date]])),"")</f>
        <v>2016</v>
      </c>
      <c r="J496" s="55">
        <f>Table25[[#This Row],[FY Formula start]]</f>
        <v>2016</v>
      </c>
      <c r="K496" s="59" t="str">
        <f>"FY"&amp;" "&amp;Table25[[#This Row],[Year Start]]</f>
        <v>FY 2016</v>
      </c>
      <c r="L496" s="52">
        <f>IFERROR(VLOOKUP(Table25[[#This Row],[Contract No.]],Table3[#All],5,FALSE),"")</f>
        <v>72717</v>
      </c>
      <c r="M496" s="56">
        <f>IFERROR(IF(Table25[[#This Row],[Contract End Date]]="99/99/9999","No End",IF(AND(MONTH(Table25[[#This Row],[Contract End Date]])&gt;6,MONTH(Table25[[#This Row],[Contract End Date]])&lt;=12),YEAR(Table25[[#This Row],[Contract End Date]])+1,YEAR(Table25[[#This Row],[Contract End Date]]))),"")</f>
        <v>2099</v>
      </c>
      <c r="N496" s="55">
        <f>Table25[[#This Row],[FY Formula end]]</f>
        <v>2099</v>
      </c>
      <c r="O496" s="59" t="str">
        <f>IF(Table25[[#This Row],[Year End]]="No End","No End","FY"&amp;" "&amp;Table25[[#This Row],[Year End]])</f>
        <v>FY 2099</v>
      </c>
      <c r="P496" s="27"/>
      <c r="Q496" s="104">
        <f>_xlfn.IFNA(IF($B496="","",VLOOKUP($B496,'SWC Towers'!$A:$Q,$Q$2,FALSE)),"")</f>
        <v>0.5</v>
      </c>
      <c r="R496" s="106" t="str">
        <f>_xlfn.IFNA(IF($B496="","",VLOOKUP($B496,'SWC Towers'!$A:$Q,$R$2,FALSE)),"")</f>
        <v/>
      </c>
      <c r="S496" s="106" t="str">
        <f>_xlfn.IFNA(IF($B496="","",VLOOKUP($B496,'SWC Towers'!$A:$Q,$S$2,FALSE)),"")</f>
        <v/>
      </c>
      <c r="T496" s="106">
        <f>_xlfn.IFNA(IF($B496="","",VLOOKUP($B496,'SWC Towers'!$A:$Q,$T$2,FALSE)),"")</f>
        <v>0.5</v>
      </c>
      <c r="U496" s="104" t="str">
        <f>_xlfn.IFNA(IF($B496="","",VLOOKUP($B496,'SWC Towers'!$A:$Q,$U$2,FALSE)),"")</f>
        <v/>
      </c>
      <c r="V496" s="104" t="str">
        <f>_xlfn.IFNA(IF($B496="","",VLOOKUP($B496,'SWC Towers'!$A:$Q,$V$2,FALSE)),"")</f>
        <v/>
      </c>
      <c r="W496" s="104" t="str">
        <f>_xlfn.IFNA(IF($B496="","",VLOOKUP($B496,'SWC Towers'!$A:$Q,$W$2,FALSE)),"")</f>
        <v/>
      </c>
      <c r="X496" s="104" t="str">
        <f>_xlfn.IFNA(IF($B496="","",VLOOKUP($B496,'SWC Towers'!$A:$Q,$X$2,FALSE)),"")</f>
        <v/>
      </c>
      <c r="Y496" s="104" t="str">
        <f>_xlfn.IFNA(IF($B496="","",VLOOKUP($B496,'SWC Towers'!$A:$Q,$Y$2,FALSE)),"")</f>
        <v/>
      </c>
      <c r="Z496" s="104" t="str">
        <f>_xlfn.IFNA(IF($B496="","",VLOOKUP($B496,'SWC Towers'!$A:$Q,$Z$2,FALSE)),"")</f>
        <v/>
      </c>
      <c r="AA496" s="104" t="str">
        <f>_xlfn.IFNA(IF($B496="","",VLOOKUP($B496,'SWC Towers'!$A:$Q,$AA$2,FALSE)),"")</f>
        <v/>
      </c>
      <c r="AB496" s="104" t="str">
        <f>_xlfn.IFNA(IF($B496="","",VLOOKUP($B496,'SWC Towers'!$A:$Q,$AB$2,FALSE)),"")</f>
        <v/>
      </c>
      <c r="AC496" s="20">
        <f>SUM(Table25[[#This Row],[IT Tower: Application]:[Other/Non-IT ]])</f>
        <v>1</v>
      </c>
      <c r="AD496" s="67"/>
      <c r="AE496" s="67"/>
      <c r="AF496" s="67"/>
      <c r="AG496" s="67"/>
      <c r="AH496" s="67"/>
      <c r="AI496" s="67"/>
      <c r="AJ496" s="67"/>
      <c r="AK496" s="67"/>
      <c r="AL496" s="67"/>
      <c r="AM496" s="67"/>
      <c r="AN496" s="67"/>
      <c r="AO496" s="67"/>
      <c r="AP496" s="67"/>
      <c r="AQ496" s="67"/>
      <c r="AR496" s="67"/>
      <c r="AS496" s="67"/>
      <c r="AT496" s="67"/>
      <c r="AU496" s="67"/>
      <c r="AV496" s="67"/>
      <c r="AW496" s="67"/>
      <c r="AX496" s="67"/>
      <c r="AY496" s="67"/>
      <c r="AZ496" s="67"/>
      <c r="BA496" s="67"/>
      <c r="BB496" s="67">
        <v>28864</v>
      </c>
      <c r="BC496" s="67">
        <v>0</v>
      </c>
      <c r="BD496" s="67"/>
      <c r="BE496" s="67"/>
      <c r="BF496" s="67"/>
      <c r="BG496" s="67"/>
      <c r="BH496" s="67"/>
      <c r="BI496" s="67"/>
      <c r="BJ496" s="67"/>
      <c r="BK496" s="67"/>
      <c r="BL496" s="67"/>
      <c r="BM496" s="67"/>
      <c r="BN496" s="67"/>
      <c r="BO496" s="67"/>
      <c r="BP496" s="67"/>
      <c r="BQ496" s="67"/>
      <c r="BR496" s="67"/>
      <c r="BS496" s="67"/>
      <c r="BT496" s="67"/>
      <c r="BU496" s="67"/>
      <c r="BV496" s="67"/>
      <c r="BW496" s="67"/>
      <c r="BX496" s="67"/>
      <c r="BY496" s="67"/>
      <c r="BZ496" s="67"/>
      <c r="CA496" s="67"/>
      <c r="CB496" s="67"/>
      <c r="CC496" s="69">
        <f>SUM(Table25[[#This Row],[Contract Amount FY00]:[Contract Amount FY50]])</f>
        <v>28864</v>
      </c>
      <c r="CD496" s="24"/>
    </row>
    <row r="497" spans="1:82" x14ac:dyDescent="0.25">
      <c r="A497" s="122" t="s">
        <v>1999</v>
      </c>
      <c r="B497" s="122" t="s">
        <v>286</v>
      </c>
      <c r="C497" s="122" t="s">
        <v>1004</v>
      </c>
      <c r="E497" s="26" t="str">
        <f>IFERROR(IF(VLOOKUP(Table25[[#This Row],[Contract No.]],Table3[#All],3,FALSE)="","No","Yes"),"")</f>
        <v>No</v>
      </c>
      <c r="F497" s="26" t="str">
        <f>IFERROR(VLOOKUP(Table25[[#This Row],[Contract No.]],Table3[#All],3,FALSE),"")</f>
        <v/>
      </c>
      <c r="G497" s="26" t="str">
        <f>IFERROR(IF(Table25[[#This Row],[Cooperative Purchase
(Yes/No)]]="Yes","Yes",IF(VLOOKUP(Table25[[#This Row],[Contract No.]],Table3[#All],1,FALSE)=Table25[[#This Row],[Contract No.]],"Yes","No")),"No")</f>
        <v>Yes</v>
      </c>
      <c r="H497" s="51">
        <f>IFERROR(VLOOKUP(Table25[[#This Row],[Contract No.]],Table3[#All],4,FALSE),"")</f>
        <v>42401</v>
      </c>
      <c r="I497" s="56">
        <f>IFERROR(IF(AND(MONTH(Table25[[#This Row],[Contract Start Date]])&gt;6,MONTH(Table25[[#This Row],[Contract Start Date]])&lt;=12),YEAR(Table25[[#This Row],[Contract Start Date]])+1,YEAR(Table25[[#This Row],[Contract Start Date]])),"")</f>
        <v>2016</v>
      </c>
      <c r="J497" s="55">
        <f>Table25[[#This Row],[FY Formula start]]</f>
        <v>2016</v>
      </c>
      <c r="K497" s="59" t="str">
        <f>"FY"&amp;" "&amp;Table25[[#This Row],[Year Start]]</f>
        <v>FY 2016</v>
      </c>
      <c r="L497" s="52">
        <f>IFERROR(VLOOKUP(Table25[[#This Row],[Contract No.]],Table3[#All],5,FALSE),"")</f>
        <v>72717</v>
      </c>
      <c r="M497" s="56">
        <f>IFERROR(IF(Table25[[#This Row],[Contract End Date]]="99/99/9999","No End",IF(AND(MONTH(Table25[[#This Row],[Contract End Date]])&gt;6,MONTH(Table25[[#This Row],[Contract End Date]])&lt;=12),YEAR(Table25[[#This Row],[Contract End Date]])+1,YEAR(Table25[[#This Row],[Contract End Date]]))),"")</f>
        <v>2099</v>
      </c>
      <c r="N497" s="55">
        <f>Table25[[#This Row],[FY Formula end]]</f>
        <v>2099</v>
      </c>
      <c r="O497" s="59" t="str">
        <f>IF(Table25[[#This Row],[Year End]]="No End","No End","FY"&amp;" "&amp;Table25[[#This Row],[Year End]])</f>
        <v>FY 2099</v>
      </c>
      <c r="P497" s="27"/>
      <c r="Q497" s="104">
        <f>_xlfn.IFNA(IF($B497="","",VLOOKUP($B497,'SWC Towers'!$A:$Q,$Q$2,FALSE)),"")</f>
        <v>0.5</v>
      </c>
      <c r="R497" s="106" t="str">
        <f>_xlfn.IFNA(IF($B497="","",VLOOKUP($B497,'SWC Towers'!$A:$Q,$R$2,FALSE)),"")</f>
        <v/>
      </c>
      <c r="S497" s="106" t="str">
        <f>_xlfn.IFNA(IF($B497="","",VLOOKUP($B497,'SWC Towers'!$A:$Q,$S$2,FALSE)),"")</f>
        <v/>
      </c>
      <c r="T497" s="106">
        <f>_xlfn.IFNA(IF($B497="","",VLOOKUP($B497,'SWC Towers'!$A:$Q,$T$2,FALSE)),"")</f>
        <v>0.5</v>
      </c>
      <c r="U497" s="104" t="str">
        <f>_xlfn.IFNA(IF($B497="","",VLOOKUP($B497,'SWC Towers'!$A:$Q,$U$2,FALSE)),"")</f>
        <v/>
      </c>
      <c r="V497" s="104" t="str">
        <f>_xlfn.IFNA(IF($B497="","",VLOOKUP($B497,'SWC Towers'!$A:$Q,$V$2,FALSE)),"")</f>
        <v/>
      </c>
      <c r="W497" s="104" t="str">
        <f>_xlfn.IFNA(IF($B497="","",VLOOKUP($B497,'SWC Towers'!$A:$Q,$W$2,FALSE)),"")</f>
        <v/>
      </c>
      <c r="X497" s="104" t="str">
        <f>_xlfn.IFNA(IF($B497="","",VLOOKUP($B497,'SWC Towers'!$A:$Q,$X$2,FALSE)),"")</f>
        <v/>
      </c>
      <c r="Y497" s="104" t="str">
        <f>_xlfn.IFNA(IF($B497="","",VLOOKUP($B497,'SWC Towers'!$A:$Q,$Y$2,FALSE)),"")</f>
        <v/>
      </c>
      <c r="Z497" s="104" t="str">
        <f>_xlfn.IFNA(IF($B497="","",VLOOKUP($B497,'SWC Towers'!$A:$Q,$Z$2,FALSE)),"")</f>
        <v/>
      </c>
      <c r="AA497" s="104" t="str">
        <f>_xlfn.IFNA(IF($B497="","",VLOOKUP($B497,'SWC Towers'!$A:$Q,$AA$2,FALSE)),"")</f>
        <v/>
      </c>
      <c r="AB497" s="104" t="str">
        <f>_xlfn.IFNA(IF($B497="","",VLOOKUP($B497,'SWC Towers'!$A:$Q,$AB$2,FALSE)),"")</f>
        <v/>
      </c>
      <c r="AC497" s="20">
        <f>SUM(Table25[[#This Row],[IT Tower: Application]:[Other/Non-IT ]])</f>
        <v>1</v>
      </c>
      <c r="AD497" s="67"/>
      <c r="AE497" s="67"/>
      <c r="AF497" s="67"/>
      <c r="AG497" s="67"/>
      <c r="AH497" s="67"/>
      <c r="AI497" s="67"/>
      <c r="AJ497" s="67"/>
      <c r="AK497" s="67"/>
      <c r="AL497" s="67"/>
      <c r="AM497" s="67"/>
      <c r="AN497" s="67"/>
      <c r="AO497" s="67"/>
      <c r="AP497" s="67"/>
      <c r="AQ497" s="67"/>
      <c r="AR497" s="67"/>
      <c r="AS497" s="67"/>
      <c r="AT497" s="67"/>
      <c r="AU497" s="67"/>
      <c r="AV497" s="67"/>
      <c r="AW497" s="67"/>
      <c r="AX497" s="67"/>
      <c r="AY497" s="67">
        <v>0</v>
      </c>
      <c r="AZ497" s="67">
        <v>6800</v>
      </c>
      <c r="BA497" s="67">
        <v>0</v>
      </c>
      <c r="BB497" s="67"/>
      <c r="BC497" s="67"/>
      <c r="BD497" s="67"/>
      <c r="BE497" s="67"/>
      <c r="BF497" s="67"/>
      <c r="BG497" s="67"/>
      <c r="BH497" s="67"/>
      <c r="BI497" s="67"/>
      <c r="BJ497" s="67"/>
      <c r="BK497" s="67"/>
      <c r="BL497" s="67"/>
      <c r="BM497" s="67"/>
      <c r="BN497" s="67"/>
      <c r="BO497" s="67"/>
      <c r="BP497" s="67"/>
      <c r="BQ497" s="67"/>
      <c r="BR497" s="67"/>
      <c r="BS497" s="67"/>
      <c r="BT497" s="67"/>
      <c r="BU497" s="67"/>
      <c r="BV497" s="67"/>
      <c r="BW497" s="67"/>
      <c r="BX497" s="67"/>
      <c r="BY497" s="67"/>
      <c r="BZ497" s="67"/>
      <c r="CA497" s="67"/>
      <c r="CB497" s="67"/>
      <c r="CC497" s="69">
        <f>SUM(Table25[[#This Row],[Contract Amount FY00]:[Contract Amount FY50]])</f>
        <v>6800</v>
      </c>
      <c r="CD497" s="24"/>
    </row>
    <row r="498" spans="1:82" x14ac:dyDescent="0.25">
      <c r="A498" s="122" t="s">
        <v>1999</v>
      </c>
      <c r="B498" s="122" t="s">
        <v>286</v>
      </c>
      <c r="C498" s="122" t="s">
        <v>594</v>
      </c>
      <c r="E498" s="26" t="str">
        <f>IFERROR(IF(VLOOKUP(Table25[[#This Row],[Contract No.]],Table3[#All],3,FALSE)="","No","Yes"),"")</f>
        <v>No</v>
      </c>
      <c r="F498" s="26" t="str">
        <f>IFERROR(VLOOKUP(Table25[[#This Row],[Contract No.]],Table3[#All],3,FALSE),"")</f>
        <v/>
      </c>
      <c r="G498" s="26" t="str">
        <f>IFERROR(IF(Table25[[#This Row],[Cooperative Purchase
(Yes/No)]]="Yes","Yes",IF(VLOOKUP(Table25[[#This Row],[Contract No.]],Table3[#All],1,FALSE)=Table25[[#This Row],[Contract No.]],"Yes","No")),"No")</f>
        <v>Yes</v>
      </c>
      <c r="H498" s="51">
        <f>IFERROR(VLOOKUP(Table25[[#This Row],[Contract No.]],Table3[#All],4,FALSE),"")</f>
        <v>42401</v>
      </c>
      <c r="I498" s="56">
        <f>IFERROR(IF(AND(MONTH(Table25[[#This Row],[Contract Start Date]])&gt;6,MONTH(Table25[[#This Row],[Contract Start Date]])&lt;=12),YEAR(Table25[[#This Row],[Contract Start Date]])+1,YEAR(Table25[[#This Row],[Contract Start Date]])),"")</f>
        <v>2016</v>
      </c>
      <c r="J498" s="55">
        <f>Table25[[#This Row],[FY Formula start]]</f>
        <v>2016</v>
      </c>
      <c r="K498" s="59" t="str">
        <f>"FY"&amp;" "&amp;Table25[[#This Row],[Year Start]]</f>
        <v>FY 2016</v>
      </c>
      <c r="L498" s="52">
        <f>IFERROR(VLOOKUP(Table25[[#This Row],[Contract No.]],Table3[#All],5,FALSE),"")</f>
        <v>72717</v>
      </c>
      <c r="M498" s="56">
        <f>IFERROR(IF(Table25[[#This Row],[Contract End Date]]="99/99/9999","No End",IF(AND(MONTH(Table25[[#This Row],[Contract End Date]])&gt;6,MONTH(Table25[[#This Row],[Contract End Date]])&lt;=12),YEAR(Table25[[#This Row],[Contract End Date]])+1,YEAR(Table25[[#This Row],[Contract End Date]]))),"")</f>
        <v>2099</v>
      </c>
      <c r="N498" s="55">
        <f>Table25[[#This Row],[FY Formula end]]</f>
        <v>2099</v>
      </c>
      <c r="O498" s="59" t="str">
        <f>IF(Table25[[#This Row],[Year End]]="No End","No End","FY"&amp;" "&amp;Table25[[#This Row],[Year End]])</f>
        <v>FY 2099</v>
      </c>
      <c r="P498" s="27"/>
      <c r="Q498" s="104">
        <f>_xlfn.IFNA(IF($B498="","",VLOOKUP($B498,'SWC Towers'!$A:$Q,$Q$2,FALSE)),"")</f>
        <v>0.5</v>
      </c>
      <c r="R498" s="106" t="str">
        <f>_xlfn.IFNA(IF($B498="","",VLOOKUP($B498,'SWC Towers'!$A:$Q,$R$2,FALSE)),"")</f>
        <v/>
      </c>
      <c r="S498" s="106" t="str">
        <f>_xlfn.IFNA(IF($B498="","",VLOOKUP($B498,'SWC Towers'!$A:$Q,$S$2,FALSE)),"")</f>
        <v/>
      </c>
      <c r="T498" s="106">
        <f>_xlfn.IFNA(IF($B498="","",VLOOKUP($B498,'SWC Towers'!$A:$Q,$T$2,FALSE)),"")</f>
        <v>0.5</v>
      </c>
      <c r="U498" s="104" t="str">
        <f>_xlfn.IFNA(IF($B498="","",VLOOKUP($B498,'SWC Towers'!$A:$Q,$U$2,FALSE)),"")</f>
        <v/>
      </c>
      <c r="V498" s="104" t="str">
        <f>_xlfn.IFNA(IF($B498="","",VLOOKUP($B498,'SWC Towers'!$A:$Q,$V$2,FALSE)),"")</f>
        <v/>
      </c>
      <c r="W498" s="104" t="str">
        <f>_xlfn.IFNA(IF($B498="","",VLOOKUP($B498,'SWC Towers'!$A:$Q,$W$2,FALSE)),"")</f>
        <v/>
      </c>
      <c r="X498" s="104" t="str">
        <f>_xlfn.IFNA(IF($B498="","",VLOOKUP($B498,'SWC Towers'!$A:$Q,$X$2,FALSE)),"")</f>
        <v/>
      </c>
      <c r="Y498" s="104" t="str">
        <f>_xlfn.IFNA(IF($B498="","",VLOOKUP($B498,'SWC Towers'!$A:$Q,$Y$2,FALSE)),"")</f>
        <v/>
      </c>
      <c r="Z498" s="104" t="str">
        <f>_xlfn.IFNA(IF($B498="","",VLOOKUP($B498,'SWC Towers'!$A:$Q,$Z$2,FALSE)),"")</f>
        <v/>
      </c>
      <c r="AA498" s="104" t="str">
        <f>_xlfn.IFNA(IF($B498="","",VLOOKUP($B498,'SWC Towers'!$A:$Q,$AA$2,FALSE)),"")</f>
        <v/>
      </c>
      <c r="AB498" s="104" t="str">
        <f>_xlfn.IFNA(IF($B498="","",VLOOKUP($B498,'SWC Towers'!$A:$Q,$AB$2,FALSE)),"")</f>
        <v/>
      </c>
      <c r="AC498" s="20">
        <f>SUM(Table25[[#This Row],[IT Tower: Application]:[Other/Non-IT ]])</f>
        <v>1</v>
      </c>
      <c r="AD498" s="67"/>
      <c r="AE498" s="67"/>
      <c r="AF498" s="67"/>
      <c r="AG498" s="67"/>
      <c r="AH498" s="67"/>
      <c r="AI498" s="67"/>
      <c r="AJ498" s="67"/>
      <c r="AK498" s="67"/>
      <c r="AL498" s="67"/>
      <c r="AM498" s="67"/>
      <c r="AN498" s="67"/>
      <c r="AO498" s="67"/>
      <c r="AP498" s="67"/>
      <c r="AQ498" s="67"/>
      <c r="AR498" s="67"/>
      <c r="AS498" s="67"/>
      <c r="AT498" s="67"/>
      <c r="AU498" s="67">
        <v>4160</v>
      </c>
      <c r="AV498" s="67">
        <v>12440</v>
      </c>
      <c r="AW498" s="67"/>
      <c r="AX498" s="67"/>
      <c r="AY498" s="67"/>
      <c r="AZ498" s="67"/>
      <c r="BA498" s="67"/>
      <c r="BB498" s="67"/>
      <c r="BC498" s="67"/>
      <c r="BD498" s="67"/>
      <c r="BE498" s="67"/>
      <c r="BF498" s="67"/>
      <c r="BG498" s="67"/>
      <c r="BH498" s="67"/>
      <c r="BI498" s="67"/>
      <c r="BJ498" s="67"/>
      <c r="BK498" s="67"/>
      <c r="BL498" s="67"/>
      <c r="BM498" s="67"/>
      <c r="BN498" s="67"/>
      <c r="BO498" s="67"/>
      <c r="BP498" s="67"/>
      <c r="BQ498" s="67"/>
      <c r="BR498" s="67"/>
      <c r="BS498" s="67"/>
      <c r="BT498" s="67"/>
      <c r="BU498" s="67"/>
      <c r="BV498" s="67"/>
      <c r="BW498" s="67"/>
      <c r="BX498" s="67"/>
      <c r="BY498" s="67"/>
      <c r="BZ498" s="67"/>
      <c r="CA498" s="67"/>
      <c r="CB498" s="67"/>
      <c r="CC498" s="69">
        <f>SUM(Table25[[#This Row],[Contract Amount FY00]:[Contract Amount FY50]])</f>
        <v>16600</v>
      </c>
      <c r="CD498" s="24"/>
    </row>
    <row r="499" spans="1:82" x14ac:dyDescent="0.25">
      <c r="A499" s="122" t="s">
        <v>1999</v>
      </c>
      <c r="B499" s="122" t="s">
        <v>286</v>
      </c>
      <c r="C499" s="122" t="s">
        <v>747</v>
      </c>
      <c r="E499" s="26" t="str">
        <f>IFERROR(IF(VLOOKUP(Table25[[#This Row],[Contract No.]],Table3[#All],3,FALSE)="","No","Yes"),"")</f>
        <v>No</v>
      </c>
      <c r="F499" s="26" t="str">
        <f>IFERROR(VLOOKUP(Table25[[#This Row],[Contract No.]],Table3[#All],3,FALSE),"")</f>
        <v/>
      </c>
      <c r="G499" s="26" t="str">
        <f>IFERROR(IF(Table25[[#This Row],[Cooperative Purchase
(Yes/No)]]="Yes","Yes",IF(VLOOKUP(Table25[[#This Row],[Contract No.]],Table3[#All],1,FALSE)=Table25[[#This Row],[Contract No.]],"Yes","No")),"No")</f>
        <v>Yes</v>
      </c>
      <c r="H499" s="51">
        <f>IFERROR(VLOOKUP(Table25[[#This Row],[Contract No.]],Table3[#All],4,FALSE),"")</f>
        <v>42401</v>
      </c>
      <c r="I499" s="56">
        <f>IFERROR(IF(AND(MONTH(Table25[[#This Row],[Contract Start Date]])&gt;6,MONTH(Table25[[#This Row],[Contract Start Date]])&lt;=12),YEAR(Table25[[#This Row],[Contract Start Date]])+1,YEAR(Table25[[#This Row],[Contract Start Date]])),"")</f>
        <v>2016</v>
      </c>
      <c r="J499" s="55">
        <f>Table25[[#This Row],[FY Formula start]]</f>
        <v>2016</v>
      </c>
      <c r="K499" s="59" t="str">
        <f>"FY"&amp;" "&amp;Table25[[#This Row],[Year Start]]</f>
        <v>FY 2016</v>
      </c>
      <c r="L499" s="52">
        <f>IFERROR(VLOOKUP(Table25[[#This Row],[Contract No.]],Table3[#All],5,FALSE),"")</f>
        <v>72717</v>
      </c>
      <c r="M499" s="56">
        <f>IFERROR(IF(Table25[[#This Row],[Contract End Date]]="99/99/9999","No End",IF(AND(MONTH(Table25[[#This Row],[Contract End Date]])&gt;6,MONTH(Table25[[#This Row],[Contract End Date]])&lt;=12),YEAR(Table25[[#This Row],[Contract End Date]])+1,YEAR(Table25[[#This Row],[Contract End Date]]))),"")</f>
        <v>2099</v>
      </c>
      <c r="N499" s="55">
        <f>Table25[[#This Row],[FY Formula end]]</f>
        <v>2099</v>
      </c>
      <c r="O499" s="59" t="str">
        <f>IF(Table25[[#This Row],[Year End]]="No End","No End","FY"&amp;" "&amp;Table25[[#This Row],[Year End]])</f>
        <v>FY 2099</v>
      </c>
      <c r="P499" s="27"/>
      <c r="Q499" s="104">
        <f>_xlfn.IFNA(IF($B499="","",VLOOKUP($B499,'SWC Towers'!$A:$Q,$Q$2,FALSE)),"")</f>
        <v>0.5</v>
      </c>
      <c r="R499" s="106" t="str">
        <f>_xlfn.IFNA(IF($B499="","",VLOOKUP($B499,'SWC Towers'!$A:$Q,$R$2,FALSE)),"")</f>
        <v/>
      </c>
      <c r="S499" s="106" t="str">
        <f>_xlfn.IFNA(IF($B499="","",VLOOKUP($B499,'SWC Towers'!$A:$Q,$S$2,FALSE)),"")</f>
        <v/>
      </c>
      <c r="T499" s="106">
        <f>_xlfn.IFNA(IF($B499="","",VLOOKUP($B499,'SWC Towers'!$A:$Q,$T$2,FALSE)),"")</f>
        <v>0.5</v>
      </c>
      <c r="U499" s="104" t="str">
        <f>_xlfn.IFNA(IF($B499="","",VLOOKUP($B499,'SWC Towers'!$A:$Q,$U$2,FALSE)),"")</f>
        <v/>
      </c>
      <c r="V499" s="104" t="str">
        <f>_xlfn.IFNA(IF($B499="","",VLOOKUP($B499,'SWC Towers'!$A:$Q,$V$2,FALSE)),"")</f>
        <v/>
      </c>
      <c r="W499" s="104" t="str">
        <f>_xlfn.IFNA(IF($B499="","",VLOOKUP($B499,'SWC Towers'!$A:$Q,$W$2,FALSE)),"")</f>
        <v/>
      </c>
      <c r="X499" s="104" t="str">
        <f>_xlfn.IFNA(IF($B499="","",VLOOKUP($B499,'SWC Towers'!$A:$Q,$X$2,FALSE)),"")</f>
        <v/>
      </c>
      <c r="Y499" s="104" t="str">
        <f>_xlfn.IFNA(IF($B499="","",VLOOKUP($B499,'SWC Towers'!$A:$Q,$Y$2,FALSE)),"")</f>
        <v/>
      </c>
      <c r="Z499" s="104" t="str">
        <f>_xlfn.IFNA(IF($B499="","",VLOOKUP($B499,'SWC Towers'!$A:$Q,$Z$2,FALSE)),"")</f>
        <v/>
      </c>
      <c r="AA499" s="104" t="str">
        <f>_xlfn.IFNA(IF($B499="","",VLOOKUP($B499,'SWC Towers'!$A:$Q,$AA$2,FALSE)),"")</f>
        <v/>
      </c>
      <c r="AB499" s="104" t="str">
        <f>_xlfn.IFNA(IF($B499="","",VLOOKUP($B499,'SWC Towers'!$A:$Q,$AB$2,FALSE)),"")</f>
        <v/>
      </c>
      <c r="AC499" s="20">
        <f>SUM(Table25[[#This Row],[IT Tower: Application]:[Other/Non-IT ]])</f>
        <v>1</v>
      </c>
      <c r="AD499" s="67"/>
      <c r="AE499" s="67"/>
      <c r="AF499" s="67"/>
      <c r="AG499" s="67"/>
      <c r="AH499" s="67"/>
      <c r="AI499" s="67"/>
      <c r="AJ499" s="67"/>
      <c r="AK499" s="67"/>
      <c r="AL499" s="67"/>
      <c r="AM499" s="67"/>
      <c r="AN499" s="67"/>
      <c r="AO499" s="67"/>
      <c r="AP499" s="67"/>
      <c r="AQ499" s="67"/>
      <c r="AR499" s="67"/>
      <c r="AS499" s="67"/>
      <c r="AT499" s="67"/>
      <c r="AU499" s="67"/>
      <c r="AV499" s="67"/>
      <c r="AW499" s="67"/>
      <c r="AX499" s="67"/>
      <c r="AY499" s="67"/>
      <c r="AZ499" s="67"/>
      <c r="BA499" s="67"/>
      <c r="BB499" s="67">
        <v>32800</v>
      </c>
      <c r="BC499" s="67">
        <v>114800</v>
      </c>
      <c r="BD499" s="67"/>
      <c r="BE499" s="67"/>
      <c r="BF499" s="67"/>
      <c r="BG499" s="67"/>
      <c r="BH499" s="67"/>
      <c r="BI499" s="67"/>
      <c r="BJ499" s="67"/>
      <c r="BK499" s="67"/>
      <c r="BL499" s="67"/>
      <c r="BM499" s="67"/>
      <c r="BN499" s="67"/>
      <c r="BO499" s="67"/>
      <c r="BP499" s="67"/>
      <c r="BQ499" s="67"/>
      <c r="BR499" s="67"/>
      <c r="BS499" s="67"/>
      <c r="BT499" s="67"/>
      <c r="BU499" s="67"/>
      <c r="BV499" s="67"/>
      <c r="BW499" s="67"/>
      <c r="BX499" s="67"/>
      <c r="BY499" s="67"/>
      <c r="BZ499" s="67"/>
      <c r="CA499" s="67"/>
      <c r="CB499" s="67"/>
      <c r="CC499" s="69">
        <f>SUM(Table25[[#This Row],[Contract Amount FY00]:[Contract Amount FY50]])</f>
        <v>147600</v>
      </c>
      <c r="CD499" s="24"/>
    </row>
    <row r="500" spans="1:82" x14ac:dyDescent="0.25">
      <c r="A500" s="122" t="s">
        <v>1999</v>
      </c>
      <c r="B500" s="122" t="s">
        <v>286</v>
      </c>
      <c r="C500" s="122" t="s">
        <v>2451</v>
      </c>
      <c r="E500" s="26" t="str">
        <f>IFERROR(IF(VLOOKUP(Table25[[#This Row],[Contract No.]],Table3[#All],3,FALSE)="","No","Yes"),"")</f>
        <v>No</v>
      </c>
      <c r="F500" s="26" t="str">
        <f>IFERROR(VLOOKUP(Table25[[#This Row],[Contract No.]],Table3[#All],3,FALSE),"")</f>
        <v/>
      </c>
      <c r="G500" s="26" t="str">
        <f>IFERROR(IF(Table25[[#This Row],[Cooperative Purchase
(Yes/No)]]="Yes","Yes",IF(VLOOKUP(Table25[[#This Row],[Contract No.]],Table3[#All],1,FALSE)=Table25[[#This Row],[Contract No.]],"Yes","No")),"No")</f>
        <v>Yes</v>
      </c>
      <c r="H500" s="51">
        <f>IFERROR(VLOOKUP(Table25[[#This Row],[Contract No.]],Table3[#All],4,FALSE),"")</f>
        <v>42401</v>
      </c>
      <c r="I500" s="56">
        <f>IFERROR(IF(AND(MONTH(Table25[[#This Row],[Contract Start Date]])&gt;6,MONTH(Table25[[#This Row],[Contract Start Date]])&lt;=12),YEAR(Table25[[#This Row],[Contract Start Date]])+1,YEAR(Table25[[#This Row],[Contract Start Date]])),"")</f>
        <v>2016</v>
      </c>
      <c r="J500" s="55">
        <f>Table25[[#This Row],[FY Formula start]]</f>
        <v>2016</v>
      </c>
      <c r="K500" s="59" t="str">
        <f>"FY"&amp;" "&amp;Table25[[#This Row],[Year Start]]</f>
        <v>FY 2016</v>
      </c>
      <c r="L500" s="52">
        <f>IFERROR(VLOOKUP(Table25[[#This Row],[Contract No.]],Table3[#All],5,FALSE),"")</f>
        <v>72717</v>
      </c>
      <c r="M500" s="56">
        <f>IFERROR(IF(Table25[[#This Row],[Contract End Date]]="99/99/9999","No End",IF(AND(MONTH(Table25[[#This Row],[Contract End Date]])&gt;6,MONTH(Table25[[#This Row],[Contract End Date]])&lt;=12),YEAR(Table25[[#This Row],[Contract End Date]])+1,YEAR(Table25[[#This Row],[Contract End Date]]))),"")</f>
        <v>2099</v>
      </c>
      <c r="N500" s="55">
        <f>Table25[[#This Row],[FY Formula end]]</f>
        <v>2099</v>
      </c>
      <c r="O500" s="59" t="str">
        <f>IF(Table25[[#This Row],[Year End]]="No End","No End","FY"&amp;" "&amp;Table25[[#This Row],[Year End]])</f>
        <v>FY 2099</v>
      </c>
      <c r="P500" s="27"/>
      <c r="Q500" s="104">
        <f>_xlfn.IFNA(IF($B500="","",VLOOKUP($B500,'SWC Towers'!$A:$Q,$Q$2,FALSE)),"")</f>
        <v>0.5</v>
      </c>
      <c r="R500" s="106" t="str">
        <f>_xlfn.IFNA(IF($B500="","",VLOOKUP($B500,'SWC Towers'!$A:$Q,$R$2,FALSE)),"")</f>
        <v/>
      </c>
      <c r="S500" s="106" t="str">
        <f>_xlfn.IFNA(IF($B500="","",VLOOKUP($B500,'SWC Towers'!$A:$Q,$S$2,FALSE)),"")</f>
        <v/>
      </c>
      <c r="T500" s="106">
        <f>_xlfn.IFNA(IF($B500="","",VLOOKUP($B500,'SWC Towers'!$A:$Q,$T$2,FALSE)),"")</f>
        <v>0.5</v>
      </c>
      <c r="U500" s="104" t="str">
        <f>_xlfn.IFNA(IF($B500="","",VLOOKUP($B500,'SWC Towers'!$A:$Q,$U$2,FALSE)),"")</f>
        <v/>
      </c>
      <c r="V500" s="104" t="str">
        <f>_xlfn.IFNA(IF($B500="","",VLOOKUP($B500,'SWC Towers'!$A:$Q,$V$2,FALSE)),"")</f>
        <v/>
      </c>
      <c r="W500" s="104" t="str">
        <f>_xlfn.IFNA(IF($B500="","",VLOOKUP($B500,'SWC Towers'!$A:$Q,$W$2,FALSE)),"")</f>
        <v/>
      </c>
      <c r="X500" s="104" t="str">
        <f>_xlfn.IFNA(IF($B500="","",VLOOKUP($B500,'SWC Towers'!$A:$Q,$X$2,FALSE)),"")</f>
        <v/>
      </c>
      <c r="Y500" s="104" t="str">
        <f>_xlfn.IFNA(IF($B500="","",VLOOKUP($B500,'SWC Towers'!$A:$Q,$Y$2,FALSE)),"")</f>
        <v/>
      </c>
      <c r="Z500" s="104" t="str">
        <f>_xlfn.IFNA(IF($B500="","",VLOOKUP($B500,'SWC Towers'!$A:$Q,$Z$2,FALSE)),"")</f>
        <v/>
      </c>
      <c r="AA500" s="104" t="str">
        <f>_xlfn.IFNA(IF($B500="","",VLOOKUP($B500,'SWC Towers'!$A:$Q,$AA$2,FALSE)),"")</f>
        <v/>
      </c>
      <c r="AB500" s="104" t="str">
        <f>_xlfn.IFNA(IF($B500="","",VLOOKUP($B500,'SWC Towers'!$A:$Q,$AB$2,FALSE)),"")</f>
        <v/>
      </c>
      <c r="AC500" s="20">
        <f>SUM(Table25[[#This Row],[IT Tower: Application]:[Other/Non-IT ]])</f>
        <v>1</v>
      </c>
      <c r="AD500" s="67"/>
      <c r="AE500" s="67"/>
      <c r="AF500" s="67"/>
      <c r="AG500" s="67"/>
      <c r="AH500" s="67"/>
      <c r="AI500" s="67"/>
      <c r="AJ500" s="67"/>
      <c r="AK500" s="67"/>
      <c r="AL500" s="67"/>
      <c r="AM500" s="67"/>
      <c r="AN500" s="67"/>
      <c r="AO500" s="67"/>
      <c r="AP500" s="67"/>
      <c r="AQ500" s="67"/>
      <c r="AR500" s="67"/>
      <c r="AS500" s="67"/>
      <c r="AT500" s="67"/>
      <c r="AU500" s="67"/>
      <c r="AV500" s="67"/>
      <c r="AW500" s="67"/>
      <c r="AX500" s="67"/>
      <c r="AY500" s="67"/>
      <c r="AZ500" s="67">
        <v>0</v>
      </c>
      <c r="BA500" s="67">
        <v>52095</v>
      </c>
      <c r="BB500" s="67">
        <v>81306</v>
      </c>
      <c r="BC500" s="67">
        <v>77159</v>
      </c>
      <c r="BD500" s="67"/>
      <c r="BE500" s="67"/>
      <c r="BF500" s="67"/>
      <c r="BG500" s="67"/>
      <c r="BH500" s="67"/>
      <c r="BI500" s="67"/>
      <c r="BJ500" s="67"/>
      <c r="BK500" s="67"/>
      <c r="BL500" s="67"/>
      <c r="BM500" s="67"/>
      <c r="BN500" s="67"/>
      <c r="BO500" s="67"/>
      <c r="BP500" s="67"/>
      <c r="BQ500" s="67"/>
      <c r="BR500" s="67"/>
      <c r="BS500" s="67"/>
      <c r="BT500" s="67"/>
      <c r="BU500" s="67"/>
      <c r="BV500" s="67"/>
      <c r="BW500" s="67"/>
      <c r="BX500" s="67"/>
      <c r="BY500" s="67"/>
      <c r="BZ500" s="67"/>
      <c r="CA500" s="67"/>
      <c r="CB500" s="67"/>
      <c r="CC500" s="69">
        <f>SUM(Table25[[#This Row],[Contract Amount FY00]:[Contract Amount FY50]])</f>
        <v>210560</v>
      </c>
      <c r="CD500" s="24"/>
    </row>
    <row r="501" spans="1:82" x14ac:dyDescent="0.25">
      <c r="A501" s="122" t="s">
        <v>1999</v>
      </c>
      <c r="B501" s="122" t="s">
        <v>286</v>
      </c>
      <c r="C501" s="122" t="s">
        <v>662</v>
      </c>
      <c r="E501" s="26" t="str">
        <f>IFERROR(IF(VLOOKUP(Table25[[#This Row],[Contract No.]],Table3[#All],3,FALSE)="","No","Yes"),"")</f>
        <v>No</v>
      </c>
      <c r="F501" s="26" t="str">
        <f>IFERROR(VLOOKUP(Table25[[#This Row],[Contract No.]],Table3[#All],3,FALSE),"")</f>
        <v/>
      </c>
      <c r="G501" s="26" t="str">
        <f>IFERROR(IF(Table25[[#This Row],[Cooperative Purchase
(Yes/No)]]="Yes","Yes",IF(VLOOKUP(Table25[[#This Row],[Contract No.]],Table3[#All],1,FALSE)=Table25[[#This Row],[Contract No.]],"Yes","No")),"No")</f>
        <v>Yes</v>
      </c>
      <c r="H501" s="51">
        <f>IFERROR(VLOOKUP(Table25[[#This Row],[Contract No.]],Table3[#All],4,FALSE),"")</f>
        <v>42401</v>
      </c>
      <c r="I501" s="56">
        <f>IFERROR(IF(AND(MONTH(Table25[[#This Row],[Contract Start Date]])&gt;6,MONTH(Table25[[#This Row],[Contract Start Date]])&lt;=12),YEAR(Table25[[#This Row],[Contract Start Date]])+1,YEAR(Table25[[#This Row],[Contract Start Date]])),"")</f>
        <v>2016</v>
      </c>
      <c r="J501" s="55">
        <f>Table25[[#This Row],[FY Formula start]]</f>
        <v>2016</v>
      </c>
      <c r="K501" s="59" t="str">
        <f>"FY"&amp;" "&amp;Table25[[#This Row],[Year Start]]</f>
        <v>FY 2016</v>
      </c>
      <c r="L501" s="52">
        <f>IFERROR(VLOOKUP(Table25[[#This Row],[Contract No.]],Table3[#All],5,FALSE),"")</f>
        <v>72717</v>
      </c>
      <c r="M501" s="56">
        <f>IFERROR(IF(Table25[[#This Row],[Contract End Date]]="99/99/9999","No End",IF(AND(MONTH(Table25[[#This Row],[Contract End Date]])&gt;6,MONTH(Table25[[#This Row],[Contract End Date]])&lt;=12),YEAR(Table25[[#This Row],[Contract End Date]])+1,YEAR(Table25[[#This Row],[Contract End Date]]))),"")</f>
        <v>2099</v>
      </c>
      <c r="N501" s="55">
        <f>Table25[[#This Row],[FY Formula end]]</f>
        <v>2099</v>
      </c>
      <c r="O501" s="59" t="str">
        <f>IF(Table25[[#This Row],[Year End]]="No End","No End","FY"&amp;" "&amp;Table25[[#This Row],[Year End]])</f>
        <v>FY 2099</v>
      </c>
      <c r="P501" s="27"/>
      <c r="Q501" s="104">
        <f>_xlfn.IFNA(IF($B501="","",VLOOKUP($B501,'SWC Towers'!$A:$Q,$Q$2,FALSE)),"")</f>
        <v>0.5</v>
      </c>
      <c r="R501" s="106" t="str">
        <f>_xlfn.IFNA(IF($B501="","",VLOOKUP($B501,'SWC Towers'!$A:$Q,$R$2,FALSE)),"")</f>
        <v/>
      </c>
      <c r="S501" s="106" t="str">
        <f>_xlfn.IFNA(IF($B501="","",VLOOKUP($B501,'SWC Towers'!$A:$Q,$S$2,FALSE)),"")</f>
        <v/>
      </c>
      <c r="T501" s="106">
        <f>_xlfn.IFNA(IF($B501="","",VLOOKUP($B501,'SWC Towers'!$A:$Q,$T$2,FALSE)),"")</f>
        <v>0.5</v>
      </c>
      <c r="U501" s="104" t="str">
        <f>_xlfn.IFNA(IF($B501="","",VLOOKUP($B501,'SWC Towers'!$A:$Q,$U$2,FALSE)),"")</f>
        <v/>
      </c>
      <c r="V501" s="104" t="str">
        <f>_xlfn.IFNA(IF($B501="","",VLOOKUP($B501,'SWC Towers'!$A:$Q,$V$2,FALSE)),"")</f>
        <v/>
      </c>
      <c r="W501" s="104" t="str">
        <f>_xlfn.IFNA(IF($B501="","",VLOOKUP($B501,'SWC Towers'!$A:$Q,$W$2,FALSE)),"")</f>
        <v/>
      </c>
      <c r="X501" s="104" t="str">
        <f>_xlfn.IFNA(IF($B501="","",VLOOKUP($B501,'SWC Towers'!$A:$Q,$X$2,FALSE)),"")</f>
        <v/>
      </c>
      <c r="Y501" s="104" t="str">
        <f>_xlfn.IFNA(IF($B501="","",VLOOKUP($B501,'SWC Towers'!$A:$Q,$Y$2,FALSE)),"")</f>
        <v/>
      </c>
      <c r="Z501" s="104" t="str">
        <f>_xlfn.IFNA(IF($B501="","",VLOOKUP($B501,'SWC Towers'!$A:$Q,$Z$2,FALSE)),"")</f>
        <v/>
      </c>
      <c r="AA501" s="104" t="str">
        <f>_xlfn.IFNA(IF($B501="","",VLOOKUP($B501,'SWC Towers'!$A:$Q,$AA$2,FALSE)),"")</f>
        <v/>
      </c>
      <c r="AB501" s="104" t="str">
        <f>_xlfn.IFNA(IF($B501="","",VLOOKUP($B501,'SWC Towers'!$A:$Q,$AB$2,FALSE)),"")</f>
        <v/>
      </c>
      <c r="AC501" s="20">
        <f>SUM(Table25[[#This Row],[IT Tower: Application]:[Other/Non-IT ]])</f>
        <v>1</v>
      </c>
      <c r="AD501" s="67"/>
      <c r="AE501" s="67"/>
      <c r="AF501" s="67"/>
      <c r="AG501" s="67"/>
      <c r="AH501" s="67"/>
      <c r="AI501" s="67"/>
      <c r="AJ501" s="67"/>
      <c r="AK501" s="67"/>
      <c r="AL501" s="67"/>
      <c r="AM501" s="67"/>
      <c r="AN501" s="67"/>
      <c r="AO501" s="67"/>
      <c r="AP501" s="67"/>
      <c r="AQ501" s="67"/>
      <c r="AR501" s="67"/>
      <c r="AS501" s="67"/>
      <c r="AT501" s="67"/>
      <c r="AU501" s="67"/>
      <c r="AV501" s="67"/>
      <c r="AW501" s="67"/>
      <c r="AX501" s="67">
        <v>15980</v>
      </c>
      <c r="AY501" s="67">
        <v>4371</v>
      </c>
      <c r="AZ501" s="67">
        <v>7990</v>
      </c>
      <c r="BA501" s="67">
        <v>93320</v>
      </c>
      <c r="BB501" s="67">
        <v>0</v>
      </c>
      <c r="BC501" s="67"/>
      <c r="BD501" s="67"/>
      <c r="BE501" s="67"/>
      <c r="BF501" s="67"/>
      <c r="BG501" s="67"/>
      <c r="BH501" s="67"/>
      <c r="BI501" s="67"/>
      <c r="BJ501" s="67"/>
      <c r="BK501" s="67"/>
      <c r="BL501" s="67"/>
      <c r="BM501" s="67"/>
      <c r="BN501" s="67"/>
      <c r="BO501" s="67"/>
      <c r="BP501" s="67"/>
      <c r="BQ501" s="67"/>
      <c r="BR501" s="67"/>
      <c r="BS501" s="67"/>
      <c r="BT501" s="67"/>
      <c r="BU501" s="67"/>
      <c r="BV501" s="67"/>
      <c r="BW501" s="67"/>
      <c r="BX501" s="67"/>
      <c r="BY501" s="67"/>
      <c r="BZ501" s="67"/>
      <c r="CA501" s="67"/>
      <c r="CB501" s="67"/>
      <c r="CC501" s="69">
        <f>SUM(Table25[[#This Row],[Contract Amount FY00]:[Contract Amount FY50]])</f>
        <v>121661</v>
      </c>
      <c r="CD501" s="24"/>
    </row>
    <row r="502" spans="1:82" x14ac:dyDescent="0.25">
      <c r="A502" s="122" t="s">
        <v>1999</v>
      </c>
      <c r="B502" s="122" t="s">
        <v>3011</v>
      </c>
      <c r="C502" s="122" t="s">
        <v>429</v>
      </c>
      <c r="E502" s="26" t="str">
        <f>IFERROR(IF(VLOOKUP(Table25[[#This Row],[Contract No.]],Table3[#All],3,FALSE)="","No","Yes"),"")</f>
        <v>Yes</v>
      </c>
      <c r="F502" s="26" t="str">
        <f>IFERROR(VLOOKUP(Table25[[#This Row],[Contract No.]],Table3[#All],3,FALSE),"")</f>
        <v>NASPO</v>
      </c>
      <c r="G502" s="26" t="str">
        <f>IFERROR(IF(Table25[[#This Row],[Cooperative Purchase
(Yes/No)]]="Yes","Yes",IF(VLOOKUP(Table25[[#This Row],[Contract No.]],Table3[#All],1,FALSE)=Table25[[#This Row],[Contract No.]],"Yes","No")),"No")</f>
        <v>Yes</v>
      </c>
      <c r="H502" s="51">
        <f>IFERROR(VLOOKUP(Table25[[#This Row],[Contract No.]],Table3[#All],4,FALSE),"")</f>
        <v>44440</v>
      </c>
      <c r="I502" s="56">
        <f>IFERROR(IF(AND(MONTH(Table25[[#This Row],[Contract Start Date]])&gt;6,MONTH(Table25[[#This Row],[Contract Start Date]])&lt;=12),YEAR(Table25[[#This Row],[Contract Start Date]])+1,YEAR(Table25[[#This Row],[Contract Start Date]])),"")</f>
        <v>2022</v>
      </c>
      <c r="J502" s="55">
        <f>Table25[[#This Row],[FY Formula start]]</f>
        <v>2022</v>
      </c>
      <c r="K502" s="59" t="str">
        <f>"FY"&amp;" "&amp;Table25[[#This Row],[Year Start]]</f>
        <v>FY 2022</v>
      </c>
      <c r="L502" s="52">
        <f>IFERROR(VLOOKUP(Table25[[#This Row],[Contract No.]],Table3[#All],5,FALSE),"")</f>
        <v>46040</v>
      </c>
      <c r="M502" s="56">
        <f>IFERROR(IF(Table25[[#This Row],[Contract End Date]]="99/99/9999","No End",IF(AND(MONTH(Table25[[#This Row],[Contract End Date]])&gt;6,MONTH(Table25[[#This Row],[Contract End Date]])&lt;=12),YEAR(Table25[[#This Row],[Contract End Date]])+1,YEAR(Table25[[#This Row],[Contract End Date]]))),"")</f>
        <v>2026</v>
      </c>
      <c r="N502" s="55">
        <f>Table25[[#This Row],[FY Formula end]]</f>
        <v>2026</v>
      </c>
      <c r="O502" s="59" t="str">
        <f>IF(Table25[[#This Row],[Year End]]="No End","No End","FY"&amp;" "&amp;Table25[[#This Row],[Year End]])</f>
        <v>FY 2026</v>
      </c>
      <c r="P502" s="27"/>
      <c r="Q502" s="104">
        <f>_xlfn.IFNA(IF($B502="","",VLOOKUP($B502,'SWC Towers'!$A:$Q,$Q$2,FALSE)),"")</f>
        <v>0.15</v>
      </c>
      <c r="R502" s="106" t="str">
        <f>_xlfn.IFNA(IF($B502="","",VLOOKUP($B502,'SWC Towers'!$A:$Q,$R$2,FALSE)),"")</f>
        <v/>
      </c>
      <c r="S502" s="106" t="str">
        <f>_xlfn.IFNA(IF($B502="","",VLOOKUP($B502,'SWC Towers'!$A:$Q,$S$2,FALSE)),"")</f>
        <v/>
      </c>
      <c r="T502" s="106">
        <f>_xlfn.IFNA(IF($B502="","",VLOOKUP($B502,'SWC Towers'!$A:$Q,$T$2,FALSE)),"")</f>
        <v>0.2</v>
      </c>
      <c r="U502" s="104">
        <f>_xlfn.IFNA(IF($B502="","",VLOOKUP($B502,'SWC Towers'!$A:$Q,$U$2,FALSE)),"")</f>
        <v>0.2</v>
      </c>
      <c r="V502" s="104" t="str">
        <f>_xlfn.IFNA(IF($B502="","",VLOOKUP($B502,'SWC Towers'!$A:$Q,$V$2,FALSE)),"")</f>
        <v/>
      </c>
      <c r="W502" s="104" t="str">
        <f>_xlfn.IFNA(IF($B502="","",VLOOKUP($B502,'SWC Towers'!$A:$Q,$W$2,FALSE)),"")</f>
        <v/>
      </c>
      <c r="X502" s="104" t="str">
        <f>_xlfn.IFNA(IF($B502="","",VLOOKUP($B502,'SWC Towers'!$A:$Q,$X$2,FALSE)),"")</f>
        <v/>
      </c>
      <c r="Y502" s="104" t="str">
        <f>_xlfn.IFNA(IF($B502="","",VLOOKUP($B502,'SWC Towers'!$A:$Q,$Y$2,FALSE)),"")</f>
        <v/>
      </c>
      <c r="Z502" s="104" t="str">
        <f>_xlfn.IFNA(IF($B502="","",VLOOKUP($B502,'SWC Towers'!$A:$Q,$Z$2,FALSE)),"")</f>
        <v/>
      </c>
      <c r="AA502" s="104" t="str">
        <f>_xlfn.IFNA(IF($B502="","",VLOOKUP($B502,'SWC Towers'!$A:$Q,$AA$2,FALSE)),"")</f>
        <v/>
      </c>
      <c r="AB502" s="104">
        <f>_xlfn.IFNA(IF($B502="","",VLOOKUP($B502,'SWC Towers'!$A:$Q,$AB$2,FALSE)),"")</f>
        <v>0.45</v>
      </c>
      <c r="AC502" s="20">
        <f>SUM(Table25[[#This Row],[IT Tower: Application]:[Other/Non-IT ]])</f>
        <v>1</v>
      </c>
      <c r="AD502" s="67"/>
      <c r="AE502" s="67"/>
      <c r="AF502" s="67"/>
      <c r="AG502" s="67"/>
      <c r="AH502" s="67"/>
      <c r="AI502" s="67"/>
      <c r="AJ502" s="67"/>
      <c r="AK502" s="67"/>
      <c r="AL502" s="67"/>
      <c r="AM502" s="67"/>
      <c r="AN502" s="67"/>
      <c r="AO502" s="67"/>
      <c r="AP502" s="67"/>
      <c r="AQ502" s="67"/>
      <c r="AR502" s="67"/>
      <c r="AS502" s="67"/>
      <c r="AT502" s="67"/>
      <c r="AU502" s="67"/>
      <c r="AV502" s="67"/>
      <c r="AW502" s="67"/>
      <c r="AX502" s="67"/>
      <c r="AY502" s="67"/>
      <c r="AZ502" s="67">
        <v>0</v>
      </c>
      <c r="BA502" s="67">
        <v>34403</v>
      </c>
      <c r="BB502" s="67">
        <v>39555</v>
      </c>
      <c r="BC502" s="67">
        <v>51196</v>
      </c>
      <c r="BD502" s="67"/>
      <c r="BE502" s="67"/>
      <c r="BF502" s="67"/>
      <c r="BG502" s="67"/>
      <c r="BH502" s="67"/>
      <c r="BI502" s="67"/>
      <c r="BJ502" s="67"/>
      <c r="BK502" s="67"/>
      <c r="BL502" s="67"/>
      <c r="BM502" s="67"/>
      <c r="BN502" s="67"/>
      <c r="BO502" s="67"/>
      <c r="BP502" s="67"/>
      <c r="BQ502" s="67"/>
      <c r="BR502" s="67"/>
      <c r="BS502" s="67"/>
      <c r="BT502" s="67"/>
      <c r="BU502" s="67"/>
      <c r="BV502" s="67"/>
      <c r="BW502" s="67"/>
      <c r="BX502" s="67"/>
      <c r="BY502" s="67"/>
      <c r="BZ502" s="67"/>
      <c r="CA502" s="67"/>
      <c r="CB502" s="67"/>
      <c r="CC502" s="69">
        <f>SUM(Table25[[#This Row],[Contract Amount FY00]:[Contract Amount FY50]])</f>
        <v>125154</v>
      </c>
      <c r="CD502" s="24"/>
    </row>
    <row r="503" spans="1:82" x14ac:dyDescent="0.25">
      <c r="A503" s="122" t="s">
        <v>1999</v>
      </c>
      <c r="B503" s="122" t="s">
        <v>377</v>
      </c>
      <c r="C503" s="122" t="s">
        <v>378</v>
      </c>
      <c r="E503" s="26" t="str">
        <f>IFERROR(IF(VLOOKUP(Table25[[#This Row],[Contract No.]],Table3[#All],3,FALSE)="","No","Yes"),"")</f>
        <v>No</v>
      </c>
      <c r="F503" s="26" t="str">
        <f>IFERROR(VLOOKUP(Table25[[#This Row],[Contract No.]],Table3[#All],3,FALSE),"")</f>
        <v/>
      </c>
      <c r="G503" s="26" t="str">
        <f>IFERROR(IF(Table25[[#This Row],[Cooperative Purchase
(Yes/No)]]="Yes","Yes",IF(VLOOKUP(Table25[[#This Row],[Contract No.]],Table3[#All],1,FALSE)=Table25[[#This Row],[Contract No.]],"Yes","No")),"No")</f>
        <v>Yes</v>
      </c>
      <c r="H503" s="51">
        <f>IFERROR(VLOOKUP(Table25[[#This Row],[Contract No.]],Table3[#All],4,FALSE),"")</f>
        <v>37081</v>
      </c>
      <c r="I503" s="56">
        <f>IFERROR(IF(AND(MONTH(Table25[[#This Row],[Contract Start Date]])&gt;6,MONTH(Table25[[#This Row],[Contract Start Date]])&lt;=12),YEAR(Table25[[#This Row],[Contract Start Date]])+1,YEAR(Table25[[#This Row],[Contract Start Date]])),"")</f>
        <v>2002</v>
      </c>
      <c r="J503" s="55">
        <f>Table25[[#This Row],[FY Formula start]]</f>
        <v>2002</v>
      </c>
      <c r="K503" s="59" t="str">
        <f>"FY"&amp;" "&amp;Table25[[#This Row],[Year Start]]</f>
        <v>FY 2002</v>
      </c>
      <c r="L503" s="52">
        <f>IFERROR(VLOOKUP(Table25[[#This Row],[Contract No.]],Table3[#All],5,FALSE),"")</f>
        <v>47906</v>
      </c>
      <c r="M503" s="56">
        <f>IFERROR(IF(Table25[[#This Row],[Contract End Date]]="99/99/9999","No End",IF(AND(MONTH(Table25[[#This Row],[Contract End Date]])&gt;6,MONTH(Table25[[#This Row],[Contract End Date]])&lt;=12),YEAR(Table25[[#This Row],[Contract End Date]])+1,YEAR(Table25[[#This Row],[Contract End Date]]))),"")</f>
        <v>2031</v>
      </c>
      <c r="N503" s="55">
        <f>Table25[[#This Row],[FY Formula end]]</f>
        <v>2031</v>
      </c>
      <c r="O503" s="59" t="str">
        <f>IF(Table25[[#This Row],[Year End]]="No End","No End","FY"&amp;" "&amp;Table25[[#This Row],[Year End]])</f>
        <v>FY 2031</v>
      </c>
      <c r="P503" s="27"/>
      <c r="Q503" s="104" t="str">
        <f>_xlfn.IFNA(IF($B503="","",VLOOKUP($B503,'SWC Towers'!$A:$Q,$Q$2,FALSE)),"")</f>
        <v/>
      </c>
      <c r="R503" s="106" t="str">
        <f>_xlfn.IFNA(IF($B503="","",VLOOKUP($B503,'SWC Towers'!$A:$Q,$R$2,FALSE)),"")</f>
        <v/>
      </c>
      <c r="S503" s="106" t="str">
        <f>_xlfn.IFNA(IF($B503="","",VLOOKUP($B503,'SWC Towers'!$A:$Q,$S$2,FALSE)),"")</f>
        <v/>
      </c>
      <c r="T503" s="106" t="str">
        <f>_xlfn.IFNA(IF($B503="","",VLOOKUP($B503,'SWC Towers'!$A:$Q,$T$2,FALSE)),"")</f>
        <v/>
      </c>
      <c r="U503" s="104">
        <f>_xlfn.IFNA(IF($B503="","",VLOOKUP($B503,'SWC Towers'!$A:$Q,$U$2,FALSE)),"")</f>
        <v>1</v>
      </c>
      <c r="V503" s="104" t="str">
        <f>_xlfn.IFNA(IF($B503="","",VLOOKUP($B503,'SWC Towers'!$A:$Q,$V$2,FALSE)),"")</f>
        <v/>
      </c>
      <c r="W503" s="104" t="str">
        <f>_xlfn.IFNA(IF($B503="","",VLOOKUP($B503,'SWC Towers'!$A:$Q,$W$2,FALSE)),"")</f>
        <v/>
      </c>
      <c r="X503" s="104" t="str">
        <f>_xlfn.IFNA(IF($B503="","",VLOOKUP($B503,'SWC Towers'!$A:$Q,$X$2,FALSE)),"")</f>
        <v/>
      </c>
      <c r="Y503" s="104" t="str">
        <f>_xlfn.IFNA(IF($B503="","",VLOOKUP($B503,'SWC Towers'!$A:$Q,$Y$2,FALSE)),"")</f>
        <v/>
      </c>
      <c r="Z503" s="104" t="str">
        <f>_xlfn.IFNA(IF($B503="","",VLOOKUP($B503,'SWC Towers'!$A:$Q,$Z$2,FALSE)),"")</f>
        <v/>
      </c>
      <c r="AA503" s="104" t="str">
        <f>_xlfn.IFNA(IF($B503="","",VLOOKUP($B503,'SWC Towers'!$A:$Q,$AA$2,FALSE)),"")</f>
        <v/>
      </c>
      <c r="AB503" s="104" t="str">
        <f>_xlfn.IFNA(IF($B503="","",VLOOKUP($B503,'SWC Towers'!$A:$Q,$AB$2,FALSE)),"")</f>
        <v/>
      </c>
      <c r="AC503" s="20">
        <f>SUM(Table25[[#This Row],[IT Tower: Application]:[Other/Non-IT ]])</f>
        <v>1</v>
      </c>
      <c r="AD503" s="67"/>
      <c r="AE503" s="67"/>
      <c r="AF503" s="67"/>
      <c r="AG503" s="67"/>
      <c r="AH503" s="67"/>
      <c r="AI503" s="67"/>
      <c r="AJ503" s="67"/>
      <c r="AK503" s="67"/>
      <c r="AL503" s="67"/>
      <c r="AM503" s="67"/>
      <c r="AN503" s="67"/>
      <c r="AO503" s="67"/>
      <c r="AP503" s="67"/>
      <c r="AQ503" s="67"/>
      <c r="AR503" s="67"/>
      <c r="AS503" s="67"/>
      <c r="AT503" s="67">
        <v>6750</v>
      </c>
      <c r="AU503" s="67">
        <v>0</v>
      </c>
      <c r="AV503" s="67"/>
      <c r="AW503" s="67"/>
      <c r="AX503" s="67"/>
      <c r="AY503" s="67"/>
      <c r="AZ503" s="67"/>
      <c r="BA503" s="67"/>
      <c r="BB503" s="67"/>
      <c r="BC503" s="67"/>
      <c r="BD503" s="67"/>
      <c r="BE503" s="67"/>
      <c r="BF503" s="67"/>
      <c r="BG503" s="67"/>
      <c r="BH503" s="67"/>
      <c r="BI503" s="67"/>
      <c r="BJ503" s="67"/>
      <c r="BK503" s="67"/>
      <c r="BL503" s="67"/>
      <c r="BM503" s="67"/>
      <c r="BN503" s="67"/>
      <c r="BO503" s="67"/>
      <c r="BP503" s="67"/>
      <c r="BQ503" s="67"/>
      <c r="BR503" s="67"/>
      <c r="BS503" s="67"/>
      <c r="BT503" s="67"/>
      <c r="BU503" s="67"/>
      <c r="BV503" s="67"/>
      <c r="BW503" s="67"/>
      <c r="BX503" s="67"/>
      <c r="BY503" s="67"/>
      <c r="BZ503" s="67"/>
      <c r="CA503" s="67"/>
      <c r="CB503" s="67"/>
      <c r="CC503" s="69">
        <f>SUM(Table25[[#This Row],[Contract Amount FY00]:[Contract Amount FY50]])</f>
        <v>6750</v>
      </c>
      <c r="CD503" s="24"/>
    </row>
    <row r="504" spans="1:82" x14ac:dyDescent="0.25">
      <c r="A504" s="122" t="s">
        <v>1999</v>
      </c>
      <c r="B504" s="122" t="s">
        <v>2246</v>
      </c>
      <c r="C504" s="122" t="s">
        <v>379</v>
      </c>
      <c r="E504" s="26" t="str">
        <f>IFERROR(IF(VLOOKUP(Table25[[#This Row],[Contract No.]],Table3[#All],3,FALSE)="","No","Yes"),"")</f>
        <v>No</v>
      </c>
      <c r="F504" s="26" t="str">
        <f>IFERROR(VLOOKUP(Table25[[#This Row],[Contract No.]],Table3[#All],3,FALSE),"")</f>
        <v/>
      </c>
      <c r="G504" s="26" t="str">
        <f>IFERROR(IF(Table25[[#This Row],[Cooperative Purchase
(Yes/No)]]="Yes","Yes",IF(VLOOKUP(Table25[[#This Row],[Contract No.]],Table3[#All],1,FALSE)=Table25[[#This Row],[Contract No.]],"Yes","No")),"No")</f>
        <v>Yes</v>
      </c>
      <c r="H504" s="51">
        <f>IFERROR(VLOOKUP(Table25[[#This Row],[Contract No.]],Table3[#All],4,FALSE),"")</f>
        <v>44470</v>
      </c>
      <c r="I504" s="56">
        <f>IFERROR(IF(AND(MONTH(Table25[[#This Row],[Contract Start Date]])&gt;6,MONTH(Table25[[#This Row],[Contract Start Date]])&lt;=12),YEAR(Table25[[#This Row],[Contract Start Date]])+1,YEAR(Table25[[#This Row],[Contract Start Date]])),"")</f>
        <v>2022</v>
      </c>
      <c r="J504" s="55">
        <f>Table25[[#This Row],[FY Formula start]]</f>
        <v>2022</v>
      </c>
      <c r="K504" s="59" t="str">
        <f>"FY"&amp;" "&amp;Table25[[#This Row],[Year Start]]</f>
        <v>FY 2022</v>
      </c>
      <c r="L504" s="52">
        <f>IFERROR(VLOOKUP(Table25[[#This Row],[Contract No.]],Table3[#All],5,FALSE),"")</f>
        <v>46295</v>
      </c>
      <c r="M504" s="56">
        <f>IFERROR(IF(Table25[[#This Row],[Contract End Date]]="99/99/9999","No End",IF(AND(MONTH(Table25[[#This Row],[Contract End Date]])&gt;6,MONTH(Table25[[#This Row],[Contract End Date]])&lt;=12),YEAR(Table25[[#This Row],[Contract End Date]])+1,YEAR(Table25[[#This Row],[Contract End Date]]))),"")</f>
        <v>2027</v>
      </c>
      <c r="N504" s="55">
        <f>Table25[[#This Row],[FY Formula end]]</f>
        <v>2027</v>
      </c>
      <c r="O504" s="59" t="str">
        <f>IF(Table25[[#This Row],[Year End]]="No End","No End","FY"&amp;" "&amp;Table25[[#This Row],[Year End]])</f>
        <v>FY 2027</v>
      </c>
      <c r="P504" s="27"/>
      <c r="Q504" s="104">
        <f>_xlfn.IFNA(IF($B504="","",VLOOKUP($B504,'SWC Towers'!$A:$Q,$Q$2,FALSE)),"")</f>
        <v>0.8</v>
      </c>
      <c r="R504" s="106" t="str">
        <f>_xlfn.IFNA(IF($B504="","",VLOOKUP($B504,'SWC Towers'!$A:$Q,$R$2,FALSE)),"")</f>
        <v/>
      </c>
      <c r="S504" s="106" t="str">
        <f>_xlfn.IFNA(IF($B504="","",VLOOKUP($B504,'SWC Towers'!$A:$Q,$S$2,FALSE)),"")</f>
        <v/>
      </c>
      <c r="T504" s="106">
        <f>_xlfn.IFNA(IF($B504="","",VLOOKUP($B504,'SWC Towers'!$A:$Q,$T$2,FALSE)),"")</f>
        <v>0.1</v>
      </c>
      <c r="U504" s="104" t="str">
        <f>_xlfn.IFNA(IF($B504="","",VLOOKUP($B504,'SWC Towers'!$A:$Q,$U$2,FALSE)),"")</f>
        <v/>
      </c>
      <c r="V504" s="104" t="str">
        <f>_xlfn.IFNA(IF($B504="","",VLOOKUP($B504,'SWC Towers'!$A:$Q,$V$2,FALSE)),"")</f>
        <v/>
      </c>
      <c r="W504" s="104" t="str">
        <f>_xlfn.IFNA(IF($B504="","",VLOOKUP($B504,'SWC Towers'!$A:$Q,$W$2,FALSE)),"")</f>
        <v/>
      </c>
      <c r="X504" s="104" t="str">
        <f>_xlfn.IFNA(IF($B504="","",VLOOKUP($B504,'SWC Towers'!$A:$Q,$X$2,FALSE)),"")</f>
        <v/>
      </c>
      <c r="Y504" s="104">
        <f>_xlfn.IFNA(IF($B504="","",VLOOKUP($B504,'SWC Towers'!$A:$Q,$Y$2,FALSE)),"")</f>
        <v>0.1</v>
      </c>
      <c r="Z504" s="104" t="str">
        <f>_xlfn.IFNA(IF($B504="","",VLOOKUP($B504,'SWC Towers'!$A:$Q,$Z$2,FALSE)),"")</f>
        <v/>
      </c>
      <c r="AA504" s="104" t="str">
        <f>_xlfn.IFNA(IF($B504="","",VLOOKUP($B504,'SWC Towers'!$A:$Q,$AA$2,FALSE)),"")</f>
        <v/>
      </c>
      <c r="AB504" s="104" t="str">
        <f>_xlfn.IFNA(IF($B504="","",VLOOKUP($B504,'SWC Towers'!$A:$Q,$AB$2,FALSE)),"")</f>
        <v/>
      </c>
      <c r="AC504" s="20">
        <f>SUM(Table25[[#This Row],[IT Tower: Application]:[Other/Non-IT ]])</f>
        <v>1</v>
      </c>
      <c r="AD504" s="67"/>
      <c r="AE504" s="67"/>
      <c r="AF504" s="67"/>
      <c r="AG504" s="67"/>
      <c r="AH504" s="67"/>
      <c r="AI504" s="67"/>
      <c r="AJ504" s="67"/>
      <c r="AK504" s="67"/>
      <c r="AL504" s="67"/>
      <c r="AM504" s="67"/>
      <c r="AN504" s="67"/>
      <c r="AO504" s="67"/>
      <c r="AP504" s="67"/>
      <c r="AQ504" s="67"/>
      <c r="AR504" s="67"/>
      <c r="AS504" s="67"/>
      <c r="AT504" s="67"/>
      <c r="AU504" s="67"/>
      <c r="AV504" s="67"/>
      <c r="AW504" s="67"/>
      <c r="AX504" s="67"/>
      <c r="AY504" s="67"/>
      <c r="AZ504" s="67">
        <v>230653</v>
      </c>
      <c r="BA504" s="67">
        <v>187370</v>
      </c>
      <c r="BB504" s="67">
        <v>15868</v>
      </c>
      <c r="BC504" s="67">
        <v>147589</v>
      </c>
      <c r="BD504" s="67"/>
      <c r="BE504" s="67"/>
      <c r="BF504" s="67"/>
      <c r="BG504" s="67"/>
      <c r="BH504" s="67"/>
      <c r="BI504" s="67"/>
      <c r="BJ504" s="67"/>
      <c r="BK504" s="67"/>
      <c r="BL504" s="67"/>
      <c r="BM504" s="67"/>
      <c r="BN504" s="67"/>
      <c r="BO504" s="67"/>
      <c r="BP504" s="67"/>
      <c r="BQ504" s="67"/>
      <c r="BR504" s="67"/>
      <c r="BS504" s="67"/>
      <c r="BT504" s="67"/>
      <c r="BU504" s="67"/>
      <c r="BV504" s="67"/>
      <c r="BW504" s="67"/>
      <c r="BX504" s="67"/>
      <c r="BY504" s="67"/>
      <c r="BZ504" s="67"/>
      <c r="CA504" s="67"/>
      <c r="CB504" s="67"/>
      <c r="CC504" s="69">
        <f>SUM(Table25[[#This Row],[Contract Amount FY00]:[Contract Amount FY50]])</f>
        <v>581480</v>
      </c>
      <c r="CD504" s="24"/>
    </row>
    <row r="505" spans="1:82" x14ac:dyDescent="0.25">
      <c r="A505" s="122" t="s">
        <v>1999</v>
      </c>
      <c r="B505" s="122" t="s">
        <v>3139</v>
      </c>
      <c r="C505" s="122" t="s">
        <v>3160</v>
      </c>
      <c r="E505" s="26" t="str">
        <f>IFERROR(IF(VLOOKUP(Table25[[#This Row],[Contract No.]],Table3[#All],3,FALSE)="","No","Yes"),"")</f>
        <v>No</v>
      </c>
      <c r="F505" s="26" t="str">
        <f>IFERROR(VLOOKUP(Table25[[#This Row],[Contract No.]],Table3[#All],3,FALSE),"")</f>
        <v/>
      </c>
      <c r="G505" s="26" t="str">
        <f>IFERROR(IF(Table25[[#This Row],[Cooperative Purchase
(Yes/No)]]="Yes","Yes",IF(VLOOKUP(Table25[[#This Row],[Contract No.]],Table3[#All],1,FALSE)=Table25[[#This Row],[Contract No.]],"Yes","No")),"No")</f>
        <v>Yes</v>
      </c>
      <c r="H505" s="51">
        <f>IFERROR(VLOOKUP(Table25[[#This Row],[Contract No.]],Table3[#All],4,FALSE),"")</f>
        <v>45383</v>
      </c>
      <c r="I505" s="56">
        <f>IFERROR(IF(AND(MONTH(Table25[[#This Row],[Contract Start Date]])&gt;6,MONTH(Table25[[#This Row],[Contract Start Date]])&lt;=12),YEAR(Table25[[#This Row],[Contract Start Date]])+1,YEAR(Table25[[#This Row],[Contract Start Date]])),"")</f>
        <v>2024</v>
      </c>
      <c r="J505" s="55">
        <f>Table25[[#This Row],[FY Formula start]]</f>
        <v>2024</v>
      </c>
      <c r="K505" s="59" t="str">
        <f>"FY"&amp;" "&amp;Table25[[#This Row],[Year Start]]</f>
        <v>FY 2024</v>
      </c>
      <c r="L505" s="52">
        <f>IFERROR(VLOOKUP(Table25[[#This Row],[Contract No.]],Table3[#All],5,FALSE),"")</f>
        <v>46844</v>
      </c>
      <c r="M505" s="56">
        <f>IFERROR(IF(Table25[[#This Row],[Contract End Date]]="99/99/9999","No End",IF(AND(MONTH(Table25[[#This Row],[Contract End Date]])&gt;6,MONTH(Table25[[#This Row],[Contract End Date]])&lt;=12),YEAR(Table25[[#This Row],[Contract End Date]])+1,YEAR(Table25[[#This Row],[Contract End Date]]))),"")</f>
        <v>2028</v>
      </c>
      <c r="N505" s="55">
        <f>Table25[[#This Row],[FY Formula end]]</f>
        <v>2028</v>
      </c>
      <c r="O505" s="59" t="str">
        <f>IF(Table25[[#This Row],[Year End]]="No End","No End","FY"&amp;" "&amp;Table25[[#This Row],[Year End]])</f>
        <v>FY 2028</v>
      </c>
      <c r="P505" s="27"/>
      <c r="Q505" s="104">
        <f>_xlfn.IFNA(IF($B505="","",VLOOKUP($B505,'SWC Towers'!$A:$Q,$Q$2,FALSE)),"")</f>
        <v>0.3</v>
      </c>
      <c r="R505" s="106" t="str">
        <f>_xlfn.IFNA(IF($B505="","",VLOOKUP($B505,'SWC Towers'!$A:$Q,$R$2,FALSE)),"")</f>
        <v/>
      </c>
      <c r="S505" s="106" t="str">
        <f>_xlfn.IFNA(IF($B505="","",VLOOKUP($B505,'SWC Towers'!$A:$Q,$S$2,FALSE)),"")</f>
        <v/>
      </c>
      <c r="T505" s="106">
        <f>_xlfn.IFNA(IF($B505="","",VLOOKUP($B505,'SWC Towers'!$A:$Q,$T$2,FALSE)),"")</f>
        <v>0.3</v>
      </c>
      <c r="U505" s="104" t="str">
        <f>_xlfn.IFNA(IF($B505="","",VLOOKUP($B505,'SWC Towers'!$A:$Q,$U$2,FALSE)),"")</f>
        <v/>
      </c>
      <c r="V505" s="104">
        <f>_xlfn.IFNA(IF($B505="","",VLOOKUP($B505,'SWC Towers'!$A:$Q,$V$2,FALSE)),"")</f>
        <v>0.2</v>
      </c>
      <c r="W505" s="104" t="str">
        <f>_xlfn.IFNA(IF($B505="","",VLOOKUP($B505,'SWC Towers'!$A:$Q,$W$2,FALSE)),"")</f>
        <v/>
      </c>
      <c r="X505" s="104" t="str">
        <f>_xlfn.IFNA(IF($B505="","",VLOOKUP($B505,'SWC Towers'!$A:$Q,$X$2,FALSE)),"")</f>
        <v/>
      </c>
      <c r="Y505" s="104" t="str">
        <f>_xlfn.IFNA(IF($B505="","",VLOOKUP($B505,'SWC Towers'!$A:$Q,$Y$2,FALSE)),"")</f>
        <v/>
      </c>
      <c r="Z505" s="104">
        <f>_xlfn.IFNA(IF($B505="","",VLOOKUP($B505,'SWC Towers'!$A:$Q,$Z$2,FALSE)),"")</f>
        <v>0.1</v>
      </c>
      <c r="AA505" s="104">
        <f>_xlfn.IFNA(IF($B505="","",VLOOKUP($B505,'SWC Towers'!$A:$Q,$AA$2,FALSE)),"")</f>
        <v>0.1</v>
      </c>
      <c r="AB505" s="104" t="str">
        <f>_xlfn.IFNA(IF($B505="","",VLOOKUP($B505,'SWC Towers'!$A:$Q,$AB$2,FALSE)),"")</f>
        <v/>
      </c>
      <c r="AC505" s="20">
        <f>SUM(Table25[[#This Row],[IT Tower: Application]:[Other/Non-IT ]])</f>
        <v>1</v>
      </c>
      <c r="AD505" s="67"/>
      <c r="AE505" s="67"/>
      <c r="AF505" s="67"/>
      <c r="AG505" s="67"/>
      <c r="AH505" s="67"/>
      <c r="AI505" s="67"/>
      <c r="AJ505" s="67"/>
      <c r="AK505" s="67"/>
      <c r="AL505" s="67"/>
      <c r="AM505" s="67"/>
      <c r="AN505" s="67"/>
      <c r="AO505" s="67"/>
      <c r="AP505" s="67"/>
      <c r="AQ505" s="67"/>
      <c r="AR505" s="67"/>
      <c r="AS505" s="67"/>
      <c r="AT505" s="67"/>
      <c r="AU505" s="67"/>
      <c r="AV505" s="67"/>
      <c r="AW505" s="67"/>
      <c r="AX505" s="67"/>
      <c r="AY505" s="67"/>
      <c r="AZ505" s="67"/>
      <c r="BA505" s="67"/>
      <c r="BB505" s="67"/>
      <c r="BC505" s="67">
        <v>18360</v>
      </c>
      <c r="BD505" s="67"/>
      <c r="BE505" s="67"/>
      <c r="BF505" s="67"/>
      <c r="BG505" s="67"/>
      <c r="BH505" s="67"/>
      <c r="BI505" s="67"/>
      <c r="BJ505" s="67"/>
      <c r="BK505" s="67"/>
      <c r="BL505" s="67"/>
      <c r="BM505" s="67"/>
      <c r="BN505" s="67"/>
      <c r="BO505" s="67"/>
      <c r="BP505" s="67"/>
      <c r="BQ505" s="67"/>
      <c r="BR505" s="67"/>
      <c r="BS505" s="67"/>
      <c r="BT505" s="67"/>
      <c r="BU505" s="67"/>
      <c r="BV505" s="67"/>
      <c r="BW505" s="67"/>
      <c r="BX505" s="67"/>
      <c r="BY505" s="67"/>
      <c r="BZ505" s="67"/>
      <c r="CA505" s="67"/>
      <c r="CB505" s="67"/>
      <c r="CC505" s="69">
        <f>SUM(Table25[[#This Row],[Contract Amount FY00]:[Contract Amount FY50]])</f>
        <v>18360</v>
      </c>
      <c r="CD505" s="24"/>
    </row>
    <row r="506" spans="1:82" x14ac:dyDescent="0.25">
      <c r="A506" s="122" t="s">
        <v>1999</v>
      </c>
      <c r="B506" s="122" t="s">
        <v>3139</v>
      </c>
      <c r="C506" s="122" t="s">
        <v>3200</v>
      </c>
      <c r="E506" s="26" t="str">
        <f>IFERROR(IF(VLOOKUP(Table25[[#This Row],[Contract No.]],Table3[#All],3,FALSE)="","No","Yes"),"")</f>
        <v>No</v>
      </c>
      <c r="F506" s="26" t="str">
        <f>IFERROR(VLOOKUP(Table25[[#This Row],[Contract No.]],Table3[#All],3,FALSE),"")</f>
        <v/>
      </c>
      <c r="G506" s="26" t="str">
        <f>IFERROR(IF(Table25[[#This Row],[Cooperative Purchase
(Yes/No)]]="Yes","Yes",IF(VLOOKUP(Table25[[#This Row],[Contract No.]],Table3[#All],1,FALSE)=Table25[[#This Row],[Contract No.]],"Yes","No")),"No")</f>
        <v>Yes</v>
      </c>
      <c r="H506" s="51">
        <f>IFERROR(VLOOKUP(Table25[[#This Row],[Contract No.]],Table3[#All],4,FALSE),"")</f>
        <v>45383</v>
      </c>
      <c r="I506" s="56">
        <f>IFERROR(IF(AND(MONTH(Table25[[#This Row],[Contract Start Date]])&gt;6,MONTH(Table25[[#This Row],[Contract Start Date]])&lt;=12),YEAR(Table25[[#This Row],[Contract Start Date]])+1,YEAR(Table25[[#This Row],[Contract Start Date]])),"")</f>
        <v>2024</v>
      </c>
      <c r="J506" s="55">
        <f>Table25[[#This Row],[FY Formula start]]</f>
        <v>2024</v>
      </c>
      <c r="K506" s="59" t="str">
        <f>"FY"&amp;" "&amp;Table25[[#This Row],[Year Start]]</f>
        <v>FY 2024</v>
      </c>
      <c r="L506" s="52">
        <f>IFERROR(VLOOKUP(Table25[[#This Row],[Contract No.]],Table3[#All],5,FALSE),"")</f>
        <v>46844</v>
      </c>
      <c r="M506" s="56">
        <f>IFERROR(IF(Table25[[#This Row],[Contract End Date]]="99/99/9999","No End",IF(AND(MONTH(Table25[[#This Row],[Contract End Date]])&gt;6,MONTH(Table25[[#This Row],[Contract End Date]])&lt;=12),YEAR(Table25[[#This Row],[Contract End Date]])+1,YEAR(Table25[[#This Row],[Contract End Date]]))),"")</f>
        <v>2028</v>
      </c>
      <c r="N506" s="55">
        <f>Table25[[#This Row],[FY Formula end]]</f>
        <v>2028</v>
      </c>
      <c r="O506" s="59" t="str">
        <f>IF(Table25[[#This Row],[Year End]]="No End","No End","FY"&amp;" "&amp;Table25[[#This Row],[Year End]])</f>
        <v>FY 2028</v>
      </c>
      <c r="P506" s="27"/>
      <c r="Q506" s="104">
        <f>_xlfn.IFNA(IF($B506="","",VLOOKUP($B506,'SWC Towers'!$A:$Q,$Q$2,FALSE)),"")</f>
        <v>0.3</v>
      </c>
      <c r="R506" s="106" t="str">
        <f>_xlfn.IFNA(IF($B506="","",VLOOKUP($B506,'SWC Towers'!$A:$Q,$R$2,FALSE)),"")</f>
        <v/>
      </c>
      <c r="S506" s="106" t="str">
        <f>_xlfn.IFNA(IF($B506="","",VLOOKUP($B506,'SWC Towers'!$A:$Q,$S$2,FALSE)),"")</f>
        <v/>
      </c>
      <c r="T506" s="106">
        <f>_xlfn.IFNA(IF($B506="","",VLOOKUP($B506,'SWC Towers'!$A:$Q,$T$2,FALSE)),"")</f>
        <v>0.3</v>
      </c>
      <c r="U506" s="104" t="str">
        <f>_xlfn.IFNA(IF($B506="","",VLOOKUP($B506,'SWC Towers'!$A:$Q,$U$2,FALSE)),"")</f>
        <v/>
      </c>
      <c r="V506" s="104">
        <f>_xlfn.IFNA(IF($B506="","",VLOOKUP($B506,'SWC Towers'!$A:$Q,$V$2,FALSE)),"")</f>
        <v>0.2</v>
      </c>
      <c r="W506" s="104" t="str">
        <f>_xlfn.IFNA(IF($B506="","",VLOOKUP($B506,'SWC Towers'!$A:$Q,$W$2,FALSE)),"")</f>
        <v/>
      </c>
      <c r="X506" s="104" t="str">
        <f>_xlfn.IFNA(IF($B506="","",VLOOKUP($B506,'SWC Towers'!$A:$Q,$X$2,FALSE)),"")</f>
        <v/>
      </c>
      <c r="Y506" s="104" t="str">
        <f>_xlfn.IFNA(IF($B506="","",VLOOKUP($B506,'SWC Towers'!$A:$Q,$Y$2,FALSE)),"")</f>
        <v/>
      </c>
      <c r="Z506" s="104">
        <f>_xlfn.IFNA(IF($B506="","",VLOOKUP($B506,'SWC Towers'!$A:$Q,$Z$2,FALSE)),"")</f>
        <v>0.1</v>
      </c>
      <c r="AA506" s="104">
        <f>_xlfn.IFNA(IF($B506="","",VLOOKUP($B506,'SWC Towers'!$A:$Q,$AA$2,FALSE)),"")</f>
        <v>0.1</v>
      </c>
      <c r="AB506" s="104" t="str">
        <f>_xlfn.IFNA(IF($B506="","",VLOOKUP($B506,'SWC Towers'!$A:$Q,$AB$2,FALSE)),"")</f>
        <v/>
      </c>
      <c r="AC506" s="20">
        <f>SUM(Table25[[#This Row],[IT Tower: Application]:[Other/Non-IT ]])</f>
        <v>1</v>
      </c>
      <c r="AD506" s="67"/>
      <c r="AE506" s="67"/>
      <c r="AF506" s="67"/>
      <c r="AG506" s="67"/>
      <c r="AH506" s="67"/>
      <c r="AI506" s="67"/>
      <c r="AJ506" s="67"/>
      <c r="AK506" s="67"/>
      <c r="AL506" s="67"/>
      <c r="AM506" s="67"/>
      <c r="AN506" s="67"/>
      <c r="AO506" s="67"/>
      <c r="AP506" s="67"/>
      <c r="AQ506" s="67"/>
      <c r="AR506" s="67"/>
      <c r="AS506" s="67"/>
      <c r="AT506" s="67"/>
      <c r="AU506" s="67"/>
      <c r="AV506" s="67"/>
      <c r="AW506" s="67"/>
      <c r="AX506" s="67"/>
      <c r="AY506" s="67"/>
      <c r="AZ506" s="67"/>
      <c r="BA506" s="67"/>
      <c r="BB506" s="67"/>
      <c r="BC506" s="67">
        <v>26875</v>
      </c>
      <c r="BD506" s="67"/>
      <c r="BE506" s="67"/>
      <c r="BF506" s="67"/>
      <c r="BG506" s="67"/>
      <c r="BH506" s="67"/>
      <c r="BI506" s="67"/>
      <c r="BJ506" s="67"/>
      <c r="BK506" s="67"/>
      <c r="BL506" s="67"/>
      <c r="BM506" s="67"/>
      <c r="BN506" s="67"/>
      <c r="BO506" s="67"/>
      <c r="BP506" s="67"/>
      <c r="BQ506" s="67"/>
      <c r="BR506" s="67"/>
      <c r="BS506" s="67"/>
      <c r="BT506" s="67"/>
      <c r="BU506" s="67"/>
      <c r="BV506" s="67"/>
      <c r="BW506" s="67"/>
      <c r="BX506" s="67"/>
      <c r="BY506" s="67"/>
      <c r="BZ506" s="67"/>
      <c r="CA506" s="67"/>
      <c r="CB506" s="67"/>
      <c r="CC506" s="69">
        <f>SUM(Table25[[#This Row],[Contract Amount FY00]:[Contract Amount FY50]])</f>
        <v>26875</v>
      </c>
      <c r="CD506" s="24"/>
    </row>
    <row r="507" spans="1:82" x14ac:dyDescent="0.25">
      <c r="A507" s="122" t="s">
        <v>1999</v>
      </c>
      <c r="B507" s="122" t="s">
        <v>3139</v>
      </c>
      <c r="C507" s="122" t="s">
        <v>3124</v>
      </c>
      <c r="E507" s="26" t="str">
        <f>IFERROR(IF(VLOOKUP(Table25[[#This Row],[Contract No.]],Table3[#All],3,FALSE)="","No","Yes"),"")</f>
        <v>No</v>
      </c>
      <c r="F507" s="26" t="str">
        <f>IFERROR(VLOOKUP(Table25[[#This Row],[Contract No.]],Table3[#All],3,FALSE),"")</f>
        <v/>
      </c>
      <c r="G507" s="26" t="str">
        <f>IFERROR(IF(Table25[[#This Row],[Cooperative Purchase
(Yes/No)]]="Yes","Yes",IF(VLOOKUP(Table25[[#This Row],[Contract No.]],Table3[#All],1,FALSE)=Table25[[#This Row],[Contract No.]],"Yes","No")),"No")</f>
        <v>Yes</v>
      </c>
      <c r="H507" s="51">
        <f>IFERROR(VLOOKUP(Table25[[#This Row],[Contract No.]],Table3[#All],4,FALSE),"")</f>
        <v>45383</v>
      </c>
      <c r="I507" s="56">
        <f>IFERROR(IF(AND(MONTH(Table25[[#This Row],[Contract Start Date]])&gt;6,MONTH(Table25[[#This Row],[Contract Start Date]])&lt;=12),YEAR(Table25[[#This Row],[Contract Start Date]])+1,YEAR(Table25[[#This Row],[Contract Start Date]])),"")</f>
        <v>2024</v>
      </c>
      <c r="J507" s="55">
        <f>Table25[[#This Row],[FY Formula start]]</f>
        <v>2024</v>
      </c>
      <c r="K507" s="59" t="str">
        <f>"FY"&amp;" "&amp;Table25[[#This Row],[Year Start]]</f>
        <v>FY 2024</v>
      </c>
      <c r="L507" s="52">
        <f>IFERROR(VLOOKUP(Table25[[#This Row],[Contract No.]],Table3[#All],5,FALSE),"")</f>
        <v>46844</v>
      </c>
      <c r="M507" s="56">
        <f>IFERROR(IF(Table25[[#This Row],[Contract End Date]]="99/99/9999","No End",IF(AND(MONTH(Table25[[#This Row],[Contract End Date]])&gt;6,MONTH(Table25[[#This Row],[Contract End Date]])&lt;=12),YEAR(Table25[[#This Row],[Contract End Date]])+1,YEAR(Table25[[#This Row],[Contract End Date]]))),"")</f>
        <v>2028</v>
      </c>
      <c r="N507" s="55">
        <f>Table25[[#This Row],[FY Formula end]]</f>
        <v>2028</v>
      </c>
      <c r="O507" s="59" t="str">
        <f>IF(Table25[[#This Row],[Year End]]="No End","No End","FY"&amp;" "&amp;Table25[[#This Row],[Year End]])</f>
        <v>FY 2028</v>
      </c>
      <c r="P507" s="27"/>
      <c r="Q507" s="104">
        <f>_xlfn.IFNA(IF($B507="","",VLOOKUP($B507,'SWC Towers'!$A:$Q,$Q$2,FALSE)),"")</f>
        <v>0.3</v>
      </c>
      <c r="R507" s="106" t="str">
        <f>_xlfn.IFNA(IF($B507="","",VLOOKUP($B507,'SWC Towers'!$A:$Q,$R$2,FALSE)),"")</f>
        <v/>
      </c>
      <c r="S507" s="106" t="str">
        <f>_xlfn.IFNA(IF($B507="","",VLOOKUP($B507,'SWC Towers'!$A:$Q,$S$2,FALSE)),"")</f>
        <v/>
      </c>
      <c r="T507" s="106">
        <f>_xlfn.IFNA(IF($B507="","",VLOOKUP($B507,'SWC Towers'!$A:$Q,$T$2,FALSE)),"")</f>
        <v>0.3</v>
      </c>
      <c r="U507" s="104" t="str">
        <f>_xlfn.IFNA(IF($B507="","",VLOOKUP($B507,'SWC Towers'!$A:$Q,$U$2,FALSE)),"")</f>
        <v/>
      </c>
      <c r="V507" s="104">
        <f>_xlfn.IFNA(IF($B507="","",VLOOKUP($B507,'SWC Towers'!$A:$Q,$V$2,FALSE)),"")</f>
        <v>0.2</v>
      </c>
      <c r="W507" s="104" t="str">
        <f>_xlfn.IFNA(IF($B507="","",VLOOKUP($B507,'SWC Towers'!$A:$Q,$W$2,FALSE)),"")</f>
        <v/>
      </c>
      <c r="X507" s="104" t="str">
        <f>_xlfn.IFNA(IF($B507="","",VLOOKUP($B507,'SWC Towers'!$A:$Q,$X$2,FALSE)),"")</f>
        <v/>
      </c>
      <c r="Y507" s="104" t="str">
        <f>_xlfn.IFNA(IF($B507="","",VLOOKUP($B507,'SWC Towers'!$A:$Q,$Y$2,FALSE)),"")</f>
        <v/>
      </c>
      <c r="Z507" s="104">
        <f>_xlfn.IFNA(IF($B507="","",VLOOKUP($B507,'SWC Towers'!$A:$Q,$Z$2,FALSE)),"")</f>
        <v>0.1</v>
      </c>
      <c r="AA507" s="104">
        <f>_xlfn.IFNA(IF($B507="","",VLOOKUP($B507,'SWC Towers'!$A:$Q,$AA$2,FALSE)),"")</f>
        <v>0.1</v>
      </c>
      <c r="AB507" s="104" t="str">
        <f>_xlfn.IFNA(IF($B507="","",VLOOKUP($B507,'SWC Towers'!$A:$Q,$AB$2,FALSE)),"")</f>
        <v/>
      </c>
      <c r="AC507" s="20">
        <f>SUM(Table25[[#This Row],[IT Tower: Application]:[Other/Non-IT ]])</f>
        <v>1</v>
      </c>
      <c r="AD507" s="67"/>
      <c r="AE507" s="67"/>
      <c r="AF507" s="67"/>
      <c r="AG507" s="67"/>
      <c r="AH507" s="67"/>
      <c r="AI507" s="67"/>
      <c r="AJ507" s="67"/>
      <c r="AK507" s="67"/>
      <c r="AL507" s="67"/>
      <c r="AM507" s="67"/>
      <c r="AN507" s="67"/>
      <c r="AO507" s="67"/>
      <c r="AP507" s="67"/>
      <c r="AQ507" s="67"/>
      <c r="AR507" s="67"/>
      <c r="AS507" s="67"/>
      <c r="AT507" s="67"/>
      <c r="AU507" s="67"/>
      <c r="AV507" s="67"/>
      <c r="AW507" s="67"/>
      <c r="AX507" s="67"/>
      <c r="AY507" s="67"/>
      <c r="AZ507" s="67"/>
      <c r="BA507" s="67"/>
      <c r="BB507" s="67">
        <v>0</v>
      </c>
      <c r="BC507" s="67">
        <v>93388</v>
      </c>
      <c r="BD507" s="67"/>
      <c r="BE507" s="67"/>
      <c r="BF507" s="67"/>
      <c r="BG507" s="67"/>
      <c r="BH507" s="67"/>
      <c r="BI507" s="67"/>
      <c r="BJ507" s="67"/>
      <c r="BK507" s="67"/>
      <c r="BL507" s="67"/>
      <c r="BM507" s="67"/>
      <c r="BN507" s="67"/>
      <c r="BO507" s="67"/>
      <c r="BP507" s="67"/>
      <c r="BQ507" s="67"/>
      <c r="BR507" s="67"/>
      <c r="BS507" s="67"/>
      <c r="BT507" s="67"/>
      <c r="BU507" s="67"/>
      <c r="BV507" s="67"/>
      <c r="BW507" s="67"/>
      <c r="BX507" s="67"/>
      <c r="BY507" s="67"/>
      <c r="BZ507" s="67"/>
      <c r="CA507" s="67"/>
      <c r="CB507" s="67"/>
      <c r="CC507" s="69">
        <f>SUM(Table25[[#This Row],[Contract Amount FY00]:[Contract Amount FY50]])</f>
        <v>93388</v>
      </c>
      <c r="CD507" s="24"/>
    </row>
    <row r="508" spans="1:82" x14ac:dyDescent="0.25">
      <c r="A508" s="122" t="s">
        <v>1999</v>
      </c>
      <c r="B508" s="122" t="s">
        <v>3139</v>
      </c>
      <c r="C508" s="122" t="s">
        <v>693</v>
      </c>
      <c r="E508" s="26" t="str">
        <f>IFERROR(IF(VLOOKUP(Table25[[#This Row],[Contract No.]],Table3[#All],3,FALSE)="","No","Yes"),"")</f>
        <v>No</v>
      </c>
      <c r="F508" s="26" t="str">
        <f>IFERROR(VLOOKUP(Table25[[#This Row],[Contract No.]],Table3[#All],3,FALSE),"")</f>
        <v/>
      </c>
      <c r="G508" s="26" t="str">
        <f>IFERROR(IF(Table25[[#This Row],[Cooperative Purchase
(Yes/No)]]="Yes","Yes",IF(VLOOKUP(Table25[[#This Row],[Contract No.]],Table3[#All],1,FALSE)=Table25[[#This Row],[Contract No.]],"Yes","No")),"No")</f>
        <v>Yes</v>
      </c>
      <c r="H508" s="51">
        <f>IFERROR(VLOOKUP(Table25[[#This Row],[Contract No.]],Table3[#All],4,FALSE),"")</f>
        <v>45383</v>
      </c>
      <c r="I508" s="56">
        <f>IFERROR(IF(AND(MONTH(Table25[[#This Row],[Contract Start Date]])&gt;6,MONTH(Table25[[#This Row],[Contract Start Date]])&lt;=12),YEAR(Table25[[#This Row],[Contract Start Date]])+1,YEAR(Table25[[#This Row],[Contract Start Date]])),"")</f>
        <v>2024</v>
      </c>
      <c r="J508" s="55">
        <f>Table25[[#This Row],[FY Formula start]]</f>
        <v>2024</v>
      </c>
      <c r="K508" s="59" t="str">
        <f>"FY"&amp;" "&amp;Table25[[#This Row],[Year Start]]</f>
        <v>FY 2024</v>
      </c>
      <c r="L508" s="52">
        <f>IFERROR(VLOOKUP(Table25[[#This Row],[Contract No.]],Table3[#All],5,FALSE),"")</f>
        <v>46844</v>
      </c>
      <c r="M508" s="56">
        <f>IFERROR(IF(Table25[[#This Row],[Contract End Date]]="99/99/9999","No End",IF(AND(MONTH(Table25[[#This Row],[Contract End Date]])&gt;6,MONTH(Table25[[#This Row],[Contract End Date]])&lt;=12),YEAR(Table25[[#This Row],[Contract End Date]])+1,YEAR(Table25[[#This Row],[Contract End Date]]))),"")</f>
        <v>2028</v>
      </c>
      <c r="N508" s="55">
        <f>Table25[[#This Row],[FY Formula end]]</f>
        <v>2028</v>
      </c>
      <c r="O508" s="59" t="str">
        <f>IF(Table25[[#This Row],[Year End]]="No End","No End","FY"&amp;" "&amp;Table25[[#This Row],[Year End]])</f>
        <v>FY 2028</v>
      </c>
      <c r="P508" s="27"/>
      <c r="Q508" s="104">
        <f>_xlfn.IFNA(IF($B508="","",VLOOKUP($B508,'SWC Towers'!$A:$Q,$Q$2,FALSE)),"")</f>
        <v>0.3</v>
      </c>
      <c r="R508" s="106" t="str">
        <f>_xlfn.IFNA(IF($B508="","",VLOOKUP($B508,'SWC Towers'!$A:$Q,$R$2,FALSE)),"")</f>
        <v/>
      </c>
      <c r="S508" s="106" t="str">
        <f>_xlfn.IFNA(IF($B508="","",VLOOKUP($B508,'SWC Towers'!$A:$Q,$S$2,FALSE)),"")</f>
        <v/>
      </c>
      <c r="T508" s="106">
        <f>_xlfn.IFNA(IF($B508="","",VLOOKUP($B508,'SWC Towers'!$A:$Q,$T$2,FALSE)),"")</f>
        <v>0.3</v>
      </c>
      <c r="U508" s="104" t="str">
        <f>_xlfn.IFNA(IF($B508="","",VLOOKUP($B508,'SWC Towers'!$A:$Q,$U$2,FALSE)),"")</f>
        <v/>
      </c>
      <c r="V508" s="104">
        <f>_xlfn.IFNA(IF($B508="","",VLOOKUP($B508,'SWC Towers'!$A:$Q,$V$2,FALSE)),"")</f>
        <v>0.2</v>
      </c>
      <c r="W508" s="104" t="str">
        <f>_xlfn.IFNA(IF($B508="","",VLOOKUP($B508,'SWC Towers'!$A:$Q,$W$2,FALSE)),"")</f>
        <v/>
      </c>
      <c r="X508" s="104" t="str">
        <f>_xlfn.IFNA(IF($B508="","",VLOOKUP($B508,'SWC Towers'!$A:$Q,$X$2,FALSE)),"")</f>
        <v/>
      </c>
      <c r="Y508" s="104" t="str">
        <f>_xlfn.IFNA(IF($B508="","",VLOOKUP($B508,'SWC Towers'!$A:$Q,$Y$2,FALSE)),"")</f>
        <v/>
      </c>
      <c r="Z508" s="104">
        <f>_xlfn.IFNA(IF($B508="","",VLOOKUP($B508,'SWC Towers'!$A:$Q,$Z$2,FALSE)),"")</f>
        <v>0.1</v>
      </c>
      <c r="AA508" s="104">
        <f>_xlfn.IFNA(IF($B508="","",VLOOKUP($B508,'SWC Towers'!$A:$Q,$AA$2,FALSE)),"")</f>
        <v>0.1</v>
      </c>
      <c r="AB508" s="104" t="str">
        <f>_xlfn.IFNA(IF($B508="","",VLOOKUP($B508,'SWC Towers'!$A:$Q,$AB$2,FALSE)),"")</f>
        <v/>
      </c>
      <c r="AC508" s="20">
        <f>SUM(Table25[[#This Row],[IT Tower: Application]:[Other/Non-IT ]])</f>
        <v>1</v>
      </c>
      <c r="AD508" s="67"/>
      <c r="AE508" s="67"/>
      <c r="AF508" s="67"/>
      <c r="AG508" s="67"/>
      <c r="AH508" s="67"/>
      <c r="AI508" s="67"/>
      <c r="AJ508" s="67"/>
      <c r="AK508" s="67"/>
      <c r="AL508" s="67"/>
      <c r="AM508" s="67"/>
      <c r="AN508" s="67"/>
      <c r="AO508" s="67"/>
      <c r="AP508" s="67"/>
      <c r="AQ508" s="67"/>
      <c r="AR508" s="67"/>
      <c r="AS508" s="67"/>
      <c r="AT508" s="67"/>
      <c r="AU508" s="67"/>
      <c r="AV508" s="67"/>
      <c r="AW508" s="67"/>
      <c r="AX508" s="67"/>
      <c r="AY508" s="67"/>
      <c r="AZ508" s="67"/>
      <c r="BA508" s="67"/>
      <c r="BB508" s="67"/>
      <c r="BC508" s="67">
        <v>63840</v>
      </c>
      <c r="BD508" s="67"/>
      <c r="BE508" s="67"/>
      <c r="BF508" s="67"/>
      <c r="BG508" s="67"/>
      <c r="BH508" s="67"/>
      <c r="BI508" s="67"/>
      <c r="BJ508" s="67"/>
      <c r="BK508" s="67"/>
      <c r="BL508" s="67"/>
      <c r="BM508" s="67"/>
      <c r="BN508" s="67"/>
      <c r="BO508" s="67"/>
      <c r="BP508" s="67"/>
      <c r="BQ508" s="67"/>
      <c r="BR508" s="67"/>
      <c r="BS508" s="67"/>
      <c r="BT508" s="67"/>
      <c r="BU508" s="67"/>
      <c r="BV508" s="67"/>
      <c r="BW508" s="67"/>
      <c r="BX508" s="67"/>
      <c r="BY508" s="67"/>
      <c r="BZ508" s="67"/>
      <c r="CA508" s="67"/>
      <c r="CB508" s="67"/>
      <c r="CC508" s="69">
        <f>SUM(Table25[[#This Row],[Contract Amount FY00]:[Contract Amount FY50]])</f>
        <v>63840</v>
      </c>
      <c r="CD508" s="24"/>
    </row>
    <row r="509" spans="1:82" x14ac:dyDescent="0.25">
      <c r="A509" s="122" t="s">
        <v>1999</v>
      </c>
      <c r="B509" s="122" t="s">
        <v>3139</v>
      </c>
      <c r="C509" s="122" t="s">
        <v>3213</v>
      </c>
      <c r="E509" s="26" t="str">
        <f>IFERROR(IF(VLOOKUP(Table25[[#This Row],[Contract No.]],Table3[#All],3,FALSE)="","No","Yes"),"")</f>
        <v>No</v>
      </c>
      <c r="F509" s="26" t="str">
        <f>IFERROR(VLOOKUP(Table25[[#This Row],[Contract No.]],Table3[#All],3,FALSE),"")</f>
        <v/>
      </c>
      <c r="G509" s="26" t="str">
        <f>IFERROR(IF(Table25[[#This Row],[Cooperative Purchase
(Yes/No)]]="Yes","Yes",IF(VLOOKUP(Table25[[#This Row],[Contract No.]],Table3[#All],1,FALSE)=Table25[[#This Row],[Contract No.]],"Yes","No")),"No")</f>
        <v>Yes</v>
      </c>
      <c r="H509" s="51">
        <f>IFERROR(VLOOKUP(Table25[[#This Row],[Contract No.]],Table3[#All],4,FALSE),"")</f>
        <v>45383</v>
      </c>
      <c r="I509" s="56">
        <f>IFERROR(IF(AND(MONTH(Table25[[#This Row],[Contract Start Date]])&gt;6,MONTH(Table25[[#This Row],[Contract Start Date]])&lt;=12),YEAR(Table25[[#This Row],[Contract Start Date]])+1,YEAR(Table25[[#This Row],[Contract Start Date]])),"")</f>
        <v>2024</v>
      </c>
      <c r="J509" s="55">
        <f>Table25[[#This Row],[FY Formula start]]</f>
        <v>2024</v>
      </c>
      <c r="K509" s="59" t="str">
        <f>"FY"&amp;" "&amp;Table25[[#This Row],[Year Start]]</f>
        <v>FY 2024</v>
      </c>
      <c r="L509" s="52">
        <f>IFERROR(VLOOKUP(Table25[[#This Row],[Contract No.]],Table3[#All],5,FALSE),"")</f>
        <v>46844</v>
      </c>
      <c r="M509" s="56">
        <f>IFERROR(IF(Table25[[#This Row],[Contract End Date]]="99/99/9999","No End",IF(AND(MONTH(Table25[[#This Row],[Contract End Date]])&gt;6,MONTH(Table25[[#This Row],[Contract End Date]])&lt;=12),YEAR(Table25[[#This Row],[Contract End Date]])+1,YEAR(Table25[[#This Row],[Contract End Date]]))),"")</f>
        <v>2028</v>
      </c>
      <c r="N509" s="55">
        <f>Table25[[#This Row],[FY Formula end]]</f>
        <v>2028</v>
      </c>
      <c r="O509" s="59" t="str">
        <f>IF(Table25[[#This Row],[Year End]]="No End","No End","FY"&amp;" "&amp;Table25[[#This Row],[Year End]])</f>
        <v>FY 2028</v>
      </c>
      <c r="P509" s="27"/>
      <c r="Q509" s="104">
        <f>_xlfn.IFNA(IF($B509="","",VLOOKUP($B509,'SWC Towers'!$A:$Q,$Q$2,FALSE)),"")</f>
        <v>0.3</v>
      </c>
      <c r="R509" s="106" t="str">
        <f>_xlfn.IFNA(IF($B509="","",VLOOKUP($B509,'SWC Towers'!$A:$Q,$R$2,FALSE)),"")</f>
        <v/>
      </c>
      <c r="S509" s="106" t="str">
        <f>_xlfn.IFNA(IF($B509="","",VLOOKUP($B509,'SWC Towers'!$A:$Q,$S$2,FALSE)),"")</f>
        <v/>
      </c>
      <c r="T509" s="106">
        <f>_xlfn.IFNA(IF($B509="","",VLOOKUP($B509,'SWC Towers'!$A:$Q,$T$2,FALSE)),"")</f>
        <v>0.3</v>
      </c>
      <c r="U509" s="104" t="str">
        <f>_xlfn.IFNA(IF($B509="","",VLOOKUP($B509,'SWC Towers'!$A:$Q,$U$2,FALSE)),"")</f>
        <v/>
      </c>
      <c r="V509" s="104">
        <f>_xlfn.IFNA(IF($B509="","",VLOOKUP($B509,'SWC Towers'!$A:$Q,$V$2,FALSE)),"")</f>
        <v>0.2</v>
      </c>
      <c r="W509" s="104" t="str">
        <f>_xlfn.IFNA(IF($B509="","",VLOOKUP($B509,'SWC Towers'!$A:$Q,$W$2,FALSE)),"")</f>
        <v/>
      </c>
      <c r="X509" s="104" t="str">
        <f>_xlfn.IFNA(IF($B509="","",VLOOKUP($B509,'SWC Towers'!$A:$Q,$X$2,FALSE)),"")</f>
        <v/>
      </c>
      <c r="Y509" s="104" t="str">
        <f>_xlfn.IFNA(IF($B509="","",VLOOKUP($B509,'SWC Towers'!$A:$Q,$Y$2,FALSE)),"")</f>
        <v/>
      </c>
      <c r="Z509" s="104">
        <f>_xlfn.IFNA(IF($B509="","",VLOOKUP($B509,'SWC Towers'!$A:$Q,$Z$2,FALSE)),"")</f>
        <v>0.1</v>
      </c>
      <c r="AA509" s="104">
        <f>_xlfn.IFNA(IF($B509="","",VLOOKUP($B509,'SWC Towers'!$A:$Q,$AA$2,FALSE)),"")</f>
        <v>0.1</v>
      </c>
      <c r="AB509" s="104" t="str">
        <f>_xlfn.IFNA(IF($B509="","",VLOOKUP($B509,'SWC Towers'!$A:$Q,$AB$2,FALSE)),"")</f>
        <v/>
      </c>
      <c r="AC509" s="20">
        <f>SUM(Table25[[#This Row],[IT Tower: Application]:[Other/Non-IT ]])</f>
        <v>1</v>
      </c>
      <c r="AD509" s="67"/>
      <c r="AE509" s="67"/>
      <c r="AF509" s="67"/>
      <c r="AG509" s="67"/>
      <c r="AH509" s="67"/>
      <c r="AI509" s="67"/>
      <c r="AJ509" s="67"/>
      <c r="AK509" s="67"/>
      <c r="AL509" s="67"/>
      <c r="AM509" s="67"/>
      <c r="AN509" s="67"/>
      <c r="AO509" s="67"/>
      <c r="AP509" s="67"/>
      <c r="AQ509" s="67"/>
      <c r="AR509" s="67"/>
      <c r="AS509" s="67"/>
      <c r="AT509" s="67"/>
      <c r="AU509" s="67"/>
      <c r="AV509" s="67"/>
      <c r="AW509" s="67"/>
      <c r="AX509" s="67"/>
      <c r="AY509" s="67"/>
      <c r="AZ509" s="67"/>
      <c r="BA509" s="67"/>
      <c r="BB509" s="67">
        <v>0</v>
      </c>
      <c r="BC509" s="67">
        <v>119500</v>
      </c>
      <c r="BD509" s="67"/>
      <c r="BE509" s="67"/>
      <c r="BF509" s="67"/>
      <c r="BG509" s="67"/>
      <c r="BH509" s="67"/>
      <c r="BI509" s="67"/>
      <c r="BJ509" s="67"/>
      <c r="BK509" s="67"/>
      <c r="BL509" s="67"/>
      <c r="BM509" s="67"/>
      <c r="BN509" s="67"/>
      <c r="BO509" s="67"/>
      <c r="BP509" s="67"/>
      <c r="BQ509" s="67"/>
      <c r="BR509" s="67"/>
      <c r="BS509" s="67"/>
      <c r="BT509" s="67"/>
      <c r="BU509" s="67"/>
      <c r="BV509" s="67"/>
      <c r="BW509" s="67"/>
      <c r="BX509" s="67"/>
      <c r="BY509" s="67"/>
      <c r="BZ509" s="67"/>
      <c r="CA509" s="67"/>
      <c r="CB509" s="67"/>
      <c r="CC509" s="69">
        <f>SUM(Table25[[#This Row],[Contract Amount FY00]:[Contract Amount FY50]])</f>
        <v>119500</v>
      </c>
      <c r="CD509" s="24"/>
    </row>
    <row r="510" spans="1:82" x14ac:dyDescent="0.25">
      <c r="A510" s="122" t="s">
        <v>1999</v>
      </c>
      <c r="B510" s="122" t="s">
        <v>3139</v>
      </c>
      <c r="C510" s="122" t="s">
        <v>747</v>
      </c>
      <c r="E510" s="26" t="str">
        <f>IFERROR(IF(VLOOKUP(Table25[[#This Row],[Contract No.]],Table3[#All],3,FALSE)="","No","Yes"),"")</f>
        <v>No</v>
      </c>
      <c r="F510" s="26" t="str">
        <f>IFERROR(VLOOKUP(Table25[[#This Row],[Contract No.]],Table3[#All],3,FALSE),"")</f>
        <v/>
      </c>
      <c r="G510" s="26" t="str">
        <f>IFERROR(IF(Table25[[#This Row],[Cooperative Purchase
(Yes/No)]]="Yes","Yes",IF(VLOOKUP(Table25[[#This Row],[Contract No.]],Table3[#All],1,FALSE)=Table25[[#This Row],[Contract No.]],"Yes","No")),"No")</f>
        <v>Yes</v>
      </c>
      <c r="H510" s="51">
        <f>IFERROR(VLOOKUP(Table25[[#This Row],[Contract No.]],Table3[#All],4,FALSE),"")</f>
        <v>45383</v>
      </c>
      <c r="I510" s="56">
        <f>IFERROR(IF(AND(MONTH(Table25[[#This Row],[Contract Start Date]])&gt;6,MONTH(Table25[[#This Row],[Contract Start Date]])&lt;=12),YEAR(Table25[[#This Row],[Contract Start Date]])+1,YEAR(Table25[[#This Row],[Contract Start Date]])),"")</f>
        <v>2024</v>
      </c>
      <c r="J510" s="55">
        <f>Table25[[#This Row],[FY Formula start]]</f>
        <v>2024</v>
      </c>
      <c r="K510" s="59" t="str">
        <f>"FY"&amp;" "&amp;Table25[[#This Row],[Year Start]]</f>
        <v>FY 2024</v>
      </c>
      <c r="L510" s="52">
        <f>IFERROR(VLOOKUP(Table25[[#This Row],[Contract No.]],Table3[#All],5,FALSE),"")</f>
        <v>46844</v>
      </c>
      <c r="M510" s="56">
        <f>IFERROR(IF(Table25[[#This Row],[Contract End Date]]="99/99/9999","No End",IF(AND(MONTH(Table25[[#This Row],[Contract End Date]])&gt;6,MONTH(Table25[[#This Row],[Contract End Date]])&lt;=12),YEAR(Table25[[#This Row],[Contract End Date]])+1,YEAR(Table25[[#This Row],[Contract End Date]]))),"")</f>
        <v>2028</v>
      </c>
      <c r="N510" s="55">
        <f>Table25[[#This Row],[FY Formula end]]</f>
        <v>2028</v>
      </c>
      <c r="O510" s="59" t="str">
        <f>IF(Table25[[#This Row],[Year End]]="No End","No End","FY"&amp;" "&amp;Table25[[#This Row],[Year End]])</f>
        <v>FY 2028</v>
      </c>
      <c r="P510" s="27"/>
      <c r="Q510" s="104">
        <f>_xlfn.IFNA(IF($B510="","",VLOOKUP($B510,'SWC Towers'!$A:$Q,$Q$2,FALSE)),"")</f>
        <v>0.3</v>
      </c>
      <c r="R510" s="106" t="str">
        <f>_xlfn.IFNA(IF($B510="","",VLOOKUP($B510,'SWC Towers'!$A:$Q,$R$2,FALSE)),"")</f>
        <v/>
      </c>
      <c r="S510" s="106" t="str">
        <f>_xlfn.IFNA(IF($B510="","",VLOOKUP($B510,'SWC Towers'!$A:$Q,$S$2,FALSE)),"")</f>
        <v/>
      </c>
      <c r="T510" s="106">
        <f>_xlfn.IFNA(IF($B510="","",VLOOKUP($B510,'SWC Towers'!$A:$Q,$T$2,FALSE)),"")</f>
        <v>0.3</v>
      </c>
      <c r="U510" s="104" t="str">
        <f>_xlfn.IFNA(IF($B510="","",VLOOKUP($B510,'SWC Towers'!$A:$Q,$U$2,FALSE)),"")</f>
        <v/>
      </c>
      <c r="V510" s="104">
        <f>_xlfn.IFNA(IF($B510="","",VLOOKUP($B510,'SWC Towers'!$A:$Q,$V$2,FALSE)),"")</f>
        <v>0.2</v>
      </c>
      <c r="W510" s="104" t="str">
        <f>_xlfn.IFNA(IF($B510="","",VLOOKUP($B510,'SWC Towers'!$A:$Q,$W$2,FALSE)),"")</f>
        <v/>
      </c>
      <c r="X510" s="104" t="str">
        <f>_xlfn.IFNA(IF($B510="","",VLOOKUP($B510,'SWC Towers'!$A:$Q,$X$2,FALSE)),"")</f>
        <v/>
      </c>
      <c r="Y510" s="104" t="str">
        <f>_xlfn.IFNA(IF($B510="","",VLOOKUP($B510,'SWC Towers'!$A:$Q,$Y$2,FALSE)),"")</f>
        <v/>
      </c>
      <c r="Z510" s="104">
        <f>_xlfn.IFNA(IF($B510="","",VLOOKUP($B510,'SWC Towers'!$A:$Q,$Z$2,FALSE)),"")</f>
        <v>0.1</v>
      </c>
      <c r="AA510" s="104">
        <f>_xlfn.IFNA(IF($B510="","",VLOOKUP($B510,'SWC Towers'!$A:$Q,$AA$2,FALSE)),"")</f>
        <v>0.1</v>
      </c>
      <c r="AB510" s="104" t="str">
        <f>_xlfn.IFNA(IF($B510="","",VLOOKUP($B510,'SWC Towers'!$A:$Q,$AB$2,FALSE)),"")</f>
        <v/>
      </c>
      <c r="AC510" s="20">
        <f>SUM(Table25[[#This Row],[IT Tower: Application]:[Other/Non-IT ]])</f>
        <v>1</v>
      </c>
      <c r="AD510" s="67"/>
      <c r="AE510" s="67"/>
      <c r="AF510" s="67"/>
      <c r="AG510" s="67"/>
      <c r="AH510" s="67"/>
      <c r="AI510" s="67"/>
      <c r="AJ510" s="67"/>
      <c r="AK510" s="67"/>
      <c r="AL510" s="67"/>
      <c r="AM510" s="67"/>
      <c r="AN510" s="67"/>
      <c r="AO510" s="67"/>
      <c r="AP510" s="67"/>
      <c r="AQ510" s="67"/>
      <c r="AR510" s="67"/>
      <c r="AS510" s="67"/>
      <c r="AT510" s="67"/>
      <c r="AU510" s="67"/>
      <c r="AV510" s="67"/>
      <c r="AW510" s="67"/>
      <c r="AX510" s="67"/>
      <c r="AY510" s="67"/>
      <c r="AZ510" s="67"/>
      <c r="BA510" s="67"/>
      <c r="BB510" s="67">
        <v>4000</v>
      </c>
      <c r="BC510" s="67">
        <v>278200</v>
      </c>
      <c r="BD510" s="67"/>
      <c r="BE510" s="67"/>
      <c r="BF510" s="67"/>
      <c r="BG510" s="67"/>
      <c r="BH510" s="67"/>
      <c r="BI510" s="67"/>
      <c r="BJ510" s="67"/>
      <c r="BK510" s="67"/>
      <c r="BL510" s="67"/>
      <c r="BM510" s="67"/>
      <c r="BN510" s="67"/>
      <c r="BO510" s="67"/>
      <c r="BP510" s="67"/>
      <c r="BQ510" s="67"/>
      <c r="BR510" s="67"/>
      <c r="BS510" s="67"/>
      <c r="BT510" s="67"/>
      <c r="BU510" s="67"/>
      <c r="BV510" s="67"/>
      <c r="BW510" s="67"/>
      <c r="BX510" s="67"/>
      <c r="BY510" s="67"/>
      <c r="BZ510" s="67"/>
      <c r="CA510" s="67"/>
      <c r="CB510" s="67"/>
      <c r="CC510" s="69">
        <f>SUM(Table25[[#This Row],[Contract Amount FY00]:[Contract Amount FY50]])</f>
        <v>282200</v>
      </c>
      <c r="CD510" s="24"/>
    </row>
    <row r="511" spans="1:82" x14ac:dyDescent="0.25">
      <c r="A511" s="122" t="s">
        <v>1999</v>
      </c>
      <c r="B511" s="122" t="s">
        <v>3139</v>
      </c>
      <c r="C511" s="122" t="s">
        <v>3214</v>
      </c>
      <c r="E511" s="26" t="str">
        <f>IFERROR(IF(VLOOKUP(Table25[[#This Row],[Contract No.]],Table3[#All],3,FALSE)="","No","Yes"),"")</f>
        <v>No</v>
      </c>
      <c r="F511" s="26" t="str">
        <f>IFERROR(VLOOKUP(Table25[[#This Row],[Contract No.]],Table3[#All],3,FALSE),"")</f>
        <v/>
      </c>
      <c r="G511" s="26" t="str">
        <f>IFERROR(IF(Table25[[#This Row],[Cooperative Purchase
(Yes/No)]]="Yes","Yes",IF(VLOOKUP(Table25[[#This Row],[Contract No.]],Table3[#All],1,FALSE)=Table25[[#This Row],[Contract No.]],"Yes","No")),"No")</f>
        <v>Yes</v>
      </c>
      <c r="H511" s="51">
        <f>IFERROR(VLOOKUP(Table25[[#This Row],[Contract No.]],Table3[#All],4,FALSE),"")</f>
        <v>45383</v>
      </c>
      <c r="I511" s="56">
        <f>IFERROR(IF(AND(MONTH(Table25[[#This Row],[Contract Start Date]])&gt;6,MONTH(Table25[[#This Row],[Contract Start Date]])&lt;=12),YEAR(Table25[[#This Row],[Contract Start Date]])+1,YEAR(Table25[[#This Row],[Contract Start Date]])),"")</f>
        <v>2024</v>
      </c>
      <c r="J511" s="55">
        <f>Table25[[#This Row],[FY Formula start]]</f>
        <v>2024</v>
      </c>
      <c r="K511" s="59" t="str">
        <f>"FY"&amp;" "&amp;Table25[[#This Row],[Year Start]]</f>
        <v>FY 2024</v>
      </c>
      <c r="L511" s="52">
        <f>IFERROR(VLOOKUP(Table25[[#This Row],[Contract No.]],Table3[#All],5,FALSE),"")</f>
        <v>46844</v>
      </c>
      <c r="M511" s="56">
        <f>IFERROR(IF(Table25[[#This Row],[Contract End Date]]="99/99/9999","No End",IF(AND(MONTH(Table25[[#This Row],[Contract End Date]])&gt;6,MONTH(Table25[[#This Row],[Contract End Date]])&lt;=12),YEAR(Table25[[#This Row],[Contract End Date]])+1,YEAR(Table25[[#This Row],[Contract End Date]]))),"")</f>
        <v>2028</v>
      </c>
      <c r="N511" s="55">
        <f>Table25[[#This Row],[FY Formula end]]</f>
        <v>2028</v>
      </c>
      <c r="O511" s="59" t="str">
        <f>IF(Table25[[#This Row],[Year End]]="No End","No End","FY"&amp;" "&amp;Table25[[#This Row],[Year End]])</f>
        <v>FY 2028</v>
      </c>
      <c r="P511" s="27"/>
      <c r="Q511" s="104">
        <f>_xlfn.IFNA(IF($B511="","",VLOOKUP($B511,'SWC Towers'!$A:$Q,$Q$2,FALSE)),"")</f>
        <v>0.3</v>
      </c>
      <c r="R511" s="106" t="str">
        <f>_xlfn.IFNA(IF($B511="","",VLOOKUP($B511,'SWC Towers'!$A:$Q,$R$2,FALSE)),"")</f>
        <v/>
      </c>
      <c r="S511" s="106" t="str">
        <f>_xlfn.IFNA(IF($B511="","",VLOOKUP($B511,'SWC Towers'!$A:$Q,$S$2,FALSE)),"")</f>
        <v/>
      </c>
      <c r="T511" s="106">
        <f>_xlfn.IFNA(IF($B511="","",VLOOKUP($B511,'SWC Towers'!$A:$Q,$T$2,FALSE)),"")</f>
        <v>0.3</v>
      </c>
      <c r="U511" s="104" t="str">
        <f>_xlfn.IFNA(IF($B511="","",VLOOKUP($B511,'SWC Towers'!$A:$Q,$U$2,FALSE)),"")</f>
        <v/>
      </c>
      <c r="V511" s="104">
        <f>_xlfn.IFNA(IF($B511="","",VLOOKUP($B511,'SWC Towers'!$A:$Q,$V$2,FALSE)),"")</f>
        <v>0.2</v>
      </c>
      <c r="W511" s="104" t="str">
        <f>_xlfn.IFNA(IF($B511="","",VLOOKUP($B511,'SWC Towers'!$A:$Q,$W$2,FALSE)),"")</f>
        <v/>
      </c>
      <c r="X511" s="104" t="str">
        <f>_xlfn.IFNA(IF($B511="","",VLOOKUP($B511,'SWC Towers'!$A:$Q,$X$2,FALSE)),"")</f>
        <v/>
      </c>
      <c r="Y511" s="104" t="str">
        <f>_xlfn.IFNA(IF($B511="","",VLOOKUP($B511,'SWC Towers'!$A:$Q,$Y$2,FALSE)),"")</f>
        <v/>
      </c>
      <c r="Z511" s="104">
        <f>_xlfn.IFNA(IF($B511="","",VLOOKUP($B511,'SWC Towers'!$A:$Q,$Z$2,FALSE)),"")</f>
        <v>0.1</v>
      </c>
      <c r="AA511" s="104">
        <f>_xlfn.IFNA(IF($B511="","",VLOOKUP($B511,'SWC Towers'!$A:$Q,$AA$2,FALSE)),"")</f>
        <v>0.1</v>
      </c>
      <c r="AB511" s="104" t="str">
        <f>_xlfn.IFNA(IF($B511="","",VLOOKUP($B511,'SWC Towers'!$A:$Q,$AB$2,FALSE)),"")</f>
        <v/>
      </c>
      <c r="AC511" s="20">
        <f>SUM(Table25[[#This Row],[IT Tower: Application]:[Other/Non-IT ]])</f>
        <v>1</v>
      </c>
      <c r="AD511" s="67"/>
      <c r="AE511" s="67"/>
      <c r="AF511" s="67"/>
      <c r="AG511" s="67"/>
      <c r="AH511" s="67"/>
      <c r="AI511" s="67"/>
      <c r="AJ511" s="67"/>
      <c r="AK511" s="67"/>
      <c r="AL511" s="67"/>
      <c r="AM511" s="67"/>
      <c r="AN511" s="67"/>
      <c r="AO511" s="67"/>
      <c r="AP511" s="67"/>
      <c r="AQ511" s="67"/>
      <c r="AR511" s="67"/>
      <c r="AS511" s="67"/>
      <c r="AT511" s="67"/>
      <c r="AU511" s="67"/>
      <c r="AV511" s="67"/>
      <c r="AW511" s="67"/>
      <c r="AX511" s="67"/>
      <c r="AY511" s="67"/>
      <c r="AZ511" s="67"/>
      <c r="BA511" s="67"/>
      <c r="BB511" s="67"/>
      <c r="BC511" s="67">
        <v>276806</v>
      </c>
      <c r="BD511" s="67"/>
      <c r="BE511" s="67"/>
      <c r="BF511" s="67"/>
      <c r="BG511" s="67"/>
      <c r="BH511" s="67"/>
      <c r="BI511" s="67"/>
      <c r="BJ511" s="67"/>
      <c r="BK511" s="67"/>
      <c r="BL511" s="67"/>
      <c r="BM511" s="67"/>
      <c r="BN511" s="67"/>
      <c r="BO511" s="67"/>
      <c r="BP511" s="67"/>
      <c r="BQ511" s="67"/>
      <c r="BR511" s="67"/>
      <c r="BS511" s="67"/>
      <c r="BT511" s="67"/>
      <c r="BU511" s="67"/>
      <c r="BV511" s="67"/>
      <c r="BW511" s="67"/>
      <c r="BX511" s="67"/>
      <c r="BY511" s="67"/>
      <c r="BZ511" s="67"/>
      <c r="CA511" s="67"/>
      <c r="CB511" s="67"/>
      <c r="CC511" s="69">
        <f>SUM(Table25[[#This Row],[Contract Amount FY00]:[Contract Amount FY50]])</f>
        <v>276806</v>
      </c>
      <c r="CD511" s="24"/>
    </row>
    <row r="512" spans="1:82" x14ac:dyDescent="0.25">
      <c r="A512" s="122" t="s">
        <v>1999</v>
      </c>
      <c r="B512" s="122" t="s">
        <v>3013</v>
      </c>
      <c r="C512" s="122" t="s">
        <v>3194</v>
      </c>
      <c r="E512" s="26" t="str">
        <f>IFERROR(IF(VLOOKUP(Table25[[#This Row],[Contract No.]],Table3[#All],3,FALSE)="","No","Yes"),"")</f>
        <v>Yes</v>
      </c>
      <c r="F512" s="26" t="str">
        <f>IFERROR(VLOOKUP(Table25[[#This Row],[Contract No.]],Table3[#All],3,FALSE),"")</f>
        <v>NASPO</v>
      </c>
      <c r="G512" s="26" t="str">
        <f>IFERROR(IF(Table25[[#This Row],[Cooperative Purchase
(Yes/No)]]="Yes","Yes",IF(VLOOKUP(Table25[[#This Row],[Contract No.]],Table3[#All],1,FALSE)=Table25[[#This Row],[Contract No.]],"Yes","No")),"No")</f>
        <v>Yes</v>
      </c>
      <c r="H512" s="51">
        <f>IFERROR(VLOOKUP(Table25[[#This Row],[Contract No.]],Table3[#All],4,FALSE),"")</f>
        <v>44926</v>
      </c>
      <c r="I512" s="56">
        <f>IFERROR(IF(AND(MONTH(Table25[[#This Row],[Contract Start Date]])&gt;6,MONTH(Table25[[#This Row],[Contract Start Date]])&lt;=12),YEAR(Table25[[#This Row],[Contract Start Date]])+1,YEAR(Table25[[#This Row],[Contract Start Date]])),"")</f>
        <v>2023</v>
      </c>
      <c r="J512" s="55">
        <f>Table25[[#This Row],[FY Formula start]]</f>
        <v>2023</v>
      </c>
      <c r="K512" s="59" t="str">
        <f>"FY"&amp;" "&amp;Table25[[#This Row],[Year Start]]</f>
        <v>FY 2023</v>
      </c>
      <c r="L512" s="52">
        <f>IFERROR(VLOOKUP(Table25[[#This Row],[Contract No.]],Table3[#All],5,FALSE),"")</f>
        <v>46501</v>
      </c>
      <c r="M512" s="56">
        <f>IFERROR(IF(Table25[[#This Row],[Contract End Date]]="99/99/9999","No End",IF(AND(MONTH(Table25[[#This Row],[Contract End Date]])&gt;6,MONTH(Table25[[#This Row],[Contract End Date]])&lt;=12),YEAR(Table25[[#This Row],[Contract End Date]])+1,YEAR(Table25[[#This Row],[Contract End Date]]))),"")</f>
        <v>2027</v>
      </c>
      <c r="N512" s="55">
        <f>Table25[[#This Row],[FY Formula end]]</f>
        <v>2027</v>
      </c>
      <c r="O512" s="59" t="str">
        <f>IF(Table25[[#This Row],[Year End]]="No End","No End","FY"&amp;" "&amp;Table25[[#This Row],[Year End]])</f>
        <v>FY 2027</v>
      </c>
      <c r="P512" s="27"/>
      <c r="Q512" s="104">
        <f>_xlfn.IFNA(IF($B512="","",VLOOKUP($B512,'SWC Towers'!$A:$Q,$Q$2,FALSE)),"")</f>
        <v>0.3</v>
      </c>
      <c r="R512" s="106" t="str">
        <f>_xlfn.IFNA(IF($B512="","",VLOOKUP($B512,'SWC Towers'!$A:$Q,$R$2,FALSE)),"")</f>
        <v/>
      </c>
      <c r="S512" s="106">
        <f>_xlfn.IFNA(IF($B512="","",VLOOKUP($B512,'SWC Towers'!$A:$Q,$S$2,FALSE)),"")</f>
        <v>0.1</v>
      </c>
      <c r="T512" s="106" t="str">
        <f>_xlfn.IFNA(IF($B512="","",VLOOKUP($B512,'SWC Towers'!$A:$Q,$T$2,FALSE)),"")</f>
        <v/>
      </c>
      <c r="U512" s="104">
        <f>_xlfn.IFNA(IF($B512="","",VLOOKUP($B512,'SWC Towers'!$A:$Q,$U$2,FALSE)),"")</f>
        <v>0.6</v>
      </c>
      <c r="V512" s="104" t="str">
        <f>_xlfn.IFNA(IF($B512="","",VLOOKUP($B512,'SWC Towers'!$A:$Q,$V$2,FALSE)),"")</f>
        <v/>
      </c>
      <c r="W512" s="104" t="str">
        <f>_xlfn.IFNA(IF($B512="","",VLOOKUP($B512,'SWC Towers'!$A:$Q,$W$2,FALSE)),"")</f>
        <v/>
      </c>
      <c r="X512" s="104" t="str">
        <f>_xlfn.IFNA(IF($B512="","",VLOOKUP($B512,'SWC Towers'!$A:$Q,$X$2,FALSE)),"")</f>
        <v/>
      </c>
      <c r="Y512" s="104" t="str">
        <f>_xlfn.IFNA(IF($B512="","",VLOOKUP($B512,'SWC Towers'!$A:$Q,$Y$2,FALSE)),"")</f>
        <v/>
      </c>
      <c r="Z512" s="104" t="str">
        <f>_xlfn.IFNA(IF($B512="","",VLOOKUP($B512,'SWC Towers'!$A:$Q,$Z$2,FALSE)),"")</f>
        <v/>
      </c>
      <c r="AA512" s="104" t="str">
        <f>_xlfn.IFNA(IF($B512="","",VLOOKUP($B512,'SWC Towers'!$A:$Q,$AA$2,FALSE)),"")</f>
        <v/>
      </c>
      <c r="AB512" s="104" t="str">
        <f>_xlfn.IFNA(IF($B512="","",VLOOKUP($B512,'SWC Towers'!$A:$Q,$AB$2,FALSE)),"")</f>
        <v/>
      </c>
      <c r="AC512" s="20">
        <f>SUM(Table25[[#This Row],[IT Tower: Application]:[Other/Non-IT ]])</f>
        <v>1</v>
      </c>
      <c r="AD512" s="67"/>
      <c r="AE512" s="67"/>
      <c r="AF512" s="67"/>
      <c r="AG512" s="67"/>
      <c r="AH512" s="67"/>
      <c r="AI512" s="67"/>
      <c r="AJ512" s="67"/>
      <c r="AK512" s="67"/>
      <c r="AL512" s="67"/>
      <c r="AM512" s="67"/>
      <c r="AN512" s="67"/>
      <c r="AO512" s="67"/>
      <c r="AP512" s="67"/>
      <c r="AQ512" s="67"/>
      <c r="AR512" s="67"/>
      <c r="AS512" s="67"/>
      <c r="AT512" s="67"/>
      <c r="AU512" s="67"/>
      <c r="AV512" s="67"/>
      <c r="AW512" s="67"/>
      <c r="AX512" s="67"/>
      <c r="AY512" s="67"/>
      <c r="AZ512" s="67"/>
      <c r="BA512" s="67"/>
      <c r="BB512" s="67">
        <v>0</v>
      </c>
      <c r="BC512" s="67">
        <v>2010370</v>
      </c>
      <c r="BD512" s="67"/>
      <c r="BE512" s="67"/>
      <c r="BF512" s="67"/>
      <c r="BG512" s="67"/>
      <c r="BH512" s="67"/>
      <c r="BI512" s="67"/>
      <c r="BJ512" s="67"/>
      <c r="BK512" s="67"/>
      <c r="BL512" s="67"/>
      <c r="BM512" s="67"/>
      <c r="BN512" s="67"/>
      <c r="BO512" s="67"/>
      <c r="BP512" s="67"/>
      <c r="BQ512" s="67"/>
      <c r="BR512" s="67"/>
      <c r="BS512" s="67"/>
      <c r="BT512" s="67"/>
      <c r="BU512" s="67"/>
      <c r="BV512" s="67"/>
      <c r="BW512" s="67"/>
      <c r="BX512" s="67"/>
      <c r="BY512" s="67"/>
      <c r="BZ512" s="67"/>
      <c r="CA512" s="67"/>
      <c r="CB512" s="67"/>
      <c r="CC512" s="69">
        <f>SUM(Table25[[#This Row],[Contract Amount FY00]:[Contract Amount FY50]])</f>
        <v>2010370</v>
      </c>
      <c r="CD512" s="24"/>
    </row>
    <row r="513" spans="1:82" x14ac:dyDescent="0.25">
      <c r="A513" s="122" t="s">
        <v>1999</v>
      </c>
      <c r="B513" s="122" t="s">
        <v>3013</v>
      </c>
      <c r="C513" s="122" t="s">
        <v>547</v>
      </c>
      <c r="E513" s="26" t="str">
        <f>IFERROR(IF(VLOOKUP(Table25[[#This Row],[Contract No.]],Table3[#All],3,FALSE)="","No","Yes"),"")</f>
        <v>Yes</v>
      </c>
      <c r="F513" s="26" t="str">
        <f>IFERROR(VLOOKUP(Table25[[#This Row],[Contract No.]],Table3[#All],3,FALSE),"")</f>
        <v>NASPO</v>
      </c>
      <c r="G513" s="26" t="str">
        <f>IFERROR(IF(Table25[[#This Row],[Cooperative Purchase
(Yes/No)]]="Yes","Yes",IF(VLOOKUP(Table25[[#This Row],[Contract No.]],Table3[#All],1,FALSE)=Table25[[#This Row],[Contract No.]],"Yes","No")),"No")</f>
        <v>Yes</v>
      </c>
      <c r="H513" s="51">
        <f>IFERROR(VLOOKUP(Table25[[#This Row],[Contract No.]],Table3[#All],4,FALSE),"")</f>
        <v>44926</v>
      </c>
      <c r="I513" s="56">
        <f>IFERROR(IF(AND(MONTH(Table25[[#This Row],[Contract Start Date]])&gt;6,MONTH(Table25[[#This Row],[Contract Start Date]])&lt;=12),YEAR(Table25[[#This Row],[Contract Start Date]])+1,YEAR(Table25[[#This Row],[Contract Start Date]])),"")</f>
        <v>2023</v>
      </c>
      <c r="J513" s="55">
        <f>Table25[[#This Row],[FY Formula start]]</f>
        <v>2023</v>
      </c>
      <c r="K513" s="59" t="str">
        <f>"FY"&amp;" "&amp;Table25[[#This Row],[Year Start]]</f>
        <v>FY 2023</v>
      </c>
      <c r="L513" s="52">
        <f>IFERROR(VLOOKUP(Table25[[#This Row],[Contract No.]],Table3[#All],5,FALSE),"")</f>
        <v>46501</v>
      </c>
      <c r="M513" s="56">
        <f>IFERROR(IF(Table25[[#This Row],[Contract End Date]]="99/99/9999","No End",IF(AND(MONTH(Table25[[#This Row],[Contract End Date]])&gt;6,MONTH(Table25[[#This Row],[Contract End Date]])&lt;=12),YEAR(Table25[[#This Row],[Contract End Date]])+1,YEAR(Table25[[#This Row],[Contract End Date]]))),"")</f>
        <v>2027</v>
      </c>
      <c r="N513" s="55">
        <f>Table25[[#This Row],[FY Formula end]]</f>
        <v>2027</v>
      </c>
      <c r="O513" s="59" t="str">
        <f>IF(Table25[[#This Row],[Year End]]="No End","No End","FY"&amp;" "&amp;Table25[[#This Row],[Year End]])</f>
        <v>FY 2027</v>
      </c>
      <c r="P513" s="27"/>
      <c r="Q513" s="104">
        <f>_xlfn.IFNA(IF($B513="","",VLOOKUP($B513,'SWC Towers'!$A:$Q,$Q$2,FALSE)),"")</f>
        <v>0.3</v>
      </c>
      <c r="R513" s="106" t="str">
        <f>_xlfn.IFNA(IF($B513="","",VLOOKUP($B513,'SWC Towers'!$A:$Q,$R$2,FALSE)),"")</f>
        <v/>
      </c>
      <c r="S513" s="106">
        <f>_xlfn.IFNA(IF($B513="","",VLOOKUP($B513,'SWC Towers'!$A:$Q,$S$2,FALSE)),"")</f>
        <v>0.1</v>
      </c>
      <c r="T513" s="106" t="str">
        <f>_xlfn.IFNA(IF($B513="","",VLOOKUP($B513,'SWC Towers'!$A:$Q,$T$2,FALSE)),"")</f>
        <v/>
      </c>
      <c r="U513" s="104">
        <f>_xlfn.IFNA(IF($B513="","",VLOOKUP($B513,'SWC Towers'!$A:$Q,$U$2,FALSE)),"")</f>
        <v>0.6</v>
      </c>
      <c r="V513" s="104" t="str">
        <f>_xlfn.IFNA(IF($B513="","",VLOOKUP($B513,'SWC Towers'!$A:$Q,$V$2,FALSE)),"")</f>
        <v/>
      </c>
      <c r="W513" s="104" t="str">
        <f>_xlfn.IFNA(IF($B513="","",VLOOKUP($B513,'SWC Towers'!$A:$Q,$W$2,FALSE)),"")</f>
        <v/>
      </c>
      <c r="X513" s="104" t="str">
        <f>_xlfn.IFNA(IF($B513="","",VLOOKUP($B513,'SWC Towers'!$A:$Q,$X$2,FALSE)),"")</f>
        <v/>
      </c>
      <c r="Y513" s="104" t="str">
        <f>_xlfn.IFNA(IF($B513="","",VLOOKUP($B513,'SWC Towers'!$A:$Q,$Y$2,FALSE)),"")</f>
        <v/>
      </c>
      <c r="Z513" s="104" t="str">
        <f>_xlfn.IFNA(IF($B513="","",VLOOKUP($B513,'SWC Towers'!$A:$Q,$Z$2,FALSE)),"")</f>
        <v/>
      </c>
      <c r="AA513" s="104" t="str">
        <f>_xlfn.IFNA(IF($B513="","",VLOOKUP($B513,'SWC Towers'!$A:$Q,$AA$2,FALSE)),"")</f>
        <v/>
      </c>
      <c r="AB513" s="104" t="str">
        <f>_xlfn.IFNA(IF($B513="","",VLOOKUP($B513,'SWC Towers'!$A:$Q,$AB$2,FALSE)),"")</f>
        <v/>
      </c>
      <c r="AC513" s="20">
        <f>SUM(Table25[[#This Row],[IT Tower: Application]:[Other/Non-IT ]])</f>
        <v>1</v>
      </c>
      <c r="AD513" s="67"/>
      <c r="AE513" s="67"/>
      <c r="AF513" s="67"/>
      <c r="AG513" s="67"/>
      <c r="AH513" s="67"/>
      <c r="AI513" s="67"/>
      <c r="AJ513" s="67"/>
      <c r="AK513" s="67"/>
      <c r="AL513" s="67"/>
      <c r="AM513" s="67"/>
      <c r="AN513" s="67"/>
      <c r="AO513" s="67"/>
      <c r="AP513" s="67"/>
      <c r="AQ513" s="67"/>
      <c r="AR513" s="67"/>
      <c r="AS513" s="67"/>
      <c r="AT513" s="67"/>
      <c r="AU513" s="67"/>
      <c r="AV513" s="67"/>
      <c r="AW513" s="67"/>
      <c r="AX513" s="67"/>
      <c r="AY513" s="67"/>
      <c r="AZ513" s="67"/>
      <c r="BA513" s="67"/>
      <c r="BB513" s="67">
        <v>0</v>
      </c>
      <c r="BC513" s="67">
        <v>19759</v>
      </c>
      <c r="BD513" s="67"/>
      <c r="BE513" s="67"/>
      <c r="BF513" s="67"/>
      <c r="BG513" s="67"/>
      <c r="BH513" s="67"/>
      <c r="BI513" s="67"/>
      <c r="BJ513" s="67"/>
      <c r="BK513" s="67"/>
      <c r="BL513" s="67"/>
      <c r="BM513" s="67"/>
      <c r="BN513" s="67"/>
      <c r="BO513" s="67"/>
      <c r="BP513" s="67"/>
      <c r="BQ513" s="67"/>
      <c r="BR513" s="67"/>
      <c r="BS513" s="67"/>
      <c r="BT513" s="67"/>
      <c r="BU513" s="67"/>
      <c r="BV513" s="67"/>
      <c r="BW513" s="67"/>
      <c r="BX513" s="67"/>
      <c r="BY513" s="67"/>
      <c r="BZ513" s="67"/>
      <c r="CA513" s="67"/>
      <c r="CB513" s="67"/>
      <c r="CC513" s="69">
        <f>SUM(Table25[[#This Row],[Contract Amount FY00]:[Contract Amount FY50]])</f>
        <v>19759</v>
      </c>
      <c r="CD513" s="24"/>
    </row>
    <row r="514" spans="1:82" x14ac:dyDescent="0.25">
      <c r="A514" s="122" t="s">
        <v>1999</v>
      </c>
      <c r="B514" s="122" t="s">
        <v>3013</v>
      </c>
      <c r="C514" s="122" t="s">
        <v>1845</v>
      </c>
      <c r="E514" s="26" t="str">
        <f>IFERROR(IF(VLOOKUP(Table25[[#This Row],[Contract No.]],Table3[#All],3,FALSE)="","No","Yes"),"")</f>
        <v>Yes</v>
      </c>
      <c r="F514" s="26" t="str">
        <f>IFERROR(VLOOKUP(Table25[[#This Row],[Contract No.]],Table3[#All],3,FALSE),"")</f>
        <v>NASPO</v>
      </c>
      <c r="G514" s="26" t="str">
        <f>IFERROR(IF(Table25[[#This Row],[Cooperative Purchase
(Yes/No)]]="Yes","Yes",IF(VLOOKUP(Table25[[#This Row],[Contract No.]],Table3[#All],1,FALSE)=Table25[[#This Row],[Contract No.]],"Yes","No")),"No")</f>
        <v>Yes</v>
      </c>
      <c r="H514" s="51">
        <f>IFERROR(VLOOKUP(Table25[[#This Row],[Contract No.]],Table3[#All],4,FALSE),"")</f>
        <v>44926</v>
      </c>
      <c r="I514" s="56">
        <f>IFERROR(IF(AND(MONTH(Table25[[#This Row],[Contract Start Date]])&gt;6,MONTH(Table25[[#This Row],[Contract Start Date]])&lt;=12),YEAR(Table25[[#This Row],[Contract Start Date]])+1,YEAR(Table25[[#This Row],[Contract Start Date]])),"")</f>
        <v>2023</v>
      </c>
      <c r="J514" s="55">
        <f>Table25[[#This Row],[FY Formula start]]</f>
        <v>2023</v>
      </c>
      <c r="K514" s="59" t="str">
        <f>"FY"&amp;" "&amp;Table25[[#This Row],[Year Start]]</f>
        <v>FY 2023</v>
      </c>
      <c r="L514" s="52">
        <f>IFERROR(VLOOKUP(Table25[[#This Row],[Contract No.]],Table3[#All],5,FALSE),"")</f>
        <v>46501</v>
      </c>
      <c r="M514" s="56">
        <f>IFERROR(IF(Table25[[#This Row],[Contract End Date]]="99/99/9999","No End",IF(AND(MONTH(Table25[[#This Row],[Contract End Date]])&gt;6,MONTH(Table25[[#This Row],[Contract End Date]])&lt;=12),YEAR(Table25[[#This Row],[Contract End Date]])+1,YEAR(Table25[[#This Row],[Contract End Date]]))),"")</f>
        <v>2027</v>
      </c>
      <c r="N514" s="55">
        <f>Table25[[#This Row],[FY Formula end]]</f>
        <v>2027</v>
      </c>
      <c r="O514" s="59" t="str">
        <f>IF(Table25[[#This Row],[Year End]]="No End","No End","FY"&amp;" "&amp;Table25[[#This Row],[Year End]])</f>
        <v>FY 2027</v>
      </c>
      <c r="P514" s="27"/>
      <c r="Q514" s="104">
        <f>_xlfn.IFNA(IF($B514="","",VLOOKUP($B514,'SWC Towers'!$A:$Q,$Q$2,FALSE)),"")</f>
        <v>0.3</v>
      </c>
      <c r="R514" s="106" t="str">
        <f>_xlfn.IFNA(IF($B514="","",VLOOKUP($B514,'SWC Towers'!$A:$Q,$R$2,FALSE)),"")</f>
        <v/>
      </c>
      <c r="S514" s="106">
        <f>_xlfn.IFNA(IF($B514="","",VLOOKUP($B514,'SWC Towers'!$A:$Q,$S$2,FALSE)),"")</f>
        <v>0.1</v>
      </c>
      <c r="T514" s="106" t="str">
        <f>_xlfn.IFNA(IF($B514="","",VLOOKUP($B514,'SWC Towers'!$A:$Q,$T$2,FALSE)),"")</f>
        <v/>
      </c>
      <c r="U514" s="104">
        <f>_xlfn.IFNA(IF($B514="","",VLOOKUP($B514,'SWC Towers'!$A:$Q,$U$2,FALSE)),"")</f>
        <v>0.6</v>
      </c>
      <c r="V514" s="104" t="str">
        <f>_xlfn.IFNA(IF($B514="","",VLOOKUP($B514,'SWC Towers'!$A:$Q,$V$2,FALSE)),"")</f>
        <v/>
      </c>
      <c r="W514" s="104" t="str">
        <f>_xlfn.IFNA(IF($B514="","",VLOOKUP($B514,'SWC Towers'!$A:$Q,$W$2,FALSE)),"")</f>
        <v/>
      </c>
      <c r="X514" s="104" t="str">
        <f>_xlfn.IFNA(IF($B514="","",VLOOKUP($B514,'SWC Towers'!$A:$Q,$X$2,FALSE)),"")</f>
        <v/>
      </c>
      <c r="Y514" s="104" t="str">
        <f>_xlfn.IFNA(IF($B514="","",VLOOKUP($B514,'SWC Towers'!$A:$Q,$Y$2,FALSE)),"")</f>
        <v/>
      </c>
      <c r="Z514" s="104" t="str">
        <f>_xlfn.IFNA(IF($B514="","",VLOOKUP($B514,'SWC Towers'!$A:$Q,$Z$2,FALSE)),"")</f>
        <v/>
      </c>
      <c r="AA514" s="104" t="str">
        <f>_xlfn.IFNA(IF($B514="","",VLOOKUP($B514,'SWC Towers'!$A:$Q,$AA$2,FALSE)),"")</f>
        <v/>
      </c>
      <c r="AB514" s="104" t="str">
        <f>_xlfn.IFNA(IF($B514="","",VLOOKUP($B514,'SWC Towers'!$A:$Q,$AB$2,FALSE)),"")</f>
        <v/>
      </c>
      <c r="AC514" s="20">
        <f>SUM(Table25[[#This Row],[IT Tower: Application]:[Other/Non-IT ]])</f>
        <v>1</v>
      </c>
      <c r="AD514" s="67"/>
      <c r="AE514" s="67"/>
      <c r="AF514" s="67"/>
      <c r="AG514" s="67"/>
      <c r="AH514" s="67"/>
      <c r="AI514" s="67"/>
      <c r="AJ514" s="67"/>
      <c r="AK514" s="67"/>
      <c r="AL514" s="67"/>
      <c r="AM514" s="67"/>
      <c r="AN514" s="67"/>
      <c r="AO514" s="67"/>
      <c r="AP514" s="67"/>
      <c r="AQ514" s="67"/>
      <c r="AR514" s="67"/>
      <c r="AS514" s="67"/>
      <c r="AT514" s="67"/>
      <c r="AU514" s="67"/>
      <c r="AV514" s="67"/>
      <c r="AW514" s="67"/>
      <c r="AX514" s="67"/>
      <c r="AY514" s="67"/>
      <c r="AZ514" s="67"/>
      <c r="BA514" s="67">
        <v>346006</v>
      </c>
      <c r="BB514" s="67">
        <v>38185240</v>
      </c>
      <c r="BC514" s="67">
        <v>43939212</v>
      </c>
      <c r="BD514" s="67"/>
      <c r="BE514" s="67"/>
      <c r="BF514" s="67"/>
      <c r="BG514" s="67"/>
      <c r="BH514" s="67"/>
      <c r="BI514" s="67"/>
      <c r="BJ514" s="67"/>
      <c r="BK514" s="67"/>
      <c r="BL514" s="67"/>
      <c r="BM514" s="67"/>
      <c r="BN514" s="67"/>
      <c r="BO514" s="67"/>
      <c r="BP514" s="67"/>
      <c r="BQ514" s="67"/>
      <c r="BR514" s="67"/>
      <c r="BS514" s="67"/>
      <c r="BT514" s="67"/>
      <c r="BU514" s="67"/>
      <c r="BV514" s="67"/>
      <c r="BW514" s="67"/>
      <c r="BX514" s="67"/>
      <c r="BY514" s="67"/>
      <c r="BZ514" s="67"/>
      <c r="CA514" s="67"/>
      <c r="CB514" s="67"/>
      <c r="CC514" s="69">
        <f>SUM(Table25[[#This Row],[Contract Amount FY00]:[Contract Amount FY50]])</f>
        <v>82470458</v>
      </c>
      <c r="CD514" s="24"/>
    </row>
    <row r="515" spans="1:82" x14ac:dyDescent="0.25">
      <c r="A515" s="122" t="s">
        <v>1999</v>
      </c>
      <c r="B515" s="122" t="s">
        <v>3013</v>
      </c>
      <c r="C515" s="122" t="s">
        <v>279</v>
      </c>
      <c r="E515" s="26" t="str">
        <f>IFERROR(IF(VLOOKUP(Table25[[#This Row],[Contract No.]],Table3[#All],3,FALSE)="","No","Yes"),"")</f>
        <v>Yes</v>
      </c>
      <c r="F515" s="26" t="str">
        <f>IFERROR(VLOOKUP(Table25[[#This Row],[Contract No.]],Table3[#All],3,FALSE),"")</f>
        <v>NASPO</v>
      </c>
      <c r="G515" s="26" t="str">
        <f>IFERROR(IF(Table25[[#This Row],[Cooperative Purchase
(Yes/No)]]="Yes","Yes",IF(VLOOKUP(Table25[[#This Row],[Contract No.]],Table3[#All],1,FALSE)=Table25[[#This Row],[Contract No.]],"Yes","No")),"No")</f>
        <v>Yes</v>
      </c>
      <c r="H515" s="51">
        <f>IFERROR(VLOOKUP(Table25[[#This Row],[Contract No.]],Table3[#All],4,FALSE),"")</f>
        <v>44926</v>
      </c>
      <c r="I515" s="56">
        <f>IFERROR(IF(AND(MONTH(Table25[[#This Row],[Contract Start Date]])&gt;6,MONTH(Table25[[#This Row],[Contract Start Date]])&lt;=12),YEAR(Table25[[#This Row],[Contract Start Date]])+1,YEAR(Table25[[#This Row],[Contract Start Date]])),"")</f>
        <v>2023</v>
      </c>
      <c r="J515" s="55">
        <f>Table25[[#This Row],[FY Formula start]]</f>
        <v>2023</v>
      </c>
      <c r="K515" s="59" t="str">
        <f>"FY"&amp;" "&amp;Table25[[#This Row],[Year Start]]</f>
        <v>FY 2023</v>
      </c>
      <c r="L515" s="52">
        <f>IFERROR(VLOOKUP(Table25[[#This Row],[Contract No.]],Table3[#All],5,FALSE),"")</f>
        <v>46501</v>
      </c>
      <c r="M515" s="56">
        <f>IFERROR(IF(Table25[[#This Row],[Contract End Date]]="99/99/9999","No End",IF(AND(MONTH(Table25[[#This Row],[Contract End Date]])&gt;6,MONTH(Table25[[#This Row],[Contract End Date]])&lt;=12),YEAR(Table25[[#This Row],[Contract End Date]])+1,YEAR(Table25[[#This Row],[Contract End Date]]))),"")</f>
        <v>2027</v>
      </c>
      <c r="N515" s="55">
        <f>Table25[[#This Row],[FY Formula end]]</f>
        <v>2027</v>
      </c>
      <c r="O515" s="59" t="str">
        <f>IF(Table25[[#This Row],[Year End]]="No End","No End","FY"&amp;" "&amp;Table25[[#This Row],[Year End]])</f>
        <v>FY 2027</v>
      </c>
      <c r="P515" s="27"/>
      <c r="Q515" s="104">
        <f>_xlfn.IFNA(IF($B515="","",VLOOKUP($B515,'SWC Towers'!$A:$Q,$Q$2,FALSE)),"")</f>
        <v>0.3</v>
      </c>
      <c r="R515" s="106" t="str">
        <f>_xlfn.IFNA(IF($B515="","",VLOOKUP($B515,'SWC Towers'!$A:$Q,$R$2,FALSE)),"")</f>
        <v/>
      </c>
      <c r="S515" s="106">
        <f>_xlfn.IFNA(IF($B515="","",VLOOKUP($B515,'SWC Towers'!$A:$Q,$S$2,FALSE)),"")</f>
        <v>0.1</v>
      </c>
      <c r="T515" s="106" t="str">
        <f>_xlfn.IFNA(IF($B515="","",VLOOKUP($B515,'SWC Towers'!$A:$Q,$T$2,FALSE)),"")</f>
        <v/>
      </c>
      <c r="U515" s="104">
        <f>_xlfn.IFNA(IF($B515="","",VLOOKUP($B515,'SWC Towers'!$A:$Q,$U$2,FALSE)),"")</f>
        <v>0.6</v>
      </c>
      <c r="V515" s="104" t="str">
        <f>_xlfn.IFNA(IF($B515="","",VLOOKUP($B515,'SWC Towers'!$A:$Q,$V$2,FALSE)),"")</f>
        <v/>
      </c>
      <c r="W515" s="104" t="str">
        <f>_xlfn.IFNA(IF($B515="","",VLOOKUP($B515,'SWC Towers'!$A:$Q,$W$2,FALSE)),"")</f>
        <v/>
      </c>
      <c r="X515" s="104" t="str">
        <f>_xlfn.IFNA(IF($B515="","",VLOOKUP($B515,'SWC Towers'!$A:$Q,$X$2,FALSE)),"")</f>
        <v/>
      </c>
      <c r="Y515" s="104" t="str">
        <f>_xlfn.IFNA(IF($B515="","",VLOOKUP($B515,'SWC Towers'!$A:$Q,$Y$2,FALSE)),"")</f>
        <v/>
      </c>
      <c r="Z515" s="104" t="str">
        <f>_xlfn.IFNA(IF($B515="","",VLOOKUP($B515,'SWC Towers'!$A:$Q,$Z$2,FALSE)),"")</f>
        <v/>
      </c>
      <c r="AA515" s="104" t="str">
        <f>_xlfn.IFNA(IF($B515="","",VLOOKUP($B515,'SWC Towers'!$A:$Q,$AA$2,FALSE)),"")</f>
        <v/>
      </c>
      <c r="AB515" s="104" t="str">
        <f>_xlfn.IFNA(IF($B515="","",VLOOKUP($B515,'SWC Towers'!$A:$Q,$AB$2,FALSE)),"")</f>
        <v/>
      </c>
      <c r="AC515" s="20">
        <f>SUM(Table25[[#This Row],[IT Tower: Application]:[Other/Non-IT ]])</f>
        <v>1</v>
      </c>
      <c r="AD515" s="67"/>
      <c r="AE515" s="67"/>
      <c r="AF515" s="67"/>
      <c r="AG515" s="67"/>
      <c r="AH515" s="67"/>
      <c r="AI515" s="67"/>
      <c r="AJ515" s="67"/>
      <c r="AK515" s="67"/>
      <c r="AL515" s="67"/>
      <c r="AM515" s="67"/>
      <c r="AN515" s="67"/>
      <c r="AO515" s="67"/>
      <c r="AP515" s="67"/>
      <c r="AQ515" s="67"/>
      <c r="AR515" s="67"/>
      <c r="AS515" s="67"/>
      <c r="AT515" s="67"/>
      <c r="AU515" s="67"/>
      <c r="AV515" s="67"/>
      <c r="AW515" s="67"/>
      <c r="AX515" s="67"/>
      <c r="AY515" s="67"/>
      <c r="AZ515" s="67"/>
      <c r="BA515" s="67">
        <v>9453</v>
      </c>
      <c r="BB515" s="67">
        <v>371523</v>
      </c>
      <c r="BC515" s="67">
        <v>317284</v>
      </c>
      <c r="BD515" s="67"/>
      <c r="BE515" s="67"/>
      <c r="BF515" s="67"/>
      <c r="BG515" s="67"/>
      <c r="BH515" s="67"/>
      <c r="BI515" s="67"/>
      <c r="BJ515" s="67"/>
      <c r="BK515" s="67"/>
      <c r="BL515" s="67"/>
      <c r="BM515" s="67"/>
      <c r="BN515" s="67"/>
      <c r="BO515" s="67"/>
      <c r="BP515" s="67"/>
      <c r="BQ515" s="67"/>
      <c r="BR515" s="67"/>
      <c r="BS515" s="67"/>
      <c r="BT515" s="67"/>
      <c r="BU515" s="67"/>
      <c r="BV515" s="67"/>
      <c r="BW515" s="67"/>
      <c r="BX515" s="67"/>
      <c r="BY515" s="67"/>
      <c r="BZ515" s="67"/>
      <c r="CA515" s="67"/>
      <c r="CB515" s="67"/>
      <c r="CC515" s="69">
        <f>SUM(Table25[[#This Row],[Contract Amount FY00]:[Contract Amount FY50]])</f>
        <v>698260</v>
      </c>
      <c r="CD515" s="24"/>
    </row>
    <row r="516" spans="1:82" x14ac:dyDescent="0.25">
      <c r="A516" s="122" t="s">
        <v>1999</v>
      </c>
      <c r="B516" s="122" t="s">
        <v>3141</v>
      </c>
      <c r="C516" s="122" t="s">
        <v>3215</v>
      </c>
      <c r="E516" s="26" t="str">
        <f>IFERROR(IF(VLOOKUP(Table25[[#This Row],[Contract No.]],Table3[#All],3,FALSE)="","No","Yes"),"")</f>
        <v>No</v>
      </c>
      <c r="F516" s="26" t="str">
        <f>IFERROR(VLOOKUP(Table25[[#This Row],[Contract No.]],Table3[#All],3,FALSE),"")</f>
        <v/>
      </c>
      <c r="G516" s="26" t="str">
        <f>IFERROR(IF(Table25[[#This Row],[Cooperative Purchase
(Yes/No)]]="Yes","Yes",IF(VLOOKUP(Table25[[#This Row],[Contract No.]],Table3[#All],1,FALSE)=Table25[[#This Row],[Contract No.]],"Yes","No")),"No")</f>
        <v>Yes</v>
      </c>
      <c r="H516" s="51">
        <f>IFERROR(VLOOKUP(Table25[[#This Row],[Contract No.]],Table3[#All],4,FALSE),"")</f>
        <v>45427</v>
      </c>
      <c r="I516" s="56">
        <f>IFERROR(IF(AND(MONTH(Table25[[#This Row],[Contract Start Date]])&gt;6,MONTH(Table25[[#This Row],[Contract Start Date]])&lt;=12),YEAR(Table25[[#This Row],[Contract Start Date]])+1,YEAR(Table25[[#This Row],[Contract Start Date]])),"")</f>
        <v>2024</v>
      </c>
      <c r="J516" s="55">
        <f>Table25[[#This Row],[FY Formula start]]</f>
        <v>2024</v>
      </c>
      <c r="K516" s="59" t="str">
        <f>"FY"&amp;" "&amp;Table25[[#This Row],[Year Start]]</f>
        <v>FY 2024</v>
      </c>
      <c r="L516" s="52">
        <f>IFERROR(VLOOKUP(Table25[[#This Row],[Contract No.]],Table3[#All],5,FALSE),"")</f>
        <v>46888</v>
      </c>
      <c r="M516" s="56">
        <f>IFERROR(IF(Table25[[#This Row],[Contract End Date]]="99/99/9999","No End",IF(AND(MONTH(Table25[[#This Row],[Contract End Date]])&gt;6,MONTH(Table25[[#This Row],[Contract End Date]])&lt;=12),YEAR(Table25[[#This Row],[Contract End Date]])+1,YEAR(Table25[[#This Row],[Contract End Date]]))),"")</f>
        <v>2028</v>
      </c>
      <c r="N516" s="55">
        <f>Table25[[#This Row],[FY Formula end]]</f>
        <v>2028</v>
      </c>
      <c r="O516" s="59" t="str">
        <f>IF(Table25[[#This Row],[Year End]]="No End","No End","FY"&amp;" "&amp;Table25[[#This Row],[Year End]])</f>
        <v>FY 2028</v>
      </c>
      <c r="P516" s="27"/>
      <c r="Q516" s="104">
        <f>_xlfn.IFNA(IF($B516="","",VLOOKUP($B516,'SWC Towers'!$A:$Q,$Q$2,FALSE)),"")</f>
        <v>0.4</v>
      </c>
      <c r="R516" s="106" t="str">
        <f>_xlfn.IFNA(IF($B516="","",VLOOKUP($B516,'SWC Towers'!$A:$Q,$R$2,FALSE)),"")</f>
        <v/>
      </c>
      <c r="S516" s="106" t="str">
        <f>_xlfn.IFNA(IF($B516="","",VLOOKUP($B516,'SWC Towers'!$A:$Q,$S$2,FALSE)),"")</f>
        <v/>
      </c>
      <c r="T516" s="106">
        <f>_xlfn.IFNA(IF($B516="","",VLOOKUP($B516,'SWC Towers'!$A:$Q,$T$2,FALSE)),"")</f>
        <v>0.1</v>
      </c>
      <c r="U516" s="104" t="str">
        <f>_xlfn.IFNA(IF($B516="","",VLOOKUP($B516,'SWC Towers'!$A:$Q,$U$2,FALSE)),"")</f>
        <v/>
      </c>
      <c r="V516" s="104">
        <f>_xlfn.IFNA(IF($B516="","",VLOOKUP($B516,'SWC Towers'!$A:$Q,$V$2,FALSE)),"")</f>
        <v>0.4</v>
      </c>
      <c r="W516" s="104" t="str">
        <f>_xlfn.IFNA(IF($B516="","",VLOOKUP($B516,'SWC Towers'!$A:$Q,$W$2,FALSE)),"")</f>
        <v/>
      </c>
      <c r="X516" s="104" t="str">
        <f>_xlfn.IFNA(IF($B516="","",VLOOKUP($B516,'SWC Towers'!$A:$Q,$X$2,FALSE)),"")</f>
        <v/>
      </c>
      <c r="Y516" s="104" t="str">
        <f>_xlfn.IFNA(IF($B516="","",VLOOKUP($B516,'SWC Towers'!$A:$Q,$Y$2,FALSE)),"")</f>
        <v/>
      </c>
      <c r="Z516" s="104">
        <f>_xlfn.IFNA(IF($B516="","",VLOOKUP($B516,'SWC Towers'!$A:$Q,$Z$2,FALSE)),"")</f>
        <v>0.1</v>
      </c>
      <c r="AA516" s="104" t="str">
        <f>_xlfn.IFNA(IF($B516="","",VLOOKUP($B516,'SWC Towers'!$A:$Q,$AA$2,FALSE)),"")</f>
        <v/>
      </c>
      <c r="AB516" s="104" t="str">
        <f>_xlfn.IFNA(IF($B516="","",VLOOKUP($B516,'SWC Towers'!$A:$Q,$AB$2,FALSE)),"")</f>
        <v/>
      </c>
      <c r="AC516" s="20">
        <f>SUM(Table25[[#This Row],[IT Tower: Application]:[Other/Non-IT ]])</f>
        <v>1</v>
      </c>
      <c r="AD516" s="67"/>
      <c r="AE516" s="67"/>
      <c r="AF516" s="67"/>
      <c r="AG516" s="67"/>
      <c r="AH516" s="67"/>
      <c r="AI516" s="67"/>
      <c r="AJ516" s="67"/>
      <c r="AK516" s="67"/>
      <c r="AL516" s="67"/>
      <c r="AM516" s="67"/>
      <c r="AN516" s="67"/>
      <c r="AO516" s="67"/>
      <c r="AP516" s="67"/>
      <c r="AQ516" s="67"/>
      <c r="AR516" s="67"/>
      <c r="AS516" s="67"/>
      <c r="AT516" s="67"/>
      <c r="AU516" s="67"/>
      <c r="AV516" s="67"/>
      <c r="AW516" s="67"/>
      <c r="AX516" s="67"/>
      <c r="AY516" s="67"/>
      <c r="AZ516" s="67"/>
      <c r="BA516" s="67"/>
      <c r="BB516" s="67">
        <v>0</v>
      </c>
      <c r="BC516" s="67">
        <v>581886</v>
      </c>
      <c r="BD516" s="67"/>
      <c r="BE516" s="67"/>
      <c r="BF516" s="67"/>
      <c r="BG516" s="67"/>
      <c r="BH516" s="67"/>
      <c r="BI516" s="67"/>
      <c r="BJ516" s="67"/>
      <c r="BK516" s="67"/>
      <c r="BL516" s="67"/>
      <c r="BM516" s="67"/>
      <c r="BN516" s="67"/>
      <c r="BO516" s="67"/>
      <c r="BP516" s="67"/>
      <c r="BQ516" s="67"/>
      <c r="BR516" s="67"/>
      <c r="BS516" s="67"/>
      <c r="BT516" s="67"/>
      <c r="BU516" s="67"/>
      <c r="BV516" s="67"/>
      <c r="BW516" s="67"/>
      <c r="BX516" s="67"/>
      <c r="BY516" s="67"/>
      <c r="BZ516" s="67"/>
      <c r="CA516" s="67"/>
      <c r="CB516" s="67"/>
      <c r="CC516" s="69">
        <f>SUM(Table25[[#This Row],[Contract Amount FY00]:[Contract Amount FY50]])</f>
        <v>581886</v>
      </c>
      <c r="CD516" s="24"/>
    </row>
    <row r="517" spans="1:82" x14ac:dyDescent="0.25">
      <c r="A517" s="122" t="s">
        <v>1999</v>
      </c>
      <c r="B517" s="122" t="s">
        <v>3141</v>
      </c>
      <c r="C517" s="122" t="s">
        <v>718</v>
      </c>
      <c r="E517" s="26" t="str">
        <f>IFERROR(IF(VLOOKUP(Table25[[#This Row],[Contract No.]],Table3[#All],3,FALSE)="","No","Yes"),"")</f>
        <v>No</v>
      </c>
      <c r="F517" s="26" t="str">
        <f>IFERROR(VLOOKUP(Table25[[#This Row],[Contract No.]],Table3[#All],3,FALSE),"")</f>
        <v/>
      </c>
      <c r="G517" s="26" t="str">
        <f>IFERROR(IF(Table25[[#This Row],[Cooperative Purchase
(Yes/No)]]="Yes","Yes",IF(VLOOKUP(Table25[[#This Row],[Contract No.]],Table3[#All],1,FALSE)=Table25[[#This Row],[Contract No.]],"Yes","No")),"No")</f>
        <v>Yes</v>
      </c>
      <c r="H517" s="51">
        <f>IFERROR(VLOOKUP(Table25[[#This Row],[Contract No.]],Table3[#All],4,FALSE),"")</f>
        <v>45427</v>
      </c>
      <c r="I517" s="56">
        <f>IFERROR(IF(AND(MONTH(Table25[[#This Row],[Contract Start Date]])&gt;6,MONTH(Table25[[#This Row],[Contract Start Date]])&lt;=12),YEAR(Table25[[#This Row],[Contract Start Date]])+1,YEAR(Table25[[#This Row],[Contract Start Date]])),"")</f>
        <v>2024</v>
      </c>
      <c r="J517" s="55">
        <f>Table25[[#This Row],[FY Formula start]]</f>
        <v>2024</v>
      </c>
      <c r="K517" s="59" t="str">
        <f>"FY"&amp;" "&amp;Table25[[#This Row],[Year Start]]</f>
        <v>FY 2024</v>
      </c>
      <c r="L517" s="52">
        <f>IFERROR(VLOOKUP(Table25[[#This Row],[Contract No.]],Table3[#All],5,FALSE),"")</f>
        <v>46888</v>
      </c>
      <c r="M517" s="56">
        <f>IFERROR(IF(Table25[[#This Row],[Contract End Date]]="99/99/9999","No End",IF(AND(MONTH(Table25[[#This Row],[Contract End Date]])&gt;6,MONTH(Table25[[#This Row],[Contract End Date]])&lt;=12),YEAR(Table25[[#This Row],[Contract End Date]])+1,YEAR(Table25[[#This Row],[Contract End Date]]))),"")</f>
        <v>2028</v>
      </c>
      <c r="N517" s="55">
        <f>Table25[[#This Row],[FY Formula end]]</f>
        <v>2028</v>
      </c>
      <c r="O517" s="59" t="str">
        <f>IF(Table25[[#This Row],[Year End]]="No End","No End","FY"&amp;" "&amp;Table25[[#This Row],[Year End]])</f>
        <v>FY 2028</v>
      </c>
      <c r="P517" s="27"/>
      <c r="Q517" s="104">
        <f>_xlfn.IFNA(IF($B517="","",VLOOKUP($B517,'SWC Towers'!$A:$Q,$Q$2,FALSE)),"")</f>
        <v>0.4</v>
      </c>
      <c r="R517" s="106" t="str">
        <f>_xlfn.IFNA(IF($B517="","",VLOOKUP($B517,'SWC Towers'!$A:$Q,$R$2,FALSE)),"")</f>
        <v/>
      </c>
      <c r="S517" s="106" t="str">
        <f>_xlfn.IFNA(IF($B517="","",VLOOKUP($B517,'SWC Towers'!$A:$Q,$S$2,FALSE)),"")</f>
        <v/>
      </c>
      <c r="T517" s="106">
        <f>_xlfn.IFNA(IF($B517="","",VLOOKUP($B517,'SWC Towers'!$A:$Q,$T$2,FALSE)),"")</f>
        <v>0.1</v>
      </c>
      <c r="U517" s="104" t="str">
        <f>_xlfn.IFNA(IF($B517="","",VLOOKUP($B517,'SWC Towers'!$A:$Q,$U$2,FALSE)),"")</f>
        <v/>
      </c>
      <c r="V517" s="104">
        <f>_xlfn.IFNA(IF($B517="","",VLOOKUP($B517,'SWC Towers'!$A:$Q,$V$2,FALSE)),"")</f>
        <v>0.4</v>
      </c>
      <c r="W517" s="104" t="str">
        <f>_xlfn.IFNA(IF($B517="","",VLOOKUP($B517,'SWC Towers'!$A:$Q,$W$2,FALSE)),"")</f>
        <v/>
      </c>
      <c r="X517" s="104" t="str">
        <f>_xlfn.IFNA(IF($B517="","",VLOOKUP($B517,'SWC Towers'!$A:$Q,$X$2,FALSE)),"")</f>
        <v/>
      </c>
      <c r="Y517" s="104" t="str">
        <f>_xlfn.IFNA(IF($B517="","",VLOOKUP($B517,'SWC Towers'!$A:$Q,$Y$2,FALSE)),"")</f>
        <v/>
      </c>
      <c r="Z517" s="104">
        <f>_xlfn.IFNA(IF($B517="","",VLOOKUP($B517,'SWC Towers'!$A:$Q,$Z$2,FALSE)),"")</f>
        <v>0.1</v>
      </c>
      <c r="AA517" s="104" t="str">
        <f>_xlfn.IFNA(IF($B517="","",VLOOKUP($B517,'SWC Towers'!$A:$Q,$AA$2,FALSE)),"")</f>
        <v/>
      </c>
      <c r="AB517" s="104" t="str">
        <f>_xlfn.IFNA(IF($B517="","",VLOOKUP($B517,'SWC Towers'!$A:$Q,$AB$2,FALSE)),"")</f>
        <v/>
      </c>
      <c r="AC517" s="20">
        <f>SUM(Table25[[#This Row],[IT Tower: Application]:[Other/Non-IT ]])</f>
        <v>1</v>
      </c>
      <c r="AD517" s="67"/>
      <c r="AE517" s="67"/>
      <c r="AF517" s="67"/>
      <c r="AG517" s="67"/>
      <c r="AH517" s="67"/>
      <c r="AI517" s="67"/>
      <c r="AJ517" s="67"/>
      <c r="AK517" s="67"/>
      <c r="AL517" s="67"/>
      <c r="AM517" s="67"/>
      <c r="AN517" s="67"/>
      <c r="AO517" s="67"/>
      <c r="AP517" s="67"/>
      <c r="AQ517" s="67"/>
      <c r="AR517" s="67"/>
      <c r="AS517" s="67"/>
      <c r="AT517" s="67"/>
      <c r="AU517" s="67"/>
      <c r="AV517" s="67"/>
      <c r="AW517" s="67"/>
      <c r="AX517" s="67"/>
      <c r="AY517" s="67"/>
      <c r="AZ517" s="67"/>
      <c r="BA517" s="67"/>
      <c r="BB517" s="67"/>
      <c r="BC517" s="67">
        <v>280000</v>
      </c>
      <c r="BD517" s="67"/>
      <c r="BE517" s="67"/>
      <c r="BF517" s="67"/>
      <c r="BG517" s="67"/>
      <c r="BH517" s="67"/>
      <c r="BI517" s="67"/>
      <c r="BJ517" s="67"/>
      <c r="BK517" s="67"/>
      <c r="BL517" s="67"/>
      <c r="BM517" s="67"/>
      <c r="BN517" s="67"/>
      <c r="BO517" s="67"/>
      <c r="BP517" s="67"/>
      <c r="BQ517" s="67"/>
      <c r="BR517" s="67"/>
      <c r="BS517" s="67"/>
      <c r="BT517" s="67"/>
      <c r="BU517" s="67"/>
      <c r="BV517" s="67"/>
      <c r="BW517" s="67"/>
      <c r="BX517" s="67"/>
      <c r="BY517" s="67"/>
      <c r="BZ517" s="67"/>
      <c r="CA517" s="67"/>
      <c r="CB517" s="67"/>
      <c r="CC517" s="69">
        <f>SUM(Table25[[#This Row],[Contract Amount FY00]:[Contract Amount FY50]])</f>
        <v>280000</v>
      </c>
      <c r="CD517" s="24"/>
    </row>
    <row r="518" spans="1:82" x14ac:dyDescent="0.25">
      <c r="A518" s="122" t="s">
        <v>1999</v>
      </c>
      <c r="B518" s="122" t="s">
        <v>3145</v>
      </c>
      <c r="C518" s="122" t="s">
        <v>3195</v>
      </c>
      <c r="E518" s="26" t="str">
        <f>IFERROR(IF(VLOOKUP(Table25[[#This Row],[Contract No.]],Table3[#All],3,FALSE)="","No","Yes"),"")</f>
        <v>Yes</v>
      </c>
      <c r="F518" s="26" t="str">
        <f>IFERROR(VLOOKUP(Table25[[#This Row],[Contract No.]],Table3[#All],3,FALSE),"")</f>
        <v>NASPO</v>
      </c>
      <c r="G518" s="26" t="str">
        <f>IFERROR(IF(Table25[[#This Row],[Cooperative Purchase
(Yes/No)]]="Yes","Yes",IF(VLOOKUP(Table25[[#This Row],[Contract No.]],Table3[#All],1,FALSE)=Table25[[#This Row],[Contract No.]],"Yes","No")),"No")</f>
        <v>Yes</v>
      </c>
      <c r="H518" s="51">
        <f>IFERROR(VLOOKUP(Table25[[#This Row],[Contract No.]],Table3[#All],4,FALSE),"")</f>
        <v>45138</v>
      </c>
      <c r="I518" s="56">
        <f>IFERROR(IF(AND(MONTH(Table25[[#This Row],[Contract Start Date]])&gt;6,MONTH(Table25[[#This Row],[Contract Start Date]])&lt;=12),YEAR(Table25[[#This Row],[Contract Start Date]])+1,YEAR(Table25[[#This Row],[Contract Start Date]])),"")</f>
        <v>2024</v>
      </c>
      <c r="J518" s="55">
        <f>Table25[[#This Row],[FY Formula start]]</f>
        <v>2024</v>
      </c>
      <c r="K518" s="59" t="str">
        <f>"FY"&amp;" "&amp;Table25[[#This Row],[Year Start]]</f>
        <v>FY 2024</v>
      </c>
      <c r="L518" s="52">
        <f>IFERROR(VLOOKUP(Table25[[#This Row],[Contract No.]],Table3[#All],5,FALSE),"")</f>
        <v>48426</v>
      </c>
      <c r="M518" s="56">
        <f>IFERROR(IF(Table25[[#This Row],[Contract End Date]]="99/99/9999","No End",IF(AND(MONTH(Table25[[#This Row],[Contract End Date]])&gt;6,MONTH(Table25[[#This Row],[Contract End Date]])&lt;=12),YEAR(Table25[[#This Row],[Contract End Date]])+1,YEAR(Table25[[#This Row],[Contract End Date]]))),"")</f>
        <v>2033</v>
      </c>
      <c r="N518" s="55">
        <f>Table25[[#This Row],[FY Formula end]]</f>
        <v>2033</v>
      </c>
      <c r="O518" s="59" t="str">
        <f>IF(Table25[[#This Row],[Year End]]="No End","No End","FY"&amp;" "&amp;Table25[[#This Row],[Year End]])</f>
        <v>FY 2033</v>
      </c>
      <c r="P518" s="27"/>
      <c r="Q518" s="104">
        <f>_xlfn.IFNA(IF($B518="","",VLOOKUP($B518,'SWC Towers'!$A:$Q,$Q$2,FALSE)),"")</f>
        <v>0.2</v>
      </c>
      <c r="R518" s="106">
        <f>_xlfn.IFNA(IF($B518="","",VLOOKUP($B518,'SWC Towers'!$A:$Q,$R$2,FALSE)),"")</f>
        <v>0.2</v>
      </c>
      <c r="S518" s="106" t="str">
        <f>_xlfn.IFNA(IF($B518="","",VLOOKUP($B518,'SWC Towers'!$A:$Q,$S$2,FALSE)),"")</f>
        <v/>
      </c>
      <c r="T518" s="106">
        <f>_xlfn.IFNA(IF($B518="","",VLOOKUP($B518,'SWC Towers'!$A:$Q,$T$2,FALSE)),"")</f>
        <v>0.1</v>
      </c>
      <c r="U518" s="104" t="str">
        <f>_xlfn.IFNA(IF($B518="","",VLOOKUP($B518,'SWC Towers'!$A:$Q,$U$2,FALSE)),"")</f>
        <v/>
      </c>
      <c r="V518" s="104" t="str">
        <f>_xlfn.IFNA(IF($B518="","",VLOOKUP($B518,'SWC Towers'!$A:$Q,$V$2,FALSE)),"")</f>
        <v/>
      </c>
      <c r="W518" s="104">
        <f>_xlfn.IFNA(IF($B518="","",VLOOKUP($B518,'SWC Towers'!$A:$Q,$W$2,FALSE)),"")</f>
        <v>0.3</v>
      </c>
      <c r="X518" s="104" t="str">
        <f>_xlfn.IFNA(IF($B518="","",VLOOKUP($B518,'SWC Towers'!$A:$Q,$X$2,FALSE)),"")</f>
        <v/>
      </c>
      <c r="Y518" s="104" t="str">
        <f>_xlfn.IFNA(IF($B518="","",VLOOKUP($B518,'SWC Towers'!$A:$Q,$Y$2,FALSE)),"")</f>
        <v/>
      </c>
      <c r="Z518" s="104">
        <f>_xlfn.IFNA(IF($B518="","",VLOOKUP($B518,'SWC Towers'!$A:$Q,$Z$2,FALSE)),"")</f>
        <v>0.1</v>
      </c>
      <c r="AA518" s="104" t="str">
        <f>_xlfn.IFNA(IF($B518="","",VLOOKUP($B518,'SWC Towers'!$A:$Q,$AA$2,FALSE)),"")</f>
        <v/>
      </c>
      <c r="AB518" s="104">
        <f>_xlfn.IFNA(IF($B518="","",VLOOKUP($B518,'SWC Towers'!$A:$Q,$AB$2,FALSE)),"")</f>
        <v>0.1</v>
      </c>
      <c r="AC518" s="20">
        <f>SUM(Table25[[#This Row],[IT Tower: Application]:[Other/Non-IT ]])</f>
        <v>1</v>
      </c>
      <c r="AD518" s="67"/>
      <c r="AE518" s="67"/>
      <c r="AF518" s="67"/>
      <c r="AG518" s="67"/>
      <c r="AH518" s="67"/>
      <c r="AI518" s="67"/>
      <c r="AJ518" s="67"/>
      <c r="AK518" s="67"/>
      <c r="AL518" s="67"/>
      <c r="AM518" s="67"/>
      <c r="AN518" s="67"/>
      <c r="AO518" s="67"/>
      <c r="AP518" s="67"/>
      <c r="AQ518" s="67"/>
      <c r="AR518" s="67"/>
      <c r="AS518" s="67"/>
      <c r="AT518" s="67"/>
      <c r="AU518" s="67"/>
      <c r="AV518" s="67"/>
      <c r="AW518" s="67"/>
      <c r="AX518" s="67"/>
      <c r="AY518" s="67"/>
      <c r="AZ518" s="67"/>
      <c r="BA518" s="67">
        <v>0</v>
      </c>
      <c r="BB518" s="67">
        <v>22234</v>
      </c>
      <c r="BC518" s="67">
        <v>230586</v>
      </c>
      <c r="BD518" s="67"/>
      <c r="BE518" s="67"/>
      <c r="BF518" s="67"/>
      <c r="BG518" s="67"/>
      <c r="BH518" s="67"/>
      <c r="BI518" s="67"/>
      <c r="BJ518" s="67"/>
      <c r="BK518" s="67"/>
      <c r="BL518" s="67"/>
      <c r="BM518" s="67"/>
      <c r="BN518" s="67"/>
      <c r="BO518" s="67"/>
      <c r="BP518" s="67"/>
      <c r="BQ518" s="67"/>
      <c r="BR518" s="67"/>
      <c r="BS518" s="67"/>
      <c r="BT518" s="67"/>
      <c r="BU518" s="67"/>
      <c r="BV518" s="67"/>
      <c r="BW518" s="67"/>
      <c r="BX518" s="67"/>
      <c r="BY518" s="67"/>
      <c r="BZ518" s="67"/>
      <c r="CA518" s="67"/>
      <c r="CB518" s="67"/>
      <c r="CC518" s="69">
        <f>SUM(Table25[[#This Row],[Contract Amount FY00]:[Contract Amount FY50]])</f>
        <v>252820</v>
      </c>
      <c r="CD518" s="24"/>
    </row>
    <row r="519" spans="1:82" x14ac:dyDescent="0.25">
      <c r="A519" s="122" t="s">
        <v>1999</v>
      </c>
      <c r="B519" s="122" t="s">
        <v>3145</v>
      </c>
      <c r="C519" s="122" t="s">
        <v>3216</v>
      </c>
      <c r="E519" s="26" t="str">
        <f>IFERROR(IF(VLOOKUP(Table25[[#This Row],[Contract No.]],Table3[#All],3,FALSE)="","No","Yes"),"")</f>
        <v>Yes</v>
      </c>
      <c r="F519" s="26" t="str">
        <f>IFERROR(VLOOKUP(Table25[[#This Row],[Contract No.]],Table3[#All],3,FALSE),"")</f>
        <v>NASPO</v>
      </c>
      <c r="G519" s="26" t="str">
        <f>IFERROR(IF(Table25[[#This Row],[Cooperative Purchase
(Yes/No)]]="Yes","Yes",IF(VLOOKUP(Table25[[#This Row],[Contract No.]],Table3[#All],1,FALSE)=Table25[[#This Row],[Contract No.]],"Yes","No")),"No")</f>
        <v>Yes</v>
      </c>
      <c r="H519" s="51">
        <f>IFERROR(VLOOKUP(Table25[[#This Row],[Contract No.]],Table3[#All],4,FALSE),"")</f>
        <v>45138</v>
      </c>
      <c r="I519" s="56">
        <f>IFERROR(IF(AND(MONTH(Table25[[#This Row],[Contract Start Date]])&gt;6,MONTH(Table25[[#This Row],[Contract Start Date]])&lt;=12),YEAR(Table25[[#This Row],[Contract Start Date]])+1,YEAR(Table25[[#This Row],[Contract Start Date]])),"")</f>
        <v>2024</v>
      </c>
      <c r="J519" s="55">
        <f>Table25[[#This Row],[FY Formula start]]</f>
        <v>2024</v>
      </c>
      <c r="K519" s="59" t="str">
        <f>"FY"&amp;" "&amp;Table25[[#This Row],[Year Start]]</f>
        <v>FY 2024</v>
      </c>
      <c r="L519" s="52">
        <f>IFERROR(VLOOKUP(Table25[[#This Row],[Contract No.]],Table3[#All],5,FALSE),"")</f>
        <v>48426</v>
      </c>
      <c r="M519" s="56">
        <f>IFERROR(IF(Table25[[#This Row],[Contract End Date]]="99/99/9999","No End",IF(AND(MONTH(Table25[[#This Row],[Contract End Date]])&gt;6,MONTH(Table25[[#This Row],[Contract End Date]])&lt;=12),YEAR(Table25[[#This Row],[Contract End Date]])+1,YEAR(Table25[[#This Row],[Contract End Date]]))),"")</f>
        <v>2033</v>
      </c>
      <c r="N519" s="55">
        <f>Table25[[#This Row],[FY Formula end]]</f>
        <v>2033</v>
      </c>
      <c r="O519" s="59" t="str">
        <f>IF(Table25[[#This Row],[Year End]]="No End","No End","FY"&amp;" "&amp;Table25[[#This Row],[Year End]])</f>
        <v>FY 2033</v>
      </c>
      <c r="P519" s="27"/>
      <c r="Q519" s="104">
        <f>_xlfn.IFNA(IF($B519="","",VLOOKUP($B519,'SWC Towers'!$A:$Q,$Q$2,FALSE)),"")</f>
        <v>0.2</v>
      </c>
      <c r="R519" s="106">
        <f>_xlfn.IFNA(IF($B519="","",VLOOKUP($B519,'SWC Towers'!$A:$Q,$R$2,FALSE)),"")</f>
        <v>0.2</v>
      </c>
      <c r="S519" s="106" t="str">
        <f>_xlfn.IFNA(IF($B519="","",VLOOKUP($B519,'SWC Towers'!$A:$Q,$S$2,FALSE)),"")</f>
        <v/>
      </c>
      <c r="T519" s="106">
        <f>_xlfn.IFNA(IF($B519="","",VLOOKUP($B519,'SWC Towers'!$A:$Q,$T$2,FALSE)),"")</f>
        <v>0.1</v>
      </c>
      <c r="U519" s="104" t="str">
        <f>_xlfn.IFNA(IF($B519="","",VLOOKUP($B519,'SWC Towers'!$A:$Q,$U$2,FALSE)),"")</f>
        <v/>
      </c>
      <c r="V519" s="104" t="str">
        <f>_xlfn.IFNA(IF($B519="","",VLOOKUP($B519,'SWC Towers'!$A:$Q,$V$2,FALSE)),"")</f>
        <v/>
      </c>
      <c r="W519" s="104">
        <f>_xlfn.IFNA(IF($B519="","",VLOOKUP($B519,'SWC Towers'!$A:$Q,$W$2,FALSE)),"")</f>
        <v>0.3</v>
      </c>
      <c r="X519" s="104" t="str">
        <f>_xlfn.IFNA(IF($B519="","",VLOOKUP($B519,'SWC Towers'!$A:$Q,$X$2,FALSE)),"")</f>
        <v/>
      </c>
      <c r="Y519" s="104" t="str">
        <f>_xlfn.IFNA(IF($B519="","",VLOOKUP($B519,'SWC Towers'!$A:$Q,$Y$2,FALSE)),"")</f>
        <v/>
      </c>
      <c r="Z519" s="104">
        <f>_xlfn.IFNA(IF($B519="","",VLOOKUP($B519,'SWC Towers'!$A:$Q,$Z$2,FALSE)),"")</f>
        <v>0.1</v>
      </c>
      <c r="AA519" s="104" t="str">
        <f>_xlfn.IFNA(IF($B519="","",VLOOKUP($B519,'SWC Towers'!$A:$Q,$AA$2,FALSE)),"")</f>
        <v/>
      </c>
      <c r="AB519" s="104">
        <f>_xlfn.IFNA(IF($B519="","",VLOOKUP($B519,'SWC Towers'!$A:$Q,$AB$2,FALSE)),"")</f>
        <v>0.1</v>
      </c>
      <c r="AC519" s="20">
        <f>SUM(Table25[[#This Row],[IT Tower: Application]:[Other/Non-IT ]])</f>
        <v>1</v>
      </c>
      <c r="AD519" s="67"/>
      <c r="AE519" s="67"/>
      <c r="AF519" s="67"/>
      <c r="AG519" s="67"/>
      <c r="AH519" s="67"/>
      <c r="AI519" s="67"/>
      <c r="AJ519" s="67"/>
      <c r="AK519" s="67"/>
      <c r="AL519" s="67"/>
      <c r="AM519" s="67"/>
      <c r="AN519" s="67"/>
      <c r="AO519" s="67"/>
      <c r="AP519" s="67"/>
      <c r="AQ519" s="67"/>
      <c r="AR519" s="67"/>
      <c r="AS519" s="67"/>
      <c r="AT519" s="67"/>
      <c r="AU519" s="67"/>
      <c r="AV519" s="67"/>
      <c r="AW519" s="67"/>
      <c r="AX519" s="67"/>
      <c r="AY519" s="67"/>
      <c r="AZ519" s="67"/>
      <c r="BA519" s="67"/>
      <c r="BB519" s="67"/>
      <c r="BC519" s="67">
        <v>60472</v>
      </c>
      <c r="BD519" s="67"/>
      <c r="BE519" s="67"/>
      <c r="BF519" s="67"/>
      <c r="BG519" s="67"/>
      <c r="BH519" s="67"/>
      <c r="BI519" s="67"/>
      <c r="BJ519" s="67"/>
      <c r="BK519" s="67"/>
      <c r="BL519" s="67"/>
      <c r="BM519" s="67"/>
      <c r="BN519" s="67"/>
      <c r="BO519" s="67"/>
      <c r="BP519" s="67"/>
      <c r="BQ519" s="67"/>
      <c r="BR519" s="67"/>
      <c r="BS519" s="67"/>
      <c r="BT519" s="67"/>
      <c r="BU519" s="67"/>
      <c r="BV519" s="67"/>
      <c r="BW519" s="67"/>
      <c r="BX519" s="67"/>
      <c r="BY519" s="67"/>
      <c r="BZ519" s="67"/>
      <c r="CA519" s="67"/>
      <c r="CB519" s="67"/>
      <c r="CC519" s="69">
        <f>SUM(Table25[[#This Row],[Contract Amount FY00]:[Contract Amount FY50]])</f>
        <v>60472</v>
      </c>
      <c r="CD519" s="24"/>
    </row>
    <row r="520" spans="1:82" x14ac:dyDescent="0.25">
      <c r="A520" s="122" t="s">
        <v>1999</v>
      </c>
      <c r="B520" s="122" t="s">
        <v>3147</v>
      </c>
      <c r="C520" s="122" t="s">
        <v>2757</v>
      </c>
      <c r="E520" s="26" t="str">
        <f>IFERROR(IF(VLOOKUP(Table25[[#This Row],[Contract No.]],Table3[#All],3,FALSE)="","No","Yes"),"")</f>
        <v>No</v>
      </c>
      <c r="F520" s="26" t="str">
        <f>IFERROR(VLOOKUP(Table25[[#This Row],[Contract No.]],Table3[#All],3,FALSE),"")</f>
        <v/>
      </c>
      <c r="G520" s="26" t="str">
        <f>IFERROR(IF(Table25[[#This Row],[Cooperative Purchase
(Yes/No)]]="Yes","Yes",IF(VLOOKUP(Table25[[#This Row],[Contract No.]],Table3[#All],1,FALSE)=Table25[[#This Row],[Contract No.]],"Yes","No")),"No")</f>
        <v>Yes</v>
      </c>
      <c r="H520" s="51">
        <f>IFERROR(VLOOKUP(Table25[[#This Row],[Contract No.]],Table3[#All],4,FALSE),"")</f>
        <v>45413</v>
      </c>
      <c r="I520" s="56">
        <f>IFERROR(IF(AND(MONTH(Table25[[#This Row],[Contract Start Date]])&gt;6,MONTH(Table25[[#This Row],[Contract Start Date]])&lt;=12),YEAR(Table25[[#This Row],[Contract Start Date]])+1,YEAR(Table25[[#This Row],[Contract Start Date]])),"")</f>
        <v>2024</v>
      </c>
      <c r="J520" s="55">
        <f>Table25[[#This Row],[FY Formula start]]</f>
        <v>2024</v>
      </c>
      <c r="K520" s="59" t="str">
        <f>"FY"&amp;" "&amp;Table25[[#This Row],[Year Start]]</f>
        <v>FY 2024</v>
      </c>
      <c r="L520" s="52">
        <f>IFERROR(VLOOKUP(Table25[[#This Row],[Contract No.]],Table3[#All],5,FALSE),"")</f>
        <v>46507</v>
      </c>
      <c r="M520" s="56">
        <f>IFERROR(IF(Table25[[#This Row],[Contract End Date]]="99/99/9999","No End",IF(AND(MONTH(Table25[[#This Row],[Contract End Date]])&gt;6,MONTH(Table25[[#This Row],[Contract End Date]])&lt;=12),YEAR(Table25[[#This Row],[Contract End Date]])+1,YEAR(Table25[[#This Row],[Contract End Date]]))),"")</f>
        <v>2027</v>
      </c>
      <c r="N520" s="55">
        <f>Table25[[#This Row],[FY Formula end]]</f>
        <v>2027</v>
      </c>
      <c r="O520" s="59" t="str">
        <f>IF(Table25[[#This Row],[Year End]]="No End","No End","FY"&amp;" "&amp;Table25[[#This Row],[Year End]])</f>
        <v>FY 2027</v>
      </c>
      <c r="P520" s="27"/>
      <c r="Q520" s="104" t="str">
        <f>_xlfn.IFNA(IF($B520="","",VLOOKUP($B520,'SWC Towers'!$A:$Q,$Q$2,FALSE)),"")</f>
        <v/>
      </c>
      <c r="R520" s="106" t="str">
        <f>_xlfn.IFNA(IF($B520="","",VLOOKUP($B520,'SWC Towers'!$A:$Q,$R$2,FALSE)),"")</f>
        <v/>
      </c>
      <c r="S520" s="106">
        <f>_xlfn.IFNA(IF($B520="","",VLOOKUP($B520,'SWC Towers'!$A:$Q,$S$2,FALSE)),"")</f>
        <v>0.1</v>
      </c>
      <c r="T520" s="106">
        <f>_xlfn.IFNA(IF($B520="","",VLOOKUP($B520,'SWC Towers'!$A:$Q,$T$2,FALSE)),"")</f>
        <v>0.1</v>
      </c>
      <c r="U520" s="104" t="str">
        <f>_xlfn.IFNA(IF($B520="","",VLOOKUP($B520,'SWC Towers'!$A:$Q,$U$2,FALSE)),"")</f>
        <v/>
      </c>
      <c r="V520" s="104" t="str">
        <f>_xlfn.IFNA(IF($B520="","",VLOOKUP($B520,'SWC Towers'!$A:$Q,$V$2,FALSE)),"")</f>
        <v/>
      </c>
      <c r="W520" s="104">
        <f>_xlfn.IFNA(IF($B520="","",VLOOKUP($B520,'SWC Towers'!$A:$Q,$W$2,FALSE)),"")</f>
        <v>0.8</v>
      </c>
      <c r="X520" s="104" t="str">
        <f>_xlfn.IFNA(IF($B520="","",VLOOKUP($B520,'SWC Towers'!$A:$Q,$X$2,FALSE)),"")</f>
        <v/>
      </c>
      <c r="Y520" s="104" t="str">
        <f>_xlfn.IFNA(IF($B520="","",VLOOKUP($B520,'SWC Towers'!$A:$Q,$Y$2,FALSE)),"")</f>
        <v/>
      </c>
      <c r="Z520" s="104" t="str">
        <f>_xlfn.IFNA(IF($B520="","",VLOOKUP($B520,'SWC Towers'!$A:$Q,$Z$2,FALSE)),"")</f>
        <v/>
      </c>
      <c r="AA520" s="104" t="str">
        <f>_xlfn.IFNA(IF($B520="","",VLOOKUP($B520,'SWC Towers'!$A:$Q,$AA$2,FALSE)),"")</f>
        <v/>
      </c>
      <c r="AB520" s="104" t="str">
        <f>_xlfn.IFNA(IF($B520="","",VLOOKUP($B520,'SWC Towers'!$A:$Q,$AB$2,FALSE)),"")</f>
        <v/>
      </c>
      <c r="AC520" s="20">
        <f>SUM(Table25[[#This Row],[IT Tower: Application]:[Other/Non-IT ]])</f>
        <v>1</v>
      </c>
      <c r="AD520" s="67"/>
      <c r="AE520" s="67"/>
      <c r="AF520" s="67"/>
      <c r="AG520" s="67"/>
      <c r="AH520" s="67"/>
      <c r="AI520" s="67"/>
      <c r="AJ520" s="67"/>
      <c r="AK520" s="67"/>
      <c r="AL520" s="67"/>
      <c r="AM520" s="67"/>
      <c r="AN520" s="67"/>
      <c r="AO520" s="67"/>
      <c r="AP520" s="67"/>
      <c r="AQ520" s="67"/>
      <c r="AR520" s="67"/>
      <c r="AS520" s="67"/>
      <c r="AT520" s="67"/>
      <c r="AU520" s="67"/>
      <c r="AV520" s="67"/>
      <c r="AW520" s="67"/>
      <c r="AX520" s="67"/>
      <c r="AY520" s="67"/>
      <c r="AZ520" s="67"/>
      <c r="BA520" s="67"/>
      <c r="BB520" s="67">
        <v>302</v>
      </c>
      <c r="BC520" s="67">
        <v>711</v>
      </c>
      <c r="BD520" s="67"/>
      <c r="BE520" s="67"/>
      <c r="BF520" s="67"/>
      <c r="BG520" s="67"/>
      <c r="BH520" s="67"/>
      <c r="BI520" s="67"/>
      <c r="BJ520" s="67"/>
      <c r="BK520" s="67"/>
      <c r="BL520" s="67"/>
      <c r="BM520" s="67"/>
      <c r="BN520" s="67"/>
      <c r="BO520" s="67"/>
      <c r="BP520" s="67"/>
      <c r="BQ520" s="67"/>
      <c r="BR520" s="67"/>
      <c r="BS520" s="67"/>
      <c r="BT520" s="67"/>
      <c r="BU520" s="67"/>
      <c r="BV520" s="67"/>
      <c r="BW520" s="67"/>
      <c r="BX520" s="67"/>
      <c r="BY520" s="67"/>
      <c r="BZ520" s="67"/>
      <c r="CA520" s="67"/>
      <c r="CB520" s="67"/>
      <c r="CC520" s="69">
        <f>SUM(Table25[[#This Row],[Contract Amount FY00]:[Contract Amount FY50]])</f>
        <v>1013</v>
      </c>
      <c r="CD520" s="24"/>
    </row>
    <row r="521" spans="1:82" x14ac:dyDescent="0.25">
      <c r="A521" s="122" t="s">
        <v>2000</v>
      </c>
      <c r="B521" s="122" t="s">
        <v>705</v>
      </c>
      <c r="C521" s="122" t="s">
        <v>1777</v>
      </c>
      <c r="E521" s="26" t="str">
        <f>IFERROR(IF(VLOOKUP(Table25[[#This Row],[Contract No.]],Table3[#All],3,FALSE)="","No","Yes"),"")</f>
        <v>Yes</v>
      </c>
      <c r="F521" s="26" t="str">
        <f>IFERROR(VLOOKUP(Table25[[#This Row],[Contract No.]],Table3[#All],3,FALSE),"")</f>
        <v>NASPO</v>
      </c>
      <c r="G521" s="26" t="str">
        <f>IFERROR(IF(Table25[[#This Row],[Cooperative Purchase
(Yes/No)]]="Yes","Yes",IF(VLOOKUP(Table25[[#This Row],[Contract No.]],Table3[#All],1,FALSE)=Table25[[#This Row],[Contract No.]],"Yes","No")),"No")</f>
        <v>Yes</v>
      </c>
      <c r="H521" s="51">
        <f>IFERROR(VLOOKUP(Table25[[#This Row],[Contract No.]],Table3[#All],4,FALSE),"")</f>
        <v>43647</v>
      </c>
      <c r="I521" s="56">
        <f>IFERROR(IF(AND(MONTH(Table25[[#This Row],[Contract Start Date]])&gt;6,MONTH(Table25[[#This Row],[Contract Start Date]])&lt;=12),YEAR(Table25[[#This Row],[Contract Start Date]])+1,YEAR(Table25[[#This Row],[Contract Start Date]])),"")</f>
        <v>2020</v>
      </c>
      <c r="J521" s="55">
        <f>Table25[[#This Row],[FY Formula start]]</f>
        <v>2020</v>
      </c>
      <c r="K521" s="59" t="str">
        <f>"FY"&amp;" "&amp;Table25[[#This Row],[Year Start]]</f>
        <v>FY 2020</v>
      </c>
      <c r="L521" s="52">
        <f>IFERROR(VLOOKUP(Table25[[#This Row],[Contract No.]],Table3[#All],5,FALSE),"")</f>
        <v>47360</v>
      </c>
      <c r="M521" s="56">
        <f>IFERROR(IF(Table25[[#This Row],[Contract End Date]]="99/99/9999","No End",IF(AND(MONTH(Table25[[#This Row],[Contract End Date]])&gt;6,MONTH(Table25[[#This Row],[Contract End Date]])&lt;=12),YEAR(Table25[[#This Row],[Contract End Date]])+1,YEAR(Table25[[#This Row],[Contract End Date]]))),"")</f>
        <v>2030</v>
      </c>
      <c r="N521" s="55">
        <f>Table25[[#This Row],[FY Formula end]]</f>
        <v>2030</v>
      </c>
      <c r="O521" s="59" t="str">
        <f>IF(Table25[[#This Row],[Year End]]="No End","No End","FY"&amp;" "&amp;Table25[[#This Row],[Year End]])</f>
        <v>FY 2030</v>
      </c>
      <c r="P521" s="27"/>
      <c r="Q521" s="104">
        <f>_xlfn.IFNA(IF($B521="","",VLOOKUP($B521,'SWC Towers'!$A:$Q,$Q$2,FALSE)),"")</f>
        <v>0.2</v>
      </c>
      <c r="R521" s="106" t="str">
        <f>_xlfn.IFNA(IF($B521="","",VLOOKUP($B521,'SWC Towers'!$A:$Q,$R$2,FALSE)),"")</f>
        <v/>
      </c>
      <c r="S521" s="106" t="str">
        <f>_xlfn.IFNA(IF($B521="","",VLOOKUP($B521,'SWC Towers'!$A:$Q,$S$2,FALSE)),"")</f>
        <v/>
      </c>
      <c r="T521" s="106" t="str">
        <f>_xlfn.IFNA(IF($B521="","",VLOOKUP($B521,'SWC Towers'!$A:$Q,$T$2,FALSE)),"")</f>
        <v/>
      </c>
      <c r="U521" s="104">
        <f>_xlfn.IFNA(IF($B521="","",VLOOKUP($B521,'SWC Towers'!$A:$Q,$U$2,FALSE)),"")</f>
        <v>0.4</v>
      </c>
      <c r="V521" s="104" t="str">
        <f>_xlfn.IFNA(IF($B521="","",VLOOKUP($B521,'SWC Towers'!$A:$Q,$V$2,FALSE)),"")</f>
        <v/>
      </c>
      <c r="W521" s="104">
        <f>_xlfn.IFNA(IF($B521="","",VLOOKUP($B521,'SWC Towers'!$A:$Q,$W$2,FALSE)),"")</f>
        <v>0.4</v>
      </c>
      <c r="X521" s="104" t="str">
        <f>_xlfn.IFNA(IF($B521="","",VLOOKUP($B521,'SWC Towers'!$A:$Q,$X$2,FALSE)),"")</f>
        <v/>
      </c>
      <c r="Y521" s="104" t="str">
        <f>_xlfn.IFNA(IF($B521="","",VLOOKUP($B521,'SWC Towers'!$A:$Q,$Y$2,FALSE)),"")</f>
        <v/>
      </c>
      <c r="Z521" s="104" t="str">
        <f>_xlfn.IFNA(IF($B521="","",VLOOKUP($B521,'SWC Towers'!$A:$Q,$Z$2,FALSE)),"")</f>
        <v/>
      </c>
      <c r="AA521" s="104" t="str">
        <f>_xlfn.IFNA(IF($B521="","",VLOOKUP($B521,'SWC Towers'!$A:$Q,$AA$2,FALSE)),"")</f>
        <v/>
      </c>
      <c r="AB521" s="104" t="str">
        <f>_xlfn.IFNA(IF($B521="","",VLOOKUP($B521,'SWC Towers'!$A:$Q,$AB$2,FALSE)),"")</f>
        <v/>
      </c>
      <c r="AC521" s="20">
        <f>SUM(Table25[[#This Row],[IT Tower: Application]:[Other/Non-IT ]])</f>
        <v>1</v>
      </c>
      <c r="AD521" s="67"/>
      <c r="AE521" s="67"/>
      <c r="AF521" s="67"/>
      <c r="AG521" s="67"/>
      <c r="AH521" s="67"/>
      <c r="AI521" s="67"/>
      <c r="AJ521" s="67"/>
      <c r="AK521" s="67"/>
      <c r="AL521" s="67"/>
      <c r="AM521" s="67"/>
      <c r="AN521" s="67"/>
      <c r="AO521" s="67"/>
      <c r="AP521" s="67"/>
      <c r="AQ521" s="67"/>
      <c r="AR521" s="67"/>
      <c r="AS521" s="67"/>
      <c r="AT521" s="67"/>
      <c r="AU521" s="67"/>
      <c r="AV521" s="67"/>
      <c r="AW521" s="67"/>
      <c r="AX521" s="67">
        <v>0</v>
      </c>
      <c r="AY521" s="67">
        <v>1417</v>
      </c>
      <c r="AZ521" s="67">
        <v>1026</v>
      </c>
      <c r="BA521" s="67">
        <v>1187</v>
      </c>
      <c r="BB521" s="67">
        <v>1266</v>
      </c>
      <c r="BC521" s="67">
        <v>654</v>
      </c>
      <c r="BD521" s="67"/>
      <c r="BE521" s="67"/>
      <c r="BF521" s="67"/>
      <c r="BG521" s="67"/>
      <c r="BH521" s="67"/>
      <c r="BI521" s="67"/>
      <c r="BJ521" s="67"/>
      <c r="BK521" s="67"/>
      <c r="BL521" s="67"/>
      <c r="BM521" s="67"/>
      <c r="BN521" s="67"/>
      <c r="BO521" s="67"/>
      <c r="BP521" s="67"/>
      <c r="BQ521" s="67"/>
      <c r="BR521" s="67"/>
      <c r="BS521" s="67"/>
      <c r="BT521" s="67"/>
      <c r="BU521" s="67"/>
      <c r="BV521" s="67"/>
      <c r="BW521" s="67"/>
      <c r="BX521" s="67"/>
      <c r="BY521" s="67"/>
      <c r="BZ521" s="67"/>
      <c r="CA521" s="67"/>
      <c r="CB521" s="67"/>
      <c r="CC521" s="69">
        <f>SUM(Table25[[#This Row],[Contract Amount FY00]:[Contract Amount FY50]])</f>
        <v>5550</v>
      </c>
      <c r="CD521" s="24"/>
    </row>
    <row r="522" spans="1:82" x14ac:dyDescent="0.25">
      <c r="A522" s="122" t="s">
        <v>2000</v>
      </c>
      <c r="B522" s="122" t="s">
        <v>278</v>
      </c>
      <c r="C522" s="122" t="s">
        <v>3188</v>
      </c>
      <c r="E522" s="26" t="str">
        <f>IFERROR(IF(VLOOKUP(Table25[[#This Row],[Contract No.]],Table3[#All],3,FALSE)="","No","Yes"),"")</f>
        <v>Yes</v>
      </c>
      <c r="F522" s="26" t="str">
        <f>IFERROR(VLOOKUP(Table25[[#This Row],[Contract No.]],Table3[#All],3,FALSE),"")</f>
        <v>NASPO</v>
      </c>
      <c r="G522" s="26" t="str">
        <f>IFERROR(IF(Table25[[#This Row],[Cooperative Purchase
(Yes/No)]]="Yes","Yes",IF(VLOOKUP(Table25[[#This Row],[Contract No.]],Table3[#All],1,FALSE)=Table25[[#This Row],[Contract No.]],"Yes","No")),"No")</f>
        <v>Yes</v>
      </c>
      <c r="H522" s="51">
        <f>IFERROR(VLOOKUP(Table25[[#This Row],[Contract No.]],Table3[#All],4,FALSE),"")</f>
        <v>42917</v>
      </c>
      <c r="I522" s="56">
        <f>IFERROR(IF(AND(MONTH(Table25[[#This Row],[Contract Start Date]])&gt;6,MONTH(Table25[[#This Row],[Contract Start Date]])&lt;=12),YEAR(Table25[[#This Row],[Contract Start Date]])+1,YEAR(Table25[[#This Row],[Contract Start Date]])),"")</f>
        <v>2018</v>
      </c>
      <c r="J522" s="55">
        <f>Table25[[#This Row],[FY Formula start]]</f>
        <v>2018</v>
      </c>
      <c r="K522" s="59" t="str">
        <f>"FY"&amp;" "&amp;Table25[[#This Row],[Year Start]]</f>
        <v>FY 2018</v>
      </c>
      <c r="L522" s="52">
        <f>IFERROR(VLOOKUP(Table25[[#This Row],[Contract No.]],Table3[#All],5,FALSE),"")</f>
        <v>46280</v>
      </c>
      <c r="M522" s="56">
        <f>IFERROR(IF(Table25[[#This Row],[Contract End Date]]="99/99/9999","No End",IF(AND(MONTH(Table25[[#This Row],[Contract End Date]])&gt;6,MONTH(Table25[[#This Row],[Contract End Date]])&lt;=12),YEAR(Table25[[#This Row],[Contract End Date]])+1,YEAR(Table25[[#This Row],[Contract End Date]]))),"")</f>
        <v>2027</v>
      </c>
      <c r="N522" s="55">
        <f>Table25[[#This Row],[FY Formula end]]</f>
        <v>2027</v>
      </c>
      <c r="O522" s="59" t="str">
        <f>IF(Table25[[#This Row],[Year End]]="No End","No End","FY"&amp;" "&amp;Table25[[#This Row],[Year End]])</f>
        <v>FY 2027</v>
      </c>
      <c r="P522" s="27"/>
      <c r="Q522" s="104">
        <f>_xlfn.IFNA(IF($B522="","",VLOOKUP($B522,'SWC Towers'!$A:$Q,$Q$2,FALSE)),"")</f>
        <v>0.4</v>
      </c>
      <c r="R522" s="106" t="str">
        <f>_xlfn.IFNA(IF($B522="","",VLOOKUP($B522,'SWC Towers'!$A:$Q,$R$2,FALSE)),"")</f>
        <v/>
      </c>
      <c r="S522" s="106" t="str">
        <f>_xlfn.IFNA(IF($B522="","",VLOOKUP($B522,'SWC Towers'!$A:$Q,$S$2,FALSE)),"")</f>
        <v/>
      </c>
      <c r="T522" s="106">
        <f>_xlfn.IFNA(IF($B522="","",VLOOKUP($B522,'SWC Towers'!$A:$Q,$T$2,FALSE)),"")</f>
        <v>0.05</v>
      </c>
      <c r="U522" s="104" t="str">
        <f>_xlfn.IFNA(IF($B522="","",VLOOKUP($B522,'SWC Towers'!$A:$Q,$U$2,FALSE)),"")</f>
        <v/>
      </c>
      <c r="V522" s="104" t="str">
        <f>_xlfn.IFNA(IF($B522="","",VLOOKUP($B522,'SWC Towers'!$A:$Q,$V$2,FALSE)),"")</f>
        <v/>
      </c>
      <c r="W522" s="104">
        <f>_xlfn.IFNA(IF($B522="","",VLOOKUP($B522,'SWC Towers'!$A:$Q,$W$2,FALSE)),"")</f>
        <v>0.1</v>
      </c>
      <c r="X522" s="104" t="str">
        <f>_xlfn.IFNA(IF($B522="","",VLOOKUP($B522,'SWC Towers'!$A:$Q,$X$2,FALSE)),"")</f>
        <v/>
      </c>
      <c r="Y522" s="104">
        <f>_xlfn.IFNA(IF($B522="","",VLOOKUP($B522,'SWC Towers'!$A:$Q,$Y$2,FALSE)),"")</f>
        <v>0.05</v>
      </c>
      <c r="Z522" s="104" t="str">
        <f>_xlfn.IFNA(IF($B522="","",VLOOKUP($B522,'SWC Towers'!$A:$Q,$Z$2,FALSE)),"")</f>
        <v/>
      </c>
      <c r="AA522" s="104">
        <f>_xlfn.IFNA(IF($B522="","",VLOOKUP($B522,'SWC Towers'!$A:$Q,$AA$2,FALSE)),"")</f>
        <v>0.4</v>
      </c>
      <c r="AB522" s="104" t="str">
        <f>_xlfn.IFNA(IF($B522="","",VLOOKUP($B522,'SWC Towers'!$A:$Q,$AB$2,FALSE)),"")</f>
        <v/>
      </c>
      <c r="AC522" s="20">
        <f>SUM(Table25[[#This Row],[IT Tower: Application]:[Other/Non-IT ]])</f>
        <v>1</v>
      </c>
      <c r="AD522" s="67"/>
      <c r="AE522" s="67"/>
      <c r="AF522" s="67"/>
      <c r="AG522" s="67"/>
      <c r="AH522" s="67"/>
      <c r="AI522" s="67"/>
      <c r="AJ522" s="67"/>
      <c r="AK522" s="67"/>
      <c r="AL522" s="67"/>
      <c r="AM522" s="67"/>
      <c r="AN522" s="67"/>
      <c r="AO522" s="67"/>
      <c r="AP522" s="67"/>
      <c r="AQ522" s="67"/>
      <c r="AR522" s="67"/>
      <c r="AS522" s="67"/>
      <c r="AT522" s="67"/>
      <c r="AU522" s="67"/>
      <c r="AV522" s="67"/>
      <c r="AW522" s="67"/>
      <c r="AX522" s="67">
        <v>49967</v>
      </c>
      <c r="AY522" s="67">
        <v>455085</v>
      </c>
      <c r="AZ522" s="67">
        <v>57447</v>
      </c>
      <c r="BA522" s="67">
        <v>535445</v>
      </c>
      <c r="BB522" s="67">
        <v>0</v>
      </c>
      <c r="BC522" s="67">
        <v>348597</v>
      </c>
      <c r="BD522" s="67"/>
      <c r="BE522" s="67"/>
      <c r="BF522" s="67"/>
      <c r="BG522" s="67"/>
      <c r="BH522" s="67"/>
      <c r="BI522" s="67"/>
      <c r="BJ522" s="67"/>
      <c r="BK522" s="67"/>
      <c r="BL522" s="67"/>
      <c r="BM522" s="67"/>
      <c r="BN522" s="67"/>
      <c r="BO522" s="67"/>
      <c r="BP522" s="67"/>
      <c r="BQ522" s="67"/>
      <c r="BR522" s="67"/>
      <c r="BS522" s="67"/>
      <c r="BT522" s="67"/>
      <c r="BU522" s="67"/>
      <c r="BV522" s="67"/>
      <c r="BW522" s="67"/>
      <c r="BX522" s="67"/>
      <c r="BY522" s="67"/>
      <c r="BZ522" s="67"/>
      <c r="CA522" s="67"/>
      <c r="CB522" s="67"/>
      <c r="CC522" s="69">
        <f>SUM(Table25[[#This Row],[Contract Amount FY00]:[Contract Amount FY50]])</f>
        <v>1446541</v>
      </c>
      <c r="CD522" s="24"/>
    </row>
    <row r="523" spans="1:82" x14ac:dyDescent="0.25">
      <c r="A523" s="122" t="s">
        <v>2000</v>
      </c>
      <c r="B523" s="122" t="s">
        <v>278</v>
      </c>
      <c r="C523" s="122" t="s">
        <v>279</v>
      </c>
      <c r="E523" s="26" t="str">
        <f>IFERROR(IF(VLOOKUP(Table25[[#This Row],[Contract No.]],Table3[#All],3,FALSE)="","No","Yes"),"")</f>
        <v>Yes</v>
      </c>
      <c r="F523" s="26" t="str">
        <f>IFERROR(VLOOKUP(Table25[[#This Row],[Contract No.]],Table3[#All],3,FALSE),"")</f>
        <v>NASPO</v>
      </c>
      <c r="G523" s="26" t="str">
        <f>IFERROR(IF(Table25[[#This Row],[Cooperative Purchase
(Yes/No)]]="Yes","Yes",IF(VLOOKUP(Table25[[#This Row],[Contract No.]],Table3[#All],1,FALSE)=Table25[[#This Row],[Contract No.]],"Yes","No")),"No")</f>
        <v>Yes</v>
      </c>
      <c r="H523" s="51">
        <f>IFERROR(VLOOKUP(Table25[[#This Row],[Contract No.]],Table3[#All],4,FALSE),"")</f>
        <v>42917</v>
      </c>
      <c r="I523" s="56">
        <f>IFERROR(IF(AND(MONTH(Table25[[#This Row],[Contract Start Date]])&gt;6,MONTH(Table25[[#This Row],[Contract Start Date]])&lt;=12),YEAR(Table25[[#This Row],[Contract Start Date]])+1,YEAR(Table25[[#This Row],[Contract Start Date]])),"")</f>
        <v>2018</v>
      </c>
      <c r="J523" s="55">
        <f>Table25[[#This Row],[FY Formula start]]</f>
        <v>2018</v>
      </c>
      <c r="K523" s="59" t="str">
        <f>"FY"&amp;" "&amp;Table25[[#This Row],[Year Start]]</f>
        <v>FY 2018</v>
      </c>
      <c r="L523" s="52">
        <f>IFERROR(VLOOKUP(Table25[[#This Row],[Contract No.]],Table3[#All],5,FALSE),"")</f>
        <v>46280</v>
      </c>
      <c r="M523" s="56">
        <f>IFERROR(IF(Table25[[#This Row],[Contract End Date]]="99/99/9999","No End",IF(AND(MONTH(Table25[[#This Row],[Contract End Date]])&gt;6,MONTH(Table25[[#This Row],[Contract End Date]])&lt;=12),YEAR(Table25[[#This Row],[Contract End Date]])+1,YEAR(Table25[[#This Row],[Contract End Date]]))),"")</f>
        <v>2027</v>
      </c>
      <c r="N523" s="55">
        <f>Table25[[#This Row],[FY Formula end]]</f>
        <v>2027</v>
      </c>
      <c r="O523" s="59" t="str">
        <f>IF(Table25[[#This Row],[Year End]]="No End","No End","FY"&amp;" "&amp;Table25[[#This Row],[Year End]])</f>
        <v>FY 2027</v>
      </c>
      <c r="P523" s="27"/>
      <c r="Q523" s="104">
        <f>_xlfn.IFNA(IF($B523="","",VLOOKUP($B523,'SWC Towers'!$A:$Q,$Q$2,FALSE)),"")</f>
        <v>0.4</v>
      </c>
      <c r="R523" s="106" t="str">
        <f>_xlfn.IFNA(IF($B523="","",VLOOKUP($B523,'SWC Towers'!$A:$Q,$R$2,FALSE)),"")</f>
        <v/>
      </c>
      <c r="S523" s="106" t="str">
        <f>_xlfn.IFNA(IF($B523="","",VLOOKUP($B523,'SWC Towers'!$A:$Q,$S$2,FALSE)),"")</f>
        <v/>
      </c>
      <c r="T523" s="106">
        <f>_xlfn.IFNA(IF($B523="","",VLOOKUP($B523,'SWC Towers'!$A:$Q,$T$2,FALSE)),"")</f>
        <v>0.05</v>
      </c>
      <c r="U523" s="104" t="str">
        <f>_xlfn.IFNA(IF($B523="","",VLOOKUP($B523,'SWC Towers'!$A:$Q,$U$2,FALSE)),"")</f>
        <v/>
      </c>
      <c r="V523" s="104" t="str">
        <f>_xlfn.IFNA(IF($B523="","",VLOOKUP($B523,'SWC Towers'!$A:$Q,$V$2,FALSE)),"")</f>
        <v/>
      </c>
      <c r="W523" s="104">
        <f>_xlfn.IFNA(IF($B523="","",VLOOKUP($B523,'SWC Towers'!$A:$Q,$W$2,FALSE)),"")</f>
        <v>0.1</v>
      </c>
      <c r="X523" s="104" t="str">
        <f>_xlfn.IFNA(IF($B523="","",VLOOKUP($B523,'SWC Towers'!$A:$Q,$X$2,FALSE)),"")</f>
        <v/>
      </c>
      <c r="Y523" s="104">
        <f>_xlfn.IFNA(IF($B523="","",VLOOKUP($B523,'SWC Towers'!$A:$Q,$Y$2,FALSE)),"")</f>
        <v>0.05</v>
      </c>
      <c r="Z523" s="104" t="str">
        <f>_xlfn.IFNA(IF($B523="","",VLOOKUP($B523,'SWC Towers'!$A:$Q,$Z$2,FALSE)),"")</f>
        <v/>
      </c>
      <c r="AA523" s="104">
        <f>_xlfn.IFNA(IF($B523="","",VLOOKUP($B523,'SWC Towers'!$A:$Q,$AA$2,FALSE)),"")</f>
        <v>0.4</v>
      </c>
      <c r="AB523" s="104" t="str">
        <f>_xlfn.IFNA(IF($B523="","",VLOOKUP($B523,'SWC Towers'!$A:$Q,$AB$2,FALSE)),"")</f>
        <v/>
      </c>
      <c r="AC523" s="20">
        <f>SUM(Table25[[#This Row],[IT Tower: Application]:[Other/Non-IT ]])</f>
        <v>1</v>
      </c>
      <c r="AD523" s="67"/>
      <c r="AE523" s="67"/>
      <c r="AF523" s="67"/>
      <c r="AG523" s="67"/>
      <c r="AH523" s="67"/>
      <c r="AI523" s="67"/>
      <c r="AJ523" s="67"/>
      <c r="AK523" s="67"/>
      <c r="AL523" s="67"/>
      <c r="AM523" s="67"/>
      <c r="AN523" s="67"/>
      <c r="AO523" s="67"/>
      <c r="AP523" s="67"/>
      <c r="AQ523" s="67"/>
      <c r="AR523" s="67"/>
      <c r="AS523" s="67"/>
      <c r="AT523" s="67"/>
      <c r="AU523" s="67"/>
      <c r="AV523" s="67"/>
      <c r="AW523" s="67">
        <v>140492</v>
      </c>
      <c r="AX523" s="67">
        <v>7294</v>
      </c>
      <c r="AY523" s="67"/>
      <c r="AZ523" s="67"/>
      <c r="BA523" s="67"/>
      <c r="BB523" s="67"/>
      <c r="BC523" s="67"/>
      <c r="BD523" s="67"/>
      <c r="BE523" s="67"/>
      <c r="BF523" s="67"/>
      <c r="BG523" s="67"/>
      <c r="BH523" s="67"/>
      <c r="BI523" s="67"/>
      <c r="BJ523" s="67"/>
      <c r="BK523" s="67"/>
      <c r="BL523" s="67"/>
      <c r="BM523" s="67"/>
      <c r="BN523" s="67"/>
      <c r="BO523" s="67"/>
      <c r="BP523" s="67"/>
      <c r="BQ523" s="67"/>
      <c r="BR523" s="67"/>
      <c r="BS523" s="67"/>
      <c r="BT523" s="67"/>
      <c r="BU523" s="67"/>
      <c r="BV523" s="67"/>
      <c r="BW523" s="67"/>
      <c r="BX523" s="67"/>
      <c r="BY523" s="67"/>
      <c r="BZ523" s="67"/>
      <c r="CA523" s="67"/>
      <c r="CB523" s="67"/>
      <c r="CC523" s="69">
        <f>SUM(Table25[[#This Row],[Contract Amount FY00]:[Contract Amount FY50]])</f>
        <v>147786</v>
      </c>
      <c r="CD523" s="24"/>
    </row>
    <row r="524" spans="1:82" x14ac:dyDescent="0.25">
      <c r="A524" s="122" t="s">
        <v>2000</v>
      </c>
      <c r="B524" s="122" t="s">
        <v>2245</v>
      </c>
      <c r="C524" s="122" t="s">
        <v>3131</v>
      </c>
      <c r="E524" s="26" t="str">
        <f>IFERROR(IF(VLOOKUP(Table25[[#This Row],[Contract No.]],Table3[#All],3,FALSE)="","No","Yes"),"")</f>
        <v>No</v>
      </c>
      <c r="F524" s="26" t="str">
        <f>IFERROR(VLOOKUP(Table25[[#This Row],[Contract No.]],Table3[#All],3,FALSE),"")</f>
        <v/>
      </c>
      <c r="G524" s="26" t="str">
        <f>IFERROR(IF(Table25[[#This Row],[Cooperative Purchase
(Yes/No)]]="Yes","Yes",IF(VLOOKUP(Table25[[#This Row],[Contract No.]],Table3[#All],1,FALSE)=Table25[[#This Row],[Contract No.]],"Yes","No")),"No")</f>
        <v>Yes</v>
      </c>
      <c r="H524" s="51">
        <f>IFERROR(VLOOKUP(Table25[[#This Row],[Contract No.]],Table3[#All],4,FALSE),"")</f>
        <v>43952</v>
      </c>
      <c r="I524" s="56">
        <f>IFERROR(IF(AND(MONTH(Table25[[#This Row],[Contract Start Date]])&gt;6,MONTH(Table25[[#This Row],[Contract Start Date]])&lt;=12),YEAR(Table25[[#This Row],[Contract Start Date]])+1,YEAR(Table25[[#This Row],[Contract Start Date]])),"")</f>
        <v>2020</v>
      </c>
      <c r="J524" s="55">
        <f>Table25[[#This Row],[FY Formula start]]</f>
        <v>2020</v>
      </c>
      <c r="K524" s="59" t="str">
        <f>"FY"&amp;" "&amp;Table25[[#This Row],[Year Start]]</f>
        <v>FY 2020</v>
      </c>
      <c r="L524" s="52">
        <f>IFERROR(VLOOKUP(Table25[[#This Row],[Contract No.]],Table3[#All],5,FALSE),"")</f>
        <v>46203</v>
      </c>
      <c r="M524" s="56">
        <f>IFERROR(IF(Table25[[#This Row],[Contract End Date]]="99/99/9999","No End",IF(AND(MONTH(Table25[[#This Row],[Contract End Date]])&gt;6,MONTH(Table25[[#This Row],[Contract End Date]])&lt;=12),YEAR(Table25[[#This Row],[Contract End Date]])+1,YEAR(Table25[[#This Row],[Contract End Date]]))),"")</f>
        <v>2026</v>
      </c>
      <c r="N524" s="55">
        <f>Table25[[#This Row],[FY Formula end]]</f>
        <v>2026</v>
      </c>
      <c r="O524" s="59" t="str">
        <f>IF(Table25[[#This Row],[Year End]]="No End","No End","FY"&amp;" "&amp;Table25[[#This Row],[Year End]])</f>
        <v>FY 2026</v>
      </c>
      <c r="P524" s="27"/>
      <c r="Q524" s="104" t="str">
        <f>_xlfn.IFNA(IF($B524="","",VLOOKUP($B524,'SWC Towers'!$A:$Q,$Q$2,FALSE)),"")</f>
        <v/>
      </c>
      <c r="R524" s="106" t="str">
        <f>_xlfn.IFNA(IF($B524="","",VLOOKUP($B524,'SWC Towers'!$A:$Q,$R$2,FALSE)),"")</f>
        <v/>
      </c>
      <c r="S524" s="106" t="str">
        <f>_xlfn.IFNA(IF($B524="","",VLOOKUP($B524,'SWC Towers'!$A:$Q,$S$2,FALSE)),"")</f>
        <v/>
      </c>
      <c r="T524" s="106" t="str">
        <f>_xlfn.IFNA(IF($B524="","",VLOOKUP($B524,'SWC Towers'!$A:$Q,$T$2,FALSE)),"")</f>
        <v/>
      </c>
      <c r="U524" s="104">
        <f>_xlfn.IFNA(IF($B524="","",VLOOKUP($B524,'SWC Towers'!$A:$Q,$U$2,FALSE)),"")</f>
        <v>0.1</v>
      </c>
      <c r="V524" s="104" t="str">
        <f>_xlfn.IFNA(IF($B524="","",VLOOKUP($B524,'SWC Towers'!$A:$Q,$V$2,FALSE)),"")</f>
        <v/>
      </c>
      <c r="W524" s="104" t="str">
        <f>_xlfn.IFNA(IF($B524="","",VLOOKUP($B524,'SWC Towers'!$A:$Q,$W$2,FALSE)),"")</f>
        <v/>
      </c>
      <c r="X524" s="104" t="str">
        <f>_xlfn.IFNA(IF($B524="","",VLOOKUP($B524,'SWC Towers'!$A:$Q,$X$2,FALSE)),"")</f>
        <v/>
      </c>
      <c r="Y524" s="104" t="str">
        <f>_xlfn.IFNA(IF($B524="","",VLOOKUP($B524,'SWC Towers'!$A:$Q,$Y$2,FALSE)),"")</f>
        <v/>
      </c>
      <c r="Z524" s="104" t="str">
        <f>_xlfn.IFNA(IF($B524="","",VLOOKUP($B524,'SWC Towers'!$A:$Q,$Z$2,FALSE)),"")</f>
        <v/>
      </c>
      <c r="AA524" s="104" t="str">
        <f>_xlfn.IFNA(IF($B524="","",VLOOKUP($B524,'SWC Towers'!$A:$Q,$AA$2,FALSE)),"")</f>
        <v/>
      </c>
      <c r="AB524" s="104">
        <f>_xlfn.IFNA(IF($B524="","",VLOOKUP($B524,'SWC Towers'!$A:$Q,$AB$2,FALSE)),"")</f>
        <v>0.9</v>
      </c>
      <c r="AC524" s="20">
        <f>SUM(Table25[[#This Row],[IT Tower: Application]:[Other/Non-IT ]])</f>
        <v>1</v>
      </c>
      <c r="AD524" s="67"/>
      <c r="AE524" s="67"/>
      <c r="AF524" s="67"/>
      <c r="AG524" s="67"/>
      <c r="AH524" s="67"/>
      <c r="AI524" s="67"/>
      <c r="AJ524" s="67"/>
      <c r="AK524" s="67"/>
      <c r="AL524" s="67"/>
      <c r="AM524" s="67"/>
      <c r="AN524" s="67"/>
      <c r="AO524" s="67"/>
      <c r="AP524" s="67"/>
      <c r="AQ524" s="67"/>
      <c r="AR524" s="67"/>
      <c r="AS524" s="67"/>
      <c r="AT524" s="67"/>
      <c r="AU524" s="67"/>
      <c r="AV524" s="67"/>
      <c r="AW524" s="67"/>
      <c r="AX524" s="67"/>
      <c r="AY524" s="67"/>
      <c r="AZ524" s="67">
        <v>0</v>
      </c>
      <c r="BA524" s="67">
        <v>5100</v>
      </c>
      <c r="BB524" s="67">
        <v>1055</v>
      </c>
      <c r="BC524" s="67">
        <v>200</v>
      </c>
      <c r="BD524" s="67"/>
      <c r="BE524" s="67"/>
      <c r="BF524" s="67"/>
      <c r="BG524" s="67"/>
      <c r="BH524" s="67"/>
      <c r="BI524" s="67"/>
      <c r="BJ524" s="67"/>
      <c r="BK524" s="67"/>
      <c r="BL524" s="67"/>
      <c r="BM524" s="67"/>
      <c r="BN524" s="67"/>
      <c r="BO524" s="67"/>
      <c r="BP524" s="67"/>
      <c r="BQ524" s="67"/>
      <c r="BR524" s="67"/>
      <c r="BS524" s="67"/>
      <c r="BT524" s="67"/>
      <c r="BU524" s="67"/>
      <c r="BV524" s="67"/>
      <c r="BW524" s="67"/>
      <c r="BX524" s="67"/>
      <c r="BY524" s="67"/>
      <c r="BZ524" s="67"/>
      <c r="CA524" s="67"/>
      <c r="CB524" s="67"/>
      <c r="CC524" s="69">
        <f>SUM(Table25[[#This Row],[Contract Amount FY00]:[Contract Amount FY50]])</f>
        <v>6355</v>
      </c>
      <c r="CD524" s="24"/>
    </row>
    <row r="525" spans="1:82" x14ac:dyDescent="0.25">
      <c r="A525" s="122" t="s">
        <v>2000</v>
      </c>
      <c r="B525" s="122" t="s">
        <v>2245</v>
      </c>
      <c r="C525" s="122" t="s">
        <v>3192</v>
      </c>
      <c r="E525" s="26" t="str">
        <f>IFERROR(IF(VLOOKUP(Table25[[#This Row],[Contract No.]],Table3[#All],3,FALSE)="","No","Yes"),"")</f>
        <v>No</v>
      </c>
      <c r="F525" s="26" t="str">
        <f>IFERROR(VLOOKUP(Table25[[#This Row],[Contract No.]],Table3[#All],3,FALSE),"")</f>
        <v/>
      </c>
      <c r="G525" s="26" t="str">
        <f>IFERROR(IF(Table25[[#This Row],[Cooperative Purchase
(Yes/No)]]="Yes","Yes",IF(VLOOKUP(Table25[[#This Row],[Contract No.]],Table3[#All],1,FALSE)=Table25[[#This Row],[Contract No.]],"Yes","No")),"No")</f>
        <v>Yes</v>
      </c>
      <c r="H525" s="51">
        <f>IFERROR(VLOOKUP(Table25[[#This Row],[Contract No.]],Table3[#All],4,FALSE),"")</f>
        <v>43952</v>
      </c>
      <c r="I525" s="56">
        <f>IFERROR(IF(AND(MONTH(Table25[[#This Row],[Contract Start Date]])&gt;6,MONTH(Table25[[#This Row],[Contract Start Date]])&lt;=12),YEAR(Table25[[#This Row],[Contract Start Date]])+1,YEAR(Table25[[#This Row],[Contract Start Date]])),"")</f>
        <v>2020</v>
      </c>
      <c r="J525" s="55">
        <f>Table25[[#This Row],[FY Formula start]]</f>
        <v>2020</v>
      </c>
      <c r="K525" s="59" t="str">
        <f>"FY"&amp;" "&amp;Table25[[#This Row],[Year Start]]</f>
        <v>FY 2020</v>
      </c>
      <c r="L525" s="52">
        <f>IFERROR(VLOOKUP(Table25[[#This Row],[Contract No.]],Table3[#All],5,FALSE),"")</f>
        <v>46203</v>
      </c>
      <c r="M525" s="56">
        <f>IFERROR(IF(Table25[[#This Row],[Contract End Date]]="99/99/9999","No End",IF(AND(MONTH(Table25[[#This Row],[Contract End Date]])&gt;6,MONTH(Table25[[#This Row],[Contract End Date]])&lt;=12),YEAR(Table25[[#This Row],[Contract End Date]])+1,YEAR(Table25[[#This Row],[Contract End Date]]))),"")</f>
        <v>2026</v>
      </c>
      <c r="N525" s="55">
        <f>Table25[[#This Row],[FY Formula end]]</f>
        <v>2026</v>
      </c>
      <c r="O525" s="59" t="str">
        <f>IF(Table25[[#This Row],[Year End]]="No End","No End","FY"&amp;" "&amp;Table25[[#This Row],[Year End]])</f>
        <v>FY 2026</v>
      </c>
      <c r="P525" s="27"/>
      <c r="Q525" s="104" t="str">
        <f>_xlfn.IFNA(IF($B525="","",VLOOKUP($B525,'SWC Towers'!$A:$Q,$Q$2,FALSE)),"")</f>
        <v/>
      </c>
      <c r="R525" s="106" t="str">
        <f>_xlfn.IFNA(IF($B525="","",VLOOKUP($B525,'SWC Towers'!$A:$Q,$R$2,FALSE)),"")</f>
        <v/>
      </c>
      <c r="S525" s="106" t="str">
        <f>_xlfn.IFNA(IF($B525="","",VLOOKUP($B525,'SWC Towers'!$A:$Q,$S$2,FALSE)),"")</f>
        <v/>
      </c>
      <c r="T525" s="106" t="str">
        <f>_xlfn.IFNA(IF($B525="","",VLOOKUP($B525,'SWC Towers'!$A:$Q,$T$2,FALSE)),"")</f>
        <v/>
      </c>
      <c r="U525" s="104">
        <f>_xlfn.IFNA(IF($B525="","",VLOOKUP($B525,'SWC Towers'!$A:$Q,$U$2,FALSE)),"")</f>
        <v>0.1</v>
      </c>
      <c r="V525" s="104" t="str">
        <f>_xlfn.IFNA(IF($B525="","",VLOOKUP($B525,'SWC Towers'!$A:$Q,$V$2,FALSE)),"")</f>
        <v/>
      </c>
      <c r="W525" s="104" t="str">
        <f>_xlfn.IFNA(IF($B525="","",VLOOKUP($B525,'SWC Towers'!$A:$Q,$W$2,FALSE)),"")</f>
        <v/>
      </c>
      <c r="X525" s="104" t="str">
        <f>_xlfn.IFNA(IF($B525="","",VLOOKUP($B525,'SWC Towers'!$A:$Q,$X$2,FALSE)),"")</f>
        <v/>
      </c>
      <c r="Y525" s="104" t="str">
        <f>_xlfn.IFNA(IF($B525="","",VLOOKUP($B525,'SWC Towers'!$A:$Q,$Y$2,FALSE)),"")</f>
        <v/>
      </c>
      <c r="Z525" s="104" t="str">
        <f>_xlfn.IFNA(IF($B525="","",VLOOKUP($B525,'SWC Towers'!$A:$Q,$Z$2,FALSE)),"")</f>
        <v/>
      </c>
      <c r="AA525" s="104" t="str">
        <f>_xlfn.IFNA(IF($B525="","",VLOOKUP($B525,'SWC Towers'!$A:$Q,$AA$2,FALSE)),"")</f>
        <v/>
      </c>
      <c r="AB525" s="104">
        <f>_xlfn.IFNA(IF($B525="","",VLOOKUP($B525,'SWC Towers'!$A:$Q,$AB$2,FALSE)),"")</f>
        <v>0.9</v>
      </c>
      <c r="AC525" s="20">
        <f>SUM(Table25[[#This Row],[IT Tower: Application]:[Other/Non-IT ]])</f>
        <v>1</v>
      </c>
      <c r="AD525" s="67"/>
      <c r="AE525" s="67"/>
      <c r="AF525" s="67"/>
      <c r="AG525" s="67"/>
      <c r="AH525" s="67"/>
      <c r="AI525" s="67"/>
      <c r="AJ525" s="67"/>
      <c r="AK525" s="67"/>
      <c r="AL525" s="67"/>
      <c r="AM525" s="67"/>
      <c r="AN525" s="67"/>
      <c r="AO525" s="67"/>
      <c r="AP525" s="67"/>
      <c r="AQ525" s="67"/>
      <c r="AR525" s="67"/>
      <c r="AS525" s="67"/>
      <c r="AT525" s="67"/>
      <c r="AU525" s="67"/>
      <c r="AV525" s="67"/>
      <c r="AW525" s="67"/>
      <c r="AX525" s="67">
        <v>0</v>
      </c>
      <c r="AY525" s="67">
        <v>452</v>
      </c>
      <c r="AZ525" s="67">
        <v>1162</v>
      </c>
      <c r="BA525" s="67">
        <v>0</v>
      </c>
      <c r="BB525" s="67"/>
      <c r="BC525" s="67"/>
      <c r="BD525" s="67"/>
      <c r="BE525" s="67"/>
      <c r="BF525" s="67"/>
      <c r="BG525" s="67"/>
      <c r="BH525" s="67"/>
      <c r="BI525" s="67"/>
      <c r="BJ525" s="67"/>
      <c r="BK525" s="67"/>
      <c r="BL525" s="67"/>
      <c r="BM525" s="67"/>
      <c r="BN525" s="67"/>
      <c r="BO525" s="67"/>
      <c r="BP525" s="67"/>
      <c r="BQ525" s="67"/>
      <c r="BR525" s="67"/>
      <c r="BS525" s="67"/>
      <c r="BT525" s="67"/>
      <c r="BU525" s="67"/>
      <c r="BV525" s="67"/>
      <c r="BW525" s="67"/>
      <c r="BX525" s="67"/>
      <c r="BY525" s="67"/>
      <c r="BZ525" s="67"/>
      <c r="CA525" s="67"/>
      <c r="CB525" s="67"/>
      <c r="CC525" s="69">
        <f>SUM(Table25[[#This Row],[Contract Amount FY00]:[Contract Amount FY50]])</f>
        <v>1614</v>
      </c>
      <c r="CD525" s="24"/>
    </row>
    <row r="526" spans="1:82" x14ac:dyDescent="0.25">
      <c r="A526" s="122" t="s">
        <v>2000</v>
      </c>
      <c r="B526" s="122" t="s">
        <v>2245</v>
      </c>
      <c r="C526" s="122" t="s">
        <v>2273</v>
      </c>
      <c r="E526" s="26" t="str">
        <f>IFERROR(IF(VLOOKUP(Table25[[#This Row],[Contract No.]],Table3[#All],3,FALSE)="","No","Yes"),"")</f>
        <v>No</v>
      </c>
      <c r="F526" s="26" t="str">
        <f>IFERROR(VLOOKUP(Table25[[#This Row],[Contract No.]],Table3[#All],3,FALSE),"")</f>
        <v/>
      </c>
      <c r="G526" s="26" t="str">
        <f>IFERROR(IF(Table25[[#This Row],[Cooperative Purchase
(Yes/No)]]="Yes","Yes",IF(VLOOKUP(Table25[[#This Row],[Contract No.]],Table3[#All],1,FALSE)=Table25[[#This Row],[Contract No.]],"Yes","No")),"No")</f>
        <v>Yes</v>
      </c>
      <c r="H526" s="51">
        <f>IFERROR(VLOOKUP(Table25[[#This Row],[Contract No.]],Table3[#All],4,FALSE),"")</f>
        <v>43952</v>
      </c>
      <c r="I526" s="56">
        <f>IFERROR(IF(AND(MONTH(Table25[[#This Row],[Contract Start Date]])&gt;6,MONTH(Table25[[#This Row],[Contract Start Date]])&lt;=12),YEAR(Table25[[#This Row],[Contract Start Date]])+1,YEAR(Table25[[#This Row],[Contract Start Date]])),"")</f>
        <v>2020</v>
      </c>
      <c r="J526" s="55">
        <f>Table25[[#This Row],[FY Formula start]]</f>
        <v>2020</v>
      </c>
      <c r="K526" s="59" t="str">
        <f>"FY"&amp;" "&amp;Table25[[#This Row],[Year Start]]</f>
        <v>FY 2020</v>
      </c>
      <c r="L526" s="52">
        <f>IFERROR(VLOOKUP(Table25[[#This Row],[Contract No.]],Table3[#All],5,FALSE),"")</f>
        <v>46203</v>
      </c>
      <c r="M526" s="56">
        <f>IFERROR(IF(Table25[[#This Row],[Contract End Date]]="99/99/9999","No End",IF(AND(MONTH(Table25[[#This Row],[Contract End Date]])&gt;6,MONTH(Table25[[#This Row],[Contract End Date]])&lt;=12),YEAR(Table25[[#This Row],[Contract End Date]])+1,YEAR(Table25[[#This Row],[Contract End Date]]))),"")</f>
        <v>2026</v>
      </c>
      <c r="N526" s="55">
        <f>Table25[[#This Row],[FY Formula end]]</f>
        <v>2026</v>
      </c>
      <c r="O526" s="59" t="str">
        <f>IF(Table25[[#This Row],[Year End]]="No End","No End","FY"&amp;" "&amp;Table25[[#This Row],[Year End]])</f>
        <v>FY 2026</v>
      </c>
      <c r="P526" s="27"/>
      <c r="Q526" s="104" t="str">
        <f>_xlfn.IFNA(IF($B526="","",VLOOKUP($B526,'SWC Towers'!$A:$Q,$Q$2,FALSE)),"")</f>
        <v/>
      </c>
      <c r="R526" s="106" t="str">
        <f>_xlfn.IFNA(IF($B526="","",VLOOKUP($B526,'SWC Towers'!$A:$Q,$R$2,FALSE)),"")</f>
        <v/>
      </c>
      <c r="S526" s="106" t="str">
        <f>_xlfn.IFNA(IF($B526="","",VLOOKUP($B526,'SWC Towers'!$A:$Q,$S$2,FALSE)),"")</f>
        <v/>
      </c>
      <c r="T526" s="106" t="str">
        <f>_xlfn.IFNA(IF($B526="","",VLOOKUP($B526,'SWC Towers'!$A:$Q,$T$2,FALSE)),"")</f>
        <v/>
      </c>
      <c r="U526" s="104">
        <f>_xlfn.IFNA(IF($B526="","",VLOOKUP($B526,'SWC Towers'!$A:$Q,$U$2,FALSE)),"")</f>
        <v>0.1</v>
      </c>
      <c r="V526" s="104" t="str">
        <f>_xlfn.IFNA(IF($B526="","",VLOOKUP($B526,'SWC Towers'!$A:$Q,$V$2,FALSE)),"")</f>
        <v/>
      </c>
      <c r="W526" s="104" t="str">
        <f>_xlfn.IFNA(IF($B526="","",VLOOKUP($B526,'SWC Towers'!$A:$Q,$W$2,FALSE)),"")</f>
        <v/>
      </c>
      <c r="X526" s="104" t="str">
        <f>_xlfn.IFNA(IF($B526="","",VLOOKUP($B526,'SWC Towers'!$A:$Q,$X$2,FALSE)),"")</f>
        <v/>
      </c>
      <c r="Y526" s="104" t="str">
        <f>_xlfn.IFNA(IF($B526="","",VLOOKUP($B526,'SWC Towers'!$A:$Q,$Y$2,FALSE)),"")</f>
        <v/>
      </c>
      <c r="Z526" s="104" t="str">
        <f>_xlfn.IFNA(IF($B526="","",VLOOKUP($B526,'SWC Towers'!$A:$Q,$Z$2,FALSE)),"")</f>
        <v/>
      </c>
      <c r="AA526" s="104" t="str">
        <f>_xlfn.IFNA(IF($B526="","",VLOOKUP($B526,'SWC Towers'!$A:$Q,$AA$2,FALSE)),"")</f>
        <v/>
      </c>
      <c r="AB526" s="104">
        <f>_xlfn.IFNA(IF($B526="","",VLOOKUP($B526,'SWC Towers'!$A:$Q,$AB$2,FALSE)),"")</f>
        <v>0.9</v>
      </c>
      <c r="AC526" s="20">
        <f>SUM(Table25[[#This Row],[IT Tower: Application]:[Other/Non-IT ]])</f>
        <v>1</v>
      </c>
      <c r="AD526" s="67"/>
      <c r="AE526" s="67"/>
      <c r="AF526" s="67"/>
      <c r="AG526" s="67"/>
      <c r="AH526" s="67"/>
      <c r="AI526" s="67"/>
      <c r="AJ526" s="67"/>
      <c r="AK526" s="67"/>
      <c r="AL526" s="67"/>
      <c r="AM526" s="67"/>
      <c r="AN526" s="67"/>
      <c r="AO526" s="67"/>
      <c r="AP526" s="67"/>
      <c r="AQ526" s="67"/>
      <c r="AR526" s="67"/>
      <c r="AS526" s="67"/>
      <c r="AT526" s="67"/>
      <c r="AU526" s="67"/>
      <c r="AV526" s="67"/>
      <c r="AW526" s="67"/>
      <c r="AX526" s="67"/>
      <c r="AY526" s="67"/>
      <c r="AZ526" s="67"/>
      <c r="BA526" s="67"/>
      <c r="BB526" s="67">
        <v>0</v>
      </c>
      <c r="BC526" s="67">
        <v>194</v>
      </c>
      <c r="BD526" s="67"/>
      <c r="BE526" s="67"/>
      <c r="BF526" s="67"/>
      <c r="BG526" s="67"/>
      <c r="BH526" s="67"/>
      <c r="BI526" s="67"/>
      <c r="BJ526" s="67"/>
      <c r="BK526" s="67"/>
      <c r="BL526" s="67"/>
      <c r="BM526" s="67"/>
      <c r="BN526" s="67"/>
      <c r="BO526" s="67"/>
      <c r="BP526" s="67"/>
      <c r="BQ526" s="67"/>
      <c r="BR526" s="67"/>
      <c r="BS526" s="67"/>
      <c r="BT526" s="67"/>
      <c r="BU526" s="67"/>
      <c r="BV526" s="67"/>
      <c r="BW526" s="67"/>
      <c r="BX526" s="67"/>
      <c r="BY526" s="67"/>
      <c r="BZ526" s="67"/>
      <c r="CA526" s="67"/>
      <c r="CB526" s="67"/>
      <c r="CC526" s="69">
        <f>SUM(Table25[[#This Row],[Contract Amount FY00]:[Contract Amount FY50]])</f>
        <v>194</v>
      </c>
      <c r="CD526" s="24"/>
    </row>
    <row r="527" spans="1:82" x14ac:dyDescent="0.25">
      <c r="A527" s="122" t="s">
        <v>2000</v>
      </c>
      <c r="B527" s="122" t="s">
        <v>286</v>
      </c>
      <c r="C527" s="122" t="s">
        <v>1201</v>
      </c>
      <c r="E527" s="26" t="str">
        <f>IFERROR(IF(VLOOKUP(Table25[[#This Row],[Contract No.]],Table3[#All],3,FALSE)="","No","Yes"),"")</f>
        <v>No</v>
      </c>
      <c r="F527" s="26" t="str">
        <f>IFERROR(VLOOKUP(Table25[[#This Row],[Contract No.]],Table3[#All],3,FALSE),"")</f>
        <v/>
      </c>
      <c r="G527" s="26" t="str">
        <f>IFERROR(IF(Table25[[#This Row],[Cooperative Purchase
(Yes/No)]]="Yes","Yes",IF(VLOOKUP(Table25[[#This Row],[Contract No.]],Table3[#All],1,FALSE)=Table25[[#This Row],[Contract No.]],"Yes","No")),"No")</f>
        <v>Yes</v>
      </c>
      <c r="H527" s="51">
        <f>IFERROR(VLOOKUP(Table25[[#This Row],[Contract No.]],Table3[#All],4,FALSE),"")</f>
        <v>42401</v>
      </c>
      <c r="I527" s="56">
        <f>IFERROR(IF(AND(MONTH(Table25[[#This Row],[Contract Start Date]])&gt;6,MONTH(Table25[[#This Row],[Contract Start Date]])&lt;=12),YEAR(Table25[[#This Row],[Contract Start Date]])+1,YEAR(Table25[[#This Row],[Contract Start Date]])),"")</f>
        <v>2016</v>
      </c>
      <c r="J527" s="55">
        <f>Table25[[#This Row],[FY Formula start]]</f>
        <v>2016</v>
      </c>
      <c r="K527" s="59" t="str">
        <f>"FY"&amp;" "&amp;Table25[[#This Row],[Year Start]]</f>
        <v>FY 2016</v>
      </c>
      <c r="L527" s="52">
        <f>IFERROR(VLOOKUP(Table25[[#This Row],[Contract No.]],Table3[#All],5,FALSE),"")</f>
        <v>72717</v>
      </c>
      <c r="M527" s="56">
        <f>IFERROR(IF(Table25[[#This Row],[Contract End Date]]="99/99/9999","No End",IF(AND(MONTH(Table25[[#This Row],[Contract End Date]])&gt;6,MONTH(Table25[[#This Row],[Contract End Date]])&lt;=12),YEAR(Table25[[#This Row],[Contract End Date]])+1,YEAR(Table25[[#This Row],[Contract End Date]]))),"")</f>
        <v>2099</v>
      </c>
      <c r="N527" s="55">
        <f>Table25[[#This Row],[FY Formula end]]</f>
        <v>2099</v>
      </c>
      <c r="O527" s="59" t="str">
        <f>IF(Table25[[#This Row],[Year End]]="No End","No End","FY"&amp;" "&amp;Table25[[#This Row],[Year End]])</f>
        <v>FY 2099</v>
      </c>
      <c r="P527" s="27"/>
      <c r="Q527" s="104">
        <f>_xlfn.IFNA(IF($B527="","",VLOOKUP($B527,'SWC Towers'!$A:$Q,$Q$2,FALSE)),"")</f>
        <v>0.5</v>
      </c>
      <c r="R527" s="106" t="str">
        <f>_xlfn.IFNA(IF($B527="","",VLOOKUP($B527,'SWC Towers'!$A:$Q,$R$2,FALSE)),"")</f>
        <v/>
      </c>
      <c r="S527" s="106" t="str">
        <f>_xlfn.IFNA(IF($B527="","",VLOOKUP($B527,'SWC Towers'!$A:$Q,$S$2,FALSE)),"")</f>
        <v/>
      </c>
      <c r="T527" s="106">
        <f>_xlfn.IFNA(IF($B527="","",VLOOKUP($B527,'SWC Towers'!$A:$Q,$T$2,FALSE)),"")</f>
        <v>0.5</v>
      </c>
      <c r="U527" s="104" t="str">
        <f>_xlfn.IFNA(IF($B527="","",VLOOKUP($B527,'SWC Towers'!$A:$Q,$U$2,FALSE)),"")</f>
        <v/>
      </c>
      <c r="V527" s="104" t="str">
        <f>_xlfn.IFNA(IF($B527="","",VLOOKUP($B527,'SWC Towers'!$A:$Q,$V$2,FALSE)),"")</f>
        <v/>
      </c>
      <c r="W527" s="104" t="str">
        <f>_xlfn.IFNA(IF($B527="","",VLOOKUP($B527,'SWC Towers'!$A:$Q,$W$2,FALSE)),"")</f>
        <v/>
      </c>
      <c r="X527" s="104" t="str">
        <f>_xlfn.IFNA(IF($B527="","",VLOOKUP($B527,'SWC Towers'!$A:$Q,$X$2,FALSE)),"")</f>
        <v/>
      </c>
      <c r="Y527" s="104" t="str">
        <f>_xlfn.IFNA(IF($B527="","",VLOOKUP($B527,'SWC Towers'!$A:$Q,$Y$2,FALSE)),"")</f>
        <v/>
      </c>
      <c r="Z527" s="104" t="str">
        <f>_xlfn.IFNA(IF($B527="","",VLOOKUP($B527,'SWC Towers'!$A:$Q,$Z$2,FALSE)),"")</f>
        <v/>
      </c>
      <c r="AA527" s="104" t="str">
        <f>_xlfn.IFNA(IF($B527="","",VLOOKUP($B527,'SWC Towers'!$A:$Q,$AA$2,FALSE)),"")</f>
        <v/>
      </c>
      <c r="AB527" s="104" t="str">
        <f>_xlfn.IFNA(IF($B527="","",VLOOKUP($B527,'SWC Towers'!$A:$Q,$AB$2,FALSE)),"")</f>
        <v/>
      </c>
      <c r="AC527" s="20">
        <f>SUM(Table25[[#This Row],[IT Tower: Application]:[Other/Non-IT ]])</f>
        <v>1</v>
      </c>
      <c r="AD527" s="67"/>
      <c r="AE527" s="67"/>
      <c r="AF527" s="67"/>
      <c r="AG527" s="67"/>
      <c r="AH527" s="67"/>
      <c r="AI527" s="67"/>
      <c r="AJ527" s="67"/>
      <c r="AK527" s="67"/>
      <c r="AL527" s="67"/>
      <c r="AM527" s="67"/>
      <c r="AN527" s="67"/>
      <c r="AO527" s="67"/>
      <c r="AP527" s="67"/>
      <c r="AQ527" s="67"/>
      <c r="AR527" s="67"/>
      <c r="AS527" s="67"/>
      <c r="AT527" s="67">
        <v>1700</v>
      </c>
      <c r="AU527" s="67">
        <v>1318</v>
      </c>
      <c r="AV527" s="67"/>
      <c r="AW527" s="67"/>
      <c r="AX527" s="67"/>
      <c r="AY527" s="67"/>
      <c r="AZ527" s="67"/>
      <c r="BA527" s="67"/>
      <c r="BB527" s="67"/>
      <c r="BC527" s="67"/>
      <c r="BD527" s="67"/>
      <c r="BE527" s="67"/>
      <c r="BF527" s="67"/>
      <c r="BG527" s="67"/>
      <c r="BH527" s="67"/>
      <c r="BI527" s="67"/>
      <c r="BJ527" s="67"/>
      <c r="BK527" s="67"/>
      <c r="BL527" s="67"/>
      <c r="BM527" s="67"/>
      <c r="BN527" s="67"/>
      <c r="BO527" s="67"/>
      <c r="BP527" s="67"/>
      <c r="BQ527" s="67"/>
      <c r="BR527" s="67"/>
      <c r="BS527" s="67"/>
      <c r="BT527" s="67"/>
      <c r="BU527" s="67"/>
      <c r="BV527" s="67"/>
      <c r="BW527" s="67"/>
      <c r="BX527" s="67"/>
      <c r="BY527" s="67"/>
      <c r="BZ527" s="67"/>
      <c r="CA527" s="67"/>
      <c r="CB527" s="67"/>
      <c r="CC527" s="69">
        <f>SUM(Table25[[#This Row],[Contract Amount FY00]:[Contract Amount FY50]])</f>
        <v>3018</v>
      </c>
      <c r="CD527" s="24"/>
    </row>
    <row r="528" spans="1:82" x14ac:dyDescent="0.25">
      <c r="A528" s="122" t="s">
        <v>2000</v>
      </c>
      <c r="B528" s="122" t="s">
        <v>286</v>
      </c>
      <c r="C528" s="122" t="s">
        <v>699</v>
      </c>
      <c r="E528" s="26" t="str">
        <f>IFERROR(IF(VLOOKUP(Table25[[#This Row],[Contract No.]],Table3[#All],3,FALSE)="","No","Yes"),"")</f>
        <v>No</v>
      </c>
      <c r="F528" s="26" t="str">
        <f>IFERROR(VLOOKUP(Table25[[#This Row],[Contract No.]],Table3[#All],3,FALSE),"")</f>
        <v/>
      </c>
      <c r="G528" s="26" t="str">
        <f>IFERROR(IF(Table25[[#This Row],[Cooperative Purchase
(Yes/No)]]="Yes","Yes",IF(VLOOKUP(Table25[[#This Row],[Contract No.]],Table3[#All],1,FALSE)=Table25[[#This Row],[Contract No.]],"Yes","No")),"No")</f>
        <v>Yes</v>
      </c>
      <c r="H528" s="51">
        <f>IFERROR(VLOOKUP(Table25[[#This Row],[Contract No.]],Table3[#All],4,FALSE),"")</f>
        <v>42401</v>
      </c>
      <c r="I528" s="56">
        <f>IFERROR(IF(AND(MONTH(Table25[[#This Row],[Contract Start Date]])&gt;6,MONTH(Table25[[#This Row],[Contract Start Date]])&lt;=12),YEAR(Table25[[#This Row],[Contract Start Date]])+1,YEAR(Table25[[#This Row],[Contract Start Date]])),"")</f>
        <v>2016</v>
      </c>
      <c r="J528" s="55">
        <f>Table25[[#This Row],[FY Formula start]]</f>
        <v>2016</v>
      </c>
      <c r="K528" s="59" t="str">
        <f>"FY"&amp;" "&amp;Table25[[#This Row],[Year Start]]</f>
        <v>FY 2016</v>
      </c>
      <c r="L528" s="52">
        <f>IFERROR(VLOOKUP(Table25[[#This Row],[Contract No.]],Table3[#All],5,FALSE),"")</f>
        <v>72717</v>
      </c>
      <c r="M528" s="56">
        <f>IFERROR(IF(Table25[[#This Row],[Contract End Date]]="99/99/9999","No End",IF(AND(MONTH(Table25[[#This Row],[Contract End Date]])&gt;6,MONTH(Table25[[#This Row],[Contract End Date]])&lt;=12),YEAR(Table25[[#This Row],[Contract End Date]])+1,YEAR(Table25[[#This Row],[Contract End Date]]))),"")</f>
        <v>2099</v>
      </c>
      <c r="N528" s="55">
        <f>Table25[[#This Row],[FY Formula end]]</f>
        <v>2099</v>
      </c>
      <c r="O528" s="59" t="str">
        <f>IF(Table25[[#This Row],[Year End]]="No End","No End","FY"&amp;" "&amp;Table25[[#This Row],[Year End]])</f>
        <v>FY 2099</v>
      </c>
      <c r="P528" s="27"/>
      <c r="Q528" s="104">
        <f>_xlfn.IFNA(IF($B528="","",VLOOKUP($B528,'SWC Towers'!$A:$Q,$Q$2,FALSE)),"")</f>
        <v>0.5</v>
      </c>
      <c r="R528" s="106" t="str">
        <f>_xlfn.IFNA(IF($B528="","",VLOOKUP($B528,'SWC Towers'!$A:$Q,$R$2,FALSE)),"")</f>
        <v/>
      </c>
      <c r="S528" s="106" t="str">
        <f>_xlfn.IFNA(IF($B528="","",VLOOKUP($B528,'SWC Towers'!$A:$Q,$S$2,FALSE)),"")</f>
        <v/>
      </c>
      <c r="T528" s="106">
        <f>_xlfn.IFNA(IF($B528="","",VLOOKUP($B528,'SWC Towers'!$A:$Q,$T$2,FALSE)),"")</f>
        <v>0.5</v>
      </c>
      <c r="U528" s="104" t="str">
        <f>_xlfn.IFNA(IF($B528="","",VLOOKUP($B528,'SWC Towers'!$A:$Q,$U$2,FALSE)),"")</f>
        <v/>
      </c>
      <c r="V528" s="104" t="str">
        <f>_xlfn.IFNA(IF($B528="","",VLOOKUP($B528,'SWC Towers'!$A:$Q,$V$2,FALSE)),"")</f>
        <v/>
      </c>
      <c r="W528" s="104" t="str">
        <f>_xlfn.IFNA(IF($B528="","",VLOOKUP($B528,'SWC Towers'!$A:$Q,$W$2,FALSE)),"")</f>
        <v/>
      </c>
      <c r="X528" s="104" t="str">
        <f>_xlfn.IFNA(IF($B528="","",VLOOKUP($B528,'SWC Towers'!$A:$Q,$X$2,FALSE)),"")</f>
        <v/>
      </c>
      <c r="Y528" s="104" t="str">
        <f>_xlfn.IFNA(IF($B528="","",VLOOKUP($B528,'SWC Towers'!$A:$Q,$Y$2,FALSE)),"")</f>
        <v/>
      </c>
      <c r="Z528" s="104" t="str">
        <f>_xlfn.IFNA(IF($B528="","",VLOOKUP($B528,'SWC Towers'!$A:$Q,$Z$2,FALSE)),"")</f>
        <v/>
      </c>
      <c r="AA528" s="104" t="str">
        <f>_xlfn.IFNA(IF($B528="","",VLOOKUP($B528,'SWC Towers'!$A:$Q,$AA$2,FALSE)),"")</f>
        <v/>
      </c>
      <c r="AB528" s="104" t="str">
        <f>_xlfn.IFNA(IF($B528="","",VLOOKUP($B528,'SWC Towers'!$A:$Q,$AB$2,FALSE)),"")</f>
        <v/>
      </c>
      <c r="AC528" s="20">
        <f>SUM(Table25[[#This Row],[IT Tower: Application]:[Other/Non-IT ]])</f>
        <v>1</v>
      </c>
      <c r="AD528" s="67"/>
      <c r="AE528" s="67"/>
      <c r="AF528" s="67"/>
      <c r="AG528" s="67"/>
      <c r="AH528" s="67"/>
      <c r="AI528" s="67"/>
      <c r="AJ528" s="67"/>
      <c r="AK528" s="67"/>
      <c r="AL528" s="67"/>
      <c r="AM528" s="67"/>
      <c r="AN528" s="67"/>
      <c r="AO528" s="67"/>
      <c r="AP528" s="67"/>
      <c r="AQ528" s="67"/>
      <c r="AR528" s="67"/>
      <c r="AS528" s="67"/>
      <c r="AT528" s="67">
        <v>0</v>
      </c>
      <c r="AU528" s="67">
        <v>8978</v>
      </c>
      <c r="AV528" s="67">
        <v>15697</v>
      </c>
      <c r="AW528" s="67">
        <v>11855</v>
      </c>
      <c r="AX528" s="67">
        <v>1706</v>
      </c>
      <c r="AY528" s="67">
        <v>29559</v>
      </c>
      <c r="AZ528" s="67">
        <v>1838</v>
      </c>
      <c r="BA528" s="67">
        <v>788</v>
      </c>
      <c r="BB528" s="67">
        <v>1856</v>
      </c>
      <c r="BC528" s="67">
        <v>0</v>
      </c>
      <c r="BD528" s="67"/>
      <c r="BE528" s="67"/>
      <c r="BF528" s="67"/>
      <c r="BG528" s="67"/>
      <c r="BH528" s="67"/>
      <c r="BI528" s="67"/>
      <c r="BJ528" s="67"/>
      <c r="BK528" s="67"/>
      <c r="BL528" s="67"/>
      <c r="BM528" s="67"/>
      <c r="BN528" s="67"/>
      <c r="BO528" s="67"/>
      <c r="BP528" s="67"/>
      <c r="BQ528" s="67"/>
      <c r="BR528" s="67"/>
      <c r="BS528" s="67"/>
      <c r="BT528" s="67"/>
      <c r="BU528" s="67"/>
      <c r="BV528" s="67"/>
      <c r="BW528" s="67"/>
      <c r="BX528" s="67"/>
      <c r="BY528" s="67"/>
      <c r="BZ528" s="67"/>
      <c r="CA528" s="67"/>
      <c r="CB528" s="67"/>
      <c r="CC528" s="69">
        <f>SUM(Table25[[#This Row],[Contract Amount FY00]:[Contract Amount FY50]])</f>
        <v>72277</v>
      </c>
      <c r="CD528" s="24"/>
    </row>
    <row r="529" spans="1:82" x14ac:dyDescent="0.25">
      <c r="A529" s="122" t="s">
        <v>2000</v>
      </c>
      <c r="B529" s="122" t="s">
        <v>286</v>
      </c>
      <c r="C529" s="122" t="s">
        <v>2271</v>
      </c>
      <c r="E529" s="26" t="str">
        <f>IFERROR(IF(VLOOKUP(Table25[[#This Row],[Contract No.]],Table3[#All],3,FALSE)="","No","Yes"),"")</f>
        <v>No</v>
      </c>
      <c r="F529" s="26" t="str">
        <f>IFERROR(VLOOKUP(Table25[[#This Row],[Contract No.]],Table3[#All],3,FALSE),"")</f>
        <v/>
      </c>
      <c r="G529" s="26" t="str">
        <f>IFERROR(IF(Table25[[#This Row],[Cooperative Purchase
(Yes/No)]]="Yes","Yes",IF(VLOOKUP(Table25[[#This Row],[Contract No.]],Table3[#All],1,FALSE)=Table25[[#This Row],[Contract No.]],"Yes","No")),"No")</f>
        <v>Yes</v>
      </c>
      <c r="H529" s="51">
        <f>IFERROR(VLOOKUP(Table25[[#This Row],[Contract No.]],Table3[#All],4,FALSE),"")</f>
        <v>42401</v>
      </c>
      <c r="I529" s="56">
        <f>IFERROR(IF(AND(MONTH(Table25[[#This Row],[Contract Start Date]])&gt;6,MONTH(Table25[[#This Row],[Contract Start Date]])&lt;=12),YEAR(Table25[[#This Row],[Contract Start Date]])+1,YEAR(Table25[[#This Row],[Contract Start Date]])),"")</f>
        <v>2016</v>
      </c>
      <c r="J529" s="55">
        <f>Table25[[#This Row],[FY Formula start]]</f>
        <v>2016</v>
      </c>
      <c r="K529" s="59" t="str">
        <f>"FY"&amp;" "&amp;Table25[[#This Row],[Year Start]]</f>
        <v>FY 2016</v>
      </c>
      <c r="L529" s="52">
        <f>IFERROR(VLOOKUP(Table25[[#This Row],[Contract No.]],Table3[#All],5,FALSE),"")</f>
        <v>72717</v>
      </c>
      <c r="M529" s="56">
        <f>IFERROR(IF(Table25[[#This Row],[Contract End Date]]="99/99/9999","No End",IF(AND(MONTH(Table25[[#This Row],[Contract End Date]])&gt;6,MONTH(Table25[[#This Row],[Contract End Date]])&lt;=12),YEAR(Table25[[#This Row],[Contract End Date]])+1,YEAR(Table25[[#This Row],[Contract End Date]]))),"")</f>
        <v>2099</v>
      </c>
      <c r="N529" s="55">
        <f>Table25[[#This Row],[FY Formula end]]</f>
        <v>2099</v>
      </c>
      <c r="O529" s="59" t="str">
        <f>IF(Table25[[#This Row],[Year End]]="No End","No End","FY"&amp;" "&amp;Table25[[#This Row],[Year End]])</f>
        <v>FY 2099</v>
      </c>
      <c r="P529" s="27"/>
      <c r="Q529" s="104">
        <f>_xlfn.IFNA(IF($B529="","",VLOOKUP($B529,'SWC Towers'!$A:$Q,$Q$2,FALSE)),"")</f>
        <v>0.5</v>
      </c>
      <c r="R529" s="106" t="str">
        <f>_xlfn.IFNA(IF($B529="","",VLOOKUP($B529,'SWC Towers'!$A:$Q,$R$2,FALSE)),"")</f>
        <v/>
      </c>
      <c r="S529" s="106" t="str">
        <f>_xlfn.IFNA(IF($B529="","",VLOOKUP($B529,'SWC Towers'!$A:$Q,$S$2,FALSE)),"")</f>
        <v/>
      </c>
      <c r="T529" s="106">
        <f>_xlfn.IFNA(IF($B529="","",VLOOKUP($B529,'SWC Towers'!$A:$Q,$T$2,FALSE)),"")</f>
        <v>0.5</v>
      </c>
      <c r="U529" s="104" t="str">
        <f>_xlfn.IFNA(IF($B529="","",VLOOKUP($B529,'SWC Towers'!$A:$Q,$U$2,FALSE)),"")</f>
        <v/>
      </c>
      <c r="V529" s="104" t="str">
        <f>_xlfn.IFNA(IF($B529="","",VLOOKUP($B529,'SWC Towers'!$A:$Q,$V$2,FALSE)),"")</f>
        <v/>
      </c>
      <c r="W529" s="104" t="str">
        <f>_xlfn.IFNA(IF($B529="","",VLOOKUP($B529,'SWC Towers'!$A:$Q,$W$2,FALSE)),"")</f>
        <v/>
      </c>
      <c r="X529" s="104" t="str">
        <f>_xlfn.IFNA(IF($B529="","",VLOOKUP($B529,'SWC Towers'!$A:$Q,$X$2,FALSE)),"")</f>
        <v/>
      </c>
      <c r="Y529" s="104" t="str">
        <f>_xlfn.IFNA(IF($B529="","",VLOOKUP($B529,'SWC Towers'!$A:$Q,$Y$2,FALSE)),"")</f>
        <v/>
      </c>
      <c r="Z529" s="104" t="str">
        <f>_xlfn.IFNA(IF($B529="","",VLOOKUP($B529,'SWC Towers'!$A:$Q,$Z$2,FALSE)),"")</f>
        <v/>
      </c>
      <c r="AA529" s="104" t="str">
        <f>_xlfn.IFNA(IF($B529="","",VLOOKUP($B529,'SWC Towers'!$A:$Q,$AA$2,FALSE)),"")</f>
        <v/>
      </c>
      <c r="AB529" s="104" t="str">
        <f>_xlfn.IFNA(IF($B529="","",VLOOKUP($B529,'SWC Towers'!$A:$Q,$AB$2,FALSE)),"")</f>
        <v/>
      </c>
      <c r="AC529" s="20">
        <f>SUM(Table25[[#This Row],[IT Tower: Application]:[Other/Non-IT ]])</f>
        <v>1</v>
      </c>
      <c r="AD529" s="67"/>
      <c r="AE529" s="67"/>
      <c r="AF529" s="67"/>
      <c r="AG529" s="67"/>
      <c r="AH529" s="67"/>
      <c r="AI529" s="67"/>
      <c r="AJ529" s="67"/>
      <c r="AK529" s="67"/>
      <c r="AL529" s="67"/>
      <c r="AM529" s="67"/>
      <c r="AN529" s="67"/>
      <c r="AO529" s="67"/>
      <c r="AP529" s="67"/>
      <c r="AQ529" s="67"/>
      <c r="AR529" s="67"/>
      <c r="AS529" s="67"/>
      <c r="AT529" s="67"/>
      <c r="AU529" s="67"/>
      <c r="AV529" s="67"/>
      <c r="AW529" s="67"/>
      <c r="AX529" s="67"/>
      <c r="AY529" s="67"/>
      <c r="AZ529" s="67">
        <v>20349</v>
      </c>
      <c r="BA529" s="67">
        <v>0</v>
      </c>
      <c r="BB529" s="67"/>
      <c r="BC529" s="67"/>
      <c r="BD529" s="67"/>
      <c r="BE529" s="67"/>
      <c r="BF529" s="67"/>
      <c r="BG529" s="67"/>
      <c r="BH529" s="67"/>
      <c r="BI529" s="67"/>
      <c r="BJ529" s="67"/>
      <c r="BK529" s="67"/>
      <c r="BL529" s="67"/>
      <c r="BM529" s="67"/>
      <c r="BN529" s="67"/>
      <c r="BO529" s="67"/>
      <c r="BP529" s="67"/>
      <c r="BQ529" s="67"/>
      <c r="BR529" s="67"/>
      <c r="BS529" s="67"/>
      <c r="BT529" s="67"/>
      <c r="BU529" s="67"/>
      <c r="BV529" s="67"/>
      <c r="BW529" s="67"/>
      <c r="BX529" s="67"/>
      <c r="BY529" s="67"/>
      <c r="BZ529" s="67"/>
      <c r="CA529" s="67"/>
      <c r="CB529" s="67"/>
      <c r="CC529" s="69">
        <f>SUM(Table25[[#This Row],[Contract Amount FY00]:[Contract Amount FY50]])</f>
        <v>20349</v>
      </c>
      <c r="CD529" s="24"/>
    </row>
    <row r="530" spans="1:82" x14ac:dyDescent="0.25">
      <c r="A530" s="122" t="s">
        <v>2000</v>
      </c>
      <c r="B530" s="122" t="s">
        <v>3141</v>
      </c>
      <c r="C530" s="122" t="s">
        <v>699</v>
      </c>
      <c r="E530" s="26" t="str">
        <f>IFERROR(IF(VLOOKUP(Table25[[#This Row],[Contract No.]],Table3[#All],3,FALSE)="","No","Yes"),"")</f>
        <v>No</v>
      </c>
      <c r="F530" s="26" t="str">
        <f>IFERROR(VLOOKUP(Table25[[#This Row],[Contract No.]],Table3[#All],3,FALSE),"")</f>
        <v/>
      </c>
      <c r="G530" s="26" t="str">
        <f>IFERROR(IF(Table25[[#This Row],[Cooperative Purchase
(Yes/No)]]="Yes","Yes",IF(VLOOKUP(Table25[[#This Row],[Contract No.]],Table3[#All],1,FALSE)=Table25[[#This Row],[Contract No.]],"Yes","No")),"No")</f>
        <v>Yes</v>
      </c>
      <c r="H530" s="51">
        <f>IFERROR(VLOOKUP(Table25[[#This Row],[Contract No.]],Table3[#All],4,FALSE),"")</f>
        <v>45427</v>
      </c>
      <c r="I530" s="56">
        <f>IFERROR(IF(AND(MONTH(Table25[[#This Row],[Contract Start Date]])&gt;6,MONTH(Table25[[#This Row],[Contract Start Date]])&lt;=12),YEAR(Table25[[#This Row],[Contract Start Date]])+1,YEAR(Table25[[#This Row],[Contract Start Date]])),"")</f>
        <v>2024</v>
      </c>
      <c r="J530" s="55">
        <f>Table25[[#This Row],[FY Formula start]]</f>
        <v>2024</v>
      </c>
      <c r="K530" s="59" t="str">
        <f>"FY"&amp;" "&amp;Table25[[#This Row],[Year Start]]</f>
        <v>FY 2024</v>
      </c>
      <c r="L530" s="52">
        <f>IFERROR(VLOOKUP(Table25[[#This Row],[Contract No.]],Table3[#All],5,FALSE),"")</f>
        <v>46888</v>
      </c>
      <c r="M530" s="56">
        <f>IFERROR(IF(Table25[[#This Row],[Contract End Date]]="99/99/9999","No End",IF(AND(MONTH(Table25[[#This Row],[Contract End Date]])&gt;6,MONTH(Table25[[#This Row],[Contract End Date]])&lt;=12),YEAR(Table25[[#This Row],[Contract End Date]])+1,YEAR(Table25[[#This Row],[Contract End Date]]))),"")</f>
        <v>2028</v>
      </c>
      <c r="N530" s="55">
        <f>Table25[[#This Row],[FY Formula end]]</f>
        <v>2028</v>
      </c>
      <c r="O530" s="59" t="str">
        <f>IF(Table25[[#This Row],[Year End]]="No End","No End","FY"&amp;" "&amp;Table25[[#This Row],[Year End]])</f>
        <v>FY 2028</v>
      </c>
      <c r="P530" s="27"/>
      <c r="Q530" s="104">
        <f>_xlfn.IFNA(IF($B530="","",VLOOKUP($B530,'SWC Towers'!$A:$Q,$Q$2,FALSE)),"")</f>
        <v>0.4</v>
      </c>
      <c r="R530" s="106" t="str">
        <f>_xlfn.IFNA(IF($B530="","",VLOOKUP($B530,'SWC Towers'!$A:$Q,$R$2,FALSE)),"")</f>
        <v/>
      </c>
      <c r="S530" s="106" t="str">
        <f>_xlfn.IFNA(IF($B530="","",VLOOKUP($B530,'SWC Towers'!$A:$Q,$S$2,FALSE)),"")</f>
        <v/>
      </c>
      <c r="T530" s="106">
        <f>_xlfn.IFNA(IF($B530="","",VLOOKUP($B530,'SWC Towers'!$A:$Q,$T$2,FALSE)),"")</f>
        <v>0.1</v>
      </c>
      <c r="U530" s="104" t="str">
        <f>_xlfn.IFNA(IF($B530="","",VLOOKUP($B530,'SWC Towers'!$A:$Q,$U$2,FALSE)),"")</f>
        <v/>
      </c>
      <c r="V530" s="104">
        <f>_xlfn.IFNA(IF($B530="","",VLOOKUP($B530,'SWC Towers'!$A:$Q,$V$2,FALSE)),"")</f>
        <v>0.4</v>
      </c>
      <c r="W530" s="104" t="str">
        <f>_xlfn.IFNA(IF($B530="","",VLOOKUP($B530,'SWC Towers'!$A:$Q,$W$2,FALSE)),"")</f>
        <v/>
      </c>
      <c r="X530" s="104" t="str">
        <f>_xlfn.IFNA(IF($B530="","",VLOOKUP($B530,'SWC Towers'!$A:$Q,$X$2,FALSE)),"")</f>
        <v/>
      </c>
      <c r="Y530" s="104" t="str">
        <f>_xlfn.IFNA(IF($B530="","",VLOOKUP($B530,'SWC Towers'!$A:$Q,$Y$2,FALSE)),"")</f>
        <v/>
      </c>
      <c r="Z530" s="104">
        <f>_xlfn.IFNA(IF($B530="","",VLOOKUP($B530,'SWC Towers'!$A:$Q,$Z$2,FALSE)),"")</f>
        <v>0.1</v>
      </c>
      <c r="AA530" s="104" t="str">
        <f>_xlfn.IFNA(IF($B530="","",VLOOKUP($B530,'SWC Towers'!$A:$Q,$AA$2,FALSE)),"")</f>
        <v/>
      </c>
      <c r="AB530" s="104" t="str">
        <f>_xlfn.IFNA(IF($B530="","",VLOOKUP($B530,'SWC Towers'!$A:$Q,$AB$2,FALSE)),"")</f>
        <v/>
      </c>
      <c r="AC530" s="20">
        <f>SUM(Table25[[#This Row],[IT Tower: Application]:[Other/Non-IT ]])</f>
        <v>1</v>
      </c>
      <c r="AD530" s="67"/>
      <c r="AE530" s="67"/>
      <c r="AF530" s="67"/>
      <c r="AG530" s="67"/>
      <c r="AH530" s="67"/>
      <c r="AI530" s="67"/>
      <c r="AJ530" s="67"/>
      <c r="AK530" s="67"/>
      <c r="AL530" s="67"/>
      <c r="AM530" s="67"/>
      <c r="AN530" s="67"/>
      <c r="AO530" s="67"/>
      <c r="AP530" s="67"/>
      <c r="AQ530" s="67"/>
      <c r="AR530" s="67"/>
      <c r="AS530" s="67"/>
      <c r="AT530" s="67"/>
      <c r="AU530" s="67"/>
      <c r="AV530" s="67"/>
      <c r="AW530" s="67"/>
      <c r="AX530" s="67"/>
      <c r="AY530" s="67"/>
      <c r="AZ530" s="67"/>
      <c r="BA530" s="67"/>
      <c r="BB530" s="67">
        <v>0</v>
      </c>
      <c r="BC530" s="67">
        <v>16480</v>
      </c>
      <c r="BD530" s="67"/>
      <c r="BE530" s="67"/>
      <c r="BF530" s="67"/>
      <c r="BG530" s="67"/>
      <c r="BH530" s="67"/>
      <c r="BI530" s="67"/>
      <c r="BJ530" s="67"/>
      <c r="BK530" s="67"/>
      <c r="BL530" s="67"/>
      <c r="BM530" s="67"/>
      <c r="BN530" s="67"/>
      <c r="BO530" s="67"/>
      <c r="BP530" s="67"/>
      <c r="BQ530" s="67"/>
      <c r="BR530" s="67"/>
      <c r="BS530" s="67"/>
      <c r="BT530" s="67"/>
      <c r="BU530" s="67"/>
      <c r="BV530" s="67"/>
      <c r="BW530" s="67"/>
      <c r="BX530" s="67"/>
      <c r="BY530" s="67"/>
      <c r="BZ530" s="67"/>
      <c r="CA530" s="67"/>
      <c r="CB530" s="67"/>
      <c r="CC530" s="69">
        <f>SUM(Table25[[#This Row],[Contract Amount FY00]:[Contract Amount FY50]])</f>
        <v>16480</v>
      </c>
      <c r="CD530" s="24"/>
    </row>
    <row r="531" spans="1:82" x14ac:dyDescent="0.25">
      <c r="A531" s="122" t="s">
        <v>2001</v>
      </c>
      <c r="B531" s="122" t="s">
        <v>705</v>
      </c>
      <c r="C531" s="122" t="s">
        <v>1777</v>
      </c>
      <c r="E531" s="26" t="str">
        <f>IFERROR(IF(VLOOKUP(Table25[[#This Row],[Contract No.]],Table3[#All],3,FALSE)="","No","Yes"),"")</f>
        <v>Yes</v>
      </c>
      <c r="F531" s="26" t="str">
        <f>IFERROR(VLOOKUP(Table25[[#This Row],[Contract No.]],Table3[#All],3,FALSE),"")</f>
        <v>NASPO</v>
      </c>
      <c r="G531" s="26" t="str">
        <f>IFERROR(IF(Table25[[#This Row],[Cooperative Purchase
(Yes/No)]]="Yes","Yes",IF(VLOOKUP(Table25[[#This Row],[Contract No.]],Table3[#All],1,FALSE)=Table25[[#This Row],[Contract No.]],"Yes","No")),"No")</f>
        <v>Yes</v>
      </c>
      <c r="H531" s="51">
        <f>IFERROR(VLOOKUP(Table25[[#This Row],[Contract No.]],Table3[#All],4,FALSE),"")</f>
        <v>43647</v>
      </c>
      <c r="I531" s="56">
        <f>IFERROR(IF(AND(MONTH(Table25[[#This Row],[Contract Start Date]])&gt;6,MONTH(Table25[[#This Row],[Contract Start Date]])&lt;=12),YEAR(Table25[[#This Row],[Contract Start Date]])+1,YEAR(Table25[[#This Row],[Contract Start Date]])),"")</f>
        <v>2020</v>
      </c>
      <c r="J531" s="55">
        <f>Table25[[#This Row],[FY Formula start]]</f>
        <v>2020</v>
      </c>
      <c r="K531" s="59" t="str">
        <f>"FY"&amp;" "&amp;Table25[[#This Row],[Year Start]]</f>
        <v>FY 2020</v>
      </c>
      <c r="L531" s="52">
        <f>IFERROR(VLOOKUP(Table25[[#This Row],[Contract No.]],Table3[#All],5,FALSE),"")</f>
        <v>47360</v>
      </c>
      <c r="M531" s="56">
        <f>IFERROR(IF(Table25[[#This Row],[Contract End Date]]="99/99/9999","No End",IF(AND(MONTH(Table25[[#This Row],[Contract End Date]])&gt;6,MONTH(Table25[[#This Row],[Contract End Date]])&lt;=12),YEAR(Table25[[#This Row],[Contract End Date]])+1,YEAR(Table25[[#This Row],[Contract End Date]]))),"")</f>
        <v>2030</v>
      </c>
      <c r="N531" s="55">
        <f>Table25[[#This Row],[FY Formula end]]</f>
        <v>2030</v>
      </c>
      <c r="O531" s="59" t="str">
        <f>IF(Table25[[#This Row],[Year End]]="No End","No End","FY"&amp;" "&amp;Table25[[#This Row],[Year End]])</f>
        <v>FY 2030</v>
      </c>
      <c r="P531" s="27"/>
      <c r="Q531" s="104">
        <f>_xlfn.IFNA(IF($B531="","",VLOOKUP($B531,'SWC Towers'!$A:$Q,$Q$2,FALSE)),"")</f>
        <v>0.2</v>
      </c>
      <c r="R531" s="106" t="str">
        <f>_xlfn.IFNA(IF($B531="","",VLOOKUP($B531,'SWC Towers'!$A:$Q,$R$2,FALSE)),"")</f>
        <v/>
      </c>
      <c r="S531" s="106" t="str">
        <f>_xlfn.IFNA(IF($B531="","",VLOOKUP($B531,'SWC Towers'!$A:$Q,$S$2,FALSE)),"")</f>
        <v/>
      </c>
      <c r="T531" s="106" t="str">
        <f>_xlfn.IFNA(IF($B531="","",VLOOKUP($B531,'SWC Towers'!$A:$Q,$T$2,FALSE)),"")</f>
        <v/>
      </c>
      <c r="U531" s="104">
        <f>_xlfn.IFNA(IF($B531="","",VLOOKUP($B531,'SWC Towers'!$A:$Q,$U$2,FALSE)),"")</f>
        <v>0.4</v>
      </c>
      <c r="V531" s="104" t="str">
        <f>_xlfn.IFNA(IF($B531="","",VLOOKUP($B531,'SWC Towers'!$A:$Q,$V$2,FALSE)),"")</f>
        <v/>
      </c>
      <c r="W531" s="104">
        <f>_xlfn.IFNA(IF($B531="","",VLOOKUP($B531,'SWC Towers'!$A:$Q,$W$2,FALSE)),"")</f>
        <v>0.4</v>
      </c>
      <c r="X531" s="104" t="str">
        <f>_xlfn.IFNA(IF($B531="","",VLOOKUP($B531,'SWC Towers'!$A:$Q,$X$2,FALSE)),"")</f>
        <v/>
      </c>
      <c r="Y531" s="104" t="str">
        <f>_xlfn.IFNA(IF($B531="","",VLOOKUP($B531,'SWC Towers'!$A:$Q,$Y$2,FALSE)),"")</f>
        <v/>
      </c>
      <c r="Z531" s="104" t="str">
        <f>_xlfn.IFNA(IF($B531="","",VLOOKUP($B531,'SWC Towers'!$A:$Q,$Z$2,FALSE)),"")</f>
        <v/>
      </c>
      <c r="AA531" s="104" t="str">
        <f>_xlfn.IFNA(IF($B531="","",VLOOKUP($B531,'SWC Towers'!$A:$Q,$AA$2,FALSE)),"")</f>
        <v/>
      </c>
      <c r="AB531" s="104" t="str">
        <f>_xlfn.IFNA(IF($B531="","",VLOOKUP($B531,'SWC Towers'!$A:$Q,$AB$2,FALSE)),"")</f>
        <v/>
      </c>
      <c r="AC531" s="20">
        <f>SUM(Table25[[#This Row],[IT Tower: Application]:[Other/Non-IT ]])</f>
        <v>1</v>
      </c>
      <c r="AD531" s="67"/>
      <c r="AE531" s="67"/>
      <c r="AF531" s="67"/>
      <c r="AG531" s="67"/>
      <c r="AH531" s="67"/>
      <c r="AI531" s="67"/>
      <c r="AJ531" s="67"/>
      <c r="AK531" s="67"/>
      <c r="AL531" s="67"/>
      <c r="AM531" s="67"/>
      <c r="AN531" s="67"/>
      <c r="AO531" s="67"/>
      <c r="AP531" s="67"/>
      <c r="AQ531" s="67"/>
      <c r="AR531" s="67"/>
      <c r="AS531" s="67"/>
      <c r="AT531" s="67"/>
      <c r="AU531" s="67"/>
      <c r="AV531" s="67"/>
      <c r="AW531" s="67"/>
      <c r="AX531" s="67">
        <v>0</v>
      </c>
      <c r="AY531" s="67">
        <v>4500</v>
      </c>
      <c r="AZ531" s="67">
        <v>5331</v>
      </c>
      <c r="BA531" s="67">
        <v>5473</v>
      </c>
      <c r="BB531" s="67">
        <v>10982</v>
      </c>
      <c r="BC531" s="67">
        <v>4898</v>
      </c>
      <c r="BD531" s="67"/>
      <c r="BE531" s="67"/>
      <c r="BF531" s="67"/>
      <c r="BG531" s="67"/>
      <c r="BH531" s="67"/>
      <c r="BI531" s="67"/>
      <c r="BJ531" s="67"/>
      <c r="BK531" s="67"/>
      <c r="BL531" s="67"/>
      <c r="BM531" s="67"/>
      <c r="BN531" s="67"/>
      <c r="BO531" s="67"/>
      <c r="BP531" s="67"/>
      <c r="BQ531" s="67"/>
      <c r="BR531" s="67"/>
      <c r="BS531" s="67"/>
      <c r="BT531" s="67"/>
      <c r="BU531" s="67"/>
      <c r="BV531" s="67"/>
      <c r="BW531" s="67"/>
      <c r="BX531" s="67"/>
      <c r="BY531" s="67"/>
      <c r="BZ531" s="67"/>
      <c r="CA531" s="67"/>
      <c r="CB531" s="67"/>
      <c r="CC531" s="69">
        <f>SUM(Table25[[#This Row],[Contract Amount FY00]:[Contract Amount FY50]])</f>
        <v>31184</v>
      </c>
      <c r="CD531" s="24"/>
    </row>
    <row r="532" spans="1:82" x14ac:dyDescent="0.25">
      <c r="A532" s="122" t="s">
        <v>2001</v>
      </c>
      <c r="B532" s="122" t="s">
        <v>3139</v>
      </c>
      <c r="C532" s="122" t="s">
        <v>2458</v>
      </c>
      <c r="E532" s="26" t="str">
        <f>IFERROR(IF(VLOOKUP(Table25[[#This Row],[Contract No.]],Table3[#All],3,FALSE)="","No","Yes"),"")</f>
        <v>No</v>
      </c>
      <c r="F532" s="26" t="str">
        <f>IFERROR(VLOOKUP(Table25[[#This Row],[Contract No.]],Table3[#All],3,FALSE),"")</f>
        <v/>
      </c>
      <c r="G532" s="26" t="str">
        <f>IFERROR(IF(Table25[[#This Row],[Cooperative Purchase
(Yes/No)]]="Yes","Yes",IF(VLOOKUP(Table25[[#This Row],[Contract No.]],Table3[#All],1,FALSE)=Table25[[#This Row],[Contract No.]],"Yes","No")),"No")</f>
        <v>Yes</v>
      </c>
      <c r="H532" s="51">
        <f>IFERROR(VLOOKUP(Table25[[#This Row],[Contract No.]],Table3[#All],4,FALSE),"")</f>
        <v>45383</v>
      </c>
      <c r="I532" s="56">
        <f>IFERROR(IF(AND(MONTH(Table25[[#This Row],[Contract Start Date]])&gt;6,MONTH(Table25[[#This Row],[Contract Start Date]])&lt;=12),YEAR(Table25[[#This Row],[Contract Start Date]])+1,YEAR(Table25[[#This Row],[Contract Start Date]])),"")</f>
        <v>2024</v>
      </c>
      <c r="J532" s="55">
        <f>Table25[[#This Row],[FY Formula start]]</f>
        <v>2024</v>
      </c>
      <c r="K532" s="59" t="str">
        <f>"FY"&amp;" "&amp;Table25[[#This Row],[Year Start]]</f>
        <v>FY 2024</v>
      </c>
      <c r="L532" s="52">
        <f>IFERROR(VLOOKUP(Table25[[#This Row],[Contract No.]],Table3[#All],5,FALSE),"")</f>
        <v>46844</v>
      </c>
      <c r="M532" s="56">
        <f>IFERROR(IF(Table25[[#This Row],[Contract End Date]]="99/99/9999","No End",IF(AND(MONTH(Table25[[#This Row],[Contract End Date]])&gt;6,MONTH(Table25[[#This Row],[Contract End Date]])&lt;=12),YEAR(Table25[[#This Row],[Contract End Date]])+1,YEAR(Table25[[#This Row],[Contract End Date]]))),"")</f>
        <v>2028</v>
      </c>
      <c r="N532" s="55">
        <f>Table25[[#This Row],[FY Formula end]]</f>
        <v>2028</v>
      </c>
      <c r="O532" s="59" t="str">
        <f>IF(Table25[[#This Row],[Year End]]="No End","No End","FY"&amp;" "&amp;Table25[[#This Row],[Year End]])</f>
        <v>FY 2028</v>
      </c>
      <c r="P532" s="27"/>
      <c r="Q532" s="104">
        <f>_xlfn.IFNA(IF($B532="","",VLOOKUP($B532,'SWC Towers'!$A:$Q,$Q$2,FALSE)),"")</f>
        <v>0.3</v>
      </c>
      <c r="R532" s="106" t="str">
        <f>_xlfn.IFNA(IF($B532="","",VLOOKUP($B532,'SWC Towers'!$A:$Q,$R$2,FALSE)),"")</f>
        <v/>
      </c>
      <c r="S532" s="106" t="str">
        <f>_xlfn.IFNA(IF($B532="","",VLOOKUP($B532,'SWC Towers'!$A:$Q,$S$2,FALSE)),"")</f>
        <v/>
      </c>
      <c r="T532" s="106">
        <f>_xlfn.IFNA(IF($B532="","",VLOOKUP($B532,'SWC Towers'!$A:$Q,$T$2,FALSE)),"")</f>
        <v>0.3</v>
      </c>
      <c r="U532" s="104" t="str">
        <f>_xlfn.IFNA(IF($B532="","",VLOOKUP($B532,'SWC Towers'!$A:$Q,$U$2,FALSE)),"")</f>
        <v/>
      </c>
      <c r="V532" s="104">
        <f>_xlfn.IFNA(IF($B532="","",VLOOKUP($B532,'SWC Towers'!$A:$Q,$V$2,FALSE)),"")</f>
        <v>0.2</v>
      </c>
      <c r="W532" s="104" t="str">
        <f>_xlfn.IFNA(IF($B532="","",VLOOKUP($B532,'SWC Towers'!$A:$Q,$W$2,FALSE)),"")</f>
        <v/>
      </c>
      <c r="X532" s="104" t="str">
        <f>_xlfn.IFNA(IF($B532="","",VLOOKUP($B532,'SWC Towers'!$A:$Q,$X$2,FALSE)),"")</f>
        <v/>
      </c>
      <c r="Y532" s="104" t="str">
        <f>_xlfn.IFNA(IF($B532="","",VLOOKUP($B532,'SWC Towers'!$A:$Q,$Y$2,FALSE)),"")</f>
        <v/>
      </c>
      <c r="Z532" s="104">
        <f>_xlfn.IFNA(IF($B532="","",VLOOKUP($B532,'SWC Towers'!$A:$Q,$Z$2,FALSE)),"")</f>
        <v>0.1</v>
      </c>
      <c r="AA532" s="104">
        <f>_xlfn.IFNA(IF($B532="","",VLOOKUP($B532,'SWC Towers'!$A:$Q,$AA$2,FALSE)),"")</f>
        <v>0.1</v>
      </c>
      <c r="AB532" s="104" t="str">
        <f>_xlfn.IFNA(IF($B532="","",VLOOKUP($B532,'SWC Towers'!$A:$Q,$AB$2,FALSE)),"")</f>
        <v/>
      </c>
      <c r="AC532" s="20">
        <f>SUM(Table25[[#This Row],[IT Tower: Application]:[Other/Non-IT ]])</f>
        <v>1</v>
      </c>
      <c r="AD532" s="67"/>
      <c r="AE532" s="67"/>
      <c r="AF532" s="67"/>
      <c r="AG532" s="67"/>
      <c r="AH532" s="67"/>
      <c r="AI532" s="67"/>
      <c r="AJ532" s="67"/>
      <c r="AK532" s="67"/>
      <c r="AL532" s="67"/>
      <c r="AM532" s="67"/>
      <c r="AN532" s="67"/>
      <c r="AO532" s="67"/>
      <c r="AP532" s="67"/>
      <c r="AQ532" s="67"/>
      <c r="AR532" s="67"/>
      <c r="AS532" s="67"/>
      <c r="AT532" s="67"/>
      <c r="AU532" s="67"/>
      <c r="AV532" s="67"/>
      <c r="AW532" s="67"/>
      <c r="AX532" s="67"/>
      <c r="AY532" s="67"/>
      <c r="AZ532" s="67"/>
      <c r="BA532" s="67"/>
      <c r="BB532" s="67">
        <v>0</v>
      </c>
      <c r="BC532" s="67">
        <v>3128</v>
      </c>
      <c r="BD532" s="67"/>
      <c r="BE532" s="67"/>
      <c r="BF532" s="67"/>
      <c r="BG532" s="67"/>
      <c r="BH532" s="67"/>
      <c r="BI532" s="67"/>
      <c r="BJ532" s="67"/>
      <c r="BK532" s="67"/>
      <c r="BL532" s="67"/>
      <c r="BM532" s="67"/>
      <c r="BN532" s="67"/>
      <c r="BO532" s="67"/>
      <c r="BP532" s="67"/>
      <c r="BQ532" s="67"/>
      <c r="BR532" s="67"/>
      <c r="BS532" s="67"/>
      <c r="BT532" s="67"/>
      <c r="BU532" s="67"/>
      <c r="BV532" s="67"/>
      <c r="BW532" s="67"/>
      <c r="BX532" s="67"/>
      <c r="BY532" s="67"/>
      <c r="BZ532" s="67"/>
      <c r="CA532" s="67"/>
      <c r="CB532" s="67"/>
      <c r="CC532" s="69">
        <f>SUM(Table25[[#This Row],[Contract Amount FY00]:[Contract Amount FY50]])</f>
        <v>3128</v>
      </c>
      <c r="CD532" s="24"/>
    </row>
    <row r="533" spans="1:82" x14ac:dyDescent="0.25">
      <c r="A533" s="122" t="s">
        <v>2038</v>
      </c>
      <c r="B533" s="122" t="s">
        <v>2242</v>
      </c>
      <c r="C533" s="122" t="s">
        <v>3153</v>
      </c>
      <c r="E533" s="26" t="str">
        <f>IFERROR(IF(VLOOKUP(Table25[[#This Row],[Contract No.]],Table3[#All],3,FALSE)="","No","Yes"),"")</f>
        <v>Yes</v>
      </c>
      <c r="F533" s="26" t="str">
        <f>IFERROR(VLOOKUP(Table25[[#This Row],[Contract No.]],Table3[#All],3,FALSE),"")</f>
        <v>NASPO</v>
      </c>
      <c r="G533" s="26" t="str">
        <f>IFERROR(IF(Table25[[#This Row],[Cooperative Purchase
(Yes/No)]]="Yes","Yes",IF(VLOOKUP(Table25[[#This Row],[Contract No.]],Table3[#All],1,FALSE)=Table25[[#This Row],[Contract No.]],"Yes","No")),"No")</f>
        <v>Yes</v>
      </c>
      <c r="H533" s="51">
        <f>IFERROR(VLOOKUP(Table25[[#This Row],[Contract No.]],Table3[#All],4,FALSE),"")</f>
        <v>44378</v>
      </c>
      <c r="I533" s="56">
        <f>IFERROR(IF(AND(MONTH(Table25[[#This Row],[Contract Start Date]])&gt;6,MONTH(Table25[[#This Row],[Contract Start Date]])&lt;=12),YEAR(Table25[[#This Row],[Contract Start Date]])+1,YEAR(Table25[[#This Row],[Contract Start Date]])),"")</f>
        <v>2022</v>
      </c>
      <c r="J533" s="55">
        <f>Table25[[#This Row],[FY Formula start]]</f>
        <v>2022</v>
      </c>
      <c r="K533" s="59" t="str">
        <f>"FY"&amp;" "&amp;Table25[[#This Row],[Year Start]]</f>
        <v>FY 2022</v>
      </c>
      <c r="L533" s="52">
        <f>IFERROR(VLOOKUP(Table25[[#This Row],[Contract No.]],Table3[#All],5,FALSE),"")</f>
        <v>47118</v>
      </c>
      <c r="M533" s="56">
        <f>IFERROR(IF(Table25[[#This Row],[Contract End Date]]="99/99/9999","No End",IF(AND(MONTH(Table25[[#This Row],[Contract End Date]])&gt;6,MONTH(Table25[[#This Row],[Contract End Date]])&lt;=12),YEAR(Table25[[#This Row],[Contract End Date]])+1,YEAR(Table25[[#This Row],[Contract End Date]]))),"")</f>
        <v>2029</v>
      </c>
      <c r="N533" s="55">
        <f>Table25[[#This Row],[FY Formula end]]</f>
        <v>2029</v>
      </c>
      <c r="O533" s="59" t="str">
        <f>IF(Table25[[#This Row],[Year End]]="No End","No End","FY"&amp;" "&amp;Table25[[#This Row],[Year End]])</f>
        <v>FY 2029</v>
      </c>
      <c r="P533" s="27"/>
      <c r="Q533" s="104">
        <f>_xlfn.IFNA(IF($B533="","",VLOOKUP($B533,'SWC Towers'!$A:$Q,$Q$2,FALSE)),"")</f>
        <v>0.25</v>
      </c>
      <c r="R533" s="106">
        <f>_xlfn.IFNA(IF($B533="","",VLOOKUP($B533,'SWC Towers'!$A:$Q,$R$2,FALSE)),"")</f>
        <v>0.3</v>
      </c>
      <c r="S533" s="106" t="str">
        <f>_xlfn.IFNA(IF($B533="","",VLOOKUP($B533,'SWC Towers'!$A:$Q,$S$2,FALSE)),"")</f>
        <v/>
      </c>
      <c r="T533" s="106" t="str">
        <f>_xlfn.IFNA(IF($B533="","",VLOOKUP($B533,'SWC Towers'!$A:$Q,$T$2,FALSE)),"")</f>
        <v/>
      </c>
      <c r="U533" s="104">
        <f>_xlfn.IFNA(IF($B533="","",VLOOKUP($B533,'SWC Towers'!$A:$Q,$U$2,FALSE)),"")</f>
        <v>0.3</v>
      </c>
      <c r="V533" s="104" t="str">
        <f>_xlfn.IFNA(IF($B533="","",VLOOKUP($B533,'SWC Towers'!$A:$Q,$V$2,FALSE)),"")</f>
        <v/>
      </c>
      <c r="W533" s="104">
        <f>_xlfn.IFNA(IF($B533="","",VLOOKUP($B533,'SWC Towers'!$A:$Q,$W$2,FALSE)),"")</f>
        <v>0.1</v>
      </c>
      <c r="X533" s="104" t="str">
        <f>_xlfn.IFNA(IF($B533="","",VLOOKUP($B533,'SWC Towers'!$A:$Q,$X$2,FALSE)),"")</f>
        <v/>
      </c>
      <c r="Y533" s="104" t="str">
        <f>_xlfn.IFNA(IF($B533="","",VLOOKUP($B533,'SWC Towers'!$A:$Q,$Y$2,FALSE)),"")</f>
        <v/>
      </c>
      <c r="Z533" s="104" t="str">
        <f>_xlfn.IFNA(IF($B533="","",VLOOKUP($B533,'SWC Towers'!$A:$Q,$Z$2,FALSE)),"")</f>
        <v/>
      </c>
      <c r="AA533" s="104" t="str">
        <f>_xlfn.IFNA(IF($B533="","",VLOOKUP($B533,'SWC Towers'!$A:$Q,$AA$2,FALSE)),"")</f>
        <v/>
      </c>
      <c r="AB533" s="104">
        <f>_xlfn.IFNA(IF($B533="","",VLOOKUP($B533,'SWC Towers'!$A:$Q,$AB$2,FALSE)),"")</f>
        <v>0.05</v>
      </c>
      <c r="AC533" s="20">
        <f>SUM(Table25[[#This Row],[IT Tower: Application]:[Other/Non-IT ]])</f>
        <v>1</v>
      </c>
      <c r="AD533" s="67"/>
      <c r="AE533" s="67"/>
      <c r="AF533" s="67"/>
      <c r="AG533" s="67"/>
      <c r="AH533" s="67"/>
      <c r="AI533" s="67"/>
      <c r="AJ533" s="67"/>
      <c r="AK533" s="67"/>
      <c r="AL533" s="67"/>
      <c r="AM533" s="67"/>
      <c r="AN533" s="67"/>
      <c r="AO533" s="67"/>
      <c r="AP533" s="67"/>
      <c r="AQ533" s="67"/>
      <c r="AR533" s="67"/>
      <c r="AS533" s="67"/>
      <c r="AT533" s="67"/>
      <c r="AU533" s="67"/>
      <c r="AV533" s="67"/>
      <c r="AW533" s="67"/>
      <c r="AX533" s="67"/>
      <c r="AY533" s="67"/>
      <c r="AZ533" s="67"/>
      <c r="BA533" s="67">
        <v>0</v>
      </c>
      <c r="BB533" s="67">
        <v>293559</v>
      </c>
      <c r="BC533" s="67">
        <v>65861</v>
      </c>
      <c r="BD533" s="67"/>
      <c r="BE533" s="67"/>
      <c r="BF533" s="67"/>
      <c r="BG533" s="67"/>
      <c r="BH533" s="67"/>
      <c r="BI533" s="67"/>
      <c r="BJ533" s="67"/>
      <c r="BK533" s="67"/>
      <c r="BL533" s="67"/>
      <c r="BM533" s="67"/>
      <c r="BN533" s="67"/>
      <c r="BO533" s="67"/>
      <c r="BP533" s="67"/>
      <c r="BQ533" s="67"/>
      <c r="BR533" s="67"/>
      <c r="BS533" s="67"/>
      <c r="BT533" s="67"/>
      <c r="BU533" s="67"/>
      <c r="BV533" s="67"/>
      <c r="BW533" s="67"/>
      <c r="BX533" s="67"/>
      <c r="BY533" s="67"/>
      <c r="BZ533" s="67"/>
      <c r="CA533" s="67"/>
      <c r="CB533" s="67"/>
      <c r="CC533" s="69">
        <f>SUM(Table25[[#This Row],[Contract Amount FY00]:[Contract Amount FY50]])</f>
        <v>359420</v>
      </c>
      <c r="CD533" s="24"/>
    </row>
    <row r="534" spans="1:82" x14ac:dyDescent="0.25">
      <c r="A534" s="122" t="s">
        <v>2038</v>
      </c>
      <c r="B534" s="122" t="s">
        <v>2242</v>
      </c>
      <c r="C534" s="122" t="s">
        <v>527</v>
      </c>
      <c r="E534" s="26" t="str">
        <f>IFERROR(IF(VLOOKUP(Table25[[#This Row],[Contract No.]],Table3[#All],3,FALSE)="","No","Yes"),"")</f>
        <v>Yes</v>
      </c>
      <c r="F534" s="26" t="str">
        <f>IFERROR(VLOOKUP(Table25[[#This Row],[Contract No.]],Table3[#All],3,FALSE),"")</f>
        <v>NASPO</v>
      </c>
      <c r="G534" s="26" t="str">
        <f>IFERROR(IF(Table25[[#This Row],[Cooperative Purchase
(Yes/No)]]="Yes","Yes",IF(VLOOKUP(Table25[[#This Row],[Contract No.]],Table3[#All],1,FALSE)=Table25[[#This Row],[Contract No.]],"Yes","No")),"No")</f>
        <v>Yes</v>
      </c>
      <c r="H534" s="51">
        <f>IFERROR(VLOOKUP(Table25[[#This Row],[Contract No.]],Table3[#All],4,FALSE),"")</f>
        <v>44378</v>
      </c>
      <c r="I534" s="56">
        <f>IFERROR(IF(AND(MONTH(Table25[[#This Row],[Contract Start Date]])&gt;6,MONTH(Table25[[#This Row],[Contract Start Date]])&lt;=12),YEAR(Table25[[#This Row],[Contract Start Date]])+1,YEAR(Table25[[#This Row],[Contract Start Date]])),"")</f>
        <v>2022</v>
      </c>
      <c r="J534" s="55">
        <f>Table25[[#This Row],[FY Formula start]]</f>
        <v>2022</v>
      </c>
      <c r="K534" s="59" t="str">
        <f>"FY"&amp;" "&amp;Table25[[#This Row],[Year Start]]</f>
        <v>FY 2022</v>
      </c>
      <c r="L534" s="52">
        <f>IFERROR(VLOOKUP(Table25[[#This Row],[Contract No.]],Table3[#All],5,FALSE),"")</f>
        <v>47118</v>
      </c>
      <c r="M534" s="56">
        <f>IFERROR(IF(Table25[[#This Row],[Contract End Date]]="99/99/9999","No End",IF(AND(MONTH(Table25[[#This Row],[Contract End Date]])&gt;6,MONTH(Table25[[#This Row],[Contract End Date]])&lt;=12),YEAR(Table25[[#This Row],[Contract End Date]])+1,YEAR(Table25[[#This Row],[Contract End Date]]))),"")</f>
        <v>2029</v>
      </c>
      <c r="N534" s="55">
        <f>Table25[[#This Row],[FY Formula end]]</f>
        <v>2029</v>
      </c>
      <c r="O534" s="59" t="str">
        <f>IF(Table25[[#This Row],[Year End]]="No End","No End","FY"&amp;" "&amp;Table25[[#This Row],[Year End]])</f>
        <v>FY 2029</v>
      </c>
      <c r="P534" s="27"/>
      <c r="Q534" s="104">
        <f>_xlfn.IFNA(IF($B534="","",VLOOKUP($B534,'SWC Towers'!$A:$Q,$Q$2,FALSE)),"")</f>
        <v>0.25</v>
      </c>
      <c r="R534" s="106">
        <f>_xlfn.IFNA(IF($B534="","",VLOOKUP($B534,'SWC Towers'!$A:$Q,$R$2,FALSE)),"")</f>
        <v>0.3</v>
      </c>
      <c r="S534" s="106" t="str">
        <f>_xlfn.IFNA(IF($B534="","",VLOOKUP($B534,'SWC Towers'!$A:$Q,$S$2,FALSE)),"")</f>
        <v/>
      </c>
      <c r="T534" s="106" t="str">
        <f>_xlfn.IFNA(IF($B534="","",VLOOKUP($B534,'SWC Towers'!$A:$Q,$T$2,FALSE)),"")</f>
        <v/>
      </c>
      <c r="U534" s="104">
        <f>_xlfn.IFNA(IF($B534="","",VLOOKUP($B534,'SWC Towers'!$A:$Q,$U$2,FALSE)),"")</f>
        <v>0.3</v>
      </c>
      <c r="V534" s="104" t="str">
        <f>_xlfn.IFNA(IF($B534="","",VLOOKUP($B534,'SWC Towers'!$A:$Q,$V$2,FALSE)),"")</f>
        <v/>
      </c>
      <c r="W534" s="104">
        <f>_xlfn.IFNA(IF($B534="","",VLOOKUP($B534,'SWC Towers'!$A:$Q,$W$2,FALSE)),"")</f>
        <v>0.1</v>
      </c>
      <c r="X534" s="104" t="str">
        <f>_xlfn.IFNA(IF($B534="","",VLOOKUP($B534,'SWC Towers'!$A:$Q,$X$2,FALSE)),"")</f>
        <v/>
      </c>
      <c r="Y534" s="104" t="str">
        <f>_xlfn.IFNA(IF($B534="","",VLOOKUP($B534,'SWC Towers'!$A:$Q,$Y$2,FALSE)),"")</f>
        <v/>
      </c>
      <c r="Z534" s="104" t="str">
        <f>_xlfn.IFNA(IF($B534="","",VLOOKUP($B534,'SWC Towers'!$A:$Q,$Z$2,FALSE)),"")</f>
        <v/>
      </c>
      <c r="AA534" s="104" t="str">
        <f>_xlfn.IFNA(IF($B534="","",VLOOKUP($B534,'SWC Towers'!$A:$Q,$AA$2,FALSE)),"")</f>
        <v/>
      </c>
      <c r="AB534" s="104">
        <f>_xlfn.IFNA(IF($B534="","",VLOOKUP($B534,'SWC Towers'!$A:$Q,$AB$2,FALSE)),"")</f>
        <v>0.05</v>
      </c>
      <c r="AC534" s="20">
        <f>SUM(Table25[[#This Row],[IT Tower: Application]:[Other/Non-IT ]])</f>
        <v>1</v>
      </c>
      <c r="AD534" s="67"/>
      <c r="AE534" s="67"/>
      <c r="AF534" s="67"/>
      <c r="AG534" s="67"/>
      <c r="AH534" s="67"/>
      <c r="AI534" s="67"/>
      <c r="AJ534" s="67"/>
      <c r="AK534" s="67"/>
      <c r="AL534" s="67"/>
      <c r="AM534" s="67"/>
      <c r="AN534" s="67"/>
      <c r="AO534" s="67"/>
      <c r="AP534" s="67"/>
      <c r="AQ534" s="67"/>
      <c r="AR534" s="67"/>
      <c r="AS534" s="67"/>
      <c r="AT534" s="67"/>
      <c r="AU534" s="67"/>
      <c r="AV534" s="67"/>
      <c r="AW534" s="67"/>
      <c r="AX534" s="67"/>
      <c r="AY534" s="67"/>
      <c r="AZ534" s="67">
        <v>1258</v>
      </c>
      <c r="BA534" s="67">
        <v>3422</v>
      </c>
      <c r="BB534" s="67">
        <v>0</v>
      </c>
      <c r="BC534" s="67">
        <v>206</v>
      </c>
      <c r="BD534" s="67"/>
      <c r="BE534" s="67"/>
      <c r="BF534" s="67"/>
      <c r="BG534" s="67"/>
      <c r="BH534" s="67"/>
      <c r="BI534" s="67"/>
      <c r="BJ534" s="67"/>
      <c r="BK534" s="67"/>
      <c r="BL534" s="67"/>
      <c r="BM534" s="67"/>
      <c r="BN534" s="67"/>
      <c r="BO534" s="67"/>
      <c r="BP534" s="67"/>
      <c r="BQ534" s="67"/>
      <c r="BR534" s="67"/>
      <c r="BS534" s="67"/>
      <c r="BT534" s="67"/>
      <c r="BU534" s="67"/>
      <c r="BV534" s="67"/>
      <c r="BW534" s="67"/>
      <c r="BX534" s="67"/>
      <c r="BY534" s="67"/>
      <c r="BZ534" s="67"/>
      <c r="CA534" s="67"/>
      <c r="CB534" s="67"/>
      <c r="CC534" s="69">
        <f>SUM(Table25[[#This Row],[Contract Amount FY00]:[Contract Amount FY50]])</f>
        <v>4886</v>
      </c>
      <c r="CD534" s="24"/>
    </row>
    <row r="535" spans="1:82" x14ac:dyDescent="0.25">
      <c r="A535" s="122" t="s">
        <v>2038</v>
      </c>
      <c r="B535" s="122" t="s">
        <v>2242</v>
      </c>
      <c r="C535" s="122" t="s">
        <v>3217</v>
      </c>
      <c r="E535" s="26" t="str">
        <f>IFERROR(IF(VLOOKUP(Table25[[#This Row],[Contract No.]],Table3[#All],3,FALSE)="","No","Yes"),"")</f>
        <v>Yes</v>
      </c>
      <c r="F535" s="26" t="str">
        <f>IFERROR(VLOOKUP(Table25[[#This Row],[Contract No.]],Table3[#All],3,FALSE),"")</f>
        <v>NASPO</v>
      </c>
      <c r="G535" s="26" t="str">
        <f>IFERROR(IF(Table25[[#This Row],[Cooperative Purchase
(Yes/No)]]="Yes","Yes",IF(VLOOKUP(Table25[[#This Row],[Contract No.]],Table3[#All],1,FALSE)=Table25[[#This Row],[Contract No.]],"Yes","No")),"No")</f>
        <v>Yes</v>
      </c>
      <c r="H535" s="51">
        <f>IFERROR(VLOOKUP(Table25[[#This Row],[Contract No.]],Table3[#All],4,FALSE),"")</f>
        <v>44378</v>
      </c>
      <c r="I535" s="56">
        <f>IFERROR(IF(AND(MONTH(Table25[[#This Row],[Contract Start Date]])&gt;6,MONTH(Table25[[#This Row],[Contract Start Date]])&lt;=12),YEAR(Table25[[#This Row],[Contract Start Date]])+1,YEAR(Table25[[#This Row],[Contract Start Date]])),"")</f>
        <v>2022</v>
      </c>
      <c r="J535" s="55">
        <f>Table25[[#This Row],[FY Formula start]]</f>
        <v>2022</v>
      </c>
      <c r="K535" s="59" t="str">
        <f>"FY"&amp;" "&amp;Table25[[#This Row],[Year Start]]</f>
        <v>FY 2022</v>
      </c>
      <c r="L535" s="52">
        <f>IFERROR(VLOOKUP(Table25[[#This Row],[Contract No.]],Table3[#All],5,FALSE),"")</f>
        <v>47118</v>
      </c>
      <c r="M535" s="56">
        <f>IFERROR(IF(Table25[[#This Row],[Contract End Date]]="99/99/9999","No End",IF(AND(MONTH(Table25[[#This Row],[Contract End Date]])&gt;6,MONTH(Table25[[#This Row],[Contract End Date]])&lt;=12),YEAR(Table25[[#This Row],[Contract End Date]])+1,YEAR(Table25[[#This Row],[Contract End Date]]))),"")</f>
        <v>2029</v>
      </c>
      <c r="N535" s="55">
        <f>Table25[[#This Row],[FY Formula end]]</f>
        <v>2029</v>
      </c>
      <c r="O535" s="59" t="str">
        <f>IF(Table25[[#This Row],[Year End]]="No End","No End","FY"&amp;" "&amp;Table25[[#This Row],[Year End]])</f>
        <v>FY 2029</v>
      </c>
      <c r="P535" s="27"/>
      <c r="Q535" s="104">
        <f>_xlfn.IFNA(IF($B535="","",VLOOKUP($B535,'SWC Towers'!$A:$Q,$Q$2,FALSE)),"")</f>
        <v>0.25</v>
      </c>
      <c r="R535" s="106">
        <f>_xlfn.IFNA(IF($B535="","",VLOOKUP($B535,'SWC Towers'!$A:$Q,$R$2,FALSE)),"")</f>
        <v>0.3</v>
      </c>
      <c r="S535" s="106" t="str">
        <f>_xlfn.IFNA(IF($B535="","",VLOOKUP($B535,'SWC Towers'!$A:$Q,$S$2,FALSE)),"")</f>
        <v/>
      </c>
      <c r="T535" s="106" t="str">
        <f>_xlfn.IFNA(IF($B535="","",VLOOKUP($B535,'SWC Towers'!$A:$Q,$T$2,FALSE)),"")</f>
        <v/>
      </c>
      <c r="U535" s="104">
        <f>_xlfn.IFNA(IF($B535="","",VLOOKUP($B535,'SWC Towers'!$A:$Q,$U$2,FALSE)),"")</f>
        <v>0.3</v>
      </c>
      <c r="V535" s="104" t="str">
        <f>_xlfn.IFNA(IF($B535="","",VLOOKUP($B535,'SWC Towers'!$A:$Q,$V$2,FALSE)),"")</f>
        <v/>
      </c>
      <c r="W535" s="104">
        <f>_xlfn.IFNA(IF($B535="","",VLOOKUP($B535,'SWC Towers'!$A:$Q,$W$2,FALSE)),"")</f>
        <v>0.1</v>
      </c>
      <c r="X535" s="104" t="str">
        <f>_xlfn.IFNA(IF($B535="","",VLOOKUP($B535,'SWC Towers'!$A:$Q,$X$2,FALSE)),"")</f>
        <v/>
      </c>
      <c r="Y535" s="104" t="str">
        <f>_xlfn.IFNA(IF($B535="","",VLOOKUP($B535,'SWC Towers'!$A:$Q,$Y$2,FALSE)),"")</f>
        <v/>
      </c>
      <c r="Z535" s="104" t="str">
        <f>_xlfn.IFNA(IF($B535="","",VLOOKUP($B535,'SWC Towers'!$A:$Q,$Z$2,FALSE)),"")</f>
        <v/>
      </c>
      <c r="AA535" s="104" t="str">
        <f>_xlfn.IFNA(IF($B535="","",VLOOKUP($B535,'SWC Towers'!$A:$Q,$AA$2,FALSE)),"")</f>
        <v/>
      </c>
      <c r="AB535" s="104">
        <f>_xlfn.IFNA(IF($B535="","",VLOOKUP($B535,'SWC Towers'!$A:$Q,$AB$2,FALSE)),"")</f>
        <v>0.05</v>
      </c>
      <c r="AC535" s="20">
        <f>SUM(Table25[[#This Row],[IT Tower: Application]:[Other/Non-IT ]])</f>
        <v>1</v>
      </c>
      <c r="AD535" s="67"/>
      <c r="AE535" s="67"/>
      <c r="AF535" s="67"/>
      <c r="AG535" s="67"/>
      <c r="AH535" s="67"/>
      <c r="AI535" s="67"/>
      <c r="AJ535" s="67"/>
      <c r="AK535" s="67"/>
      <c r="AL535" s="67"/>
      <c r="AM535" s="67"/>
      <c r="AN535" s="67"/>
      <c r="AO535" s="67"/>
      <c r="AP535" s="67"/>
      <c r="AQ535" s="67"/>
      <c r="AR535" s="67"/>
      <c r="AS535" s="67"/>
      <c r="AT535" s="67"/>
      <c r="AU535" s="67"/>
      <c r="AV535" s="67"/>
      <c r="AW535" s="67"/>
      <c r="AX535" s="67"/>
      <c r="AY535" s="67"/>
      <c r="AZ535" s="67"/>
      <c r="BA535" s="67"/>
      <c r="BB535" s="67"/>
      <c r="BC535" s="67">
        <v>92482</v>
      </c>
      <c r="BD535" s="67"/>
      <c r="BE535" s="67"/>
      <c r="BF535" s="67"/>
      <c r="BG535" s="67"/>
      <c r="BH535" s="67"/>
      <c r="BI535" s="67"/>
      <c r="BJ535" s="67"/>
      <c r="BK535" s="67"/>
      <c r="BL535" s="67"/>
      <c r="BM535" s="67"/>
      <c r="BN535" s="67"/>
      <c r="BO535" s="67"/>
      <c r="BP535" s="67"/>
      <c r="BQ535" s="67"/>
      <c r="BR535" s="67"/>
      <c r="BS535" s="67"/>
      <c r="BT535" s="67"/>
      <c r="BU535" s="67"/>
      <c r="BV535" s="67"/>
      <c r="BW535" s="67"/>
      <c r="BX535" s="67"/>
      <c r="BY535" s="67"/>
      <c r="BZ535" s="67"/>
      <c r="CA535" s="67"/>
      <c r="CB535" s="67"/>
      <c r="CC535" s="69">
        <f>SUM(Table25[[#This Row],[Contract Amount FY00]:[Contract Amount FY50]])</f>
        <v>92482</v>
      </c>
      <c r="CD535" s="24"/>
    </row>
    <row r="536" spans="1:82" x14ac:dyDescent="0.25">
      <c r="A536" s="122" t="s">
        <v>2038</v>
      </c>
      <c r="B536" s="122" t="s">
        <v>533</v>
      </c>
      <c r="C536" s="122" t="s">
        <v>1682</v>
      </c>
      <c r="E536" s="26" t="str">
        <f>IFERROR(IF(VLOOKUP(Table25[[#This Row],[Contract No.]],Table3[#All],3,FALSE)="","No","Yes"),"")</f>
        <v>No</v>
      </c>
      <c r="F536" s="26" t="str">
        <f>IFERROR(VLOOKUP(Table25[[#This Row],[Contract No.]],Table3[#All],3,FALSE),"")</f>
        <v/>
      </c>
      <c r="G536" s="26" t="str">
        <f>IFERROR(IF(Table25[[#This Row],[Cooperative Purchase
(Yes/No)]]="Yes","Yes",IF(VLOOKUP(Table25[[#This Row],[Contract No.]],Table3[#All],1,FALSE)=Table25[[#This Row],[Contract No.]],"Yes","No")),"No")</f>
        <v>Yes</v>
      </c>
      <c r="H536" s="51">
        <f>IFERROR(VLOOKUP(Table25[[#This Row],[Contract No.]],Table3[#All],4,FALSE),"")</f>
        <v>43556</v>
      </c>
      <c r="I536" s="56">
        <f>IFERROR(IF(AND(MONTH(Table25[[#This Row],[Contract Start Date]])&gt;6,MONTH(Table25[[#This Row],[Contract Start Date]])&lt;=12),YEAR(Table25[[#This Row],[Contract Start Date]])+1,YEAR(Table25[[#This Row],[Contract Start Date]])),"")</f>
        <v>2019</v>
      </c>
      <c r="J536" s="55">
        <f>Table25[[#This Row],[FY Formula start]]</f>
        <v>2019</v>
      </c>
      <c r="K536" s="59" t="str">
        <f>"FY"&amp;" "&amp;Table25[[#This Row],[Year Start]]</f>
        <v>FY 2019</v>
      </c>
      <c r="L536" s="52">
        <f>IFERROR(VLOOKUP(Table25[[#This Row],[Contract No.]],Table3[#All],5,FALSE),"")</f>
        <v>45747</v>
      </c>
      <c r="M536" s="56">
        <f>IFERROR(IF(Table25[[#This Row],[Contract End Date]]="99/99/9999","No End",IF(AND(MONTH(Table25[[#This Row],[Contract End Date]])&gt;6,MONTH(Table25[[#This Row],[Contract End Date]])&lt;=12),YEAR(Table25[[#This Row],[Contract End Date]])+1,YEAR(Table25[[#This Row],[Contract End Date]]))),"")</f>
        <v>2025</v>
      </c>
      <c r="N536" s="55">
        <f>Table25[[#This Row],[FY Formula end]]</f>
        <v>2025</v>
      </c>
      <c r="O536" s="59" t="str">
        <f>IF(Table25[[#This Row],[Year End]]="No End","No End","FY"&amp;" "&amp;Table25[[#This Row],[Year End]])</f>
        <v>FY 2025</v>
      </c>
      <c r="P536" s="27"/>
      <c r="Q536" s="104">
        <f>_xlfn.IFNA(IF($B536="","",VLOOKUP($B536,'SWC Towers'!$A:$Q,$Q$2,FALSE)),"")</f>
        <v>0.2</v>
      </c>
      <c r="R536" s="106">
        <f>_xlfn.IFNA(IF($B536="","",VLOOKUP($B536,'SWC Towers'!$A:$Q,$R$2,FALSE)),"")</f>
        <v>0.2</v>
      </c>
      <c r="S536" s="106" t="str">
        <f>_xlfn.IFNA(IF($B536="","",VLOOKUP($B536,'SWC Towers'!$A:$Q,$S$2,FALSE)),"")</f>
        <v/>
      </c>
      <c r="T536" s="106" t="str">
        <f>_xlfn.IFNA(IF($B536="","",VLOOKUP($B536,'SWC Towers'!$A:$Q,$T$2,FALSE)),"")</f>
        <v/>
      </c>
      <c r="U536" s="104">
        <f>_xlfn.IFNA(IF($B536="","",VLOOKUP($B536,'SWC Towers'!$A:$Q,$U$2,FALSE)),"")</f>
        <v>0.2</v>
      </c>
      <c r="V536" s="104" t="str">
        <f>_xlfn.IFNA(IF($B536="","",VLOOKUP($B536,'SWC Towers'!$A:$Q,$V$2,FALSE)),"")</f>
        <v/>
      </c>
      <c r="W536" s="104">
        <f>_xlfn.IFNA(IF($B536="","",VLOOKUP($B536,'SWC Towers'!$A:$Q,$W$2,FALSE)),"")</f>
        <v>0.2</v>
      </c>
      <c r="X536" s="104" t="str">
        <f>_xlfn.IFNA(IF($B536="","",VLOOKUP($B536,'SWC Towers'!$A:$Q,$X$2,FALSE)),"")</f>
        <v/>
      </c>
      <c r="Y536" s="104" t="str">
        <f>_xlfn.IFNA(IF($B536="","",VLOOKUP($B536,'SWC Towers'!$A:$Q,$Y$2,FALSE)),"")</f>
        <v/>
      </c>
      <c r="Z536" s="104" t="str">
        <f>_xlfn.IFNA(IF($B536="","",VLOOKUP($B536,'SWC Towers'!$A:$Q,$Z$2,FALSE)),"")</f>
        <v/>
      </c>
      <c r="AA536" s="104">
        <f>_xlfn.IFNA(IF($B536="","",VLOOKUP($B536,'SWC Towers'!$A:$Q,$AA$2,FALSE)),"")</f>
        <v>0.2</v>
      </c>
      <c r="AB536" s="104" t="str">
        <f>_xlfn.IFNA(IF($B536="","",VLOOKUP($B536,'SWC Towers'!$A:$Q,$AB$2,FALSE)),"")</f>
        <v/>
      </c>
      <c r="AC536" s="20">
        <f>SUM(Table25[[#This Row],[IT Tower: Application]:[Other/Non-IT ]])</f>
        <v>1</v>
      </c>
      <c r="AD536" s="67"/>
      <c r="AE536" s="67"/>
      <c r="AF536" s="67"/>
      <c r="AG536" s="67"/>
      <c r="AH536" s="67"/>
      <c r="AI536" s="67"/>
      <c r="AJ536" s="67"/>
      <c r="AK536" s="67"/>
      <c r="AL536" s="67"/>
      <c r="AM536" s="67"/>
      <c r="AN536" s="67"/>
      <c r="AO536" s="67"/>
      <c r="AP536" s="67"/>
      <c r="AQ536" s="67"/>
      <c r="AR536" s="67"/>
      <c r="AS536" s="67"/>
      <c r="AT536" s="67"/>
      <c r="AU536" s="67"/>
      <c r="AV536" s="67"/>
      <c r="AW536" s="67"/>
      <c r="AX536" s="67">
        <v>57243</v>
      </c>
      <c r="AY536" s="67">
        <v>4655</v>
      </c>
      <c r="AZ536" s="67">
        <v>9056</v>
      </c>
      <c r="BA536" s="67">
        <v>1492</v>
      </c>
      <c r="BB536" s="67">
        <v>604</v>
      </c>
      <c r="BC536" s="67">
        <v>10587</v>
      </c>
      <c r="BD536" s="67"/>
      <c r="BE536" s="67"/>
      <c r="BF536" s="67"/>
      <c r="BG536" s="67"/>
      <c r="BH536" s="67"/>
      <c r="BI536" s="67"/>
      <c r="BJ536" s="67"/>
      <c r="BK536" s="67"/>
      <c r="BL536" s="67"/>
      <c r="BM536" s="67"/>
      <c r="BN536" s="67"/>
      <c r="BO536" s="67"/>
      <c r="BP536" s="67"/>
      <c r="BQ536" s="67"/>
      <c r="BR536" s="67"/>
      <c r="BS536" s="67"/>
      <c r="BT536" s="67"/>
      <c r="BU536" s="67"/>
      <c r="BV536" s="67"/>
      <c r="BW536" s="67"/>
      <c r="BX536" s="67"/>
      <c r="BY536" s="67"/>
      <c r="BZ536" s="67"/>
      <c r="CA536" s="67"/>
      <c r="CB536" s="67"/>
      <c r="CC536" s="69">
        <f>SUM(Table25[[#This Row],[Contract Amount FY00]:[Contract Amount FY50]])</f>
        <v>83637</v>
      </c>
      <c r="CD536" s="24"/>
    </row>
    <row r="537" spans="1:82" x14ac:dyDescent="0.25">
      <c r="A537" s="122" t="s">
        <v>2038</v>
      </c>
      <c r="B537" s="122" t="s">
        <v>533</v>
      </c>
      <c r="C537" s="122" t="s">
        <v>3187</v>
      </c>
      <c r="E537" s="26" t="str">
        <f>IFERROR(IF(VLOOKUP(Table25[[#This Row],[Contract No.]],Table3[#All],3,FALSE)="","No","Yes"),"")</f>
        <v>No</v>
      </c>
      <c r="F537" s="26" t="str">
        <f>IFERROR(VLOOKUP(Table25[[#This Row],[Contract No.]],Table3[#All],3,FALSE),"")</f>
        <v/>
      </c>
      <c r="G537" s="26" t="str">
        <f>IFERROR(IF(Table25[[#This Row],[Cooperative Purchase
(Yes/No)]]="Yes","Yes",IF(VLOOKUP(Table25[[#This Row],[Contract No.]],Table3[#All],1,FALSE)=Table25[[#This Row],[Contract No.]],"Yes","No")),"No")</f>
        <v>Yes</v>
      </c>
      <c r="H537" s="51">
        <f>IFERROR(VLOOKUP(Table25[[#This Row],[Contract No.]],Table3[#All],4,FALSE),"")</f>
        <v>43556</v>
      </c>
      <c r="I537" s="56">
        <f>IFERROR(IF(AND(MONTH(Table25[[#This Row],[Contract Start Date]])&gt;6,MONTH(Table25[[#This Row],[Contract Start Date]])&lt;=12),YEAR(Table25[[#This Row],[Contract Start Date]])+1,YEAR(Table25[[#This Row],[Contract Start Date]])),"")</f>
        <v>2019</v>
      </c>
      <c r="J537" s="55">
        <f>Table25[[#This Row],[FY Formula start]]</f>
        <v>2019</v>
      </c>
      <c r="K537" s="59" t="str">
        <f>"FY"&amp;" "&amp;Table25[[#This Row],[Year Start]]</f>
        <v>FY 2019</v>
      </c>
      <c r="L537" s="52">
        <f>IFERROR(VLOOKUP(Table25[[#This Row],[Contract No.]],Table3[#All],5,FALSE),"")</f>
        <v>45747</v>
      </c>
      <c r="M537" s="56">
        <f>IFERROR(IF(Table25[[#This Row],[Contract End Date]]="99/99/9999","No End",IF(AND(MONTH(Table25[[#This Row],[Contract End Date]])&gt;6,MONTH(Table25[[#This Row],[Contract End Date]])&lt;=12),YEAR(Table25[[#This Row],[Contract End Date]])+1,YEAR(Table25[[#This Row],[Contract End Date]]))),"")</f>
        <v>2025</v>
      </c>
      <c r="N537" s="55">
        <f>Table25[[#This Row],[FY Formula end]]</f>
        <v>2025</v>
      </c>
      <c r="O537" s="59" t="str">
        <f>IF(Table25[[#This Row],[Year End]]="No End","No End","FY"&amp;" "&amp;Table25[[#This Row],[Year End]])</f>
        <v>FY 2025</v>
      </c>
      <c r="P537" s="27"/>
      <c r="Q537" s="104">
        <f>_xlfn.IFNA(IF($B537="","",VLOOKUP($B537,'SWC Towers'!$A:$Q,$Q$2,FALSE)),"")</f>
        <v>0.2</v>
      </c>
      <c r="R537" s="106">
        <f>_xlfn.IFNA(IF($B537="","",VLOOKUP($B537,'SWC Towers'!$A:$Q,$R$2,FALSE)),"")</f>
        <v>0.2</v>
      </c>
      <c r="S537" s="106" t="str">
        <f>_xlfn.IFNA(IF($B537="","",VLOOKUP($B537,'SWC Towers'!$A:$Q,$S$2,FALSE)),"")</f>
        <v/>
      </c>
      <c r="T537" s="106" t="str">
        <f>_xlfn.IFNA(IF($B537="","",VLOOKUP($B537,'SWC Towers'!$A:$Q,$T$2,FALSE)),"")</f>
        <v/>
      </c>
      <c r="U537" s="104">
        <f>_xlfn.IFNA(IF($B537="","",VLOOKUP($B537,'SWC Towers'!$A:$Q,$U$2,FALSE)),"")</f>
        <v>0.2</v>
      </c>
      <c r="V537" s="104" t="str">
        <f>_xlfn.IFNA(IF($B537="","",VLOOKUP($B537,'SWC Towers'!$A:$Q,$V$2,FALSE)),"")</f>
        <v/>
      </c>
      <c r="W537" s="104">
        <f>_xlfn.IFNA(IF($B537="","",VLOOKUP($B537,'SWC Towers'!$A:$Q,$W$2,FALSE)),"")</f>
        <v>0.2</v>
      </c>
      <c r="X537" s="104" t="str">
        <f>_xlfn.IFNA(IF($B537="","",VLOOKUP($B537,'SWC Towers'!$A:$Q,$X$2,FALSE)),"")</f>
        <v/>
      </c>
      <c r="Y537" s="104" t="str">
        <f>_xlfn.IFNA(IF($B537="","",VLOOKUP($B537,'SWC Towers'!$A:$Q,$Y$2,FALSE)),"")</f>
        <v/>
      </c>
      <c r="Z537" s="104" t="str">
        <f>_xlfn.IFNA(IF($B537="","",VLOOKUP($B537,'SWC Towers'!$A:$Q,$Z$2,FALSE)),"")</f>
        <v/>
      </c>
      <c r="AA537" s="104">
        <f>_xlfn.IFNA(IF($B537="","",VLOOKUP($B537,'SWC Towers'!$A:$Q,$AA$2,FALSE)),"")</f>
        <v>0.2</v>
      </c>
      <c r="AB537" s="104" t="str">
        <f>_xlfn.IFNA(IF($B537="","",VLOOKUP($B537,'SWC Towers'!$A:$Q,$AB$2,FALSE)),"")</f>
        <v/>
      </c>
      <c r="AC537" s="20">
        <f>SUM(Table25[[#This Row],[IT Tower: Application]:[Other/Non-IT ]])</f>
        <v>1</v>
      </c>
      <c r="AD537" s="67"/>
      <c r="AE537" s="67"/>
      <c r="AF537" s="67"/>
      <c r="AG537" s="67"/>
      <c r="AH537" s="67"/>
      <c r="AI537" s="67"/>
      <c r="AJ537" s="67"/>
      <c r="AK537" s="67"/>
      <c r="AL537" s="67"/>
      <c r="AM537" s="67"/>
      <c r="AN537" s="67"/>
      <c r="AO537" s="67"/>
      <c r="AP537" s="67"/>
      <c r="AQ537" s="67"/>
      <c r="AR537" s="67"/>
      <c r="AS537" s="67"/>
      <c r="AT537" s="67"/>
      <c r="AU537" s="67"/>
      <c r="AV537" s="67"/>
      <c r="AW537" s="67">
        <v>0</v>
      </c>
      <c r="AX537" s="67">
        <v>44434</v>
      </c>
      <c r="AY537" s="67"/>
      <c r="AZ537" s="67"/>
      <c r="BA537" s="67"/>
      <c r="BB537" s="67"/>
      <c r="BC537" s="67">
        <v>39268</v>
      </c>
      <c r="BD537" s="67"/>
      <c r="BE537" s="67"/>
      <c r="BF537" s="67"/>
      <c r="BG537" s="67"/>
      <c r="BH537" s="67"/>
      <c r="BI537" s="67"/>
      <c r="BJ537" s="67"/>
      <c r="BK537" s="67"/>
      <c r="BL537" s="67"/>
      <c r="BM537" s="67"/>
      <c r="BN537" s="67"/>
      <c r="BO537" s="67"/>
      <c r="BP537" s="67"/>
      <c r="BQ537" s="67"/>
      <c r="BR537" s="67"/>
      <c r="BS537" s="67"/>
      <c r="BT537" s="67"/>
      <c r="BU537" s="67"/>
      <c r="BV537" s="67"/>
      <c r="BW537" s="67"/>
      <c r="BX537" s="67"/>
      <c r="BY537" s="67"/>
      <c r="BZ537" s="67"/>
      <c r="CA537" s="67"/>
      <c r="CB537" s="67"/>
      <c r="CC537" s="69">
        <f>SUM(Table25[[#This Row],[Contract Amount FY00]:[Contract Amount FY50]])</f>
        <v>83702</v>
      </c>
      <c r="CD537" s="24"/>
    </row>
    <row r="538" spans="1:82" x14ac:dyDescent="0.25">
      <c r="A538" s="122" t="s">
        <v>2038</v>
      </c>
      <c r="B538" s="122" t="s">
        <v>382</v>
      </c>
      <c r="C538" s="122" t="s">
        <v>743</v>
      </c>
      <c r="E538" s="26" t="str">
        <f>IFERROR(IF(VLOOKUP(Table25[[#This Row],[Contract No.]],Table3[#All],3,FALSE)="","No","Yes"),"")</f>
        <v>No</v>
      </c>
      <c r="F538" s="26" t="str">
        <f>IFERROR(VLOOKUP(Table25[[#This Row],[Contract No.]],Table3[#All],3,FALSE),"")</f>
        <v/>
      </c>
      <c r="G538" s="26" t="str">
        <f>IFERROR(IF(Table25[[#This Row],[Cooperative Purchase
(Yes/No)]]="Yes","Yes",IF(VLOOKUP(Table25[[#This Row],[Contract No.]],Table3[#All],1,FALSE)=Table25[[#This Row],[Contract No.]],"Yes","No")),"No")</f>
        <v>Yes</v>
      </c>
      <c r="H538" s="51">
        <f>IFERROR(VLOOKUP(Table25[[#This Row],[Contract No.]],Table3[#All],4,FALSE),"")</f>
        <v>42727</v>
      </c>
      <c r="I538" s="56">
        <f>IFERROR(IF(AND(MONTH(Table25[[#This Row],[Contract Start Date]])&gt;6,MONTH(Table25[[#This Row],[Contract Start Date]])&lt;=12),YEAR(Table25[[#This Row],[Contract Start Date]])+1,YEAR(Table25[[#This Row],[Contract Start Date]])),"")</f>
        <v>2017</v>
      </c>
      <c r="J538" s="55">
        <f>Table25[[#This Row],[FY Formula start]]</f>
        <v>2017</v>
      </c>
      <c r="K538" s="59" t="str">
        <f>"FY"&amp;" "&amp;Table25[[#This Row],[Year Start]]</f>
        <v>FY 2017</v>
      </c>
      <c r="L538" s="52">
        <f>IFERROR(VLOOKUP(Table25[[#This Row],[Contract No.]],Table3[#All],5,FALSE),"")</f>
        <v>45688</v>
      </c>
      <c r="M538" s="56">
        <f>IFERROR(IF(Table25[[#This Row],[Contract End Date]]="99/99/9999","No End",IF(AND(MONTH(Table25[[#This Row],[Contract End Date]])&gt;6,MONTH(Table25[[#This Row],[Contract End Date]])&lt;=12),YEAR(Table25[[#This Row],[Contract End Date]])+1,YEAR(Table25[[#This Row],[Contract End Date]]))),"")</f>
        <v>2025</v>
      </c>
      <c r="N538" s="55">
        <f>Table25[[#This Row],[FY Formula end]]</f>
        <v>2025</v>
      </c>
      <c r="O538" s="59" t="str">
        <f>IF(Table25[[#This Row],[Year End]]="No End","No End","FY"&amp;" "&amp;Table25[[#This Row],[Year End]])</f>
        <v>FY 2025</v>
      </c>
      <c r="P538" s="27"/>
      <c r="Q538" s="104">
        <f>_xlfn.IFNA(IF($B538="","",VLOOKUP($B538,'SWC Towers'!$A:$Q,$Q$2,FALSE)),"")</f>
        <v>0.1</v>
      </c>
      <c r="R538" s="106">
        <f>_xlfn.IFNA(IF($B538="","",VLOOKUP($B538,'SWC Towers'!$A:$Q,$R$2,FALSE)),"")</f>
        <v>0.1</v>
      </c>
      <c r="S538" s="106" t="str">
        <f>_xlfn.IFNA(IF($B538="","",VLOOKUP($B538,'SWC Towers'!$A:$Q,$S$2,FALSE)),"")</f>
        <v/>
      </c>
      <c r="T538" s="106" t="str">
        <f>_xlfn.IFNA(IF($B538="","",VLOOKUP($B538,'SWC Towers'!$A:$Q,$T$2,FALSE)),"")</f>
        <v/>
      </c>
      <c r="U538" s="104" t="str">
        <f>_xlfn.IFNA(IF($B538="","",VLOOKUP($B538,'SWC Towers'!$A:$Q,$U$2,FALSE)),"")</f>
        <v/>
      </c>
      <c r="V538" s="104" t="str">
        <f>_xlfn.IFNA(IF($B538="","",VLOOKUP($B538,'SWC Towers'!$A:$Q,$V$2,FALSE)),"")</f>
        <v/>
      </c>
      <c r="W538" s="104">
        <f>_xlfn.IFNA(IF($B538="","",VLOOKUP($B538,'SWC Towers'!$A:$Q,$W$2,FALSE)),"")</f>
        <v>0.4</v>
      </c>
      <c r="X538" s="104" t="str">
        <f>_xlfn.IFNA(IF($B538="","",VLOOKUP($B538,'SWC Towers'!$A:$Q,$X$2,FALSE)),"")</f>
        <v/>
      </c>
      <c r="Y538" s="104" t="str">
        <f>_xlfn.IFNA(IF($B538="","",VLOOKUP($B538,'SWC Towers'!$A:$Q,$Y$2,FALSE)),"")</f>
        <v/>
      </c>
      <c r="Z538" s="104" t="str">
        <f>_xlfn.IFNA(IF($B538="","",VLOOKUP($B538,'SWC Towers'!$A:$Q,$Z$2,FALSE)),"")</f>
        <v/>
      </c>
      <c r="AA538" s="104" t="str">
        <f>_xlfn.IFNA(IF($B538="","",VLOOKUP($B538,'SWC Towers'!$A:$Q,$AA$2,FALSE)),"")</f>
        <v/>
      </c>
      <c r="AB538" s="104">
        <f>_xlfn.IFNA(IF($B538="","",VLOOKUP($B538,'SWC Towers'!$A:$Q,$AB$2,FALSE)),"")</f>
        <v>0.4</v>
      </c>
      <c r="AC538" s="20">
        <f>SUM(Table25[[#This Row],[IT Tower: Application]:[Other/Non-IT ]])</f>
        <v>1</v>
      </c>
      <c r="AD538" s="67"/>
      <c r="AE538" s="67"/>
      <c r="AF538" s="67"/>
      <c r="AG538" s="67"/>
      <c r="AH538" s="67"/>
      <c r="AI538" s="67"/>
      <c r="AJ538" s="67"/>
      <c r="AK538" s="67"/>
      <c r="AL538" s="67"/>
      <c r="AM538" s="67"/>
      <c r="AN538" s="67"/>
      <c r="AO538" s="67"/>
      <c r="AP538" s="67"/>
      <c r="AQ538" s="67"/>
      <c r="AR538" s="67"/>
      <c r="AS538" s="67"/>
      <c r="AT538" s="67"/>
      <c r="AU538" s="67">
        <v>167964</v>
      </c>
      <c r="AV538" s="67">
        <v>54137</v>
      </c>
      <c r="AW538" s="67">
        <v>78242</v>
      </c>
      <c r="AX538" s="67">
        <v>86326</v>
      </c>
      <c r="AY538" s="67">
        <v>60644</v>
      </c>
      <c r="AZ538" s="67">
        <v>16273</v>
      </c>
      <c r="BA538" s="67">
        <v>3844</v>
      </c>
      <c r="BB538" s="67">
        <v>1858</v>
      </c>
      <c r="BC538" s="67">
        <v>0</v>
      </c>
      <c r="BD538" s="67"/>
      <c r="BE538" s="67"/>
      <c r="BF538" s="67"/>
      <c r="BG538" s="67"/>
      <c r="BH538" s="67"/>
      <c r="BI538" s="67"/>
      <c r="BJ538" s="67"/>
      <c r="BK538" s="67"/>
      <c r="BL538" s="67"/>
      <c r="BM538" s="67"/>
      <c r="BN538" s="67"/>
      <c r="BO538" s="67"/>
      <c r="BP538" s="67"/>
      <c r="BQ538" s="67"/>
      <c r="BR538" s="67"/>
      <c r="BS538" s="67"/>
      <c r="BT538" s="67"/>
      <c r="BU538" s="67"/>
      <c r="BV538" s="67"/>
      <c r="BW538" s="67"/>
      <c r="BX538" s="67"/>
      <c r="BY538" s="67"/>
      <c r="BZ538" s="67"/>
      <c r="CA538" s="67"/>
      <c r="CB538" s="67"/>
      <c r="CC538" s="69">
        <f>SUM(Table25[[#This Row],[Contract Amount FY00]:[Contract Amount FY50]])</f>
        <v>469288</v>
      </c>
      <c r="CD538" s="24"/>
    </row>
    <row r="539" spans="1:82" x14ac:dyDescent="0.25">
      <c r="A539" s="122" t="s">
        <v>2038</v>
      </c>
      <c r="B539" s="122" t="s">
        <v>705</v>
      </c>
      <c r="C539" s="122" t="s">
        <v>384</v>
      </c>
      <c r="E539" s="26" t="str">
        <f>IFERROR(IF(VLOOKUP(Table25[[#This Row],[Contract No.]],Table3[#All],3,FALSE)="","No","Yes"),"")</f>
        <v>Yes</v>
      </c>
      <c r="F539" s="26" t="str">
        <f>IFERROR(VLOOKUP(Table25[[#This Row],[Contract No.]],Table3[#All],3,FALSE),"")</f>
        <v>NASPO</v>
      </c>
      <c r="G539" s="26" t="str">
        <f>IFERROR(IF(Table25[[#This Row],[Cooperative Purchase
(Yes/No)]]="Yes","Yes",IF(VLOOKUP(Table25[[#This Row],[Contract No.]],Table3[#All],1,FALSE)=Table25[[#This Row],[Contract No.]],"Yes","No")),"No")</f>
        <v>Yes</v>
      </c>
      <c r="H539" s="51">
        <f>IFERROR(VLOOKUP(Table25[[#This Row],[Contract No.]],Table3[#All],4,FALSE),"")</f>
        <v>43647</v>
      </c>
      <c r="I539" s="56">
        <f>IFERROR(IF(AND(MONTH(Table25[[#This Row],[Contract Start Date]])&gt;6,MONTH(Table25[[#This Row],[Contract Start Date]])&lt;=12),YEAR(Table25[[#This Row],[Contract Start Date]])+1,YEAR(Table25[[#This Row],[Contract Start Date]])),"")</f>
        <v>2020</v>
      </c>
      <c r="J539" s="55">
        <f>Table25[[#This Row],[FY Formula start]]</f>
        <v>2020</v>
      </c>
      <c r="K539" s="59" t="str">
        <f>"FY"&amp;" "&amp;Table25[[#This Row],[Year Start]]</f>
        <v>FY 2020</v>
      </c>
      <c r="L539" s="52">
        <f>IFERROR(VLOOKUP(Table25[[#This Row],[Contract No.]],Table3[#All],5,FALSE),"")</f>
        <v>47360</v>
      </c>
      <c r="M539" s="56">
        <f>IFERROR(IF(Table25[[#This Row],[Contract End Date]]="99/99/9999","No End",IF(AND(MONTH(Table25[[#This Row],[Contract End Date]])&gt;6,MONTH(Table25[[#This Row],[Contract End Date]])&lt;=12),YEAR(Table25[[#This Row],[Contract End Date]])+1,YEAR(Table25[[#This Row],[Contract End Date]]))),"")</f>
        <v>2030</v>
      </c>
      <c r="N539" s="55">
        <f>Table25[[#This Row],[FY Formula end]]</f>
        <v>2030</v>
      </c>
      <c r="O539" s="59" t="str">
        <f>IF(Table25[[#This Row],[Year End]]="No End","No End","FY"&amp;" "&amp;Table25[[#This Row],[Year End]])</f>
        <v>FY 2030</v>
      </c>
      <c r="P539" s="27"/>
      <c r="Q539" s="104">
        <f>_xlfn.IFNA(IF($B539="","",VLOOKUP($B539,'SWC Towers'!$A:$Q,$Q$2,FALSE)),"")</f>
        <v>0.2</v>
      </c>
      <c r="R539" s="106" t="str">
        <f>_xlfn.IFNA(IF($B539="","",VLOOKUP($B539,'SWC Towers'!$A:$Q,$R$2,FALSE)),"")</f>
        <v/>
      </c>
      <c r="S539" s="106" t="str">
        <f>_xlfn.IFNA(IF($B539="","",VLOOKUP($B539,'SWC Towers'!$A:$Q,$S$2,FALSE)),"")</f>
        <v/>
      </c>
      <c r="T539" s="106" t="str">
        <f>_xlfn.IFNA(IF($B539="","",VLOOKUP($B539,'SWC Towers'!$A:$Q,$T$2,FALSE)),"")</f>
        <v/>
      </c>
      <c r="U539" s="104">
        <f>_xlfn.IFNA(IF($B539="","",VLOOKUP($B539,'SWC Towers'!$A:$Q,$U$2,FALSE)),"")</f>
        <v>0.4</v>
      </c>
      <c r="V539" s="104" t="str">
        <f>_xlfn.IFNA(IF($B539="","",VLOOKUP($B539,'SWC Towers'!$A:$Q,$V$2,FALSE)),"")</f>
        <v/>
      </c>
      <c r="W539" s="104">
        <f>_xlfn.IFNA(IF($B539="","",VLOOKUP($B539,'SWC Towers'!$A:$Q,$W$2,FALSE)),"")</f>
        <v>0.4</v>
      </c>
      <c r="X539" s="104" t="str">
        <f>_xlfn.IFNA(IF($B539="","",VLOOKUP($B539,'SWC Towers'!$A:$Q,$X$2,FALSE)),"")</f>
        <v/>
      </c>
      <c r="Y539" s="104" t="str">
        <f>_xlfn.IFNA(IF($B539="","",VLOOKUP($B539,'SWC Towers'!$A:$Q,$Y$2,FALSE)),"")</f>
        <v/>
      </c>
      <c r="Z539" s="104" t="str">
        <f>_xlfn.IFNA(IF($B539="","",VLOOKUP($B539,'SWC Towers'!$A:$Q,$Z$2,FALSE)),"")</f>
        <v/>
      </c>
      <c r="AA539" s="104" t="str">
        <f>_xlfn.IFNA(IF($B539="","",VLOOKUP($B539,'SWC Towers'!$A:$Q,$AA$2,FALSE)),"")</f>
        <v/>
      </c>
      <c r="AB539" s="104" t="str">
        <f>_xlfn.IFNA(IF($B539="","",VLOOKUP($B539,'SWC Towers'!$A:$Q,$AB$2,FALSE)),"")</f>
        <v/>
      </c>
      <c r="AC539" s="20">
        <f>SUM(Table25[[#This Row],[IT Tower: Application]:[Other/Non-IT ]])</f>
        <v>1</v>
      </c>
      <c r="AD539" s="67"/>
      <c r="AE539" s="67"/>
      <c r="AF539" s="67"/>
      <c r="AG539" s="67"/>
      <c r="AH539" s="67"/>
      <c r="AI539" s="67"/>
      <c r="AJ539" s="67"/>
      <c r="AK539" s="67"/>
      <c r="AL539" s="67"/>
      <c r="AM539" s="67"/>
      <c r="AN539" s="67"/>
      <c r="AO539" s="67"/>
      <c r="AP539" s="67"/>
      <c r="AQ539" s="67"/>
      <c r="AR539" s="67"/>
      <c r="AS539" s="67"/>
      <c r="AT539" s="67"/>
      <c r="AU539" s="67"/>
      <c r="AV539" s="67"/>
      <c r="AW539" s="67"/>
      <c r="AX539" s="67"/>
      <c r="AY539" s="67">
        <v>0</v>
      </c>
      <c r="AZ539" s="67">
        <v>1393</v>
      </c>
      <c r="BA539" s="67">
        <v>1983</v>
      </c>
      <c r="BB539" s="67">
        <v>1474</v>
      </c>
      <c r="BC539" s="67">
        <v>522</v>
      </c>
      <c r="BD539" s="67"/>
      <c r="BE539" s="67"/>
      <c r="BF539" s="67"/>
      <c r="BG539" s="67"/>
      <c r="BH539" s="67"/>
      <c r="BI539" s="67"/>
      <c r="BJ539" s="67"/>
      <c r="BK539" s="67"/>
      <c r="BL539" s="67"/>
      <c r="BM539" s="67"/>
      <c r="BN539" s="67"/>
      <c r="BO539" s="67"/>
      <c r="BP539" s="67"/>
      <c r="BQ539" s="67"/>
      <c r="BR539" s="67"/>
      <c r="BS539" s="67"/>
      <c r="BT539" s="67"/>
      <c r="BU539" s="67"/>
      <c r="BV539" s="67"/>
      <c r="BW539" s="67"/>
      <c r="BX539" s="67"/>
      <c r="BY539" s="67"/>
      <c r="BZ539" s="67"/>
      <c r="CA539" s="67"/>
      <c r="CB539" s="67"/>
      <c r="CC539" s="69">
        <f>SUM(Table25[[#This Row],[Contract Amount FY00]:[Contract Amount FY50]])</f>
        <v>5372</v>
      </c>
      <c r="CD539" s="24"/>
    </row>
    <row r="540" spans="1:82" x14ac:dyDescent="0.25">
      <c r="A540" s="122" t="s">
        <v>2038</v>
      </c>
      <c r="B540" s="122" t="s">
        <v>705</v>
      </c>
      <c r="C540" s="122" t="s">
        <v>404</v>
      </c>
      <c r="E540" s="26" t="str">
        <f>IFERROR(IF(VLOOKUP(Table25[[#This Row],[Contract No.]],Table3[#All],3,FALSE)="","No","Yes"),"")</f>
        <v>Yes</v>
      </c>
      <c r="F540" s="26" t="str">
        <f>IFERROR(VLOOKUP(Table25[[#This Row],[Contract No.]],Table3[#All],3,FALSE),"")</f>
        <v>NASPO</v>
      </c>
      <c r="G540" s="26" t="str">
        <f>IFERROR(IF(Table25[[#This Row],[Cooperative Purchase
(Yes/No)]]="Yes","Yes",IF(VLOOKUP(Table25[[#This Row],[Contract No.]],Table3[#All],1,FALSE)=Table25[[#This Row],[Contract No.]],"Yes","No")),"No")</f>
        <v>Yes</v>
      </c>
      <c r="H540" s="51">
        <f>IFERROR(VLOOKUP(Table25[[#This Row],[Contract No.]],Table3[#All],4,FALSE),"")</f>
        <v>43647</v>
      </c>
      <c r="I540" s="56">
        <f>IFERROR(IF(AND(MONTH(Table25[[#This Row],[Contract Start Date]])&gt;6,MONTH(Table25[[#This Row],[Contract Start Date]])&lt;=12),YEAR(Table25[[#This Row],[Contract Start Date]])+1,YEAR(Table25[[#This Row],[Contract Start Date]])),"")</f>
        <v>2020</v>
      </c>
      <c r="J540" s="55">
        <f>Table25[[#This Row],[FY Formula start]]</f>
        <v>2020</v>
      </c>
      <c r="K540" s="59" t="str">
        <f>"FY"&amp;" "&amp;Table25[[#This Row],[Year Start]]</f>
        <v>FY 2020</v>
      </c>
      <c r="L540" s="52">
        <f>IFERROR(VLOOKUP(Table25[[#This Row],[Contract No.]],Table3[#All],5,FALSE),"")</f>
        <v>47360</v>
      </c>
      <c r="M540" s="56">
        <f>IFERROR(IF(Table25[[#This Row],[Contract End Date]]="99/99/9999","No End",IF(AND(MONTH(Table25[[#This Row],[Contract End Date]])&gt;6,MONTH(Table25[[#This Row],[Contract End Date]])&lt;=12),YEAR(Table25[[#This Row],[Contract End Date]])+1,YEAR(Table25[[#This Row],[Contract End Date]]))),"")</f>
        <v>2030</v>
      </c>
      <c r="N540" s="55">
        <f>Table25[[#This Row],[FY Formula end]]</f>
        <v>2030</v>
      </c>
      <c r="O540" s="59" t="str">
        <f>IF(Table25[[#This Row],[Year End]]="No End","No End","FY"&amp;" "&amp;Table25[[#This Row],[Year End]])</f>
        <v>FY 2030</v>
      </c>
      <c r="P540" s="27"/>
      <c r="Q540" s="104">
        <f>_xlfn.IFNA(IF($B540="","",VLOOKUP($B540,'SWC Towers'!$A:$Q,$Q$2,FALSE)),"")</f>
        <v>0.2</v>
      </c>
      <c r="R540" s="106" t="str">
        <f>_xlfn.IFNA(IF($B540="","",VLOOKUP($B540,'SWC Towers'!$A:$Q,$R$2,FALSE)),"")</f>
        <v/>
      </c>
      <c r="S540" s="106" t="str">
        <f>_xlfn.IFNA(IF($B540="","",VLOOKUP($B540,'SWC Towers'!$A:$Q,$S$2,FALSE)),"")</f>
        <v/>
      </c>
      <c r="T540" s="106" t="str">
        <f>_xlfn.IFNA(IF($B540="","",VLOOKUP($B540,'SWC Towers'!$A:$Q,$T$2,FALSE)),"")</f>
        <v/>
      </c>
      <c r="U540" s="104">
        <f>_xlfn.IFNA(IF($B540="","",VLOOKUP($B540,'SWC Towers'!$A:$Q,$U$2,FALSE)),"")</f>
        <v>0.4</v>
      </c>
      <c r="V540" s="104" t="str">
        <f>_xlfn.IFNA(IF($B540="","",VLOOKUP($B540,'SWC Towers'!$A:$Q,$V$2,FALSE)),"")</f>
        <v/>
      </c>
      <c r="W540" s="104">
        <f>_xlfn.IFNA(IF($B540="","",VLOOKUP($B540,'SWC Towers'!$A:$Q,$W$2,FALSE)),"")</f>
        <v>0.4</v>
      </c>
      <c r="X540" s="104" t="str">
        <f>_xlfn.IFNA(IF($B540="","",VLOOKUP($B540,'SWC Towers'!$A:$Q,$X$2,FALSE)),"")</f>
        <v/>
      </c>
      <c r="Y540" s="104" t="str">
        <f>_xlfn.IFNA(IF($B540="","",VLOOKUP($B540,'SWC Towers'!$A:$Q,$Y$2,FALSE)),"")</f>
        <v/>
      </c>
      <c r="Z540" s="104" t="str">
        <f>_xlfn.IFNA(IF($B540="","",VLOOKUP($B540,'SWC Towers'!$A:$Q,$Z$2,FALSE)),"")</f>
        <v/>
      </c>
      <c r="AA540" s="104" t="str">
        <f>_xlfn.IFNA(IF($B540="","",VLOOKUP($B540,'SWC Towers'!$A:$Q,$AA$2,FALSE)),"")</f>
        <v/>
      </c>
      <c r="AB540" s="104" t="str">
        <f>_xlfn.IFNA(IF($B540="","",VLOOKUP($B540,'SWC Towers'!$A:$Q,$AB$2,FALSE)),"")</f>
        <v/>
      </c>
      <c r="AC540" s="20">
        <f>SUM(Table25[[#This Row],[IT Tower: Application]:[Other/Non-IT ]])</f>
        <v>1</v>
      </c>
      <c r="AD540" s="67"/>
      <c r="AE540" s="67"/>
      <c r="AF540" s="67"/>
      <c r="AG540" s="67"/>
      <c r="AH540" s="67"/>
      <c r="AI540" s="67"/>
      <c r="AJ540" s="67"/>
      <c r="AK540" s="67"/>
      <c r="AL540" s="67"/>
      <c r="AM540" s="67"/>
      <c r="AN540" s="67"/>
      <c r="AO540" s="67"/>
      <c r="AP540" s="67"/>
      <c r="AQ540" s="67"/>
      <c r="AR540" s="67"/>
      <c r="AS540" s="67"/>
      <c r="AT540" s="67"/>
      <c r="AU540" s="67"/>
      <c r="AV540" s="67"/>
      <c r="AW540" s="67"/>
      <c r="AX540" s="67"/>
      <c r="AY540" s="67"/>
      <c r="AZ540" s="67"/>
      <c r="BA540" s="67">
        <v>0</v>
      </c>
      <c r="BB540" s="67">
        <v>40</v>
      </c>
      <c r="BC540" s="67"/>
      <c r="BD540" s="67"/>
      <c r="BE540" s="67"/>
      <c r="BF540" s="67"/>
      <c r="BG540" s="67"/>
      <c r="BH540" s="67"/>
      <c r="BI540" s="67"/>
      <c r="BJ540" s="67"/>
      <c r="BK540" s="67"/>
      <c r="BL540" s="67"/>
      <c r="BM540" s="67"/>
      <c r="BN540" s="67"/>
      <c r="BO540" s="67"/>
      <c r="BP540" s="67"/>
      <c r="BQ540" s="67"/>
      <c r="BR540" s="67"/>
      <c r="BS540" s="67"/>
      <c r="BT540" s="67"/>
      <c r="BU540" s="67"/>
      <c r="BV540" s="67"/>
      <c r="BW540" s="67"/>
      <c r="BX540" s="67"/>
      <c r="BY540" s="67"/>
      <c r="BZ540" s="67"/>
      <c r="CA540" s="67"/>
      <c r="CB540" s="67"/>
      <c r="CC540" s="69">
        <f>SUM(Table25[[#This Row],[Contract Amount FY00]:[Contract Amount FY50]])</f>
        <v>40</v>
      </c>
      <c r="CD540" s="24"/>
    </row>
    <row r="541" spans="1:82" x14ac:dyDescent="0.25">
      <c r="A541" s="122" t="s">
        <v>2038</v>
      </c>
      <c r="B541" s="122" t="s">
        <v>705</v>
      </c>
      <c r="C541" s="122" t="s">
        <v>1777</v>
      </c>
      <c r="E541" s="26" t="str">
        <f>IFERROR(IF(VLOOKUP(Table25[[#This Row],[Contract No.]],Table3[#All],3,FALSE)="","No","Yes"),"")</f>
        <v>Yes</v>
      </c>
      <c r="F541" s="26" t="str">
        <f>IFERROR(VLOOKUP(Table25[[#This Row],[Contract No.]],Table3[#All],3,FALSE),"")</f>
        <v>NASPO</v>
      </c>
      <c r="G541" s="26" t="str">
        <f>IFERROR(IF(Table25[[#This Row],[Cooperative Purchase
(Yes/No)]]="Yes","Yes",IF(VLOOKUP(Table25[[#This Row],[Contract No.]],Table3[#All],1,FALSE)=Table25[[#This Row],[Contract No.]],"Yes","No")),"No")</f>
        <v>Yes</v>
      </c>
      <c r="H541" s="51">
        <f>IFERROR(VLOOKUP(Table25[[#This Row],[Contract No.]],Table3[#All],4,FALSE),"")</f>
        <v>43647</v>
      </c>
      <c r="I541" s="56">
        <f>IFERROR(IF(AND(MONTH(Table25[[#This Row],[Contract Start Date]])&gt;6,MONTH(Table25[[#This Row],[Contract Start Date]])&lt;=12),YEAR(Table25[[#This Row],[Contract Start Date]])+1,YEAR(Table25[[#This Row],[Contract Start Date]])),"")</f>
        <v>2020</v>
      </c>
      <c r="J541" s="55">
        <f>Table25[[#This Row],[FY Formula start]]</f>
        <v>2020</v>
      </c>
      <c r="K541" s="59" t="str">
        <f>"FY"&amp;" "&amp;Table25[[#This Row],[Year Start]]</f>
        <v>FY 2020</v>
      </c>
      <c r="L541" s="52">
        <f>IFERROR(VLOOKUP(Table25[[#This Row],[Contract No.]],Table3[#All],5,FALSE),"")</f>
        <v>47360</v>
      </c>
      <c r="M541" s="56">
        <f>IFERROR(IF(Table25[[#This Row],[Contract End Date]]="99/99/9999","No End",IF(AND(MONTH(Table25[[#This Row],[Contract End Date]])&gt;6,MONTH(Table25[[#This Row],[Contract End Date]])&lt;=12),YEAR(Table25[[#This Row],[Contract End Date]])+1,YEAR(Table25[[#This Row],[Contract End Date]]))),"")</f>
        <v>2030</v>
      </c>
      <c r="N541" s="55">
        <f>Table25[[#This Row],[FY Formula end]]</f>
        <v>2030</v>
      </c>
      <c r="O541" s="59" t="str">
        <f>IF(Table25[[#This Row],[Year End]]="No End","No End","FY"&amp;" "&amp;Table25[[#This Row],[Year End]])</f>
        <v>FY 2030</v>
      </c>
      <c r="P541" s="27"/>
      <c r="Q541" s="104">
        <f>_xlfn.IFNA(IF($B541="","",VLOOKUP($B541,'SWC Towers'!$A:$Q,$Q$2,FALSE)),"")</f>
        <v>0.2</v>
      </c>
      <c r="R541" s="106" t="str">
        <f>_xlfn.IFNA(IF($B541="","",VLOOKUP($B541,'SWC Towers'!$A:$Q,$R$2,FALSE)),"")</f>
        <v/>
      </c>
      <c r="S541" s="106" t="str">
        <f>_xlfn.IFNA(IF($B541="","",VLOOKUP($B541,'SWC Towers'!$A:$Q,$S$2,FALSE)),"")</f>
        <v/>
      </c>
      <c r="T541" s="106" t="str">
        <f>_xlfn.IFNA(IF($B541="","",VLOOKUP($B541,'SWC Towers'!$A:$Q,$T$2,FALSE)),"")</f>
        <v/>
      </c>
      <c r="U541" s="104">
        <f>_xlfn.IFNA(IF($B541="","",VLOOKUP($B541,'SWC Towers'!$A:$Q,$U$2,FALSE)),"")</f>
        <v>0.4</v>
      </c>
      <c r="V541" s="104" t="str">
        <f>_xlfn.IFNA(IF($B541="","",VLOOKUP($B541,'SWC Towers'!$A:$Q,$V$2,FALSE)),"")</f>
        <v/>
      </c>
      <c r="W541" s="104">
        <f>_xlfn.IFNA(IF($B541="","",VLOOKUP($B541,'SWC Towers'!$A:$Q,$W$2,FALSE)),"")</f>
        <v>0.4</v>
      </c>
      <c r="X541" s="104" t="str">
        <f>_xlfn.IFNA(IF($B541="","",VLOOKUP($B541,'SWC Towers'!$A:$Q,$X$2,FALSE)),"")</f>
        <v/>
      </c>
      <c r="Y541" s="104" t="str">
        <f>_xlfn.IFNA(IF($B541="","",VLOOKUP($B541,'SWC Towers'!$A:$Q,$Y$2,FALSE)),"")</f>
        <v/>
      </c>
      <c r="Z541" s="104" t="str">
        <f>_xlfn.IFNA(IF($B541="","",VLOOKUP($B541,'SWC Towers'!$A:$Q,$Z$2,FALSE)),"")</f>
        <v/>
      </c>
      <c r="AA541" s="104" t="str">
        <f>_xlfn.IFNA(IF($B541="","",VLOOKUP($B541,'SWC Towers'!$A:$Q,$AA$2,FALSE)),"")</f>
        <v/>
      </c>
      <c r="AB541" s="104" t="str">
        <f>_xlfn.IFNA(IF($B541="","",VLOOKUP($B541,'SWC Towers'!$A:$Q,$AB$2,FALSE)),"")</f>
        <v/>
      </c>
      <c r="AC541" s="20">
        <f>SUM(Table25[[#This Row],[IT Tower: Application]:[Other/Non-IT ]])</f>
        <v>1</v>
      </c>
      <c r="AD541" s="67"/>
      <c r="AE541" s="67"/>
      <c r="AF541" s="67"/>
      <c r="AG541" s="67"/>
      <c r="AH541" s="67"/>
      <c r="AI541" s="67"/>
      <c r="AJ541" s="67"/>
      <c r="AK541" s="67"/>
      <c r="AL541" s="67"/>
      <c r="AM541" s="67"/>
      <c r="AN541" s="67"/>
      <c r="AO541" s="67"/>
      <c r="AP541" s="67"/>
      <c r="AQ541" s="67"/>
      <c r="AR541" s="67"/>
      <c r="AS541" s="67"/>
      <c r="AT541" s="67"/>
      <c r="AU541" s="67"/>
      <c r="AV541" s="67"/>
      <c r="AW541" s="67"/>
      <c r="AX541" s="67"/>
      <c r="AY541" s="67">
        <v>76968</v>
      </c>
      <c r="AZ541" s="67">
        <v>219649</v>
      </c>
      <c r="BA541" s="67">
        <v>292242</v>
      </c>
      <c r="BB541" s="67">
        <v>299955</v>
      </c>
      <c r="BC541" s="67">
        <v>312677</v>
      </c>
      <c r="BD541" s="67"/>
      <c r="BE541" s="67"/>
      <c r="BF541" s="67"/>
      <c r="BG541" s="67"/>
      <c r="BH541" s="67"/>
      <c r="BI541" s="67"/>
      <c r="BJ541" s="67"/>
      <c r="BK541" s="67"/>
      <c r="BL541" s="67"/>
      <c r="BM541" s="67"/>
      <c r="BN541" s="67"/>
      <c r="BO541" s="67"/>
      <c r="BP541" s="67"/>
      <c r="BQ541" s="67"/>
      <c r="BR541" s="67"/>
      <c r="BS541" s="67"/>
      <c r="BT541" s="67"/>
      <c r="BU541" s="67"/>
      <c r="BV541" s="67"/>
      <c r="BW541" s="67"/>
      <c r="BX541" s="67"/>
      <c r="BY541" s="67"/>
      <c r="BZ541" s="67"/>
      <c r="CA541" s="67"/>
      <c r="CB541" s="67"/>
      <c r="CC541" s="69">
        <f>SUM(Table25[[#This Row],[Contract Amount FY00]:[Contract Amount FY50]])</f>
        <v>1201491</v>
      </c>
      <c r="CD541" s="24"/>
    </row>
    <row r="542" spans="1:82" x14ac:dyDescent="0.25">
      <c r="A542" s="122" t="s">
        <v>2038</v>
      </c>
      <c r="B542" s="122" t="s">
        <v>278</v>
      </c>
      <c r="C542" s="122" t="s">
        <v>3218</v>
      </c>
      <c r="E542" s="26" t="str">
        <f>IFERROR(IF(VLOOKUP(Table25[[#This Row],[Contract No.]],Table3[#All],3,FALSE)="","No","Yes"),"")</f>
        <v>Yes</v>
      </c>
      <c r="F542" s="26" t="str">
        <f>IFERROR(VLOOKUP(Table25[[#This Row],[Contract No.]],Table3[#All],3,FALSE),"")</f>
        <v>NASPO</v>
      </c>
      <c r="G542" s="26" t="str">
        <f>IFERROR(IF(Table25[[#This Row],[Cooperative Purchase
(Yes/No)]]="Yes","Yes",IF(VLOOKUP(Table25[[#This Row],[Contract No.]],Table3[#All],1,FALSE)=Table25[[#This Row],[Contract No.]],"Yes","No")),"No")</f>
        <v>Yes</v>
      </c>
      <c r="H542" s="51">
        <f>IFERROR(VLOOKUP(Table25[[#This Row],[Contract No.]],Table3[#All],4,FALSE),"")</f>
        <v>42917</v>
      </c>
      <c r="I542" s="56">
        <f>IFERROR(IF(AND(MONTH(Table25[[#This Row],[Contract Start Date]])&gt;6,MONTH(Table25[[#This Row],[Contract Start Date]])&lt;=12),YEAR(Table25[[#This Row],[Contract Start Date]])+1,YEAR(Table25[[#This Row],[Contract Start Date]])),"")</f>
        <v>2018</v>
      </c>
      <c r="J542" s="55">
        <f>Table25[[#This Row],[FY Formula start]]</f>
        <v>2018</v>
      </c>
      <c r="K542" s="59" t="str">
        <f>"FY"&amp;" "&amp;Table25[[#This Row],[Year Start]]</f>
        <v>FY 2018</v>
      </c>
      <c r="L542" s="52">
        <f>IFERROR(VLOOKUP(Table25[[#This Row],[Contract No.]],Table3[#All],5,FALSE),"")</f>
        <v>46280</v>
      </c>
      <c r="M542" s="56">
        <f>IFERROR(IF(Table25[[#This Row],[Contract End Date]]="99/99/9999","No End",IF(AND(MONTH(Table25[[#This Row],[Contract End Date]])&gt;6,MONTH(Table25[[#This Row],[Contract End Date]])&lt;=12),YEAR(Table25[[#This Row],[Contract End Date]])+1,YEAR(Table25[[#This Row],[Contract End Date]]))),"")</f>
        <v>2027</v>
      </c>
      <c r="N542" s="55">
        <f>Table25[[#This Row],[FY Formula end]]</f>
        <v>2027</v>
      </c>
      <c r="O542" s="59" t="str">
        <f>IF(Table25[[#This Row],[Year End]]="No End","No End","FY"&amp;" "&amp;Table25[[#This Row],[Year End]])</f>
        <v>FY 2027</v>
      </c>
      <c r="P542" s="27"/>
      <c r="Q542" s="104">
        <f>_xlfn.IFNA(IF($B542="","",VLOOKUP($B542,'SWC Towers'!$A:$Q,$Q$2,FALSE)),"")</f>
        <v>0.4</v>
      </c>
      <c r="R542" s="106" t="str">
        <f>_xlfn.IFNA(IF($B542="","",VLOOKUP($B542,'SWC Towers'!$A:$Q,$R$2,FALSE)),"")</f>
        <v/>
      </c>
      <c r="S542" s="106" t="str">
        <f>_xlfn.IFNA(IF($B542="","",VLOOKUP($B542,'SWC Towers'!$A:$Q,$S$2,FALSE)),"")</f>
        <v/>
      </c>
      <c r="T542" s="106">
        <f>_xlfn.IFNA(IF($B542="","",VLOOKUP($B542,'SWC Towers'!$A:$Q,$T$2,FALSE)),"")</f>
        <v>0.05</v>
      </c>
      <c r="U542" s="104" t="str">
        <f>_xlfn.IFNA(IF($B542="","",VLOOKUP($B542,'SWC Towers'!$A:$Q,$U$2,FALSE)),"")</f>
        <v/>
      </c>
      <c r="V542" s="104" t="str">
        <f>_xlfn.IFNA(IF($B542="","",VLOOKUP($B542,'SWC Towers'!$A:$Q,$V$2,FALSE)),"")</f>
        <v/>
      </c>
      <c r="W542" s="104">
        <f>_xlfn.IFNA(IF($B542="","",VLOOKUP($B542,'SWC Towers'!$A:$Q,$W$2,FALSE)),"")</f>
        <v>0.1</v>
      </c>
      <c r="X542" s="104" t="str">
        <f>_xlfn.IFNA(IF($B542="","",VLOOKUP($B542,'SWC Towers'!$A:$Q,$X$2,FALSE)),"")</f>
        <v/>
      </c>
      <c r="Y542" s="104">
        <f>_xlfn.IFNA(IF($B542="","",VLOOKUP($B542,'SWC Towers'!$A:$Q,$Y$2,FALSE)),"")</f>
        <v>0.05</v>
      </c>
      <c r="Z542" s="104" t="str">
        <f>_xlfn.IFNA(IF($B542="","",VLOOKUP($B542,'SWC Towers'!$A:$Q,$Z$2,FALSE)),"")</f>
        <v/>
      </c>
      <c r="AA542" s="104">
        <f>_xlfn.IFNA(IF($B542="","",VLOOKUP($B542,'SWC Towers'!$A:$Q,$AA$2,FALSE)),"")</f>
        <v>0.4</v>
      </c>
      <c r="AB542" s="104" t="str">
        <f>_xlfn.IFNA(IF($B542="","",VLOOKUP($B542,'SWC Towers'!$A:$Q,$AB$2,FALSE)),"")</f>
        <v/>
      </c>
      <c r="AC542" s="20">
        <f>SUM(Table25[[#This Row],[IT Tower: Application]:[Other/Non-IT ]])</f>
        <v>1</v>
      </c>
      <c r="AD542" s="67"/>
      <c r="AE542" s="67"/>
      <c r="AF542" s="67"/>
      <c r="AG542" s="67"/>
      <c r="AH542" s="67"/>
      <c r="AI542" s="67"/>
      <c r="AJ542" s="67"/>
      <c r="AK542" s="67"/>
      <c r="AL542" s="67"/>
      <c r="AM542" s="67"/>
      <c r="AN542" s="67"/>
      <c r="AO542" s="67"/>
      <c r="AP542" s="67"/>
      <c r="AQ542" s="67"/>
      <c r="AR542" s="67"/>
      <c r="AS542" s="67"/>
      <c r="AT542" s="67"/>
      <c r="AU542" s="67"/>
      <c r="AV542" s="67"/>
      <c r="AW542" s="67"/>
      <c r="AX542" s="67"/>
      <c r="AY542" s="67">
        <v>79915</v>
      </c>
      <c r="AZ542" s="67">
        <v>56899</v>
      </c>
      <c r="BA542" s="67">
        <v>68582</v>
      </c>
      <c r="BB542" s="67">
        <v>62593</v>
      </c>
      <c r="BC542" s="67">
        <v>60436</v>
      </c>
      <c r="BD542" s="67"/>
      <c r="BE542" s="67"/>
      <c r="BF542" s="67"/>
      <c r="BG542" s="67"/>
      <c r="BH542" s="67"/>
      <c r="BI542" s="67"/>
      <c r="BJ542" s="67"/>
      <c r="BK542" s="67"/>
      <c r="BL542" s="67"/>
      <c r="BM542" s="67"/>
      <c r="BN542" s="67"/>
      <c r="BO542" s="67"/>
      <c r="BP542" s="67"/>
      <c r="BQ542" s="67"/>
      <c r="BR542" s="67"/>
      <c r="BS542" s="67"/>
      <c r="BT542" s="67"/>
      <c r="BU542" s="67"/>
      <c r="BV542" s="67"/>
      <c r="BW542" s="67"/>
      <c r="BX542" s="67"/>
      <c r="BY542" s="67"/>
      <c r="BZ542" s="67"/>
      <c r="CA542" s="67"/>
      <c r="CB542" s="67"/>
      <c r="CC542" s="69">
        <f>SUM(Table25[[#This Row],[Contract Amount FY00]:[Contract Amount FY50]])</f>
        <v>328425</v>
      </c>
      <c r="CD542" s="24"/>
    </row>
    <row r="543" spans="1:82" x14ac:dyDescent="0.25">
      <c r="A543" s="122" t="s">
        <v>2038</v>
      </c>
      <c r="B543" s="122" t="s">
        <v>278</v>
      </c>
      <c r="C543" s="122" t="s">
        <v>3188</v>
      </c>
      <c r="E543" s="26" t="str">
        <f>IFERROR(IF(VLOOKUP(Table25[[#This Row],[Contract No.]],Table3[#All],3,FALSE)="","No","Yes"),"")</f>
        <v>Yes</v>
      </c>
      <c r="F543" s="26" t="str">
        <f>IFERROR(VLOOKUP(Table25[[#This Row],[Contract No.]],Table3[#All],3,FALSE),"")</f>
        <v>NASPO</v>
      </c>
      <c r="G543" s="26" t="str">
        <f>IFERROR(IF(Table25[[#This Row],[Cooperative Purchase
(Yes/No)]]="Yes","Yes",IF(VLOOKUP(Table25[[#This Row],[Contract No.]],Table3[#All],1,FALSE)=Table25[[#This Row],[Contract No.]],"Yes","No")),"No")</f>
        <v>Yes</v>
      </c>
      <c r="H543" s="51">
        <f>IFERROR(VLOOKUP(Table25[[#This Row],[Contract No.]],Table3[#All],4,FALSE),"")</f>
        <v>42917</v>
      </c>
      <c r="I543" s="56">
        <f>IFERROR(IF(AND(MONTH(Table25[[#This Row],[Contract Start Date]])&gt;6,MONTH(Table25[[#This Row],[Contract Start Date]])&lt;=12),YEAR(Table25[[#This Row],[Contract Start Date]])+1,YEAR(Table25[[#This Row],[Contract Start Date]])),"")</f>
        <v>2018</v>
      </c>
      <c r="J543" s="55">
        <f>Table25[[#This Row],[FY Formula start]]</f>
        <v>2018</v>
      </c>
      <c r="K543" s="59" t="str">
        <f>"FY"&amp;" "&amp;Table25[[#This Row],[Year Start]]</f>
        <v>FY 2018</v>
      </c>
      <c r="L543" s="52">
        <f>IFERROR(VLOOKUP(Table25[[#This Row],[Contract No.]],Table3[#All],5,FALSE),"")</f>
        <v>46280</v>
      </c>
      <c r="M543" s="56">
        <f>IFERROR(IF(Table25[[#This Row],[Contract End Date]]="99/99/9999","No End",IF(AND(MONTH(Table25[[#This Row],[Contract End Date]])&gt;6,MONTH(Table25[[#This Row],[Contract End Date]])&lt;=12),YEAR(Table25[[#This Row],[Contract End Date]])+1,YEAR(Table25[[#This Row],[Contract End Date]]))),"")</f>
        <v>2027</v>
      </c>
      <c r="N543" s="55">
        <f>Table25[[#This Row],[FY Formula end]]</f>
        <v>2027</v>
      </c>
      <c r="O543" s="59" t="str">
        <f>IF(Table25[[#This Row],[Year End]]="No End","No End","FY"&amp;" "&amp;Table25[[#This Row],[Year End]])</f>
        <v>FY 2027</v>
      </c>
      <c r="P543" s="27"/>
      <c r="Q543" s="104">
        <f>_xlfn.IFNA(IF($B543="","",VLOOKUP($B543,'SWC Towers'!$A:$Q,$Q$2,FALSE)),"")</f>
        <v>0.4</v>
      </c>
      <c r="R543" s="106" t="str">
        <f>_xlfn.IFNA(IF($B543="","",VLOOKUP($B543,'SWC Towers'!$A:$Q,$R$2,FALSE)),"")</f>
        <v/>
      </c>
      <c r="S543" s="106" t="str">
        <f>_xlfn.IFNA(IF($B543="","",VLOOKUP($B543,'SWC Towers'!$A:$Q,$S$2,FALSE)),"")</f>
        <v/>
      </c>
      <c r="T543" s="106">
        <f>_xlfn.IFNA(IF($B543="","",VLOOKUP($B543,'SWC Towers'!$A:$Q,$T$2,FALSE)),"")</f>
        <v>0.05</v>
      </c>
      <c r="U543" s="104" t="str">
        <f>_xlfn.IFNA(IF($B543="","",VLOOKUP($B543,'SWC Towers'!$A:$Q,$U$2,FALSE)),"")</f>
        <v/>
      </c>
      <c r="V543" s="104" t="str">
        <f>_xlfn.IFNA(IF($B543="","",VLOOKUP($B543,'SWC Towers'!$A:$Q,$V$2,FALSE)),"")</f>
        <v/>
      </c>
      <c r="W543" s="104">
        <f>_xlfn.IFNA(IF($B543="","",VLOOKUP($B543,'SWC Towers'!$A:$Q,$W$2,FALSE)),"")</f>
        <v>0.1</v>
      </c>
      <c r="X543" s="104" t="str">
        <f>_xlfn.IFNA(IF($B543="","",VLOOKUP($B543,'SWC Towers'!$A:$Q,$X$2,FALSE)),"")</f>
        <v/>
      </c>
      <c r="Y543" s="104">
        <f>_xlfn.IFNA(IF($B543="","",VLOOKUP($B543,'SWC Towers'!$A:$Q,$Y$2,FALSE)),"")</f>
        <v>0.05</v>
      </c>
      <c r="Z543" s="104" t="str">
        <f>_xlfn.IFNA(IF($B543="","",VLOOKUP($B543,'SWC Towers'!$A:$Q,$Z$2,FALSE)),"")</f>
        <v/>
      </c>
      <c r="AA543" s="104">
        <f>_xlfn.IFNA(IF($B543="","",VLOOKUP($B543,'SWC Towers'!$A:$Q,$AA$2,FALSE)),"")</f>
        <v>0.4</v>
      </c>
      <c r="AB543" s="104" t="str">
        <f>_xlfn.IFNA(IF($B543="","",VLOOKUP($B543,'SWC Towers'!$A:$Q,$AB$2,FALSE)),"")</f>
        <v/>
      </c>
      <c r="AC543" s="20">
        <f>SUM(Table25[[#This Row],[IT Tower: Application]:[Other/Non-IT ]])</f>
        <v>1</v>
      </c>
      <c r="AD543" s="67"/>
      <c r="AE543" s="67"/>
      <c r="AF543" s="67"/>
      <c r="AG543" s="67"/>
      <c r="AH543" s="67"/>
      <c r="AI543" s="67"/>
      <c r="AJ543" s="67"/>
      <c r="AK543" s="67"/>
      <c r="AL543" s="67"/>
      <c r="AM543" s="67"/>
      <c r="AN543" s="67"/>
      <c r="AO543" s="67"/>
      <c r="AP543" s="67"/>
      <c r="AQ543" s="67"/>
      <c r="AR543" s="67"/>
      <c r="AS543" s="67"/>
      <c r="AT543" s="67"/>
      <c r="AU543" s="67"/>
      <c r="AV543" s="67"/>
      <c r="AW543" s="67"/>
      <c r="AX543" s="67">
        <v>25853</v>
      </c>
      <c r="AY543" s="67">
        <v>292332</v>
      </c>
      <c r="AZ543" s="67">
        <v>12062</v>
      </c>
      <c r="BA543" s="67">
        <v>156939</v>
      </c>
      <c r="BB543" s="67">
        <v>710448</v>
      </c>
      <c r="BC543" s="67">
        <v>285160</v>
      </c>
      <c r="BD543" s="67"/>
      <c r="BE543" s="67"/>
      <c r="BF543" s="67"/>
      <c r="BG543" s="67"/>
      <c r="BH543" s="67"/>
      <c r="BI543" s="67"/>
      <c r="BJ543" s="67"/>
      <c r="BK543" s="67"/>
      <c r="BL543" s="67"/>
      <c r="BM543" s="67"/>
      <c r="BN543" s="67"/>
      <c r="BO543" s="67"/>
      <c r="BP543" s="67"/>
      <c r="BQ543" s="67"/>
      <c r="BR543" s="67"/>
      <c r="BS543" s="67"/>
      <c r="BT543" s="67"/>
      <c r="BU543" s="67"/>
      <c r="BV543" s="67"/>
      <c r="BW543" s="67"/>
      <c r="BX543" s="67"/>
      <c r="BY543" s="67"/>
      <c r="BZ543" s="67"/>
      <c r="CA543" s="67"/>
      <c r="CB543" s="67"/>
      <c r="CC543" s="69">
        <f>SUM(Table25[[#This Row],[Contract Amount FY00]:[Contract Amount FY50]])</f>
        <v>1482794</v>
      </c>
      <c r="CD543" s="24"/>
    </row>
    <row r="544" spans="1:82" x14ac:dyDescent="0.25">
      <c r="A544" s="122" t="s">
        <v>2038</v>
      </c>
      <c r="B544" s="122" t="s">
        <v>278</v>
      </c>
      <c r="C544" s="122" t="s">
        <v>3219</v>
      </c>
      <c r="E544" s="26" t="str">
        <f>IFERROR(IF(VLOOKUP(Table25[[#This Row],[Contract No.]],Table3[#All],3,FALSE)="","No","Yes"),"")</f>
        <v>Yes</v>
      </c>
      <c r="F544" s="26" t="str">
        <f>IFERROR(VLOOKUP(Table25[[#This Row],[Contract No.]],Table3[#All],3,FALSE),"")</f>
        <v>NASPO</v>
      </c>
      <c r="G544" s="26" t="str">
        <f>IFERROR(IF(Table25[[#This Row],[Cooperative Purchase
(Yes/No)]]="Yes","Yes",IF(VLOOKUP(Table25[[#This Row],[Contract No.]],Table3[#All],1,FALSE)=Table25[[#This Row],[Contract No.]],"Yes","No")),"No")</f>
        <v>Yes</v>
      </c>
      <c r="H544" s="51">
        <f>IFERROR(VLOOKUP(Table25[[#This Row],[Contract No.]],Table3[#All],4,FALSE),"")</f>
        <v>42917</v>
      </c>
      <c r="I544" s="56">
        <f>IFERROR(IF(AND(MONTH(Table25[[#This Row],[Contract Start Date]])&gt;6,MONTH(Table25[[#This Row],[Contract Start Date]])&lt;=12),YEAR(Table25[[#This Row],[Contract Start Date]])+1,YEAR(Table25[[#This Row],[Contract Start Date]])),"")</f>
        <v>2018</v>
      </c>
      <c r="J544" s="55">
        <f>Table25[[#This Row],[FY Formula start]]</f>
        <v>2018</v>
      </c>
      <c r="K544" s="59" t="str">
        <f>"FY"&amp;" "&amp;Table25[[#This Row],[Year Start]]</f>
        <v>FY 2018</v>
      </c>
      <c r="L544" s="52">
        <f>IFERROR(VLOOKUP(Table25[[#This Row],[Contract No.]],Table3[#All],5,FALSE),"")</f>
        <v>46280</v>
      </c>
      <c r="M544" s="56">
        <f>IFERROR(IF(Table25[[#This Row],[Contract End Date]]="99/99/9999","No End",IF(AND(MONTH(Table25[[#This Row],[Contract End Date]])&gt;6,MONTH(Table25[[#This Row],[Contract End Date]])&lt;=12),YEAR(Table25[[#This Row],[Contract End Date]])+1,YEAR(Table25[[#This Row],[Contract End Date]]))),"")</f>
        <v>2027</v>
      </c>
      <c r="N544" s="55">
        <f>Table25[[#This Row],[FY Formula end]]</f>
        <v>2027</v>
      </c>
      <c r="O544" s="59" t="str">
        <f>IF(Table25[[#This Row],[Year End]]="No End","No End","FY"&amp;" "&amp;Table25[[#This Row],[Year End]])</f>
        <v>FY 2027</v>
      </c>
      <c r="P544" s="27"/>
      <c r="Q544" s="104">
        <f>_xlfn.IFNA(IF($B544="","",VLOOKUP($B544,'SWC Towers'!$A:$Q,$Q$2,FALSE)),"")</f>
        <v>0.4</v>
      </c>
      <c r="R544" s="106" t="str">
        <f>_xlfn.IFNA(IF($B544="","",VLOOKUP($B544,'SWC Towers'!$A:$Q,$R$2,FALSE)),"")</f>
        <v/>
      </c>
      <c r="S544" s="106" t="str">
        <f>_xlfn.IFNA(IF($B544="","",VLOOKUP($B544,'SWC Towers'!$A:$Q,$S$2,FALSE)),"")</f>
        <v/>
      </c>
      <c r="T544" s="106">
        <f>_xlfn.IFNA(IF($B544="","",VLOOKUP($B544,'SWC Towers'!$A:$Q,$T$2,FALSE)),"")</f>
        <v>0.05</v>
      </c>
      <c r="U544" s="104" t="str">
        <f>_xlfn.IFNA(IF($B544="","",VLOOKUP($B544,'SWC Towers'!$A:$Q,$U$2,FALSE)),"")</f>
        <v/>
      </c>
      <c r="V544" s="104" t="str">
        <f>_xlfn.IFNA(IF($B544="","",VLOOKUP($B544,'SWC Towers'!$A:$Q,$V$2,FALSE)),"")</f>
        <v/>
      </c>
      <c r="W544" s="104">
        <f>_xlfn.IFNA(IF($B544="","",VLOOKUP($B544,'SWC Towers'!$A:$Q,$W$2,FALSE)),"")</f>
        <v>0.1</v>
      </c>
      <c r="X544" s="104" t="str">
        <f>_xlfn.IFNA(IF($B544="","",VLOOKUP($B544,'SWC Towers'!$A:$Q,$X$2,FALSE)),"")</f>
        <v/>
      </c>
      <c r="Y544" s="104">
        <f>_xlfn.IFNA(IF($B544="","",VLOOKUP($B544,'SWC Towers'!$A:$Q,$Y$2,FALSE)),"")</f>
        <v>0.05</v>
      </c>
      <c r="Z544" s="104" t="str">
        <f>_xlfn.IFNA(IF($B544="","",VLOOKUP($B544,'SWC Towers'!$A:$Q,$Z$2,FALSE)),"")</f>
        <v/>
      </c>
      <c r="AA544" s="104">
        <f>_xlfn.IFNA(IF($B544="","",VLOOKUP($B544,'SWC Towers'!$A:$Q,$AA$2,FALSE)),"")</f>
        <v>0.4</v>
      </c>
      <c r="AB544" s="104" t="str">
        <f>_xlfn.IFNA(IF($B544="","",VLOOKUP($B544,'SWC Towers'!$A:$Q,$AB$2,FALSE)),"")</f>
        <v/>
      </c>
      <c r="AC544" s="20">
        <f>SUM(Table25[[#This Row],[IT Tower: Application]:[Other/Non-IT ]])</f>
        <v>1</v>
      </c>
      <c r="AD544" s="67"/>
      <c r="AE544" s="67"/>
      <c r="AF544" s="67"/>
      <c r="AG544" s="67"/>
      <c r="AH544" s="67"/>
      <c r="AI544" s="67"/>
      <c r="AJ544" s="67"/>
      <c r="AK544" s="67"/>
      <c r="AL544" s="67"/>
      <c r="AM544" s="67"/>
      <c r="AN544" s="67"/>
      <c r="AO544" s="67"/>
      <c r="AP544" s="67"/>
      <c r="AQ544" s="67"/>
      <c r="AR544" s="67"/>
      <c r="AS544" s="67"/>
      <c r="AT544" s="67"/>
      <c r="AU544" s="67"/>
      <c r="AV544" s="67"/>
      <c r="AW544" s="67"/>
      <c r="AX544" s="67"/>
      <c r="AY544" s="67"/>
      <c r="AZ544" s="67">
        <v>500</v>
      </c>
      <c r="BA544" s="67">
        <v>874</v>
      </c>
      <c r="BB544" s="67">
        <v>0</v>
      </c>
      <c r="BC544" s="67"/>
      <c r="BD544" s="67"/>
      <c r="BE544" s="67"/>
      <c r="BF544" s="67"/>
      <c r="BG544" s="67"/>
      <c r="BH544" s="67"/>
      <c r="BI544" s="67"/>
      <c r="BJ544" s="67"/>
      <c r="BK544" s="67"/>
      <c r="BL544" s="67"/>
      <c r="BM544" s="67"/>
      <c r="BN544" s="67"/>
      <c r="BO544" s="67"/>
      <c r="BP544" s="67"/>
      <c r="BQ544" s="67"/>
      <c r="BR544" s="67"/>
      <c r="BS544" s="67"/>
      <c r="BT544" s="67"/>
      <c r="BU544" s="67"/>
      <c r="BV544" s="67"/>
      <c r="BW544" s="67"/>
      <c r="BX544" s="67"/>
      <c r="BY544" s="67"/>
      <c r="BZ544" s="67"/>
      <c r="CA544" s="67"/>
      <c r="CB544" s="67"/>
      <c r="CC544" s="69">
        <f>SUM(Table25[[#This Row],[Contract Amount FY00]:[Contract Amount FY50]])</f>
        <v>1374</v>
      </c>
      <c r="CD544" s="24"/>
    </row>
    <row r="545" spans="1:82" x14ac:dyDescent="0.25">
      <c r="A545" s="122" t="s">
        <v>2038</v>
      </c>
      <c r="B545" s="122" t="s">
        <v>278</v>
      </c>
      <c r="C545" s="122" t="s">
        <v>1038</v>
      </c>
      <c r="E545" s="26" t="str">
        <f>IFERROR(IF(VLOOKUP(Table25[[#This Row],[Contract No.]],Table3[#All],3,FALSE)="","No","Yes"),"")</f>
        <v>Yes</v>
      </c>
      <c r="F545" s="26" t="str">
        <f>IFERROR(VLOOKUP(Table25[[#This Row],[Contract No.]],Table3[#All],3,FALSE),"")</f>
        <v>NASPO</v>
      </c>
      <c r="G545" s="26" t="str">
        <f>IFERROR(IF(Table25[[#This Row],[Cooperative Purchase
(Yes/No)]]="Yes","Yes",IF(VLOOKUP(Table25[[#This Row],[Contract No.]],Table3[#All],1,FALSE)=Table25[[#This Row],[Contract No.]],"Yes","No")),"No")</f>
        <v>Yes</v>
      </c>
      <c r="H545" s="51">
        <f>IFERROR(VLOOKUP(Table25[[#This Row],[Contract No.]],Table3[#All],4,FALSE),"")</f>
        <v>42917</v>
      </c>
      <c r="I545" s="56">
        <f>IFERROR(IF(AND(MONTH(Table25[[#This Row],[Contract Start Date]])&gt;6,MONTH(Table25[[#This Row],[Contract Start Date]])&lt;=12),YEAR(Table25[[#This Row],[Contract Start Date]])+1,YEAR(Table25[[#This Row],[Contract Start Date]])),"")</f>
        <v>2018</v>
      </c>
      <c r="J545" s="55">
        <f>Table25[[#This Row],[FY Formula start]]</f>
        <v>2018</v>
      </c>
      <c r="K545" s="59" t="str">
        <f>"FY"&amp;" "&amp;Table25[[#This Row],[Year Start]]</f>
        <v>FY 2018</v>
      </c>
      <c r="L545" s="52">
        <f>IFERROR(VLOOKUP(Table25[[#This Row],[Contract No.]],Table3[#All],5,FALSE),"")</f>
        <v>46280</v>
      </c>
      <c r="M545" s="56">
        <f>IFERROR(IF(Table25[[#This Row],[Contract End Date]]="99/99/9999","No End",IF(AND(MONTH(Table25[[#This Row],[Contract End Date]])&gt;6,MONTH(Table25[[#This Row],[Contract End Date]])&lt;=12),YEAR(Table25[[#This Row],[Contract End Date]])+1,YEAR(Table25[[#This Row],[Contract End Date]]))),"")</f>
        <v>2027</v>
      </c>
      <c r="N545" s="55">
        <f>Table25[[#This Row],[FY Formula end]]</f>
        <v>2027</v>
      </c>
      <c r="O545" s="59" t="str">
        <f>IF(Table25[[#This Row],[Year End]]="No End","No End","FY"&amp;" "&amp;Table25[[#This Row],[Year End]])</f>
        <v>FY 2027</v>
      </c>
      <c r="P545" s="27"/>
      <c r="Q545" s="104">
        <f>_xlfn.IFNA(IF($B545="","",VLOOKUP($B545,'SWC Towers'!$A:$Q,$Q$2,FALSE)),"")</f>
        <v>0.4</v>
      </c>
      <c r="R545" s="106" t="str">
        <f>_xlfn.IFNA(IF($B545="","",VLOOKUP($B545,'SWC Towers'!$A:$Q,$R$2,FALSE)),"")</f>
        <v/>
      </c>
      <c r="S545" s="106" t="str">
        <f>_xlfn.IFNA(IF($B545="","",VLOOKUP($B545,'SWC Towers'!$A:$Q,$S$2,FALSE)),"")</f>
        <v/>
      </c>
      <c r="T545" s="106">
        <f>_xlfn.IFNA(IF($B545="","",VLOOKUP($B545,'SWC Towers'!$A:$Q,$T$2,FALSE)),"")</f>
        <v>0.05</v>
      </c>
      <c r="U545" s="104" t="str">
        <f>_xlfn.IFNA(IF($B545="","",VLOOKUP($B545,'SWC Towers'!$A:$Q,$U$2,FALSE)),"")</f>
        <v/>
      </c>
      <c r="V545" s="104" t="str">
        <f>_xlfn.IFNA(IF($B545="","",VLOOKUP($B545,'SWC Towers'!$A:$Q,$V$2,FALSE)),"")</f>
        <v/>
      </c>
      <c r="W545" s="104">
        <f>_xlfn.IFNA(IF($B545="","",VLOOKUP($B545,'SWC Towers'!$A:$Q,$W$2,FALSE)),"")</f>
        <v>0.1</v>
      </c>
      <c r="X545" s="104" t="str">
        <f>_xlfn.IFNA(IF($B545="","",VLOOKUP($B545,'SWC Towers'!$A:$Q,$X$2,FALSE)),"")</f>
        <v/>
      </c>
      <c r="Y545" s="104">
        <f>_xlfn.IFNA(IF($B545="","",VLOOKUP($B545,'SWC Towers'!$A:$Q,$Y$2,FALSE)),"")</f>
        <v>0.05</v>
      </c>
      <c r="Z545" s="104" t="str">
        <f>_xlfn.IFNA(IF($B545="","",VLOOKUP($B545,'SWC Towers'!$A:$Q,$Z$2,FALSE)),"")</f>
        <v/>
      </c>
      <c r="AA545" s="104">
        <f>_xlfn.IFNA(IF($B545="","",VLOOKUP($B545,'SWC Towers'!$A:$Q,$AA$2,FALSE)),"")</f>
        <v>0.4</v>
      </c>
      <c r="AB545" s="104" t="str">
        <f>_xlfn.IFNA(IF($B545="","",VLOOKUP($B545,'SWC Towers'!$A:$Q,$AB$2,FALSE)),"")</f>
        <v/>
      </c>
      <c r="AC545" s="20">
        <f>SUM(Table25[[#This Row],[IT Tower: Application]:[Other/Non-IT ]])</f>
        <v>1</v>
      </c>
      <c r="AD545" s="67"/>
      <c r="AE545" s="67"/>
      <c r="AF545" s="67"/>
      <c r="AG545" s="67"/>
      <c r="AH545" s="67"/>
      <c r="AI545" s="67"/>
      <c r="AJ545" s="67"/>
      <c r="AK545" s="67"/>
      <c r="AL545" s="67"/>
      <c r="AM545" s="67"/>
      <c r="AN545" s="67"/>
      <c r="AO545" s="67"/>
      <c r="AP545" s="67"/>
      <c r="AQ545" s="67"/>
      <c r="AR545" s="67"/>
      <c r="AS545" s="67"/>
      <c r="AT545" s="67"/>
      <c r="AU545" s="67"/>
      <c r="AV545" s="67"/>
      <c r="AW545" s="67"/>
      <c r="AX545" s="67"/>
      <c r="AY545" s="67"/>
      <c r="AZ545" s="67">
        <v>500</v>
      </c>
      <c r="BA545" s="67">
        <v>0</v>
      </c>
      <c r="BB545" s="67"/>
      <c r="BC545" s="67"/>
      <c r="BD545" s="67"/>
      <c r="BE545" s="67"/>
      <c r="BF545" s="67"/>
      <c r="BG545" s="67"/>
      <c r="BH545" s="67"/>
      <c r="BI545" s="67"/>
      <c r="BJ545" s="67"/>
      <c r="BK545" s="67"/>
      <c r="BL545" s="67"/>
      <c r="BM545" s="67"/>
      <c r="BN545" s="67"/>
      <c r="BO545" s="67"/>
      <c r="BP545" s="67"/>
      <c r="BQ545" s="67"/>
      <c r="BR545" s="67"/>
      <c r="BS545" s="67"/>
      <c r="BT545" s="67"/>
      <c r="BU545" s="67"/>
      <c r="BV545" s="67"/>
      <c r="BW545" s="67"/>
      <c r="BX545" s="67"/>
      <c r="BY545" s="67"/>
      <c r="BZ545" s="67"/>
      <c r="CA545" s="67"/>
      <c r="CB545" s="67"/>
      <c r="CC545" s="69">
        <f>SUM(Table25[[#This Row],[Contract Amount FY00]:[Contract Amount FY50]])</f>
        <v>500</v>
      </c>
      <c r="CD545" s="24"/>
    </row>
    <row r="546" spans="1:82" x14ac:dyDescent="0.25">
      <c r="A546" s="122" t="s">
        <v>2038</v>
      </c>
      <c r="B546" s="122" t="s">
        <v>278</v>
      </c>
      <c r="C546" s="122" t="s">
        <v>1261</v>
      </c>
      <c r="E546" s="26" t="str">
        <f>IFERROR(IF(VLOOKUP(Table25[[#This Row],[Contract No.]],Table3[#All],3,FALSE)="","No","Yes"),"")</f>
        <v>Yes</v>
      </c>
      <c r="F546" s="26" t="str">
        <f>IFERROR(VLOOKUP(Table25[[#This Row],[Contract No.]],Table3[#All],3,FALSE),"")</f>
        <v>NASPO</v>
      </c>
      <c r="G546" s="26" t="str">
        <f>IFERROR(IF(Table25[[#This Row],[Cooperative Purchase
(Yes/No)]]="Yes","Yes",IF(VLOOKUP(Table25[[#This Row],[Contract No.]],Table3[#All],1,FALSE)=Table25[[#This Row],[Contract No.]],"Yes","No")),"No")</f>
        <v>Yes</v>
      </c>
      <c r="H546" s="51">
        <f>IFERROR(VLOOKUP(Table25[[#This Row],[Contract No.]],Table3[#All],4,FALSE),"")</f>
        <v>42917</v>
      </c>
      <c r="I546" s="56">
        <f>IFERROR(IF(AND(MONTH(Table25[[#This Row],[Contract Start Date]])&gt;6,MONTH(Table25[[#This Row],[Contract Start Date]])&lt;=12),YEAR(Table25[[#This Row],[Contract Start Date]])+1,YEAR(Table25[[#This Row],[Contract Start Date]])),"")</f>
        <v>2018</v>
      </c>
      <c r="J546" s="55">
        <f>Table25[[#This Row],[FY Formula start]]</f>
        <v>2018</v>
      </c>
      <c r="K546" s="59" t="str">
        <f>"FY"&amp;" "&amp;Table25[[#This Row],[Year Start]]</f>
        <v>FY 2018</v>
      </c>
      <c r="L546" s="52">
        <f>IFERROR(VLOOKUP(Table25[[#This Row],[Contract No.]],Table3[#All],5,FALSE),"")</f>
        <v>46280</v>
      </c>
      <c r="M546" s="56">
        <f>IFERROR(IF(Table25[[#This Row],[Contract End Date]]="99/99/9999","No End",IF(AND(MONTH(Table25[[#This Row],[Contract End Date]])&gt;6,MONTH(Table25[[#This Row],[Contract End Date]])&lt;=12),YEAR(Table25[[#This Row],[Contract End Date]])+1,YEAR(Table25[[#This Row],[Contract End Date]]))),"")</f>
        <v>2027</v>
      </c>
      <c r="N546" s="55">
        <f>Table25[[#This Row],[FY Formula end]]</f>
        <v>2027</v>
      </c>
      <c r="O546" s="59" t="str">
        <f>IF(Table25[[#This Row],[Year End]]="No End","No End","FY"&amp;" "&amp;Table25[[#This Row],[Year End]])</f>
        <v>FY 2027</v>
      </c>
      <c r="P546" s="27"/>
      <c r="Q546" s="104">
        <f>_xlfn.IFNA(IF($B546="","",VLOOKUP($B546,'SWC Towers'!$A:$Q,$Q$2,FALSE)),"")</f>
        <v>0.4</v>
      </c>
      <c r="R546" s="106" t="str">
        <f>_xlfn.IFNA(IF($B546="","",VLOOKUP($B546,'SWC Towers'!$A:$Q,$R$2,FALSE)),"")</f>
        <v/>
      </c>
      <c r="S546" s="106" t="str">
        <f>_xlfn.IFNA(IF($B546="","",VLOOKUP($B546,'SWC Towers'!$A:$Q,$S$2,FALSE)),"")</f>
        <v/>
      </c>
      <c r="T546" s="106">
        <f>_xlfn.IFNA(IF($B546="","",VLOOKUP($B546,'SWC Towers'!$A:$Q,$T$2,FALSE)),"")</f>
        <v>0.05</v>
      </c>
      <c r="U546" s="104" t="str">
        <f>_xlfn.IFNA(IF($B546="","",VLOOKUP($B546,'SWC Towers'!$A:$Q,$U$2,FALSE)),"")</f>
        <v/>
      </c>
      <c r="V546" s="104" t="str">
        <f>_xlfn.IFNA(IF($B546="","",VLOOKUP($B546,'SWC Towers'!$A:$Q,$V$2,FALSE)),"")</f>
        <v/>
      </c>
      <c r="W546" s="104">
        <f>_xlfn.IFNA(IF($B546="","",VLOOKUP($B546,'SWC Towers'!$A:$Q,$W$2,FALSE)),"")</f>
        <v>0.1</v>
      </c>
      <c r="X546" s="104" t="str">
        <f>_xlfn.IFNA(IF($B546="","",VLOOKUP($B546,'SWC Towers'!$A:$Q,$X$2,FALSE)),"")</f>
        <v/>
      </c>
      <c r="Y546" s="104">
        <f>_xlfn.IFNA(IF($B546="","",VLOOKUP($B546,'SWC Towers'!$A:$Q,$Y$2,FALSE)),"")</f>
        <v>0.05</v>
      </c>
      <c r="Z546" s="104" t="str">
        <f>_xlfn.IFNA(IF($B546="","",VLOOKUP($B546,'SWC Towers'!$A:$Q,$Z$2,FALSE)),"")</f>
        <v/>
      </c>
      <c r="AA546" s="104">
        <f>_xlfn.IFNA(IF($B546="","",VLOOKUP($B546,'SWC Towers'!$A:$Q,$AA$2,FALSE)),"")</f>
        <v>0.4</v>
      </c>
      <c r="AB546" s="104" t="str">
        <f>_xlfn.IFNA(IF($B546="","",VLOOKUP($B546,'SWC Towers'!$A:$Q,$AB$2,FALSE)),"")</f>
        <v/>
      </c>
      <c r="AC546" s="20">
        <f>SUM(Table25[[#This Row],[IT Tower: Application]:[Other/Non-IT ]])</f>
        <v>1</v>
      </c>
      <c r="AD546" s="67"/>
      <c r="AE546" s="67"/>
      <c r="AF546" s="67"/>
      <c r="AG546" s="67"/>
      <c r="AH546" s="67"/>
      <c r="AI546" s="67"/>
      <c r="AJ546" s="67"/>
      <c r="AK546" s="67"/>
      <c r="AL546" s="67"/>
      <c r="AM546" s="67"/>
      <c r="AN546" s="67"/>
      <c r="AO546" s="67"/>
      <c r="AP546" s="67"/>
      <c r="AQ546" s="67"/>
      <c r="AR546" s="67"/>
      <c r="AS546" s="67"/>
      <c r="AT546" s="67"/>
      <c r="AU546" s="67"/>
      <c r="AV546" s="67"/>
      <c r="AW546" s="67"/>
      <c r="AX546" s="67"/>
      <c r="AY546" s="67"/>
      <c r="AZ546" s="67"/>
      <c r="BA546" s="67"/>
      <c r="BB546" s="67">
        <v>0</v>
      </c>
      <c r="BC546" s="67">
        <v>3225</v>
      </c>
      <c r="BD546" s="67"/>
      <c r="BE546" s="67"/>
      <c r="BF546" s="67"/>
      <c r="BG546" s="67"/>
      <c r="BH546" s="67"/>
      <c r="BI546" s="67"/>
      <c r="BJ546" s="67"/>
      <c r="BK546" s="67"/>
      <c r="BL546" s="67"/>
      <c r="BM546" s="67"/>
      <c r="BN546" s="67"/>
      <c r="BO546" s="67"/>
      <c r="BP546" s="67"/>
      <c r="BQ546" s="67"/>
      <c r="BR546" s="67"/>
      <c r="BS546" s="67"/>
      <c r="BT546" s="67"/>
      <c r="BU546" s="67"/>
      <c r="BV546" s="67"/>
      <c r="BW546" s="67"/>
      <c r="BX546" s="67"/>
      <c r="BY546" s="67"/>
      <c r="BZ546" s="67"/>
      <c r="CA546" s="67"/>
      <c r="CB546" s="67"/>
      <c r="CC546" s="69">
        <f>SUM(Table25[[#This Row],[Contract Amount FY00]:[Contract Amount FY50]])</f>
        <v>3225</v>
      </c>
      <c r="CD546" s="24"/>
    </row>
    <row r="547" spans="1:82" x14ac:dyDescent="0.25">
      <c r="A547" s="122" t="s">
        <v>2038</v>
      </c>
      <c r="B547" s="122" t="s">
        <v>278</v>
      </c>
      <c r="C547" s="122" t="s">
        <v>279</v>
      </c>
      <c r="E547" s="26" t="str">
        <f>IFERROR(IF(VLOOKUP(Table25[[#This Row],[Contract No.]],Table3[#All],3,FALSE)="","No","Yes"),"")</f>
        <v>Yes</v>
      </c>
      <c r="F547" s="26" t="str">
        <f>IFERROR(VLOOKUP(Table25[[#This Row],[Contract No.]],Table3[#All],3,FALSE),"")</f>
        <v>NASPO</v>
      </c>
      <c r="G547" s="26" t="str">
        <f>IFERROR(IF(Table25[[#This Row],[Cooperative Purchase
(Yes/No)]]="Yes","Yes",IF(VLOOKUP(Table25[[#This Row],[Contract No.]],Table3[#All],1,FALSE)=Table25[[#This Row],[Contract No.]],"Yes","No")),"No")</f>
        <v>Yes</v>
      </c>
      <c r="H547" s="51">
        <f>IFERROR(VLOOKUP(Table25[[#This Row],[Contract No.]],Table3[#All],4,FALSE),"")</f>
        <v>42917</v>
      </c>
      <c r="I547" s="56">
        <f>IFERROR(IF(AND(MONTH(Table25[[#This Row],[Contract Start Date]])&gt;6,MONTH(Table25[[#This Row],[Contract Start Date]])&lt;=12),YEAR(Table25[[#This Row],[Contract Start Date]])+1,YEAR(Table25[[#This Row],[Contract Start Date]])),"")</f>
        <v>2018</v>
      </c>
      <c r="J547" s="55">
        <f>Table25[[#This Row],[FY Formula start]]</f>
        <v>2018</v>
      </c>
      <c r="K547" s="59" t="str">
        <f>"FY"&amp;" "&amp;Table25[[#This Row],[Year Start]]</f>
        <v>FY 2018</v>
      </c>
      <c r="L547" s="52">
        <f>IFERROR(VLOOKUP(Table25[[#This Row],[Contract No.]],Table3[#All],5,FALSE),"")</f>
        <v>46280</v>
      </c>
      <c r="M547" s="56">
        <f>IFERROR(IF(Table25[[#This Row],[Contract End Date]]="99/99/9999","No End",IF(AND(MONTH(Table25[[#This Row],[Contract End Date]])&gt;6,MONTH(Table25[[#This Row],[Contract End Date]])&lt;=12),YEAR(Table25[[#This Row],[Contract End Date]])+1,YEAR(Table25[[#This Row],[Contract End Date]]))),"")</f>
        <v>2027</v>
      </c>
      <c r="N547" s="55">
        <f>Table25[[#This Row],[FY Formula end]]</f>
        <v>2027</v>
      </c>
      <c r="O547" s="59" t="str">
        <f>IF(Table25[[#This Row],[Year End]]="No End","No End","FY"&amp;" "&amp;Table25[[#This Row],[Year End]])</f>
        <v>FY 2027</v>
      </c>
      <c r="P547" s="27"/>
      <c r="Q547" s="104">
        <f>_xlfn.IFNA(IF($B547="","",VLOOKUP($B547,'SWC Towers'!$A:$Q,$Q$2,FALSE)),"")</f>
        <v>0.4</v>
      </c>
      <c r="R547" s="106" t="str">
        <f>_xlfn.IFNA(IF($B547="","",VLOOKUP($B547,'SWC Towers'!$A:$Q,$R$2,FALSE)),"")</f>
        <v/>
      </c>
      <c r="S547" s="106" t="str">
        <f>_xlfn.IFNA(IF($B547="","",VLOOKUP($B547,'SWC Towers'!$A:$Q,$S$2,FALSE)),"")</f>
        <v/>
      </c>
      <c r="T547" s="106">
        <f>_xlfn.IFNA(IF($B547="","",VLOOKUP($B547,'SWC Towers'!$A:$Q,$T$2,FALSE)),"")</f>
        <v>0.05</v>
      </c>
      <c r="U547" s="104" t="str">
        <f>_xlfn.IFNA(IF($B547="","",VLOOKUP($B547,'SWC Towers'!$A:$Q,$U$2,FALSE)),"")</f>
        <v/>
      </c>
      <c r="V547" s="104" t="str">
        <f>_xlfn.IFNA(IF($B547="","",VLOOKUP($B547,'SWC Towers'!$A:$Q,$V$2,FALSE)),"")</f>
        <v/>
      </c>
      <c r="W547" s="104">
        <f>_xlfn.IFNA(IF($B547="","",VLOOKUP($B547,'SWC Towers'!$A:$Q,$W$2,FALSE)),"")</f>
        <v>0.1</v>
      </c>
      <c r="X547" s="104" t="str">
        <f>_xlfn.IFNA(IF($B547="","",VLOOKUP($B547,'SWC Towers'!$A:$Q,$X$2,FALSE)),"")</f>
        <v/>
      </c>
      <c r="Y547" s="104">
        <f>_xlfn.IFNA(IF($B547="","",VLOOKUP($B547,'SWC Towers'!$A:$Q,$Y$2,FALSE)),"")</f>
        <v>0.05</v>
      </c>
      <c r="Z547" s="104" t="str">
        <f>_xlfn.IFNA(IF($B547="","",VLOOKUP($B547,'SWC Towers'!$A:$Q,$Z$2,FALSE)),"")</f>
        <v/>
      </c>
      <c r="AA547" s="104">
        <f>_xlfn.IFNA(IF($B547="","",VLOOKUP($B547,'SWC Towers'!$A:$Q,$AA$2,FALSE)),"")</f>
        <v>0.4</v>
      </c>
      <c r="AB547" s="104" t="str">
        <f>_xlfn.IFNA(IF($B547="","",VLOOKUP($B547,'SWC Towers'!$A:$Q,$AB$2,FALSE)),"")</f>
        <v/>
      </c>
      <c r="AC547" s="20">
        <f>SUM(Table25[[#This Row],[IT Tower: Application]:[Other/Non-IT ]])</f>
        <v>1</v>
      </c>
      <c r="AD547" s="67"/>
      <c r="AE547" s="67"/>
      <c r="AF547" s="67"/>
      <c r="AG547" s="67"/>
      <c r="AH547" s="67"/>
      <c r="AI547" s="67"/>
      <c r="AJ547" s="67"/>
      <c r="AK547" s="67"/>
      <c r="AL547" s="67"/>
      <c r="AM547" s="67"/>
      <c r="AN547" s="67"/>
      <c r="AO547" s="67"/>
      <c r="AP547" s="67"/>
      <c r="AQ547" s="67"/>
      <c r="AR547" s="67"/>
      <c r="AS547" s="67"/>
      <c r="AT547" s="67"/>
      <c r="AU547" s="67"/>
      <c r="AV547" s="67"/>
      <c r="AW547" s="67"/>
      <c r="AX547" s="67">
        <v>0</v>
      </c>
      <c r="AY547" s="67">
        <v>44085</v>
      </c>
      <c r="AZ547" s="67">
        <v>204882</v>
      </c>
      <c r="BA547" s="67">
        <v>278020</v>
      </c>
      <c r="BB547" s="67">
        <v>166277</v>
      </c>
      <c r="BC547" s="67">
        <v>460447</v>
      </c>
      <c r="BD547" s="67"/>
      <c r="BE547" s="67"/>
      <c r="BF547" s="67"/>
      <c r="BG547" s="67"/>
      <c r="BH547" s="67"/>
      <c r="BI547" s="67"/>
      <c r="BJ547" s="67"/>
      <c r="BK547" s="67"/>
      <c r="BL547" s="67"/>
      <c r="BM547" s="67"/>
      <c r="BN547" s="67"/>
      <c r="BO547" s="67"/>
      <c r="BP547" s="67"/>
      <c r="BQ547" s="67"/>
      <c r="BR547" s="67"/>
      <c r="BS547" s="67"/>
      <c r="BT547" s="67"/>
      <c r="BU547" s="67"/>
      <c r="BV547" s="67"/>
      <c r="BW547" s="67"/>
      <c r="BX547" s="67"/>
      <c r="BY547" s="67"/>
      <c r="BZ547" s="67"/>
      <c r="CA547" s="67"/>
      <c r="CB547" s="67"/>
      <c r="CC547" s="69">
        <f>SUM(Table25[[#This Row],[Contract Amount FY00]:[Contract Amount FY50]])</f>
        <v>1153711</v>
      </c>
      <c r="CD547" s="24"/>
    </row>
    <row r="548" spans="1:82" x14ac:dyDescent="0.25">
      <c r="A548" s="122" t="s">
        <v>2038</v>
      </c>
      <c r="B548" s="122" t="s">
        <v>278</v>
      </c>
      <c r="C548" s="122" t="s">
        <v>3189</v>
      </c>
      <c r="E548" s="26" t="str">
        <f>IFERROR(IF(VLOOKUP(Table25[[#This Row],[Contract No.]],Table3[#All],3,FALSE)="","No","Yes"),"")</f>
        <v>Yes</v>
      </c>
      <c r="F548" s="26" t="str">
        <f>IFERROR(VLOOKUP(Table25[[#This Row],[Contract No.]],Table3[#All],3,FALSE),"")</f>
        <v>NASPO</v>
      </c>
      <c r="G548" s="26" t="str">
        <f>IFERROR(IF(Table25[[#This Row],[Cooperative Purchase
(Yes/No)]]="Yes","Yes",IF(VLOOKUP(Table25[[#This Row],[Contract No.]],Table3[#All],1,FALSE)=Table25[[#This Row],[Contract No.]],"Yes","No")),"No")</f>
        <v>Yes</v>
      </c>
      <c r="H548" s="51">
        <f>IFERROR(VLOOKUP(Table25[[#This Row],[Contract No.]],Table3[#All],4,FALSE),"")</f>
        <v>42917</v>
      </c>
      <c r="I548" s="56">
        <f>IFERROR(IF(AND(MONTH(Table25[[#This Row],[Contract Start Date]])&gt;6,MONTH(Table25[[#This Row],[Contract Start Date]])&lt;=12),YEAR(Table25[[#This Row],[Contract Start Date]])+1,YEAR(Table25[[#This Row],[Contract Start Date]])),"")</f>
        <v>2018</v>
      </c>
      <c r="J548" s="55">
        <f>Table25[[#This Row],[FY Formula start]]</f>
        <v>2018</v>
      </c>
      <c r="K548" s="59" t="str">
        <f>"FY"&amp;" "&amp;Table25[[#This Row],[Year Start]]</f>
        <v>FY 2018</v>
      </c>
      <c r="L548" s="52">
        <f>IFERROR(VLOOKUP(Table25[[#This Row],[Contract No.]],Table3[#All],5,FALSE),"")</f>
        <v>46280</v>
      </c>
      <c r="M548" s="56">
        <f>IFERROR(IF(Table25[[#This Row],[Contract End Date]]="99/99/9999","No End",IF(AND(MONTH(Table25[[#This Row],[Contract End Date]])&gt;6,MONTH(Table25[[#This Row],[Contract End Date]])&lt;=12),YEAR(Table25[[#This Row],[Contract End Date]])+1,YEAR(Table25[[#This Row],[Contract End Date]]))),"")</f>
        <v>2027</v>
      </c>
      <c r="N548" s="55">
        <f>Table25[[#This Row],[FY Formula end]]</f>
        <v>2027</v>
      </c>
      <c r="O548" s="59" t="str">
        <f>IF(Table25[[#This Row],[Year End]]="No End","No End","FY"&amp;" "&amp;Table25[[#This Row],[Year End]])</f>
        <v>FY 2027</v>
      </c>
      <c r="P548" s="27"/>
      <c r="Q548" s="104">
        <f>_xlfn.IFNA(IF($B548="","",VLOOKUP($B548,'SWC Towers'!$A:$Q,$Q$2,FALSE)),"")</f>
        <v>0.4</v>
      </c>
      <c r="R548" s="106" t="str">
        <f>_xlfn.IFNA(IF($B548="","",VLOOKUP($B548,'SWC Towers'!$A:$Q,$R$2,FALSE)),"")</f>
        <v/>
      </c>
      <c r="S548" s="106" t="str">
        <f>_xlfn.IFNA(IF($B548="","",VLOOKUP($B548,'SWC Towers'!$A:$Q,$S$2,FALSE)),"")</f>
        <v/>
      </c>
      <c r="T548" s="106">
        <f>_xlfn.IFNA(IF($B548="","",VLOOKUP($B548,'SWC Towers'!$A:$Q,$T$2,FALSE)),"")</f>
        <v>0.05</v>
      </c>
      <c r="U548" s="104" t="str">
        <f>_xlfn.IFNA(IF($B548="","",VLOOKUP($B548,'SWC Towers'!$A:$Q,$U$2,FALSE)),"")</f>
        <v/>
      </c>
      <c r="V548" s="104" t="str">
        <f>_xlfn.IFNA(IF($B548="","",VLOOKUP($B548,'SWC Towers'!$A:$Q,$V$2,FALSE)),"")</f>
        <v/>
      </c>
      <c r="W548" s="104">
        <f>_xlfn.IFNA(IF($B548="","",VLOOKUP($B548,'SWC Towers'!$A:$Q,$W$2,FALSE)),"")</f>
        <v>0.1</v>
      </c>
      <c r="X548" s="104" t="str">
        <f>_xlfn.IFNA(IF($B548="","",VLOOKUP($B548,'SWC Towers'!$A:$Q,$X$2,FALSE)),"")</f>
        <v/>
      </c>
      <c r="Y548" s="104">
        <f>_xlfn.IFNA(IF($B548="","",VLOOKUP($B548,'SWC Towers'!$A:$Q,$Y$2,FALSE)),"")</f>
        <v>0.05</v>
      </c>
      <c r="Z548" s="104" t="str">
        <f>_xlfn.IFNA(IF($B548="","",VLOOKUP($B548,'SWC Towers'!$A:$Q,$Z$2,FALSE)),"")</f>
        <v/>
      </c>
      <c r="AA548" s="104">
        <f>_xlfn.IFNA(IF($B548="","",VLOOKUP($B548,'SWC Towers'!$A:$Q,$AA$2,FALSE)),"")</f>
        <v>0.4</v>
      </c>
      <c r="AB548" s="104" t="str">
        <f>_xlfn.IFNA(IF($B548="","",VLOOKUP($B548,'SWC Towers'!$A:$Q,$AB$2,FALSE)),"")</f>
        <v/>
      </c>
      <c r="AC548" s="20">
        <f>SUM(Table25[[#This Row],[IT Tower: Application]:[Other/Non-IT ]])</f>
        <v>1</v>
      </c>
      <c r="AD548" s="67"/>
      <c r="AE548" s="67"/>
      <c r="AF548" s="67"/>
      <c r="AG548" s="67"/>
      <c r="AH548" s="67"/>
      <c r="AI548" s="67"/>
      <c r="AJ548" s="67"/>
      <c r="AK548" s="67"/>
      <c r="AL548" s="67"/>
      <c r="AM548" s="67"/>
      <c r="AN548" s="67"/>
      <c r="AO548" s="67"/>
      <c r="AP548" s="67"/>
      <c r="AQ548" s="67"/>
      <c r="AR548" s="67"/>
      <c r="AS548" s="67"/>
      <c r="AT548" s="67"/>
      <c r="AU548" s="67"/>
      <c r="AV548" s="67">
        <v>24938</v>
      </c>
      <c r="AW548" s="67">
        <v>0</v>
      </c>
      <c r="AX548" s="67"/>
      <c r="AY548" s="67"/>
      <c r="AZ548" s="67"/>
      <c r="BA548" s="67"/>
      <c r="BB548" s="67"/>
      <c r="BC548" s="67"/>
      <c r="BD548" s="67"/>
      <c r="BE548" s="67"/>
      <c r="BF548" s="67"/>
      <c r="BG548" s="67"/>
      <c r="BH548" s="67"/>
      <c r="BI548" s="67"/>
      <c r="BJ548" s="67"/>
      <c r="BK548" s="67"/>
      <c r="BL548" s="67"/>
      <c r="BM548" s="67"/>
      <c r="BN548" s="67"/>
      <c r="BO548" s="67"/>
      <c r="BP548" s="67"/>
      <c r="BQ548" s="67"/>
      <c r="BR548" s="67"/>
      <c r="BS548" s="67"/>
      <c r="BT548" s="67"/>
      <c r="BU548" s="67"/>
      <c r="BV548" s="67"/>
      <c r="BW548" s="67"/>
      <c r="BX548" s="67"/>
      <c r="BY548" s="67"/>
      <c r="BZ548" s="67"/>
      <c r="CA548" s="67"/>
      <c r="CB548" s="67"/>
      <c r="CC548" s="69">
        <f>SUM(Table25[[#This Row],[Contract Amount FY00]:[Contract Amount FY50]])</f>
        <v>24938</v>
      </c>
      <c r="CD548" s="24"/>
    </row>
    <row r="549" spans="1:82" x14ac:dyDescent="0.25">
      <c r="A549" s="122" t="s">
        <v>2038</v>
      </c>
      <c r="B549" s="122" t="s">
        <v>278</v>
      </c>
      <c r="C549" s="122" t="s">
        <v>2330</v>
      </c>
      <c r="E549" s="26" t="str">
        <f>IFERROR(IF(VLOOKUP(Table25[[#This Row],[Contract No.]],Table3[#All],3,FALSE)="","No","Yes"),"")</f>
        <v>Yes</v>
      </c>
      <c r="F549" s="26" t="str">
        <f>IFERROR(VLOOKUP(Table25[[#This Row],[Contract No.]],Table3[#All],3,FALSE),"")</f>
        <v>NASPO</v>
      </c>
      <c r="G549" s="26" t="str">
        <f>IFERROR(IF(Table25[[#This Row],[Cooperative Purchase
(Yes/No)]]="Yes","Yes",IF(VLOOKUP(Table25[[#This Row],[Contract No.]],Table3[#All],1,FALSE)=Table25[[#This Row],[Contract No.]],"Yes","No")),"No")</f>
        <v>Yes</v>
      </c>
      <c r="H549" s="51">
        <f>IFERROR(VLOOKUP(Table25[[#This Row],[Contract No.]],Table3[#All],4,FALSE),"")</f>
        <v>42917</v>
      </c>
      <c r="I549" s="56">
        <f>IFERROR(IF(AND(MONTH(Table25[[#This Row],[Contract Start Date]])&gt;6,MONTH(Table25[[#This Row],[Contract Start Date]])&lt;=12),YEAR(Table25[[#This Row],[Contract Start Date]])+1,YEAR(Table25[[#This Row],[Contract Start Date]])),"")</f>
        <v>2018</v>
      </c>
      <c r="J549" s="55">
        <f>Table25[[#This Row],[FY Formula start]]</f>
        <v>2018</v>
      </c>
      <c r="K549" s="59" t="str">
        <f>"FY"&amp;" "&amp;Table25[[#This Row],[Year Start]]</f>
        <v>FY 2018</v>
      </c>
      <c r="L549" s="52">
        <f>IFERROR(VLOOKUP(Table25[[#This Row],[Contract No.]],Table3[#All],5,FALSE),"")</f>
        <v>46280</v>
      </c>
      <c r="M549" s="56">
        <f>IFERROR(IF(Table25[[#This Row],[Contract End Date]]="99/99/9999","No End",IF(AND(MONTH(Table25[[#This Row],[Contract End Date]])&gt;6,MONTH(Table25[[#This Row],[Contract End Date]])&lt;=12),YEAR(Table25[[#This Row],[Contract End Date]])+1,YEAR(Table25[[#This Row],[Contract End Date]]))),"")</f>
        <v>2027</v>
      </c>
      <c r="N549" s="55">
        <f>Table25[[#This Row],[FY Formula end]]</f>
        <v>2027</v>
      </c>
      <c r="O549" s="59" t="str">
        <f>IF(Table25[[#This Row],[Year End]]="No End","No End","FY"&amp;" "&amp;Table25[[#This Row],[Year End]])</f>
        <v>FY 2027</v>
      </c>
      <c r="P549" s="27"/>
      <c r="Q549" s="104">
        <f>_xlfn.IFNA(IF($B549="","",VLOOKUP($B549,'SWC Towers'!$A:$Q,$Q$2,FALSE)),"")</f>
        <v>0.4</v>
      </c>
      <c r="R549" s="106" t="str">
        <f>_xlfn.IFNA(IF($B549="","",VLOOKUP($B549,'SWC Towers'!$A:$Q,$R$2,FALSE)),"")</f>
        <v/>
      </c>
      <c r="S549" s="106" t="str">
        <f>_xlfn.IFNA(IF($B549="","",VLOOKUP($B549,'SWC Towers'!$A:$Q,$S$2,FALSE)),"")</f>
        <v/>
      </c>
      <c r="T549" s="106">
        <f>_xlfn.IFNA(IF($B549="","",VLOOKUP($B549,'SWC Towers'!$A:$Q,$T$2,FALSE)),"")</f>
        <v>0.05</v>
      </c>
      <c r="U549" s="104" t="str">
        <f>_xlfn.IFNA(IF($B549="","",VLOOKUP($B549,'SWC Towers'!$A:$Q,$U$2,FALSE)),"")</f>
        <v/>
      </c>
      <c r="V549" s="104" t="str">
        <f>_xlfn.IFNA(IF($B549="","",VLOOKUP($B549,'SWC Towers'!$A:$Q,$V$2,FALSE)),"")</f>
        <v/>
      </c>
      <c r="W549" s="104">
        <f>_xlfn.IFNA(IF($B549="","",VLOOKUP($B549,'SWC Towers'!$A:$Q,$W$2,FALSE)),"")</f>
        <v>0.1</v>
      </c>
      <c r="X549" s="104" t="str">
        <f>_xlfn.IFNA(IF($B549="","",VLOOKUP($B549,'SWC Towers'!$A:$Q,$X$2,FALSE)),"")</f>
        <v/>
      </c>
      <c r="Y549" s="104">
        <f>_xlfn.IFNA(IF($B549="","",VLOOKUP($B549,'SWC Towers'!$A:$Q,$Y$2,FALSE)),"")</f>
        <v>0.05</v>
      </c>
      <c r="Z549" s="104" t="str">
        <f>_xlfn.IFNA(IF($B549="","",VLOOKUP($B549,'SWC Towers'!$A:$Q,$Z$2,FALSE)),"")</f>
        <v/>
      </c>
      <c r="AA549" s="104">
        <f>_xlfn.IFNA(IF($B549="","",VLOOKUP($B549,'SWC Towers'!$A:$Q,$AA$2,FALSE)),"")</f>
        <v>0.4</v>
      </c>
      <c r="AB549" s="104" t="str">
        <f>_xlfn.IFNA(IF($B549="","",VLOOKUP($B549,'SWC Towers'!$A:$Q,$AB$2,FALSE)),"")</f>
        <v/>
      </c>
      <c r="AC549" s="20">
        <f>SUM(Table25[[#This Row],[IT Tower: Application]:[Other/Non-IT ]])</f>
        <v>1</v>
      </c>
      <c r="AD549" s="67"/>
      <c r="AE549" s="67"/>
      <c r="AF549" s="67"/>
      <c r="AG549" s="67"/>
      <c r="AH549" s="67"/>
      <c r="AI549" s="67"/>
      <c r="AJ549" s="67"/>
      <c r="AK549" s="67"/>
      <c r="AL549" s="67"/>
      <c r="AM549" s="67"/>
      <c r="AN549" s="67"/>
      <c r="AO549" s="67"/>
      <c r="AP549" s="67"/>
      <c r="AQ549" s="67"/>
      <c r="AR549" s="67"/>
      <c r="AS549" s="67"/>
      <c r="AT549" s="67"/>
      <c r="AU549" s="67"/>
      <c r="AV549" s="67"/>
      <c r="AW549" s="67"/>
      <c r="AX549" s="67"/>
      <c r="AY549" s="67">
        <v>1298277</v>
      </c>
      <c r="AZ549" s="67">
        <v>4393525</v>
      </c>
      <c r="BA549" s="67">
        <v>6315454</v>
      </c>
      <c r="BB549" s="67">
        <v>8681138</v>
      </c>
      <c r="BC549" s="67">
        <v>8483234</v>
      </c>
      <c r="BD549" s="67"/>
      <c r="BE549" s="67"/>
      <c r="BF549" s="67"/>
      <c r="BG549" s="67"/>
      <c r="BH549" s="67"/>
      <c r="BI549" s="67"/>
      <c r="BJ549" s="67"/>
      <c r="BK549" s="67"/>
      <c r="BL549" s="67"/>
      <c r="BM549" s="67"/>
      <c r="BN549" s="67"/>
      <c r="BO549" s="67"/>
      <c r="BP549" s="67"/>
      <c r="BQ549" s="67"/>
      <c r="BR549" s="67"/>
      <c r="BS549" s="67"/>
      <c r="BT549" s="67"/>
      <c r="BU549" s="67"/>
      <c r="BV549" s="67"/>
      <c r="BW549" s="67"/>
      <c r="BX549" s="67"/>
      <c r="BY549" s="67"/>
      <c r="BZ549" s="67"/>
      <c r="CA549" s="67"/>
      <c r="CB549" s="67"/>
      <c r="CC549" s="69">
        <f>SUM(Table25[[#This Row],[Contract Amount FY00]:[Contract Amount FY50]])</f>
        <v>29171628</v>
      </c>
      <c r="CD549" s="24"/>
    </row>
    <row r="550" spans="1:82" x14ac:dyDescent="0.25">
      <c r="A550" s="122" t="s">
        <v>2038</v>
      </c>
      <c r="B550" s="122" t="s">
        <v>2244</v>
      </c>
      <c r="C550" s="122" t="s">
        <v>3220</v>
      </c>
      <c r="E550" s="26" t="str">
        <f>IFERROR(IF(VLOOKUP(Table25[[#This Row],[Contract No.]],Table3[#All],3,FALSE)="","No","Yes"),"")</f>
        <v>No</v>
      </c>
      <c r="F550" s="26" t="str">
        <f>IFERROR(VLOOKUP(Table25[[#This Row],[Contract No.]],Table3[#All],3,FALSE),"")</f>
        <v/>
      </c>
      <c r="G550" s="26" t="str">
        <f>IFERROR(IF(Table25[[#This Row],[Cooperative Purchase
(Yes/No)]]="Yes","Yes",IF(VLOOKUP(Table25[[#This Row],[Contract No.]],Table3[#All],1,FALSE)=Table25[[#This Row],[Contract No.]],"Yes","No")),"No")</f>
        <v>Yes</v>
      </c>
      <c r="H550" s="51">
        <f>IFERROR(VLOOKUP(Table25[[#This Row],[Contract No.]],Table3[#All],4,FALSE),"")</f>
        <v>44512</v>
      </c>
      <c r="I550" s="56">
        <f>IFERROR(IF(AND(MONTH(Table25[[#This Row],[Contract Start Date]])&gt;6,MONTH(Table25[[#This Row],[Contract Start Date]])&lt;=12),YEAR(Table25[[#This Row],[Contract Start Date]])+1,YEAR(Table25[[#This Row],[Contract Start Date]])),"")</f>
        <v>2022</v>
      </c>
      <c r="J550" s="55">
        <f>Table25[[#This Row],[FY Formula start]]</f>
        <v>2022</v>
      </c>
      <c r="K550" s="59" t="str">
        <f>"FY"&amp;" "&amp;Table25[[#This Row],[Year Start]]</f>
        <v>FY 2022</v>
      </c>
      <c r="L550" s="52">
        <f>IFERROR(VLOOKUP(Table25[[#This Row],[Contract No.]],Table3[#All],5,FALSE),"")</f>
        <v>46702</v>
      </c>
      <c r="M550" s="56">
        <f>IFERROR(IF(Table25[[#This Row],[Contract End Date]]="99/99/9999","No End",IF(AND(MONTH(Table25[[#This Row],[Contract End Date]])&gt;6,MONTH(Table25[[#This Row],[Contract End Date]])&lt;=12),YEAR(Table25[[#This Row],[Contract End Date]])+1,YEAR(Table25[[#This Row],[Contract End Date]]))),"")</f>
        <v>2028</v>
      </c>
      <c r="N550" s="55">
        <f>Table25[[#This Row],[FY Formula end]]</f>
        <v>2028</v>
      </c>
      <c r="O550" s="59" t="str">
        <f>IF(Table25[[#This Row],[Year End]]="No End","No End","FY"&amp;" "&amp;Table25[[#This Row],[Year End]])</f>
        <v>FY 2028</v>
      </c>
      <c r="P550" s="27"/>
      <c r="Q550" s="104" t="str">
        <f>_xlfn.IFNA(IF($B550="","",VLOOKUP($B550,'SWC Towers'!$A:$Q,$Q$2,FALSE)),"")</f>
        <v/>
      </c>
      <c r="R550" s="106" t="str">
        <f>_xlfn.IFNA(IF($B550="","",VLOOKUP($B550,'SWC Towers'!$A:$Q,$R$2,FALSE)),"")</f>
        <v/>
      </c>
      <c r="S550" s="106" t="str">
        <f>_xlfn.IFNA(IF($B550="","",VLOOKUP($B550,'SWC Towers'!$A:$Q,$S$2,FALSE)),"")</f>
        <v/>
      </c>
      <c r="T550" s="106">
        <f>_xlfn.IFNA(IF($B550="","",VLOOKUP($B550,'SWC Towers'!$A:$Q,$T$2,FALSE)),"")</f>
        <v>0.5</v>
      </c>
      <c r="U550" s="104" t="str">
        <f>_xlfn.IFNA(IF($B550="","",VLOOKUP($B550,'SWC Towers'!$A:$Q,$U$2,FALSE)),"")</f>
        <v/>
      </c>
      <c r="V550" s="104" t="str">
        <f>_xlfn.IFNA(IF($B550="","",VLOOKUP($B550,'SWC Towers'!$A:$Q,$V$2,FALSE)),"")</f>
        <v/>
      </c>
      <c r="W550" s="104">
        <f>_xlfn.IFNA(IF($B550="","",VLOOKUP($B550,'SWC Towers'!$A:$Q,$W$2,FALSE)),"")</f>
        <v>0.5</v>
      </c>
      <c r="X550" s="104" t="str">
        <f>_xlfn.IFNA(IF($B550="","",VLOOKUP($B550,'SWC Towers'!$A:$Q,$X$2,FALSE)),"")</f>
        <v/>
      </c>
      <c r="Y550" s="104" t="str">
        <f>_xlfn.IFNA(IF($B550="","",VLOOKUP($B550,'SWC Towers'!$A:$Q,$Y$2,FALSE)),"")</f>
        <v/>
      </c>
      <c r="Z550" s="104" t="str">
        <f>_xlfn.IFNA(IF($B550="","",VLOOKUP($B550,'SWC Towers'!$A:$Q,$Z$2,FALSE)),"")</f>
        <v/>
      </c>
      <c r="AA550" s="104" t="str">
        <f>_xlfn.IFNA(IF($B550="","",VLOOKUP($B550,'SWC Towers'!$A:$Q,$AA$2,FALSE)),"")</f>
        <v/>
      </c>
      <c r="AB550" s="104" t="str">
        <f>_xlfn.IFNA(IF($B550="","",VLOOKUP($B550,'SWC Towers'!$A:$Q,$AB$2,FALSE)),"")</f>
        <v/>
      </c>
      <c r="AC550" s="20">
        <f>SUM(Table25[[#This Row],[IT Tower: Application]:[Other/Non-IT ]])</f>
        <v>1</v>
      </c>
      <c r="AD550" s="67"/>
      <c r="AE550" s="67"/>
      <c r="AF550" s="67"/>
      <c r="AG550" s="67"/>
      <c r="AH550" s="67"/>
      <c r="AI550" s="67"/>
      <c r="AJ550" s="67"/>
      <c r="AK550" s="67"/>
      <c r="AL550" s="67"/>
      <c r="AM550" s="67"/>
      <c r="AN550" s="67"/>
      <c r="AO550" s="67"/>
      <c r="AP550" s="67"/>
      <c r="AQ550" s="67"/>
      <c r="AR550" s="67"/>
      <c r="AS550" s="67"/>
      <c r="AT550" s="67"/>
      <c r="AU550" s="67"/>
      <c r="AV550" s="67"/>
      <c r="AW550" s="67"/>
      <c r="AX550" s="67"/>
      <c r="AY550" s="67"/>
      <c r="AZ550" s="67"/>
      <c r="BA550" s="67"/>
      <c r="BB550" s="67">
        <v>0</v>
      </c>
      <c r="BC550" s="67">
        <v>97128</v>
      </c>
      <c r="BD550" s="67"/>
      <c r="BE550" s="67"/>
      <c r="BF550" s="67"/>
      <c r="BG550" s="67"/>
      <c r="BH550" s="67"/>
      <c r="BI550" s="67"/>
      <c r="BJ550" s="67"/>
      <c r="BK550" s="67"/>
      <c r="BL550" s="67"/>
      <c r="BM550" s="67"/>
      <c r="BN550" s="67"/>
      <c r="BO550" s="67"/>
      <c r="BP550" s="67"/>
      <c r="BQ550" s="67"/>
      <c r="BR550" s="67"/>
      <c r="BS550" s="67"/>
      <c r="BT550" s="67"/>
      <c r="BU550" s="67"/>
      <c r="BV550" s="67"/>
      <c r="BW550" s="67"/>
      <c r="BX550" s="67"/>
      <c r="BY550" s="67"/>
      <c r="BZ550" s="67"/>
      <c r="CA550" s="67"/>
      <c r="CB550" s="67"/>
      <c r="CC550" s="69">
        <f>SUM(Table25[[#This Row],[Contract Amount FY00]:[Contract Amount FY50]])</f>
        <v>97128</v>
      </c>
      <c r="CD550" s="24"/>
    </row>
    <row r="551" spans="1:82" x14ac:dyDescent="0.25">
      <c r="A551" s="122" t="s">
        <v>2038</v>
      </c>
      <c r="B551" s="122" t="s">
        <v>2244</v>
      </c>
      <c r="C551" s="122" t="s">
        <v>380</v>
      </c>
      <c r="E551" s="26" t="str">
        <f>IFERROR(IF(VLOOKUP(Table25[[#This Row],[Contract No.]],Table3[#All],3,FALSE)="","No","Yes"),"")</f>
        <v>No</v>
      </c>
      <c r="F551" s="26" t="str">
        <f>IFERROR(VLOOKUP(Table25[[#This Row],[Contract No.]],Table3[#All],3,FALSE),"")</f>
        <v/>
      </c>
      <c r="G551" s="26" t="str">
        <f>IFERROR(IF(Table25[[#This Row],[Cooperative Purchase
(Yes/No)]]="Yes","Yes",IF(VLOOKUP(Table25[[#This Row],[Contract No.]],Table3[#All],1,FALSE)=Table25[[#This Row],[Contract No.]],"Yes","No")),"No")</f>
        <v>Yes</v>
      </c>
      <c r="H551" s="51">
        <f>IFERROR(VLOOKUP(Table25[[#This Row],[Contract No.]],Table3[#All],4,FALSE),"")</f>
        <v>44512</v>
      </c>
      <c r="I551" s="56">
        <f>IFERROR(IF(AND(MONTH(Table25[[#This Row],[Contract Start Date]])&gt;6,MONTH(Table25[[#This Row],[Contract Start Date]])&lt;=12),YEAR(Table25[[#This Row],[Contract Start Date]])+1,YEAR(Table25[[#This Row],[Contract Start Date]])),"")</f>
        <v>2022</v>
      </c>
      <c r="J551" s="55">
        <f>Table25[[#This Row],[FY Formula start]]</f>
        <v>2022</v>
      </c>
      <c r="K551" s="59" t="str">
        <f>"FY"&amp;" "&amp;Table25[[#This Row],[Year Start]]</f>
        <v>FY 2022</v>
      </c>
      <c r="L551" s="52">
        <f>IFERROR(VLOOKUP(Table25[[#This Row],[Contract No.]],Table3[#All],5,FALSE),"")</f>
        <v>46702</v>
      </c>
      <c r="M551" s="56">
        <f>IFERROR(IF(Table25[[#This Row],[Contract End Date]]="99/99/9999","No End",IF(AND(MONTH(Table25[[#This Row],[Contract End Date]])&gt;6,MONTH(Table25[[#This Row],[Contract End Date]])&lt;=12),YEAR(Table25[[#This Row],[Contract End Date]])+1,YEAR(Table25[[#This Row],[Contract End Date]]))),"")</f>
        <v>2028</v>
      </c>
      <c r="N551" s="55">
        <f>Table25[[#This Row],[FY Formula end]]</f>
        <v>2028</v>
      </c>
      <c r="O551" s="59" t="str">
        <f>IF(Table25[[#This Row],[Year End]]="No End","No End","FY"&amp;" "&amp;Table25[[#This Row],[Year End]])</f>
        <v>FY 2028</v>
      </c>
      <c r="P551" s="27"/>
      <c r="Q551" s="104" t="str">
        <f>_xlfn.IFNA(IF($B551="","",VLOOKUP($B551,'SWC Towers'!$A:$Q,$Q$2,FALSE)),"")</f>
        <v/>
      </c>
      <c r="R551" s="106" t="str">
        <f>_xlfn.IFNA(IF($B551="","",VLOOKUP($B551,'SWC Towers'!$A:$Q,$R$2,FALSE)),"")</f>
        <v/>
      </c>
      <c r="S551" s="106" t="str">
        <f>_xlfn.IFNA(IF($B551="","",VLOOKUP($B551,'SWC Towers'!$A:$Q,$S$2,FALSE)),"")</f>
        <v/>
      </c>
      <c r="T551" s="106">
        <f>_xlfn.IFNA(IF($B551="","",VLOOKUP($B551,'SWC Towers'!$A:$Q,$T$2,FALSE)),"")</f>
        <v>0.5</v>
      </c>
      <c r="U551" s="104" t="str">
        <f>_xlfn.IFNA(IF($B551="","",VLOOKUP($B551,'SWC Towers'!$A:$Q,$U$2,FALSE)),"")</f>
        <v/>
      </c>
      <c r="V551" s="104" t="str">
        <f>_xlfn.IFNA(IF($B551="","",VLOOKUP($B551,'SWC Towers'!$A:$Q,$V$2,FALSE)),"")</f>
        <v/>
      </c>
      <c r="W551" s="104">
        <f>_xlfn.IFNA(IF($B551="","",VLOOKUP($B551,'SWC Towers'!$A:$Q,$W$2,FALSE)),"")</f>
        <v>0.5</v>
      </c>
      <c r="X551" s="104" t="str">
        <f>_xlfn.IFNA(IF($B551="","",VLOOKUP($B551,'SWC Towers'!$A:$Q,$X$2,FALSE)),"")</f>
        <v/>
      </c>
      <c r="Y551" s="104" t="str">
        <f>_xlfn.IFNA(IF($B551="","",VLOOKUP($B551,'SWC Towers'!$A:$Q,$Y$2,FALSE)),"")</f>
        <v/>
      </c>
      <c r="Z551" s="104" t="str">
        <f>_xlfn.IFNA(IF($B551="","",VLOOKUP($B551,'SWC Towers'!$A:$Q,$Z$2,FALSE)),"")</f>
        <v/>
      </c>
      <c r="AA551" s="104" t="str">
        <f>_xlfn.IFNA(IF($B551="","",VLOOKUP($B551,'SWC Towers'!$A:$Q,$AA$2,FALSE)),"")</f>
        <v/>
      </c>
      <c r="AB551" s="104" t="str">
        <f>_xlfn.IFNA(IF($B551="","",VLOOKUP($B551,'SWC Towers'!$A:$Q,$AB$2,FALSE)),"")</f>
        <v/>
      </c>
      <c r="AC551" s="20">
        <f>SUM(Table25[[#This Row],[IT Tower: Application]:[Other/Non-IT ]])</f>
        <v>1</v>
      </c>
      <c r="AD551" s="67"/>
      <c r="AE551" s="67"/>
      <c r="AF551" s="67"/>
      <c r="AG551" s="67"/>
      <c r="AH551" s="67"/>
      <c r="AI551" s="67"/>
      <c r="AJ551" s="67"/>
      <c r="AK551" s="67"/>
      <c r="AL551" s="67"/>
      <c r="AM551" s="67"/>
      <c r="AN551" s="67"/>
      <c r="AO551" s="67"/>
      <c r="AP551" s="67"/>
      <c r="AQ551" s="67"/>
      <c r="AR551" s="67"/>
      <c r="AS551" s="67"/>
      <c r="AT551" s="67"/>
      <c r="AU551" s="67"/>
      <c r="AV551" s="67"/>
      <c r="AW551" s="67"/>
      <c r="AX551" s="67"/>
      <c r="AY551" s="67"/>
      <c r="AZ551" s="67">
        <v>865</v>
      </c>
      <c r="BA551" s="67">
        <v>979</v>
      </c>
      <c r="BB551" s="67">
        <v>0</v>
      </c>
      <c r="BC551" s="67">
        <v>15616</v>
      </c>
      <c r="BD551" s="67"/>
      <c r="BE551" s="67"/>
      <c r="BF551" s="67"/>
      <c r="BG551" s="67"/>
      <c r="BH551" s="67"/>
      <c r="BI551" s="67"/>
      <c r="BJ551" s="67"/>
      <c r="BK551" s="67"/>
      <c r="BL551" s="67"/>
      <c r="BM551" s="67"/>
      <c r="BN551" s="67"/>
      <c r="BO551" s="67"/>
      <c r="BP551" s="67"/>
      <c r="BQ551" s="67"/>
      <c r="BR551" s="67"/>
      <c r="BS551" s="67"/>
      <c r="BT551" s="67"/>
      <c r="BU551" s="67"/>
      <c r="BV551" s="67"/>
      <c r="BW551" s="67"/>
      <c r="BX551" s="67"/>
      <c r="BY551" s="67"/>
      <c r="BZ551" s="67"/>
      <c r="CA551" s="67"/>
      <c r="CB551" s="67"/>
      <c r="CC551" s="69">
        <f>SUM(Table25[[#This Row],[Contract Amount FY00]:[Contract Amount FY50]])</f>
        <v>17460</v>
      </c>
      <c r="CD551" s="24"/>
    </row>
    <row r="552" spans="1:82" x14ac:dyDescent="0.25">
      <c r="A552" s="122" t="s">
        <v>2038</v>
      </c>
      <c r="B552" s="122" t="s">
        <v>2244</v>
      </c>
      <c r="C552" s="122" t="s">
        <v>373</v>
      </c>
      <c r="E552" s="26" t="str">
        <f>IFERROR(IF(VLOOKUP(Table25[[#This Row],[Contract No.]],Table3[#All],3,FALSE)="","No","Yes"),"")</f>
        <v>No</v>
      </c>
      <c r="F552" s="26" t="str">
        <f>IFERROR(VLOOKUP(Table25[[#This Row],[Contract No.]],Table3[#All],3,FALSE),"")</f>
        <v/>
      </c>
      <c r="G552" s="26" t="str">
        <f>IFERROR(IF(Table25[[#This Row],[Cooperative Purchase
(Yes/No)]]="Yes","Yes",IF(VLOOKUP(Table25[[#This Row],[Contract No.]],Table3[#All],1,FALSE)=Table25[[#This Row],[Contract No.]],"Yes","No")),"No")</f>
        <v>Yes</v>
      </c>
      <c r="H552" s="51">
        <f>IFERROR(VLOOKUP(Table25[[#This Row],[Contract No.]],Table3[#All],4,FALSE),"")</f>
        <v>44512</v>
      </c>
      <c r="I552" s="56">
        <f>IFERROR(IF(AND(MONTH(Table25[[#This Row],[Contract Start Date]])&gt;6,MONTH(Table25[[#This Row],[Contract Start Date]])&lt;=12),YEAR(Table25[[#This Row],[Contract Start Date]])+1,YEAR(Table25[[#This Row],[Contract Start Date]])),"")</f>
        <v>2022</v>
      </c>
      <c r="J552" s="55">
        <f>Table25[[#This Row],[FY Formula start]]</f>
        <v>2022</v>
      </c>
      <c r="K552" s="59" t="str">
        <f>"FY"&amp;" "&amp;Table25[[#This Row],[Year Start]]</f>
        <v>FY 2022</v>
      </c>
      <c r="L552" s="52">
        <f>IFERROR(VLOOKUP(Table25[[#This Row],[Contract No.]],Table3[#All],5,FALSE),"")</f>
        <v>46702</v>
      </c>
      <c r="M552" s="56">
        <f>IFERROR(IF(Table25[[#This Row],[Contract End Date]]="99/99/9999","No End",IF(AND(MONTH(Table25[[#This Row],[Contract End Date]])&gt;6,MONTH(Table25[[#This Row],[Contract End Date]])&lt;=12),YEAR(Table25[[#This Row],[Contract End Date]])+1,YEAR(Table25[[#This Row],[Contract End Date]]))),"")</f>
        <v>2028</v>
      </c>
      <c r="N552" s="55">
        <f>Table25[[#This Row],[FY Formula end]]</f>
        <v>2028</v>
      </c>
      <c r="O552" s="59" t="str">
        <f>IF(Table25[[#This Row],[Year End]]="No End","No End","FY"&amp;" "&amp;Table25[[#This Row],[Year End]])</f>
        <v>FY 2028</v>
      </c>
      <c r="P552" s="27"/>
      <c r="Q552" s="104" t="str">
        <f>_xlfn.IFNA(IF($B552="","",VLOOKUP($B552,'SWC Towers'!$A:$Q,$Q$2,FALSE)),"")</f>
        <v/>
      </c>
      <c r="R552" s="106" t="str">
        <f>_xlfn.IFNA(IF($B552="","",VLOOKUP($B552,'SWC Towers'!$A:$Q,$R$2,FALSE)),"")</f>
        <v/>
      </c>
      <c r="S552" s="106" t="str">
        <f>_xlfn.IFNA(IF($B552="","",VLOOKUP($B552,'SWC Towers'!$A:$Q,$S$2,FALSE)),"")</f>
        <v/>
      </c>
      <c r="T552" s="106">
        <f>_xlfn.IFNA(IF($B552="","",VLOOKUP($B552,'SWC Towers'!$A:$Q,$T$2,FALSE)),"")</f>
        <v>0.5</v>
      </c>
      <c r="U552" s="104" t="str">
        <f>_xlfn.IFNA(IF($B552="","",VLOOKUP($B552,'SWC Towers'!$A:$Q,$U$2,FALSE)),"")</f>
        <v/>
      </c>
      <c r="V552" s="104" t="str">
        <f>_xlfn.IFNA(IF($B552="","",VLOOKUP($B552,'SWC Towers'!$A:$Q,$V$2,FALSE)),"")</f>
        <v/>
      </c>
      <c r="W552" s="104">
        <f>_xlfn.IFNA(IF($B552="","",VLOOKUP($B552,'SWC Towers'!$A:$Q,$W$2,FALSE)),"")</f>
        <v>0.5</v>
      </c>
      <c r="X552" s="104" t="str">
        <f>_xlfn.IFNA(IF($B552="","",VLOOKUP($B552,'SWC Towers'!$A:$Q,$X$2,FALSE)),"")</f>
        <v/>
      </c>
      <c r="Y552" s="104" t="str">
        <f>_xlfn.IFNA(IF($B552="","",VLOOKUP($B552,'SWC Towers'!$A:$Q,$Y$2,FALSE)),"")</f>
        <v/>
      </c>
      <c r="Z552" s="104" t="str">
        <f>_xlfn.IFNA(IF($B552="","",VLOOKUP($B552,'SWC Towers'!$A:$Q,$Z$2,FALSE)),"")</f>
        <v/>
      </c>
      <c r="AA552" s="104" t="str">
        <f>_xlfn.IFNA(IF($B552="","",VLOOKUP($B552,'SWC Towers'!$A:$Q,$AA$2,FALSE)),"")</f>
        <v/>
      </c>
      <c r="AB552" s="104" t="str">
        <f>_xlfn.IFNA(IF($B552="","",VLOOKUP($B552,'SWC Towers'!$A:$Q,$AB$2,FALSE)),"")</f>
        <v/>
      </c>
      <c r="AC552" s="20">
        <f>SUM(Table25[[#This Row],[IT Tower: Application]:[Other/Non-IT ]])</f>
        <v>1</v>
      </c>
      <c r="AD552" s="67"/>
      <c r="AE552" s="67"/>
      <c r="AF552" s="67"/>
      <c r="AG552" s="67"/>
      <c r="AH552" s="67"/>
      <c r="AI552" s="67"/>
      <c r="AJ552" s="67"/>
      <c r="AK552" s="67"/>
      <c r="AL552" s="67"/>
      <c r="AM552" s="67"/>
      <c r="AN552" s="67"/>
      <c r="AO552" s="67"/>
      <c r="AP552" s="67"/>
      <c r="AQ552" s="67"/>
      <c r="AR552" s="67"/>
      <c r="AS552" s="67"/>
      <c r="AT552" s="67"/>
      <c r="AU552" s="67"/>
      <c r="AV552" s="67"/>
      <c r="AW552" s="67"/>
      <c r="AX552" s="67"/>
      <c r="AY552" s="67"/>
      <c r="AZ552" s="67">
        <v>5841</v>
      </c>
      <c r="BA552" s="67">
        <v>122690</v>
      </c>
      <c r="BB552" s="67">
        <v>26503</v>
      </c>
      <c r="BC552" s="67">
        <v>3785</v>
      </c>
      <c r="BD552" s="67"/>
      <c r="BE552" s="67"/>
      <c r="BF552" s="67"/>
      <c r="BG552" s="67"/>
      <c r="BH552" s="67"/>
      <c r="BI552" s="67"/>
      <c r="BJ552" s="67"/>
      <c r="BK552" s="67"/>
      <c r="BL552" s="67"/>
      <c r="BM552" s="67"/>
      <c r="BN552" s="67"/>
      <c r="BO552" s="67"/>
      <c r="BP552" s="67"/>
      <c r="BQ552" s="67"/>
      <c r="BR552" s="67"/>
      <c r="BS552" s="67"/>
      <c r="BT552" s="67"/>
      <c r="BU552" s="67"/>
      <c r="BV552" s="67"/>
      <c r="BW552" s="67"/>
      <c r="BX552" s="67"/>
      <c r="BY552" s="67"/>
      <c r="BZ552" s="67"/>
      <c r="CA552" s="67"/>
      <c r="CB552" s="67"/>
      <c r="CC552" s="69">
        <f>SUM(Table25[[#This Row],[Contract Amount FY00]:[Contract Amount FY50]])</f>
        <v>158819</v>
      </c>
      <c r="CD552" s="24"/>
    </row>
    <row r="553" spans="1:82" x14ac:dyDescent="0.25">
      <c r="A553" s="122" t="s">
        <v>2038</v>
      </c>
      <c r="B553" s="122" t="s">
        <v>2244</v>
      </c>
      <c r="C553" s="122" t="s">
        <v>2267</v>
      </c>
      <c r="E553" s="26" t="str">
        <f>IFERROR(IF(VLOOKUP(Table25[[#This Row],[Contract No.]],Table3[#All],3,FALSE)="","No","Yes"),"")</f>
        <v>No</v>
      </c>
      <c r="F553" s="26" t="str">
        <f>IFERROR(VLOOKUP(Table25[[#This Row],[Contract No.]],Table3[#All],3,FALSE),"")</f>
        <v/>
      </c>
      <c r="G553" s="26" t="str">
        <f>IFERROR(IF(Table25[[#This Row],[Cooperative Purchase
(Yes/No)]]="Yes","Yes",IF(VLOOKUP(Table25[[#This Row],[Contract No.]],Table3[#All],1,FALSE)=Table25[[#This Row],[Contract No.]],"Yes","No")),"No")</f>
        <v>Yes</v>
      </c>
      <c r="H553" s="51">
        <f>IFERROR(VLOOKUP(Table25[[#This Row],[Contract No.]],Table3[#All],4,FALSE),"")</f>
        <v>44512</v>
      </c>
      <c r="I553" s="56">
        <f>IFERROR(IF(AND(MONTH(Table25[[#This Row],[Contract Start Date]])&gt;6,MONTH(Table25[[#This Row],[Contract Start Date]])&lt;=12),YEAR(Table25[[#This Row],[Contract Start Date]])+1,YEAR(Table25[[#This Row],[Contract Start Date]])),"")</f>
        <v>2022</v>
      </c>
      <c r="J553" s="55">
        <f>Table25[[#This Row],[FY Formula start]]</f>
        <v>2022</v>
      </c>
      <c r="K553" s="59" t="str">
        <f>"FY"&amp;" "&amp;Table25[[#This Row],[Year Start]]</f>
        <v>FY 2022</v>
      </c>
      <c r="L553" s="52">
        <f>IFERROR(VLOOKUP(Table25[[#This Row],[Contract No.]],Table3[#All],5,FALSE),"")</f>
        <v>46702</v>
      </c>
      <c r="M553" s="56">
        <f>IFERROR(IF(Table25[[#This Row],[Contract End Date]]="99/99/9999","No End",IF(AND(MONTH(Table25[[#This Row],[Contract End Date]])&gt;6,MONTH(Table25[[#This Row],[Contract End Date]])&lt;=12),YEAR(Table25[[#This Row],[Contract End Date]])+1,YEAR(Table25[[#This Row],[Contract End Date]]))),"")</f>
        <v>2028</v>
      </c>
      <c r="N553" s="55">
        <f>Table25[[#This Row],[FY Formula end]]</f>
        <v>2028</v>
      </c>
      <c r="O553" s="59" t="str">
        <f>IF(Table25[[#This Row],[Year End]]="No End","No End","FY"&amp;" "&amp;Table25[[#This Row],[Year End]])</f>
        <v>FY 2028</v>
      </c>
      <c r="P553" s="27"/>
      <c r="Q553" s="104" t="str">
        <f>_xlfn.IFNA(IF($B553="","",VLOOKUP($B553,'SWC Towers'!$A:$Q,$Q$2,FALSE)),"")</f>
        <v/>
      </c>
      <c r="R553" s="106" t="str">
        <f>_xlfn.IFNA(IF($B553="","",VLOOKUP($B553,'SWC Towers'!$A:$Q,$R$2,FALSE)),"")</f>
        <v/>
      </c>
      <c r="S553" s="106" t="str">
        <f>_xlfn.IFNA(IF($B553="","",VLOOKUP($B553,'SWC Towers'!$A:$Q,$S$2,FALSE)),"")</f>
        <v/>
      </c>
      <c r="T553" s="106">
        <f>_xlfn.IFNA(IF($B553="","",VLOOKUP($B553,'SWC Towers'!$A:$Q,$T$2,FALSE)),"")</f>
        <v>0.5</v>
      </c>
      <c r="U553" s="104" t="str">
        <f>_xlfn.IFNA(IF($B553="","",VLOOKUP($B553,'SWC Towers'!$A:$Q,$U$2,FALSE)),"")</f>
        <v/>
      </c>
      <c r="V553" s="104" t="str">
        <f>_xlfn.IFNA(IF($B553="","",VLOOKUP($B553,'SWC Towers'!$A:$Q,$V$2,FALSE)),"")</f>
        <v/>
      </c>
      <c r="W553" s="104">
        <f>_xlfn.IFNA(IF($B553="","",VLOOKUP($B553,'SWC Towers'!$A:$Q,$W$2,FALSE)),"")</f>
        <v>0.5</v>
      </c>
      <c r="X553" s="104" t="str">
        <f>_xlfn.IFNA(IF($B553="","",VLOOKUP($B553,'SWC Towers'!$A:$Q,$X$2,FALSE)),"")</f>
        <v/>
      </c>
      <c r="Y553" s="104" t="str">
        <f>_xlfn.IFNA(IF($B553="","",VLOOKUP($B553,'SWC Towers'!$A:$Q,$Y$2,FALSE)),"")</f>
        <v/>
      </c>
      <c r="Z553" s="104" t="str">
        <f>_xlfn.IFNA(IF($B553="","",VLOOKUP($B553,'SWC Towers'!$A:$Q,$Z$2,FALSE)),"")</f>
        <v/>
      </c>
      <c r="AA553" s="104" t="str">
        <f>_xlfn.IFNA(IF($B553="","",VLOOKUP($B553,'SWC Towers'!$A:$Q,$AA$2,FALSE)),"")</f>
        <v/>
      </c>
      <c r="AB553" s="104" t="str">
        <f>_xlfn.IFNA(IF($B553="","",VLOOKUP($B553,'SWC Towers'!$A:$Q,$AB$2,FALSE)),"")</f>
        <v/>
      </c>
      <c r="AC553" s="20">
        <f>SUM(Table25[[#This Row],[IT Tower: Application]:[Other/Non-IT ]])</f>
        <v>1</v>
      </c>
      <c r="AD553" s="67"/>
      <c r="AE553" s="67"/>
      <c r="AF553" s="67"/>
      <c r="AG553" s="67"/>
      <c r="AH553" s="67"/>
      <c r="AI553" s="67"/>
      <c r="AJ553" s="67"/>
      <c r="AK553" s="67"/>
      <c r="AL553" s="67"/>
      <c r="AM553" s="67"/>
      <c r="AN553" s="67"/>
      <c r="AO553" s="67"/>
      <c r="AP553" s="67"/>
      <c r="AQ553" s="67"/>
      <c r="AR553" s="67"/>
      <c r="AS553" s="67"/>
      <c r="AT553" s="67"/>
      <c r="AU553" s="67"/>
      <c r="AV553" s="67"/>
      <c r="AW553" s="67"/>
      <c r="AX553" s="67"/>
      <c r="AY553" s="67"/>
      <c r="AZ553" s="67"/>
      <c r="BA553" s="67">
        <v>36975</v>
      </c>
      <c r="BB553" s="67">
        <v>0</v>
      </c>
      <c r="BC553" s="67"/>
      <c r="BD553" s="67"/>
      <c r="BE553" s="67"/>
      <c r="BF553" s="67"/>
      <c r="BG553" s="67"/>
      <c r="BH553" s="67"/>
      <c r="BI553" s="67"/>
      <c r="BJ553" s="67"/>
      <c r="BK553" s="67"/>
      <c r="BL553" s="67"/>
      <c r="BM553" s="67"/>
      <c r="BN553" s="67"/>
      <c r="BO553" s="67"/>
      <c r="BP553" s="67"/>
      <c r="BQ553" s="67"/>
      <c r="BR553" s="67"/>
      <c r="BS553" s="67"/>
      <c r="BT553" s="67"/>
      <c r="BU553" s="67"/>
      <c r="BV553" s="67"/>
      <c r="BW553" s="67"/>
      <c r="BX553" s="67"/>
      <c r="BY553" s="67"/>
      <c r="BZ553" s="67"/>
      <c r="CA553" s="67"/>
      <c r="CB553" s="67"/>
      <c r="CC553" s="69">
        <f>SUM(Table25[[#This Row],[Contract Amount FY00]:[Contract Amount FY50]])</f>
        <v>36975</v>
      </c>
      <c r="CD553" s="24"/>
    </row>
    <row r="554" spans="1:82" x14ac:dyDescent="0.25">
      <c r="A554" s="122" t="s">
        <v>2038</v>
      </c>
      <c r="B554" s="122" t="s">
        <v>2244</v>
      </c>
      <c r="C554" s="122" t="s">
        <v>381</v>
      </c>
      <c r="E554" s="26" t="str">
        <f>IFERROR(IF(VLOOKUP(Table25[[#This Row],[Contract No.]],Table3[#All],3,FALSE)="","No","Yes"),"")</f>
        <v>No</v>
      </c>
      <c r="F554" s="26" t="str">
        <f>IFERROR(VLOOKUP(Table25[[#This Row],[Contract No.]],Table3[#All],3,FALSE),"")</f>
        <v/>
      </c>
      <c r="G554" s="26" t="str">
        <f>IFERROR(IF(Table25[[#This Row],[Cooperative Purchase
(Yes/No)]]="Yes","Yes",IF(VLOOKUP(Table25[[#This Row],[Contract No.]],Table3[#All],1,FALSE)=Table25[[#This Row],[Contract No.]],"Yes","No")),"No")</f>
        <v>Yes</v>
      </c>
      <c r="H554" s="51">
        <f>IFERROR(VLOOKUP(Table25[[#This Row],[Contract No.]],Table3[#All],4,FALSE),"")</f>
        <v>44512</v>
      </c>
      <c r="I554" s="56">
        <f>IFERROR(IF(AND(MONTH(Table25[[#This Row],[Contract Start Date]])&gt;6,MONTH(Table25[[#This Row],[Contract Start Date]])&lt;=12),YEAR(Table25[[#This Row],[Contract Start Date]])+1,YEAR(Table25[[#This Row],[Contract Start Date]])),"")</f>
        <v>2022</v>
      </c>
      <c r="J554" s="55">
        <f>Table25[[#This Row],[FY Formula start]]</f>
        <v>2022</v>
      </c>
      <c r="K554" s="59" t="str">
        <f>"FY"&amp;" "&amp;Table25[[#This Row],[Year Start]]</f>
        <v>FY 2022</v>
      </c>
      <c r="L554" s="52">
        <f>IFERROR(VLOOKUP(Table25[[#This Row],[Contract No.]],Table3[#All],5,FALSE),"")</f>
        <v>46702</v>
      </c>
      <c r="M554" s="56">
        <f>IFERROR(IF(Table25[[#This Row],[Contract End Date]]="99/99/9999","No End",IF(AND(MONTH(Table25[[#This Row],[Contract End Date]])&gt;6,MONTH(Table25[[#This Row],[Contract End Date]])&lt;=12),YEAR(Table25[[#This Row],[Contract End Date]])+1,YEAR(Table25[[#This Row],[Contract End Date]]))),"")</f>
        <v>2028</v>
      </c>
      <c r="N554" s="55">
        <f>Table25[[#This Row],[FY Formula end]]</f>
        <v>2028</v>
      </c>
      <c r="O554" s="59" t="str">
        <f>IF(Table25[[#This Row],[Year End]]="No End","No End","FY"&amp;" "&amp;Table25[[#This Row],[Year End]])</f>
        <v>FY 2028</v>
      </c>
      <c r="P554" s="27"/>
      <c r="Q554" s="104" t="str">
        <f>_xlfn.IFNA(IF($B554="","",VLOOKUP($B554,'SWC Towers'!$A:$Q,$Q$2,FALSE)),"")</f>
        <v/>
      </c>
      <c r="R554" s="106" t="str">
        <f>_xlfn.IFNA(IF($B554="","",VLOOKUP($B554,'SWC Towers'!$A:$Q,$R$2,FALSE)),"")</f>
        <v/>
      </c>
      <c r="S554" s="106" t="str">
        <f>_xlfn.IFNA(IF($B554="","",VLOOKUP($B554,'SWC Towers'!$A:$Q,$S$2,FALSE)),"")</f>
        <v/>
      </c>
      <c r="T554" s="106">
        <f>_xlfn.IFNA(IF($B554="","",VLOOKUP($B554,'SWC Towers'!$A:$Q,$T$2,FALSE)),"")</f>
        <v>0.5</v>
      </c>
      <c r="U554" s="104" t="str">
        <f>_xlfn.IFNA(IF($B554="","",VLOOKUP($B554,'SWC Towers'!$A:$Q,$U$2,FALSE)),"")</f>
        <v/>
      </c>
      <c r="V554" s="104" t="str">
        <f>_xlfn.IFNA(IF($B554="","",VLOOKUP($B554,'SWC Towers'!$A:$Q,$V$2,FALSE)),"")</f>
        <v/>
      </c>
      <c r="W554" s="104">
        <f>_xlfn.IFNA(IF($B554="","",VLOOKUP($B554,'SWC Towers'!$A:$Q,$W$2,FALSE)),"")</f>
        <v>0.5</v>
      </c>
      <c r="X554" s="104" t="str">
        <f>_xlfn.IFNA(IF($B554="","",VLOOKUP($B554,'SWC Towers'!$A:$Q,$X$2,FALSE)),"")</f>
        <v/>
      </c>
      <c r="Y554" s="104" t="str">
        <f>_xlfn.IFNA(IF($B554="","",VLOOKUP($B554,'SWC Towers'!$A:$Q,$Y$2,FALSE)),"")</f>
        <v/>
      </c>
      <c r="Z554" s="104" t="str">
        <f>_xlfn.IFNA(IF($B554="","",VLOOKUP($B554,'SWC Towers'!$A:$Q,$Z$2,FALSE)),"")</f>
        <v/>
      </c>
      <c r="AA554" s="104" t="str">
        <f>_xlfn.IFNA(IF($B554="","",VLOOKUP($B554,'SWC Towers'!$A:$Q,$AA$2,FALSE)),"")</f>
        <v/>
      </c>
      <c r="AB554" s="104" t="str">
        <f>_xlfn.IFNA(IF($B554="","",VLOOKUP($B554,'SWC Towers'!$A:$Q,$AB$2,FALSE)),"")</f>
        <v/>
      </c>
      <c r="AC554" s="20">
        <f>SUM(Table25[[#This Row],[IT Tower: Application]:[Other/Non-IT ]])</f>
        <v>1</v>
      </c>
      <c r="AD554" s="67"/>
      <c r="AE554" s="67"/>
      <c r="AF554" s="67"/>
      <c r="AG554" s="67"/>
      <c r="AH554" s="67"/>
      <c r="AI554" s="67"/>
      <c r="AJ554" s="67"/>
      <c r="AK554" s="67"/>
      <c r="AL554" s="67"/>
      <c r="AM554" s="67"/>
      <c r="AN554" s="67"/>
      <c r="AO554" s="67"/>
      <c r="AP554" s="67"/>
      <c r="AQ554" s="67"/>
      <c r="AR554" s="67"/>
      <c r="AS554" s="67"/>
      <c r="AT554" s="67"/>
      <c r="AU554" s="67"/>
      <c r="AV554" s="67"/>
      <c r="AW554" s="67"/>
      <c r="AX554" s="67"/>
      <c r="AY554" s="67"/>
      <c r="AZ554" s="67"/>
      <c r="BA554" s="67"/>
      <c r="BB554" s="67">
        <v>826</v>
      </c>
      <c r="BC554" s="67">
        <v>0</v>
      </c>
      <c r="BD554" s="67"/>
      <c r="BE554" s="67"/>
      <c r="BF554" s="67"/>
      <c r="BG554" s="67"/>
      <c r="BH554" s="67"/>
      <c r="BI554" s="67"/>
      <c r="BJ554" s="67"/>
      <c r="BK554" s="67"/>
      <c r="BL554" s="67"/>
      <c r="BM554" s="67"/>
      <c r="BN554" s="67"/>
      <c r="BO554" s="67"/>
      <c r="BP554" s="67"/>
      <c r="BQ554" s="67"/>
      <c r="BR554" s="67"/>
      <c r="BS554" s="67"/>
      <c r="BT554" s="67"/>
      <c r="BU554" s="67"/>
      <c r="BV554" s="67"/>
      <c r="BW554" s="67"/>
      <c r="BX554" s="67"/>
      <c r="BY554" s="67"/>
      <c r="BZ554" s="67"/>
      <c r="CA554" s="67"/>
      <c r="CB554" s="67"/>
      <c r="CC554" s="69">
        <f>SUM(Table25[[#This Row],[Contract Amount FY00]:[Contract Amount FY50]])</f>
        <v>826</v>
      </c>
      <c r="CD554" s="24"/>
    </row>
    <row r="555" spans="1:82" x14ac:dyDescent="0.25">
      <c r="A555" s="122" t="s">
        <v>2038</v>
      </c>
      <c r="B555" s="122" t="s">
        <v>2057</v>
      </c>
      <c r="C555" s="122" t="s">
        <v>3190</v>
      </c>
      <c r="E555" s="26" t="str">
        <f>IFERROR(IF(VLOOKUP(Table25[[#This Row],[Contract No.]],Table3[#All],3,FALSE)="","No","Yes"),"")</f>
        <v>Yes</v>
      </c>
      <c r="F555" s="26" t="str">
        <f>IFERROR(VLOOKUP(Table25[[#This Row],[Contract No.]],Table3[#All],3,FALSE),"")</f>
        <v>NASPO</v>
      </c>
      <c r="G555" s="26" t="str">
        <f>IFERROR(IF(Table25[[#This Row],[Cooperative Purchase
(Yes/No)]]="Yes","Yes",IF(VLOOKUP(Table25[[#This Row],[Contract No.]],Table3[#All],1,FALSE)=Table25[[#This Row],[Contract No.]],"Yes","No")),"No")</f>
        <v>Yes</v>
      </c>
      <c r="H555" s="51">
        <f>IFERROR(VLOOKUP(Table25[[#This Row],[Contract No.]],Table3[#All],4,FALSE),"")</f>
        <v>43983</v>
      </c>
      <c r="I555" s="56">
        <f>IFERROR(IF(AND(MONTH(Table25[[#This Row],[Contract Start Date]])&gt;6,MONTH(Table25[[#This Row],[Contract Start Date]])&lt;=12),YEAR(Table25[[#This Row],[Contract Start Date]])+1,YEAR(Table25[[#This Row],[Contract Start Date]])),"")</f>
        <v>2020</v>
      </c>
      <c r="J555" s="55">
        <f>Table25[[#This Row],[FY Formula start]]</f>
        <v>2020</v>
      </c>
      <c r="K555" s="59" t="str">
        <f>"FY"&amp;" "&amp;Table25[[#This Row],[Year Start]]</f>
        <v>FY 2020</v>
      </c>
      <c r="L555" s="52">
        <f>IFERROR(VLOOKUP(Table25[[#This Row],[Contract No.]],Table3[#All],5,FALSE),"")</f>
        <v>46295</v>
      </c>
      <c r="M555" s="56">
        <f>IFERROR(IF(Table25[[#This Row],[Contract End Date]]="99/99/9999","No End",IF(AND(MONTH(Table25[[#This Row],[Contract End Date]])&gt;6,MONTH(Table25[[#This Row],[Contract End Date]])&lt;=12),YEAR(Table25[[#This Row],[Contract End Date]])+1,YEAR(Table25[[#This Row],[Contract End Date]]))),"")</f>
        <v>2027</v>
      </c>
      <c r="N555" s="55">
        <f>Table25[[#This Row],[FY Formula end]]</f>
        <v>2027</v>
      </c>
      <c r="O555" s="59" t="str">
        <f>IF(Table25[[#This Row],[Year End]]="No End","No End","FY"&amp;" "&amp;Table25[[#This Row],[Year End]])</f>
        <v>FY 2027</v>
      </c>
      <c r="P555" s="27"/>
      <c r="Q555" s="104">
        <f>_xlfn.IFNA(IF($B555="","",VLOOKUP($B555,'SWC Towers'!$A:$Q,$Q$2,FALSE)),"")</f>
        <v>0.1</v>
      </c>
      <c r="R555" s="106">
        <f>_xlfn.IFNA(IF($B555="","",VLOOKUP($B555,'SWC Towers'!$A:$Q,$R$2,FALSE)),"")</f>
        <v>0.1</v>
      </c>
      <c r="S555" s="106" t="str">
        <f>_xlfn.IFNA(IF($B555="","",VLOOKUP($B555,'SWC Towers'!$A:$Q,$S$2,FALSE)),"")</f>
        <v/>
      </c>
      <c r="T555" s="106" t="str">
        <f>_xlfn.IFNA(IF($B555="","",VLOOKUP($B555,'SWC Towers'!$A:$Q,$T$2,FALSE)),"")</f>
        <v/>
      </c>
      <c r="U555" s="104">
        <f>_xlfn.IFNA(IF($B555="","",VLOOKUP($B555,'SWC Towers'!$A:$Q,$U$2,FALSE)),"")</f>
        <v>0.15</v>
      </c>
      <c r="V555" s="104" t="str">
        <f>_xlfn.IFNA(IF($B555="","",VLOOKUP($B555,'SWC Towers'!$A:$Q,$V$2,FALSE)),"")</f>
        <v/>
      </c>
      <c r="W555" s="104">
        <f>_xlfn.IFNA(IF($B555="","",VLOOKUP($B555,'SWC Towers'!$A:$Q,$W$2,FALSE)),"")</f>
        <v>0.65</v>
      </c>
      <c r="X555" s="104" t="str">
        <f>_xlfn.IFNA(IF($B555="","",VLOOKUP($B555,'SWC Towers'!$A:$Q,$X$2,FALSE)),"")</f>
        <v/>
      </c>
      <c r="Y555" s="104" t="str">
        <f>_xlfn.IFNA(IF($B555="","",VLOOKUP($B555,'SWC Towers'!$A:$Q,$Y$2,FALSE)),"")</f>
        <v/>
      </c>
      <c r="Z555" s="104" t="str">
        <f>_xlfn.IFNA(IF($B555="","",VLOOKUP($B555,'SWC Towers'!$A:$Q,$Z$2,FALSE)),"")</f>
        <v/>
      </c>
      <c r="AA555" s="104" t="str">
        <f>_xlfn.IFNA(IF($B555="","",VLOOKUP($B555,'SWC Towers'!$A:$Q,$AA$2,FALSE)),"")</f>
        <v/>
      </c>
      <c r="AB555" s="104" t="str">
        <f>_xlfn.IFNA(IF($B555="","",VLOOKUP($B555,'SWC Towers'!$A:$Q,$AB$2,FALSE)),"")</f>
        <v/>
      </c>
      <c r="AC555" s="20">
        <f>SUM(Table25[[#This Row],[IT Tower: Application]:[Other/Non-IT ]])</f>
        <v>1</v>
      </c>
      <c r="AD555" s="67"/>
      <c r="AE555" s="67"/>
      <c r="AF555" s="67"/>
      <c r="AG555" s="67"/>
      <c r="AH555" s="67"/>
      <c r="AI555" s="67"/>
      <c r="AJ555" s="67"/>
      <c r="AK555" s="67"/>
      <c r="AL555" s="67"/>
      <c r="AM555" s="67"/>
      <c r="AN555" s="67"/>
      <c r="AO555" s="67"/>
      <c r="AP555" s="67"/>
      <c r="AQ555" s="67"/>
      <c r="AR555" s="67"/>
      <c r="AS555" s="67"/>
      <c r="AT555" s="67"/>
      <c r="AU555" s="67"/>
      <c r="AV555" s="67"/>
      <c r="AW555" s="67"/>
      <c r="AX555" s="67"/>
      <c r="AY555" s="67">
        <v>-1152</v>
      </c>
      <c r="AZ555" s="67">
        <v>5260269</v>
      </c>
      <c r="BA555" s="67">
        <v>2526185</v>
      </c>
      <c r="BB555" s="67">
        <v>1226334</v>
      </c>
      <c r="BC555" s="67">
        <v>5978582</v>
      </c>
      <c r="BD555" s="67"/>
      <c r="BE555" s="67"/>
      <c r="BF555" s="67"/>
      <c r="BG555" s="67"/>
      <c r="BH555" s="67"/>
      <c r="BI555" s="67"/>
      <c r="BJ555" s="67"/>
      <c r="BK555" s="67"/>
      <c r="BL555" s="67"/>
      <c r="BM555" s="67"/>
      <c r="BN555" s="67"/>
      <c r="BO555" s="67"/>
      <c r="BP555" s="67"/>
      <c r="BQ555" s="67"/>
      <c r="BR555" s="67"/>
      <c r="BS555" s="67"/>
      <c r="BT555" s="67"/>
      <c r="BU555" s="67"/>
      <c r="BV555" s="67"/>
      <c r="BW555" s="67"/>
      <c r="BX555" s="67"/>
      <c r="BY555" s="67"/>
      <c r="BZ555" s="67"/>
      <c r="CA555" s="67"/>
      <c r="CB555" s="67"/>
      <c r="CC555" s="69">
        <f>SUM(Table25[[#This Row],[Contract Amount FY00]:[Contract Amount FY50]])</f>
        <v>14990218</v>
      </c>
      <c r="CD555" s="24"/>
    </row>
    <row r="556" spans="1:82" x14ac:dyDescent="0.25">
      <c r="A556" s="122" t="s">
        <v>2038</v>
      </c>
      <c r="B556" s="122" t="s">
        <v>2057</v>
      </c>
      <c r="C556" s="122" t="s">
        <v>276</v>
      </c>
      <c r="E556" s="26" t="str">
        <f>IFERROR(IF(VLOOKUP(Table25[[#This Row],[Contract No.]],Table3[#All],3,FALSE)="","No","Yes"),"")</f>
        <v>Yes</v>
      </c>
      <c r="F556" s="26" t="str">
        <f>IFERROR(VLOOKUP(Table25[[#This Row],[Contract No.]],Table3[#All],3,FALSE),"")</f>
        <v>NASPO</v>
      </c>
      <c r="G556" s="26" t="str">
        <f>IFERROR(IF(Table25[[#This Row],[Cooperative Purchase
(Yes/No)]]="Yes","Yes",IF(VLOOKUP(Table25[[#This Row],[Contract No.]],Table3[#All],1,FALSE)=Table25[[#This Row],[Contract No.]],"Yes","No")),"No")</f>
        <v>Yes</v>
      </c>
      <c r="H556" s="51">
        <f>IFERROR(VLOOKUP(Table25[[#This Row],[Contract No.]],Table3[#All],4,FALSE),"")</f>
        <v>43983</v>
      </c>
      <c r="I556" s="56">
        <f>IFERROR(IF(AND(MONTH(Table25[[#This Row],[Contract Start Date]])&gt;6,MONTH(Table25[[#This Row],[Contract Start Date]])&lt;=12),YEAR(Table25[[#This Row],[Contract Start Date]])+1,YEAR(Table25[[#This Row],[Contract Start Date]])),"")</f>
        <v>2020</v>
      </c>
      <c r="J556" s="55">
        <f>Table25[[#This Row],[FY Formula start]]</f>
        <v>2020</v>
      </c>
      <c r="K556" s="59" t="str">
        <f>"FY"&amp;" "&amp;Table25[[#This Row],[Year Start]]</f>
        <v>FY 2020</v>
      </c>
      <c r="L556" s="52">
        <f>IFERROR(VLOOKUP(Table25[[#This Row],[Contract No.]],Table3[#All],5,FALSE),"")</f>
        <v>46295</v>
      </c>
      <c r="M556" s="56">
        <f>IFERROR(IF(Table25[[#This Row],[Contract End Date]]="99/99/9999","No End",IF(AND(MONTH(Table25[[#This Row],[Contract End Date]])&gt;6,MONTH(Table25[[#This Row],[Contract End Date]])&lt;=12),YEAR(Table25[[#This Row],[Contract End Date]])+1,YEAR(Table25[[#This Row],[Contract End Date]]))),"")</f>
        <v>2027</v>
      </c>
      <c r="N556" s="55">
        <f>Table25[[#This Row],[FY Formula end]]</f>
        <v>2027</v>
      </c>
      <c r="O556" s="59" t="str">
        <f>IF(Table25[[#This Row],[Year End]]="No End","No End","FY"&amp;" "&amp;Table25[[#This Row],[Year End]])</f>
        <v>FY 2027</v>
      </c>
      <c r="P556" s="27"/>
      <c r="Q556" s="104">
        <f>_xlfn.IFNA(IF($B556="","",VLOOKUP($B556,'SWC Towers'!$A:$Q,$Q$2,FALSE)),"")</f>
        <v>0.1</v>
      </c>
      <c r="R556" s="106">
        <f>_xlfn.IFNA(IF($B556="","",VLOOKUP($B556,'SWC Towers'!$A:$Q,$R$2,FALSE)),"")</f>
        <v>0.1</v>
      </c>
      <c r="S556" s="106" t="str">
        <f>_xlfn.IFNA(IF($B556="","",VLOOKUP($B556,'SWC Towers'!$A:$Q,$S$2,FALSE)),"")</f>
        <v/>
      </c>
      <c r="T556" s="106" t="str">
        <f>_xlfn.IFNA(IF($B556="","",VLOOKUP($B556,'SWC Towers'!$A:$Q,$T$2,FALSE)),"")</f>
        <v/>
      </c>
      <c r="U556" s="104">
        <f>_xlfn.IFNA(IF($B556="","",VLOOKUP($B556,'SWC Towers'!$A:$Q,$U$2,FALSE)),"")</f>
        <v>0.15</v>
      </c>
      <c r="V556" s="104" t="str">
        <f>_xlfn.IFNA(IF($B556="","",VLOOKUP($B556,'SWC Towers'!$A:$Q,$V$2,FALSE)),"")</f>
        <v/>
      </c>
      <c r="W556" s="104">
        <f>_xlfn.IFNA(IF($B556="","",VLOOKUP($B556,'SWC Towers'!$A:$Q,$W$2,FALSE)),"")</f>
        <v>0.65</v>
      </c>
      <c r="X556" s="104" t="str">
        <f>_xlfn.IFNA(IF($B556="","",VLOOKUP($B556,'SWC Towers'!$A:$Q,$X$2,FALSE)),"")</f>
        <v/>
      </c>
      <c r="Y556" s="104" t="str">
        <f>_xlfn.IFNA(IF($B556="","",VLOOKUP($B556,'SWC Towers'!$A:$Q,$Y$2,FALSE)),"")</f>
        <v/>
      </c>
      <c r="Z556" s="104" t="str">
        <f>_xlfn.IFNA(IF($B556="","",VLOOKUP($B556,'SWC Towers'!$A:$Q,$Z$2,FALSE)),"")</f>
        <v/>
      </c>
      <c r="AA556" s="104" t="str">
        <f>_xlfn.IFNA(IF($B556="","",VLOOKUP($B556,'SWC Towers'!$A:$Q,$AA$2,FALSE)),"")</f>
        <v/>
      </c>
      <c r="AB556" s="104" t="str">
        <f>_xlfn.IFNA(IF($B556="","",VLOOKUP($B556,'SWC Towers'!$A:$Q,$AB$2,FALSE)),"")</f>
        <v/>
      </c>
      <c r="AC556" s="20">
        <f>SUM(Table25[[#This Row],[IT Tower: Application]:[Other/Non-IT ]])</f>
        <v>1</v>
      </c>
      <c r="AD556" s="67"/>
      <c r="AE556" s="67"/>
      <c r="AF556" s="67"/>
      <c r="AG556" s="67"/>
      <c r="AH556" s="67"/>
      <c r="AI556" s="67"/>
      <c r="AJ556" s="67"/>
      <c r="AK556" s="67"/>
      <c r="AL556" s="67"/>
      <c r="AM556" s="67"/>
      <c r="AN556" s="67"/>
      <c r="AO556" s="67"/>
      <c r="AP556" s="67"/>
      <c r="AQ556" s="67"/>
      <c r="AR556" s="67"/>
      <c r="AS556" s="67"/>
      <c r="AT556" s="67"/>
      <c r="AU556" s="67"/>
      <c r="AV556" s="67"/>
      <c r="AW556" s="67"/>
      <c r="AX556" s="67">
        <v>0</v>
      </c>
      <c r="AY556" s="67">
        <v>39814</v>
      </c>
      <c r="AZ556" s="67">
        <v>40946</v>
      </c>
      <c r="BA556" s="67">
        <v>32463</v>
      </c>
      <c r="BB556" s="67">
        <v>600456</v>
      </c>
      <c r="BC556" s="67">
        <v>150102</v>
      </c>
      <c r="BD556" s="67"/>
      <c r="BE556" s="67"/>
      <c r="BF556" s="67"/>
      <c r="BG556" s="67"/>
      <c r="BH556" s="67"/>
      <c r="BI556" s="67"/>
      <c r="BJ556" s="67"/>
      <c r="BK556" s="67"/>
      <c r="BL556" s="67"/>
      <c r="BM556" s="67"/>
      <c r="BN556" s="67"/>
      <c r="BO556" s="67"/>
      <c r="BP556" s="67"/>
      <c r="BQ556" s="67"/>
      <c r="BR556" s="67"/>
      <c r="BS556" s="67"/>
      <c r="BT556" s="67"/>
      <c r="BU556" s="67"/>
      <c r="BV556" s="67"/>
      <c r="BW556" s="67"/>
      <c r="BX556" s="67"/>
      <c r="BY556" s="67"/>
      <c r="BZ556" s="67"/>
      <c r="CA556" s="67"/>
      <c r="CB556" s="67"/>
      <c r="CC556" s="69">
        <f>SUM(Table25[[#This Row],[Contract Amount FY00]:[Contract Amount FY50]])</f>
        <v>863781</v>
      </c>
      <c r="CD556" s="24"/>
    </row>
    <row r="557" spans="1:82" x14ac:dyDescent="0.25">
      <c r="A557" s="122" t="s">
        <v>2038</v>
      </c>
      <c r="B557" s="122" t="s">
        <v>2057</v>
      </c>
      <c r="C557" s="122" t="s">
        <v>3191</v>
      </c>
      <c r="E557" s="26" t="str">
        <f>IFERROR(IF(VLOOKUP(Table25[[#This Row],[Contract No.]],Table3[#All],3,FALSE)="","No","Yes"),"")</f>
        <v>Yes</v>
      </c>
      <c r="F557" s="26" t="str">
        <f>IFERROR(VLOOKUP(Table25[[#This Row],[Contract No.]],Table3[#All],3,FALSE),"")</f>
        <v>NASPO</v>
      </c>
      <c r="G557" s="26" t="str">
        <f>IFERROR(IF(Table25[[#This Row],[Cooperative Purchase
(Yes/No)]]="Yes","Yes",IF(VLOOKUP(Table25[[#This Row],[Contract No.]],Table3[#All],1,FALSE)=Table25[[#This Row],[Contract No.]],"Yes","No")),"No")</f>
        <v>Yes</v>
      </c>
      <c r="H557" s="51">
        <f>IFERROR(VLOOKUP(Table25[[#This Row],[Contract No.]],Table3[#All],4,FALSE),"")</f>
        <v>43983</v>
      </c>
      <c r="I557" s="56">
        <f>IFERROR(IF(AND(MONTH(Table25[[#This Row],[Contract Start Date]])&gt;6,MONTH(Table25[[#This Row],[Contract Start Date]])&lt;=12),YEAR(Table25[[#This Row],[Contract Start Date]])+1,YEAR(Table25[[#This Row],[Contract Start Date]])),"")</f>
        <v>2020</v>
      </c>
      <c r="J557" s="55">
        <f>Table25[[#This Row],[FY Formula start]]</f>
        <v>2020</v>
      </c>
      <c r="K557" s="59" t="str">
        <f>"FY"&amp;" "&amp;Table25[[#This Row],[Year Start]]</f>
        <v>FY 2020</v>
      </c>
      <c r="L557" s="52">
        <f>IFERROR(VLOOKUP(Table25[[#This Row],[Contract No.]],Table3[#All],5,FALSE),"")</f>
        <v>46295</v>
      </c>
      <c r="M557" s="56">
        <f>IFERROR(IF(Table25[[#This Row],[Contract End Date]]="99/99/9999","No End",IF(AND(MONTH(Table25[[#This Row],[Contract End Date]])&gt;6,MONTH(Table25[[#This Row],[Contract End Date]])&lt;=12),YEAR(Table25[[#This Row],[Contract End Date]])+1,YEAR(Table25[[#This Row],[Contract End Date]]))),"")</f>
        <v>2027</v>
      </c>
      <c r="N557" s="55">
        <f>Table25[[#This Row],[FY Formula end]]</f>
        <v>2027</v>
      </c>
      <c r="O557" s="59" t="str">
        <f>IF(Table25[[#This Row],[Year End]]="No End","No End","FY"&amp;" "&amp;Table25[[#This Row],[Year End]])</f>
        <v>FY 2027</v>
      </c>
      <c r="P557" s="27"/>
      <c r="Q557" s="104">
        <f>_xlfn.IFNA(IF($B557="","",VLOOKUP($B557,'SWC Towers'!$A:$Q,$Q$2,FALSE)),"")</f>
        <v>0.1</v>
      </c>
      <c r="R557" s="106">
        <f>_xlfn.IFNA(IF($B557="","",VLOOKUP($B557,'SWC Towers'!$A:$Q,$R$2,FALSE)),"")</f>
        <v>0.1</v>
      </c>
      <c r="S557" s="106" t="str">
        <f>_xlfn.IFNA(IF($B557="","",VLOOKUP($B557,'SWC Towers'!$A:$Q,$S$2,FALSE)),"")</f>
        <v/>
      </c>
      <c r="T557" s="106" t="str">
        <f>_xlfn.IFNA(IF($B557="","",VLOOKUP($B557,'SWC Towers'!$A:$Q,$T$2,FALSE)),"")</f>
        <v/>
      </c>
      <c r="U557" s="104">
        <f>_xlfn.IFNA(IF($B557="","",VLOOKUP($B557,'SWC Towers'!$A:$Q,$U$2,FALSE)),"")</f>
        <v>0.15</v>
      </c>
      <c r="V557" s="104" t="str">
        <f>_xlfn.IFNA(IF($B557="","",VLOOKUP($B557,'SWC Towers'!$A:$Q,$V$2,FALSE)),"")</f>
        <v/>
      </c>
      <c r="W557" s="104">
        <f>_xlfn.IFNA(IF($B557="","",VLOOKUP($B557,'SWC Towers'!$A:$Q,$W$2,FALSE)),"")</f>
        <v>0.65</v>
      </c>
      <c r="X557" s="104" t="str">
        <f>_xlfn.IFNA(IF($B557="","",VLOOKUP($B557,'SWC Towers'!$A:$Q,$X$2,FALSE)),"")</f>
        <v/>
      </c>
      <c r="Y557" s="104" t="str">
        <f>_xlfn.IFNA(IF($B557="","",VLOOKUP($B557,'SWC Towers'!$A:$Q,$Y$2,FALSE)),"")</f>
        <v/>
      </c>
      <c r="Z557" s="104" t="str">
        <f>_xlfn.IFNA(IF($B557="","",VLOOKUP($B557,'SWC Towers'!$A:$Q,$Z$2,FALSE)),"")</f>
        <v/>
      </c>
      <c r="AA557" s="104" t="str">
        <f>_xlfn.IFNA(IF($B557="","",VLOOKUP($B557,'SWC Towers'!$A:$Q,$AA$2,FALSE)),"")</f>
        <v/>
      </c>
      <c r="AB557" s="104" t="str">
        <f>_xlfn.IFNA(IF($B557="","",VLOOKUP($B557,'SWC Towers'!$A:$Q,$AB$2,FALSE)),"")</f>
        <v/>
      </c>
      <c r="AC557" s="20">
        <f>SUM(Table25[[#This Row],[IT Tower: Application]:[Other/Non-IT ]])</f>
        <v>1</v>
      </c>
      <c r="AD557" s="67"/>
      <c r="AE557" s="67"/>
      <c r="AF557" s="67"/>
      <c r="AG557" s="67"/>
      <c r="AH557" s="67"/>
      <c r="AI557" s="67"/>
      <c r="AJ557" s="67"/>
      <c r="AK557" s="67"/>
      <c r="AL557" s="67"/>
      <c r="AM557" s="67"/>
      <c r="AN557" s="67"/>
      <c r="AO557" s="67"/>
      <c r="AP557" s="67"/>
      <c r="AQ557" s="67"/>
      <c r="AR557" s="67"/>
      <c r="AS557" s="67"/>
      <c r="AT557" s="67"/>
      <c r="AU557" s="67"/>
      <c r="AV557" s="67"/>
      <c r="AW557" s="67"/>
      <c r="AX557" s="67">
        <v>0</v>
      </c>
      <c r="AY557" s="67">
        <v>1093888</v>
      </c>
      <c r="AZ557" s="67"/>
      <c r="BA557" s="67"/>
      <c r="BB557" s="67"/>
      <c r="BC557" s="67">
        <v>1490891</v>
      </c>
      <c r="BD557" s="67"/>
      <c r="BE557" s="67"/>
      <c r="BF557" s="67"/>
      <c r="BG557" s="67"/>
      <c r="BH557" s="67"/>
      <c r="BI557" s="67"/>
      <c r="BJ557" s="67"/>
      <c r="BK557" s="67"/>
      <c r="BL557" s="67"/>
      <c r="BM557" s="67"/>
      <c r="BN557" s="67"/>
      <c r="BO557" s="67"/>
      <c r="BP557" s="67"/>
      <c r="BQ557" s="67"/>
      <c r="BR557" s="67"/>
      <c r="BS557" s="67"/>
      <c r="BT557" s="67"/>
      <c r="BU557" s="67"/>
      <c r="BV557" s="67"/>
      <c r="BW557" s="67"/>
      <c r="BX557" s="67"/>
      <c r="BY557" s="67"/>
      <c r="BZ557" s="67"/>
      <c r="CA557" s="67"/>
      <c r="CB557" s="67"/>
      <c r="CC557" s="69">
        <f>SUM(Table25[[#This Row],[Contract Amount FY00]:[Contract Amount FY50]])</f>
        <v>2584779</v>
      </c>
      <c r="CD557" s="24"/>
    </row>
    <row r="558" spans="1:82" x14ac:dyDescent="0.25">
      <c r="A558" s="122" t="s">
        <v>2038</v>
      </c>
      <c r="B558" s="122" t="s">
        <v>3071</v>
      </c>
      <c r="C558" s="122" t="s">
        <v>753</v>
      </c>
      <c r="E558" s="26" t="str">
        <f>IFERROR(IF(VLOOKUP(Table25[[#This Row],[Contract No.]],Table3[#All],3,FALSE)="","No","Yes"),"")</f>
        <v>Yes</v>
      </c>
      <c r="F558" s="26" t="str">
        <f>IFERROR(VLOOKUP(Table25[[#This Row],[Contract No.]],Table3[#All],3,FALSE),"")</f>
        <v>NASPO</v>
      </c>
      <c r="G558" s="26" t="str">
        <f>IFERROR(IF(Table25[[#This Row],[Cooperative Purchase
(Yes/No)]]="Yes","Yes",IF(VLOOKUP(Table25[[#This Row],[Contract No.]],Table3[#All],1,FALSE)=Table25[[#This Row],[Contract No.]],"Yes","No")),"No")</f>
        <v>Yes</v>
      </c>
      <c r="H558" s="51">
        <f>IFERROR(VLOOKUP(Table25[[#This Row],[Contract No.]],Table3[#All],4,FALSE),"")</f>
        <v>45322</v>
      </c>
      <c r="I558" s="56">
        <f>IFERROR(IF(AND(MONTH(Table25[[#This Row],[Contract Start Date]])&gt;6,MONTH(Table25[[#This Row],[Contract Start Date]])&lt;=12),YEAR(Table25[[#This Row],[Contract Start Date]])+1,YEAR(Table25[[#This Row],[Contract Start Date]])),"")</f>
        <v>2024</v>
      </c>
      <c r="J558" s="55">
        <f>Table25[[#This Row],[FY Formula start]]</f>
        <v>2024</v>
      </c>
      <c r="K558" s="59" t="str">
        <f>"FY"&amp;" "&amp;Table25[[#This Row],[Year Start]]</f>
        <v>FY 2024</v>
      </c>
      <c r="L558" s="52">
        <f>IFERROR(VLOOKUP(Table25[[#This Row],[Contract No.]],Table3[#All],5,FALSE),"")</f>
        <v>46934</v>
      </c>
      <c r="M558" s="56">
        <f>IFERROR(IF(Table25[[#This Row],[Contract End Date]]="99/99/9999","No End",IF(AND(MONTH(Table25[[#This Row],[Contract End Date]])&gt;6,MONTH(Table25[[#This Row],[Contract End Date]])&lt;=12),YEAR(Table25[[#This Row],[Contract End Date]])+1,YEAR(Table25[[#This Row],[Contract End Date]]))),"")</f>
        <v>2028</v>
      </c>
      <c r="N558" s="55">
        <f>Table25[[#This Row],[FY Formula end]]</f>
        <v>2028</v>
      </c>
      <c r="O558" s="59" t="str">
        <f>IF(Table25[[#This Row],[Year End]]="No End","No End","FY"&amp;" "&amp;Table25[[#This Row],[Year End]])</f>
        <v>FY 2028</v>
      </c>
      <c r="P558" s="27"/>
      <c r="Q558" s="104" t="str">
        <f>_xlfn.IFNA(IF($B558="","",VLOOKUP($B558,'SWC Towers'!$A:$Q,$Q$2,FALSE)),"")</f>
        <v/>
      </c>
      <c r="R558" s="106">
        <f>_xlfn.IFNA(IF($B558="","",VLOOKUP($B558,'SWC Towers'!$A:$Q,$R$2,FALSE)),"")</f>
        <v>0.2</v>
      </c>
      <c r="S558" s="106" t="str">
        <f>_xlfn.IFNA(IF($B558="","",VLOOKUP($B558,'SWC Towers'!$A:$Q,$S$2,FALSE)),"")</f>
        <v/>
      </c>
      <c r="T558" s="106" t="str">
        <f>_xlfn.IFNA(IF($B558="","",VLOOKUP($B558,'SWC Towers'!$A:$Q,$T$2,FALSE)),"")</f>
        <v/>
      </c>
      <c r="U558" s="104">
        <f>_xlfn.IFNA(IF($B558="","",VLOOKUP($B558,'SWC Towers'!$A:$Q,$U$2,FALSE)),"")</f>
        <v>0.6</v>
      </c>
      <c r="V558" s="104" t="str">
        <f>_xlfn.IFNA(IF($B558="","",VLOOKUP($B558,'SWC Towers'!$A:$Q,$V$2,FALSE)),"")</f>
        <v/>
      </c>
      <c r="W558" s="104" t="str">
        <f>_xlfn.IFNA(IF($B558="","",VLOOKUP($B558,'SWC Towers'!$A:$Q,$W$2,FALSE)),"")</f>
        <v/>
      </c>
      <c r="X558" s="104" t="str">
        <f>_xlfn.IFNA(IF($B558="","",VLOOKUP($B558,'SWC Towers'!$A:$Q,$X$2,FALSE)),"")</f>
        <v/>
      </c>
      <c r="Y558" s="104" t="str">
        <f>_xlfn.IFNA(IF($B558="","",VLOOKUP($B558,'SWC Towers'!$A:$Q,$Y$2,FALSE)),"")</f>
        <v/>
      </c>
      <c r="Z558" s="104" t="str">
        <f>_xlfn.IFNA(IF($B558="","",VLOOKUP($B558,'SWC Towers'!$A:$Q,$Z$2,FALSE)),"")</f>
        <v/>
      </c>
      <c r="AA558" s="104">
        <f>_xlfn.IFNA(IF($B558="","",VLOOKUP($B558,'SWC Towers'!$A:$Q,$AA$2,FALSE)),"")</f>
        <v>0.2</v>
      </c>
      <c r="AB558" s="104" t="str">
        <f>_xlfn.IFNA(IF($B558="","",VLOOKUP($B558,'SWC Towers'!$A:$Q,$AB$2,FALSE)),"")</f>
        <v/>
      </c>
      <c r="AC558" s="20">
        <f>SUM(Table25[[#This Row],[IT Tower: Application]:[Other/Non-IT ]])</f>
        <v>1</v>
      </c>
      <c r="AD558" s="67"/>
      <c r="AE558" s="67"/>
      <c r="AF558" s="67"/>
      <c r="AG558" s="67"/>
      <c r="AH558" s="67"/>
      <c r="AI558" s="67"/>
      <c r="AJ558" s="67"/>
      <c r="AK558" s="67"/>
      <c r="AL558" s="67"/>
      <c r="AM558" s="67"/>
      <c r="AN558" s="67"/>
      <c r="AO558" s="67"/>
      <c r="AP558" s="67"/>
      <c r="AQ558" s="67"/>
      <c r="AR558" s="67"/>
      <c r="AS558" s="67"/>
      <c r="AT558" s="67"/>
      <c r="AU558" s="67"/>
      <c r="AV558" s="67"/>
      <c r="AW558" s="67"/>
      <c r="AX558" s="67"/>
      <c r="AY558" s="67"/>
      <c r="AZ558" s="67"/>
      <c r="BA558" s="67"/>
      <c r="BB558" s="67">
        <v>6877539</v>
      </c>
      <c r="BC558" s="67">
        <v>14339998</v>
      </c>
      <c r="BD558" s="67"/>
      <c r="BE558" s="67"/>
      <c r="BF558" s="67"/>
      <c r="BG558" s="67"/>
      <c r="BH558" s="67"/>
      <c r="BI558" s="67"/>
      <c r="BJ558" s="67"/>
      <c r="BK558" s="67"/>
      <c r="BL558" s="67"/>
      <c r="BM558" s="67"/>
      <c r="BN558" s="67"/>
      <c r="BO558" s="67"/>
      <c r="BP558" s="67"/>
      <c r="BQ558" s="67"/>
      <c r="BR558" s="67"/>
      <c r="BS558" s="67"/>
      <c r="BT558" s="67"/>
      <c r="BU558" s="67"/>
      <c r="BV558" s="67"/>
      <c r="BW558" s="67"/>
      <c r="BX558" s="67"/>
      <c r="BY558" s="67"/>
      <c r="BZ558" s="67"/>
      <c r="CA558" s="67"/>
      <c r="CB558" s="67"/>
      <c r="CC558" s="69">
        <f>SUM(Table25[[#This Row],[Contract Amount FY00]:[Contract Amount FY50]])</f>
        <v>21217537</v>
      </c>
      <c r="CD558" s="24"/>
    </row>
    <row r="559" spans="1:82" x14ac:dyDescent="0.25">
      <c r="A559" s="122" t="s">
        <v>2038</v>
      </c>
      <c r="B559" s="122" t="s">
        <v>3071</v>
      </c>
      <c r="C559" s="122" t="s">
        <v>375</v>
      </c>
      <c r="E559" s="26" t="str">
        <f>IFERROR(IF(VLOOKUP(Table25[[#This Row],[Contract No.]],Table3[#All],3,FALSE)="","No","Yes"),"")</f>
        <v>Yes</v>
      </c>
      <c r="F559" s="26" t="str">
        <f>IFERROR(VLOOKUP(Table25[[#This Row],[Contract No.]],Table3[#All],3,FALSE),"")</f>
        <v>NASPO</v>
      </c>
      <c r="G559" s="26" t="str">
        <f>IFERROR(IF(Table25[[#This Row],[Cooperative Purchase
(Yes/No)]]="Yes","Yes",IF(VLOOKUP(Table25[[#This Row],[Contract No.]],Table3[#All],1,FALSE)=Table25[[#This Row],[Contract No.]],"Yes","No")),"No")</f>
        <v>Yes</v>
      </c>
      <c r="H559" s="51">
        <f>IFERROR(VLOOKUP(Table25[[#This Row],[Contract No.]],Table3[#All],4,FALSE),"")</f>
        <v>45322</v>
      </c>
      <c r="I559" s="56">
        <f>IFERROR(IF(AND(MONTH(Table25[[#This Row],[Contract Start Date]])&gt;6,MONTH(Table25[[#This Row],[Contract Start Date]])&lt;=12),YEAR(Table25[[#This Row],[Contract Start Date]])+1,YEAR(Table25[[#This Row],[Contract Start Date]])),"")</f>
        <v>2024</v>
      </c>
      <c r="J559" s="55">
        <f>Table25[[#This Row],[FY Formula start]]</f>
        <v>2024</v>
      </c>
      <c r="K559" s="59" t="str">
        <f>"FY"&amp;" "&amp;Table25[[#This Row],[Year Start]]</f>
        <v>FY 2024</v>
      </c>
      <c r="L559" s="52">
        <f>IFERROR(VLOOKUP(Table25[[#This Row],[Contract No.]],Table3[#All],5,FALSE),"")</f>
        <v>46934</v>
      </c>
      <c r="M559" s="56">
        <f>IFERROR(IF(Table25[[#This Row],[Contract End Date]]="99/99/9999","No End",IF(AND(MONTH(Table25[[#This Row],[Contract End Date]])&gt;6,MONTH(Table25[[#This Row],[Contract End Date]])&lt;=12),YEAR(Table25[[#This Row],[Contract End Date]])+1,YEAR(Table25[[#This Row],[Contract End Date]]))),"")</f>
        <v>2028</v>
      </c>
      <c r="N559" s="55">
        <f>Table25[[#This Row],[FY Formula end]]</f>
        <v>2028</v>
      </c>
      <c r="O559" s="59" t="str">
        <f>IF(Table25[[#This Row],[Year End]]="No End","No End","FY"&amp;" "&amp;Table25[[#This Row],[Year End]])</f>
        <v>FY 2028</v>
      </c>
      <c r="P559" s="27"/>
      <c r="Q559" s="104" t="str">
        <f>_xlfn.IFNA(IF($B559="","",VLOOKUP($B559,'SWC Towers'!$A:$Q,$Q$2,FALSE)),"")</f>
        <v/>
      </c>
      <c r="R559" s="106">
        <f>_xlfn.IFNA(IF($B559="","",VLOOKUP($B559,'SWC Towers'!$A:$Q,$R$2,FALSE)),"")</f>
        <v>0.2</v>
      </c>
      <c r="S559" s="106" t="str">
        <f>_xlfn.IFNA(IF($B559="","",VLOOKUP($B559,'SWC Towers'!$A:$Q,$S$2,FALSE)),"")</f>
        <v/>
      </c>
      <c r="T559" s="106" t="str">
        <f>_xlfn.IFNA(IF($B559="","",VLOOKUP($B559,'SWC Towers'!$A:$Q,$T$2,FALSE)),"")</f>
        <v/>
      </c>
      <c r="U559" s="104">
        <f>_xlfn.IFNA(IF($B559="","",VLOOKUP($B559,'SWC Towers'!$A:$Q,$U$2,FALSE)),"")</f>
        <v>0.6</v>
      </c>
      <c r="V559" s="104" t="str">
        <f>_xlfn.IFNA(IF($B559="","",VLOOKUP($B559,'SWC Towers'!$A:$Q,$V$2,FALSE)),"")</f>
        <v/>
      </c>
      <c r="W559" s="104" t="str">
        <f>_xlfn.IFNA(IF($B559="","",VLOOKUP($B559,'SWC Towers'!$A:$Q,$W$2,FALSE)),"")</f>
        <v/>
      </c>
      <c r="X559" s="104" t="str">
        <f>_xlfn.IFNA(IF($B559="","",VLOOKUP($B559,'SWC Towers'!$A:$Q,$X$2,FALSE)),"")</f>
        <v/>
      </c>
      <c r="Y559" s="104" t="str">
        <f>_xlfn.IFNA(IF($B559="","",VLOOKUP($B559,'SWC Towers'!$A:$Q,$Y$2,FALSE)),"")</f>
        <v/>
      </c>
      <c r="Z559" s="104" t="str">
        <f>_xlfn.IFNA(IF($B559="","",VLOOKUP($B559,'SWC Towers'!$A:$Q,$Z$2,FALSE)),"")</f>
        <v/>
      </c>
      <c r="AA559" s="104">
        <f>_xlfn.IFNA(IF($B559="","",VLOOKUP($B559,'SWC Towers'!$A:$Q,$AA$2,FALSE)),"")</f>
        <v>0.2</v>
      </c>
      <c r="AB559" s="104" t="str">
        <f>_xlfn.IFNA(IF($B559="","",VLOOKUP($B559,'SWC Towers'!$A:$Q,$AB$2,FALSE)),"")</f>
        <v/>
      </c>
      <c r="AC559" s="20">
        <f>SUM(Table25[[#This Row],[IT Tower: Application]:[Other/Non-IT ]])</f>
        <v>1</v>
      </c>
      <c r="AD559" s="67"/>
      <c r="AE559" s="67"/>
      <c r="AF559" s="67"/>
      <c r="AG559" s="67"/>
      <c r="AH559" s="67"/>
      <c r="AI559" s="67"/>
      <c r="AJ559" s="67"/>
      <c r="AK559" s="67"/>
      <c r="AL559" s="67"/>
      <c r="AM559" s="67"/>
      <c r="AN559" s="67"/>
      <c r="AO559" s="67"/>
      <c r="AP559" s="67"/>
      <c r="AQ559" s="67"/>
      <c r="AR559" s="67"/>
      <c r="AS559" s="67"/>
      <c r="AT559" s="67"/>
      <c r="AU559" s="67"/>
      <c r="AV559" s="67"/>
      <c r="AW559" s="67"/>
      <c r="AX559" s="67"/>
      <c r="AY559" s="67"/>
      <c r="AZ559" s="67"/>
      <c r="BA559" s="67"/>
      <c r="BB559" s="67">
        <v>2824</v>
      </c>
      <c r="BC559" s="67">
        <v>377978</v>
      </c>
      <c r="BD559" s="67"/>
      <c r="BE559" s="67"/>
      <c r="BF559" s="67"/>
      <c r="BG559" s="67"/>
      <c r="BH559" s="67"/>
      <c r="BI559" s="67"/>
      <c r="BJ559" s="67"/>
      <c r="BK559" s="67"/>
      <c r="BL559" s="67"/>
      <c r="BM559" s="67"/>
      <c r="BN559" s="67"/>
      <c r="BO559" s="67"/>
      <c r="BP559" s="67"/>
      <c r="BQ559" s="67"/>
      <c r="BR559" s="67"/>
      <c r="BS559" s="67"/>
      <c r="BT559" s="67"/>
      <c r="BU559" s="67"/>
      <c r="BV559" s="67"/>
      <c r="BW559" s="67"/>
      <c r="BX559" s="67"/>
      <c r="BY559" s="67"/>
      <c r="BZ559" s="67"/>
      <c r="CA559" s="67"/>
      <c r="CB559" s="67"/>
      <c r="CC559" s="69">
        <f>SUM(Table25[[#This Row],[Contract Amount FY00]:[Contract Amount FY50]])</f>
        <v>380802</v>
      </c>
      <c r="CD559" s="24"/>
    </row>
    <row r="560" spans="1:82" x14ac:dyDescent="0.25">
      <c r="A560" s="122" t="s">
        <v>2038</v>
      </c>
      <c r="B560" s="122" t="s">
        <v>3071</v>
      </c>
      <c r="C560" s="122" t="s">
        <v>674</v>
      </c>
      <c r="E560" s="26" t="str">
        <f>IFERROR(IF(VLOOKUP(Table25[[#This Row],[Contract No.]],Table3[#All],3,FALSE)="","No","Yes"),"")</f>
        <v>Yes</v>
      </c>
      <c r="F560" s="26" t="str">
        <f>IFERROR(VLOOKUP(Table25[[#This Row],[Contract No.]],Table3[#All],3,FALSE),"")</f>
        <v>NASPO</v>
      </c>
      <c r="G560" s="26" t="str">
        <f>IFERROR(IF(Table25[[#This Row],[Cooperative Purchase
(Yes/No)]]="Yes","Yes",IF(VLOOKUP(Table25[[#This Row],[Contract No.]],Table3[#All],1,FALSE)=Table25[[#This Row],[Contract No.]],"Yes","No")),"No")</f>
        <v>Yes</v>
      </c>
      <c r="H560" s="51">
        <f>IFERROR(VLOOKUP(Table25[[#This Row],[Contract No.]],Table3[#All],4,FALSE),"")</f>
        <v>45322</v>
      </c>
      <c r="I560" s="56">
        <f>IFERROR(IF(AND(MONTH(Table25[[#This Row],[Contract Start Date]])&gt;6,MONTH(Table25[[#This Row],[Contract Start Date]])&lt;=12),YEAR(Table25[[#This Row],[Contract Start Date]])+1,YEAR(Table25[[#This Row],[Contract Start Date]])),"")</f>
        <v>2024</v>
      </c>
      <c r="J560" s="55">
        <f>Table25[[#This Row],[FY Formula start]]</f>
        <v>2024</v>
      </c>
      <c r="K560" s="59" t="str">
        <f>"FY"&amp;" "&amp;Table25[[#This Row],[Year Start]]</f>
        <v>FY 2024</v>
      </c>
      <c r="L560" s="52">
        <f>IFERROR(VLOOKUP(Table25[[#This Row],[Contract No.]],Table3[#All],5,FALSE),"")</f>
        <v>46934</v>
      </c>
      <c r="M560" s="56">
        <f>IFERROR(IF(Table25[[#This Row],[Contract End Date]]="99/99/9999","No End",IF(AND(MONTH(Table25[[#This Row],[Contract End Date]])&gt;6,MONTH(Table25[[#This Row],[Contract End Date]])&lt;=12),YEAR(Table25[[#This Row],[Contract End Date]])+1,YEAR(Table25[[#This Row],[Contract End Date]]))),"")</f>
        <v>2028</v>
      </c>
      <c r="N560" s="55">
        <f>Table25[[#This Row],[FY Formula end]]</f>
        <v>2028</v>
      </c>
      <c r="O560" s="59" t="str">
        <f>IF(Table25[[#This Row],[Year End]]="No End","No End","FY"&amp;" "&amp;Table25[[#This Row],[Year End]])</f>
        <v>FY 2028</v>
      </c>
      <c r="P560" s="27"/>
      <c r="Q560" s="104" t="str">
        <f>_xlfn.IFNA(IF($B560="","",VLOOKUP($B560,'SWC Towers'!$A:$Q,$Q$2,FALSE)),"")</f>
        <v/>
      </c>
      <c r="R560" s="106">
        <f>_xlfn.IFNA(IF($B560="","",VLOOKUP($B560,'SWC Towers'!$A:$Q,$R$2,FALSE)),"")</f>
        <v>0.2</v>
      </c>
      <c r="S560" s="106" t="str">
        <f>_xlfn.IFNA(IF($B560="","",VLOOKUP($B560,'SWC Towers'!$A:$Q,$S$2,FALSE)),"")</f>
        <v/>
      </c>
      <c r="T560" s="106" t="str">
        <f>_xlfn.IFNA(IF($B560="","",VLOOKUP($B560,'SWC Towers'!$A:$Q,$T$2,FALSE)),"")</f>
        <v/>
      </c>
      <c r="U560" s="104">
        <f>_xlfn.IFNA(IF($B560="","",VLOOKUP($B560,'SWC Towers'!$A:$Q,$U$2,FALSE)),"")</f>
        <v>0.6</v>
      </c>
      <c r="V560" s="104" t="str">
        <f>_xlfn.IFNA(IF($B560="","",VLOOKUP($B560,'SWC Towers'!$A:$Q,$V$2,FALSE)),"")</f>
        <v/>
      </c>
      <c r="W560" s="104" t="str">
        <f>_xlfn.IFNA(IF($B560="","",VLOOKUP($B560,'SWC Towers'!$A:$Q,$W$2,FALSE)),"")</f>
        <v/>
      </c>
      <c r="X560" s="104" t="str">
        <f>_xlfn.IFNA(IF($B560="","",VLOOKUP($B560,'SWC Towers'!$A:$Q,$X$2,FALSE)),"")</f>
        <v/>
      </c>
      <c r="Y560" s="104" t="str">
        <f>_xlfn.IFNA(IF($B560="","",VLOOKUP($B560,'SWC Towers'!$A:$Q,$Y$2,FALSE)),"")</f>
        <v/>
      </c>
      <c r="Z560" s="104" t="str">
        <f>_xlfn.IFNA(IF($B560="","",VLOOKUP($B560,'SWC Towers'!$A:$Q,$Z$2,FALSE)),"")</f>
        <v/>
      </c>
      <c r="AA560" s="104">
        <f>_xlfn.IFNA(IF($B560="","",VLOOKUP($B560,'SWC Towers'!$A:$Q,$AA$2,FALSE)),"")</f>
        <v>0.2</v>
      </c>
      <c r="AB560" s="104" t="str">
        <f>_xlfn.IFNA(IF($B560="","",VLOOKUP($B560,'SWC Towers'!$A:$Q,$AB$2,FALSE)),"")</f>
        <v/>
      </c>
      <c r="AC560" s="20">
        <f>SUM(Table25[[#This Row],[IT Tower: Application]:[Other/Non-IT ]])</f>
        <v>1</v>
      </c>
      <c r="AD560" s="67"/>
      <c r="AE560" s="67"/>
      <c r="AF560" s="67"/>
      <c r="AG560" s="67"/>
      <c r="AH560" s="67"/>
      <c r="AI560" s="67"/>
      <c r="AJ560" s="67"/>
      <c r="AK560" s="67"/>
      <c r="AL560" s="67"/>
      <c r="AM560" s="67"/>
      <c r="AN560" s="67"/>
      <c r="AO560" s="67"/>
      <c r="AP560" s="67"/>
      <c r="AQ560" s="67"/>
      <c r="AR560" s="67"/>
      <c r="AS560" s="67"/>
      <c r="AT560" s="67"/>
      <c r="AU560" s="67"/>
      <c r="AV560" s="67"/>
      <c r="AW560" s="67"/>
      <c r="AX560" s="67"/>
      <c r="AY560" s="67"/>
      <c r="AZ560" s="67"/>
      <c r="BA560" s="67"/>
      <c r="BB560" s="67">
        <v>0</v>
      </c>
      <c r="BC560" s="67">
        <v>680592</v>
      </c>
      <c r="BD560" s="67"/>
      <c r="BE560" s="67"/>
      <c r="BF560" s="67"/>
      <c r="BG560" s="67"/>
      <c r="BH560" s="67"/>
      <c r="BI560" s="67"/>
      <c r="BJ560" s="67"/>
      <c r="BK560" s="67"/>
      <c r="BL560" s="67"/>
      <c r="BM560" s="67"/>
      <c r="BN560" s="67"/>
      <c r="BO560" s="67"/>
      <c r="BP560" s="67"/>
      <c r="BQ560" s="67"/>
      <c r="BR560" s="67"/>
      <c r="BS560" s="67"/>
      <c r="BT560" s="67"/>
      <c r="BU560" s="67"/>
      <c r="BV560" s="67"/>
      <c r="BW560" s="67"/>
      <c r="BX560" s="67"/>
      <c r="BY560" s="67"/>
      <c r="BZ560" s="67"/>
      <c r="CA560" s="67"/>
      <c r="CB560" s="67"/>
      <c r="CC560" s="69">
        <f>SUM(Table25[[#This Row],[Contract Amount FY00]:[Contract Amount FY50]])</f>
        <v>680592</v>
      </c>
      <c r="CD560" s="24"/>
    </row>
    <row r="561" spans="1:82" x14ac:dyDescent="0.25">
      <c r="A561" s="122" t="s">
        <v>2038</v>
      </c>
      <c r="B561" s="122" t="s">
        <v>3071</v>
      </c>
      <c r="C561" s="122" t="s">
        <v>372</v>
      </c>
      <c r="E561" s="26" t="str">
        <f>IFERROR(IF(VLOOKUP(Table25[[#This Row],[Contract No.]],Table3[#All],3,FALSE)="","No","Yes"),"")</f>
        <v>Yes</v>
      </c>
      <c r="F561" s="26" t="str">
        <f>IFERROR(VLOOKUP(Table25[[#This Row],[Contract No.]],Table3[#All],3,FALSE),"")</f>
        <v>NASPO</v>
      </c>
      <c r="G561" s="26" t="str">
        <f>IFERROR(IF(Table25[[#This Row],[Cooperative Purchase
(Yes/No)]]="Yes","Yes",IF(VLOOKUP(Table25[[#This Row],[Contract No.]],Table3[#All],1,FALSE)=Table25[[#This Row],[Contract No.]],"Yes","No")),"No")</f>
        <v>Yes</v>
      </c>
      <c r="H561" s="51">
        <f>IFERROR(VLOOKUP(Table25[[#This Row],[Contract No.]],Table3[#All],4,FALSE),"")</f>
        <v>45322</v>
      </c>
      <c r="I561" s="56">
        <f>IFERROR(IF(AND(MONTH(Table25[[#This Row],[Contract Start Date]])&gt;6,MONTH(Table25[[#This Row],[Contract Start Date]])&lt;=12),YEAR(Table25[[#This Row],[Contract Start Date]])+1,YEAR(Table25[[#This Row],[Contract Start Date]])),"")</f>
        <v>2024</v>
      </c>
      <c r="J561" s="55">
        <f>Table25[[#This Row],[FY Formula start]]</f>
        <v>2024</v>
      </c>
      <c r="K561" s="59" t="str">
        <f>"FY"&amp;" "&amp;Table25[[#This Row],[Year Start]]</f>
        <v>FY 2024</v>
      </c>
      <c r="L561" s="52">
        <f>IFERROR(VLOOKUP(Table25[[#This Row],[Contract No.]],Table3[#All],5,FALSE),"")</f>
        <v>46934</v>
      </c>
      <c r="M561" s="56">
        <f>IFERROR(IF(Table25[[#This Row],[Contract End Date]]="99/99/9999","No End",IF(AND(MONTH(Table25[[#This Row],[Contract End Date]])&gt;6,MONTH(Table25[[#This Row],[Contract End Date]])&lt;=12),YEAR(Table25[[#This Row],[Contract End Date]])+1,YEAR(Table25[[#This Row],[Contract End Date]]))),"")</f>
        <v>2028</v>
      </c>
      <c r="N561" s="55">
        <f>Table25[[#This Row],[FY Formula end]]</f>
        <v>2028</v>
      </c>
      <c r="O561" s="59" t="str">
        <f>IF(Table25[[#This Row],[Year End]]="No End","No End","FY"&amp;" "&amp;Table25[[#This Row],[Year End]])</f>
        <v>FY 2028</v>
      </c>
      <c r="P561" s="27"/>
      <c r="Q561" s="104" t="str">
        <f>_xlfn.IFNA(IF($B561="","",VLOOKUP($B561,'SWC Towers'!$A:$Q,$Q$2,FALSE)),"")</f>
        <v/>
      </c>
      <c r="R561" s="106">
        <f>_xlfn.IFNA(IF($B561="","",VLOOKUP($B561,'SWC Towers'!$A:$Q,$R$2,FALSE)),"")</f>
        <v>0.2</v>
      </c>
      <c r="S561" s="106" t="str">
        <f>_xlfn.IFNA(IF($B561="","",VLOOKUP($B561,'SWC Towers'!$A:$Q,$S$2,FALSE)),"")</f>
        <v/>
      </c>
      <c r="T561" s="106" t="str">
        <f>_xlfn.IFNA(IF($B561="","",VLOOKUP($B561,'SWC Towers'!$A:$Q,$T$2,FALSE)),"")</f>
        <v/>
      </c>
      <c r="U561" s="104">
        <f>_xlfn.IFNA(IF($B561="","",VLOOKUP($B561,'SWC Towers'!$A:$Q,$U$2,FALSE)),"")</f>
        <v>0.6</v>
      </c>
      <c r="V561" s="104" t="str">
        <f>_xlfn.IFNA(IF($B561="","",VLOOKUP($B561,'SWC Towers'!$A:$Q,$V$2,FALSE)),"")</f>
        <v/>
      </c>
      <c r="W561" s="104" t="str">
        <f>_xlfn.IFNA(IF($B561="","",VLOOKUP($B561,'SWC Towers'!$A:$Q,$W$2,FALSE)),"")</f>
        <v/>
      </c>
      <c r="X561" s="104" t="str">
        <f>_xlfn.IFNA(IF($B561="","",VLOOKUP($B561,'SWC Towers'!$A:$Q,$X$2,FALSE)),"")</f>
        <v/>
      </c>
      <c r="Y561" s="104" t="str">
        <f>_xlfn.IFNA(IF($B561="","",VLOOKUP($B561,'SWC Towers'!$A:$Q,$Y$2,FALSE)),"")</f>
        <v/>
      </c>
      <c r="Z561" s="104" t="str">
        <f>_xlfn.IFNA(IF($B561="","",VLOOKUP($B561,'SWC Towers'!$A:$Q,$Z$2,FALSE)),"")</f>
        <v/>
      </c>
      <c r="AA561" s="104">
        <f>_xlfn.IFNA(IF($B561="","",VLOOKUP($B561,'SWC Towers'!$A:$Q,$AA$2,FALSE)),"")</f>
        <v>0.2</v>
      </c>
      <c r="AB561" s="104" t="str">
        <f>_xlfn.IFNA(IF($B561="","",VLOOKUP($B561,'SWC Towers'!$A:$Q,$AB$2,FALSE)),"")</f>
        <v/>
      </c>
      <c r="AC561" s="20">
        <f>SUM(Table25[[#This Row],[IT Tower: Application]:[Other/Non-IT ]])</f>
        <v>1</v>
      </c>
      <c r="AD561" s="67"/>
      <c r="AE561" s="67"/>
      <c r="AF561" s="67"/>
      <c r="AG561" s="67"/>
      <c r="AH561" s="67"/>
      <c r="AI561" s="67"/>
      <c r="AJ561" s="67"/>
      <c r="AK561" s="67"/>
      <c r="AL561" s="67"/>
      <c r="AM561" s="67"/>
      <c r="AN561" s="67"/>
      <c r="AO561" s="67"/>
      <c r="AP561" s="67"/>
      <c r="AQ561" s="67"/>
      <c r="AR561" s="67"/>
      <c r="AS561" s="67"/>
      <c r="AT561" s="67"/>
      <c r="AU561" s="67"/>
      <c r="AV561" s="67"/>
      <c r="AW561" s="67"/>
      <c r="AX561" s="67"/>
      <c r="AY561" s="67"/>
      <c r="AZ561" s="67"/>
      <c r="BA561" s="67"/>
      <c r="BB561" s="67">
        <v>0</v>
      </c>
      <c r="BC561" s="67">
        <v>25185</v>
      </c>
      <c r="BD561" s="67"/>
      <c r="BE561" s="67"/>
      <c r="BF561" s="67"/>
      <c r="BG561" s="67"/>
      <c r="BH561" s="67"/>
      <c r="BI561" s="67"/>
      <c r="BJ561" s="67"/>
      <c r="BK561" s="67"/>
      <c r="BL561" s="67"/>
      <c r="BM561" s="67"/>
      <c r="BN561" s="67"/>
      <c r="BO561" s="67"/>
      <c r="BP561" s="67"/>
      <c r="BQ561" s="67"/>
      <c r="BR561" s="67"/>
      <c r="BS561" s="67"/>
      <c r="BT561" s="67"/>
      <c r="BU561" s="67"/>
      <c r="BV561" s="67"/>
      <c r="BW561" s="67"/>
      <c r="BX561" s="67"/>
      <c r="BY561" s="67"/>
      <c r="BZ561" s="67"/>
      <c r="CA561" s="67"/>
      <c r="CB561" s="67"/>
      <c r="CC561" s="69">
        <f>SUM(Table25[[#This Row],[Contract Amount FY00]:[Contract Amount FY50]])</f>
        <v>25185</v>
      </c>
      <c r="CD561" s="24"/>
    </row>
    <row r="562" spans="1:82" x14ac:dyDescent="0.25">
      <c r="A562" s="122" t="s">
        <v>2038</v>
      </c>
      <c r="B562" s="122" t="s">
        <v>3071</v>
      </c>
      <c r="C562" s="122" t="s">
        <v>383</v>
      </c>
      <c r="E562" s="26" t="str">
        <f>IFERROR(IF(VLOOKUP(Table25[[#This Row],[Contract No.]],Table3[#All],3,FALSE)="","No","Yes"),"")</f>
        <v>Yes</v>
      </c>
      <c r="F562" s="26" t="str">
        <f>IFERROR(VLOOKUP(Table25[[#This Row],[Contract No.]],Table3[#All],3,FALSE),"")</f>
        <v>NASPO</v>
      </c>
      <c r="G562" s="26" t="str">
        <f>IFERROR(IF(Table25[[#This Row],[Cooperative Purchase
(Yes/No)]]="Yes","Yes",IF(VLOOKUP(Table25[[#This Row],[Contract No.]],Table3[#All],1,FALSE)=Table25[[#This Row],[Contract No.]],"Yes","No")),"No")</f>
        <v>Yes</v>
      </c>
      <c r="H562" s="51">
        <f>IFERROR(VLOOKUP(Table25[[#This Row],[Contract No.]],Table3[#All],4,FALSE),"")</f>
        <v>45322</v>
      </c>
      <c r="I562" s="56">
        <f>IFERROR(IF(AND(MONTH(Table25[[#This Row],[Contract Start Date]])&gt;6,MONTH(Table25[[#This Row],[Contract Start Date]])&lt;=12),YEAR(Table25[[#This Row],[Contract Start Date]])+1,YEAR(Table25[[#This Row],[Contract Start Date]])),"")</f>
        <v>2024</v>
      </c>
      <c r="J562" s="55">
        <f>Table25[[#This Row],[FY Formula start]]</f>
        <v>2024</v>
      </c>
      <c r="K562" s="59" t="str">
        <f>"FY"&amp;" "&amp;Table25[[#This Row],[Year Start]]</f>
        <v>FY 2024</v>
      </c>
      <c r="L562" s="52">
        <f>IFERROR(VLOOKUP(Table25[[#This Row],[Contract No.]],Table3[#All],5,FALSE),"")</f>
        <v>46934</v>
      </c>
      <c r="M562" s="56">
        <f>IFERROR(IF(Table25[[#This Row],[Contract End Date]]="99/99/9999","No End",IF(AND(MONTH(Table25[[#This Row],[Contract End Date]])&gt;6,MONTH(Table25[[#This Row],[Contract End Date]])&lt;=12),YEAR(Table25[[#This Row],[Contract End Date]])+1,YEAR(Table25[[#This Row],[Contract End Date]]))),"")</f>
        <v>2028</v>
      </c>
      <c r="N562" s="55">
        <f>Table25[[#This Row],[FY Formula end]]</f>
        <v>2028</v>
      </c>
      <c r="O562" s="59" t="str">
        <f>IF(Table25[[#This Row],[Year End]]="No End","No End","FY"&amp;" "&amp;Table25[[#This Row],[Year End]])</f>
        <v>FY 2028</v>
      </c>
      <c r="P562" s="27"/>
      <c r="Q562" s="104" t="str">
        <f>_xlfn.IFNA(IF($B562="","",VLOOKUP($B562,'SWC Towers'!$A:$Q,$Q$2,FALSE)),"")</f>
        <v/>
      </c>
      <c r="R562" s="106">
        <f>_xlfn.IFNA(IF($B562="","",VLOOKUP($B562,'SWC Towers'!$A:$Q,$R$2,FALSE)),"")</f>
        <v>0.2</v>
      </c>
      <c r="S562" s="106" t="str">
        <f>_xlfn.IFNA(IF($B562="","",VLOOKUP($B562,'SWC Towers'!$A:$Q,$S$2,FALSE)),"")</f>
        <v/>
      </c>
      <c r="T562" s="106" t="str">
        <f>_xlfn.IFNA(IF($B562="","",VLOOKUP($B562,'SWC Towers'!$A:$Q,$T$2,FALSE)),"")</f>
        <v/>
      </c>
      <c r="U562" s="104">
        <f>_xlfn.IFNA(IF($B562="","",VLOOKUP($B562,'SWC Towers'!$A:$Q,$U$2,FALSE)),"")</f>
        <v>0.6</v>
      </c>
      <c r="V562" s="104" t="str">
        <f>_xlfn.IFNA(IF($B562="","",VLOOKUP($B562,'SWC Towers'!$A:$Q,$V$2,FALSE)),"")</f>
        <v/>
      </c>
      <c r="W562" s="104" t="str">
        <f>_xlfn.IFNA(IF($B562="","",VLOOKUP($B562,'SWC Towers'!$A:$Q,$W$2,FALSE)),"")</f>
        <v/>
      </c>
      <c r="X562" s="104" t="str">
        <f>_xlfn.IFNA(IF($B562="","",VLOOKUP($B562,'SWC Towers'!$A:$Q,$X$2,FALSE)),"")</f>
        <v/>
      </c>
      <c r="Y562" s="104" t="str">
        <f>_xlfn.IFNA(IF($B562="","",VLOOKUP($B562,'SWC Towers'!$A:$Q,$Y$2,FALSE)),"")</f>
        <v/>
      </c>
      <c r="Z562" s="104" t="str">
        <f>_xlfn.IFNA(IF($B562="","",VLOOKUP($B562,'SWC Towers'!$A:$Q,$Z$2,FALSE)),"")</f>
        <v/>
      </c>
      <c r="AA562" s="104">
        <f>_xlfn.IFNA(IF($B562="","",VLOOKUP($B562,'SWC Towers'!$A:$Q,$AA$2,FALSE)),"")</f>
        <v>0.2</v>
      </c>
      <c r="AB562" s="104" t="str">
        <f>_xlfn.IFNA(IF($B562="","",VLOOKUP($B562,'SWC Towers'!$A:$Q,$AB$2,FALSE)),"")</f>
        <v/>
      </c>
      <c r="AC562" s="20">
        <f>SUM(Table25[[#This Row],[IT Tower: Application]:[Other/Non-IT ]])</f>
        <v>1</v>
      </c>
      <c r="AD562" s="67"/>
      <c r="AE562" s="67"/>
      <c r="AF562" s="67"/>
      <c r="AG562" s="67"/>
      <c r="AH562" s="67"/>
      <c r="AI562" s="67"/>
      <c r="AJ562" s="67"/>
      <c r="AK562" s="67"/>
      <c r="AL562" s="67"/>
      <c r="AM562" s="67"/>
      <c r="AN562" s="67"/>
      <c r="AO562" s="67"/>
      <c r="AP562" s="67"/>
      <c r="AQ562" s="67"/>
      <c r="AR562" s="67"/>
      <c r="AS562" s="67"/>
      <c r="AT562" s="67"/>
      <c r="AU562" s="67"/>
      <c r="AV562" s="67"/>
      <c r="AW562" s="67"/>
      <c r="AX562" s="67"/>
      <c r="AY562" s="67"/>
      <c r="AZ562" s="67"/>
      <c r="BA562" s="67"/>
      <c r="BB562" s="67">
        <v>557316</v>
      </c>
      <c r="BC562" s="67">
        <v>334647</v>
      </c>
      <c r="BD562" s="67"/>
      <c r="BE562" s="67"/>
      <c r="BF562" s="67"/>
      <c r="BG562" s="67"/>
      <c r="BH562" s="67"/>
      <c r="BI562" s="67"/>
      <c r="BJ562" s="67"/>
      <c r="BK562" s="67"/>
      <c r="BL562" s="67"/>
      <c r="BM562" s="67"/>
      <c r="BN562" s="67"/>
      <c r="BO562" s="67"/>
      <c r="BP562" s="67"/>
      <c r="BQ562" s="67"/>
      <c r="BR562" s="67"/>
      <c r="BS562" s="67"/>
      <c r="BT562" s="67"/>
      <c r="BU562" s="67"/>
      <c r="BV562" s="67"/>
      <c r="BW562" s="67"/>
      <c r="BX562" s="67"/>
      <c r="BY562" s="67"/>
      <c r="BZ562" s="67"/>
      <c r="CA562" s="67"/>
      <c r="CB562" s="67"/>
      <c r="CC562" s="69">
        <f>SUM(Table25[[#This Row],[Contract Amount FY00]:[Contract Amount FY50]])</f>
        <v>891963</v>
      </c>
      <c r="CD562" s="24"/>
    </row>
    <row r="563" spans="1:82" x14ac:dyDescent="0.25">
      <c r="A563" s="122" t="s">
        <v>2038</v>
      </c>
      <c r="B563" s="122" t="s">
        <v>2245</v>
      </c>
      <c r="C563" s="122" t="s">
        <v>3131</v>
      </c>
      <c r="E563" s="26" t="str">
        <f>IFERROR(IF(VLOOKUP(Table25[[#This Row],[Contract No.]],Table3[#All],3,FALSE)="","No","Yes"),"")</f>
        <v>No</v>
      </c>
      <c r="F563" s="26" t="str">
        <f>IFERROR(VLOOKUP(Table25[[#This Row],[Contract No.]],Table3[#All],3,FALSE),"")</f>
        <v/>
      </c>
      <c r="G563" s="26" t="str">
        <f>IFERROR(IF(Table25[[#This Row],[Cooperative Purchase
(Yes/No)]]="Yes","Yes",IF(VLOOKUP(Table25[[#This Row],[Contract No.]],Table3[#All],1,FALSE)=Table25[[#This Row],[Contract No.]],"Yes","No")),"No")</f>
        <v>Yes</v>
      </c>
      <c r="H563" s="51">
        <f>IFERROR(VLOOKUP(Table25[[#This Row],[Contract No.]],Table3[#All],4,FALSE),"")</f>
        <v>43952</v>
      </c>
      <c r="I563" s="56">
        <f>IFERROR(IF(AND(MONTH(Table25[[#This Row],[Contract Start Date]])&gt;6,MONTH(Table25[[#This Row],[Contract Start Date]])&lt;=12),YEAR(Table25[[#This Row],[Contract Start Date]])+1,YEAR(Table25[[#This Row],[Contract Start Date]])),"")</f>
        <v>2020</v>
      </c>
      <c r="J563" s="55">
        <f>Table25[[#This Row],[FY Formula start]]</f>
        <v>2020</v>
      </c>
      <c r="K563" s="59" t="str">
        <f>"FY"&amp;" "&amp;Table25[[#This Row],[Year Start]]</f>
        <v>FY 2020</v>
      </c>
      <c r="L563" s="52">
        <f>IFERROR(VLOOKUP(Table25[[#This Row],[Contract No.]],Table3[#All],5,FALSE),"")</f>
        <v>46203</v>
      </c>
      <c r="M563" s="56">
        <f>IFERROR(IF(Table25[[#This Row],[Contract End Date]]="99/99/9999","No End",IF(AND(MONTH(Table25[[#This Row],[Contract End Date]])&gt;6,MONTH(Table25[[#This Row],[Contract End Date]])&lt;=12),YEAR(Table25[[#This Row],[Contract End Date]])+1,YEAR(Table25[[#This Row],[Contract End Date]]))),"")</f>
        <v>2026</v>
      </c>
      <c r="N563" s="55">
        <f>Table25[[#This Row],[FY Formula end]]</f>
        <v>2026</v>
      </c>
      <c r="O563" s="59" t="str">
        <f>IF(Table25[[#This Row],[Year End]]="No End","No End","FY"&amp;" "&amp;Table25[[#This Row],[Year End]])</f>
        <v>FY 2026</v>
      </c>
      <c r="P563" s="27"/>
      <c r="Q563" s="104" t="str">
        <f>_xlfn.IFNA(IF($B563="","",VLOOKUP($B563,'SWC Towers'!$A:$Q,$Q$2,FALSE)),"")</f>
        <v/>
      </c>
      <c r="R563" s="106" t="str">
        <f>_xlfn.IFNA(IF($B563="","",VLOOKUP($B563,'SWC Towers'!$A:$Q,$R$2,FALSE)),"")</f>
        <v/>
      </c>
      <c r="S563" s="106" t="str">
        <f>_xlfn.IFNA(IF($B563="","",VLOOKUP($B563,'SWC Towers'!$A:$Q,$S$2,FALSE)),"")</f>
        <v/>
      </c>
      <c r="T563" s="106" t="str">
        <f>_xlfn.IFNA(IF($B563="","",VLOOKUP($B563,'SWC Towers'!$A:$Q,$T$2,FALSE)),"")</f>
        <v/>
      </c>
      <c r="U563" s="104">
        <f>_xlfn.IFNA(IF($B563="","",VLOOKUP($B563,'SWC Towers'!$A:$Q,$U$2,FALSE)),"")</f>
        <v>0.1</v>
      </c>
      <c r="V563" s="104" t="str">
        <f>_xlfn.IFNA(IF($B563="","",VLOOKUP($B563,'SWC Towers'!$A:$Q,$V$2,FALSE)),"")</f>
        <v/>
      </c>
      <c r="W563" s="104" t="str">
        <f>_xlfn.IFNA(IF($B563="","",VLOOKUP($B563,'SWC Towers'!$A:$Q,$W$2,FALSE)),"")</f>
        <v/>
      </c>
      <c r="X563" s="104" t="str">
        <f>_xlfn.IFNA(IF($B563="","",VLOOKUP($B563,'SWC Towers'!$A:$Q,$X$2,FALSE)),"")</f>
        <v/>
      </c>
      <c r="Y563" s="104" t="str">
        <f>_xlfn.IFNA(IF($B563="","",VLOOKUP($B563,'SWC Towers'!$A:$Q,$Y$2,FALSE)),"")</f>
        <v/>
      </c>
      <c r="Z563" s="104" t="str">
        <f>_xlfn.IFNA(IF($B563="","",VLOOKUP($B563,'SWC Towers'!$A:$Q,$Z$2,FALSE)),"")</f>
        <v/>
      </c>
      <c r="AA563" s="104" t="str">
        <f>_xlfn.IFNA(IF($B563="","",VLOOKUP($B563,'SWC Towers'!$A:$Q,$AA$2,FALSE)),"")</f>
        <v/>
      </c>
      <c r="AB563" s="104">
        <f>_xlfn.IFNA(IF($B563="","",VLOOKUP($B563,'SWC Towers'!$A:$Q,$AB$2,FALSE)),"")</f>
        <v>0.9</v>
      </c>
      <c r="AC563" s="20">
        <f>SUM(Table25[[#This Row],[IT Tower: Application]:[Other/Non-IT ]])</f>
        <v>1</v>
      </c>
      <c r="AD563" s="67"/>
      <c r="AE563" s="67"/>
      <c r="AF563" s="67"/>
      <c r="AG563" s="67"/>
      <c r="AH563" s="67"/>
      <c r="AI563" s="67"/>
      <c r="AJ563" s="67"/>
      <c r="AK563" s="67"/>
      <c r="AL563" s="67"/>
      <c r="AM563" s="67"/>
      <c r="AN563" s="67"/>
      <c r="AO563" s="67"/>
      <c r="AP563" s="67"/>
      <c r="AQ563" s="67"/>
      <c r="AR563" s="67"/>
      <c r="AS563" s="67"/>
      <c r="AT563" s="67"/>
      <c r="AU563" s="67"/>
      <c r="AV563" s="67"/>
      <c r="AW563" s="67"/>
      <c r="AX563" s="67"/>
      <c r="AY563" s="67"/>
      <c r="AZ563" s="67">
        <v>0</v>
      </c>
      <c r="BA563" s="67">
        <v>127679</v>
      </c>
      <c r="BB563" s="67">
        <v>173694</v>
      </c>
      <c r="BC563" s="67">
        <v>58918</v>
      </c>
      <c r="BD563" s="67"/>
      <c r="BE563" s="67"/>
      <c r="BF563" s="67"/>
      <c r="BG563" s="67"/>
      <c r="BH563" s="67"/>
      <c r="BI563" s="67"/>
      <c r="BJ563" s="67"/>
      <c r="BK563" s="67"/>
      <c r="BL563" s="67"/>
      <c r="BM563" s="67"/>
      <c r="BN563" s="67"/>
      <c r="BO563" s="67"/>
      <c r="BP563" s="67"/>
      <c r="BQ563" s="67"/>
      <c r="BR563" s="67"/>
      <c r="BS563" s="67"/>
      <c r="BT563" s="67"/>
      <c r="BU563" s="67"/>
      <c r="BV563" s="67"/>
      <c r="BW563" s="67"/>
      <c r="BX563" s="67"/>
      <c r="BY563" s="67"/>
      <c r="BZ563" s="67"/>
      <c r="CA563" s="67"/>
      <c r="CB563" s="67"/>
      <c r="CC563" s="69">
        <f>SUM(Table25[[#This Row],[Contract Amount FY00]:[Contract Amount FY50]])</f>
        <v>360291</v>
      </c>
      <c r="CD563" s="24"/>
    </row>
    <row r="564" spans="1:82" x14ac:dyDescent="0.25">
      <c r="A564" s="122" t="s">
        <v>2038</v>
      </c>
      <c r="B564" s="122" t="s">
        <v>2245</v>
      </c>
      <c r="C564" s="122" t="s">
        <v>3192</v>
      </c>
      <c r="E564" s="26" t="str">
        <f>IFERROR(IF(VLOOKUP(Table25[[#This Row],[Contract No.]],Table3[#All],3,FALSE)="","No","Yes"),"")</f>
        <v>No</v>
      </c>
      <c r="F564" s="26" t="str">
        <f>IFERROR(VLOOKUP(Table25[[#This Row],[Contract No.]],Table3[#All],3,FALSE),"")</f>
        <v/>
      </c>
      <c r="G564" s="26" t="str">
        <f>IFERROR(IF(Table25[[#This Row],[Cooperative Purchase
(Yes/No)]]="Yes","Yes",IF(VLOOKUP(Table25[[#This Row],[Contract No.]],Table3[#All],1,FALSE)=Table25[[#This Row],[Contract No.]],"Yes","No")),"No")</f>
        <v>Yes</v>
      </c>
      <c r="H564" s="51">
        <f>IFERROR(VLOOKUP(Table25[[#This Row],[Contract No.]],Table3[#All],4,FALSE),"")</f>
        <v>43952</v>
      </c>
      <c r="I564" s="56">
        <f>IFERROR(IF(AND(MONTH(Table25[[#This Row],[Contract Start Date]])&gt;6,MONTH(Table25[[#This Row],[Contract Start Date]])&lt;=12),YEAR(Table25[[#This Row],[Contract Start Date]])+1,YEAR(Table25[[#This Row],[Contract Start Date]])),"")</f>
        <v>2020</v>
      </c>
      <c r="J564" s="55">
        <f>Table25[[#This Row],[FY Formula start]]</f>
        <v>2020</v>
      </c>
      <c r="K564" s="59" t="str">
        <f>"FY"&amp;" "&amp;Table25[[#This Row],[Year Start]]</f>
        <v>FY 2020</v>
      </c>
      <c r="L564" s="52">
        <f>IFERROR(VLOOKUP(Table25[[#This Row],[Contract No.]],Table3[#All],5,FALSE),"")</f>
        <v>46203</v>
      </c>
      <c r="M564" s="56">
        <f>IFERROR(IF(Table25[[#This Row],[Contract End Date]]="99/99/9999","No End",IF(AND(MONTH(Table25[[#This Row],[Contract End Date]])&gt;6,MONTH(Table25[[#This Row],[Contract End Date]])&lt;=12),YEAR(Table25[[#This Row],[Contract End Date]])+1,YEAR(Table25[[#This Row],[Contract End Date]]))),"")</f>
        <v>2026</v>
      </c>
      <c r="N564" s="55">
        <f>Table25[[#This Row],[FY Formula end]]</f>
        <v>2026</v>
      </c>
      <c r="O564" s="59" t="str">
        <f>IF(Table25[[#This Row],[Year End]]="No End","No End","FY"&amp;" "&amp;Table25[[#This Row],[Year End]])</f>
        <v>FY 2026</v>
      </c>
      <c r="P564" s="27"/>
      <c r="Q564" s="104" t="str">
        <f>_xlfn.IFNA(IF($B564="","",VLOOKUP($B564,'SWC Towers'!$A:$Q,$Q$2,FALSE)),"")</f>
        <v/>
      </c>
      <c r="R564" s="106" t="str">
        <f>_xlfn.IFNA(IF($B564="","",VLOOKUP($B564,'SWC Towers'!$A:$Q,$R$2,FALSE)),"")</f>
        <v/>
      </c>
      <c r="S564" s="106" t="str">
        <f>_xlfn.IFNA(IF($B564="","",VLOOKUP($B564,'SWC Towers'!$A:$Q,$S$2,FALSE)),"")</f>
        <v/>
      </c>
      <c r="T564" s="106" t="str">
        <f>_xlfn.IFNA(IF($B564="","",VLOOKUP($B564,'SWC Towers'!$A:$Q,$T$2,FALSE)),"")</f>
        <v/>
      </c>
      <c r="U564" s="104">
        <f>_xlfn.IFNA(IF($B564="","",VLOOKUP($B564,'SWC Towers'!$A:$Q,$U$2,FALSE)),"")</f>
        <v>0.1</v>
      </c>
      <c r="V564" s="104" t="str">
        <f>_xlfn.IFNA(IF($B564="","",VLOOKUP($B564,'SWC Towers'!$A:$Q,$V$2,FALSE)),"")</f>
        <v/>
      </c>
      <c r="W564" s="104" t="str">
        <f>_xlfn.IFNA(IF($B564="","",VLOOKUP($B564,'SWC Towers'!$A:$Q,$W$2,FALSE)),"")</f>
        <v/>
      </c>
      <c r="X564" s="104" t="str">
        <f>_xlfn.IFNA(IF($B564="","",VLOOKUP($B564,'SWC Towers'!$A:$Q,$X$2,FALSE)),"")</f>
        <v/>
      </c>
      <c r="Y564" s="104" t="str">
        <f>_xlfn.IFNA(IF($B564="","",VLOOKUP($B564,'SWC Towers'!$A:$Q,$Y$2,FALSE)),"")</f>
        <v/>
      </c>
      <c r="Z564" s="104" t="str">
        <f>_xlfn.IFNA(IF($B564="","",VLOOKUP($B564,'SWC Towers'!$A:$Q,$Z$2,FALSE)),"")</f>
        <v/>
      </c>
      <c r="AA564" s="104" t="str">
        <f>_xlfn.IFNA(IF($B564="","",VLOOKUP($B564,'SWC Towers'!$A:$Q,$AA$2,FALSE)),"")</f>
        <v/>
      </c>
      <c r="AB564" s="104">
        <f>_xlfn.IFNA(IF($B564="","",VLOOKUP($B564,'SWC Towers'!$A:$Q,$AB$2,FALSE)),"")</f>
        <v>0.9</v>
      </c>
      <c r="AC564" s="20">
        <f>SUM(Table25[[#This Row],[IT Tower: Application]:[Other/Non-IT ]])</f>
        <v>1</v>
      </c>
      <c r="AD564" s="67"/>
      <c r="AE564" s="67"/>
      <c r="AF564" s="67"/>
      <c r="AG564" s="67"/>
      <c r="AH564" s="67"/>
      <c r="AI564" s="67"/>
      <c r="AJ564" s="67"/>
      <c r="AK564" s="67"/>
      <c r="AL564" s="67"/>
      <c r="AM564" s="67"/>
      <c r="AN564" s="67"/>
      <c r="AO564" s="67"/>
      <c r="AP564" s="67"/>
      <c r="AQ564" s="67"/>
      <c r="AR564" s="67"/>
      <c r="AS564" s="67"/>
      <c r="AT564" s="67"/>
      <c r="AU564" s="67"/>
      <c r="AV564" s="67"/>
      <c r="AW564" s="67"/>
      <c r="AX564" s="67">
        <v>2967</v>
      </c>
      <c r="AY564" s="67">
        <v>25442</v>
      </c>
      <c r="AZ564" s="67">
        <v>64274</v>
      </c>
      <c r="BA564" s="67">
        <v>0</v>
      </c>
      <c r="BB564" s="67"/>
      <c r="BC564" s="67"/>
      <c r="BD564" s="67"/>
      <c r="BE564" s="67"/>
      <c r="BF564" s="67"/>
      <c r="BG564" s="67"/>
      <c r="BH564" s="67"/>
      <c r="BI564" s="67"/>
      <c r="BJ564" s="67"/>
      <c r="BK564" s="67"/>
      <c r="BL564" s="67"/>
      <c r="BM564" s="67"/>
      <c r="BN564" s="67"/>
      <c r="BO564" s="67"/>
      <c r="BP564" s="67"/>
      <c r="BQ564" s="67"/>
      <c r="BR564" s="67"/>
      <c r="BS564" s="67"/>
      <c r="BT564" s="67"/>
      <c r="BU564" s="67"/>
      <c r="BV564" s="67"/>
      <c r="BW564" s="67"/>
      <c r="BX564" s="67"/>
      <c r="BY564" s="67"/>
      <c r="BZ564" s="67"/>
      <c r="CA564" s="67"/>
      <c r="CB564" s="67"/>
      <c r="CC564" s="69">
        <f>SUM(Table25[[#This Row],[Contract Amount FY00]:[Contract Amount FY50]])</f>
        <v>92683</v>
      </c>
      <c r="CD564" s="24"/>
    </row>
    <row r="565" spans="1:82" x14ac:dyDescent="0.25">
      <c r="A565" s="122" t="s">
        <v>2038</v>
      </c>
      <c r="B565" s="122" t="s">
        <v>2245</v>
      </c>
      <c r="C565" s="122" t="s">
        <v>2273</v>
      </c>
      <c r="E565" s="26" t="str">
        <f>IFERROR(IF(VLOOKUP(Table25[[#This Row],[Contract No.]],Table3[#All],3,FALSE)="","No","Yes"),"")</f>
        <v>No</v>
      </c>
      <c r="F565" s="26" t="str">
        <f>IFERROR(VLOOKUP(Table25[[#This Row],[Contract No.]],Table3[#All],3,FALSE),"")</f>
        <v/>
      </c>
      <c r="G565" s="26" t="str">
        <f>IFERROR(IF(Table25[[#This Row],[Cooperative Purchase
(Yes/No)]]="Yes","Yes",IF(VLOOKUP(Table25[[#This Row],[Contract No.]],Table3[#All],1,FALSE)=Table25[[#This Row],[Contract No.]],"Yes","No")),"No")</f>
        <v>Yes</v>
      </c>
      <c r="H565" s="51">
        <f>IFERROR(VLOOKUP(Table25[[#This Row],[Contract No.]],Table3[#All],4,FALSE),"")</f>
        <v>43952</v>
      </c>
      <c r="I565" s="56">
        <f>IFERROR(IF(AND(MONTH(Table25[[#This Row],[Contract Start Date]])&gt;6,MONTH(Table25[[#This Row],[Contract Start Date]])&lt;=12),YEAR(Table25[[#This Row],[Contract Start Date]])+1,YEAR(Table25[[#This Row],[Contract Start Date]])),"")</f>
        <v>2020</v>
      </c>
      <c r="J565" s="55">
        <f>Table25[[#This Row],[FY Formula start]]</f>
        <v>2020</v>
      </c>
      <c r="K565" s="59" t="str">
        <f>"FY"&amp;" "&amp;Table25[[#This Row],[Year Start]]</f>
        <v>FY 2020</v>
      </c>
      <c r="L565" s="52">
        <f>IFERROR(VLOOKUP(Table25[[#This Row],[Contract No.]],Table3[#All],5,FALSE),"")</f>
        <v>46203</v>
      </c>
      <c r="M565" s="56">
        <f>IFERROR(IF(Table25[[#This Row],[Contract End Date]]="99/99/9999","No End",IF(AND(MONTH(Table25[[#This Row],[Contract End Date]])&gt;6,MONTH(Table25[[#This Row],[Contract End Date]])&lt;=12),YEAR(Table25[[#This Row],[Contract End Date]])+1,YEAR(Table25[[#This Row],[Contract End Date]]))),"")</f>
        <v>2026</v>
      </c>
      <c r="N565" s="55">
        <f>Table25[[#This Row],[FY Formula end]]</f>
        <v>2026</v>
      </c>
      <c r="O565" s="59" t="str">
        <f>IF(Table25[[#This Row],[Year End]]="No End","No End","FY"&amp;" "&amp;Table25[[#This Row],[Year End]])</f>
        <v>FY 2026</v>
      </c>
      <c r="P565" s="27"/>
      <c r="Q565" s="104" t="str">
        <f>_xlfn.IFNA(IF($B565="","",VLOOKUP($B565,'SWC Towers'!$A:$Q,$Q$2,FALSE)),"")</f>
        <v/>
      </c>
      <c r="R565" s="106" t="str">
        <f>_xlfn.IFNA(IF($B565="","",VLOOKUP($B565,'SWC Towers'!$A:$Q,$R$2,FALSE)),"")</f>
        <v/>
      </c>
      <c r="S565" s="106" t="str">
        <f>_xlfn.IFNA(IF($B565="","",VLOOKUP($B565,'SWC Towers'!$A:$Q,$S$2,FALSE)),"")</f>
        <v/>
      </c>
      <c r="T565" s="106" t="str">
        <f>_xlfn.IFNA(IF($B565="","",VLOOKUP($B565,'SWC Towers'!$A:$Q,$T$2,FALSE)),"")</f>
        <v/>
      </c>
      <c r="U565" s="104">
        <f>_xlfn.IFNA(IF($B565="","",VLOOKUP($B565,'SWC Towers'!$A:$Q,$U$2,FALSE)),"")</f>
        <v>0.1</v>
      </c>
      <c r="V565" s="104" t="str">
        <f>_xlfn.IFNA(IF($B565="","",VLOOKUP($B565,'SWC Towers'!$A:$Q,$V$2,FALSE)),"")</f>
        <v/>
      </c>
      <c r="W565" s="104" t="str">
        <f>_xlfn.IFNA(IF($B565="","",VLOOKUP($B565,'SWC Towers'!$A:$Q,$W$2,FALSE)),"")</f>
        <v/>
      </c>
      <c r="X565" s="104" t="str">
        <f>_xlfn.IFNA(IF($B565="","",VLOOKUP($B565,'SWC Towers'!$A:$Q,$X$2,FALSE)),"")</f>
        <v/>
      </c>
      <c r="Y565" s="104" t="str">
        <f>_xlfn.IFNA(IF($B565="","",VLOOKUP($B565,'SWC Towers'!$A:$Q,$Y$2,FALSE)),"")</f>
        <v/>
      </c>
      <c r="Z565" s="104" t="str">
        <f>_xlfn.IFNA(IF($B565="","",VLOOKUP($B565,'SWC Towers'!$A:$Q,$Z$2,FALSE)),"")</f>
        <v/>
      </c>
      <c r="AA565" s="104" t="str">
        <f>_xlfn.IFNA(IF($B565="","",VLOOKUP($B565,'SWC Towers'!$A:$Q,$AA$2,FALSE)),"")</f>
        <v/>
      </c>
      <c r="AB565" s="104">
        <f>_xlfn.IFNA(IF($B565="","",VLOOKUP($B565,'SWC Towers'!$A:$Q,$AB$2,FALSE)),"")</f>
        <v>0.9</v>
      </c>
      <c r="AC565" s="20">
        <f>SUM(Table25[[#This Row],[IT Tower: Application]:[Other/Non-IT ]])</f>
        <v>1</v>
      </c>
      <c r="AD565" s="67"/>
      <c r="AE565" s="67"/>
      <c r="AF565" s="67"/>
      <c r="AG565" s="67"/>
      <c r="AH565" s="67"/>
      <c r="AI565" s="67"/>
      <c r="AJ565" s="67"/>
      <c r="AK565" s="67"/>
      <c r="AL565" s="67"/>
      <c r="AM565" s="67"/>
      <c r="AN565" s="67"/>
      <c r="AO565" s="67"/>
      <c r="AP565" s="67"/>
      <c r="AQ565" s="67"/>
      <c r="AR565" s="67"/>
      <c r="AS565" s="67"/>
      <c r="AT565" s="67"/>
      <c r="AU565" s="67"/>
      <c r="AV565" s="67"/>
      <c r="AW565" s="67"/>
      <c r="AX565" s="67">
        <v>0</v>
      </c>
      <c r="AY565" s="67">
        <v>313</v>
      </c>
      <c r="AZ565" s="67">
        <v>710</v>
      </c>
      <c r="BA565" s="67">
        <v>3276</v>
      </c>
      <c r="BB565" s="67">
        <v>4634</v>
      </c>
      <c r="BC565" s="67">
        <v>8877</v>
      </c>
      <c r="BD565" s="67"/>
      <c r="BE565" s="67"/>
      <c r="BF565" s="67"/>
      <c r="BG565" s="67"/>
      <c r="BH565" s="67"/>
      <c r="BI565" s="67"/>
      <c r="BJ565" s="67"/>
      <c r="BK565" s="67"/>
      <c r="BL565" s="67"/>
      <c r="BM565" s="67"/>
      <c r="BN565" s="67"/>
      <c r="BO565" s="67"/>
      <c r="BP565" s="67"/>
      <c r="BQ565" s="67"/>
      <c r="BR565" s="67"/>
      <c r="BS565" s="67"/>
      <c r="BT565" s="67"/>
      <c r="BU565" s="67"/>
      <c r="BV565" s="67"/>
      <c r="BW565" s="67"/>
      <c r="BX565" s="67"/>
      <c r="BY565" s="67"/>
      <c r="BZ565" s="67"/>
      <c r="CA565" s="67"/>
      <c r="CB565" s="67"/>
      <c r="CC565" s="69">
        <f>SUM(Table25[[#This Row],[Contract Amount FY00]:[Contract Amount FY50]])</f>
        <v>17810</v>
      </c>
      <c r="CD565" s="24"/>
    </row>
    <row r="566" spans="1:82" x14ac:dyDescent="0.25">
      <c r="A566" s="122" t="s">
        <v>2038</v>
      </c>
      <c r="B566" s="122" t="s">
        <v>526</v>
      </c>
      <c r="C566" s="122" t="s">
        <v>3193</v>
      </c>
      <c r="E566" s="26" t="str">
        <f>IFERROR(IF(VLOOKUP(Table25[[#This Row],[Contract No.]],Table3[#All],3,FALSE)="","No","Yes"),"")</f>
        <v>Yes</v>
      </c>
      <c r="F566" s="26" t="str">
        <f>IFERROR(VLOOKUP(Table25[[#This Row],[Contract No.]],Table3[#All],3,FALSE),"")</f>
        <v>NASPO</v>
      </c>
      <c r="G566" s="26" t="str">
        <f>IFERROR(IF(Table25[[#This Row],[Cooperative Purchase
(Yes/No)]]="Yes","Yes",IF(VLOOKUP(Table25[[#This Row],[Contract No.]],Table3[#All],1,FALSE)=Table25[[#This Row],[Contract No.]],"Yes","No")),"No")</f>
        <v>Yes</v>
      </c>
      <c r="H566" s="51">
        <f>IFERROR(VLOOKUP(Table25[[#This Row],[Contract No.]],Table3[#All],4,FALSE),"")</f>
        <v>43892</v>
      </c>
      <c r="I566" s="56">
        <f>IFERROR(IF(AND(MONTH(Table25[[#This Row],[Contract Start Date]])&gt;6,MONTH(Table25[[#This Row],[Contract Start Date]])&lt;=12),YEAR(Table25[[#This Row],[Contract Start Date]])+1,YEAR(Table25[[#This Row],[Contract Start Date]])),"")</f>
        <v>2020</v>
      </c>
      <c r="J566" s="55">
        <f>Table25[[#This Row],[FY Formula start]]</f>
        <v>2020</v>
      </c>
      <c r="K566" s="59" t="str">
        <f>"FY"&amp;" "&amp;Table25[[#This Row],[Year Start]]</f>
        <v>FY 2020</v>
      </c>
      <c r="L566" s="52">
        <f>IFERROR(VLOOKUP(Table25[[#This Row],[Contract No.]],Table3[#All],5,FALSE),"")</f>
        <v>45504</v>
      </c>
      <c r="M566" s="56">
        <f>IFERROR(IF(Table25[[#This Row],[Contract End Date]]="99/99/9999","No End",IF(AND(MONTH(Table25[[#This Row],[Contract End Date]])&gt;6,MONTH(Table25[[#This Row],[Contract End Date]])&lt;=12),YEAR(Table25[[#This Row],[Contract End Date]])+1,YEAR(Table25[[#This Row],[Contract End Date]]))),"")</f>
        <v>2025</v>
      </c>
      <c r="N566" s="55">
        <f>Table25[[#This Row],[FY Formula end]]</f>
        <v>2025</v>
      </c>
      <c r="O566" s="59" t="str">
        <f>IF(Table25[[#This Row],[Year End]]="No End","No End","FY"&amp;" "&amp;Table25[[#This Row],[Year End]])</f>
        <v>FY 2025</v>
      </c>
      <c r="P566" s="27"/>
      <c r="Q566" s="104" t="str">
        <f>_xlfn.IFNA(IF($B566="","",VLOOKUP($B566,'SWC Towers'!$A:$Q,$Q$2,FALSE)),"")</f>
        <v/>
      </c>
      <c r="R566" s="106">
        <f>_xlfn.IFNA(IF($B566="","",VLOOKUP($B566,'SWC Towers'!$A:$Q,$R$2,FALSE)),"")</f>
        <v>0.1</v>
      </c>
      <c r="S566" s="106" t="str">
        <f>_xlfn.IFNA(IF($B566="","",VLOOKUP($B566,'SWC Towers'!$A:$Q,$S$2,FALSE)),"")</f>
        <v/>
      </c>
      <c r="T566" s="106">
        <f>_xlfn.IFNA(IF($B566="","",VLOOKUP($B566,'SWC Towers'!$A:$Q,$T$2,FALSE)),"")</f>
        <v>0.05</v>
      </c>
      <c r="U566" s="104">
        <f>_xlfn.IFNA(IF($B566="","",VLOOKUP($B566,'SWC Towers'!$A:$Q,$U$2,FALSE)),"")</f>
        <v>0.65</v>
      </c>
      <c r="V566" s="104" t="str">
        <f>_xlfn.IFNA(IF($B566="","",VLOOKUP($B566,'SWC Towers'!$A:$Q,$V$2,FALSE)),"")</f>
        <v/>
      </c>
      <c r="W566" s="104">
        <f>_xlfn.IFNA(IF($B566="","",VLOOKUP($B566,'SWC Towers'!$A:$Q,$W$2,FALSE)),"")</f>
        <v>0.1</v>
      </c>
      <c r="X566" s="104" t="str">
        <f>_xlfn.IFNA(IF($B566="","",VLOOKUP($B566,'SWC Towers'!$A:$Q,$X$2,FALSE)),"")</f>
        <v/>
      </c>
      <c r="Y566" s="104" t="str">
        <f>_xlfn.IFNA(IF($B566="","",VLOOKUP($B566,'SWC Towers'!$A:$Q,$Y$2,FALSE)),"")</f>
        <v/>
      </c>
      <c r="Z566" s="104">
        <f>_xlfn.IFNA(IF($B566="","",VLOOKUP($B566,'SWC Towers'!$A:$Q,$Z$2,FALSE)),"")</f>
        <v>0.1</v>
      </c>
      <c r="AA566" s="104" t="str">
        <f>_xlfn.IFNA(IF($B566="","",VLOOKUP($B566,'SWC Towers'!$A:$Q,$AA$2,FALSE)),"")</f>
        <v/>
      </c>
      <c r="AB566" s="104" t="str">
        <f>_xlfn.IFNA(IF($B566="","",VLOOKUP($B566,'SWC Towers'!$A:$Q,$AB$2,FALSE)),"")</f>
        <v/>
      </c>
      <c r="AC566" s="20">
        <f>SUM(Table25[[#This Row],[IT Tower: Application]:[Other/Non-IT ]])</f>
        <v>1</v>
      </c>
      <c r="AD566" s="67"/>
      <c r="AE566" s="67"/>
      <c r="AF566" s="67"/>
      <c r="AG566" s="67"/>
      <c r="AH566" s="67"/>
      <c r="AI566" s="67"/>
      <c r="AJ566" s="67"/>
      <c r="AK566" s="67"/>
      <c r="AL566" s="67"/>
      <c r="AM566" s="67"/>
      <c r="AN566" s="67"/>
      <c r="AO566" s="67"/>
      <c r="AP566" s="67"/>
      <c r="AQ566" s="67"/>
      <c r="AR566" s="67"/>
      <c r="AS566" s="67"/>
      <c r="AT566" s="67"/>
      <c r="AU566" s="67"/>
      <c r="AV566" s="67"/>
      <c r="AW566" s="67"/>
      <c r="AX566" s="67">
        <v>43071</v>
      </c>
      <c r="AY566" s="67">
        <v>3291</v>
      </c>
      <c r="AZ566" s="67">
        <v>0</v>
      </c>
      <c r="BA566" s="67"/>
      <c r="BB566" s="67"/>
      <c r="BC566" s="67"/>
      <c r="BD566" s="67"/>
      <c r="BE566" s="67"/>
      <c r="BF566" s="67"/>
      <c r="BG566" s="67"/>
      <c r="BH566" s="67"/>
      <c r="BI566" s="67"/>
      <c r="BJ566" s="67"/>
      <c r="BK566" s="67"/>
      <c r="BL566" s="67"/>
      <c r="BM566" s="67"/>
      <c r="BN566" s="67"/>
      <c r="BO566" s="67"/>
      <c r="BP566" s="67"/>
      <c r="BQ566" s="67"/>
      <c r="BR566" s="67"/>
      <c r="BS566" s="67"/>
      <c r="BT566" s="67"/>
      <c r="BU566" s="67"/>
      <c r="BV566" s="67"/>
      <c r="BW566" s="67"/>
      <c r="BX566" s="67"/>
      <c r="BY566" s="67"/>
      <c r="BZ566" s="67"/>
      <c r="CA566" s="67"/>
      <c r="CB566" s="67"/>
      <c r="CC566" s="69">
        <f>SUM(Table25[[#This Row],[Contract Amount FY00]:[Contract Amount FY50]])</f>
        <v>46362</v>
      </c>
      <c r="CD566" s="24"/>
    </row>
    <row r="567" spans="1:82" x14ac:dyDescent="0.25">
      <c r="A567" s="122" t="s">
        <v>2038</v>
      </c>
      <c r="B567" s="122" t="s">
        <v>3009</v>
      </c>
      <c r="C567" s="122" t="s">
        <v>3154</v>
      </c>
      <c r="E567" s="26" t="str">
        <f>IFERROR(IF(VLOOKUP(Table25[[#This Row],[Contract No.]],Table3[#All],3,FALSE)="","No","Yes"),"")</f>
        <v>No</v>
      </c>
      <c r="F567" s="26" t="str">
        <f>IFERROR(VLOOKUP(Table25[[#This Row],[Contract No.]],Table3[#All],3,FALSE),"")</f>
        <v/>
      </c>
      <c r="G567" s="26" t="str">
        <f>IFERROR(IF(Table25[[#This Row],[Cooperative Purchase
(Yes/No)]]="Yes","Yes",IF(VLOOKUP(Table25[[#This Row],[Contract No.]],Table3[#All],1,FALSE)=Table25[[#This Row],[Contract No.]],"Yes","No")),"No")</f>
        <v>Yes</v>
      </c>
      <c r="H567" s="51">
        <f>IFERROR(VLOOKUP(Table25[[#This Row],[Contract No.]],Table3[#All],4,FALSE),"")</f>
        <v>44593</v>
      </c>
      <c r="I567" s="56">
        <f>IFERROR(IF(AND(MONTH(Table25[[#This Row],[Contract Start Date]])&gt;6,MONTH(Table25[[#This Row],[Contract Start Date]])&lt;=12),YEAR(Table25[[#This Row],[Contract Start Date]])+1,YEAR(Table25[[#This Row],[Contract Start Date]])),"")</f>
        <v>2022</v>
      </c>
      <c r="J567" s="55">
        <f>Table25[[#This Row],[FY Formula start]]</f>
        <v>2022</v>
      </c>
      <c r="K567" s="59" t="str">
        <f>"FY"&amp;" "&amp;Table25[[#This Row],[Year Start]]</f>
        <v>FY 2022</v>
      </c>
      <c r="L567" s="52">
        <f>IFERROR(VLOOKUP(Table25[[#This Row],[Contract No.]],Table3[#All],5,FALSE),"")</f>
        <v>47038</v>
      </c>
      <c r="M567" s="56">
        <f>IFERROR(IF(Table25[[#This Row],[Contract End Date]]="99/99/9999","No End",IF(AND(MONTH(Table25[[#This Row],[Contract End Date]])&gt;6,MONTH(Table25[[#This Row],[Contract End Date]])&lt;=12),YEAR(Table25[[#This Row],[Contract End Date]])+1,YEAR(Table25[[#This Row],[Contract End Date]]))),"")</f>
        <v>2029</v>
      </c>
      <c r="N567" s="55">
        <f>Table25[[#This Row],[FY Formula end]]</f>
        <v>2029</v>
      </c>
      <c r="O567" s="59" t="str">
        <f>IF(Table25[[#This Row],[Year End]]="No End","No End","FY"&amp;" "&amp;Table25[[#This Row],[Year End]])</f>
        <v>FY 2029</v>
      </c>
      <c r="P567" s="27"/>
      <c r="Q567" s="104" t="str">
        <f>_xlfn.IFNA(IF($B567="","",VLOOKUP($B567,'SWC Towers'!$A:$Q,$Q$2,FALSE)),"")</f>
        <v/>
      </c>
      <c r="R567" s="106" t="str">
        <f>_xlfn.IFNA(IF($B567="","",VLOOKUP($B567,'SWC Towers'!$A:$Q,$R$2,FALSE)),"")</f>
        <v/>
      </c>
      <c r="S567" s="106" t="str">
        <f>_xlfn.IFNA(IF($B567="","",VLOOKUP($B567,'SWC Towers'!$A:$Q,$S$2,FALSE)),"")</f>
        <v/>
      </c>
      <c r="T567" s="106" t="str">
        <f>_xlfn.IFNA(IF($B567="","",VLOOKUP($B567,'SWC Towers'!$A:$Q,$T$2,FALSE)),"")</f>
        <v/>
      </c>
      <c r="U567" s="104">
        <f>_xlfn.IFNA(IF($B567="","",VLOOKUP($B567,'SWC Towers'!$A:$Q,$U$2,FALSE)),"")</f>
        <v>0.7</v>
      </c>
      <c r="V567" s="104" t="str">
        <f>_xlfn.IFNA(IF($B567="","",VLOOKUP($B567,'SWC Towers'!$A:$Q,$V$2,FALSE)),"")</f>
        <v/>
      </c>
      <c r="W567" s="104">
        <f>_xlfn.IFNA(IF($B567="","",VLOOKUP($B567,'SWC Towers'!$A:$Q,$W$2,FALSE)),"")</f>
        <v>0.1</v>
      </c>
      <c r="X567" s="104" t="str">
        <f>_xlfn.IFNA(IF($B567="","",VLOOKUP($B567,'SWC Towers'!$A:$Q,$X$2,FALSE)),"")</f>
        <v/>
      </c>
      <c r="Y567" s="104" t="str">
        <f>_xlfn.IFNA(IF($B567="","",VLOOKUP($B567,'SWC Towers'!$A:$Q,$Y$2,FALSE)),"")</f>
        <v/>
      </c>
      <c r="Z567" s="104">
        <f>_xlfn.IFNA(IF($B567="","",VLOOKUP($B567,'SWC Towers'!$A:$Q,$Z$2,FALSE)),"")</f>
        <v>0.2</v>
      </c>
      <c r="AA567" s="104" t="str">
        <f>_xlfn.IFNA(IF($B567="","",VLOOKUP($B567,'SWC Towers'!$A:$Q,$AA$2,FALSE)),"")</f>
        <v/>
      </c>
      <c r="AB567" s="104" t="str">
        <f>_xlfn.IFNA(IF($B567="","",VLOOKUP($B567,'SWC Towers'!$A:$Q,$AB$2,FALSE)),"")</f>
        <v/>
      </c>
      <c r="AC567" s="20">
        <f>SUM(Table25[[#This Row],[IT Tower: Application]:[Other/Non-IT ]])</f>
        <v>1</v>
      </c>
      <c r="AD567" s="67"/>
      <c r="AE567" s="67"/>
      <c r="AF567" s="67"/>
      <c r="AG567" s="67"/>
      <c r="AH567" s="67"/>
      <c r="AI567" s="67"/>
      <c r="AJ567" s="67"/>
      <c r="AK567" s="67"/>
      <c r="AL567" s="67"/>
      <c r="AM567" s="67"/>
      <c r="AN567" s="67"/>
      <c r="AO567" s="67"/>
      <c r="AP567" s="67"/>
      <c r="AQ567" s="67"/>
      <c r="AR567" s="67"/>
      <c r="AS567" s="67"/>
      <c r="AT567" s="67"/>
      <c r="AU567" s="67"/>
      <c r="AV567" s="67"/>
      <c r="AW567" s="67"/>
      <c r="AX567" s="67"/>
      <c r="AY567" s="67"/>
      <c r="AZ567" s="67"/>
      <c r="BA567" s="67">
        <v>0</v>
      </c>
      <c r="BB567" s="67">
        <v>146</v>
      </c>
      <c r="BC567" s="67"/>
      <c r="BD567" s="67"/>
      <c r="BE567" s="67"/>
      <c r="BF567" s="67"/>
      <c r="BG567" s="67"/>
      <c r="BH567" s="67"/>
      <c r="BI567" s="67"/>
      <c r="BJ567" s="67"/>
      <c r="BK567" s="67"/>
      <c r="BL567" s="67"/>
      <c r="BM567" s="67"/>
      <c r="BN567" s="67"/>
      <c r="BO567" s="67"/>
      <c r="BP567" s="67"/>
      <c r="BQ567" s="67"/>
      <c r="BR567" s="67"/>
      <c r="BS567" s="67"/>
      <c r="BT567" s="67"/>
      <c r="BU567" s="67"/>
      <c r="BV567" s="67"/>
      <c r="BW567" s="67"/>
      <c r="BX567" s="67"/>
      <c r="BY567" s="67"/>
      <c r="BZ567" s="67"/>
      <c r="CA567" s="67"/>
      <c r="CB567" s="67"/>
      <c r="CC567" s="69">
        <f>SUM(Table25[[#This Row],[Contract Amount FY00]:[Contract Amount FY50]])</f>
        <v>146</v>
      </c>
      <c r="CD567" s="24"/>
    </row>
    <row r="568" spans="1:82" x14ac:dyDescent="0.25">
      <c r="A568" s="122" t="s">
        <v>2038</v>
      </c>
      <c r="B568" s="122" t="s">
        <v>286</v>
      </c>
      <c r="C568" s="122" t="s">
        <v>1197</v>
      </c>
      <c r="E568" s="26" t="str">
        <f>IFERROR(IF(VLOOKUP(Table25[[#This Row],[Contract No.]],Table3[#All],3,FALSE)="","No","Yes"),"")</f>
        <v>No</v>
      </c>
      <c r="F568" s="26" t="str">
        <f>IFERROR(VLOOKUP(Table25[[#This Row],[Contract No.]],Table3[#All],3,FALSE),"")</f>
        <v/>
      </c>
      <c r="G568" s="26" t="str">
        <f>IFERROR(IF(Table25[[#This Row],[Cooperative Purchase
(Yes/No)]]="Yes","Yes",IF(VLOOKUP(Table25[[#This Row],[Contract No.]],Table3[#All],1,FALSE)=Table25[[#This Row],[Contract No.]],"Yes","No")),"No")</f>
        <v>Yes</v>
      </c>
      <c r="H568" s="51">
        <f>IFERROR(VLOOKUP(Table25[[#This Row],[Contract No.]],Table3[#All],4,FALSE),"")</f>
        <v>42401</v>
      </c>
      <c r="I568" s="56">
        <f>IFERROR(IF(AND(MONTH(Table25[[#This Row],[Contract Start Date]])&gt;6,MONTH(Table25[[#This Row],[Contract Start Date]])&lt;=12),YEAR(Table25[[#This Row],[Contract Start Date]])+1,YEAR(Table25[[#This Row],[Contract Start Date]])),"")</f>
        <v>2016</v>
      </c>
      <c r="J568" s="55">
        <f>Table25[[#This Row],[FY Formula start]]</f>
        <v>2016</v>
      </c>
      <c r="K568" s="59" t="str">
        <f>"FY"&amp;" "&amp;Table25[[#This Row],[Year Start]]</f>
        <v>FY 2016</v>
      </c>
      <c r="L568" s="52">
        <f>IFERROR(VLOOKUP(Table25[[#This Row],[Contract No.]],Table3[#All],5,FALSE),"")</f>
        <v>72717</v>
      </c>
      <c r="M568" s="56">
        <f>IFERROR(IF(Table25[[#This Row],[Contract End Date]]="99/99/9999","No End",IF(AND(MONTH(Table25[[#This Row],[Contract End Date]])&gt;6,MONTH(Table25[[#This Row],[Contract End Date]])&lt;=12),YEAR(Table25[[#This Row],[Contract End Date]])+1,YEAR(Table25[[#This Row],[Contract End Date]]))),"")</f>
        <v>2099</v>
      </c>
      <c r="N568" s="55">
        <f>Table25[[#This Row],[FY Formula end]]</f>
        <v>2099</v>
      </c>
      <c r="O568" s="59" t="str">
        <f>IF(Table25[[#This Row],[Year End]]="No End","No End","FY"&amp;" "&amp;Table25[[#This Row],[Year End]])</f>
        <v>FY 2099</v>
      </c>
      <c r="P568" s="27"/>
      <c r="Q568" s="104">
        <f>_xlfn.IFNA(IF($B568="","",VLOOKUP($B568,'SWC Towers'!$A:$Q,$Q$2,FALSE)),"")</f>
        <v>0.5</v>
      </c>
      <c r="R568" s="106" t="str">
        <f>_xlfn.IFNA(IF($B568="","",VLOOKUP($B568,'SWC Towers'!$A:$Q,$R$2,FALSE)),"")</f>
        <v/>
      </c>
      <c r="S568" s="106" t="str">
        <f>_xlfn.IFNA(IF($B568="","",VLOOKUP($B568,'SWC Towers'!$A:$Q,$S$2,FALSE)),"")</f>
        <v/>
      </c>
      <c r="T568" s="106">
        <f>_xlfn.IFNA(IF($B568="","",VLOOKUP($B568,'SWC Towers'!$A:$Q,$T$2,FALSE)),"")</f>
        <v>0.5</v>
      </c>
      <c r="U568" s="104" t="str">
        <f>_xlfn.IFNA(IF($B568="","",VLOOKUP($B568,'SWC Towers'!$A:$Q,$U$2,FALSE)),"")</f>
        <v/>
      </c>
      <c r="V568" s="104" t="str">
        <f>_xlfn.IFNA(IF($B568="","",VLOOKUP($B568,'SWC Towers'!$A:$Q,$V$2,FALSE)),"")</f>
        <v/>
      </c>
      <c r="W568" s="104" t="str">
        <f>_xlfn.IFNA(IF($B568="","",VLOOKUP($B568,'SWC Towers'!$A:$Q,$W$2,FALSE)),"")</f>
        <v/>
      </c>
      <c r="X568" s="104" t="str">
        <f>_xlfn.IFNA(IF($B568="","",VLOOKUP($B568,'SWC Towers'!$A:$Q,$X$2,FALSE)),"")</f>
        <v/>
      </c>
      <c r="Y568" s="104" t="str">
        <f>_xlfn.IFNA(IF($B568="","",VLOOKUP($B568,'SWC Towers'!$A:$Q,$Y$2,FALSE)),"")</f>
        <v/>
      </c>
      <c r="Z568" s="104" t="str">
        <f>_xlfn.IFNA(IF($B568="","",VLOOKUP($B568,'SWC Towers'!$A:$Q,$Z$2,FALSE)),"")</f>
        <v/>
      </c>
      <c r="AA568" s="104" t="str">
        <f>_xlfn.IFNA(IF($B568="","",VLOOKUP($B568,'SWC Towers'!$A:$Q,$AA$2,FALSE)),"")</f>
        <v/>
      </c>
      <c r="AB568" s="104" t="str">
        <f>_xlfn.IFNA(IF($B568="","",VLOOKUP($B568,'SWC Towers'!$A:$Q,$AB$2,FALSE)),"")</f>
        <v/>
      </c>
      <c r="AC568" s="20">
        <f>SUM(Table25[[#This Row],[IT Tower: Application]:[Other/Non-IT ]])</f>
        <v>1</v>
      </c>
      <c r="AD568" s="67"/>
      <c r="AE568" s="67"/>
      <c r="AF568" s="67"/>
      <c r="AG568" s="67"/>
      <c r="AH568" s="67"/>
      <c r="AI568" s="67"/>
      <c r="AJ568" s="67"/>
      <c r="AK568" s="67"/>
      <c r="AL568" s="67"/>
      <c r="AM568" s="67"/>
      <c r="AN568" s="67"/>
      <c r="AO568" s="67"/>
      <c r="AP568" s="67"/>
      <c r="AQ568" s="67"/>
      <c r="AR568" s="67"/>
      <c r="AS568" s="67"/>
      <c r="AT568" s="67"/>
      <c r="AU568" s="67"/>
      <c r="AV568" s="67"/>
      <c r="AW568" s="67"/>
      <c r="AX568" s="67"/>
      <c r="AY568" s="67"/>
      <c r="AZ568" s="67">
        <v>9200</v>
      </c>
      <c r="BA568" s="67">
        <v>0</v>
      </c>
      <c r="BB568" s="67"/>
      <c r="BC568" s="67"/>
      <c r="BD568" s="67"/>
      <c r="BE568" s="67"/>
      <c r="BF568" s="67"/>
      <c r="BG568" s="67"/>
      <c r="BH568" s="67"/>
      <c r="BI568" s="67"/>
      <c r="BJ568" s="67"/>
      <c r="BK568" s="67"/>
      <c r="BL568" s="67"/>
      <c r="BM568" s="67"/>
      <c r="BN568" s="67"/>
      <c r="BO568" s="67"/>
      <c r="BP568" s="67"/>
      <c r="BQ568" s="67"/>
      <c r="BR568" s="67"/>
      <c r="BS568" s="67"/>
      <c r="BT568" s="67"/>
      <c r="BU568" s="67"/>
      <c r="BV568" s="67"/>
      <c r="BW568" s="67"/>
      <c r="BX568" s="67"/>
      <c r="BY568" s="67"/>
      <c r="BZ568" s="67"/>
      <c r="CA568" s="67"/>
      <c r="CB568" s="67"/>
      <c r="CC568" s="69">
        <f>SUM(Table25[[#This Row],[Contract Amount FY00]:[Contract Amount FY50]])</f>
        <v>9200</v>
      </c>
      <c r="CD568" s="24"/>
    </row>
    <row r="569" spans="1:82" x14ac:dyDescent="0.25">
      <c r="A569" s="122" t="s">
        <v>2038</v>
      </c>
      <c r="B569" s="122" t="s">
        <v>286</v>
      </c>
      <c r="C569" s="122" t="s">
        <v>3116</v>
      </c>
      <c r="E569" s="26" t="str">
        <f>IFERROR(IF(VLOOKUP(Table25[[#This Row],[Contract No.]],Table3[#All],3,FALSE)="","No","Yes"),"")</f>
        <v>No</v>
      </c>
      <c r="F569" s="26" t="str">
        <f>IFERROR(VLOOKUP(Table25[[#This Row],[Contract No.]],Table3[#All],3,FALSE),"")</f>
        <v/>
      </c>
      <c r="G569" s="26" t="str">
        <f>IFERROR(IF(Table25[[#This Row],[Cooperative Purchase
(Yes/No)]]="Yes","Yes",IF(VLOOKUP(Table25[[#This Row],[Contract No.]],Table3[#All],1,FALSE)=Table25[[#This Row],[Contract No.]],"Yes","No")),"No")</f>
        <v>Yes</v>
      </c>
      <c r="H569" s="51">
        <f>IFERROR(VLOOKUP(Table25[[#This Row],[Contract No.]],Table3[#All],4,FALSE),"")</f>
        <v>42401</v>
      </c>
      <c r="I569" s="56">
        <f>IFERROR(IF(AND(MONTH(Table25[[#This Row],[Contract Start Date]])&gt;6,MONTH(Table25[[#This Row],[Contract Start Date]])&lt;=12),YEAR(Table25[[#This Row],[Contract Start Date]])+1,YEAR(Table25[[#This Row],[Contract Start Date]])),"")</f>
        <v>2016</v>
      </c>
      <c r="J569" s="55">
        <f>Table25[[#This Row],[FY Formula start]]</f>
        <v>2016</v>
      </c>
      <c r="K569" s="59" t="str">
        <f>"FY"&amp;" "&amp;Table25[[#This Row],[Year Start]]</f>
        <v>FY 2016</v>
      </c>
      <c r="L569" s="52">
        <f>IFERROR(VLOOKUP(Table25[[#This Row],[Contract No.]],Table3[#All],5,FALSE),"")</f>
        <v>72717</v>
      </c>
      <c r="M569" s="56">
        <f>IFERROR(IF(Table25[[#This Row],[Contract End Date]]="99/99/9999","No End",IF(AND(MONTH(Table25[[#This Row],[Contract End Date]])&gt;6,MONTH(Table25[[#This Row],[Contract End Date]])&lt;=12),YEAR(Table25[[#This Row],[Contract End Date]])+1,YEAR(Table25[[#This Row],[Contract End Date]]))),"")</f>
        <v>2099</v>
      </c>
      <c r="N569" s="55">
        <f>Table25[[#This Row],[FY Formula end]]</f>
        <v>2099</v>
      </c>
      <c r="O569" s="59" t="str">
        <f>IF(Table25[[#This Row],[Year End]]="No End","No End","FY"&amp;" "&amp;Table25[[#This Row],[Year End]])</f>
        <v>FY 2099</v>
      </c>
      <c r="P569" s="27"/>
      <c r="Q569" s="104">
        <f>_xlfn.IFNA(IF($B569="","",VLOOKUP($B569,'SWC Towers'!$A:$Q,$Q$2,FALSE)),"")</f>
        <v>0.5</v>
      </c>
      <c r="R569" s="106" t="str">
        <f>_xlfn.IFNA(IF($B569="","",VLOOKUP($B569,'SWC Towers'!$A:$Q,$R$2,FALSE)),"")</f>
        <v/>
      </c>
      <c r="S569" s="106" t="str">
        <f>_xlfn.IFNA(IF($B569="","",VLOOKUP($B569,'SWC Towers'!$A:$Q,$S$2,FALSE)),"")</f>
        <v/>
      </c>
      <c r="T569" s="106">
        <f>_xlfn.IFNA(IF($B569="","",VLOOKUP($B569,'SWC Towers'!$A:$Q,$T$2,FALSE)),"")</f>
        <v>0.5</v>
      </c>
      <c r="U569" s="104" t="str">
        <f>_xlfn.IFNA(IF($B569="","",VLOOKUP($B569,'SWC Towers'!$A:$Q,$U$2,FALSE)),"")</f>
        <v/>
      </c>
      <c r="V569" s="104" t="str">
        <f>_xlfn.IFNA(IF($B569="","",VLOOKUP($B569,'SWC Towers'!$A:$Q,$V$2,FALSE)),"")</f>
        <v/>
      </c>
      <c r="W569" s="104" t="str">
        <f>_xlfn.IFNA(IF($B569="","",VLOOKUP($B569,'SWC Towers'!$A:$Q,$W$2,FALSE)),"")</f>
        <v/>
      </c>
      <c r="X569" s="104" t="str">
        <f>_xlfn.IFNA(IF($B569="","",VLOOKUP($B569,'SWC Towers'!$A:$Q,$X$2,FALSE)),"")</f>
        <v/>
      </c>
      <c r="Y569" s="104" t="str">
        <f>_xlfn.IFNA(IF($B569="","",VLOOKUP($B569,'SWC Towers'!$A:$Q,$Y$2,FALSE)),"")</f>
        <v/>
      </c>
      <c r="Z569" s="104" t="str">
        <f>_xlfn.IFNA(IF($B569="","",VLOOKUP($B569,'SWC Towers'!$A:$Q,$Z$2,FALSE)),"")</f>
        <v/>
      </c>
      <c r="AA569" s="104" t="str">
        <f>_xlfn.IFNA(IF($B569="","",VLOOKUP($B569,'SWC Towers'!$A:$Q,$AA$2,FALSE)),"")</f>
        <v/>
      </c>
      <c r="AB569" s="104" t="str">
        <f>_xlfn.IFNA(IF($B569="","",VLOOKUP($B569,'SWC Towers'!$A:$Q,$AB$2,FALSE)),"")</f>
        <v/>
      </c>
      <c r="AC569" s="20">
        <f>SUM(Table25[[#This Row],[IT Tower: Application]:[Other/Non-IT ]])</f>
        <v>1</v>
      </c>
      <c r="AD569" s="67"/>
      <c r="AE569" s="67"/>
      <c r="AF569" s="67"/>
      <c r="AG569" s="67"/>
      <c r="AH569" s="67"/>
      <c r="AI569" s="67"/>
      <c r="AJ569" s="67"/>
      <c r="AK569" s="67"/>
      <c r="AL569" s="67"/>
      <c r="AM569" s="67"/>
      <c r="AN569" s="67"/>
      <c r="AO569" s="67"/>
      <c r="AP569" s="67"/>
      <c r="AQ569" s="67"/>
      <c r="AR569" s="67"/>
      <c r="AS569" s="67"/>
      <c r="AT569" s="67"/>
      <c r="AU569" s="67"/>
      <c r="AV569" s="67"/>
      <c r="AW569" s="67"/>
      <c r="AX569" s="67"/>
      <c r="AY569" s="67"/>
      <c r="AZ569" s="67"/>
      <c r="BA569" s="67">
        <v>39000</v>
      </c>
      <c r="BB569" s="67">
        <v>39000</v>
      </c>
      <c r="BC569" s="67"/>
      <c r="BD569" s="67"/>
      <c r="BE569" s="67"/>
      <c r="BF569" s="67"/>
      <c r="BG569" s="67"/>
      <c r="BH569" s="67"/>
      <c r="BI569" s="67"/>
      <c r="BJ569" s="67"/>
      <c r="BK569" s="67"/>
      <c r="BL569" s="67"/>
      <c r="BM569" s="67"/>
      <c r="BN569" s="67"/>
      <c r="BO569" s="67"/>
      <c r="BP569" s="67"/>
      <c r="BQ569" s="67"/>
      <c r="BR569" s="67"/>
      <c r="BS569" s="67"/>
      <c r="BT569" s="67"/>
      <c r="BU569" s="67"/>
      <c r="BV569" s="67"/>
      <c r="BW569" s="67"/>
      <c r="BX569" s="67"/>
      <c r="BY569" s="67"/>
      <c r="BZ569" s="67"/>
      <c r="CA569" s="67"/>
      <c r="CB569" s="67"/>
      <c r="CC569" s="69">
        <f>SUM(Table25[[#This Row],[Contract Amount FY00]:[Contract Amount FY50]])</f>
        <v>78000</v>
      </c>
      <c r="CD569" s="24"/>
    </row>
    <row r="570" spans="1:82" x14ac:dyDescent="0.25">
      <c r="A570" s="122" t="s">
        <v>2038</v>
      </c>
      <c r="B570" s="122" t="s">
        <v>286</v>
      </c>
      <c r="C570" s="122" t="s">
        <v>3119</v>
      </c>
      <c r="E570" s="26" t="str">
        <f>IFERROR(IF(VLOOKUP(Table25[[#This Row],[Contract No.]],Table3[#All],3,FALSE)="","No","Yes"),"")</f>
        <v>No</v>
      </c>
      <c r="F570" s="26" t="str">
        <f>IFERROR(VLOOKUP(Table25[[#This Row],[Contract No.]],Table3[#All],3,FALSE),"")</f>
        <v/>
      </c>
      <c r="G570" s="26" t="str">
        <f>IFERROR(IF(Table25[[#This Row],[Cooperative Purchase
(Yes/No)]]="Yes","Yes",IF(VLOOKUP(Table25[[#This Row],[Contract No.]],Table3[#All],1,FALSE)=Table25[[#This Row],[Contract No.]],"Yes","No")),"No")</f>
        <v>Yes</v>
      </c>
      <c r="H570" s="51">
        <f>IFERROR(VLOOKUP(Table25[[#This Row],[Contract No.]],Table3[#All],4,FALSE),"")</f>
        <v>42401</v>
      </c>
      <c r="I570" s="56">
        <f>IFERROR(IF(AND(MONTH(Table25[[#This Row],[Contract Start Date]])&gt;6,MONTH(Table25[[#This Row],[Contract Start Date]])&lt;=12),YEAR(Table25[[#This Row],[Contract Start Date]])+1,YEAR(Table25[[#This Row],[Contract Start Date]])),"")</f>
        <v>2016</v>
      </c>
      <c r="J570" s="55">
        <f>Table25[[#This Row],[FY Formula start]]</f>
        <v>2016</v>
      </c>
      <c r="K570" s="59" t="str">
        <f>"FY"&amp;" "&amp;Table25[[#This Row],[Year Start]]</f>
        <v>FY 2016</v>
      </c>
      <c r="L570" s="52">
        <f>IFERROR(VLOOKUP(Table25[[#This Row],[Contract No.]],Table3[#All],5,FALSE),"")</f>
        <v>72717</v>
      </c>
      <c r="M570" s="56">
        <f>IFERROR(IF(Table25[[#This Row],[Contract End Date]]="99/99/9999","No End",IF(AND(MONTH(Table25[[#This Row],[Contract End Date]])&gt;6,MONTH(Table25[[#This Row],[Contract End Date]])&lt;=12),YEAR(Table25[[#This Row],[Contract End Date]])+1,YEAR(Table25[[#This Row],[Contract End Date]]))),"")</f>
        <v>2099</v>
      </c>
      <c r="N570" s="55">
        <f>Table25[[#This Row],[FY Formula end]]</f>
        <v>2099</v>
      </c>
      <c r="O570" s="59" t="str">
        <f>IF(Table25[[#This Row],[Year End]]="No End","No End","FY"&amp;" "&amp;Table25[[#This Row],[Year End]])</f>
        <v>FY 2099</v>
      </c>
      <c r="P570" s="27"/>
      <c r="Q570" s="104">
        <f>_xlfn.IFNA(IF($B570="","",VLOOKUP($B570,'SWC Towers'!$A:$Q,$Q$2,FALSE)),"")</f>
        <v>0.5</v>
      </c>
      <c r="R570" s="106" t="str">
        <f>_xlfn.IFNA(IF($B570="","",VLOOKUP($B570,'SWC Towers'!$A:$Q,$R$2,FALSE)),"")</f>
        <v/>
      </c>
      <c r="S570" s="106" t="str">
        <f>_xlfn.IFNA(IF($B570="","",VLOOKUP($B570,'SWC Towers'!$A:$Q,$S$2,FALSE)),"")</f>
        <v/>
      </c>
      <c r="T570" s="106">
        <f>_xlfn.IFNA(IF($B570="","",VLOOKUP($B570,'SWC Towers'!$A:$Q,$T$2,FALSE)),"")</f>
        <v>0.5</v>
      </c>
      <c r="U570" s="104" t="str">
        <f>_xlfn.IFNA(IF($B570="","",VLOOKUP($B570,'SWC Towers'!$A:$Q,$U$2,FALSE)),"")</f>
        <v/>
      </c>
      <c r="V570" s="104" t="str">
        <f>_xlfn.IFNA(IF($B570="","",VLOOKUP($B570,'SWC Towers'!$A:$Q,$V$2,FALSE)),"")</f>
        <v/>
      </c>
      <c r="W570" s="104" t="str">
        <f>_xlfn.IFNA(IF($B570="","",VLOOKUP($B570,'SWC Towers'!$A:$Q,$W$2,FALSE)),"")</f>
        <v/>
      </c>
      <c r="X570" s="104" t="str">
        <f>_xlfn.IFNA(IF($B570="","",VLOOKUP($B570,'SWC Towers'!$A:$Q,$X$2,FALSE)),"")</f>
        <v/>
      </c>
      <c r="Y570" s="104" t="str">
        <f>_xlfn.IFNA(IF($B570="","",VLOOKUP($B570,'SWC Towers'!$A:$Q,$Y$2,FALSE)),"")</f>
        <v/>
      </c>
      <c r="Z570" s="104" t="str">
        <f>_xlfn.IFNA(IF($B570="","",VLOOKUP($B570,'SWC Towers'!$A:$Q,$Z$2,FALSE)),"")</f>
        <v/>
      </c>
      <c r="AA570" s="104" t="str">
        <f>_xlfn.IFNA(IF($B570="","",VLOOKUP($B570,'SWC Towers'!$A:$Q,$AA$2,FALSE)),"")</f>
        <v/>
      </c>
      <c r="AB570" s="104" t="str">
        <f>_xlfn.IFNA(IF($B570="","",VLOOKUP($B570,'SWC Towers'!$A:$Q,$AB$2,FALSE)),"")</f>
        <v/>
      </c>
      <c r="AC570" s="20">
        <f>SUM(Table25[[#This Row],[IT Tower: Application]:[Other/Non-IT ]])</f>
        <v>1</v>
      </c>
      <c r="AD570" s="67"/>
      <c r="AE570" s="67"/>
      <c r="AF570" s="67"/>
      <c r="AG570" s="67"/>
      <c r="AH570" s="67"/>
      <c r="AI570" s="67"/>
      <c r="AJ570" s="67"/>
      <c r="AK570" s="67"/>
      <c r="AL570" s="67"/>
      <c r="AM570" s="67"/>
      <c r="AN570" s="67"/>
      <c r="AO570" s="67"/>
      <c r="AP570" s="67"/>
      <c r="AQ570" s="67"/>
      <c r="AR570" s="67"/>
      <c r="AS570" s="67"/>
      <c r="AT570" s="67"/>
      <c r="AU570" s="67"/>
      <c r="AV570" s="67"/>
      <c r="AW570" s="67"/>
      <c r="AX570" s="67"/>
      <c r="AY570" s="67"/>
      <c r="AZ570" s="67"/>
      <c r="BA570" s="67">
        <v>7700</v>
      </c>
      <c r="BB570" s="67">
        <v>11725</v>
      </c>
      <c r="BC570" s="67"/>
      <c r="BD570" s="67"/>
      <c r="BE570" s="67"/>
      <c r="BF570" s="67"/>
      <c r="BG570" s="67"/>
      <c r="BH570" s="67"/>
      <c r="BI570" s="67"/>
      <c r="BJ570" s="67"/>
      <c r="BK570" s="67"/>
      <c r="BL570" s="67"/>
      <c r="BM570" s="67"/>
      <c r="BN570" s="67"/>
      <c r="BO570" s="67"/>
      <c r="BP570" s="67"/>
      <c r="BQ570" s="67"/>
      <c r="BR570" s="67"/>
      <c r="BS570" s="67"/>
      <c r="BT570" s="67"/>
      <c r="BU570" s="67"/>
      <c r="BV570" s="67"/>
      <c r="BW570" s="67"/>
      <c r="BX570" s="67"/>
      <c r="BY570" s="67"/>
      <c r="BZ570" s="67"/>
      <c r="CA570" s="67"/>
      <c r="CB570" s="67"/>
      <c r="CC570" s="69">
        <f>SUM(Table25[[#This Row],[Contract Amount FY00]:[Contract Amount FY50]])</f>
        <v>19425</v>
      </c>
      <c r="CD570" s="24"/>
    </row>
    <row r="571" spans="1:82" x14ac:dyDescent="0.25">
      <c r="A571" s="122" t="s">
        <v>2038</v>
      </c>
      <c r="B571" s="122" t="s">
        <v>286</v>
      </c>
      <c r="C571" s="122" t="s">
        <v>386</v>
      </c>
      <c r="E571" s="26" t="str">
        <f>IFERROR(IF(VLOOKUP(Table25[[#This Row],[Contract No.]],Table3[#All],3,FALSE)="","No","Yes"),"")</f>
        <v>No</v>
      </c>
      <c r="F571" s="26" t="str">
        <f>IFERROR(VLOOKUP(Table25[[#This Row],[Contract No.]],Table3[#All],3,FALSE),"")</f>
        <v/>
      </c>
      <c r="G571" s="26" t="str">
        <f>IFERROR(IF(Table25[[#This Row],[Cooperative Purchase
(Yes/No)]]="Yes","Yes",IF(VLOOKUP(Table25[[#This Row],[Contract No.]],Table3[#All],1,FALSE)=Table25[[#This Row],[Contract No.]],"Yes","No")),"No")</f>
        <v>Yes</v>
      </c>
      <c r="H571" s="51">
        <f>IFERROR(VLOOKUP(Table25[[#This Row],[Contract No.]],Table3[#All],4,FALSE),"")</f>
        <v>42401</v>
      </c>
      <c r="I571" s="56">
        <f>IFERROR(IF(AND(MONTH(Table25[[#This Row],[Contract Start Date]])&gt;6,MONTH(Table25[[#This Row],[Contract Start Date]])&lt;=12),YEAR(Table25[[#This Row],[Contract Start Date]])+1,YEAR(Table25[[#This Row],[Contract Start Date]])),"")</f>
        <v>2016</v>
      </c>
      <c r="J571" s="55">
        <f>Table25[[#This Row],[FY Formula start]]</f>
        <v>2016</v>
      </c>
      <c r="K571" s="59" t="str">
        <f>"FY"&amp;" "&amp;Table25[[#This Row],[Year Start]]</f>
        <v>FY 2016</v>
      </c>
      <c r="L571" s="52">
        <f>IFERROR(VLOOKUP(Table25[[#This Row],[Contract No.]],Table3[#All],5,FALSE),"")</f>
        <v>72717</v>
      </c>
      <c r="M571" s="56">
        <f>IFERROR(IF(Table25[[#This Row],[Contract End Date]]="99/99/9999","No End",IF(AND(MONTH(Table25[[#This Row],[Contract End Date]])&gt;6,MONTH(Table25[[#This Row],[Contract End Date]])&lt;=12),YEAR(Table25[[#This Row],[Contract End Date]])+1,YEAR(Table25[[#This Row],[Contract End Date]]))),"")</f>
        <v>2099</v>
      </c>
      <c r="N571" s="55">
        <f>Table25[[#This Row],[FY Formula end]]</f>
        <v>2099</v>
      </c>
      <c r="O571" s="59" t="str">
        <f>IF(Table25[[#This Row],[Year End]]="No End","No End","FY"&amp;" "&amp;Table25[[#This Row],[Year End]])</f>
        <v>FY 2099</v>
      </c>
      <c r="P571" s="27"/>
      <c r="Q571" s="104">
        <f>_xlfn.IFNA(IF($B571="","",VLOOKUP($B571,'SWC Towers'!$A:$Q,$Q$2,FALSE)),"")</f>
        <v>0.5</v>
      </c>
      <c r="R571" s="106" t="str">
        <f>_xlfn.IFNA(IF($B571="","",VLOOKUP($B571,'SWC Towers'!$A:$Q,$R$2,FALSE)),"")</f>
        <v/>
      </c>
      <c r="S571" s="106" t="str">
        <f>_xlfn.IFNA(IF($B571="","",VLOOKUP($B571,'SWC Towers'!$A:$Q,$S$2,FALSE)),"")</f>
        <v/>
      </c>
      <c r="T571" s="106">
        <f>_xlfn.IFNA(IF($B571="","",VLOOKUP($B571,'SWC Towers'!$A:$Q,$T$2,FALSE)),"")</f>
        <v>0.5</v>
      </c>
      <c r="U571" s="104" t="str">
        <f>_xlfn.IFNA(IF($B571="","",VLOOKUP($B571,'SWC Towers'!$A:$Q,$U$2,FALSE)),"")</f>
        <v/>
      </c>
      <c r="V571" s="104" t="str">
        <f>_xlfn.IFNA(IF($B571="","",VLOOKUP($B571,'SWC Towers'!$A:$Q,$V$2,FALSE)),"")</f>
        <v/>
      </c>
      <c r="W571" s="104" t="str">
        <f>_xlfn.IFNA(IF($B571="","",VLOOKUP($B571,'SWC Towers'!$A:$Q,$W$2,FALSE)),"")</f>
        <v/>
      </c>
      <c r="X571" s="104" t="str">
        <f>_xlfn.IFNA(IF($B571="","",VLOOKUP($B571,'SWC Towers'!$A:$Q,$X$2,FALSE)),"")</f>
        <v/>
      </c>
      <c r="Y571" s="104" t="str">
        <f>_xlfn.IFNA(IF($B571="","",VLOOKUP($B571,'SWC Towers'!$A:$Q,$Y$2,FALSE)),"")</f>
        <v/>
      </c>
      <c r="Z571" s="104" t="str">
        <f>_xlfn.IFNA(IF($B571="","",VLOOKUP($B571,'SWC Towers'!$A:$Q,$Z$2,FALSE)),"")</f>
        <v/>
      </c>
      <c r="AA571" s="104" t="str">
        <f>_xlfn.IFNA(IF($B571="","",VLOOKUP($B571,'SWC Towers'!$A:$Q,$AA$2,FALSE)),"")</f>
        <v/>
      </c>
      <c r="AB571" s="104" t="str">
        <f>_xlfn.IFNA(IF($B571="","",VLOOKUP($B571,'SWC Towers'!$A:$Q,$AB$2,FALSE)),"")</f>
        <v/>
      </c>
      <c r="AC571" s="20">
        <f>SUM(Table25[[#This Row],[IT Tower: Application]:[Other/Non-IT ]])</f>
        <v>1</v>
      </c>
      <c r="AD571" s="67"/>
      <c r="AE571" s="67"/>
      <c r="AF571" s="67"/>
      <c r="AG571" s="67"/>
      <c r="AH571" s="67"/>
      <c r="AI571" s="67"/>
      <c r="AJ571" s="67"/>
      <c r="AK571" s="67"/>
      <c r="AL571" s="67"/>
      <c r="AM571" s="67"/>
      <c r="AN571" s="67"/>
      <c r="AO571" s="67"/>
      <c r="AP571" s="67"/>
      <c r="AQ571" s="67"/>
      <c r="AR571" s="67"/>
      <c r="AS571" s="67"/>
      <c r="AT571" s="67"/>
      <c r="AU571" s="67"/>
      <c r="AV571" s="67">
        <v>0</v>
      </c>
      <c r="AW571" s="67">
        <v>132758</v>
      </c>
      <c r="AX571" s="67">
        <v>132545</v>
      </c>
      <c r="AY571" s="67">
        <v>0</v>
      </c>
      <c r="AZ571" s="67">
        <v>37800</v>
      </c>
      <c r="BA571" s="67"/>
      <c r="BB571" s="67"/>
      <c r="BC571" s="67"/>
      <c r="BD571" s="67"/>
      <c r="BE571" s="67"/>
      <c r="BF571" s="67"/>
      <c r="BG571" s="67"/>
      <c r="BH571" s="67"/>
      <c r="BI571" s="67"/>
      <c r="BJ571" s="67"/>
      <c r="BK571" s="67"/>
      <c r="BL571" s="67"/>
      <c r="BM571" s="67"/>
      <c r="BN571" s="67"/>
      <c r="BO571" s="67"/>
      <c r="BP571" s="67"/>
      <c r="BQ571" s="67"/>
      <c r="BR571" s="67"/>
      <c r="BS571" s="67"/>
      <c r="BT571" s="67"/>
      <c r="BU571" s="67"/>
      <c r="BV571" s="67"/>
      <c r="BW571" s="67"/>
      <c r="BX571" s="67"/>
      <c r="BY571" s="67"/>
      <c r="BZ571" s="67"/>
      <c r="CA571" s="67"/>
      <c r="CB571" s="67"/>
      <c r="CC571" s="69">
        <f>SUM(Table25[[#This Row],[Contract Amount FY00]:[Contract Amount FY50]])</f>
        <v>303103</v>
      </c>
      <c r="CD571" s="24"/>
    </row>
    <row r="572" spans="1:82" x14ac:dyDescent="0.25">
      <c r="A572" s="122" t="s">
        <v>2038</v>
      </c>
      <c r="B572" s="122" t="s">
        <v>286</v>
      </c>
      <c r="C572" s="122" t="s">
        <v>1201</v>
      </c>
      <c r="E572" s="26" t="str">
        <f>IFERROR(IF(VLOOKUP(Table25[[#This Row],[Contract No.]],Table3[#All],3,FALSE)="","No","Yes"),"")</f>
        <v>No</v>
      </c>
      <c r="F572" s="26" t="str">
        <f>IFERROR(VLOOKUP(Table25[[#This Row],[Contract No.]],Table3[#All],3,FALSE),"")</f>
        <v/>
      </c>
      <c r="G572" s="26" t="str">
        <f>IFERROR(IF(Table25[[#This Row],[Cooperative Purchase
(Yes/No)]]="Yes","Yes",IF(VLOOKUP(Table25[[#This Row],[Contract No.]],Table3[#All],1,FALSE)=Table25[[#This Row],[Contract No.]],"Yes","No")),"No")</f>
        <v>Yes</v>
      </c>
      <c r="H572" s="51">
        <f>IFERROR(VLOOKUP(Table25[[#This Row],[Contract No.]],Table3[#All],4,FALSE),"")</f>
        <v>42401</v>
      </c>
      <c r="I572" s="56">
        <f>IFERROR(IF(AND(MONTH(Table25[[#This Row],[Contract Start Date]])&gt;6,MONTH(Table25[[#This Row],[Contract Start Date]])&lt;=12),YEAR(Table25[[#This Row],[Contract Start Date]])+1,YEAR(Table25[[#This Row],[Contract Start Date]])),"")</f>
        <v>2016</v>
      </c>
      <c r="J572" s="55">
        <f>Table25[[#This Row],[FY Formula start]]</f>
        <v>2016</v>
      </c>
      <c r="K572" s="59" t="str">
        <f>"FY"&amp;" "&amp;Table25[[#This Row],[Year Start]]</f>
        <v>FY 2016</v>
      </c>
      <c r="L572" s="52">
        <f>IFERROR(VLOOKUP(Table25[[#This Row],[Contract No.]],Table3[#All],5,FALSE),"")</f>
        <v>72717</v>
      </c>
      <c r="M572" s="56">
        <f>IFERROR(IF(Table25[[#This Row],[Contract End Date]]="99/99/9999","No End",IF(AND(MONTH(Table25[[#This Row],[Contract End Date]])&gt;6,MONTH(Table25[[#This Row],[Contract End Date]])&lt;=12),YEAR(Table25[[#This Row],[Contract End Date]])+1,YEAR(Table25[[#This Row],[Contract End Date]]))),"")</f>
        <v>2099</v>
      </c>
      <c r="N572" s="55">
        <f>Table25[[#This Row],[FY Formula end]]</f>
        <v>2099</v>
      </c>
      <c r="O572" s="59" t="str">
        <f>IF(Table25[[#This Row],[Year End]]="No End","No End","FY"&amp;" "&amp;Table25[[#This Row],[Year End]])</f>
        <v>FY 2099</v>
      </c>
      <c r="P572" s="27"/>
      <c r="Q572" s="104">
        <f>_xlfn.IFNA(IF($B572="","",VLOOKUP($B572,'SWC Towers'!$A:$Q,$Q$2,FALSE)),"")</f>
        <v>0.5</v>
      </c>
      <c r="R572" s="106" t="str">
        <f>_xlfn.IFNA(IF($B572="","",VLOOKUP($B572,'SWC Towers'!$A:$Q,$R$2,FALSE)),"")</f>
        <v/>
      </c>
      <c r="S572" s="106" t="str">
        <f>_xlfn.IFNA(IF($B572="","",VLOOKUP($B572,'SWC Towers'!$A:$Q,$S$2,FALSE)),"")</f>
        <v/>
      </c>
      <c r="T572" s="106">
        <f>_xlfn.IFNA(IF($B572="","",VLOOKUP($B572,'SWC Towers'!$A:$Q,$T$2,FALSE)),"")</f>
        <v>0.5</v>
      </c>
      <c r="U572" s="104" t="str">
        <f>_xlfn.IFNA(IF($B572="","",VLOOKUP($B572,'SWC Towers'!$A:$Q,$U$2,FALSE)),"")</f>
        <v/>
      </c>
      <c r="V572" s="104" t="str">
        <f>_xlfn.IFNA(IF($B572="","",VLOOKUP($B572,'SWC Towers'!$A:$Q,$V$2,FALSE)),"")</f>
        <v/>
      </c>
      <c r="W572" s="104" t="str">
        <f>_xlfn.IFNA(IF($B572="","",VLOOKUP($B572,'SWC Towers'!$A:$Q,$W$2,FALSE)),"")</f>
        <v/>
      </c>
      <c r="X572" s="104" t="str">
        <f>_xlfn.IFNA(IF($B572="","",VLOOKUP($B572,'SWC Towers'!$A:$Q,$X$2,FALSE)),"")</f>
        <v/>
      </c>
      <c r="Y572" s="104" t="str">
        <f>_xlfn.IFNA(IF($B572="","",VLOOKUP($B572,'SWC Towers'!$A:$Q,$Y$2,FALSE)),"")</f>
        <v/>
      </c>
      <c r="Z572" s="104" t="str">
        <f>_xlfn.IFNA(IF($B572="","",VLOOKUP($B572,'SWC Towers'!$A:$Q,$Z$2,FALSE)),"")</f>
        <v/>
      </c>
      <c r="AA572" s="104" t="str">
        <f>_xlfn.IFNA(IF($B572="","",VLOOKUP($B572,'SWC Towers'!$A:$Q,$AA$2,FALSE)),"")</f>
        <v/>
      </c>
      <c r="AB572" s="104" t="str">
        <f>_xlfn.IFNA(IF($B572="","",VLOOKUP($B572,'SWC Towers'!$A:$Q,$AB$2,FALSE)),"")</f>
        <v/>
      </c>
      <c r="AC572" s="20">
        <f>SUM(Table25[[#This Row],[IT Tower: Application]:[Other/Non-IT ]])</f>
        <v>1</v>
      </c>
      <c r="AD572" s="67"/>
      <c r="AE572" s="67"/>
      <c r="AF572" s="67"/>
      <c r="AG572" s="67"/>
      <c r="AH572" s="67"/>
      <c r="AI572" s="67"/>
      <c r="AJ572" s="67"/>
      <c r="AK572" s="67"/>
      <c r="AL572" s="67"/>
      <c r="AM572" s="67"/>
      <c r="AN572" s="67"/>
      <c r="AO572" s="67"/>
      <c r="AP572" s="67"/>
      <c r="AQ572" s="67"/>
      <c r="AR572" s="67"/>
      <c r="AS572" s="67"/>
      <c r="AT572" s="67">
        <v>0</v>
      </c>
      <c r="AU572" s="67">
        <v>30676</v>
      </c>
      <c r="AV572" s="67"/>
      <c r="AW572" s="67"/>
      <c r="AX572" s="67"/>
      <c r="AY572" s="67"/>
      <c r="AZ572" s="67"/>
      <c r="BA572" s="67"/>
      <c r="BB572" s="67"/>
      <c r="BC572" s="67"/>
      <c r="BD572" s="67"/>
      <c r="BE572" s="67"/>
      <c r="BF572" s="67"/>
      <c r="BG572" s="67"/>
      <c r="BH572" s="67"/>
      <c r="BI572" s="67"/>
      <c r="BJ572" s="67"/>
      <c r="BK572" s="67"/>
      <c r="BL572" s="67"/>
      <c r="BM572" s="67"/>
      <c r="BN572" s="67"/>
      <c r="BO572" s="67"/>
      <c r="BP572" s="67"/>
      <c r="BQ572" s="67"/>
      <c r="BR572" s="67"/>
      <c r="BS572" s="67"/>
      <c r="BT572" s="67"/>
      <c r="BU572" s="67"/>
      <c r="BV572" s="67"/>
      <c r="BW572" s="67"/>
      <c r="BX572" s="67"/>
      <c r="BY572" s="67"/>
      <c r="BZ572" s="67"/>
      <c r="CA572" s="67"/>
      <c r="CB572" s="67"/>
      <c r="CC572" s="69">
        <f>SUM(Table25[[#This Row],[Contract Amount FY00]:[Contract Amount FY50]])</f>
        <v>30676</v>
      </c>
      <c r="CD572" s="24"/>
    </row>
    <row r="573" spans="1:82" x14ac:dyDescent="0.25">
      <c r="A573" s="122" t="s">
        <v>2038</v>
      </c>
      <c r="B573" s="122" t="s">
        <v>286</v>
      </c>
      <c r="C573" s="122" t="s">
        <v>2266</v>
      </c>
      <c r="E573" s="26" t="str">
        <f>IFERROR(IF(VLOOKUP(Table25[[#This Row],[Contract No.]],Table3[#All],3,FALSE)="","No","Yes"),"")</f>
        <v>No</v>
      </c>
      <c r="F573" s="26" t="str">
        <f>IFERROR(VLOOKUP(Table25[[#This Row],[Contract No.]],Table3[#All],3,FALSE),"")</f>
        <v/>
      </c>
      <c r="G573" s="26" t="str">
        <f>IFERROR(IF(Table25[[#This Row],[Cooperative Purchase
(Yes/No)]]="Yes","Yes",IF(VLOOKUP(Table25[[#This Row],[Contract No.]],Table3[#All],1,FALSE)=Table25[[#This Row],[Contract No.]],"Yes","No")),"No")</f>
        <v>Yes</v>
      </c>
      <c r="H573" s="51">
        <f>IFERROR(VLOOKUP(Table25[[#This Row],[Contract No.]],Table3[#All],4,FALSE),"")</f>
        <v>42401</v>
      </c>
      <c r="I573" s="56">
        <f>IFERROR(IF(AND(MONTH(Table25[[#This Row],[Contract Start Date]])&gt;6,MONTH(Table25[[#This Row],[Contract Start Date]])&lt;=12),YEAR(Table25[[#This Row],[Contract Start Date]])+1,YEAR(Table25[[#This Row],[Contract Start Date]])),"")</f>
        <v>2016</v>
      </c>
      <c r="J573" s="55">
        <f>Table25[[#This Row],[FY Formula start]]</f>
        <v>2016</v>
      </c>
      <c r="K573" s="59" t="str">
        <f>"FY"&amp;" "&amp;Table25[[#This Row],[Year Start]]</f>
        <v>FY 2016</v>
      </c>
      <c r="L573" s="52">
        <f>IFERROR(VLOOKUP(Table25[[#This Row],[Contract No.]],Table3[#All],5,FALSE),"")</f>
        <v>72717</v>
      </c>
      <c r="M573" s="56">
        <f>IFERROR(IF(Table25[[#This Row],[Contract End Date]]="99/99/9999","No End",IF(AND(MONTH(Table25[[#This Row],[Contract End Date]])&gt;6,MONTH(Table25[[#This Row],[Contract End Date]])&lt;=12),YEAR(Table25[[#This Row],[Contract End Date]])+1,YEAR(Table25[[#This Row],[Contract End Date]]))),"")</f>
        <v>2099</v>
      </c>
      <c r="N573" s="55">
        <f>Table25[[#This Row],[FY Formula end]]</f>
        <v>2099</v>
      </c>
      <c r="O573" s="59" t="str">
        <f>IF(Table25[[#This Row],[Year End]]="No End","No End","FY"&amp;" "&amp;Table25[[#This Row],[Year End]])</f>
        <v>FY 2099</v>
      </c>
      <c r="P573" s="27"/>
      <c r="Q573" s="104">
        <f>_xlfn.IFNA(IF($B573="","",VLOOKUP($B573,'SWC Towers'!$A:$Q,$Q$2,FALSE)),"")</f>
        <v>0.5</v>
      </c>
      <c r="R573" s="106" t="str">
        <f>_xlfn.IFNA(IF($B573="","",VLOOKUP($B573,'SWC Towers'!$A:$Q,$R$2,FALSE)),"")</f>
        <v/>
      </c>
      <c r="S573" s="106" t="str">
        <f>_xlfn.IFNA(IF($B573="","",VLOOKUP($B573,'SWC Towers'!$A:$Q,$S$2,FALSE)),"")</f>
        <v/>
      </c>
      <c r="T573" s="106">
        <f>_xlfn.IFNA(IF($B573="","",VLOOKUP($B573,'SWC Towers'!$A:$Q,$T$2,FALSE)),"")</f>
        <v>0.5</v>
      </c>
      <c r="U573" s="104" t="str">
        <f>_xlfn.IFNA(IF($B573="","",VLOOKUP($B573,'SWC Towers'!$A:$Q,$U$2,FALSE)),"")</f>
        <v/>
      </c>
      <c r="V573" s="104" t="str">
        <f>_xlfn.IFNA(IF($B573="","",VLOOKUP($B573,'SWC Towers'!$A:$Q,$V$2,FALSE)),"")</f>
        <v/>
      </c>
      <c r="W573" s="104" t="str">
        <f>_xlfn.IFNA(IF($B573="","",VLOOKUP($B573,'SWC Towers'!$A:$Q,$W$2,FALSE)),"")</f>
        <v/>
      </c>
      <c r="X573" s="104" t="str">
        <f>_xlfn.IFNA(IF($B573="","",VLOOKUP($B573,'SWC Towers'!$A:$Q,$X$2,FALSE)),"")</f>
        <v/>
      </c>
      <c r="Y573" s="104" t="str">
        <f>_xlfn.IFNA(IF($B573="","",VLOOKUP($B573,'SWC Towers'!$A:$Q,$Y$2,FALSE)),"")</f>
        <v/>
      </c>
      <c r="Z573" s="104" t="str">
        <f>_xlfn.IFNA(IF($B573="","",VLOOKUP($B573,'SWC Towers'!$A:$Q,$Z$2,FALSE)),"")</f>
        <v/>
      </c>
      <c r="AA573" s="104" t="str">
        <f>_xlfn.IFNA(IF($B573="","",VLOOKUP($B573,'SWC Towers'!$A:$Q,$AA$2,FALSE)),"")</f>
        <v/>
      </c>
      <c r="AB573" s="104" t="str">
        <f>_xlfn.IFNA(IF($B573="","",VLOOKUP($B573,'SWC Towers'!$A:$Q,$AB$2,FALSE)),"")</f>
        <v/>
      </c>
      <c r="AC573" s="20">
        <f>SUM(Table25[[#This Row],[IT Tower: Application]:[Other/Non-IT ]])</f>
        <v>1</v>
      </c>
      <c r="AD573" s="67"/>
      <c r="AE573" s="67"/>
      <c r="AF573" s="67"/>
      <c r="AG573" s="67"/>
      <c r="AH573" s="67"/>
      <c r="AI573" s="67"/>
      <c r="AJ573" s="67"/>
      <c r="AK573" s="67"/>
      <c r="AL573" s="67"/>
      <c r="AM573" s="67"/>
      <c r="AN573" s="67"/>
      <c r="AO573" s="67"/>
      <c r="AP573" s="67"/>
      <c r="AQ573" s="67"/>
      <c r="AR573" s="67"/>
      <c r="AS573" s="67"/>
      <c r="AT573" s="67"/>
      <c r="AU573" s="67"/>
      <c r="AV573" s="67"/>
      <c r="AW573" s="67"/>
      <c r="AX573" s="67"/>
      <c r="AY573" s="67"/>
      <c r="AZ573" s="67"/>
      <c r="BA573" s="67">
        <v>33380</v>
      </c>
      <c r="BB573" s="67">
        <v>0</v>
      </c>
      <c r="BC573" s="67"/>
      <c r="BD573" s="67"/>
      <c r="BE573" s="67"/>
      <c r="BF573" s="67"/>
      <c r="BG573" s="67"/>
      <c r="BH573" s="67"/>
      <c r="BI573" s="67"/>
      <c r="BJ573" s="67"/>
      <c r="BK573" s="67"/>
      <c r="BL573" s="67"/>
      <c r="BM573" s="67"/>
      <c r="BN573" s="67"/>
      <c r="BO573" s="67"/>
      <c r="BP573" s="67"/>
      <c r="BQ573" s="67"/>
      <c r="BR573" s="67"/>
      <c r="BS573" s="67"/>
      <c r="BT573" s="67"/>
      <c r="BU573" s="67"/>
      <c r="BV573" s="67"/>
      <c r="BW573" s="67"/>
      <c r="BX573" s="67"/>
      <c r="BY573" s="67"/>
      <c r="BZ573" s="67"/>
      <c r="CA573" s="67"/>
      <c r="CB573" s="67"/>
      <c r="CC573" s="69">
        <f>SUM(Table25[[#This Row],[Contract Amount FY00]:[Contract Amount FY50]])</f>
        <v>33380</v>
      </c>
      <c r="CD573" s="24"/>
    </row>
    <row r="574" spans="1:82" x14ac:dyDescent="0.25">
      <c r="A574" s="122" t="s">
        <v>2038</v>
      </c>
      <c r="B574" s="122" t="s">
        <v>286</v>
      </c>
      <c r="C574" s="122" t="s">
        <v>2182</v>
      </c>
      <c r="E574" s="26" t="str">
        <f>IFERROR(IF(VLOOKUP(Table25[[#This Row],[Contract No.]],Table3[#All],3,FALSE)="","No","Yes"),"")</f>
        <v>No</v>
      </c>
      <c r="F574" s="26" t="str">
        <f>IFERROR(VLOOKUP(Table25[[#This Row],[Contract No.]],Table3[#All],3,FALSE),"")</f>
        <v/>
      </c>
      <c r="G574" s="26" t="str">
        <f>IFERROR(IF(Table25[[#This Row],[Cooperative Purchase
(Yes/No)]]="Yes","Yes",IF(VLOOKUP(Table25[[#This Row],[Contract No.]],Table3[#All],1,FALSE)=Table25[[#This Row],[Contract No.]],"Yes","No")),"No")</f>
        <v>Yes</v>
      </c>
      <c r="H574" s="51">
        <f>IFERROR(VLOOKUP(Table25[[#This Row],[Contract No.]],Table3[#All],4,FALSE),"")</f>
        <v>42401</v>
      </c>
      <c r="I574" s="56">
        <f>IFERROR(IF(AND(MONTH(Table25[[#This Row],[Contract Start Date]])&gt;6,MONTH(Table25[[#This Row],[Contract Start Date]])&lt;=12),YEAR(Table25[[#This Row],[Contract Start Date]])+1,YEAR(Table25[[#This Row],[Contract Start Date]])),"")</f>
        <v>2016</v>
      </c>
      <c r="J574" s="55">
        <f>Table25[[#This Row],[FY Formula start]]</f>
        <v>2016</v>
      </c>
      <c r="K574" s="59" t="str">
        <f>"FY"&amp;" "&amp;Table25[[#This Row],[Year Start]]</f>
        <v>FY 2016</v>
      </c>
      <c r="L574" s="52">
        <f>IFERROR(VLOOKUP(Table25[[#This Row],[Contract No.]],Table3[#All],5,FALSE),"")</f>
        <v>72717</v>
      </c>
      <c r="M574" s="56">
        <f>IFERROR(IF(Table25[[#This Row],[Contract End Date]]="99/99/9999","No End",IF(AND(MONTH(Table25[[#This Row],[Contract End Date]])&gt;6,MONTH(Table25[[#This Row],[Contract End Date]])&lt;=12),YEAR(Table25[[#This Row],[Contract End Date]])+1,YEAR(Table25[[#This Row],[Contract End Date]]))),"")</f>
        <v>2099</v>
      </c>
      <c r="N574" s="55">
        <f>Table25[[#This Row],[FY Formula end]]</f>
        <v>2099</v>
      </c>
      <c r="O574" s="59" t="str">
        <f>IF(Table25[[#This Row],[Year End]]="No End","No End","FY"&amp;" "&amp;Table25[[#This Row],[Year End]])</f>
        <v>FY 2099</v>
      </c>
      <c r="P574" s="27"/>
      <c r="Q574" s="104">
        <f>_xlfn.IFNA(IF($B574="","",VLOOKUP($B574,'SWC Towers'!$A:$Q,$Q$2,FALSE)),"")</f>
        <v>0.5</v>
      </c>
      <c r="R574" s="106" t="str">
        <f>_xlfn.IFNA(IF($B574="","",VLOOKUP($B574,'SWC Towers'!$A:$Q,$R$2,FALSE)),"")</f>
        <v/>
      </c>
      <c r="S574" s="106" t="str">
        <f>_xlfn.IFNA(IF($B574="","",VLOOKUP($B574,'SWC Towers'!$A:$Q,$S$2,FALSE)),"")</f>
        <v/>
      </c>
      <c r="T574" s="106">
        <f>_xlfn.IFNA(IF($B574="","",VLOOKUP($B574,'SWC Towers'!$A:$Q,$T$2,FALSE)),"")</f>
        <v>0.5</v>
      </c>
      <c r="U574" s="104" t="str">
        <f>_xlfn.IFNA(IF($B574="","",VLOOKUP($B574,'SWC Towers'!$A:$Q,$U$2,FALSE)),"")</f>
        <v/>
      </c>
      <c r="V574" s="104" t="str">
        <f>_xlfn.IFNA(IF($B574="","",VLOOKUP($B574,'SWC Towers'!$A:$Q,$V$2,FALSE)),"")</f>
        <v/>
      </c>
      <c r="W574" s="104" t="str">
        <f>_xlfn.IFNA(IF($B574="","",VLOOKUP($B574,'SWC Towers'!$A:$Q,$W$2,FALSE)),"")</f>
        <v/>
      </c>
      <c r="X574" s="104" t="str">
        <f>_xlfn.IFNA(IF($B574="","",VLOOKUP($B574,'SWC Towers'!$A:$Q,$X$2,FALSE)),"")</f>
        <v/>
      </c>
      <c r="Y574" s="104" t="str">
        <f>_xlfn.IFNA(IF($B574="","",VLOOKUP($B574,'SWC Towers'!$A:$Q,$Y$2,FALSE)),"")</f>
        <v/>
      </c>
      <c r="Z574" s="104" t="str">
        <f>_xlfn.IFNA(IF($B574="","",VLOOKUP($B574,'SWC Towers'!$A:$Q,$Z$2,FALSE)),"")</f>
        <v/>
      </c>
      <c r="AA574" s="104" t="str">
        <f>_xlfn.IFNA(IF($B574="","",VLOOKUP($B574,'SWC Towers'!$A:$Q,$AA$2,FALSE)),"")</f>
        <v/>
      </c>
      <c r="AB574" s="104" t="str">
        <f>_xlfn.IFNA(IF($B574="","",VLOOKUP($B574,'SWC Towers'!$A:$Q,$AB$2,FALSE)),"")</f>
        <v/>
      </c>
      <c r="AC574" s="20">
        <f>SUM(Table25[[#This Row],[IT Tower: Application]:[Other/Non-IT ]])</f>
        <v>1</v>
      </c>
      <c r="AD574" s="67"/>
      <c r="AE574" s="67"/>
      <c r="AF574" s="67"/>
      <c r="AG574" s="67"/>
      <c r="AH574" s="67"/>
      <c r="AI574" s="67"/>
      <c r="AJ574" s="67"/>
      <c r="AK574" s="67"/>
      <c r="AL574" s="67"/>
      <c r="AM574" s="67"/>
      <c r="AN574" s="67"/>
      <c r="AO574" s="67"/>
      <c r="AP574" s="67"/>
      <c r="AQ574" s="67"/>
      <c r="AR574" s="67"/>
      <c r="AS574" s="67"/>
      <c r="AT574" s="67">
        <v>89188</v>
      </c>
      <c r="AU574" s="67">
        <v>87974</v>
      </c>
      <c r="AV574" s="67"/>
      <c r="AW574" s="67"/>
      <c r="AX574" s="67"/>
      <c r="AY574" s="67"/>
      <c r="AZ574" s="67"/>
      <c r="BA574" s="67"/>
      <c r="BB574" s="67"/>
      <c r="BC574" s="67"/>
      <c r="BD574" s="67"/>
      <c r="BE574" s="67"/>
      <c r="BF574" s="67"/>
      <c r="BG574" s="67"/>
      <c r="BH574" s="67"/>
      <c r="BI574" s="67"/>
      <c r="BJ574" s="67"/>
      <c r="BK574" s="67"/>
      <c r="BL574" s="67"/>
      <c r="BM574" s="67"/>
      <c r="BN574" s="67"/>
      <c r="BO574" s="67"/>
      <c r="BP574" s="67"/>
      <c r="BQ574" s="67"/>
      <c r="BR574" s="67"/>
      <c r="BS574" s="67"/>
      <c r="BT574" s="67"/>
      <c r="BU574" s="67"/>
      <c r="BV574" s="67"/>
      <c r="BW574" s="67"/>
      <c r="BX574" s="67"/>
      <c r="BY574" s="67"/>
      <c r="BZ574" s="67"/>
      <c r="CA574" s="67"/>
      <c r="CB574" s="67"/>
      <c r="CC574" s="69">
        <f>SUM(Table25[[#This Row],[Contract Amount FY00]:[Contract Amount FY50]])</f>
        <v>177162</v>
      </c>
      <c r="CD574" s="24"/>
    </row>
    <row r="575" spans="1:82" x14ac:dyDescent="0.25">
      <c r="A575" s="122" t="s">
        <v>2038</v>
      </c>
      <c r="B575" s="122" t="s">
        <v>286</v>
      </c>
      <c r="C575" s="122" t="s">
        <v>694</v>
      </c>
      <c r="E575" s="26" t="str">
        <f>IFERROR(IF(VLOOKUP(Table25[[#This Row],[Contract No.]],Table3[#All],3,FALSE)="","No","Yes"),"")</f>
        <v>No</v>
      </c>
      <c r="F575" s="26" t="str">
        <f>IFERROR(VLOOKUP(Table25[[#This Row],[Contract No.]],Table3[#All],3,FALSE),"")</f>
        <v/>
      </c>
      <c r="G575" s="26" t="str">
        <f>IFERROR(IF(Table25[[#This Row],[Cooperative Purchase
(Yes/No)]]="Yes","Yes",IF(VLOOKUP(Table25[[#This Row],[Contract No.]],Table3[#All],1,FALSE)=Table25[[#This Row],[Contract No.]],"Yes","No")),"No")</f>
        <v>Yes</v>
      </c>
      <c r="H575" s="51">
        <f>IFERROR(VLOOKUP(Table25[[#This Row],[Contract No.]],Table3[#All],4,FALSE),"")</f>
        <v>42401</v>
      </c>
      <c r="I575" s="56">
        <f>IFERROR(IF(AND(MONTH(Table25[[#This Row],[Contract Start Date]])&gt;6,MONTH(Table25[[#This Row],[Contract Start Date]])&lt;=12),YEAR(Table25[[#This Row],[Contract Start Date]])+1,YEAR(Table25[[#This Row],[Contract Start Date]])),"")</f>
        <v>2016</v>
      </c>
      <c r="J575" s="55">
        <f>Table25[[#This Row],[FY Formula start]]</f>
        <v>2016</v>
      </c>
      <c r="K575" s="59" t="str">
        <f>"FY"&amp;" "&amp;Table25[[#This Row],[Year Start]]</f>
        <v>FY 2016</v>
      </c>
      <c r="L575" s="52">
        <f>IFERROR(VLOOKUP(Table25[[#This Row],[Contract No.]],Table3[#All],5,FALSE),"")</f>
        <v>72717</v>
      </c>
      <c r="M575" s="56">
        <f>IFERROR(IF(Table25[[#This Row],[Contract End Date]]="99/99/9999","No End",IF(AND(MONTH(Table25[[#This Row],[Contract End Date]])&gt;6,MONTH(Table25[[#This Row],[Contract End Date]])&lt;=12),YEAR(Table25[[#This Row],[Contract End Date]])+1,YEAR(Table25[[#This Row],[Contract End Date]]))),"")</f>
        <v>2099</v>
      </c>
      <c r="N575" s="55">
        <f>Table25[[#This Row],[FY Formula end]]</f>
        <v>2099</v>
      </c>
      <c r="O575" s="59" t="str">
        <f>IF(Table25[[#This Row],[Year End]]="No End","No End","FY"&amp;" "&amp;Table25[[#This Row],[Year End]])</f>
        <v>FY 2099</v>
      </c>
      <c r="P575" s="27"/>
      <c r="Q575" s="104">
        <f>_xlfn.IFNA(IF($B575="","",VLOOKUP($B575,'SWC Towers'!$A:$Q,$Q$2,FALSE)),"")</f>
        <v>0.5</v>
      </c>
      <c r="R575" s="106" t="str">
        <f>_xlfn.IFNA(IF($B575="","",VLOOKUP($B575,'SWC Towers'!$A:$Q,$R$2,FALSE)),"")</f>
        <v/>
      </c>
      <c r="S575" s="106" t="str">
        <f>_xlfn.IFNA(IF($B575="","",VLOOKUP($B575,'SWC Towers'!$A:$Q,$S$2,FALSE)),"")</f>
        <v/>
      </c>
      <c r="T575" s="106">
        <f>_xlfn.IFNA(IF($B575="","",VLOOKUP($B575,'SWC Towers'!$A:$Q,$T$2,FALSE)),"")</f>
        <v>0.5</v>
      </c>
      <c r="U575" s="104" t="str">
        <f>_xlfn.IFNA(IF($B575="","",VLOOKUP($B575,'SWC Towers'!$A:$Q,$U$2,FALSE)),"")</f>
        <v/>
      </c>
      <c r="V575" s="104" t="str">
        <f>_xlfn.IFNA(IF($B575="","",VLOOKUP($B575,'SWC Towers'!$A:$Q,$V$2,FALSE)),"")</f>
        <v/>
      </c>
      <c r="W575" s="104" t="str">
        <f>_xlfn.IFNA(IF($B575="","",VLOOKUP($B575,'SWC Towers'!$A:$Q,$W$2,FALSE)),"")</f>
        <v/>
      </c>
      <c r="X575" s="104" t="str">
        <f>_xlfn.IFNA(IF($B575="","",VLOOKUP($B575,'SWC Towers'!$A:$Q,$X$2,FALSE)),"")</f>
        <v/>
      </c>
      <c r="Y575" s="104" t="str">
        <f>_xlfn.IFNA(IF($B575="","",VLOOKUP($B575,'SWC Towers'!$A:$Q,$Y$2,FALSE)),"")</f>
        <v/>
      </c>
      <c r="Z575" s="104" t="str">
        <f>_xlfn.IFNA(IF($B575="","",VLOOKUP($B575,'SWC Towers'!$A:$Q,$Z$2,FALSE)),"")</f>
        <v/>
      </c>
      <c r="AA575" s="104" t="str">
        <f>_xlfn.IFNA(IF($B575="","",VLOOKUP($B575,'SWC Towers'!$A:$Q,$AA$2,FALSE)),"")</f>
        <v/>
      </c>
      <c r="AB575" s="104" t="str">
        <f>_xlfn.IFNA(IF($B575="","",VLOOKUP($B575,'SWC Towers'!$A:$Q,$AB$2,FALSE)),"")</f>
        <v/>
      </c>
      <c r="AC575" s="20">
        <f>SUM(Table25[[#This Row],[IT Tower: Application]:[Other/Non-IT ]])</f>
        <v>1</v>
      </c>
      <c r="AD575" s="67"/>
      <c r="AE575" s="67"/>
      <c r="AF575" s="67"/>
      <c r="AG575" s="67"/>
      <c r="AH575" s="67"/>
      <c r="AI575" s="67"/>
      <c r="AJ575" s="67"/>
      <c r="AK575" s="67"/>
      <c r="AL575" s="67"/>
      <c r="AM575" s="67"/>
      <c r="AN575" s="67"/>
      <c r="AO575" s="67"/>
      <c r="AP575" s="67"/>
      <c r="AQ575" s="67"/>
      <c r="AR575" s="67"/>
      <c r="AS575" s="67"/>
      <c r="AT575" s="67"/>
      <c r="AU575" s="67"/>
      <c r="AV575" s="67"/>
      <c r="AW575" s="67"/>
      <c r="AX575" s="67"/>
      <c r="AY575" s="67"/>
      <c r="AZ575" s="67"/>
      <c r="BA575" s="67">
        <v>0</v>
      </c>
      <c r="BB575" s="67">
        <v>214227</v>
      </c>
      <c r="BC575" s="67">
        <v>420322</v>
      </c>
      <c r="BD575" s="67"/>
      <c r="BE575" s="67"/>
      <c r="BF575" s="67"/>
      <c r="BG575" s="67"/>
      <c r="BH575" s="67"/>
      <c r="BI575" s="67"/>
      <c r="BJ575" s="67"/>
      <c r="BK575" s="67"/>
      <c r="BL575" s="67"/>
      <c r="BM575" s="67"/>
      <c r="BN575" s="67"/>
      <c r="BO575" s="67"/>
      <c r="BP575" s="67"/>
      <c r="BQ575" s="67"/>
      <c r="BR575" s="67"/>
      <c r="BS575" s="67"/>
      <c r="BT575" s="67"/>
      <c r="BU575" s="67"/>
      <c r="BV575" s="67"/>
      <c r="BW575" s="67"/>
      <c r="BX575" s="67"/>
      <c r="BY575" s="67"/>
      <c r="BZ575" s="67"/>
      <c r="CA575" s="67"/>
      <c r="CB575" s="67"/>
      <c r="CC575" s="69">
        <f>SUM(Table25[[#This Row],[Contract Amount FY00]:[Contract Amount FY50]])</f>
        <v>634549</v>
      </c>
      <c r="CD575" s="24"/>
    </row>
    <row r="576" spans="1:82" x14ac:dyDescent="0.25">
      <c r="A576" s="122" t="s">
        <v>2038</v>
      </c>
      <c r="B576" s="122" t="s">
        <v>286</v>
      </c>
      <c r="C576" s="122" t="s">
        <v>1748</v>
      </c>
      <c r="E576" s="26" t="str">
        <f>IFERROR(IF(VLOOKUP(Table25[[#This Row],[Contract No.]],Table3[#All],3,FALSE)="","No","Yes"),"")</f>
        <v>No</v>
      </c>
      <c r="F576" s="26" t="str">
        <f>IFERROR(VLOOKUP(Table25[[#This Row],[Contract No.]],Table3[#All],3,FALSE),"")</f>
        <v/>
      </c>
      <c r="G576" s="26" t="str">
        <f>IFERROR(IF(Table25[[#This Row],[Cooperative Purchase
(Yes/No)]]="Yes","Yes",IF(VLOOKUP(Table25[[#This Row],[Contract No.]],Table3[#All],1,FALSE)=Table25[[#This Row],[Contract No.]],"Yes","No")),"No")</f>
        <v>Yes</v>
      </c>
      <c r="H576" s="51">
        <f>IFERROR(VLOOKUP(Table25[[#This Row],[Contract No.]],Table3[#All],4,FALSE),"")</f>
        <v>42401</v>
      </c>
      <c r="I576" s="56">
        <f>IFERROR(IF(AND(MONTH(Table25[[#This Row],[Contract Start Date]])&gt;6,MONTH(Table25[[#This Row],[Contract Start Date]])&lt;=12),YEAR(Table25[[#This Row],[Contract Start Date]])+1,YEAR(Table25[[#This Row],[Contract Start Date]])),"")</f>
        <v>2016</v>
      </c>
      <c r="J576" s="55">
        <f>Table25[[#This Row],[FY Formula start]]</f>
        <v>2016</v>
      </c>
      <c r="K576" s="59" t="str">
        <f>"FY"&amp;" "&amp;Table25[[#This Row],[Year Start]]</f>
        <v>FY 2016</v>
      </c>
      <c r="L576" s="52">
        <f>IFERROR(VLOOKUP(Table25[[#This Row],[Contract No.]],Table3[#All],5,FALSE),"")</f>
        <v>72717</v>
      </c>
      <c r="M576" s="56">
        <f>IFERROR(IF(Table25[[#This Row],[Contract End Date]]="99/99/9999","No End",IF(AND(MONTH(Table25[[#This Row],[Contract End Date]])&gt;6,MONTH(Table25[[#This Row],[Contract End Date]])&lt;=12),YEAR(Table25[[#This Row],[Contract End Date]])+1,YEAR(Table25[[#This Row],[Contract End Date]]))),"")</f>
        <v>2099</v>
      </c>
      <c r="N576" s="55">
        <f>Table25[[#This Row],[FY Formula end]]</f>
        <v>2099</v>
      </c>
      <c r="O576" s="59" t="str">
        <f>IF(Table25[[#This Row],[Year End]]="No End","No End","FY"&amp;" "&amp;Table25[[#This Row],[Year End]])</f>
        <v>FY 2099</v>
      </c>
      <c r="P576" s="27"/>
      <c r="Q576" s="104">
        <f>_xlfn.IFNA(IF($B576="","",VLOOKUP($B576,'SWC Towers'!$A:$Q,$Q$2,FALSE)),"")</f>
        <v>0.5</v>
      </c>
      <c r="R576" s="106" t="str">
        <f>_xlfn.IFNA(IF($B576="","",VLOOKUP($B576,'SWC Towers'!$A:$Q,$R$2,FALSE)),"")</f>
        <v/>
      </c>
      <c r="S576" s="106" t="str">
        <f>_xlfn.IFNA(IF($B576="","",VLOOKUP($B576,'SWC Towers'!$A:$Q,$S$2,FALSE)),"")</f>
        <v/>
      </c>
      <c r="T576" s="106">
        <f>_xlfn.IFNA(IF($B576="","",VLOOKUP($B576,'SWC Towers'!$A:$Q,$T$2,FALSE)),"")</f>
        <v>0.5</v>
      </c>
      <c r="U576" s="104" t="str">
        <f>_xlfn.IFNA(IF($B576="","",VLOOKUP($B576,'SWC Towers'!$A:$Q,$U$2,FALSE)),"")</f>
        <v/>
      </c>
      <c r="V576" s="104" t="str">
        <f>_xlfn.IFNA(IF($B576="","",VLOOKUP($B576,'SWC Towers'!$A:$Q,$V$2,FALSE)),"")</f>
        <v/>
      </c>
      <c r="W576" s="104" t="str">
        <f>_xlfn.IFNA(IF($B576="","",VLOOKUP($B576,'SWC Towers'!$A:$Q,$W$2,FALSE)),"")</f>
        <v/>
      </c>
      <c r="X576" s="104" t="str">
        <f>_xlfn.IFNA(IF($B576="","",VLOOKUP($B576,'SWC Towers'!$A:$Q,$X$2,FALSE)),"")</f>
        <v/>
      </c>
      <c r="Y576" s="104" t="str">
        <f>_xlfn.IFNA(IF($B576="","",VLOOKUP($B576,'SWC Towers'!$A:$Q,$Y$2,FALSE)),"")</f>
        <v/>
      </c>
      <c r="Z576" s="104" t="str">
        <f>_xlfn.IFNA(IF($B576="","",VLOOKUP($B576,'SWC Towers'!$A:$Q,$Z$2,FALSE)),"")</f>
        <v/>
      </c>
      <c r="AA576" s="104" t="str">
        <f>_xlfn.IFNA(IF($B576="","",VLOOKUP($B576,'SWC Towers'!$A:$Q,$AA$2,FALSE)),"")</f>
        <v/>
      </c>
      <c r="AB576" s="104" t="str">
        <f>_xlfn.IFNA(IF($B576="","",VLOOKUP($B576,'SWC Towers'!$A:$Q,$AB$2,FALSE)),"")</f>
        <v/>
      </c>
      <c r="AC576" s="20">
        <f>SUM(Table25[[#This Row],[IT Tower: Application]:[Other/Non-IT ]])</f>
        <v>1</v>
      </c>
      <c r="AD576" s="67"/>
      <c r="AE576" s="67"/>
      <c r="AF576" s="67"/>
      <c r="AG576" s="67"/>
      <c r="AH576" s="67"/>
      <c r="AI576" s="67"/>
      <c r="AJ576" s="67"/>
      <c r="AK576" s="67"/>
      <c r="AL576" s="67"/>
      <c r="AM576" s="67"/>
      <c r="AN576" s="67"/>
      <c r="AO576" s="67"/>
      <c r="AP576" s="67"/>
      <c r="AQ576" s="67"/>
      <c r="AR576" s="67"/>
      <c r="AS576" s="67"/>
      <c r="AT576" s="67"/>
      <c r="AU576" s="67"/>
      <c r="AV576" s="67">
        <v>0</v>
      </c>
      <c r="AW576" s="67">
        <v>3360</v>
      </c>
      <c r="AX576" s="67"/>
      <c r="AY576" s="67"/>
      <c r="AZ576" s="67"/>
      <c r="BA576" s="67"/>
      <c r="BB576" s="67"/>
      <c r="BC576" s="67"/>
      <c r="BD576" s="67"/>
      <c r="BE576" s="67"/>
      <c r="BF576" s="67"/>
      <c r="BG576" s="67"/>
      <c r="BH576" s="67"/>
      <c r="BI576" s="67"/>
      <c r="BJ576" s="67"/>
      <c r="BK576" s="67"/>
      <c r="BL576" s="67"/>
      <c r="BM576" s="67"/>
      <c r="BN576" s="67"/>
      <c r="BO576" s="67"/>
      <c r="BP576" s="67"/>
      <c r="BQ576" s="67"/>
      <c r="BR576" s="67"/>
      <c r="BS576" s="67"/>
      <c r="BT576" s="67"/>
      <c r="BU576" s="67"/>
      <c r="BV576" s="67"/>
      <c r="BW576" s="67"/>
      <c r="BX576" s="67"/>
      <c r="BY576" s="67"/>
      <c r="BZ576" s="67"/>
      <c r="CA576" s="67"/>
      <c r="CB576" s="67"/>
      <c r="CC576" s="69">
        <f>SUM(Table25[[#This Row],[Contract Amount FY00]:[Contract Amount FY50]])</f>
        <v>3360</v>
      </c>
      <c r="CD576" s="24"/>
    </row>
    <row r="577" spans="1:82" x14ac:dyDescent="0.25">
      <c r="A577" s="122" t="s">
        <v>2038</v>
      </c>
      <c r="B577" s="122" t="s">
        <v>286</v>
      </c>
      <c r="C577" s="122" t="s">
        <v>540</v>
      </c>
      <c r="E577" s="26" t="str">
        <f>IFERROR(IF(VLOOKUP(Table25[[#This Row],[Contract No.]],Table3[#All],3,FALSE)="","No","Yes"),"")</f>
        <v>No</v>
      </c>
      <c r="F577" s="26" t="str">
        <f>IFERROR(VLOOKUP(Table25[[#This Row],[Contract No.]],Table3[#All],3,FALSE),"")</f>
        <v/>
      </c>
      <c r="G577" s="26" t="str">
        <f>IFERROR(IF(Table25[[#This Row],[Cooperative Purchase
(Yes/No)]]="Yes","Yes",IF(VLOOKUP(Table25[[#This Row],[Contract No.]],Table3[#All],1,FALSE)=Table25[[#This Row],[Contract No.]],"Yes","No")),"No")</f>
        <v>Yes</v>
      </c>
      <c r="H577" s="51">
        <f>IFERROR(VLOOKUP(Table25[[#This Row],[Contract No.]],Table3[#All],4,FALSE),"")</f>
        <v>42401</v>
      </c>
      <c r="I577" s="56">
        <f>IFERROR(IF(AND(MONTH(Table25[[#This Row],[Contract Start Date]])&gt;6,MONTH(Table25[[#This Row],[Contract Start Date]])&lt;=12),YEAR(Table25[[#This Row],[Contract Start Date]])+1,YEAR(Table25[[#This Row],[Contract Start Date]])),"")</f>
        <v>2016</v>
      </c>
      <c r="J577" s="55">
        <f>Table25[[#This Row],[FY Formula start]]</f>
        <v>2016</v>
      </c>
      <c r="K577" s="59" t="str">
        <f>"FY"&amp;" "&amp;Table25[[#This Row],[Year Start]]</f>
        <v>FY 2016</v>
      </c>
      <c r="L577" s="52">
        <f>IFERROR(VLOOKUP(Table25[[#This Row],[Contract No.]],Table3[#All],5,FALSE),"")</f>
        <v>72717</v>
      </c>
      <c r="M577" s="56">
        <f>IFERROR(IF(Table25[[#This Row],[Contract End Date]]="99/99/9999","No End",IF(AND(MONTH(Table25[[#This Row],[Contract End Date]])&gt;6,MONTH(Table25[[#This Row],[Contract End Date]])&lt;=12),YEAR(Table25[[#This Row],[Contract End Date]])+1,YEAR(Table25[[#This Row],[Contract End Date]]))),"")</f>
        <v>2099</v>
      </c>
      <c r="N577" s="55">
        <f>Table25[[#This Row],[FY Formula end]]</f>
        <v>2099</v>
      </c>
      <c r="O577" s="59" t="str">
        <f>IF(Table25[[#This Row],[Year End]]="No End","No End","FY"&amp;" "&amp;Table25[[#This Row],[Year End]])</f>
        <v>FY 2099</v>
      </c>
      <c r="P577" s="27"/>
      <c r="Q577" s="104">
        <f>_xlfn.IFNA(IF($B577="","",VLOOKUP($B577,'SWC Towers'!$A:$Q,$Q$2,FALSE)),"")</f>
        <v>0.5</v>
      </c>
      <c r="R577" s="106" t="str">
        <f>_xlfn.IFNA(IF($B577="","",VLOOKUP($B577,'SWC Towers'!$A:$Q,$R$2,FALSE)),"")</f>
        <v/>
      </c>
      <c r="S577" s="106" t="str">
        <f>_xlfn.IFNA(IF($B577="","",VLOOKUP($B577,'SWC Towers'!$A:$Q,$S$2,FALSE)),"")</f>
        <v/>
      </c>
      <c r="T577" s="106">
        <f>_xlfn.IFNA(IF($B577="","",VLOOKUP($B577,'SWC Towers'!$A:$Q,$T$2,FALSE)),"")</f>
        <v>0.5</v>
      </c>
      <c r="U577" s="104" t="str">
        <f>_xlfn.IFNA(IF($B577="","",VLOOKUP($B577,'SWC Towers'!$A:$Q,$U$2,FALSE)),"")</f>
        <v/>
      </c>
      <c r="V577" s="104" t="str">
        <f>_xlfn.IFNA(IF($B577="","",VLOOKUP($B577,'SWC Towers'!$A:$Q,$V$2,FALSE)),"")</f>
        <v/>
      </c>
      <c r="W577" s="104" t="str">
        <f>_xlfn.IFNA(IF($B577="","",VLOOKUP($B577,'SWC Towers'!$A:$Q,$W$2,FALSE)),"")</f>
        <v/>
      </c>
      <c r="X577" s="104" t="str">
        <f>_xlfn.IFNA(IF($B577="","",VLOOKUP($B577,'SWC Towers'!$A:$Q,$X$2,FALSE)),"")</f>
        <v/>
      </c>
      <c r="Y577" s="104" t="str">
        <f>_xlfn.IFNA(IF($B577="","",VLOOKUP($B577,'SWC Towers'!$A:$Q,$Y$2,FALSE)),"")</f>
        <v/>
      </c>
      <c r="Z577" s="104" t="str">
        <f>_xlfn.IFNA(IF($B577="","",VLOOKUP($B577,'SWC Towers'!$A:$Q,$Z$2,FALSE)),"")</f>
        <v/>
      </c>
      <c r="AA577" s="104" t="str">
        <f>_xlfn.IFNA(IF($B577="","",VLOOKUP($B577,'SWC Towers'!$A:$Q,$AA$2,FALSE)),"")</f>
        <v/>
      </c>
      <c r="AB577" s="104" t="str">
        <f>_xlfn.IFNA(IF($B577="","",VLOOKUP($B577,'SWC Towers'!$A:$Q,$AB$2,FALSE)),"")</f>
        <v/>
      </c>
      <c r="AC577" s="20">
        <f>SUM(Table25[[#This Row],[IT Tower: Application]:[Other/Non-IT ]])</f>
        <v>1</v>
      </c>
      <c r="AD577" s="67"/>
      <c r="AE577" s="67"/>
      <c r="AF577" s="67"/>
      <c r="AG577" s="67"/>
      <c r="AH577" s="67"/>
      <c r="AI577" s="67"/>
      <c r="AJ577" s="67"/>
      <c r="AK577" s="67"/>
      <c r="AL577" s="67"/>
      <c r="AM577" s="67"/>
      <c r="AN577" s="67"/>
      <c r="AO577" s="67"/>
      <c r="AP577" s="67"/>
      <c r="AQ577" s="67"/>
      <c r="AR577" s="67"/>
      <c r="AS577" s="67"/>
      <c r="AT577" s="67"/>
      <c r="AU577" s="67"/>
      <c r="AV577" s="67"/>
      <c r="AW577" s="67">
        <v>0</v>
      </c>
      <c r="AX577" s="67">
        <v>47010</v>
      </c>
      <c r="AY577" s="67"/>
      <c r="AZ577" s="67"/>
      <c r="BA577" s="67"/>
      <c r="BB577" s="67"/>
      <c r="BC577" s="67"/>
      <c r="BD577" s="67"/>
      <c r="BE577" s="67"/>
      <c r="BF577" s="67"/>
      <c r="BG577" s="67"/>
      <c r="BH577" s="67"/>
      <c r="BI577" s="67"/>
      <c r="BJ577" s="67"/>
      <c r="BK577" s="67"/>
      <c r="BL577" s="67"/>
      <c r="BM577" s="67"/>
      <c r="BN577" s="67"/>
      <c r="BO577" s="67"/>
      <c r="BP577" s="67"/>
      <c r="BQ577" s="67"/>
      <c r="BR577" s="67"/>
      <c r="BS577" s="67"/>
      <c r="BT577" s="67"/>
      <c r="BU577" s="67"/>
      <c r="BV577" s="67"/>
      <c r="BW577" s="67"/>
      <c r="BX577" s="67"/>
      <c r="BY577" s="67"/>
      <c r="BZ577" s="67"/>
      <c r="CA577" s="67"/>
      <c r="CB577" s="67"/>
      <c r="CC577" s="69">
        <f>SUM(Table25[[#This Row],[Contract Amount FY00]:[Contract Amount FY50]])</f>
        <v>47010</v>
      </c>
      <c r="CD577" s="24"/>
    </row>
    <row r="578" spans="1:82" x14ac:dyDescent="0.25">
      <c r="A578" s="122" t="s">
        <v>2038</v>
      </c>
      <c r="B578" s="122" t="s">
        <v>286</v>
      </c>
      <c r="C578" s="122" t="s">
        <v>2228</v>
      </c>
      <c r="E578" s="26" t="str">
        <f>IFERROR(IF(VLOOKUP(Table25[[#This Row],[Contract No.]],Table3[#All],3,FALSE)="","No","Yes"),"")</f>
        <v>No</v>
      </c>
      <c r="F578" s="26" t="str">
        <f>IFERROR(VLOOKUP(Table25[[#This Row],[Contract No.]],Table3[#All],3,FALSE),"")</f>
        <v/>
      </c>
      <c r="G578" s="26" t="str">
        <f>IFERROR(IF(Table25[[#This Row],[Cooperative Purchase
(Yes/No)]]="Yes","Yes",IF(VLOOKUP(Table25[[#This Row],[Contract No.]],Table3[#All],1,FALSE)=Table25[[#This Row],[Contract No.]],"Yes","No")),"No")</f>
        <v>Yes</v>
      </c>
      <c r="H578" s="51">
        <f>IFERROR(VLOOKUP(Table25[[#This Row],[Contract No.]],Table3[#All],4,FALSE),"")</f>
        <v>42401</v>
      </c>
      <c r="I578" s="56">
        <f>IFERROR(IF(AND(MONTH(Table25[[#This Row],[Contract Start Date]])&gt;6,MONTH(Table25[[#This Row],[Contract Start Date]])&lt;=12),YEAR(Table25[[#This Row],[Contract Start Date]])+1,YEAR(Table25[[#This Row],[Contract Start Date]])),"")</f>
        <v>2016</v>
      </c>
      <c r="J578" s="55">
        <f>Table25[[#This Row],[FY Formula start]]</f>
        <v>2016</v>
      </c>
      <c r="K578" s="59" t="str">
        <f>"FY"&amp;" "&amp;Table25[[#This Row],[Year Start]]</f>
        <v>FY 2016</v>
      </c>
      <c r="L578" s="52">
        <f>IFERROR(VLOOKUP(Table25[[#This Row],[Contract No.]],Table3[#All],5,FALSE),"")</f>
        <v>72717</v>
      </c>
      <c r="M578" s="56">
        <f>IFERROR(IF(Table25[[#This Row],[Contract End Date]]="99/99/9999","No End",IF(AND(MONTH(Table25[[#This Row],[Contract End Date]])&gt;6,MONTH(Table25[[#This Row],[Contract End Date]])&lt;=12),YEAR(Table25[[#This Row],[Contract End Date]])+1,YEAR(Table25[[#This Row],[Contract End Date]]))),"")</f>
        <v>2099</v>
      </c>
      <c r="N578" s="55">
        <f>Table25[[#This Row],[FY Formula end]]</f>
        <v>2099</v>
      </c>
      <c r="O578" s="59" t="str">
        <f>IF(Table25[[#This Row],[Year End]]="No End","No End","FY"&amp;" "&amp;Table25[[#This Row],[Year End]])</f>
        <v>FY 2099</v>
      </c>
      <c r="P578" s="27"/>
      <c r="Q578" s="104">
        <f>_xlfn.IFNA(IF($B578="","",VLOOKUP($B578,'SWC Towers'!$A:$Q,$Q$2,FALSE)),"")</f>
        <v>0.5</v>
      </c>
      <c r="R578" s="106" t="str">
        <f>_xlfn.IFNA(IF($B578="","",VLOOKUP($B578,'SWC Towers'!$A:$Q,$R$2,FALSE)),"")</f>
        <v/>
      </c>
      <c r="S578" s="106" t="str">
        <f>_xlfn.IFNA(IF($B578="","",VLOOKUP($B578,'SWC Towers'!$A:$Q,$S$2,FALSE)),"")</f>
        <v/>
      </c>
      <c r="T578" s="106">
        <f>_xlfn.IFNA(IF($B578="","",VLOOKUP($B578,'SWC Towers'!$A:$Q,$T$2,FALSE)),"")</f>
        <v>0.5</v>
      </c>
      <c r="U578" s="104" t="str">
        <f>_xlfn.IFNA(IF($B578="","",VLOOKUP($B578,'SWC Towers'!$A:$Q,$U$2,FALSE)),"")</f>
        <v/>
      </c>
      <c r="V578" s="104" t="str">
        <f>_xlfn.IFNA(IF($B578="","",VLOOKUP($B578,'SWC Towers'!$A:$Q,$V$2,FALSE)),"")</f>
        <v/>
      </c>
      <c r="W578" s="104" t="str">
        <f>_xlfn.IFNA(IF($B578="","",VLOOKUP($B578,'SWC Towers'!$A:$Q,$W$2,FALSE)),"")</f>
        <v/>
      </c>
      <c r="X578" s="104" t="str">
        <f>_xlfn.IFNA(IF($B578="","",VLOOKUP($B578,'SWC Towers'!$A:$Q,$X$2,FALSE)),"")</f>
        <v/>
      </c>
      <c r="Y578" s="104" t="str">
        <f>_xlfn.IFNA(IF($B578="","",VLOOKUP($B578,'SWC Towers'!$A:$Q,$Y$2,FALSE)),"")</f>
        <v/>
      </c>
      <c r="Z578" s="104" t="str">
        <f>_xlfn.IFNA(IF($B578="","",VLOOKUP($B578,'SWC Towers'!$A:$Q,$Z$2,FALSE)),"")</f>
        <v/>
      </c>
      <c r="AA578" s="104" t="str">
        <f>_xlfn.IFNA(IF($B578="","",VLOOKUP($B578,'SWC Towers'!$A:$Q,$AA$2,FALSE)),"")</f>
        <v/>
      </c>
      <c r="AB578" s="104" t="str">
        <f>_xlfn.IFNA(IF($B578="","",VLOOKUP($B578,'SWC Towers'!$A:$Q,$AB$2,FALSE)),"")</f>
        <v/>
      </c>
      <c r="AC578" s="20">
        <f>SUM(Table25[[#This Row],[IT Tower: Application]:[Other/Non-IT ]])</f>
        <v>1</v>
      </c>
      <c r="AD578" s="67"/>
      <c r="AE578" s="67"/>
      <c r="AF578" s="67"/>
      <c r="AG578" s="67"/>
      <c r="AH578" s="67"/>
      <c r="AI578" s="67"/>
      <c r="AJ578" s="67"/>
      <c r="AK578" s="67"/>
      <c r="AL578" s="67"/>
      <c r="AM578" s="67"/>
      <c r="AN578" s="67"/>
      <c r="AO578" s="67"/>
      <c r="AP578" s="67"/>
      <c r="AQ578" s="67"/>
      <c r="AR578" s="67"/>
      <c r="AS578" s="67"/>
      <c r="AT578" s="67"/>
      <c r="AU578" s="67"/>
      <c r="AV578" s="67"/>
      <c r="AW578" s="67"/>
      <c r="AX578" s="67">
        <v>0</v>
      </c>
      <c r="AY578" s="67">
        <v>10832</v>
      </c>
      <c r="AZ578" s="67">
        <v>903</v>
      </c>
      <c r="BA578" s="67"/>
      <c r="BB578" s="67"/>
      <c r="BC578" s="67"/>
      <c r="BD578" s="67"/>
      <c r="BE578" s="67"/>
      <c r="BF578" s="67"/>
      <c r="BG578" s="67"/>
      <c r="BH578" s="67"/>
      <c r="BI578" s="67"/>
      <c r="BJ578" s="67"/>
      <c r="BK578" s="67"/>
      <c r="BL578" s="67"/>
      <c r="BM578" s="67"/>
      <c r="BN578" s="67"/>
      <c r="BO578" s="67"/>
      <c r="BP578" s="67"/>
      <c r="BQ578" s="67"/>
      <c r="BR578" s="67"/>
      <c r="BS578" s="67"/>
      <c r="BT578" s="67"/>
      <c r="BU578" s="67"/>
      <c r="BV578" s="67"/>
      <c r="BW578" s="67"/>
      <c r="BX578" s="67"/>
      <c r="BY578" s="67"/>
      <c r="BZ578" s="67"/>
      <c r="CA578" s="67"/>
      <c r="CB578" s="67"/>
      <c r="CC578" s="69">
        <f>SUM(Table25[[#This Row],[Contract Amount FY00]:[Contract Amount FY50]])</f>
        <v>11735</v>
      </c>
      <c r="CD578" s="24"/>
    </row>
    <row r="579" spans="1:82" x14ac:dyDescent="0.25">
      <c r="A579" s="122" t="s">
        <v>2038</v>
      </c>
      <c r="B579" s="122" t="s">
        <v>286</v>
      </c>
      <c r="C579" s="122" t="s">
        <v>2229</v>
      </c>
      <c r="E579" s="26" t="str">
        <f>IFERROR(IF(VLOOKUP(Table25[[#This Row],[Contract No.]],Table3[#All],3,FALSE)="","No","Yes"),"")</f>
        <v>No</v>
      </c>
      <c r="F579" s="26" t="str">
        <f>IFERROR(VLOOKUP(Table25[[#This Row],[Contract No.]],Table3[#All],3,FALSE),"")</f>
        <v/>
      </c>
      <c r="G579" s="26" t="str">
        <f>IFERROR(IF(Table25[[#This Row],[Cooperative Purchase
(Yes/No)]]="Yes","Yes",IF(VLOOKUP(Table25[[#This Row],[Contract No.]],Table3[#All],1,FALSE)=Table25[[#This Row],[Contract No.]],"Yes","No")),"No")</f>
        <v>Yes</v>
      </c>
      <c r="H579" s="51">
        <f>IFERROR(VLOOKUP(Table25[[#This Row],[Contract No.]],Table3[#All],4,FALSE),"")</f>
        <v>42401</v>
      </c>
      <c r="I579" s="56">
        <f>IFERROR(IF(AND(MONTH(Table25[[#This Row],[Contract Start Date]])&gt;6,MONTH(Table25[[#This Row],[Contract Start Date]])&lt;=12),YEAR(Table25[[#This Row],[Contract Start Date]])+1,YEAR(Table25[[#This Row],[Contract Start Date]])),"")</f>
        <v>2016</v>
      </c>
      <c r="J579" s="55">
        <f>Table25[[#This Row],[FY Formula start]]</f>
        <v>2016</v>
      </c>
      <c r="K579" s="59" t="str">
        <f>"FY"&amp;" "&amp;Table25[[#This Row],[Year Start]]</f>
        <v>FY 2016</v>
      </c>
      <c r="L579" s="52">
        <f>IFERROR(VLOOKUP(Table25[[#This Row],[Contract No.]],Table3[#All],5,FALSE),"")</f>
        <v>72717</v>
      </c>
      <c r="M579" s="56">
        <f>IFERROR(IF(Table25[[#This Row],[Contract End Date]]="99/99/9999","No End",IF(AND(MONTH(Table25[[#This Row],[Contract End Date]])&gt;6,MONTH(Table25[[#This Row],[Contract End Date]])&lt;=12),YEAR(Table25[[#This Row],[Contract End Date]])+1,YEAR(Table25[[#This Row],[Contract End Date]]))),"")</f>
        <v>2099</v>
      </c>
      <c r="N579" s="55">
        <f>Table25[[#This Row],[FY Formula end]]</f>
        <v>2099</v>
      </c>
      <c r="O579" s="59" t="str">
        <f>IF(Table25[[#This Row],[Year End]]="No End","No End","FY"&amp;" "&amp;Table25[[#This Row],[Year End]])</f>
        <v>FY 2099</v>
      </c>
      <c r="P579" s="27"/>
      <c r="Q579" s="104">
        <f>_xlfn.IFNA(IF($B579="","",VLOOKUP($B579,'SWC Towers'!$A:$Q,$Q$2,FALSE)),"")</f>
        <v>0.5</v>
      </c>
      <c r="R579" s="106" t="str">
        <f>_xlfn.IFNA(IF($B579="","",VLOOKUP($B579,'SWC Towers'!$A:$Q,$R$2,FALSE)),"")</f>
        <v/>
      </c>
      <c r="S579" s="106" t="str">
        <f>_xlfn.IFNA(IF($B579="","",VLOOKUP($B579,'SWC Towers'!$A:$Q,$S$2,FALSE)),"")</f>
        <v/>
      </c>
      <c r="T579" s="106">
        <f>_xlfn.IFNA(IF($B579="","",VLOOKUP($B579,'SWC Towers'!$A:$Q,$T$2,FALSE)),"")</f>
        <v>0.5</v>
      </c>
      <c r="U579" s="104" t="str">
        <f>_xlfn.IFNA(IF($B579="","",VLOOKUP($B579,'SWC Towers'!$A:$Q,$U$2,FALSE)),"")</f>
        <v/>
      </c>
      <c r="V579" s="104" t="str">
        <f>_xlfn.IFNA(IF($B579="","",VLOOKUP($B579,'SWC Towers'!$A:$Q,$V$2,FALSE)),"")</f>
        <v/>
      </c>
      <c r="W579" s="104" t="str">
        <f>_xlfn.IFNA(IF($B579="","",VLOOKUP($B579,'SWC Towers'!$A:$Q,$W$2,FALSE)),"")</f>
        <v/>
      </c>
      <c r="X579" s="104" t="str">
        <f>_xlfn.IFNA(IF($B579="","",VLOOKUP($B579,'SWC Towers'!$A:$Q,$X$2,FALSE)),"")</f>
        <v/>
      </c>
      <c r="Y579" s="104" t="str">
        <f>_xlfn.IFNA(IF($B579="","",VLOOKUP($B579,'SWC Towers'!$A:$Q,$Y$2,FALSE)),"")</f>
        <v/>
      </c>
      <c r="Z579" s="104" t="str">
        <f>_xlfn.IFNA(IF($B579="","",VLOOKUP($B579,'SWC Towers'!$A:$Q,$Z$2,FALSE)),"")</f>
        <v/>
      </c>
      <c r="AA579" s="104" t="str">
        <f>_xlfn.IFNA(IF($B579="","",VLOOKUP($B579,'SWC Towers'!$A:$Q,$AA$2,FALSE)),"")</f>
        <v/>
      </c>
      <c r="AB579" s="104" t="str">
        <f>_xlfn.IFNA(IF($B579="","",VLOOKUP($B579,'SWC Towers'!$A:$Q,$AB$2,FALSE)),"")</f>
        <v/>
      </c>
      <c r="AC579" s="20">
        <f>SUM(Table25[[#This Row],[IT Tower: Application]:[Other/Non-IT ]])</f>
        <v>1</v>
      </c>
      <c r="AD579" s="67"/>
      <c r="AE579" s="67"/>
      <c r="AF579" s="67"/>
      <c r="AG579" s="67"/>
      <c r="AH579" s="67"/>
      <c r="AI579" s="67"/>
      <c r="AJ579" s="67"/>
      <c r="AK579" s="67"/>
      <c r="AL579" s="67"/>
      <c r="AM579" s="67"/>
      <c r="AN579" s="67"/>
      <c r="AO579" s="67"/>
      <c r="AP579" s="67"/>
      <c r="AQ579" s="67"/>
      <c r="AR579" s="67"/>
      <c r="AS579" s="67"/>
      <c r="AT579" s="67"/>
      <c r="AU579" s="67"/>
      <c r="AV579" s="67"/>
      <c r="AW579" s="67"/>
      <c r="AX579" s="67">
        <v>0</v>
      </c>
      <c r="AY579" s="67">
        <v>29581</v>
      </c>
      <c r="AZ579" s="67"/>
      <c r="BA579" s="67"/>
      <c r="BB579" s="67"/>
      <c r="BC579" s="67"/>
      <c r="BD579" s="67"/>
      <c r="BE579" s="67"/>
      <c r="BF579" s="67"/>
      <c r="BG579" s="67"/>
      <c r="BH579" s="67"/>
      <c r="BI579" s="67"/>
      <c r="BJ579" s="67"/>
      <c r="BK579" s="67"/>
      <c r="BL579" s="67"/>
      <c r="BM579" s="67"/>
      <c r="BN579" s="67"/>
      <c r="BO579" s="67"/>
      <c r="BP579" s="67"/>
      <c r="BQ579" s="67"/>
      <c r="BR579" s="67"/>
      <c r="BS579" s="67"/>
      <c r="BT579" s="67"/>
      <c r="BU579" s="67"/>
      <c r="BV579" s="67"/>
      <c r="BW579" s="67"/>
      <c r="BX579" s="67"/>
      <c r="BY579" s="67"/>
      <c r="BZ579" s="67"/>
      <c r="CA579" s="67"/>
      <c r="CB579" s="67"/>
      <c r="CC579" s="69">
        <f>SUM(Table25[[#This Row],[Contract Amount FY00]:[Contract Amount FY50]])</f>
        <v>29581</v>
      </c>
      <c r="CD579" s="24"/>
    </row>
    <row r="580" spans="1:82" x14ac:dyDescent="0.25">
      <c r="A580" s="122" t="s">
        <v>2038</v>
      </c>
      <c r="B580" s="122" t="s">
        <v>377</v>
      </c>
      <c r="C580" s="122" t="s">
        <v>378</v>
      </c>
      <c r="E580" s="26" t="str">
        <f>IFERROR(IF(VLOOKUP(Table25[[#This Row],[Contract No.]],Table3[#All],3,FALSE)="","No","Yes"),"")</f>
        <v>No</v>
      </c>
      <c r="F580" s="26" t="str">
        <f>IFERROR(VLOOKUP(Table25[[#This Row],[Contract No.]],Table3[#All],3,FALSE),"")</f>
        <v/>
      </c>
      <c r="G580" s="26" t="str">
        <f>IFERROR(IF(Table25[[#This Row],[Cooperative Purchase
(Yes/No)]]="Yes","Yes",IF(VLOOKUP(Table25[[#This Row],[Contract No.]],Table3[#All],1,FALSE)=Table25[[#This Row],[Contract No.]],"Yes","No")),"No")</f>
        <v>Yes</v>
      </c>
      <c r="H580" s="51">
        <f>IFERROR(VLOOKUP(Table25[[#This Row],[Contract No.]],Table3[#All],4,FALSE),"")</f>
        <v>37081</v>
      </c>
      <c r="I580" s="56">
        <f>IFERROR(IF(AND(MONTH(Table25[[#This Row],[Contract Start Date]])&gt;6,MONTH(Table25[[#This Row],[Contract Start Date]])&lt;=12),YEAR(Table25[[#This Row],[Contract Start Date]])+1,YEAR(Table25[[#This Row],[Contract Start Date]])),"")</f>
        <v>2002</v>
      </c>
      <c r="J580" s="55">
        <f>Table25[[#This Row],[FY Formula start]]</f>
        <v>2002</v>
      </c>
      <c r="K580" s="59" t="str">
        <f>"FY"&amp;" "&amp;Table25[[#This Row],[Year Start]]</f>
        <v>FY 2002</v>
      </c>
      <c r="L580" s="52">
        <f>IFERROR(VLOOKUP(Table25[[#This Row],[Contract No.]],Table3[#All],5,FALSE),"")</f>
        <v>47906</v>
      </c>
      <c r="M580" s="56">
        <f>IFERROR(IF(Table25[[#This Row],[Contract End Date]]="99/99/9999","No End",IF(AND(MONTH(Table25[[#This Row],[Contract End Date]])&gt;6,MONTH(Table25[[#This Row],[Contract End Date]])&lt;=12),YEAR(Table25[[#This Row],[Contract End Date]])+1,YEAR(Table25[[#This Row],[Contract End Date]]))),"")</f>
        <v>2031</v>
      </c>
      <c r="N580" s="55">
        <f>Table25[[#This Row],[FY Formula end]]</f>
        <v>2031</v>
      </c>
      <c r="O580" s="59" t="str">
        <f>IF(Table25[[#This Row],[Year End]]="No End","No End","FY"&amp;" "&amp;Table25[[#This Row],[Year End]])</f>
        <v>FY 2031</v>
      </c>
      <c r="P580" s="27"/>
      <c r="Q580" s="104" t="str">
        <f>_xlfn.IFNA(IF($B580="","",VLOOKUP($B580,'SWC Towers'!$A:$Q,$Q$2,FALSE)),"")</f>
        <v/>
      </c>
      <c r="R580" s="106" t="str">
        <f>_xlfn.IFNA(IF($B580="","",VLOOKUP($B580,'SWC Towers'!$A:$Q,$R$2,FALSE)),"")</f>
        <v/>
      </c>
      <c r="S580" s="106" t="str">
        <f>_xlfn.IFNA(IF($B580="","",VLOOKUP($B580,'SWC Towers'!$A:$Q,$S$2,FALSE)),"")</f>
        <v/>
      </c>
      <c r="T580" s="106" t="str">
        <f>_xlfn.IFNA(IF($B580="","",VLOOKUP($B580,'SWC Towers'!$A:$Q,$T$2,FALSE)),"")</f>
        <v/>
      </c>
      <c r="U580" s="104">
        <f>_xlfn.IFNA(IF($B580="","",VLOOKUP($B580,'SWC Towers'!$A:$Q,$U$2,FALSE)),"")</f>
        <v>1</v>
      </c>
      <c r="V580" s="104" t="str">
        <f>_xlfn.IFNA(IF($B580="","",VLOOKUP($B580,'SWC Towers'!$A:$Q,$V$2,FALSE)),"")</f>
        <v/>
      </c>
      <c r="W580" s="104" t="str">
        <f>_xlfn.IFNA(IF($B580="","",VLOOKUP($B580,'SWC Towers'!$A:$Q,$W$2,FALSE)),"")</f>
        <v/>
      </c>
      <c r="X580" s="104" t="str">
        <f>_xlfn.IFNA(IF($B580="","",VLOOKUP($B580,'SWC Towers'!$A:$Q,$X$2,FALSE)),"")</f>
        <v/>
      </c>
      <c r="Y580" s="104" t="str">
        <f>_xlfn.IFNA(IF($B580="","",VLOOKUP($B580,'SWC Towers'!$A:$Q,$Y$2,FALSE)),"")</f>
        <v/>
      </c>
      <c r="Z580" s="104" t="str">
        <f>_xlfn.IFNA(IF($B580="","",VLOOKUP($B580,'SWC Towers'!$A:$Q,$Z$2,FALSE)),"")</f>
        <v/>
      </c>
      <c r="AA580" s="104" t="str">
        <f>_xlfn.IFNA(IF($B580="","",VLOOKUP($B580,'SWC Towers'!$A:$Q,$AA$2,FALSE)),"")</f>
        <v/>
      </c>
      <c r="AB580" s="104" t="str">
        <f>_xlfn.IFNA(IF($B580="","",VLOOKUP($B580,'SWC Towers'!$A:$Q,$AB$2,FALSE)),"")</f>
        <v/>
      </c>
      <c r="AC580" s="20">
        <f>SUM(Table25[[#This Row],[IT Tower: Application]:[Other/Non-IT ]])</f>
        <v>1</v>
      </c>
      <c r="AD580" s="67"/>
      <c r="AE580" s="67"/>
      <c r="AF580" s="67"/>
      <c r="AG580" s="67"/>
      <c r="AH580" s="67"/>
      <c r="AI580" s="67"/>
      <c r="AJ580" s="67"/>
      <c r="AK580" s="67"/>
      <c r="AL580" s="67"/>
      <c r="AM580" s="67"/>
      <c r="AN580" s="67"/>
      <c r="AO580" s="67"/>
      <c r="AP580" s="67"/>
      <c r="AQ580" s="67"/>
      <c r="AR580" s="67">
        <v>383951</v>
      </c>
      <c r="AS580" s="67">
        <v>448835</v>
      </c>
      <c r="AT580" s="67">
        <v>583979</v>
      </c>
      <c r="AU580" s="67">
        <v>741712</v>
      </c>
      <c r="AV580" s="67">
        <v>719644</v>
      </c>
      <c r="AW580" s="67">
        <v>686848</v>
      </c>
      <c r="AX580" s="67">
        <v>678352</v>
      </c>
      <c r="AY580" s="67">
        <v>1001398</v>
      </c>
      <c r="AZ580" s="67">
        <v>806902</v>
      </c>
      <c r="BA580" s="67">
        <v>769601</v>
      </c>
      <c r="BB580" s="67">
        <v>752746</v>
      </c>
      <c r="BC580" s="67">
        <v>642840</v>
      </c>
      <c r="BD580" s="67"/>
      <c r="BE580" s="67"/>
      <c r="BF580" s="67"/>
      <c r="BG580" s="67"/>
      <c r="BH580" s="67"/>
      <c r="BI580" s="67"/>
      <c r="BJ580" s="67"/>
      <c r="BK580" s="67"/>
      <c r="BL580" s="67"/>
      <c r="BM580" s="67"/>
      <c r="BN580" s="67"/>
      <c r="BO580" s="67"/>
      <c r="BP580" s="67"/>
      <c r="BQ580" s="67"/>
      <c r="BR580" s="67"/>
      <c r="BS580" s="67"/>
      <c r="BT580" s="67"/>
      <c r="BU580" s="67"/>
      <c r="BV580" s="67"/>
      <c r="BW580" s="67"/>
      <c r="BX580" s="67"/>
      <c r="BY580" s="67"/>
      <c r="BZ580" s="67"/>
      <c r="CA580" s="67"/>
      <c r="CB580" s="67"/>
      <c r="CC580" s="69">
        <f>SUM(Table25[[#This Row],[Contract Amount FY00]:[Contract Amount FY50]])</f>
        <v>8216808</v>
      </c>
      <c r="CD580" s="24"/>
    </row>
    <row r="581" spans="1:82" x14ac:dyDescent="0.25">
      <c r="A581" s="122" t="s">
        <v>2038</v>
      </c>
      <c r="B581" s="122" t="s">
        <v>2246</v>
      </c>
      <c r="C581" s="122" t="s">
        <v>379</v>
      </c>
      <c r="E581" s="26" t="str">
        <f>IFERROR(IF(VLOOKUP(Table25[[#This Row],[Contract No.]],Table3[#All],3,FALSE)="","No","Yes"),"")</f>
        <v>No</v>
      </c>
      <c r="F581" s="26" t="str">
        <f>IFERROR(VLOOKUP(Table25[[#This Row],[Contract No.]],Table3[#All],3,FALSE),"")</f>
        <v/>
      </c>
      <c r="G581" s="26" t="str">
        <f>IFERROR(IF(Table25[[#This Row],[Cooperative Purchase
(Yes/No)]]="Yes","Yes",IF(VLOOKUP(Table25[[#This Row],[Contract No.]],Table3[#All],1,FALSE)=Table25[[#This Row],[Contract No.]],"Yes","No")),"No")</f>
        <v>Yes</v>
      </c>
      <c r="H581" s="51">
        <f>IFERROR(VLOOKUP(Table25[[#This Row],[Contract No.]],Table3[#All],4,FALSE),"")</f>
        <v>44470</v>
      </c>
      <c r="I581" s="56">
        <f>IFERROR(IF(AND(MONTH(Table25[[#This Row],[Contract Start Date]])&gt;6,MONTH(Table25[[#This Row],[Contract Start Date]])&lt;=12),YEAR(Table25[[#This Row],[Contract Start Date]])+1,YEAR(Table25[[#This Row],[Contract Start Date]])),"")</f>
        <v>2022</v>
      </c>
      <c r="J581" s="55">
        <f>Table25[[#This Row],[FY Formula start]]</f>
        <v>2022</v>
      </c>
      <c r="K581" s="59" t="str">
        <f>"FY"&amp;" "&amp;Table25[[#This Row],[Year Start]]</f>
        <v>FY 2022</v>
      </c>
      <c r="L581" s="52">
        <f>IFERROR(VLOOKUP(Table25[[#This Row],[Contract No.]],Table3[#All],5,FALSE),"")</f>
        <v>46295</v>
      </c>
      <c r="M581" s="56">
        <f>IFERROR(IF(Table25[[#This Row],[Contract End Date]]="99/99/9999","No End",IF(AND(MONTH(Table25[[#This Row],[Contract End Date]])&gt;6,MONTH(Table25[[#This Row],[Contract End Date]])&lt;=12),YEAR(Table25[[#This Row],[Contract End Date]])+1,YEAR(Table25[[#This Row],[Contract End Date]]))),"")</f>
        <v>2027</v>
      </c>
      <c r="N581" s="55">
        <f>Table25[[#This Row],[FY Formula end]]</f>
        <v>2027</v>
      </c>
      <c r="O581" s="59" t="str">
        <f>IF(Table25[[#This Row],[Year End]]="No End","No End","FY"&amp;" "&amp;Table25[[#This Row],[Year End]])</f>
        <v>FY 2027</v>
      </c>
      <c r="P581" s="27"/>
      <c r="Q581" s="104">
        <f>_xlfn.IFNA(IF($B581="","",VLOOKUP($B581,'SWC Towers'!$A:$Q,$Q$2,FALSE)),"")</f>
        <v>0.8</v>
      </c>
      <c r="R581" s="106" t="str">
        <f>_xlfn.IFNA(IF($B581="","",VLOOKUP($B581,'SWC Towers'!$A:$Q,$R$2,FALSE)),"")</f>
        <v/>
      </c>
      <c r="S581" s="106" t="str">
        <f>_xlfn.IFNA(IF($B581="","",VLOOKUP($B581,'SWC Towers'!$A:$Q,$S$2,FALSE)),"")</f>
        <v/>
      </c>
      <c r="T581" s="106">
        <f>_xlfn.IFNA(IF($B581="","",VLOOKUP($B581,'SWC Towers'!$A:$Q,$T$2,FALSE)),"")</f>
        <v>0.1</v>
      </c>
      <c r="U581" s="104" t="str">
        <f>_xlfn.IFNA(IF($B581="","",VLOOKUP($B581,'SWC Towers'!$A:$Q,$U$2,FALSE)),"")</f>
        <v/>
      </c>
      <c r="V581" s="104" t="str">
        <f>_xlfn.IFNA(IF($B581="","",VLOOKUP($B581,'SWC Towers'!$A:$Q,$V$2,FALSE)),"")</f>
        <v/>
      </c>
      <c r="W581" s="104" t="str">
        <f>_xlfn.IFNA(IF($B581="","",VLOOKUP($B581,'SWC Towers'!$A:$Q,$W$2,FALSE)),"")</f>
        <v/>
      </c>
      <c r="X581" s="104" t="str">
        <f>_xlfn.IFNA(IF($B581="","",VLOOKUP($B581,'SWC Towers'!$A:$Q,$X$2,FALSE)),"")</f>
        <v/>
      </c>
      <c r="Y581" s="104">
        <f>_xlfn.IFNA(IF($B581="","",VLOOKUP($B581,'SWC Towers'!$A:$Q,$Y$2,FALSE)),"")</f>
        <v>0.1</v>
      </c>
      <c r="Z581" s="104" t="str">
        <f>_xlfn.IFNA(IF($B581="","",VLOOKUP($B581,'SWC Towers'!$A:$Q,$Z$2,FALSE)),"")</f>
        <v/>
      </c>
      <c r="AA581" s="104" t="str">
        <f>_xlfn.IFNA(IF($B581="","",VLOOKUP($B581,'SWC Towers'!$A:$Q,$AA$2,FALSE)),"")</f>
        <v/>
      </c>
      <c r="AB581" s="104" t="str">
        <f>_xlfn.IFNA(IF($B581="","",VLOOKUP($B581,'SWC Towers'!$A:$Q,$AB$2,FALSE)),"")</f>
        <v/>
      </c>
      <c r="AC581" s="20">
        <f>SUM(Table25[[#This Row],[IT Tower: Application]:[Other/Non-IT ]])</f>
        <v>1</v>
      </c>
      <c r="AD581" s="67"/>
      <c r="AE581" s="67"/>
      <c r="AF581" s="67"/>
      <c r="AG581" s="67"/>
      <c r="AH581" s="67"/>
      <c r="AI581" s="67"/>
      <c r="AJ581" s="67"/>
      <c r="AK581" s="67"/>
      <c r="AL581" s="67"/>
      <c r="AM581" s="67"/>
      <c r="AN581" s="67"/>
      <c r="AO581" s="67"/>
      <c r="AP581" s="67"/>
      <c r="AQ581" s="67"/>
      <c r="AR581" s="67"/>
      <c r="AS581" s="67"/>
      <c r="AT581" s="67"/>
      <c r="AU581" s="67"/>
      <c r="AV581" s="67"/>
      <c r="AW581" s="67"/>
      <c r="AX581" s="67"/>
      <c r="AY581" s="67"/>
      <c r="AZ581" s="67"/>
      <c r="BA581" s="67"/>
      <c r="BB581" s="67">
        <v>5764</v>
      </c>
      <c r="BC581" s="67">
        <v>14546</v>
      </c>
      <c r="BD581" s="67"/>
      <c r="BE581" s="67"/>
      <c r="BF581" s="67"/>
      <c r="BG581" s="67"/>
      <c r="BH581" s="67"/>
      <c r="BI581" s="67"/>
      <c r="BJ581" s="67"/>
      <c r="BK581" s="67"/>
      <c r="BL581" s="67"/>
      <c r="BM581" s="67"/>
      <c r="BN581" s="67"/>
      <c r="BO581" s="67"/>
      <c r="BP581" s="67"/>
      <c r="BQ581" s="67"/>
      <c r="BR581" s="67"/>
      <c r="BS581" s="67"/>
      <c r="BT581" s="67"/>
      <c r="BU581" s="67"/>
      <c r="BV581" s="67"/>
      <c r="BW581" s="67"/>
      <c r="BX581" s="67"/>
      <c r="BY581" s="67"/>
      <c r="BZ581" s="67"/>
      <c r="CA581" s="67"/>
      <c r="CB581" s="67"/>
      <c r="CC581" s="69">
        <f>SUM(Table25[[#This Row],[Contract Amount FY00]:[Contract Amount FY50]])</f>
        <v>20310</v>
      </c>
      <c r="CD581" s="24"/>
    </row>
    <row r="582" spans="1:82" x14ac:dyDescent="0.25">
      <c r="A582" s="122" t="s">
        <v>2038</v>
      </c>
      <c r="B582" s="122" t="s">
        <v>3139</v>
      </c>
      <c r="C582" s="122" t="s">
        <v>3221</v>
      </c>
      <c r="E582" s="26" t="str">
        <f>IFERROR(IF(VLOOKUP(Table25[[#This Row],[Contract No.]],Table3[#All],3,FALSE)="","No","Yes"),"")</f>
        <v>No</v>
      </c>
      <c r="F582" s="26" t="str">
        <f>IFERROR(VLOOKUP(Table25[[#This Row],[Contract No.]],Table3[#All],3,FALSE),"")</f>
        <v/>
      </c>
      <c r="G582" s="26" t="str">
        <f>IFERROR(IF(Table25[[#This Row],[Cooperative Purchase
(Yes/No)]]="Yes","Yes",IF(VLOOKUP(Table25[[#This Row],[Contract No.]],Table3[#All],1,FALSE)=Table25[[#This Row],[Contract No.]],"Yes","No")),"No")</f>
        <v>Yes</v>
      </c>
      <c r="H582" s="51">
        <f>IFERROR(VLOOKUP(Table25[[#This Row],[Contract No.]],Table3[#All],4,FALSE),"")</f>
        <v>45383</v>
      </c>
      <c r="I582" s="56">
        <f>IFERROR(IF(AND(MONTH(Table25[[#This Row],[Contract Start Date]])&gt;6,MONTH(Table25[[#This Row],[Contract Start Date]])&lt;=12),YEAR(Table25[[#This Row],[Contract Start Date]])+1,YEAR(Table25[[#This Row],[Contract Start Date]])),"")</f>
        <v>2024</v>
      </c>
      <c r="J582" s="55">
        <f>Table25[[#This Row],[FY Formula start]]</f>
        <v>2024</v>
      </c>
      <c r="K582" s="59" t="str">
        <f>"FY"&amp;" "&amp;Table25[[#This Row],[Year Start]]</f>
        <v>FY 2024</v>
      </c>
      <c r="L582" s="52">
        <f>IFERROR(VLOOKUP(Table25[[#This Row],[Contract No.]],Table3[#All],5,FALSE),"")</f>
        <v>46844</v>
      </c>
      <c r="M582" s="56">
        <f>IFERROR(IF(Table25[[#This Row],[Contract End Date]]="99/99/9999","No End",IF(AND(MONTH(Table25[[#This Row],[Contract End Date]])&gt;6,MONTH(Table25[[#This Row],[Contract End Date]])&lt;=12),YEAR(Table25[[#This Row],[Contract End Date]])+1,YEAR(Table25[[#This Row],[Contract End Date]]))),"")</f>
        <v>2028</v>
      </c>
      <c r="N582" s="55">
        <f>Table25[[#This Row],[FY Formula end]]</f>
        <v>2028</v>
      </c>
      <c r="O582" s="59" t="str">
        <f>IF(Table25[[#This Row],[Year End]]="No End","No End","FY"&amp;" "&amp;Table25[[#This Row],[Year End]])</f>
        <v>FY 2028</v>
      </c>
      <c r="P582" s="27"/>
      <c r="Q582" s="104">
        <f>_xlfn.IFNA(IF($B582="","",VLOOKUP($B582,'SWC Towers'!$A:$Q,$Q$2,FALSE)),"")</f>
        <v>0.3</v>
      </c>
      <c r="R582" s="106" t="str">
        <f>_xlfn.IFNA(IF($B582="","",VLOOKUP($B582,'SWC Towers'!$A:$Q,$R$2,FALSE)),"")</f>
        <v/>
      </c>
      <c r="S582" s="106" t="str">
        <f>_xlfn.IFNA(IF($B582="","",VLOOKUP($B582,'SWC Towers'!$A:$Q,$S$2,FALSE)),"")</f>
        <v/>
      </c>
      <c r="T582" s="106">
        <f>_xlfn.IFNA(IF($B582="","",VLOOKUP($B582,'SWC Towers'!$A:$Q,$T$2,FALSE)),"")</f>
        <v>0.3</v>
      </c>
      <c r="U582" s="104" t="str">
        <f>_xlfn.IFNA(IF($B582="","",VLOOKUP($B582,'SWC Towers'!$A:$Q,$U$2,FALSE)),"")</f>
        <v/>
      </c>
      <c r="V582" s="104">
        <f>_xlfn.IFNA(IF($B582="","",VLOOKUP($B582,'SWC Towers'!$A:$Q,$V$2,FALSE)),"")</f>
        <v>0.2</v>
      </c>
      <c r="W582" s="104" t="str">
        <f>_xlfn.IFNA(IF($B582="","",VLOOKUP($B582,'SWC Towers'!$A:$Q,$W$2,FALSE)),"")</f>
        <v/>
      </c>
      <c r="X582" s="104" t="str">
        <f>_xlfn.IFNA(IF($B582="","",VLOOKUP($B582,'SWC Towers'!$A:$Q,$X$2,FALSE)),"")</f>
        <v/>
      </c>
      <c r="Y582" s="104" t="str">
        <f>_xlfn.IFNA(IF($B582="","",VLOOKUP($B582,'SWC Towers'!$A:$Q,$Y$2,FALSE)),"")</f>
        <v/>
      </c>
      <c r="Z582" s="104">
        <f>_xlfn.IFNA(IF($B582="","",VLOOKUP($B582,'SWC Towers'!$A:$Q,$Z$2,FALSE)),"")</f>
        <v>0.1</v>
      </c>
      <c r="AA582" s="104">
        <f>_xlfn.IFNA(IF($B582="","",VLOOKUP($B582,'SWC Towers'!$A:$Q,$AA$2,FALSE)),"")</f>
        <v>0.1</v>
      </c>
      <c r="AB582" s="104" t="str">
        <f>_xlfn.IFNA(IF($B582="","",VLOOKUP($B582,'SWC Towers'!$A:$Q,$AB$2,FALSE)),"")</f>
        <v/>
      </c>
      <c r="AC582" s="20">
        <f>SUM(Table25[[#This Row],[IT Tower: Application]:[Other/Non-IT ]])</f>
        <v>1</v>
      </c>
      <c r="AD582" s="67"/>
      <c r="AE582" s="67"/>
      <c r="AF582" s="67"/>
      <c r="AG582" s="67"/>
      <c r="AH582" s="67"/>
      <c r="AI582" s="67"/>
      <c r="AJ582" s="67"/>
      <c r="AK582" s="67"/>
      <c r="AL582" s="67"/>
      <c r="AM582" s="67"/>
      <c r="AN582" s="67"/>
      <c r="AO582" s="67"/>
      <c r="AP582" s="67"/>
      <c r="AQ582" s="67"/>
      <c r="AR582" s="67"/>
      <c r="AS582" s="67"/>
      <c r="AT582" s="67"/>
      <c r="AU582" s="67"/>
      <c r="AV582" s="67"/>
      <c r="AW582" s="67"/>
      <c r="AX582" s="67"/>
      <c r="AY582" s="67"/>
      <c r="AZ582" s="67"/>
      <c r="BA582" s="67"/>
      <c r="BB582" s="67">
        <v>0</v>
      </c>
      <c r="BC582" s="67">
        <v>135000</v>
      </c>
      <c r="BD582" s="67"/>
      <c r="BE582" s="67"/>
      <c r="BF582" s="67"/>
      <c r="BG582" s="67"/>
      <c r="BH582" s="67"/>
      <c r="BI582" s="67"/>
      <c r="BJ582" s="67"/>
      <c r="BK582" s="67"/>
      <c r="BL582" s="67"/>
      <c r="BM582" s="67"/>
      <c r="BN582" s="67"/>
      <c r="BO582" s="67"/>
      <c r="BP582" s="67"/>
      <c r="BQ582" s="67"/>
      <c r="BR582" s="67"/>
      <c r="BS582" s="67"/>
      <c r="BT582" s="67"/>
      <c r="BU582" s="67"/>
      <c r="BV582" s="67"/>
      <c r="BW582" s="67"/>
      <c r="BX582" s="67"/>
      <c r="BY582" s="67"/>
      <c r="BZ582" s="67"/>
      <c r="CA582" s="67"/>
      <c r="CB582" s="67"/>
      <c r="CC582" s="69">
        <f>SUM(Table25[[#This Row],[Contract Amount FY00]:[Contract Amount FY50]])</f>
        <v>135000</v>
      </c>
      <c r="CD582" s="24"/>
    </row>
    <row r="583" spans="1:82" x14ac:dyDescent="0.25">
      <c r="A583" s="122" t="s">
        <v>2038</v>
      </c>
      <c r="B583" s="122" t="s">
        <v>3139</v>
      </c>
      <c r="C583" s="122" t="s">
        <v>2781</v>
      </c>
      <c r="E583" s="26" t="str">
        <f>IFERROR(IF(VLOOKUP(Table25[[#This Row],[Contract No.]],Table3[#All],3,FALSE)="","No","Yes"),"")</f>
        <v>No</v>
      </c>
      <c r="F583" s="26" t="str">
        <f>IFERROR(VLOOKUP(Table25[[#This Row],[Contract No.]],Table3[#All],3,FALSE),"")</f>
        <v/>
      </c>
      <c r="G583" s="26" t="str">
        <f>IFERROR(IF(Table25[[#This Row],[Cooperative Purchase
(Yes/No)]]="Yes","Yes",IF(VLOOKUP(Table25[[#This Row],[Contract No.]],Table3[#All],1,FALSE)=Table25[[#This Row],[Contract No.]],"Yes","No")),"No")</f>
        <v>Yes</v>
      </c>
      <c r="H583" s="51">
        <f>IFERROR(VLOOKUP(Table25[[#This Row],[Contract No.]],Table3[#All],4,FALSE),"")</f>
        <v>45383</v>
      </c>
      <c r="I583" s="56">
        <f>IFERROR(IF(AND(MONTH(Table25[[#This Row],[Contract Start Date]])&gt;6,MONTH(Table25[[#This Row],[Contract Start Date]])&lt;=12),YEAR(Table25[[#This Row],[Contract Start Date]])+1,YEAR(Table25[[#This Row],[Contract Start Date]])),"")</f>
        <v>2024</v>
      </c>
      <c r="J583" s="55">
        <f>Table25[[#This Row],[FY Formula start]]</f>
        <v>2024</v>
      </c>
      <c r="K583" s="59" t="str">
        <f>"FY"&amp;" "&amp;Table25[[#This Row],[Year Start]]</f>
        <v>FY 2024</v>
      </c>
      <c r="L583" s="52">
        <f>IFERROR(VLOOKUP(Table25[[#This Row],[Contract No.]],Table3[#All],5,FALSE),"")</f>
        <v>46844</v>
      </c>
      <c r="M583" s="56">
        <f>IFERROR(IF(Table25[[#This Row],[Contract End Date]]="99/99/9999","No End",IF(AND(MONTH(Table25[[#This Row],[Contract End Date]])&gt;6,MONTH(Table25[[#This Row],[Contract End Date]])&lt;=12),YEAR(Table25[[#This Row],[Contract End Date]])+1,YEAR(Table25[[#This Row],[Contract End Date]]))),"")</f>
        <v>2028</v>
      </c>
      <c r="N583" s="55">
        <f>Table25[[#This Row],[FY Formula end]]</f>
        <v>2028</v>
      </c>
      <c r="O583" s="59" t="str">
        <f>IF(Table25[[#This Row],[Year End]]="No End","No End","FY"&amp;" "&amp;Table25[[#This Row],[Year End]])</f>
        <v>FY 2028</v>
      </c>
      <c r="P583" s="27"/>
      <c r="Q583" s="104">
        <f>_xlfn.IFNA(IF($B583="","",VLOOKUP($B583,'SWC Towers'!$A:$Q,$Q$2,FALSE)),"")</f>
        <v>0.3</v>
      </c>
      <c r="R583" s="106" t="str">
        <f>_xlfn.IFNA(IF($B583="","",VLOOKUP($B583,'SWC Towers'!$A:$Q,$R$2,FALSE)),"")</f>
        <v/>
      </c>
      <c r="S583" s="106" t="str">
        <f>_xlfn.IFNA(IF($B583="","",VLOOKUP($B583,'SWC Towers'!$A:$Q,$S$2,FALSE)),"")</f>
        <v/>
      </c>
      <c r="T583" s="106">
        <f>_xlfn.IFNA(IF($B583="","",VLOOKUP($B583,'SWC Towers'!$A:$Q,$T$2,FALSE)),"")</f>
        <v>0.3</v>
      </c>
      <c r="U583" s="104" t="str">
        <f>_xlfn.IFNA(IF($B583="","",VLOOKUP($B583,'SWC Towers'!$A:$Q,$U$2,FALSE)),"")</f>
        <v/>
      </c>
      <c r="V583" s="104">
        <f>_xlfn.IFNA(IF($B583="","",VLOOKUP($B583,'SWC Towers'!$A:$Q,$V$2,FALSE)),"")</f>
        <v>0.2</v>
      </c>
      <c r="W583" s="104" t="str">
        <f>_xlfn.IFNA(IF($B583="","",VLOOKUP($B583,'SWC Towers'!$A:$Q,$W$2,FALSE)),"")</f>
        <v/>
      </c>
      <c r="X583" s="104" t="str">
        <f>_xlfn.IFNA(IF($B583="","",VLOOKUP($B583,'SWC Towers'!$A:$Q,$X$2,FALSE)),"")</f>
        <v/>
      </c>
      <c r="Y583" s="104" t="str">
        <f>_xlfn.IFNA(IF($B583="","",VLOOKUP($B583,'SWC Towers'!$A:$Q,$Y$2,FALSE)),"")</f>
        <v/>
      </c>
      <c r="Z583" s="104">
        <f>_xlfn.IFNA(IF($B583="","",VLOOKUP($B583,'SWC Towers'!$A:$Q,$Z$2,FALSE)),"")</f>
        <v>0.1</v>
      </c>
      <c r="AA583" s="104">
        <f>_xlfn.IFNA(IF($B583="","",VLOOKUP($B583,'SWC Towers'!$A:$Q,$AA$2,FALSE)),"")</f>
        <v>0.1</v>
      </c>
      <c r="AB583" s="104" t="str">
        <f>_xlfn.IFNA(IF($B583="","",VLOOKUP($B583,'SWC Towers'!$A:$Q,$AB$2,FALSE)),"")</f>
        <v/>
      </c>
      <c r="AC583" s="20">
        <f>SUM(Table25[[#This Row],[IT Tower: Application]:[Other/Non-IT ]])</f>
        <v>1</v>
      </c>
      <c r="AD583" s="67"/>
      <c r="AE583" s="67"/>
      <c r="AF583" s="67"/>
      <c r="AG583" s="67"/>
      <c r="AH583" s="67"/>
      <c r="AI583" s="67"/>
      <c r="AJ583" s="67"/>
      <c r="AK583" s="67"/>
      <c r="AL583" s="67"/>
      <c r="AM583" s="67"/>
      <c r="AN583" s="67"/>
      <c r="AO583" s="67"/>
      <c r="AP583" s="67"/>
      <c r="AQ583" s="67"/>
      <c r="AR583" s="67"/>
      <c r="AS583" s="67"/>
      <c r="AT583" s="67"/>
      <c r="AU583" s="67"/>
      <c r="AV583" s="67"/>
      <c r="AW583" s="67"/>
      <c r="AX583" s="67"/>
      <c r="AY583" s="67"/>
      <c r="AZ583" s="67"/>
      <c r="BA583" s="67"/>
      <c r="BB583" s="67">
        <v>0</v>
      </c>
      <c r="BC583" s="67">
        <v>107373</v>
      </c>
      <c r="BD583" s="67"/>
      <c r="BE583" s="67"/>
      <c r="BF583" s="67"/>
      <c r="BG583" s="67"/>
      <c r="BH583" s="67"/>
      <c r="BI583" s="67"/>
      <c r="BJ583" s="67"/>
      <c r="BK583" s="67"/>
      <c r="BL583" s="67"/>
      <c r="BM583" s="67"/>
      <c r="BN583" s="67"/>
      <c r="BO583" s="67"/>
      <c r="BP583" s="67"/>
      <c r="BQ583" s="67"/>
      <c r="BR583" s="67"/>
      <c r="BS583" s="67"/>
      <c r="BT583" s="67"/>
      <c r="BU583" s="67"/>
      <c r="BV583" s="67"/>
      <c r="BW583" s="67"/>
      <c r="BX583" s="67"/>
      <c r="BY583" s="67"/>
      <c r="BZ583" s="67"/>
      <c r="CA583" s="67"/>
      <c r="CB583" s="67"/>
      <c r="CC583" s="69">
        <f>SUM(Table25[[#This Row],[Contract Amount FY00]:[Contract Amount FY50]])</f>
        <v>107373</v>
      </c>
      <c r="CD583" s="24"/>
    </row>
    <row r="584" spans="1:82" x14ac:dyDescent="0.25">
      <c r="A584" s="122" t="s">
        <v>2038</v>
      </c>
      <c r="B584" s="122" t="s">
        <v>3013</v>
      </c>
      <c r="C584" s="122" t="s">
        <v>3194</v>
      </c>
      <c r="E584" s="26" t="str">
        <f>IFERROR(IF(VLOOKUP(Table25[[#This Row],[Contract No.]],Table3[#All],3,FALSE)="","No","Yes"),"")</f>
        <v>Yes</v>
      </c>
      <c r="F584" s="26" t="str">
        <f>IFERROR(VLOOKUP(Table25[[#This Row],[Contract No.]],Table3[#All],3,FALSE),"")</f>
        <v>NASPO</v>
      </c>
      <c r="G584" s="26" t="str">
        <f>IFERROR(IF(Table25[[#This Row],[Cooperative Purchase
(Yes/No)]]="Yes","Yes",IF(VLOOKUP(Table25[[#This Row],[Contract No.]],Table3[#All],1,FALSE)=Table25[[#This Row],[Contract No.]],"Yes","No")),"No")</f>
        <v>Yes</v>
      </c>
      <c r="H584" s="51">
        <f>IFERROR(VLOOKUP(Table25[[#This Row],[Contract No.]],Table3[#All],4,FALSE),"")</f>
        <v>44926</v>
      </c>
      <c r="I584" s="56">
        <f>IFERROR(IF(AND(MONTH(Table25[[#This Row],[Contract Start Date]])&gt;6,MONTH(Table25[[#This Row],[Contract Start Date]])&lt;=12),YEAR(Table25[[#This Row],[Contract Start Date]])+1,YEAR(Table25[[#This Row],[Contract Start Date]])),"")</f>
        <v>2023</v>
      </c>
      <c r="J584" s="55">
        <f>Table25[[#This Row],[FY Formula start]]</f>
        <v>2023</v>
      </c>
      <c r="K584" s="59" t="str">
        <f>"FY"&amp;" "&amp;Table25[[#This Row],[Year Start]]</f>
        <v>FY 2023</v>
      </c>
      <c r="L584" s="52">
        <f>IFERROR(VLOOKUP(Table25[[#This Row],[Contract No.]],Table3[#All],5,FALSE),"")</f>
        <v>46501</v>
      </c>
      <c r="M584" s="56">
        <f>IFERROR(IF(Table25[[#This Row],[Contract End Date]]="99/99/9999","No End",IF(AND(MONTH(Table25[[#This Row],[Contract End Date]])&gt;6,MONTH(Table25[[#This Row],[Contract End Date]])&lt;=12),YEAR(Table25[[#This Row],[Contract End Date]])+1,YEAR(Table25[[#This Row],[Contract End Date]]))),"")</f>
        <v>2027</v>
      </c>
      <c r="N584" s="55">
        <f>Table25[[#This Row],[FY Formula end]]</f>
        <v>2027</v>
      </c>
      <c r="O584" s="59" t="str">
        <f>IF(Table25[[#This Row],[Year End]]="No End","No End","FY"&amp;" "&amp;Table25[[#This Row],[Year End]])</f>
        <v>FY 2027</v>
      </c>
      <c r="P584" s="27"/>
      <c r="Q584" s="104">
        <f>_xlfn.IFNA(IF($B584="","",VLOOKUP($B584,'SWC Towers'!$A:$Q,$Q$2,FALSE)),"")</f>
        <v>0.3</v>
      </c>
      <c r="R584" s="106" t="str">
        <f>_xlfn.IFNA(IF($B584="","",VLOOKUP($B584,'SWC Towers'!$A:$Q,$R$2,FALSE)),"")</f>
        <v/>
      </c>
      <c r="S584" s="106">
        <f>_xlfn.IFNA(IF($B584="","",VLOOKUP($B584,'SWC Towers'!$A:$Q,$S$2,FALSE)),"")</f>
        <v>0.1</v>
      </c>
      <c r="T584" s="106" t="str">
        <f>_xlfn.IFNA(IF($B584="","",VLOOKUP($B584,'SWC Towers'!$A:$Q,$T$2,FALSE)),"")</f>
        <v/>
      </c>
      <c r="U584" s="104">
        <f>_xlfn.IFNA(IF($B584="","",VLOOKUP($B584,'SWC Towers'!$A:$Q,$U$2,FALSE)),"")</f>
        <v>0.6</v>
      </c>
      <c r="V584" s="104" t="str">
        <f>_xlfn.IFNA(IF($B584="","",VLOOKUP($B584,'SWC Towers'!$A:$Q,$V$2,FALSE)),"")</f>
        <v/>
      </c>
      <c r="W584" s="104" t="str">
        <f>_xlfn.IFNA(IF($B584="","",VLOOKUP($B584,'SWC Towers'!$A:$Q,$W$2,FALSE)),"")</f>
        <v/>
      </c>
      <c r="X584" s="104" t="str">
        <f>_xlfn.IFNA(IF($B584="","",VLOOKUP($B584,'SWC Towers'!$A:$Q,$X$2,FALSE)),"")</f>
        <v/>
      </c>
      <c r="Y584" s="104" t="str">
        <f>_xlfn.IFNA(IF($B584="","",VLOOKUP($B584,'SWC Towers'!$A:$Q,$Y$2,FALSE)),"")</f>
        <v/>
      </c>
      <c r="Z584" s="104" t="str">
        <f>_xlfn.IFNA(IF($B584="","",VLOOKUP($B584,'SWC Towers'!$A:$Q,$Z$2,FALSE)),"")</f>
        <v/>
      </c>
      <c r="AA584" s="104" t="str">
        <f>_xlfn.IFNA(IF($B584="","",VLOOKUP($B584,'SWC Towers'!$A:$Q,$AA$2,FALSE)),"")</f>
        <v/>
      </c>
      <c r="AB584" s="104" t="str">
        <f>_xlfn.IFNA(IF($B584="","",VLOOKUP($B584,'SWC Towers'!$A:$Q,$AB$2,FALSE)),"")</f>
        <v/>
      </c>
      <c r="AC584" s="20">
        <f>SUM(Table25[[#This Row],[IT Tower: Application]:[Other/Non-IT ]])</f>
        <v>1</v>
      </c>
      <c r="AD584" s="67"/>
      <c r="AE584" s="67"/>
      <c r="AF584" s="67"/>
      <c r="AG584" s="67"/>
      <c r="AH584" s="67"/>
      <c r="AI584" s="67"/>
      <c r="AJ584" s="67"/>
      <c r="AK584" s="67"/>
      <c r="AL584" s="67"/>
      <c r="AM584" s="67"/>
      <c r="AN584" s="67"/>
      <c r="AO584" s="67"/>
      <c r="AP584" s="67"/>
      <c r="AQ584" s="67"/>
      <c r="AR584" s="67"/>
      <c r="AS584" s="67"/>
      <c r="AT584" s="67"/>
      <c r="AU584" s="67"/>
      <c r="AV584" s="67"/>
      <c r="AW584" s="67"/>
      <c r="AX584" s="67"/>
      <c r="AY584" s="67"/>
      <c r="AZ584" s="67"/>
      <c r="BA584" s="67">
        <v>0</v>
      </c>
      <c r="BB584" s="67">
        <v>7094</v>
      </c>
      <c r="BC584" s="67">
        <v>24631</v>
      </c>
      <c r="BD584" s="67"/>
      <c r="BE584" s="67"/>
      <c r="BF584" s="67"/>
      <c r="BG584" s="67"/>
      <c r="BH584" s="67"/>
      <c r="BI584" s="67"/>
      <c r="BJ584" s="67"/>
      <c r="BK584" s="67"/>
      <c r="BL584" s="67"/>
      <c r="BM584" s="67"/>
      <c r="BN584" s="67"/>
      <c r="BO584" s="67"/>
      <c r="BP584" s="67"/>
      <c r="BQ584" s="67"/>
      <c r="BR584" s="67"/>
      <c r="BS584" s="67"/>
      <c r="BT584" s="67"/>
      <c r="BU584" s="67"/>
      <c r="BV584" s="67"/>
      <c r="BW584" s="67"/>
      <c r="BX584" s="67"/>
      <c r="BY584" s="67"/>
      <c r="BZ584" s="67"/>
      <c r="CA584" s="67"/>
      <c r="CB584" s="67"/>
      <c r="CC584" s="69">
        <f>SUM(Table25[[#This Row],[Contract Amount FY00]:[Contract Amount FY50]])</f>
        <v>31725</v>
      </c>
      <c r="CD584" s="24"/>
    </row>
    <row r="585" spans="1:82" x14ac:dyDescent="0.25">
      <c r="A585" s="122" t="s">
        <v>2038</v>
      </c>
      <c r="B585" s="122" t="s">
        <v>3013</v>
      </c>
      <c r="C585" s="122" t="s">
        <v>753</v>
      </c>
      <c r="E585" s="26" t="str">
        <f>IFERROR(IF(VLOOKUP(Table25[[#This Row],[Contract No.]],Table3[#All],3,FALSE)="","No","Yes"),"")</f>
        <v>Yes</v>
      </c>
      <c r="F585" s="26" t="str">
        <f>IFERROR(VLOOKUP(Table25[[#This Row],[Contract No.]],Table3[#All],3,FALSE),"")</f>
        <v>NASPO</v>
      </c>
      <c r="G585" s="26" t="str">
        <f>IFERROR(IF(Table25[[#This Row],[Cooperative Purchase
(Yes/No)]]="Yes","Yes",IF(VLOOKUP(Table25[[#This Row],[Contract No.]],Table3[#All],1,FALSE)=Table25[[#This Row],[Contract No.]],"Yes","No")),"No")</f>
        <v>Yes</v>
      </c>
      <c r="H585" s="51">
        <f>IFERROR(VLOOKUP(Table25[[#This Row],[Contract No.]],Table3[#All],4,FALSE),"")</f>
        <v>44926</v>
      </c>
      <c r="I585" s="56">
        <f>IFERROR(IF(AND(MONTH(Table25[[#This Row],[Contract Start Date]])&gt;6,MONTH(Table25[[#This Row],[Contract Start Date]])&lt;=12),YEAR(Table25[[#This Row],[Contract Start Date]])+1,YEAR(Table25[[#This Row],[Contract Start Date]])),"")</f>
        <v>2023</v>
      </c>
      <c r="J585" s="55">
        <f>Table25[[#This Row],[FY Formula start]]</f>
        <v>2023</v>
      </c>
      <c r="K585" s="59" t="str">
        <f>"FY"&amp;" "&amp;Table25[[#This Row],[Year Start]]</f>
        <v>FY 2023</v>
      </c>
      <c r="L585" s="52">
        <f>IFERROR(VLOOKUP(Table25[[#This Row],[Contract No.]],Table3[#All],5,FALSE),"")</f>
        <v>46501</v>
      </c>
      <c r="M585" s="56">
        <f>IFERROR(IF(Table25[[#This Row],[Contract End Date]]="99/99/9999","No End",IF(AND(MONTH(Table25[[#This Row],[Contract End Date]])&gt;6,MONTH(Table25[[#This Row],[Contract End Date]])&lt;=12),YEAR(Table25[[#This Row],[Contract End Date]])+1,YEAR(Table25[[#This Row],[Contract End Date]]))),"")</f>
        <v>2027</v>
      </c>
      <c r="N585" s="55">
        <f>Table25[[#This Row],[FY Formula end]]</f>
        <v>2027</v>
      </c>
      <c r="O585" s="59" t="str">
        <f>IF(Table25[[#This Row],[Year End]]="No End","No End","FY"&amp;" "&amp;Table25[[#This Row],[Year End]])</f>
        <v>FY 2027</v>
      </c>
      <c r="P585" s="27"/>
      <c r="Q585" s="104">
        <f>_xlfn.IFNA(IF($B585="","",VLOOKUP($B585,'SWC Towers'!$A:$Q,$Q$2,FALSE)),"")</f>
        <v>0.3</v>
      </c>
      <c r="R585" s="106" t="str">
        <f>_xlfn.IFNA(IF($B585="","",VLOOKUP($B585,'SWC Towers'!$A:$Q,$R$2,FALSE)),"")</f>
        <v/>
      </c>
      <c r="S585" s="106">
        <f>_xlfn.IFNA(IF($B585="","",VLOOKUP($B585,'SWC Towers'!$A:$Q,$S$2,FALSE)),"")</f>
        <v>0.1</v>
      </c>
      <c r="T585" s="106" t="str">
        <f>_xlfn.IFNA(IF($B585="","",VLOOKUP($B585,'SWC Towers'!$A:$Q,$T$2,FALSE)),"")</f>
        <v/>
      </c>
      <c r="U585" s="104">
        <f>_xlfn.IFNA(IF($B585="","",VLOOKUP($B585,'SWC Towers'!$A:$Q,$U$2,FALSE)),"")</f>
        <v>0.6</v>
      </c>
      <c r="V585" s="104" t="str">
        <f>_xlfn.IFNA(IF($B585="","",VLOOKUP($B585,'SWC Towers'!$A:$Q,$V$2,FALSE)),"")</f>
        <v/>
      </c>
      <c r="W585" s="104" t="str">
        <f>_xlfn.IFNA(IF($B585="","",VLOOKUP($B585,'SWC Towers'!$A:$Q,$W$2,FALSE)),"")</f>
        <v/>
      </c>
      <c r="X585" s="104" t="str">
        <f>_xlfn.IFNA(IF($B585="","",VLOOKUP($B585,'SWC Towers'!$A:$Q,$X$2,FALSE)),"")</f>
        <v/>
      </c>
      <c r="Y585" s="104" t="str">
        <f>_xlfn.IFNA(IF($B585="","",VLOOKUP($B585,'SWC Towers'!$A:$Q,$Y$2,FALSE)),"")</f>
        <v/>
      </c>
      <c r="Z585" s="104" t="str">
        <f>_xlfn.IFNA(IF($B585="","",VLOOKUP($B585,'SWC Towers'!$A:$Q,$Z$2,FALSE)),"")</f>
        <v/>
      </c>
      <c r="AA585" s="104" t="str">
        <f>_xlfn.IFNA(IF($B585="","",VLOOKUP($B585,'SWC Towers'!$A:$Q,$AA$2,FALSE)),"")</f>
        <v/>
      </c>
      <c r="AB585" s="104" t="str">
        <f>_xlfn.IFNA(IF($B585="","",VLOOKUP($B585,'SWC Towers'!$A:$Q,$AB$2,FALSE)),"")</f>
        <v/>
      </c>
      <c r="AC585" s="20">
        <f>SUM(Table25[[#This Row],[IT Tower: Application]:[Other/Non-IT ]])</f>
        <v>1</v>
      </c>
      <c r="AD585" s="67"/>
      <c r="AE585" s="67"/>
      <c r="AF585" s="67"/>
      <c r="AG585" s="67"/>
      <c r="AH585" s="67"/>
      <c r="AI585" s="67"/>
      <c r="AJ585" s="67"/>
      <c r="AK585" s="67"/>
      <c r="AL585" s="67"/>
      <c r="AM585" s="67"/>
      <c r="AN585" s="67"/>
      <c r="AO585" s="67"/>
      <c r="AP585" s="67"/>
      <c r="AQ585" s="67"/>
      <c r="AR585" s="67"/>
      <c r="AS585" s="67"/>
      <c r="AT585" s="67"/>
      <c r="AU585" s="67"/>
      <c r="AV585" s="67"/>
      <c r="AW585" s="67"/>
      <c r="AX585" s="67"/>
      <c r="AY585" s="67"/>
      <c r="AZ585" s="67"/>
      <c r="BA585" s="67"/>
      <c r="BB585" s="67">
        <v>1480</v>
      </c>
      <c r="BC585" s="67">
        <v>70800</v>
      </c>
      <c r="BD585" s="67"/>
      <c r="BE585" s="67"/>
      <c r="BF585" s="67"/>
      <c r="BG585" s="67"/>
      <c r="BH585" s="67"/>
      <c r="BI585" s="67"/>
      <c r="BJ585" s="67"/>
      <c r="BK585" s="67"/>
      <c r="BL585" s="67"/>
      <c r="BM585" s="67"/>
      <c r="BN585" s="67"/>
      <c r="BO585" s="67"/>
      <c r="BP585" s="67"/>
      <c r="BQ585" s="67"/>
      <c r="BR585" s="67"/>
      <c r="BS585" s="67"/>
      <c r="BT585" s="67"/>
      <c r="BU585" s="67"/>
      <c r="BV585" s="67"/>
      <c r="BW585" s="67"/>
      <c r="BX585" s="67"/>
      <c r="BY585" s="67"/>
      <c r="BZ585" s="67"/>
      <c r="CA585" s="67"/>
      <c r="CB585" s="67"/>
      <c r="CC585" s="69">
        <f>SUM(Table25[[#This Row],[Contract Amount FY00]:[Contract Amount FY50]])</f>
        <v>72280</v>
      </c>
      <c r="CD585" s="24"/>
    </row>
    <row r="586" spans="1:82" x14ac:dyDescent="0.25">
      <c r="A586" s="122" t="s">
        <v>2038</v>
      </c>
      <c r="B586" s="122" t="s">
        <v>3013</v>
      </c>
      <c r="C586" s="122" t="s">
        <v>1845</v>
      </c>
      <c r="E586" s="26" t="str">
        <f>IFERROR(IF(VLOOKUP(Table25[[#This Row],[Contract No.]],Table3[#All],3,FALSE)="","No","Yes"),"")</f>
        <v>Yes</v>
      </c>
      <c r="F586" s="26" t="str">
        <f>IFERROR(VLOOKUP(Table25[[#This Row],[Contract No.]],Table3[#All],3,FALSE),"")</f>
        <v>NASPO</v>
      </c>
      <c r="G586" s="26" t="str">
        <f>IFERROR(IF(Table25[[#This Row],[Cooperative Purchase
(Yes/No)]]="Yes","Yes",IF(VLOOKUP(Table25[[#This Row],[Contract No.]],Table3[#All],1,FALSE)=Table25[[#This Row],[Contract No.]],"Yes","No")),"No")</f>
        <v>Yes</v>
      </c>
      <c r="H586" s="51">
        <f>IFERROR(VLOOKUP(Table25[[#This Row],[Contract No.]],Table3[#All],4,FALSE),"")</f>
        <v>44926</v>
      </c>
      <c r="I586" s="56">
        <f>IFERROR(IF(AND(MONTH(Table25[[#This Row],[Contract Start Date]])&gt;6,MONTH(Table25[[#This Row],[Contract Start Date]])&lt;=12),YEAR(Table25[[#This Row],[Contract Start Date]])+1,YEAR(Table25[[#This Row],[Contract Start Date]])),"")</f>
        <v>2023</v>
      </c>
      <c r="J586" s="55">
        <f>Table25[[#This Row],[FY Formula start]]</f>
        <v>2023</v>
      </c>
      <c r="K586" s="59" t="str">
        <f>"FY"&amp;" "&amp;Table25[[#This Row],[Year Start]]</f>
        <v>FY 2023</v>
      </c>
      <c r="L586" s="52">
        <f>IFERROR(VLOOKUP(Table25[[#This Row],[Contract No.]],Table3[#All],5,FALSE),"")</f>
        <v>46501</v>
      </c>
      <c r="M586" s="56">
        <f>IFERROR(IF(Table25[[#This Row],[Contract End Date]]="99/99/9999","No End",IF(AND(MONTH(Table25[[#This Row],[Contract End Date]])&gt;6,MONTH(Table25[[#This Row],[Contract End Date]])&lt;=12),YEAR(Table25[[#This Row],[Contract End Date]])+1,YEAR(Table25[[#This Row],[Contract End Date]]))),"")</f>
        <v>2027</v>
      </c>
      <c r="N586" s="55">
        <f>Table25[[#This Row],[FY Formula end]]</f>
        <v>2027</v>
      </c>
      <c r="O586" s="59" t="str">
        <f>IF(Table25[[#This Row],[Year End]]="No End","No End","FY"&amp;" "&amp;Table25[[#This Row],[Year End]])</f>
        <v>FY 2027</v>
      </c>
      <c r="P586" s="27"/>
      <c r="Q586" s="104">
        <f>_xlfn.IFNA(IF($B586="","",VLOOKUP($B586,'SWC Towers'!$A:$Q,$Q$2,FALSE)),"")</f>
        <v>0.3</v>
      </c>
      <c r="R586" s="106" t="str">
        <f>_xlfn.IFNA(IF($B586="","",VLOOKUP($B586,'SWC Towers'!$A:$Q,$R$2,FALSE)),"")</f>
        <v/>
      </c>
      <c r="S586" s="106">
        <f>_xlfn.IFNA(IF($B586="","",VLOOKUP($B586,'SWC Towers'!$A:$Q,$S$2,FALSE)),"")</f>
        <v>0.1</v>
      </c>
      <c r="T586" s="106" t="str">
        <f>_xlfn.IFNA(IF($B586="","",VLOOKUP($B586,'SWC Towers'!$A:$Q,$T$2,FALSE)),"")</f>
        <v/>
      </c>
      <c r="U586" s="104">
        <f>_xlfn.IFNA(IF($B586="","",VLOOKUP($B586,'SWC Towers'!$A:$Q,$U$2,FALSE)),"")</f>
        <v>0.6</v>
      </c>
      <c r="V586" s="104" t="str">
        <f>_xlfn.IFNA(IF($B586="","",VLOOKUP($B586,'SWC Towers'!$A:$Q,$V$2,FALSE)),"")</f>
        <v/>
      </c>
      <c r="W586" s="104" t="str">
        <f>_xlfn.IFNA(IF($B586="","",VLOOKUP($B586,'SWC Towers'!$A:$Q,$W$2,FALSE)),"")</f>
        <v/>
      </c>
      <c r="X586" s="104" t="str">
        <f>_xlfn.IFNA(IF($B586="","",VLOOKUP($B586,'SWC Towers'!$A:$Q,$X$2,FALSE)),"")</f>
        <v/>
      </c>
      <c r="Y586" s="104" t="str">
        <f>_xlfn.IFNA(IF($B586="","",VLOOKUP($B586,'SWC Towers'!$A:$Q,$Y$2,FALSE)),"")</f>
        <v/>
      </c>
      <c r="Z586" s="104" t="str">
        <f>_xlfn.IFNA(IF($B586="","",VLOOKUP($B586,'SWC Towers'!$A:$Q,$Z$2,FALSE)),"")</f>
        <v/>
      </c>
      <c r="AA586" s="104" t="str">
        <f>_xlfn.IFNA(IF($B586="","",VLOOKUP($B586,'SWC Towers'!$A:$Q,$AA$2,FALSE)),"")</f>
        <v/>
      </c>
      <c r="AB586" s="104" t="str">
        <f>_xlfn.IFNA(IF($B586="","",VLOOKUP($B586,'SWC Towers'!$A:$Q,$AB$2,FALSE)),"")</f>
        <v/>
      </c>
      <c r="AC586" s="20">
        <f>SUM(Table25[[#This Row],[IT Tower: Application]:[Other/Non-IT ]])</f>
        <v>1</v>
      </c>
      <c r="AD586" s="67"/>
      <c r="AE586" s="67"/>
      <c r="AF586" s="67"/>
      <c r="AG586" s="67"/>
      <c r="AH586" s="67"/>
      <c r="AI586" s="67"/>
      <c r="AJ586" s="67"/>
      <c r="AK586" s="67"/>
      <c r="AL586" s="67"/>
      <c r="AM586" s="67"/>
      <c r="AN586" s="67"/>
      <c r="AO586" s="67"/>
      <c r="AP586" s="67"/>
      <c r="AQ586" s="67"/>
      <c r="AR586" s="67"/>
      <c r="AS586" s="67"/>
      <c r="AT586" s="67"/>
      <c r="AU586" s="67"/>
      <c r="AV586" s="67"/>
      <c r="AW586" s="67"/>
      <c r="AX586" s="67"/>
      <c r="AY586" s="67"/>
      <c r="AZ586" s="67"/>
      <c r="BA586" s="67">
        <v>32122</v>
      </c>
      <c r="BB586" s="67">
        <v>268489</v>
      </c>
      <c r="BC586" s="67">
        <v>117485</v>
      </c>
      <c r="BD586" s="67"/>
      <c r="BE586" s="67"/>
      <c r="BF586" s="67"/>
      <c r="BG586" s="67"/>
      <c r="BH586" s="67"/>
      <c r="BI586" s="67"/>
      <c r="BJ586" s="67"/>
      <c r="BK586" s="67"/>
      <c r="BL586" s="67"/>
      <c r="BM586" s="67"/>
      <c r="BN586" s="67"/>
      <c r="BO586" s="67"/>
      <c r="BP586" s="67"/>
      <c r="BQ586" s="67"/>
      <c r="BR586" s="67"/>
      <c r="BS586" s="67"/>
      <c r="BT586" s="67"/>
      <c r="BU586" s="67"/>
      <c r="BV586" s="67"/>
      <c r="BW586" s="67"/>
      <c r="BX586" s="67"/>
      <c r="BY586" s="67"/>
      <c r="BZ586" s="67"/>
      <c r="CA586" s="67"/>
      <c r="CB586" s="67"/>
      <c r="CC586" s="69">
        <f>SUM(Table25[[#This Row],[Contract Amount FY00]:[Contract Amount FY50]])</f>
        <v>418096</v>
      </c>
      <c r="CD586" s="24"/>
    </row>
    <row r="587" spans="1:82" x14ac:dyDescent="0.25">
      <c r="A587" s="122" t="s">
        <v>2038</v>
      </c>
      <c r="B587" s="122" t="s">
        <v>3013</v>
      </c>
      <c r="C587" s="122" t="s">
        <v>279</v>
      </c>
      <c r="E587" s="26" t="str">
        <f>IFERROR(IF(VLOOKUP(Table25[[#This Row],[Contract No.]],Table3[#All],3,FALSE)="","No","Yes"),"")</f>
        <v>Yes</v>
      </c>
      <c r="F587" s="26" t="str">
        <f>IFERROR(VLOOKUP(Table25[[#This Row],[Contract No.]],Table3[#All],3,FALSE),"")</f>
        <v>NASPO</v>
      </c>
      <c r="G587" s="26" t="str">
        <f>IFERROR(IF(Table25[[#This Row],[Cooperative Purchase
(Yes/No)]]="Yes","Yes",IF(VLOOKUP(Table25[[#This Row],[Contract No.]],Table3[#All],1,FALSE)=Table25[[#This Row],[Contract No.]],"Yes","No")),"No")</f>
        <v>Yes</v>
      </c>
      <c r="H587" s="51">
        <f>IFERROR(VLOOKUP(Table25[[#This Row],[Contract No.]],Table3[#All],4,FALSE),"")</f>
        <v>44926</v>
      </c>
      <c r="I587" s="56">
        <f>IFERROR(IF(AND(MONTH(Table25[[#This Row],[Contract Start Date]])&gt;6,MONTH(Table25[[#This Row],[Contract Start Date]])&lt;=12),YEAR(Table25[[#This Row],[Contract Start Date]])+1,YEAR(Table25[[#This Row],[Contract Start Date]])),"")</f>
        <v>2023</v>
      </c>
      <c r="J587" s="55">
        <f>Table25[[#This Row],[FY Formula start]]</f>
        <v>2023</v>
      </c>
      <c r="K587" s="59" t="str">
        <f>"FY"&amp;" "&amp;Table25[[#This Row],[Year Start]]</f>
        <v>FY 2023</v>
      </c>
      <c r="L587" s="52">
        <f>IFERROR(VLOOKUP(Table25[[#This Row],[Contract No.]],Table3[#All],5,FALSE),"")</f>
        <v>46501</v>
      </c>
      <c r="M587" s="56">
        <f>IFERROR(IF(Table25[[#This Row],[Contract End Date]]="99/99/9999","No End",IF(AND(MONTH(Table25[[#This Row],[Contract End Date]])&gt;6,MONTH(Table25[[#This Row],[Contract End Date]])&lt;=12),YEAR(Table25[[#This Row],[Contract End Date]])+1,YEAR(Table25[[#This Row],[Contract End Date]]))),"")</f>
        <v>2027</v>
      </c>
      <c r="N587" s="55">
        <f>Table25[[#This Row],[FY Formula end]]</f>
        <v>2027</v>
      </c>
      <c r="O587" s="59" t="str">
        <f>IF(Table25[[#This Row],[Year End]]="No End","No End","FY"&amp;" "&amp;Table25[[#This Row],[Year End]])</f>
        <v>FY 2027</v>
      </c>
      <c r="P587" s="27"/>
      <c r="Q587" s="104">
        <f>_xlfn.IFNA(IF($B587="","",VLOOKUP($B587,'SWC Towers'!$A:$Q,$Q$2,FALSE)),"")</f>
        <v>0.3</v>
      </c>
      <c r="R587" s="106" t="str">
        <f>_xlfn.IFNA(IF($B587="","",VLOOKUP($B587,'SWC Towers'!$A:$Q,$R$2,FALSE)),"")</f>
        <v/>
      </c>
      <c r="S587" s="106">
        <f>_xlfn.IFNA(IF($B587="","",VLOOKUP($B587,'SWC Towers'!$A:$Q,$S$2,FALSE)),"")</f>
        <v>0.1</v>
      </c>
      <c r="T587" s="106" t="str">
        <f>_xlfn.IFNA(IF($B587="","",VLOOKUP($B587,'SWC Towers'!$A:$Q,$T$2,FALSE)),"")</f>
        <v/>
      </c>
      <c r="U587" s="104">
        <f>_xlfn.IFNA(IF($B587="","",VLOOKUP($B587,'SWC Towers'!$A:$Q,$U$2,FALSE)),"")</f>
        <v>0.6</v>
      </c>
      <c r="V587" s="104" t="str">
        <f>_xlfn.IFNA(IF($B587="","",VLOOKUP($B587,'SWC Towers'!$A:$Q,$V$2,FALSE)),"")</f>
        <v/>
      </c>
      <c r="W587" s="104" t="str">
        <f>_xlfn.IFNA(IF($B587="","",VLOOKUP($B587,'SWC Towers'!$A:$Q,$W$2,FALSE)),"")</f>
        <v/>
      </c>
      <c r="X587" s="104" t="str">
        <f>_xlfn.IFNA(IF($B587="","",VLOOKUP($B587,'SWC Towers'!$A:$Q,$X$2,FALSE)),"")</f>
        <v/>
      </c>
      <c r="Y587" s="104" t="str">
        <f>_xlfn.IFNA(IF($B587="","",VLOOKUP($B587,'SWC Towers'!$A:$Q,$Y$2,FALSE)),"")</f>
        <v/>
      </c>
      <c r="Z587" s="104" t="str">
        <f>_xlfn.IFNA(IF($B587="","",VLOOKUP($B587,'SWC Towers'!$A:$Q,$Z$2,FALSE)),"")</f>
        <v/>
      </c>
      <c r="AA587" s="104" t="str">
        <f>_xlfn.IFNA(IF($B587="","",VLOOKUP($B587,'SWC Towers'!$A:$Q,$AA$2,FALSE)),"")</f>
        <v/>
      </c>
      <c r="AB587" s="104" t="str">
        <f>_xlfn.IFNA(IF($B587="","",VLOOKUP($B587,'SWC Towers'!$A:$Q,$AB$2,FALSE)),"")</f>
        <v/>
      </c>
      <c r="AC587" s="20">
        <f>SUM(Table25[[#This Row],[IT Tower: Application]:[Other/Non-IT ]])</f>
        <v>1</v>
      </c>
      <c r="AD587" s="67"/>
      <c r="AE587" s="67"/>
      <c r="AF587" s="67"/>
      <c r="AG587" s="67"/>
      <c r="AH587" s="67"/>
      <c r="AI587" s="67"/>
      <c r="AJ587" s="67"/>
      <c r="AK587" s="67"/>
      <c r="AL587" s="67"/>
      <c r="AM587" s="67"/>
      <c r="AN587" s="67"/>
      <c r="AO587" s="67"/>
      <c r="AP587" s="67"/>
      <c r="AQ587" s="67"/>
      <c r="AR587" s="67"/>
      <c r="AS587" s="67"/>
      <c r="AT587" s="67"/>
      <c r="AU587" s="67"/>
      <c r="AV587" s="67"/>
      <c r="AW587" s="67"/>
      <c r="AX587" s="67"/>
      <c r="AY587" s="67"/>
      <c r="AZ587" s="67"/>
      <c r="BA587" s="67">
        <v>29741</v>
      </c>
      <c r="BB587" s="67">
        <v>423640</v>
      </c>
      <c r="BC587" s="67">
        <v>402861</v>
      </c>
      <c r="BD587" s="67"/>
      <c r="BE587" s="67"/>
      <c r="BF587" s="67"/>
      <c r="BG587" s="67"/>
      <c r="BH587" s="67"/>
      <c r="BI587" s="67"/>
      <c r="BJ587" s="67"/>
      <c r="BK587" s="67"/>
      <c r="BL587" s="67"/>
      <c r="BM587" s="67"/>
      <c r="BN587" s="67"/>
      <c r="BO587" s="67"/>
      <c r="BP587" s="67"/>
      <c r="BQ587" s="67"/>
      <c r="BR587" s="67"/>
      <c r="BS587" s="67"/>
      <c r="BT587" s="67"/>
      <c r="BU587" s="67"/>
      <c r="BV587" s="67"/>
      <c r="BW587" s="67"/>
      <c r="BX587" s="67"/>
      <c r="BY587" s="67"/>
      <c r="BZ587" s="67"/>
      <c r="CA587" s="67"/>
      <c r="CB587" s="67"/>
      <c r="CC587" s="69">
        <f>SUM(Table25[[#This Row],[Contract Amount FY00]:[Contract Amount FY50]])</f>
        <v>856242</v>
      </c>
      <c r="CD587" s="24"/>
    </row>
    <row r="588" spans="1:82" x14ac:dyDescent="0.25">
      <c r="A588" s="122" t="s">
        <v>2038</v>
      </c>
      <c r="B588" s="122" t="s">
        <v>3015</v>
      </c>
      <c r="C588" s="122" t="s">
        <v>3155</v>
      </c>
      <c r="E588" s="26" t="str">
        <f>IFERROR(IF(VLOOKUP(Table25[[#This Row],[Contract No.]],Table3[#All],3,FALSE)="","No","Yes"),"")</f>
        <v>Yes</v>
      </c>
      <c r="F588" s="26" t="str">
        <f>IFERROR(VLOOKUP(Table25[[#This Row],[Contract No.]],Table3[#All],3,FALSE),"")</f>
        <v>NASPO</v>
      </c>
      <c r="G588" s="26" t="str">
        <f>IFERROR(IF(Table25[[#This Row],[Cooperative Purchase
(Yes/No)]]="Yes","Yes",IF(VLOOKUP(Table25[[#This Row],[Contract No.]],Table3[#All],1,FALSE)=Table25[[#This Row],[Contract No.]],"Yes","No")),"No")</f>
        <v>Yes</v>
      </c>
      <c r="H588" s="51">
        <f>IFERROR(VLOOKUP(Table25[[#This Row],[Contract No.]],Table3[#All],4,FALSE),"")</f>
        <v>44805</v>
      </c>
      <c r="I588" s="56">
        <f>IFERROR(IF(AND(MONTH(Table25[[#This Row],[Contract Start Date]])&gt;6,MONTH(Table25[[#This Row],[Contract Start Date]])&lt;=12),YEAR(Table25[[#This Row],[Contract Start Date]])+1,YEAR(Table25[[#This Row],[Contract Start Date]])),"")</f>
        <v>2023</v>
      </c>
      <c r="J588" s="55">
        <f>Table25[[#This Row],[FY Formula start]]</f>
        <v>2023</v>
      </c>
      <c r="K588" s="59" t="str">
        <f>"FY"&amp;" "&amp;Table25[[#This Row],[Year Start]]</f>
        <v>FY 2023</v>
      </c>
      <c r="L588" s="52">
        <f>IFERROR(VLOOKUP(Table25[[#This Row],[Contract No.]],Table3[#All],5,FALSE),"")</f>
        <v>46521</v>
      </c>
      <c r="M588" s="56">
        <f>IFERROR(IF(Table25[[#This Row],[Contract End Date]]="99/99/9999","No End",IF(AND(MONTH(Table25[[#This Row],[Contract End Date]])&gt;6,MONTH(Table25[[#This Row],[Contract End Date]])&lt;=12),YEAR(Table25[[#This Row],[Contract End Date]])+1,YEAR(Table25[[#This Row],[Contract End Date]]))),"")</f>
        <v>2027</v>
      </c>
      <c r="N588" s="55">
        <f>Table25[[#This Row],[FY Formula end]]</f>
        <v>2027</v>
      </c>
      <c r="O588" s="59" t="str">
        <f>IF(Table25[[#This Row],[Year End]]="No End","No End","FY"&amp;" "&amp;Table25[[#This Row],[Year End]])</f>
        <v>FY 2027</v>
      </c>
      <c r="P588" s="27"/>
      <c r="Q588" s="104" t="str">
        <f>_xlfn.IFNA(IF($B588="","",VLOOKUP($B588,'SWC Towers'!$A:$Q,$Q$2,FALSE)),"")</f>
        <v/>
      </c>
      <c r="R588" s="106" t="str">
        <f>_xlfn.IFNA(IF($B588="","",VLOOKUP($B588,'SWC Towers'!$A:$Q,$R$2,FALSE)),"")</f>
        <v/>
      </c>
      <c r="S588" s="106" t="str">
        <f>_xlfn.IFNA(IF($B588="","",VLOOKUP($B588,'SWC Towers'!$A:$Q,$S$2,FALSE)),"")</f>
        <v/>
      </c>
      <c r="T588" s="106" t="str">
        <f>_xlfn.IFNA(IF($B588="","",VLOOKUP($B588,'SWC Towers'!$A:$Q,$T$2,FALSE)),"")</f>
        <v/>
      </c>
      <c r="U588" s="104">
        <f>_xlfn.IFNA(IF($B588="","",VLOOKUP($B588,'SWC Towers'!$A:$Q,$U$2,FALSE)),"")</f>
        <v>0.4</v>
      </c>
      <c r="V588" s="104" t="str">
        <f>_xlfn.IFNA(IF($B588="","",VLOOKUP($B588,'SWC Towers'!$A:$Q,$V$2,FALSE)),"")</f>
        <v/>
      </c>
      <c r="W588" s="104" t="str">
        <f>_xlfn.IFNA(IF($B588="","",VLOOKUP($B588,'SWC Towers'!$A:$Q,$W$2,FALSE)),"")</f>
        <v/>
      </c>
      <c r="X588" s="104" t="str">
        <f>_xlfn.IFNA(IF($B588="","",VLOOKUP($B588,'SWC Towers'!$A:$Q,$X$2,FALSE)),"")</f>
        <v/>
      </c>
      <c r="Y588" s="104">
        <f>_xlfn.IFNA(IF($B588="","",VLOOKUP($B588,'SWC Towers'!$A:$Q,$Y$2,FALSE)),"")</f>
        <v>0.3</v>
      </c>
      <c r="Z588" s="104">
        <f>_xlfn.IFNA(IF($B588="","",VLOOKUP($B588,'SWC Towers'!$A:$Q,$Z$2,FALSE)),"")</f>
        <v>0.3</v>
      </c>
      <c r="AA588" s="104" t="str">
        <f>_xlfn.IFNA(IF($B588="","",VLOOKUP($B588,'SWC Towers'!$A:$Q,$AA$2,FALSE)),"")</f>
        <v/>
      </c>
      <c r="AB588" s="104" t="str">
        <f>_xlfn.IFNA(IF($B588="","",VLOOKUP($B588,'SWC Towers'!$A:$Q,$AB$2,FALSE)),"")</f>
        <v/>
      </c>
      <c r="AC588" s="20">
        <f>SUM(Table25[[#This Row],[IT Tower: Application]:[Other/Non-IT ]])</f>
        <v>1</v>
      </c>
      <c r="AD588" s="67"/>
      <c r="AE588" s="67"/>
      <c r="AF588" s="67"/>
      <c r="AG588" s="67"/>
      <c r="AH588" s="67"/>
      <c r="AI588" s="67"/>
      <c r="AJ588" s="67"/>
      <c r="AK588" s="67"/>
      <c r="AL588" s="67"/>
      <c r="AM588" s="67"/>
      <c r="AN588" s="67"/>
      <c r="AO588" s="67"/>
      <c r="AP588" s="67"/>
      <c r="AQ588" s="67"/>
      <c r="AR588" s="67"/>
      <c r="AS588" s="67"/>
      <c r="AT588" s="67"/>
      <c r="AU588" s="67"/>
      <c r="AV588" s="67"/>
      <c r="AW588" s="67"/>
      <c r="AX588" s="67"/>
      <c r="AY588" s="67"/>
      <c r="AZ588" s="67"/>
      <c r="BA588" s="67">
        <v>564572.79</v>
      </c>
      <c r="BB588" s="67">
        <v>1209453</v>
      </c>
      <c r="BC588" s="67">
        <v>200706</v>
      </c>
      <c r="BD588" s="67"/>
      <c r="BE588" s="67"/>
      <c r="BF588" s="67"/>
      <c r="BG588" s="67"/>
      <c r="BH588" s="67"/>
      <c r="BI588" s="67"/>
      <c r="BJ588" s="67"/>
      <c r="BK588" s="67"/>
      <c r="BL588" s="67"/>
      <c r="BM588" s="67"/>
      <c r="BN588" s="67"/>
      <c r="BO588" s="67"/>
      <c r="BP588" s="67"/>
      <c r="BQ588" s="67"/>
      <c r="BR588" s="67"/>
      <c r="BS588" s="67"/>
      <c r="BT588" s="67"/>
      <c r="BU588" s="67"/>
      <c r="BV588" s="67"/>
      <c r="BW588" s="67"/>
      <c r="BX588" s="67"/>
      <c r="BY588" s="67"/>
      <c r="BZ588" s="67"/>
      <c r="CA588" s="67"/>
      <c r="CB588" s="67"/>
      <c r="CC588" s="69">
        <f>SUM(Table25[[#This Row],[Contract Amount FY00]:[Contract Amount FY50]])</f>
        <v>1974731.79</v>
      </c>
      <c r="CD588" s="24"/>
    </row>
    <row r="589" spans="1:82" x14ac:dyDescent="0.25">
      <c r="A589" s="122" t="s">
        <v>2038</v>
      </c>
      <c r="B589" s="122" t="s">
        <v>3141</v>
      </c>
      <c r="C589" s="122" t="s">
        <v>2781</v>
      </c>
      <c r="E589" s="26" t="str">
        <f>IFERROR(IF(VLOOKUP(Table25[[#This Row],[Contract No.]],Table3[#All],3,FALSE)="","No","Yes"),"")</f>
        <v>No</v>
      </c>
      <c r="F589" s="26" t="str">
        <f>IFERROR(VLOOKUP(Table25[[#This Row],[Contract No.]],Table3[#All],3,FALSE),"")</f>
        <v/>
      </c>
      <c r="G589" s="26" t="str">
        <f>IFERROR(IF(Table25[[#This Row],[Cooperative Purchase
(Yes/No)]]="Yes","Yes",IF(VLOOKUP(Table25[[#This Row],[Contract No.]],Table3[#All],1,FALSE)=Table25[[#This Row],[Contract No.]],"Yes","No")),"No")</f>
        <v>Yes</v>
      </c>
      <c r="H589" s="51">
        <f>IFERROR(VLOOKUP(Table25[[#This Row],[Contract No.]],Table3[#All],4,FALSE),"")</f>
        <v>45427</v>
      </c>
      <c r="I589" s="56">
        <f>IFERROR(IF(AND(MONTH(Table25[[#This Row],[Contract Start Date]])&gt;6,MONTH(Table25[[#This Row],[Contract Start Date]])&lt;=12),YEAR(Table25[[#This Row],[Contract Start Date]])+1,YEAR(Table25[[#This Row],[Contract Start Date]])),"")</f>
        <v>2024</v>
      </c>
      <c r="J589" s="55">
        <f>Table25[[#This Row],[FY Formula start]]</f>
        <v>2024</v>
      </c>
      <c r="K589" s="59" t="str">
        <f>"FY"&amp;" "&amp;Table25[[#This Row],[Year Start]]</f>
        <v>FY 2024</v>
      </c>
      <c r="L589" s="52">
        <f>IFERROR(VLOOKUP(Table25[[#This Row],[Contract No.]],Table3[#All],5,FALSE),"")</f>
        <v>46888</v>
      </c>
      <c r="M589" s="56">
        <f>IFERROR(IF(Table25[[#This Row],[Contract End Date]]="99/99/9999","No End",IF(AND(MONTH(Table25[[#This Row],[Contract End Date]])&gt;6,MONTH(Table25[[#This Row],[Contract End Date]])&lt;=12),YEAR(Table25[[#This Row],[Contract End Date]])+1,YEAR(Table25[[#This Row],[Contract End Date]]))),"")</f>
        <v>2028</v>
      </c>
      <c r="N589" s="55">
        <f>Table25[[#This Row],[FY Formula end]]</f>
        <v>2028</v>
      </c>
      <c r="O589" s="59" t="str">
        <f>IF(Table25[[#This Row],[Year End]]="No End","No End","FY"&amp;" "&amp;Table25[[#This Row],[Year End]])</f>
        <v>FY 2028</v>
      </c>
      <c r="P589" s="27"/>
      <c r="Q589" s="104">
        <f>_xlfn.IFNA(IF($B589="","",VLOOKUP($B589,'SWC Towers'!$A:$Q,$Q$2,FALSE)),"")</f>
        <v>0.4</v>
      </c>
      <c r="R589" s="106" t="str">
        <f>_xlfn.IFNA(IF($B589="","",VLOOKUP($B589,'SWC Towers'!$A:$Q,$R$2,FALSE)),"")</f>
        <v/>
      </c>
      <c r="S589" s="106" t="str">
        <f>_xlfn.IFNA(IF($B589="","",VLOOKUP($B589,'SWC Towers'!$A:$Q,$S$2,FALSE)),"")</f>
        <v/>
      </c>
      <c r="T589" s="106">
        <f>_xlfn.IFNA(IF($B589="","",VLOOKUP($B589,'SWC Towers'!$A:$Q,$T$2,FALSE)),"")</f>
        <v>0.1</v>
      </c>
      <c r="U589" s="104" t="str">
        <f>_xlfn.IFNA(IF($B589="","",VLOOKUP($B589,'SWC Towers'!$A:$Q,$U$2,FALSE)),"")</f>
        <v/>
      </c>
      <c r="V589" s="104">
        <f>_xlfn.IFNA(IF($B589="","",VLOOKUP($B589,'SWC Towers'!$A:$Q,$V$2,FALSE)),"")</f>
        <v>0.4</v>
      </c>
      <c r="W589" s="104" t="str">
        <f>_xlfn.IFNA(IF($B589="","",VLOOKUP($B589,'SWC Towers'!$A:$Q,$W$2,FALSE)),"")</f>
        <v/>
      </c>
      <c r="X589" s="104" t="str">
        <f>_xlfn.IFNA(IF($B589="","",VLOOKUP($B589,'SWC Towers'!$A:$Q,$X$2,FALSE)),"")</f>
        <v/>
      </c>
      <c r="Y589" s="104" t="str">
        <f>_xlfn.IFNA(IF($B589="","",VLOOKUP($B589,'SWC Towers'!$A:$Q,$Y$2,FALSE)),"")</f>
        <v/>
      </c>
      <c r="Z589" s="104">
        <f>_xlfn.IFNA(IF($B589="","",VLOOKUP($B589,'SWC Towers'!$A:$Q,$Z$2,FALSE)),"")</f>
        <v>0.1</v>
      </c>
      <c r="AA589" s="104" t="str">
        <f>_xlfn.IFNA(IF($B589="","",VLOOKUP($B589,'SWC Towers'!$A:$Q,$AA$2,FALSE)),"")</f>
        <v/>
      </c>
      <c r="AB589" s="104" t="str">
        <f>_xlfn.IFNA(IF($B589="","",VLOOKUP($B589,'SWC Towers'!$A:$Q,$AB$2,FALSE)),"")</f>
        <v/>
      </c>
      <c r="AC589" s="20">
        <f>SUM(Table25[[#This Row],[IT Tower: Application]:[Other/Non-IT ]])</f>
        <v>1</v>
      </c>
      <c r="AD589" s="67"/>
      <c r="AE589" s="67"/>
      <c r="AF589" s="67"/>
      <c r="AG589" s="67"/>
      <c r="AH589" s="67"/>
      <c r="AI589" s="67"/>
      <c r="AJ589" s="67"/>
      <c r="AK589" s="67"/>
      <c r="AL589" s="67"/>
      <c r="AM589" s="67"/>
      <c r="AN589" s="67"/>
      <c r="AO589" s="67"/>
      <c r="AP589" s="67"/>
      <c r="AQ589" s="67"/>
      <c r="AR589" s="67"/>
      <c r="AS589" s="67"/>
      <c r="AT589" s="67"/>
      <c r="AU589" s="67"/>
      <c r="AV589" s="67"/>
      <c r="AW589" s="67"/>
      <c r="AX589" s="67"/>
      <c r="AY589" s="67"/>
      <c r="AZ589" s="67"/>
      <c r="BA589" s="67"/>
      <c r="BB589" s="67">
        <v>0</v>
      </c>
      <c r="BC589" s="67">
        <v>83532</v>
      </c>
      <c r="BD589" s="67"/>
      <c r="BE589" s="67"/>
      <c r="BF589" s="67"/>
      <c r="BG589" s="67"/>
      <c r="BH589" s="67"/>
      <c r="BI589" s="67"/>
      <c r="BJ589" s="67"/>
      <c r="BK589" s="67"/>
      <c r="BL589" s="67"/>
      <c r="BM589" s="67"/>
      <c r="BN589" s="67"/>
      <c r="BO589" s="67"/>
      <c r="BP589" s="67"/>
      <c r="BQ589" s="67"/>
      <c r="BR589" s="67"/>
      <c r="BS589" s="67"/>
      <c r="BT589" s="67"/>
      <c r="BU589" s="67"/>
      <c r="BV589" s="67"/>
      <c r="BW589" s="67"/>
      <c r="BX589" s="67"/>
      <c r="BY589" s="67"/>
      <c r="BZ589" s="67"/>
      <c r="CA589" s="67"/>
      <c r="CB589" s="67"/>
      <c r="CC589" s="69">
        <f>SUM(Table25[[#This Row],[Contract Amount FY00]:[Contract Amount FY50]])</f>
        <v>83532</v>
      </c>
      <c r="CD589" s="24"/>
    </row>
    <row r="590" spans="1:82" x14ac:dyDescent="0.25">
      <c r="A590" s="122" t="s">
        <v>2038</v>
      </c>
      <c r="B590" s="122" t="s">
        <v>3141</v>
      </c>
      <c r="C590" s="122" t="s">
        <v>2228</v>
      </c>
      <c r="E590" s="26" t="str">
        <f>IFERROR(IF(VLOOKUP(Table25[[#This Row],[Contract No.]],Table3[#All],3,FALSE)="","No","Yes"),"")</f>
        <v>No</v>
      </c>
      <c r="F590" s="26" t="str">
        <f>IFERROR(VLOOKUP(Table25[[#This Row],[Contract No.]],Table3[#All],3,FALSE),"")</f>
        <v/>
      </c>
      <c r="G590" s="26" t="str">
        <f>IFERROR(IF(Table25[[#This Row],[Cooperative Purchase
(Yes/No)]]="Yes","Yes",IF(VLOOKUP(Table25[[#This Row],[Contract No.]],Table3[#All],1,FALSE)=Table25[[#This Row],[Contract No.]],"Yes","No")),"No")</f>
        <v>Yes</v>
      </c>
      <c r="H590" s="51">
        <f>IFERROR(VLOOKUP(Table25[[#This Row],[Contract No.]],Table3[#All],4,FALSE),"")</f>
        <v>45427</v>
      </c>
      <c r="I590" s="56">
        <f>IFERROR(IF(AND(MONTH(Table25[[#This Row],[Contract Start Date]])&gt;6,MONTH(Table25[[#This Row],[Contract Start Date]])&lt;=12),YEAR(Table25[[#This Row],[Contract Start Date]])+1,YEAR(Table25[[#This Row],[Contract Start Date]])),"")</f>
        <v>2024</v>
      </c>
      <c r="J590" s="55">
        <f>Table25[[#This Row],[FY Formula start]]</f>
        <v>2024</v>
      </c>
      <c r="K590" s="59" t="str">
        <f>"FY"&amp;" "&amp;Table25[[#This Row],[Year Start]]</f>
        <v>FY 2024</v>
      </c>
      <c r="L590" s="52">
        <f>IFERROR(VLOOKUP(Table25[[#This Row],[Contract No.]],Table3[#All],5,FALSE),"")</f>
        <v>46888</v>
      </c>
      <c r="M590" s="56">
        <f>IFERROR(IF(Table25[[#This Row],[Contract End Date]]="99/99/9999","No End",IF(AND(MONTH(Table25[[#This Row],[Contract End Date]])&gt;6,MONTH(Table25[[#This Row],[Contract End Date]])&lt;=12),YEAR(Table25[[#This Row],[Contract End Date]])+1,YEAR(Table25[[#This Row],[Contract End Date]]))),"")</f>
        <v>2028</v>
      </c>
      <c r="N590" s="55">
        <f>Table25[[#This Row],[FY Formula end]]</f>
        <v>2028</v>
      </c>
      <c r="O590" s="59" t="str">
        <f>IF(Table25[[#This Row],[Year End]]="No End","No End","FY"&amp;" "&amp;Table25[[#This Row],[Year End]])</f>
        <v>FY 2028</v>
      </c>
      <c r="P590" s="27"/>
      <c r="Q590" s="104">
        <f>_xlfn.IFNA(IF($B590="","",VLOOKUP($B590,'SWC Towers'!$A:$Q,$Q$2,FALSE)),"")</f>
        <v>0.4</v>
      </c>
      <c r="R590" s="106" t="str">
        <f>_xlfn.IFNA(IF($B590="","",VLOOKUP($B590,'SWC Towers'!$A:$Q,$R$2,FALSE)),"")</f>
        <v/>
      </c>
      <c r="S590" s="106" t="str">
        <f>_xlfn.IFNA(IF($B590="","",VLOOKUP($B590,'SWC Towers'!$A:$Q,$S$2,FALSE)),"")</f>
        <v/>
      </c>
      <c r="T590" s="106">
        <f>_xlfn.IFNA(IF($B590="","",VLOOKUP($B590,'SWC Towers'!$A:$Q,$T$2,FALSE)),"")</f>
        <v>0.1</v>
      </c>
      <c r="U590" s="104" t="str">
        <f>_xlfn.IFNA(IF($B590="","",VLOOKUP($B590,'SWC Towers'!$A:$Q,$U$2,FALSE)),"")</f>
        <v/>
      </c>
      <c r="V590" s="104">
        <f>_xlfn.IFNA(IF($B590="","",VLOOKUP($B590,'SWC Towers'!$A:$Q,$V$2,FALSE)),"")</f>
        <v>0.4</v>
      </c>
      <c r="W590" s="104" t="str">
        <f>_xlfn.IFNA(IF($B590="","",VLOOKUP($B590,'SWC Towers'!$A:$Q,$W$2,FALSE)),"")</f>
        <v/>
      </c>
      <c r="X590" s="104" t="str">
        <f>_xlfn.IFNA(IF($B590="","",VLOOKUP($B590,'SWC Towers'!$A:$Q,$X$2,FALSE)),"")</f>
        <v/>
      </c>
      <c r="Y590" s="104" t="str">
        <f>_xlfn.IFNA(IF($B590="","",VLOOKUP($B590,'SWC Towers'!$A:$Q,$Y$2,FALSE)),"")</f>
        <v/>
      </c>
      <c r="Z590" s="104">
        <f>_xlfn.IFNA(IF($B590="","",VLOOKUP($B590,'SWC Towers'!$A:$Q,$Z$2,FALSE)),"")</f>
        <v>0.1</v>
      </c>
      <c r="AA590" s="104" t="str">
        <f>_xlfn.IFNA(IF($B590="","",VLOOKUP($B590,'SWC Towers'!$A:$Q,$AA$2,FALSE)),"")</f>
        <v/>
      </c>
      <c r="AB590" s="104" t="str">
        <f>_xlfn.IFNA(IF($B590="","",VLOOKUP($B590,'SWC Towers'!$A:$Q,$AB$2,FALSE)),"")</f>
        <v/>
      </c>
      <c r="AC590" s="20">
        <f>SUM(Table25[[#This Row],[IT Tower: Application]:[Other/Non-IT ]])</f>
        <v>1</v>
      </c>
      <c r="AD590" s="67"/>
      <c r="AE590" s="67"/>
      <c r="AF590" s="67"/>
      <c r="AG590" s="67"/>
      <c r="AH590" s="67"/>
      <c r="AI590" s="67"/>
      <c r="AJ590" s="67"/>
      <c r="AK590" s="67"/>
      <c r="AL590" s="67"/>
      <c r="AM590" s="67"/>
      <c r="AN590" s="67"/>
      <c r="AO590" s="67"/>
      <c r="AP590" s="67"/>
      <c r="AQ590" s="67"/>
      <c r="AR590" s="67"/>
      <c r="AS590" s="67"/>
      <c r="AT590" s="67"/>
      <c r="AU590" s="67"/>
      <c r="AV590" s="67"/>
      <c r="AW590" s="67"/>
      <c r="AX590" s="67"/>
      <c r="AY590" s="67"/>
      <c r="AZ590" s="67"/>
      <c r="BA590" s="67"/>
      <c r="BB590" s="67"/>
      <c r="BC590" s="67">
        <v>22062</v>
      </c>
      <c r="BD590" s="67"/>
      <c r="BE590" s="67"/>
      <c r="BF590" s="67"/>
      <c r="BG590" s="67"/>
      <c r="BH590" s="67"/>
      <c r="BI590" s="67"/>
      <c r="BJ590" s="67"/>
      <c r="BK590" s="67"/>
      <c r="BL590" s="67"/>
      <c r="BM590" s="67"/>
      <c r="BN590" s="67"/>
      <c r="BO590" s="67"/>
      <c r="BP590" s="67"/>
      <c r="BQ590" s="67"/>
      <c r="BR590" s="67"/>
      <c r="BS590" s="67"/>
      <c r="BT590" s="67"/>
      <c r="BU590" s="67"/>
      <c r="BV590" s="67"/>
      <c r="BW590" s="67"/>
      <c r="BX590" s="67"/>
      <c r="BY590" s="67"/>
      <c r="BZ590" s="67"/>
      <c r="CA590" s="67"/>
      <c r="CB590" s="67"/>
      <c r="CC590" s="69">
        <f>SUM(Table25[[#This Row],[Contract Amount FY00]:[Contract Amount FY50]])</f>
        <v>22062</v>
      </c>
      <c r="CD590" s="24"/>
    </row>
    <row r="591" spans="1:82" x14ac:dyDescent="0.25">
      <c r="A591" s="122" t="s">
        <v>2038</v>
      </c>
      <c r="B591" s="122" t="s">
        <v>3141</v>
      </c>
      <c r="C591" s="122" t="s">
        <v>2230</v>
      </c>
      <c r="E591" s="26" t="str">
        <f>IFERROR(IF(VLOOKUP(Table25[[#This Row],[Contract No.]],Table3[#All],3,FALSE)="","No","Yes"),"")</f>
        <v>No</v>
      </c>
      <c r="F591" s="26" t="str">
        <f>IFERROR(VLOOKUP(Table25[[#This Row],[Contract No.]],Table3[#All],3,FALSE),"")</f>
        <v/>
      </c>
      <c r="G591" s="26" t="str">
        <f>IFERROR(IF(Table25[[#This Row],[Cooperative Purchase
(Yes/No)]]="Yes","Yes",IF(VLOOKUP(Table25[[#This Row],[Contract No.]],Table3[#All],1,FALSE)=Table25[[#This Row],[Contract No.]],"Yes","No")),"No")</f>
        <v>Yes</v>
      </c>
      <c r="H591" s="51">
        <f>IFERROR(VLOOKUP(Table25[[#This Row],[Contract No.]],Table3[#All],4,FALSE),"")</f>
        <v>45427</v>
      </c>
      <c r="I591" s="56">
        <f>IFERROR(IF(AND(MONTH(Table25[[#This Row],[Contract Start Date]])&gt;6,MONTH(Table25[[#This Row],[Contract Start Date]])&lt;=12),YEAR(Table25[[#This Row],[Contract Start Date]])+1,YEAR(Table25[[#This Row],[Contract Start Date]])),"")</f>
        <v>2024</v>
      </c>
      <c r="J591" s="55">
        <f>Table25[[#This Row],[FY Formula start]]</f>
        <v>2024</v>
      </c>
      <c r="K591" s="59" t="str">
        <f>"FY"&amp;" "&amp;Table25[[#This Row],[Year Start]]</f>
        <v>FY 2024</v>
      </c>
      <c r="L591" s="52">
        <f>IFERROR(VLOOKUP(Table25[[#This Row],[Contract No.]],Table3[#All],5,FALSE),"")</f>
        <v>46888</v>
      </c>
      <c r="M591" s="56">
        <f>IFERROR(IF(Table25[[#This Row],[Contract End Date]]="99/99/9999","No End",IF(AND(MONTH(Table25[[#This Row],[Contract End Date]])&gt;6,MONTH(Table25[[#This Row],[Contract End Date]])&lt;=12),YEAR(Table25[[#This Row],[Contract End Date]])+1,YEAR(Table25[[#This Row],[Contract End Date]]))),"")</f>
        <v>2028</v>
      </c>
      <c r="N591" s="55">
        <f>Table25[[#This Row],[FY Formula end]]</f>
        <v>2028</v>
      </c>
      <c r="O591" s="59" t="str">
        <f>IF(Table25[[#This Row],[Year End]]="No End","No End","FY"&amp;" "&amp;Table25[[#This Row],[Year End]])</f>
        <v>FY 2028</v>
      </c>
      <c r="P591" s="27"/>
      <c r="Q591" s="104">
        <f>_xlfn.IFNA(IF($B591="","",VLOOKUP($B591,'SWC Towers'!$A:$Q,$Q$2,FALSE)),"")</f>
        <v>0.4</v>
      </c>
      <c r="R591" s="106" t="str">
        <f>_xlfn.IFNA(IF($B591="","",VLOOKUP($B591,'SWC Towers'!$A:$Q,$R$2,FALSE)),"")</f>
        <v/>
      </c>
      <c r="S591" s="106" t="str">
        <f>_xlfn.IFNA(IF($B591="","",VLOOKUP($B591,'SWC Towers'!$A:$Q,$S$2,FALSE)),"")</f>
        <v/>
      </c>
      <c r="T591" s="106">
        <f>_xlfn.IFNA(IF($B591="","",VLOOKUP($B591,'SWC Towers'!$A:$Q,$T$2,FALSE)),"")</f>
        <v>0.1</v>
      </c>
      <c r="U591" s="104" t="str">
        <f>_xlfn.IFNA(IF($B591="","",VLOOKUP($B591,'SWC Towers'!$A:$Q,$U$2,FALSE)),"")</f>
        <v/>
      </c>
      <c r="V591" s="104">
        <f>_xlfn.IFNA(IF($B591="","",VLOOKUP($B591,'SWC Towers'!$A:$Q,$V$2,FALSE)),"")</f>
        <v>0.4</v>
      </c>
      <c r="W591" s="104" t="str">
        <f>_xlfn.IFNA(IF($B591="","",VLOOKUP($B591,'SWC Towers'!$A:$Q,$W$2,FALSE)),"")</f>
        <v/>
      </c>
      <c r="X591" s="104" t="str">
        <f>_xlfn.IFNA(IF($B591="","",VLOOKUP($B591,'SWC Towers'!$A:$Q,$X$2,FALSE)),"")</f>
        <v/>
      </c>
      <c r="Y591" s="104" t="str">
        <f>_xlfn.IFNA(IF($B591="","",VLOOKUP($B591,'SWC Towers'!$A:$Q,$Y$2,FALSE)),"")</f>
        <v/>
      </c>
      <c r="Z591" s="104">
        <f>_xlfn.IFNA(IF($B591="","",VLOOKUP($B591,'SWC Towers'!$A:$Q,$Z$2,FALSE)),"")</f>
        <v>0.1</v>
      </c>
      <c r="AA591" s="104" t="str">
        <f>_xlfn.IFNA(IF($B591="","",VLOOKUP($B591,'SWC Towers'!$A:$Q,$AA$2,FALSE)),"")</f>
        <v/>
      </c>
      <c r="AB591" s="104" t="str">
        <f>_xlfn.IFNA(IF($B591="","",VLOOKUP($B591,'SWC Towers'!$A:$Q,$AB$2,FALSE)),"")</f>
        <v/>
      </c>
      <c r="AC591" s="20">
        <f>SUM(Table25[[#This Row],[IT Tower: Application]:[Other/Non-IT ]])</f>
        <v>1</v>
      </c>
      <c r="AD591" s="67"/>
      <c r="AE591" s="67"/>
      <c r="AF591" s="67"/>
      <c r="AG591" s="67"/>
      <c r="AH591" s="67"/>
      <c r="AI591" s="67"/>
      <c r="AJ591" s="67"/>
      <c r="AK591" s="67"/>
      <c r="AL591" s="67"/>
      <c r="AM591" s="67"/>
      <c r="AN591" s="67"/>
      <c r="AO591" s="67"/>
      <c r="AP591" s="67"/>
      <c r="AQ591" s="67"/>
      <c r="AR591" s="67"/>
      <c r="AS591" s="67"/>
      <c r="AT591" s="67"/>
      <c r="AU591" s="67"/>
      <c r="AV591" s="67"/>
      <c r="AW591" s="67"/>
      <c r="AX591" s="67"/>
      <c r="AY591" s="67"/>
      <c r="AZ591" s="67"/>
      <c r="BA591" s="67"/>
      <c r="BB591" s="67"/>
      <c r="BC591" s="67">
        <v>32783</v>
      </c>
      <c r="BD591" s="67"/>
      <c r="BE591" s="67"/>
      <c r="BF591" s="67"/>
      <c r="BG591" s="67"/>
      <c r="BH591" s="67"/>
      <c r="BI591" s="67"/>
      <c r="BJ591" s="67"/>
      <c r="BK591" s="67"/>
      <c r="BL591" s="67"/>
      <c r="BM591" s="67"/>
      <c r="BN591" s="67"/>
      <c r="BO591" s="67"/>
      <c r="BP591" s="67"/>
      <c r="BQ591" s="67"/>
      <c r="BR591" s="67"/>
      <c r="BS591" s="67"/>
      <c r="BT591" s="67"/>
      <c r="BU591" s="67"/>
      <c r="BV591" s="67"/>
      <c r="BW591" s="67"/>
      <c r="BX591" s="67"/>
      <c r="BY591" s="67"/>
      <c r="BZ591" s="67"/>
      <c r="CA591" s="67"/>
      <c r="CB591" s="67"/>
      <c r="CC591" s="69">
        <f>SUM(Table25[[#This Row],[Contract Amount FY00]:[Contract Amount FY50]])</f>
        <v>32783</v>
      </c>
      <c r="CD591" s="24"/>
    </row>
    <row r="592" spans="1:82" x14ac:dyDescent="0.25">
      <c r="A592" s="122" t="s">
        <v>2038</v>
      </c>
      <c r="B592" s="122" t="s">
        <v>3145</v>
      </c>
      <c r="C592" s="122" t="s">
        <v>3195</v>
      </c>
      <c r="E592" s="26" t="str">
        <f>IFERROR(IF(VLOOKUP(Table25[[#This Row],[Contract No.]],Table3[#All],3,FALSE)="","No","Yes"),"")</f>
        <v>Yes</v>
      </c>
      <c r="F592" s="26" t="str">
        <f>IFERROR(VLOOKUP(Table25[[#This Row],[Contract No.]],Table3[#All],3,FALSE),"")</f>
        <v>NASPO</v>
      </c>
      <c r="G592" s="26" t="str">
        <f>IFERROR(IF(Table25[[#This Row],[Cooperative Purchase
(Yes/No)]]="Yes","Yes",IF(VLOOKUP(Table25[[#This Row],[Contract No.]],Table3[#All],1,FALSE)=Table25[[#This Row],[Contract No.]],"Yes","No")),"No")</f>
        <v>Yes</v>
      </c>
      <c r="H592" s="51">
        <f>IFERROR(VLOOKUP(Table25[[#This Row],[Contract No.]],Table3[#All],4,FALSE),"")</f>
        <v>45138</v>
      </c>
      <c r="I592" s="56">
        <f>IFERROR(IF(AND(MONTH(Table25[[#This Row],[Contract Start Date]])&gt;6,MONTH(Table25[[#This Row],[Contract Start Date]])&lt;=12),YEAR(Table25[[#This Row],[Contract Start Date]])+1,YEAR(Table25[[#This Row],[Contract Start Date]])),"")</f>
        <v>2024</v>
      </c>
      <c r="J592" s="55">
        <f>Table25[[#This Row],[FY Formula start]]</f>
        <v>2024</v>
      </c>
      <c r="K592" s="59" t="str">
        <f>"FY"&amp;" "&amp;Table25[[#This Row],[Year Start]]</f>
        <v>FY 2024</v>
      </c>
      <c r="L592" s="52">
        <f>IFERROR(VLOOKUP(Table25[[#This Row],[Contract No.]],Table3[#All],5,FALSE),"")</f>
        <v>48426</v>
      </c>
      <c r="M592" s="56">
        <f>IFERROR(IF(Table25[[#This Row],[Contract End Date]]="99/99/9999","No End",IF(AND(MONTH(Table25[[#This Row],[Contract End Date]])&gt;6,MONTH(Table25[[#This Row],[Contract End Date]])&lt;=12),YEAR(Table25[[#This Row],[Contract End Date]])+1,YEAR(Table25[[#This Row],[Contract End Date]]))),"")</f>
        <v>2033</v>
      </c>
      <c r="N592" s="55">
        <f>Table25[[#This Row],[FY Formula end]]</f>
        <v>2033</v>
      </c>
      <c r="O592" s="59" t="str">
        <f>IF(Table25[[#This Row],[Year End]]="No End","No End","FY"&amp;" "&amp;Table25[[#This Row],[Year End]])</f>
        <v>FY 2033</v>
      </c>
      <c r="P592" s="27"/>
      <c r="Q592" s="104">
        <f>_xlfn.IFNA(IF($B592="","",VLOOKUP($B592,'SWC Towers'!$A:$Q,$Q$2,FALSE)),"")</f>
        <v>0.2</v>
      </c>
      <c r="R592" s="106">
        <f>_xlfn.IFNA(IF($B592="","",VLOOKUP($B592,'SWC Towers'!$A:$Q,$R$2,FALSE)),"")</f>
        <v>0.2</v>
      </c>
      <c r="S592" s="106" t="str">
        <f>_xlfn.IFNA(IF($B592="","",VLOOKUP($B592,'SWC Towers'!$A:$Q,$S$2,FALSE)),"")</f>
        <v/>
      </c>
      <c r="T592" s="106">
        <f>_xlfn.IFNA(IF($B592="","",VLOOKUP($B592,'SWC Towers'!$A:$Q,$T$2,FALSE)),"")</f>
        <v>0.1</v>
      </c>
      <c r="U592" s="104" t="str">
        <f>_xlfn.IFNA(IF($B592="","",VLOOKUP($B592,'SWC Towers'!$A:$Q,$U$2,FALSE)),"")</f>
        <v/>
      </c>
      <c r="V592" s="104" t="str">
        <f>_xlfn.IFNA(IF($B592="","",VLOOKUP($B592,'SWC Towers'!$A:$Q,$V$2,FALSE)),"")</f>
        <v/>
      </c>
      <c r="W592" s="104">
        <f>_xlfn.IFNA(IF($B592="","",VLOOKUP($B592,'SWC Towers'!$A:$Q,$W$2,FALSE)),"")</f>
        <v>0.3</v>
      </c>
      <c r="X592" s="104" t="str">
        <f>_xlfn.IFNA(IF($B592="","",VLOOKUP($B592,'SWC Towers'!$A:$Q,$X$2,FALSE)),"")</f>
        <v/>
      </c>
      <c r="Y592" s="104" t="str">
        <f>_xlfn.IFNA(IF($B592="","",VLOOKUP($B592,'SWC Towers'!$A:$Q,$Y$2,FALSE)),"")</f>
        <v/>
      </c>
      <c r="Z592" s="104">
        <f>_xlfn.IFNA(IF($B592="","",VLOOKUP($B592,'SWC Towers'!$A:$Q,$Z$2,FALSE)),"")</f>
        <v>0.1</v>
      </c>
      <c r="AA592" s="104" t="str">
        <f>_xlfn.IFNA(IF($B592="","",VLOOKUP($B592,'SWC Towers'!$A:$Q,$AA$2,FALSE)),"")</f>
        <v/>
      </c>
      <c r="AB592" s="104">
        <f>_xlfn.IFNA(IF($B592="","",VLOOKUP($B592,'SWC Towers'!$A:$Q,$AB$2,FALSE)),"")</f>
        <v>0.1</v>
      </c>
      <c r="AC592" s="20">
        <f>SUM(Table25[[#This Row],[IT Tower: Application]:[Other/Non-IT ]])</f>
        <v>1</v>
      </c>
      <c r="AD592" s="67"/>
      <c r="AE592" s="67"/>
      <c r="AF592" s="67"/>
      <c r="AG592" s="67"/>
      <c r="AH592" s="67"/>
      <c r="AI592" s="67"/>
      <c r="AJ592" s="67"/>
      <c r="AK592" s="67"/>
      <c r="AL592" s="67"/>
      <c r="AM592" s="67"/>
      <c r="AN592" s="67"/>
      <c r="AO592" s="67"/>
      <c r="AP592" s="67"/>
      <c r="AQ592" s="67"/>
      <c r="AR592" s="67"/>
      <c r="AS592" s="67"/>
      <c r="AT592" s="67"/>
      <c r="AU592" s="67"/>
      <c r="AV592" s="67"/>
      <c r="AW592" s="67"/>
      <c r="AX592" s="67"/>
      <c r="AY592" s="67"/>
      <c r="AZ592" s="67"/>
      <c r="BA592" s="67">
        <v>0</v>
      </c>
      <c r="BB592" s="67">
        <v>395656</v>
      </c>
      <c r="BC592" s="67">
        <v>733412</v>
      </c>
      <c r="BD592" s="67"/>
      <c r="BE592" s="67"/>
      <c r="BF592" s="67"/>
      <c r="BG592" s="67"/>
      <c r="BH592" s="67"/>
      <c r="BI592" s="67"/>
      <c r="BJ592" s="67"/>
      <c r="BK592" s="67"/>
      <c r="BL592" s="67"/>
      <c r="BM592" s="67"/>
      <c r="BN592" s="67"/>
      <c r="BO592" s="67"/>
      <c r="BP592" s="67"/>
      <c r="BQ592" s="67"/>
      <c r="BR592" s="67"/>
      <c r="BS592" s="67"/>
      <c r="BT592" s="67"/>
      <c r="BU592" s="67"/>
      <c r="BV592" s="67"/>
      <c r="BW592" s="67"/>
      <c r="BX592" s="67"/>
      <c r="BY592" s="67"/>
      <c r="BZ592" s="67"/>
      <c r="CA592" s="67"/>
      <c r="CB592" s="67"/>
      <c r="CC592" s="69">
        <f>SUM(Table25[[#This Row],[Contract Amount FY00]:[Contract Amount FY50]])</f>
        <v>1129068</v>
      </c>
      <c r="CD592" s="24"/>
    </row>
    <row r="593" spans="1:82" x14ac:dyDescent="0.25">
      <c r="A593" s="122" t="s">
        <v>2038</v>
      </c>
      <c r="B593" s="122" t="s">
        <v>3145</v>
      </c>
      <c r="C593" s="122" t="s">
        <v>615</v>
      </c>
      <c r="E593" s="26" t="str">
        <f>IFERROR(IF(VLOOKUP(Table25[[#This Row],[Contract No.]],Table3[#All],3,FALSE)="","No","Yes"),"")</f>
        <v>Yes</v>
      </c>
      <c r="F593" s="26" t="str">
        <f>IFERROR(VLOOKUP(Table25[[#This Row],[Contract No.]],Table3[#All],3,FALSE),"")</f>
        <v>NASPO</v>
      </c>
      <c r="G593" s="26" t="str">
        <f>IFERROR(IF(Table25[[#This Row],[Cooperative Purchase
(Yes/No)]]="Yes","Yes",IF(VLOOKUP(Table25[[#This Row],[Contract No.]],Table3[#All],1,FALSE)=Table25[[#This Row],[Contract No.]],"Yes","No")),"No")</f>
        <v>Yes</v>
      </c>
      <c r="H593" s="51">
        <f>IFERROR(VLOOKUP(Table25[[#This Row],[Contract No.]],Table3[#All],4,FALSE),"")</f>
        <v>45138</v>
      </c>
      <c r="I593" s="56">
        <f>IFERROR(IF(AND(MONTH(Table25[[#This Row],[Contract Start Date]])&gt;6,MONTH(Table25[[#This Row],[Contract Start Date]])&lt;=12),YEAR(Table25[[#This Row],[Contract Start Date]])+1,YEAR(Table25[[#This Row],[Contract Start Date]])),"")</f>
        <v>2024</v>
      </c>
      <c r="J593" s="55">
        <f>Table25[[#This Row],[FY Formula start]]</f>
        <v>2024</v>
      </c>
      <c r="K593" s="59" t="str">
        <f>"FY"&amp;" "&amp;Table25[[#This Row],[Year Start]]</f>
        <v>FY 2024</v>
      </c>
      <c r="L593" s="52">
        <f>IFERROR(VLOOKUP(Table25[[#This Row],[Contract No.]],Table3[#All],5,FALSE),"")</f>
        <v>48426</v>
      </c>
      <c r="M593" s="56">
        <f>IFERROR(IF(Table25[[#This Row],[Contract End Date]]="99/99/9999","No End",IF(AND(MONTH(Table25[[#This Row],[Contract End Date]])&gt;6,MONTH(Table25[[#This Row],[Contract End Date]])&lt;=12),YEAR(Table25[[#This Row],[Contract End Date]])+1,YEAR(Table25[[#This Row],[Contract End Date]]))),"")</f>
        <v>2033</v>
      </c>
      <c r="N593" s="55">
        <f>Table25[[#This Row],[FY Formula end]]</f>
        <v>2033</v>
      </c>
      <c r="O593" s="59" t="str">
        <f>IF(Table25[[#This Row],[Year End]]="No End","No End","FY"&amp;" "&amp;Table25[[#This Row],[Year End]])</f>
        <v>FY 2033</v>
      </c>
      <c r="P593" s="27"/>
      <c r="Q593" s="104">
        <f>_xlfn.IFNA(IF($B593="","",VLOOKUP($B593,'SWC Towers'!$A:$Q,$Q$2,FALSE)),"")</f>
        <v>0.2</v>
      </c>
      <c r="R593" s="106">
        <f>_xlfn.IFNA(IF($B593="","",VLOOKUP($B593,'SWC Towers'!$A:$Q,$R$2,FALSE)),"")</f>
        <v>0.2</v>
      </c>
      <c r="S593" s="106" t="str">
        <f>_xlfn.IFNA(IF($B593="","",VLOOKUP($B593,'SWC Towers'!$A:$Q,$S$2,FALSE)),"")</f>
        <v/>
      </c>
      <c r="T593" s="106">
        <f>_xlfn.IFNA(IF($B593="","",VLOOKUP($B593,'SWC Towers'!$A:$Q,$T$2,FALSE)),"")</f>
        <v>0.1</v>
      </c>
      <c r="U593" s="104" t="str">
        <f>_xlfn.IFNA(IF($B593="","",VLOOKUP($B593,'SWC Towers'!$A:$Q,$U$2,FALSE)),"")</f>
        <v/>
      </c>
      <c r="V593" s="104" t="str">
        <f>_xlfn.IFNA(IF($B593="","",VLOOKUP($B593,'SWC Towers'!$A:$Q,$V$2,FALSE)),"")</f>
        <v/>
      </c>
      <c r="W593" s="104">
        <f>_xlfn.IFNA(IF($B593="","",VLOOKUP($B593,'SWC Towers'!$A:$Q,$W$2,FALSE)),"")</f>
        <v>0.3</v>
      </c>
      <c r="X593" s="104" t="str">
        <f>_xlfn.IFNA(IF($B593="","",VLOOKUP($B593,'SWC Towers'!$A:$Q,$X$2,FALSE)),"")</f>
        <v/>
      </c>
      <c r="Y593" s="104" t="str">
        <f>_xlfn.IFNA(IF($B593="","",VLOOKUP($B593,'SWC Towers'!$A:$Q,$Y$2,FALSE)),"")</f>
        <v/>
      </c>
      <c r="Z593" s="104">
        <f>_xlfn.IFNA(IF($B593="","",VLOOKUP($B593,'SWC Towers'!$A:$Q,$Z$2,FALSE)),"")</f>
        <v>0.1</v>
      </c>
      <c r="AA593" s="104" t="str">
        <f>_xlfn.IFNA(IF($B593="","",VLOOKUP($B593,'SWC Towers'!$A:$Q,$AA$2,FALSE)),"")</f>
        <v/>
      </c>
      <c r="AB593" s="104">
        <f>_xlfn.IFNA(IF($B593="","",VLOOKUP($B593,'SWC Towers'!$A:$Q,$AB$2,FALSE)),"")</f>
        <v>0.1</v>
      </c>
      <c r="AC593" s="20">
        <f>SUM(Table25[[#This Row],[IT Tower: Application]:[Other/Non-IT ]])</f>
        <v>1</v>
      </c>
      <c r="AD593" s="67"/>
      <c r="AE593" s="67"/>
      <c r="AF593" s="67"/>
      <c r="AG593" s="67"/>
      <c r="AH593" s="67"/>
      <c r="AI593" s="67"/>
      <c r="AJ593" s="67"/>
      <c r="AK593" s="67"/>
      <c r="AL593" s="67"/>
      <c r="AM593" s="67"/>
      <c r="AN593" s="67"/>
      <c r="AO593" s="67"/>
      <c r="AP593" s="67"/>
      <c r="AQ593" s="67"/>
      <c r="AR593" s="67"/>
      <c r="AS593" s="67"/>
      <c r="AT593" s="67"/>
      <c r="AU593" s="67"/>
      <c r="AV593" s="67"/>
      <c r="AW593" s="67"/>
      <c r="AX593" s="67"/>
      <c r="AY593" s="67"/>
      <c r="AZ593" s="67"/>
      <c r="BA593" s="67"/>
      <c r="BB593" s="67">
        <v>0</v>
      </c>
      <c r="BC593" s="67">
        <v>1576</v>
      </c>
      <c r="BD593" s="67"/>
      <c r="BE593" s="67"/>
      <c r="BF593" s="67"/>
      <c r="BG593" s="67"/>
      <c r="BH593" s="67"/>
      <c r="BI593" s="67"/>
      <c r="BJ593" s="67"/>
      <c r="BK593" s="67"/>
      <c r="BL593" s="67"/>
      <c r="BM593" s="67"/>
      <c r="BN593" s="67"/>
      <c r="BO593" s="67"/>
      <c r="BP593" s="67"/>
      <c r="BQ593" s="67"/>
      <c r="BR593" s="67"/>
      <c r="BS593" s="67"/>
      <c r="BT593" s="67"/>
      <c r="BU593" s="67"/>
      <c r="BV593" s="67"/>
      <c r="BW593" s="67"/>
      <c r="BX593" s="67"/>
      <c r="BY593" s="67"/>
      <c r="BZ593" s="67"/>
      <c r="CA593" s="67"/>
      <c r="CB593" s="67"/>
      <c r="CC593" s="69">
        <f>SUM(Table25[[#This Row],[Contract Amount FY00]:[Contract Amount FY50]])</f>
        <v>1576</v>
      </c>
      <c r="CD593" s="24"/>
    </row>
    <row r="594" spans="1:82" x14ac:dyDescent="0.25">
      <c r="A594" s="122" t="s">
        <v>2038</v>
      </c>
      <c r="B594" s="122" t="s">
        <v>3145</v>
      </c>
      <c r="C594" s="122" t="s">
        <v>3211</v>
      </c>
      <c r="E594" s="26" t="str">
        <f>IFERROR(IF(VLOOKUP(Table25[[#This Row],[Contract No.]],Table3[#All],3,FALSE)="","No","Yes"),"")</f>
        <v>Yes</v>
      </c>
      <c r="F594" s="26" t="str">
        <f>IFERROR(VLOOKUP(Table25[[#This Row],[Contract No.]],Table3[#All],3,FALSE),"")</f>
        <v>NASPO</v>
      </c>
      <c r="G594" s="26" t="str">
        <f>IFERROR(IF(Table25[[#This Row],[Cooperative Purchase
(Yes/No)]]="Yes","Yes",IF(VLOOKUP(Table25[[#This Row],[Contract No.]],Table3[#All],1,FALSE)=Table25[[#This Row],[Contract No.]],"Yes","No")),"No")</f>
        <v>Yes</v>
      </c>
      <c r="H594" s="51">
        <f>IFERROR(VLOOKUP(Table25[[#This Row],[Contract No.]],Table3[#All],4,FALSE),"")</f>
        <v>45138</v>
      </c>
      <c r="I594" s="56">
        <f>IFERROR(IF(AND(MONTH(Table25[[#This Row],[Contract Start Date]])&gt;6,MONTH(Table25[[#This Row],[Contract Start Date]])&lt;=12),YEAR(Table25[[#This Row],[Contract Start Date]])+1,YEAR(Table25[[#This Row],[Contract Start Date]])),"")</f>
        <v>2024</v>
      </c>
      <c r="J594" s="55">
        <f>Table25[[#This Row],[FY Formula start]]</f>
        <v>2024</v>
      </c>
      <c r="K594" s="59" t="str">
        <f>"FY"&amp;" "&amp;Table25[[#This Row],[Year Start]]</f>
        <v>FY 2024</v>
      </c>
      <c r="L594" s="52">
        <f>IFERROR(VLOOKUP(Table25[[#This Row],[Contract No.]],Table3[#All],5,FALSE),"")</f>
        <v>48426</v>
      </c>
      <c r="M594" s="56">
        <f>IFERROR(IF(Table25[[#This Row],[Contract End Date]]="99/99/9999","No End",IF(AND(MONTH(Table25[[#This Row],[Contract End Date]])&gt;6,MONTH(Table25[[#This Row],[Contract End Date]])&lt;=12),YEAR(Table25[[#This Row],[Contract End Date]])+1,YEAR(Table25[[#This Row],[Contract End Date]]))),"")</f>
        <v>2033</v>
      </c>
      <c r="N594" s="55">
        <f>Table25[[#This Row],[FY Formula end]]</f>
        <v>2033</v>
      </c>
      <c r="O594" s="59" t="str">
        <f>IF(Table25[[#This Row],[Year End]]="No End","No End","FY"&amp;" "&amp;Table25[[#This Row],[Year End]])</f>
        <v>FY 2033</v>
      </c>
      <c r="P594" s="27"/>
      <c r="Q594" s="104">
        <f>_xlfn.IFNA(IF($B594="","",VLOOKUP($B594,'SWC Towers'!$A:$Q,$Q$2,FALSE)),"")</f>
        <v>0.2</v>
      </c>
      <c r="R594" s="106">
        <f>_xlfn.IFNA(IF($B594="","",VLOOKUP($B594,'SWC Towers'!$A:$Q,$R$2,FALSE)),"")</f>
        <v>0.2</v>
      </c>
      <c r="S594" s="106" t="str">
        <f>_xlfn.IFNA(IF($B594="","",VLOOKUP($B594,'SWC Towers'!$A:$Q,$S$2,FALSE)),"")</f>
        <v/>
      </c>
      <c r="T594" s="106">
        <f>_xlfn.IFNA(IF($B594="","",VLOOKUP($B594,'SWC Towers'!$A:$Q,$T$2,FALSE)),"")</f>
        <v>0.1</v>
      </c>
      <c r="U594" s="104" t="str">
        <f>_xlfn.IFNA(IF($B594="","",VLOOKUP($B594,'SWC Towers'!$A:$Q,$U$2,FALSE)),"")</f>
        <v/>
      </c>
      <c r="V594" s="104" t="str">
        <f>_xlfn.IFNA(IF($B594="","",VLOOKUP($B594,'SWC Towers'!$A:$Q,$V$2,FALSE)),"")</f>
        <v/>
      </c>
      <c r="W594" s="104">
        <f>_xlfn.IFNA(IF($B594="","",VLOOKUP($B594,'SWC Towers'!$A:$Q,$W$2,FALSE)),"")</f>
        <v>0.3</v>
      </c>
      <c r="X594" s="104" t="str">
        <f>_xlfn.IFNA(IF($B594="","",VLOOKUP($B594,'SWC Towers'!$A:$Q,$X$2,FALSE)),"")</f>
        <v/>
      </c>
      <c r="Y594" s="104" t="str">
        <f>_xlfn.IFNA(IF($B594="","",VLOOKUP($B594,'SWC Towers'!$A:$Q,$Y$2,FALSE)),"")</f>
        <v/>
      </c>
      <c r="Z594" s="104">
        <f>_xlfn.IFNA(IF($B594="","",VLOOKUP($B594,'SWC Towers'!$A:$Q,$Z$2,FALSE)),"")</f>
        <v>0.1</v>
      </c>
      <c r="AA594" s="104" t="str">
        <f>_xlfn.IFNA(IF($B594="","",VLOOKUP($B594,'SWC Towers'!$A:$Q,$AA$2,FALSE)),"")</f>
        <v/>
      </c>
      <c r="AB594" s="104">
        <f>_xlfn.IFNA(IF($B594="","",VLOOKUP($B594,'SWC Towers'!$A:$Q,$AB$2,FALSE)),"")</f>
        <v>0.1</v>
      </c>
      <c r="AC594" s="20">
        <f>SUM(Table25[[#This Row],[IT Tower: Application]:[Other/Non-IT ]])</f>
        <v>1</v>
      </c>
      <c r="AD594" s="67"/>
      <c r="AE594" s="67"/>
      <c r="AF594" s="67"/>
      <c r="AG594" s="67"/>
      <c r="AH594" s="67"/>
      <c r="AI594" s="67"/>
      <c r="AJ594" s="67"/>
      <c r="AK594" s="67"/>
      <c r="AL594" s="67"/>
      <c r="AM594" s="67"/>
      <c r="AN594" s="67"/>
      <c r="AO594" s="67"/>
      <c r="AP594" s="67"/>
      <c r="AQ594" s="67"/>
      <c r="AR594" s="67"/>
      <c r="AS594" s="67"/>
      <c r="AT594" s="67"/>
      <c r="AU594" s="67"/>
      <c r="AV594" s="67"/>
      <c r="AW594" s="67"/>
      <c r="AX594" s="67"/>
      <c r="AY594" s="67"/>
      <c r="AZ594" s="67"/>
      <c r="BA594" s="67"/>
      <c r="BB594" s="67">
        <v>0</v>
      </c>
      <c r="BC594" s="67">
        <v>15140</v>
      </c>
      <c r="BD594" s="67"/>
      <c r="BE594" s="67"/>
      <c r="BF594" s="67"/>
      <c r="BG594" s="67"/>
      <c r="BH594" s="67"/>
      <c r="BI594" s="67"/>
      <c r="BJ594" s="67"/>
      <c r="BK594" s="67"/>
      <c r="BL594" s="67"/>
      <c r="BM594" s="67"/>
      <c r="BN594" s="67"/>
      <c r="BO594" s="67"/>
      <c r="BP594" s="67"/>
      <c r="BQ594" s="67"/>
      <c r="BR594" s="67"/>
      <c r="BS594" s="67"/>
      <c r="BT594" s="67"/>
      <c r="BU594" s="67"/>
      <c r="BV594" s="67"/>
      <c r="BW594" s="67"/>
      <c r="BX594" s="67"/>
      <c r="BY594" s="67"/>
      <c r="BZ594" s="67"/>
      <c r="CA594" s="67"/>
      <c r="CB594" s="67"/>
      <c r="CC594" s="69">
        <f>SUM(Table25[[#This Row],[Contract Amount FY00]:[Contract Amount FY50]])</f>
        <v>15140</v>
      </c>
      <c r="CD594" s="24"/>
    </row>
    <row r="595" spans="1:82" x14ac:dyDescent="0.25">
      <c r="A595" s="122" t="s">
        <v>2038</v>
      </c>
      <c r="B595" s="122" t="s">
        <v>3147</v>
      </c>
      <c r="C595" s="122" t="s">
        <v>2757</v>
      </c>
      <c r="E595" s="26" t="str">
        <f>IFERROR(IF(VLOOKUP(Table25[[#This Row],[Contract No.]],Table3[#All],3,FALSE)="","No","Yes"),"")</f>
        <v>No</v>
      </c>
      <c r="F595" s="26" t="str">
        <f>IFERROR(VLOOKUP(Table25[[#This Row],[Contract No.]],Table3[#All],3,FALSE),"")</f>
        <v/>
      </c>
      <c r="G595" s="26" t="str">
        <f>IFERROR(IF(Table25[[#This Row],[Cooperative Purchase
(Yes/No)]]="Yes","Yes",IF(VLOOKUP(Table25[[#This Row],[Contract No.]],Table3[#All],1,FALSE)=Table25[[#This Row],[Contract No.]],"Yes","No")),"No")</f>
        <v>Yes</v>
      </c>
      <c r="H595" s="51">
        <f>IFERROR(VLOOKUP(Table25[[#This Row],[Contract No.]],Table3[#All],4,FALSE),"")</f>
        <v>45413</v>
      </c>
      <c r="I595" s="56">
        <f>IFERROR(IF(AND(MONTH(Table25[[#This Row],[Contract Start Date]])&gt;6,MONTH(Table25[[#This Row],[Contract Start Date]])&lt;=12),YEAR(Table25[[#This Row],[Contract Start Date]])+1,YEAR(Table25[[#This Row],[Contract Start Date]])),"")</f>
        <v>2024</v>
      </c>
      <c r="J595" s="55">
        <f>Table25[[#This Row],[FY Formula start]]</f>
        <v>2024</v>
      </c>
      <c r="K595" s="59" t="str">
        <f>"FY"&amp;" "&amp;Table25[[#This Row],[Year Start]]</f>
        <v>FY 2024</v>
      </c>
      <c r="L595" s="52">
        <f>IFERROR(VLOOKUP(Table25[[#This Row],[Contract No.]],Table3[#All],5,FALSE),"")</f>
        <v>46507</v>
      </c>
      <c r="M595" s="56">
        <f>IFERROR(IF(Table25[[#This Row],[Contract End Date]]="99/99/9999","No End",IF(AND(MONTH(Table25[[#This Row],[Contract End Date]])&gt;6,MONTH(Table25[[#This Row],[Contract End Date]])&lt;=12),YEAR(Table25[[#This Row],[Contract End Date]])+1,YEAR(Table25[[#This Row],[Contract End Date]]))),"")</f>
        <v>2027</v>
      </c>
      <c r="N595" s="55">
        <f>Table25[[#This Row],[FY Formula end]]</f>
        <v>2027</v>
      </c>
      <c r="O595" s="59" t="str">
        <f>IF(Table25[[#This Row],[Year End]]="No End","No End","FY"&amp;" "&amp;Table25[[#This Row],[Year End]])</f>
        <v>FY 2027</v>
      </c>
      <c r="P595" s="27"/>
      <c r="Q595" s="104" t="str">
        <f>_xlfn.IFNA(IF($B595="","",VLOOKUP($B595,'SWC Towers'!$A:$Q,$Q$2,FALSE)),"")</f>
        <v/>
      </c>
      <c r="R595" s="106" t="str">
        <f>_xlfn.IFNA(IF($B595="","",VLOOKUP($B595,'SWC Towers'!$A:$Q,$R$2,FALSE)),"")</f>
        <v/>
      </c>
      <c r="S595" s="106">
        <f>_xlfn.IFNA(IF($B595="","",VLOOKUP($B595,'SWC Towers'!$A:$Q,$S$2,FALSE)),"")</f>
        <v>0.1</v>
      </c>
      <c r="T595" s="106">
        <f>_xlfn.IFNA(IF($B595="","",VLOOKUP($B595,'SWC Towers'!$A:$Q,$T$2,FALSE)),"")</f>
        <v>0.1</v>
      </c>
      <c r="U595" s="104" t="str">
        <f>_xlfn.IFNA(IF($B595="","",VLOOKUP($B595,'SWC Towers'!$A:$Q,$U$2,FALSE)),"")</f>
        <v/>
      </c>
      <c r="V595" s="104" t="str">
        <f>_xlfn.IFNA(IF($B595="","",VLOOKUP($B595,'SWC Towers'!$A:$Q,$V$2,FALSE)),"")</f>
        <v/>
      </c>
      <c r="W595" s="104">
        <f>_xlfn.IFNA(IF($B595="","",VLOOKUP($B595,'SWC Towers'!$A:$Q,$W$2,FALSE)),"")</f>
        <v>0.8</v>
      </c>
      <c r="X595" s="104" t="str">
        <f>_xlfn.IFNA(IF($B595="","",VLOOKUP($B595,'SWC Towers'!$A:$Q,$X$2,FALSE)),"")</f>
        <v/>
      </c>
      <c r="Y595" s="104" t="str">
        <f>_xlfn.IFNA(IF($B595="","",VLOOKUP($B595,'SWC Towers'!$A:$Q,$Y$2,FALSE)),"")</f>
        <v/>
      </c>
      <c r="Z595" s="104" t="str">
        <f>_xlfn.IFNA(IF($B595="","",VLOOKUP($B595,'SWC Towers'!$A:$Q,$Z$2,FALSE)),"")</f>
        <v/>
      </c>
      <c r="AA595" s="104" t="str">
        <f>_xlfn.IFNA(IF($B595="","",VLOOKUP($B595,'SWC Towers'!$A:$Q,$AA$2,FALSE)),"")</f>
        <v/>
      </c>
      <c r="AB595" s="104" t="str">
        <f>_xlfn.IFNA(IF($B595="","",VLOOKUP($B595,'SWC Towers'!$A:$Q,$AB$2,FALSE)),"")</f>
        <v/>
      </c>
      <c r="AC595" s="20">
        <f>SUM(Table25[[#This Row],[IT Tower: Application]:[Other/Non-IT ]])</f>
        <v>1</v>
      </c>
      <c r="AD595" s="67"/>
      <c r="AE595" s="67"/>
      <c r="AF595" s="67"/>
      <c r="AG595" s="67"/>
      <c r="AH595" s="67"/>
      <c r="AI595" s="67"/>
      <c r="AJ595" s="67"/>
      <c r="AK595" s="67"/>
      <c r="AL595" s="67"/>
      <c r="AM595" s="67"/>
      <c r="AN595" s="67"/>
      <c r="AO595" s="67"/>
      <c r="AP595" s="67"/>
      <c r="AQ595" s="67"/>
      <c r="AR595" s="67"/>
      <c r="AS595" s="67"/>
      <c r="AT595" s="67"/>
      <c r="AU595" s="67"/>
      <c r="AV595" s="67"/>
      <c r="AW595" s="67"/>
      <c r="AX595" s="67"/>
      <c r="AY595" s="67"/>
      <c r="AZ595" s="67"/>
      <c r="BA595" s="67"/>
      <c r="BB595" s="67">
        <v>93</v>
      </c>
      <c r="BC595" s="67">
        <v>196</v>
      </c>
      <c r="BD595" s="67"/>
      <c r="BE595" s="67"/>
      <c r="BF595" s="67"/>
      <c r="BG595" s="67"/>
      <c r="BH595" s="67"/>
      <c r="BI595" s="67"/>
      <c r="BJ595" s="67"/>
      <c r="BK595" s="67"/>
      <c r="BL595" s="67"/>
      <c r="BM595" s="67"/>
      <c r="BN595" s="67"/>
      <c r="BO595" s="67"/>
      <c r="BP595" s="67"/>
      <c r="BQ595" s="67"/>
      <c r="BR595" s="67"/>
      <c r="BS595" s="67"/>
      <c r="BT595" s="67"/>
      <c r="BU595" s="67"/>
      <c r="BV595" s="67"/>
      <c r="BW595" s="67"/>
      <c r="BX595" s="67"/>
      <c r="BY595" s="67"/>
      <c r="BZ595" s="67"/>
      <c r="CA595" s="67"/>
      <c r="CB595" s="67"/>
      <c r="CC595" s="69">
        <f>SUM(Table25[[#This Row],[Contract Amount FY00]:[Contract Amount FY50]])</f>
        <v>289</v>
      </c>
      <c r="CD595" s="24"/>
    </row>
    <row r="596" spans="1:82" x14ac:dyDescent="0.25">
      <c r="A596" s="122" t="s">
        <v>2002</v>
      </c>
      <c r="B596" s="122" t="s">
        <v>705</v>
      </c>
      <c r="C596" s="122" t="s">
        <v>559</v>
      </c>
      <c r="E596" s="26" t="str">
        <f>IFERROR(IF(VLOOKUP(Table25[[#This Row],[Contract No.]],Table3[#All],3,FALSE)="","No","Yes"),"")</f>
        <v>Yes</v>
      </c>
      <c r="F596" s="26" t="str">
        <f>IFERROR(VLOOKUP(Table25[[#This Row],[Contract No.]],Table3[#All],3,FALSE),"")</f>
        <v>NASPO</v>
      </c>
      <c r="G596" s="26" t="str">
        <f>IFERROR(IF(Table25[[#This Row],[Cooperative Purchase
(Yes/No)]]="Yes","Yes",IF(VLOOKUP(Table25[[#This Row],[Contract No.]],Table3[#All],1,FALSE)=Table25[[#This Row],[Contract No.]],"Yes","No")),"No")</f>
        <v>Yes</v>
      </c>
      <c r="H596" s="51">
        <f>IFERROR(VLOOKUP(Table25[[#This Row],[Contract No.]],Table3[#All],4,FALSE),"")</f>
        <v>43647</v>
      </c>
      <c r="I596" s="56">
        <f>IFERROR(IF(AND(MONTH(Table25[[#This Row],[Contract Start Date]])&gt;6,MONTH(Table25[[#This Row],[Contract Start Date]])&lt;=12),YEAR(Table25[[#This Row],[Contract Start Date]])+1,YEAR(Table25[[#This Row],[Contract Start Date]])),"")</f>
        <v>2020</v>
      </c>
      <c r="J596" s="55">
        <f>Table25[[#This Row],[FY Formula start]]</f>
        <v>2020</v>
      </c>
      <c r="K596" s="59" t="str">
        <f>"FY"&amp;" "&amp;Table25[[#This Row],[Year Start]]</f>
        <v>FY 2020</v>
      </c>
      <c r="L596" s="52">
        <f>IFERROR(VLOOKUP(Table25[[#This Row],[Contract No.]],Table3[#All],5,FALSE),"")</f>
        <v>47360</v>
      </c>
      <c r="M596" s="56">
        <f>IFERROR(IF(Table25[[#This Row],[Contract End Date]]="99/99/9999","No End",IF(AND(MONTH(Table25[[#This Row],[Contract End Date]])&gt;6,MONTH(Table25[[#This Row],[Contract End Date]])&lt;=12),YEAR(Table25[[#This Row],[Contract End Date]])+1,YEAR(Table25[[#This Row],[Contract End Date]]))),"")</f>
        <v>2030</v>
      </c>
      <c r="N596" s="55">
        <f>Table25[[#This Row],[FY Formula end]]</f>
        <v>2030</v>
      </c>
      <c r="O596" s="59" t="str">
        <f>IF(Table25[[#This Row],[Year End]]="No End","No End","FY"&amp;" "&amp;Table25[[#This Row],[Year End]])</f>
        <v>FY 2030</v>
      </c>
      <c r="P596" s="27"/>
      <c r="Q596" s="104">
        <f>_xlfn.IFNA(IF($B596="","",VLOOKUP($B596,'SWC Towers'!$A:$Q,$Q$2,FALSE)),"")</f>
        <v>0.2</v>
      </c>
      <c r="R596" s="106" t="str">
        <f>_xlfn.IFNA(IF($B596="","",VLOOKUP($B596,'SWC Towers'!$A:$Q,$R$2,FALSE)),"")</f>
        <v/>
      </c>
      <c r="S596" s="106" t="str">
        <f>_xlfn.IFNA(IF($B596="","",VLOOKUP($B596,'SWC Towers'!$A:$Q,$S$2,FALSE)),"")</f>
        <v/>
      </c>
      <c r="T596" s="106" t="str">
        <f>_xlfn.IFNA(IF($B596="","",VLOOKUP($B596,'SWC Towers'!$A:$Q,$T$2,FALSE)),"")</f>
        <v/>
      </c>
      <c r="U596" s="104">
        <f>_xlfn.IFNA(IF($B596="","",VLOOKUP($B596,'SWC Towers'!$A:$Q,$U$2,FALSE)),"")</f>
        <v>0.4</v>
      </c>
      <c r="V596" s="104" t="str">
        <f>_xlfn.IFNA(IF($B596="","",VLOOKUP($B596,'SWC Towers'!$A:$Q,$V$2,FALSE)),"")</f>
        <v/>
      </c>
      <c r="W596" s="104">
        <f>_xlfn.IFNA(IF($B596="","",VLOOKUP($B596,'SWC Towers'!$A:$Q,$W$2,FALSE)),"")</f>
        <v>0.4</v>
      </c>
      <c r="X596" s="104" t="str">
        <f>_xlfn.IFNA(IF($B596="","",VLOOKUP($B596,'SWC Towers'!$A:$Q,$X$2,FALSE)),"")</f>
        <v/>
      </c>
      <c r="Y596" s="104" t="str">
        <f>_xlfn.IFNA(IF($B596="","",VLOOKUP($B596,'SWC Towers'!$A:$Q,$Y$2,FALSE)),"")</f>
        <v/>
      </c>
      <c r="Z596" s="104" t="str">
        <f>_xlfn.IFNA(IF($B596="","",VLOOKUP($B596,'SWC Towers'!$A:$Q,$Z$2,FALSE)),"")</f>
        <v/>
      </c>
      <c r="AA596" s="104" t="str">
        <f>_xlfn.IFNA(IF($B596="","",VLOOKUP($B596,'SWC Towers'!$A:$Q,$AA$2,FALSE)),"")</f>
        <v/>
      </c>
      <c r="AB596" s="104" t="str">
        <f>_xlfn.IFNA(IF($B596="","",VLOOKUP($B596,'SWC Towers'!$A:$Q,$AB$2,FALSE)),"")</f>
        <v/>
      </c>
      <c r="AC596" s="20">
        <f>SUM(Table25[[#This Row],[IT Tower: Application]:[Other/Non-IT ]])</f>
        <v>1</v>
      </c>
      <c r="AD596" s="67"/>
      <c r="AE596" s="67"/>
      <c r="AF596" s="67"/>
      <c r="AG596" s="67"/>
      <c r="AH596" s="67"/>
      <c r="AI596" s="67"/>
      <c r="AJ596" s="67"/>
      <c r="AK596" s="67"/>
      <c r="AL596" s="67"/>
      <c r="AM596" s="67"/>
      <c r="AN596" s="67"/>
      <c r="AO596" s="67"/>
      <c r="AP596" s="67"/>
      <c r="AQ596" s="67"/>
      <c r="AR596" s="67"/>
      <c r="AS596" s="67"/>
      <c r="AT596" s="67"/>
      <c r="AU596" s="67"/>
      <c r="AV596" s="67"/>
      <c r="AW596" s="67"/>
      <c r="AX596" s="67"/>
      <c r="AY596" s="67"/>
      <c r="AZ596" s="67"/>
      <c r="BA596" s="67">
        <v>0</v>
      </c>
      <c r="BB596" s="67">
        <v>597</v>
      </c>
      <c r="BC596" s="67">
        <v>1175</v>
      </c>
      <c r="BD596" s="67"/>
      <c r="BE596" s="67"/>
      <c r="BF596" s="67"/>
      <c r="BG596" s="67"/>
      <c r="BH596" s="67"/>
      <c r="BI596" s="67"/>
      <c r="BJ596" s="67"/>
      <c r="BK596" s="67"/>
      <c r="BL596" s="67"/>
      <c r="BM596" s="67"/>
      <c r="BN596" s="67"/>
      <c r="BO596" s="67"/>
      <c r="BP596" s="67"/>
      <c r="BQ596" s="67"/>
      <c r="BR596" s="67"/>
      <c r="BS596" s="67"/>
      <c r="BT596" s="67"/>
      <c r="BU596" s="67"/>
      <c r="BV596" s="67"/>
      <c r="BW596" s="67"/>
      <c r="BX596" s="67"/>
      <c r="BY596" s="67"/>
      <c r="BZ596" s="67"/>
      <c r="CA596" s="67"/>
      <c r="CB596" s="67"/>
      <c r="CC596" s="69">
        <f>SUM(Table25[[#This Row],[Contract Amount FY00]:[Contract Amount FY50]])</f>
        <v>1772</v>
      </c>
      <c r="CD596" s="24"/>
    </row>
    <row r="597" spans="1:82" x14ac:dyDescent="0.25">
      <c r="A597" s="122" t="s">
        <v>2002</v>
      </c>
      <c r="B597" s="122" t="s">
        <v>705</v>
      </c>
      <c r="C597" s="122" t="s">
        <v>1777</v>
      </c>
      <c r="E597" s="26" t="str">
        <f>IFERROR(IF(VLOOKUP(Table25[[#This Row],[Contract No.]],Table3[#All],3,FALSE)="","No","Yes"),"")</f>
        <v>Yes</v>
      </c>
      <c r="F597" s="26" t="str">
        <f>IFERROR(VLOOKUP(Table25[[#This Row],[Contract No.]],Table3[#All],3,FALSE),"")</f>
        <v>NASPO</v>
      </c>
      <c r="G597" s="26" t="str">
        <f>IFERROR(IF(Table25[[#This Row],[Cooperative Purchase
(Yes/No)]]="Yes","Yes",IF(VLOOKUP(Table25[[#This Row],[Contract No.]],Table3[#All],1,FALSE)=Table25[[#This Row],[Contract No.]],"Yes","No")),"No")</f>
        <v>Yes</v>
      </c>
      <c r="H597" s="51">
        <f>IFERROR(VLOOKUP(Table25[[#This Row],[Contract No.]],Table3[#All],4,FALSE),"")</f>
        <v>43647</v>
      </c>
      <c r="I597" s="56">
        <f>IFERROR(IF(AND(MONTH(Table25[[#This Row],[Contract Start Date]])&gt;6,MONTH(Table25[[#This Row],[Contract Start Date]])&lt;=12),YEAR(Table25[[#This Row],[Contract Start Date]])+1,YEAR(Table25[[#This Row],[Contract Start Date]])),"")</f>
        <v>2020</v>
      </c>
      <c r="J597" s="55">
        <f>Table25[[#This Row],[FY Formula start]]</f>
        <v>2020</v>
      </c>
      <c r="K597" s="59" t="str">
        <f>"FY"&amp;" "&amp;Table25[[#This Row],[Year Start]]</f>
        <v>FY 2020</v>
      </c>
      <c r="L597" s="52">
        <f>IFERROR(VLOOKUP(Table25[[#This Row],[Contract No.]],Table3[#All],5,FALSE),"")</f>
        <v>47360</v>
      </c>
      <c r="M597" s="56">
        <f>IFERROR(IF(Table25[[#This Row],[Contract End Date]]="99/99/9999","No End",IF(AND(MONTH(Table25[[#This Row],[Contract End Date]])&gt;6,MONTH(Table25[[#This Row],[Contract End Date]])&lt;=12),YEAR(Table25[[#This Row],[Contract End Date]])+1,YEAR(Table25[[#This Row],[Contract End Date]]))),"")</f>
        <v>2030</v>
      </c>
      <c r="N597" s="55">
        <f>Table25[[#This Row],[FY Formula end]]</f>
        <v>2030</v>
      </c>
      <c r="O597" s="59" t="str">
        <f>IF(Table25[[#This Row],[Year End]]="No End","No End","FY"&amp;" "&amp;Table25[[#This Row],[Year End]])</f>
        <v>FY 2030</v>
      </c>
      <c r="P597" s="27"/>
      <c r="Q597" s="104">
        <f>_xlfn.IFNA(IF($B597="","",VLOOKUP($B597,'SWC Towers'!$A:$Q,$Q$2,FALSE)),"")</f>
        <v>0.2</v>
      </c>
      <c r="R597" s="106" t="str">
        <f>_xlfn.IFNA(IF($B597="","",VLOOKUP($B597,'SWC Towers'!$A:$Q,$R$2,FALSE)),"")</f>
        <v/>
      </c>
      <c r="S597" s="106" t="str">
        <f>_xlfn.IFNA(IF($B597="","",VLOOKUP($B597,'SWC Towers'!$A:$Q,$S$2,FALSE)),"")</f>
        <v/>
      </c>
      <c r="T597" s="106" t="str">
        <f>_xlfn.IFNA(IF($B597="","",VLOOKUP($B597,'SWC Towers'!$A:$Q,$T$2,FALSE)),"")</f>
        <v/>
      </c>
      <c r="U597" s="104">
        <f>_xlfn.IFNA(IF($B597="","",VLOOKUP($B597,'SWC Towers'!$A:$Q,$U$2,FALSE)),"")</f>
        <v>0.4</v>
      </c>
      <c r="V597" s="104" t="str">
        <f>_xlfn.IFNA(IF($B597="","",VLOOKUP($B597,'SWC Towers'!$A:$Q,$V$2,FALSE)),"")</f>
        <v/>
      </c>
      <c r="W597" s="104">
        <f>_xlfn.IFNA(IF($B597="","",VLOOKUP($B597,'SWC Towers'!$A:$Q,$W$2,FALSE)),"")</f>
        <v>0.4</v>
      </c>
      <c r="X597" s="104" t="str">
        <f>_xlfn.IFNA(IF($B597="","",VLOOKUP($B597,'SWC Towers'!$A:$Q,$X$2,FALSE)),"")</f>
        <v/>
      </c>
      <c r="Y597" s="104" t="str">
        <f>_xlfn.IFNA(IF($B597="","",VLOOKUP($B597,'SWC Towers'!$A:$Q,$Y$2,FALSE)),"")</f>
        <v/>
      </c>
      <c r="Z597" s="104" t="str">
        <f>_xlfn.IFNA(IF($B597="","",VLOOKUP($B597,'SWC Towers'!$A:$Q,$Z$2,FALSE)),"")</f>
        <v/>
      </c>
      <c r="AA597" s="104" t="str">
        <f>_xlfn.IFNA(IF($B597="","",VLOOKUP($B597,'SWC Towers'!$A:$Q,$AA$2,FALSE)),"")</f>
        <v/>
      </c>
      <c r="AB597" s="104" t="str">
        <f>_xlfn.IFNA(IF($B597="","",VLOOKUP($B597,'SWC Towers'!$A:$Q,$AB$2,FALSE)),"")</f>
        <v/>
      </c>
      <c r="AC597" s="20">
        <f>SUM(Table25[[#This Row],[IT Tower: Application]:[Other/Non-IT ]])</f>
        <v>1</v>
      </c>
      <c r="AD597" s="67"/>
      <c r="AE597" s="67"/>
      <c r="AF597" s="67"/>
      <c r="AG597" s="67"/>
      <c r="AH597" s="67"/>
      <c r="AI597" s="67"/>
      <c r="AJ597" s="67"/>
      <c r="AK597" s="67"/>
      <c r="AL597" s="67"/>
      <c r="AM597" s="67"/>
      <c r="AN597" s="67"/>
      <c r="AO597" s="67"/>
      <c r="AP597" s="67"/>
      <c r="AQ597" s="67"/>
      <c r="AR597" s="67"/>
      <c r="AS597" s="67"/>
      <c r="AT597" s="67"/>
      <c r="AU597" s="67"/>
      <c r="AV597" s="67"/>
      <c r="AW597" s="67"/>
      <c r="AX597" s="67">
        <v>0</v>
      </c>
      <c r="AY597" s="67">
        <v>994</v>
      </c>
      <c r="AZ597" s="67">
        <v>435</v>
      </c>
      <c r="BA597" s="67">
        <v>0</v>
      </c>
      <c r="BB597" s="67"/>
      <c r="BC597" s="67"/>
      <c r="BD597" s="67"/>
      <c r="BE597" s="67"/>
      <c r="BF597" s="67"/>
      <c r="BG597" s="67"/>
      <c r="BH597" s="67"/>
      <c r="BI597" s="67"/>
      <c r="BJ597" s="67"/>
      <c r="BK597" s="67"/>
      <c r="BL597" s="67"/>
      <c r="BM597" s="67"/>
      <c r="BN597" s="67"/>
      <c r="BO597" s="67"/>
      <c r="BP597" s="67"/>
      <c r="BQ597" s="67"/>
      <c r="BR597" s="67"/>
      <c r="BS597" s="67"/>
      <c r="BT597" s="67"/>
      <c r="BU597" s="67"/>
      <c r="BV597" s="67"/>
      <c r="BW597" s="67"/>
      <c r="BX597" s="67"/>
      <c r="BY597" s="67"/>
      <c r="BZ597" s="67"/>
      <c r="CA597" s="67"/>
      <c r="CB597" s="67"/>
      <c r="CC597" s="69">
        <f>SUM(Table25[[#This Row],[Contract Amount FY00]:[Contract Amount FY50]])</f>
        <v>1429</v>
      </c>
      <c r="CD597" s="24"/>
    </row>
    <row r="598" spans="1:82" x14ac:dyDescent="0.25">
      <c r="A598" s="122" t="s">
        <v>2002</v>
      </c>
      <c r="B598" s="122" t="s">
        <v>2245</v>
      </c>
      <c r="C598" s="122" t="s">
        <v>3131</v>
      </c>
      <c r="E598" s="26" t="str">
        <f>IFERROR(IF(VLOOKUP(Table25[[#This Row],[Contract No.]],Table3[#All],3,FALSE)="","No","Yes"),"")</f>
        <v>No</v>
      </c>
      <c r="F598" s="26" t="str">
        <f>IFERROR(VLOOKUP(Table25[[#This Row],[Contract No.]],Table3[#All],3,FALSE),"")</f>
        <v/>
      </c>
      <c r="G598" s="26" t="str">
        <f>IFERROR(IF(Table25[[#This Row],[Cooperative Purchase
(Yes/No)]]="Yes","Yes",IF(VLOOKUP(Table25[[#This Row],[Contract No.]],Table3[#All],1,FALSE)=Table25[[#This Row],[Contract No.]],"Yes","No")),"No")</f>
        <v>Yes</v>
      </c>
      <c r="H598" s="51">
        <f>IFERROR(VLOOKUP(Table25[[#This Row],[Contract No.]],Table3[#All],4,FALSE),"")</f>
        <v>43952</v>
      </c>
      <c r="I598" s="56">
        <f>IFERROR(IF(AND(MONTH(Table25[[#This Row],[Contract Start Date]])&gt;6,MONTH(Table25[[#This Row],[Contract Start Date]])&lt;=12),YEAR(Table25[[#This Row],[Contract Start Date]])+1,YEAR(Table25[[#This Row],[Contract Start Date]])),"")</f>
        <v>2020</v>
      </c>
      <c r="J598" s="55">
        <f>Table25[[#This Row],[FY Formula start]]</f>
        <v>2020</v>
      </c>
      <c r="K598" s="59" t="str">
        <f>"FY"&amp;" "&amp;Table25[[#This Row],[Year Start]]</f>
        <v>FY 2020</v>
      </c>
      <c r="L598" s="52">
        <f>IFERROR(VLOOKUP(Table25[[#This Row],[Contract No.]],Table3[#All],5,FALSE),"")</f>
        <v>46203</v>
      </c>
      <c r="M598" s="56">
        <f>IFERROR(IF(Table25[[#This Row],[Contract End Date]]="99/99/9999","No End",IF(AND(MONTH(Table25[[#This Row],[Contract End Date]])&gt;6,MONTH(Table25[[#This Row],[Contract End Date]])&lt;=12),YEAR(Table25[[#This Row],[Contract End Date]])+1,YEAR(Table25[[#This Row],[Contract End Date]]))),"")</f>
        <v>2026</v>
      </c>
      <c r="N598" s="55">
        <f>Table25[[#This Row],[FY Formula end]]</f>
        <v>2026</v>
      </c>
      <c r="O598" s="59" t="str">
        <f>IF(Table25[[#This Row],[Year End]]="No End","No End","FY"&amp;" "&amp;Table25[[#This Row],[Year End]])</f>
        <v>FY 2026</v>
      </c>
      <c r="P598" s="27"/>
      <c r="Q598" s="104" t="str">
        <f>_xlfn.IFNA(IF($B598="","",VLOOKUP($B598,'SWC Towers'!$A:$Q,$Q$2,FALSE)),"")</f>
        <v/>
      </c>
      <c r="R598" s="106" t="str">
        <f>_xlfn.IFNA(IF($B598="","",VLOOKUP($B598,'SWC Towers'!$A:$Q,$R$2,FALSE)),"")</f>
        <v/>
      </c>
      <c r="S598" s="106" t="str">
        <f>_xlfn.IFNA(IF($B598="","",VLOOKUP($B598,'SWC Towers'!$A:$Q,$S$2,FALSE)),"")</f>
        <v/>
      </c>
      <c r="T598" s="106" t="str">
        <f>_xlfn.IFNA(IF($B598="","",VLOOKUP($B598,'SWC Towers'!$A:$Q,$T$2,FALSE)),"")</f>
        <v/>
      </c>
      <c r="U598" s="104">
        <f>_xlfn.IFNA(IF($B598="","",VLOOKUP($B598,'SWC Towers'!$A:$Q,$U$2,FALSE)),"")</f>
        <v>0.1</v>
      </c>
      <c r="V598" s="104" t="str">
        <f>_xlfn.IFNA(IF($B598="","",VLOOKUP($B598,'SWC Towers'!$A:$Q,$V$2,FALSE)),"")</f>
        <v/>
      </c>
      <c r="W598" s="104" t="str">
        <f>_xlfn.IFNA(IF($B598="","",VLOOKUP($B598,'SWC Towers'!$A:$Q,$W$2,FALSE)),"")</f>
        <v/>
      </c>
      <c r="X598" s="104" t="str">
        <f>_xlfn.IFNA(IF($B598="","",VLOOKUP($B598,'SWC Towers'!$A:$Q,$X$2,FALSE)),"")</f>
        <v/>
      </c>
      <c r="Y598" s="104" t="str">
        <f>_xlfn.IFNA(IF($B598="","",VLOOKUP($B598,'SWC Towers'!$A:$Q,$Y$2,FALSE)),"")</f>
        <v/>
      </c>
      <c r="Z598" s="104" t="str">
        <f>_xlfn.IFNA(IF($B598="","",VLOOKUP($B598,'SWC Towers'!$A:$Q,$Z$2,FALSE)),"")</f>
        <v/>
      </c>
      <c r="AA598" s="104" t="str">
        <f>_xlfn.IFNA(IF($B598="","",VLOOKUP($B598,'SWC Towers'!$A:$Q,$AA$2,FALSE)),"")</f>
        <v/>
      </c>
      <c r="AB598" s="104">
        <f>_xlfn.IFNA(IF($B598="","",VLOOKUP($B598,'SWC Towers'!$A:$Q,$AB$2,FALSE)),"")</f>
        <v>0.9</v>
      </c>
      <c r="AC598" s="20">
        <f>SUM(Table25[[#This Row],[IT Tower: Application]:[Other/Non-IT ]])</f>
        <v>1</v>
      </c>
      <c r="AD598" s="67"/>
      <c r="AE598" s="67"/>
      <c r="AF598" s="67"/>
      <c r="AG598" s="67"/>
      <c r="AH598" s="67"/>
      <c r="AI598" s="67"/>
      <c r="AJ598" s="67"/>
      <c r="AK598" s="67"/>
      <c r="AL598" s="67"/>
      <c r="AM598" s="67"/>
      <c r="AN598" s="67"/>
      <c r="AO598" s="67"/>
      <c r="AP598" s="67"/>
      <c r="AQ598" s="67"/>
      <c r="AR598" s="67"/>
      <c r="AS598" s="67"/>
      <c r="AT598" s="67"/>
      <c r="AU598" s="67"/>
      <c r="AV598" s="67"/>
      <c r="AW598" s="67"/>
      <c r="AX598" s="67"/>
      <c r="AY598" s="67"/>
      <c r="AZ598" s="67">
        <v>0</v>
      </c>
      <c r="BA598" s="67">
        <v>626</v>
      </c>
      <c r="BB598" s="67">
        <v>591</v>
      </c>
      <c r="BC598" s="67">
        <v>532</v>
      </c>
      <c r="BD598" s="67"/>
      <c r="BE598" s="67"/>
      <c r="BF598" s="67"/>
      <c r="BG598" s="67"/>
      <c r="BH598" s="67"/>
      <c r="BI598" s="67"/>
      <c r="BJ598" s="67"/>
      <c r="BK598" s="67"/>
      <c r="BL598" s="67"/>
      <c r="BM598" s="67"/>
      <c r="BN598" s="67"/>
      <c r="BO598" s="67"/>
      <c r="BP598" s="67"/>
      <c r="BQ598" s="67"/>
      <c r="BR598" s="67"/>
      <c r="BS598" s="67"/>
      <c r="BT598" s="67"/>
      <c r="BU598" s="67"/>
      <c r="BV598" s="67"/>
      <c r="BW598" s="67"/>
      <c r="BX598" s="67"/>
      <c r="BY598" s="67"/>
      <c r="BZ598" s="67"/>
      <c r="CA598" s="67"/>
      <c r="CB598" s="67"/>
      <c r="CC598" s="69">
        <f>SUM(Table25[[#This Row],[Contract Amount FY00]:[Contract Amount FY50]])</f>
        <v>1749</v>
      </c>
      <c r="CD598" s="24"/>
    </row>
    <row r="599" spans="1:82" x14ac:dyDescent="0.25">
      <c r="A599" s="122" t="s">
        <v>2002</v>
      </c>
      <c r="B599" s="122" t="s">
        <v>2245</v>
      </c>
      <c r="C599" s="122" t="s">
        <v>3192</v>
      </c>
      <c r="E599" s="26" t="str">
        <f>IFERROR(IF(VLOOKUP(Table25[[#This Row],[Contract No.]],Table3[#All],3,FALSE)="","No","Yes"),"")</f>
        <v>No</v>
      </c>
      <c r="F599" s="26" t="str">
        <f>IFERROR(VLOOKUP(Table25[[#This Row],[Contract No.]],Table3[#All],3,FALSE),"")</f>
        <v/>
      </c>
      <c r="G599" s="26" t="str">
        <f>IFERROR(IF(Table25[[#This Row],[Cooperative Purchase
(Yes/No)]]="Yes","Yes",IF(VLOOKUP(Table25[[#This Row],[Contract No.]],Table3[#All],1,FALSE)=Table25[[#This Row],[Contract No.]],"Yes","No")),"No")</f>
        <v>Yes</v>
      </c>
      <c r="H599" s="51">
        <f>IFERROR(VLOOKUP(Table25[[#This Row],[Contract No.]],Table3[#All],4,FALSE),"")</f>
        <v>43952</v>
      </c>
      <c r="I599" s="56">
        <f>IFERROR(IF(AND(MONTH(Table25[[#This Row],[Contract Start Date]])&gt;6,MONTH(Table25[[#This Row],[Contract Start Date]])&lt;=12),YEAR(Table25[[#This Row],[Contract Start Date]])+1,YEAR(Table25[[#This Row],[Contract Start Date]])),"")</f>
        <v>2020</v>
      </c>
      <c r="J599" s="55">
        <f>Table25[[#This Row],[FY Formula start]]</f>
        <v>2020</v>
      </c>
      <c r="K599" s="59" t="str">
        <f>"FY"&amp;" "&amp;Table25[[#This Row],[Year Start]]</f>
        <v>FY 2020</v>
      </c>
      <c r="L599" s="52">
        <f>IFERROR(VLOOKUP(Table25[[#This Row],[Contract No.]],Table3[#All],5,FALSE),"")</f>
        <v>46203</v>
      </c>
      <c r="M599" s="56">
        <f>IFERROR(IF(Table25[[#This Row],[Contract End Date]]="99/99/9999","No End",IF(AND(MONTH(Table25[[#This Row],[Contract End Date]])&gt;6,MONTH(Table25[[#This Row],[Contract End Date]])&lt;=12),YEAR(Table25[[#This Row],[Contract End Date]])+1,YEAR(Table25[[#This Row],[Contract End Date]]))),"")</f>
        <v>2026</v>
      </c>
      <c r="N599" s="55">
        <f>Table25[[#This Row],[FY Formula end]]</f>
        <v>2026</v>
      </c>
      <c r="O599" s="59" t="str">
        <f>IF(Table25[[#This Row],[Year End]]="No End","No End","FY"&amp;" "&amp;Table25[[#This Row],[Year End]])</f>
        <v>FY 2026</v>
      </c>
      <c r="P599" s="27"/>
      <c r="Q599" s="104" t="str">
        <f>_xlfn.IFNA(IF($B599="","",VLOOKUP($B599,'SWC Towers'!$A:$Q,$Q$2,FALSE)),"")</f>
        <v/>
      </c>
      <c r="R599" s="106" t="str">
        <f>_xlfn.IFNA(IF($B599="","",VLOOKUP($B599,'SWC Towers'!$A:$Q,$R$2,FALSE)),"")</f>
        <v/>
      </c>
      <c r="S599" s="106" t="str">
        <f>_xlfn.IFNA(IF($B599="","",VLOOKUP($B599,'SWC Towers'!$A:$Q,$S$2,FALSE)),"")</f>
        <v/>
      </c>
      <c r="T599" s="106" t="str">
        <f>_xlfn.IFNA(IF($B599="","",VLOOKUP($B599,'SWC Towers'!$A:$Q,$T$2,FALSE)),"")</f>
        <v/>
      </c>
      <c r="U599" s="104">
        <f>_xlfn.IFNA(IF($B599="","",VLOOKUP($B599,'SWC Towers'!$A:$Q,$U$2,FALSE)),"")</f>
        <v>0.1</v>
      </c>
      <c r="V599" s="104" t="str">
        <f>_xlfn.IFNA(IF($B599="","",VLOOKUP($B599,'SWC Towers'!$A:$Q,$V$2,FALSE)),"")</f>
        <v/>
      </c>
      <c r="W599" s="104" t="str">
        <f>_xlfn.IFNA(IF($B599="","",VLOOKUP($B599,'SWC Towers'!$A:$Q,$W$2,FALSE)),"")</f>
        <v/>
      </c>
      <c r="X599" s="104" t="str">
        <f>_xlfn.IFNA(IF($B599="","",VLOOKUP($B599,'SWC Towers'!$A:$Q,$X$2,FALSE)),"")</f>
        <v/>
      </c>
      <c r="Y599" s="104" t="str">
        <f>_xlfn.IFNA(IF($B599="","",VLOOKUP($B599,'SWC Towers'!$A:$Q,$Y$2,FALSE)),"")</f>
        <v/>
      </c>
      <c r="Z599" s="104" t="str">
        <f>_xlfn.IFNA(IF($B599="","",VLOOKUP($B599,'SWC Towers'!$A:$Q,$Z$2,FALSE)),"")</f>
        <v/>
      </c>
      <c r="AA599" s="104" t="str">
        <f>_xlfn.IFNA(IF($B599="","",VLOOKUP($B599,'SWC Towers'!$A:$Q,$AA$2,FALSE)),"")</f>
        <v/>
      </c>
      <c r="AB599" s="104">
        <f>_xlfn.IFNA(IF($B599="","",VLOOKUP($B599,'SWC Towers'!$A:$Q,$AB$2,FALSE)),"")</f>
        <v>0.9</v>
      </c>
      <c r="AC599" s="20">
        <f>SUM(Table25[[#This Row],[IT Tower: Application]:[Other/Non-IT ]])</f>
        <v>1</v>
      </c>
      <c r="AD599" s="67"/>
      <c r="AE599" s="67"/>
      <c r="AF599" s="67"/>
      <c r="AG599" s="67"/>
      <c r="AH599" s="67"/>
      <c r="AI599" s="67"/>
      <c r="AJ599" s="67"/>
      <c r="AK599" s="67"/>
      <c r="AL599" s="67"/>
      <c r="AM599" s="67"/>
      <c r="AN599" s="67"/>
      <c r="AO599" s="67"/>
      <c r="AP599" s="67"/>
      <c r="AQ599" s="67"/>
      <c r="AR599" s="67"/>
      <c r="AS599" s="67"/>
      <c r="AT599" s="67"/>
      <c r="AU599" s="67"/>
      <c r="AV599" s="67"/>
      <c r="AW599" s="67"/>
      <c r="AX599" s="67">
        <v>233</v>
      </c>
      <c r="AY599" s="67">
        <v>310</v>
      </c>
      <c r="AZ599" s="67">
        <v>591</v>
      </c>
      <c r="BA599" s="67">
        <v>0</v>
      </c>
      <c r="BB599" s="67"/>
      <c r="BC599" s="67"/>
      <c r="BD599" s="67"/>
      <c r="BE599" s="67"/>
      <c r="BF599" s="67"/>
      <c r="BG599" s="67"/>
      <c r="BH599" s="67"/>
      <c r="BI599" s="67"/>
      <c r="BJ599" s="67"/>
      <c r="BK599" s="67"/>
      <c r="BL599" s="67"/>
      <c r="BM599" s="67"/>
      <c r="BN599" s="67"/>
      <c r="BO599" s="67"/>
      <c r="BP599" s="67"/>
      <c r="BQ599" s="67"/>
      <c r="BR599" s="67"/>
      <c r="BS599" s="67"/>
      <c r="BT599" s="67"/>
      <c r="BU599" s="67"/>
      <c r="BV599" s="67"/>
      <c r="BW599" s="67"/>
      <c r="BX599" s="67"/>
      <c r="BY599" s="67"/>
      <c r="BZ599" s="67"/>
      <c r="CA599" s="67"/>
      <c r="CB599" s="67"/>
      <c r="CC599" s="69">
        <f>SUM(Table25[[#This Row],[Contract Amount FY00]:[Contract Amount FY50]])</f>
        <v>1134</v>
      </c>
      <c r="CD599" s="24"/>
    </row>
    <row r="600" spans="1:82" x14ac:dyDescent="0.25">
      <c r="A600" s="122" t="s">
        <v>2002</v>
      </c>
      <c r="B600" s="122" t="s">
        <v>526</v>
      </c>
      <c r="C600" s="122" t="s">
        <v>3206</v>
      </c>
      <c r="E600" s="26" t="str">
        <f>IFERROR(IF(VLOOKUP(Table25[[#This Row],[Contract No.]],Table3[#All],3,FALSE)="","No","Yes"),"")</f>
        <v>Yes</v>
      </c>
      <c r="F600" s="26" t="str">
        <f>IFERROR(VLOOKUP(Table25[[#This Row],[Contract No.]],Table3[#All],3,FALSE),"")</f>
        <v>NASPO</v>
      </c>
      <c r="G600" s="26" t="str">
        <f>IFERROR(IF(Table25[[#This Row],[Cooperative Purchase
(Yes/No)]]="Yes","Yes",IF(VLOOKUP(Table25[[#This Row],[Contract No.]],Table3[#All],1,FALSE)=Table25[[#This Row],[Contract No.]],"Yes","No")),"No")</f>
        <v>Yes</v>
      </c>
      <c r="H600" s="51">
        <f>IFERROR(VLOOKUP(Table25[[#This Row],[Contract No.]],Table3[#All],4,FALSE),"")</f>
        <v>43892</v>
      </c>
      <c r="I600" s="56">
        <f>IFERROR(IF(AND(MONTH(Table25[[#This Row],[Contract Start Date]])&gt;6,MONTH(Table25[[#This Row],[Contract Start Date]])&lt;=12),YEAR(Table25[[#This Row],[Contract Start Date]])+1,YEAR(Table25[[#This Row],[Contract Start Date]])),"")</f>
        <v>2020</v>
      </c>
      <c r="J600" s="55">
        <f>Table25[[#This Row],[FY Formula start]]</f>
        <v>2020</v>
      </c>
      <c r="K600" s="59" t="str">
        <f>"FY"&amp;" "&amp;Table25[[#This Row],[Year Start]]</f>
        <v>FY 2020</v>
      </c>
      <c r="L600" s="52">
        <f>IFERROR(VLOOKUP(Table25[[#This Row],[Contract No.]],Table3[#All],5,FALSE),"")</f>
        <v>45504</v>
      </c>
      <c r="M600" s="56">
        <f>IFERROR(IF(Table25[[#This Row],[Contract End Date]]="99/99/9999","No End",IF(AND(MONTH(Table25[[#This Row],[Contract End Date]])&gt;6,MONTH(Table25[[#This Row],[Contract End Date]])&lt;=12),YEAR(Table25[[#This Row],[Contract End Date]])+1,YEAR(Table25[[#This Row],[Contract End Date]]))),"")</f>
        <v>2025</v>
      </c>
      <c r="N600" s="55">
        <f>Table25[[#This Row],[FY Formula end]]</f>
        <v>2025</v>
      </c>
      <c r="O600" s="59" t="str">
        <f>IF(Table25[[#This Row],[Year End]]="No End","No End","FY"&amp;" "&amp;Table25[[#This Row],[Year End]])</f>
        <v>FY 2025</v>
      </c>
      <c r="P600" s="27"/>
      <c r="Q600" s="104" t="str">
        <f>_xlfn.IFNA(IF($B600="","",VLOOKUP($B600,'SWC Towers'!$A:$Q,$Q$2,FALSE)),"")</f>
        <v/>
      </c>
      <c r="R600" s="106">
        <f>_xlfn.IFNA(IF($B600="","",VLOOKUP($B600,'SWC Towers'!$A:$Q,$R$2,FALSE)),"")</f>
        <v>0.1</v>
      </c>
      <c r="S600" s="106" t="str">
        <f>_xlfn.IFNA(IF($B600="","",VLOOKUP($B600,'SWC Towers'!$A:$Q,$S$2,FALSE)),"")</f>
        <v/>
      </c>
      <c r="T600" s="106">
        <f>_xlfn.IFNA(IF($B600="","",VLOOKUP($B600,'SWC Towers'!$A:$Q,$T$2,FALSE)),"")</f>
        <v>0.05</v>
      </c>
      <c r="U600" s="104">
        <f>_xlfn.IFNA(IF($B600="","",VLOOKUP($B600,'SWC Towers'!$A:$Q,$U$2,FALSE)),"")</f>
        <v>0.65</v>
      </c>
      <c r="V600" s="104" t="str">
        <f>_xlfn.IFNA(IF($B600="","",VLOOKUP($B600,'SWC Towers'!$A:$Q,$V$2,FALSE)),"")</f>
        <v/>
      </c>
      <c r="W600" s="104">
        <f>_xlfn.IFNA(IF($B600="","",VLOOKUP($B600,'SWC Towers'!$A:$Q,$W$2,FALSE)),"")</f>
        <v>0.1</v>
      </c>
      <c r="X600" s="104" t="str">
        <f>_xlfn.IFNA(IF($B600="","",VLOOKUP($B600,'SWC Towers'!$A:$Q,$X$2,FALSE)),"")</f>
        <v/>
      </c>
      <c r="Y600" s="104" t="str">
        <f>_xlfn.IFNA(IF($B600="","",VLOOKUP($B600,'SWC Towers'!$A:$Q,$Y$2,FALSE)),"")</f>
        <v/>
      </c>
      <c r="Z600" s="104">
        <f>_xlfn.IFNA(IF($B600="","",VLOOKUP($B600,'SWC Towers'!$A:$Q,$Z$2,FALSE)),"")</f>
        <v>0.1</v>
      </c>
      <c r="AA600" s="104" t="str">
        <f>_xlfn.IFNA(IF($B600="","",VLOOKUP($B600,'SWC Towers'!$A:$Q,$AA$2,FALSE)),"")</f>
        <v/>
      </c>
      <c r="AB600" s="104" t="str">
        <f>_xlfn.IFNA(IF($B600="","",VLOOKUP($B600,'SWC Towers'!$A:$Q,$AB$2,FALSE)),"")</f>
        <v/>
      </c>
      <c r="AC600" s="20">
        <f>SUM(Table25[[#This Row],[IT Tower: Application]:[Other/Non-IT ]])</f>
        <v>1</v>
      </c>
      <c r="AD600" s="67"/>
      <c r="AE600" s="67"/>
      <c r="AF600" s="67"/>
      <c r="AG600" s="67"/>
      <c r="AH600" s="67"/>
      <c r="AI600" s="67"/>
      <c r="AJ600" s="67"/>
      <c r="AK600" s="67"/>
      <c r="AL600" s="67"/>
      <c r="AM600" s="67"/>
      <c r="AN600" s="67"/>
      <c r="AO600" s="67"/>
      <c r="AP600" s="67"/>
      <c r="AQ600" s="67"/>
      <c r="AR600" s="67"/>
      <c r="AS600" s="67"/>
      <c r="AT600" s="67"/>
      <c r="AU600" s="67"/>
      <c r="AV600" s="67"/>
      <c r="AW600" s="67"/>
      <c r="AX600" s="67">
        <v>333892</v>
      </c>
      <c r="AY600" s="67">
        <v>0</v>
      </c>
      <c r="AZ600" s="67"/>
      <c r="BA600" s="67"/>
      <c r="BB600" s="67"/>
      <c r="BC600" s="67"/>
      <c r="BD600" s="67"/>
      <c r="BE600" s="67"/>
      <c r="BF600" s="67"/>
      <c r="BG600" s="67"/>
      <c r="BH600" s="67"/>
      <c r="BI600" s="67"/>
      <c r="BJ600" s="67"/>
      <c r="BK600" s="67"/>
      <c r="BL600" s="67"/>
      <c r="BM600" s="67"/>
      <c r="BN600" s="67"/>
      <c r="BO600" s="67"/>
      <c r="BP600" s="67"/>
      <c r="BQ600" s="67"/>
      <c r="BR600" s="67"/>
      <c r="BS600" s="67"/>
      <c r="BT600" s="67"/>
      <c r="BU600" s="67"/>
      <c r="BV600" s="67"/>
      <c r="BW600" s="67"/>
      <c r="BX600" s="67"/>
      <c r="BY600" s="67"/>
      <c r="BZ600" s="67"/>
      <c r="CA600" s="67"/>
      <c r="CB600" s="67"/>
      <c r="CC600" s="69">
        <f>SUM(Table25[[#This Row],[Contract Amount FY00]:[Contract Amount FY50]])</f>
        <v>333892</v>
      </c>
      <c r="CD600" s="24"/>
    </row>
    <row r="601" spans="1:82" x14ac:dyDescent="0.25">
      <c r="A601" s="122" t="s">
        <v>2002</v>
      </c>
      <c r="B601" s="122" t="s">
        <v>3015</v>
      </c>
      <c r="C601" s="122" t="s">
        <v>661</v>
      </c>
      <c r="E601" s="26" t="str">
        <f>IFERROR(IF(VLOOKUP(Table25[[#This Row],[Contract No.]],Table3[#All],3,FALSE)="","No","Yes"),"")</f>
        <v>Yes</v>
      </c>
      <c r="F601" s="26" t="str">
        <f>IFERROR(VLOOKUP(Table25[[#This Row],[Contract No.]],Table3[#All],3,FALSE),"")</f>
        <v>NASPO</v>
      </c>
      <c r="G601" s="26" t="str">
        <f>IFERROR(IF(Table25[[#This Row],[Cooperative Purchase
(Yes/No)]]="Yes","Yes",IF(VLOOKUP(Table25[[#This Row],[Contract No.]],Table3[#All],1,FALSE)=Table25[[#This Row],[Contract No.]],"Yes","No")),"No")</f>
        <v>Yes</v>
      </c>
      <c r="H601" s="51">
        <f>IFERROR(VLOOKUP(Table25[[#This Row],[Contract No.]],Table3[#All],4,FALSE),"")</f>
        <v>44805</v>
      </c>
      <c r="I601" s="56">
        <f>IFERROR(IF(AND(MONTH(Table25[[#This Row],[Contract Start Date]])&gt;6,MONTH(Table25[[#This Row],[Contract Start Date]])&lt;=12),YEAR(Table25[[#This Row],[Contract Start Date]])+1,YEAR(Table25[[#This Row],[Contract Start Date]])),"")</f>
        <v>2023</v>
      </c>
      <c r="J601" s="55">
        <f>Table25[[#This Row],[FY Formula start]]</f>
        <v>2023</v>
      </c>
      <c r="K601" s="59" t="str">
        <f>"FY"&amp;" "&amp;Table25[[#This Row],[Year Start]]</f>
        <v>FY 2023</v>
      </c>
      <c r="L601" s="52">
        <f>IFERROR(VLOOKUP(Table25[[#This Row],[Contract No.]],Table3[#All],5,FALSE),"")</f>
        <v>46521</v>
      </c>
      <c r="M601" s="56">
        <f>IFERROR(IF(Table25[[#This Row],[Contract End Date]]="99/99/9999","No End",IF(AND(MONTH(Table25[[#This Row],[Contract End Date]])&gt;6,MONTH(Table25[[#This Row],[Contract End Date]])&lt;=12),YEAR(Table25[[#This Row],[Contract End Date]])+1,YEAR(Table25[[#This Row],[Contract End Date]]))),"")</f>
        <v>2027</v>
      </c>
      <c r="N601" s="55">
        <f>Table25[[#This Row],[FY Formula end]]</f>
        <v>2027</v>
      </c>
      <c r="O601" s="59" t="str">
        <f>IF(Table25[[#This Row],[Year End]]="No End","No End","FY"&amp;" "&amp;Table25[[#This Row],[Year End]])</f>
        <v>FY 2027</v>
      </c>
      <c r="P601" s="27"/>
      <c r="Q601" s="104" t="str">
        <f>_xlfn.IFNA(IF($B601="","",VLOOKUP($B601,'SWC Towers'!$A:$Q,$Q$2,FALSE)),"")</f>
        <v/>
      </c>
      <c r="R601" s="106" t="str">
        <f>_xlfn.IFNA(IF($B601="","",VLOOKUP($B601,'SWC Towers'!$A:$Q,$R$2,FALSE)),"")</f>
        <v/>
      </c>
      <c r="S601" s="106" t="str">
        <f>_xlfn.IFNA(IF($B601="","",VLOOKUP($B601,'SWC Towers'!$A:$Q,$S$2,FALSE)),"")</f>
        <v/>
      </c>
      <c r="T601" s="106" t="str">
        <f>_xlfn.IFNA(IF($B601="","",VLOOKUP($B601,'SWC Towers'!$A:$Q,$T$2,FALSE)),"")</f>
        <v/>
      </c>
      <c r="U601" s="104">
        <f>_xlfn.IFNA(IF($B601="","",VLOOKUP($B601,'SWC Towers'!$A:$Q,$U$2,FALSE)),"")</f>
        <v>0.4</v>
      </c>
      <c r="V601" s="104" t="str">
        <f>_xlfn.IFNA(IF($B601="","",VLOOKUP($B601,'SWC Towers'!$A:$Q,$V$2,FALSE)),"")</f>
        <v/>
      </c>
      <c r="W601" s="104" t="str">
        <f>_xlfn.IFNA(IF($B601="","",VLOOKUP($B601,'SWC Towers'!$A:$Q,$W$2,FALSE)),"")</f>
        <v/>
      </c>
      <c r="X601" s="104" t="str">
        <f>_xlfn.IFNA(IF($B601="","",VLOOKUP($B601,'SWC Towers'!$A:$Q,$X$2,FALSE)),"")</f>
        <v/>
      </c>
      <c r="Y601" s="104">
        <f>_xlfn.IFNA(IF($B601="","",VLOOKUP($B601,'SWC Towers'!$A:$Q,$Y$2,FALSE)),"")</f>
        <v>0.3</v>
      </c>
      <c r="Z601" s="104">
        <f>_xlfn.IFNA(IF($B601="","",VLOOKUP($B601,'SWC Towers'!$A:$Q,$Z$2,FALSE)),"")</f>
        <v>0.3</v>
      </c>
      <c r="AA601" s="104" t="str">
        <f>_xlfn.IFNA(IF($B601="","",VLOOKUP($B601,'SWC Towers'!$A:$Q,$AA$2,FALSE)),"")</f>
        <v/>
      </c>
      <c r="AB601" s="104" t="str">
        <f>_xlfn.IFNA(IF($B601="","",VLOOKUP($B601,'SWC Towers'!$A:$Q,$AB$2,FALSE)),"")</f>
        <v/>
      </c>
      <c r="AC601" s="20">
        <f>SUM(Table25[[#This Row],[IT Tower: Application]:[Other/Non-IT ]])</f>
        <v>1</v>
      </c>
      <c r="AD601" s="67"/>
      <c r="AE601" s="67"/>
      <c r="AF601" s="67"/>
      <c r="AG601" s="67"/>
      <c r="AH601" s="67"/>
      <c r="AI601" s="67"/>
      <c r="AJ601" s="67"/>
      <c r="AK601" s="67"/>
      <c r="AL601" s="67"/>
      <c r="AM601" s="67"/>
      <c r="AN601" s="67"/>
      <c r="AO601" s="67"/>
      <c r="AP601" s="67"/>
      <c r="AQ601" s="67"/>
      <c r="AR601" s="67"/>
      <c r="AS601" s="67"/>
      <c r="AT601" s="67"/>
      <c r="AU601" s="67"/>
      <c r="AV601" s="67"/>
      <c r="AW601" s="67"/>
      <c r="AX601" s="67"/>
      <c r="AY601" s="67"/>
      <c r="AZ601" s="67"/>
      <c r="BA601" s="67">
        <v>0</v>
      </c>
      <c r="BB601" s="67">
        <v>431</v>
      </c>
      <c r="BC601" s="67">
        <v>352</v>
      </c>
      <c r="BD601" s="67"/>
      <c r="BE601" s="67"/>
      <c r="BF601" s="67"/>
      <c r="BG601" s="67"/>
      <c r="BH601" s="67"/>
      <c r="BI601" s="67"/>
      <c r="BJ601" s="67"/>
      <c r="BK601" s="67"/>
      <c r="BL601" s="67"/>
      <c r="BM601" s="67"/>
      <c r="BN601" s="67"/>
      <c r="BO601" s="67"/>
      <c r="BP601" s="67"/>
      <c r="BQ601" s="67"/>
      <c r="BR601" s="67"/>
      <c r="BS601" s="67"/>
      <c r="BT601" s="67"/>
      <c r="BU601" s="67"/>
      <c r="BV601" s="67"/>
      <c r="BW601" s="67"/>
      <c r="BX601" s="67"/>
      <c r="BY601" s="67"/>
      <c r="BZ601" s="67"/>
      <c r="CA601" s="67"/>
      <c r="CB601" s="67"/>
      <c r="CC601" s="69">
        <f>SUM(Table25[[#This Row],[Contract Amount FY00]:[Contract Amount FY50]])</f>
        <v>783</v>
      </c>
      <c r="CD601" s="24"/>
    </row>
    <row r="602" spans="1:82" x14ac:dyDescent="0.25">
      <c r="A602" s="122" t="s">
        <v>2003</v>
      </c>
      <c r="B602" s="122" t="s">
        <v>705</v>
      </c>
      <c r="C602" s="122" t="s">
        <v>404</v>
      </c>
      <c r="E602" s="26" t="str">
        <f>IFERROR(IF(VLOOKUP(Table25[[#This Row],[Contract No.]],Table3[#All],3,FALSE)="","No","Yes"),"")</f>
        <v>Yes</v>
      </c>
      <c r="F602" s="26" t="str">
        <f>IFERROR(VLOOKUP(Table25[[#This Row],[Contract No.]],Table3[#All],3,FALSE),"")</f>
        <v>NASPO</v>
      </c>
      <c r="G602" s="26" t="str">
        <f>IFERROR(IF(Table25[[#This Row],[Cooperative Purchase
(Yes/No)]]="Yes","Yes",IF(VLOOKUP(Table25[[#This Row],[Contract No.]],Table3[#All],1,FALSE)=Table25[[#This Row],[Contract No.]],"Yes","No")),"No")</f>
        <v>Yes</v>
      </c>
      <c r="H602" s="51">
        <f>IFERROR(VLOOKUP(Table25[[#This Row],[Contract No.]],Table3[#All],4,FALSE),"")</f>
        <v>43647</v>
      </c>
      <c r="I602" s="56">
        <f>IFERROR(IF(AND(MONTH(Table25[[#This Row],[Contract Start Date]])&gt;6,MONTH(Table25[[#This Row],[Contract Start Date]])&lt;=12),YEAR(Table25[[#This Row],[Contract Start Date]])+1,YEAR(Table25[[#This Row],[Contract Start Date]])),"")</f>
        <v>2020</v>
      </c>
      <c r="J602" s="55">
        <f>Table25[[#This Row],[FY Formula start]]</f>
        <v>2020</v>
      </c>
      <c r="K602" s="59" t="str">
        <f>"FY"&amp;" "&amp;Table25[[#This Row],[Year Start]]</f>
        <v>FY 2020</v>
      </c>
      <c r="L602" s="52">
        <f>IFERROR(VLOOKUP(Table25[[#This Row],[Contract No.]],Table3[#All],5,FALSE),"")</f>
        <v>47360</v>
      </c>
      <c r="M602" s="56">
        <f>IFERROR(IF(Table25[[#This Row],[Contract End Date]]="99/99/9999","No End",IF(AND(MONTH(Table25[[#This Row],[Contract End Date]])&gt;6,MONTH(Table25[[#This Row],[Contract End Date]])&lt;=12),YEAR(Table25[[#This Row],[Contract End Date]])+1,YEAR(Table25[[#This Row],[Contract End Date]]))),"")</f>
        <v>2030</v>
      </c>
      <c r="N602" s="55">
        <f>Table25[[#This Row],[FY Formula end]]</f>
        <v>2030</v>
      </c>
      <c r="O602" s="59" t="str">
        <f>IF(Table25[[#This Row],[Year End]]="No End","No End","FY"&amp;" "&amp;Table25[[#This Row],[Year End]])</f>
        <v>FY 2030</v>
      </c>
      <c r="P602" s="27"/>
      <c r="Q602" s="104">
        <f>_xlfn.IFNA(IF($B602="","",VLOOKUP($B602,'SWC Towers'!$A:$Q,$Q$2,FALSE)),"")</f>
        <v>0.2</v>
      </c>
      <c r="R602" s="106" t="str">
        <f>_xlfn.IFNA(IF($B602="","",VLOOKUP($B602,'SWC Towers'!$A:$Q,$R$2,FALSE)),"")</f>
        <v/>
      </c>
      <c r="S602" s="106" t="str">
        <f>_xlfn.IFNA(IF($B602="","",VLOOKUP($B602,'SWC Towers'!$A:$Q,$S$2,FALSE)),"")</f>
        <v/>
      </c>
      <c r="T602" s="106" t="str">
        <f>_xlfn.IFNA(IF($B602="","",VLOOKUP($B602,'SWC Towers'!$A:$Q,$T$2,FALSE)),"")</f>
        <v/>
      </c>
      <c r="U602" s="104">
        <f>_xlfn.IFNA(IF($B602="","",VLOOKUP($B602,'SWC Towers'!$A:$Q,$U$2,FALSE)),"")</f>
        <v>0.4</v>
      </c>
      <c r="V602" s="104" t="str">
        <f>_xlfn.IFNA(IF($B602="","",VLOOKUP($B602,'SWC Towers'!$A:$Q,$V$2,FALSE)),"")</f>
        <v/>
      </c>
      <c r="W602" s="104">
        <f>_xlfn.IFNA(IF($B602="","",VLOOKUP($B602,'SWC Towers'!$A:$Q,$W$2,FALSE)),"")</f>
        <v>0.4</v>
      </c>
      <c r="X602" s="104" t="str">
        <f>_xlfn.IFNA(IF($B602="","",VLOOKUP($B602,'SWC Towers'!$A:$Q,$X$2,FALSE)),"")</f>
        <v/>
      </c>
      <c r="Y602" s="104" t="str">
        <f>_xlfn.IFNA(IF($B602="","",VLOOKUP($B602,'SWC Towers'!$A:$Q,$Y$2,FALSE)),"")</f>
        <v/>
      </c>
      <c r="Z602" s="104" t="str">
        <f>_xlfn.IFNA(IF($B602="","",VLOOKUP($B602,'SWC Towers'!$A:$Q,$Z$2,FALSE)),"")</f>
        <v/>
      </c>
      <c r="AA602" s="104" t="str">
        <f>_xlfn.IFNA(IF($B602="","",VLOOKUP($B602,'SWC Towers'!$A:$Q,$AA$2,FALSE)),"")</f>
        <v/>
      </c>
      <c r="AB602" s="104" t="str">
        <f>_xlfn.IFNA(IF($B602="","",VLOOKUP($B602,'SWC Towers'!$A:$Q,$AB$2,FALSE)),"")</f>
        <v/>
      </c>
      <c r="AC602" s="20">
        <f>SUM(Table25[[#This Row],[IT Tower: Application]:[Other/Non-IT ]])</f>
        <v>1</v>
      </c>
      <c r="AD602" s="67"/>
      <c r="AE602" s="67"/>
      <c r="AF602" s="67"/>
      <c r="AG602" s="67"/>
      <c r="AH602" s="67"/>
      <c r="AI602" s="67"/>
      <c r="AJ602" s="67"/>
      <c r="AK602" s="67"/>
      <c r="AL602" s="67"/>
      <c r="AM602" s="67"/>
      <c r="AN602" s="67"/>
      <c r="AO602" s="67"/>
      <c r="AP602" s="67"/>
      <c r="AQ602" s="67"/>
      <c r="AR602" s="67"/>
      <c r="AS602" s="67"/>
      <c r="AT602" s="67"/>
      <c r="AU602" s="67"/>
      <c r="AV602" s="67"/>
      <c r="AW602" s="67"/>
      <c r="AX602" s="67">
        <v>960</v>
      </c>
      <c r="AY602" s="67">
        <v>0</v>
      </c>
      <c r="AZ602" s="67"/>
      <c r="BA602" s="67"/>
      <c r="BB602" s="67">
        <v>252</v>
      </c>
      <c r="BC602" s="67">
        <v>0</v>
      </c>
      <c r="BD602" s="67"/>
      <c r="BE602" s="67"/>
      <c r="BF602" s="67"/>
      <c r="BG602" s="67"/>
      <c r="BH602" s="67"/>
      <c r="BI602" s="67"/>
      <c r="BJ602" s="67"/>
      <c r="BK602" s="67"/>
      <c r="BL602" s="67"/>
      <c r="BM602" s="67"/>
      <c r="BN602" s="67"/>
      <c r="BO602" s="67"/>
      <c r="BP602" s="67"/>
      <c r="BQ602" s="67"/>
      <c r="BR602" s="67"/>
      <c r="BS602" s="67"/>
      <c r="BT602" s="67"/>
      <c r="BU602" s="67"/>
      <c r="BV602" s="67"/>
      <c r="BW602" s="67"/>
      <c r="BX602" s="67"/>
      <c r="BY602" s="67"/>
      <c r="BZ602" s="67"/>
      <c r="CA602" s="67"/>
      <c r="CB602" s="67"/>
      <c r="CC602" s="69">
        <f>SUM(Table25[[#This Row],[Contract Amount FY00]:[Contract Amount FY50]])</f>
        <v>1212</v>
      </c>
      <c r="CD602" s="24"/>
    </row>
    <row r="603" spans="1:82" x14ac:dyDescent="0.25">
      <c r="A603" s="122" t="s">
        <v>2003</v>
      </c>
      <c r="B603" s="122" t="s">
        <v>705</v>
      </c>
      <c r="C603" s="122" t="s">
        <v>1777</v>
      </c>
      <c r="E603" s="26" t="str">
        <f>IFERROR(IF(VLOOKUP(Table25[[#This Row],[Contract No.]],Table3[#All],3,FALSE)="","No","Yes"),"")</f>
        <v>Yes</v>
      </c>
      <c r="F603" s="26" t="str">
        <f>IFERROR(VLOOKUP(Table25[[#This Row],[Contract No.]],Table3[#All],3,FALSE),"")</f>
        <v>NASPO</v>
      </c>
      <c r="G603" s="26" t="str">
        <f>IFERROR(IF(Table25[[#This Row],[Cooperative Purchase
(Yes/No)]]="Yes","Yes",IF(VLOOKUP(Table25[[#This Row],[Contract No.]],Table3[#All],1,FALSE)=Table25[[#This Row],[Contract No.]],"Yes","No")),"No")</f>
        <v>Yes</v>
      </c>
      <c r="H603" s="51">
        <f>IFERROR(VLOOKUP(Table25[[#This Row],[Contract No.]],Table3[#All],4,FALSE),"")</f>
        <v>43647</v>
      </c>
      <c r="I603" s="56">
        <f>IFERROR(IF(AND(MONTH(Table25[[#This Row],[Contract Start Date]])&gt;6,MONTH(Table25[[#This Row],[Contract Start Date]])&lt;=12),YEAR(Table25[[#This Row],[Contract Start Date]])+1,YEAR(Table25[[#This Row],[Contract Start Date]])),"")</f>
        <v>2020</v>
      </c>
      <c r="J603" s="55">
        <f>Table25[[#This Row],[FY Formula start]]</f>
        <v>2020</v>
      </c>
      <c r="K603" s="59" t="str">
        <f>"FY"&amp;" "&amp;Table25[[#This Row],[Year Start]]</f>
        <v>FY 2020</v>
      </c>
      <c r="L603" s="52">
        <f>IFERROR(VLOOKUP(Table25[[#This Row],[Contract No.]],Table3[#All],5,FALSE),"")</f>
        <v>47360</v>
      </c>
      <c r="M603" s="56">
        <f>IFERROR(IF(Table25[[#This Row],[Contract End Date]]="99/99/9999","No End",IF(AND(MONTH(Table25[[#This Row],[Contract End Date]])&gt;6,MONTH(Table25[[#This Row],[Contract End Date]])&lt;=12),YEAR(Table25[[#This Row],[Contract End Date]])+1,YEAR(Table25[[#This Row],[Contract End Date]]))),"")</f>
        <v>2030</v>
      </c>
      <c r="N603" s="55">
        <f>Table25[[#This Row],[FY Formula end]]</f>
        <v>2030</v>
      </c>
      <c r="O603" s="59" t="str">
        <f>IF(Table25[[#This Row],[Year End]]="No End","No End","FY"&amp;" "&amp;Table25[[#This Row],[Year End]])</f>
        <v>FY 2030</v>
      </c>
      <c r="P603" s="27"/>
      <c r="Q603" s="104">
        <f>_xlfn.IFNA(IF($B603="","",VLOOKUP($B603,'SWC Towers'!$A:$Q,$Q$2,FALSE)),"")</f>
        <v>0.2</v>
      </c>
      <c r="R603" s="106" t="str">
        <f>_xlfn.IFNA(IF($B603="","",VLOOKUP($B603,'SWC Towers'!$A:$Q,$R$2,FALSE)),"")</f>
        <v/>
      </c>
      <c r="S603" s="106" t="str">
        <f>_xlfn.IFNA(IF($B603="","",VLOOKUP($B603,'SWC Towers'!$A:$Q,$S$2,FALSE)),"")</f>
        <v/>
      </c>
      <c r="T603" s="106" t="str">
        <f>_xlfn.IFNA(IF($B603="","",VLOOKUP($B603,'SWC Towers'!$A:$Q,$T$2,FALSE)),"")</f>
        <v/>
      </c>
      <c r="U603" s="104">
        <f>_xlfn.IFNA(IF($B603="","",VLOOKUP($B603,'SWC Towers'!$A:$Q,$U$2,FALSE)),"")</f>
        <v>0.4</v>
      </c>
      <c r="V603" s="104" t="str">
        <f>_xlfn.IFNA(IF($B603="","",VLOOKUP($B603,'SWC Towers'!$A:$Q,$V$2,FALSE)),"")</f>
        <v/>
      </c>
      <c r="W603" s="104">
        <f>_xlfn.IFNA(IF($B603="","",VLOOKUP($B603,'SWC Towers'!$A:$Q,$W$2,FALSE)),"")</f>
        <v>0.4</v>
      </c>
      <c r="X603" s="104" t="str">
        <f>_xlfn.IFNA(IF($B603="","",VLOOKUP($B603,'SWC Towers'!$A:$Q,$X$2,FALSE)),"")</f>
        <v/>
      </c>
      <c r="Y603" s="104" t="str">
        <f>_xlfn.IFNA(IF($B603="","",VLOOKUP($B603,'SWC Towers'!$A:$Q,$Y$2,FALSE)),"")</f>
        <v/>
      </c>
      <c r="Z603" s="104" t="str">
        <f>_xlfn.IFNA(IF($B603="","",VLOOKUP($B603,'SWC Towers'!$A:$Q,$Z$2,FALSE)),"")</f>
        <v/>
      </c>
      <c r="AA603" s="104" t="str">
        <f>_xlfn.IFNA(IF($B603="","",VLOOKUP($B603,'SWC Towers'!$A:$Q,$AA$2,FALSE)),"")</f>
        <v/>
      </c>
      <c r="AB603" s="104" t="str">
        <f>_xlfn.IFNA(IF($B603="","",VLOOKUP($B603,'SWC Towers'!$A:$Q,$AB$2,FALSE)),"")</f>
        <v/>
      </c>
      <c r="AC603" s="20">
        <f>SUM(Table25[[#This Row],[IT Tower: Application]:[Other/Non-IT ]])</f>
        <v>1</v>
      </c>
      <c r="AD603" s="67"/>
      <c r="AE603" s="67"/>
      <c r="AF603" s="67"/>
      <c r="AG603" s="67"/>
      <c r="AH603" s="67"/>
      <c r="AI603" s="67"/>
      <c r="AJ603" s="67"/>
      <c r="AK603" s="67"/>
      <c r="AL603" s="67"/>
      <c r="AM603" s="67"/>
      <c r="AN603" s="67"/>
      <c r="AO603" s="67"/>
      <c r="AP603" s="67"/>
      <c r="AQ603" s="67"/>
      <c r="AR603" s="67"/>
      <c r="AS603" s="67"/>
      <c r="AT603" s="67"/>
      <c r="AU603" s="67"/>
      <c r="AV603" s="67"/>
      <c r="AW603" s="67"/>
      <c r="AX603" s="67">
        <v>0</v>
      </c>
      <c r="AY603" s="67">
        <v>3830</v>
      </c>
      <c r="AZ603" s="67">
        <v>6716</v>
      </c>
      <c r="BA603" s="67">
        <v>14586</v>
      </c>
      <c r="BB603" s="67">
        <v>37634</v>
      </c>
      <c r="BC603" s="67">
        <v>40330</v>
      </c>
      <c r="BD603" s="67"/>
      <c r="BE603" s="67"/>
      <c r="BF603" s="67"/>
      <c r="BG603" s="67"/>
      <c r="BH603" s="67"/>
      <c r="BI603" s="67"/>
      <c r="BJ603" s="67"/>
      <c r="BK603" s="67"/>
      <c r="BL603" s="67"/>
      <c r="BM603" s="67"/>
      <c r="BN603" s="67"/>
      <c r="BO603" s="67"/>
      <c r="BP603" s="67"/>
      <c r="BQ603" s="67"/>
      <c r="BR603" s="67"/>
      <c r="BS603" s="67"/>
      <c r="BT603" s="67"/>
      <c r="BU603" s="67"/>
      <c r="BV603" s="67"/>
      <c r="BW603" s="67"/>
      <c r="BX603" s="67"/>
      <c r="BY603" s="67"/>
      <c r="BZ603" s="67"/>
      <c r="CA603" s="67"/>
      <c r="CB603" s="67"/>
      <c r="CC603" s="69">
        <f>SUM(Table25[[#This Row],[Contract Amount FY00]:[Contract Amount FY50]])</f>
        <v>103096</v>
      </c>
      <c r="CD603" s="24"/>
    </row>
    <row r="604" spans="1:82" x14ac:dyDescent="0.25">
      <c r="A604" s="122" t="s">
        <v>2003</v>
      </c>
      <c r="B604" s="122" t="s">
        <v>278</v>
      </c>
      <c r="C604" s="122" t="s">
        <v>3188</v>
      </c>
      <c r="E604" s="26" t="str">
        <f>IFERROR(IF(VLOOKUP(Table25[[#This Row],[Contract No.]],Table3[#All],3,FALSE)="","No","Yes"),"")</f>
        <v>Yes</v>
      </c>
      <c r="F604" s="26" t="str">
        <f>IFERROR(VLOOKUP(Table25[[#This Row],[Contract No.]],Table3[#All],3,FALSE),"")</f>
        <v>NASPO</v>
      </c>
      <c r="G604" s="26" t="str">
        <f>IFERROR(IF(Table25[[#This Row],[Cooperative Purchase
(Yes/No)]]="Yes","Yes",IF(VLOOKUP(Table25[[#This Row],[Contract No.]],Table3[#All],1,FALSE)=Table25[[#This Row],[Contract No.]],"Yes","No")),"No")</f>
        <v>Yes</v>
      </c>
      <c r="H604" s="51">
        <f>IFERROR(VLOOKUP(Table25[[#This Row],[Contract No.]],Table3[#All],4,FALSE),"")</f>
        <v>42917</v>
      </c>
      <c r="I604" s="56">
        <f>IFERROR(IF(AND(MONTH(Table25[[#This Row],[Contract Start Date]])&gt;6,MONTH(Table25[[#This Row],[Contract Start Date]])&lt;=12),YEAR(Table25[[#This Row],[Contract Start Date]])+1,YEAR(Table25[[#This Row],[Contract Start Date]])),"")</f>
        <v>2018</v>
      </c>
      <c r="J604" s="55">
        <f>Table25[[#This Row],[FY Formula start]]</f>
        <v>2018</v>
      </c>
      <c r="K604" s="59" t="str">
        <f>"FY"&amp;" "&amp;Table25[[#This Row],[Year Start]]</f>
        <v>FY 2018</v>
      </c>
      <c r="L604" s="52">
        <f>IFERROR(VLOOKUP(Table25[[#This Row],[Contract No.]],Table3[#All],5,FALSE),"")</f>
        <v>46280</v>
      </c>
      <c r="M604" s="56">
        <f>IFERROR(IF(Table25[[#This Row],[Contract End Date]]="99/99/9999","No End",IF(AND(MONTH(Table25[[#This Row],[Contract End Date]])&gt;6,MONTH(Table25[[#This Row],[Contract End Date]])&lt;=12),YEAR(Table25[[#This Row],[Contract End Date]])+1,YEAR(Table25[[#This Row],[Contract End Date]]))),"")</f>
        <v>2027</v>
      </c>
      <c r="N604" s="55">
        <f>Table25[[#This Row],[FY Formula end]]</f>
        <v>2027</v>
      </c>
      <c r="O604" s="59" t="str">
        <f>IF(Table25[[#This Row],[Year End]]="No End","No End","FY"&amp;" "&amp;Table25[[#This Row],[Year End]])</f>
        <v>FY 2027</v>
      </c>
      <c r="P604" s="27"/>
      <c r="Q604" s="104">
        <f>_xlfn.IFNA(IF($B604="","",VLOOKUP($B604,'SWC Towers'!$A:$Q,$Q$2,FALSE)),"")</f>
        <v>0.4</v>
      </c>
      <c r="R604" s="106" t="str">
        <f>_xlfn.IFNA(IF($B604="","",VLOOKUP($B604,'SWC Towers'!$A:$Q,$R$2,FALSE)),"")</f>
        <v/>
      </c>
      <c r="S604" s="106" t="str">
        <f>_xlfn.IFNA(IF($B604="","",VLOOKUP($B604,'SWC Towers'!$A:$Q,$S$2,FALSE)),"")</f>
        <v/>
      </c>
      <c r="T604" s="106">
        <f>_xlfn.IFNA(IF($B604="","",VLOOKUP($B604,'SWC Towers'!$A:$Q,$T$2,FALSE)),"")</f>
        <v>0.05</v>
      </c>
      <c r="U604" s="104" t="str">
        <f>_xlfn.IFNA(IF($B604="","",VLOOKUP($B604,'SWC Towers'!$A:$Q,$U$2,FALSE)),"")</f>
        <v/>
      </c>
      <c r="V604" s="104" t="str">
        <f>_xlfn.IFNA(IF($B604="","",VLOOKUP($B604,'SWC Towers'!$A:$Q,$V$2,FALSE)),"")</f>
        <v/>
      </c>
      <c r="W604" s="104">
        <f>_xlfn.IFNA(IF($B604="","",VLOOKUP($B604,'SWC Towers'!$A:$Q,$W$2,FALSE)),"")</f>
        <v>0.1</v>
      </c>
      <c r="X604" s="104" t="str">
        <f>_xlfn.IFNA(IF($B604="","",VLOOKUP($B604,'SWC Towers'!$A:$Q,$X$2,FALSE)),"")</f>
        <v/>
      </c>
      <c r="Y604" s="104">
        <f>_xlfn.IFNA(IF($B604="","",VLOOKUP($B604,'SWC Towers'!$A:$Q,$Y$2,FALSE)),"")</f>
        <v>0.05</v>
      </c>
      <c r="Z604" s="104" t="str">
        <f>_xlfn.IFNA(IF($B604="","",VLOOKUP($B604,'SWC Towers'!$A:$Q,$Z$2,FALSE)),"")</f>
        <v/>
      </c>
      <c r="AA604" s="104">
        <f>_xlfn.IFNA(IF($B604="","",VLOOKUP($B604,'SWC Towers'!$A:$Q,$AA$2,FALSE)),"")</f>
        <v>0.4</v>
      </c>
      <c r="AB604" s="104" t="str">
        <f>_xlfn.IFNA(IF($B604="","",VLOOKUP($B604,'SWC Towers'!$A:$Q,$AB$2,FALSE)),"")</f>
        <v/>
      </c>
      <c r="AC604" s="20">
        <f>SUM(Table25[[#This Row],[IT Tower: Application]:[Other/Non-IT ]])</f>
        <v>1</v>
      </c>
      <c r="AD604" s="67"/>
      <c r="AE604" s="67"/>
      <c r="AF604" s="67"/>
      <c r="AG604" s="67"/>
      <c r="AH604" s="67"/>
      <c r="AI604" s="67"/>
      <c r="AJ604" s="67"/>
      <c r="AK604" s="67"/>
      <c r="AL604" s="67"/>
      <c r="AM604" s="67"/>
      <c r="AN604" s="67"/>
      <c r="AO604" s="67"/>
      <c r="AP604" s="67"/>
      <c r="AQ604" s="67"/>
      <c r="AR604" s="67"/>
      <c r="AS604" s="67"/>
      <c r="AT604" s="67"/>
      <c r="AU604" s="67"/>
      <c r="AV604" s="67"/>
      <c r="AW604" s="67"/>
      <c r="AX604" s="67"/>
      <c r="AY604" s="67"/>
      <c r="AZ604" s="67"/>
      <c r="BA604" s="67"/>
      <c r="BB604" s="67">
        <v>514692</v>
      </c>
      <c r="BC604" s="67">
        <v>87515</v>
      </c>
      <c r="BD604" s="67"/>
      <c r="BE604" s="67"/>
      <c r="BF604" s="67"/>
      <c r="BG604" s="67"/>
      <c r="BH604" s="67"/>
      <c r="BI604" s="67"/>
      <c r="BJ604" s="67"/>
      <c r="BK604" s="67"/>
      <c r="BL604" s="67"/>
      <c r="BM604" s="67"/>
      <c r="BN604" s="67"/>
      <c r="BO604" s="67"/>
      <c r="BP604" s="67"/>
      <c r="BQ604" s="67"/>
      <c r="BR604" s="67"/>
      <c r="BS604" s="67"/>
      <c r="BT604" s="67"/>
      <c r="BU604" s="67"/>
      <c r="BV604" s="67"/>
      <c r="BW604" s="67"/>
      <c r="BX604" s="67"/>
      <c r="BY604" s="67"/>
      <c r="BZ604" s="67"/>
      <c r="CA604" s="67"/>
      <c r="CB604" s="67"/>
      <c r="CC604" s="69">
        <f>SUM(Table25[[#This Row],[Contract Amount FY00]:[Contract Amount FY50]])</f>
        <v>602207</v>
      </c>
      <c r="CD604" s="24"/>
    </row>
    <row r="605" spans="1:82" x14ac:dyDescent="0.25">
      <c r="A605" s="122" t="s">
        <v>2003</v>
      </c>
      <c r="B605" s="122" t="s">
        <v>2057</v>
      </c>
      <c r="C605" s="122" t="s">
        <v>276</v>
      </c>
      <c r="E605" s="26" t="str">
        <f>IFERROR(IF(VLOOKUP(Table25[[#This Row],[Contract No.]],Table3[#All],3,FALSE)="","No","Yes"),"")</f>
        <v>Yes</v>
      </c>
      <c r="F605" s="26" t="str">
        <f>IFERROR(VLOOKUP(Table25[[#This Row],[Contract No.]],Table3[#All],3,FALSE),"")</f>
        <v>NASPO</v>
      </c>
      <c r="G605" s="26" t="str">
        <f>IFERROR(IF(Table25[[#This Row],[Cooperative Purchase
(Yes/No)]]="Yes","Yes",IF(VLOOKUP(Table25[[#This Row],[Contract No.]],Table3[#All],1,FALSE)=Table25[[#This Row],[Contract No.]],"Yes","No")),"No")</f>
        <v>Yes</v>
      </c>
      <c r="H605" s="51">
        <f>IFERROR(VLOOKUP(Table25[[#This Row],[Contract No.]],Table3[#All],4,FALSE),"")</f>
        <v>43983</v>
      </c>
      <c r="I605" s="56">
        <f>IFERROR(IF(AND(MONTH(Table25[[#This Row],[Contract Start Date]])&gt;6,MONTH(Table25[[#This Row],[Contract Start Date]])&lt;=12),YEAR(Table25[[#This Row],[Contract Start Date]])+1,YEAR(Table25[[#This Row],[Contract Start Date]])),"")</f>
        <v>2020</v>
      </c>
      <c r="J605" s="55">
        <f>Table25[[#This Row],[FY Formula start]]</f>
        <v>2020</v>
      </c>
      <c r="K605" s="59" t="str">
        <f>"FY"&amp;" "&amp;Table25[[#This Row],[Year Start]]</f>
        <v>FY 2020</v>
      </c>
      <c r="L605" s="52">
        <f>IFERROR(VLOOKUP(Table25[[#This Row],[Contract No.]],Table3[#All],5,FALSE),"")</f>
        <v>46295</v>
      </c>
      <c r="M605" s="56">
        <f>IFERROR(IF(Table25[[#This Row],[Contract End Date]]="99/99/9999","No End",IF(AND(MONTH(Table25[[#This Row],[Contract End Date]])&gt;6,MONTH(Table25[[#This Row],[Contract End Date]])&lt;=12),YEAR(Table25[[#This Row],[Contract End Date]])+1,YEAR(Table25[[#This Row],[Contract End Date]]))),"")</f>
        <v>2027</v>
      </c>
      <c r="N605" s="55">
        <f>Table25[[#This Row],[FY Formula end]]</f>
        <v>2027</v>
      </c>
      <c r="O605" s="59" t="str">
        <f>IF(Table25[[#This Row],[Year End]]="No End","No End","FY"&amp;" "&amp;Table25[[#This Row],[Year End]])</f>
        <v>FY 2027</v>
      </c>
      <c r="P605" s="27"/>
      <c r="Q605" s="104">
        <f>_xlfn.IFNA(IF($B605="","",VLOOKUP($B605,'SWC Towers'!$A:$Q,$Q$2,FALSE)),"")</f>
        <v>0.1</v>
      </c>
      <c r="R605" s="106">
        <f>_xlfn.IFNA(IF($B605="","",VLOOKUP($B605,'SWC Towers'!$A:$Q,$R$2,FALSE)),"")</f>
        <v>0.1</v>
      </c>
      <c r="S605" s="106" t="str">
        <f>_xlfn.IFNA(IF($B605="","",VLOOKUP($B605,'SWC Towers'!$A:$Q,$S$2,FALSE)),"")</f>
        <v/>
      </c>
      <c r="T605" s="106" t="str">
        <f>_xlfn.IFNA(IF($B605="","",VLOOKUP($B605,'SWC Towers'!$A:$Q,$T$2,FALSE)),"")</f>
        <v/>
      </c>
      <c r="U605" s="104">
        <f>_xlfn.IFNA(IF($B605="","",VLOOKUP($B605,'SWC Towers'!$A:$Q,$U$2,FALSE)),"")</f>
        <v>0.15</v>
      </c>
      <c r="V605" s="104" t="str">
        <f>_xlfn.IFNA(IF($B605="","",VLOOKUP($B605,'SWC Towers'!$A:$Q,$V$2,FALSE)),"")</f>
        <v/>
      </c>
      <c r="W605" s="104">
        <f>_xlfn.IFNA(IF($B605="","",VLOOKUP($B605,'SWC Towers'!$A:$Q,$W$2,FALSE)),"")</f>
        <v>0.65</v>
      </c>
      <c r="X605" s="104" t="str">
        <f>_xlfn.IFNA(IF($B605="","",VLOOKUP($B605,'SWC Towers'!$A:$Q,$X$2,FALSE)),"")</f>
        <v/>
      </c>
      <c r="Y605" s="104" t="str">
        <f>_xlfn.IFNA(IF($B605="","",VLOOKUP($B605,'SWC Towers'!$A:$Q,$Y$2,FALSE)),"")</f>
        <v/>
      </c>
      <c r="Z605" s="104" t="str">
        <f>_xlfn.IFNA(IF($B605="","",VLOOKUP($B605,'SWC Towers'!$A:$Q,$Z$2,FALSE)),"")</f>
        <v/>
      </c>
      <c r="AA605" s="104" t="str">
        <f>_xlfn.IFNA(IF($B605="","",VLOOKUP($B605,'SWC Towers'!$A:$Q,$AA$2,FALSE)),"")</f>
        <v/>
      </c>
      <c r="AB605" s="104" t="str">
        <f>_xlfn.IFNA(IF($B605="","",VLOOKUP($B605,'SWC Towers'!$A:$Q,$AB$2,FALSE)),"")</f>
        <v/>
      </c>
      <c r="AC605" s="20">
        <f>SUM(Table25[[#This Row],[IT Tower: Application]:[Other/Non-IT ]])</f>
        <v>1</v>
      </c>
      <c r="AD605" s="67"/>
      <c r="AE605" s="67"/>
      <c r="AF605" s="67"/>
      <c r="AG605" s="67"/>
      <c r="AH605" s="67"/>
      <c r="AI605" s="67"/>
      <c r="AJ605" s="67"/>
      <c r="AK605" s="67"/>
      <c r="AL605" s="67"/>
      <c r="AM605" s="67"/>
      <c r="AN605" s="67"/>
      <c r="AO605" s="67"/>
      <c r="AP605" s="67"/>
      <c r="AQ605" s="67"/>
      <c r="AR605" s="67"/>
      <c r="AS605" s="67"/>
      <c r="AT605" s="67"/>
      <c r="AU605" s="67"/>
      <c r="AV605" s="67"/>
      <c r="AW605" s="67"/>
      <c r="AX605" s="67"/>
      <c r="AY605" s="67">
        <v>1258</v>
      </c>
      <c r="AZ605" s="67">
        <v>0</v>
      </c>
      <c r="BA605" s="67"/>
      <c r="BB605" s="67"/>
      <c r="BC605" s="67"/>
      <c r="BD605" s="67"/>
      <c r="BE605" s="67"/>
      <c r="BF605" s="67"/>
      <c r="BG605" s="67"/>
      <c r="BH605" s="67"/>
      <c r="BI605" s="67"/>
      <c r="BJ605" s="67"/>
      <c r="BK605" s="67"/>
      <c r="BL605" s="67"/>
      <c r="BM605" s="67"/>
      <c r="BN605" s="67"/>
      <c r="BO605" s="67"/>
      <c r="BP605" s="67"/>
      <c r="BQ605" s="67"/>
      <c r="BR605" s="67"/>
      <c r="BS605" s="67"/>
      <c r="BT605" s="67"/>
      <c r="BU605" s="67"/>
      <c r="BV605" s="67"/>
      <c r="BW605" s="67"/>
      <c r="BX605" s="67"/>
      <c r="BY605" s="67"/>
      <c r="BZ605" s="67"/>
      <c r="CA605" s="67"/>
      <c r="CB605" s="67"/>
      <c r="CC605" s="69">
        <f>SUM(Table25[[#This Row],[Contract Amount FY00]:[Contract Amount FY50]])</f>
        <v>1258</v>
      </c>
      <c r="CD605" s="24"/>
    </row>
    <row r="606" spans="1:82" x14ac:dyDescent="0.25">
      <c r="A606" s="122" t="s">
        <v>2003</v>
      </c>
      <c r="B606" s="122" t="s">
        <v>3071</v>
      </c>
      <c r="C606" s="122" t="s">
        <v>276</v>
      </c>
      <c r="E606" s="26" t="str">
        <f>IFERROR(IF(VLOOKUP(Table25[[#This Row],[Contract No.]],Table3[#All],3,FALSE)="","No","Yes"),"")</f>
        <v>Yes</v>
      </c>
      <c r="F606" s="26" t="str">
        <f>IFERROR(VLOOKUP(Table25[[#This Row],[Contract No.]],Table3[#All],3,FALSE),"")</f>
        <v>NASPO</v>
      </c>
      <c r="G606" s="26" t="str">
        <f>IFERROR(IF(Table25[[#This Row],[Cooperative Purchase
(Yes/No)]]="Yes","Yes",IF(VLOOKUP(Table25[[#This Row],[Contract No.]],Table3[#All],1,FALSE)=Table25[[#This Row],[Contract No.]],"Yes","No")),"No")</f>
        <v>Yes</v>
      </c>
      <c r="H606" s="51">
        <f>IFERROR(VLOOKUP(Table25[[#This Row],[Contract No.]],Table3[#All],4,FALSE),"")</f>
        <v>45322</v>
      </c>
      <c r="I606" s="56">
        <f>IFERROR(IF(AND(MONTH(Table25[[#This Row],[Contract Start Date]])&gt;6,MONTH(Table25[[#This Row],[Contract Start Date]])&lt;=12),YEAR(Table25[[#This Row],[Contract Start Date]])+1,YEAR(Table25[[#This Row],[Contract Start Date]])),"")</f>
        <v>2024</v>
      </c>
      <c r="J606" s="55">
        <f>Table25[[#This Row],[FY Formula start]]</f>
        <v>2024</v>
      </c>
      <c r="K606" s="59" t="str">
        <f>"FY"&amp;" "&amp;Table25[[#This Row],[Year Start]]</f>
        <v>FY 2024</v>
      </c>
      <c r="L606" s="52">
        <f>IFERROR(VLOOKUP(Table25[[#This Row],[Contract No.]],Table3[#All],5,FALSE),"")</f>
        <v>46934</v>
      </c>
      <c r="M606" s="56">
        <f>IFERROR(IF(Table25[[#This Row],[Contract End Date]]="99/99/9999","No End",IF(AND(MONTH(Table25[[#This Row],[Contract End Date]])&gt;6,MONTH(Table25[[#This Row],[Contract End Date]])&lt;=12),YEAR(Table25[[#This Row],[Contract End Date]])+1,YEAR(Table25[[#This Row],[Contract End Date]]))),"")</f>
        <v>2028</v>
      </c>
      <c r="N606" s="55">
        <f>Table25[[#This Row],[FY Formula end]]</f>
        <v>2028</v>
      </c>
      <c r="O606" s="59" t="str">
        <f>IF(Table25[[#This Row],[Year End]]="No End","No End","FY"&amp;" "&amp;Table25[[#This Row],[Year End]])</f>
        <v>FY 2028</v>
      </c>
      <c r="P606" s="27"/>
      <c r="Q606" s="104" t="str">
        <f>_xlfn.IFNA(IF($B606="","",VLOOKUP($B606,'SWC Towers'!$A:$Q,$Q$2,FALSE)),"")</f>
        <v/>
      </c>
      <c r="R606" s="106">
        <f>_xlfn.IFNA(IF($B606="","",VLOOKUP($B606,'SWC Towers'!$A:$Q,$R$2,FALSE)),"")</f>
        <v>0.2</v>
      </c>
      <c r="S606" s="106" t="str">
        <f>_xlfn.IFNA(IF($B606="","",VLOOKUP($B606,'SWC Towers'!$A:$Q,$S$2,FALSE)),"")</f>
        <v/>
      </c>
      <c r="T606" s="106" t="str">
        <f>_xlfn.IFNA(IF($B606="","",VLOOKUP($B606,'SWC Towers'!$A:$Q,$T$2,FALSE)),"")</f>
        <v/>
      </c>
      <c r="U606" s="104">
        <f>_xlfn.IFNA(IF($B606="","",VLOOKUP($B606,'SWC Towers'!$A:$Q,$U$2,FALSE)),"")</f>
        <v>0.6</v>
      </c>
      <c r="V606" s="104" t="str">
        <f>_xlfn.IFNA(IF($B606="","",VLOOKUP($B606,'SWC Towers'!$A:$Q,$V$2,FALSE)),"")</f>
        <v/>
      </c>
      <c r="W606" s="104" t="str">
        <f>_xlfn.IFNA(IF($B606="","",VLOOKUP($B606,'SWC Towers'!$A:$Q,$W$2,FALSE)),"")</f>
        <v/>
      </c>
      <c r="X606" s="104" t="str">
        <f>_xlfn.IFNA(IF($B606="","",VLOOKUP($B606,'SWC Towers'!$A:$Q,$X$2,FALSE)),"")</f>
        <v/>
      </c>
      <c r="Y606" s="104" t="str">
        <f>_xlfn.IFNA(IF($B606="","",VLOOKUP($B606,'SWC Towers'!$A:$Q,$Y$2,FALSE)),"")</f>
        <v/>
      </c>
      <c r="Z606" s="104" t="str">
        <f>_xlfn.IFNA(IF($B606="","",VLOOKUP($B606,'SWC Towers'!$A:$Q,$Z$2,FALSE)),"")</f>
        <v/>
      </c>
      <c r="AA606" s="104">
        <f>_xlfn.IFNA(IF($B606="","",VLOOKUP($B606,'SWC Towers'!$A:$Q,$AA$2,FALSE)),"")</f>
        <v>0.2</v>
      </c>
      <c r="AB606" s="104" t="str">
        <f>_xlfn.IFNA(IF($B606="","",VLOOKUP($B606,'SWC Towers'!$A:$Q,$AB$2,FALSE)),"")</f>
        <v/>
      </c>
      <c r="AC606" s="20">
        <f>SUM(Table25[[#This Row],[IT Tower: Application]:[Other/Non-IT ]])</f>
        <v>1</v>
      </c>
      <c r="AD606" s="67"/>
      <c r="AE606" s="67"/>
      <c r="AF606" s="67"/>
      <c r="AG606" s="67"/>
      <c r="AH606" s="67"/>
      <c r="AI606" s="67"/>
      <c r="AJ606" s="67"/>
      <c r="AK606" s="67"/>
      <c r="AL606" s="67"/>
      <c r="AM606" s="67"/>
      <c r="AN606" s="67"/>
      <c r="AO606" s="67"/>
      <c r="AP606" s="67"/>
      <c r="AQ606" s="67"/>
      <c r="AR606" s="67"/>
      <c r="AS606" s="67"/>
      <c r="AT606" s="67"/>
      <c r="AU606" s="67"/>
      <c r="AV606" s="67"/>
      <c r="AW606" s="67"/>
      <c r="AX606" s="67"/>
      <c r="AY606" s="67"/>
      <c r="AZ606" s="67"/>
      <c r="BA606" s="67"/>
      <c r="BB606" s="67"/>
      <c r="BC606" s="67">
        <v>2925</v>
      </c>
      <c r="BD606" s="67"/>
      <c r="BE606" s="67"/>
      <c r="BF606" s="67"/>
      <c r="BG606" s="67"/>
      <c r="BH606" s="67"/>
      <c r="BI606" s="67"/>
      <c r="BJ606" s="67"/>
      <c r="BK606" s="67"/>
      <c r="BL606" s="67"/>
      <c r="BM606" s="67"/>
      <c r="BN606" s="67"/>
      <c r="BO606" s="67"/>
      <c r="BP606" s="67"/>
      <c r="BQ606" s="67"/>
      <c r="BR606" s="67"/>
      <c r="BS606" s="67"/>
      <c r="BT606" s="67"/>
      <c r="BU606" s="67"/>
      <c r="BV606" s="67"/>
      <c r="BW606" s="67"/>
      <c r="BX606" s="67"/>
      <c r="BY606" s="67"/>
      <c r="BZ606" s="67"/>
      <c r="CA606" s="67"/>
      <c r="CB606" s="67"/>
      <c r="CC606" s="69">
        <f>SUM(Table25[[#This Row],[Contract Amount FY00]:[Contract Amount FY50]])</f>
        <v>2925</v>
      </c>
      <c r="CD606" s="24"/>
    </row>
    <row r="607" spans="1:82" x14ac:dyDescent="0.25">
      <c r="A607" s="122" t="s">
        <v>2003</v>
      </c>
      <c r="B607" s="122" t="s">
        <v>3071</v>
      </c>
      <c r="C607" s="122" t="s">
        <v>375</v>
      </c>
      <c r="E607" s="26" t="str">
        <f>IFERROR(IF(VLOOKUP(Table25[[#This Row],[Contract No.]],Table3[#All],3,FALSE)="","No","Yes"),"")</f>
        <v>Yes</v>
      </c>
      <c r="F607" s="26" t="str">
        <f>IFERROR(VLOOKUP(Table25[[#This Row],[Contract No.]],Table3[#All],3,FALSE),"")</f>
        <v>NASPO</v>
      </c>
      <c r="G607" s="26" t="str">
        <f>IFERROR(IF(Table25[[#This Row],[Cooperative Purchase
(Yes/No)]]="Yes","Yes",IF(VLOOKUP(Table25[[#This Row],[Contract No.]],Table3[#All],1,FALSE)=Table25[[#This Row],[Contract No.]],"Yes","No")),"No")</f>
        <v>Yes</v>
      </c>
      <c r="H607" s="51">
        <f>IFERROR(VLOOKUP(Table25[[#This Row],[Contract No.]],Table3[#All],4,FALSE),"")</f>
        <v>45322</v>
      </c>
      <c r="I607" s="56">
        <f>IFERROR(IF(AND(MONTH(Table25[[#This Row],[Contract Start Date]])&gt;6,MONTH(Table25[[#This Row],[Contract Start Date]])&lt;=12),YEAR(Table25[[#This Row],[Contract Start Date]])+1,YEAR(Table25[[#This Row],[Contract Start Date]])),"")</f>
        <v>2024</v>
      </c>
      <c r="J607" s="55">
        <f>Table25[[#This Row],[FY Formula start]]</f>
        <v>2024</v>
      </c>
      <c r="K607" s="59" t="str">
        <f>"FY"&amp;" "&amp;Table25[[#This Row],[Year Start]]</f>
        <v>FY 2024</v>
      </c>
      <c r="L607" s="52">
        <f>IFERROR(VLOOKUP(Table25[[#This Row],[Contract No.]],Table3[#All],5,FALSE),"")</f>
        <v>46934</v>
      </c>
      <c r="M607" s="56">
        <f>IFERROR(IF(Table25[[#This Row],[Contract End Date]]="99/99/9999","No End",IF(AND(MONTH(Table25[[#This Row],[Contract End Date]])&gt;6,MONTH(Table25[[#This Row],[Contract End Date]])&lt;=12),YEAR(Table25[[#This Row],[Contract End Date]])+1,YEAR(Table25[[#This Row],[Contract End Date]]))),"")</f>
        <v>2028</v>
      </c>
      <c r="N607" s="55">
        <f>Table25[[#This Row],[FY Formula end]]</f>
        <v>2028</v>
      </c>
      <c r="O607" s="59" t="str">
        <f>IF(Table25[[#This Row],[Year End]]="No End","No End","FY"&amp;" "&amp;Table25[[#This Row],[Year End]])</f>
        <v>FY 2028</v>
      </c>
      <c r="P607" s="27"/>
      <c r="Q607" s="104" t="str">
        <f>_xlfn.IFNA(IF($B607="","",VLOOKUP($B607,'SWC Towers'!$A:$Q,$Q$2,FALSE)),"")</f>
        <v/>
      </c>
      <c r="R607" s="106">
        <f>_xlfn.IFNA(IF($B607="","",VLOOKUP($B607,'SWC Towers'!$A:$Q,$R$2,FALSE)),"")</f>
        <v>0.2</v>
      </c>
      <c r="S607" s="106" t="str">
        <f>_xlfn.IFNA(IF($B607="","",VLOOKUP($B607,'SWC Towers'!$A:$Q,$S$2,FALSE)),"")</f>
        <v/>
      </c>
      <c r="T607" s="106" t="str">
        <f>_xlfn.IFNA(IF($B607="","",VLOOKUP($B607,'SWC Towers'!$A:$Q,$T$2,FALSE)),"")</f>
        <v/>
      </c>
      <c r="U607" s="104">
        <f>_xlfn.IFNA(IF($B607="","",VLOOKUP($B607,'SWC Towers'!$A:$Q,$U$2,FALSE)),"")</f>
        <v>0.6</v>
      </c>
      <c r="V607" s="104" t="str">
        <f>_xlfn.IFNA(IF($B607="","",VLOOKUP($B607,'SWC Towers'!$A:$Q,$V$2,FALSE)),"")</f>
        <v/>
      </c>
      <c r="W607" s="104" t="str">
        <f>_xlfn.IFNA(IF($B607="","",VLOOKUP($B607,'SWC Towers'!$A:$Q,$W$2,FALSE)),"")</f>
        <v/>
      </c>
      <c r="X607" s="104" t="str">
        <f>_xlfn.IFNA(IF($B607="","",VLOOKUP($B607,'SWC Towers'!$A:$Q,$X$2,FALSE)),"")</f>
        <v/>
      </c>
      <c r="Y607" s="104" t="str">
        <f>_xlfn.IFNA(IF($B607="","",VLOOKUP($B607,'SWC Towers'!$A:$Q,$Y$2,FALSE)),"")</f>
        <v/>
      </c>
      <c r="Z607" s="104" t="str">
        <f>_xlfn.IFNA(IF($B607="","",VLOOKUP($B607,'SWC Towers'!$A:$Q,$Z$2,FALSE)),"")</f>
        <v/>
      </c>
      <c r="AA607" s="104">
        <f>_xlfn.IFNA(IF($B607="","",VLOOKUP($B607,'SWC Towers'!$A:$Q,$AA$2,FALSE)),"")</f>
        <v>0.2</v>
      </c>
      <c r="AB607" s="104" t="str">
        <f>_xlfn.IFNA(IF($B607="","",VLOOKUP($B607,'SWC Towers'!$A:$Q,$AB$2,FALSE)),"")</f>
        <v/>
      </c>
      <c r="AC607" s="20">
        <f>SUM(Table25[[#This Row],[IT Tower: Application]:[Other/Non-IT ]])</f>
        <v>1</v>
      </c>
      <c r="AD607" s="67"/>
      <c r="AE607" s="67"/>
      <c r="AF607" s="67"/>
      <c r="AG607" s="67"/>
      <c r="AH607" s="67"/>
      <c r="AI607" s="67"/>
      <c r="AJ607" s="67"/>
      <c r="AK607" s="67"/>
      <c r="AL607" s="67"/>
      <c r="AM607" s="67"/>
      <c r="AN607" s="67"/>
      <c r="AO607" s="67"/>
      <c r="AP607" s="67"/>
      <c r="AQ607" s="67"/>
      <c r="AR607" s="67"/>
      <c r="AS607" s="67"/>
      <c r="AT607" s="67"/>
      <c r="AU607" s="67"/>
      <c r="AV607" s="67"/>
      <c r="AW607" s="67"/>
      <c r="AX607" s="67"/>
      <c r="AY607" s="67"/>
      <c r="AZ607" s="67"/>
      <c r="BA607" s="67"/>
      <c r="BB607" s="67">
        <v>32192</v>
      </c>
      <c r="BC607" s="67">
        <v>14794</v>
      </c>
      <c r="BD607" s="67"/>
      <c r="BE607" s="67"/>
      <c r="BF607" s="67"/>
      <c r="BG607" s="67"/>
      <c r="BH607" s="67"/>
      <c r="BI607" s="67"/>
      <c r="BJ607" s="67"/>
      <c r="BK607" s="67"/>
      <c r="BL607" s="67"/>
      <c r="BM607" s="67"/>
      <c r="BN607" s="67"/>
      <c r="BO607" s="67"/>
      <c r="BP607" s="67"/>
      <c r="BQ607" s="67"/>
      <c r="BR607" s="67"/>
      <c r="BS607" s="67"/>
      <c r="BT607" s="67"/>
      <c r="BU607" s="67"/>
      <c r="BV607" s="67"/>
      <c r="BW607" s="67"/>
      <c r="BX607" s="67"/>
      <c r="BY607" s="67"/>
      <c r="BZ607" s="67"/>
      <c r="CA607" s="67"/>
      <c r="CB607" s="67"/>
      <c r="CC607" s="69">
        <f>SUM(Table25[[#This Row],[Contract Amount FY00]:[Contract Amount FY50]])</f>
        <v>46986</v>
      </c>
      <c r="CD607" s="24"/>
    </row>
    <row r="608" spans="1:82" x14ac:dyDescent="0.25">
      <c r="A608" s="122" t="s">
        <v>2003</v>
      </c>
      <c r="B608" s="122" t="s">
        <v>2245</v>
      </c>
      <c r="C608" s="122" t="s">
        <v>3192</v>
      </c>
      <c r="E608" s="26" t="str">
        <f>IFERROR(IF(VLOOKUP(Table25[[#This Row],[Contract No.]],Table3[#All],3,FALSE)="","No","Yes"),"")</f>
        <v>No</v>
      </c>
      <c r="F608" s="26" t="str">
        <f>IFERROR(VLOOKUP(Table25[[#This Row],[Contract No.]],Table3[#All],3,FALSE),"")</f>
        <v/>
      </c>
      <c r="G608" s="26" t="str">
        <f>IFERROR(IF(Table25[[#This Row],[Cooperative Purchase
(Yes/No)]]="Yes","Yes",IF(VLOOKUP(Table25[[#This Row],[Contract No.]],Table3[#All],1,FALSE)=Table25[[#This Row],[Contract No.]],"Yes","No")),"No")</f>
        <v>Yes</v>
      </c>
      <c r="H608" s="51">
        <f>IFERROR(VLOOKUP(Table25[[#This Row],[Contract No.]],Table3[#All],4,FALSE),"")</f>
        <v>43952</v>
      </c>
      <c r="I608" s="56">
        <f>IFERROR(IF(AND(MONTH(Table25[[#This Row],[Contract Start Date]])&gt;6,MONTH(Table25[[#This Row],[Contract Start Date]])&lt;=12),YEAR(Table25[[#This Row],[Contract Start Date]])+1,YEAR(Table25[[#This Row],[Contract Start Date]])),"")</f>
        <v>2020</v>
      </c>
      <c r="J608" s="55">
        <f>Table25[[#This Row],[FY Formula start]]</f>
        <v>2020</v>
      </c>
      <c r="K608" s="59" t="str">
        <f>"FY"&amp;" "&amp;Table25[[#This Row],[Year Start]]</f>
        <v>FY 2020</v>
      </c>
      <c r="L608" s="52">
        <f>IFERROR(VLOOKUP(Table25[[#This Row],[Contract No.]],Table3[#All],5,FALSE),"")</f>
        <v>46203</v>
      </c>
      <c r="M608" s="56">
        <f>IFERROR(IF(Table25[[#This Row],[Contract End Date]]="99/99/9999","No End",IF(AND(MONTH(Table25[[#This Row],[Contract End Date]])&gt;6,MONTH(Table25[[#This Row],[Contract End Date]])&lt;=12),YEAR(Table25[[#This Row],[Contract End Date]])+1,YEAR(Table25[[#This Row],[Contract End Date]]))),"")</f>
        <v>2026</v>
      </c>
      <c r="N608" s="55">
        <f>Table25[[#This Row],[FY Formula end]]</f>
        <v>2026</v>
      </c>
      <c r="O608" s="59" t="str">
        <f>IF(Table25[[#This Row],[Year End]]="No End","No End","FY"&amp;" "&amp;Table25[[#This Row],[Year End]])</f>
        <v>FY 2026</v>
      </c>
      <c r="P608" s="27"/>
      <c r="Q608" s="104" t="str">
        <f>_xlfn.IFNA(IF($B608="","",VLOOKUP($B608,'SWC Towers'!$A:$Q,$Q$2,FALSE)),"")</f>
        <v/>
      </c>
      <c r="R608" s="106" t="str">
        <f>_xlfn.IFNA(IF($B608="","",VLOOKUP($B608,'SWC Towers'!$A:$Q,$R$2,FALSE)),"")</f>
        <v/>
      </c>
      <c r="S608" s="106" t="str">
        <f>_xlfn.IFNA(IF($B608="","",VLOOKUP($B608,'SWC Towers'!$A:$Q,$S$2,FALSE)),"")</f>
        <v/>
      </c>
      <c r="T608" s="106" t="str">
        <f>_xlfn.IFNA(IF($B608="","",VLOOKUP($B608,'SWC Towers'!$A:$Q,$T$2,FALSE)),"")</f>
        <v/>
      </c>
      <c r="U608" s="104">
        <f>_xlfn.IFNA(IF($B608="","",VLOOKUP($B608,'SWC Towers'!$A:$Q,$U$2,FALSE)),"")</f>
        <v>0.1</v>
      </c>
      <c r="V608" s="104" t="str">
        <f>_xlfn.IFNA(IF($B608="","",VLOOKUP($B608,'SWC Towers'!$A:$Q,$V$2,FALSE)),"")</f>
        <v/>
      </c>
      <c r="W608" s="104" t="str">
        <f>_xlfn.IFNA(IF($B608="","",VLOOKUP($B608,'SWC Towers'!$A:$Q,$W$2,FALSE)),"")</f>
        <v/>
      </c>
      <c r="X608" s="104" t="str">
        <f>_xlfn.IFNA(IF($B608="","",VLOOKUP($B608,'SWC Towers'!$A:$Q,$X$2,FALSE)),"")</f>
        <v/>
      </c>
      <c r="Y608" s="104" t="str">
        <f>_xlfn.IFNA(IF($B608="","",VLOOKUP($B608,'SWC Towers'!$A:$Q,$Y$2,FALSE)),"")</f>
        <v/>
      </c>
      <c r="Z608" s="104" t="str">
        <f>_xlfn.IFNA(IF($B608="","",VLOOKUP($B608,'SWC Towers'!$A:$Q,$Z$2,FALSE)),"")</f>
        <v/>
      </c>
      <c r="AA608" s="104" t="str">
        <f>_xlfn.IFNA(IF($B608="","",VLOOKUP($B608,'SWC Towers'!$A:$Q,$AA$2,FALSE)),"")</f>
        <v/>
      </c>
      <c r="AB608" s="104">
        <f>_xlfn.IFNA(IF($B608="","",VLOOKUP($B608,'SWC Towers'!$A:$Q,$AB$2,FALSE)),"")</f>
        <v>0.9</v>
      </c>
      <c r="AC608" s="20">
        <f>SUM(Table25[[#This Row],[IT Tower: Application]:[Other/Non-IT ]])</f>
        <v>1</v>
      </c>
      <c r="AD608" s="67"/>
      <c r="AE608" s="67"/>
      <c r="AF608" s="67"/>
      <c r="AG608" s="67"/>
      <c r="AH608" s="67"/>
      <c r="AI608" s="67"/>
      <c r="AJ608" s="67"/>
      <c r="AK608" s="67"/>
      <c r="AL608" s="67"/>
      <c r="AM608" s="67"/>
      <c r="AN608" s="67"/>
      <c r="AO608" s="67"/>
      <c r="AP608" s="67"/>
      <c r="AQ608" s="67"/>
      <c r="AR608" s="67"/>
      <c r="AS608" s="67"/>
      <c r="AT608" s="67"/>
      <c r="AU608" s="67"/>
      <c r="AV608" s="67"/>
      <c r="AW608" s="67"/>
      <c r="AX608" s="67">
        <v>968</v>
      </c>
      <c r="AY608" s="67">
        <v>24668</v>
      </c>
      <c r="AZ608" s="67">
        <v>4529</v>
      </c>
      <c r="BA608" s="67">
        <v>0</v>
      </c>
      <c r="BB608" s="67"/>
      <c r="BC608" s="67"/>
      <c r="BD608" s="67"/>
      <c r="BE608" s="67"/>
      <c r="BF608" s="67"/>
      <c r="BG608" s="67"/>
      <c r="BH608" s="67"/>
      <c r="BI608" s="67"/>
      <c r="BJ608" s="67"/>
      <c r="BK608" s="67"/>
      <c r="BL608" s="67"/>
      <c r="BM608" s="67"/>
      <c r="BN608" s="67"/>
      <c r="BO608" s="67"/>
      <c r="BP608" s="67"/>
      <c r="BQ608" s="67"/>
      <c r="BR608" s="67"/>
      <c r="BS608" s="67"/>
      <c r="BT608" s="67"/>
      <c r="BU608" s="67"/>
      <c r="BV608" s="67"/>
      <c r="BW608" s="67"/>
      <c r="BX608" s="67"/>
      <c r="BY608" s="67"/>
      <c r="BZ608" s="67"/>
      <c r="CA608" s="67"/>
      <c r="CB608" s="67"/>
      <c r="CC608" s="69">
        <f>SUM(Table25[[#This Row],[Contract Amount FY00]:[Contract Amount FY50]])</f>
        <v>30165</v>
      </c>
      <c r="CD608" s="24"/>
    </row>
    <row r="609" spans="1:82" x14ac:dyDescent="0.25">
      <c r="A609" s="122" t="s">
        <v>2003</v>
      </c>
      <c r="B609" s="122" t="s">
        <v>526</v>
      </c>
      <c r="C609" s="122" t="s">
        <v>3193</v>
      </c>
      <c r="E609" s="26" t="str">
        <f>IFERROR(IF(VLOOKUP(Table25[[#This Row],[Contract No.]],Table3[#All],3,FALSE)="","No","Yes"),"")</f>
        <v>Yes</v>
      </c>
      <c r="F609" s="26" t="str">
        <f>IFERROR(VLOOKUP(Table25[[#This Row],[Contract No.]],Table3[#All],3,FALSE),"")</f>
        <v>NASPO</v>
      </c>
      <c r="G609" s="26" t="str">
        <f>IFERROR(IF(Table25[[#This Row],[Cooperative Purchase
(Yes/No)]]="Yes","Yes",IF(VLOOKUP(Table25[[#This Row],[Contract No.]],Table3[#All],1,FALSE)=Table25[[#This Row],[Contract No.]],"Yes","No")),"No")</f>
        <v>Yes</v>
      </c>
      <c r="H609" s="51">
        <f>IFERROR(VLOOKUP(Table25[[#This Row],[Contract No.]],Table3[#All],4,FALSE),"")</f>
        <v>43892</v>
      </c>
      <c r="I609" s="56">
        <f>IFERROR(IF(AND(MONTH(Table25[[#This Row],[Contract Start Date]])&gt;6,MONTH(Table25[[#This Row],[Contract Start Date]])&lt;=12),YEAR(Table25[[#This Row],[Contract Start Date]])+1,YEAR(Table25[[#This Row],[Contract Start Date]])),"")</f>
        <v>2020</v>
      </c>
      <c r="J609" s="55">
        <f>Table25[[#This Row],[FY Formula start]]</f>
        <v>2020</v>
      </c>
      <c r="K609" s="59" t="str">
        <f>"FY"&amp;" "&amp;Table25[[#This Row],[Year Start]]</f>
        <v>FY 2020</v>
      </c>
      <c r="L609" s="52">
        <f>IFERROR(VLOOKUP(Table25[[#This Row],[Contract No.]],Table3[#All],5,FALSE),"")</f>
        <v>45504</v>
      </c>
      <c r="M609" s="56">
        <f>IFERROR(IF(Table25[[#This Row],[Contract End Date]]="99/99/9999","No End",IF(AND(MONTH(Table25[[#This Row],[Contract End Date]])&gt;6,MONTH(Table25[[#This Row],[Contract End Date]])&lt;=12),YEAR(Table25[[#This Row],[Contract End Date]])+1,YEAR(Table25[[#This Row],[Contract End Date]]))),"")</f>
        <v>2025</v>
      </c>
      <c r="N609" s="55">
        <f>Table25[[#This Row],[FY Formula end]]</f>
        <v>2025</v>
      </c>
      <c r="O609" s="59" t="str">
        <f>IF(Table25[[#This Row],[Year End]]="No End","No End","FY"&amp;" "&amp;Table25[[#This Row],[Year End]])</f>
        <v>FY 2025</v>
      </c>
      <c r="P609" s="27"/>
      <c r="Q609" s="104" t="str">
        <f>_xlfn.IFNA(IF($B609="","",VLOOKUP($B609,'SWC Towers'!$A:$Q,$Q$2,FALSE)),"")</f>
        <v/>
      </c>
      <c r="R609" s="106">
        <f>_xlfn.IFNA(IF($B609="","",VLOOKUP($B609,'SWC Towers'!$A:$Q,$R$2,FALSE)),"")</f>
        <v>0.1</v>
      </c>
      <c r="S609" s="106" t="str">
        <f>_xlfn.IFNA(IF($B609="","",VLOOKUP($B609,'SWC Towers'!$A:$Q,$S$2,FALSE)),"")</f>
        <v/>
      </c>
      <c r="T609" s="106">
        <f>_xlfn.IFNA(IF($B609="","",VLOOKUP($B609,'SWC Towers'!$A:$Q,$T$2,FALSE)),"")</f>
        <v>0.05</v>
      </c>
      <c r="U609" s="104">
        <f>_xlfn.IFNA(IF($B609="","",VLOOKUP($B609,'SWC Towers'!$A:$Q,$U$2,FALSE)),"")</f>
        <v>0.65</v>
      </c>
      <c r="V609" s="104" t="str">
        <f>_xlfn.IFNA(IF($B609="","",VLOOKUP($B609,'SWC Towers'!$A:$Q,$V$2,FALSE)),"")</f>
        <v/>
      </c>
      <c r="W609" s="104">
        <f>_xlfn.IFNA(IF($B609="","",VLOOKUP($B609,'SWC Towers'!$A:$Q,$W$2,FALSE)),"")</f>
        <v>0.1</v>
      </c>
      <c r="X609" s="104" t="str">
        <f>_xlfn.IFNA(IF($B609="","",VLOOKUP($B609,'SWC Towers'!$A:$Q,$X$2,FALSE)),"")</f>
        <v/>
      </c>
      <c r="Y609" s="104" t="str">
        <f>_xlfn.IFNA(IF($B609="","",VLOOKUP($B609,'SWC Towers'!$A:$Q,$Y$2,FALSE)),"")</f>
        <v/>
      </c>
      <c r="Z609" s="104">
        <f>_xlfn.IFNA(IF($B609="","",VLOOKUP($B609,'SWC Towers'!$A:$Q,$Z$2,FALSE)),"")</f>
        <v>0.1</v>
      </c>
      <c r="AA609" s="104" t="str">
        <f>_xlfn.IFNA(IF($B609="","",VLOOKUP($B609,'SWC Towers'!$A:$Q,$AA$2,FALSE)),"")</f>
        <v/>
      </c>
      <c r="AB609" s="104" t="str">
        <f>_xlfn.IFNA(IF($B609="","",VLOOKUP($B609,'SWC Towers'!$A:$Q,$AB$2,FALSE)),"")</f>
        <v/>
      </c>
      <c r="AC609" s="20">
        <f>SUM(Table25[[#This Row],[IT Tower: Application]:[Other/Non-IT ]])</f>
        <v>1</v>
      </c>
      <c r="AD609" s="67"/>
      <c r="AE609" s="67"/>
      <c r="AF609" s="67"/>
      <c r="AG609" s="67"/>
      <c r="AH609" s="67"/>
      <c r="AI609" s="67"/>
      <c r="AJ609" s="67"/>
      <c r="AK609" s="67"/>
      <c r="AL609" s="67"/>
      <c r="AM609" s="67"/>
      <c r="AN609" s="67"/>
      <c r="AO609" s="67"/>
      <c r="AP609" s="67"/>
      <c r="AQ609" s="67"/>
      <c r="AR609" s="67"/>
      <c r="AS609" s="67"/>
      <c r="AT609" s="67"/>
      <c r="AU609" s="67"/>
      <c r="AV609" s="67"/>
      <c r="AW609" s="67"/>
      <c r="AX609" s="67"/>
      <c r="AY609" s="67">
        <v>108773</v>
      </c>
      <c r="AZ609" s="67">
        <v>6544</v>
      </c>
      <c r="BA609" s="67">
        <v>5653</v>
      </c>
      <c r="BB609" s="67">
        <v>15360</v>
      </c>
      <c r="BC609" s="67">
        <v>17485</v>
      </c>
      <c r="BD609" s="67"/>
      <c r="BE609" s="67"/>
      <c r="BF609" s="67"/>
      <c r="BG609" s="67"/>
      <c r="BH609" s="67"/>
      <c r="BI609" s="67"/>
      <c r="BJ609" s="67"/>
      <c r="BK609" s="67"/>
      <c r="BL609" s="67"/>
      <c r="BM609" s="67"/>
      <c r="BN609" s="67"/>
      <c r="BO609" s="67"/>
      <c r="BP609" s="67"/>
      <c r="BQ609" s="67"/>
      <c r="BR609" s="67"/>
      <c r="BS609" s="67"/>
      <c r="BT609" s="67"/>
      <c r="BU609" s="67"/>
      <c r="BV609" s="67"/>
      <c r="BW609" s="67"/>
      <c r="BX609" s="67"/>
      <c r="BY609" s="67"/>
      <c r="BZ609" s="67"/>
      <c r="CA609" s="67"/>
      <c r="CB609" s="67"/>
      <c r="CC609" s="69">
        <f>SUM(Table25[[#This Row],[Contract Amount FY00]:[Contract Amount FY50]])</f>
        <v>153815</v>
      </c>
      <c r="CD609" s="24"/>
    </row>
    <row r="610" spans="1:82" x14ac:dyDescent="0.25">
      <c r="A610" s="122" t="s">
        <v>2003</v>
      </c>
      <c r="B610" s="122" t="s">
        <v>286</v>
      </c>
      <c r="C610" s="122" t="s">
        <v>3194</v>
      </c>
      <c r="E610" s="26" t="str">
        <f>IFERROR(IF(VLOOKUP(Table25[[#This Row],[Contract No.]],Table3[#All],3,FALSE)="","No","Yes"),"")</f>
        <v>No</v>
      </c>
      <c r="F610" s="26" t="str">
        <f>IFERROR(VLOOKUP(Table25[[#This Row],[Contract No.]],Table3[#All],3,FALSE),"")</f>
        <v/>
      </c>
      <c r="G610" s="26" t="str">
        <f>IFERROR(IF(Table25[[#This Row],[Cooperative Purchase
(Yes/No)]]="Yes","Yes",IF(VLOOKUP(Table25[[#This Row],[Contract No.]],Table3[#All],1,FALSE)=Table25[[#This Row],[Contract No.]],"Yes","No")),"No")</f>
        <v>Yes</v>
      </c>
      <c r="H610" s="51">
        <f>IFERROR(VLOOKUP(Table25[[#This Row],[Contract No.]],Table3[#All],4,FALSE),"")</f>
        <v>42401</v>
      </c>
      <c r="I610" s="56">
        <f>IFERROR(IF(AND(MONTH(Table25[[#This Row],[Contract Start Date]])&gt;6,MONTH(Table25[[#This Row],[Contract Start Date]])&lt;=12),YEAR(Table25[[#This Row],[Contract Start Date]])+1,YEAR(Table25[[#This Row],[Contract Start Date]])),"")</f>
        <v>2016</v>
      </c>
      <c r="J610" s="55">
        <f>Table25[[#This Row],[FY Formula start]]</f>
        <v>2016</v>
      </c>
      <c r="K610" s="59" t="str">
        <f>"FY"&amp;" "&amp;Table25[[#This Row],[Year Start]]</f>
        <v>FY 2016</v>
      </c>
      <c r="L610" s="52">
        <f>IFERROR(VLOOKUP(Table25[[#This Row],[Contract No.]],Table3[#All],5,FALSE),"")</f>
        <v>72717</v>
      </c>
      <c r="M610" s="56">
        <f>IFERROR(IF(Table25[[#This Row],[Contract End Date]]="99/99/9999","No End",IF(AND(MONTH(Table25[[#This Row],[Contract End Date]])&gt;6,MONTH(Table25[[#This Row],[Contract End Date]])&lt;=12),YEAR(Table25[[#This Row],[Contract End Date]])+1,YEAR(Table25[[#This Row],[Contract End Date]]))),"")</f>
        <v>2099</v>
      </c>
      <c r="N610" s="55">
        <f>Table25[[#This Row],[FY Formula end]]</f>
        <v>2099</v>
      </c>
      <c r="O610" s="59" t="str">
        <f>IF(Table25[[#This Row],[Year End]]="No End","No End","FY"&amp;" "&amp;Table25[[#This Row],[Year End]])</f>
        <v>FY 2099</v>
      </c>
      <c r="P610" s="27"/>
      <c r="Q610" s="104">
        <f>_xlfn.IFNA(IF($B610="","",VLOOKUP($B610,'SWC Towers'!$A:$Q,$Q$2,FALSE)),"")</f>
        <v>0.5</v>
      </c>
      <c r="R610" s="106" t="str">
        <f>_xlfn.IFNA(IF($B610="","",VLOOKUP($B610,'SWC Towers'!$A:$Q,$R$2,FALSE)),"")</f>
        <v/>
      </c>
      <c r="S610" s="106" t="str">
        <f>_xlfn.IFNA(IF($B610="","",VLOOKUP($B610,'SWC Towers'!$A:$Q,$S$2,FALSE)),"")</f>
        <v/>
      </c>
      <c r="T610" s="106">
        <f>_xlfn.IFNA(IF($B610="","",VLOOKUP($B610,'SWC Towers'!$A:$Q,$T$2,FALSE)),"")</f>
        <v>0.5</v>
      </c>
      <c r="U610" s="104" t="str">
        <f>_xlfn.IFNA(IF($B610="","",VLOOKUP($B610,'SWC Towers'!$A:$Q,$U$2,FALSE)),"")</f>
        <v/>
      </c>
      <c r="V610" s="104" t="str">
        <f>_xlfn.IFNA(IF($B610="","",VLOOKUP($B610,'SWC Towers'!$A:$Q,$V$2,FALSE)),"")</f>
        <v/>
      </c>
      <c r="W610" s="104" t="str">
        <f>_xlfn.IFNA(IF($B610="","",VLOOKUP($B610,'SWC Towers'!$A:$Q,$W$2,FALSE)),"")</f>
        <v/>
      </c>
      <c r="X610" s="104" t="str">
        <f>_xlfn.IFNA(IF($B610="","",VLOOKUP($B610,'SWC Towers'!$A:$Q,$X$2,FALSE)),"")</f>
        <v/>
      </c>
      <c r="Y610" s="104" t="str">
        <f>_xlfn.IFNA(IF($B610="","",VLOOKUP($B610,'SWC Towers'!$A:$Q,$Y$2,FALSE)),"")</f>
        <v/>
      </c>
      <c r="Z610" s="104" t="str">
        <f>_xlfn.IFNA(IF($B610="","",VLOOKUP($B610,'SWC Towers'!$A:$Q,$Z$2,FALSE)),"")</f>
        <v/>
      </c>
      <c r="AA610" s="104" t="str">
        <f>_xlfn.IFNA(IF($B610="","",VLOOKUP($B610,'SWC Towers'!$A:$Q,$AA$2,FALSE)),"")</f>
        <v/>
      </c>
      <c r="AB610" s="104" t="str">
        <f>_xlfn.IFNA(IF($B610="","",VLOOKUP($B610,'SWC Towers'!$A:$Q,$AB$2,FALSE)),"")</f>
        <v/>
      </c>
      <c r="AC610" s="20">
        <f>SUM(Table25[[#This Row],[IT Tower: Application]:[Other/Non-IT ]])</f>
        <v>1</v>
      </c>
      <c r="AD610" s="67"/>
      <c r="AE610" s="67"/>
      <c r="AF610" s="67"/>
      <c r="AG610" s="67"/>
      <c r="AH610" s="67"/>
      <c r="AI610" s="67"/>
      <c r="AJ610" s="67"/>
      <c r="AK610" s="67"/>
      <c r="AL610" s="67"/>
      <c r="AM610" s="67"/>
      <c r="AN610" s="67"/>
      <c r="AO610" s="67"/>
      <c r="AP610" s="67"/>
      <c r="AQ610" s="67"/>
      <c r="AR610" s="67"/>
      <c r="AS610" s="67"/>
      <c r="AT610" s="67"/>
      <c r="AU610" s="67"/>
      <c r="AV610" s="67"/>
      <c r="AW610" s="67"/>
      <c r="AX610" s="67">
        <v>30152</v>
      </c>
      <c r="AY610" s="67">
        <v>0</v>
      </c>
      <c r="AZ610" s="67"/>
      <c r="BA610" s="67"/>
      <c r="BB610" s="67"/>
      <c r="BC610" s="67"/>
      <c r="BD610" s="67"/>
      <c r="BE610" s="67"/>
      <c r="BF610" s="67"/>
      <c r="BG610" s="67"/>
      <c r="BH610" s="67"/>
      <c r="BI610" s="67"/>
      <c r="BJ610" s="67"/>
      <c r="BK610" s="67"/>
      <c r="BL610" s="67"/>
      <c r="BM610" s="67"/>
      <c r="BN610" s="67"/>
      <c r="BO610" s="67"/>
      <c r="BP610" s="67"/>
      <c r="BQ610" s="67"/>
      <c r="BR610" s="67"/>
      <c r="BS610" s="67"/>
      <c r="BT610" s="67"/>
      <c r="BU610" s="67"/>
      <c r="BV610" s="67"/>
      <c r="BW610" s="67"/>
      <c r="BX610" s="67"/>
      <c r="BY610" s="67"/>
      <c r="BZ610" s="67"/>
      <c r="CA610" s="67"/>
      <c r="CB610" s="67"/>
      <c r="CC610" s="69">
        <f>SUM(Table25[[#This Row],[Contract Amount FY00]:[Contract Amount FY50]])</f>
        <v>30152</v>
      </c>
      <c r="CD610" s="24"/>
    </row>
    <row r="611" spans="1:82" x14ac:dyDescent="0.25">
      <c r="A611" s="122" t="s">
        <v>2003</v>
      </c>
      <c r="B611" s="122" t="s">
        <v>286</v>
      </c>
      <c r="C611" s="122" t="s">
        <v>3222</v>
      </c>
      <c r="E611" s="26" t="str">
        <f>IFERROR(IF(VLOOKUP(Table25[[#This Row],[Contract No.]],Table3[#All],3,FALSE)="","No","Yes"),"")</f>
        <v>No</v>
      </c>
      <c r="F611" s="26" t="str">
        <f>IFERROR(VLOOKUP(Table25[[#This Row],[Contract No.]],Table3[#All],3,FALSE),"")</f>
        <v/>
      </c>
      <c r="G611" s="26" t="str">
        <f>IFERROR(IF(Table25[[#This Row],[Cooperative Purchase
(Yes/No)]]="Yes","Yes",IF(VLOOKUP(Table25[[#This Row],[Contract No.]],Table3[#All],1,FALSE)=Table25[[#This Row],[Contract No.]],"Yes","No")),"No")</f>
        <v>Yes</v>
      </c>
      <c r="H611" s="51">
        <f>IFERROR(VLOOKUP(Table25[[#This Row],[Contract No.]],Table3[#All],4,FALSE),"")</f>
        <v>42401</v>
      </c>
      <c r="I611" s="56">
        <f>IFERROR(IF(AND(MONTH(Table25[[#This Row],[Contract Start Date]])&gt;6,MONTH(Table25[[#This Row],[Contract Start Date]])&lt;=12),YEAR(Table25[[#This Row],[Contract Start Date]])+1,YEAR(Table25[[#This Row],[Contract Start Date]])),"")</f>
        <v>2016</v>
      </c>
      <c r="J611" s="55">
        <f>Table25[[#This Row],[FY Formula start]]</f>
        <v>2016</v>
      </c>
      <c r="K611" s="59" t="str">
        <f>"FY"&amp;" "&amp;Table25[[#This Row],[Year Start]]</f>
        <v>FY 2016</v>
      </c>
      <c r="L611" s="52">
        <f>IFERROR(VLOOKUP(Table25[[#This Row],[Contract No.]],Table3[#All],5,FALSE),"")</f>
        <v>72717</v>
      </c>
      <c r="M611" s="56">
        <f>IFERROR(IF(Table25[[#This Row],[Contract End Date]]="99/99/9999","No End",IF(AND(MONTH(Table25[[#This Row],[Contract End Date]])&gt;6,MONTH(Table25[[#This Row],[Contract End Date]])&lt;=12),YEAR(Table25[[#This Row],[Contract End Date]])+1,YEAR(Table25[[#This Row],[Contract End Date]]))),"")</f>
        <v>2099</v>
      </c>
      <c r="N611" s="55">
        <f>Table25[[#This Row],[FY Formula end]]</f>
        <v>2099</v>
      </c>
      <c r="O611" s="59" t="str">
        <f>IF(Table25[[#This Row],[Year End]]="No End","No End","FY"&amp;" "&amp;Table25[[#This Row],[Year End]])</f>
        <v>FY 2099</v>
      </c>
      <c r="P611" s="27"/>
      <c r="Q611" s="104">
        <f>_xlfn.IFNA(IF($B611="","",VLOOKUP($B611,'SWC Towers'!$A:$Q,$Q$2,FALSE)),"")</f>
        <v>0.5</v>
      </c>
      <c r="R611" s="106" t="str">
        <f>_xlfn.IFNA(IF($B611="","",VLOOKUP($B611,'SWC Towers'!$A:$Q,$R$2,FALSE)),"")</f>
        <v/>
      </c>
      <c r="S611" s="106" t="str">
        <f>_xlfn.IFNA(IF($B611="","",VLOOKUP($B611,'SWC Towers'!$A:$Q,$S$2,FALSE)),"")</f>
        <v/>
      </c>
      <c r="T611" s="106">
        <f>_xlfn.IFNA(IF($B611="","",VLOOKUP($B611,'SWC Towers'!$A:$Q,$T$2,FALSE)),"")</f>
        <v>0.5</v>
      </c>
      <c r="U611" s="104" t="str">
        <f>_xlfn.IFNA(IF($B611="","",VLOOKUP($B611,'SWC Towers'!$A:$Q,$U$2,FALSE)),"")</f>
        <v/>
      </c>
      <c r="V611" s="104" t="str">
        <f>_xlfn.IFNA(IF($B611="","",VLOOKUP($B611,'SWC Towers'!$A:$Q,$V$2,FALSE)),"")</f>
        <v/>
      </c>
      <c r="W611" s="104" t="str">
        <f>_xlfn.IFNA(IF($B611="","",VLOOKUP($B611,'SWC Towers'!$A:$Q,$W$2,FALSE)),"")</f>
        <v/>
      </c>
      <c r="X611" s="104" t="str">
        <f>_xlfn.IFNA(IF($B611="","",VLOOKUP($B611,'SWC Towers'!$A:$Q,$X$2,FALSE)),"")</f>
        <v/>
      </c>
      <c r="Y611" s="104" t="str">
        <f>_xlfn.IFNA(IF($B611="","",VLOOKUP($B611,'SWC Towers'!$A:$Q,$Y$2,FALSE)),"")</f>
        <v/>
      </c>
      <c r="Z611" s="104" t="str">
        <f>_xlfn.IFNA(IF($B611="","",VLOOKUP($B611,'SWC Towers'!$A:$Q,$Z$2,FALSE)),"")</f>
        <v/>
      </c>
      <c r="AA611" s="104" t="str">
        <f>_xlfn.IFNA(IF($B611="","",VLOOKUP($B611,'SWC Towers'!$A:$Q,$AA$2,FALSE)),"")</f>
        <v/>
      </c>
      <c r="AB611" s="104" t="str">
        <f>_xlfn.IFNA(IF($B611="","",VLOOKUP($B611,'SWC Towers'!$A:$Q,$AB$2,FALSE)),"")</f>
        <v/>
      </c>
      <c r="AC611" s="20">
        <f>SUM(Table25[[#This Row],[IT Tower: Application]:[Other/Non-IT ]])</f>
        <v>1</v>
      </c>
      <c r="AD611" s="67"/>
      <c r="AE611" s="67"/>
      <c r="AF611" s="67"/>
      <c r="AG611" s="67"/>
      <c r="AH611" s="67"/>
      <c r="AI611" s="67"/>
      <c r="AJ611" s="67"/>
      <c r="AK611" s="67"/>
      <c r="AL611" s="67"/>
      <c r="AM611" s="67"/>
      <c r="AN611" s="67"/>
      <c r="AO611" s="67"/>
      <c r="AP611" s="67"/>
      <c r="AQ611" s="67"/>
      <c r="AR611" s="67"/>
      <c r="AS611" s="67"/>
      <c r="AT611" s="67"/>
      <c r="AU611" s="67"/>
      <c r="AV611" s="67"/>
      <c r="AW611" s="67"/>
      <c r="AX611" s="67">
        <v>84480</v>
      </c>
      <c r="AY611" s="67">
        <v>0</v>
      </c>
      <c r="AZ611" s="67"/>
      <c r="BA611" s="67"/>
      <c r="BB611" s="67"/>
      <c r="BC611" s="67"/>
      <c r="BD611" s="67"/>
      <c r="BE611" s="67"/>
      <c r="BF611" s="67"/>
      <c r="BG611" s="67"/>
      <c r="BH611" s="67"/>
      <c r="BI611" s="67"/>
      <c r="BJ611" s="67"/>
      <c r="BK611" s="67"/>
      <c r="BL611" s="67"/>
      <c r="BM611" s="67"/>
      <c r="BN611" s="67"/>
      <c r="BO611" s="67"/>
      <c r="BP611" s="67"/>
      <c r="BQ611" s="67"/>
      <c r="BR611" s="67"/>
      <c r="BS611" s="67"/>
      <c r="BT611" s="67"/>
      <c r="BU611" s="67"/>
      <c r="BV611" s="67"/>
      <c r="BW611" s="67"/>
      <c r="BX611" s="67"/>
      <c r="BY611" s="67"/>
      <c r="BZ611" s="67"/>
      <c r="CA611" s="67"/>
      <c r="CB611" s="67"/>
      <c r="CC611" s="69">
        <f>SUM(Table25[[#This Row],[Contract Amount FY00]:[Contract Amount FY50]])</f>
        <v>84480</v>
      </c>
      <c r="CD611" s="24"/>
    </row>
    <row r="612" spans="1:82" x14ac:dyDescent="0.25">
      <c r="A612" s="122" t="s">
        <v>2003</v>
      </c>
      <c r="B612" s="122" t="s">
        <v>3139</v>
      </c>
      <c r="C612" s="122" t="s">
        <v>718</v>
      </c>
      <c r="E612" s="26" t="str">
        <f>IFERROR(IF(VLOOKUP(Table25[[#This Row],[Contract No.]],Table3[#All],3,FALSE)="","No","Yes"),"")</f>
        <v>No</v>
      </c>
      <c r="F612" s="26" t="str">
        <f>IFERROR(VLOOKUP(Table25[[#This Row],[Contract No.]],Table3[#All],3,FALSE),"")</f>
        <v/>
      </c>
      <c r="G612" s="26" t="str">
        <f>IFERROR(IF(Table25[[#This Row],[Cooperative Purchase
(Yes/No)]]="Yes","Yes",IF(VLOOKUP(Table25[[#This Row],[Contract No.]],Table3[#All],1,FALSE)=Table25[[#This Row],[Contract No.]],"Yes","No")),"No")</f>
        <v>Yes</v>
      </c>
      <c r="H612" s="51">
        <f>IFERROR(VLOOKUP(Table25[[#This Row],[Contract No.]],Table3[#All],4,FALSE),"")</f>
        <v>45383</v>
      </c>
      <c r="I612" s="56">
        <f>IFERROR(IF(AND(MONTH(Table25[[#This Row],[Contract Start Date]])&gt;6,MONTH(Table25[[#This Row],[Contract Start Date]])&lt;=12),YEAR(Table25[[#This Row],[Contract Start Date]])+1,YEAR(Table25[[#This Row],[Contract Start Date]])),"")</f>
        <v>2024</v>
      </c>
      <c r="J612" s="55">
        <f>Table25[[#This Row],[FY Formula start]]</f>
        <v>2024</v>
      </c>
      <c r="K612" s="59" t="str">
        <f>"FY"&amp;" "&amp;Table25[[#This Row],[Year Start]]</f>
        <v>FY 2024</v>
      </c>
      <c r="L612" s="52">
        <f>IFERROR(VLOOKUP(Table25[[#This Row],[Contract No.]],Table3[#All],5,FALSE),"")</f>
        <v>46844</v>
      </c>
      <c r="M612" s="56">
        <f>IFERROR(IF(Table25[[#This Row],[Contract End Date]]="99/99/9999","No End",IF(AND(MONTH(Table25[[#This Row],[Contract End Date]])&gt;6,MONTH(Table25[[#This Row],[Contract End Date]])&lt;=12),YEAR(Table25[[#This Row],[Contract End Date]])+1,YEAR(Table25[[#This Row],[Contract End Date]]))),"")</f>
        <v>2028</v>
      </c>
      <c r="N612" s="55">
        <f>Table25[[#This Row],[FY Formula end]]</f>
        <v>2028</v>
      </c>
      <c r="O612" s="59" t="str">
        <f>IF(Table25[[#This Row],[Year End]]="No End","No End","FY"&amp;" "&amp;Table25[[#This Row],[Year End]])</f>
        <v>FY 2028</v>
      </c>
      <c r="P612" s="27"/>
      <c r="Q612" s="104">
        <f>_xlfn.IFNA(IF($B612="","",VLOOKUP($B612,'SWC Towers'!$A:$Q,$Q$2,FALSE)),"")</f>
        <v>0.3</v>
      </c>
      <c r="R612" s="106" t="str">
        <f>_xlfn.IFNA(IF($B612="","",VLOOKUP($B612,'SWC Towers'!$A:$Q,$R$2,FALSE)),"")</f>
        <v/>
      </c>
      <c r="S612" s="106" t="str">
        <f>_xlfn.IFNA(IF($B612="","",VLOOKUP($B612,'SWC Towers'!$A:$Q,$S$2,FALSE)),"")</f>
        <v/>
      </c>
      <c r="T612" s="106">
        <f>_xlfn.IFNA(IF($B612="","",VLOOKUP($B612,'SWC Towers'!$A:$Q,$T$2,FALSE)),"")</f>
        <v>0.3</v>
      </c>
      <c r="U612" s="104" t="str">
        <f>_xlfn.IFNA(IF($B612="","",VLOOKUP($B612,'SWC Towers'!$A:$Q,$U$2,FALSE)),"")</f>
        <v/>
      </c>
      <c r="V612" s="104">
        <f>_xlfn.IFNA(IF($B612="","",VLOOKUP($B612,'SWC Towers'!$A:$Q,$V$2,FALSE)),"")</f>
        <v>0.2</v>
      </c>
      <c r="W612" s="104" t="str">
        <f>_xlfn.IFNA(IF($B612="","",VLOOKUP($B612,'SWC Towers'!$A:$Q,$W$2,FALSE)),"")</f>
        <v/>
      </c>
      <c r="X612" s="104" t="str">
        <f>_xlfn.IFNA(IF($B612="","",VLOOKUP($B612,'SWC Towers'!$A:$Q,$X$2,FALSE)),"")</f>
        <v/>
      </c>
      <c r="Y612" s="104" t="str">
        <f>_xlfn.IFNA(IF($B612="","",VLOOKUP($B612,'SWC Towers'!$A:$Q,$Y$2,FALSE)),"")</f>
        <v/>
      </c>
      <c r="Z612" s="104">
        <f>_xlfn.IFNA(IF($B612="","",VLOOKUP($B612,'SWC Towers'!$A:$Q,$Z$2,FALSE)),"")</f>
        <v>0.1</v>
      </c>
      <c r="AA612" s="104">
        <f>_xlfn.IFNA(IF($B612="","",VLOOKUP($B612,'SWC Towers'!$A:$Q,$AA$2,FALSE)),"")</f>
        <v>0.1</v>
      </c>
      <c r="AB612" s="104" t="str">
        <f>_xlfn.IFNA(IF($B612="","",VLOOKUP($B612,'SWC Towers'!$A:$Q,$AB$2,FALSE)),"")</f>
        <v/>
      </c>
      <c r="AC612" s="20">
        <f>SUM(Table25[[#This Row],[IT Tower: Application]:[Other/Non-IT ]])</f>
        <v>1</v>
      </c>
      <c r="AD612" s="67"/>
      <c r="AE612" s="67"/>
      <c r="AF612" s="67"/>
      <c r="AG612" s="67"/>
      <c r="AH612" s="67"/>
      <c r="AI612" s="67"/>
      <c r="AJ612" s="67"/>
      <c r="AK612" s="67"/>
      <c r="AL612" s="67"/>
      <c r="AM612" s="67"/>
      <c r="AN612" s="67"/>
      <c r="AO612" s="67"/>
      <c r="AP612" s="67"/>
      <c r="AQ612" s="67"/>
      <c r="AR612" s="67"/>
      <c r="AS612" s="67"/>
      <c r="AT612" s="67"/>
      <c r="AU612" s="67"/>
      <c r="AV612" s="67"/>
      <c r="AW612" s="67"/>
      <c r="AX612" s="67"/>
      <c r="AY612" s="67"/>
      <c r="AZ612" s="67"/>
      <c r="BA612" s="67"/>
      <c r="BB612" s="67">
        <v>0</v>
      </c>
      <c r="BC612" s="67">
        <v>254880</v>
      </c>
      <c r="BD612" s="67"/>
      <c r="BE612" s="67"/>
      <c r="BF612" s="67"/>
      <c r="BG612" s="67"/>
      <c r="BH612" s="67"/>
      <c r="BI612" s="67"/>
      <c r="BJ612" s="67"/>
      <c r="BK612" s="67"/>
      <c r="BL612" s="67"/>
      <c r="BM612" s="67"/>
      <c r="BN612" s="67"/>
      <c r="BO612" s="67"/>
      <c r="BP612" s="67"/>
      <c r="BQ612" s="67"/>
      <c r="BR612" s="67"/>
      <c r="BS612" s="67"/>
      <c r="BT612" s="67"/>
      <c r="BU612" s="67"/>
      <c r="BV612" s="67"/>
      <c r="BW612" s="67"/>
      <c r="BX612" s="67"/>
      <c r="BY612" s="67"/>
      <c r="BZ612" s="67"/>
      <c r="CA612" s="67"/>
      <c r="CB612" s="67"/>
      <c r="CC612" s="69">
        <f>SUM(Table25[[#This Row],[Contract Amount FY00]:[Contract Amount FY50]])</f>
        <v>254880</v>
      </c>
      <c r="CD612" s="24"/>
    </row>
    <row r="613" spans="1:82" x14ac:dyDescent="0.25">
      <c r="A613" s="122" t="s">
        <v>2003</v>
      </c>
      <c r="B613" s="122" t="s">
        <v>3013</v>
      </c>
      <c r="C613" s="122" t="s">
        <v>279</v>
      </c>
      <c r="E613" s="26" t="str">
        <f>IFERROR(IF(VLOOKUP(Table25[[#This Row],[Contract No.]],Table3[#All],3,FALSE)="","No","Yes"),"")</f>
        <v>Yes</v>
      </c>
      <c r="F613" s="26" t="str">
        <f>IFERROR(VLOOKUP(Table25[[#This Row],[Contract No.]],Table3[#All],3,FALSE),"")</f>
        <v>NASPO</v>
      </c>
      <c r="G613" s="26" t="str">
        <f>IFERROR(IF(Table25[[#This Row],[Cooperative Purchase
(Yes/No)]]="Yes","Yes",IF(VLOOKUP(Table25[[#This Row],[Contract No.]],Table3[#All],1,FALSE)=Table25[[#This Row],[Contract No.]],"Yes","No")),"No")</f>
        <v>Yes</v>
      </c>
      <c r="H613" s="51">
        <f>IFERROR(VLOOKUP(Table25[[#This Row],[Contract No.]],Table3[#All],4,FALSE),"")</f>
        <v>44926</v>
      </c>
      <c r="I613" s="56">
        <f>IFERROR(IF(AND(MONTH(Table25[[#This Row],[Contract Start Date]])&gt;6,MONTH(Table25[[#This Row],[Contract Start Date]])&lt;=12),YEAR(Table25[[#This Row],[Contract Start Date]])+1,YEAR(Table25[[#This Row],[Contract Start Date]])),"")</f>
        <v>2023</v>
      </c>
      <c r="J613" s="55">
        <f>Table25[[#This Row],[FY Formula start]]</f>
        <v>2023</v>
      </c>
      <c r="K613" s="59" t="str">
        <f>"FY"&amp;" "&amp;Table25[[#This Row],[Year Start]]</f>
        <v>FY 2023</v>
      </c>
      <c r="L613" s="52">
        <f>IFERROR(VLOOKUP(Table25[[#This Row],[Contract No.]],Table3[#All],5,FALSE),"")</f>
        <v>46501</v>
      </c>
      <c r="M613" s="56">
        <f>IFERROR(IF(Table25[[#This Row],[Contract End Date]]="99/99/9999","No End",IF(AND(MONTH(Table25[[#This Row],[Contract End Date]])&gt;6,MONTH(Table25[[#This Row],[Contract End Date]])&lt;=12),YEAR(Table25[[#This Row],[Contract End Date]])+1,YEAR(Table25[[#This Row],[Contract End Date]]))),"")</f>
        <v>2027</v>
      </c>
      <c r="N613" s="55">
        <f>Table25[[#This Row],[FY Formula end]]</f>
        <v>2027</v>
      </c>
      <c r="O613" s="59" t="str">
        <f>IF(Table25[[#This Row],[Year End]]="No End","No End","FY"&amp;" "&amp;Table25[[#This Row],[Year End]])</f>
        <v>FY 2027</v>
      </c>
      <c r="P613" s="27"/>
      <c r="Q613" s="104">
        <f>_xlfn.IFNA(IF($B613="","",VLOOKUP($B613,'SWC Towers'!$A:$Q,$Q$2,FALSE)),"")</f>
        <v>0.3</v>
      </c>
      <c r="R613" s="106" t="str">
        <f>_xlfn.IFNA(IF($B613="","",VLOOKUP($B613,'SWC Towers'!$A:$Q,$R$2,FALSE)),"")</f>
        <v/>
      </c>
      <c r="S613" s="106">
        <f>_xlfn.IFNA(IF($B613="","",VLOOKUP($B613,'SWC Towers'!$A:$Q,$S$2,FALSE)),"")</f>
        <v>0.1</v>
      </c>
      <c r="T613" s="106" t="str">
        <f>_xlfn.IFNA(IF($B613="","",VLOOKUP($B613,'SWC Towers'!$A:$Q,$T$2,FALSE)),"")</f>
        <v/>
      </c>
      <c r="U613" s="104">
        <f>_xlfn.IFNA(IF($B613="","",VLOOKUP($B613,'SWC Towers'!$A:$Q,$U$2,FALSE)),"")</f>
        <v>0.6</v>
      </c>
      <c r="V613" s="104" t="str">
        <f>_xlfn.IFNA(IF($B613="","",VLOOKUP($B613,'SWC Towers'!$A:$Q,$V$2,FALSE)),"")</f>
        <v/>
      </c>
      <c r="W613" s="104" t="str">
        <f>_xlfn.IFNA(IF($B613="","",VLOOKUP($B613,'SWC Towers'!$A:$Q,$W$2,FALSE)),"")</f>
        <v/>
      </c>
      <c r="X613" s="104" t="str">
        <f>_xlfn.IFNA(IF($B613="","",VLOOKUP($B613,'SWC Towers'!$A:$Q,$X$2,FALSE)),"")</f>
        <v/>
      </c>
      <c r="Y613" s="104" t="str">
        <f>_xlfn.IFNA(IF($B613="","",VLOOKUP($B613,'SWC Towers'!$A:$Q,$Y$2,FALSE)),"")</f>
        <v/>
      </c>
      <c r="Z613" s="104" t="str">
        <f>_xlfn.IFNA(IF($B613="","",VLOOKUP($B613,'SWC Towers'!$A:$Q,$Z$2,FALSE)),"")</f>
        <v/>
      </c>
      <c r="AA613" s="104" t="str">
        <f>_xlfn.IFNA(IF($B613="","",VLOOKUP($B613,'SWC Towers'!$A:$Q,$AA$2,FALSE)),"")</f>
        <v/>
      </c>
      <c r="AB613" s="104" t="str">
        <f>_xlfn.IFNA(IF($B613="","",VLOOKUP($B613,'SWC Towers'!$A:$Q,$AB$2,FALSE)),"")</f>
        <v/>
      </c>
      <c r="AC613" s="20">
        <f>SUM(Table25[[#This Row],[IT Tower: Application]:[Other/Non-IT ]])</f>
        <v>1</v>
      </c>
      <c r="AD613" s="67"/>
      <c r="AE613" s="67"/>
      <c r="AF613" s="67"/>
      <c r="AG613" s="67"/>
      <c r="AH613" s="67"/>
      <c r="AI613" s="67"/>
      <c r="AJ613" s="67"/>
      <c r="AK613" s="67"/>
      <c r="AL613" s="67"/>
      <c r="AM613" s="67"/>
      <c r="AN613" s="67"/>
      <c r="AO613" s="67"/>
      <c r="AP613" s="67"/>
      <c r="AQ613" s="67"/>
      <c r="AR613" s="67"/>
      <c r="AS613" s="67"/>
      <c r="AT613" s="67"/>
      <c r="AU613" s="67"/>
      <c r="AV613" s="67"/>
      <c r="AW613" s="67"/>
      <c r="AX613" s="67"/>
      <c r="AY613" s="67"/>
      <c r="AZ613" s="67"/>
      <c r="BA613" s="67">
        <v>3888</v>
      </c>
      <c r="BB613" s="67">
        <v>394</v>
      </c>
      <c r="BC613" s="67">
        <v>33778</v>
      </c>
      <c r="BD613" s="67"/>
      <c r="BE613" s="67"/>
      <c r="BF613" s="67"/>
      <c r="BG613" s="67"/>
      <c r="BH613" s="67"/>
      <c r="BI613" s="67"/>
      <c r="BJ613" s="67"/>
      <c r="BK613" s="67"/>
      <c r="BL613" s="67"/>
      <c r="BM613" s="67"/>
      <c r="BN613" s="67"/>
      <c r="BO613" s="67"/>
      <c r="BP613" s="67"/>
      <c r="BQ613" s="67"/>
      <c r="BR613" s="67"/>
      <c r="BS613" s="67"/>
      <c r="BT613" s="67"/>
      <c r="BU613" s="67"/>
      <c r="BV613" s="67"/>
      <c r="BW613" s="67"/>
      <c r="BX613" s="67"/>
      <c r="BY613" s="67"/>
      <c r="BZ613" s="67"/>
      <c r="CA613" s="67"/>
      <c r="CB613" s="67"/>
      <c r="CC613" s="69">
        <f>SUM(Table25[[#This Row],[Contract Amount FY00]:[Contract Amount FY50]])</f>
        <v>38060</v>
      </c>
      <c r="CD613" s="24"/>
    </row>
    <row r="614" spans="1:82" x14ac:dyDescent="0.25">
      <c r="A614" s="122" t="s">
        <v>2003</v>
      </c>
      <c r="B614" s="122" t="s">
        <v>3015</v>
      </c>
      <c r="C614" s="122" t="s">
        <v>661</v>
      </c>
      <c r="E614" s="26" t="str">
        <f>IFERROR(IF(VLOOKUP(Table25[[#This Row],[Contract No.]],Table3[#All],3,FALSE)="","No","Yes"),"")</f>
        <v>Yes</v>
      </c>
      <c r="F614" s="26" t="str">
        <f>IFERROR(VLOOKUP(Table25[[#This Row],[Contract No.]],Table3[#All],3,FALSE),"")</f>
        <v>NASPO</v>
      </c>
      <c r="G614" s="26" t="str">
        <f>IFERROR(IF(Table25[[#This Row],[Cooperative Purchase
(Yes/No)]]="Yes","Yes",IF(VLOOKUP(Table25[[#This Row],[Contract No.]],Table3[#All],1,FALSE)=Table25[[#This Row],[Contract No.]],"Yes","No")),"No")</f>
        <v>Yes</v>
      </c>
      <c r="H614" s="51">
        <f>IFERROR(VLOOKUP(Table25[[#This Row],[Contract No.]],Table3[#All],4,FALSE),"")</f>
        <v>44805</v>
      </c>
      <c r="I614" s="56">
        <f>IFERROR(IF(AND(MONTH(Table25[[#This Row],[Contract Start Date]])&gt;6,MONTH(Table25[[#This Row],[Contract Start Date]])&lt;=12),YEAR(Table25[[#This Row],[Contract Start Date]])+1,YEAR(Table25[[#This Row],[Contract Start Date]])),"")</f>
        <v>2023</v>
      </c>
      <c r="J614" s="55">
        <f>Table25[[#This Row],[FY Formula start]]</f>
        <v>2023</v>
      </c>
      <c r="K614" s="59" t="str">
        <f>"FY"&amp;" "&amp;Table25[[#This Row],[Year Start]]</f>
        <v>FY 2023</v>
      </c>
      <c r="L614" s="52">
        <f>IFERROR(VLOOKUP(Table25[[#This Row],[Contract No.]],Table3[#All],5,FALSE),"")</f>
        <v>46521</v>
      </c>
      <c r="M614" s="56">
        <f>IFERROR(IF(Table25[[#This Row],[Contract End Date]]="99/99/9999","No End",IF(AND(MONTH(Table25[[#This Row],[Contract End Date]])&gt;6,MONTH(Table25[[#This Row],[Contract End Date]])&lt;=12),YEAR(Table25[[#This Row],[Contract End Date]])+1,YEAR(Table25[[#This Row],[Contract End Date]]))),"")</f>
        <v>2027</v>
      </c>
      <c r="N614" s="55">
        <f>Table25[[#This Row],[FY Formula end]]</f>
        <v>2027</v>
      </c>
      <c r="O614" s="59" t="str">
        <f>IF(Table25[[#This Row],[Year End]]="No End","No End","FY"&amp;" "&amp;Table25[[#This Row],[Year End]])</f>
        <v>FY 2027</v>
      </c>
      <c r="P614" s="27"/>
      <c r="Q614" s="104" t="str">
        <f>_xlfn.IFNA(IF($B614="","",VLOOKUP($B614,'SWC Towers'!$A:$Q,$Q$2,FALSE)),"")</f>
        <v/>
      </c>
      <c r="R614" s="106" t="str">
        <f>_xlfn.IFNA(IF($B614="","",VLOOKUP($B614,'SWC Towers'!$A:$Q,$R$2,FALSE)),"")</f>
        <v/>
      </c>
      <c r="S614" s="106" t="str">
        <f>_xlfn.IFNA(IF($B614="","",VLOOKUP($B614,'SWC Towers'!$A:$Q,$S$2,FALSE)),"")</f>
        <v/>
      </c>
      <c r="T614" s="106" t="str">
        <f>_xlfn.IFNA(IF($B614="","",VLOOKUP($B614,'SWC Towers'!$A:$Q,$T$2,FALSE)),"")</f>
        <v/>
      </c>
      <c r="U614" s="104">
        <f>_xlfn.IFNA(IF($B614="","",VLOOKUP($B614,'SWC Towers'!$A:$Q,$U$2,FALSE)),"")</f>
        <v>0.4</v>
      </c>
      <c r="V614" s="104" t="str">
        <f>_xlfn.IFNA(IF($B614="","",VLOOKUP($B614,'SWC Towers'!$A:$Q,$V$2,FALSE)),"")</f>
        <v/>
      </c>
      <c r="W614" s="104" t="str">
        <f>_xlfn.IFNA(IF($B614="","",VLOOKUP($B614,'SWC Towers'!$A:$Q,$W$2,FALSE)),"")</f>
        <v/>
      </c>
      <c r="X614" s="104" t="str">
        <f>_xlfn.IFNA(IF($B614="","",VLOOKUP($B614,'SWC Towers'!$A:$Q,$X$2,FALSE)),"")</f>
        <v/>
      </c>
      <c r="Y614" s="104">
        <f>_xlfn.IFNA(IF($B614="","",VLOOKUP($B614,'SWC Towers'!$A:$Q,$Y$2,FALSE)),"")</f>
        <v>0.3</v>
      </c>
      <c r="Z614" s="104">
        <f>_xlfn.IFNA(IF($B614="","",VLOOKUP($B614,'SWC Towers'!$A:$Q,$Z$2,FALSE)),"")</f>
        <v>0.3</v>
      </c>
      <c r="AA614" s="104" t="str">
        <f>_xlfn.IFNA(IF($B614="","",VLOOKUP($B614,'SWC Towers'!$A:$Q,$AA$2,FALSE)),"")</f>
        <v/>
      </c>
      <c r="AB614" s="104" t="str">
        <f>_xlfn.IFNA(IF($B614="","",VLOOKUP($B614,'SWC Towers'!$A:$Q,$AB$2,FALSE)),"")</f>
        <v/>
      </c>
      <c r="AC614" s="20">
        <f>SUM(Table25[[#This Row],[IT Tower: Application]:[Other/Non-IT ]])</f>
        <v>1</v>
      </c>
      <c r="AD614" s="67"/>
      <c r="AE614" s="67"/>
      <c r="AF614" s="67"/>
      <c r="AG614" s="67"/>
      <c r="AH614" s="67"/>
      <c r="AI614" s="67"/>
      <c r="AJ614" s="67"/>
      <c r="AK614" s="67"/>
      <c r="AL614" s="67"/>
      <c r="AM614" s="67"/>
      <c r="AN614" s="67"/>
      <c r="AO614" s="67"/>
      <c r="AP614" s="67"/>
      <c r="AQ614" s="67"/>
      <c r="AR614" s="67"/>
      <c r="AS614" s="67"/>
      <c r="AT614" s="67"/>
      <c r="AU614" s="67"/>
      <c r="AV614" s="67"/>
      <c r="AW614" s="67"/>
      <c r="AX614" s="67"/>
      <c r="AY614" s="67"/>
      <c r="AZ614" s="67"/>
      <c r="BA614" s="67">
        <v>0</v>
      </c>
      <c r="BB614" s="67">
        <v>238</v>
      </c>
      <c r="BC614" s="67">
        <v>0</v>
      </c>
      <c r="BD614" s="67"/>
      <c r="BE614" s="67"/>
      <c r="BF614" s="67"/>
      <c r="BG614" s="67"/>
      <c r="BH614" s="67"/>
      <c r="BI614" s="67"/>
      <c r="BJ614" s="67"/>
      <c r="BK614" s="67"/>
      <c r="BL614" s="67"/>
      <c r="BM614" s="67"/>
      <c r="BN614" s="67"/>
      <c r="BO614" s="67"/>
      <c r="BP614" s="67"/>
      <c r="BQ614" s="67"/>
      <c r="BR614" s="67"/>
      <c r="BS614" s="67"/>
      <c r="BT614" s="67"/>
      <c r="BU614" s="67"/>
      <c r="BV614" s="67"/>
      <c r="BW614" s="67"/>
      <c r="BX614" s="67"/>
      <c r="BY614" s="67"/>
      <c r="BZ614" s="67"/>
      <c r="CA614" s="67"/>
      <c r="CB614" s="67"/>
      <c r="CC614" s="69">
        <f>SUM(Table25[[#This Row],[Contract Amount FY00]:[Contract Amount FY50]])</f>
        <v>238</v>
      </c>
      <c r="CD614" s="24"/>
    </row>
    <row r="615" spans="1:82" x14ac:dyDescent="0.25">
      <c r="A615" s="122" t="s">
        <v>1945</v>
      </c>
      <c r="B615" s="122" t="s">
        <v>3007</v>
      </c>
      <c r="C615" s="122" t="s">
        <v>714</v>
      </c>
      <c r="E615" s="26" t="str">
        <f>IFERROR(IF(VLOOKUP(Table25[[#This Row],[Contract No.]],Table3[#All],3,FALSE)="","No","Yes"),"")</f>
        <v>No</v>
      </c>
      <c r="F615" s="26" t="str">
        <f>IFERROR(VLOOKUP(Table25[[#This Row],[Contract No.]],Table3[#All],3,FALSE),"")</f>
        <v/>
      </c>
      <c r="G615" s="26" t="str">
        <f>IFERROR(IF(Table25[[#This Row],[Cooperative Purchase
(Yes/No)]]="Yes","Yes",IF(VLOOKUP(Table25[[#This Row],[Contract No.]],Table3[#All],1,FALSE)=Table25[[#This Row],[Contract No.]],"Yes","No")),"No")</f>
        <v>Yes</v>
      </c>
      <c r="H615" s="51">
        <f>IFERROR(VLOOKUP(Table25[[#This Row],[Contract No.]],Table3[#All],4,FALSE),"")</f>
        <v>44743</v>
      </c>
      <c r="I615" s="56">
        <f>IFERROR(IF(AND(MONTH(Table25[[#This Row],[Contract Start Date]])&gt;6,MONTH(Table25[[#This Row],[Contract Start Date]])&lt;=12),YEAR(Table25[[#This Row],[Contract Start Date]])+1,YEAR(Table25[[#This Row],[Contract Start Date]])),"")</f>
        <v>2023</v>
      </c>
      <c r="J615" s="55">
        <f>Table25[[#This Row],[FY Formula start]]</f>
        <v>2023</v>
      </c>
      <c r="K615" s="59" t="str">
        <f>"FY"&amp;" "&amp;Table25[[#This Row],[Year Start]]</f>
        <v>FY 2023</v>
      </c>
      <c r="L615" s="52">
        <f>IFERROR(VLOOKUP(Table25[[#This Row],[Contract No.]],Table3[#All],5,FALSE),"")</f>
        <v>46234</v>
      </c>
      <c r="M615" s="56">
        <f>IFERROR(IF(Table25[[#This Row],[Contract End Date]]="99/99/9999","No End",IF(AND(MONTH(Table25[[#This Row],[Contract End Date]])&gt;6,MONTH(Table25[[#This Row],[Contract End Date]])&lt;=12),YEAR(Table25[[#This Row],[Contract End Date]])+1,YEAR(Table25[[#This Row],[Contract End Date]]))),"")</f>
        <v>2027</v>
      </c>
      <c r="N615" s="55">
        <f>Table25[[#This Row],[FY Formula end]]</f>
        <v>2027</v>
      </c>
      <c r="O615" s="59" t="str">
        <f>IF(Table25[[#This Row],[Year End]]="No End","No End","FY"&amp;" "&amp;Table25[[#This Row],[Year End]])</f>
        <v>FY 2027</v>
      </c>
      <c r="P615" s="27"/>
      <c r="Q615" s="104">
        <f>_xlfn.IFNA(IF($B615="","",VLOOKUP($B615,'SWC Towers'!$A:$Q,$Q$2,FALSE)),"")</f>
        <v>0.5</v>
      </c>
      <c r="R615" s="106" t="str">
        <f>_xlfn.IFNA(IF($B615="","",VLOOKUP($B615,'SWC Towers'!$A:$Q,$R$2,FALSE)),"")</f>
        <v/>
      </c>
      <c r="S615" s="106" t="str">
        <f>_xlfn.IFNA(IF($B615="","",VLOOKUP($B615,'SWC Towers'!$A:$Q,$S$2,FALSE)),"")</f>
        <v/>
      </c>
      <c r="T615" s="106" t="str">
        <f>_xlfn.IFNA(IF($B615="","",VLOOKUP($B615,'SWC Towers'!$A:$Q,$T$2,FALSE)),"")</f>
        <v/>
      </c>
      <c r="U615" s="104">
        <f>_xlfn.IFNA(IF($B615="","",VLOOKUP($B615,'SWC Towers'!$A:$Q,$U$2,FALSE)),"")</f>
        <v>0.5</v>
      </c>
      <c r="V615" s="104" t="str">
        <f>_xlfn.IFNA(IF($B615="","",VLOOKUP($B615,'SWC Towers'!$A:$Q,$V$2,FALSE)),"")</f>
        <v/>
      </c>
      <c r="W615" s="104" t="str">
        <f>_xlfn.IFNA(IF($B615="","",VLOOKUP($B615,'SWC Towers'!$A:$Q,$W$2,FALSE)),"")</f>
        <v/>
      </c>
      <c r="X615" s="104" t="str">
        <f>_xlfn.IFNA(IF($B615="","",VLOOKUP($B615,'SWC Towers'!$A:$Q,$X$2,FALSE)),"")</f>
        <v/>
      </c>
      <c r="Y615" s="104" t="str">
        <f>_xlfn.IFNA(IF($B615="","",VLOOKUP($B615,'SWC Towers'!$A:$Q,$Y$2,FALSE)),"")</f>
        <v/>
      </c>
      <c r="Z615" s="104" t="str">
        <f>_xlfn.IFNA(IF($B615="","",VLOOKUP($B615,'SWC Towers'!$A:$Q,$Z$2,FALSE)),"")</f>
        <v/>
      </c>
      <c r="AA615" s="104" t="str">
        <f>_xlfn.IFNA(IF($B615="","",VLOOKUP($B615,'SWC Towers'!$A:$Q,$AA$2,FALSE)),"")</f>
        <v/>
      </c>
      <c r="AB615" s="104" t="str">
        <f>_xlfn.IFNA(IF($B615="","",VLOOKUP($B615,'SWC Towers'!$A:$Q,$AB$2,FALSE)),"")</f>
        <v/>
      </c>
      <c r="AC615" s="20">
        <f>SUM(Table25[[#This Row],[IT Tower: Application]:[Other/Non-IT ]])</f>
        <v>1</v>
      </c>
      <c r="AD615" s="67"/>
      <c r="AE615" s="67"/>
      <c r="AF615" s="67"/>
      <c r="AG615" s="67"/>
      <c r="AH615" s="67"/>
      <c r="AI615" s="67"/>
      <c r="AJ615" s="67"/>
      <c r="AK615" s="67"/>
      <c r="AL615" s="67"/>
      <c r="AM615" s="67"/>
      <c r="AN615" s="67"/>
      <c r="AO615" s="67"/>
      <c r="AP615" s="67"/>
      <c r="AQ615" s="67"/>
      <c r="AR615" s="67"/>
      <c r="AS615" s="67"/>
      <c r="AT615" s="67"/>
      <c r="AU615" s="67"/>
      <c r="AV615" s="67"/>
      <c r="AW615" s="67"/>
      <c r="AX615" s="67"/>
      <c r="AY615" s="67"/>
      <c r="AZ615" s="67"/>
      <c r="BA615" s="67"/>
      <c r="BB615" s="67"/>
      <c r="BC615" s="67">
        <v>2855</v>
      </c>
      <c r="BD615" s="67"/>
      <c r="BE615" s="67"/>
      <c r="BF615" s="67"/>
      <c r="BG615" s="67"/>
      <c r="BH615" s="67"/>
      <c r="BI615" s="67"/>
      <c r="BJ615" s="67"/>
      <c r="BK615" s="67"/>
      <c r="BL615" s="67"/>
      <c r="BM615" s="67"/>
      <c r="BN615" s="67"/>
      <c r="BO615" s="67"/>
      <c r="BP615" s="67"/>
      <c r="BQ615" s="67"/>
      <c r="BR615" s="67"/>
      <c r="BS615" s="67"/>
      <c r="BT615" s="67"/>
      <c r="BU615" s="67"/>
      <c r="BV615" s="67"/>
      <c r="BW615" s="67"/>
      <c r="BX615" s="67"/>
      <c r="BY615" s="67"/>
      <c r="BZ615" s="67"/>
      <c r="CA615" s="67"/>
      <c r="CB615" s="67"/>
      <c r="CC615" s="69">
        <f>SUM(Table25[[#This Row],[Contract Amount FY00]:[Contract Amount FY50]])</f>
        <v>2855</v>
      </c>
      <c r="CD615" s="24"/>
    </row>
    <row r="616" spans="1:82" x14ac:dyDescent="0.25">
      <c r="A616" s="122" t="s">
        <v>1945</v>
      </c>
      <c r="B616" s="122" t="s">
        <v>2242</v>
      </c>
      <c r="C616" s="122" t="s">
        <v>385</v>
      </c>
      <c r="E616" s="26" t="str">
        <f>IFERROR(IF(VLOOKUP(Table25[[#This Row],[Contract No.]],Table3[#All],3,FALSE)="","No","Yes"),"")</f>
        <v>Yes</v>
      </c>
      <c r="F616" s="26" t="str">
        <f>IFERROR(VLOOKUP(Table25[[#This Row],[Contract No.]],Table3[#All],3,FALSE),"")</f>
        <v>NASPO</v>
      </c>
      <c r="G616" s="26" t="str">
        <f>IFERROR(IF(Table25[[#This Row],[Cooperative Purchase
(Yes/No)]]="Yes","Yes",IF(VLOOKUP(Table25[[#This Row],[Contract No.]],Table3[#All],1,FALSE)=Table25[[#This Row],[Contract No.]],"Yes","No")),"No")</f>
        <v>Yes</v>
      </c>
      <c r="H616" s="51">
        <f>IFERROR(VLOOKUP(Table25[[#This Row],[Contract No.]],Table3[#All],4,FALSE),"")</f>
        <v>44378</v>
      </c>
      <c r="I616" s="56">
        <f>IFERROR(IF(AND(MONTH(Table25[[#This Row],[Contract Start Date]])&gt;6,MONTH(Table25[[#This Row],[Contract Start Date]])&lt;=12),YEAR(Table25[[#This Row],[Contract Start Date]])+1,YEAR(Table25[[#This Row],[Contract Start Date]])),"")</f>
        <v>2022</v>
      </c>
      <c r="J616" s="55">
        <f>Table25[[#This Row],[FY Formula start]]</f>
        <v>2022</v>
      </c>
      <c r="K616" s="59" t="str">
        <f>"FY"&amp;" "&amp;Table25[[#This Row],[Year Start]]</f>
        <v>FY 2022</v>
      </c>
      <c r="L616" s="52">
        <f>IFERROR(VLOOKUP(Table25[[#This Row],[Contract No.]],Table3[#All],5,FALSE),"")</f>
        <v>47118</v>
      </c>
      <c r="M616" s="56">
        <f>IFERROR(IF(Table25[[#This Row],[Contract End Date]]="99/99/9999","No End",IF(AND(MONTH(Table25[[#This Row],[Contract End Date]])&gt;6,MONTH(Table25[[#This Row],[Contract End Date]])&lt;=12),YEAR(Table25[[#This Row],[Contract End Date]])+1,YEAR(Table25[[#This Row],[Contract End Date]]))),"")</f>
        <v>2029</v>
      </c>
      <c r="N616" s="55">
        <f>Table25[[#This Row],[FY Formula end]]</f>
        <v>2029</v>
      </c>
      <c r="O616" s="59" t="str">
        <f>IF(Table25[[#This Row],[Year End]]="No End","No End","FY"&amp;" "&amp;Table25[[#This Row],[Year End]])</f>
        <v>FY 2029</v>
      </c>
      <c r="P616" s="27"/>
      <c r="Q616" s="104">
        <f>_xlfn.IFNA(IF($B616="","",VLOOKUP($B616,'SWC Towers'!$A:$Q,$Q$2,FALSE)),"")</f>
        <v>0.25</v>
      </c>
      <c r="R616" s="106">
        <f>_xlfn.IFNA(IF($B616="","",VLOOKUP($B616,'SWC Towers'!$A:$Q,$R$2,FALSE)),"")</f>
        <v>0.3</v>
      </c>
      <c r="S616" s="106" t="str">
        <f>_xlfn.IFNA(IF($B616="","",VLOOKUP($B616,'SWC Towers'!$A:$Q,$S$2,FALSE)),"")</f>
        <v/>
      </c>
      <c r="T616" s="106" t="str">
        <f>_xlfn.IFNA(IF($B616="","",VLOOKUP($B616,'SWC Towers'!$A:$Q,$T$2,FALSE)),"")</f>
        <v/>
      </c>
      <c r="U616" s="104">
        <f>_xlfn.IFNA(IF($B616="","",VLOOKUP($B616,'SWC Towers'!$A:$Q,$U$2,FALSE)),"")</f>
        <v>0.3</v>
      </c>
      <c r="V616" s="104" t="str">
        <f>_xlfn.IFNA(IF($B616="","",VLOOKUP($B616,'SWC Towers'!$A:$Q,$V$2,FALSE)),"")</f>
        <v/>
      </c>
      <c r="W616" s="104">
        <f>_xlfn.IFNA(IF($B616="","",VLOOKUP($B616,'SWC Towers'!$A:$Q,$W$2,FALSE)),"")</f>
        <v>0.1</v>
      </c>
      <c r="X616" s="104" t="str">
        <f>_xlfn.IFNA(IF($B616="","",VLOOKUP($B616,'SWC Towers'!$A:$Q,$X$2,FALSE)),"")</f>
        <v/>
      </c>
      <c r="Y616" s="104" t="str">
        <f>_xlfn.IFNA(IF($B616="","",VLOOKUP($B616,'SWC Towers'!$A:$Q,$Y$2,FALSE)),"")</f>
        <v/>
      </c>
      <c r="Z616" s="104" t="str">
        <f>_xlfn.IFNA(IF($B616="","",VLOOKUP($B616,'SWC Towers'!$A:$Q,$Z$2,FALSE)),"")</f>
        <v/>
      </c>
      <c r="AA616" s="104" t="str">
        <f>_xlfn.IFNA(IF($B616="","",VLOOKUP($B616,'SWC Towers'!$A:$Q,$AA$2,FALSE)),"")</f>
        <v/>
      </c>
      <c r="AB616" s="104">
        <f>_xlfn.IFNA(IF($B616="","",VLOOKUP($B616,'SWC Towers'!$A:$Q,$AB$2,FALSE)),"")</f>
        <v>0.05</v>
      </c>
      <c r="AC616" s="20">
        <f>SUM(Table25[[#This Row],[IT Tower: Application]:[Other/Non-IT ]])</f>
        <v>1</v>
      </c>
      <c r="AD616" s="67"/>
      <c r="AE616" s="67"/>
      <c r="AF616" s="67"/>
      <c r="AG616" s="67"/>
      <c r="AH616" s="67"/>
      <c r="AI616" s="67"/>
      <c r="AJ616" s="67"/>
      <c r="AK616" s="67"/>
      <c r="AL616" s="67"/>
      <c r="AM616" s="67"/>
      <c r="AN616" s="67"/>
      <c r="AO616" s="67"/>
      <c r="AP616" s="67"/>
      <c r="AQ616" s="67"/>
      <c r="AR616" s="67"/>
      <c r="AS616" s="67"/>
      <c r="AT616" s="67"/>
      <c r="AU616" s="67"/>
      <c r="AV616" s="67"/>
      <c r="AW616" s="67"/>
      <c r="AX616" s="67"/>
      <c r="AY616" s="67"/>
      <c r="AZ616" s="67"/>
      <c r="BA616" s="67"/>
      <c r="BB616" s="67">
        <v>818030</v>
      </c>
      <c r="BC616" s="67">
        <v>1204154</v>
      </c>
      <c r="BD616" s="67"/>
      <c r="BE616" s="67"/>
      <c r="BF616" s="67"/>
      <c r="BG616" s="67"/>
      <c r="BH616" s="67"/>
      <c r="BI616" s="67"/>
      <c r="BJ616" s="67"/>
      <c r="BK616" s="67"/>
      <c r="BL616" s="67"/>
      <c r="BM616" s="67"/>
      <c r="BN616" s="67"/>
      <c r="BO616" s="67"/>
      <c r="BP616" s="67"/>
      <c r="BQ616" s="67"/>
      <c r="BR616" s="67"/>
      <c r="BS616" s="67"/>
      <c r="BT616" s="67"/>
      <c r="BU616" s="67"/>
      <c r="BV616" s="67"/>
      <c r="BW616" s="67"/>
      <c r="BX616" s="67"/>
      <c r="BY616" s="67"/>
      <c r="BZ616" s="67"/>
      <c r="CA616" s="67"/>
      <c r="CB616" s="67"/>
      <c r="CC616" s="69">
        <f>SUM(Table25[[#This Row],[Contract Amount FY00]:[Contract Amount FY50]])</f>
        <v>2022184</v>
      </c>
      <c r="CD616" s="24"/>
    </row>
    <row r="617" spans="1:82" x14ac:dyDescent="0.25">
      <c r="A617" s="122" t="s">
        <v>1945</v>
      </c>
      <c r="B617" s="122" t="s">
        <v>533</v>
      </c>
      <c r="C617" s="122" t="s">
        <v>1682</v>
      </c>
      <c r="E617" s="26" t="str">
        <f>IFERROR(IF(VLOOKUP(Table25[[#This Row],[Contract No.]],Table3[#All],3,FALSE)="","No","Yes"),"")</f>
        <v>No</v>
      </c>
      <c r="F617" s="26" t="str">
        <f>IFERROR(VLOOKUP(Table25[[#This Row],[Contract No.]],Table3[#All],3,FALSE),"")</f>
        <v/>
      </c>
      <c r="G617" s="26" t="str">
        <f>IFERROR(IF(Table25[[#This Row],[Cooperative Purchase
(Yes/No)]]="Yes","Yes",IF(VLOOKUP(Table25[[#This Row],[Contract No.]],Table3[#All],1,FALSE)=Table25[[#This Row],[Contract No.]],"Yes","No")),"No")</f>
        <v>Yes</v>
      </c>
      <c r="H617" s="51">
        <f>IFERROR(VLOOKUP(Table25[[#This Row],[Contract No.]],Table3[#All],4,FALSE),"")</f>
        <v>43556</v>
      </c>
      <c r="I617" s="56">
        <f>IFERROR(IF(AND(MONTH(Table25[[#This Row],[Contract Start Date]])&gt;6,MONTH(Table25[[#This Row],[Contract Start Date]])&lt;=12),YEAR(Table25[[#This Row],[Contract Start Date]])+1,YEAR(Table25[[#This Row],[Contract Start Date]])),"")</f>
        <v>2019</v>
      </c>
      <c r="J617" s="55">
        <f>Table25[[#This Row],[FY Formula start]]</f>
        <v>2019</v>
      </c>
      <c r="K617" s="59" t="str">
        <f>"FY"&amp;" "&amp;Table25[[#This Row],[Year Start]]</f>
        <v>FY 2019</v>
      </c>
      <c r="L617" s="52">
        <f>IFERROR(VLOOKUP(Table25[[#This Row],[Contract No.]],Table3[#All],5,FALSE),"")</f>
        <v>45747</v>
      </c>
      <c r="M617" s="56">
        <f>IFERROR(IF(Table25[[#This Row],[Contract End Date]]="99/99/9999","No End",IF(AND(MONTH(Table25[[#This Row],[Contract End Date]])&gt;6,MONTH(Table25[[#This Row],[Contract End Date]])&lt;=12),YEAR(Table25[[#This Row],[Contract End Date]])+1,YEAR(Table25[[#This Row],[Contract End Date]]))),"")</f>
        <v>2025</v>
      </c>
      <c r="N617" s="55">
        <f>Table25[[#This Row],[FY Formula end]]</f>
        <v>2025</v>
      </c>
      <c r="O617" s="59" t="str">
        <f>IF(Table25[[#This Row],[Year End]]="No End","No End","FY"&amp;" "&amp;Table25[[#This Row],[Year End]])</f>
        <v>FY 2025</v>
      </c>
      <c r="P617" s="27"/>
      <c r="Q617" s="104">
        <f>_xlfn.IFNA(IF($B617="","",VLOOKUP($B617,'SWC Towers'!$A:$Q,$Q$2,FALSE)),"")</f>
        <v>0.2</v>
      </c>
      <c r="R617" s="106">
        <f>_xlfn.IFNA(IF($B617="","",VLOOKUP($B617,'SWC Towers'!$A:$Q,$R$2,FALSE)),"")</f>
        <v>0.2</v>
      </c>
      <c r="S617" s="106" t="str">
        <f>_xlfn.IFNA(IF($B617="","",VLOOKUP($B617,'SWC Towers'!$A:$Q,$S$2,FALSE)),"")</f>
        <v/>
      </c>
      <c r="T617" s="106" t="str">
        <f>_xlfn.IFNA(IF($B617="","",VLOOKUP($B617,'SWC Towers'!$A:$Q,$T$2,FALSE)),"")</f>
        <v/>
      </c>
      <c r="U617" s="104">
        <f>_xlfn.IFNA(IF($B617="","",VLOOKUP($B617,'SWC Towers'!$A:$Q,$U$2,FALSE)),"")</f>
        <v>0.2</v>
      </c>
      <c r="V617" s="104" t="str">
        <f>_xlfn.IFNA(IF($B617="","",VLOOKUP($B617,'SWC Towers'!$A:$Q,$V$2,FALSE)),"")</f>
        <v/>
      </c>
      <c r="W617" s="104">
        <f>_xlfn.IFNA(IF($B617="","",VLOOKUP($B617,'SWC Towers'!$A:$Q,$W$2,FALSE)),"")</f>
        <v>0.2</v>
      </c>
      <c r="X617" s="104" t="str">
        <f>_xlfn.IFNA(IF($B617="","",VLOOKUP($B617,'SWC Towers'!$A:$Q,$X$2,FALSE)),"")</f>
        <v/>
      </c>
      <c r="Y617" s="104" t="str">
        <f>_xlfn.IFNA(IF($B617="","",VLOOKUP($B617,'SWC Towers'!$A:$Q,$Y$2,FALSE)),"")</f>
        <v/>
      </c>
      <c r="Z617" s="104" t="str">
        <f>_xlfn.IFNA(IF($B617="","",VLOOKUP($B617,'SWC Towers'!$A:$Q,$Z$2,FALSE)),"")</f>
        <v/>
      </c>
      <c r="AA617" s="104">
        <f>_xlfn.IFNA(IF($B617="","",VLOOKUP($B617,'SWC Towers'!$A:$Q,$AA$2,FALSE)),"")</f>
        <v>0.2</v>
      </c>
      <c r="AB617" s="104" t="str">
        <f>_xlfn.IFNA(IF($B617="","",VLOOKUP($B617,'SWC Towers'!$A:$Q,$AB$2,FALSE)),"")</f>
        <v/>
      </c>
      <c r="AC617" s="20">
        <f>SUM(Table25[[#This Row],[IT Tower: Application]:[Other/Non-IT ]])</f>
        <v>1</v>
      </c>
      <c r="AD617" s="67"/>
      <c r="AE617" s="67"/>
      <c r="AF617" s="67"/>
      <c r="AG617" s="67"/>
      <c r="AH617" s="67"/>
      <c r="AI617" s="67"/>
      <c r="AJ617" s="67"/>
      <c r="AK617" s="67"/>
      <c r="AL617" s="67"/>
      <c r="AM617" s="67"/>
      <c r="AN617" s="67"/>
      <c r="AO617" s="67"/>
      <c r="AP617" s="67"/>
      <c r="AQ617" s="67"/>
      <c r="AR617" s="67"/>
      <c r="AS617" s="67"/>
      <c r="AT617" s="67"/>
      <c r="AU617" s="67"/>
      <c r="AV617" s="67"/>
      <c r="AW617" s="67">
        <v>18444</v>
      </c>
      <c r="AX617" s="67">
        <v>417642</v>
      </c>
      <c r="AY617" s="67">
        <v>0</v>
      </c>
      <c r="AZ617" s="67">
        <v>0</v>
      </c>
      <c r="BA617" s="67">
        <v>99</v>
      </c>
      <c r="BB617" s="67"/>
      <c r="BC617" s="67"/>
      <c r="BD617" s="67"/>
      <c r="BE617" s="67"/>
      <c r="BF617" s="67"/>
      <c r="BG617" s="67"/>
      <c r="BH617" s="67"/>
      <c r="BI617" s="67"/>
      <c r="BJ617" s="67"/>
      <c r="BK617" s="67"/>
      <c r="BL617" s="67"/>
      <c r="BM617" s="67"/>
      <c r="BN617" s="67"/>
      <c r="BO617" s="67"/>
      <c r="BP617" s="67"/>
      <c r="BQ617" s="67"/>
      <c r="BR617" s="67"/>
      <c r="BS617" s="67"/>
      <c r="BT617" s="67"/>
      <c r="BU617" s="67"/>
      <c r="BV617" s="67"/>
      <c r="BW617" s="67"/>
      <c r="BX617" s="67"/>
      <c r="BY617" s="67"/>
      <c r="BZ617" s="67"/>
      <c r="CA617" s="67"/>
      <c r="CB617" s="67"/>
      <c r="CC617" s="69">
        <f>SUM(Table25[[#This Row],[Contract Amount FY00]:[Contract Amount FY50]])</f>
        <v>436185</v>
      </c>
      <c r="CD617" s="24"/>
    </row>
    <row r="618" spans="1:82" x14ac:dyDescent="0.25">
      <c r="A618" s="122" t="s">
        <v>1945</v>
      </c>
      <c r="B618" s="122" t="s">
        <v>2050</v>
      </c>
      <c r="C618" s="122" t="s">
        <v>2274</v>
      </c>
      <c r="E618" s="26" t="str">
        <f>IFERROR(IF(VLOOKUP(Table25[[#This Row],[Contract No.]],Table3[#All],3,FALSE)="","No","Yes"),"")</f>
        <v>Yes</v>
      </c>
      <c r="F618" s="26" t="str">
        <f>IFERROR(VLOOKUP(Table25[[#This Row],[Contract No.]],Table3[#All],3,FALSE),"")</f>
        <v>WA Cooperative</v>
      </c>
      <c r="G618" s="26" t="str">
        <f>IFERROR(IF(Table25[[#This Row],[Cooperative Purchase
(Yes/No)]]="Yes","Yes",IF(VLOOKUP(Table25[[#This Row],[Contract No.]],Table3[#All],1,FALSE)=Table25[[#This Row],[Contract No.]],"Yes","No")),"No")</f>
        <v>Yes</v>
      </c>
      <c r="H618" s="51">
        <f>IFERROR(VLOOKUP(Table25[[#This Row],[Contract No.]],Table3[#All],4,FALSE),"")</f>
        <v>44316</v>
      </c>
      <c r="I618" s="56">
        <f>IFERROR(IF(AND(MONTH(Table25[[#This Row],[Contract Start Date]])&gt;6,MONTH(Table25[[#This Row],[Contract Start Date]])&lt;=12),YEAR(Table25[[#This Row],[Contract Start Date]])+1,YEAR(Table25[[#This Row],[Contract Start Date]])),"")</f>
        <v>2021</v>
      </c>
      <c r="J618" s="55">
        <f>Table25[[#This Row],[FY Formula start]]</f>
        <v>2021</v>
      </c>
      <c r="K618" s="59" t="str">
        <f>"FY"&amp;" "&amp;Table25[[#This Row],[Year Start]]</f>
        <v>FY 2021</v>
      </c>
      <c r="L618" s="52">
        <f>IFERROR(VLOOKUP(Table25[[#This Row],[Contract No.]],Table3[#All],5,FALSE),"")</f>
        <v>46506</v>
      </c>
      <c r="M618" s="56">
        <f>IFERROR(IF(Table25[[#This Row],[Contract End Date]]="99/99/9999","No End",IF(AND(MONTH(Table25[[#This Row],[Contract End Date]])&gt;6,MONTH(Table25[[#This Row],[Contract End Date]])&lt;=12),YEAR(Table25[[#This Row],[Contract End Date]])+1,YEAR(Table25[[#This Row],[Contract End Date]]))),"")</f>
        <v>2027</v>
      </c>
      <c r="N618" s="55">
        <f>Table25[[#This Row],[FY Formula end]]</f>
        <v>2027</v>
      </c>
      <c r="O618" s="59" t="str">
        <f>IF(Table25[[#This Row],[Year End]]="No End","No End","FY"&amp;" "&amp;Table25[[#This Row],[Year End]])</f>
        <v>FY 2027</v>
      </c>
      <c r="P618" s="27"/>
      <c r="Q618" s="104">
        <f>_xlfn.IFNA(IF($B618="","",VLOOKUP($B618,'SWC Towers'!$A:$Q,$Q$2,FALSE)),"")</f>
        <v>1</v>
      </c>
      <c r="R618" s="106" t="str">
        <f>_xlfn.IFNA(IF($B618="","",VLOOKUP($B618,'SWC Towers'!$A:$Q,$R$2,FALSE)),"")</f>
        <v/>
      </c>
      <c r="S618" s="106" t="str">
        <f>_xlfn.IFNA(IF($B618="","",VLOOKUP($B618,'SWC Towers'!$A:$Q,$S$2,FALSE)),"")</f>
        <v/>
      </c>
      <c r="T618" s="106" t="str">
        <f>_xlfn.IFNA(IF($B618="","",VLOOKUP($B618,'SWC Towers'!$A:$Q,$T$2,FALSE)),"")</f>
        <v/>
      </c>
      <c r="U618" s="104" t="str">
        <f>_xlfn.IFNA(IF($B618="","",VLOOKUP($B618,'SWC Towers'!$A:$Q,$U$2,FALSE)),"")</f>
        <v/>
      </c>
      <c r="V618" s="104" t="str">
        <f>_xlfn.IFNA(IF($B618="","",VLOOKUP($B618,'SWC Towers'!$A:$Q,$V$2,FALSE)),"")</f>
        <v/>
      </c>
      <c r="W618" s="104" t="str">
        <f>_xlfn.IFNA(IF($B618="","",VLOOKUP($B618,'SWC Towers'!$A:$Q,$W$2,FALSE)),"")</f>
        <v/>
      </c>
      <c r="X618" s="104" t="str">
        <f>_xlfn.IFNA(IF($B618="","",VLOOKUP($B618,'SWC Towers'!$A:$Q,$X$2,FALSE)),"")</f>
        <v/>
      </c>
      <c r="Y618" s="104" t="str">
        <f>_xlfn.IFNA(IF($B618="","",VLOOKUP($B618,'SWC Towers'!$A:$Q,$Y$2,FALSE)),"")</f>
        <v/>
      </c>
      <c r="Z618" s="104" t="str">
        <f>_xlfn.IFNA(IF($B618="","",VLOOKUP($B618,'SWC Towers'!$A:$Q,$Z$2,FALSE)),"")</f>
        <v/>
      </c>
      <c r="AA618" s="104" t="str">
        <f>_xlfn.IFNA(IF($B618="","",VLOOKUP($B618,'SWC Towers'!$A:$Q,$AA$2,FALSE)),"")</f>
        <v/>
      </c>
      <c r="AB618" s="104" t="str">
        <f>_xlfn.IFNA(IF($B618="","",VLOOKUP($B618,'SWC Towers'!$A:$Q,$AB$2,FALSE)),"")</f>
        <v/>
      </c>
      <c r="AC618" s="20">
        <f>SUM(Table25[[#This Row],[IT Tower: Application]:[Other/Non-IT ]])</f>
        <v>1</v>
      </c>
      <c r="AD618" s="67"/>
      <c r="AE618" s="67"/>
      <c r="AF618" s="67"/>
      <c r="AG618" s="67"/>
      <c r="AH618" s="67"/>
      <c r="AI618" s="67"/>
      <c r="AJ618" s="67"/>
      <c r="AK618" s="67"/>
      <c r="AL618" s="67"/>
      <c r="AM618" s="67"/>
      <c r="AN618" s="67"/>
      <c r="AO618" s="67"/>
      <c r="AP618" s="67"/>
      <c r="AQ618" s="67"/>
      <c r="AR618" s="67"/>
      <c r="AS618" s="67"/>
      <c r="AT618" s="67"/>
      <c r="AU618" s="67"/>
      <c r="AV618" s="67"/>
      <c r="AW618" s="67"/>
      <c r="AX618" s="67"/>
      <c r="AY618" s="67"/>
      <c r="AZ618" s="67">
        <v>64</v>
      </c>
      <c r="BA618" s="67">
        <v>252</v>
      </c>
      <c r="BB618" s="67">
        <v>264</v>
      </c>
      <c r="BC618" s="67">
        <v>294</v>
      </c>
      <c r="BD618" s="67"/>
      <c r="BE618" s="67"/>
      <c r="BF618" s="67"/>
      <c r="BG618" s="67"/>
      <c r="BH618" s="67"/>
      <c r="BI618" s="67"/>
      <c r="BJ618" s="67"/>
      <c r="BK618" s="67"/>
      <c r="BL618" s="67"/>
      <c r="BM618" s="67"/>
      <c r="BN618" s="67"/>
      <c r="BO618" s="67"/>
      <c r="BP618" s="67"/>
      <c r="BQ618" s="67"/>
      <c r="BR618" s="67"/>
      <c r="BS618" s="67"/>
      <c r="BT618" s="67"/>
      <c r="BU618" s="67"/>
      <c r="BV618" s="67"/>
      <c r="BW618" s="67"/>
      <c r="BX618" s="67"/>
      <c r="BY618" s="67"/>
      <c r="BZ618" s="67"/>
      <c r="CA618" s="67"/>
      <c r="CB618" s="67"/>
      <c r="CC618" s="69">
        <f>SUM(Table25[[#This Row],[Contract Amount FY00]:[Contract Amount FY50]])</f>
        <v>874</v>
      </c>
      <c r="CD618" s="24"/>
    </row>
    <row r="619" spans="1:82" x14ac:dyDescent="0.25">
      <c r="A619" s="122" t="s">
        <v>1945</v>
      </c>
      <c r="B619" s="122" t="s">
        <v>382</v>
      </c>
      <c r="C619" s="122" t="s">
        <v>743</v>
      </c>
      <c r="E619" s="26" t="str">
        <f>IFERROR(IF(VLOOKUP(Table25[[#This Row],[Contract No.]],Table3[#All],3,FALSE)="","No","Yes"),"")</f>
        <v>No</v>
      </c>
      <c r="F619" s="26" t="str">
        <f>IFERROR(VLOOKUP(Table25[[#This Row],[Contract No.]],Table3[#All],3,FALSE),"")</f>
        <v/>
      </c>
      <c r="G619" s="26" t="str">
        <f>IFERROR(IF(Table25[[#This Row],[Cooperative Purchase
(Yes/No)]]="Yes","Yes",IF(VLOOKUP(Table25[[#This Row],[Contract No.]],Table3[#All],1,FALSE)=Table25[[#This Row],[Contract No.]],"Yes","No")),"No")</f>
        <v>Yes</v>
      </c>
      <c r="H619" s="51">
        <f>IFERROR(VLOOKUP(Table25[[#This Row],[Contract No.]],Table3[#All],4,FALSE),"")</f>
        <v>42727</v>
      </c>
      <c r="I619" s="56">
        <f>IFERROR(IF(AND(MONTH(Table25[[#This Row],[Contract Start Date]])&gt;6,MONTH(Table25[[#This Row],[Contract Start Date]])&lt;=12),YEAR(Table25[[#This Row],[Contract Start Date]])+1,YEAR(Table25[[#This Row],[Contract Start Date]])),"")</f>
        <v>2017</v>
      </c>
      <c r="J619" s="55">
        <f>Table25[[#This Row],[FY Formula start]]</f>
        <v>2017</v>
      </c>
      <c r="K619" s="59" t="str">
        <f>"FY"&amp;" "&amp;Table25[[#This Row],[Year Start]]</f>
        <v>FY 2017</v>
      </c>
      <c r="L619" s="52">
        <f>IFERROR(VLOOKUP(Table25[[#This Row],[Contract No.]],Table3[#All],5,FALSE),"")</f>
        <v>45688</v>
      </c>
      <c r="M619" s="56">
        <f>IFERROR(IF(Table25[[#This Row],[Contract End Date]]="99/99/9999","No End",IF(AND(MONTH(Table25[[#This Row],[Contract End Date]])&gt;6,MONTH(Table25[[#This Row],[Contract End Date]])&lt;=12),YEAR(Table25[[#This Row],[Contract End Date]])+1,YEAR(Table25[[#This Row],[Contract End Date]]))),"")</f>
        <v>2025</v>
      </c>
      <c r="N619" s="55">
        <f>Table25[[#This Row],[FY Formula end]]</f>
        <v>2025</v>
      </c>
      <c r="O619" s="59" t="str">
        <f>IF(Table25[[#This Row],[Year End]]="No End","No End","FY"&amp;" "&amp;Table25[[#This Row],[Year End]])</f>
        <v>FY 2025</v>
      </c>
      <c r="P619" s="27"/>
      <c r="Q619" s="104">
        <f>_xlfn.IFNA(IF($B619="","",VLOOKUP($B619,'SWC Towers'!$A:$Q,$Q$2,FALSE)),"")</f>
        <v>0.1</v>
      </c>
      <c r="R619" s="106">
        <f>_xlfn.IFNA(IF($B619="","",VLOOKUP($B619,'SWC Towers'!$A:$Q,$R$2,FALSE)),"")</f>
        <v>0.1</v>
      </c>
      <c r="S619" s="106" t="str">
        <f>_xlfn.IFNA(IF($B619="","",VLOOKUP($B619,'SWC Towers'!$A:$Q,$S$2,FALSE)),"")</f>
        <v/>
      </c>
      <c r="T619" s="106" t="str">
        <f>_xlfn.IFNA(IF($B619="","",VLOOKUP($B619,'SWC Towers'!$A:$Q,$T$2,FALSE)),"")</f>
        <v/>
      </c>
      <c r="U619" s="104" t="str">
        <f>_xlfn.IFNA(IF($B619="","",VLOOKUP($B619,'SWC Towers'!$A:$Q,$U$2,FALSE)),"")</f>
        <v/>
      </c>
      <c r="V619" s="104" t="str">
        <f>_xlfn.IFNA(IF($B619="","",VLOOKUP($B619,'SWC Towers'!$A:$Q,$V$2,FALSE)),"")</f>
        <v/>
      </c>
      <c r="W619" s="104">
        <f>_xlfn.IFNA(IF($B619="","",VLOOKUP($B619,'SWC Towers'!$A:$Q,$W$2,FALSE)),"")</f>
        <v>0.4</v>
      </c>
      <c r="X619" s="104" t="str">
        <f>_xlfn.IFNA(IF($B619="","",VLOOKUP($B619,'SWC Towers'!$A:$Q,$X$2,FALSE)),"")</f>
        <v/>
      </c>
      <c r="Y619" s="104" t="str">
        <f>_xlfn.IFNA(IF($B619="","",VLOOKUP($B619,'SWC Towers'!$A:$Q,$Y$2,FALSE)),"")</f>
        <v/>
      </c>
      <c r="Z619" s="104" t="str">
        <f>_xlfn.IFNA(IF($B619="","",VLOOKUP($B619,'SWC Towers'!$A:$Q,$Z$2,FALSE)),"")</f>
        <v/>
      </c>
      <c r="AA619" s="104" t="str">
        <f>_xlfn.IFNA(IF($B619="","",VLOOKUP($B619,'SWC Towers'!$A:$Q,$AA$2,FALSE)),"")</f>
        <v/>
      </c>
      <c r="AB619" s="104">
        <f>_xlfn.IFNA(IF($B619="","",VLOOKUP($B619,'SWC Towers'!$A:$Q,$AB$2,FALSE)),"")</f>
        <v>0.4</v>
      </c>
      <c r="AC619" s="20">
        <f>SUM(Table25[[#This Row],[IT Tower: Application]:[Other/Non-IT ]])</f>
        <v>1</v>
      </c>
      <c r="AD619" s="67"/>
      <c r="AE619" s="67"/>
      <c r="AF619" s="67"/>
      <c r="AG619" s="67"/>
      <c r="AH619" s="67"/>
      <c r="AI619" s="67"/>
      <c r="AJ619" s="67"/>
      <c r="AK619" s="67"/>
      <c r="AL619" s="67"/>
      <c r="AM619" s="67"/>
      <c r="AN619" s="67"/>
      <c r="AO619" s="67"/>
      <c r="AP619" s="67"/>
      <c r="AQ619" s="67"/>
      <c r="AR619" s="67"/>
      <c r="AS619" s="67"/>
      <c r="AT619" s="67"/>
      <c r="AU619" s="67"/>
      <c r="AV619" s="67">
        <v>1129</v>
      </c>
      <c r="AW619" s="67">
        <v>0</v>
      </c>
      <c r="AX619" s="67"/>
      <c r="AY619" s="67">
        <v>15561</v>
      </c>
      <c r="AZ619" s="67">
        <v>0</v>
      </c>
      <c r="BA619" s="67"/>
      <c r="BB619" s="67"/>
      <c r="BC619" s="67"/>
      <c r="BD619" s="67"/>
      <c r="BE619" s="67"/>
      <c r="BF619" s="67"/>
      <c r="BG619" s="67"/>
      <c r="BH619" s="67"/>
      <c r="BI619" s="67"/>
      <c r="BJ619" s="67"/>
      <c r="BK619" s="67"/>
      <c r="BL619" s="67"/>
      <c r="BM619" s="67"/>
      <c r="BN619" s="67"/>
      <c r="BO619" s="67"/>
      <c r="BP619" s="67"/>
      <c r="BQ619" s="67"/>
      <c r="BR619" s="67"/>
      <c r="BS619" s="67"/>
      <c r="BT619" s="67"/>
      <c r="BU619" s="67"/>
      <c r="BV619" s="67"/>
      <c r="BW619" s="67"/>
      <c r="BX619" s="67"/>
      <c r="BY619" s="67"/>
      <c r="BZ619" s="67"/>
      <c r="CA619" s="67"/>
      <c r="CB619" s="67"/>
      <c r="CC619" s="69">
        <f>SUM(Table25[[#This Row],[Contract Amount FY00]:[Contract Amount FY50]])</f>
        <v>16690</v>
      </c>
      <c r="CD619" s="24"/>
    </row>
    <row r="620" spans="1:82" x14ac:dyDescent="0.25">
      <c r="A620" s="122" t="s">
        <v>1945</v>
      </c>
      <c r="B620" s="122" t="s">
        <v>705</v>
      </c>
      <c r="C620" s="122" t="s">
        <v>384</v>
      </c>
      <c r="E620" s="26" t="str">
        <f>IFERROR(IF(VLOOKUP(Table25[[#This Row],[Contract No.]],Table3[#All],3,FALSE)="","No","Yes"),"")</f>
        <v>Yes</v>
      </c>
      <c r="F620" s="26" t="str">
        <f>IFERROR(VLOOKUP(Table25[[#This Row],[Contract No.]],Table3[#All],3,FALSE),"")</f>
        <v>NASPO</v>
      </c>
      <c r="G620" s="26" t="str">
        <f>IFERROR(IF(Table25[[#This Row],[Cooperative Purchase
(Yes/No)]]="Yes","Yes",IF(VLOOKUP(Table25[[#This Row],[Contract No.]],Table3[#All],1,FALSE)=Table25[[#This Row],[Contract No.]],"Yes","No")),"No")</f>
        <v>Yes</v>
      </c>
      <c r="H620" s="51">
        <f>IFERROR(VLOOKUP(Table25[[#This Row],[Contract No.]],Table3[#All],4,FALSE),"")</f>
        <v>43647</v>
      </c>
      <c r="I620" s="56">
        <f>IFERROR(IF(AND(MONTH(Table25[[#This Row],[Contract Start Date]])&gt;6,MONTH(Table25[[#This Row],[Contract Start Date]])&lt;=12),YEAR(Table25[[#This Row],[Contract Start Date]])+1,YEAR(Table25[[#This Row],[Contract Start Date]])),"")</f>
        <v>2020</v>
      </c>
      <c r="J620" s="55">
        <f>Table25[[#This Row],[FY Formula start]]</f>
        <v>2020</v>
      </c>
      <c r="K620" s="59" t="str">
        <f>"FY"&amp;" "&amp;Table25[[#This Row],[Year Start]]</f>
        <v>FY 2020</v>
      </c>
      <c r="L620" s="52">
        <f>IFERROR(VLOOKUP(Table25[[#This Row],[Contract No.]],Table3[#All],5,FALSE),"")</f>
        <v>47360</v>
      </c>
      <c r="M620" s="56">
        <f>IFERROR(IF(Table25[[#This Row],[Contract End Date]]="99/99/9999","No End",IF(AND(MONTH(Table25[[#This Row],[Contract End Date]])&gt;6,MONTH(Table25[[#This Row],[Contract End Date]])&lt;=12),YEAR(Table25[[#This Row],[Contract End Date]])+1,YEAR(Table25[[#This Row],[Contract End Date]]))),"")</f>
        <v>2030</v>
      </c>
      <c r="N620" s="55">
        <f>Table25[[#This Row],[FY Formula end]]</f>
        <v>2030</v>
      </c>
      <c r="O620" s="59" t="str">
        <f>IF(Table25[[#This Row],[Year End]]="No End","No End","FY"&amp;" "&amp;Table25[[#This Row],[Year End]])</f>
        <v>FY 2030</v>
      </c>
      <c r="P620" s="27"/>
      <c r="Q620" s="104">
        <f>_xlfn.IFNA(IF($B620="","",VLOOKUP($B620,'SWC Towers'!$A:$Q,$Q$2,FALSE)),"")</f>
        <v>0.2</v>
      </c>
      <c r="R620" s="106" t="str">
        <f>_xlfn.IFNA(IF($B620="","",VLOOKUP($B620,'SWC Towers'!$A:$Q,$R$2,FALSE)),"")</f>
        <v/>
      </c>
      <c r="S620" s="106" t="str">
        <f>_xlfn.IFNA(IF($B620="","",VLOOKUP($B620,'SWC Towers'!$A:$Q,$S$2,FALSE)),"")</f>
        <v/>
      </c>
      <c r="T620" s="106" t="str">
        <f>_xlfn.IFNA(IF($B620="","",VLOOKUP($B620,'SWC Towers'!$A:$Q,$T$2,FALSE)),"")</f>
        <v/>
      </c>
      <c r="U620" s="104">
        <f>_xlfn.IFNA(IF($B620="","",VLOOKUP($B620,'SWC Towers'!$A:$Q,$U$2,FALSE)),"")</f>
        <v>0.4</v>
      </c>
      <c r="V620" s="104" t="str">
        <f>_xlfn.IFNA(IF($B620="","",VLOOKUP($B620,'SWC Towers'!$A:$Q,$V$2,FALSE)),"")</f>
        <v/>
      </c>
      <c r="W620" s="104">
        <f>_xlfn.IFNA(IF($B620="","",VLOOKUP($B620,'SWC Towers'!$A:$Q,$W$2,FALSE)),"")</f>
        <v>0.4</v>
      </c>
      <c r="X620" s="104" t="str">
        <f>_xlfn.IFNA(IF($B620="","",VLOOKUP($B620,'SWC Towers'!$A:$Q,$X$2,FALSE)),"")</f>
        <v/>
      </c>
      <c r="Y620" s="104" t="str">
        <f>_xlfn.IFNA(IF($B620="","",VLOOKUP($B620,'SWC Towers'!$A:$Q,$Y$2,FALSE)),"")</f>
        <v/>
      </c>
      <c r="Z620" s="104" t="str">
        <f>_xlfn.IFNA(IF($B620="","",VLOOKUP($B620,'SWC Towers'!$A:$Q,$Z$2,FALSE)),"")</f>
        <v/>
      </c>
      <c r="AA620" s="104" t="str">
        <f>_xlfn.IFNA(IF($B620="","",VLOOKUP($B620,'SWC Towers'!$A:$Q,$AA$2,FALSE)),"")</f>
        <v/>
      </c>
      <c r="AB620" s="104" t="str">
        <f>_xlfn.IFNA(IF($B620="","",VLOOKUP($B620,'SWC Towers'!$A:$Q,$AB$2,FALSE)),"")</f>
        <v/>
      </c>
      <c r="AC620" s="20">
        <f>SUM(Table25[[#This Row],[IT Tower: Application]:[Other/Non-IT ]])</f>
        <v>1</v>
      </c>
      <c r="AD620" s="67"/>
      <c r="AE620" s="67"/>
      <c r="AF620" s="67"/>
      <c r="AG620" s="67"/>
      <c r="AH620" s="67"/>
      <c r="AI620" s="67"/>
      <c r="AJ620" s="67"/>
      <c r="AK620" s="67"/>
      <c r="AL620" s="67"/>
      <c r="AM620" s="67"/>
      <c r="AN620" s="67"/>
      <c r="AO620" s="67"/>
      <c r="AP620" s="67"/>
      <c r="AQ620" s="67"/>
      <c r="AR620" s="67"/>
      <c r="AS620" s="67"/>
      <c r="AT620" s="67"/>
      <c r="AU620" s="67"/>
      <c r="AV620" s="67"/>
      <c r="AW620" s="67"/>
      <c r="AX620" s="67"/>
      <c r="AY620" s="67">
        <v>825</v>
      </c>
      <c r="AZ620" s="67">
        <v>652</v>
      </c>
      <c r="BA620" s="67">
        <v>107</v>
      </c>
      <c r="BB620" s="67">
        <v>317</v>
      </c>
      <c r="BC620" s="67">
        <v>324</v>
      </c>
      <c r="BD620" s="67"/>
      <c r="BE620" s="67"/>
      <c r="BF620" s="67"/>
      <c r="BG620" s="67"/>
      <c r="BH620" s="67"/>
      <c r="BI620" s="67"/>
      <c r="BJ620" s="67"/>
      <c r="BK620" s="67"/>
      <c r="BL620" s="67"/>
      <c r="BM620" s="67"/>
      <c r="BN620" s="67"/>
      <c r="BO620" s="67"/>
      <c r="BP620" s="67"/>
      <c r="BQ620" s="67"/>
      <c r="BR620" s="67"/>
      <c r="BS620" s="67"/>
      <c r="BT620" s="67"/>
      <c r="BU620" s="67"/>
      <c r="BV620" s="67"/>
      <c r="BW620" s="67"/>
      <c r="BX620" s="67"/>
      <c r="BY620" s="67"/>
      <c r="BZ620" s="67"/>
      <c r="CA620" s="67"/>
      <c r="CB620" s="67"/>
      <c r="CC620" s="69">
        <f>SUM(Table25[[#This Row],[Contract Amount FY00]:[Contract Amount FY50]])</f>
        <v>2225</v>
      </c>
      <c r="CD620" s="24"/>
    </row>
    <row r="621" spans="1:82" x14ac:dyDescent="0.25">
      <c r="A621" s="122" t="s">
        <v>1945</v>
      </c>
      <c r="B621" s="122" t="s">
        <v>705</v>
      </c>
      <c r="C621" s="122" t="s">
        <v>1777</v>
      </c>
      <c r="E621" s="26" t="str">
        <f>IFERROR(IF(VLOOKUP(Table25[[#This Row],[Contract No.]],Table3[#All],3,FALSE)="","No","Yes"),"")</f>
        <v>Yes</v>
      </c>
      <c r="F621" s="26" t="str">
        <f>IFERROR(VLOOKUP(Table25[[#This Row],[Contract No.]],Table3[#All],3,FALSE),"")</f>
        <v>NASPO</v>
      </c>
      <c r="G621" s="26" t="str">
        <f>IFERROR(IF(Table25[[#This Row],[Cooperative Purchase
(Yes/No)]]="Yes","Yes",IF(VLOOKUP(Table25[[#This Row],[Contract No.]],Table3[#All],1,FALSE)=Table25[[#This Row],[Contract No.]],"Yes","No")),"No")</f>
        <v>Yes</v>
      </c>
      <c r="H621" s="51">
        <f>IFERROR(VLOOKUP(Table25[[#This Row],[Contract No.]],Table3[#All],4,FALSE),"")</f>
        <v>43647</v>
      </c>
      <c r="I621" s="56">
        <f>IFERROR(IF(AND(MONTH(Table25[[#This Row],[Contract Start Date]])&gt;6,MONTH(Table25[[#This Row],[Contract Start Date]])&lt;=12),YEAR(Table25[[#This Row],[Contract Start Date]])+1,YEAR(Table25[[#This Row],[Contract Start Date]])),"")</f>
        <v>2020</v>
      </c>
      <c r="J621" s="55">
        <f>Table25[[#This Row],[FY Formula start]]</f>
        <v>2020</v>
      </c>
      <c r="K621" s="59" t="str">
        <f>"FY"&amp;" "&amp;Table25[[#This Row],[Year Start]]</f>
        <v>FY 2020</v>
      </c>
      <c r="L621" s="52">
        <f>IFERROR(VLOOKUP(Table25[[#This Row],[Contract No.]],Table3[#All],5,FALSE),"")</f>
        <v>47360</v>
      </c>
      <c r="M621" s="56">
        <f>IFERROR(IF(Table25[[#This Row],[Contract End Date]]="99/99/9999","No End",IF(AND(MONTH(Table25[[#This Row],[Contract End Date]])&gt;6,MONTH(Table25[[#This Row],[Contract End Date]])&lt;=12),YEAR(Table25[[#This Row],[Contract End Date]])+1,YEAR(Table25[[#This Row],[Contract End Date]]))),"")</f>
        <v>2030</v>
      </c>
      <c r="N621" s="55">
        <f>Table25[[#This Row],[FY Formula end]]</f>
        <v>2030</v>
      </c>
      <c r="O621" s="59" t="str">
        <f>IF(Table25[[#This Row],[Year End]]="No End","No End","FY"&amp;" "&amp;Table25[[#This Row],[Year End]])</f>
        <v>FY 2030</v>
      </c>
      <c r="P621" s="27"/>
      <c r="Q621" s="104">
        <f>_xlfn.IFNA(IF($B621="","",VLOOKUP($B621,'SWC Towers'!$A:$Q,$Q$2,FALSE)),"")</f>
        <v>0.2</v>
      </c>
      <c r="R621" s="106" t="str">
        <f>_xlfn.IFNA(IF($B621="","",VLOOKUP($B621,'SWC Towers'!$A:$Q,$R$2,FALSE)),"")</f>
        <v/>
      </c>
      <c r="S621" s="106" t="str">
        <f>_xlfn.IFNA(IF($B621="","",VLOOKUP($B621,'SWC Towers'!$A:$Q,$S$2,FALSE)),"")</f>
        <v/>
      </c>
      <c r="T621" s="106" t="str">
        <f>_xlfn.IFNA(IF($B621="","",VLOOKUP($B621,'SWC Towers'!$A:$Q,$T$2,FALSE)),"")</f>
        <v/>
      </c>
      <c r="U621" s="104">
        <f>_xlfn.IFNA(IF($B621="","",VLOOKUP($B621,'SWC Towers'!$A:$Q,$U$2,FALSE)),"")</f>
        <v>0.4</v>
      </c>
      <c r="V621" s="104" t="str">
        <f>_xlfn.IFNA(IF($B621="","",VLOOKUP($B621,'SWC Towers'!$A:$Q,$V$2,FALSE)),"")</f>
        <v/>
      </c>
      <c r="W621" s="104">
        <f>_xlfn.IFNA(IF($B621="","",VLOOKUP($B621,'SWC Towers'!$A:$Q,$W$2,FALSE)),"")</f>
        <v>0.4</v>
      </c>
      <c r="X621" s="104" t="str">
        <f>_xlfn.IFNA(IF($B621="","",VLOOKUP($B621,'SWC Towers'!$A:$Q,$X$2,FALSE)),"")</f>
        <v/>
      </c>
      <c r="Y621" s="104" t="str">
        <f>_xlfn.IFNA(IF($B621="","",VLOOKUP($B621,'SWC Towers'!$A:$Q,$Y$2,FALSE)),"")</f>
        <v/>
      </c>
      <c r="Z621" s="104" t="str">
        <f>_xlfn.IFNA(IF($B621="","",VLOOKUP($B621,'SWC Towers'!$A:$Q,$Z$2,FALSE)),"")</f>
        <v/>
      </c>
      <c r="AA621" s="104" t="str">
        <f>_xlfn.IFNA(IF($B621="","",VLOOKUP($B621,'SWC Towers'!$A:$Q,$AA$2,FALSE)),"")</f>
        <v/>
      </c>
      <c r="AB621" s="104" t="str">
        <f>_xlfn.IFNA(IF($B621="","",VLOOKUP($B621,'SWC Towers'!$A:$Q,$AB$2,FALSE)),"")</f>
        <v/>
      </c>
      <c r="AC621" s="20">
        <f>SUM(Table25[[#This Row],[IT Tower: Application]:[Other/Non-IT ]])</f>
        <v>1</v>
      </c>
      <c r="AD621" s="67"/>
      <c r="AE621" s="67"/>
      <c r="AF621" s="67"/>
      <c r="AG621" s="67"/>
      <c r="AH621" s="67"/>
      <c r="AI621" s="67"/>
      <c r="AJ621" s="67"/>
      <c r="AK621" s="67"/>
      <c r="AL621" s="67"/>
      <c r="AM621" s="67"/>
      <c r="AN621" s="67"/>
      <c r="AO621" s="67"/>
      <c r="AP621" s="67"/>
      <c r="AQ621" s="67"/>
      <c r="AR621" s="67"/>
      <c r="AS621" s="67"/>
      <c r="AT621" s="67"/>
      <c r="AU621" s="67"/>
      <c r="AV621" s="67"/>
      <c r="AW621" s="67"/>
      <c r="AX621" s="67">
        <v>0</v>
      </c>
      <c r="AY621" s="67">
        <v>198356</v>
      </c>
      <c r="AZ621" s="67">
        <v>152407</v>
      </c>
      <c r="BA621" s="67">
        <v>125679</v>
      </c>
      <c r="BB621" s="67">
        <v>169933</v>
      </c>
      <c r="BC621" s="67">
        <v>199882</v>
      </c>
      <c r="BD621" s="67"/>
      <c r="BE621" s="67"/>
      <c r="BF621" s="67"/>
      <c r="BG621" s="67"/>
      <c r="BH621" s="67"/>
      <c r="BI621" s="67"/>
      <c r="BJ621" s="67"/>
      <c r="BK621" s="67"/>
      <c r="BL621" s="67"/>
      <c r="BM621" s="67"/>
      <c r="BN621" s="67"/>
      <c r="BO621" s="67"/>
      <c r="BP621" s="67"/>
      <c r="BQ621" s="67"/>
      <c r="BR621" s="67"/>
      <c r="BS621" s="67"/>
      <c r="BT621" s="67"/>
      <c r="BU621" s="67"/>
      <c r="BV621" s="67"/>
      <c r="BW621" s="67"/>
      <c r="BX621" s="67"/>
      <c r="BY621" s="67"/>
      <c r="BZ621" s="67"/>
      <c r="CA621" s="67"/>
      <c r="CB621" s="67"/>
      <c r="CC621" s="69">
        <f>SUM(Table25[[#This Row],[Contract Amount FY00]:[Contract Amount FY50]])</f>
        <v>846257</v>
      </c>
      <c r="CD621" s="24"/>
    </row>
    <row r="622" spans="1:82" x14ac:dyDescent="0.25">
      <c r="A622" s="122" t="s">
        <v>1945</v>
      </c>
      <c r="B622" s="122" t="s">
        <v>278</v>
      </c>
      <c r="C622" s="122" t="s">
        <v>3188</v>
      </c>
      <c r="E622" s="26" t="str">
        <f>IFERROR(IF(VLOOKUP(Table25[[#This Row],[Contract No.]],Table3[#All],3,FALSE)="","No","Yes"),"")</f>
        <v>Yes</v>
      </c>
      <c r="F622" s="26" t="str">
        <f>IFERROR(VLOOKUP(Table25[[#This Row],[Contract No.]],Table3[#All],3,FALSE),"")</f>
        <v>NASPO</v>
      </c>
      <c r="G622" s="26" t="str">
        <f>IFERROR(IF(Table25[[#This Row],[Cooperative Purchase
(Yes/No)]]="Yes","Yes",IF(VLOOKUP(Table25[[#This Row],[Contract No.]],Table3[#All],1,FALSE)=Table25[[#This Row],[Contract No.]],"Yes","No")),"No")</f>
        <v>Yes</v>
      </c>
      <c r="H622" s="51">
        <f>IFERROR(VLOOKUP(Table25[[#This Row],[Contract No.]],Table3[#All],4,FALSE),"")</f>
        <v>42917</v>
      </c>
      <c r="I622" s="56">
        <f>IFERROR(IF(AND(MONTH(Table25[[#This Row],[Contract Start Date]])&gt;6,MONTH(Table25[[#This Row],[Contract Start Date]])&lt;=12),YEAR(Table25[[#This Row],[Contract Start Date]])+1,YEAR(Table25[[#This Row],[Contract Start Date]])),"")</f>
        <v>2018</v>
      </c>
      <c r="J622" s="55">
        <f>Table25[[#This Row],[FY Formula start]]</f>
        <v>2018</v>
      </c>
      <c r="K622" s="59" t="str">
        <f>"FY"&amp;" "&amp;Table25[[#This Row],[Year Start]]</f>
        <v>FY 2018</v>
      </c>
      <c r="L622" s="52">
        <f>IFERROR(VLOOKUP(Table25[[#This Row],[Contract No.]],Table3[#All],5,FALSE),"")</f>
        <v>46280</v>
      </c>
      <c r="M622" s="56">
        <f>IFERROR(IF(Table25[[#This Row],[Contract End Date]]="99/99/9999","No End",IF(AND(MONTH(Table25[[#This Row],[Contract End Date]])&gt;6,MONTH(Table25[[#This Row],[Contract End Date]])&lt;=12),YEAR(Table25[[#This Row],[Contract End Date]])+1,YEAR(Table25[[#This Row],[Contract End Date]]))),"")</f>
        <v>2027</v>
      </c>
      <c r="N622" s="55">
        <f>Table25[[#This Row],[FY Formula end]]</f>
        <v>2027</v>
      </c>
      <c r="O622" s="59" t="str">
        <f>IF(Table25[[#This Row],[Year End]]="No End","No End","FY"&amp;" "&amp;Table25[[#This Row],[Year End]])</f>
        <v>FY 2027</v>
      </c>
      <c r="P622" s="27"/>
      <c r="Q622" s="104">
        <f>_xlfn.IFNA(IF($B622="","",VLOOKUP($B622,'SWC Towers'!$A:$Q,$Q$2,FALSE)),"")</f>
        <v>0.4</v>
      </c>
      <c r="R622" s="106" t="str">
        <f>_xlfn.IFNA(IF($B622="","",VLOOKUP($B622,'SWC Towers'!$A:$Q,$R$2,FALSE)),"")</f>
        <v/>
      </c>
      <c r="S622" s="106" t="str">
        <f>_xlfn.IFNA(IF($B622="","",VLOOKUP($B622,'SWC Towers'!$A:$Q,$S$2,FALSE)),"")</f>
        <v/>
      </c>
      <c r="T622" s="106">
        <f>_xlfn.IFNA(IF($B622="","",VLOOKUP($B622,'SWC Towers'!$A:$Q,$T$2,FALSE)),"")</f>
        <v>0.05</v>
      </c>
      <c r="U622" s="104" t="str">
        <f>_xlfn.IFNA(IF($B622="","",VLOOKUP($B622,'SWC Towers'!$A:$Q,$U$2,FALSE)),"")</f>
        <v/>
      </c>
      <c r="V622" s="104" t="str">
        <f>_xlfn.IFNA(IF($B622="","",VLOOKUP($B622,'SWC Towers'!$A:$Q,$V$2,FALSE)),"")</f>
        <v/>
      </c>
      <c r="W622" s="104">
        <f>_xlfn.IFNA(IF($B622="","",VLOOKUP($B622,'SWC Towers'!$A:$Q,$W$2,FALSE)),"")</f>
        <v>0.1</v>
      </c>
      <c r="X622" s="104" t="str">
        <f>_xlfn.IFNA(IF($B622="","",VLOOKUP($B622,'SWC Towers'!$A:$Q,$X$2,FALSE)),"")</f>
        <v/>
      </c>
      <c r="Y622" s="104">
        <f>_xlfn.IFNA(IF($B622="","",VLOOKUP($B622,'SWC Towers'!$A:$Q,$Y$2,FALSE)),"")</f>
        <v>0.05</v>
      </c>
      <c r="Z622" s="104" t="str">
        <f>_xlfn.IFNA(IF($B622="","",VLOOKUP($B622,'SWC Towers'!$A:$Q,$Z$2,FALSE)),"")</f>
        <v/>
      </c>
      <c r="AA622" s="104">
        <f>_xlfn.IFNA(IF($B622="","",VLOOKUP($B622,'SWC Towers'!$A:$Q,$AA$2,FALSE)),"")</f>
        <v>0.4</v>
      </c>
      <c r="AB622" s="104" t="str">
        <f>_xlfn.IFNA(IF($B622="","",VLOOKUP($B622,'SWC Towers'!$A:$Q,$AB$2,FALSE)),"")</f>
        <v/>
      </c>
      <c r="AC622" s="20">
        <f>SUM(Table25[[#This Row],[IT Tower: Application]:[Other/Non-IT ]])</f>
        <v>1</v>
      </c>
      <c r="AD622" s="67"/>
      <c r="AE622" s="67"/>
      <c r="AF622" s="67"/>
      <c r="AG622" s="67"/>
      <c r="AH622" s="67"/>
      <c r="AI622" s="67"/>
      <c r="AJ622" s="67"/>
      <c r="AK622" s="67"/>
      <c r="AL622" s="67"/>
      <c r="AM622" s="67"/>
      <c r="AN622" s="67"/>
      <c r="AO622" s="67"/>
      <c r="AP622" s="67"/>
      <c r="AQ622" s="67"/>
      <c r="AR622" s="67"/>
      <c r="AS622" s="67"/>
      <c r="AT622" s="67"/>
      <c r="AU622" s="67"/>
      <c r="AV622" s="67"/>
      <c r="AW622" s="67"/>
      <c r="AX622" s="67">
        <v>0</v>
      </c>
      <c r="AY622" s="67">
        <v>881801</v>
      </c>
      <c r="AZ622" s="67">
        <v>1585734</v>
      </c>
      <c r="BA622" s="67">
        <v>1467583</v>
      </c>
      <c r="BB622" s="67">
        <v>114691</v>
      </c>
      <c r="BC622" s="67">
        <v>1971796</v>
      </c>
      <c r="BD622" s="67"/>
      <c r="BE622" s="67"/>
      <c r="BF622" s="67"/>
      <c r="BG622" s="67"/>
      <c r="BH622" s="67"/>
      <c r="BI622" s="67"/>
      <c r="BJ622" s="67"/>
      <c r="BK622" s="67"/>
      <c r="BL622" s="67"/>
      <c r="BM622" s="67"/>
      <c r="BN622" s="67"/>
      <c r="BO622" s="67"/>
      <c r="BP622" s="67"/>
      <c r="BQ622" s="67"/>
      <c r="BR622" s="67"/>
      <c r="BS622" s="67"/>
      <c r="BT622" s="67"/>
      <c r="BU622" s="67"/>
      <c r="BV622" s="67"/>
      <c r="BW622" s="67"/>
      <c r="BX622" s="67"/>
      <c r="BY622" s="67"/>
      <c r="BZ622" s="67"/>
      <c r="CA622" s="67"/>
      <c r="CB622" s="67"/>
      <c r="CC622" s="69">
        <f>SUM(Table25[[#This Row],[Contract Amount FY00]:[Contract Amount FY50]])</f>
        <v>6021605</v>
      </c>
      <c r="CD622" s="24"/>
    </row>
    <row r="623" spans="1:82" x14ac:dyDescent="0.25">
      <c r="A623" s="122" t="s">
        <v>1945</v>
      </c>
      <c r="B623" s="122" t="s">
        <v>278</v>
      </c>
      <c r="C623" s="122" t="s">
        <v>279</v>
      </c>
      <c r="E623" s="26" t="str">
        <f>IFERROR(IF(VLOOKUP(Table25[[#This Row],[Contract No.]],Table3[#All],3,FALSE)="","No","Yes"),"")</f>
        <v>Yes</v>
      </c>
      <c r="F623" s="26" t="str">
        <f>IFERROR(VLOOKUP(Table25[[#This Row],[Contract No.]],Table3[#All],3,FALSE),"")</f>
        <v>NASPO</v>
      </c>
      <c r="G623" s="26" t="str">
        <f>IFERROR(IF(Table25[[#This Row],[Cooperative Purchase
(Yes/No)]]="Yes","Yes",IF(VLOOKUP(Table25[[#This Row],[Contract No.]],Table3[#All],1,FALSE)=Table25[[#This Row],[Contract No.]],"Yes","No")),"No")</f>
        <v>Yes</v>
      </c>
      <c r="H623" s="51">
        <f>IFERROR(VLOOKUP(Table25[[#This Row],[Contract No.]],Table3[#All],4,FALSE),"")</f>
        <v>42917</v>
      </c>
      <c r="I623" s="56">
        <f>IFERROR(IF(AND(MONTH(Table25[[#This Row],[Contract Start Date]])&gt;6,MONTH(Table25[[#This Row],[Contract Start Date]])&lt;=12),YEAR(Table25[[#This Row],[Contract Start Date]])+1,YEAR(Table25[[#This Row],[Contract Start Date]])),"")</f>
        <v>2018</v>
      </c>
      <c r="J623" s="55">
        <f>Table25[[#This Row],[FY Formula start]]</f>
        <v>2018</v>
      </c>
      <c r="K623" s="59" t="str">
        <f>"FY"&amp;" "&amp;Table25[[#This Row],[Year Start]]</f>
        <v>FY 2018</v>
      </c>
      <c r="L623" s="52">
        <f>IFERROR(VLOOKUP(Table25[[#This Row],[Contract No.]],Table3[#All],5,FALSE),"")</f>
        <v>46280</v>
      </c>
      <c r="M623" s="56">
        <f>IFERROR(IF(Table25[[#This Row],[Contract End Date]]="99/99/9999","No End",IF(AND(MONTH(Table25[[#This Row],[Contract End Date]])&gt;6,MONTH(Table25[[#This Row],[Contract End Date]])&lt;=12),YEAR(Table25[[#This Row],[Contract End Date]])+1,YEAR(Table25[[#This Row],[Contract End Date]]))),"")</f>
        <v>2027</v>
      </c>
      <c r="N623" s="55">
        <f>Table25[[#This Row],[FY Formula end]]</f>
        <v>2027</v>
      </c>
      <c r="O623" s="59" t="str">
        <f>IF(Table25[[#This Row],[Year End]]="No End","No End","FY"&amp;" "&amp;Table25[[#This Row],[Year End]])</f>
        <v>FY 2027</v>
      </c>
      <c r="P623" s="27"/>
      <c r="Q623" s="104">
        <f>_xlfn.IFNA(IF($B623="","",VLOOKUP($B623,'SWC Towers'!$A:$Q,$Q$2,FALSE)),"")</f>
        <v>0.4</v>
      </c>
      <c r="R623" s="106" t="str">
        <f>_xlfn.IFNA(IF($B623="","",VLOOKUP($B623,'SWC Towers'!$A:$Q,$R$2,FALSE)),"")</f>
        <v/>
      </c>
      <c r="S623" s="106" t="str">
        <f>_xlfn.IFNA(IF($B623="","",VLOOKUP($B623,'SWC Towers'!$A:$Q,$S$2,FALSE)),"")</f>
        <v/>
      </c>
      <c r="T623" s="106">
        <f>_xlfn.IFNA(IF($B623="","",VLOOKUP($B623,'SWC Towers'!$A:$Q,$T$2,FALSE)),"")</f>
        <v>0.05</v>
      </c>
      <c r="U623" s="104" t="str">
        <f>_xlfn.IFNA(IF($B623="","",VLOOKUP($B623,'SWC Towers'!$A:$Q,$U$2,FALSE)),"")</f>
        <v/>
      </c>
      <c r="V623" s="104" t="str">
        <f>_xlfn.IFNA(IF($B623="","",VLOOKUP($B623,'SWC Towers'!$A:$Q,$V$2,FALSE)),"")</f>
        <v/>
      </c>
      <c r="W623" s="104">
        <f>_xlfn.IFNA(IF($B623="","",VLOOKUP($B623,'SWC Towers'!$A:$Q,$W$2,FALSE)),"")</f>
        <v>0.1</v>
      </c>
      <c r="X623" s="104" t="str">
        <f>_xlfn.IFNA(IF($B623="","",VLOOKUP($B623,'SWC Towers'!$A:$Q,$X$2,FALSE)),"")</f>
        <v/>
      </c>
      <c r="Y623" s="104">
        <f>_xlfn.IFNA(IF($B623="","",VLOOKUP($B623,'SWC Towers'!$A:$Q,$Y$2,FALSE)),"")</f>
        <v>0.05</v>
      </c>
      <c r="Z623" s="104" t="str">
        <f>_xlfn.IFNA(IF($B623="","",VLOOKUP($B623,'SWC Towers'!$A:$Q,$Z$2,FALSE)),"")</f>
        <v/>
      </c>
      <c r="AA623" s="104">
        <f>_xlfn.IFNA(IF($B623="","",VLOOKUP($B623,'SWC Towers'!$A:$Q,$AA$2,FALSE)),"")</f>
        <v>0.4</v>
      </c>
      <c r="AB623" s="104" t="str">
        <f>_xlfn.IFNA(IF($B623="","",VLOOKUP($B623,'SWC Towers'!$A:$Q,$AB$2,FALSE)),"")</f>
        <v/>
      </c>
      <c r="AC623" s="20">
        <f>SUM(Table25[[#This Row],[IT Tower: Application]:[Other/Non-IT ]])</f>
        <v>1</v>
      </c>
      <c r="AD623" s="67"/>
      <c r="AE623" s="67"/>
      <c r="AF623" s="67"/>
      <c r="AG623" s="67"/>
      <c r="AH623" s="67"/>
      <c r="AI623" s="67"/>
      <c r="AJ623" s="67"/>
      <c r="AK623" s="67"/>
      <c r="AL623" s="67"/>
      <c r="AM623" s="67"/>
      <c r="AN623" s="67"/>
      <c r="AO623" s="67"/>
      <c r="AP623" s="67"/>
      <c r="AQ623" s="67"/>
      <c r="AR623" s="67"/>
      <c r="AS623" s="67"/>
      <c r="AT623" s="67"/>
      <c r="AU623" s="67"/>
      <c r="AV623" s="67">
        <v>0</v>
      </c>
      <c r="AW623" s="67">
        <v>60799</v>
      </c>
      <c r="AX623" s="67">
        <v>8743</v>
      </c>
      <c r="AY623" s="67">
        <v>6152</v>
      </c>
      <c r="AZ623" s="67">
        <v>277533</v>
      </c>
      <c r="BA623" s="67">
        <v>186194</v>
      </c>
      <c r="BB623" s="67">
        <v>547457</v>
      </c>
      <c r="BC623" s="67">
        <v>698029</v>
      </c>
      <c r="BD623" s="67"/>
      <c r="BE623" s="67"/>
      <c r="BF623" s="67"/>
      <c r="BG623" s="67"/>
      <c r="BH623" s="67"/>
      <c r="BI623" s="67"/>
      <c r="BJ623" s="67"/>
      <c r="BK623" s="67"/>
      <c r="BL623" s="67"/>
      <c r="BM623" s="67"/>
      <c r="BN623" s="67"/>
      <c r="BO623" s="67"/>
      <c r="BP623" s="67"/>
      <c r="BQ623" s="67"/>
      <c r="BR623" s="67"/>
      <c r="BS623" s="67"/>
      <c r="BT623" s="67"/>
      <c r="BU623" s="67"/>
      <c r="BV623" s="67"/>
      <c r="BW623" s="67"/>
      <c r="BX623" s="67"/>
      <c r="BY623" s="67"/>
      <c r="BZ623" s="67"/>
      <c r="CA623" s="67"/>
      <c r="CB623" s="67"/>
      <c r="CC623" s="69">
        <f>SUM(Table25[[#This Row],[Contract Amount FY00]:[Contract Amount FY50]])</f>
        <v>1784907</v>
      </c>
      <c r="CD623" s="24"/>
    </row>
    <row r="624" spans="1:82" x14ac:dyDescent="0.25">
      <c r="A624" s="122" t="s">
        <v>1945</v>
      </c>
      <c r="B624" s="122" t="s">
        <v>278</v>
      </c>
      <c r="C624" s="122" t="s">
        <v>3189</v>
      </c>
      <c r="E624" s="26" t="str">
        <f>IFERROR(IF(VLOOKUP(Table25[[#This Row],[Contract No.]],Table3[#All],3,FALSE)="","No","Yes"),"")</f>
        <v>Yes</v>
      </c>
      <c r="F624" s="26" t="str">
        <f>IFERROR(VLOOKUP(Table25[[#This Row],[Contract No.]],Table3[#All],3,FALSE),"")</f>
        <v>NASPO</v>
      </c>
      <c r="G624" s="26" t="str">
        <f>IFERROR(IF(Table25[[#This Row],[Cooperative Purchase
(Yes/No)]]="Yes","Yes",IF(VLOOKUP(Table25[[#This Row],[Contract No.]],Table3[#All],1,FALSE)=Table25[[#This Row],[Contract No.]],"Yes","No")),"No")</f>
        <v>Yes</v>
      </c>
      <c r="H624" s="51">
        <f>IFERROR(VLOOKUP(Table25[[#This Row],[Contract No.]],Table3[#All],4,FALSE),"")</f>
        <v>42917</v>
      </c>
      <c r="I624" s="56">
        <f>IFERROR(IF(AND(MONTH(Table25[[#This Row],[Contract Start Date]])&gt;6,MONTH(Table25[[#This Row],[Contract Start Date]])&lt;=12),YEAR(Table25[[#This Row],[Contract Start Date]])+1,YEAR(Table25[[#This Row],[Contract Start Date]])),"")</f>
        <v>2018</v>
      </c>
      <c r="J624" s="55">
        <f>Table25[[#This Row],[FY Formula start]]</f>
        <v>2018</v>
      </c>
      <c r="K624" s="59" t="str">
        <f>"FY"&amp;" "&amp;Table25[[#This Row],[Year Start]]</f>
        <v>FY 2018</v>
      </c>
      <c r="L624" s="52">
        <f>IFERROR(VLOOKUP(Table25[[#This Row],[Contract No.]],Table3[#All],5,FALSE),"")</f>
        <v>46280</v>
      </c>
      <c r="M624" s="56">
        <f>IFERROR(IF(Table25[[#This Row],[Contract End Date]]="99/99/9999","No End",IF(AND(MONTH(Table25[[#This Row],[Contract End Date]])&gt;6,MONTH(Table25[[#This Row],[Contract End Date]])&lt;=12),YEAR(Table25[[#This Row],[Contract End Date]])+1,YEAR(Table25[[#This Row],[Contract End Date]]))),"")</f>
        <v>2027</v>
      </c>
      <c r="N624" s="55">
        <f>Table25[[#This Row],[FY Formula end]]</f>
        <v>2027</v>
      </c>
      <c r="O624" s="59" t="str">
        <f>IF(Table25[[#This Row],[Year End]]="No End","No End","FY"&amp;" "&amp;Table25[[#This Row],[Year End]])</f>
        <v>FY 2027</v>
      </c>
      <c r="P624" s="27"/>
      <c r="Q624" s="104">
        <f>_xlfn.IFNA(IF($B624="","",VLOOKUP($B624,'SWC Towers'!$A:$Q,$Q$2,FALSE)),"")</f>
        <v>0.4</v>
      </c>
      <c r="R624" s="106" t="str">
        <f>_xlfn.IFNA(IF($B624="","",VLOOKUP($B624,'SWC Towers'!$A:$Q,$R$2,FALSE)),"")</f>
        <v/>
      </c>
      <c r="S624" s="106" t="str">
        <f>_xlfn.IFNA(IF($B624="","",VLOOKUP($B624,'SWC Towers'!$A:$Q,$S$2,FALSE)),"")</f>
        <v/>
      </c>
      <c r="T624" s="106">
        <f>_xlfn.IFNA(IF($B624="","",VLOOKUP($B624,'SWC Towers'!$A:$Q,$T$2,FALSE)),"")</f>
        <v>0.05</v>
      </c>
      <c r="U624" s="104" t="str">
        <f>_xlfn.IFNA(IF($B624="","",VLOOKUP($B624,'SWC Towers'!$A:$Q,$U$2,FALSE)),"")</f>
        <v/>
      </c>
      <c r="V624" s="104" t="str">
        <f>_xlfn.IFNA(IF($B624="","",VLOOKUP($B624,'SWC Towers'!$A:$Q,$V$2,FALSE)),"")</f>
        <v/>
      </c>
      <c r="W624" s="104">
        <f>_xlfn.IFNA(IF($B624="","",VLOOKUP($B624,'SWC Towers'!$A:$Q,$W$2,FALSE)),"")</f>
        <v>0.1</v>
      </c>
      <c r="X624" s="104" t="str">
        <f>_xlfn.IFNA(IF($B624="","",VLOOKUP($B624,'SWC Towers'!$A:$Q,$X$2,FALSE)),"")</f>
        <v/>
      </c>
      <c r="Y624" s="104">
        <f>_xlfn.IFNA(IF($B624="","",VLOOKUP($B624,'SWC Towers'!$A:$Q,$Y$2,FALSE)),"")</f>
        <v>0.05</v>
      </c>
      <c r="Z624" s="104" t="str">
        <f>_xlfn.IFNA(IF($B624="","",VLOOKUP($B624,'SWC Towers'!$A:$Q,$Z$2,FALSE)),"")</f>
        <v/>
      </c>
      <c r="AA624" s="104">
        <f>_xlfn.IFNA(IF($B624="","",VLOOKUP($B624,'SWC Towers'!$A:$Q,$AA$2,FALSE)),"")</f>
        <v>0.4</v>
      </c>
      <c r="AB624" s="104" t="str">
        <f>_xlfn.IFNA(IF($B624="","",VLOOKUP($B624,'SWC Towers'!$A:$Q,$AB$2,FALSE)),"")</f>
        <v/>
      </c>
      <c r="AC624" s="20">
        <f>SUM(Table25[[#This Row],[IT Tower: Application]:[Other/Non-IT ]])</f>
        <v>1</v>
      </c>
      <c r="AD624" s="67"/>
      <c r="AE624" s="67"/>
      <c r="AF624" s="67"/>
      <c r="AG624" s="67"/>
      <c r="AH624" s="67"/>
      <c r="AI624" s="67"/>
      <c r="AJ624" s="67"/>
      <c r="AK624" s="67"/>
      <c r="AL624" s="67"/>
      <c r="AM624" s="67"/>
      <c r="AN624" s="67"/>
      <c r="AO624" s="67"/>
      <c r="AP624" s="67"/>
      <c r="AQ624" s="67"/>
      <c r="AR624" s="67"/>
      <c r="AS624" s="67"/>
      <c r="AT624" s="67"/>
      <c r="AU624" s="67">
        <v>0</v>
      </c>
      <c r="AV624" s="67">
        <v>68155</v>
      </c>
      <c r="AW624" s="67">
        <v>35889</v>
      </c>
      <c r="AX624" s="67">
        <v>0</v>
      </c>
      <c r="AY624" s="67"/>
      <c r="AZ624" s="67"/>
      <c r="BA624" s="67"/>
      <c r="BB624" s="67"/>
      <c r="BC624" s="67"/>
      <c r="BD624" s="67"/>
      <c r="BE624" s="67"/>
      <c r="BF624" s="67"/>
      <c r="BG624" s="67"/>
      <c r="BH624" s="67"/>
      <c r="BI624" s="67"/>
      <c r="BJ624" s="67"/>
      <c r="BK624" s="67"/>
      <c r="BL624" s="67"/>
      <c r="BM624" s="67"/>
      <c r="BN624" s="67"/>
      <c r="BO624" s="67"/>
      <c r="BP624" s="67"/>
      <c r="BQ624" s="67"/>
      <c r="BR624" s="67"/>
      <c r="BS624" s="67"/>
      <c r="BT624" s="67"/>
      <c r="BU624" s="67"/>
      <c r="BV624" s="67"/>
      <c r="BW624" s="67"/>
      <c r="BX624" s="67"/>
      <c r="BY624" s="67"/>
      <c r="BZ624" s="67"/>
      <c r="CA624" s="67"/>
      <c r="CB624" s="67"/>
      <c r="CC624" s="69">
        <f>SUM(Table25[[#This Row],[Contract Amount FY00]:[Contract Amount FY50]])</f>
        <v>104044</v>
      </c>
      <c r="CD624" s="24"/>
    </row>
    <row r="625" spans="1:82" x14ac:dyDescent="0.25">
      <c r="A625" s="122" t="s">
        <v>1945</v>
      </c>
      <c r="B625" s="122" t="s">
        <v>2244</v>
      </c>
      <c r="C625" s="122" t="s">
        <v>373</v>
      </c>
      <c r="E625" s="26" t="str">
        <f>IFERROR(IF(VLOOKUP(Table25[[#This Row],[Contract No.]],Table3[#All],3,FALSE)="","No","Yes"),"")</f>
        <v>No</v>
      </c>
      <c r="F625" s="26" t="str">
        <f>IFERROR(VLOOKUP(Table25[[#This Row],[Contract No.]],Table3[#All],3,FALSE),"")</f>
        <v/>
      </c>
      <c r="G625" s="26" t="str">
        <f>IFERROR(IF(Table25[[#This Row],[Cooperative Purchase
(Yes/No)]]="Yes","Yes",IF(VLOOKUP(Table25[[#This Row],[Contract No.]],Table3[#All],1,FALSE)=Table25[[#This Row],[Contract No.]],"Yes","No")),"No")</f>
        <v>Yes</v>
      </c>
      <c r="H625" s="51">
        <f>IFERROR(VLOOKUP(Table25[[#This Row],[Contract No.]],Table3[#All],4,FALSE),"")</f>
        <v>44512</v>
      </c>
      <c r="I625" s="56">
        <f>IFERROR(IF(AND(MONTH(Table25[[#This Row],[Contract Start Date]])&gt;6,MONTH(Table25[[#This Row],[Contract Start Date]])&lt;=12),YEAR(Table25[[#This Row],[Contract Start Date]])+1,YEAR(Table25[[#This Row],[Contract Start Date]])),"")</f>
        <v>2022</v>
      </c>
      <c r="J625" s="55">
        <f>Table25[[#This Row],[FY Formula start]]</f>
        <v>2022</v>
      </c>
      <c r="K625" s="59" t="str">
        <f>"FY"&amp;" "&amp;Table25[[#This Row],[Year Start]]</f>
        <v>FY 2022</v>
      </c>
      <c r="L625" s="52">
        <f>IFERROR(VLOOKUP(Table25[[#This Row],[Contract No.]],Table3[#All],5,FALSE),"")</f>
        <v>46702</v>
      </c>
      <c r="M625" s="56">
        <f>IFERROR(IF(Table25[[#This Row],[Contract End Date]]="99/99/9999","No End",IF(AND(MONTH(Table25[[#This Row],[Contract End Date]])&gt;6,MONTH(Table25[[#This Row],[Contract End Date]])&lt;=12),YEAR(Table25[[#This Row],[Contract End Date]])+1,YEAR(Table25[[#This Row],[Contract End Date]]))),"")</f>
        <v>2028</v>
      </c>
      <c r="N625" s="55">
        <f>Table25[[#This Row],[FY Formula end]]</f>
        <v>2028</v>
      </c>
      <c r="O625" s="59" t="str">
        <f>IF(Table25[[#This Row],[Year End]]="No End","No End","FY"&amp;" "&amp;Table25[[#This Row],[Year End]])</f>
        <v>FY 2028</v>
      </c>
      <c r="P625" s="27"/>
      <c r="Q625" s="104" t="str">
        <f>_xlfn.IFNA(IF($B625="","",VLOOKUP($B625,'SWC Towers'!$A:$Q,$Q$2,FALSE)),"")</f>
        <v/>
      </c>
      <c r="R625" s="106" t="str">
        <f>_xlfn.IFNA(IF($B625="","",VLOOKUP($B625,'SWC Towers'!$A:$Q,$R$2,FALSE)),"")</f>
        <v/>
      </c>
      <c r="S625" s="106" t="str">
        <f>_xlfn.IFNA(IF($B625="","",VLOOKUP($B625,'SWC Towers'!$A:$Q,$S$2,FALSE)),"")</f>
        <v/>
      </c>
      <c r="T625" s="106">
        <f>_xlfn.IFNA(IF($B625="","",VLOOKUP($B625,'SWC Towers'!$A:$Q,$T$2,FALSE)),"")</f>
        <v>0.5</v>
      </c>
      <c r="U625" s="104" t="str">
        <f>_xlfn.IFNA(IF($B625="","",VLOOKUP($B625,'SWC Towers'!$A:$Q,$U$2,FALSE)),"")</f>
        <v/>
      </c>
      <c r="V625" s="104" t="str">
        <f>_xlfn.IFNA(IF($B625="","",VLOOKUP($B625,'SWC Towers'!$A:$Q,$V$2,FALSE)),"")</f>
        <v/>
      </c>
      <c r="W625" s="104">
        <f>_xlfn.IFNA(IF($B625="","",VLOOKUP($B625,'SWC Towers'!$A:$Q,$W$2,FALSE)),"")</f>
        <v>0.5</v>
      </c>
      <c r="X625" s="104" t="str">
        <f>_xlfn.IFNA(IF($B625="","",VLOOKUP($B625,'SWC Towers'!$A:$Q,$X$2,FALSE)),"")</f>
        <v/>
      </c>
      <c r="Y625" s="104" t="str">
        <f>_xlfn.IFNA(IF($B625="","",VLOOKUP($B625,'SWC Towers'!$A:$Q,$Y$2,FALSE)),"")</f>
        <v/>
      </c>
      <c r="Z625" s="104" t="str">
        <f>_xlfn.IFNA(IF($B625="","",VLOOKUP($B625,'SWC Towers'!$A:$Q,$Z$2,FALSE)),"")</f>
        <v/>
      </c>
      <c r="AA625" s="104" t="str">
        <f>_xlfn.IFNA(IF($B625="","",VLOOKUP($B625,'SWC Towers'!$A:$Q,$AA$2,FALSE)),"")</f>
        <v/>
      </c>
      <c r="AB625" s="104" t="str">
        <f>_xlfn.IFNA(IF($B625="","",VLOOKUP($B625,'SWC Towers'!$A:$Q,$AB$2,FALSE)),"")</f>
        <v/>
      </c>
      <c r="AC625" s="20">
        <f>SUM(Table25[[#This Row],[IT Tower: Application]:[Other/Non-IT ]])</f>
        <v>1</v>
      </c>
      <c r="AD625" s="67"/>
      <c r="AE625" s="67"/>
      <c r="AF625" s="67"/>
      <c r="AG625" s="67"/>
      <c r="AH625" s="67"/>
      <c r="AI625" s="67"/>
      <c r="AJ625" s="67"/>
      <c r="AK625" s="67"/>
      <c r="AL625" s="67"/>
      <c r="AM625" s="67"/>
      <c r="AN625" s="67"/>
      <c r="AO625" s="67"/>
      <c r="AP625" s="67"/>
      <c r="AQ625" s="67"/>
      <c r="AR625" s="67"/>
      <c r="AS625" s="67"/>
      <c r="AT625" s="67"/>
      <c r="AU625" s="67"/>
      <c r="AV625" s="67"/>
      <c r="AW625" s="67"/>
      <c r="AX625" s="67"/>
      <c r="AY625" s="67"/>
      <c r="AZ625" s="67">
        <v>0</v>
      </c>
      <c r="BA625" s="67">
        <v>11572</v>
      </c>
      <c r="BB625" s="67">
        <v>18137</v>
      </c>
      <c r="BC625" s="67">
        <v>36479</v>
      </c>
      <c r="BD625" s="67"/>
      <c r="BE625" s="67"/>
      <c r="BF625" s="67"/>
      <c r="BG625" s="67"/>
      <c r="BH625" s="67"/>
      <c r="BI625" s="67"/>
      <c r="BJ625" s="67"/>
      <c r="BK625" s="67"/>
      <c r="BL625" s="67"/>
      <c r="BM625" s="67"/>
      <c r="BN625" s="67"/>
      <c r="BO625" s="67"/>
      <c r="BP625" s="67"/>
      <c r="BQ625" s="67"/>
      <c r="BR625" s="67"/>
      <c r="BS625" s="67"/>
      <c r="BT625" s="67"/>
      <c r="BU625" s="67"/>
      <c r="BV625" s="67"/>
      <c r="BW625" s="67"/>
      <c r="BX625" s="67"/>
      <c r="BY625" s="67"/>
      <c r="BZ625" s="67"/>
      <c r="CA625" s="67"/>
      <c r="CB625" s="67"/>
      <c r="CC625" s="69">
        <f>SUM(Table25[[#This Row],[Contract Amount FY00]:[Contract Amount FY50]])</f>
        <v>66188</v>
      </c>
      <c r="CD625" s="24"/>
    </row>
    <row r="626" spans="1:82" x14ac:dyDescent="0.25">
      <c r="A626" s="122" t="s">
        <v>1945</v>
      </c>
      <c r="B626" s="122" t="s">
        <v>2244</v>
      </c>
      <c r="C626" s="122" t="s">
        <v>813</v>
      </c>
      <c r="E626" s="26" t="str">
        <f>IFERROR(IF(VLOOKUP(Table25[[#This Row],[Contract No.]],Table3[#All],3,FALSE)="","No","Yes"),"")</f>
        <v>No</v>
      </c>
      <c r="F626" s="26" t="str">
        <f>IFERROR(VLOOKUP(Table25[[#This Row],[Contract No.]],Table3[#All],3,FALSE),"")</f>
        <v/>
      </c>
      <c r="G626" s="26" t="str">
        <f>IFERROR(IF(Table25[[#This Row],[Cooperative Purchase
(Yes/No)]]="Yes","Yes",IF(VLOOKUP(Table25[[#This Row],[Contract No.]],Table3[#All],1,FALSE)=Table25[[#This Row],[Contract No.]],"Yes","No")),"No")</f>
        <v>Yes</v>
      </c>
      <c r="H626" s="51">
        <f>IFERROR(VLOOKUP(Table25[[#This Row],[Contract No.]],Table3[#All],4,FALSE),"")</f>
        <v>44512</v>
      </c>
      <c r="I626" s="56">
        <f>IFERROR(IF(AND(MONTH(Table25[[#This Row],[Contract Start Date]])&gt;6,MONTH(Table25[[#This Row],[Contract Start Date]])&lt;=12),YEAR(Table25[[#This Row],[Contract Start Date]])+1,YEAR(Table25[[#This Row],[Contract Start Date]])),"")</f>
        <v>2022</v>
      </c>
      <c r="J626" s="55">
        <f>Table25[[#This Row],[FY Formula start]]</f>
        <v>2022</v>
      </c>
      <c r="K626" s="59" t="str">
        <f>"FY"&amp;" "&amp;Table25[[#This Row],[Year Start]]</f>
        <v>FY 2022</v>
      </c>
      <c r="L626" s="52">
        <f>IFERROR(VLOOKUP(Table25[[#This Row],[Contract No.]],Table3[#All],5,FALSE),"")</f>
        <v>46702</v>
      </c>
      <c r="M626" s="56">
        <f>IFERROR(IF(Table25[[#This Row],[Contract End Date]]="99/99/9999","No End",IF(AND(MONTH(Table25[[#This Row],[Contract End Date]])&gt;6,MONTH(Table25[[#This Row],[Contract End Date]])&lt;=12),YEAR(Table25[[#This Row],[Contract End Date]])+1,YEAR(Table25[[#This Row],[Contract End Date]]))),"")</f>
        <v>2028</v>
      </c>
      <c r="N626" s="55">
        <f>Table25[[#This Row],[FY Formula end]]</f>
        <v>2028</v>
      </c>
      <c r="O626" s="59" t="str">
        <f>IF(Table25[[#This Row],[Year End]]="No End","No End","FY"&amp;" "&amp;Table25[[#This Row],[Year End]])</f>
        <v>FY 2028</v>
      </c>
      <c r="P626" s="27"/>
      <c r="Q626" s="104" t="str">
        <f>_xlfn.IFNA(IF($B626="","",VLOOKUP($B626,'SWC Towers'!$A:$Q,$Q$2,FALSE)),"")</f>
        <v/>
      </c>
      <c r="R626" s="106" t="str">
        <f>_xlfn.IFNA(IF($B626="","",VLOOKUP($B626,'SWC Towers'!$A:$Q,$R$2,FALSE)),"")</f>
        <v/>
      </c>
      <c r="S626" s="106" t="str">
        <f>_xlfn.IFNA(IF($B626="","",VLOOKUP($B626,'SWC Towers'!$A:$Q,$S$2,FALSE)),"")</f>
        <v/>
      </c>
      <c r="T626" s="106">
        <f>_xlfn.IFNA(IF($B626="","",VLOOKUP($B626,'SWC Towers'!$A:$Q,$T$2,FALSE)),"")</f>
        <v>0.5</v>
      </c>
      <c r="U626" s="104" t="str">
        <f>_xlfn.IFNA(IF($B626="","",VLOOKUP($B626,'SWC Towers'!$A:$Q,$U$2,FALSE)),"")</f>
        <v/>
      </c>
      <c r="V626" s="104" t="str">
        <f>_xlfn.IFNA(IF($B626="","",VLOOKUP($B626,'SWC Towers'!$A:$Q,$V$2,FALSE)),"")</f>
        <v/>
      </c>
      <c r="W626" s="104">
        <f>_xlfn.IFNA(IF($B626="","",VLOOKUP($B626,'SWC Towers'!$A:$Q,$W$2,FALSE)),"")</f>
        <v>0.5</v>
      </c>
      <c r="X626" s="104" t="str">
        <f>_xlfn.IFNA(IF($B626="","",VLOOKUP($B626,'SWC Towers'!$A:$Q,$X$2,FALSE)),"")</f>
        <v/>
      </c>
      <c r="Y626" s="104" t="str">
        <f>_xlfn.IFNA(IF($B626="","",VLOOKUP($B626,'SWC Towers'!$A:$Q,$Y$2,FALSE)),"")</f>
        <v/>
      </c>
      <c r="Z626" s="104" t="str">
        <f>_xlfn.IFNA(IF($B626="","",VLOOKUP($B626,'SWC Towers'!$A:$Q,$Z$2,FALSE)),"")</f>
        <v/>
      </c>
      <c r="AA626" s="104" t="str">
        <f>_xlfn.IFNA(IF($B626="","",VLOOKUP($B626,'SWC Towers'!$A:$Q,$AA$2,FALSE)),"")</f>
        <v/>
      </c>
      <c r="AB626" s="104" t="str">
        <f>_xlfn.IFNA(IF($B626="","",VLOOKUP($B626,'SWC Towers'!$A:$Q,$AB$2,FALSE)),"")</f>
        <v/>
      </c>
      <c r="AC626" s="20">
        <f>SUM(Table25[[#This Row],[IT Tower: Application]:[Other/Non-IT ]])</f>
        <v>1</v>
      </c>
      <c r="AD626" s="67"/>
      <c r="AE626" s="67"/>
      <c r="AF626" s="67"/>
      <c r="AG626" s="67"/>
      <c r="AH626" s="67"/>
      <c r="AI626" s="67"/>
      <c r="AJ626" s="67"/>
      <c r="AK626" s="67"/>
      <c r="AL626" s="67"/>
      <c r="AM626" s="67"/>
      <c r="AN626" s="67"/>
      <c r="AO626" s="67"/>
      <c r="AP626" s="67"/>
      <c r="AQ626" s="67"/>
      <c r="AR626" s="67"/>
      <c r="AS626" s="67"/>
      <c r="AT626" s="67"/>
      <c r="AU626" s="67"/>
      <c r="AV626" s="67"/>
      <c r="AW626" s="67"/>
      <c r="AX626" s="67"/>
      <c r="AY626" s="67"/>
      <c r="AZ626" s="67"/>
      <c r="BA626" s="67"/>
      <c r="BB626" s="67"/>
      <c r="BC626" s="67">
        <v>21115</v>
      </c>
      <c r="BD626" s="67"/>
      <c r="BE626" s="67"/>
      <c r="BF626" s="67"/>
      <c r="BG626" s="67"/>
      <c r="BH626" s="67"/>
      <c r="BI626" s="67"/>
      <c r="BJ626" s="67"/>
      <c r="BK626" s="67"/>
      <c r="BL626" s="67"/>
      <c r="BM626" s="67"/>
      <c r="BN626" s="67"/>
      <c r="BO626" s="67"/>
      <c r="BP626" s="67"/>
      <c r="BQ626" s="67"/>
      <c r="BR626" s="67"/>
      <c r="BS626" s="67"/>
      <c r="BT626" s="67"/>
      <c r="BU626" s="67"/>
      <c r="BV626" s="67"/>
      <c r="BW626" s="67"/>
      <c r="BX626" s="67"/>
      <c r="BY626" s="67"/>
      <c r="BZ626" s="67"/>
      <c r="CA626" s="67"/>
      <c r="CB626" s="67"/>
      <c r="CC626" s="69">
        <f>SUM(Table25[[#This Row],[Contract Amount FY00]:[Contract Amount FY50]])</f>
        <v>21115</v>
      </c>
      <c r="CD626" s="24"/>
    </row>
    <row r="627" spans="1:82" x14ac:dyDescent="0.25">
      <c r="A627" s="122" t="s">
        <v>1945</v>
      </c>
      <c r="B627" s="122" t="s">
        <v>2057</v>
      </c>
      <c r="C627" s="122" t="s">
        <v>3190</v>
      </c>
      <c r="E627" s="26" t="str">
        <f>IFERROR(IF(VLOOKUP(Table25[[#This Row],[Contract No.]],Table3[#All],3,FALSE)="","No","Yes"),"")</f>
        <v>Yes</v>
      </c>
      <c r="F627" s="26" t="str">
        <f>IFERROR(VLOOKUP(Table25[[#This Row],[Contract No.]],Table3[#All],3,FALSE),"")</f>
        <v>NASPO</v>
      </c>
      <c r="G627" s="26" t="str">
        <f>IFERROR(IF(Table25[[#This Row],[Cooperative Purchase
(Yes/No)]]="Yes","Yes",IF(VLOOKUP(Table25[[#This Row],[Contract No.]],Table3[#All],1,FALSE)=Table25[[#This Row],[Contract No.]],"Yes","No")),"No")</f>
        <v>Yes</v>
      </c>
      <c r="H627" s="51">
        <f>IFERROR(VLOOKUP(Table25[[#This Row],[Contract No.]],Table3[#All],4,FALSE),"")</f>
        <v>43983</v>
      </c>
      <c r="I627" s="56">
        <f>IFERROR(IF(AND(MONTH(Table25[[#This Row],[Contract Start Date]])&gt;6,MONTH(Table25[[#This Row],[Contract Start Date]])&lt;=12),YEAR(Table25[[#This Row],[Contract Start Date]])+1,YEAR(Table25[[#This Row],[Contract Start Date]])),"")</f>
        <v>2020</v>
      </c>
      <c r="J627" s="55">
        <f>Table25[[#This Row],[FY Formula start]]</f>
        <v>2020</v>
      </c>
      <c r="K627" s="59" t="str">
        <f>"FY"&amp;" "&amp;Table25[[#This Row],[Year Start]]</f>
        <v>FY 2020</v>
      </c>
      <c r="L627" s="52">
        <f>IFERROR(VLOOKUP(Table25[[#This Row],[Contract No.]],Table3[#All],5,FALSE),"")</f>
        <v>46295</v>
      </c>
      <c r="M627" s="56">
        <f>IFERROR(IF(Table25[[#This Row],[Contract End Date]]="99/99/9999","No End",IF(AND(MONTH(Table25[[#This Row],[Contract End Date]])&gt;6,MONTH(Table25[[#This Row],[Contract End Date]])&lt;=12),YEAR(Table25[[#This Row],[Contract End Date]])+1,YEAR(Table25[[#This Row],[Contract End Date]]))),"")</f>
        <v>2027</v>
      </c>
      <c r="N627" s="55">
        <f>Table25[[#This Row],[FY Formula end]]</f>
        <v>2027</v>
      </c>
      <c r="O627" s="59" t="str">
        <f>IF(Table25[[#This Row],[Year End]]="No End","No End","FY"&amp;" "&amp;Table25[[#This Row],[Year End]])</f>
        <v>FY 2027</v>
      </c>
      <c r="P627" s="27"/>
      <c r="Q627" s="104">
        <f>_xlfn.IFNA(IF($B627="","",VLOOKUP($B627,'SWC Towers'!$A:$Q,$Q$2,FALSE)),"")</f>
        <v>0.1</v>
      </c>
      <c r="R627" s="106">
        <f>_xlfn.IFNA(IF($B627="","",VLOOKUP($B627,'SWC Towers'!$A:$Q,$R$2,FALSE)),"")</f>
        <v>0.1</v>
      </c>
      <c r="S627" s="106" t="str">
        <f>_xlfn.IFNA(IF($B627="","",VLOOKUP($B627,'SWC Towers'!$A:$Q,$S$2,FALSE)),"")</f>
        <v/>
      </c>
      <c r="T627" s="106" t="str">
        <f>_xlfn.IFNA(IF($B627="","",VLOOKUP($B627,'SWC Towers'!$A:$Q,$T$2,FALSE)),"")</f>
        <v/>
      </c>
      <c r="U627" s="104">
        <f>_xlfn.IFNA(IF($B627="","",VLOOKUP($B627,'SWC Towers'!$A:$Q,$U$2,FALSE)),"")</f>
        <v>0.15</v>
      </c>
      <c r="V627" s="104" t="str">
        <f>_xlfn.IFNA(IF($B627="","",VLOOKUP($B627,'SWC Towers'!$A:$Q,$V$2,FALSE)),"")</f>
        <v/>
      </c>
      <c r="W627" s="104">
        <f>_xlfn.IFNA(IF($B627="","",VLOOKUP($B627,'SWC Towers'!$A:$Q,$W$2,FALSE)),"")</f>
        <v>0.65</v>
      </c>
      <c r="X627" s="104" t="str">
        <f>_xlfn.IFNA(IF($B627="","",VLOOKUP($B627,'SWC Towers'!$A:$Q,$X$2,FALSE)),"")</f>
        <v/>
      </c>
      <c r="Y627" s="104" t="str">
        <f>_xlfn.IFNA(IF($B627="","",VLOOKUP($B627,'SWC Towers'!$A:$Q,$Y$2,FALSE)),"")</f>
        <v/>
      </c>
      <c r="Z627" s="104" t="str">
        <f>_xlfn.IFNA(IF($B627="","",VLOOKUP($B627,'SWC Towers'!$A:$Q,$Z$2,FALSE)),"")</f>
        <v/>
      </c>
      <c r="AA627" s="104" t="str">
        <f>_xlfn.IFNA(IF($B627="","",VLOOKUP($B627,'SWC Towers'!$A:$Q,$AA$2,FALSE)),"")</f>
        <v/>
      </c>
      <c r="AB627" s="104" t="str">
        <f>_xlfn.IFNA(IF($B627="","",VLOOKUP($B627,'SWC Towers'!$A:$Q,$AB$2,FALSE)),"")</f>
        <v/>
      </c>
      <c r="AC627" s="20">
        <f>SUM(Table25[[#This Row],[IT Tower: Application]:[Other/Non-IT ]])</f>
        <v>1</v>
      </c>
      <c r="AD627" s="67"/>
      <c r="AE627" s="67"/>
      <c r="AF627" s="67"/>
      <c r="AG627" s="67"/>
      <c r="AH627" s="67"/>
      <c r="AI627" s="67"/>
      <c r="AJ627" s="67"/>
      <c r="AK627" s="67"/>
      <c r="AL627" s="67"/>
      <c r="AM627" s="67"/>
      <c r="AN627" s="67"/>
      <c r="AO627" s="67"/>
      <c r="AP627" s="67"/>
      <c r="AQ627" s="67"/>
      <c r="AR627" s="67"/>
      <c r="AS627" s="67"/>
      <c r="AT627" s="67"/>
      <c r="AU627" s="67"/>
      <c r="AV627" s="67"/>
      <c r="AW627" s="67"/>
      <c r="AX627" s="67"/>
      <c r="AY627" s="67"/>
      <c r="AZ627" s="67"/>
      <c r="BA627" s="67">
        <v>7498</v>
      </c>
      <c r="BB627" s="67">
        <v>0</v>
      </c>
      <c r="BC627" s="67"/>
      <c r="BD627" s="67"/>
      <c r="BE627" s="67"/>
      <c r="BF627" s="67"/>
      <c r="BG627" s="67"/>
      <c r="BH627" s="67"/>
      <c r="BI627" s="67"/>
      <c r="BJ627" s="67"/>
      <c r="BK627" s="67"/>
      <c r="BL627" s="67"/>
      <c r="BM627" s="67"/>
      <c r="BN627" s="67"/>
      <c r="BO627" s="67"/>
      <c r="BP627" s="67"/>
      <c r="BQ627" s="67"/>
      <c r="BR627" s="67"/>
      <c r="BS627" s="67"/>
      <c r="BT627" s="67"/>
      <c r="BU627" s="67"/>
      <c r="BV627" s="67"/>
      <c r="BW627" s="67"/>
      <c r="BX627" s="67"/>
      <c r="BY627" s="67"/>
      <c r="BZ627" s="67"/>
      <c r="CA627" s="67"/>
      <c r="CB627" s="67"/>
      <c r="CC627" s="69">
        <f>SUM(Table25[[#This Row],[Contract Amount FY00]:[Contract Amount FY50]])</f>
        <v>7498</v>
      </c>
      <c r="CD627" s="24"/>
    </row>
    <row r="628" spans="1:82" x14ac:dyDescent="0.25">
      <c r="A628" s="122" t="s">
        <v>1945</v>
      </c>
      <c r="B628" s="122" t="s">
        <v>2057</v>
      </c>
      <c r="C628" s="122" t="s">
        <v>276</v>
      </c>
      <c r="E628" s="26" t="str">
        <f>IFERROR(IF(VLOOKUP(Table25[[#This Row],[Contract No.]],Table3[#All],3,FALSE)="","No","Yes"),"")</f>
        <v>Yes</v>
      </c>
      <c r="F628" s="26" t="str">
        <f>IFERROR(VLOOKUP(Table25[[#This Row],[Contract No.]],Table3[#All],3,FALSE),"")</f>
        <v>NASPO</v>
      </c>
      <c r="G628" s="26" t="str">
        <f>IFERROR(IF(Table25[[#This Row],[Cooperative Purchase
(Yes/No)]]="Yes","Yes",IF(VLOOKUP(Table25[[#This Row],[Contract No.]],Table3[#All],1,FALSE)=Table25[[#This Row],[Contract No.]],"Yes","No")),"No")</f>
        <v>Yes</v>
      </c>
      <c r="H628" s="51">
        <f>IFERROR(VLOOKUP(Table25[[#This Row],[Contract No.]],Table3[#All],4,FALSE),"")</f>
        <v>43983</v>
      </c>
      <c r="I628" s="56">
        <f>IFERROR(IF(AND(MONTH(Table25[[#This Row],[Contract Start Date]])&gt;6,MONTH(Table25[[#This Row],[Contract Start Date]])&lt;=12),YEAR(Table25[[#This Row],[Contract Start Date]])+1,YEAR(Table25[[#This Row],[Contract Start Date]])),"")</f>
        <v>2020</v>
      </c>
      <c r="J628" s="55">
        <f>Table25[[#This Row],[FY Formula start]]</f>
        <v>2020</v>
      </c>
      <c r="K628" s="59" t="str">
        <f>"FY"&amp;" "&amp;Table25[[#This Row],[Year Start]]</f>
        <v>FY 2020</v>
      </c>
      <c r="L628" s="52">
        <f>IFERROR(VLOOKUP(Table25[[#This Row],[Contract No.]],Table3[#All],5,FALSE),"")</f>
        <v>46295</v>
      </c>
      <c r="M628" s="56">
        <f>IFERROR(IF(Table25[[#This Row],[Contract End Date]]="99/99/9999","No End",IF(AND(MONTH(Table25[[#This Row],[Contract End Date]])&gt;6,MONTH(Table25[[#This Row],[Contract End Date]])&lt;=12),YEAR(Table25[[#This Row],[Contract End Date]])+1,YEAR(Table25[[#This Row],[Contract End Date]]))),"")</f>
        <v>2027</v>
      </c>
      <c r="N628" s="55">
        <f>Table25[[#This Row],[FY Formula end]]</f>
        <v>2027</v>
      </c>
      <c r="O628" s="59" t="str">
        <f>IF(Table25[[#This Row],[Year End]]="No End","No End","FY"&amp;" "&amp;Table25[[#This Row],[Year End]])</f>
        <v>FY 2027</v>
      </c>
      <c r="P628" s="27"/>
      <c r="Q628" s="104">
        <f>_xlfn.IFNA(IF($B628="","",VLOOKUP($B628,'SWC Towers'!$A:$Q,$Q$2,FALSE)),"")</f>
        <v>0.1</v>
      </c>
      <c r="R628" s="106">
        <f>_xlfn.IFNA(IF($B628="","",VLOOKUP($B628,'SWC Towers'!$A:$Q,$R$2,FALSE)),"")</f>
        <v>0.1</v>
      </c>
      <c r="S628" s="106" t="str">
        <f>_xlfn.IFNA(IF($B628="","",VLOOKUP($B628,'SWC Towers'!$A:$Q,$S$2,FALSE)),"")</f>
        <v/>
      </c>
      <c r="T628" s="106" t="str">
        <f>_xlfn.IFNA(IF($B628="","",VLOOKUP($B628,'SWC Towers'!$A:$Q,$T$2,FALSE)),"")</f>
        <v/>
      </c>
      <c r="U628" s="104">
        <f>_xlfn.IFNA(IF($B628="","",VLOOKUP($B628,'SWC Towers'!$A:$Q,$U$2,FALSE)),"")</f>
        <v>0.15</v>
      </c>
      <c r="V628" s="104" t="str">
        <f>_xlfn.IFNA(IF($B628="","",VLOOKUP($B628,'SWC Towers'!$A:$Q,$V$2,FALSE)),"")</f>
        <v/>
      </c>
      <c r="W628" s="104">
        <f>_xlfn.IFNA(IF($B628="","",VLOOKUP($B628,'SWC Towers'!$A:$Q,$W$2,FALSE)),"")</f>
        <v>0.65</v>
      </c>
      <c r="X628" s="104" t="str">
        <f>_xlfn.IFNA(IF($B628="","",VLOOKUP($B628,'SWC Towers'!$A:$Q,$X$2,FALSE)),"")</f>
        <v/>
      </c>
      <c r="Y628" s="104" t="str">
        <f>_xlfn.IFNA(IF($B628="","",VLOOKUP($B628,'SWC Towers'!$A:$Q,$Y$2,FALSE)),"")</f>
        <v/>
      </c>
      <c r="Z628" s="104" t="str">
        <f>_xlfn.IFNA(IF($B628="","",VLOOKUP($B628,'SWC Towers'!$A:$Q,$Z$2,FALSE)),"")</f>
        <v/>
      </c>
      <c r="AA628" s="104" t="str">
        <f>_xlfn.IFNA(IF($B628="","",VLOOKUP($B628,'SWC Towers'!$A:$Q,$AA$2,FALSE)),"")</f>
        <v/>
      </c>
      <c r="AB628" s="104" t="str">
        <f>_xlfn.IFNA(IF($B628="","",VLOOKUP($B628,'SWC Towers'!$A:$Q,$AB$2,FALSE)),"")</f>
        <v/>
      </c>
      <c r="AC628" s="20">
        <f>SUM(Table25[[#This Row],[IT Tower: Application]:[Other/Non-IT ]])</f>
        <v>1</v>
      </c>
      <c r="AD628" s="67"/>
      <c r="AE628" s="67"/>
      <c r="AF628" s="67"/>
      <c r="AG628" s="67"/>
      <c r="AH628" s="67"/>
      <c r="AI628" s="67"/>
      <c r="AJ628" s="67"/>
      <c r="AK628" s="67"/>
      <c r="AL628" s="67"/>
      <c r="AM628" s="67"/>
      <c r="AN628" s="67"/>
      <c r="AO628" s="67"/>
      <c r="AP628" s="67"/>
      <c r="AQ628" s="67"/>
      <c r="AR628" s="67"/>
      <c r="AS628" s="67"/>
      <c r="AT628" s="67"/>
      <c r="AU628" s="67"/>
      <c r="AV628" s="67"/>
      <c r="AW628" s="67"/>
      <c r="AX628" s="67">
        <v>0</v>
      </c>
      <c r="AY628" s="67">
        <v>1042</v>
      </c>
      <c r="AZ628" s="67"/>
      <c r="BA628" s="67"/>
      <c r="BB628" s="67"/>
      <c r="BC628" s="67"/>
      <c r="BD628" s="67"/>
      <c r="BE628" s="67"/>
      <c r="BF628" s="67"/>
      <c r="BG628" s="67"/>
      <c r="BH628" s="67"/>
      <c r="BI628" s="67"/>
      <c r="BJ628" s="67"/>
      <c r="BK628" s="67"/>
      <c r="BL628" s="67"/>
      <c r="BM628" s="67"/>
      <c r="BN628" s="67"/>
      <c r="BO628" s="67"/>
      <c r="BP628" s="67"/>
      <c r="BQ628" s="67"/>
      <c r="BR628" s="67"/>
      <c r="BS628" s="67"/>
      <c r="BT628" s="67"/>
      <c r="BU628" s="67"/>
      <c r="BV628" s="67"/>
      <c r="BW628" s="67"/>
      <c r="BX628" s="67"/>
      <c r="BY628" s="67"/>
      <c r="BZ628" s="67"/>
      <c r="CA628" s="67"/>
      <c r="CB628" s="67"/>
      <c r="CC628" s="69">
        <f>SUM(Table25[[#This Row],[Contract Amount FY00]:[Contract Amount FY50]])</f>
        <v>1042</v>
      </c>
      <c r="CD628" s="24"/>
    </row>
    <row r="629" spans="1:82" x14ac:dyDescent="0.25">
      <c r="A629" s="122" t="s">
        <v>1945</v>
      </c>
      <c r="B629" s="122" t="s">
        <v>3071</v>
      </c>
      <c r="C629" s="122" t="s">
        <v>753</v>
      </c>
      <c r="E629" s="26" t="str">
        <f>IFERROR(IF(VLOOKUP(Table25[[#This Row],[Contract No.]],Table3[#All],3,FALSE)="","No","Yes"),"")</f>
        <v>Yes</v>
      </c>
      <c r="F629" s="26" t="str">
        <f>IFERROR(VLOOKUP(Table25[[#This Row],[Contract No.]],Table3[#All],3,FALSE),"")</f>
        <v>NASPO</v>
      </c>
      <c r="G629" s="26" t="str">
        <f>IFERROR(IF(Table25[[#This Row],[Cooperative Purchase
(Yes/No)]]="Yes","Yes",IF(VLOOKUP(Table25[[#This Row],[Contract No.]],Table3[#All],1,FALSE)=Table25[[#This Row],[Contract No.]],"Yes","No")),"No")</f>
        <v>Yes</v>
      </c>
      <c r="H629" s="51">
        <f>IFERROR(VLOOKUP(Table25[[#This Row],[Contract No.]],Table3[#All],4,FALSE),"")</f>
        <v>45322</v>
      </c>
      <c r="I629" s="56">
        <f>IFERROR(IF(AND(MONTH(Table25[[#This Row],[Contract Start Date]])&gt;6,MONTH(Table25[[#This Row],[Contract Start Date]])&lt;=12),YEAR(Table25[[#This Row],[Contract Start Date]])+1,YEAR(Table25[[#This Row],[Contract Start Date]])),"")</f>
        <v>2024</v>
      </c>
      <c r="J629" s="55">
        <f>Table25[[#This Row],[FY Formula start]]</f>
        <v>2024</v>
      </c>
      <c r="K629" s="59" t="str">
        <f>"FY"&amp;" "&amp;Table25[[#This Row],[Year Start]]</f>
        <v>FY 2024</v>
      </c>
      <c r="L629" s="52">
        <f>IFERROR(VLOOKUP(Table25[[#This Row],[Contract No.]],Table3[#All],5,FALSE),"")</f>
        <v>46934</v>
      </c>
      <c r="M629" s="56">
        <f>IFERROR(IF(Table25[[#This Row],[Contract End Date]]="99/99/9999","No End",IF(AND(MONTH(Table25[[#This Row],[Contract End Date]])&gt;6,MONTH(Table25[[#This Row],[Contract End Date]])&lt;=12),YEAR(Table25[[#This Row],[Contract End Date]])+1,YEAR(Table25[[#This Row],[Contract End Date]]))),"")</f>
        <v>2028</v>
      </c>
      <c r="N629" s="55">
        <f>Table25[[#This Row],[FY Formula end]]</f>
        <v>2028</v>
      </c>
      <c r="O629" s="59" t="str">
        <f>IF(Table25[[#This Row],[Year End]]="No End","No End","FY"&amp;" "&amp;Table25[[#This Row],[Year End]])</f>
        <v>FY 2028</v>
      </c>
      <c r="P629" s="27"/>
      <c r="Q629" s="104" t="str">
        <f>_xlfn.IFNA(IF($B629="","",VLOOKUP($B629,'SWC Towers'!$A:$Q,$Q$2,FALSE)),"")</f>
        <v/>
      </c>
      <c r="R629" s="106">
        <f>_xlfn.IFNA(IF($B629="","",VLOOKUP($B629,'SWC Towers'!$A:$Q,$R$2,FALSE)),"")</f>
        <v>0.2</v>
      </c>
      <c r="S629" s="106" t="str">
        <f>_xlfn.IFNA(IF($B629="","",VLOOKUP($B629,'SWC Towers'!$A:$Q,$S$2,FALSE)),"")</f>
        <v/>
      </c>
      <c r="T629" s="106" t="str">
        <f>_xlfn.IFNA(IF($B629="","",VLOOKUP($B629,'SWC Towers'!$A:$Q,$T$2,FALSE)),"")</f>
        <v/>
      </c>
      <c r="U629" s="104">
        <f>_xlfn.IFNA(IF($B629="","",VLOOKUP($B629,'SWC Towers'!$A:$Q,$U$2,FALSE)),"")</f>
        <v>0.6</v>
      </c>
      <c r="V629" s="104" t="str">
        <f>_xlfn.IFNA(IF($B629="","",VLOOKUP($B629,'SWC Towers'!$A:$Q,$V$2,FALSE)),"")</f>
        <v/>
      </c>
      <c r="W629" s="104" t="str">
        <f>_xlfn.IFNA(IF($B629="","",VLOOKUP($B629,'SWC Towers'!$A:$Q,$W$2,FALSE)),"")</f>
        <v/>
      </c>
      <c r="X629" s="104" t="str">
        <f>_xlfn.IFNA(IF($B629="","",VLOOKUP($B629,'SWC Towers'!$A:$Q,$X$2,FALSE)),"")</f>
        <v/>
      </c>
      <c r="Y629" s="104" t="str">
        <f>_xlfn.IFNA(IF($B629="","",VLOOKUP($B629,'SWC Towers'!$A:$Q,$Y$2,FALSE)),"")</f>
        <v/>
      </c>
      <c r="Z629" s="104" t="str">
        <f>_xlfn.IFNA(IF($B629="","",VLOOKUP($B629,'SWC Towers'!$A:$Q,$Z$2,FALSE)),"")</f>
        <v/>
      </c>
      <c r="AA629" s="104">
        <f>_xlfn.IFNA(IF($B629="","",VLOOKUP($B629,'SWC Towers'!$A:$Q,$AA$2,FALSE)),"")</f>
        <v>0.2</v>
      </c>
      <c r="AB629" s="104" t="str">
        <f>_xlfn.IFNA(IF($B629="","",VLOOKUP($B629,'SWC Towers'!$A:$Q,$AB$2,FALSE)),"")</f>
        <v/>
      </c>
      <c r="AC629" s="20">
        <f>SUM(Table25[[#This Row],[IT Tower: Application]:[Other/Non-IT ]])</f>
        <v>1</v>
      </c>
      <c r="AD629" s="67"/>
      <c r="AE629" s="67"/>
      <c r="AF629" s="67"/>
      <c r="AG629" s="67"/>
      <c r="AH629" s="67"/>
      <c r="AI629" s="67"/>
      <c r="AJ629" s="67"/>
      <c r="AK629" s="67"/>
      <c r="AL629" s="67"/>
      <c r="AM629" s="67"/>
      <c r="AN629" s="67"/>
      <c r="AO629" s="67"/>
      <c r="AP629" s="67"/>
      <c r="AQ629" s="67"/>
      <c r="AR629" s="67"/>
      <c r="AS629" s="67"/>
      <c r="AT629" s="67"/>
      <c r="AU629" s="67"/>
      <c r="AV629" s="67"/>
      <c r="AW629" s="67"/>
      <c r="AX629" s="67"/>
      <c r="AY629" s="67"/>
      <c r="AZ629" s="67"/>
      <c r="BA629" s="67"/>
      <c r="BB629" s="67">
        <v>9741</v>
      </c>
      <c r="BC629" s="67">
        <v>18261</v>
      </c>
      <c r="BD629" s="67"/>
      <c r="BE629" s="67"/>
      <c r="BF629" s="67"/>
      <c r="BG629" s="67"/>
      <c r="BH629" s="67"/>
      <c r="BI629" s="67"/>
      <c r="BJ629" s="67"/>
      <c r="BK629" s="67"/>
      <c r="BL629" s="67"/>
      <c r="BM629" s="67"/>
      <c r="BN629" s="67"/>
      <c r="BO629" s="67"/>
      <c r="BP629" s="67"/>
      <c r="BQ629" s="67"/>
      <c r="BR629" s="67"/>
      <c r="BS629" s="67"/>
      <c r="BT629" s="67"/>
      <c r="BU629" s="67"/>
      <c r="BV629" s="67"/>
      <c r="BW629" s="67"/>
      <c r="BX629" s="67"/>
      <c r="BY629" s="67"/>
      <c r="BZ629" s="67"/>
      <c r="CA629" s="67"/>
      <c r="CB629" s="67"/>
      <c r="CC629" s="69">
        <f>SUM(Table25[[#This Row],[Contract Amount FY00]:[Contract Amount FY50]])</f>
        <v>28002</v>
      </c>
      <c r="CD629" s="24"/>
    </row>
    <row r="630" spans="1:82" x14ac:dyDescent="0.25">
      <c r="A630" s="122" t="s">
        <v>1945</v>
      </c>
      <c r="B630" s="122" t="s">
        <v>3071</v>
      </c>
      <c r="C630" s="122" t="s">
        <v>375</v>
      </c>
      <c r="E630" s="26" t="str">
        <f>IFERROR(IF(VLOOKUP(Table25[[#This Row],[Contract No.]],Table3[#All],3,FALSE)="","No","Yes"),"")</f>
        <v>Yes</v>
      </c>
      <c r="F630" s="26" t="str">
        <f>IFERROR(VLOOKUP(Table25[[#This Row],[Contract No.]],Table3[#All],3,FALSE),"")</f>
        <v>NASPO</v>
      </c>
      <c r="G630" s="26" t="str">
        <f>IFERROR(IF(Table25[[#This Row],[Cooperative Purchase
(Yes/No)]]="Yes","Yes",IF(VLOOKUP(Table25[[#This Row],[Contract No.]],Table3[#All],1,FALSE)=Table25[[#This Row],[Contract No.]],"Yes","No")),"No")</f>
        <v>Yes</v>
      </c>
      <c r="H630" s="51">
        <f>IFERROR(VLOOKUP(Table25[[#This Row],[Contract No.]],Table3[#All],4,FALSE),"")</f>
        <v>45322</v>
      </c>
      <c r="I630" s="56">
        <f>IFERROR(IF(AND(MONTH(Table25[[#This Row],[Contract Start Date]])&gt;6,MONTH(Table25[[#This Row],[Contract Start Date]])&lt;=12),YEAR(Table25[[#This Row],[Contract Start Date]])+1,YEAR(Table25[[#This Row],[Contract Start Date]])),"")</f>
        <v>2024</v>
      </c>
      <c r="J630" s="55">
        <f>Table25[[#This Row],[FY Formula start]]</f>
        <v>2024</v>
      </c>
      <c r="K630" s="59" t="str">
        <f>"FY"&amp;" "&amp;Table25[[#This Row],[Year Start]]</f>
        <v>FY 2024</v>
      </c>
      <c r="L630" s="52">
        <f>IFERROR(VLOOKUP(Table25[[#This Row],[Contract No.]],Table3[#All],5,FALSE),"")</f>
        <v>46934</v>
      </c>
      <c r="M630" s="56">
        <f>IFERROR(IF(Table25[[#This Row],[Contract End Date]]="99/99/9999","No End",IF(AND(MONTH(Table25[[#This Row],[Contract End Date]])&gt;6,MONTH(Table25[[#This Row],[Contract End Date]])&lt;=12),YEAR(Table25[[#This Row],[Contract End Date]])+1,YEAR(Table25[[#This Row],[Contract End Date]]))),"")</f>
        <v>2028</v>
      </c>
      <c r="N630" s="55">
        <f>Table25[[#This Row],[FY Formula end]]</f>
        <v>2028</v>
      </c>
      <c r="O630" s="59" t="str">
        <f>IF(Table25[[#This Row],[Year End]]="No End","No End","FY"&amp;" "&amp;Table25[[#This Row],[Year End]])</f>
        <v>FY 2028</v>
      </c>
      <c r="P630" s="27"/>
      <c r="Q630" s="104" t="str">
        <f>_xlfn.IFNA(IF($B630="","",VLOOKUP($B630,'SWC Towers'!$A:$Q,$Q$2,FALSE)),"")</f>
        <v/>
      </c>
      <c r="R630" s="106">
        <f>_xlfn.IFNA(IF($B630="","",VLOOKUP($B630,'SWC Towers'!$A:$Q,$R$2,FALSE)),"")</f>
        <v>0.2</v>
      </c>
      <c r="S630" s="106" t="str">
        <f>_xlfn.IFNA(IF($B630="","",VLOOKUP($B630,'SWC Towers'!$A:$Q,$S$2,FALSE)),"")</f>
        <v/>
      </c>
      <c r="T630" s="106" t="str">
        <f>_xlfn.IFNA(IF($B630="","",VLOOKUP($B630,'SWC Towers'!$A:$Q,$T$2,FALSE)),"")</f>
        <v/>
      </c>
      <c r="U630" s="104">
        <f>_xlfn.IFNA(IF($B630="","",VLOOKUP($B630,'SWC Towers'!$A:$Q,$U$2,FALSE)),"")</f>
        <v>0.6</v>
      </c>
      <c r="V630" s="104" t="str">
        <f>_xlfn.IFNA(IF($B630="","",VLOOKUP($B630,'SWC Towers'!$A:$Q,$V$2,FALSE)),"")</f>
        <v/>
      </c>
      <c r="W630" s="104" t="str">
        <f>_xlfn.IFNA(IF($B630="","",VLOOKUP($B630,'SWC Towers'!$A:$Q,$W$2,FALSE)),"")</f>
        <v/>
      </c>
      <c r="X630" s="104" t="str">
        <f>_xlfn.IFNA(IF($B630="","",VLOOKUP($B630,'SWC Towers'!$A:$Q,$X$2,FALSE)),"")</f>
        <v/>
      </c>
      <c r="Y630" s="104" t="str">
        <f>_xlfn.IFNA(IF($B630="","",VLOOKUP($B630,'SWC Towers'!$A:$Q,$Y$2,FALSE)),"")</f>
        <v/>
      </c>
      <c r="Z630" s="104" t="str">
        <f>_xlfn.IFNA(IF($B630="","",VLOOKUP($B630,'SWC Towers'!$A:$Q,$Z$2,FALSE)),"")</f>
        <v/>
      </c>
      <c r="AA630" s="104">
        <f>_xlfn.IFNA(IF($B630="","",VLOOKUP($B630,'SWC Towers'!$A:$Q,$AA$2,FALSE)),"")</f>
        <v>0.2</v>
      </c>
      <c r="AB630" s="104" t="str">
        <f>_xlfn.IFNA(IF($B630="","",VLOOKUP($B630,'SWC Towers'!$A:$Q,$AB$2,FALSE)),"")</f>
        <v/>
      </c>
      <c r="AC630" s="20">
        <f>SUM(Table25[[#This Row],[IT Tower: Application]:[Other/Non-IT ]])</f>
        <v>1</v>
      </c>
      <c r="AD630" s="67"/>
      <c r="AE630" s="67"/>
      <c r="AF630" s="67"/>
      <c r="AG630" s="67"/>
      <c r="AH630" s="67"/>
      <c r="AI630" s="67"/>
      <c r="AJ630" s="67"/>
      <c r="AK630" s="67"/>
      <c r="AL630" s="67"/>
      <c r="AM630" s="67"/>
      <c r="AN630" s="67"/>
      <c r="AO630" s="67"/>
      <c r="AP630" s="67"/>
      <c r="AQ630" s="67"/>
      <c r="AR630" s="67"/>
      <c r="AS630" s="67"/>
      <c r="AT630" s="67"/>
      <c r="AU630" s="67"/>
      <c r="AV630" s="67"/>
      <c r="AW630" s="67"/>
      <c r="AX630" s="67"/>
      <c r="AY630" s="67"/>
      <c r="AZ630" s="67"/>
      <c r="BA630" s="67"/>
      <c r="BB630" s="67">
        <v>7269</v>
      </c>
      <c r="BC630" s="67">
        <v>1672</v>
      </c>
      <c r="BD630" s="67"/>
      <c r="BE630" s="67"/>
      <c r="BF630" s="67"/>
      <c r="BG630" s="67"/>
      <c r="BH630" s="67"/>
      <c r="BI630" s="67"/>
      <c r="BJ630" s="67"/>
      <c r="BK630" s="67"/>
      <c r="BL630" s="67"/>
      <c r="BM630" s="67"/>
      <c r="BN630" s="67"/>
      <c r="BO630" s="67"/>
      <c r="BP630" s="67"/>
      <c r="BQ630" s="67"/>
      <c r="BR630" s="67"/>
      <c r="BS630" s="67"/>
      <c r="BT630" s="67"/>
      <c r="BU630" s="67"/>
      <c r="BV630" s="67"/>
      <c r="BW630" s="67"/>
      <c r="BX630" s="67"/>
      <c r="BY630" s="67"/>
      <c r="BZ630" s="67"/>
      <c r="CA630" s="67"/>
      <c r="CB630" s="67"/>
      <c r="CC630" s="69">
        <f>SUM(Table25[[#This Row],[Contract Amount FY00]:[Contract Amount FY50]])</f>
        <v>8941</v>
      </c>
      <c r="CD630" s="24"/>
    </row>
    <row r="631" spans="1:82" x14ac:dyDescent="0.25">
      <c r="A631" s="122" t="s">
        <v>1945</v>
      </c>
      <c r="B631" s="122" t="s">
        <v>3071</v>
      </c>
      <c r="C631" s="122" t="s">
        <v>282</v>
      </c>
      <c r="E631" s="26" t="str">
        <f>IFERROR(IF(VLOOKUP(Table25[[#This Row],[Contract No.]],Table3[#All],3,FALSE)="","No","Yes"),"")</f>
        <v>Yes</v>
      </c>
      <c r="F631" s="26" t="str">
        <f>IFERROR(VLOOKUP(Table25[[#This Row],[Contract No.]],Table3[#All],3,FALSE),"")</f>
        <v>NASPO</v>
      </c>
      <c r="G631" s="26" t="str">
        <f>IFERROR(IF(Table25[[#This Row],[Cooperative Purchase
(Yes/No)]]="Yes","Yes",IF(VLOOKUP(Table25[[#This Row],[Contract No.]],Table3[#All],1,FALSE)=Table25[[#This Row],[Contract No.]],"Yes","No")),"No")</f>
        <v>Yes</v>
      </c>
      <c r="H631" s="51">
        <f>IFERROR(VLOOKUP(Table25[[#This Row],[Contract No.]],Table3[#All],4,FALSE),"")</f>
        <v>45322</v>
      </c>
      <c r="I631" s="56">
        <f>IFERROR(IF(AND(MONTH(Table25[[#This Row],[Contract Start Date]])&gt;6,MONTH(Table25[[#This Row],[Contract Start Date]])&lt;=12),YEAR(Table25[[#This Row],[Contract Start Date]])+1,YEAR(Table25[[#This Row],[Contract Start Date]])),"")</f>
        <v>2024</v>
      </c>
      <c r="J631" s="55">
        <f>Table25[[#This Row],[FY Formula start]]</f>
        <v>2024</v>
      </c>
      <c r="K631" s="59" t="str">
        <f>"FY"&amp;" "&amp;Table25[[#This Row],[Year Start]]</f>
        <v>FY 2024</v>
      </c>
      <c r="L631" s="52">
        <f>IFERROR(VLOOKUP(Table25[[#This Row],[Contract No.]],Table3[#All],5,FALSE),"")</f>
        <v>46934</v>
      </c>
      <c r="M631" s="56">
        <f>IFERROR(IF(Table25[[#This Row],[Contract End Date]]="99/99/9999","No End",IF(AND(MONTH(Table25[[#This Row],[Contract End Date]])&gt;6,MONTH(Table25[[#This Row],[Contract End Date]])&lt;=12),YEAR(Table25[[#This Row],[Contract End Date]])+1,YEAR(Table25[[#This Row],[Contract End Date]]))),"")</f>
        <v>2028</v>
      </c>
      <c r="N631" s="55">
        <f>Table25[[#This Row],[FY Formula end]]</f>
        <v>2028</v>
      </c>
      <c r="O631" s="59" t="str">
        <f>IF(Table25[[#This Row],[Year End]]="No End","No End","FY"&amp;" "&amp;Table25[[#This Row],[Year End]])</f>
        <v>FY 2028</v>
      </c>
      <c r="P631" s="27"/>
      <c r="Q631" s="104" t="str">
        <f>_xlfn.IFNA(IF($B631="","",VLOOKUP($B631,'SWC Towers'!$A:$Q,$Q$2,FALSE)),"")</f>
        <v/>
      </c>
      <c r="R631" s="106">
        <f>_xlfn.IFNA(IF($B631="","",VLOOKUP($B631,'SWC Towers'!$A:$Q,$R$2,FALSE)),"")</f>
        <v>0.2</v>
      </c>
      <c r="S631" s="106" t="str">
        <f>_xlfn.IFNA(IF($B631="","",VLOOKUP($B631,'SWC Towers'!$A:$Q,$S$2,FALSE)),"")</f>
        <v/>
      </c>
      <c r="T631" s="106" t="str">
        <f>_xlfn.IFNA(IF($B631="","",VLOOKUP($B631,'SWC Towers'!$A:$Q,$T$2,FALSE)),"")</f>
        <v/>
      </c>
      <c r="U631" s="104">
        <f>_xlfn.IFNA(IF($B631="","",VLOOKUP($B631,'SWC Towers'!$A:$Q,$U$2,FALSE)),"")</f>
        <v>0.6</v>
      </c>
      <c r="V631" s="104" t="str">
        <f>_xlfn.IFNA(IF($B631="","",VLOOKUP($B631,'SWC Towers'!$A:$Q,$V$2,FALSE)),"")</f>
        <v/>
      </c>
      <c r="W631" s="104" t="str">
        <f>_xlfn.IFNA(IF($B631="","",VLOOKUP($B631,'SWC Towers'!$A:$Q,$W$2,FALSE)),"")</f>
        <v/>
      </c>
      <c r="X631" s="104" t="str">
        <f>_xlfn.IFNA(IF($B631="","",VLOOKUP($B631,'SWC Towers'!$A:$Q,$X$2,FALSE)),"")</f>
        <v/>
      </c>
      <c r="Y631" s="104" t="str">
        <f>_xlfn.IFNA(IF($B631="","",VLOOKUP($B631,'SWC Towers'!$A:$Q,$Y$2,FALSE)),"")</f>
        <v/>
      </c>
      <c r="Z631" s="104" t="str">
        <f>_xlfn.IFNA(IF($B631="","",VLOOKUP($B631,'SWC Towers'!$A:$Q,$Z$2,FALSE)),"")</f>
        <v/>
      </c>
      <c r="AA631" s="104">
        <f>_xlfn.IFNA(IF($B631="","",VLOOKUP($B631,'SWC Towers'!$A:$Q,$AA$2,FALSE)),"")</f>
        <v>0.2</v>
      </c>
      <c r="AB631" s="104" t="str">
        <f>_xlfn.IFNA(IF($B631="","",VLOOKUP($B631,'SWC Towers'!$A:$Q,$AB$2,FALSE)),"")</f>
        <v/>
      </c>
      <c r="AC631" s="20">
        <f>SUM(Table25[[#This Row],[IT Tower: Application]:[Other/Non-IT ]])</f>
        <v>1</v>
      </c>
      <c r="AD631" s="67"/>
      <c r="AE631" s="67"/>
      <c r="AF631" s="67"/>
      <c r="AG631" s="67"/>
      <c r="AH631" s="67"/>
      <c r="AI631" s="67"/>
      <c r="AJ631" s="67"/>
      <c r="AK631" s="67"/>
      <c r="AL631" s="67"/>
      <c r="AM631" s="67"/>
      <c r="AN631" s="67"/>
      <c r="AO631" s="67"/>
      <c r="AP631" s="67"/>
      <c r="AQ631" s="67"/>
      <c r="AR631" s="67"/>
      <c r="AS631" s="67"/>
      <c r="AT631" s="67"/>
      <c r="AU631" s="67"/>
      <c r="AV631" s="67"/>
      <c r="AW631" s="67"/>
      <c r="AX631" s="67"/>
      <c r="AY631" s="67"/>
      <c r="AZ631" s="67"/>
      <c r="BA631" s="67"/>
      <c r="BB631" s="67">
        <v>0</v>
      </c>
      <c r="BC631" s="67">
        <v>6237</v>
      </c>
      <c r="BD631" s="67"/>
      <c r="BE631" s="67"/>
      <c r="BF631" s="67"/>
      <c r="BG631" s="67"/>
      <c r="BH631" s="67"/>
      <c r="BI631" s="67"/>
      <c r="BJ631" s="67"/>
      <c r="BK631" s="67"/>
      <c r="BL631" s="67"/>
      <c r="BM631" s="67"/>
      <c r="BN631" s="67"/>
      <c r="BO631" s="67"/>
      <c r="BP631" s="67"/>
      <c r="BQ631" s="67"/>
      <c r="BR631" s="67"/>
      <c r="BS631" s="67"/>
      <c r="BT631" s="67"/>
      <c r="BU631" s="67"/>
      <c r="BV631" s="67"/>
      <c r="BW631" s="67"/>
      <c r="BX631" s="67"/>
      <c r="BY631" s="67"/>
      <c r="BZ631" s="67"/>
      <c r="CA631" s="67"/>
      <c r="CB631" s="67"/>
      <c r="CC631" s="69">
        <f>SUM(Table25[[#This Row],[Contract Amount FY00]:[Contract Amount FY50]])</f>
        <v>6237</v>
      </c>
      <c r="CD631" s="24"/>
    </row>
    <row r="632" spans="1:82" x14ac:dyDescent="0.25">
      <c r="A632" s="122" t="s">
        <v>1945</v>
      </c>
      <c r="B632" s="122" t="s">
        <v>2245</v>
      </c>
      <c r="C632" s="122" t="s">
        <v>3131</v>
      </c>
      <c r="E632" s="26" t="str">
        <f>IFERROR(IF(VLOOKUP(Table25[[#This Row],[Contract No.]],Table3[#All],3,FALSE)="","No","Yes"),"")</f>
        <v>No</v>
      </c>
      <c r="F632" s="26" t="str">
        <f>IFERROR(VLOOKUP(Table25[[#This Row],[Contract No.]],Table3[#All],3,FALSE),"")</f>
        <v/>
      </c>
      <c r="G632" s="26" t="str">
        <f>IFERROR(IF(Table25[[#This Row],[Cooperative Purchase
(Yes/No)]]="Yes","Yes",IF(VLOOKUP(Table25[[#This Row],[Contract No.]],Table3[#All],1,FALSE)=Table25[[#This Row],[Contract No.]],"Yes","No")),"No")</f>
        <v>Yes</v>
      </c>
      <c r="H632" s="51">
        <f>IFERROR(VLOOKUP(Table25[[#This Row],[Contract No.]],Table3[#All],4,FALSE),"")</f>
        <v>43952</v>
      </c>
      <c r="I632" s="56">
        <f>IFERROR(IF(AND(MONTH(Table25[[#This Row],[Contract Start Date]])&gt;6,MONTH(Table25[[#This Row],[Contract Start Date]])&lt;=12),YEAR(Table25[[#This Row],[Contract Start Date]])+1,YEAR(Table25[[#This Row],[Contract Start Date]])),"")</f>
        <v>2020</v>
      </c>
      <c r="J632" s="55">
        <f>Table25[[#This Row],[FY Formula start]]</f>
        <v>2020</v>
      </c>
      <c r="K632" s="59" t="str">
        <f>"FY"&amp;" "&amp;Table25[[#This Row],[Year Start]]</f>
        <v>FY 2020</v>
      </c>
      <c r="L632" s="52">
        <f>IFERROR(VLOOKUP(Table25[[#This Row],[Contract No.]],Table3[#All],5,FALSE),"")</f>
        <v>46203</v>
      </c>
      <c r="M632" s="56">
        <f>IFERROR(IF(Table25[[#This Row],[Contract End Date]]="99/99/9999","No End",IF(AND(MONTH(Table25[[#This Row],[Contract End Date]])&gt;6,MONTH(Table25[[#This Row],[Contract End Date]])&lt;=12),YEAR(Table25[[#This Row],[Contract End Date]])+1,YEAR(Table25[[#This Row],[Contract End Date]]))),"")</f>
        <v>2026</v>
      </c>
      <c r="N632" s="55">
        <f>Table25[[#This Row],[FY Formula end]]</f>
        <v>2026</v>
      </c>
      <c r="O632" s="59" t="str">
        <f>IF(Table25[[#This Row],[Year End]]="No End","No End","FY"&amp;" "&amp;Table25[[#This Row],[Year End]])</f>
        <v>FY 2026</v>
      </c>
      <c r="P632" s="27"/>
      <c r="Q632" s="104" t="str">
        <f>_xlfn.IFNA(IF($B632="","",VLOOKUP($B632,'SWC Towers'!$A:$Q,$Q$2,FALSE)),"")</f>
        <v/>
      </c>
      <c r="R632" s="106" t="str">
        <f>_xlfn.IFNA(IF($B632="","",VLOOKUP($B632,'SWC Towers'!$A:$Q,$R$2,FALSE)),"")</f>
        <v/>
      </c>
      <c r="S632" s="106" t="str">
        <f>_xlfn.IFNA(IF($B632="","",VLOOKUP($B632,'SWC Towers'!$A:$Q,$S$2,FALSE)),"")</f>
        <v/>
      </c>
      <c r="T632" s="106" t="str">
        <f>_xlfn.IFNA(IF($B632="","",VLOOKUP($B632,'SWC Towers'!$A:$Q,$T$2,FALSE)),"")</f>
        <v/>
      </c>
      <c r="U632" s="104">
        <f>_xlfn.IFNA(IF($B632="","",VLOOKUP($B632,'SWC Towers'!$A:$Q,$U$2,FALSE)),"")</f>
        <v>0.1</v>
      </c>
      <c r="V632" s="104" t="str">
        <f>_xlfn.IFNA(IF($B632="","",VLOOKUP($B632,'SWC Towers'!$A:$Q,$V$2,FALSE)),"")</f>
        <v/>
      </c>
      <c r="W632" s="104" t="str">
        <f>_xlfn.IFNA(IF($B632="","",VLOOKUP($B632,'SWC Towers'!$A:$Q,$W$2,FALSE)),"")</f>
        <v/>
      </c>
      <c r="X632" s="104" t="str">
        <f>_xlfn.IFNA(IF($B632="","",VLOOKUP($B632,'SWC Towers'!$A:$Q,$X$2,FALSE)),"")</f>
        <v/>
      </c>
      <c r="Y632" s="104" t="str">
        <f>_xlfn.IFNA(IF($B632="","",VLOOKUP($B632,'SWC Towers'!$A:$Q,$Y$2,FALSE)),"")</f>
        <v/>
      </c>
      <c r="Z632" s="104" t="str">
        <f>_xlfn.IFNA(IF($B632="","",VLOOKUP($B632,'SWC Towers'!$A:$Q,$Z$2,FALSE)),"")</f>
        <v/>
      </c>
      <c r="AA632" s="104" t="str">
        <f>_xlfn.IFNA(IF($B632="","",VLOOKUP($B632,'SWC Towers'!$A:$Q,$AA$2,FALSE)),"")</f>
        <v/>
      </c>
      <c r="AB632" s="104">
        <f>_xlfn.IFNA(IF($B632="","",VLOOKUP($B632,'SWC Towers'!$A:$Q,$AB$2,FALSE)),"")</f>
        <v>0.9</v>
      </c>
      <c r="AC632" s="20">
        <f>SUM(Table25[[#This Row],[IT Tower: Application]:[Other/Non-IT ]])</f>
        <v>1</v>
      </c>
      <c r="AD632" s="67"/>
      <c r="AE632" s="67"/>
      <c r="AF632" s="67"/>
      <c r="AG632" s="67"/>
      <c r="AH632" s="67"/>
      <c r="AI632" s="67"/>
      <c r="AJ632" s="67"/>
      <c r="AK632" s="67"/>
      <c r="AL632" s="67"/>
      <c r="AM632" s="67"/>
      <c r="AN632" s="67"/>
      <c r="AO632" s="67"/>
      <c r="AP632" s="67"/>
      <c r="AQ632" s="67"/>
      <c r="AR632" s="67"/>
      <c r="AS632" s="67"/>
      <c r="AT632" s="67"/>
      <c r="AU632" s="67"/>
      <c r="AV632" s="67"/>
      <c r="AW632" s="67"/>
      <c r="AX632" s="67"/>
      <c r="AY632" s="67"/>
      <c r="AZ632" s="67">
        <v>0</v>
      </c>
      <c r="BA632" s="67">
        <v>29902</v>
      </c>
      <c r="BB632" s="67">
        <v>43704</v>
      </c>
      <c r="BC632" s="67">
        <v>29425</v>
      </c>
      <c r="BD632" s="67"/>
      <c r="BE632" s="67"/>
      <c r="BF632" s="67"/>
      <c r="BG632" s="67"/>
      <c r="BH632" s="67"/>
      <c r="BI632" s="67"/>
      <c r="BJ632" s="67"/>
      <c r="BK632" s="67"/>
      <c r="BL632" s="67"/>
      <c r="BM632" s="67"/>
      <c r="BN632" s="67"/>
      <c r="BO632" s="67"/>
      <c r="BP632" s="67"/>
      <c r="BQ632" s="67"/>
      <c r="BR632" s="67"/>
      <c r="BS632" s="67"/>
      <c r="BT632" s="67"/>
      <c r="BU632" s="67"/>
      <c r="BV632" s="67"/>
      <c r="BW632" s="67"/>
      <c r="BX632" s="67"/>
      <c r="BY632" s="67"/>
      <c r="BZ632" s="67"/>
      <c r="CA632" s="67"/>
      <c r="CB632" s="67"/>
      <c r="CC632" s="69">
        <f>SUM(Table25[[#This Row],[Contract Amount FY00]:[Contract Amount FY50]])</f>
        <v>103031</v>
      </c>
      <c r="CD632" s="24"/>
    </row>
    <row r="633" spans="1:82" x14ac:dyDescent="0.25">
      <c r="A633" s="122" t="s">
        <v>1945</v>
      </c>
      <c r="B633" s="122" t="s">
        <v>2245</v>
      </c>
      <c r="C633" s="122" t="s">
        <v>3192</v>
      </c>
      <c r="E633" s="26" t="str">
        <f>IFERROR(IF(VLOOKUP(Table25[[#This Row],[Contract No.]],Table3[#All],3,FALSE)="","No","Yes"),"")</f>
        <v>No</v>
      </c>
      <c r="F633" s="26" t="str">
        <f>IFERROR(VLOOKUP(Table25[[#This Row],[Contract No.]],Table3[#All],3,FALSE),"")</f>
        <v/>
      </c>
      <c r="G633" s="26" t="str">
        <f>IFERROR(IF(Table25[[#This Row],[Cooperative Purchase
(Yes/No)]]="Yes","Yes",IF(VLOOKUP(Table25[[#This Row],[Contract No.]],Table3[#All],1,FALSE)=Table25[[#This Row],[Contract No.]],"Yes","No")),"No")</f>
        <v>Yes</v>
      </c>
      <c r="H633" s="51">
        <f>IFERROR(VLOOKUP(Table25[[#This Row],[Contract No.]],Table3[#All],4,FALSE),"")</f>
        <v>43952</v>
      </c>
      <c r="I633" s="56">
        <f>IFERROR(IF(AND(MONTH(Table25[[#This Row],[Contract Start Date]])&gt;6,MONTH(Table25[[#This Row],[Contract Start Date]])&lt;=12),YEAR(Table25[[#This Row],[Contract Start Date]])+1,YEAR(Table25[[#This Row],[Contract Start Date]])),"")</f>
        <v>2020</v>
      </c>
      <c r="J633" s="55">
        <f>Table25[[#This Row],[FY Formula start]]</f>
        <v>2020</v>
      </c>
      <c r="K633" s="59" t="str">
        <f>"FY"&amp;" "&amp;Table25[[#This Row],[Year Start]]</f>
        <v>FY 2020</v>
      </c>
      <c r="L633" s="52">
        <f>IFERROR(VLOOKUP(Table25[[#This Row],[Contract No.]],Table3[#All],5,FALSE),"")</f>
        <v>46203</v>
      </c>
      <c r="M633" s="56">
        <f>IFERROR(IF(Table25[[#This Row],[Contract End Date]]="99/99/9999","No End",IF(AND(MONTH(Table25[[#This Row],[Contract End Date]])&gt;6,MONTH(Table25[[#This Row],[Contract End Date]])&lt;=12),YEAR(Table25[[#This Row],[Contract End Date]])+1,YEAR(Table25[[#This Row],[Contract End Date]]))),"")</f>
        <v>2026</v>
      </c>
      <c r="N633" s="55">
        <f>Table25[[#This Row],[FY Formula end]]</f>
        <v>2026</v>
      </c>
      <c r="O633" s="59" t="str">
        <f>IF(Table25[[#This Row],[Year End]]="No End","No End","FY"&amp;" "&amp;Table25[[#This Row],[Year End]])</f>
        <v>FY 2026</v>
      </c>
      <c r="P633" s="27"/>
      <c r="Q633" s="104" t="str">
        <f>_xlfn.IFNA(IF($B633="","",VLOOKUP($B633,'SWC Towers'!$A:$Q,$Q$2,FALSE)),"")</f>
        <v/>
      </c>
      <c r="R633" s="106" t="str">
        <f>_xlfn.IFNA(IF($B633="","",VLOOKUP($B633,'SWC Towers'!$A:$Q,$R$2,FALSE)),"")</f>
        <v/>
      </c>
      <c r="S633" s="106" t="str">
        <f>_xlfn.IFNA(IF($B633="","",VLOOKUP($B633,'SWC Towers'!$A:$Q,$S$2,FALSE)),"")</f>
        <v/>
      </c>
      <c r="T633" s="106" t="str">
        <f>_xlfn.IFNA(IF($B633="","",VLOOKUP($B633,'SWC Towers'!$A:$Q,$T$2,FALSE)),"")</f>
        <v/>
      </c>
      <c r="U633" s="104">
        <f>_xlfn.IFNA(IF($B633="","",VLOOKUP($B633,'SWC Towers'!$A:$Q,$U$2,FALSE)),"")</f>
        <v>0.1</v>
      </c>
      <c r="V633" s="104" t="str">
        <f>_xlfn.IFNA(IF($B633="","",VLOOKUP($B633,'SWC Towers'!$A:$Q,$V$2,FALSE)),"")</f>
        <v/>
      </c>
      <c r="W633" s="104" t="str">
        <f>_xlfn.IFNA(IF($B633="","",VLOOKUP($B633,'SWC Towers'!$A:$Q,$W$2,FALSE)),"")</f>
        <v/>
      </c>
      <c r="X633" s="104" t="str">
        <f>_xlfn.IFNA(IF($B633="","",VLOOKUP($B633,'SWC Towers'!$A:$Q,$X$2,FALSE)),"")</f>
        <v/>
      </c>
      <c r="Y633" s="104" t="str">
        <f>_xlfn.IFNA(IF($B633="","",VLOOKUP($B633,'SWC Towers'!$A:$Q,$Y$2,FALSE)),"")</f>
        <v/>
      </c>
      <c r="Z633" s="104" t="str">
        <f>_xlfn.IFNA(IF($B633="","",VLOOKUP($B633,'SWC Towers'!$A:$Q,$Z$2,FALSE)),"")</f>
        <v/>
      </c>
      <c r="AA633" s="104" t="str">
        <f>_xlfn.IFNA(IF($B633="","",VLOOKUP($B633,'SWC Towers'!$A:$Q,$AA$2,FALSE)),"")</f>
        <v/>
      </c>
      <c r="AB633" s="104">
        <f>_xlfn.IFNA(IF($B633="","",VLOOKUP($B633,'SWC Towers'!$A:$Q,$AB$2,FALSE)),"")</f>
        <v>0.9</v>
      </c>
      <c r="AC633" s="20">
        <f>SUM(Table25[[#This Row],[IT Tower: Application]:[Other/Non-IT ]])</f>
        <v>1</v>
      </c>
      <c r="AD633" s="67"/>
      <c r="AE633" s="67"/>
      <c r="AF633" s="67"/>
      <c r="AG633" s="67"/>
      <c r="AH633" s="67"/>
      <c r="AI633" s="67"/>
      <c r="AJ633" s="67"/>
      <c r="AK633" s="67"/>
      <c r="AL633" s="67"/>
      <c r="AM633" s="67"/>
      <c r="AN633" s="67"/>
      <c r="AO633" s="67"/>
      <c r="AP633" s="67"/>
      <c r="AQ633" s="67"/>
      <c r="AR633" s="67"/>
      <c r="AS633" s="67"/>
      <c r="AT633" s="67"/>
      <c r="AU633" s="67"/>
      <c r="AV633" s="67"/>
      <c r="AW633" s="67"/>
      <c r="AX633" s="67">
        <v>453</v>
      </c>
      <c r="AY633" s="67">
        <v>12625</v>
      </c>
      <c r="AZ633" s="67">
        <v>16068</v>
      </c>
      <c r="BA633" s="67">
        <v>0</v>
      </c>
      <c r="BB633" s="67"/>
      <c r="BC633" s="67"/>
      <c r="BD633" s="67"/>
      <c r="BE633" s="67"/>
      <c r="BF633" s="67"/>
      <c r="BG633" s="67"/>
      <c r="BH633" s="67"/>
      <c r="BI633" s="67"/>
      <c r="BJ633" s="67"/>
      <c r="BK633" s="67"/>
      <c r="BL633" s="67"/>
      <c r="BM633" s="67"/>
      <c r="BN633" s="67"/>
      <c r="BO633" s="67"/>
      <c r="BP633" s="67"/>
      <c r="BQ633" s="67"/>
      <c r="BR633" s="67"/>
      <c r="BS633" s="67"/>
      <c r="BT633" s="67"/>
      <c r="BU633" s="67"/>
      <c r="BV633" s="67"/>
      <c r="BW633" s="67"/>
      <c r="BX633" s="67"/>
      <c r="BY633" s="67"/>
      <c r="BZ633" s="67"/>
      <c r="CA633" s="67"/>
      <c r="CB633" s="67"/>
      <c r="CC633" s="69">
        <f>SUM(Table25[[#This Row],[Contract Amount FY00]:[Contract Amount FY50]])</f>
        <v>29146</v>
      </c>
      <c r="CD633" s="24"/>
    </row>
    <row r="634" spans="1:82" x14ac:dyDescent="0.25">
      <c r="A634" s="122" t="s">
        <v>1945</v>
      </c>
      <c r="B634" s="122" t="s">
        <v>1196</v>
      </c>
      <c r="C634" s="122" t="s">
        <v>746</v>
      </c>
      <c r="E634" s="26" t="str">
        <f>IFERROR(IF(VLOOKUP(Table25[[#This Row],[Contract No.]],Table3[#All],3,FALSE)="","No","Yes"),"")</f>
        <v>No</v>
      </c>
      <c r="F634" s="26" t="str">
        <f>IFERROR(VLOOKUP(Table25[[#This Row],[Contract No.]],Table3[#All],3,FALSE),"")</f>
        <v/>
      </c>
      <c r="G634" s="26" t="str">
        <f>IFERROR(IF(Table25[[#This Row],[Cooperative Purchase
(Yes/No)]]="Yes","Yes",IF(VLOOKUP(Table25[[#This Row],[Contract No.]],Table3[#All],1,FALSE)=Table25[[#This Row],[Contract No.]],"Yes","No")),"No")</f>
        <v>Yes</v>
      </c>
      <c r="H634" s="51">
        <f>IFERROR(VLOOKUP(Table25[[#This Row],[Contract No.]],Table3[#All],4,FALSE),"")</f>
        <v>42303</v>
      </c>
      <c r="I634" s="56">
        <f>IFERROR(IF(AND(MONTH(Table25[[#This Row],[Contract Start Date]])&gt;6,MONTH(Table25[[#This Row],[Contract Start Date]])&lt;=12),YEAR(Table25[[#This Row],[Contract Start Date]])+1,YEAR(Table25[[#This Row],[Contract Start Date]])),"")</f>
        <v>2016</v>
      </c>
      <c r="J634" s="55">
        <f>Table25[[#This Row],[FY Formula start]]</f>
        <v>2016</v>
      </c>
      <c r="K634" s="59" t="str">
        <f>"FY"&amp;" "&amp;Table25[[#This Row],[Year Start]]</f>
        <v>FY 2016</v>
      </c>
      <c r="L634" s="52">
        <f>IFERROR(VLOOKUP(Table25[[#This Row],[Contract No.]],Table3[#All],5,FALSE),"")</f>
        <v>46321</v>
      </c>
      <c r="M634" s="56">
        <f>IFERROR(IF(Table25[[#This Row],[Contract End Date]]="99/99/9999","No End",IF(AND(MONTH(Table25[[#This Row],[Contract End Date]])&gt;6,MONTH(Table25[[#This Row],[Contract End Date]])&lt;=12),YEAR(Table25[[#This Row],[Contract End Date]])+1,YEAR(Table25[[#This Row],[Contract End Date]]))),"")</f>
        <v>2027</v>
      </c>
      <c r="N634" s="55">
        <f>Table25[[#This Row],[FY Formula end]]</f>
        <v>2027</v>
      </c>
      <c r="O634" s="59" t="str">
        <f>IF(Table25[[#This Row],[Year End]]="No End","No End","FY"&amp;" "&amp;Table25[[#This Row],[Year End]])</f>
        <v>FY 2027</v>
      </c>
      <c r="P634" s="27"/>
      <c r="Q634" s="104">
        <f>_xlfn.IFNA(IF($B634="","",VLOOKUP($B634,'SWC Towers'!$A:$Q,$Q$2,FALSE)),"")</f>
        <v>1</v>
      </c>
      <c r="R634" s="106" t="str">
        <f>_xlfn.IFNA(IF($B634="","",VLOOKUP($B634,'SWC Towers'!$A:$Q,$R$2,FALSE)),"")</f>
        <v/>
      </c>
      <c r="S634" s="106" t="str">
        <f>_xlfn.IFNA(IF($B634="","",VLOOKUP($B634,'SWC Towers'!$A:$Q,$S$2,FALSE)),"")</f>
        <v/>
      </c>
      <c r="T634" s="106" t="str">
        <f>_xlfn.IFNA(IF($B634="","",VLOOKUP($B634,'SWC Towers'!$A:$Q,$T$2,FALSE)),"")</f>
        <v/>
      </c>
      <c r="U634" s="104" t="str">
        <f>_xlfn.IFNA(IF($B634="","",VLOOKUP($B634,'SWC Towers'!$A:$Q,$U$2,FALSE)),"")</f>
        <v/>
      </c>
      <c r="V634" s="104" t="str">
        <f>_xlfn.IFNA(IF($B634="","",VLOOKUP($B634,'SWC Towers'!$A:$Q,$V$2,FALSE)),"")</f>
        <v/>
      </c>
      <c r="W634" s="104" t="str">
        <f>_xlfn.IFNA(IF($B634="","",VLOOKUP($B634,'SWC Towers'!$A:$Q,$W$2,FALSE)),"")</f>
        <v/>
      </c>
      <c r="X634" s="104" t="str">
        <f>_xlfn.IFNA(IF($B634="","",VLOOKUP($B634,'SWC Towers'!$A:$Q,$X$2,FALSE)),"")</f>
        <v/>
      </c>
      <c r="Y634" s="104" t="str">
        <f>_xlfn.IFNA(IF($B634="","",VLOOKUP($B634,'SWC Towers'!$A:$Q,$Y$2,FALSE)),"")</f>
        <v/>
      </c>
      <c r="Z634" s="104" t="str">
        <f>_xlfn.IFNA(IF($B634="","",VLOOKUP($B634,'SWC Towers'!$A:$Q,$Z$2,FALSE)),"")</f>
        <v/>
      </c>
      <c r="AA634" s="104" t="str">
        <f>_xlfn.IFNA(IF($B634="","",VLOOKUP($B634,'SWC Towers'!$A:$Q,$AA$2,FALSE)),"")</f>
        <v/>
      </c>
      <c r="AB634" s="104" t="str">
        <f>_xlfn.IFNA(IF($B634="","",VLOOKUP($B634,'SWC Towers'!$A:$Q,$AB$2,FALSE)),"")</f>
        <v/>
      </c>
      <c r="AC634" s="20">
        <f>SUM(Table25[[#This Row],[IT Tower: Application]:[Other/Non-IT ]])</f>
        <v>1</v>
      </c>
      <c r="AD634" s="67"/>
      <c r="AE634" s="67"/>
      <c r="AF634" s="67"/>
      <c r="AG634" s="67"/>
      <c r="AH634" s="67"/>
      <c r="AI634" s="67"/>
      <c r="AJ634" s="67"/>
      <c r="AK634" s="67"/>
      <c r="AL634" s="67"/>
      <c r="AM634" s="67"/>
      <c r="AN634" s="67"/>
      <c r="AO634" s="67"/>
      <c r="AP634" s="67"/>
      <c r="AQ634" s="67"/>
      <c r="AR634" s="67"/>
      <c r="AS634" s="67"/>
      <c r="AT634" s="67"/>
      <c r="AU634" s="67">
        <v>123510</v>
      </c>
      <c r="AV634" s="67">
        <v>256484</v>
      </c>
      <c r="AW634" s="67">
        <v>170064</v>
      </c>
      <c r="AX634" s="67">
        <v>164452</v>
      </c>
      <c r="AY634" s="67">
        <v>87130</v>
      </c>
      <c r="AZ634" s="67">
        <v>67500</v>
      </c>
      <c r="BA634" s="67">
        <v>347284</v>
      </c>
      <c r="BB634" s="67">
        <v>286313</v>
      </c>
      <c r="BC634" s="67">
        <v>0</v>
      </c>
      <c r="BD634" s="67"/>
      <c r="BE634" s="67"/>
      <c r="BF634" s="67"/>
      <c r="BG634" s="67"/>
      <c r="BH634" s="67"/>
      <c r="BI634" s="67"/>
      <c r="BJ634" s="67"/>
      <c r="BK634" s="67"/>
      <c r="BL634" s="67"/>
      <c r="BM634" s="67"/>
      <c r="BN634" s="67"/>
      <c r="BO634" s="67"/>
      <c r="BP634" s="67"/>
      <c r="BQ634" s="67"/>
      <c r="BR634" s="67"/>
      <c r="BS634" s="67"/>
      <c r="BT634" s="67"/>
      <c r="BU634" s="67"/>
      <c r="BV634" s="67"/>
      <c r="BW634" s="67"/>
      <c r="BX634" s="67"/>
      <c r="BY634" s="67"/>
      <c r="BZ634" s="67"/>
      <c r="CA634" s="67"/>
      <c r="CB634" s="67"/>
      <c r="CC634" s="69">
        <f>SUM(Table25[[#This Row],[Contract Amount FY00]:[Contract Amount FY50]])</f>
        <v>1502737</v>
      </c>
      <c r="CD634" s="24"/>
    </row>
    <row r="635" spans="1:82" x14ac:dyDescent="0.25">
      <c r="A635" s="122" t="s">
        <v>1945</v>
      </c>
      <c r="B635" s="122" t="s">
        <v>286</v>
      </c>
      <c r="C635" s="122" t="s">
        <v>3223</v>
      </c>
      <c r="E635" s="26" t="str">
        <f>IFERROR(IF(VLOOKUP(Table25[[#This Row],[Contract No.]],Table3[#All],3,FALSE)="","No","Yes"),"")</f>
        <v>No</v>
      </c>
      <c r="F635" s="26" t="str">
        <f>IFERROR(VLOOKUP(Table25[[#This Row],[Contract No.]],Table3[#All],3,FALSE),"")</f>
        <v/>
      </c>
      <c r="G635" s="26" t="str">
        <f>IFERROR(IF(Table25[[#This Row],[Cooperative Purchase
(Yes/No)]]="Yes","Yes",IF(VLOOKUP(Table25[[#This Row],[Contract No.]],Table3[#All],1,FALSE)=Table25[[#This Row],[Contract No.]],"Yes","No")),"No")</f>
        <v>Yes</v>
      </c>
      <c r="H635" s="51">
        <f>IFERROR(VLOOKUP(Table25[[#This Row],[Contract No.]],Table3[#All],4,FALSE),"")</f>
        <v>42401</v>
      </c>
      <c r="I635" s="56">
        <f>IFERROR(IF(AND(MONTH(Table25[[#This Row],[Contract Start Date]])&gt;6,MONTH(Table25[[#This Row],[Contract Start Date]])&lt;=12),YEAR(Table25[[#This Row],[Contract Start Date]])+1,YEAR(Table25[[#This Row],[Contract Start Date]])),"")</f>
        <v>2016</v>
      </c>
      <c r="J635" s="55">
        <f>Table25[[#This Row],[FY Formula start]]</f>
        <v>2016</v>
      </c>
      <c r="K635" s="59" t="str">
        <f>"FY"&amp;" "&amp;Table25[[#This Row],[Year Start]]</f>
        <v>FY 2016</v>
      </c>
      <c r="L635" s="52">
        <f>IFERROR(VLOOKUP(Table25[[#This Row],[Contract No.]],Table3[#All],5,FALSE),"")</f>
        <v>72717</v>
      </c>
      <c r="M635" s="56">
        <f>IFERROR(IF(Table25[[#This Row],[Contract End Date]]="99/99/9999","No End",IF(AND(MONTH(Table25[[#This Row],[Contract End Date]])&gt;6,MONTH(Table25[[#This Row],[Contract End Date]])&lt;=12),YEAR(Table25[[#This Row],[Contract End Date]])+1,YEAR(Table25[[#This Row],[Contract End Date]]))),"")</f>
        <v>2099</v>
      </c>
      <c r="N635" s="55">
        <f>Table25[[#This Row],[FY Formula end]]</f>
        <v>2099</v>
      </c>
      <c r="O635" s="59" t="str">
        <f>IF(Table25[[#This Row],[Year End]]="No End","No End","FY"&amp;" "&amp;Table25[[#This Row],[Year End]])</f>
        <v>FY 2099</v>
      </c>
      <c r="P635" s="27"/>
      <c r="Q635" s="104">
        <f>_xlfn.IFNA(IF($B635="","",VLOOKUP($B635,'SWC Towers'!$A:$Q,$Q$2,FALSE)),"")</f>
        <v>0.5</v>
      </c>
      <c r="R635" s="106" t="str">
        <f>_xlfn.IFNA(IF($B635="","",VLOOKUP($B635,'SWC Towers'!$A:$Q,$R$2,FALSE)),"")</f>
        <v/>
      </c>
      <c r="S635" s="106" t="str">
        <f>_xlfn.IFNA(IF($B635="","",VLOOKUP($B635,'SWC Towers'!$A:$Q,$S$2,FALSE)),"")</f>
        <v/>
      </c>
      <c r="T635" s="106">
        <f>_xlfn.IFNA(IF($B635="","",VLOOKUP($B635,'SWC Towers'!$A:$Q,$T$2,FALSE)),"")</f>
        <v>0.5</v>
      </c>
      <c r="U635" s="104" t="str">
        <f>_xlfn.IFNA(IF($B635="","",VLOOKUP($B635,'SWC Towers'!$A:$Q,$U$2,FALSE)),"")</f>
        <v/>
      </c>
      <c r="V635" s="104" t="str">
        <f>_xlfn.IFNA(IF($B635="","",VLOOKUP($B635,'SWC Towers'!$A:$Q,$V$2,FALSE)),"")</f>
        <v/>
      </c>
      <c r="W635" s="104" t="str">
        <f>_xlfn.IFNA(IF($B635="","",VLOOKUP($B635,'SWC Towers'!$A:$Q,$W$2,FALSE)),"")</f>
        <v/>
      </c>
      <c r="X635" s="104" t="str">
        <f>_xlfn.IFNA(IF($B635="","",VLOOKUP($B635,'SWC Towers'!$A:$Q,$X$2,FALSE)),"")</f>
        <v/>
      </c>
      <c r="Y635" s="104" t="str">
        <f>_xlfn.IFNA(IF($B635="","",VLOOKUP($B635,'SWC Towers'!$A:$Q,$Y$2,FALSE)),"")</f>
        <v/>
      </c>
      <c r="Z635" s="104" t="str">
        <f>_xlfn.IFNA(IF($B635="","",VLOOKUP($B635,'SWC Towers'!$A:$Q,$Z$2,FALSE)),"")</f>
        <v/>
      </c>
      <c r="AA635" s="104" t="str">
        <f>_xlfn.IFNA(IF($B635="","",VLOOKUP($B635,'SWC Towers'!$A:$Q,$AA$2,FALSE)),"")</f>
        <v/>
      </c>
      <c r="AB635" s="104" t="str">
        <f>_xlfn.IFNA(IF($B635="","",VLOOKUP($B635,'SWC Towers'!$A:$Q,$AB$2,FALSE)),"")</f>
        <v/>
      </c>
      <c r="AC635" s="20">
        <f>SUM(Table25[[#This Row],[IT Tower: Application]:[Other/Non-IT ]])</f>
        <v>1</v>
      </c>
      <c r="AD635" s="67"/>
      <c r="AE635" s="67"/>
      <c r="AF635" s="67"/>
      <c r="AG635" s="67"/>
      <c r="AH635" s="67"/>
      <c r="AI635" s="67"/>
      <c r="AJ635" s="67"/>
      <c r="AK635" s="67"/>
      <c r="AL635" s="67"/>
      <c r="AM635" s="67"/>
      <c r="AN635" s="67"/>
      <c r="AO635" s="67"/>
      <c r="AP635" s="67"/>
      <c r="AQ635" s="67"/>
      <c r="AR635" s="67"/>
      <c r="AS635" s="67"/>
      <c r="AT635" s="67"/>
      <c r="AU635" s="67">
        <v>5640</v>
      </c>
      <c r="AV635" s="67">
        <v>119268</v>
      </c>
      <c r="AW635" s="67">
        <v>0</v>
      </c>
      <c r="AX635" s="67"/>
      <c r="AY635" s="67"/>
      <c r="AZ635" s="67"/>
      <c r="BA635" s="67"/>
      <c r="BB635" s="67"/>
      <c r="BC635" s="67"/>
      <c r="BD635" s="67"/>
      <c r="BE635" s="67"/>
      <c r="BF635" s="67"/>
      <c r="BG635" s="67"/>
      <c r="BH635" s="67"/>
      <c r="BI635" s="67"/>
      <c r="BJ635" s="67"/>
      <c r="BK635" s="67"/>
      <c r="BL635" s="67"/>
      <c r="BM635" s="67"/>
      <c r="BN635" s="67"/>
      <c r="BO635" s="67"/>
      <c r="BP635" s="67"/>
      <c r="BQ635" s="67"/>
      <c r="BR635" s="67"/>
      <c r="BS635" s="67"/>
      <c r="BT635" s="67"/>
      <c r="BU635" s="67"/>
      <c r="BV635" s="67"/>
      <c r="BW635" s="67"/>
      <c r="BX635" s="67"/>
      <c r="BY635" s="67"/>
      <c r="BZ635" s="67"/>
      <c r="CA635" s="67"/>
      <c r="CB635" s="67"/>
      <c r="CC635" s="69">
        <f>SUM(Table25[[#This Row],[Contract Amount FY00]:[Contract Amount FY50]])</f>
        <v>124908</v>
      </c>
      <c r="CD635" s="24"/>
    </row>
    <row r="636" spans="1:82" x14ac:dyDescent="0.25">
      <c r="A636" s="122" t="s">
        <v>1945</v>
      </c>
      <c r="B636" s="122" t="s">
        <v>286</v>
      </c>
      <c r="C636" s="122" t="s">
        <v>2155</v>
      </c>
      <c r="E636" s="26" t="str">
        <f>IFERROR(IF(VLOOKUP(Table25[[#This Row],[Contract No.]],Table3[#All],3,FALSE)="","No","Yes"),"")</f>
        <v>No</v>
      </c>
      <c r="F636" s="26" t="str">
        <f>IFERROR(VLOOKUP(Table25[[#This Row],[Contract No.]],Table3[#All],3,FALSE),"")</f>
        <v/>
      </c>
      <c r="G636" s="26" t="str">
        <f>IFERROR(IF(Table25[[#This Row],[Cooperative Purchase
(Yes/No)]]="Yes","Yes",IF(VLOOKUP(Table25[[#This Row],[Contract No.]],Table3[#All],1,FALSE)=Table25[[#This Row],[Contract No.]],"Yes","No")),"No")</f>
        <v>Yes</v>
      </c>
      <c r="H636" s="51">
        <f>IFERROR(VLOOKUP(Table25[[#This Row],[Contract No.]],Table3[#All],4,FALSE),"")</f>
        <v>42401</v>
      </c>
      <c r="I636" s="56">
        <f>IFERROR(IF(AND(MONTH(Table25[[#This Row],[Contract Start Date]])&gt;6,MONTH(Table25[[#This Row],[Contract Start Date]])&lt;=12),YEAR(Table25[[#This Row],[Contract Start Date]])+1,YEAR(Table25[[#This Row],[Contract Start Date]])),"")</f>
        <v>2016</v>
      </c>
      <c r="J636" s="55">
        <f>Table25[[#This Row],[FY Formula start]]</f>
        <v>2016</v>
      </c>
      <c r="K636" s="59" t="str">
        <f>"FY"&amp;" "&amp;Table25[[#This Row],[Year Start]]</f>
        <v>FY 2016</v>
      </c>
      <c r="L636" s="52">
        <f>IFERROR(VLOOKUP(Table25[[#This Row],[Contract No.]],Table3[#All],5,FALSE),"")</f>
        <v>72717</v>
      </c>
      <c r="M636" s="56">
        <f>IFERROR(IF(Table25[[#This Row],[Contract End Date]]="99/99/9999","No End",IF(AND(MONTH(Table25[[#This Row],[Contract End Date]])&gt;6,MONTH(Table25[[#This Row],[Contract End Date]])&lt;=12),YEAR(Table25[[#This Row],[Contract End Date]])+1,YEAR(Table25[[#This Row],[Contract End Date]]))),"")</f>
        <v>2099</v>
      </c>
      <c r="N636" s="55">
        <f>Table25[[#This Row],[FY Formula end]]</f>
        <v>2099</v>
      </c>
      <c r="O636" s="59" t="str">
        <f>IF(Table25[[#This Row],[Year End]]="No End","No End","FY"&amp;" "&amp;Table25[[#This Row],[Year End]])</f>
        <v>FY 2099</v>
      </c>
      <c r="P636" s="27"/>
      <c r="Q636" s="104">
        <f>_xlfn.IFNA(IF($B636="","",VLOOKUP($B636,'SWC Towers'!$A:$Q,$Q$2,FALSE)),"")</f>
        <v>0.5</v>
      </c>
      <c r="R636" s="106" t="str">
        <f>_xlfn.IFNA(IF($B636="","",VLOOKUP($B636,'SWC Towers'!$A:$Q,$R$2,FALSE)),"")</f>
        <v/>
      </c>
      <c r="S636" s="106" t="str">
        <f>_xlfn.IFNA(IF($B636="","",VLOOKUP($B636,'SWC Towers'!$A:$Q,$S$2,FALSE)),"")</f>
        <v/>
      </c>
      <c r="T636" s="106">
        <f>_xlfn.IFNA(IF($B636="","",VLOOKUP($B636,'SWC Towers'!$A:$Q,$T$2,FALSE)),"")</f>
        <v>0.5</v>
      </c>
      <c r="U636" s="104" t="str">
        <f>_xlfn.IFNA(IF($B636="","",VLOOKUP($B636,'SWC Towers'!$A:$Q,$U$2,FALSE)),"")</f>
        <v/>
      </c>
      <c r="V636" s="104" t="str">
        <f>_xlfn.IFNA(IF($B636="","",VLOOKUP($B636,'SWC Towers'!$A:$Q,$V$2,FALSE)),"")</f>
        <v/>
      </c>
      <c r="W636" s="104" t="str">
        <f>_xlfn.IFNA(IF($B636="","",VLOOKUP($B636,'SWC Towers'!$A:$Q,$W$2,FALSE)),"")</f>
        <v/>
      </c>
      <c r="X636" s="104" t="str">
        <f>_xlfn.IFNA(IF($B636="","",VLOOKUP($B636,'SWC Towers'!$A:$Q,$X$2,FALSE)),"")</f>
        <v/>
      </c>
      <c r="Y636" s="104" t="str">
        <f>_xlfn.IFNA(IF($B636="","",VLOOKUP($B636,'SWC Towers'!$A:$Q,$Y$2,FALSE)),"")</f>
        <v/>
      </c>
      <c r="Z636" s="104" t="str">
        <f>_xlfn.IFNA(IF($B636="","",VLOOKUP($B636,'SWC Towers'!$A:$Q,$Z$2,FALSE)),"")</f>
        <v/>
      </c>
      <c r="AA636" s="104" t="str">
        <f>_xlfn.IFNA(IF($B636="","",VLOOKUP($B636,'SWC Towers'!$A:$Q,$AA$2,FALSE)),"")</f>
        <v/>
      </c>
      <c r="AB636" s="104" t="str">
        <f>_xlfn.IFNA(IF($B636="","",VLOOKUP($B636,'SWC Towers'!$A:$Q,$AB$2,FALSE)),"")</f>
        <v/>
      </c>
      <c r="AC636" s="20">
        <f>SUM(Table25[[#This Row],[IT Tower: Application]:[Other/Non-IT ]])</f>
        <v>1</v>
      </c>
      <c r="AD636" s="67"/>
      <c r="AE636" s="67"/>
      <c r="AF636" s="67"/>
      <c r="AG636" s="67"/>
      <c r="AH636" s="67"/>
      <c r="AI636" s="67"/>
      <c r="AJ636" s="67"/>
      <c r="AK636" s="67"/>
      <c r="AL636" s="67"/>
      <c r="AM636" s="67"/>
      <c r="AN636" s="67"/>
      <c r="AO636" s="67"/>
      <c r="AP636" s="67"/>
      <c r="AQ636" s="67"/>
      <c r="AR636" s="67"/>
      <c r="AS636" s="67"/>
      <c r="AT636" s="67"/>
      <c r="AU636" s="67"/>
      <c r="AV636" s="67">
        <v>0</v>
      </c>
      <c r="AW636" s="67">
        <v>64288</v>
      </c>
      <c r="AX636" s="67">
        <v>7840</v>
      </c>
      <c r="AY636" s="67">
        <v>0</v>
      </c>
      <c r="AZ636" s="67"/>
      <c r="BA636" s="67"/>
      <c r="BB636" s="67"/>
      <c r="BC636" s="67"/>
      <c r="BD636" s="67"/>
      <c r="BE636" s="67"/>
      <c r="BF636" s="67"/>
      <c r="BG636" s="67"/>
      <c r="BH636" s="67"/>
      <c r="BI636" s="67"/>
      <c r="BJ636" s="67"/>
      <c r="BK636" s="67"/>
      <c r="BL636" s="67"/>
      <c r="BM636" s="67"/>
      <c r="BN636" s="67"/>
      <c r="BO636" s="67"/>
      <c r="BP636" s="67"/>
      <c r="BQ636" s="67"/>
      <c r="BR636" s="67"/>
      <c r="BS636" s="67"/>
      <c r="BT636" s="67"/>
      <c r="BU636" s="67"/>
      <c r="BV636" s="67"/>
      <c r="BW636" s="67"/>
      <c r="BX636" s="67"/>
      <c r="BY636" s="67"/>
      <c r="BZ636" s="67"/>
      <c r="CA636" s="67"/>
      <c r="CB636" s="67"/>
      <c r="CC636" s="69">
        <f>SUM(Table25[[#This Row],[Contract Amount FY00]:[Contract Amount FY50]])</f>
        <v>72128</v>
      </c>
      <c r="CD636" s="24"/>
    </row>
    <row r="637" spans="1:82" x14ac:dyDescent="0.25">
      <c r="A637" s="122" t="s">
        <v>1945</v>
      </c>
      <c r="B637" s="122" t="s">
        <v>286</v>
      </c>
      <c r="C637" s="122" t="s">
        <v>1246</v>
      </c>
      <c r="E637" s="26" t="str">
        <f>IFERROR(IF(VLOOKUP(Table25[[#This Row],[Contract No.]],Table3[#All],3,FALSE)="","No","Yes"),"")</f>
        <v>No</v>
      </c>
      <c r="F637" s="26" t="str">
        <f>IFERROR(VLOOKUP(Table25[[#This Row],[Contract No.]],Table3[#All],3,FALSE),"")</f>
        <v/>
      </c>
      <c r="G637" s="26" t="str">
        <f>IFERROR(IF(Table25[[#This Row],[Cooperative Purchase
(Yes/No)]]="Yes","Yes",IF(VLOOKUP(Table25[[#This Row],[Contract No.]],Table3[#All],1,FALSE)=Table25[[#This Row],[Contract No.]],"Yes","No")),"No")</f>
        <v>Yes</v>
      </c>
      <c r="H637" s="51">
        <f>IFERROR(VLOOKUP(Table25[[#This Row],[Contract No.]],Table3[#All],4,FALSE),"")</f>
        <v>42401</v>
      </c>
      <c r="I637" s="56">
        <f>IFERROR(IF(AND(MONTH(Table25[[#This Row],[Contract Start Date]])&gt;6,MONTH(Table25[[#This Row],[Contract Start Date]])&lt;=12),YEAR(Table25[[#This Row],[Contract Start Date]])+1,YEAR(Table25[[#This Row],[Contract Start Date]])),"")</f>
        <v>2016</v>
      </c>
      <c r="J637" s="55">
        <f>Table25[[#This Row],[FY Formula start]]</f>
        <v>2016</v>
      </c>
      <c r="K637" s="59" t="str">
        <f>"FY"&amp;" "&amp;Table25[[#This Row],[Year Start]]</f>
        <v>FY 2016</v>
      </c>
      <c r="L637" s="52">
        <f>IFERROR(VLOOKUP(Table25[[#This Row],[Contract No.]],Table3[#All],5,FALSE),"")</f>
        <v>72717</v>
      </c>
      <c r="M637" s="56">
        <f>IFERROR(IF(Table25[[#This Row],[Contract End Date]]="99/99/9999","No End",IF(AND(MONTH(Table25[[#This Row],[Contract End Date]])&gt;6,MONTH(Table25[[#This Row],[Contract End Date]])&lt;=12),YEAR(Table25[[#This Row],[Contract End Date]])+1,YEAR(Table25[[#This Row],[Contract End Date]]))),"")</f>
        <v>2099</v>
      </c>
      <c r="N637" s="55">
        <f>Table25[[#This Row],[FY Formula end]]</f>
        <v>2099</v>
      </c>
      <c r="O637" s="59" t="str">
        <f>IF(Table25[[#This Row],[Year End]]="No End","No End","FY"&amp;" "&amp;Table25[[#This Row],[Year End]])</f>
        <v>FY 2099</v>
      </c>
      <c r="P637" s="27"/>
      <c r="Q637" s="104">
        <f>_xlfn.IFNA(IF($B637="","",VLOOKUP($B637,'SWC Towers'!$A:$Q,$Q$2,FALSE)),"")</f>
        <v>0.5</v>
      </c>
      <c r="R637" s="106" t="str">
        <f>_xlfn.IFNA(IF($B637="","",VLOOKUP($B637,'SWC Towers'!$A:$Q,$R$2,FALSE)),"")</f>
        <v/>
      </c>
      <c r="S637" s="106" t="str">
        <f>_xlfn.IFNA(IF($B637="","",VLOOKUP($B637,'SWC Towers'!$A:$Q,$S$2,FALSE)),"")</f>
        <v/>
      </c>
      <c r="T637" s="106">
        <f>_xlfn.IFNA(IF($B637="","",VLOOKUP($B637,'SWC Towers'!$A:$Q,$T$2,FALSE)),"")</f>
        <v>0.5</v>
      </c>
      <c r="U637" s="104" t="str">
        <f>_xlfn.IFNA(IF($B637="","",VLOOKUP($B637,'SWC Towers'!$A:$Q,$U$2,FALSE)),"")</f>
        <v/>
      </c>
      <c r="V637" s="104" t="str">
        <f>_xlfn.IFNA(IF($B637="","",VLOOKUP($B637,'SWC Towers'!$A:$Q,$V$2,FALSE)),"")</f>
        <v/>
      </c>
      <c r="W637" s="104" t="str">
        <f>_xlfn.IFNA(IF($B637="","",VLOOKUP($B637,'SWC Towers'!$A:$Q,$W$2,FALSE)),"")</f>
        <v/>
      </c>
      <c r="X637" s="104" t="str">
        <f>_xlfn.IFNA(IF($B637="","",VLOOKUP($B637,'SWC Towers'!$A:$Q,$X$2,FALSE)),"")</f>
        <v/>
      </c>
      <c r="Y637" s="104" t="str">
        <f>_xlfn.IFNA(IF($B637="","",VLOOKUP($B637,'SWC Towers'!$A:$Q,$Y$2,FALSE)),"")</f>
        <v/>
      </c>
      <c r="Z637" s="104" t="str">
        <f>_xlfn.IFNA(IF($B637="","",VLOOKUP($B637,'SWC Towers'!$A:$Q,$Z$2,FALSE)),"")</f>
        <v/>
      </c>
      <c r="AA637" s="104" t="str">
        <f>_xlfn.IFNA(IF($B637="","",VLOOKUP($B637,'SWC Towers'!$A:$Q,$AA$2,FALSE)),"")</f>
        <v/>
      </c>
      <c r="AB637" s="104" t="str">
        <f>_xlfn.IFNA(IF($B637="","",VLOOKUP($B637,'SWC Towers'!$A:$Q,$AB$2,FALSE)),"")</f>
        <v/>
      </c>
      <c r="AC637" s="20">
        <f>SUM(Table25[[#This Row],[IT Tower: Application]:[Other/Non-IT ]])</f>
        <v>1</v>
      </c>
      <c r="AD637" s="67"/>
      <c r="AE637" s="67"/>
      <c r="AF637" s="67"/>
      <c r="AG637" s="67"/>
      <c r="AH637" s="67"/>
      <c r="AI637" s="67"/>
      <c r="AJ637" s="67"/>
      <c r="AK637" s="67"/>
      <c r="AL637" s="67"/>
      <c r="AM637" s="67"/>
      <c r="AN637" s="67"/>
      <c r="AO637" s="67"/>
      <c r="AP637" s="67"/>
      <c r="AQ637" s="67"/>
      <c r="AR637" s="67"/>
      <c r="AS637" s="67"/>
      <c r="AT637" s="67">
        <v>5500</v>
      </c>
      <c r="AU637" s="67">
        <v>182003</v>
      </c>
      <c r="AV637" s="67">
        <v>95805</v>
      </c>
      <c r="AW637" s="67">
        <v>70028</v>
      </c>
      <c r="AX637" s="67">
        <v>52000</v>
      </c>
      <c r="AY637" s="67">
        <v>54000</v>
      </c>
      <c r="AZ637" s="67">
        <v>71405</v>
      </c>
      <c r="BA637" s="67">
        <v>231625</v>
      </c>
      <c r="BB637" s="67">
        <v>229250</v>
      </c>
      <c r="BC637" s="67">
        <v>226375</v>
      </c>
      <c r="BD637" s="67"/>
      <c r="BE637" s="67"/>
      <c r="BF637" s="67"/>
      <c r="BG637" s="67"/>
      <c r="BH637" s="67"/>
      <c r="BI637" s="67"/>
      <c r="BJ637" s="67"/>
      <c r="BK637" s="67"/>
      <c r="BL637" s="67"/>
      <c r="BM637" s="67"/>
      <c r="BN637" s="67"/>
      <c r="BO637" s="67"/>
      <c r="BP637" s="67"/>
      <c r="BQ637" s="67"/>
      <c r="BR637" s="67"/>
      <c r="BS637" s="67"/>
      <c r="BT637" s="67"/>
      <c r="BU637" s="67"/>
      <c r="BV637" s="67"/>
      <c r="BW637" s="67"/>
      <c r="BX637" s="67"/>
      <c r="BY637" s="67"/>
      <c r="BZ637" s="67"/>
      <c r="CA637" s="67"/>
      <c r="CB637" s="67"/>
      <c r="CC637" s="69">
        <f>SUM(Table25[[#This Row],[Contract Amount FY00]:[Contract Amount FY50]])</f>
        <v>1217991</v>
      </c>
      <c r="CD637" s="24"/>
    </row>
    <row r="638" spans="1:82" x14ac:dyDescent="0.25">
      <c r="A638" s="122" t="s">
        <v>1945</v>
      </c>
      <c r="B638" s="122" t="s">
        <v>286</v>
      </c>
      <c r="C638" s="122" t="s">
        <v>3156</v>
      </c>
      <c r="E638" s="26" t="str">
        <f>IFERROR(IF(VLOOKUP(Table25[[#This Row],[Contract No.]],Table3[#All],3,FALSE)="","No","Yes"),"")</f>
        <v>No</v>
      </c>
      <c r="F638" s="26" t="str">
        <f>IFERROR(VLOOKUP(Table25[[#This Row],[Contract No.]],Table3[#All],3,FALSE),"")</f>
        <v/>
      </c>
      <c r="G638" s="26" t="str">
        <f>IFERROR(IF(Table25[[#This Row],[Cooperative Purchase
(Yes/No)]]="Yes","Yes",IF(VLOOKUP(Table25[[#This Row],[Contract No.]],Table3[#All],1,FALSE)=Table25[[#This Row],[Contract No.]],"Yes","No")),"No")</f>
        <v>Yes</v>
      </c>
      <c r="H638" s="51">
        <f>IFERROR(VLOOKUP(Table25[[#This Row],[Contract No.]],Table3[#All],4,FALSE),"")</f>
        <v>42401</v>
      </c>
      <c r="I638" s="56">
        <f>IFERROR(IF(AND(MONTH(Table25[[#This Row],[Contract Start Date]])&gt;6,MONTH(Table25[[#This Row],[Contract Start Date]])&lt;=12),YEAR(Table25[[#This Row],[Contract Start Date]])+1,YEAR(Table25[[#This Row],[Contract Start Date]])),"")</f>
        <v>2016</v>
      </c>
      <c r="J638" s="55">
        <f>Table25[[#This Row],[FY Formula start]]</f>
        <v>2016</v>
      </c>
      <c r="K638" s="59" t="str">
        <f>"FY"&amp;" "&amp;Table25[[#This Row],[Year Start]]</f>
        <v>FY 2016</v>
      </c>
      <c r="L638" s="52">
        <f>IFERROR(VLOOKUP(Table25[[#This Row],[Contract No.]],Table3[#All],5,FALSE),"")</f>
        <v>72717</v>
      </c>
      <c r="M638" s="56">
        <f>IFERROR(IF(Table25[[#This Row],[Contract End Date]]="99/99/9999","No End",IF(AND(MONTH(Table25[[#This Row],[Contract End Date]])&gt;6,MONTH(Table25[[#This Row],[Contract End Date]])&lt;=12),YEAR(Table25[[#This Row],[Contract End Date]])+1,YEAR(Table25[[#This Row],[Contract End Date]]))),"")</f>
        <v>2099</v>
      </c>
      <c r="N638" s="55">
        <f>Table25[[#This Row],[FY Formula end]]</f>
        <v>2099</v>
      </c>
      <c r="O638" s="59" t="str">
        <f>IF(Table25[[#This Row],[Year End]]="No End","No End","FY"&amp;" "&amp;Table25[[#This Row],[Year End]])</f>
        <v>FY 2099</v>
      </c>
      <c r="P638" s="27"/>
      <c r="Q638" s="104">
        <f>_xlfn.IFNA(IF($B638="","",VLOOKUP($B638,'SWC Towers'!$A:$Q,$Q$2,FALSE)),"")</f>
        <v>0.5</v>
      </c>
      <c r="R638" s="106" t="str">
        <f>_xlfn.IFNA(IF($B638="","",VLOOKUP($B638,'SWC Towers'!$A:$Q,$R$2,FALSE)),"")</f>
        <v/>
      </c>
      <c r="S638" s="106" t="str">
        <f>_xlfn.IFNA(IF($B638="","",VLOOKUP($B638,'SWC Towers'!$A:$Q,$S$2,FALSE)),"")</f>
        <v/>
      </c>
      <c r="T638" s="106">
        <f>_xlfn.IFNA(IF($B638="","",VLOOKUP($B638,'SWC Towers'!$A:$Q,$T$2,FALSE)),"")</f>
        <v>0.5</v>
      </c>
      <c r="U638" s="104" t="str">
        <f>_xlfn.IFNA(IF($B638="","",VLOOKUP($B638,'SWC Towers'!$A:$Q,$U$2,FALSE)),"")</f>
        <v/>
      </c>
      <c r="V638" s="104" t="str">
        <f>_xlfn.IFNA(IF($B638="","",VLOOKUP($B638,'SWC Towers'!$A:$Q,$V$2,FALSE)),"")</f>
        <v/>
      </c>
      <c r="W638" s="104" t="str">
        <f>_xlfn.IFNA(IF($B638="","",VLOOKUP($B638,'SWC Towers'!$A:$Q,$W$2,FALSE)),"")</f>
        <v/>
      </c>
      <c r="X638" s="104" t="str">
        <f>_xlfn.IFNA(IF($B638="","",VLOOKUP($B638,'SWC Towers'!$A:$Q,$X$2,FALSE)),"")</f>
        <v/>
      </c>
      <c r="Y638" s="104" t="str">
        <f>_xlfn.IFNA(IF($B638="","",VLOOKUP($B638,'SWC Towers'!$A:$Q,$Y$2,FALSE)),"")</f>
        <v/>
      </c>
      <c r="Z638" s="104" t="str">
        <f>_xlfn.IFNA(IF($B638="","",VLOOKUP($B638,'SWC Towers'!$A:$Q,$Z$2,FALSE)),"")</f>
        <v/>
      </c>
      <c r="AA638" s="104" t="str">
        <f>_xlfn.IFNA(IF($B638="","",VLOOKUP($B638,'SWC Towers'!$A:$Q,$AA$2,FALSE)),"")</f>
        <v/>
      </c>
      <c r="AB638" s="104" t="str">
        <f>_xlfn.IFNA(IF($B638="","",VLOOKUP($B638,'SWC Towers'!$A:$Q,$AB$2,FALSE)),"")</f>
        <v/>
      </c>
      <c r="AC638" s="20">
        <f>SUM(Table25[[#This Row],[IT Tower: Application]:[Other/Non-IT ]])</f>
        <v>1</v>
      </c>
      <c r="AD638" s="67"/>
      <c r="AE638" s="67"/>
      <c r="AF638" s="67"/>
      <c r="AG638" s="67"/>
      <c r="AH638" s="67"/>
      <c r="AI638" s="67"/>
      <c r="AJ638" s="67"/>
      <c r="AK638" s="67"/>
      <c r="AL638" s="67"/>
      <c r="AM638" s="67"/>
      <c r="AN638" s="67"/>
      <c r="AO638" s="67"/>
      <c r="AP638" s="67"/>
      <c r="AQ638" s="67"/>
      <c r="AR638" s="67"/>
      <c r="AS638" s="67"/>
      <c r="AT638" s="67">
        <v>9939</v>
      </c>
      <c r="AU638" s="67">
        <v>23231</v>
      </c>
      <c r="AV638" s="67">
        <v>0</v>
      </c>
      <c r="AW638" s="67"/>
      <c r="AX638" s="67"/>
      <c r="AY638" s="67"/>
      <c r="AZ638" s="67"/>
      <c r="BA638" s="67"/>
      <c r="BB638" s="67"/>
      <c r="BC638" s="67"/>
      <c r="BD638" s="67"/>
      <c r="BE638" s="67"/>
      <c r="BF638" s="67"/>
      <c r="BG638" s="67"/>
      <c r="BH638" s="67"/>
      <c r="BI638" s="67"/>
      <c r="BJ638" s="67"/>
      <c r="BK638" s="67"/>
      <c r="BL638" s="67"/>
      <c r="BM638" s="67"/>
      <c r="BN638" s="67"/>
      <c r="BO638" s="67"/>
      <c r="BP638" s="67"/>
      <c r="BQ638" s="67"/>
      <c r="BR638" s="67"/>
      <c r="BS638" s="67"/>
      <c r="BT638" s="67"/>
      <c r="BU638" s="67"/>
      <c r="BV638" s="67"/>
      <c r="BW638" s="67"/>
      <c r="BX638" s="67"/>
      <c r="BY638" s="67"/>
      <c r="BZ638" s="67"/>
      <c r="CA638" s="67"/>
      <c r="CB638" s="67"/>
      <c r="CC638" s="69">
        <f>SUM(Table25[[#This Row],[Contract Amount FY00]:[Contract Amount FY50]])</f>
        <v>33170</v>
      </c>
      <c r="CD638" s="24"/>
    </row>
    <row r="639" spans="1:82" x14ac:dyDescent="0.25">
      <c r="A639" s="122" t="s">
        <v>1945</v>
      </c>
      <c r="B639" s="122" t="s">
        <v>286</v>
      </c>
      <c r="C639" s="122" t="s">
        <v>3222</v>
      </c>
      <c r="E639" s="26" t="str">
        <f>IFERROR(IF(VLOOKUP(Table25[[#This Row],[Contract No.]],Table3[#All],3,FALSE)="","No","Yes"),"")</f>
        <v>No</v>
      </c>
      <c r="F639" s="26" t="str">
        <f>IFERROR(VLOOKUP(Table25[[#This Row],[Contract No.]],Table3[#All],3,FALSE),"")</f>
        <v/>
      </c>
      <c r="G639" s="26" t="str">
        <f>IFERROR(IF(Table25[[#This Row],[Cooperative Purchase
(Yes/No)]]="Yes","Yes",IF(VLOOKUP(Table25[[#This Row],[Contract No.]],Table3[#All],1,FALSE)=Table25[[#This Row],[Contract No.]],"Yes","No")),"No")</f>
        <v>Yes</v>
      </c>
      <c r="H639" s="51">
        <f>IFERROR(VLOOKUP(Table25[[#This Row],[Contract No.]],Table3[#All],4,FALSE),"")</f>
        <v>42401</v>
      </c>
      <c r="I639" s="56">
        <f>IFERROR(IF(AND(MONTH(Table25[[#This Row],[Contract Start Date]])&gt;6,MONTH(Table25[[#This Row],[Contract Start Date]])&lt;=12),YEAR(Table25[[#This Row],[Contract Start Date]])+1,YEAR(Table25[[#This Row],[Contract Start Date]])),"")</f>
        <v>2016</v>
      </c>
      <c r="J639" s="55">
        <f>Table25[[#This Row],[FY Formula start]]</f>
        <v>2016</v>
      </c>
      <c r="K639" s="59" t="str">
        <f>"FY"&amp;" "&amp;Table25[[#This Row],[Year Start]]</f>
        <v>FY 2016</v>
      </c>
      <c r="L639" s="52">
        <f>IFERROR(VLOOKUP(Table25[[#This Row],[Contract No.]],Table3[#All],5,FALSE),"")</f>
        <v>72717</v>
      </c>
      <c r="M639" s="56">
        <f>IFERROR(IF(Table25[[#This Row],[Contract End Date]]="99/99/9999","No End",IF(AND(MONTH(Table25[[#This Row],[Contract End Date]])&gt;6,MONTH(Table25[[#This Row],[Contract End Date]])&lt;=12),YEAR(Table25[[#This Row],[Contract End Date]])+1,YEAR(Table25[[#This Row],[Contract End Date]]))),"")</f>
        <v>2099</v>
      </c>
      <c r="N639" s="55">
        <f>Table25[[#This Row],[FY Formula end]]</f>
        <v>2099</v>
      </c>
      <c r="O639" s="59" t="str">
        <f>IF(Table25[[#This Row],[Year End]]="No End","No End","FY"&amp;" "&amp;Table25[[#This Row],[Year End]])</f>
        <v>FY 2099</v>
      </c>
      <c r="P639" s="27"/>
      <c r="Q639" s="104">
        <f>_xlfn.IFNA(IF($B639="","",VLOOKUP($B639,'SWC Towers'!$A:$Q,$Q$2,FALSE)),"")</f>
        <v>0.5</v>
      </c>
      <c r="R639" s="106" t="str">
        <f>_xlfn.IFNA(IF($B639="","",VLOOKUP($B639,'SWC Towers'!$A:$Q,$R$2,FALSE)),"")</f>
        <v/>
      </c>
      <c r="S639" s="106" t="str">
        <f>_xlfn.IFNA(IF($B639="","",VLOOKUP($B639,'SWC Towers'!$A:$Q,$S$2,FALSE)),"")</f>
        <v/>
      </c>
      <c r="T639" s="106">
        <f>_xlfn.IFNA(IF($B639="","",VLOOKUP($B639,'SWC Towers'!$A:$Q,$T$2,FALSE)),"")</f>
        <v>0.5</v>
      </c>
      <c r="U639" s="104" t="str">
        <f>_xlfn.IFNA(IF($B639="","",VLOOKUP($B639,'SWC Towers'!$A:$Q,$U$2,FALSE)),"")</f>
        <v/>
      </c>
      <c r="V639" s="104" t="str">
        <f>_xlfn.IFNA(IF($B639="","",VLOOKUP($B639,'SWC Towers'!$A:$Q,$V$2,FALSE)),"")</f>
        <v/>
      </c>
      <c r="W639" s="104" t="str">
        <f>_xlfn.IFNA(IF($B639="","",VLOOKUP($B639,'SWC Towers'!$A:$Q,$W$2,FALSE)),"")</f>
        <v/>
      </c>
      <c r="X639" s="104" t="str">
        <f>_xlfn.IFNA(IF($B639="","",VLOOKUP($B639,'SWC Towers'!$A:$Q,$X$2,FALSE)),"")</f>
        <v/>
      </c>
      <c r="Y639" s="104" t="str">
        <f>_xlfn.IFNA(IF($B639="","",VLOOKUP($B639,'SWC Towers'!$A:$Q,$Y$2,FALSE)),"")</f>
        <v/>
      </c>
      <c r="Z639" s="104" t="str">
        <f>_xlfn.IFNA(IF($B639="","",VLOOKUP($B639,'SWC Towers'!$A:$Q,$Z$2,FALSE)),"")</f>
        <v/>
      </c>
      <c r="AA639" s="104" t="str">
        <f>_xlfn.IFNA(IF($B639="","",VLOOKUP($B639,'SWC Towers'!$A:$Q,$AA$2,FALSE)),"")</f>
        <v/>
      </c>
      <c r="AB639" s="104" t="str">
        <f>_xlfn.IFNA(IF($B639="","",VLOOKUP($B639,'SWC Towers'!$A:$Q,$AB$2,FALSE)),"")</f>
        <v/>
      </c>
      <c r="AC639" s="20">
        <f>SUM(Table25[[#This Row],[IT Tower: Application]:[Other/Non-IT ]])</f>
        <v>1</v>
      </c>
      <c r="AD639" s="67"/>
      <c r="AE639" s="67"/>
      <c r="AF639" s="67"/>
      <c r="AG639" s="67"/>
      <c r="AH639" s="67"/>
      <c r="AI639" s="67"/>
      <c r="AJ639" s="67"/>
      <c r="AK639" s="67"/>
      <c r="AL639" s="67"/>
      <c r="AM639" s="67"/>
      <c r="AN639" s="67"/>
      <c r="AO639" s="67"/>
      <c r="AP639" s="67"/>
      <c r="AQ639" s="67"/>
      <c r="AR639" s="67"/>
      <c r="AS639" s="67"/>
      <c r="AT639" s="67"/>
      <c r="AU639" s="67">
        <v>59250</v>
      </c>
      <c r="AV639" s="67">
        <v>235885</v>
      </c>
      <c r="AW639" s="67">
        <v>12953</v>
      </c>
      <c r="AX639" s="67">
        <v>0</v>
      </c>
      <c r="AY639" s="67"/>
      <c r="AZ639" s="67"/>
      <c r="BA639" s="67"/>
      <c r="BB639" s="67"/>
      <c r="BC639" s="67"/>
      <c r="BD639" s="67"/>
      <c r="BE639" s="67"/>
      <c r="BF639" s="67"/>
      <c r="BG639" s="67"/>
      <c r="BH639" s="67"/>
      <c r="BI639" s="67"/>
      <c r="BJ639" s="67"/>
      <c r="BK639" s="67"/>
      <c r="BL639" s="67"/>
      <c r="BM639" s="67"/>
      <c r="BN639" s="67"/>
      <c r="BO639" s="67"/>
      <c r="BP639" s="67"/>
      <c r="BQ639" s="67"/>
      <c r="BR639" s="67"/>
      <c r="BS639" s="67"/>
      <c r="BT639" s="67"/>
      <c r="BU639" s="67"/>
      <c r="BV639" s="67"/>
      <c r="BW639" s="67"/>
      <c r="BX639" s="67"/>
      <c r="BY639" s="67"/>
      <c r="BZ639" s="67"/>
      <c r="CA639" s="67"/>
      <c r="CB639" s="67"/>
      <c r="CC639" s="69">
        <f>SUM(Table25[[#This Row],[Contract Amount FY00]:[Contract Amount FY50]])</f>
        <v>308088</v>
      </c>
      <c r="CD639" s="24"/>
    </row>
    <row r="640" spans="1:82" x14ac:dyDescent="0.25">
      <c r="A640" s="122" t="s">
        <v>1945</v>
      </c>
      <c r="B640" s="122" t="s">
        <v>286</v>
      </c>
      <c r="C640" s="122" t="s">
        <v>386</v>
      </c>
      <c r="E640" s="26" t="str">
        <f>IFERROR(IF(VLOOKUP(Table25[[#This Row],[Contract No.]],Table3[#All],3,FALSE)="","No","Yes"),"")</f>
        <v>No</v>
      </c>
      <c r="F640" s="26" t="str">
        <f>IFERROR(VLOOKUP(Table25[[#This Row],[Contract No.]],Table3[#All],3,FALSE),"")</f>
        <v/>
      </c>
      <c r="G640" s="26" t="str">
        <f>IFERROR(IF(Table25[[#This Row],[Cooperative Purchase
(Yes/No)]]="Yes","Yes",IF(VLOOKUP(Table25[[#This Row],[Contract No.]],Table3[#All],1,FALSE)=Table25[[#This Row],[Contract No.]],"Yes","No")),"No")</f>
        <v>Yes</v>
      </c>
      <c r="H640" s="51">
        <f>IFERROR(VLOOKUP(Table25[[#This Row],[Contract No.]],Table3[#All],4,FALSE),"")</f>
        <v>42401</v>
      </c>
      <c r="I640" s="56">
        <f>IFERROR(IF(AND(MONTH(Table25[[#This Row],[Contract Start Date]])&gt;6,MONTH(Table25[[#This Row],[Contract Start Date]])&lt;=12),YEAR(Table25[[#This Row],[Contract Start Date]])+1,YEAR(Table25[[#This Row],[Contract Start Date]])),"")</f>
        <v>2016</v>
      </c>
      <c r="J640" s="55">
        <f>Table25[[#This Row],[FY Formula start]]</f>
        <v>2016</v>
      </c>
      <c r="K640" s="59" t="str">
        <f>"FY"&amp;" "&amp;Table25[[#This Row],[Year Start]]</f>
        <v>FY 2016</v>
      </c>
      <c r="L640" s="52">
        <f>IFERROR(VLOOKUP(Table25[[#This Row],[Contract No.]],Table3[#All],5,FALSE),"")</f>
        <v>72717</v>
      </c>
      <c r="M640" s="56">
        <f>IFERROR(IF(Table25[[#This Row],[Contract End Date]]="99/99/9999","No End",IF(AND(MONTH(Table25[[#This Row],[Contract End Date]])&gt;6,MONTH(Table25[[#This Row],[Contract End Date]])&lt;=12),YEAR(Table25[[#This Row],[Contract End Date]])+1,YEAR(Table25[[#This Row],[Contract End Date]]))),"")</f>
        <v>2099</v>
      </c>
      <c r="N640" s="55">
        <f>Table25[[#This Row],[FY Formula end]]</f>
        <v>2099</v>
      </c>
      <c r="O640" s="59" t="str">
        <f>IF(Table25[[#This Row],[Year End]]="No End","No End","FY"&amp;" "&amp;Table25[[#This Row],[Year End]])</f>
        <v>FY 2099</v>
      </c>
      <c r="P640" s="27"/>
      <c r="Q640" s="104">
        <f>_xlfn.IFNA(IF($B640="","",VLOOKUP($B640,'SWC Towers'!$A:$Q,$Q$2,FALSE)),"")</f>
        <v>0.5</v>
      </c>
      <c r="R640" s="106" t="str">
        <f>_xlfn.IFNA(IF($B640="","",VLOOKUP($B640,'SWC Towers'!$A:$Q,$R$2,FALSE)),"")</f>
        <v/>
      </c>
      <c r="S640" s="106" t="str">
        <f>_xlfn.IFNA(IF($B640="","",VLOOKUP($B640,'SWC Towers'!$A:$Q,$S$2,FALSE)),"")</f>
        <v/>
      </c>
      <c r="T640" s="106">
        <f>_xlfn.IFNA(IF($B640="","",VLOOKUP($B640,'SWC Towers'!$A:$Q,$T$2,FALSE)),"")</f>
        <v>0.5</v>
      </c>
      <c r="U640" s="104" t="str">
        <f>_xlfn.IFNA(IF($B640="","",VLOOKUP($B640,'SWC Towers'!$A:$Q,$U$2,FALSE)),"")</f>
        <v/>
      </c>
      <c r="V640" s="104" t="str">
        <f>_xlfn.IFNA(IF($B640="","",VLOOKUP($B640,'SWC Towers'!$A:$Q,$V$2,FALSE)),"")</f>
        <v/>
      </c>
      <c r="W640" s="104" t="str">
        <f>_xlfn.IFNA(IF($B640="","",VLOOKUP($B640,'SWC Towers'!$A:$Q,$W$2,FALSE)),"")</f>
        <v/>
      </c>
      <c r="X640" s="104" t="str">
        <f>_xlfn.IFNA(IF($B640="","",VLOOKUP($B640,'SWC Towers'!$A:$Q,$X$2,FALSE)),"")</f>
        <v/>
      </c>
      <c r="Y640" s="104" t="str">
        <f>_xlfn.IFNA(IF($B640="","",VLOOKUP($B640,'SWC Towers'!$A:$Q,$Y$2,FALSE)),"")</f>
        <v/>
      </c>
      <c r="Z640" s="104" t="str">
        <f>_xlfn.IFNA(IF($B640="","",VLOOKUP($B640,'SWC Towers'!$A:$Q,$Z$2,FALSE)),"")</f>
        <v/>
      </c>
      <c r="AA640" s="104" t="str">
        <f>_xlfn.IFNA(IF($B640="","",VLOOKUP($B640,'SWC Towers'!$A:$Q,$AA$2,FALSE)),"")</f>
        <v/>
      </c>
      <c r="AB640" s="104" t="str">
        <f>_xlfn.IFNA(IF($B640="","",VLOOKUP($B640,'SWC Towers'!$A:$Q,$AB$2,FALSE)),"")</f>
        <v/>
      </c>
      <c r="AC640" s="20">
        <f>SUM(Table25[[#This Row],[IT Tower: Application]:[Other/Non-IT ]])</f>
        <v>1</v>
      </c>
      <c r="AD640" s="67"/>
      <c r="AE640" s="67"/>
      <c r="AF640" s="67"/>
      <c r="AG640" s="67"/>
      <c r="AH640" s="67"/>
      <c r="AI640" s="67"/>
      <c r="AJ640" s="67"/>
      <c r="AK640" s="67"/>
      <c r="AL640" s="67"/>
      <c r="AM640" s="67"/>
      <c r="AN640" s="67"/>
      <c r="AO640" s="67"/>
      <c r="AP640" s="67"/>
      <c r="AQ640" s="67"/>
      <c r="AR640" s="67"/>
      <c r="AS640" s="67"/>
      <c r="AT640" s="67"/>
      <c r="AU640" s="67"/>
      <c r="AV640" s="67"/>
      <c r="AW640" s="67"/>
      <c r="AX640" s="67"/>
      <c r="AY640" s="67"/>
      <c r="AZ640" s="67">
        <v>0</v>
      </c>
      <c r="BA640" s="67">
        <v>437823</v>
      </c>
      <c r="BB640" s="67">
        <v>292393</v>
      </c>
      <c r="BC640" s="67">
        <v>314475</v>
      </c>
      <c r="BD640" s="67"/>
      <c r="BE640" s="67"/>
      <c r="BF640" s="67"/>
      <c r="BG640" s="67"/>
      <c r="BH640" s="67"/>
      <c r="BI640" s="67"/>
      <c r="BJ640" s="67"/>
      <c r="BK640" s="67"/>
      <c r="BL640" s="67"/>
      <c r="BM640" s="67"/>
      <c r="BN640" s="67"/>
      <c r="BO640" s="67"/>
      <c r="BP640" s="67"/>
      <c r="BQ640" s="67"/>
      <c r="BR640" s="67"/>
      <c r="BS640" s="67"/>
      <c r="BT640" s="67"/>
      <c r="BU640" s="67"/>
      <c r="BV640" s="67"/>
      <c r="BW640" s="67"/>
      <c r="BX640" s="67"/>
      <c r="BY640" s="67"/>
      <c r="BZ640" s="67"/>
      <c r="CA640" s="67"/>
      <c r="CB640" s="67"/>
      <c r="CC640" s="69">
        <f>SUM(Table25[[#This Row],[Contract Amount FY00]:[Contract Amount FY50]])</f>
        <v>1044691</v>
      </c>
      <c r="CD640" s="24"/>
    </row>
    <row r="641" spans="1:82" x14ac:dyDescent="0.25">
      <c r="A641" s="122" t="s">
        <v>1945</v>
      </c>
      <c r="B641" s="122" t="s">
        <v>286</v>
      </c>
      <c r="C641" s="122" t="s">
        <v>3224</v>
      </c>
      <c r="E641" s="26" t="str">
        <f>IFERROR(IF(VLOOKUP(Table25[[#This Row],[Contract No.]],Table3[#All],3,FALSE)="","No","Yes"),"")</f>
        <v>No</v>
      </c>
      <c r="F641" s="26" t="str">
        <f>IFERROR(VLOOKUP(Table25[[#This Row],[Contract No.]],Table3[#All],3,FALSE),"")</f>
        <v/>
      </c>
      <c r="G641" s="26" t="str">
        <f>IFERROR(IF(Table25[[#This Row],[Cooperative Purchase
(Yes/No)]]="Yes","Yes",IF(VLOOKUP(Table25[[#This Row],[Contract No.]],Table3[#All],1,FALSE)=Table25[[#This Row],[Contract No.]],"Yes","No")),"No")</f>
        <v>Yes</v>
      </c>
      <c r="H641" s="51">
        <f>IFERROR(VLOOKUP(Table25[[#This Row],[Contract No.]],Table3[#All],4,FALSE),"")</f>
        <v>42401</v>
      </c>
      <c r="I641" s="56">
        <f>IFERROR(IF(AND(MONTH(Table25[[#This Row],[Contract Start Date]])&gt;6,MONTH(Table25[[#This Row],[Contract Start Date]])&lt;=12),YEAR(Table25[[#This Row],[Contract Start Date]])+1,YEAR(Table25[[#This Row],[Contract Start Date]])),"")</f>
        <v>2016</v>
      </c>
      <c r="J641" s="55">
        <f>Table25[[#This Row],[FY Formula start]]</f>
        <v>2016</v>
      </c>
      <c r="K641" s="59" t="str">
        <f>"FY"&amp;" "&amp;Table25[[#This Row],[Year Start]]</f>
        <v>FY 2016</v>
      </c>
      <c r="L641" s="52">
        <f>IFERROR(VLOOKUP(Table25[[#This Row],[Contract No.]],Table3[#All],5,FALSE),"")</f>
        <v>72717</v>
      </c>
      <c r="M641" s="56">
        <f>IFERROR(IF(Table25[[#This Row],[Contract End Date]]="99/99/9999","No End",IF(AND(MONTH(Table25[[#This Row],[Contract End Date]])&gt;6,MONTH(Table25[[#This Row],[Contract End Date]])&lt;=12),YEAR(Table25[[#This Row],[Contract End Date]])+1,YEAR(Table25[[#This Row],[Contract End Date]]))),"")</f>
        <v>2099</v>
      </c>
      <c r="N641" s="55">
        <f>Table25[[#This Row],[FY Formula end]]</f>
        <v>2099</v>
      </c>
      <c r="O641" s="59" t="str">
        <f>IF(Table25[[#This Row],[Year End]]="No End","No End","FY"&amp;" "&amp;Table25[[#This Row],[Year End]])</f>
        <v>FY 2099</v>
      </c>
      <c r="P641" s="27"/>
      <c r="Q641" s="104">
        <f>_xlfn.IFNA(IF($B641="","",VLOOKUP($B641,'SWC Towers'!$A:$Q,$Q$2,FALSE)),"")</f>
        <v>0.5</v>
      </c>
      <c r="R641" s="106" t="str">
        <f>_xlfn.IFNA(IF($B641="","",VLOOKUP($B641,'SWC Towers'!$A:$Q,$R$2,FALSE)),"")</f>
        <v/>
      </c>
      <c r="S641" s="106" t="str">
        <f>_xlfn.IFNA(IF($B641="","",VLOOKUP($B641,'SWC Towers'!$A:$Q,$S$2,FALSE)),"")</f>
        <v/>
      </c>
      <c r="T641" s="106">
        <f>_xlfn.IFNA(IF($B641="","",VLOOKUP($B641,'SWC Towers'!$A:$Q,$T$2,FALSE)),"")</f>
        <v>0.5</v>
      </c>
      <c r="U641" s="104" t="str">
        <f>_xlfn.IFNA(IF($B641="","",VLOOKUP($B641,'SWC Towers'!$A:$Q,$U$2,FALSE)),"")</f>
        <v/>
      </c>
      <c r="V641" s="104" t="str">
        <f>_xlfn.IFNA(IF($B641="","",VLOOKUP($B641,'SWC Towers'!$A:$Q,$V$2,FALSE)),"")</f>
        <v/>
      </c>
      <c r="W641" s="104" t="str">
        <f>_xlfn.IFNA(IF($B641="","",VLOOKUP($B641,'SWC Towers'!$A:$Q,$W$2,FALSE)),"")</f>
        <v/>
      </c>
      <c r="X641" s="104" t="str">
        <f>_xlfn.IFNA(IF($B641="","",VLOOKUP($B641,'SWC Towers'!$A:$Q,$X$2,FALSE)),"")</f>
        <v/>
      </c>
      <c r="Y641" s="104" t="str">
        <f>_xlfn.IFNA(IF($B641="","",VLOOKUP($B641,'SWC Towers'!$A:$Q,$Y$2,FALSE)),"")</f>
        <v/>
      </c>
      <c r="Z641" s="104" t="str">
        <f>_xlfn.IFNA(IF($B641="","",VLOOKUP($B641,'SWC Towers'!$A:$Q,$Z$2,FALSE)),"")</f>
        <v/>
      </c>
      <c r="AA641" s="104" t="str">
        <f>_xlfn.IFNA(IF($B641="","",VLOOKUP($B641,'SWC Towers'!$A:$Q,$AA$2,FALSE)),"")</f>
        <v/>
      </c>
      <c r="AB641" s="104" t="str">
        <f>_xlfn.IFNA(IF($B641="","",VLOOKUP($B641,'SWC Towers'!$A:$Q,$AB$2,FALSE)),"")</f>
        <v/>
      </c>
      <c r="AC641" s="20">
        <f>SUM(Table25[[#This Row],[IT Tower: Application]:[Other/Non-IT ]])</f>
        <v>1</v>
      </c>
      <c r="AD641" s="67"/>
      <c r="AE641" s="67"/>
      <c r="AF641" s="67"/>
      <c r="AG641" s="67"/>
      <c r="AH641" s="67"/>
      <c r="AI641" s="67"/>
      <c r="AJ641" s="67"/>
      <c r="AK641" s="67"/>
      <c r="AL641" s="67"/>
      <c r="AM641" s="67"/>
      <c r="AN641" s="67"/>
      <c r="AO641" s="67"/>
      <c r="AP641" s="67"/>
      <c r="AQ641" s="67"/>
      <c r="AR641" s="67"/>
      <c r="AS641" s="67"/>
      <c r="AT641" s="67"/>
      <c r="AU641" s="67"/>
      <c r="AV641" s="67"/>
      <c r="AW641" s="67"/>
      <c r="AX641" s="67"/>
      <c r="AY641" s="67"/>
      <c r="AZ641" s="67"/>
      <c r="BA641" s="67">
        <v>63070</v>
      </c>
      <c r="BB641" s="67">
        <v>167025</v>
      </c>
      <c r="BC641" s="67">
        <v>167705</v>
      </c>
      <c r="BD641" s="67"/>
      <c r="BE641" s="67"/>
      <c r="BF641" s="67"/>
      <c r="BG641" s="67"/>
      <c r="BH641" s="67"/>
      <c r="BI641" s="67"/>
      <c r="BJ641" s="67"/>
      <c r="BK641" s="67"/>
      <c r="BL641" s="67"/>
      <c r="BM641" s="67"/>
      <c r="BN641" s="67"/>
      <c r="BO641" s="67"/>
      <c r="BP641" s="67"/>
      <c r="BQ641" s="67"/>
      <c r="BR641" s="67"/>
      <c r="BS641" s="67"/>
      <c r="BT641" s="67"/>
      <c r="BU641" s="67"/>
      <c r="BV641" s="67"/>
      <c r="BW641" s="67"/>
      <c r="BX641" s="67"/>
      <c r="BY641" s="67"/>
      <c r="BZ641" s="67"/>
      <c r="CA641" s="67"/>
      <c r="CB641" s="67"/>
      <c r="CC641" s="69">
        <f>SUM(Table25[[#This Row],[Contract Amount FY00]:[Contract Amount FY50]])</f>
        <v>397800</v>
      </c>
      <c r="CD641" s="24"/>
    </row>
    <row r="642" spans="1:82" x14ac:dyDescent="0.25">
      <c r="A642" s="122" t="s">
        <v>1945</v>
      </c>
      <c r="B642" s="122" t="s">
        <v>286</v>
      </c>
      <c r="C642" s="122" t="s">
        <v>3124</v>
      </c>
      <c r="E642" s="26" t="str">
        <f>IFERROR(IF(VLOOKUP(Table25[[#This Row],[Contract No.]],Table3[#All],3,FALSE)="","No","Yes"),"")</f>
        <v>No</v>
      </c>
      <c r="F642" s="26" t="str">
        <f>IFERROR(VLOOKUP(Table25[[#This Row],[Contract No.]],Table3[#All],3,FALSE),"")</f>
        <v/>
      </c>
      <c r="G642" s="26" t="str">
        <f>IFERROR(IF(Table25[[#This Row],[Cooperative Purchase
(Yes/No)]]="Yes","Yes",IF(VLOOKUP(Table25[[#This Row],[Contract No.]],Table3[#All],1,FALSE)=Table25[[#This Row],[Contract No.]],"Yes","No")),"No")</f>
        <v>Yes</v>
      </c>
      <c r="H642" s="51">
        <f>IFERROR(VLOOKUP(Table25[[#This Row],[Contract No.]],Table3[#All],4,FALSE),"")</f>
        <v>42401</v>
      </c>
      <c r="I642" s="56">
        <f>IFERROR(IF(AND(MONTH(Table25[[#This Row],[Contract Start Date]])&gt;6,MONTH(Table25[[#This Row],[Contract Start Date]])&lt;=12),YEAR(Table25[[#This Row],[Contract Start Date]])+1,YEAR(Table25[[#This Row],[Contract Start Date]])),"")</f>
        <v>2016</v>
      </c>
      <c r="J642" s="55">
        <f>Table25[[#This Row],[FY Formula start]]</f>
        <v>2016</v>
      </c>
      <c r="K642" s="59" t="str">
        <f>"FY"&amp;" "&amp;Table25[[#This Row],[Year Start]]</f>
        <v>FY 2016</v>
      </c>
      <c r="L642" s="52">
        <f>IFERROR(VLOOKUP(Table25[[#This Row],[Contract No.]],Table3[#All],5,FALSE),"")</f>
        <v>72717</v>
      </c>
      <c r="M642" s="56">
        <f>IFERROR(IF(Table25[[#This Row],[Contract End Date]]="99/99/9999","No End",IF(AND(MONTH(Table25[[#This Row],[Contract End Date]])&gt;6,MONTH(Table25[[#This Row],[Contract End Date]])&lt;=12),YEAR(Table25[[#This Row],[Contract End Date]])+1,YEAR(Table25[[#This Row],[Contract End Date]]))),"")</f>
        <v>2099</v>
      </c>
      <c r="N642" s="55">
        <f>Table25[[#This Row],[FY Formula end]]</f>
        <v>2099</v>
      </c>
      <c r="O642" s="59" t="str">
        <f>IF(Table25[[#This Row],[Year End]]="No End","No End","FY"&amp;" "&amp;Table25[[#This Row],[Year End]])</f>
        <v>FY 2099</v>
      </c>
      <c r="P642" s="27"/>
      <c r="Q642" s="104">
        <f>_xlfn.IFNA(IF($B642="","",VLOOKUP($B642,'SWC Towers'!$A:$Q,$Q$2,FALSE)),"")</f>
        <v>0.5</v>
      </c>
      <c r="R642" s="106" t="str">
        <f>_xlfn.IFNA(IF($B642="","",VLOOKUP($B642,'SWC Towers'!$A:$Q,$R$2,FALSE)),"")</f>
        <v/>
      </c>
      <c r="S642" s="106" t="str">
        <f>_xlfn.IFNA(IF($B642="","",VLOOKUP($B642,'SWC Towers'!$A:$Q,$S$2,FALSE)),"")</f>
        <v/>
      </c>
      <c r="T642" s="106">
        <f>_xlfn.IFNA(IF($B642="","",VLOOKUP($B642,'SWC Towers'!$A:$Q,$T$2,FALSE)),"")</f>
        <v>0.5</v>
      </c>
      <c r="U642" s="104" t="str">
        <f>_xlfn.IFNA(IF($B642="","",VLOOKUP($B642,'SWC Towers'!$A:$Q,$U$2,FALSE)),"")</f>
        <v/>
      </c>
      <c r="V642" s="104" t="str">
        <f>_xlfn.IFNA(IF($B642="","",VLOOKUP($B642,'SWC Towers'!$A:$Q,$V$2,FALSE)),"")</f>
        <v/>
      </c>
      <c r="W642" s="104" t="str">
        <f>_xlfn.IFNA(IF($B642="","",VLOOKUP($B642,'SWC Towers'!$A:$Q,$W$2,FALSE)),"")</f>
        <v/>
      </c>
      <c r="X642" s="104" t="str">
        <f>_xlfn.IFNA(IF($B642="","",VLOOKUP($B642,'SWC Towers'!$A:$Q,$X$2,FALSE)),"")</f>
        <v/>
      </c>
      <c r="Y642" s="104" t="str">
        <f>_xlfn.IFNA(IF($B642="","",VLOOKUP($B642,'SWC Towers'!$A:$Q,$Y$2,FALSE)),"")</f>
        <v/>
      </c>
      <c r="Z642" s="104" t="str">
        <f>_xlfn.IFNA(IF($B642="","",VLOOKUP($B642,'SWC Towers'!$A:$Q,$Z$2,FALSE)),"")</f>
        <v/>
      </c>
      <c r="AA642" s="104" t="str">
        <f>_xlfn.IFNA(IF($B642="","",VLOOKUP($B642,'SWC Towers'!$A:$Q,$AA$2,FALSE)),"")</f>
        <v/>
      </c>
      <c r="AB642" s="104" t="str">
        <f>_xlfn.IFNA(IF($B642="","",VLOOKUP($B642,'SWC Towers'!$A:$Q,$AB$2,FALSE)),"")</f>
        <v/>
      </c>
      <c r="AC642" s="20">
        <f>SUM(Table25[[#This Row],[IT Tower: Application]:[Other/Non-IT ]])</f>
        <v>1</v>
      </c>
      <c r="AD642" s="67"/>
      <c r="AE642" s="67"/>
      <c r="AF642" s="67"/>
      <c r="AG642" s="67"/>
      <c r="AH642" s="67"/>
      <c r="AI642" s="67"/>
      <c r="AJ642" s="67"/>
      <c r="AK642" s="67"/>
      <c r="AL642" s="67"/>
      <c r="AM642" s="67"/>
      <c r="AN642" s="67"/>
      <c r="AO642" s="67"/>
      <c r="AP642" s="67"/>
      <c r="AQ642" s="67"/>
      <c r="AR642" s="67"/>
      <c r="AS642" s="67"/>
      <c r="AT642" s="67"/>
      <c r="AU642" s="67"/>
      <c r="AV642" s="67"/>
      <c r="AW642" s="67"/>
      <c r="AX642" s="67"/>
      <c r="AY642" s="67"/>
      <c r="AZ642" s="67">
        <v>0</v>
      </c>
      <c r="BA642" s="67">
        <v>196425</v>
      </c>
      <c r="BB642" s="67">
        <v>241770</v>
      </c>
      <c r="BC642" s="67">
        <v>211500</v>
      </c>
      <c r="BD642" s="67"/>
      <c r="BE642" s="67"/>
      <c r="BF642" s="67"/>
      <c r="BG642" s="67"/>
      <c r="BH642" s="67"/>
      <c r="BI642" s="67"/>
      <c r="BJ642" s="67"/>
      <c r="BK642" s="67"/>
      <c r="BL642" s="67"/>
      <c r="BM642" s="67"/>
      <c r="BN642" s="67"/>
      <c r="BO642" s="67"/>
      <c r="BP642" s="67"/>
      <c r="BQ642" s="67"/>
      <c r="BR642" s="67"/>
      <c r="BS642" s="67"/>
      <c r="BT642" s="67"/>
      <c r="BU642" s="67"/>
      <c r="BV642" s="67"/>
      <c r="BW642" s="67"/>
      <c r="BX642" s="67"/>
      <c r="BY642" s="67"/>
      <c r="BZ642" s="67"/>
      <c r="CA642" s="67"/>
      <c r="CB642" s="67"/>
      <c r="CC642" s="69">
        <f>SUM(Table25[[#This Row],[Contract Amount FY00]:[Contract Amount FY50]])</f>
        <v>649695</v>
      </c>
      <c r="CD642" s="24"/>
    </row>
    <row r="643" spans="1:82" x14ac:dyDescent="0.25">
      <c r="A643" s="122" t="s">
        <v>1945</v>
      </c>
      <c r="B643" s="122" t="s">
        <v>286</v>
      </c>
      <c r="C643" s="122" t="s">
        <v>1200</v>
      </c>
      <c r="E643" s="26" t="str">
        <f>IFERROR(IF(VLOOKUP(Table25[[#This Row],[Contract No.]],Table3[#All],3,FALSE)="","No","Yes"),"")</f>
        <v>No</v>
      </c>
      <c r="F643" s="26" t="str">
        <f>IFERROR(VLOOKUP(Table25[[#This Row],[Contract No.]],Table3[#All],3,FALSE),"")</f>
        <v/>
      </c>
      <c r="G643" s="26" t="str">
        <f>IFERROR(IF(Table25[[#This Row],[Cooperative Purchase
(Yes/No)]]="Yes","Yes",IF(VLOOKUP(Table25[[#This Row],[Contract No.]],Table3[#All],1,FALSE)=Table25[[#This Row],[Contract No.]],"Yes","No")),"No")</f>
        <v>Yes</v>
      </c>
      <c r="H643" s="51">
        <f>IFERROR(VLOOKUP(Table25[[#This Row],[Contract No.]],Table3[#All],4,FALSE),"")</f>
        <v>42401</v>
      </c>
      <c r="I643" s="56">
        <f>IFERROR(IF(AND(MONTH(Table25[[#This Row],[Contract Start Date]])&gt;6,MONTH(Table25[[#This Row],[Contract Start Date]])&lt;=12),YEAR(Table25[[#This Row],[Contract Start Date]])+1,YEAR(Table25[[#This Row],[Contract Start Date]])),"")</f>
        <v>2016</v>
      </c>
      <c r="J643" s="55">
        <f>Table25[[#This Row],[FY Formula start]]</f>
        <v>2016</v>
      </c>
      <c r="K643" s="59" t="str">
        <f>"FY"&amp;" "&amp;Table25[[#This Row],[Year Start]]</f>
        <v>FY 2016</v>
      </c>
      <c r="L643" s="52">
        <f>IFERROR(VLOOKUP(Table25[[#This Row],[Contract No.]],Table3[#All],5,FALSE),"")</f>
        <v>72717</v>
      </c>
      <c r="M643" s="56">
        <f>IFERROR(IF(Table25[[#This Row],[Contract End Date]]="99/99/9999","No End",IF(AND(MONTH(Table25[[#This Row],[Contract End Date]])&gt;6,MONTH(Table25[[#This Row],[Contract End Date]])&lt;=12),YEAR(Table25[[#This Row],[Contract End Date]])+1,YEAR(Table25[[#This Row],[Contract End Date]]))),"")</f>
        <v>2099</v>
      </c>
      <c r="N643" s="55">
        <f>Table25[[#This Row],[FY Formula end]]</f>
        <v>2099</v>
      </c>
      <c r="O643" s="59" t="str">
        <f>IF(Table25[[#This Row],[Year End]]="No End","No End","FY"&amp;" "&amp;Table25[[#This Row],[Year End]])</f>
        <v>FY 2099</v>
      </c>
      <c r="P643" s="27"/>
      <c r="Q643" s="104">
        <f>_xlfn.IFNA(IF($B643="","",VLOOKUP($B643,'SWC Towers'!$A:$Q,$Q$2,FALSE)),"")</f>
        <v>0.5</v>
      </c>
      <c r="R643" s="106" t="str">
        <f>_xlfn.IFNA(IF($B643="","",VLOOKUP($B643,'SWC Towers'!$A:$Q,$R$2,FALSE)),"")</f>
        <v/>
      </c>
      <c r="S643" s="106" t="str">
        <f>_xlfn.IFNA(IF($B643="","",VLOOKUP($B643,'SWC Towers'!$A:$Q,$S$2,FALSE)),"")</f>
        <v/>
      </c>
      <c r="T643" s="106">
        <f>_xlfn.IFNA(IF($B643="","",VLOOKUP($B643,'SWC Towers'!$A:$Q,$T$2,FALSE)),"")</f>
        <v>0.5</v>
      </c>
      <c r="U643" s="104" t="str">
        <f>_xlfn.IFNA(IF($B643="","",VLOOKUP($B643,'SWC Towers'!$A:$Q,$U$2,FALSE)),"")</f>
        <v/>
      </c>
      <c r="V643" s="104" t="str">
        <f>_xlfn.IFNA(IF($B643="","",VLOOKUP($B643,'SWC Towers'!$A:$Q,$V$2,FALSE)),"")</f>
        <v/>
      </c>
      <c r="W643" s="104" t="str">
        <f>_xlfn.IFNA(IF($B643="","",VLOOKUP($B643,'SWC Towers'!$A:$Q,$W$2,FALSE)),"")</f>
        <v/>
      </c>
      <c r="X643" s="104" t="str">
        <f>_xlfn.IFNA(IF($B643="","",VLOOKUP($B643,'SWC Towers'!$A:$Q,$X$2,FALSE)),"")</f>
        <v/>
      </c>
      <c r="Y643" s="104" t="str">
        <f>_xlfn.IFNA(IF($B643="","",VLOOKUP($B643,'SWC Towers'!$A:$Q,$Y$2,FALSE)),"")</f>
        <v/>
      </c>
      <c r="Z643" s="104" t="str">
        <f>_xlfn.IFNA(IF($B643="","",VLOOKUP($B643,'SWC Towers'!$A:$Q,$Z$2,FALSE)),"")</f>
        <v/>
      </c>
      <c r="AA643" s="104" t="str">
        <f>_xlfn.IFNA(IF($B643="","",VLOOKUP($B643,'SWC Towers'!$A:$Q,$AA$2,FALSE)),"")</f>
        <v/>
      </c>
      <c r="AB643" s="104" t="str">
        <f>_xlfn.IFNA(IF($B643="","",VLOOKUP($B643,'SWC Towers'!$A:$Q,$AB$2,FALSE)),"")</f>
        <v/>
      </c>
      <c r="AC643" s="20">
        <f>SUM(Table25[[#This Row],[IT Tower: Application]:[Other/Non-IT ]])</f>
        <v>1</v>
      </c>
      <c r="AD643" s="67"/>
      <c r="AE643" s="67"/>
      <c r="AF643" s="67"/>
      <c r="AG643" s="67"/>
      <c r="AH643" s="67"/>
      <c r="AI643" s="67"/>
      <c r="AJ643" s="67"/>
      <c r="AK643" s="67"/>
      <c r="AL643" s="67"/>
      <c r="AM643" s="67"/>
      <c r="AN643" s="67"/>
      <c r="AO643" s="67"/>
      <c r="AP643" s="67"/>
      <c r="AQ643" s="67"/>
      <c r="AR643" s="67"/>
      <c r="AS643" s="67"/>
      <c r="AT643" s="67"/>
      <c r="AU643" s="67"/>
      <c r="AV643" s="67">
        <v>12360</v>
      </c>
      <c r="AW643" s="67">
        <v>71265</v>
      </c>
      <c r="AX643" s="67"/>
      <c r="AY643" s="67"/>
      <c r="AZ643" s="67"/>
      <c r="BA643" s="67"/>
      <c r="BB643" s="67"/>
      <c r="BC643" s="67"/>
      <c r="BD643" s="67"/>
      <c r="BE643" s="67"/>
      <c r="BF643" s="67"/>
      <c r="BG643" s="67"/>
      <c r="BH643" s="67"/>
      <c r="BI643" s="67"/>
      <c r="BJ643" s="67"/>
      <c r="BK643" s="67"/>
      <c r="BL643" s="67"/>
      <c r="BM643" s="67"/>
      <c r="BN643" s="67"/>
      <c r="BO643" s="67"/>
      <c r="BP643" s="67"/>
      <c r="BQ643" s="67"/>
      <c r="BR643" s="67"/>
      <c r="BS643" s="67"/>
      <c r="BT643" s="67"/>
      <c r="BU643" s="67"/>
      <c r="BV643" s="67"/>
      <c r="BW643" s="67"/>
      <c r="BX643" s="67"/>
      <c r="BY643" s="67"/>
      <c r="BZ643" s="67"/>
      <c r="CA643" s="67"/>
      <c r="CB643" s="67"/>
      <c r="CC643" s="69">
        <f>SUM(Table25[[#This Row],[Contract Amount FY00]:[Contract Amount FY50]])</f>
        <v>83625</v>
      </c>
      <c r="CD643" s="24"/>
    </row>
    <row r="644" spans="1:82" x14ac:dyDescent="0.25">
      <c r="A644" s="122" t="s">
        <v>1945</v>
      </c>
      <c r="B644" s="122" t="s">
        <v>286</v>
      </c>
      <c r="C644" s="122" t="s">
        <v>1827</v>
      </c>
      <c r="E644" s="26" t="str">
        <f>IFERROR(IF(VLOOKUP(Table25[[#This Row],[Contract No.]],Table3[#All],3,FALSE)="","No","Yes"),"")</f>
        <v>No</v>
      </c>
      <c r="F644" s="26" t="str">
        <f>IFERROR(VLOOKUP(Table25[[#This Row],[Contract No.]],Table3[#All],3,FALSE),"")</f>
        <v/>
      </c>
      <c r="G644" s="26" t="str">
        <f>IFERROR(IF(Table25[[#This Row],[Cooperative Purchase
(Yes/No)]]="Yes","Yes",IF(VLOOKUP(Table25[[#This Row],[Contract No.]],Table3[#All],1,FALSE)=Table25[[#This Row],[Contract No.]],"Yes","No")),"No")</f>
        <v>Yes</v>
      </c>
      <c r="H644" s="51">
        <f>IFERROR(VLOOKUP(Table25[[#This Row],[Contract No.]],Table3[#All],4,FALSE),"")</f>
        <v>42401</v>
      </c>
      <c r="I644" s="56">
        <f>IFERROR(IF(AND(MONTH(Table25[[#This Row],[Contract Start Date]])&gt;6,MONTH(Table25[[#This Row],[Contract Start Date]])&lt;=12),YEAR(Table25[[#This Row],[Contract Start Date]])+1,YEAR(Table25[[#This Row],[Contract Start Date]])),"")</f>
        <v>2016</v>
      </c>
      <c r="J644" s="55">
        <f>Table25[[#This Row],[FY Formula start]]</f>
        <v>2016</v>
      </c>
      <c r="K644" s="59" t="str">
        <f>"FY"&amp;" "&amp;Table25[[#This Row],[Year Start]]</f>
        <v>FY 2016</v>
      </c>
      <c r="L644" s="52">
        <f>IFERROR(VLOOKUP(Table25[[#This Row],[Contract No.]],Table3[#All],5,FALSE),"")</f>
        <v>72717</v>
      </c>
      <c r="M644" s="56">
        <f>IFERROR(IF(Table25[[#This Row],[Contract End Date]]="99/99/9999","No End",IF(AND(MONTH(Table25[[#This Row],[Contract End Date]])&gt;6,MONTH(Table25[[#This Row],[Contract End Date]])&lt;=12),YEAR(Table25[[#This Row],[Contract End Date]])+1,YEAR(Table25[[#This Row],[Contract End Date]]))),"")</f>
        <v>2099</v>
      </c>
      <c r="N644" s="55">
        <f>Table25[[#This Row],[FY Formula end]]</f>
        <v>2099</v>
      </c>
      <c r="O644" s="59" t="str">
        <f>IF(Table25[[#This Row],[Year End]]="No End","No End","FY"&amp;" "&amp;Table25[[#This Row],[Year End]])</f>
        <v>FY 2099</v>
      </c>
      <c r="P644" s="27"/>
      <c r="Q644" s="104">
        <f>_xlfn.IFNA(IF($B644="","",VLOOKUP($B644,'SWC Towers'!$A:$Q,$Q$2,FALSE)),"")</f>
        <v>0.5</v>
      </c>
      <c r="R644" s="106" t="str">
        <f>_xlfn.IFNA(IF($B644="","",VLOOKUP($B644,'SWC Towers'!$A:$Q,$R$2,FALSE)),"")</f>
        <v/>
      </c>
      <c r="S644" s="106" t="str">
        <f>_xlfn.IFNA(IF($B644="","",VLOOKUP($B644,'SWC Towers'!$A:$Q,$S$2,FALSE)),"")</f>
        <v/>
      </c>
      <c r="T644" s="106">
        <f>_xlfn.IFNA(IF($B644="","",VLOOKUP($B644,'SWC Towers'!$A:$Q,$T$2,FALSE)),"")</f>
        <v>0.5</v>
      </c>
      <c r="U644" s="104" t="str">
        <f>_xlfn.IFNA(IF($B644="","",VLOOKUP($B644,'SWC Towers'!$A:$Q,$U$2,FALSE)),"")</f>
        <v/>
      </c>
      <c r="V644" s="104" t="str">
        <f>_xlfn.IFNA(IF($B644="","",VLOOKUP($B644,'SWC Towers'!$A:$Q,$V$2,FALSE)),"")</f>
        <v/>
      </c>
      <c r="W644" s="104" t="str">
        <f>_xlfn.IFNA(IF($B644="","",VLOOKUP($B644,'SWC Towers'!$A:$Q,$W$2,FALSE)),"")</f>
        <v/>
      </c>
      <c r="X644" s="104" t="str">
        <f>_xlfn.IFNA(IF($B644="","",VLOOKUP($B644,'SWC Towers'!$A:$Q,$X$2,FALSE)),"")</f>
        <v/>
      </c>
      <c r="Y644" s="104" t="str">
        <f>_xlfn.IFNA(IF($B644="","",VLOOKUP($B644,'SWC Towers'!$A:$Q,$Y$2,FALSE)),"")</f>
        <v/>
      </c>
      <c r="Z644" s="104" t="str">
        <f>_xlfn.IFNA(IF($B644="","",VLOOKUP($B644,'SWC Towers'!$A:$Q,$Z$2,FALSE)),"")</f>
        <v/>
      </c>
      <c r="AA644" s="104" t="str">
        <f>_xlfn.IFNA(IF($B644="","",VLOOKUP($B644,'SWC Towers'!$A:$Q,$AA$2,FALSE)),"")</f>
        <v/>
      </c>
      <c r="AB644" s="104" t="str">
        <f>_xlfn.IFNA(IF($B644="","",VLOOKUP($B644,'SWC Towers'!$A:$Q,$AB$2,FALSE)),"")</f>
        <v/>
      </c>
      <c r="AC644" s="20">
        <f>SUM(Table25[[#This Row],[IT Tower: Application]:[Other/Non-IT ]])</f>
        <v>1</v>
      </c>
      <c r="AD644" s="67"/>
      <c r="AE644" s="67"/>
      <c r="AF644" s="67"/>
      <c r="AG644" s="67"/>
      <c r="AH644" s="67"/>
      <c r="AI644" s="67"/>
      <c r="AJ644" s="67"/>
      <c r="AK644" s="67"/>
      <c r="AL644" s="67"/>
      <c r="AM644" s="67"/>
      <c r="AN644" s="67"/>
      <c r="AO644" s="67"/>
      <c r="AP644" s="67"/>
      <c r="AQ644" s="67"/>
      <c r="AR644" s="67"/>
      <c r="AS644" s="67"/>
      <c r="AT644" s="67"/>
      <c r="AU644" s="67"/>
      <c r="AV644" s="67"/>
      <c r="AW644" s="67"/>
      <c r="AX644" s="67"/>
      <c r="AY644" s="67"/>
      <c r="AZ644" s="67">
        <v>0</v>
      </c>
      <c r="BA644" s="67">
        <v>240750</v>
      </c>
      <c r="BB644" s="67">
        <v>186000</v>
      </c>
      <c r="BC644" s="67">
        <v>0</v>
      </c>
      <c r="BD644" s="67"/>
      <c r="BE644" s="67"/>
      <c r="BF644" s="67"/>
      <c r="BG644" s="67"/>
      <c r="BH644" s="67"/>
      <c r="BI644" s="67"/>
      <c r="BJ644" s="67"/>
      <c r="BK644" s="67"/>
      <c r="BL644" s="67"/>
      <c r="BM644" s="67"/>
      <c r="BN644" s="67"/>
      <c r="BO644" s="67"/>
      <c r="BP644" s="67"/>
      <c r="BQ644" s="67"/>
      <c r="BR644" s="67"/>
      <c r="BS644" s="67"/>
      <c r="BT644" s="67"/>
      <c r="BU644" s="67"/>
      <c r="BV644" s="67"/>
      <c r="BW644" s="67"/>
      <c r="BX644" s="67"/>
      <c r="BY644" s="67"/>
      <c r="BZ644" s="67"/>
      <c r="CA644" s="67"/>
      <c r="CB644" s="67"/>
      <c r="CC644" s="69">
        <f>SUM(Table25[[#This Row],[Contract Amount FY00]:[Contract Amount FY50]])</f>
        <v>426750</v>
      </c>
      <c r="CD644" s="24"/>
    </row>
    <row r="645" spans="1:82" x14ac:dyDescent="0.25">
      <c r="A645" s="122" t="s">
        <v>1945</v>
      </c>
      <c r="B645" s="122" t="s">
        <v>286</v>
      </c>
      <c r="C645" s="122" t="s">
        <v>429</v>
      </c>
      <c r="E645" s="26" t="str">
        <f>IFERROR(IF(VLOOKUP(Table25[[#This Row],[Contract No.]],Table3[#All],3,FALSE)="","No","Yes"),"")</f>
        <v>No</v>
      </c>
      <c r="F645" s="26" t="str">
        <f>IFERROR(VLOOKUP(Table25[[#This Row],[Contract No.]],Table3[#All],3,FALSE),"")</f>
        <v/>
      </c>
      <c r="G645" s="26" t="str">
        <f>IFERROR(IF(Table25[[#This Row],[Cooperative Purchase
(Yes/No)]]="Yes","Yes",IF(VLOOKUP(Table25[[#This Row],[Contract No.]],Table3[#All],1,FALSE)=Table25[[#This Row],[Contract No.]],"Yes","No")),"No")</f>
        <v>Yes</v>
      </c>
      <c r="H645" s="51">
        <f>IFERROR(VLOOKUP(Table25[[#This Row],[Contract No.]],Table3[#All],4,FALSE),"")</f>
        <v>42401</v>
      </c>
      <c r="I645" s="56">
        <f>IFERROR(IF(AND(MONTH(Table25[[#This Row],[Contract Start Date]])&gt;6,MONTH(Table25[[#This Row],[Contract Start Date]])&lt;=12),YEAR(Table25[[#This Row],[Contract Start Date]])+1,YEAR(Table25[[#This Row],[Contract Start Date]])),"")</f>
        <v>2016</v>
      </c>
      <c r="J645" s="55">
        <f>Table25[[#This Row],[FY Formula start]]</f>
        <v>2016</v>
      </c>
      <c r="K645" s="59" t="str">
        <f>"FY"&amp;" "&amp;Table25[[#This Row],[Year Start]]</f>
        <v>FY 2016</v>
      </c>
      <c r="L645" s="52">
        <f>IFERROR(VLOOKUP(Table25[[#This Row],[Contract No.]],Table3[#All],5,FALSE),"")</f>
        <v>72717</v>
      </c>
      <c r="M645" s="56">
        <f>IFERROR(IF(Table25[[#This Row],[Contract End Date]]="99/99/9999","No End",IF(AND(MONTH(Table25[[#This Row],[Contract End Date]])&gt;6,MONTH(Table25[[#This Row],[Contract End Date]])&lt;=12),YEAR(Table25[[#This Row],[Contract End Date]])+1,YEAR(Table25[[#This Row],[Contract End Date]]))),"")</f>
        <v>2099</v>
      </c>
      <c r="N645" s="55">
        <f>Table25[[#This Row],[FY Formula end]]</f>
        <v>2099</v>
      </c>
      <c r="O645" s="59" t="str">
        <f>IF(Table25[[#This Row],[Year End]]="No End","No End","FY"&amp;" "&amp;Table25[[#This Row],[Year End]])</f>
        <v>FY 2099</v>
      </c>
      <c r="P645" s="27"/>
      <c r="Q645" s="104">
        <f>_xlfn.IFNA(IF($B645="","",VLOOKUP($B645,'SWC Towers'!$A:$Q,$Q$2,FALSE)),"")</f>
        <v>0.5</v>
      </c>
      <c r="R645" s="106" t="str">
        <f>_xlfn.IFNA(IF($B645="","",VLOOKUP($B645,'SWC Towers'!$A:$Q,$R$2,FALSE)),"")</f>
        <v/>
      </c>
      <c r="S645" s="106" t="str">
        <f>_xlfn.IFNA(IF($B645="","",VLOOKUP($B645,'SWC Towers'!$A:$Q,$S$2,FALSE)),"")</f>
        <v/>
      </c>
      <c r="T645" s="106">
        <f>_xlfn.IFNA(IF($B645="","",VLOOKUP($B645,'SWC Towers'!$A:$Q,$T$2,FALSE)),"")</f>
        <v>0.5</v>
      </c>
      <c r="U645" s="104" t="str">
        <f>_xlfn.IFNA(IF($B645="","",VLOOKUP($B645,'SWC Towers'!$A:$Q,$U$2,FALSE)),"")</f>
        <v/>
      </c>
      <c r="V645" s="104" t="str">
        <f>_xlfn.IFNA(IF($B645="","",VLOOKUP($B645,'SWC Towers'!$A:$Q,$V$2,FALSE)),"")</f>
        <v/>
      </c>
      <c r="W645" s="104" t="str">
        <f>_xlfn.IFNA(IF($B645="","",VLOOKUP($B645,'SWC Towers'!$A:$Q,$W$2,FALSE)),"")</f>
        <v/>
      </c>
      <c r="X645" s="104" t="str">
        <f>_xlfn.IFNA(IF($B645="","",VLOOKUP($B645,'SWC Towers'!$A:$Q,$X$2,FALSE)),"")</f>
        <v/>
      </c>
      <c r="Y645" s="104" t="str">
        <f>_xlfn.IFNA(IF($B645="","",VLOOKUP($B645,'SWC Towers'!$A:$Q,$Y$2,FALSE)),"")</f>
        <v/>
      </c>
      <c r="Z645" s="104" t="str">
        <f>_xlfn.IFNA(IF($B645="","",VLOOKUP($B645,'SWC Towers'!$A:$Q,$Z$2,FALSE)),"")</f>
        <v/>
      </c>
      <c r="AA645" s="104" t="str">
        <f>_xlfn.IFNA(IF($B645="","",VLOOKUP($B645,'SWC Towers'!$A:$Q,$AA$2,FALSE)),"")</f>
        <v/>
      </c>
      <c r="AB645" s="104" t="str">
        <f>_xlfn.IFNA(IF($B645="","",VLOOKUP($B645,'SWC Towers'!$A:$Q,$AB$2,FALSE)),"")</f>
        <v/>
      </c>
      <c r="AC645" s="20">
        <f>SUM(Table25[[#This Row],[IT Tower: Application]:[Other/Non-IT ]])</f>
        <v>1</v>
      </c>
      <c r="AD645" s="67"/>
      <c r="AE645" s="67"/>
      <c r="AF645" s="67"/>
      <c r="AG645" s="67"/>
      <c r="AH645" s="67"/>
      <c r="AI645" s="67"/>
      <c r="AJ645" s="67"/>
      <c r="AK645" s="67"/>
      <c r="AL645" s="67"/>
      <c r="AM645" s="67"/>
      <c r="AN645" s="67"/>
      <c r="AO645" s="67"/>
      <c r="AP645" s="67"/>
      <c r="AQ645" s="67"/>
      <c r="AR645" s="67"/>
      <c r="AS645" s="67"/>
      <c r="AT645" s="67"/>
      <c r="AU645" s="67"/>
      <c r="AV645" s="67">
        <v>0</v>
      </c>
      <c r="AW645" s="67">
        <v>99911</v>
      </c>
      <c r="AX645" s="67"/>
      <c r="AY645" s="67"/>
      <c r="AZ645" s="67"/>
      <c r="BA645" s="67"/>
      <c r="BB645" s="67"/>
      <c r="BC645" s="67"/>
      <c r="BD645" s="67"/>
      <c r="BE645" s="67"/>
      <c r="BF645" s="67"/>
      <c r="BG645" s="67"/>
      <c r="BH645" s="67"/>
      <c r="BI645" s="67"/>
      <c r="BJ645" s="67"/>
      <c r="BK645" s="67"/>
      <c r="BL645" s="67"/>
      <c r="BM645" s="67"/>
      <c r="BN645" s="67"/>
      <c r="BO645" s="67"/>
      <c r="BP645" s="67"/>
      <c r="BQ645" s="67"/>
      <c r="BR645" s="67"/>
      <c r="BS645" s="67"/>
      <c r="BT645" s="67"/>
      <c r="BU645" s="67"/>
      <c r="BV645" s="67"/>
      <c r="BW645" s="67"/>
      <c r="BX645" s="67"/>
      <c r="BY645" s="67"/>
      <c r="BZ645" s="67"/>
      <c r="CA645" s="67"/>
      <c r="CB645" s="67"/>
      <c r="CC645" s="69">
        <f>SUM(Table25[[#This Row],[Contract Amount FY00]:[Contract Amount FY50]])</f>
        <v>99911</v>
      </c>
      <c r="CD645" s="24"/>
    </row>
    <row r="646" spans="1:82" x14ac:dyDescent="0.25">
      <c r="A646" s="122" t="s">
        <v>1945</v>
      </c>
      <c r="B646" s="122" t="s">
        <v>286</v>
      </c>
      <c r="C646" s="122" t="s">
        <v>1843</v>
      </c>
      <c r="E646" s="26" t="str">
        <f>IFERROR(IF(VLOOKUP(Table25[[#This Row],[Contract No.]],Table3[#All],3,FALSE)="","No","Yes"),"")</f>
        <v>No</v>
      </c>
      <c r="F646" s="26" t="str">
        <f>IFERROR(VLOOKUP(Table25[[#This Row],[Contract No.]],Table3[#All],3,FALSE),"")</f>
        <v/>
      </c>
      <c r="G646" s="26" t="str">
        <f>IFERROR(IF(Table25[[#This Row],[Cooperative Purchase
(Yes/No)]]="Yes","Yes",IF(VLOOKUP(Table25[[#This Row],[Contract No.]],Table3[#All],1,FALSE)=Table25[[#This Row],[Contract No.]],"Yes","No")),"No")</f>
        <v>Yes</v>
      </c>
      <c r="H646" s="51">
        <f>IFERROR(VLOOKUP(Table25[[#This Row],[Contract No.]],Table3[#All],4,FALSE),"")</f>
        <v>42401</v>
      </c>
      <c r="I646" s="56">
        <f>IFERROR(IF(AND(MONTH(Table25[[#This Row],[Contract Start Date]])&gt;6,MONTH(Table25[[#This Row],[Contract Start Date]])&lt;=12),YEAR(Table25[[#This Row],[Contract Start Date]])+1,YEAR(Table25[[#This Row],[Contract Start Date]])),"")</f>
        <v>2016</v>
      </c>
      <c r="J646" s="55">
        <f>Table25[[#This Row],[FY Formula start]]</f>
        <v>2016</v>
      </c>
      <c r="K646" s="59" t="str">
        <f>"FY"&amp;" "&amp;Table25[[#This Row],[Year Start]]</f>
        <v>FY 2016</v>
      </c>
      <c r="L646" s="52">
        <f>IFERROR(VLOOKUP(Table25[[#This Row],[Contract No.]],Table3[#All],5,FALSE),"")</f>
        <v>72717</v>
      </c>
      <c r="M646" s="56">
        <f>IFERROR(IF(Table25[[#This Row],[Contract End Date]]="99/99/9999","No End",IF(AND(MONTH(Table25[[#This Row],[Contract End Date]])&gt;6,MONTH(Table25[[#This Row],[Contract End Date]])&lt;=12),YEAR(Table25[[#This Row],[Contract End Date]])+1,YEAR(Table25[[#This Row],[Contract End Date]]))),"")</f>
        <v>2099</v>
      </c>
      <c r="N646" s="55">
        <f>Table25[[#This Row],[FY Formula end]]</f>
        <v>2099</v>
      </c>
      <c r="O646" s="59" t="str">
        <f>IF(Table25[[#This Row],[Year End]]="No End","No End","FY"&amp;" "&amp;Table25[[#This Row],[Year End]])</f>
        <v>FY 2099</v>
      </c>
      <c r="P646" s="27"/>
      <c r="Q646" s="104">
        <f>_xlfn.IFNA(IF($B646="","",VLOOKUP($B646,'SWC Towers'!$A:$Q,$Q$2,FALSE)),"")</f>
        <v>0.5</v>
      </c>
      <c r="R646" s="106" t="str">
        <f>_xlfn.IFNA(IF($B646="","",VLOOKUP($B646,'SWC Towers'!$A:$Q,$R$2,FALSE)),"")</f>
        <v/>
      </c>
      <c r="S646" s="106" t="str">
        <f>_xlfn.IFNA(IF($B646="","",VLOOKUP($B646,'SWC Towers'!$A:$Q,$S$2,FALSE)),"")</f>
        <v/>
      </c>
      <c r="T646" s="106">
        <f>_xlfn.IFNA(IF($B646="","",VLOOKUP($B646,'SWC Towers'!$A:$Q,$T$2,FALSE)),"")</f>
        <v>0.5</v>
      </c>
      <c r="U646" s="104" t="str">
        <f>_xlfn.IFNA(IF($B646="","",VLOOKUP($B646,'SWC Towers'!$A:$Q,$U$2,FALSE)),"")</f>
        <v/>
      </c>
      <c r="V646" s="104" t="str">
        <f>_xlfn.IFNA(IF($B646="","",VLOOKUP($B646,'SWC Towers'!$A:$Q,$V$2,FALSE)),"")</f>
        <v/>
      </c>
      <c r="W646" s="104" t="str">
        <f>_xlfn.IFNA(IF($B646="","",VLOOKUP($B646,'SWC Towers'!$A:$Q,$W$2,FALSE)),"")</f>
        <v/>
      </c>
      <c r="X646" s="104" t="str">
        <f>_xlfn.IFNA(IF($B646="","",VLOOKUP($B646,'SWC Towers'!$A:$Q,$X$2,FALSE)),"")</f>
        <v/>
      </c>
      <c r="Y646" s="104" t="str">
        <f>_xlfn.IFNA(IF($B646="","",VLOOKUP($B646,'SWC Towers'!$A:$Q,$Y$2,FALSE)),"")</f>
        <v/>
      </c>
      <c r="Z646" s="104" t="str">
        <f>_xlfn.IFNA(IF($B646="","",VLOOKUP($B646,'SWC Towers'!$A:$Q,$Z$2,FALSE)),"")</f>
        <v/>
      </c>
      <c r="AA646" s="104" t="str">
        <f>_xlfn.IFNA(IF($B646="","",VLOOKUP($B646,'SWC Towers'!$A:$Q,$AA$2,FALSE)),"")</f>
        <v/>
      </c>
      <c r="AB646" s="104" t="str">
        <f>_xlfn.IFNA(IF($B646="","",VLOOKUP($B646,'SWC Towers'!$A:$Q,$AB$2,FALSE)),"")</f>
        <v/>
      </c>
      <c r="AC646" s="20">
        <f>SUM(Table25[[#This Row],[IT Tower: Application]:[Other/Non-IT ]])</f>
        <v>1</v>
      </c>
      <c r="AD646" s="67"/>
      <c r="AE646" s="67"/>
      <c r="AF646" s="67"/>
      <c r="AG646" s="67"/>
      <c r="AH646" s="67"/>
      <c r="AI646" s="67"/>
      <c r="AJ646" s="67"/>
      <c r="AK646" s="67"/>
      <c r="AL646" s="67"/>
      <c r="AM646" s="67"/>
      <c r="AN646" s="67"/>
      <c r="AO646" s="67"/>
      <c r="AP646" s="67"/>
      <c r="AQ646" s="67"/>
      <c r="AR646" s="67"/>
      <c r="AS646" s="67"/>
      <c r="AT646" s="67"/>
      <c r="AU646" s="67">
        <v>0</v>
      </c>
      <c r="AV646" s="67">
        <v>37944</v>
      </c>
      <c r="AW646" s="67">
        <v>146124</v>
      </c>
      <c r="AX646" s="67">
        <v>69282</v>
      </c>
      <c r="AY646" s="67">
        <v>97884</v>
      </c>
      <c r="AZ646" s="67">
        <v>94032</v>
      </c>
      <c r="BA646" s="67">
        <v>97524</v>
      </c>
      <c r="BB646" s="67">
        <v>109296</v>
      </c>
      <c r="BC646" s="67">
        <v>75600</v>
      </c>
      <c r="BD646" s="67"/>
      <c r="BE646" s="67"/>
      <c r="BF646" s="67"/>
      <c r="BG646" s="67"/>
      <c r="BH646" s="67"/>
      <c r="BI646" s="67"/>
      <c r="BJ646" s="67"/>
      <c r="BK646" s="67"/>
      <c r="BL646" s="67"/>
      <c r="BM646" s="67"/>
      <c r="BN646" s="67"/>
      <c r="BO646" s="67"/>
      <c r="BP646" s="67"/>
      <c r="BQ646" s="67"/>
      <c r="BR646" s="67"/>
      <c r="BS646" s="67"/>
      <c r="BT646" s="67"/>
      <c r="BU646" s="67"/>
      <c r="BV646" s="67"/>
      <c r="BW646" s="67"/>
      <c r="BX646" s="67"/>
      <c r="BY646" s="67"/>
      <c r="BZ646" s="67"/>
      <c r="CA646" s="67"/>
      <c r="CB646" s="67"/>
      <c r="CC646" s="69">
        <f>SUM(Table25[[#This Row],[Contract Amount FY00]:[Contract Amount FY50]])</f>
        <v>727686</v>
      </c>
      <c r="CD646" s="24"/>
    </row>
    <row r="647" spans="1:82" x14ac:dyDescent="0.25">
      <c r="A647" s="122" t="s">
        <v>1945</v>
      </c>
      <c r="B647" s="122" t="s">
        <v>286</v>
      </c>
      <c r="C647" s="122" t="s">
        <v>1844</v>
      </c>
      <c r="E647" s="26" t="str">
        <f>IFERROR(IF(VLOOKUP(Table25[[#This Row],[Contract No.]],Table3[#All],3,FALSE)="","No","Yes"),"")</f>
        <v>No</v>
      </c>
      <c r="F647" s="26" t="str">
        <f>IFERROR(VLOOKUP(Table25[[#This Row],[Contract No.]],Table3[#All],3,FALSE),"")</f>
        <v/>
      </c>
      <c r="G647" s="26" t="str">
        <f>IFERROR(IF(Table25[[#This Row],[Cooperative Purchase
(Yes/No)]]="Yes","Yes",IF(VLOOKUP(Table25[[#This Row],[Contract No.]],Table3[#All],1,FALSE)=Table25[[#This Row],[Contract No.]],"Yes","No")),"No")</f>
        <v>Yes</v>
      </c>
      <c r="H647" s="51">
        <f>IFERROR(VLOOKUP(Table25[[#This Row],[Contract No.]],Table3[#All],4,FALSE),"")</f>
        <v>42401</v>
      </c>
      <c r="I647" s="56">
        <f>IFERROR(IF(AND(MONTH(Table25[[#This Row],[Contract Start Date]])&gt;6,MONTH(Table25[[#This Row],[Contract Start Date]])&lt;=12),YEAR(Table25[[#This Row],[Contract Start Date]])+1,YEAR(Table25[[#This Row],[Contract Start Date]])),"")</f>
        <v>2016</v>
      </c>
      <c r="J647" s="55">
        <f>Table25[[#This Row],[FY Formula start]]</f>
        <v>2016</v>
      </c>
      <c r="K647" s="59" t="str">
        <f>"FY"&amp;" "&amp;Table25[[#This Row],[Year Start]]</f>
        <v>FY 2016</v>
      </c>
      <c r="L647" s="52">
        <f>IFERROR(VLOOKUP(Table25[[#This Row],[Contract No.]],Table3[#All],5,FALSE),"")</f>
        <v>72717</v>
      </c>
      <c r="M647" s="56">
        <f>IFERROR(IF(Table25[[#This Row],[Contract End Date]]="99/99/9999","No End",IF(AND(MONTH(Table25[[#This Row],[Contract End Date]])&gt;6,MONTH(Table25[[#This Row],[Contract End Date]])&lt;=12),YEAR(Table25[[#This Row],[Contract End Date]])+1,YEAR(Table25[[#This Row],[Contract End Date]]))),"")</f>
        <v>2099</v>
      </c>
      <c r="N647" s="55">
        <f>Table25[[#This Row],[FY Formula end]]</f>
        <v>2099</v>
      </c>
      <c r="O647" s="59" t="str">
        <f>IF(Table25[[#This Row],[Year End]]="No End","No End","FY"&amp;" "&amp;Table25[[#This Row],[Year End]])</f>
        <v>FY 2099</v>
      </c>
      <c r="P647" s="27"/>
      <c r="Q647" s="104">
        <f>_xlfn.IFNA(IF($B647="","",VLOOKUP($B647,'SWC Towers'!$A:$Q,$Q$2,FALSE)),"")</f>
        <v>0.5</v>
      </c>
      <c r="R647" s="106" t="str">
        <f>_xlfn.IFNA(IF($B647="","",VLOOKUP($B647,'SWC Towers'!$A:$Q,$R$2,FALSE)),"")</f>
        <v/>
      </c>
      <c r="S647" s="106" t="str">
        <f>_xlfn.IFNA(IF($B647="","",VLOOKUP($B647,'SWC Towers'!$A:$Q,$S$2,FALSE)),"")</f>
        <v/>
      </c>
      <c r="T647" s="106">
        <f>_xlfn.IFNA(IF($B647="","",VLOOKUP($B647,'SWC Towers'!$A:$Q,$T$2,FALSE)),"")</f>
        <v>0.5</v>
      </c>
      <c r="U647" s="104" t="str">
        <f>_xlfn.IFNA(IF($B647="","",VLOOKUP($B647,'SWC Towers'!$A:$Q,$U$2,FALSE)),"")</f>
        <v/>
      </c>
      <c r="V647" s="104" t="str">
        <f>_xlfn.IFNA(IF($B647="","",VLOOKUP($B647,'SWC Towers'!$A:$Q,$V$2,FALSE)),"")</f>
        <v/>
      </c>
      <c r="W647" s="104" t="str">
        <f>_xlfn.IFNA(IF($B647="","",VLOOKUP($B647,'SWC Towers'!$A:$Q,$W$2,FALSE)),"")</f>
        <v/>
      </c>
      <c r="X647" s="104" t="str">
        <f>_xlfn.IFNA(IF($B647="","",VLOOKUP($B647,'SWC Towers'!$A:$Q,$X$2,FALSE)),"")</f>
        <v/>
      </c>
      <c r="Y647" s="104" t="str">
        <f>_xlfn.IFNA(IF($B647="","",VLOOKUP($B647,'SWC Towers'!$A:$Q,$Y$2,FALSE)),"")</f>
        <v/>
      </c>
      <c r="Z647" s="104" t="str">
        <f>_xlfn.IFNA(IF($B647="","",VLOOKUP($B647,'SWC Towers'!$A:$Q,$Z$2,FALSE)),"")</f>
        <v/>
      </c>
      <c r="AA647" s="104" t="str">
        <f>_xlfn.IFNA(IF($B647="","",VLOOKUP($B647,'SWC Towers'!$A:$Q,$AA$2,FALSE)),"")</f>
        <v/>
      </c>
      <c r="AB647" s="104" t="str">
        <f>_xlfn.IFNA(IF($B647="","",VLOOKUP($B647,'SWC Towers'!$A:$Q,$AB$2,FALSE)),"")</f>
        <v/>
      </c>
      <c r="AC647" s="20">
        <f>SUM(Table25[[#This Row],[IT Tower: Application]:[Other/Non-IT ]])</f>
        <v>1</v>
      </c>
      <c r="AD647" s="67"/>
      <c r="AE647" s="67"/>
      <c r="AF647" s="67"/>
      <c r="AG647" s="67"/>
      <c r="AH647" s="67"/>
      <c r="AI647" s="67"/>
      <c r="AJ647" s="67"/>
      <c r="AK647" s="67"/>
      <c r="AL647" s="67"/>
      <c r="AM647" s="67"/>
      <c r="AN647" s="67"/>
      <c r="AO647" s="67"/>
      <c r="AP647" s="67"/>
      <c r="AQ647" s="67"/>
      <c r="AR647" s="67"/>
      <c r="AS647" s="67"/>
      <c r="AT647" s="67"/>
      <c r="AU647" s="67"/>
      <c r="AV647" s="67"/>
      <c r="AW647" s="67"/>
      <c r="AX647" s="67"/>
      <c r="AY647" s="67">
        <v>0</v>
      </c>
      <c r="AZ647" s="67">
        <v>92520</v>
      </c>
      <c r="BA647" s="67"/>
      <c r="BB647" s="67"/>
      <c r="BC647" s="67"/>
      <c r="BD647" s="67"/>
      <c r="BE647" s="67"/>
      <c r="BF647" s="67"/>
      <c r="BG647" s="67"/>
      <c r="BH647" s="67"/>
      <c r="BI647" s="67"/>
      <c r="BJ647" s="67"/>
      <c r="BK647" s="67"/>
      <c r="BL647" s="67"/>
      <c r="BM647" s="67"/>
      <c r="BN647" s="67"/>
      <c r="BO647" s="67"/>
      <c r="BP647" s="67"/>
      <c r="BQ647" s="67"/>
      <c r="BR647" s="67"/>
      <c r="BS647" s="67"/>
      <c r="BT647" s="67"/>
      <c r="BU647" s="67"/>
      <c r="BV647" s="67"/>
      <c r="BW647" s="67"/>
      <c r="BX647" s="67"/>
      <c r="BY647" s="67"/>
      <c r="BZ647" s="67"/>
      <c r="CA647" s="67"/>
      <c r="CB647" s="67"/>
      <c r="CC647" s="69">
        <f>SUM(Table25[[#This Row],[Contract Amount FY00]:[Contract Amount FY50]])</f>
        <v>92520</v>
      </c>
      <c r="CD647" s="24"/>
    </row>
    <row r="648" spans="1:82" x14ac:dyDescent="0.25">
      <c r="A648" s="122" t="s">
        <v>1945</v>
      </c>
      <c r="B648" s="122" t="s">
        <v>286</v>
      </c>
      <c r="C648" s="122" t="s">
        <v>3201</v>
      </c>
      <c r="E648" s="26" t="str">
        <f>IFERROR(IF(VLOOKUP(Table25[[#This Row],[Contract No.]],Table3[#All],3,FALSE)="","No","Yes"),"")</f>
        <v>No</v>
      </c>
      <c r="F648" s="26" t="str">
        <f>IFERROR(VLOOKUP(Table25[[#This Row],[Contract No.]],Table3[#All],3,FALSE),"")</f>
        <v/>
      </c>
      <c r="G648" s="26" t="str">
        <f>IFERROR(IF(Table25[[#This Row],[Cooperative Purchase
(Yes/No)]]="Yes","Yes",IF(VLOOKUP(Table25[[#This Row],[Contract No.]],Table3[#All],1,FALSE)=Table25[[#This Row],[Contract No.]],"Yes","No")),"No")</f>
        <v>Yes</v>
      </c>
      <c r="H648" s="51">
        <f>IFERROR(VLOOKUP(Table25[[#This Row],[Contract No.]],Table3[#All],4,FALSE),"")</f>
        <v>42401</v>
      </c>
      <c r="I648" s="56">
        <f>IFERROR(IF(AND(MONTH(Table25[[#This Row],[Contract Start Date]])&gt;6,MONTH(Table25[[#This Row],[Contract Start Date]])&lt;=12),YEAR(Table25[[#This Row],[Contract Start Date]])+1,YEAR(Table25[[#This Row],[Contract Start Date]])),"")</f>
        <v>2016</v>
      </c>
      <c r="J648" s="55">
        <f>Table25[[#This Row],[FY Formula start]]</f>
        <v>2016</v>
      </c>
      <c r="K648" s="59" t="str">
        <f>"FY"&amp;" "&amp;Table25[[#This Row],[Year Start]]</f>
        <v>FY 2016</v>
      </c>
      <c r="L648" s="52">
        <f>IFERROR(VLOOKUP(Table25[[#This Row],[Contract No.]],Table3[#All],5,FALSE),"")</f>
        <v>72717</v>
      </c>
      <c r="M648" s="56">
        <f>IFERROR(IF(Table25[[#This Row],[Contract End Date]]="99/99/9999","No End",IF(AND(MONTH(Table25[[#This Row],[Contract End Date]])&gt;6,MONTH(Table25[[#This Row],[Contract End Date]])&lt;=12),YEAR(Table25[[#This Row],[Contract End Date]])+1,YEAR(Table25[[#This Row],[Contract End Date]]))),"")</f>
        <v>2099</v>
      </c>
      <c r="N648" s="55">
        <f>Table25[[#This Row],[FY Formula end]]</f>
        <v>2099</v>
      </c>
      <c r="O648" s="59" t="str">
        <f>IF(Table25[[#This Row],[Year End]]="No End","No End","FY"&amp;" "&amp;Table25[[#This Row],[Year End]])</f>
        <v>FY 2099</v>
      </c>
      <c r="P648" s="27"/>
      <c r="Q648" s="104">
        <f>_xlfn.IFNA(IF($B648="","",VLOOKUP($B648,'SWC Towers'!$A:$Q,$Q$2,FALSE)),"")</f>
        <v>0.5</v>
      </c>
      <c r="R648" s="106" t="str">
        <f>_xlfn.IFNA(IF($B648="","",VLOOKUP($B648,'SWC Towers'!$A:$Q,$R$2,FALSE)),"")</f>
        <v/>
      </c>
      <c r="S648" s="106" t="str">
        <f>_xlfn.IFNA(IF($B648="","",VLOOKUP($B648,'SWC Towers'!$A:$Q,$S$2,FALSE)),"")</f>
        <v/>
      </c>
      <c r="T648" s="106">
        <f>_xlfn.IFNA(IF($B648="","",VLOOKUP($B648,'SWC Towers'!$A:$Q,$T$2,FALSE)),"")</f>
        <v>0.5</v>
      </c>
      <c r="U648" s="104" t="str">
        <f>_xlfn.IFNA(IF($B648="","",VLOOKUP($B648,'SWC Towers'!$A:$Q,$U$2,FALSE)),"")</f>
        <v/>
      </c>
      <c r="V648" s="104" t="str">
        <f>_xlfn.IFNA(IF($B648="","",VLOOKUP($B648,'SWC Towers'!$A:$Q,$V$2,FALSE)),"")</f>
        <v/>
      </c>
      <c r="W648" s="104" t="str">
        <f>_xlfn.IFNA(IF($B648="","",VLOOKUP($B648,'SWC Towers'!$A:$Q,$W$2,FALSE)),"")</f>
        <v/>
      </c>
      <c r="X648" s="104" t="str">
        <f>_xlfn.IFNA(IF($B648="","",VLOOKUP($B648,'SWC Towers'!$A:$Q,$X$2,FALSE)),"")</f>
        <v/>
      </c>
      <c r="Y648" s="104" t="str">
        <f>_xlfn.IFNA(IF($B648="","",VLOOKUP($B648,'SWC Towers'!$A:$Q,$Y$2,FALSE)),"")</f>
        <v/>
      </c>
      <c r="Z648" s="104" t="str">
        <f>_xlfn.IFNA(IF($B648="","",VLOOKUP($B648,'SWC Towers'!$A:$Q,$Z$2,FALSE)),"")</f>
        <v/>
      </c>
      <c r="AA648" s="104" t="str">
        <f>_xlfn.IFNA(IF($B648="","",VLOOKUP($B648,'SWC Towers'!$A:$Q,$AA$2,FALSE)),"")</f>
        <v/>
      </c>
      <c r="AB648" s="104" t="str">
        <f>_xlfn.IFNA(IF($B648="","",VLOOKUP($B648,'SWC Towers'!$A:$Q,$AB$2,FALSE)),"")</f>
        <v/>
      </c>
      <c r="AC648" s="20">
        <f>SUM(Table25[[#This Row],[IT Tower: Application]:[Other/Non-IT ]])</f>
        <v>1</v>
      </c>
      <c r="AD648" s="67"/>
      <c r="AE648" s="67"/>
      <c r="AF648" s="67"/>
      <c r="AG648" s="67"/>
      <c r="AH648" s="67"/>
      <c r="AI648" s="67"/>
      <c r="AJ648" s="67"/>
      <c r="AK648" s="67"/>
      <c r="AL648" s="67"/>
      <c r="AM648" s="67"/>
      <c r="AN648" s="67"/>
      <c r="AO648" s="67"/>
      <c r="AP648" s="67"/>
      <c r="AQ648" s="67"/>
      <c r="AR648" s="67"/>
      <c r="AS648" s="67"/>
      <c r="AT648" s="67"/>
      <c r="AU648" s="67"/>
      <c r="AV648" s="67"/>
      <c r="AW648" s="67">
        <v>22240</v>
      </c>
      <c r="AX648" s="67">
        <v>38720</v>
      </c>
      <c r="AY648" s="67">
        <v>135760</v>
      </c>
      <c r="AZ648" s="67">
        <v>23113</v>
      </c>
      <c r="BA648" s="67">
        <v>119307</v>
      </c>
      <c r="BB648" s="67">
        <v>129808</v>
      </c>
      <c r="BC648" s="67">
        <v>105545</v>
      </c>
      <c r="BD648" s="67"/>
      <c r="BE648" s="67"/>
      <c r="BF648" s="67"/>
      <c r="BG648" s="67"/>
      <c r="BH648" s="67"/>
      <c r="BI648" s="67"/>
      <c r="BJ648" s="67"/>
      <c r="BK648" s="67"/>
      <c r="BL648" s="67"/>
      <c r="BM648" s="67"/>
      <c r="BN648" s="67"/>
      <c r="BO648" s="67"/>
      <c r="BP648" s="67"/>
      <c r="BQ648" s="67"/>
      <c r="BR648" s="67"/>
      <c r="BS648" s="67"/>
      <c r="BT648" s="67"/>
      <c r="BU648" s="67"/>
      <c r="BV648" s="67"/>
      <c r="BW648" s="67"/>
      <c r="BX648" s="67"/>
      <c r="BY648" s="67"/>
      <c r="BZ648" s="67"/>
      <c r="CA648" s="67"/>
      <c r="CB648" s="67"/>
      <c r="CC648" s="69">
        <f>SUM(Table25[[#This Row],[Contract Amount FY00]:[Contract Amount FY50]])</f>
        <v>574493</v>
      </c>
      <c r="CD648" s="24"/>
    </row>
    <row r="649" spans="1:82" x14ac:dyDescent="0.25">
      <c r="A649" s="122" t="s">
        <v>1945</v>
      </c>
      <c r="B649" s="122" t="s">
        <v>286</v>
      </c>
      <c r="C649" s="122" t="s">
        <v>1847</v>
      </c>
      <c r="E649" s="26" t="str">
        <f>IFERROR(IF(VLOOKUP(Table25[[#This Row],[Contract No.]],Table3[#All],3,FALSE)="","No","Yes"),"")</f>
        <v>No</v>
      </c>
      <c r="F649" s="26" t="str">
        <f>IFERROR(VLOOKUP(Table25[[#This Row],[Contract No.]],Table3[#All],3,FALSE),"")</f>
        <v/>
      </c>
      <c r="G649" s="26" t="str">
        <f>IFERROR(IF(Table25[[#This Row],[Cooperative Purchase
(Yes/No)]]="Yes","Yes",IF(VLOOKUP(Table25[[#This Row],[Contract No.]],Table3[#All],1,FALSE)=Table25[[#This Row],[Contract No.]],"Yes","No")),"No")</f>
        <v>Yes</v>
      </c>
      <c r="H649" s="51">
        <f>IFERROR(VLOOKUP(Table25[[#This Row],[Contract No.]],Table3[#All],4,FALSE),"")</f>
        <v>42401</v>
      </c>
      <c r="I649" s="56">
        <f>IFERROR(IF(AND(MONTH(Table25[[#This Row],[Contract Start Date]])&gt;6,MONTH(Table25[[#This Row],[Contract Start Date]])&lt;=12),YEAR(Table25[[#This Row],[Contract Start Date]])+1,YEAR(Table25[[#This Row],[Contract Start Date]])),"")</f>
        <v>2016</v>
      </c>
      <c r="J649" s="55">
        <f>Table25[[#This Row],[FY Formula start]]</f>
        <v>2016</v>
      </c>
      <c r="K649" s="59" t="str">
        <f>"FY"&amp;" "&amp;Table25[[#This Row],[Year Start]]</f>
        <v>FY 2016</v>
      </c>
      <c r="L649" s="52">
        <f>IFERROR(VLOOKUP(Table25[[#This Row],[Contract No.]],Table3[#All],5,FALSE),"")</f>
        <v>72717</v>
      </c>
      <c r="M649" s="56">
        <f>IFERROR(IF(Table25[[#This Row],[Contract End Date]]="99/99/9999","No End",IF(AND(MONTH(Table25[[#This Row],[Contract End Date]])&gt;6,MONTH(Table25[[#This Row],[Contract End Date]])&lt;=12),YEAR(Table25[[#This Row],[Contract End Date]])+1,YEAR(Table25[[#This Row],[Contract End Date]]))),"")</f>
        <v>2099</v>
      </c>
      <c r="N649" s="55">
        <f>Table25[[#This Row],[FY Formula end]]</f>
        <v>2099</v>
      </c>
      <c r="O649" s="59" t="str">
        <f>IF(Table25[[#This Row],[Year End]]="No End","No End","FY"&amp;" "&amp;Table25[[#This Row],[Year End]])</f>
        <v>FY 2099</v>
      </c>
      <c r="P649" s="27"/>
      <c r="Q649" s="104">
        <f>_xlfn.IFNA(IF($B649="","",VLOOKUP($B649,'SWC Towers'!$A:$Q,$Q$2,FALSE)),"")</f>
        <v>0.5</v>
      </c>
      <c r="R649" s="106" t="str">
        <f>_xlfn.IFNA(IF($B649="","",VLOOKUP($B649,'SWC Towers'!$A:$Q,$R$2,FALSE)),"")</f>
        <v/>
      </c>
      <c r="S649" s="106" t="str">
        <f>_xlfn.IFNA(IF($B649="","",VLOOKUP($B649,'SWC Towers'!$A:$Q,$S$2,FALSE)),"")</f>
        <v/>
      </c>
      <c r="T649" s="106">
        <f>_xlfn.IFNA(IF($B649="","",VLOOKUP($B649,'SWC Towers'!$A:$Q,$T$2,FALSE)),"")</f>
        <v>0.5</v>
      </c>
      <c r="U649" s="104" t="str">
        <f>_xlfn.IFNA(IF($B649="","",VLOOKUP($B649,'SWC Towers'!$A:$Q,$U$2,FALSE)),"")</f>
        <v/>
      </c>
      <c r="V649" s="104" t="str">
        <f>_xlfn.IFNA(IF($B649="","",VLOOKUP($B649,'SWC Towers'!$A:$Q,$V$2,FALSE)),"")</f>
        <v/>
      </c>
      <c r="W649" s="104" t="str">
        <f>_xlfn.IFNA(IF($B649="","",VLOOKUP($B649,'SWC Towers'!$A:$Q,$W$2,FALSE)),"")</f>
        <v/>
      </c>
      <c r="X649" s="104" t="str">
        <f>_xlfn.IFNA(IF($B649="","",VLOOKUP($B649,'SWC Towers'!$A:$Q,$X$2,FALSE)),"")</f>
        <v/>
      </c>
      <c r="Y649" s="104" t="str">
        <f>_xlfn.IFNA(IF($B649="","",VLOOKUP($B649,'SWC Towers'!$A:$Q,$Y$2,FALSE)),"")</f>
        <v/>
      </c>
      <c r="Z649" s="104" t="str">
        <f>_xlfn.IFNA(IF($B649="","",VLOOKUP($B649,'SWC Towers'!$A:$Q,$Z$2,FALSE)),"")</f>
        <v/>
      </c>
      <c r="AA649" s="104" t="str">
        <f>_xlfn.IFNA(IF($B649="","",VLOOKUP($B649,'SWC Towers'!$A:$Q,$AA$2,FALSE)),"")</f>
        <v/>
      </c>
      <c r="AB649" s="104" t="str">
        <f>_xlfn.IFNA(IF($B649="","",VLOOKUP($B649,'SWC Towers'!$A:$Q,$AB$2,FALSE)),"")</f>
        <v/>
      </c>
      <c r="AC649" s="20">
        <f>SUM(Table25[[#This Row],[IT Tower: Application]:[Other/Non-IT ]])</f>
        <v>1</v>
      </c>
      <c r="AD649" s="67"/>
      <c r="AE649" s="67"/>
      <c r="AF649" s="67"/>
      <c r="AG649" s="67"/>
      <c r="AH649" s="67"/>
      <c r="AI649" s="67"/>
      <c r="AJ649" s="67"/>
      <c r="AK649" s="67"/>
      <c r="AL649" s="67"/>
      <c r="AM649" s="67"/>
      <c r="AN649" s="67"/>
      <c r="AO649" s="67"/>
      <c r="AP649" s="67"/>
      <c r="AQ649" s="67"/>
      <c r="AR649" s="67"/>
      <c r="AS649" s="67"/>
      <c r="AT649" s="67"/>
      <c r="AU649" s="67"/>
      <c r="AV649" s="67">
        <v>0</v>
      </c>
      <c r="AW649" s="67">
        <v>98100</v>
      </c>
      <c r="AX649" s="67">
        <v>0</v>
      </c>
      <c r="AY649" s="67">
        <v>61824</v>
      </c>
      <c r="AZ649" s="67">
        <v>238770</v>
      </c>
      <c r="BA649" s="67">
        <v>819710</v>
      </c>
      <c r="BB649" s="67">
        <v>442920</v>
      </c>
      <c r="BC649" s="67">
        <v>577150</v>
      </c>
      <c r="BD649" s="67"/>
      <c r="BE649" s="67"/>
      <c r="BF649" s="67"/>
      <c r="BG649" s="67"/>
      <c r="BH649" s="67"/>
      <c r="BI649" s="67"/>
      <c r="BJ649" s="67"/>
      <c r="BK649" s="67"/>
      <c r="BL649" s="67"/>
      <c r="BM649" s="67"/>
      <c r="BN649" s="67"/>
      <c r="BO649" s="67"/>
      <c r="BP649" s="67"/>
      <c r="BQ649" s="67"/>
      <c r="BR649" s="67"/>
      <c r="BS649" s="67"/>
      <c r="BT649" s="67"/>
      <c r="BU649" s="67"/>
      <c r="BV649" s="67"/>
      <c r="BW649" s="67"/>
      <c r="BX649" s="67"/>
      <c r="BY649" s="67"/>
      <c r="BZ649" s="67"/>
      <c r="CA649" s="67"/>
      <c r="CB649" s="67"/>
      <c r="CC649" s="69">
        <f>SUM(Table25[[#This Row],[Contract Amount FY00]:[Contract Amount FY50]])</f>
        <v>2238474</v>
      </c>
      <c r="CD649" s="24"/>
    </row>
    <row r="650" spans="1:82" x14ac:dyDescent="0.25">
      <c r="A650" s="122" t="s">
        <v>1945</v>
      </c>
      <c r="B650" s="122" t="s">
        <v>286</v>
      </c>
      <c r="C650" s="122" t="s">
        <v>2197</v>
      </c>
      <c r="E650" s="26" t="str">
        <f>IFERROR(IF(VLOOKUP(Table25[[#This Row],[Contract No.]],Table3[#All],3,FALSE)="","No","Yes"),"")</f>
        <v>No</v>
      </c>
      <c r="F650" s="26" t="str">
        <f>IFERROR(VLOOKUP(Table25[[#This Row],[Contract No.]],Table3[#All],3,FALSE),"")</f>
        <v/>
      </c>
      <c r="G650" s="26" t="str">
        <f>IFERROR(IF(Table25[[#This Row],[Cooperative Purchase
(Yes/No)]]="Yes","Yes",IF(VLOOKUP(Table25[[#This Row],[Contract No.]],Table3[#All],1,FALSE)=Table25[[#This Row],[Contract No.]],"Yes","No")),"No")</f>
        <v>Yes</v>
      </c>
      <c r="H650" s="51">
        <f>IFERROR(VLOOKUP(Table25[[#This Row],[Contract No.]],Table3[#All],4,FALSE),"")</f>
        <v>42401</v>
      </c>
      <c r="I650" s="56">
        <f>IFERROR(IF(AND(MONTH(Table25[[#This Row],[Contract Start Date]])&gt;6,MONTH(Table25[[#This Row],[Contract Start Date]])&lt;=12),YEAR(Table25[[#This Row],[Contract Start Date]])+1,YEAR(Table25[[#This Row],[Contract Start Date]])),"")</f>
        <v>2016</v>
      </c>
      <c r="J650" s="55">
        <f>Table25[[#This Row],[FY Formula start]]</f>
        <v>2016</v>
      </c>
      <c r="K650" s="59" t="str">
        <f>"FY"&amp;" "&amp;Table25[[#This Row],[Year Start]]</f>
        <v>FY 2016</v>
      </c>
      <c r="L650" s="52">
        <f>IFERROR(VLOOKUP(Table25[[#This Row],[Contract No.]],Table3[#All],5,FALSE),"")</f>
        <v>72717</v>
      </c>
      <c r="M650" s="56">
        <f>IFERROR(IF(Table25[[#This Row],[Contract End Date]]="99/99/9999","No End",IF(AND(MONTH(Table25[[#This Row],[Contract End Date]])&gt;6,MONTH(Table25[[#This Row],[Contract End Date]])&lt;=12),YEAR(Table25[[#This Row],[Contract End Date]])+1,YEAR(Table25[[#This Row],[Contract End Date]]))),"")</f>
        <v>2099</v>
      </c>
      <c r="N650" s="55">
        <f>Table25[[#This Row],[FY Formula end]]</f>
        <v>2099</v>
      </c>
      <c r="O650" s="59" t="str">
        <f>IF(Table25[[#This Row],[Year End]]="No End","No End","FY"&amp;" "&amp;Table25[[#This Row],[Year End]])</f>
        <v>FY 2099</v>
      </c>
      <c r="P650" s="27"/>
      <c r="Q650" s="104">
        <f>_xlfn.IFNA(IF($B650="","",VLOOKUP($B650,'SWC Towers'!$A:$Q,$Q$2,FALSE)),"")</f>
        <v>0.5</v>
      </c>
      <c r="R650" s="106" t="str">
        <f>_xlfn.IFNA(IF($B650="","",VLOOKUP($B650,'SWC Towers'!$A:$Q,$R$2,FALSE)),"")</f>
        <v/>
      </c>
      <c r="S650" s="106" t="str">
        <f>_xlfn.IFNA(IF($B650="","",VLOOKUP($B650,'SWC Towers'!$A:$Q,$S$2,FALSE)),"")</f>
        <v/>
      </c>
      <c r="T650" s="106">
        <f>_xlfn.IFNA(IF($B650="","",VLOOKUP($B650,'SWC Towers'!$A:$Q,$T$2,FALSE)),"")</f>
        <v>0.5</v>
      </c>
      <c r="U650" s="104" t="str">
        <f>_xlfn.IFNA(IF($B650="","",VLOOKUP($B650,'SWC Towers'!$A:$Q,$U$2,FALSE)),"")</f>
        <v/>
      </c>
      <c r="V650" s="104" t="str">
        <f>_xlfn.IFNA(IF($B650="","",VLOOKUP($B650,'SWC Towers'!$A:$Q,$V$2,FALSE)),"")</f>
        <v/>
      </c>
      <c r="W650" s="104" t="str">
        <f>_xlfn.IFNA(IF($B650="","",VLOOKUP($B650,'SWC Towers'!$A:$Q,$W$2,FALSE)),"")</f>
        <v/>
      </c>
      <c r="X650" s="104" t="str">
        <f>_xlfn.IFNA(IF($B650="","",VLOOKUP($B650,'SWC Towers'!$A:$Q,$X$2,FALSE)),"")</f>
        <v/>
      </c>
      <c r="Y650" s="104" t="str">
        <f>_xlfn.IFNA(IF($B650="","",VLOOKUP($B650,'SWC Towers'!$A:$Q,$Y$2,FALSE)),"")</f>
        <v/>
      </c>
      <c r="Z650" s="104" t="str">
        <f>_xlfn.IFNA(IF($B650="","",VLOOKUP($B650,'SWC Towers'!$A:$Q,$Z$2,FALSE)),"")</f>
        <v/>
      </c>
      <c r="AA650" s="104" t="str">
        <f>_xlfn.IFNA(IF($B650="","",VLOOKUP($B650,'SWC Towers'!$A:$Q,$AA$2,FALSE)),"")</f>
        <v/>
      </c>
      <c r="AB650" s="104" t="str">
        <f>_xlfn.IFNA(IF($B650="","",VLOOKUP($B650,'SWC Towers'!$A:$Q,$AB$2,FALSE)),"")</f>
        <v/>
      </c>
      <c r="AC650" s="20">
        <f>SUM(Table25[[#This Row],[IT Tower: Application]:[Other/Non-IT ]])</f>
        <v>1</v>
      </c>
      <c r="AD650" s="67"/>
      <c r="AE650" s="67"/>
      <c r="AF650" s="67"/>
      <c r="AG650" s="67"/>
      <c r="AH650" s="67"/>
      <c r="AI650" s="67"/>
      <c r="AJ650" s="67"/>
      <c r="AK650" s="67"/>
      <c r="AL650" s="67"/>
      <c r="AM650" s="67"/>
      <c r="AN650" s="67"/>
      <c r="AO650" s="67"/>
      <c r="AP650" s="67"/>
      <c r="AQ650" s="67"/>
      <c r="AR650" s="67"/>
      <c r="AS650" s="67"/>
      <c r="AT650" s="67"/>
      <c r="AU650" s="67"/>
      <c r="AV650" s="67">
        <v>38165</v>
      </c>
      <c r="AW650" s="67">
        <v>0</v>
      </c>
      <c r="AX650" s="67"/>
      <c r="AY650" s="67"/>
      <c r="AZ650" s="67"/>
      <c r="BA650" s="67"/>
      <c r="BB650" s="67"/>
      <c r="BC650" s="67"/>
      <c r="BD650" s="67"/>
      <c r="BE650" s="67"/>
      <c r="BF650" s="67"/>
      <c r="BG650" s="67"/>
      <c r="BH650" s="67"/>
      <c r="BI650" s="67"/>
      <c r="BJ650" s="67"/>
      <c r="BK650" s="67"/>
      <c r="BL650" s="67"/>
      <c r="BM650" s="67"/>
      <c r="BN650" s="67"/>
      <c r="BO650" s="67"/>
      <c r="BP650" s="67"/>
      <c r="BQ650" s="67"/>
      <c r="BR650" s="67"/>
      <c r="BS650" s="67"/>
      <c r="BT650" s="67"/>
      <c r="BU650" s="67"/>
      <c r="BV650" s="67"/>
      <c r="BW650" s="67"/>
      <c r="BX650" s="67"/>
      <c r="BY650" s="67"/>
      <c r="BZ650" s="67"/>
      <c r="CA650" s="67"/>
      <c r="CB650" s="67"/>
      <c r="CC650" s="69">
        <f>SUM(Table25[[#This Row],[Contract Amount FY00]:[Contract Amount FY50]])</f>
        <v>38165</v>
      </c>
      <c r="CD650" s="24"/>
    </row>
    <row r="651" spans="1:82" x14ac:dyDescent="0.25">
      <c r="A651" s="122" t="s">
        <v>1945</v>
      </c>
      <c r="B651" s="122" t="s">
        <v>286</v>
      </c>
      <c r="C651" s="122" t="s">
        <v>492</v>
      </c>
      <c r="E651" s="26" t="str">
        <f>IFERROR(IF(VLOOKUP(Table25[[#This Row],[Contract No.]],Table3[#All],3,FALSE)="","No","Yes"),"")</f>
        <v>No</v>
      </c>
      <c r="F651" s="26" t="str">
        <f>IFERROR(VLOOKUP(Table25[[#This Row],[Contract No.]],Table3[#All],3,FALSE),"")</f>
        <v/>
      </c>
      <c r="G651" s="26" t="str">
        <f>IFERROR(IF(Table25[[#This Row],[Cooperative Purchase
(Yes/No)]]="Yes","Yes",IF(VLOOKUP(Table25[[#This Row],[Contract No.]],Table3[#All],1,FALSE)=Table25[[#This Row],[Contract No.]],"Yes","No")),"No")</f>
        <v>Yes</v>
      </c>
      <c r="H651" s="51">
        <f>IFERROR(VLOOKUP(Table25[[#This Row],[Contract No.]],Table3[#All],4,FALSE),"")</f>
        <v>42401</v>
      </c>
      <c r="I651" s="56">
        <f>IFERROR(IF(AND(MONTH(Table25[[#This Row],[Contract Start Date]])&gt;6,MONTH(Table25[[#This Row],[Contract Start Date]])&lt;=12),YEAR(Table25[[#This Row],[Contract Start Date]])+1,YEAR(Table25[[#This Row],[Contract Start Date]])),"")</f>
        <v>2016</v>
      </c>
      <c r="J651" s="55">
        <f>Table25[[#This Row],[FY Formula start]]</f>
        <v>2016</v>
      </c>
      <c r="K651" s="59" t="str">
        <f>"FY"&amp;" "&amp;Table25[[#This Row],[Year Start]]</f>
        <v>FY 2016</v>
      </c>
      <c r="L651" s="52">
        <f>IFERROR(VLOOKUP(Table25[[#This Row],[Contract No.]],Table3[#All],5,FALSE),"")</f>
        <v>72717</v>
      </c>
      <c r="M651" s="56">
        <f>IFERROR(IF(Table25[[#This Row],[Contract End Date]]="99/99/9999","No End",IF(AND(MONTH(Table25[[#This Row],[Contract End Date]])&gt;6,MONTH(Table25[[#This Row],[Contract End Date]])&lt;=12),YEAR(Table25[[#This Row],[Contract End Date]])+1,YEAR(Table25[[#This Row],[Contract End Date]]))),"")</f>
        <v>2099</v>
      </c>
      <c r="N651" s="55">
        <f>Table25[[#This Row],[FY Formula end]]</f>
        <v>2099</v>
      </c>
      <c r="O651" s="59" t="str">
        <f>IF(Table25[[#This Row],[Year End]]="No End","No End","FY"&amp;" "&amp;Table25[[#This Row],[Year End]])</f>
        <v>FY 2099</v>
      </c>
      <c r="P651" s="27"/>
      <c r="Q651" s="104">
        <f>_xlfn.IFNA(IF($B651="","",VLOOKUP($B651,'SWC Towers'!$A:$Q,$Q$2,FALSE)),"")</f>
        <v>0.5</v>
      </c>
      <c r="R651" s="106" t="str">
        <f>_xlfn.IFNA(IF($B651="","",VLOOKUP($B651,'SWC Towers'!$A:$Q,$R$2,FALSE)),"")</f>
        <v/>
      </c>
      <c r="S651" s="106" t="str">
        <f>_xlfn.IFNA(IF($B651="","",VLOOKUP($B651,'SWC Towers'!$A:$Q,$S$2,FALSE)),"")</f>
        <v/>
      </c>
      <c r="T651" s="106">
        <f>_xlfn.IFNA(IF($B651="","",VLOOKUP($B651,'SWC Towers'!$A:$Q,$T$2,FALSE)),"")</f>
        <v>0.5</v>
      </c>
      <c r="U651" s="104" t="str">
        <f>_xlfn.IFNA(IF($B651="","",VLOOKUP($B651,'SWC Towers'!$A:$Q,$U$2,FALSE)),"")</f>
        <v/>
      </c>
      <c r="V651" s="104" t="str">
        <f>_xlfn.IFNA(IF($B651="","",VLOOKUP($B651,'SWC Towers'!$A:$Q,$V$2,FALSE)),"")</f>
        <v/>
      </c>
      <c r="W651" s="104" t="str">
        <f>_xlfn.IFNA(IF($B651="","",VLOOKUP($B651,'SWC Towers'!$A:$Q,$W$2,FALSE)),"")</f>
        <v/>
      </c>
      <c r="X651" s="104" t="str">
        <f>_xlfn.IFNA(IF($B651="","",VLOOKUP($B651,'SWC Towers'!$A:$Q,$X$2,FALSE)),"")</f>
        <v/>
      </c>
      <c r="Y651" s="104" t="str">
        <f>_xlfn.IFNA(IF($B651="","",VLOOKUP($B651,'SWC Towers'!$A:$Q,$Y$2,FALSE)),"")</f>
        <v/>
      </c>
      <c r="Z651" s="104" t="str">
        <f>_xlfn.IFNA(IF($B651="","",VLOOKUP($B651,'SWC Towers'!$A:$Q,$Z$2,FALSE)),"")</f>
        <v/>
      </c>
      <c r="AA651" s="104" t="str">
        <f>_xlfn.IFNA(IF($B651="","",VLOOKUP($B651,'SWC Towers'!$A:$Q,$AA$2,FALSE)),"")</f>
        <v/>
      </c>
      <c r="AB651" s="104" t="str">
        <f>_xlfn.IFNA(IF($B651="","",VLOOKUP($B651,'SWC Towers'!$A:$Q,$AB$2,FALSE)),"")</f>
        <v/>
      </c>
      <c r="AC651" s="20">
        <f>SUM(Table25[[#This Row],[IT Tower: Application]:[Other/Non-IT ]])</f>
        <v>1</v>
      </c>
      <c r="AD651" s="67"/>
      <c r="AE651" s="67"/>
      <c r="AF651" s="67"/>
      <c r="AG651" s="67"/>
      <c r="AH651" s="67"/>
      <c r="AI651" s="67"/>
      <c r="AJ651" s="67"/>
      <c r="AK651" s="67"/>
      <c r="AL651" s="67"/>
      <c r="AM651" s="67"/>
      <c r="AN651" s="67"/>
      <c r="AO651" s="67"/>
      <c r="AP651" s="67"/>
      <c r="AQ651" s="67"/>
      <c r="AR651" s="67"/>
      <c r="AS651" s="67"/>
      <c r="AT651" s="67"/>
      <c r="AU651" s="67"/>
      <c r="AV651" s="67">
        <v>0</v>
      </c>
      <c r="AW651" s="67">
        <v>247534</v>
      </c>
      <c r="AX651" s="67">
        <v>160673</v>
      </c>
      <c r="AY651" s="67">
        <v>146791</v>
      </c>
      <c r="AZ651" s="67">
        <v>258030</v>
      </c>
      <c r="BA651" s="67">
        <v>363150</v>
      </c>
      <c r="BB651" s="67">
        <v>250980</v>
      </c>
      <c r="BC651" s="67">
        <v>287800</v>
      </c>
      <c r="BD651" s="67"/>
      <c r="BE651" s="67"/>
      <c r="BF651" s="67"/>
      <c r="BG651" s="67"/>
      <c r="BH651" s="67"/>
      <c r="BI651" s="67"/>
      <c r="BJ651" s="67"/>
      <c r="BK651" s="67"/>
      <c r="BL651" s="67"/>
      <c r="BM651" s="67"/>
      <c r="BN651" s="67"/>
      <c r="BO651" s="67"/>
      <c r="BP651" s="67"/>
      <c r="BQ651" s="67"/>
      <c r="BR651" s="67"/>
      <c r="BS651" s="67"/>
      <c r="BT651" s="67"/>
      <c r="BU651" s="67"/>
      <c r="BV651" s="67"/>
      <c r="BW651" s="67"/>
      <c r="BX651" s="67"/>
      <c r="BY651" s="67"/>
      <c r="BZ651" s="67"/>
      <c r="CA651" s="67"/>
      <c r="CB651" s="67"/>
      <c r="CC651" s="69">
        <f>SUM(Table25[[#This Row],[Contract Amount FY00]:[Contract Amount FY50]])</f>
        <v>1714958</v>
      </c>
      <c r="CD651" s="24"/>
    </row>
    <row r="652" spans="1:82" x14ac:dyDescent="0.25">
      <c r="A652" s="122" t="s">
        <v>1945</v>
      </c>
      <c r="B652" s="122" t="s">
        <v>286</v>
      </c>
      <c r="C652" s="122" t="s">
        <v>1748</v>
      </c>
      <c r="E652" s="26" t="str">
        <f>IFERROR(IF(VLOOKUP(Table25[[#This Row],[Contract No.]],Table3[#All],3,FALSE)="","No","Yes"),"")</f>
        <v>No</v>
      </c>
      <c r="F652" s="26" t="str">
        <f>IFERROR(VLOOKUP(Table25[[#This Row],[Contract No.]],Table3[#All],3,FALSE),"")</f>
        <v/>
      </c>
      <c r="G652" s="26" t="str">
        <f>IFERROR(IF(Table25[[#This Row],[Cooperative Purchase
(Yes/No)]]="Yes","Yes",IF(VLOOKUP(Table25[[#This Row],[Contract No.]],Table3[#All],1,FALSE)=Table25[[#This Row],[Contract No.]],"Yes","No")),"No")</f>
        <v>Yes</v>
      </c>
      <c r="H652" s="51">
        <f>IFERROR(VLOOKUP(Table25[[#This Row],[Contract No.]],Table3[#All],4,FALSE),"")</f>
        <v>42401</v>
      </c>
      <c r="I652" s="56">
        <f>IFERROR(IF(AND(MONTH(Table25[[#This Row],[Contract Start Date]])&gt;6,MONTH(Table25[[#This Row],[Contract Start Date]])&lt;=12),YEAR(Table25[[#This Row],[Contract Start Date]])+1,YEAR(Table25[[#This Row],[Contract Start Date]])),"")</f>
        <v>2016</v>
      </c>
      <c r="J652" s="55">
        <f>Table25[[#This Row],[FY Formula start]]</f>
        <v>2016</v>
      </c>
      <c r="K652" s="59" t="str">
        <f>"FY"&amp;" "&amp;Table25[[#This Row],[Year Start]]</f>
        <v>FY 2016</v>
      </c>
      <c r="L652" s="52">
        <f>IFERROR(VLOOKUP(Table25[[#This Row],[Contract No.]],Table3[#All],5,FALSE),"")</f>
        <v>72717</v>
      </c>
      <c r="M652" s="56">
        <f>IFERROR(IF(Table25[[#This Row],[Contract End Date]]="99/99/9999","No End",IF(AND(MONTH(Table25[[#This Row],[Contract End Date]])&gt;6,MONTH(Table25[[#This Row],[Contract End Date]])&lt;=12),YEAR(Table25[[#This Row],[Contract End Date]])+1,YEAR(Table25[[#This Row],[Contract End Date]]))),"")</f>
        <v>2099</v>
      </c>
      <c r="N652" s="55">
        <f>Table25[[#This Row],[FY Formula end]]</f>
        <v>2099</v>
      </c>
      <c r="O652" s="59" t="str">
        <f>IF(Table25[[#This Row],[Year End]]="No End","No End","FY"&amp;" "&amp;Table25[[#This Row],[Year End]])</f>
        <v>FY 2099</v>
      </c>
      <c r="P652" s="27"/>
      <c r="Q652" s="104">
        <f>_xlfn.IFNA(IF($B652="","",VLOOKUP($B652,'SWC Towers'!$A:$Q,$Q$2,FALSE)),"")</f>
        <v>0.5</v>
      </c>
      <c r="R652" s="106" t="str">
        <f>_xlfn.IFNA(IF($B652="","",VLOOKUP($B652,'SWC Towers'!$A:$Q,$R$2,FALSE)),"")</f>
        <v/>
      </c>
      <c r="S652" s="106" t="str">
        <f>_xlfn.IFNA(IF($B652="","",VLOOKUP($B652,'SWC Towers'!$A:$Q,$S$2,FALSE)),"")</f>
        <v/>
      </c>
      <c r="T652" s="106">
        <f>_xlfn.IFNA(IF($B652="","",VLOOKUP($B652,'SWC Towers'!$A:$Q,$T$2,FALSE)),"")</f>
        <v>0.5</v>
      </c>
      <c r="U652" s="104" t="str">
        <f>_xlfn.IFNA(IF($B652="","",VLOOKUP($B652,'SWC Towers'!$A:$Q,$U$2,FALSE)),"")</f>
        <v/>
      </c>
      <c r="V652" s="104" t="str">
        <f>_xlfn.IFNA(IF($B652="","",VLOOKUP($B652,'SWC Towers'!$A:$Q,$V$2,FALSE)),"")</f>
        <v/>
      </c>
      <c r="W652" s="104" t="str">
        <f>_xlfn.IFNA(IF($B652="","",VLOOKUP($B652,'SWC Towers'!$A:$Q,$W$2,FALSE)),"")</f>
        <v/>
      </c>
      <c r="X652" s="104" t="str">
        <f>_xlfn.IFNA(IF($B652="","",VLOOKUP($B652,'SWC Towers'!$A:$Q,$X$2,FALSE)),"")</f>
        <v/>
      </c>
      <c r="Y652" s="104" t="str">
        <f>_xlfn.IFNA(IF($B652="","",VLOOKUP($B652,'SWC Towers'!$A:$Q,$Y$2,FALSE)),"")</f>
        <v/>
      </c>
      <c r="Z652" s="104" t="str">
        <f>_xlfn.IFNA(IF($B652="","",VLOOKUP($B652,'SWC Towers'!$A:$Q,$Z$2,FALSE)),"")</f>
        <v/>
      </c>
      <c r="AA652" s="104" t="str">
        <f>_xlfn.IFNA(IF($B652="","",VLOOKUP($B652,'SWC Towers'!$A:$Q,$AA$2,FALSE)),"")</f>
        <v/>
      </c>
      <c r="AB652" s="104" t="str">
        <f>_xlfn.IFNA(IF($B652="","",VLOOKUP($B652,'SWC Towers'!$A:$Q,$AB$2,FALSE)),"")</f>
        <v/>
      </c>
      <c r="AC652" s="20">
        <f>SUM(Table25[[#This Row],[IT Tower: Application]:[Other/Non-IT ]])</f>
        <v>1</v>
      </c>
      <c r="AD652" s="67"/>
      <c r="AE652" s="67"/>
      <c r="AF652" s="67"/>
      <c r="AG652" s="67"/>
      <c r="AH652" s="67"/>
      <c r="AI652" s="67"/>
      <c r="AJ652" s="67"/>
      <c r="AK652" s="67"/>
      <c r="AL652" s="67"/>
      <c r="AM652" s="67"/>
      <c r="AN652" s="67"/>
      <c r="AO652" s="67"/>
      <c r="AP652" s="67"/>
      <c r="AQ652" s="67"/>
      <c r="AR652" s="67"/>
      <c r="AS652" s="67"/>
      <c r="AT652" s="67">
        <v>0</v>
      </c>
      <c r="AU652" s="67">
        <v>243780</v>
      </c>
      <c r="AV652" s="67">
        <v>295120</v>
      </c>
      <c r="AW652" s="67">
        <v>71570</v>
      </c>
      <c r="AX652" s="67"/>
      <c r="AY652" s="67"/>
      <c r="AZ652" s="67"/>
      <c r="BA652" s="67"/>
      <c r="BB652" s="67"/>
      <c r="BC652" s="67"/>
      <c r="BD652" s="67"/>
      <c r="BE652" s="67"/>
      <c r="BF652" s="67"/>
      <c r="BG652" s="67"/>
      <c r="BH652" s="67"/>
      <c r="BI652" s="67"/>
      <c r="BJ652" s="67"/>
      <c r="BK652" s="67"/>
      <c r="BL652" s="67"/>
      <c r="BM652" s="67"/>
      <c r="BN652" s="67"/>
      <c r="BO652" s="67"/>
      <c r="BP652" s="67"/>
      <c r="BQ652" s="67"/>
      <c r="BR652" s="67"/>
      <c r="BS652" s="67"/>
      <c r="BT652" s="67"/>
      <c r="BU652" s="67"/>
      <c r="BV652" s="67"/>
      <c r="BW652" s="67"/>
      <c r="BX652" s="67"/>
      <c r="BY652" s="67"/>
      <c r="BZ652" s="67"/>
      <c r="CA652" s="67"/>
      <c r="CB652" s="67"/>
      <c r="CC652" s="69">
        <f>SUM(Table25[[#This Row],[Contract Amount FY00]:[Contract Amount FY50]])</f>
        <v>610470</v>
      </c>
      <c r="CD652" s="24"/>
    </row>
    <row r="653" spans="1:82" x14ac:dyDescent="0.25">
      <c r="A653" s="122" t="s">
        <v>1945</v>
      </c>
      <c r="B653" s="122" t="s">
        <v>286</v>
      </c>
      <c r="C653" s="122" t="s">
        <v>2203</v>
      </c>
      <c r="E653" s="26" t="str">
        <f>IFERROR(IF(VLOOKUP(Table25[[#This Row],[Contract No.]],Table3[#All],3,FALSE)="","No","Yes"),"")</f>
        <v>No</v>
      </c>
      <c r="F653" s="26" t="str">
        <f>IFERROR(VLOOKUP(Table25[[#This Row],[Contract No.]],Table3[#All],3,FALSE),"")</f>
        <v/>
      </c>
      <c r="G653" s="26" t="str">
        <f>IFERROR(IF(Table25[[#This Row],[Cooperative Purchase
(Yes/No)]]="Yes","Yes",IF(VLOOKUP(Table25[[#This Row],[Contract No.]],Table3[#All],1,FALSE)=Table25[[#This Row],[Contract No.]],"Yes","No")),"No")</f>
        <v>Yes</v>
      </c>
      <c r="H653" s="51">
        <f>IFERROR(VLOOKUP(Table25[[#This Row],[Contract No.]],Table3[#All],4,FALSE),"")</f>
        <v>42401</v>
      </c>
      <c r="I653" s="56">
        <f>IFERROR(IF(AND(MONTH(Table25[[#This Row],[Contract Start Date]])&gt;6,MONTH(Table25[[#This Row],[Contract Start Date]])&lt;=12),YEAR(Table25[[#This Row],[Contract Start Date]])+1,YEAR(Table25[[#This Row],[Contract Start Date]])),"")</f>
        <v>2016</v>
      </c>
      <c r="J653" s="55">
        <f>Table25[[#This Row],[FY Formula start]]</f>
        <v>2016</v>
      </c>
      <c r="K653" s="59" t="str">
        <f>"FY"&amp;" "&amp;Table25[[#This Row],[Year Start]]</f>
        <v>FY 2016</v>
      </c>
      <c r="L653" s="52">
        <f>IFERROR(VLOOKUP(Table25[[#This Row],[Contract No.]],Table3[#All],5,FALSE),"")</f>
        <v>72717</v>
      </c>
      <c r="M653" s="56">
        <f>IFERROR(IF(Table25[[#This Row],[Contract End Date]]="99/99/9999","No End",IF(AND(MONTH(Table25[[#This Row],[Contract End Date]])&gt;6,MONTH(Table25[[#This Row],[Contract End Date]])&lt;=12),YEAR(Table25[[#This Row],[Contract End Date]])+1,YEAR(Table25[[#This Row],[Contract End Date]]))),"")</f>
        <v>2099</v>
      </c>
      <c r="N653" s="55">
        <f>Table25[[#This Row],[FY Formula end]]</f>
        <v>2099</v>
      </c>
      <c r="O653" s="59" t="str">
        <f>IF(Table25[[#This Row],[Year End]]="No End","No End","FY"&amp;" "&amp;Table25[[#This Row],[Year End]])</f>
        <v>FY 2099</v>
      </c>
      <c r="P653" s="27"/>
      <c r="Q653" s="104">
        <f>_xlfn.IFNA(IF($B653="","",VLOOKUP($B653,'SWC Towers'!$A:$Q,$Q$2,FALSE)),"")</f>
        <v>0.5</v>
      </c>
      <c r="R653" s="106" t="str">
        <f>_xlfn.IFNA(IF($B653="","",VLOOKUP($B653,'SWC Towers'!$A:$Q,$R$2,FALSE)),"")</f>
        <v/>
      </c>
      <c r="S653" s="106" t="str">
        <f>_xlfn.IFNA(IF($B653="","",VLOOKUP($B653,'SWC Towers'!$A:$Q,$S$2,FALSE)),"")</f>
        <v/>
      </c>
      <c r="T653" s="106">
        <f>_xlfn.IFNA(IF($B653="","",VLOOKUP($B653,'SWC Towers'!$A:$Q,$T$2,FALSE)),"")</f>
        <v>0.5</v>
      </c>
      <c r="U653" s="104" t="str">
        <f>_xlfn.IFNA(IF($B653="","",VLOOKUP($B653,'SWC Towers'!$A:$Q,$U$2,FALSE)),"")</f>
        <v/>
      </c>
      <c r="V653" s="104" t="str">
        <f>_xlfn.IFNA(IF($B653="","",VLOOKUP($B653,'SWC Towers'!$A:$Q,$V$2,FALSE)),"")</f>
        <v/>
      </c>
      <c r="W653" s="104" t="str">
        <f>_xlfn.IFNA(IF($B653="","",VLOOKUP($B653,'SWC Towers'!$A:$Q,$W$2,FALSE)),"")</f>
        <v/>
      </c>
      <c r="X653" s="104" t="str">
        <f>_xlfn.IFNA(IF($B653="","",VLOOKUP($B653,'SWC Towers'!$A:$Q,$X$2,FALSE)),"")</f>
        <v/>
      </c>
      <c r="Y653" s="104" t="str">
        <f>_xlfn.IFNA(IF($B653="","",VLOOKUP($B653,'SWC Towers'!$A:$Q,$Y$2,FALSE)),"")</f>
        <v/>
      </c>
      <c r="Z653" s="104" t="str">
        <f>_xlfn.IFNA(IF($B653="","",VLOOKUP($B653,'SWC Towers'!$A:$Q,$Z$2,FALSE)),"")</f>
        <v/>
      </c>
      <c r="AA653" s="104" t="str">
        <f>_xlfn.IFNA(IF($B653="","",VLOOKUP($B653,'SWC Towers'!$A:$Q,$AA$2,FALSE)),"")</f>
        <v/>
      </c>
      <c r="AB653" s="104" t="str">
        <f>_xlfn.IFNA(IF($B653="","",VLOOKUP($B653,'SWC Towers'!$A:$Q,$AB$2,FALSE)),"")</f>
        <v/>
      </c>
      <c r="AC653" s="20">
        <f>SUM(Table25[[#This Row],[IT Tower: Application]:[Other/Non-IT ]])</f>
        <v>1</v>
      </c>
      <c r="AD653" s="67"/>
      <c r="AE653" s="67"/>
      <c r="AF653" s="67"/>
      <c r="AG653" s="67"/>
      <c r="AH653" s="67"/>
      <c r="AI653" s="67"/>
      <c r="AJ653" s="67"/>
      <c r="AK653" s="67"/>
      <c r="AL653" s="67"/>
      <c r="AM653" s="67"/>
      <c r="AN653" s="67"/>
      <c r="AO653" s="67"/>
      <c r="AP653" s="67"/>
      <c r="AQ653" s="67"/>
      <c r="AR653" s="67"/>
      <c r="AS653" s="67"/>
      <c r="AT653" s="67">
        <v>0</v>
      </c>
      <c r="AU653" s="67">
        <v>842752</v>
      </c>
      <c r="AV653" s="67">
        <v>297501</v>
      </c>
      <c r="AW653" s="67"/>
      <c r="AX653" s="67"/>
      <c r="AY653" s="67"/>
      <c r="AZ653" s="67"/>
      <c r="BA653" s="67"/>
      <c r="BB653" s="67"/>
      <c r="BC653" s="67"/>
      <c r="BD653" s="67"/>
      <c r="BE653" s="67"/>
      <c r="BF653" s="67"/>
      <c r="BG653" s="67"/>
      <c r="BH653" s="67"/>
      <c r="BI653" s="67"/>
      <c r="BJ653" s="67"/>
      <c r="BK653" s="67"/>
      <c r="BL653" s="67"/>
      <c r="BM653" s="67"/>
      <c r="BN653" s="67"/>
      <c r="BO653" s="67"/>
      <c r="BP653" s="67"/>
      <c r="BQ653" s="67"/>
      <c r="BR653" s="67"/>
      <c r="BS653" s="67"/>
      <c r="BT653" s="67"/>
      <c r="BU653" s="67"/>
      <c r="BV653" s="67"/>
      <c r="BW653" s="67"/>
      <c r="BX653" s="67"/>
      <c r="BY653" s="67"/>
      <c r="BZ653" s="67"/>
      <c r="CA653" s="67"/>
      <c r="CB653" s="67"/>
      <c r="CC653" s="69">
        <f>SUM(Table25[[#This Row],[Contract Amount FY00]:[Contract Amount FY50]])</f>
        <v>1140253</v>
      </c>
      <c r="CD653" s="24"/>
    </row>
    <row r="654" spans="1:82" x14ac:dyDescent="0.25">
      <c r="A654" s="122" t="s">
        <v>1945</v>
      </c>
      <c r="B654" s="122" t="s">
        <v>286</v>
      </c>
      <c r="C654" s="122" t="s">
        <v>708</v>
      </c>
      <c r="E654" s="26" t="str">
        <f>IFERROR(IF(VLOOKUP(Table25[[#This Row],[Contract No.]],Table3[#All],3,FALSE)="","No","Yes"),"")</f>
        <v>No</v>
      </c>
      <c r="F654" s="26" t="str">
        <f>IFERROR(VLOOKUP(Table25[[#This Row],[Contract No.]],Table3[#All],3,FALSE),"")</f>
        <v/>
      </c>
      <c r="G654" s="26" t="str">
        <f>IFERROR(IF(Table25[[#This Row],[Cooperative Purchase
(Yes/No)]]="Yes","Yes",IF(VLOOKUP(Table25[[#This Row],[Contract No.]],Table3[#All],1,FALSE)=Table25[[#This Row],[Contract No.]],"Yes","No")),"No")</f>
        <v>Yes</v>
      </c>
      <c r="H654" s="51">
        <f>IFERROR(VLOOKUP(Table25[[#This Row],[Contract No.]],Table3[#All],4,FALSE),"")</f>
        <v>42401</v>
      </c>
      <c r="I654" s="56">
        <f>IFERROR(IF(AND(MONTH(Table25[[#This Row],[Contract Start Date]])&gt;6,MONTH(Table25[[#This Row],[Contract Start Date]])&lt;=12),YEAR(Table25[[#This Row],[Contract Start Date]])+1,YEAR(Table25[[#This Row],[Contract Start Date]])),"")</f>
        <v>2016</v>
      </c>
      <c r="J654" s="55">
        <f>Table25[[#This Row],[FY Formula start]]</f>
        <v>2016</v>
      </c>
      <c r="K654" s="59" t="str">
        <f>"FY"&amp;" "&amp;Table25[[#This Row],[Year Start]]</f>
        <v>FY 2016</v>
      </c>
      <c r="L654" s="52">
        <f>IFERROR(VLOOKUP(Table25[[#This Row],[Contract No.]],Table3[#All],5,FALSE),"")</f>
        <v>72717</v>
      </c>
      <c r="M654" s="56">
        <f>IFERROR(IF(Table25[[#This Row],[Contract End Date]]="99/99/9999","No End",IF(AND(MONTH(Table25[[#This Row],[Contract End Date]])&gt;6,MONTH(Table25[[#This Row],[Contract End Date]])&lt;=12),YEAR(Table25[[#This Row],[Contract End Date]])+1,YEAR(Table25[[#This Row],[Contract End Date]]))),"")</f>
        <v>2099</v>
      </c>
      <c r="N654" s="55">
        <f>Table25[[#This Row],[FY Formula end]]</f>
        <v>2099</v>
      </c>
      <c r="O654" s="59" t="str">
        <f>IF(Table25[[#This Row],[Year End]]="No End","No End","FY"&amp;" "&amp;Table25[[#This Row],[Year End]])</f>
        <v>FY 2099</v>
      </c>
      <c r="P654" s="27"/>
      <c r="Q654" s="104">
        <f>_xlfn.IFNA(IF($B654="","",VLOOKUP($B654,'SWC Towers'!$A:$Q,$Q$2,FALSE)),"")</f>
        <v>0.5</v>
      </c>
      <c r="R654" s="106" t="str">
        <f>_xlfn.IFNA(IF($B654="","",VLOOKUP($B654,'SWC Towers'!$A:$Q,$R$2,FALSE)),"")</f>
        <v/>
      </c>
      <c r="S654" s="106" t="str">
        <f>_xlfn.IFNA(IF($B654="","",VLOOKUP($B654,'SWC Towers'!$A:$Q,$S$2,FALSE)),"")</f>
        <v/>
      </c>
      <c r="T654" s="106">
        <f>_xlfn.IFNA(IF($B654="","",VLOOKUP($B654,'SWC Towers'!$A:$Q,$T$2,FALSE)),"")</f>
        <v>0.5</v>
      </c>
      <c r="U654" s="104" t="str">
        <f>_xlfn.IFNA(IF($B654="","",VLOOKUP($B654,'SWC Towers'!$A:$Q,$U$2,FALSE)),"")</f>
        <v/>
      </c>
      <c r="V654" s="104" t="str">
        <f>_xlfn.IFNA(IF($B654="","",VLOOKUP($B654,'SWC Towers'!$A:$Q,$V$2,FALSE)),"")</f>
        <v/>
      </c>
      <c r="W654" s="104" t="str">
        <f>_xlfn.IFNA(IF($B654="","",VLOOKUP($B654,'SWC Towers'!$A:$Q,$W$2,FALSE)),"")</f>
        <v/>
      </c>
      <c r="X654" s="104" t="str">
        <f>_xlfn.IFNA(IF($B654="","",VLOOKUP($B654,'SWC Towers'!$A:$Q,$X$2,FALSE)),"")</f>
        <v/>
      </c>
      <c r="Y654" s="104" t="str">
        <f>_xlfn.IFNA(IF($B654="","",VLOOKUP($B654,'SWC Towers'!$A:$Q,$Y$2,FALSE)),"")</f>
        <v/>
      </c>
      <c r="Z654" s="104" t="str">
        <f>_xlfn.IFNA(IF($B654="","",VLOOKUP($B654,'SWC Towers'!$A:$Q,$Z$2,FALSE)),"")</f>
        <v/>
      </c>
      <c r="AA654" s="104" t="str">
        <f>_xlfn.IFNA(IF($B654="","",VLOOKUP($B654,'SWC Towers'!$A:$Q,$AA$2,FALSE)),"")</f>
        <v/>
      </c>
      <c r="AB654" s="104" t="str">
        <f>_xlfn.IFNA(IF($B654="","",VLOOKUP($B654,'SWC Towers'!$A:$Q,$AB$2,FALSE)),"")</f>
        <v/>
      </c>
      <c r="AC654" s="20">
        <f>SUM(Table25[[#This Row],[IT Tower: Application]:[Other/Non-IT ]])</f>
        <v>1</v>
      </c>
      <c r="AD654" s="67"/>
      <c r="AE654" s="67"/>
      <c r="AF654" s="67"/>
      <c r="AG654" s="67"/>
      <c r="AH654" s="67"/>
      <c r="AI654" s="67"/>
      <c r="AJ654" s="67"/>
      <c r="AK654" s="67"/>
      <c r="AL654" s="67"/>
      <c r="AM654" s="67"/>
      <c r="AN654" s="67"/>
      <c r="AO654" s="67"/>
      <c r="AP654" s="67"/>
      <c r="AQ654" s="67"/>
      <c r="AR654" s="67"/>
      <c r="AS654" s="67"/>
      <c r="AT654" s="67"/>
      <c r="AU654" s="67">
        <v>0</v>
      </c>
      <c r="AV654" s="67">
        <v>181854</v>
      </c>
      <c r="AW654" s="67">
        <v>181310</v>
      </c>
      <c r="AX654" s="67">
        <v>184823</v>
      </c>
      <c r="AY654" s="67">
        <v>189525</v>
      </c>
      <c r="AZ654" s="67">
        <v>182070</v>
      </c>
      <c r="BA654" s="67">
        <v>225225</v>
      </c>
      <c r="BB654" s="67">
        <v>229080</v>
      </c>
      <c r="BC654" s="67">
        <v>220140</v>
      </c>
      <c r="BD654" s="67"/>
      <c r="BE654" s="67"/>
      <c r="BF654" s="67"/>
      <c r="BG654" s="67"/>
      <c r="BH654" s="67"/>
      <c r="BI654" s="67"/>
      <c r="BJ654" s="67"/>
      <c r="BK654" s="67"/>
      <c r="BL654" s="67"/>
      <c r="BM654" s="67"/>
      <c r="BN654" s="67"/>
      <c r="BO654" s="67"/>
      <c r="BP654" s="67"/>
      <c r="BQ654" s="67"/>
      <c r="BR654" s="67"/>
      <c r="BS654" s="67"/>
      <c r="BT654" s="67"/>
      <c r="BU654" s="67"/>
      <c r="BV654" s="67"/>
      <c r="BW654" s="67"/>
      <c r="BX654" s="67"/>
      <c r="BY654" s="67"/>
      <c r="BZ654" s="67"/>
      <c r="CA654" s="67"/>
      <c r="CB654" s="67"/>
      <c r="CC654" s="69">
        <f>SUM(Table25[[#This Row],[Contract Amount FY00]:[Contract Amount FY50]])</f>
        <v>1594027</v>
      </c>
      <c r="CD654" s="24"/>
    </row>
    <row r="655" spans="1:82" x14ac:dyDescent="0.25">
      <c r="A655" s="122" t="s">
        <v>1945</v>
      </c>
      <c r="B655" s="122" t="s">
        <v>286</v>
      </c>
      <c r="C655" s="122" t="s">
        <v>747</v>
      </c>
      <c r="E655" s="26" t="str">
        <f>IFERROR(IF(VLOOKUP(Table25[[#This Row],[Contract No.]],Table3[#All],3,FALSE)="","No","Yes"),"")</f>
        <v>No</v>
      </c>
      <c r="F655" s="26" t="str">
        <f>IFERROR(VLOOKUP(Table25[[#This Row],[Contract No.]],Table3[#All],3,FALSE),"")</f>
        <v/>
      </c>
      <c r="G655" s="26" t="str">
        <f>IFERROR(IF(Table25[[#This Row],[Cooperative Purchase
(Yes/No)]]="Yes","Yes",IF(VLOOKUP(Table25[[#This Row],[Contract No.]],Table3[#All],1,FALSE)=Table25[[#This Row],[Contract No.]],"Yes","No")),"No")</f>
        <v>Yes</v>
      </c>
      <c r="H655" s="51">
        <f>IFERROR(VLOOKUP(Table25[[#This Row],[Contract No.]],Table3[#All],4,FALSE),"")</f>
        <v>42401</v>
      </c>
      <c r="I655" s="56">
        <f>IFERROR(IF(AND(MONTH(Table25[[#This Row],[Contract Start Date]])&gt;6,MONTH(Table25[[#This Row],[Contract Start Date]])&lt;=12),YEAR(Table25[[#This Row],[Contract Start Date]])+1,YEAR(Table25[[#This Row],[Contract Start Date]])),"")</f>
        <v>2016</v>
      </c>
      <c r="J655" s="55">
        <f>Table25[[#This Row],[FY Formula start]]</f>
        <v>2016</v>
      </c>
      <c r="K655" s="59" t="str">
        <f>"FY"&amp;" "&amp;Table25[[#This Row],[Year Start]]</f>
        <v>FY 2016</v>
      </c>
      <c r="L655" s="52">
        <f>IFERROR(VLOOKUP(Table25[[#This Row],[Contract No.]],Table3[#All],5,FALSE),"")</f>
        <v>72717</v>
      </c>
      <c r="M655" s="56">
        <f>IFERROR(IF(Table25[[#This Row],[Contract End Date]]="99/99/9999","No End",IF(AND(MONTH(Table25[[#This Row],[Contract End Date]])&gt;6,MONTH(Table25[[#This Row],[Contract End Date]])&lt;=12),YEAR(Table25[[#This Row],[Contract End Date]])+1,YEAR(Table25[[#This Row],[Contract End Date]]))),"")</f>
        <v>2099</v>
      </c>
      <c r="N655" s="55">
        <f>Table25[[#This Row],[FY Formula end]]</f>
        <v>2099</v>
      </c>
      <c r="O655" s="59" t="str">
        <f>IF(Table25[[#This Row],[Year End]]="No End","No End","FY"&amp;" "&amp;Table25[[#This Row],[Year End]])</f>
        <v>FY 2099</v>
      </c>
      <c r="P655" s="27"/>
      <c r="Q655" s="104">
        <f>_xlfn.IFNA(IF($B655="","",VLOOKUP($B655,'SWC Towers'!$A:$Q,$Q$2,FALSE)),"")</f>
        <v>0.5</v>
      </c>
      <c r="R655" s="106" t="str">
        <f>_xlfn.IFNA(IF($B655="","",VLOOKUP($B655,'SWC Towers'!$A:$Q,$R$2,FALSE)),"")</f>
        <v/>
      </c>
      <c r="S655" s="106" t="str">
        <f>_xlfn.IFNA(IF($B655="","",VLOOKUP($B655,'SWC Towers'!$A:$Q,$S$2,FALSE)),"")</f>
        <v/>
      </c>
      <c r="T655" s="106">
        <f>_xlfn.IFNA(IF($B655="","",VLOOKUP($B655,'SWC Towers'!$A:$Q,$T$2,FALSE)),"")</f>
        <v>0.5</v>
      </c>
      <c r="U655" s="104" t="str">
        <f>_xlfn.IFNA(IF($B655="","",VLOOKUP($B655,'SWC Towers'!$A:$Q,$U$2,FALSE)),"")</f>
        <v/>
      </c>
      <c r="V655" s="104" t="str">
        <f>_xlfn.IFNA(IF($B655="","",VLOOKUP($B655,'SWC Towers'!$A:$Q,$V$2,FALSE)),"")</f>
        <v/>
      </c>
      <c r="W655" s="104" t="str">
        <f>_xlfn.IFNA(IF($B655="","",VLOOKUP($B655,'SWC Towers'!$A:$Q,$W$2,FALSE)),"")</f>
        <v/>
      </c>
      <c r="X655" s="104" t="str">
        <f>_xlfn.IFNA(IF($B655="","",VLOOKUP($B655,'SWC Towers'!$A:$Q,$X$2,FALSE)),"")</f>
        <v/>
      </c>
      <c r="Y655" s="104" t="str">
        <f>_xlfn.IFNA(IF($B655="","",VLOOKUP($B655,'SWC Towers'!$A:$Q,$Y$2,FALSE)),"")</f>
        <v/>
      </c>
      <c r="Z655" s="104" t="str">
        <f>_xlfn.IFNA(IF($B655="","",VLOOKUP($B655,'SWC Towers'!$A:$Q,$Z$2,FALSE)),"")</f>
        <v/>
      </c>
      <c r="AA655" s="104" t="str">
        <f>_xlfn.IFNA(IF($B655="","",VLOOKUP($B655,'SWC Towers'!$A:$Q,$AA$2,FALSE)),"")</f>
        <v/>
      </c>
      <c r="AB655" s="104" t="str">
        <f>_xlfn.IFNA(IF($B655="","",VLOOKUP($B655,'SWC Towers'!$A:$Q,$AB$2,FALSE)),"")</f>
        <v/>
      </c>
      <c r="AC655" s="20">
        <f>SUM(Table25[[#This Row],[IT Tower: Application]:[Other/Non-IT ]])</f>
        <v>1</v>
      </c>
      <c r="AD655" s="67"/>
      <c r="AE655" s="67"/>
      <c r="AF655" s="67"/>
      <c r="AG655" s="67"/>
      <c r="AH655" s="67"/>
      <c r="AI655" s="67"/>
      <c r="AJ655" s="67"/>
      <c r="AK655" s="67"/>
      <c r="AL655" s="67"/>
      <c r="AM655" s="67"/>
      <c r="AN655" s="67"/>
      <c r="AO655" s="67"/>
      <c r="AP655" s="67"/>
      <c r="AQ655" s="67"/>
      <c r="AR655" s="67"/>
      <c r="AS655" s="67"/>
      <c r="AT655" s="67"/>
      <c r="AU655" s="67">
        <v>32880</v>
      </c>
      <c r="AV655" s="67">
        <v>101080</v>
      </c>
      <c r="AW655" s="67">
        <v>89320</v>
      </c>
      <c r="AX655" s="67">
        <v>40246</v>
      </c>
      <c r="AY655" s="67">
        <v>0</v>
      </c>
      <c r="AZ655" s="67"/>
      <c r="BA655" s="67"/>
      <c r="BB655" s="67"/>
      <c r="BC655" s="67"/>
      <c r="BD655" s="67"/>
      <c r="BE655" s="67"/>
      <c r="BF655" s="67"/>
      <c r="BG655" s="67"/>
      <c r="BH655" s="67"/>
      <c r="BI655" s="67"/>
      <c r="BJ655" s="67"/>
      <c r="BK655" s="67"/>
      <c r="BL655" s="67"/>
      <c r="BM655" s="67"/>
      <c r="BN655" s="67"/>
      <c r="BO655" s="67"/>
      <c r="BP655" s="67"/>
      <c r="BQ655" s="67"/>
      <c r="BR655" s="67"/>
      <c r="BS655" s="67"/>
      <c r="BT655" s="67"/>
      <c r="BU655" s="67"/>
      <c r="BV655" s="67"/>
      <c r="BW655" s="67"/>
      <c r="BX655" s="67"/>
      <c r="BY655" s="67"/>
      <c r="BZ655" s="67"/>
      <c r="CA655" s="67"/>
      <c r="CB655" s="67"/>
      <c r="CC655" s="69">
        <f>SUM(Table25[[#This Row],[Contract Amount FY00]:[Contract Amount FY50]])</f>
        <v>263526</v>
      </c>
      <c r="CD655" s="24"/>
    </row>
    <row r="656" spans="1:82" x14ac:dyDescent="0.25">
      <c r="A656" s="122" t="s">
        <v>1945</v>
      </c>
      <c r="B656" s="122" t="s">
        <v>286</v>
      </c>
      <c r="C656" s="122" t="s">
        <v>718</v>
      </c>
      <c r="E656" s="26" t="str">
        <f>IFERROR(IF(VLOOKUP(Table25[[#This Row],[Contract No.]],Table3[#All],3,FALSE)="","No","Yes"),"")</f>
        <v>No</v>
      </c>
      <c r="F656" s="26" t="str">
        <f>IFERROR(VLOOKUP(Table25[[#This Row],[Contract No.]],Table3[#All],3,FALSE),"")</f>
        <v/>
      </c>
      <c r="G656" s="26" t="str">
        <f>IFERROR(IF(Table25[[#This Row],[Cooperative Purchase
(Yes/No)]]="Yes","Yes",IF(VLOOKUP(Table25[[#This Row],[Contract No.]],Table3[#All],1,FALSE)=Table25[[#This Row],[Contract No.]],"Yes","No")),"No")</f>
        <v>Yes</v>
      </c>
      <c r="H656" s="51">
        <f>IFERROR(VLOOKUP(Table25[[#This Row],[Contract No.]],Table3[#All],4,FALSE),"")</f>
        <v>42401</v>
      </c>
      <c r="I656" s="56">
        <f>IFERROR(IF(AND(MONTH(Table25[[#This Row],[Contract Start Date]])&gt;6,MONTH(Table25[[#This Row],[Contract Start Date]])&lt;=12),YEAR(Table25[[#This Row],[Contract Start Date]])+1,YEAR(Table25[[#This Row],[Contract Start Date]])),"")</f>
        <v>2016</v>
      </c>
      <c r="J656" s="55">
        <f>Table25[[#This Row],[FY Formula start]]</f>
        <v>2016</v>
      </c>
      <c r="K656" s="59" t="str">
        <f>"FY"&amp;" "&amp;Table25[[#This Row],[Year Start]]</f>
        <v>FY 2016</v>
      </c>
      <c r="L656" s="52">
        <f>IFERROR(VLOOKUP(Table25[[#This Row],[Contract No.]],Table3[#All],5,FALSE),"")</f>
        <v>72717</v>
      </c>
      <c r="M656" s="56">
        <f>IFERROR(IF(Table25[[#This Row],[Contract End Date]]="99/99/9999","No End",IF(AND(MONTH(Table25[[#This Row],[Contract End Date]])&gt;6,MONTH(Table25[[#This Row],[Contract End Date]])&lt;=12),YEAR(Table25[[#This Row],[Contract End Date]])+1,YEAR(Table25[[#This Row],[Contract End Date]]))),"")</f>
        <v>2099</v>
      </c>
      <c r="N656" s="55">
        <f>Table25[[#This Row],[FY Formula end]]</f>
        <v>2099</v>
      </c>
      <c r="O656" s="59" t="str">
        <f>IF(Table25[[#This Row],[Year End]]="No End","No End","FY"&amp;" "&amp;Table25[[#This Row],[Year End]])</f>
        <v>FY 2099</v>
      </c>
      <c r="P656" s="27"/>
      <c r="Q656" s="104">
        <f>_xlfn.IFNA(IF($B656="","",VLOOKUP($B656,'SWC Towers'!$A:$Q,$Q$2,FALSE)),"")</f>
        <v>0.5</v>
      </c>
      <c r="R656" s="106" t="str">
        <f>_xlfn.IFNA(IF($B656="","",VLOOKUP($B656,'SWC Towers'!$A:$Q,$R$2,FALSE)),"")</f>
        <v/>
      </c>
      <c r="S656" s="106" t="str">
        <f>_xlfn.IFNA(IF($B656="","",VLOOKUP($B656,'SWC Towers'!$A:$Q,$S$2,FALSE)),"")</f>
        <v/>
      </c>
      <c r="T656" s="106">
        <f>_xlfn.IFNA(IF($B656="","",VLOOKUP($B656,'SWC Towers'!$A:$Q,$T$2,FALSE)),"")</f>
        <v>0.5</v>
      </c>
      <c r="U656" s="104" t="str">
        <f>_xlfn.IFNA(IF($B656="","",VLOOKUP($B656,'SWC Towers'!$A:$Q,$U$2,FALSE)),"")</f>
        <v/>
      </c>
      <c r="V656" s="104" t="str">
        <f>_xlfn.IFNA(IF($B656="","",VLOOKUP($B656,'SWC Towers'!$A:$Q,$V$2,FALSE)),"")</f>
        <v/>
      </c>
      <c r="W656" s="104" t="str">
        <f>_xlfn.IFNA(IF($B656="","",VLOOKUP($B656,'SWC Towers'!$A:$Q,$W$2,FALSE)),"")</f>
        <v/>
      </c>
      <c r="X656" s="104" t="str">
        <f>_xlfn.IFNA(IF($B656="","",VLOOKUP($B656,'SWC Towers'!$A:$Q,$X$2,FALSE)),"")</f>
        <v/>
      </c>
      <c r="Y656" s="104" t="str">
        <f>_xlfn.IFNA(IF($B656="","",VLOOKUP($B656,'SWC Towers'!$A:$Q,$Y$2,FALSE)),"")</f>
        <v/>
      </c>
      <c r="Z656" s="104" t="str">
        <f>_xlfn.IFNA(IF($B656="","",VLOOKUP($B656,'SWC Towers'!$A:$Q,$Z$2,FALSE)),"")</f>
        <v/>
      </c>
      <c r="AA656" s="104" t="str">
        <f>_xlfn.IFNA(IF($B656="","",VLOOKUP($B656,'SWC Towers'!$A:$Q,$AA$2,FALSE)),"")</f>
        <v/>
      </c>
      <c r="AB656" s="104" t="str">
        <f>_xlfn.IFNA(IF($B656="","",VLOOKUP($B656,'SWC Towers'!$A:$Q,$AB$2,FALSE)),"")</f>
        <v/>
      </c>
      <c r="AC656" s="20">
        <f>SUM(Table25[[#This Row],[IT Tower: Application]:[Other/Non-IT ]])</f>
        <v>1</v>
      </c>
      <c r="AD656" s="67"/>
      <c r="AE656" s="67"/>
      <c r="AF656" s="67"/>
      <c r="AG656" s="67"/>
      <c r="AH656" s="67"/>
      <c r="AI656" s="67"/>
      <c r="AJ656" s="67"/>
      <c r="AK656" s="67"/>
      <c r="AL656" s="67"/>
      <c r="AM656" s="67"/>
      <c r="AN656" s="67"/>
      <c r="AO656" s="67"/>
      <c r="AP656" s="67"/>
      <c r="AQ656" s="67"/>
      <c r="AR656" s="67"/>
      <c r="AS656" s="67"/>
      <c r="AT656" s="67"/>
      <c r="AU656" s="67"/>
      <c r="AV656" s="67">
        <v>0</v>
      </c>
      <c r="AW656" s="67">
        <v>359285</v>
      </c>
      <c r="AX656" s="67">
        <v>958661</v>
      </c>
      <c r="AY656" s="67">
        <v>828040</v>
      </c>
      <c r="AZ656" s="67">
        <v>231605</v>
      </c>
      <c r="BA656" s="67">
        <v>291075</v>
      </c>
      <c r="BB656" s="67">
        <v>117680</v>
      </c>
      <c r="BC656" s="67">
        <v>0</v>
      </c>
      <c r="BD656" s="67"/>
      <c r="BE656" s="67"/>
      <c r="BF656" s="67"/>
      <c r="BG656" s="67"/>
      <c r="BH656" s="67"/>
      <c r="BI656" s="67"/>
      <c r="BJ656" s="67"/>
      <c r="BK656" s="67"/>
      <c r="BL656" s="67"/>
      <c r="BM656" s="67"/>
      <c r="BN656" s="67"/>
      <c r="BO656" s="67"/>
      <c r="BP656" s="67"/>
      <c r="BQ656" s="67"/>
      <c r="BR656" s="67"/>
      <c r="BS656" s="67"/>
      <c r="BT656" s="67"/>
      <c r="BU656" s="67"/>
      <c r="BV656" s="67"/>
      <c r="BW656" s="67"/>
      <c r="BX656" s="67"/>
      <c r="BY656" s="67"/>
      <c r="BZ656" s="67"/>
      <c r="CA656" s="67"/>
      <c r="CB656" s="67"/>
      <c r="CC656" s="69">
        <f>SUM(Table25[[#This Row],[Contract Amount FY00]:[Contract Amount FY50]])</f>
        <v>2786346</v>
      </c>
      <c r="CD656" s="24"/>
    </row>
    <row r="657" spans="1:82" x14ac:dyDescent="0.25">
      <c r="A657" s="122" t="s">
        <v>1945</v>
      </c>
      <c r="B657" s="122" t="s">
        <v>3011</v>
      </c>
      <c r="C657" s="122" t="s">
        <v>429</v>
      </c>
      <c r="E657" s="26" t="str">
        <f>IFERROR(IF(VLOOKUP(Table25[[#This Row],[Contract No.]],Table3[#All],3,FALSE)="","No","Yes"),"")</f>
        <v>Yes</v>
      </c>
      <c r="F657" s="26" t="str">
        <f>IFERROR(VLOOKUP(Table25[[#This Row],[Contract No.]],Table3[#All],3,FALSE),"")</f>
        <v>NASPO</v>
      </c>
      <c r="G657" s="26" t="str">
        <f>IFERROR(IF(Table25[[#This Row],[Cooperative Purchase
(Yes/No)]]="Yes","Yes",IF(VLOOKUP(Table25[[#This Row],[Contract No.]],Table3[#All],1,FALSE)=Table25[[#This Row],[Contract No.]],"Yes","No")),"No")</f>
        <v>Yes</v>
      </c>
      <c r="H657" s="51">
        <f>IFERROR(VLOOKUP(Table25[[#This Row],[Contract No.]],Table3[#All],4,FALSE),"")</f>
        <v>44440</v>
      </c>
      <c r="I657" s="56">
        <f>IFERROR(IF(AND(MONTH(Table25[[#This Row],[Contract Start Date]])&gt;6,MONTH(Table25[[#This Row],[Contract Start Date]])&lt;=12),YEAR(Table25[[#This Row],[Contract Start Date]])+1,YEAR(Table25[[#This Row],[Contract Start Date]])),"")</f>
        <v>2022</v>
      </c>
      <c r="J657" s="55">
        <f>Table25[[#This Row],[FY Formula start]]</f>
        <v>2022</v>
      </c>
      <c r="K657" s="59" t="str">
        <f>"FY"&amp;" "&amp;Table25[[#This Row],[Year Start]]</f>
        <v>FY 2022</v>
      </c>
      <c r="L657" s="52">
        <f>IFERROR(VLOOKUP(Table25[[#This Row],[Contract No.]],Table3[#All],5,FALSE),"")</f>
        <v>46040</v>
      </c>
      <c r="M657" s="56">
        <f>IFERROR(IF(Table25[[#This Row],[Contract End Date]]="99/99/9999","No End",IF(AND(MONTH(Table25[[#This Row],[Contract End Date]])&gt;6,MONTH(Table25[[#This Row],[Contract End Date]])&lt;=12),YEAR(Table25[[#This Row],[Contract End Date]])+1,YEAR(Table25[[#This Row],[Contract End Date]]))),"")</f>
        <v>2026</v>
      </c>
      <c r="N657" s="55">
        <f>Table25[[#This Row],[FY Formula end]]</f>
        <v>2026</v>
      </c>
      <c r="O657" s="59" t="str">
        <f>IF(Table25[[#This Row],[Year End]]="No End","No End","FY"&amp;" "&amp;Table25[[#This Row],[Year End]])</f>
        <v>FY 2026</v>
      </c>
      <c r="P657" s="27"/>
      <c r="Q657" s="104">
        <f>_xlfn.IFNA(IF($B657="","",VLOOKUP($B657,'SWC Towers'!$A:$Q,$Q$2,FALSE)),"")</f>
        <v>0.15</v>
      </c>
      <c r="R657" s="106" t="str">
        <f>_xlfn.IFNA(IF($B657="","",VLOOKUP($B657,'SWC Towers'!$A:$Q,$R$2,FALSE)),"")</f>
        <v/>
      </c>
      <c r="S657" s="106" t="str">
        <f>_xlfn.IFNA(IF($B657="","",VLOOKUP($B657,'SWC Towers'!$A:$Q,$S$2,FALSE)),"")</f>
        <v/>
      </c>
      <c r="T657" s="106">
        <f>_xlfn.IFNA(IF($B657="","",VLOOKUP($B657,'SWC Towers'!$A:$Q,$T$2,FALSE)),"")</f>
        <v>0.2</v>
      </c>
      <c r="U657" s="104">
        <f>_xlfn.IFNA(IF($B657="","",VLOOKUP($B657,'SWC Towers'!$A:$Q,$U$2,FALSE)),"")</f>
        <v>0.2</v>
      </c>
      <c r="V657" s="104" t="str">
        <f>_xlfn.IFNA(IF($B657="","",VLOOKUP($B657,'SWC Towers'!$A:$Q,$V$2,FALSE)),"")</f>
        <v/>
      </c>
      <c r="W657" s="104" t="str">
        <f>_xlfn.IFNA(IF($B657="","",VLOOKUP($B657,'SWC Towers'!$A:$Q,$W$2,FALSE)),"")</f>
        <v/>
      </c>
      <c r="X657" s="104" t="str">
        <f>_xlfn.IFNA(IF($B657="","",VLOOKUP($B657,'SWC Towers'!$A:$Q,$X$2,FALSE)),"")</f>
        <v/>
      </c>
      <c r="Y657" s="104" t="str">
        <f>_xlfn.IFNA(IF($B657="","",VLOOKUP($B657,'SWC Towers'!$A:$Q,$Y$2,FALSE)),"")</f>
        <v/>
      </c>
      <c r="Z657" s="104" t="str">
        <f>_xlfn.IFNA(IF($B657="","",VLOOKUP($B657,'SWC Towers'!$A:$Q,$Z$2,FALSE)),"")</f>
        <v/>
      </c>
      <c r="AA657" s="104" t="str">
        <f>_xlfn.IFNA(IF($B657="","",VLOOKUP($B657,'SWC Towers'!$A:$Q,$AA$2,FALSE)),"")</f>
        <v/>
      </c>
      <c r="AB657" s="104">
        <f>_xlfn.IFNA(IF($B657="","",VLOOKUP($B657,'SWC Towers'!$A:$Q,$AB$2,FALSE)),"")</f>
        <v>0.45</v>
      </c>
      <c r="AC657" s="20">
        <f>SUM(Table25[[#This Row],[IT Tower: Application]:[Other/Non-IT ]])</f>
        <v>1</v>
      </c>
      <c r="AD657" s="67"/>
      <c r="AE657" s="67"/>
      <c r="AF657" s="67"/>
      <c r="AG657" s="67"/>
      <c r="AH657" s="67"/>
      <c r="AI657" s="67"/>
      <c r="AJ657" s="67"/>
      <c r="AK657" s="67"/>
      <c r="AL657" s="67"/>
      <c r="AM657" s="67"/>
      <c r="AN657" s="67"/>
      <c r="AO657" s="67"/>
      <c r="AP657" s="67"/>
      <c r="AQ657" s="67"/>
      <c r="AR657" s="67"/>
      <c r="AS657" s="67"/>
      <c r="AT657" s="67"/>
      <c r="AU657" s="67"/>
      <c r="AV657" s="67"/>
      <c r="AW657" s="67"/>
      <c r="AX657" s="67"/>
      <c r="AY657" s="67"/>
      <c r="AZ657" s="67">
        <v>0</v>
      </c>
      <c r="BA657" s="67">
        <v>413784</v>
      </c>
      <c r="BB657" s="67">
        <v>136399</v>
      </c>
      <c r="BC657" s="67">
        <v>0</v>
      </c>
      <c r="BD657" s="67"/>
      <c r="BE657" s="67"/>
      <c r="BF657" s="67"/>
      <c r="BG657" s="67"/>
      <c r="BH657" s="67"/>
      <c r="BI657" s="67"/>
      <c r="BJ657" s="67"/>
      <c r="BK657" s="67"/>
      <c r="BL657" s="67"/>
      <c r="BM657" s="67"/>
      <c r="BN657" s="67"/>
      <c r="BO657" s="67"/>
      <c r="BP657" s="67"/>
      <c r="BQ657" s="67"/>
      <c r="BR657" s="67"/>
      <c r="BS657" s="67"/>
      <c r="BT657" s="67"/>
      <c r="BU657" s="67"/>
      <c r="BV657" s="67"/>
      <c r="BW657" s="67"/>
      <c r="BX657" s="67"/>
      <c r="BY657" s="67"/>
      <c r="BZ657" s="67"/>
      <c r="CA657" s="67"/>
      <c r="CB657" s="67"/>
      <c r="CC657" s="69">
        <f>SUM(Table25[[#This Row],[Contract Amount FY00]:[Contract Amount FY50]])</f>
        <v>550183</v>
      </c>
      <c r="CD657" s="24"/>
    </row>
    <row r="658" spans="1:82" x14ac:dyDescent="0.25">
      <c r="A658" s="122" t="s">
        <v>1945</v>
      </c>
      <c r="B658" s="122" t="s">
        <v>2246</v>
      </c>
      <c r="C658" s="122" t="s">
        <v>379</v>
      </c>
      <c r="E658" s="26" t="str">
        <f>IFERROR(IF(VLOOKUP(Table25[[#This Row],[Contract No.]],Table3[#All],3,FALSE)="","No","Yes"),"")</f>
        <v>No</v>
      </c>
      <c r="F658" s="26" t="str">
        <f>IFERROR(VLOOKUP(Table25[[#This Row],[Contract No.]],Table3[#All],3,FALSE),"")</f>
        <v/>
      </c>
      <c r="G658" s="26" t="str">
        <f>IFERROR(IF(Table25[[#This Row],[Cooperative Purchase
(Yes/No)]]="Yes","Yes",IF(VLOOKUP(Table25[[#This Row],[Contract No.]],Table3[#All],1,FALSE)=Table25[[#This Row],[Contract No.]],"Yes","No")),"No")</f>
        <v>Yes</v>
      </c>
      <c r="H658" s="51">
        <f>IFERROR(VLOOKUP(Table25[[#This Row],[Contract No.]],Table3[#All],4,FALSE),"")</f>
        <v>44470</v>
      </c>
      <c r="I658" s="56">
        <f>IFERROR(IF(AND(MONTH(Table25[[#This Row],[Contract Start Date]])&gt;6,MONTH(Table25[[#This Row],[Contract Start Date]])&lt;=12),YEAR(Table25[[#This Row],[Contract Start Date]])+1,YEAR(Table25[[#This Row],[Contract Start Date]])),"")</f>
        <v>2022</v>
      </c>
      <c r="J658" s="55">
        <f>Table25[[#This Row],[FY Formula start]]</f>
        <v>2022</v>
      </c>
      <c r="K658" s="59" t="str">
        <f>"FY"&amp;" "&amp;Table25[[#This Row],[Year Start]]</f>
        <v>FY 2022</v>
      </c>
      <c r="L658" s="52">
        <f>IFERROR(VLOOKUP(Table25[[#This Row],[Contract No.]],Table3[#All],5,FALSE),"")</f>
        <v>46295</v>
      </c>
      <c r="M658" s="56">
        <f>IFERROR(IF(Table25[[#This Row],[Contract End Date]]="99/99/9999","No End",IF(AND(MONTH(Table25[[#This Row],[Contract End Date]])&gt;6,MONTH(Table25[[#This Row],[Contract End Date]])&lt;=12),YEAR(Table25[[#This Row],[Contract End Date]])+1,YEAR(Table25[[#This Row],[Contract End Date]]))),"")</f>
        <v>2027</v>
      </c>
      <c r="N658" s="55">
        <f>Table25[[#This Row],[FY Formula end]]</f>
        <v>2027</v>
      </c>
      <c r="O658" s="59" t="str">
        <f>IF(Table25[[#This Row],[Year End]]="No End","No End","FY"&amp;" "&amp;Table25[[#This Row],[Year End]])</f>
        <v>FY 2027</v>
      </c>
      <c r="P658" s="27"/>
      <c r="Q658" s="104">
        <f>_xlfn.IFNA(IF($B658="","",VLOOKUP($B658,'SWC Towers'!$A:$Q,$Q$2,FALSE)),"")</f>
        <v>0.8</v>
      </c>
      <c r="R658" s="106" t="str">
        <f>_xlfn.IFNA(IF($B658="","",VLOOKUP($B658,'SWC Towers'!$A:$Q,$R$2,FALSE)),"")</f>
        <v/>
      </c>
      <c r="S658" s="106" t="str">
        <f>_xlfn.IFNA(IF($B658="","",VLOOKUP($B658,'SWC Towers'!$A:$Q,$S$2,FALSE)),"")</f>
        <v/>
      </c>
      <c r="T658" s="106">
        <f>_xlfn.IFNA(IF($B658="","",VLOOKUP($B658,'SWC Towers'!$A:$Q,$T$2,FALSE)),"")</f>
        <v>0.1</v>
      </c>
      <c r="U658" s="104" t="str">
        <f>_xlfn.IFNA(IF($B658="","",VLOOKUP($B658,'SWC Towers'!$A:$Q,$U$2,FALSE)),"")</f>
        <v/>
      </c>
      <c r="V658" s="104" t="str">
        <f>_xlfn.IFNA(IF($B658="","",VLOOKUP($B658,'SWC Towers'!$A:$Q,$V$2,FALSE)),"")</f>
        <v/>
      </c>
      <c r="W658" s="104" t="str">
        <f>_xlfn.IFNA(IF($B658="","",VLOOKUP($B658,'SWC Towers'!$A:$Q,$W$2,FALSE)),"")</f>
        <v/>
      </c>
      <c r="X658" s="104" t="str">
        <f>_xlfn.IFNA(IF($B658="","",VLOOKUP($B658,'SWC Towers'!$A:$Q,$X$2,FALSE)),"")</f>
        <v/>
      </c>
      <c r="Y658" s="104">
        <f>_xlfn.IFNA(IF($B658="","",VLOOKUP($B658,'SWC Towers'!$A:$Q,$Y$2,FALSE)),"")</f>
        <v>0.1</v>
      </c>
      <c r="Z658" s="104" t="str">
        <f>_xlfn.IFNA(IF($B658="","",VLOOKUP($B658,'SWC Towers'!$A:$Q,$Z$2,FALSE)),"")</f>
        <v/>
      </c>
      <c r="AA658" s="104" t="str">
        <f>_xlfn.IFNA(IF($B658="","",VLOOKUP($B658,'SWC Towers'!$A:$Q,$AA$2,FALSE)),"")</f>
        <v/>
      </c>
      <c r="AB658" s="104" t="str">
        <f>_xlfn.IFNA(IF($B658="","",VLOOKUP($B658,'SWC Towers'!$A:$Q,$AB$2,FALSE)),"")</f>
        <v/>
      </c>
      <c r="AC658" s="20">
        <f>SUM(Table25[[#This Row],[IT Tower: Application]:[Other/Non-IT ]])</f>
        <v>1</v>
      </c>
      <c r="AD658" s="67"/>
      <c r="AE658" s="67"/>
      <c r="AF658" s="67"/>
      <c r="AG658" s="67"/>
      <c r="AH658" s="67"/>
      <c r="AI658" s="67"/>
      <c r="AJ658" s="67"/>
      <c r="AK658" s="67"/>
      <c r="AL658" s="67"/>
      <c r="AM658" s="67"/>
      <c r="AN658" s="67"/>
      <c r="AO658" s="67"/>
      <c r="AP658" s="67"/>
      <c r="AQ658" s="67"/>
      <c r="AR658" s="67"/>
      <c r="AS658" s="67"/>
      <c r="AT658" s="67"/>
      <c r="AU658" s="67"/>
      <c r="AV658" s="67"/>
      <c r="AW658" s="67"/>
      <c r="AX658" s="67"/>
      <c r="AY658" s="67"/>
      <c r="AZ658" s="67">
        <v>0</v>
      </c>
      <c r="BA658" s="67">
        <v>139892</v>
      </c>
      <c r="BB658" s="67">
        <v>54227</v>
      </c>
      <c r="BC658" s="67">
        <v>20100</v>
      </c>
      <c r="BD658" s="67"/>
      <c r="BE658" s="67"/>
      <c r="BF658" s="67"/>
      <c r="BG658" s="67"/>
      <c r="BH658" s="67"/>
      <c r="BI658" s="67"/>
      <c r="BJ658" s="67"/>
      <c r="BK658" s="67"/>
      <c r="BL658" s="67"/>
      <c r="BM658" s="67"/>
      <c r="BN658" s="67"/>
      <c r="BO658" s="67"/>
      <c r="BP658" s="67"/>
      <c r="BQ658" s="67"/>
      <c r="BR658" s="67"/>
      <c r="BS658" s="67"/>
      <c r="BT658" s="67"/>
      <c r="BU658" s="67"/>
      <c r="BV658" s="67"/>
      <c r="BW658" s="67"/>
      <c r="BX658" s="67"/>
      <c r="BY658" s="67"/>
      <c r="BZ658" s="67"/>
      <c r="CA658" s="67"/>
      <c r="CB658" s="67"/>
      <c r="CC658" s="69">
        <f>SUM(Table25[[#This Row],[Contract Amount FY00]:[Contract Amount FY50]])</f>
        <v>214219</v>
      </c>
      <c r="CD658" s="24"/>
    </row>
    <row r="659" spans="1:82" x14ac:dyDescent="0.25">
      <c r="A659" s="122" t="s">
        <v>1945</v>
      </c>
      <c r="B659" s="122" t="s">
        <v>3013</v>
      </c>
      <c r="C659" s="122" t="s">
        <v>753</v>
      </c>
      <c r="E659" s="26" t="str">
        <f>IFERROR(IF(VLOOKUP(Table25[[#This Row],[Contract No.]],Table3[#All],3,FALSE)="","No","Yes"),"")</f>
        <v>Yes</v>
      </c>
      <c r="F659" s="26" t="str">
        <f>IFERROR(VLOOKUP(Table25[[#This Row],[Contract No.]],Table3[#All],3,FALSE),"")</f>
        <v>NASPO</v>
      </c>
      <c r="G659" s="26" t="str">
        <f>IFERROR(IF(Table25[[#This Row],[Cooperative Purchase
(Yes/No)]]="Yes","Yes",IF(VLOOKUP(Table25[[#This Row],[Contract No.]],Table3[#All],1,FALSE)=Table25[[#This Row],[Contract No.]],"Yes","No")),"No")</f>
        <v>Yes</v>
      </c>
      <c r="H659" s="51">
        <f>IFERROR(VLOOKUP(Table25[[#This Row],[Contract No.]],Table3[#All],4,FALSE),"")</f>
        <v>44926</v>
      </c>
      <c r="I659" s="56">
        <f>IFERROR(IF(AND(MONTH(Table25[[#This Row],[Contract Start Date]])&gt;6,MONTH(Table25[[#This Row],[Contract Start Date]])&lt;=12),YEAR(Table25[[#This Row],[Contract Start Date]])+1,YEAR(Table25[[#This Row],[Contract Start Date]])),"")</f>
        <v>2023</v>
      </c>
      <c r="J659" s="55">
        <f>Table25[[#This Row],[FY Formula start]]</f>
        <v>2023</v>
      </c>
      <c r="K659" s="59" t="str">
        <f>"FY"&amp;" "&amp;Table25[[#This Row],[Year Start]]</f>
        <v>FY 2023</v>
      </c>
      <c r="L659" s="52">
        <f>IFERROR(VLOOKUP(Table25[[#This Row],[Contract No.]],Table3[#All],5,FALSE),"")</f>
        <v>46501</v>
      </c>
      <c r="M659" s="56">
        <f>IFERROR(IF(Table25[[#This Row],[Contract End Date]]="99/99/9999","No End",IF(AND(MONTH(Table25[[#This Row],[Contract End Date]])&gt;6,MONTH(Table25[[#This Row],[Contract End Date]])&lt;=12),YEAR(Table25[[#This Row],[Contract End Date]])+1,YEAR(Table25[[#This Row],[Contract End Date]]))),"")</f>
        <v>2027</v>
      </c>
      <c r="N659" s="55">
        <f>Table25[[#This Row],[FY Formula end]]</f>
        <v>2027</v>
      </c>
      <c r="O659" s="59" t="str">
        <f>IF(Table25[[#This Row],[Year End]]="No End","No End","FY"&amp;" "&amp;Table25[[#This Row],[Year End]])</f>
        <v>FY 2027</v>
      </c>
      <c r="P659" s="27"/>
      <c r="Q659" s="104">
        <f>_xlfn.IFNA(IF($B659="","",VLOOKUP($B659,'SWC Towers'!$A:$Q,$Q$2,FALSE)),"")</f>
        <v>0.3</v>
      </c>
      <c r="R659" s="106" t="str">
        <f>_xlfn.IFNA(IF($B659="","",VLOOKUP($B659,'SWC Towers'!$A:$Q,$R$2,FALSE)),"")</f>
        <v/>
      </c>
      <c r="S659" s="106">
        <f>_xlfn.IFNA(IF($B659="","",VLOOKUP($B659,'SWC Towers'!$A:$Q,$S$2,FALSE)),"")</f>
        <v>0.1</v>
      </c>
      <c r="T659" s="106" t="str">
        <f>_xlfn.IFNA(IF($B659="","",VLOOKUP($B659,'SWC Towers'!$A:$Q,$T$2,FALSE)),"")</f>
        <v/>
      </c>
      <c r="U659" s="104">
        <f>_xlfn.IFNA(IF($B659="","",VLOOKUP($B659,'SWC Towers'!$A:$Q,$U$2,FALSE)),"")</f>
        <v>0.6</v>
      </c>
      <c r="V659" s="104" t="str">
        <f>_xlfn.IFNA(IF($B659="","",VLOOKUP($B659,'SWC Towers'!$A:$Q,$V$2,FALSE)),"")</f>
        <v/>
      </c>
      <c r="W659" s="104" t="str">
        <f>_xlfn.IFNA(IF($B659="","",VLOOKUP($B659,'SWC Towers'!$A:$Q,$W$2,FALSE)),"")</f>
        <v/>
      </c>
      <c r="X659" s="104" t="str">
        <f>_xlfn.IFNA(IF($B659="","",VLOOKUP($B659,'SWC Towers'!$A:$Q,$X$2,FALSE)),"")</f>
        <v/>
      </c>
      <c r="Y659" s="104" t="str">
        <f>_xlfn.IFNA(IF($B659="","",VLOOKUP($B659,'SWC Towers'!$A:$Q,$Y$2,FALSE)),"")</f>
        <v/>
      </c>
      <c r="Z659" s="104" t="str">
        <f>_xlfn.IFNA(IF($B659="","",VLOOKUP($B659,'SWC Towers'!$A:$Q,$Z$2,FALSE)),"")</f>
        <v/>
      </c>
      <c r="AA659" s="104" t="str">
        <f>_xlfn.IFNA(IF($B659="","",VLOOKUP($B659,'SWC Towers'!$A:$Q,$AA$2,FALSE)),"")</f>
        <v/>
      </c>
      <c r="AB659" s="104" t="str">
        <f>_xlfn.IFNA(IF($B659="","",VLOOKUP($B659,'SWC Towers'!$A:$Q,$AB$2,FALSE)),"")</f>
        <v/>
      </c>
      <c r="AC659" s="20">
        <f>SUM(Table25[[#This Row],[IT Tower: Application]:[Other/Non-IT ]])</f>
        <v>1</v>
      </c>
      <c r="AD659" s="67"/>
      <c r="AE659" s="67"/>
      <c r="AF659" s="67"/>
      <c r="AG659" s="67"/>
      <c r="AH659" s="67"/>
      <c r="AI659" s="67"/>
      <c r="AJ659" s="67"/>
      <c r="AK659" s="67"/>
      <c r="AL659" s="67"/>
      <c r="AM659" s="67"/>
      <c r="AN659" s="67"/>
      <c r="AO659" s="67"/>
      <c r="AP659" s="67"/>
      <c r="AQ659" s="67"/>
      <c r="AR659" s="67"/>
      <c r="AS659" s="67"/>
      <c r="AT659" s="67"/>
      <c r="AU659" s="67"/>
      <c r="AV659" s="67"/>
      <c r="AW659" s="67"/>
      <c r="AX659" s="67"/>
      <c r="AY659" s="67"/>
      <c r="AZ659" s="67"/>
      <c r="BA659" s="67"/>
      <c r="BB659" s="67">
        <v>0</v>
      </c>
      <c r="BC659" s="67">
        <v>25727</v>
      </c>
      <c r="BD659" s="67"/>
      <c r="BE659" s="67"/>
      <c r="BF659" s="67"/>
      <c r="BG659" s="67"/>
      <c r="BH659" s="67"/>
      <c r="BI659" s="67"/>
      <c r="BJ659" s="67"/>
      <c r="BK659" s="67"/>
      <c r="BL659" s="67"/>
      <c r="BM659" s="67"/>
      <c r="BN659" s="67"/>
      <c r="BO659" s="67"/>
      <c r="BP659" s="67"/>
      <c r="BQ659" s="67"/>
      <c r="BR659" s="67"/>
      <c r="BS659" s="67"/>
      <c r="BT659" s="67"/>
      <c r="BU659" s="67"/>
      <c r="BV659" s="67"/>
      <c r="BW659" s="67"/>
      <c r="BX659" s="67"/>
      <c r="BY659" s="67"/>
      <c r="BZ659" s="67"/>
      <c r="CA659" s="67"/>
      <c r="CB659" s="67"/>
      <c r="CC659" s="69">
        <f>SUM(Table25[[#This Row],[Contract Amount FY00]:[Contract Amount FY50]])</f>
        <v>25727</v>
      </c>
      <c r="CD659" s="24"/>
    </row>
    <row r="660" spans="1:82" x14ac:dyDescent="0.25">
      <c r="A660" s="122" t="s">
        <v>1945</v>
      </c>
      <c r="B660" s="122" t="s">
        <v>3013</v>
      </c>
      <c r="C660" s="122" t="s">
        <v>1845</v>
      </c>
      <c r="E660" s="26" t="str">
        <f>IFERROR(IF(VLOOKUP(Table25[[#This Row],[Contract No.]],Table3[#All],3,FALSE)="","No","Yes"),"")</f>
        <v>Yes</v>
      </c>
      <c r="F660" s="26" t="str">
        <f>IFERROR(VLOOKUP(Table25[[#This Row],[Contract No.]],Table3[#All],3,FALSE),"")</f>
        <v>NASPO</v>
      </c>
      <c r="G660" s="26" t="str">
        <f>IFERROR(IF(Table25[[#This Row],[Cooperative Purchase
(Yes/No)]]="Yes","Yes",IF(VLOOKUP(Table25[[#This Row],[Contract No.]],Table3[#All],1,FALSE)=Table25[[#This Row],[Contract No.]],"Yes","No")),"No")</f>
        <v>Yes</v>
      </c>
      <c r="H660" s="51">
        <f>IFERROR(VLOOKUP(Table25[[#This Row],[Contract No.]],Table3[#All],4,FALSE),"")</f>
        <v>44926</v>
      </c>
      <c r="I660" s="56">
        <f>IFERROR(IF(AND(MONTH(Table25[[#This Row],[Contract Start Date]])&gt;6,MONTH(Table25[[#This Row],[Contract Start Date]])&lt;=12),YEAR(Table25[[#This Row],[Contract Start Date]])+1,YEAR(Table25[[#This Row],[Contract Start Date]])),"")</f>
        <v>2023</v>
      </c>
      <c r="J660" s="55">
        <f>Table25[[#This Row],[FY Formula start]]</f>
        <v>2023</v>
      </c>
      <c r="K660" s="59" t="str">
        <f>"FY"&amp;" "&amp;Table25[[#This Row],[Year Start]]</f>
        <v>FY 2023</v>
      </c>
      <c r="L660" s="52">
        <f>IFERROR(VLOOKUP(Table25[[#This Row],[Contract No.]],Table3[#All],5,FALSE),"")</f>
        <v>46501</v>
      </c>
      <c r="M660" s="56">
        <f>IFERROR(IF(Table25[[#This Row],[Contract End Date]]="99/99/9999","No End",IF(AND(MONTH(Table25[[#This Row],[Contract End Date]])&gt;6,MONTH(Table25[[#This Row],[Contract End Date]])&lt;=12),YEAR(Table25[[#This Row],[Contract End Date]])+1,YEAR(Table25[[#This Row],[Contract End Date]]))),"")</f>
        <v>2027</v>
      </c>
      <c r="N660" s="55">
        <f>Table25[[#This Row],[FY Formula end]]</f>
        <v>2027</v>
      </c>
      <c r="O660" s="59" t="str">
        <f>IF(Table25[[#This Row],[Year End]]="No End","No End","FY"&amp;" "&amp;Table25[[#This Row],[Year End]])</f>
        <v>FY 2027</v>
      </c>
      <c r="P660" s="27"/>
      <c r="Q660" s="104">
        <f>_xlfn.IFNA(IF($B660="","",VLOOKUP($B660,'SWC Towers'!$A:$Q,$Q$2,FALSE)),"")</f>
        <v>0.3</v>
      </c>
      <c r="R660" s="106" t="str">
        <f>_xlfn.IFNA(IF($B660="","",VLOOKUP($B660,'SWC Towers'!$A:$Q,$R$2,FALSE)),"")</f>
        <v/>
      </c>
      <c r="S660" s="106">
        <f>_xlfn.IFNA(IF($B660="","",VLOOKUP($B660,'SWC Towers'!$A:$Q,$S$2,FALSE)),"")</f>
        <v>0.1</v>
      </c>
      <c r="T660" s="106" t="str">
        <f>_xlfn.IFNA(IF($B660="","",VLOOKUP($B660,'SWC Towers'!$A:$Q,$T$2,FALSE)),"")</f>
        <v/>
      </c>
      <c r="U660" s="104">
        <f>_xlfn.IFNA(IF($B660="","",VLOOKUP($B660,'SWC Towers'!$A:$Q,$U$2,FALSE)),"")</f>
        <v>0.6</v>
      </c>
      <c r="V660" s="104" t="str">
        <f>_xlfn.IFNA(IF($B660="","",VLOOKUP($B660,'SWC Towers'!$A:$Q,$V$2,FALSE)),"")</f>
        <v/>
      </c>
      <c r="W660" s="104" t="str">
        <f>_xlfn.IFNA(IF($B660="","",VLOOKUP($B660,'SWC Towers'!$A:$Q,$W$2,FALSE)),"")</f>
        <v/>
      </c>
      <c r="X660" s="104" t="str">
        <f>_xlfn.IFNA(IF($B660="","",VLOOKUP($B660,'SWC Towers'!$A:$Q,$X$2,FALSE)),"")</f>
        <v/>
      </c>
      <c r="Y660" s="104" t="str">
        <f>_xlfn.IFNA(IF($B660="","",VLOOKUP($B660,'SWC Towers'!$A:$Q,$Y$2,FALSE)),"")</f>
        <v/>
      </c>
      <c r="Z660" s="104" t="str">
        <f>_xlfn.IFNA(IF($B660="","",VLOOKUP($B660,'SWC Towers'!$A:$Q,$Z$2,FALSE)),"")</f>
        <v/>
      </c>
      <c r="AA660" s="104" t="str">
        <f>_xlfn.IFNA(IF($B660="","",VLOOKUP($B660,'SWC Towers'!$A:$Q,$AA$2,FALSE)),"")</f>
        <v/>
      </c>
      <c r="AB660" s="104" t="str">
        <f>_xlfn.IFNA(IF($B660="","",VLOOKUP($B660,'SWC Towers'!$A:$Q,$AB$2,FALSE)),"")</f>
        <v/>
      </c>
      <c r="AC660" s="20">
        <f>SUM(Table25[[#This Row],[IT Tower: Application]:[Other/Non-IT ]])</f>
        <v>1</v>
      </c>
      <c r="AD660" s="67"/>
      <c r="AE660" s="67"/>
      <c r="AF660" s="67"/>
      <c r="AG660" s="67"/>
      <c r="AH660" s="67"/>
      <c r="AI660" s="67"/>
      <c r="AJ660" s="67"/>
      <c r="AK660" s="67"/>
      <c r="AL660" s="67"/>
      <c r="AM660" s="67"/>
      <c r="AN660" s="67"/>
      <c r="AO660" s="67"/>
      <c r="AP660" s="67"/>
      <c r="AQ660" s="67"/>
      <c r="AR660" s="67"/>
      <c r="AS660" s="67"/>
      <c r="AT660" s="67"/>
      <c r="AU660" s="67"/>
      <c r="AV660" s="67"/>
      <c r="AW660" s="67"/>
      <c r="AX660" s="67"/>
      <c r="AY660" s="67"/>
      <c r="AZ660" s="67"/>
      <c r="BA660" s="67"/>
      <c r="BB660" s="67">
        <v>23264</v>
      </c>
      <c r="BC660" s="67">
        <v>46148</v>
      </c>
      <c r="BD660" s="67"/>
      <c r="BE660" s="67"/>
      <c r="BF660" s="67"/>
      <c r="BG660" s="67"/>
      <c r="BH660" s="67"/>
      <c r="BI660" s="67"/>
      <c r="BJ660" s="67"/>
      <c r="BK660" s="67"/>
      <c r="BL660" s="67"/>
      <c r="BM660" s="67"/>
      <c r="BN660" s="67"/>
      <c r="BO660" s="67"/>
      <c r="BP660" s="67"/>
      <c r="BQ660" s="67"/>
      <c r="BR660" s="67"/>
      <c r="BS660" s="67"/>
      <c r="BT660" s="67"/>
      <c r="BU660" s="67"/>
      <c r="BV660" s="67"/>
      <c r="BW660" s="67"/>
      <c r="BX660" s="67"/>
      <c r="BY660" s="67"/>
      <c r="BZ660" s="67"/>
      <c r="CA660" s="67"/>
      <c r="CB660" s="67"/>
      <c r="CC660" s="69">
        <f>SUM(Table25[[#This Row],[Contract Amount FY00]:[Contract Amount FY50]])</f>
        <v>69412</v>
      </c>
      <c r="CD660" s="24"/>
    </row>
    <row r="661" spans="1:82" x14ac:dyDescent="0.25">
      <c r="A661" s="122" t="s">
        <v>1945</v>
      </c>
      <c r="B661" s="122" t="s">
        <v>3013</v>
      </c>
      <c r="C661" s="122" t="s">
        <v>279</v>
      </c>
      <c r="E661" s="26" t="str">
        <f>IFERROR(IF(VLOOKUP(Table25[[#This Row],[Contract No.]],Table3[#All],3,FALSE)="","No","Yes"),"")</f>
        <v>Yes</v>
      </c>
      <c r="F661" s="26" t="str">
        <f>IFERROR(VLOOKUP(Table25[[#This Row],[Contract No.]],Table3[#All],3,FALSE),"")</f>
        <v>NASPO</v>
      </c>
      <c r="G661" s="26" t="str">
        <f>IFERROR(IF(Table25[[#This Row],[Cooperative Purchase
(Yes/No)]]="Yes","Yes",IF(VLOOKUP(Table25[[#This Row],[Contract No.]],Table3[#All],1,FALSE)=Table25[[#This Row],[Contract No.]],"Yes","No")),"No")</f>
        <v>Yes</v>
      </c>
      <c r="H661" s="51">
        <f>IFERROR(VLOOKUP(Table25[[#This Row],[Contract No.]],Table3[#All],4,FALSE),"")</f>
        <v>44926</v>
      </c>
      <c r="I661" s="56">
        <f>IFERROR(IF(AND(MONTH(Table25[[#This Row],[Contract Start Date]])&gt;6,MONTH(Table25[[#This Row],[Contract Start Date]])&lt;=12),YEAR(Table25[[#This Row],[Contract Start Date]])+1,YEAR(Table25[[#This Row],[Contract Start Date]])),"")</f>
        <v>2023</v>
      </c>
      <c r="J661" s="55">
        <f>Table25[[#This Row],[FY Formula start]]</f>
        <v>2023</v>
      </c>
      <c r="K661" s="59" t="str">
        <f>"FY"&amp;" "&amp;Table25[[#This Row],[Year Start]]</f>
        <v>FY 2023</v>
      </c>
      <c r="L661" s="52">
        <f>IFERROR(VLOOKUP(Table25[[#This Row],[Contract No.]],Table3[#All],5,FALSE),"")</f>
        <v>46501</v>
      </c>
      <c r="M661" s="56">
        <f>IFERROR(IF(Table25[[#This Row],[Contract End Date]]="99/99/9999","No End",IF(AND(MONTH(Table25[[#This Row],[Contract End Date]])&gt;6,MONTH(Table25[[#This Row],[Contract End Date]])&lt;=12),YEAR(Table25[[#This Row],[Contract End Date]])+1,YEAR(Table25[[#This Row],[Contract End Date]]))),"")</f>
        <v>2027</v>
      </c>
      <c r="N661" s="55">
        <f>Table25[[#This Row],[FY Formula end]]</f>
        <v>2027</v>
      </c>
      <c r="O661" s="59" t="str">
        <f>IF(Table25[[#This Row],[Year End]]="No End","No End","FY"&amp;" "&amp;Table25[[#This Row],[Year End]])</f>
        <v>FY 2027</v>
      </c>
      <c r="P661" s="27"/>
      <c r="Q661" s="104">
        <f>_xlfn.IFNA(IF($B661="","",VLOOKUP($B661,'SWC Towers'!$A:$Q,$Q$2,FALSE)),"")</f>
        <v>0.3</v>
      </c>
      <c r="R661" s="106" t="str">
        <f>_xlfn.IFNA(IF($B661="","",VLOOKUP($B661,'SWC Towers'!$A:$Q,$R$2,FALSE)),"")</f>
        <v/>
      </c>
      <c r="S661" s="106">
        <f>_xlfn.IFNA(IF($B661="","",VLOOKUP($B661,'SWC Towers'!$A:$Q,$S$2,FALSE)),"")</f>
        <v>0.1</v>
      </c>
      <c r="T661" s="106" t="str">
        <f>_xlfn.IFNA(IF($B661="","",VLOOKUP($B661,'SWC Towers'!$A:$Q,$T$2,FALSE)),"")</f>
        <v/>
      </c>
      <c r="U661" s="104">
        <f>_xlfn.IFNA(IF($B661="","",VLOOKUP($B661,'SWC Towers'!$A:$Q,$U$2,FALSE)),"")</f>
        <v>0.6</v>
      </c>
      <c r="V661" s="104" t="str">
        <f>_xlfn.IFNA(IF($B661="","",VLOOKUP($B661,'SWC Towers'!$A:$Q,$V$2,FALSE)),"")</f>
        <v/>
      </c>
      <c r="W661" s="104" t="str">
        <f>_xlfn.IFNA(IF($B661="","",VLOOKUP($B661,'SWC Towers'!$A:$Q,$W$2,FALSE)),"")</f>
        <v/>
      </c>
      <c r="X661" s="104" t="str">
        <f>_xlfn.IFNA(IF($B661="","",VLOOKUP($B661,'SWC Towers'!$A:$Q,$X$2,FALSE)),"")</f>
        <v/>
      </c>
      <c r="Y661" s="104" t="str">
        <f>_xlfn.IFNA(IF($B661="","",VLOOKUP($B661,'SWC Towers'!$A:$Q,$Y$2,FALSE)),"")</f>
        <v/>
      </c>
      <c r="Z661" s="104" t="str">
        <f>_xlfn.IFNA(IF($B661="","",VLOOKUP($B661,'SWC Towers'!$A:$Q,$Z$2,FALSE)),"")</f>
        <v/>
      </c>
      <c r="AA661" s="104" t="str">
        <f>_xlfn.IFNA(IF($B661="","",VLOOKUP($B661,'SWC Towers'!$A:$Q,$AA$2,FALSE)),"")</f>
        <v/>
      </c>
      <c r="AB661" s="104" t="str">
        <f>_xlfn.IFNA(IF($B661="","",VLOOKUP($B661,'SWC Towers'!$A:$Q,$AB$2,FALSE)),"")</f>
        <v/>
      </c>
      <c r="AC661" s="20">
        <f>SUM(Table25[[#This Row],[IT Tower: Application]:[Other/Non-IT ]])</f>
        <v>1</v>
      </c>
      <c r="AD661" s="67"/>
      <c r="AE661" s="67"/>
      <c r="AF661" s="67"/>
      <c r="AG661" s="67"/>
      <c r="AH661" s="67"/>
      <c r="AI661" s="67"/>
      <c r="AJ661" s="67"/>
      <c r="AK661" s="67"/>
      <c r="AL661" s="67"/>
      <c r="AM661" s="67"/>
      <c r="AN661" s="67"/>
      <c r="AO661" s="67"/>
      <c r="AP661" s="67"/>
      <c r="AQ661" s="67"/>
      <c r="AR661" s="67"/>
      <c r="AS661" s="67"/>
      <c r="AT661" s="67"/>
      <c r="AU661" s="67"/>
      <c r="AV661" s="67"/>
      <c r="AW661" s="67"/>
      <c r="AX661" s="67"/>
      <c r="AY661" s="67"/>
      <c r="AZ661" s="67"/>
      <c r="BA661" s="67">
        <v>24986</v>
      </c>
      <c r="BB661" s="67">
        <v>150940</v>
      </c>
      <c r="BC661" s="67">
        <v>12505</v>
      </c>
      <c r="BD661" s="67"/>
      <c r="BE661" s="67"/>
      <c r="BF661" s="67"/>
      <c r="BG661" s="67"/>
      <c r="BH661" s="67"/>
      <c r="BI661" s="67"/>
      <c r="BJ661" s="67"/>
      <c r="BK661" s="67"/>
      <c r="BL661" s="67"/>
      <c r="BM661" s="67"/>
      <c r="BN661" s="67"/>
      <c r="BO661" s="67"/>
      <c r="BP661" s="67"/>
      <c r="BQ661" s="67"/>
      <c r="BR661" s="67"/>
      <c r="BS661" s="67"/>
      <c r="BT661" s="67"/>
      <c r="BU661" s="67"/>
      <c r="BV661" s="67"/>
      <c r="BW661" s="67"/>
      <c r="BX661" s="67"/>
      <c r="BY661" s="67"/>
      <c r="BZ661" s="67"/>
      <c r="CA661" s="67"/>
      <c r="CB661" s="67"/>
      <c r="CC661" s="69">
        <f>SUM(Table25[[#This Row],[Contract Amount FY00]:[Contract Amount FY50]])</f>
        <v>188431</v>
      </c>
      <c r="CD661" s="24"/>
    </row>
    <row r="662" spans="1:82" x14ac:dyDescent="0.25">
      <c r="A662" s="122" t="s">
        <v>1945</v>
      </c>
      <c r="B662" s="122" t="s">
        <v>3015</v>
      </c>
      <c r="C662" s="122" t="s">
        <v>661</v>
      </c>
      <c r="E662" s="26" t="str">
        <f>IFERROR(IF(VLOOKUP(Table25[[#This Row],[Contract No.]],Table3[#All],3,FALSE)="","No","Yes"),"")</f>
        <v>Yes</v>
      </c>
      <c r="F662" s="26" t="str">
        <f>IFERROR(VLOOKUP(Table25[[#This Row],[Contract No.]],Table3[#All],3,FALSE),"")</f>
        <v>NASPO</v>
      </c>
      <c r="G662" s="26" t="str">
        <f>IFERROR(IF(Table25[[#This Row],[Cooperative Purchase
(Yes/No)]]="Yes","Yes",IF(VLOOKUP(Table25[[#This Row],[Contract No.]],Table3[#All],1,FALSE)=Table25[[#This Row],[Contract No.]],"Yes","No")),"No")</f>
        <v>Yes</v>
      </c>
      <c r="H662" s="51">
        <f>IFERROR(VLOOKUP(Table25[[#This Row],[Contract No.]],Table3[#All],4,FALSE),"")</f>
        <v>44805</v>
      </c>
      <c r="I662" s="56">
        <f>IFERROR(IF(AND(MONTH(Table25[[#This Row],[Contract Start Date]])&gt;6,MONTH(Table25[[#This Row],[Contract Start Date]])&lt;=12),YEAR(Table25[[#This Row],[Contract Start Date]])+1,YEAR(Table25[[#This Row],[Contract Start Date]])),"")</f>
        <v>2023</v>
      </c>
      <c r="J662" s="55">
        <f>Table25[[#This Row],[FY Formula start]]</f>
        <v>2023</v>
      </c>
      <c r="K662" s="59" t="str">
        <f>"FY"&amp;" "&amp;Table25[[#This Row],[Year Start]]</f>
        <v>FY 2023</v>
      </c>
      <c r="L662" s="52">
        <f>IFERROR(VLOOKUP(Table25[[#This Row],[Contract No.]],Table3[#All],5,FALSE),"")</f>
        <v>46521</v>
      </c>
      <c r="M662" s="56">
        <f>IFERROR(IF(Table25[[#This Row],[Contract End Date]]="99/99/9999","No End",IF(AND(MONTH(Table25[[#This Row],[Contract End Date]])&gt;6,MONTH(Table25[[#This Row],[Contract End Date]])&lt;=12),YEAR(Table25[[#This Row],[Contract End Date]])+1,YEAR(Table25[[#This Row],[Contract End Date]]))),"")</f>
        <v>2027</v>
      </c>
      <c r="N662" s="55">
        <f>Table25[[#This Row],[FY Formula end]]</f>
        <v>2027</v>
      </c>
      <c r="O662" s="59" t="str">
        <f>IF(Table25[[#This Row],[Year End]]="No End","No End","FY"&amp;" "&amp;Table25[[#This Row],[Year End]])</f>
        <v>FY 2027</v>
      </c>
      <c r="P662" s="27"/>
      <c r="Q662" s="104" t="str">
        <f>_xlfn.IFNA(IF($B662="","",VLOOKUP($B662,'SWC Towers'!$A:$Q,$Q$2,FALSE)),"")</f>
        <v/>
      </c>
      <c r="R662" s="106" t="str">
        <f>_xlfn.IFNA(IF($B662="","",VLOOKUP($B662,'SWC Towers'!$A:$Q,$R$2,FALSE)),"")</f>
        <v/>
      </c>
      <c r="S662" s="106" t="str">
        <f>_xlfn.IFNA(IF($B662="","",VLOOKUP($B662,'SWC Towers'!$A:$Q,$S$2,FALSE)),"")</f>
        <v/>
      </c>
      <c r="T662" s="106" t="str">
        <f>_xlfn.IFNA(IF($B662="","",VLOOKUP($B662,'SWC Towers'!$A:$Q,$T$2,FALSE)),"")</f>
        <v/>
      </c>
      <c r="U662" s="104">
        <f>_xlfn.IFNA(IF($B662="","",VLOOKUP($B662,'SWC Towers'!$A:$Q,$U$2,FALSE)),"")</f>
        <v>0.4</v>
      </c>
      <c r="V662" s="104" t="str">
        <f>_xlfn.IFNA(IF($B662="","",VLOOKUP($B662,'SWC Towers'!$A:$Q,$V$2,FALSE)),"")</f>
        <v/>
      </c>
      <c r="W662" s="104" t="str">
        <f>_xlfn.IFNA(IF($B662="","",VLOOKUP($B662,'SWC Towers'!$A:$Q,$W$2,FALSE)),"")</f>
        <v/>
      </c>
      <c r="X662" s="104" t="str">
        <f>_xlfn.IFNA(IF($B662="","",VLOOKUP($B662,'SWC Towers'!$A:$Q,$X$2,FALSE)),"")</f>
        <v/>
      </c>
      <c r="Y662" s="104">
        <f>_xlfn.IFNA(IF($B662="","",VLOOKUP($B662,'SWC Towers'!$A:$Q,$Y$2,FALSE)),"")</f>
        <v>0.3</v>
      </c>
      <c r="Z662" s="104">
        <f>_xlfn.IFNA(IF($B662="","",VLOOKUP($B662,'SWC Towers'!$A:$Q,$Z$2,FALSE)),"")</f>
        <v>0.3</v>
      </c>
      <c r="AA662" s="104" t="str">
        <f>_xlfn.IFNA(IF($B662="","",VLOOKUP($B662,'SWC Towers'!$A:$Q,$AA$2,FALSE)),"")</f>
        <v/>
      </c>
      <c r="AB662" s="104" t="str">
        <f>_xlfn.IFNA(IF($B662="","",VLOOKUP($B662,'SWC Towers'!$A:$Q,$AB$2,FALSE)),"")</f>
        <v/>
      </c>
      <c r="AC662" s="20">
        <f>SUM(Table25[[#This Row],[IT Tower: Application]:[Other/Non-IT ]])</f>
        <v>1</v>
      </c>
      <c r="AD662" s="67"/>
      <c r="AE662" s="67"/>
      <c r="AF662" s="67"/>
      <c r="AG662" s="67"/>
      <c r="AH662" s="67"/>
      <c r="AI662" s="67"/>
      <c r="AJ662" s="67"/>
      <c r="AK662" s="67"/>
      <c r="AL662" s="67"/>
      <c r="AM662" s="67"/>
      <c r="AN662" s="67"/>
      <c r="AO662" s="67"/>
      <c r="AP662" s="67"/>
      <c r="AQ662" s="67"/>
      <c r="AR662" s="67"/>
      <c r="AS662" s="67"/>
      <c r="AT662" s="67"/>
      <c r="AU662" s="67"/>
      <c r="AV662" s="67"/>
      <c r="AW662" s="67"/>
      <c r="AX662" s="67"/>
      <c r="AY662" s="67"/>
      <c r="AZ662" s="67"/>
      <c r="BA662" s="67">
        <v>0</v>
      </c>
      <c r="BB662" s="67">
        <v>4992</v>
      </c>
      <c r="BC662" s="67">
        <v>1905</v>
      </c>
      <c r="BD662" s="67"/>
      <c r="BE662" s="67"/>
      <c r="BF662" s="67"/>
      <c r="BG662" s="67"/>
      <c r="BH662" s="67"/>
      <c r="BI662" s="67"/>
      <c r="BJ662" s="67"/>
      <c r="BK662" s="67"/>
      <c r="BL662" s="67"/>
      <c r="BM662" s="67"/>
      <c r="BN662" s="67"/>
      <c r="BO662" s="67"/>
      <c r="BP662" s="67"/>
      <c r="BQ662" s="67"/>
      <c r="BR662" s="67"/>
      <c r="BS662" s="67"/>
      <c r="BT662" s="67"/>
      <c r="BU662" s="67"/>
      <c r="BV662" s="67"/>
      <c r="BW662" s="67"/>
      <c r="BX662" s="67"/>
      <c r="BY662" s="67"/>
      <c r="BZ662" s="67"/>
      <c r="CA662" s="67"/>
      <c r="CB662" s="67"/>
      <c r="CC662" s="69">
        <f>SUM(Table25[[#This Row],[Contract Amount FY00]:[Contract Amount FY50]])</f>
        <v>6897</v>
      </c>
      <c r="CD662" s="24"/>
    </row>
    <row r="663" spans="1:82" x14ac:dyDescent="0.25">
      <c r="A663" s="122" t="s">
        <v>1945</v>
      </c>
      <c r="B663" s="122" t="s">
        <v>3183</v>
      </c>
      <c r="C663" s="122" t="s">
        <v>375</v>
      </c>
      <c r="E663" s="26" t="str">
        <f>IFERROR(IF(VLOOKUP(Table25[[#This Row],[Contract No.]],Table3[#All],3,FALSE)="","No","Yes"),"")</f>
        <v>Yes</v>
      </c>
      <c r="F663" s="26" t="str">
        <f>IFERROR(VLOOKUP(Table25[[#This Row],[Contract No.]],Table3[#All],3,FALSE),"")</f>
        <v>NASPO</v>
      </c>
      <c r="G663" s="26" t="str">
        <f>IFERROR(IF(Table25[[#This Row],[Cooperative Purchase
(Yes/No)]]="Yes","Yes",IF(VLOOKUP(Table25[[#This Row],[Contract No.]],Table3[#All],1,FALSE)=Table25[[#This Row],[Contract No.]],"Yes","No")),"No")</f>
        <v>Yes</v>
      </c>
      <c r="H663" s="51">
        <f>IFERROR(VLOOKUP(Table25[[#This Row],[Contract No.]],Table3[#All],4,FALSE),"")</f>
        <v>45505</v>
      </c>
      <c r="I663" s="56">
        <f>IFERROR(IF(AND(MONTH(Table25[[#This Row],[Contract Start Date]])&gt;6,MONTH(Table25[[#This Row],[Contract Start Date]])&lt;=12),YEAR(Table25[[#This Row],[Contract Start Date]])+1,YEAR(Table25[[#This Row],[Contract Start Date]])),"")</f>
        <v>2025</v>
      </c>
      <c r="J663" s="55">
        <f>Table25[[#This Row],[FY Formula start]]</f>
        <v>2025</v>
      </c>
      <c r="K663" s="59" t="str">
        <f>"FY"&amp;" "&amp;Table25[[#This Row],[Year Start]]</f>
        <v>FY 2025</v>
      </c>
      <c r="L663" s="52">
        <f>IFERROR(VLOOKUP(Table25[[#This Row],[Contract No.]],Table3[#All],5,FALSE),"")</f>
        <v>47330</v>
      </c>
      <c r="M663" s="56">
        <f>IFERROR(IF(Table25[[#This Row],[Contract End Date]]="99/99/9999","No End",IF(AND(MONTH(Table25[[#This Row],[Contract End Date]])&gt;6,MONTH(Table25[[#This Row],[Contract End Date]])&lt;=12),YEAR(Table25[[#This Row],[Contract End Date]])+1,YEAR(Table25[[#This Row],[Contract End Date]]))),"")</f>
        <v>2030</v>
      </c>
      <c r="N663" s="55">
        <f>Table25[[#This Row],[FY Formula end]]</f>
        <v>2030</v>
      </c>
      <c r="O663" s="59" t="str">
        <f>IF(Table25[[#This Row],[Year End]]="No End","No End","FY"&amp;" "&amp;Table25[[#This Row],[Year End]])</f>
        <v>FY 2030</v>
      </c>
      <c r="P663" s="27"/>
      <c r="Q663" s="104">
        <f>_xlfn.IFNA(IF($B663="","",VLOOKUP($B663,'SWC Towers'!$A:$Q,$Q$2,FALSE)),"")</f>
        <v>0.2</v>
      </c>
      <c r="R663" s="106" t="str">
        <f>_xlfn.IFNA(IF($B663="","",VLOOKUP($B663,'SWC Towers'!$A:$Q,$R$2,FALSE)),"")</f>
        <v/>
      </c>
      <c r="S663" s="106">
        <f>_xlfn.IFNA(IF($B663="","",VLOOKUP($B663,'SWC Towers'!$A:$Q,$S$2,FALSE)),"")</f>
        <v>0.2</v>
      </c>
      <c r="T663" s="106" t="str">
        <f>_xlfn.IFNA(IF($B663="","",VLOOKUP($B663,'SWC Towers'!$A:$Q,$T$2,FALSE)),"")</f>
        <v/>
      </c>
      <c r="U663" s="104">
        <f>_xlfn.IFNA(IF($B663="","",VLOOKUP($B663,'SWC Towers'!$A:$Q,$U$2,FALSE)),"")</f>
        <v>0.4</v>
      </c>
      <c r="V663" s="104" t="str">
        <f>_xlfn.IFNA(IF($B663="","",VLOOKUP($B663,'SWC Towers'!$A:$Q,$V$2,FALSE)),"")</f>
        <v/>
      </c>
      <c r="W663" s="104">
        <f>_xlfn.IFNA(IF($B663="","",VLOOKUP($B663,'SWC Towers'!$A:$Q,$W$2,FALSE)),"")</f>
        <v>0.2</v>
      </c>
      <c r="X663" s="104" t="str">
        <f>_xlfn.IFNA(IF($B663="","",VLOOKUP($B663,'SWC Towers'!$A:$Q,$X$2,FALSE)),"")</f>
        <v/>
      </c>
      <c r="Y663" s="104" t="str">
        <f>_xlfn.IFNA(IF($B663="","",VLOOKUP($B663,'SWC Towers'!$A:$Q,$Y$2,FALSE)),"")</f>
        <v/>
      </c>
      <c r="Z663" s="104" t="str">
        <f>_xlfn.IFNA(IF($B663="","",VLOOKUP($B663,'SWC Towers'!$A:$Q,$Z$2,FALSE)),"")</f>
        <v/>
      </c>
      <c r="AA663" s="104" t="str">
        <f>_xlfn.IFNA(IF($B663="","",VLOOKUP($B663,'SWC Towers'!$A:$Q,$AA$2,FALSE)),"")</f>
        <v/>
      </c>
      <c r="AB663" s="104" t="str">
        <f>_xlfn.IFNA(IF($B663="","",VLOOKUP($B663,'SWC Towers'!$A:$Q,$AB$2,FALSE)),"")</f>
        <v/>
      </c>
      <c r="AC663" s="20">
        <f>SUM(Table25[[#This Row],[IT Tower: Application]:[Other/Non-IT ]])</f>
        <v>1</v>
      </c>
      <c r="AD663" s="67"/>
      <c r="AE663" s="67"/>
      <c r="AF663" s="67"/>
      <c r="AG663" s="67"/>
      <c r="AH663" s="67"/>
      <c r="AI663" s="67"/>
      <c r="AJ663" s="67"/>
      <c r="AK663" s="67"/>
      <c r="AL663" s="67"/>
      <c r="AM663" s="67"/>
      <c r="AN663" s="67"/>
      <c r="AO663" s="67"/>
      <c r="AP663" s="67"/>
      <c r="AQ663" s="67"/>
      <c r="AR663" s="67"/>
      <c r="AS663" s="67"/>
      <c r="AT663" s="67"/>
      <c r="AU663" s="67"/>
      <c r="AV663" s="67"/>
      <c r="AW663" s="67"/>
      <c r="AX663" s="67"/>
      <c r="AY663" s="67"/>
      <c r="AZ663" s="67"/>
      <c r="BA663" s="67"/>
      <c r="BB663" s="67">
        <v>0</v>
      </c>
      <c r="BC663" s="67">
        <v>365</v>
      </c>
      <c r="BD663" s="67"/>
      <c r="BE663" s="67"/>
      <c r="BF663" s="67"/>
      <c r="BG663" s="67"/>
      <c r="BH663" s="67"/>
      <c r="BI663" s="67"/>
      <c r="BJ663" s="67"/>
      <c r="BK663" s="67"/>
      <c r="BL663" s="67"/>
      <c r="BM663" s="67"/>
      <c r="BN663" s="67"/>
      <c r="BO663" s="67"/>
      <c r="BP663" s="67"/>
      <c r="BQ663" s="67"/>
      <c r="BR663" s="67"/>
      <c r="BS663" s="67"/>
      <c r="BT663" s="67"/>
      <c r="BU663" s="67"/>
      <c r="BV663" s="67"/>
      <c r="BW663" s="67"/>
      <c r="BX663" s="67"/>
      <c r="BY663" s="67"/>
      <c r="BZ663" s="67"/>
      <c r="CA663" s="67"/>
      <c r="CB663" s="67"/>
      <c r="CC663" s="69">
        <f>SUM(Table25[[#This Row],[Contract Amount FY00]:[Contract Amount FY50]])</f>
        <v>365</v>
      </c>
      <c r="CD663" s="24"/>
    </row>
    <row r="664" spans="1:82" x14ac:dyDescent="0.25">
      <c r="A664" s="122" t="s">
        <v>1946</v>
      </c>
      <c r="B664" s="122" t="s">
        <v>2242</v>
      </c>
      <c r="C664" s="122" t="s">
        <v>527</v>
      </c>
      <c r="E664" s="26" t="str">
        <f>IFERROR(IF(VLOOKUP(Table25[[#This Row],[Contract No.]],Table3[#All],3,FALSE)="","No","Yes"),"")</f>
        <v>Yes</v>
      </c>
      <c r="F664" s="26" t="str">
        <f>IFERROR(VLOOKUP(Table25[[#This Row],[Contract No.]],Table3[#All],3,FALSE),"")</f>
        <v>NASPO</v>
      </c>
      <c r="G664" s="26" t="str">
        <f>IFERROR(IF(Table25[[#This Row],[Cooperative Purchase
(Yes/No)]]="Yes","Yes",IF(VLOOKUP(Table25[[#This Row],[Contract No.]],Table3[#All],1,FALSE)=Table25[[#This Row],[Contract No.]],"Yes","No")),"No")</f>
        <v>Yes</v>
      </c>
      <c r="H664" s="51">
        <f>IFERROR(VLOOKUP(Table25[[#This Row],[Contract No.]],Table3[#All],4,FALSE),"")</f>
        <v>44378</v>
      </c>
      <c r="I664" s="56">
        <f>IFERROR(IF(AND(MONTH(Table25[[#This Row],[Contract Start Date]])&gt;6,MONTH(Table25[[#This Row],[Contract Start Date]])&lt;=12),YEAR(Table25[[#This Row],[Contract Start Date]])+1,YEAR(Table25[[#This Row],[Contract Start Date]])),"")</f>
        <v>2022</v>
      </c>
      <c r="J664" s="55">
        <f>Table25[[#This Row],[FY Formula start]]</f>
        <v>2022</v>
      </c>
      <c r="K664" s="59" t="str">
        <f>"FY"&amp;" "&amp;Table25[[#This Row],[Year Start]]</f>
        <v>FY 2022</v>
      </c>
      <c r="L664" s="52">
        <f>IFERROR(VLOOKUP(Table25[[#This Row],[Contract No.]],Table3[#All],5,FALSE),"")</f>
        <v>47118</v>
      </c>
      <c r="M664" s="56">
        <f>IFERROR(IF(Table25[[#This Row],[Contract End Date]]="99/99/9999","No End",IF(AND(MONTH(Table25[[#This Row],[Contract End Date]])&gt;6,MONTH(Table25[[#This Row],[Contract End Date]])&lt;=12),YEAR(Table25[[#This Row],[Contract End Date]])+1,YEAR(Table25[[#This Row],[Contract End Date]]))),"")</f>
        <v>2029</v>
      </c>
      <c r="N664" s="55">
        <f>Table25[[#This Row],[FY Formula end]]</f>
        <v>2029</v>
      </c>
      <c r="O664" s="59" t="str">
        <f>IF(Table25[[#This Row],[Year End]]="No End","No End","FY"&amp;" "&amp;Table25[[#This Row],[Year End]])</f>
        <v>FY 2029</v>
      </c>
      <c r="P664" s="27"/>
      <c r="Q664" s="104">
        <f>_xlfn.IFNA(IF($B664="","",VLOOKUP($B664,'SWC Towers'!$A:$Q,$Q$2,FALSE)),"")</f>
        <v>0.25</v>
      </c>
      <c r="R664" s="106">
        <f>_xlfn.IFNA(IF($B664="","",VLOOKUP($B664,'SWC Towers'!$A:$Q,$R$2,FALSE)),"")</f>
        <v>0.3</v>
      </c>
      <c r="S664" s="106" t="str">
        <f>_xlfn.IFNA(IF($B664="","",VLOOKUP($B664,'SWC Towers'!$A:$Q,$S$2,FALSE)),"")</f>
        <v/>
      </c>
      <c r="T664" s="106" t="str">
        <f>_xlfn.IFNA(IF($B664="","",VLOOKUP($B664,'SWC Towers'!$A:$Q,$T$2,FALSE)),"")</f>
        <v/>
      </c>
      <c r="U664" s="104">
        <f>_xlfn.IFNA(IF($B664="","",VLOOKUP($B664,'SWC Towers'!$A:$Q,$U$2,FALSE)),"")</f>
        <v>0.3</v>
      </c>
      <c r="V664" s="104" t="str">
        <f>_xlfn.IFNA(IF($B664="","",VLOOKUP($B664,'SWC Towers'!$A:$Q,$V$2,FALSE)),"")</f>
        <v/>
      </c>
      <c r="W664" s="104">
        <f>_xlfn.IFNA(IF($B664="","",VLOOKUP($B664,'SWC Towers'!$A:$Q,$W$2,FALSE)),"")</f>
        <v>0.1</v>
      </c>
      <c r="X664" s="104" t="str">
        <f>_xlfn.IFNA(IF($B664="","",VLOOKUP($B664,'SWC Towers'!$A:$Q,$X$2,FALSE)),"")</f>
        <v/>
      </c>
      <c r="Y664" s="104" t="str">
        <f>_xlfn.IFNA(IF($B664="","",VLOOKUP($B664,'SWC Towers'!$A:$Q,$Y$2,FALSE)),"")</f>
        <v/>
      </c>
      <c r="Z664" s="104" t="str">
        <f>_xlfn.IFNA(IF($B664="","",VLOOKUP($B664,'SWC Towers'!$A:$Q,$Z$2,FALSE)),"")</f>
        <v/>
      </c>
      <c r="AA664" s="104" t="str">
        <f>_xlfn.IFNA(IF($B664="","",VLOOKUP($B664,'SWC Towers'!$A:$Q,$AA$2,FALSE)),"")</f>
        <v/>
      </c>
      <c r="AB664" s="104">
        <f>_xlfn.IFNA(IF($B664="","",VLOOKUP($B664,'SWC Towers'!$A:$Q,$AB$2,FALSE)),"")</f>
        <v>0.05</v>
      </c>
      <c r="AC664" s="20">
        <f>SUM(Table25[[#This Row],[IT Tower: Application]:[Other/Non-IT ]])</f>
        <v>1</v>
      </c>
      <c r="AD664" s="67"/>
      <c r="AE664" s="67"/>
      <c r="AF664" s="67"/>
      <c r="AG664" s="67"/>
      <c r="AH664" s="67"/>
      <c r="AI664" s="67"/>
      <c r="AJ664" s="67"/>
      <c r="AK664" s="67"/>
      <c r="AL664" s="67"/>
      <c r="AM664" s="67"/>
      <c r="AN664" s="67"/>
      <c r="AO664" s="67"/>
      <c r="AP664" s="67"/>
      <c r="AQ664" s="67"/>
      <c r="AR664" s="67"/>
      <c r="AS664" s="67"/>
      <c r="AT664" s="67"/>
      <c r="AU664" s="67"/>
      <c r="AV664" s="67"/>
      <c r="AW664" s="67"/>
      <c r="AX664" s="67"/>
      <c r="AY664" s="67"/>
      <c r="AZ664" s="67">
        <v>3260</v>
      </c>
      <c r="BA664" s="67">
        <v>0</v>
      </c>
      <c r="BB664" s="67"/>
      <c r="BC664" s="67"/>
      <c r="BD664" s="67"/>
      <c r="BE664" s="67"/>
      <c r="BF664" s="67"/>
      <c r="BG664" s="67"/>
      <c r="BH664" s="67"/>
      <c r="BI664" s="67"/>
      <c r="BJ664" s="67"/>
      <c r="BK664" s="67"/>
      <c r="BL664" s="67"/>
      <c r="BM664" s="67"/>
      <c r="BN664" s="67"/>
      <c r="BO664" s="67"/>
      <c r="BP664" s="67"/>
      <c r="BQ664" s="67"/>
      <c r="BR664" s="67"/>
      <c r="BS664" s="67"/>
      <c r="BT664" s="67"/>
      <c r="BU664" s="67"/>
      <c r="BV664" s="67"/>
      <c r="BW664" s="67"/>
      <c r="BX664" s="67"/>
      <c r="BY664" s="67"/>
      <c r="BZ664" s="67"/>
      <c r="CA664" s="67"/>
      <c r="CB664" s="67"/>
      <c r="CC664" s="69">
        <f>SUM(Table25[[#This Row],[Contract Amount FY00]:[Contract Amount FY50]])</f>
        <v>3260</v>
      </c>
      <c r="CD664" s="24"/>
    </row>
    <row r="665" spans="1:82" x14ac:dyDescent="0.25">
      <c r="A665" s="122" t="s">
        <v>1946</v>
      </c>
      <c r="B665" s="122" t="s">
        <v>533</v>
      </c>
      <c r="C665" s="122" t="s">
        <v>3187</v>
      </c>
      <c r="E665" s="26" t="str">
        <f>IFERROR(IF(VLOOKUP(Table25[[#This Row],[Contract No.]],Table3[#All],3,FALSE)="","No","Yes"),"")</f>
        <v>No</v>
      </c>
      <c r="F665" s="26" t="str">
        <f>IFERROR(VLOOKUP(Table25[[#This Row],[Contract No.]],Table3[#All],3,FALSE),"")</f>
        <v/>
      </c>
      <c r="G665" s="26" t="str">
        <f>IFERROR(IF(Table25[[#This Row],[Cooperative Purchase
(Yes/No)]]="Yes","Yes",IF(VLOOKUP(Table25[[#This Row],[Contract No.]],Table3[#All],1,FALSE)=Table25[[#This Row],[Contract No.]],"Yes","No")),"No")</f>
        <v>Yes</v>
      </c>
      <c r="H665" s="51">
        <f>IFERROR(VLOOKUP(Table25[[#This Row],[Contract No.]],Table3[#All],4,FALSE),"")</f>
        <v>43556</v>
      </c>
      <c r="I665" s="56">
        <f>IFERROR(IF(AND(MONTH(Table25[[#This Row],[Contract Start Date]])&gt;6,MONTH(Table25[[#This Row],[Contract Start Date]])&lt;=12),YEAR(Table25[[#This Row],[Contract Start Date]])+1,YEAR(Table25[[#This Row],[Contract Start Date]])),"")</f>
        <v>2019</v>
      </c>
      <c r="J665" s="55">
        <f>Table25[[#This Row],[FY Formula start]]</f>
        <v>2019</v>
      </c>
      <c r="K665" s="59" t="str">
        <f>"FY"&amp;" "&amp;Table25[[#This Row],[Year Start]]</f>
        <v>FY 2019</v>
      </c>
      <c r="L665" s="52">
        <f>IFERROR(VLOOKUP(Table25[[#This Row],[Contract No.]],Table3[#All],5,FALSE),"")</f>
        <v>45747</v>
      </c>
      <c r="M665" s="56">
        <f>IFERROR(IF(Table25[[#This Row],[Contract End Date]]="99/99/9999","No End",IF(AND(MONTH(Table25[[#This Row],[Contract End Date]])&gt;6,MONTH(Table25[[#This Row],[Contract End Date]])&lt;=12),YEAR(Table25[[#This Row],[Contract End Date]])+1,YEAR(Table25[[#This Row],[Contract End Date]]))),"")</f>
        <v>2025</v>
      </c>
      <c r="N665" s="55">
        <f>Table25[[#This Row],[FY Formula end]]</f>
        <v>2025</v>
      </c>
      <c r="O665" s="59" t="str">
        <f>IF(Table25[[#This Row],[Year End]]="No End","No End","FY"&amp;" "&amp;Table25[[#This Row],[Year End]])</f>
        <v>FY 2025</v>
      </c>
      <c r="P665" s="27"/>
      <c r="Q665" s="104">
        <f>_xlfn.IFNA(IF($B665="","",VLOOKUP($B665,'SWC Towers'!$A:$Q,$Q$2,FALSE)),"")</f>
        <v>0.2</v>
      </c>
      <c r="R665" s="106">
        <f>_xlfn.IFNA(IF($B665="","",VLOOKUP($B665,'SWC Towers'!$A:$Q,$R$2,FALSE)),"")</f>
        <v>0.2</v>
      </c>
      <c r="S665" s="106" t="str">
        <f>_xlfn.IFNA(IF($B665="","",VLOOKUP($B665,'SWC Towers'!$A:$Q,$S$2,FALSE)),"")</f>
        <v/>
      </c>
      <c r="T665" s="106" t="str">
        <f>_xlfn.IFNA(IF($B665="","",VLOOKUP($B665,'SWC Towers'!$A:$Q,$T$2,FALSE)),"")</f>
        <v/>
      </c>
      <c r="U665" s="104">
        <f>_xlfn.IFNA(IF($B665="","",VLOOKUP($B665,'SWC Towers'!$A:$Q,$U$2,FALSE)),"")</f>
        <v>0.2</v>
      </c>
      <c r="V665" s="104" t="str">
        <f>_xlfn.IFNA(IF($B665="","",VLOOKUP($B665,'SWC Towers'!$A:$Q,$V$2,FALSE)),"")</f>
        <v/>
      </c>
      <c r="W665" s="104">
        <f>_xlfn.IFNA(IF($B665="","",VLOOKUP($B665,'SWC Towers'!$A:$Q,$W$2,FALSE)),"")</f>
        <v>0.2</v>
      </c>
      <c r="X665" s="104" t="str">
        <f>_xlfn.IFNA(IF($B665="","",VLOOKUP($B665,'SWC Towers'!$A:$Q,$X$2,FALSE)),"")</f>
        <v/>
      </c>
      <c r="Y665" s="104" t="str">
        <f>_xlfn.IFNA(IF($B665="","",VLOOKUP($B665,'SWC Towers'!$A:$Q,$Y$2,FALSE)),"")</f>
        <v/>
      </c>
      <c r="Z665" s="104" t="str">
        <f>_xlfn.IFNA(IF($B665="","",VLOOKUP($B665,'SWC Towers'!$A:$Q,$Z$2,FALSE)),"")</f>
        <v/>
      </c>
      <c r="AA665" s="104">
        <f>_xlfn.IFNA(IF($B665="","",VLOOKUP($B665,'SWC Towers'!$A:$Q,$AA$2,FALSE)),"")</f>
        <v>0.2</v>
      </c>
      <c r="AB665" s="104" t="str">
        <f>_xlfn.IFNA(IF($B665="","",VLOOKUP($B665,'SWC Towers'!$A:$Q,$AB$2,FALSE)),"")</f>
        <v/>
      </c>
      <c r="AC665" s="20">
        <f>SUM(Table25[[#This Row],[IT Tower: Application]:[Other/Non-IT ]])</f>
        <v>1</v>
      </c>
      <c r="AD665" s="67"/>
      <c r="AE665" s="67"/>
      <c r="AF665" s="67"/>
      <c r="AG665" s="67"/>
      <c r="AH665" s="67"/>
      <c r="AI665" s="67"/>
      <c r="AJ665" s="67"/>
      <c r="AK665" s="67"/>
      <c r="AL665" s="67"/>
      <c r="AM665" s="67"/>
      <c r="AN665" s="67"/>
      <c r="AO665" s="67"/>
      <c r="AP665" s="67"/>
      <c r="AQ665" s="67"/>
      <c r="AR665" s="67"/>
      <c r="AS665" s="67"/>
      <c r="AT665" s="67"/>
      <c r="AU665" s="67"/>
      <c r="AV665" s="67"/>
      <c r="AW665" s="67">
        <v>1200</v>
      </c>
      <c r="AX665" s="67">
        <v>16567</v>
      </c>
      <c r="AY665" s="67">
        <v>8959</v>
      </c>
      <c r="AZ665" s="67">
        <v>120</v>
      </c>
      <c r="BA665" s="67">
        <v>7843</v>
      </c>
      <c r="BB665" s="67">
        <v>6065</v>
      </c>
      <c r="BC665" s="67">
        <v>3356</v>
      </c>
      <c r="BD665" s="67"/>
      <c r="BE665" s="67"/>
      <c r="BF665" s="67"/>
      <c r="BG665" s="67"/>
      <c r="BH665" s="67"/>
      <c r="BI665" s="67"/>
      <c r="BJ665" s="67"/>
      <c r="BK665" s="67"/>
      <c r="BL665" s="67"/>
      <c r="BM665" s="67"/>
      <c r="BN665" s="67"/>
      <c r="BO665" s="67"/>
      <c r="BP665" s="67"/>
      <c r="BQ665" s="67"/>
      <c r="BR665" s="67"/>
      <c r="BS665" s="67"/>
      <c r="BT665" s="67"/>
      <c r="BU665" s="67"/>
      <c r="BV665" s="67"/>
      <c r="BW665" s="67"/>
      <c r="BX665" s="67"/>
      <c r="BY665" s="67"/>
      <c r="BZ665" s="67"/>
      <c r="CA665" s="67"/>
      <c r="CB665" s="67"/>
      <c r="CC665" s="69">
        <f>SUM(Table25[[#This Row],[Contract Amount FY00]:[Contract Amount FY50]])</f>
        <v>44110</v>
      </c>
      <c r="CD665" s="24"/>
    </row>
    <row r="666" spans="1:82" x14ac:dyDescent="0.25">
      <c r="A666" s="122" t="s">
        <v>1946</v>
      </c>
      <c r="B666" s="122" t="s">
        <v>2050</v>
      </c>
      <c r="C666" s="122" t="s">
        <v>2274</v>
      </c>
      <c r="E666" s="26" t="str">
        <f>IFERROR(IF(VLOOKUP(Table25[[#This Row],[Contract No.]],Table3[#All],3,FALSE)="","No","Yes"),"")</f>
        <v>Yes</v>
      </c>
      <c r="F666" s="26" t="str">
        <f>IFERROR(VLOOKUP(Table25[[#This Row],[Contract No.]],Table3[#All],3,FALSE),"")</f>
        <v>WA Cooperative</v>
      </c>
      <c r="G666" s="26" t="str">
        <f>IFERROR(IF(Table25[[#This Row],[Cooperative Purchase
(Yes/No)]]="Yes","Yes",IF(VLOOKUP(Table25[[#This Row],[Contract No.]],Table3[#All],1,FALSE)=Table25[[#This Row],[Contract No.]],"Yes","No")),"No")</f>
        <v>Yes</v>
      </c>
      <c r="H666" s="51">
        <f>IFERROR(VLOOKUP(Table25[[#This Row],[Contract No.]],Table3[#All],4,FALSE),"")</f>
        <v>44316</v>
      </c>
      <c r="I666" s="56">
        <f>IFERROR(IF(AND(MONTH(Table25[[#This Row],[Contract Start Date]])&gt;6,MONTH(Table25[[#This Row],[Contract Start Date]])&lt;=12),YEAR(Table25[[#This Row],[Contract Start Date]])+1,YEAR(Table25[[#This Row],[Contract Start Date]])),"")</f>
        <v>2021</v>
      </c>
      <c r="J666" s="55">
        <f>Table25[[#This Row],[FY Formula start]]</f>
        <v>2021</v>
      </c>
      <c r="K666" s="59" t="str">
        <f>"FY"&amp;" "&amp;Table25[[#This Row],[Year Start]]</f>
        <v>FY 2021</v>
      </c>
      <c r="L666" s="52">
        <f>IFERROR(VLOOKUP(Table25[[#This Row],[Contract No.]],Table3[#All],5,FALSE),"")</f>
        <v>46506</v>
      </c>
      <c r="M666" s="56">
        <f>IFERROR(IF(Table25[[#This Row],[Contract End Date]]="99/99/9999","No End",IF(AND(MONTH(Table25[[#This Row],[Contract End Date]])&gt;6,MONTH(Table25[[#This Row],[Contract End Date]])&lt;=12),YEAR(Table25[[#This Row],[Contract End Date]])+1,YEAR(Table25[[#This Row],[Contract End Date]]))),"")</f>
        <v>2027</v>
      </c>
      <c r="N666" s="55">
        <f>Table25[[#This Row],[FY Formula end]]</f>
        <v>2027</v>
      </c>
      <c r="O666" s="59" t="str">
        <f>IF(Table25[[#This Row],[Year End]]="No End","No End","FY"&amp;" "&amp;Table25[[#This Row],[Year End]])</f>
        <v>FY 2027</v>
      </c>
      <c r="P666" s="27"/>
      <c r="Q666" s="104">
        <f>_xlfn.IFNA(IF($B666="","",VLOOKUP($B666,'SWC Towers'!$A:$Q,$Q$2,FALSE)),"")</f>
        <v>1</v>
      </c>
      <c r="R666" s="106" t="str">
        <f>_xlfn.IFNA(IF($B666="","",VLOOKUP($B666,'SWC Towers'!$A:$Q,$R$2,FALSE)),"")</f>
        <v/>
      </c>
      <c r="S666" s="106" t="str">
        <f>_xlfn.IFNA(IF($B666="","",VLOOKUP($B666,'SWC Towers'!$A:$Q,$S$2,FALSE)),"")</f>
        <v/>
      </c>
      <c r="T666" s="106" t="str">
        <f>_xlfn.IFNA(IF($B666="","",VLOOKUP($B666,'SWC Towers'!$A:$Q,$T$2,FALSE)),"")</f>
        <v/>
      </c>
      <c r="U666" s="104" t="str">
        <f>_xlfn.IFNA(IF($B666="","",VLOOKUP($B666,'SWC Towers'!$A:$Q,$U$2,FALSE)),"")</f>
        <v/>
      </c>
      <c r="V666" s="104" t="str">
        <f>_xlfn.IFNA(IF($B666="","",VLOOKUP($B666,'SWC Towers'!$A:$Q,$V$2,FALSE)),"")</f>
        <v/>
      </c>
      <c r="W666" s="104" t="str">
        <f>_xlfn.IFNA(IF($B666="","",VLOOKUP($B666,'SWC Towers'!$A:$Q,$W$2,FALSE)),"")</f>
        <v/>
      </c>
      <c r="X666" s="104" t="str">
        <f>_xlfn.IFNA(IF($B666="","",VLOOKUP($B666,'SWC Towers'!$A:$Q,$X$2,FALSE)),"")</f>
        <v/>
      </c>
      <c r="Y666" s="104" t="str">
        <f>_xlfn.IFNA(IF($B666="","",VLOOKUP($B666,'SWC Towers'!$A:$Q,$Y$2,FALSE)),"")</f>
        <v/>
      </c>
      <c r="Z666" s="104" t="str">
        <f>_xlfn.IFNA(IF($B666="","",VLOOKUP($B666,'SWC Towers'!$A:$Q,$Z$2,FALSE)),"")</f>
        <v/>
      </c>
      <c r="AA666" s="104" t="str">
        <f>_xlfn.IFNA(IF($B666="","",VLOOKUP($B666,'SWC Towers'!$A:$Q,$AA$2,FALSE)),"")</f>
        <v/>
      </c>
      <c r="AB666" s="104" t="str">
        <f>_xlfn.IFNA(IF($B666="","",VLOOKUP($B666,'SWC Towers'!$A:$Q,$AB$2,FALSE)),"")</f>
        <v/>
      </c>
      <c r="AC666" s="20">
        <f>SUM(Table25[[#This Row],[IT Tower: Application]:[Other/Non-IT ]])</f>
        <v>1</v>
      </c>
      <c r="AD666" s="67"/>
      <c r="AE666" s="67"/>
      <c r="AF666" s="67"/>
      <c r="AG666" s="67"/>
      <c r="AH666" s="67"/>
      <c r="AI666" s="67"/>
      <c r="AJ666" s="67"/>
      <c r="AK666" s="67"/>
      <c r="AL666" s="67"/>
      <c r="AM666" s="67"/>
      <c r="AN666" s="67"/>
      <c r="AO666" s="67"/>
      <c r="AP666" s="67"/>
      <c r="AQ666" s="67"/>
      <c r="AR666" s="67"/>
      <c r="AS666" s="67"/>
      <c r="AT666" s="67"/>
      <c r="AU666" s="67"/>
      <c r="AV666" s="67"/>
      <c r="AW666" s="67"/>
      <c r="AX666" s="67"/>
      <c r="AY666" s="67"/>
      <c r="AZ666" s="67">
        <v>39</v>
      </c>
      <c r="BA666" s="67">
        <v>68</v>
      </c>
      <c r="BB666" s="67">
        <v>64</v>
      </c>
      <c r="BC666" s="67">
        <v>54</v>
      </c>
      <c r="BD666" s="67"/>
      <c r="BE666" s="67"/>
      <c r="BF666" s="67"/>
      <c r="BG666" s="67"/>
      <c r="BH666" s="67"/>
      <c r="BI666" s="67"/>
      <c r="BJ666" s="67"/>
      <c r="BK666" s="67"/>
      <c r="BL666" s="67"/>
      <c r="BM666" s="67"/>
      <c r="BN666" s="67"/>
      <c r="BO666" s="67"/>
      <c r="BP666" s="67"/>
      <c r="BQ666" s="67"/>
      <c r="BR666" s="67"/>
      <c r="BS666" s="67"/>
      <c r="BT666" s="67"/>
      <c r="BU666" s="67"/>
      <c r="BV666" s="67"/>
      <c r="BW666" s="67"/>
      <c r="BX666" s="67"/>
      <c r="BY666" s="67"/>
      <c r="BZ666" s="67"/>
      <c r="CA666" s="67"/>
      <c r="CB666" s="67"/>
      <c r="CC666" s="69">
        <f>SUM(Table25[[#This Row],[Contract Amount FY00]:[Contract Amount FY50]])</f>
        <v>225</v>
      </c>
      <c r="CD666" s="24"/>
    </row>
    <row r="667" spans="1:82" x14ac:dyDescent="0.25">
      <c r="A667" s="122" t="s">
        <v>1946</v>
      </c>
      <c r="B667" s="122" t="s">
        <v>705</v>
      </c>
      <c r="C667" s="122" t="s">
        <v>1777</v>
      </c>
      <c r="E667" s="26" t="str">
        <f>IFERROR(IF(VLOOKUP(Table25[[#This Row],[Contract No.]],Table3[#All],3,FALSE)="","No","Yes"),"")</f>
        <v>Yes</v>
      </c>
      <c r="F667" s="26" t="str">
        <f>IFERROR(VLOOKUP(Table25[[#This Row],[Contract No.]],Table3[#All],3,FALSE),"")</f>
        <v>NASPO</v>
      </c>
      <c r="G667" s="26" t="str">
        <f>IFERROR(IF(Table25[[#This Row],[Cooperative Purchase
(Yes/No)]]="Yes","Yes",IF(VLOOKUP(Table25[[#This Row],[Contract No.]],Table3[#All],1,FALSE)=Table25[[#This Row],[Contract No.]],"Yes","No")),"No")</f>
        <v>Yes</v>
      </c>
      <c r="H667" s="51">
        <f>IFERROR(VLOOKUP(Table25[[#This Row],[Contract No.]],Table3[#All],4,FALSE),"")</f>
        <v>43647</v>
      </c>
      <c r="I667" s="56">
        <f>IFERROR(IF(AND(MONTH(Table25[[#This Row],[Contract Start Date]])&gt;6,MONTH(Table25[[#This Row],[Contract Start Date]])&lt;=12),YEAR(Table25[[#This Row],[Contract Start Date]])+1,YEAR(Table25[[#This Row],[Contract Start Date]])),"")</f>
        <v>2020</v>
      </c>
      <c r="J667" s="55">
        <f>Table25[[#This Row],[FY Formula start]]</f>
        <v>2020</v>
      </c>
      <c r="K667" s="59" t="str">
        <f>"FY"&amp;" "&amp;Table25[[#This Row],[Year Start]]</f>
        <v>FY 2020</v>
      </c>
      <c r="L667" s="52">
        <f>IFERROR(VLOOKUP(Table25[[#This Row],[Contract No.]],Table3[#All],5,FALSE),"")</f>
        <v>47360</v>
      </c>
      <c r="M667" s="56">
        <f>IFERROR(IF(Table25[[#This Row],[Contract End Date]]="99/99/9999","No End",IF(AND(MONTH(Table25[[#This Row],[Contract End Date]])&gt;6,MONTH(Table25[[#This Row],[Contract End Date]])&lt;=12),YEAR(Table25[[#This Row],[Contract End Date]])+1,YEAR(Table25[[#This Row],[Contract End Date]]))),"")</f>
        <v>2030</v>
      </c>
      <c r="N667" s="55">
        <f>Table25[[#This Row],[FY Formula end]]</f>
        <v>2030</v>
      </c>
      <c r="O667" s="59" t="str">
        <f>IF(Table25[[#This Row],[Year End]]="No End","No End","FY"&amp;" "&amp;Table25[[#This Row],[Year End]])</f>
        <v>FY 2030</v>
      </c>
      <c r="P667" s="27"/>
      <c r="Q667" s="104">
        <f>_xlfn.IFNA(IF($B667="","",VLOOKUP($B667,'SWC Towers'!$A:$Q,$Q$2,FALSE)),"")</f>
        <v>0.2</v>
      </c>
      <c r="R667" s="106" t="str">
        <f>_xlfn.IFNA(IF($B667="","",VLOOKUP($B667,'SWC Towers'!$A:$Q,$R$2,FALSE)),"")</f>
        <v/>
      </c>
      <c r="S667" s="106" t="str">
        <f>_xlfn.IFNA(IF($B667="","",VLOOKUP($B667,'SWC Towers'!$A:$Q,$S$2,FALSE)),"")</f>
        <v/>
      </c>
      <c r="T667" s="106" t="str">
        <f>_xlfn.IFNA(IF($B667="","",VLOOKUP($B667,'SWC Towers'!$A:$Q,$T$2,FALSE)),"")</f>
        <v/>
      </c>
      <c r="U667" s="104">
        <f>_xlfn.IFNA(IF($B667="","",VLOOKUP($B667,'SWC Towers'!$A:$Q,$U$2,FALSE)),"")</f>
        <v>0.4</v>
      </c>
      <c r="V667" s="104" t="str">
        <f>_xlfn.IFNA(IF($B667="","",VLOOKUP($B667,'SWC Towers'!$A:$Q,$V$2,FALSE)),"")</f>
        <v/>
      </c>
      <c r="W667" s="104">
        <f>_xlfn.IFNA(IF($B667="","",VLOOKUP($B667,'SWC Towers'!$A:$Q,$W$2,FALSE)),"")</f>
        <v>0.4</v>
      </c>
      <c r="X667" s="104" t="str">
        <f>_xlfn.IFNA(IF($B667="","",VLOOKUP($B667,'SWC Towers'!$A:$Q,$X$2,FALSE)),"")</f>
        <v/>
      </c>
      <c r="Y667" s="104" t="str">
        <f>_xlfn.IFNA(IF($B667="","",VLOOKUP($B667,'SWC Towers'!$A:$Q,$Y$2,FALSE)),"")</f>
        <v/>
      </c>
      <c r="Z667" s="104" t="str">
        <f>_xlfn.IFNA(IF($B667="","",VLOOKUP($B667,'SWC Towers'!$A:$Q,$Z$2,FALSE)),"")</f>
        <v/>
      </c>
      <c r="AA667" s="104" t="str">
        <f>_xlfn.IFNA(IF($B667="","",VLOOKUP($B667,'SWC Towers'!$A:$Q,$AA$2,FALSE)),"")</f>
        <v/>
      </c>
      <c r="AB667" s="104" t="str">
        <f>_xlfn.IFNA(IF($B667="","",VLOOKUP($B667,'SWC Towers'!$A:$Q,$AB$2,FALSE)),"")</f>
        <v/>
      </c>
      <c r="AC667" s="20">
        <f>SUM(Table25[[#This Row],[IT Tower: Application]:[Other/Non-IT ]])</f>
        <v>1</v>
      </c>
      <c r="AD667" s="67"/>
      <c r="AE667" s="67"/>
      <c r="AF667" s="67"/>
      <c r="AG667" s="67"/>
      <c r="AH667" s="67"/>
      <c r="AI667" s="67"/>
      <c r="AJ667" s="67"/>
      <c r="AK667" s="67"/>
      <c r="AL667" s="67"/>
      <c r="AM667" s="67"/>
      <c r="AN667" s="67"/>
      <c r="AO667" s="67"/>
      <c r="AP667" s="67"/>
      <c r="AQ667" s="67"/>
      <c r="AR667" s="67"/>
      <c r="AS667" s="67"/>
      <c r="AT667" s="67"/>
      <c r="AU667" s="67"/>
      <c r="AV667" s="67"/>
      <c r="AW667" s="67"/>
      <c r="AX667" s="67">
        <v>0</v>
      </c>
      <c r="AY667" s="67">
        <v>64201</v>
      </c>
      <c r="AZ667" s="67">
        <v>70321</v>
      </c>
      <c r="BA667" s="67">
        <v>64972</v>
      </c>
      <c r="BB667" s="67">
        <v>71156</v>
      </c>
      <c r="BC667" s="67">
        <v>75528</v>
      </c>
      <c r="BD667" s="67"/>
      <c r="BE667" s="67"/>
      <c r="BF667" s="67"/>
      <c r="BG667" s="67"/>
      <c r="BH667" s="67"/>
      <c r="BI667" s="67"/>
      <c r="BJ667" s="67"/>
      <c r="BK667" s="67"/>
      <c r="BL667" s="67"/>
      <c r="BM667" s="67"/>
      <c r="BN667" s="67"/>
      <c r="BO667" s="67"/>
      <c r="BP667" s="67"/>
      <c r="BQ667" s="67"/>
      <c r="BR667" s="67"/>
      <c r="BS667" s="67"/>
      <c r="BT667" s="67"/>
      <c r="BU667" s="67"/>
      <c r="BV667" s="67"/>
      <c r="BW667" s="67"/>
      <c r="BX667" s="67"/>
      <c r="BY667" s="67"/>
      <c r="BZ667" s="67"/>
      <c r="CA667" s="67"/>
      <c r="CB667" s="67"/>
      <c r="CC667" s="69">
        <f>SUM(Table25[[#This Row],[Contract Amount FY00]:[Contract Amount FY50]])</f>
        <v>346178</v>
      </c>
      <c r="CD667" s="24"/>
    </row>
    <row r="668" spans="1:82" x14ac:dyDescent="0.25">
      <c r="A668" s="122" t="s">
        <v>1946</v>
      </c>
      <c r="B668" s="122" t="s">
        <v>278</v>
      </c>
      <c r="C668" s="122" t="s">
        <v>3188</v>
      </c>
      <c r="E668" s="26" t="str">
        <f>IFERROR(IF(VLOOKUP(Table25[[#This Row],[Contract No.]],Table3[#All],3,FALSE)="","No","Yes"),"")</f>
        <v>Yes</v>
      </c>
      <c r="F668" s="26" t="str">
        <f>IFERROR(VLOOKUP(Table25[[#This Row],[Contract No.]],Table3[#All],3,FALSE),"")</f>
        <v>NASPO</v>
      </c>
      <c r="G668" s="26" t="str">
        <f>IFERROR(IF(Table25[[#This Row],[Cooperative Purchase
(Yes/No)]]="Yes","Yes",IF(VLOOKUP(Table25[[#This Row],[Contract No.]],Table3[#All],1,FALSE)=Table25[[#This Row],[Contract No.]],"Yes","No")),"No")</f>
        <v>Yes</v>
      </c>
      <c r="H668" s="51">
        <f>IFERROR(VLOOKUP(Table25[[#This Row],[Contract No.]],Table3[#All],4,FALSE),"")</f>
        <v>42917</v>
      </c>
      <c r="I668" s="56">
        <f>IFERROR(IF(AND(MONTH(Table25[[#This Row],[Contract Start Date]])&gt;6,MONTH(Table25[[#This Row],[Contract Start Date]])&lt;=12),YEAR(Table25[[#This Row],[Contract Start Date]])+1,YEAR(Table25[[#This Row],[Contract Start Date]])),"")</f>
        <v>2018</v>
      </c>
      <c r="J668" s="55">
        <f>Table25[[#This Row],[FY Formula start]]</f>
        <v>2018</v>
      </c>
      <c r="K668" s="59" t="str">
        <f>"FY"&amp;" "&amp;Table25[[#This Row],[Year Start]]</f>
        <v>FY 2018</v>
      </c>
      <c r="L668" s="52">
        <f>IFERROR(VLOOKUP(Table25[[#This Row],[Contract No.]],Table3[#All],5,FALSE),"")</f>
        <v>46280</v>
      </c>
      <c r="M668" s="56">
        <f>IFERROR(IF(Table25[[#This Row],[Contract End Date]]="99/99/9999","No End",IF(AND(MONTH(Table25[[#This Row],[Contract End Date]])&gt;6,MONTH(Table25[[#This Row],[Contract End Date]])&lt;=12),YEAR(Table25[[#This Row],[Contract End Date]])+1,YEAR(Table25[[#This Row],[Contract End Date]]))),"")</f>
        <v>2027</v>
      </c>
      <c r="N668" s="55">
        <f>Table25[[#This Row],[FY Formula end]]</f>
        <v>2027</v>
      </c>
      <c r="O668" s="59" t="str">
        <f>IF(Table25[[#This Row],[Year End]]="No End","No End","FY"&amp;" "&amp;Table25[[#This Row],[Year End]])</f>
        <v>FY 2027</v>
      </c>
      <c r="P668" s="27"/>
      <c r="Q668" s="104">
        <f>_xlfn.IFNA(IF($B668="","",VLOOKUP($B668,'SWC Towers'!$A:$Q,$Q$2,FALSE)),"")</f>
        <v>0.4</v>
      </c>
      <c r="R668" s="106" t="str">
        <f>_xlfn.IFNA(IF($B668="","",VLOOKUP($B668,'SWC Towers'!$A:$Q,$R$2,FALSE)),"")</f>
        <v/>
      </c>
      <c r="S668" s="106" t="str">
        <f>_xlfn.IFNA(IF($B668="","",VLOOKUP($B668,'SWC Towers'!$A:$Q,$S$2,FALSE)),"")</f>
        <v/>
      </c>
      <c r="T668" s="106">
        <f>_xlfn.IFNA(IF($B668="","",VLOOKUP($B668,'SWC Towers'!$A:$Q,$T$2,FALSE)),"")</f>
        <v>0.05</v>
      </c>
      <c r="U668" s="104" t="str">
        <f>_xlfn.IFNA(IF($B668="","",VLOOKUP($B668,'SWC Towers'!$A:$Q,$U$2,FALSE)),"")</f>
        <v/>
      </c>
      <c r="V668" s="104" t="str">
        <f>_xlfn.IFNA(IF($B668="","",VLOOKUP($B668,'SWC Towers'!$A:$Q,$V$2,FALSE)),"")</f>
        <v/>
      </c>
      <c r="W668" s="104">
        <f>_xlfn.IFNA(IF($B668="","",VLOOKUP($B668,'SWC Towers'!$A:$Q,$W$2,FALSE)),"")</f>
        <v>0.1</v>
      </c>
      <c r="X668" s="104" t="str">
        <f>_xlfn.IFNA(IF($B668="","",VLOOKUP($B668,'SWC Towers'!$A:$Q,$X$2,FALSE)),"")</f>
        <v/>
      </c>
      <c r="Y668" s="104">
        <f>_xlfn.IFNA(IF($B668="","",VLOOKUP($B668,'SWC Towers'!$A:$Q,$Y$2,FALSE)),"")</f>
        <v>0.05</v>
      </c>
      <c r="Z668" s="104" t="str">
        <f>_xlfn.IFNA(IF($B668="","",VLOOKUP($B668,'SWC Towers'!$A:$Q,$Z$2,FALSE)),"")</f>
        <v/>
      </c>
      <c r="AA668" s="104">
        <f>_xlfn.IFNA(IF($B668="","",VLOOKUP($B668,'SWC Towers'!$A:$Q,$AA$2,FALSE)),"")</f>
        <v>0.4</v>
      </c>
      <c r="AB668" s="104" t="str">
        <f>_xlfn.IFNA(IF($B668="","",VLOOKUP($B668,'SWC Towers'!$A:$Q,$AB$2,FALSE)),"")</f>
        <v/>
      </c>
      <c r="AC668" s="20">
        <f>SUM(Table25[[#This Row],[IT Tower: Application]:[Other/Non-IT ]])</f>
        <v>1</v>
      </c>
      <c r="AD668" s="67"/>
      <c r="AE668" s="67"/>
      <c r="AF668" s="67"/>
      <c r="AG668" s="67"/>
      <c r="AH668" s="67"/>
      <c r="AI668" s="67"/>
      <c r="AJ668" s="67"/>
      <c r="AK668" s="67"/>
      <c r="AL668" s="67"/>
      <c r="AM668" s="67"/>
      <c r="AN668" s="67"/>
      <c r="AO668" s="67"/>
      <c r="AP668" s="67"/>
      <c r="AQ668" s="67"/>
      <c r="AR668" s="67"/>
      <c r="AS668" s="67"/>
      <c r="AT668" s="67"/>
      <c r="AU668" s="67"/>
      <c r="AV668" s="67"/>
      <c r="AW668" s="67"/>
      <c r="AX668" s="67"/>
      <c r="AY668" s="67">
        <v>904</v>
      </c>
      <c r="AZ668" s="67">
        <v>160889</v>
      </c>
      <c r="BA668" s="67">
        <v>29836</v>
      </c>
      <c r="BB668" s="67">
        <v>11934</v>
      </c>
      <c r="BC668" s="67">
        <v>35475</v>
      </c>
      <c r="BD668" s="67"/>
      <c r="BE668" s="67"/>
      <c r="BF668" s="67"/>
      <c r="BG668" s="67"/>
      <c r="BH668" s="67"/>
      <c r="BI668" s="67"/>
      <c r="BJ668" s="67"/>
      <c r="BK668" s="67"/>
      <c r="BL668" s="67"/>
      <c r="BM668" s="67"/>
      <c r="BN668" s="67"/>
      <c r="BO668" s="67"/>
      <c r="BP668" s="67"/>
      <c r="BQ668" s="67"/>
      <c r="BR668" s="67"/>
      <c r="BS668" s="67"/>
      <c r="BT668" s="67"/>
      <c r="BU668" s="67"/>
      <c r="BV668" s="67"/>
      <c r="BW668" s="67"/>
      <c r="BX668" s="67"/>
      <c r="BY668" s="67"/>
      <c r="BZ668" s="67"/>
      <c r="CA668" s="67"/>
      <c r="CB668" s="67"/>
      <c r="CC668" s="69">
        <f>SUM(Table25[[#This Row],[Contract Amount FY00]:[Contract Amount FY50]])</f>
        <v>239038</v>
      </c>
      <c r="CD668" s="24"/>
    </row>
    <row r="669" spans="1:82" x14ac:dyDescent="0.25">
      <c r="A669" s="122" t="s">
        <v>1946</v>
      </c>
      <c r="B669" s="122" t="s">
        <v>278</v>
      </c>
      <c r="C669" s="122" t="s">
        <v>547</v>
      </c>
      <c r="E669" s="26" t="str">
        <f>IFERROR(IF(VLOOKUP(Table25[[#This Row],[Contract No.]],Table3[#All],3,FALSE)="","No","Yes"),"")</f>
        <v>Yes</v>
      </c>
      <c r="F669" s="26" t="str">
        <f>IFERROR(VLOOKUP(Table25[[#This Row],[Contract No.]],Table3[#All],3,FALSE),"")</f>
        <v>NASPO</v>
      </c>
      <c r="G669" s="26" t="str">
        <f>IFERROR(IF(Table25[[#This Row],[Cooperative Purchase
(Yes/No)]]="Yes","Yes",IF(VLOOKUP(Table25[[#This Row],[Contract No.]],Table3[#All],1,FALSE)=Table25[[#This Row],[Contract No.]],"Yes","No")),"No")</f>
        <v>Yes</v>
      </c>
      <c r="H669" s="51">
        <f>IFERROR(VLOOKUP(Table25[[#This Row],[Contract No.]],Table3[#All],4,FALSE),"")</f>
        <v>42917</v>
      </c>
      <c r="I669" s="56">
        <f>IFERROR(IF(AND(MONTH(Table25[[#This Row],[Contract Start Date]])&gt;6,MONTH(Table25[[#This Row],[Contract Start Date]])&lt;=12),YEAR(Table25[[#This Row],[Contract Start Date]])+1,YEAR(Table25[[#This Row],[Contract Start Date]])),"")</f>
        <v>2018</v>
      </c>
      <c r="J669" s="55">
        <f>Table25[[#This Row],[FY Formula start]]</f>
        <v>2018</v>
      </c>
      <c r="K669" s="59" t="str">
        <f>"FY"&amp;" "&amp;Table25[[#This Row],[Year Start]]</f>
        <v>FY 2018</v>
      </c>
      <c r="L669" s="52">
        <f>IFERROR(VLOOKUP(Table25[[#This Row],[Contract No.]],Table3[#All],5,FALSE),"")</f>
        <v>46280</v>
      </c>
      <c r="M669" s="56">
        <f>IFERROR(IF(Table25[[#This Row],[Contract End Date]]="99/99/9999","No End",IF(AND(MONTH(Table25[[#This Row],[Contract End Date]])&gt;6,MONTH(Table25[[#This Row],[Contract End Date]])&lt;=12),YEAR(Table25[[#This Row],[Contract End Date]])+1,YEAR(Table25[[#This Row],[Contract End Date]]))),"")</f>
        <v>2027</v>
      </c>
      <c r="N669" s="55">
        <f>Table25[[#This Row],[FY Formula end]]</f>
        <v>2027</v>
      </c>
      <c r="O669" s="59" t="str">
        <f>IF(Table25[[#This Row],[Year End]]="No End","No End","FY"&amp;" "&amp;Table25[[#This Row],[Year End]])</f>
        <v>FY 2027</v>
      </c>
      <c r="P669" s="27"/>
      <c r="Q669" s="104">
        <f>_xlfn.IFNA(IF($B669="","",VLOOKUP($B669,'SWC Towers'!$A:$Q,$Q$2,FALSE)),"")</f>
        <v>0.4</v>
      </c>
      <c r="R669" s="106" t="str">
        <f>_xlfn.IFNA(IF($B669="","",VLOOKUP($B669,'SWC Towers'!$A:$Q,$R$2,FALSE)),"")</f>
        <v/>
      </c>
      <c r="S669" s="106" t="str">
        <f>_xlfn.IFNA(IF($B669="","",VLOOKUP($B669,'SWC Towers'!$A:$Q,$S$2,FALSE)),"")</f>
        <v/>
      </c>
      <c r="T669" s="106">
        <f>_xlfn.IFNA(IF($B669="","",VLOOKUP($B669,'SWC Towers'!$A:$Q,$T$2,FALSE)),"")</f>
        <v>0.05</v>
      </c>
      <c r="U669" s="104" t="str">
        <f>_xlfn.IFNA(IF($B669="","",VLOOKUP($B669,'SWC Towers'!$A:$Q,$U$2,FALSE)),"")</f>
        <v/>
      </c>
      <c r="V669" s="104" t="str">
        <f>_xlfn.IFNA(IF($B669="","",VLOOKUP($B669,'SWC Towers'!$A:$Q,$V$2,FALSE)),"")</f>
        <v/>
      </c>
      <c r="W669" s="104">
        <f>_xlfn.IFNA(IF($B669="","",VLOOKUP($B669,'SWC Towers'!$A:$Q,$W$2,FALSE)),"")</f>
        <v>0.1</v>
      </c>
      <c r="X669" s="104" t="str">
        <f>_xlfn.IFNA(IF($B669="","",VLOOKUP($B669,'SWC Towers'!$A:$Q,$X$2,FALSE)),"")</f>
        <v/>
      </c>
      <c r="Y669" s="104">
        <f>_xlfn.IFNA(IF($B669="","",VLOOKUP($B669,'SWC Towers'!$A:$Q,$Y$2,FALSE)),"")</f>
        <v>0.05</v>
      </c>
      <c r="Z669" s="104" t="str">
        <f>_xlfn.IFNA(IF($B669="","",VLOOKUP($B669,'SWC Towers'!$A:$Q,$Z$2,FALSE)),"")</f>
        <v/>
      </c>
      <c r="AA669" s="104">
        <f>_xlfn.IFNA(IF($B669="","",VLOOKUP($B669,'SWC Towers'!$A:$Q,$AA$2,FALSE)),"")</f>
        <v>0.4</v>
      </c>
      <c r="AB669" s="104" t="str">
        <f>_xlfn.IFNA(IF($B669="","",VLOOKUP($B669,'SWC Towers'!$A:$Q,$AB$2,FALSE)),"")</f>
        <v/>
      </c>
      <c r="AC669" s="20">
        <f>SUM(Table25[[#This Row],[IT Tower: Application]:[Other/Non-IT ]])</f>
        <v>1</v>
      </c>
      <c r="AD669" s="67"/>
      <c r="AE669" s="67"/>
      <c r="AF669" s="67"/>
      <c r="AG669" s="67"/>
      <c r="AH669" s="67"/>
      <c r="AI669" s="67"/>
      <c r="AJ669" s="67"/>
      <c r="AK669" s="67"/>
      <c r="AL669" s="67"/>
      <c r="AM669" s="67"/>
      <c r="AN669" s="67"/>
      <c r="AO669" s="67"/>
      <c r="AP669" s="67"/>
      <c r="AQ669" s="67"/>
      <c r="AR669" s="67"/>
      <c r="AS669" s="67"/>
      <c r="AT669" s="67"/>
      <c r="AU669" s="67"/>
      <c r="AV669" s="67"/>
      <c r="AW669" s="67"/>
      <c r="AX669" s="67"/>
      <c r="AY669" s="67"/>
      <c r="AZ669" s="67"/>
      <c r="BA669" s="67"/>
      <c r="BB669" s="67"/>
      <c r="BC669" s="67">
        <v>26416</v>
      </c>
      <c r="BD669" s="67"/>
      <c r="BE669" s="67"/>
      <c r="BF669" s="67"/>
      <c r="BG669" s="67"/>
      <c r="BH669" s="67"/>
      <c r="BI669" s="67"/>
      <c r="BJ669" s="67"/>
      <c r="BK669" s="67"/>
      <c r="BL669" s="67"/>
      <c r="BM669" s="67"/>
      <c r="BN669" s="67"/>
      <c r="BO669" s="67"/>
      <c r="BP669" s="67"/>
      <c r="BQ669" s="67"/>
      <c r="BR669" s="67"/>
      <c r="BS669" s="67"/>
      <c r="BT669" s="67"/>
      <c r="BU669" s="67"/>
      <c r="BV669" s="67"/>
      <c r="BW669" s="67"/>
      <c r="BX669" s="67"/>
      <c r="BY669" s="67"/>
      <c r="BZ669" s="67"/>
      <c r="CA669" s="67"/>
      <c r="CB669" s="67"/>
      <c r="CC669" s="69">
        <f>SUM(Table25[[#This Row],[Contract Amount FY00]:[Contract Amount FY50]])</f>
        <v>26416</v>
      </c>
      <c r="CD669" s="24"/>
    </row>
    <row r="670" spans="1:82" x14ac:dyDescent="0.25">
      <c r="A670" s="122" t="s">
        <v>1946</v>
      </c>
      <c r="B670" s="122" t="s">
        <v>2244</v>
      </c>
      <c r="C670" s="122" t="s">
        <v>380</v>
      </c>
      <c r="E670" s="26" t="str">
        <f>IFERROR(IF(VLOOKUP(Table25[[#This Row],[Contract No.]],Table3[#All],3,FALSE)="","No","Yes"),"")</f>
        <v>No</v>
      </c>
      <c r="F670" s="26" t="str">
        <f>IFERROR(VLOOKUP(Table25[[#This Row],[Contract No.]],Table3[#All],3,FALSE),"")</f>
        <v/>
      </c>
      <c r="G670" s="26" t="str">
        <f>IFERROR(IF(Table25[[#This Row],[Cooperative Purchase
(Yes/No)]]="Yes","Yes",IF(VLOOKUP(Table25[[#This Row],[Contract No.]],Table3[#All],1,FALSE)=Table25[[#This Row],[Contract No.]],"Yes","No")),"No")</f>
        <v>Yes</v>
      </c>
      <c r="H670" s="51">
        <f>IFERROR(VLOOKUP(Table25[[#This Row],[Contract No.]],Table3[#All],4,FALSE),"")</f>
        <v>44512</v>
      </c>
      <c r="I670" s="56">
        <f>IFERROR(IF(AND(MONTH(Table25[[#This Row],[Contract Start Date]])&gt;6,MONTH(Table25[[#This Row],[Contract Start Date]])&lt;=12),YEAR(Table25[[#This Row],[Contract Start Date]])+1,YEAR(Table25[[#This Row],[Contract Start Date]])),"")</f>
        <v>2022</v>
      </c>
      <c r="J670" s="55">
        <f>Table25[[#This Row],[FY Formula start]]</f>
        <v>2022</v>
      </c>
      <c r="K670" s="59" t="str">
        <f>"FY"&amp;" "&amp;Table25[[#This Row],[Year Start]]</f>
        <v>FY 2022</v>
      </c>
      <c r="L670" s="52">
        <f>IFERROR(VLOOKUP(Table25[[#This Row],[Contract No.]],Table3[#All],5,FALSE),"")</f>
        <v>46702</v>
      </c>
      <c r="M670" s="56">
        <f>IFERROR(IF(Table25[[#This Row],[Contract End Date]]="99/99/9999","No End",IF(AND(MONTH(Table25[[#This Row],[Contract End Date]])&gt;6,MONTH(Table25[[#This Row],[Contract End Date]])&lt;=12),YEAR(Table25[[#This Row],[Contract End Date]])+1,YEAR(Table25[[#This Row],[Contract End Date]]))),"")</f>
        <v>2028</v>
      </c>
      <c r="N670" s="55">
        <f>Table25[[#This Row],[FY Formula end]]</f>
        <v>2028</v>
      </c>
      <c r="O670" s="59" t="str">
        <f>IF(Table25[[#This Row],[Year End]]="No End","No End","FY"&amp;" "&amp;Table25[[#This Row],[Year End]])</f>
        <v>FY 2028</v>
      </c>
      <c r="P670" s="27"/>
      <c r="Q670" s="104" t="str">
        <f>_xlfn.IFNA(IF($B670="","",VLOOKUP($B670,'SWC Towers'!$A:$Q,$Q$2,FALSE)),"")</f>
        <v/>
      </c>
      <c r="R670" s="106" t="str">
        <f>_xlfn.IFNA(IF($B670="","",VLOOKUP($B670,'SWC Towers'!$A:$Q,$R$2,FALSE)),"")</f>
        <v/>
      </c>
      <c r="S670" s="106" t="str">
        <f>_xlfn.IFNA(IF($B670="","",VLOOKUP($B670,'SWC Towers'!$A:$Q,$S$2,FALSE)),"")</f>
        <v/>
      </c>
      <c r="T670" s="106">
        <f>_xlfn.IFNA(IF($B670="","",VLOOKUP($B670,'SWC Towers'!$A:$Q,$T$2,FALSE)),"")</f>
        <v>0.5</v>
      </c>
      <c r="U670" s="104" t="str">
        <f>_xlfn.IFNA(IF($B670="","",VLOOKUP($B670,'SWC Towers'!$A:$Q,$U$2,FALSE)),"")</f>
        <v/>
      </c>
      <c r="V670" s="104" t="str">
        <f>_xlfn.IFNA(IF($B670="","",VLOOKUP($B670,'SWC Towers'!$A:$Q,$V$2,FALSE)),"")</f>
        <v/>
      </c>
      <c r="W670" s="104">
        <f>_xlfn.IFNA(IF($B670="","",VLOOKUP($B670,'SWC Towers'!$A:$Q,$W$2,FALSE)),"")</f>
        <v>0.5</v>
      </c>
      <c r="X670" s="104" t="str">
        <f>_xlfn.IFNA(IF($B670="","",VLOOKUP($B670,'SWC Towers'!$A:$Q,$X$2,FALSE)),"")</f>
        <v/>
      </c>
      <c r="Y670" s="104" t="str">
        <f>_xlfn.IFNA(IF($B670="","",VLOOKUP($B670,'SWC Towers'!$A:$Q,$Y$2,FALSE)),"")</f>
        <v/>
      </c>
      <c r="Z670" s="104" t="str">
        <f>_xlfn.IFNA(IF($B670="","",VLOOKUP($B670,'SWC Towers'!$A:$Q,$Z$2,FALSE)),"")</f>
        <v/>
      </c>
      <c r="AA670" s="104" t="str">
        <f>_xlfn.IFNA(IF($B670="","",VLOOKUP($B670,'SWC Towers'!$A:$Q,$AA$2,FALSE)),"")</f>
        <v/>
      </c>
      <c r="AB670" s="104" t="str">
        <f>_xlfn.IFNA(IF($B670="","",VLOOKUP($B670,'SWC Towers'!$A:$Q,$AB$2,FALSE)),"")</f>
        <v/>
      </c>
      <c r="AC670" s="20">
        <f>SUM(Table25[[#This Row],[IT Tower: Application]:[Other/Non-IT ]])</f>
        <v>1</v>
      </c>
      <c r="AD670" s="67"/>
      <c r="AE670" s="67"/>
      <c r="AF670" s="67"/>
      <c r="AG670" s="67"/>
      <c r="AH670" s="67"/>
      <c r="AI670" s="67"/>
      <c r="AJ670" s="67"/>
      <c r="AK670" s="67"/>
      <c r="AL670" s="67"/>
      <c r="AM670" s="67"/>
      <c r="AN670" s="67"/>
      <c r="AO670" s="67"/>
      <c r="AP670" s="67"/>
      <c r="AQ670" s="67"/>
      <c r="AR670" s="67"/>
      <c r="AS670" s="67"/>
      <c r="AT670" s="67"/>
      <c r="AU670" s="67"/>
      <c r="AV670" s="67"/>
      <c r="AW670" s="67"/>
      <c r="AX670" s="67"/>
      <c r="AY670" s="67"/>
      <c r="AZ670" s="67">
        <v>0</v>
      </c>
      <c r="BA670" s="67">
        <v>285</v>
      </c>
      <c r="BB670" s="67"/>
      <c r="BC670" s="67"/>
      <c r="BD670" s="67"/>
      <c r="BE670" s="67"/>
      <c r="BF670" s="67"/>
      <c r="BG670" s="67"/>
      <c r="BH670" s="67"/>
      <c r="BI670" s="67"/>
      <c r="BJ670" s="67"/>
      <c r="BK670" s="67"/>
      <c r="BL670" s="67"/>
      <c r="BM670" s="67"/>
      <c r="BN670" s="67"/>
      <c r="BO670" s="67"/>
      <c r="BP670" s="67"/>
      <c r="BQ670" s="67"/>
      <c r="BR670" s="67"/>
      <c r="BS670" s="67"/>
      <c r="BT670" s="67"/>
      <c r="BU670" s="67"/>
      <c r="BV670" s="67"/>
      <c r="BW670" s="67"/>
      <c r="BX670" s="67"/>
      <c r="BY670" s="67"/>
      <c r="BZ670" s="67"/>
      <c r="CA670" s="67"/>
      <c r="CB670" s="67"/>
      <c r="CC670" s="69">
        <f>SUM(Table25[[#This Row],[Contract Amount FY00]:[Contract Amount FY50]])</f>
        <v>285</v>
      </c>
      <c r="CD670" s="24"/>
    </row>
    <row r="671" spans="1:82" x14ac:dyDescent="0.25">
      <c r="A671" s="122" t="s">
        <v>1946</v>
      </c>
      <c r="B671" s="122" t="s">
        <v>2057</v>
      </c>
      <c r="C671" s="122" t="s">
        <v>3190</v>
      </c>
      <c r="E671" s="26" t="str">
        <f>IFERROR(IF(VLOOKUP(Table25[[#This Row],[Contract No.]],Table3[#All],3,FALSE)="","No","Yes"),"")</f>
        <v>Yes</v>
      </c>
      <c r="F671" s="26" t="str">
        <f>IFERROR(VLOOKUP(Table25[[#This Row],[Contract No.]],Table3[#All],3,FALSE),"")</f>
        <v>NASPO</v>
      </c>
      <c r="G671" s="26" t="str">
        <f>IFERROR(IF(Table25[[#This Row],[Cooperative Purchase
(Yes/No)]]="Yes","Yes",IF(VLOOKUP(Table25[[#This Row],[Contract No.]],Table3[#All],1,FALSE)=Table25[[#This Row],[Contract No.]],"Yes","No")),"No")</f>
        <v>Yes</v>
      </c>
      <c r="H671" s="51">
        <f>IFERROR(VLOOKUP(Table25[[#This Row],[Contract No.]],Table3[#All],4,FALSE),"")</f>
        <v>43983</v>
      </c>
      <c r="I671" s="56">
        <f>IFERROR(IF(AND(MONTH(Table25[[#This Row],[Contract Start Date]])&gt;6,MONTH(Table25[[#This Row],[Contract Start Date]])&lt;=12),YEAR(Table25[[#This Row],[Contract Start Date]])+1,YEAR(Table25[[#This Row],[Contract Start Date]])),"")</f>
        <v>2020</v>
      </c>
      <c r="J671" s="55">
        <f>Table25[[#This Row],[FY Formula start]]</f>
        <v>2020</v>
      </c>
      <c r="K671" s="59" t="str">
        <f>"FY"&amp;" "&amp;Table25[[#This Row],[Year Start]]</f>
        <v>FY 2020</v>
      </c>
      <c r="L671" s="52">
        <f>IFERROR(VLOOKUP(Table25[[#This Row],[Contract No.]],Table3[#All],5,FALSE),"")</f>
        <v>46295</v>
      </c>
      <c r="M671" s="56">
        <f>IFERROR(IF(Table25[[#This Row],[Contract End Date]]="99/99/9999","No End",IF(AND(MONTH(Table25[[#This Row],[Contract End Date]])&gt;6,MONTH(Table25[[#This Row],[Contract End Date]])&lt;=12),YEAR(Table25[[#This Row],[Contract End Date]])+1,YEAR(Table25[[#This Row],[Contract End Date]]))),"")</f>
        <v>2027</v>
      </c>
      <c r="N671" s="55">
        <f>Table25[[#This Row],[FY Formula end]]</f>
        <v>2027</v>
      </c>
      <c r="O671" s="59" t="str">
        <f>IF(Table25[[#This Row],[Year End]]="No End","No End","FY"&amp;" "&amp;Table25[[#This Row],[Year End]])</f>
        <v>FY 2027</v>
      </c>
      <c r="P671" s="27"/>
      <c r="Q671" s="104">
        <f>_xlfn.IFNA(IF($B671="","",VLOOKUP($B671,'SWC Towers'!$A:$Q,$Q$2,FALSE)),"")</f>
        <v>0.1</v>
      </c>
      <c r="R671" s="106">
        <f>_xlfn.IFNA(IF($B671="","",VLOOKUP($B671,'SWC Towers'!$A:$Q,$R$2,FALSE)),"")</f>
        <v>0.1</v>
      </c>
      <c r="S671" s="106" t="str">
        <f>_xlfn.IFNA(IF($B671="","",VLOOKUP($B671,'SWC Towers'!$A:$Q,$S$2,FALSE)),"")</f>
        <v/>
      </c>
      <c r="T671" s="106" t="str">
        <f>_xlfn.IFNA(IF($B671="","",VLOOKUP($B671,'SWC Towers'!$A:$Q,$T$2,FALSE)),"")</f>
        <v/>
      </c>
      <c r="U671" s="104">
        <f>_xlfn.IFNA(IF($B671="","",VLOOKUP($B671,'SWC Towers'!$A:$Q,$U$2,FALSE)),"")</f>
        <v>0.15</v>
      </c>
      <c r="V671" s="104" t="str">
        <f>_xlfn.IFNA(IF($B671="","",VLOOKUP($B671,'SWC Towers'!$A:$Q,$V$2,FALSE)),"")</f>
        <v/>
      </c>
      <c r="W671" s="104">
        <f>_xlfn.IFNA(IF($B671="","",VLOOKUP($B671,'SWC Towers'!$A:$Q,$W$2,FALSE)),"")</f>
        <v>0.65</v>
      </c>
      <c r="X671" s="104" t="str">
        <f>_xlfn.IFNA(IF($B671="","",VLOOKUP($B671,'SWC Towers'!$A:$Q,$X$2,FALSE)),"")</f>
        <v/>
      </c>
      <c r="Y671" s="104" t="str">
        <f>_xlfn.IFNA(IF($B671="","",VLOOKUP($B671,'SWC Towers'!$A:$Q,$Y$2,FALSE)),"")</f>
        <v/>
      </c>
      <c r="Z671" s="104" t="str">
        <f>_xlfn.IFNA(IF($B671="","",VLOOKUP($B671,'SWC Towers'!$A:$Q,$Z$2,FALSE)),"")</f>
        <v/>
      </c>
      <c r="AA671" s="104" t="str">
        <f>_xlfn.IFNA(IF($B671="","",VLOOKUP($B671,'SWC Towers'!$A:$Q,$AA$2,FALSE)),"")</f>
        <v/>
      </c>
      <c r="AB671" s="104" t="str">
        <f>_xlfn.IFNA(IF($B671="","",VLOOKUP($B671,'SWC Towers'!$A:$Q,$AB$2,FALSE)),"")</f>
        <v/>
      </c>
      <c r="AC671" s="20">
        <f>SUM(Table25[[#This Row],[IT Tower: Application]:[Other/Non-IT ]])</f>
        <v>1</v>
      </c>
      <c r="AD671" s="67"/>
      <c r="AE671" s="67"/>
      <c r="AF671" s="67"/>
      <c r="AG671" s="67"/>
      <c r="AH671" s="67"/>
      <c r="AI671" s="67"/>
      <c r="AJ671" s="67"/>
      <c r="AK671" s="67"/>
      <c r="AL671" s="67"/>
      <c r="AM671" s="67"/>
      <c r="AN671" s="67"/>
      <c r="AO671" s="67"/>
      <c r="AP671" s="67"/>
      <c r="AQ671" s="67"/>
      <c r="AR671" s="67"/>
      <c r="AS671" s="67"/>
      <c r="AT671" s="67"/>
      <c r="AU671" s="67"/>
      <c r="AV671" s="67"/>
      <c r="AW671" s="67"/>
      <c r="AX671" s="67"/>
      <c r="AY671" s="67"/>
      <c r="AZ671" s="67"/>
      <c r="BA671" s="67">
        <v>0</v>
      </c>
      <c r="BB671" s="67">
        <v>10224</v>
      </c>
      <c r="BC671" s="67"/>
      <c r="BD671" s="67"/>
      <c r="BE671" s="67"/>
      <c r="BF671" s="67"/>
      <c r="BG671" s="67"/>
      <c r="BH671" s="67"/>
      <c r="BI671" s="67"/>
      <c r="BJ671" s="67"/>
      <c r="BK671" s="67"/>
      <c r="BL671" s="67"/>
      <c r="BM671" s="67"/>
      <c r="BN671" s="67"/>
      <c r="BO671" s="67"/>
      <c r="BP671" s="67"/>
      <c r="BQ671" s="67"/>
      <c r="BR671" s="67"/>
      <c r="BS671" s="67"/>
      <c r="BT671" s="67"/>
      <c r="BU671" s="67"/>
      <c r="BV671" s="67"/>
      <c r="BW671" s="67"/>
      <c r="BX671" s="67"/>
      <c r="BY671" s="67"/>
      <c r="BZ671" s="67"/>
      <c r="CA671" s="67"/>
      <c r="CB671" s="67"/>
      <c r="CC671" s="69">
        <f>SUM(Table25[[#This Row],[Contract Amount FY00]:[Contract Amount FY50]])</f>
        <v>10224</v>
      </c>
      <c r="CD671" s="24"/>
    </row>
    <row r="672" spans="1:82" x14ac:dyDescent="0.25">
      <c r="A672" s="122" t="s">
        <v>1946</v>
      </c>
      <c r="B672" s="122" t="s">
        <v>2057</v>
      </c>
      <c r="C672" s="122" t="s">
        <v>3191</v>
      </c>
      <c r="E672" s="26" t="str">
        <f>IFERROR(IF(VLOOKUP(Table25[[#This Row],[Contract No.]],Table3[#All],3,FALSE)="","No","Yes"),"")</f>
        <v>Yes</v>
      </c>
      <c r="F672" s="26" t="str">
        <f>IFERROR(VLOOKUP(Table25[[#This Row],[Contract No.]],Table3[#All],3,FALSE),"")</f>
        <v>NASPO</v>
      </c>
      <c r="G672" s="26" t="str">
        <f>IFERROR(IF(Table25[[#This Row],[Cooperative Purchase
(Yes/No)]]="Yes","Yes",IF(VLOOKUP(Table25[[#This Row],[Contract No.]],Table3[#All],1,FALSE)=Table25[[#This Row],[Contract No.]],"Yes","No")),"No")</f>
        <v>Yes</v>
      </c>
      <c r="H672" s="51">
        <f>IFERROR(VLOOKUP(Table25[[#This Row],[Contract No.]],Table3[#All],4,FALSE),"")</f>
        <v>43983</v>
      </c>
      <c r="I672" s="56">
        <f>IFERROR(IF(AND(MONTH(Table25[[#This Row],[Contract Start Date]])&gt;6,MONTH(Table25[[#This Row],[Contract Start Date]])&lt;=12),YEAR(Table25[[#This Row],[Contract Start Date]])+1,YEAR(Table25[[#This Row],[Contract Start Date]])),"")</f>
        <v>2020</v>
      </c>
      <c r="J672" s="55">
        <f>Table25[[#This Row],[FY Formula start]]</f>
        <v>2020</v>
      </c>
      <c r="K672" s="59" t="str">
        <f>"FY"&amp;" "&amp;Table25[[#This Row],[Year Start]]</f>
        <v>FY 2020</v>
      </c>
      <c r="L672" s="52">
        <f>IFERROR(VLOOKUP(Table25[[#This Row],[Contract No.]],Table3[#All],5,FALSE),"")</f>
        <v>46295</v>
      </c>
      <c r="M672" s="56">
        <f>IFERROR(IF(Table25[[#This Row],[Contract End Date]]="99/99/9999","No End",IF(AND(MONTH(Table25[[#This Row],[Contract End Date]])&gt;6,MONTH(Table25[[#This Row],[Contract End Date]])&lt;=12),YEAR(Table25[[#This Row],[Contract End Date]])+1,YEAR(Table25[[#This Row],[Contract End Date]]))),"")</f>
        <v>2027</v>
      </c>
      <c r="N672" s="55">
        <f>Table25[[#This Row],[FY Formula end]]</f>
        <v>2027</v>
      </c>
      <c r="O672" s="59" t="str">
        <f>IF(Table25[[#This Row],[Year End]]="No End","No End","FY"&amp;" "&amp;Table25[[#This Row],[Year End]])</f>
        <v>FY 2027</v>
      </c>
      <c r="P672" s="27"/>
      <c r="Q672" s="104">
        <f>_xlfn.IFNA(IF($B672="","",VLOOKUP($B672,'SWC Towers'!$A:$Q,$Q$2,FALSE)),"")</f>
        <v>0.1</v>
      </c>
      <c r="R672" s="106">
        <f>_xlfn.IFNA(IF($B672="","",VLOOKUP($B672,'SWC Towers'!$A:$Q,$R$2,FALSE)),"")</f>
        <v>0.1</v>
      </c>
      <c r="S672" s="106" t="str">
        <f>_xlfn.IFNA(IF($B672="","",VLOOKUP($B672,'SWC Towers'!$A:$Q,$S$2,FALSE)),"")</f>
        <v/>
      </c>
      <c r="T672" s="106" t="str">
        <f>_xlfn.IFNA(IF($B672="","",VLOOKUP($B672,'SWC Towers'!$A:$Q,$T$2,FALSE)),"")</f>
        <v/>
      </c>
      <c r="U672" s="104">
        <f>_xlfn.IFNA(IF($B672="","",VLOOKUP($B672,'SWC Towers'!$A:$Q,$U$2,FALSE)),"")</f>
        <v>0.15</v>
      </c>
      <c r="V672" s="104" t="str">
        <f>_xlfn.IFNA(IF($B672="","",VLOOKUP($B672,'SWC Towers'!$A:$Q,$V$2,FALSE)),"")</f>
        <v/>
      </c>
      <c r="W672" s="104">
        <f>_xlfn.IFNA(IF($B672="","",VLOOKUP($B672,'SWC Towers'!$A:$Q,$W$2,FALSE)),"")</f>
        <v>0.65</v>
      </c>
      <c r="X672" s="104" t="str">
        <f>_xlfn.IFNA(IF($B672="","",VLOOKUP($B672,'SWC Towers'!$A:$Q,$X$2,FALSE)),"")</f>
        <v/>
      </c>
      <c r="Y672" s="104" t="str">
        <f>_xlfn.IFNA(IF($B672="","",VLOOKUP($B672,'SWC Towers'!$A:$Q,$Y$2,FALSE)),"")</f>
        <v/>
      </c>
      <c r="Z672" s="104" t="str">
        <f>_xlfn.IFNA(IF($B672="","",VLOOKUP($B672,'SWC Towers'!$A:$Q,$Z$2,FALSE)),"")</f>
        <v/>
      </c>
      <c r="AA672" s="104" t="str">
        <f>_xlfn.IFNA(IF($B672="","",VLOOKUP($B672,'SWC Towers'!$A:$Q,$AA$2,FALSE)),"")</f>
        <v/>
      </c>
      <c r="AB672" s="104" t="str">
        <f>_xlfn.IFNA(IF($B672="","",VLOOKUP($B672,'SWC Towers'!$A:$Q,$AB$2,FALSE)),"")</f>
        <v/>
      </c>
      <c r="AC672" s="20">
        <f>SUM(Table25[[#This Row],[IT Tower: Application]:[Other/Non-IT ]])</f>
        <v>1</v>
      </c>
      <c r="AD672" s="67"/>
      <c r="AE672" s="67"/>
      <c r="AF672" s="67"/>
      <c r="AG672" s="67"/>
      <c r="AH672" s="67"/>
      <c r="AI672" s="67"/>
      <c r="AJ672" s="67"/>
      <c r="AK672" s="67"/>
      <c r="AL672" s="67"/>
      <c r="AM672" s="67"/>
      <c r="AN672" s="67"/>
      <c r="AO672" s="67"/>
      <c r="AP672" s="67"/>
      <c r="AQ672" s="67"/>
      <c r="AR672" s="67"/>
      <c r="AS672" s="67"/>
      <c r="AT672" s="67"/>
      <c r="AU672" s="67"/>
      <c r="AV672" s="67"/>
      <c r="AW672" s="67"/>
      <c r="AX672" s="67">
        <v>0</v>
      </c>
      <c r="AY672" s="67">
        <v>11569</v>
      </c>
      <c r="AZ672" s="67"/>
      <c r="BA672" s="67"/>
      <c r="BB672" s="67"/>
      <c r="BC672" s="67">
        <v>19116</v>
      </c>
      <c r="BD672" s="67"/>
      <c r="BE672" s="67"/>
      <c r="BF672" s="67"/>
      <c r="BG672" s="67"/>
      <c r="BH672" s="67"/>
      <c r="BI672" s="67"/>
      <c r="BJ672" s="67"/>
      <c r="BK672" s="67"/>
      <c r="BL672" s="67"/>
      <c r="BM672" s="67"/>
      <c r="BN672" s="67"/>
      <c r="BO672" s="67"/>
      <c r="BP672" s="67"/>
      <c r="BQ672" s="67"/>
      <c r="BR672" s="67"/>
      <c r="BS672" s="67"/>
      <c r="BT672" s="67"/>
      <c r="BU672" s="67"/>
      <c r="BV672" s="67"/>
      <c r="BW672" s="67"/>
      <c r="BX672" s="67"/>
      <c r="BY672" s="67"/>
      <c r="BZ672" s="67"/>
      <c r="CA672" s="67"/>
      <c r="CB672" s="67"/>
      <c r="CC672" s="69">
        <f>SUM(Table25[[#This Row],[Contract Amount FY00]:[Contract Amount FY50]])</f>
        <v>30685</v>
      </c>
      <c r="CD672" s="24"/>
    </row>
    <row r="673" spans="1:82" x14ac:dyDescent="0.25">
      <c r="A673" s="122" t="s">
        <v>1946</v>
      </c>
      <c r="B673" s="122" t="s">
        <v>3071</v>
      </c>
      <c r="C673" s="122" t="s">
        <v>375</v>
      </c>
      <c r="E673" s="26" t="str">
        <f>IFERROR(IF(VLOOKUP(Table25[[#This Row],[Contract No.]],Table3[#All],3,FALSE)="","No","Yes"),"")</f>
        <v>Yes</v>
      </c>
      <c r="F673" s="26" t="str">
        <f>IFERROR(VLOOKUP(Table25[[#This Row],[Contract No.]],Table3[#All],3,FALSE),"")</f>
        <v>NASPO</v>
      </c>
      <c r="G673" s="26" t="str">
        <f>IFERROR(IF(Table25[[#This Row],[Cooperative Purchase
(Yes/No)]]="Yes","Yes",IF(VLOOKUP(Table25[[#This Row],[Contract No.]],Table3[#All],1,FALSE)=Table25[[#This Row],[Contract No.]],"Yes","No")),"No")</f>
        <v>Yes</v>
      </c>
      <c r="H673" s="51">
        <f>IFERROR(VLOOKUP(Table25[[#This Row],[Contract No.]],Table3[#All],4,FALSE),"")</f>
        <v>45322</v>
      </c>
      <c r="I673" s="56">
        <f>IFERROR(IF(AND(MONTH(Table25[[#This Row],[Contract Start Date]])&gt;6,MONTH(Table25[[#This Row],[Contract Start Date]])&lt;=12),YEAR(Table25[[#This Row],[Contract Start Date]])+1,YEAR(Table25[[#This Row],[Contract Start Date]])),"")</f>
        <v>2024</v>
      </c>
      <c r="J673" s="55">
        <f>Table25[[#This Row],[FY Formula start]]</f>
        <v>2024</v>
      </c>
      <c r="K673" s="59" t="str">
        <f>"FY"&amp;" "&amp;Table25[[#This Row],[Year Start]]</f>
        <v>FY 2024</v>
      </c>
      <c r="L673" s="52">
        <f>IFERROR(VLOOKUP(Table25[[#This Row],[Contract No.]],Table3[#All],5,FALSE),"")</f>
        <v>46934</v>
      </c>
      <c r="M673" s="56">
        <f>IFERROR(IF(Table25[[#This Row],[Contract End Date]]="99/99/9999","No End",IF(AND(MONTH(Table25[[#This Row],[Contract End Date]])&gt;6,MONTH(Table25[[#This Row],[Contract End Date]])&lt;=12),YEAR(Table25[[#This Row],[Contract End Date]])+1,YEAR(Table25[[#This Row],[Contract End Date]]))),"")</f>
        <v>2028</v>
      </c>
      <c r="N673" s="55">
        <f>Table25[[#This Row],[FY Formula end]]</f>
        <v>2028</v>
      </c>
      <c r="O673" s="59" t="str">
        <f>IF(Table25[[#This Row],[Year End]]="No End","No End","FY"&amp;" "&amp;Table25[[#This Row],[Year End]])</f>
        <v>FY 2028</v>
      </c>
      <c r="P673" s="27"/>
      <c r="Q673" s="104" t="str">
        <f>_xlfn.IFNA(IF($B673="","",VLOOKUP($B673,'SWC Towers'!$A:$Q,$Q$2,FALSE)),"")</f>
        <v/>
      </c>
      <c r="R673" s="106">
        <f>_xlfn.IFNA(IF($B673="","",VLOOKUP($B673,'SWC Towers'!$A:$Q,$R$2,FALSE)),"")</f>
        <v>0.2</v>
      </c>
      <c r="S673" s="106" t="str">
        <f>_xlfn.IFNA(IF($B673="","",VLOOKUP($B673,'SWC Towers'!$A:$Q,$S$2,FALSE)),"")</f>
        <v/>
      </c>
      <c r="T673" s="106" t="str">
        <f>_xlfn.IFNA(IF($B673="","",VLOOKUP($B673,'SWC Towers'!$A:$Q,$T$2,FALSE)),"")</f>
        <v/>
      </c>
      <c r="U673" s="104">
        <f>_xlfn.IFNA(IF($B673="","",VLOOKUP($B673,'SWC Towers'!$A:$Q,$U$2,FALSE)),"")</f>
        <v>0.6</v>
      </c>
      <c r="V673" s="104" t="str">
        <f>_xlfn.IFNA(IF($B673="","",VLOOKUP($B673,'SWC Towers'!$A:$Q,$V$2,FALSE)),"")</f>
        <v/>
      </c>
      <c r="W673" s="104" t="str">
        <f>_xlfn.IFNA(IF($B673="","",VLOOKUP($B673,'SWC Towers'!$A:$Q,$W$2,FALSE)),"")</f>
        <v/>
      </c>
      <c r="X673" s="104" t="str">
        <f>_xlfn.IFNA(IF($B673="","",VLOOKUP($B673,'SWC Towers'!$A:$Q,$X$2,FALSE)),"")</f>
        <v/>
      </c>
      <c r="Y673" s="104" t="str">
        <f>_xlfn.IFNA(IF($B673="","",VLOOKUP($B673,'SWC Towers'!$A:$Q,$Y$2,FALSE)),"")</f>
        <v/>
      </c>
      <c r="Z673" s="104" t="str">
        <f>_xlfn.IFNA(IF($B673="","",VLOOKUP($B673,'SWC Towers'!$A:$Q,$Z$2,FALSE)),"")</f>
        <v/>
      </c>
      <c r="AA673" s="104">
        <f>_xlfn.IFNA(IF($B673="","",VLOOKUP($B673,'SWC Towers'!$A:$Q,$AA$2,FALSE)),"")</f>
        <v>0.2</v>
      </c>
      <c r="AB673" s="104" t="str">
        <f>_xlfn.IFNA(IF($B673="","",VLOOKUP($B673,'SWC Towers'!$A:$Q,$AB$2,FALSE)),"")</f>
        <v/>
      </c>
      <c r="AC673" s="20">
        <f>SUM(Table25[[#This Row],[IT Tower: Application]:[Other/Non-IT ]])</f>
        <v>1</v>
      </c>
      <c r="AD673" s="67"/>
      <c r="AE673" s="67"/>
      <c r="AF673" s="67"/>
      <c r="AG673" s="67"/>
      <c r="AH673" s="67"/>
      <c r="AI673" s="67"/>
      <c r="AJ673" s="67"/>
      <c r="AK673" s="67"/>
      <c r="AL673" s="67"/>
      <c r="AM673" s="67"/>
      <c r="AN673" s="67"/>
      <c r="AO673" s="67"/>
      <c r="AP673" s="67"/>
      <c r="AQ673" s="67"/>
      <c r="AR673" s="67"/>
      <c r="AS673" s="67"/>
      <c r="AT673" s="67"/>
      <c r="AU673" s="67"/>
      <c r="AV673" s="67"/>
      <c r="AW673" s="67"/>
      <c r="AX673" s="67"/>
      <c r="AY673" s="67"/>
      <c r="AZ673" s="67"/>
      <c r="BA673" s="67"/>
      <c r="BB673" s="67">
        <v>0</v>
      </c>
      <c r="BC673" s="67">
        <v>231620</v>
      </c>
      <c r="BD673" s="67"/>
      <c r="BE673" s="67"/>
      <c r="BF673" s="67"/>
      <c r="BG673" s="67"/>
      <c r="BH673" s="67"/>
      <c r="BI673" s="67"/>
      <c r="BJ673" s="67"/>
      <c r="BK673" s="67"/>
      <c r="BL673" s="67"/>
      <c r="BM673" s="67"/>
      <c r="BN673" s="67"/>
      <c r="BO673" s="67"/>
      <c r="BP673" s="67"/>
      <c r="BQ673" s="67"/>
      <c r="BR673" s="67"/>
      <c r="BS673" s="67"/>
      <c r="BT673" s="67"/>
      <c r="BU673" s="67"/>
      <c r="BV673" s="67"/>
      <c r="BW673" s="67"/>
      <c r="BX673" s="67"/>
      <c r="BY673" s="67"/>
      <c r="BZ673" s="67"/>
      <c r="CA673" s="67"/>
      <c r="CB673" s="67"/>
      <c r="CC673" s="69">
        <f>SUM(Table25[[#This Row],[Contract Amount FY00]:[Contract Amount FY50]])</f>
        <v>231620</v>
      </c>
      <c r="CD673" s="24"/>
    </row>
    <row r="674" spans="1:82" x14ac:dyDescent="0.25">
      <c r="A674" s="122" t="s">
        <v>1946</v>
      </c>
      <c r="B674" s="122" t="s">
        <v>2245</v>
      </c>
      <c r="C674" s="122" t="s">
        <v>3131</v>
      </c>
      <c r="E674" s="26" t="str">
        <f>IFERROR(IF(VLOOKUP(Table25[[#This Row],[Contract No.]],Table3[#All],3,FALSE)="","No","Yes"),"")</f>
        <v>No</v>
      </c>
      <c r="F674" s="26" t="str">
        <f>IFERROR(VLOOKUP(Table25[[#This Row],[Contract No.]],Table3[#All],3,FALSE),"")</f>
        <v/>
      </c>
      <c r="G674" s="26" t="str">
        <f>IFERROR(IF(Table25[[#This Row],[Cooperative Purchase
(Yes/No)]]="Yes","Yes",IF(VLOOKUP(Table25[[#This Row],[Contract No.]],Table3[#All],1,FALSE)=Table25[[#This Row],[Contract No.]],"Yes","No")),"No")</f>
        <v>Yes</v>
      </c>
      <c r="H674" s="51">
        <f>IFERROR(VLOOKUP(Table25[[#This Row],[Contract No.]],Table3[#All],4,FALSE),"")</f>
        <v>43952</v>
      </c>
      <c r="I674" s="56">
        <f>IFERROR(IF(AND(MONTH(Table25[[#This Row],[Contract Start Date]])&gt;6,MONTH(Table25[[#This Row],[Contract Start Date]])&lt;=12),YEAR(Table25[[#This Row],[Contract Start Date]])+1,YEAR(Table25[[#This Row],[Contract Start Date]])),"")</f>
        <v>2020</v>
      </c>
      <c r="J674" s="55">
        <f>Table25[[#This Row],[FY Formula start]]</f>
        <v>2020</v>
      </c>
      <c r="K674" s="59" t="str">
        <f>"FY"&amp;" "&amp;Table25[[#This Row],[Year Start]]</f>
        <v>FY 2020</v>
      </c>
      <c r="L674" s="52">
        <f>IFERROR(VLOOKUP(Table25[[#This Row],[Contract No.]],Table3[#All],5,FALSE),"")</f>
        <v>46203</v>
      </c>
      <c r="M674" s="56">
        <f>IFERROR(IF(Table25[[#This Row],[Contract End Date]]="99/99/9999","No End",IF(AND(MONTH(Table25[[#This Row],[Contract End Date]])&gt;6,MONTH(Table25[[#This Row],[Contract End Date]])&lt;=12),YEAR(Table25[[#This Row],[Contract End Date]])+1,YEAR(Table25[[#This Row],[Contract End Date]]))),"")</f>
        <v>2026</v>
      </c>
      <c r="N674" s="55">
        <f>Table25[[#This Row],[FY Formula end]]</f>
        <v>2026</v>
      </c>
      <c r="O674" s="59" t="str">
        <f>IF(Table25[[#This Row],[Year End]]="No End","No End","FY"&amp;" "&amp;Table25[[#This Row],[Year End]])</f>
        <v>FY 2026</v>
      </c>
      <c r="P674" s="27"/>
      <c r="Q674" s="104" t="str">
        <f>_xlfn.IFNA(IF($B674="","",VLOOKUP($B674,'SWC Towers'!$A:$Q,$Q$2,FALSE)),"")</f>
        <v/>
      </c>
      <c r="R674" s="106" t="str">
        <f>_xlfn.IFNA(IF($B674="","",VLOOKUP($B674,'SWC Towers'!$A:$Q,$R$2,FALSE)),"")</f>
        <v/>
      </c>
      <c r="S674" s="106" t="str">
        <f>_xlfn.IFNA(IF($B674="","",VLOOKUP($B674,'SWC Towers'!$A:$Q,$S$2,FALSE)),"")</f>
        <v/>
      </c>
      <c r="T674" s="106" t="str">
        <f>_xlfn.IFNA(IF($B674="","",VLOOKUP($B674,'SWC Towers'!$A:$Q,$T$2,FALSE)),"")</f>
        <v/>
      </c>
      <c r="U674" s="104">
        <f>_xlfn.IFNA(IF($B674="","",VLOOKUP($B674,'SWC Towers'!$A:$Q,$U$2,FALSE)),"")</f>
        <v>0.1</v>
      </c>
      <c r="V674" s="104" t="str">
        <f>_xlfn.IFNA(IF($B674="","",VLOOKUP($B674,'SWC Towers'!$A:$Q,$V$2,FALSE)),"")</f>
        <v/>
      </c>
      <c r="W674" s="104" t="str">
        <f>_xlfn.IFNA(IF($B674="","",VLOOKUP($B674,'SWC Towers'!$A:$Q,$W$2,FALSE)),"")</f>
        <v/>
      </c>
      <c r="X674" s="104" t="str">
        <f>_xlfn.IFNA(IF($B674="","",VLOOKUP($B674,'SWC Towers'!$A:$Q,$X$2,FALSE)),"")</f>
        <v/>
      </c>
      <c r="Y674" s="104" t="str">
        <f>_xlfn.IFNA(IF($B674="","",VLOOKUP($B674,'SWC Towers'!$A:$Q,$Y$2,FALSE)),"")</f>
        <v/>
      </c>
      <c r="Z674" s="104" t="str">
        <f>_xlfn.IFNA(IF($B674="","",VLOOKUP($B674,'SWC Towers'!$A:$Q,$Z$2,FALSE)),"")</f>
        <v/>
      </c>
      <c r="AA674" s="104" t="str">
        <f>_xlfn.IFNA(IF($B674="","",VLOOKUP($B674,'SWC Towers'!$A:$Q,$AA$2,FALSE)),"")</f>
        <v/>
      </c>
      <c r="AB674" s="104">
        <f>_xlfn.IFNA(IF($B674="","",VLOOKUP($B674,'SWC Towers'!$A:$Q,$AB$2,FALSE)),"")</f>
        <v>0.9</v>
      </c>
      <c r="AC674" s="20">
        <f>SUM(Table25[[#This Row],[IT Tower: Application]:[Other/Non-IT ]])</f>
        <v>1</v>
      </c>
      <c r="AD674" s="67"/>
      <c r="AE674" s="67"/>
      <c r="AF674" s="67"/>
      <c r="AG674" s="67"/>
      <c r="AH674" s="67"/>
      <c r="AI674" s="67"/>
      <c r="AJ674" s="67"/>
      <c r="AK674" s="67"/>
      <c r="AL674" s="67"/>
      <c r="AM674" s="67"/>
      <c r="AN674" s="67"/>
      <c r="AO674" s="67"/>
      <c r="AP674" s="67"/>
      <c r="AQ674" s="67"/>
      <c r="AR674" s="67"/>
      <c r="AS674" s="67"/>
      <c r="AT674" s="67"/>
      <c r="AU674" s="67"/>
      <c r="AV674" s="67"/>
      <c r="AW674" s="67"/>
      <c r="AX674" s="67"/>
      <c r="AY674" s="67"/>
      <c r="AZ674" s="67">
        <v>0</v>
      </c>
      <c r="BA674" s="67">
        <v>2190</v>
      </c>
      <c r="BB674" s="67">
        <v>4195</v>
      </c>
      <c r="BC674" s="67">
        <v>1416</v>
      </c>
      <c r="BD674" s="67"/>
      <c r="BE674" s="67"/>
      <c r="BF674" s="67"/>
      <c r="BG674" s="67"/>
      <c r="BH674" s="67"/>
      <c r="BI674" s="67"/>
      <c r="BJ674" s="67"/>
      <c r="BK674" s="67"/>
      <c r="BL674" s="67"/>
      <c r="BM674" s="67"/>
      <c r="BN674" s="67"/>
      <c r="BO674" s="67"/>
      <c r="BP674" s="67"/>
      <c r="BQ674" s="67"/>
      <c r="BR674" s="67"/>
      <c r="BS674" s="67"/>
      <c r="BT674" s="67"/>
      <c r="BU674" s="67"/>
      <c r="BV674" s="67"/>
      <c r="BW674" s="67"/>
      <c r="BX674" s="67"/>
      <c r="BY674" s="67"/>
      <c r="BZ674" s="67"/>
      <c r="CA674" s="67"/>
      <c r="CB674" s="67"/>
      <c r="CC674" s="69">
        <f>SUM(Table25[[#This Row],[Contract Amount FY00]:[Contract Amount FY50]])</f>
        <v>7801</v>
      </c>
      <c r="CD674" s="24"/>
    </row>
    <row r="675" spans="1:82" x14ac:dyDescent="0.25">
      <c r="A675" s="122" t="s">
        <v>1946</v>
      </c>
      <c r="B675" s="122" t="s">
        <v>2245</v>
      </c>
      <c r="C675" s="122" t="s">
        <v>3192</v>
      </c>
      <c r="E675" s="26" t="str">
        <f>IFERROR(IF(VLOOKUP(Table25[[#This Row],[Contract No.]],Table3[#All],3,FALSE)="","No","Yes"),"")</f>
        <v>No</v>
      </c>
      <c r="F675" s="26" t="str">
        <f>IFERROR(VLOOKUP(Table25[[#This Row],[Contract No.]],Table3[#All],3,FALSE),"")</f>
        <v/>
      </c>
      <c r="G675" s="26" t="str">
        <f>IFERROR(IF(Table25[[#This Row],[Cooperative Purchase
(Yes/No)]]="Yes","Yes",IF(VLOOKUP(Table25[[#This Row],[Contract No.]],Table3[#All],1,FALSE)=Table25[[#This Row],[Contract No.]],"Yes","No")),"No")</f>
        <v>Yes</v>
      </c>
      <c r="H675" s="51">
        <f>IFERROR(VLOOKUP(Table25[[#This Row],[Contract No.]],Table3[#All],4,FALSE),"")</f>
        <v>43952</v>
      </c>
      <c r="I675" s="56">
        <f>IFERROR(IF(AND(MONTH(Table25[[#This Row],[Contract Start Date]])&gt;6,MONTH(Table25[[#This Row],[Contract Start Date]])&lt;=12),YEAR(Table25[[#This Row],[Contract Start Date]])+1,YEAR(Table25[[#This Row],[Contract Start Date]])),"")</f>
        <v>2020</v>
      </c>
      <c r="J675" s="55">
        <f>Table25[[#This Row],[FY Formula start]]</f>
        <v>2020</v>
      </c>
      <c r="K675" s="59" t="str">
        <f>"FY"&amp;" "&amp;Table25[[#This Row],[Year Start]]</f>
        <v>FY 2020</v>
      </c>
      <c r="L675" s="52">
        <f>IFERROR(VLOOKUP(Table25[[#This Row],[Contract No.]],Table3[#All],5,FALSE),"")</f>
        <v>46203</v>
      </c>
      <c r="M675" s="56">
        <f>IFERROR(IF(Table25[[#This Row],[Contract End Date]]="99/99/9999","No End",IF(AND(MONTH(Table25[[#This Row],[Contract End Date]])&gt;6,MONTH(Table25[[#This Row],[Contract End Date]])&lt;=12),YEAR(Table25[[#This Row],[Contract End Date]])+1,YEAR(Table25[[#This Row],[Contract End Date]]))),"")</f>
        <v>2026</v>
      </c>
      <c r="N675" s="55">
        <f>Table25[[#This Row],[FY Formula end]]</f>
        <v>2026</v>
      </c>
      <c r="O675" s="59" t="str">
        <f>IF(Table25[[#This Row],[Year End]]="No End","No End","FY"&amp;" "&amp;Table25[[#This Row],[Year End]])</f>
        <v>FY 2026</v>
      </c>
      <c r="P675" s="27"/>
      <c r="Q675" s="104" t="str">
        <f>_xlfn.IFNA(IF($B675="","",VLOOKUP($B675,'SWC Towers'!$A:$Q,$Q$2,FALSE)),"")</f>
        <v/>
      </c>
      <c r="R675" s="106" t="str">
        <f>_xlfn.IFNA(IF($B675="","",VLOOKUP($B675,'SWC Towers'!$A:$Q,$R$2,FALSE)),"")</f>
        <v/>
      </c>
      <c r="S675" s="106" t="str">
        <f>_xlfn.IFNA(IF($B675="","",VLOOKUP($B675,'SWC Towers'!$A:$Q,$S$2,FALSE)),"")</f>
        <v/>
      </c>
      <c r="T675" s="106" t="str">
        <f>_xlfn.IFNA(IF($B675="","",VLOOKUP($B675,'SWC Towers'!$A:$Q,$T$2,FALSE)),"")</f>
        <v/>
      </c>
      <c r="U675" s="104">
        <f>_xlfn.IFNA(IF($B675="","",VLOOKUP($B675,'SWC Towers'!$A:$Q,$U$2,FALSE)),"")</f>
        <v>0.1</v>
      </c>
      <c r="V675" s="104" t="str">
        <f>_xlfn.IFNA(IF($B675="","",VLOOKUP($B675,'SWC Towers'!$A:$Q,$V$2,FALSE)),"")</f>
        <v/>
      </c>
      <c r="W675" s="104" t="str">
        <f>_xlfn.IFNA(IF($B675="","",VLOOKUP($B675,'SWC Towers'!$A:$Q,$W$2,FALSE)),"")</f>
        <v/>
      </c>
      <c r="X675" s="104" t="str">
        <f>_xlfn.IFNA(IF($B675="","",VLOOKUP($B675,'SWC Towers'!$A:$Q,$X$2,FALSE)),"")</f>
        <v/>
      </c>
      <c r="Y675" s="104" t="str">
        <f>_xlfn.IFNA(IF($B675="","",VLOOKUP($B675,'SWC Towers'!$A:$Q,$Y$2,FALSE)),"")</f>
        <v/>
      </c>
      <c r="Z675" s="104" t="str">
        <f>_xlfn.IFNA(IF($B675="","",VLOOKUP($B675,'SWC Towers'!$A:$Q,$Z$2,FALSE)),"")</f>
        <v/>
      </c>
      <c r="AA675" s="104" t="str">
        <f>_xlfn.IFNA(IF($B675="","",VLOOKUP($B675,'SWC Towers'!$A:$Q,$AA$2,FALSE)),"")</f>
        <v/>
      </c>
      <c r="AB675" s="104">
        <f>_xlfn.IFNA(IF($B675="","",VLOOKUP($B675,'SWC Towers'!$A:$Q,$AB$2,FALSE)),"")</f>
        <v>0.9</v>
      </c>
      <c r="AC675" s="20">
        <f>SUM(Table25[[#This Row],[IT Tower: Application]:[Other/Non-IT ]])</f>
        <v>1</v>
      </c>
      <c r="AD675" s="67"/>
      <c r="AE675" s="67"/>
      <c r="AF675" s="67"/>
      <c r="AG675" s="67"/>
      <c r="AH675" s="67"/>
      <c r="AI675" s="67"/>
      <c r="AJ675" s="67"/>
      <c r="AK675" s="67"/>
      <c r="AL675" s="67"/>
      <c r="AM675" s="67"/>
      <c r="AN675" s="67"/>
      <c r="AO675" s="67"/>
      <c r="AP675" s="67"/>
      <c r="AQ675" s="67"/>
      <c r="AR675" s="67"/>
      <c r="AS675" s="67"/>
      <c r="AT675" s="67"/>
      <c r="AU675" s="67"/>
      <c r="AV675" s="67"/>
      <c r="AW675" s="67"/>
      <c r="AX675" s="67">
        <v>452</v>
      </c>
      <c r="AY675" s="67">
        <v>4232</v>
      </c>
      <c r="AZ675" s="67">
        <v>6410</v>
      </c>
      <c r="BA675" s="67">
        <v>0</v>
      </c>
      <c r="BB675" s="67"/>
      <c r="BC675" s="67"/>
      <c r="BD675" s="67"/>
      <c r="BE675" s="67"/>
      <c r="BF675" s="67"/>
      <c r="BG675" s="67"/>
      <c r="BH675" s="67"/>
      <c r="BI675" s="67"/>
      <c r="BJ675" s="67"/>
      <c r="BK675" s="67"/>
      <c r="BL675" s="67"/>
      <c r="BM675" s="67"/>
      <c r="BN675" s="67"/>
      <c r="BO675" s="67"/>
      <c r="BP675" s="67"/>
      <c r="BQ675" s="67"/>
      <c r="BR675" s="67"/>
      <c r="BS675" s="67"/>
      <c r="BT675" s="67"/>
      <c r="BU675" s="67"/>
      <c r="BV675" s="67"/>
      <c r="BW675" s="67"/>
      <c r="BX675" s="67"/>
      <c r="BY675" s="67"/>
      <c r="BZ675" s="67"/>
      <c r="CA675" s="67"/>
      <c r="CB675" s="67"/>
      <c r="CC675" s="69">
        <f>SUM(Table25[[#This Row],[Contract Amount FY00]:[Contract Amount FY50]])</f>
        <v>11094</v>
      </c>
      <c r="CD675" s="24"/>
    </row>
    <row r="676" spans="1:82" x14ac:dyDescent="0.25">
      <c r="A676" s="122" t="s">
        <v>1946</v>
      </c>
      <c r="B676" s="122" t="s">
        <v>526</v>
      </c>
      <c r="C676" s="122" t="s">
        <v>3193</v>
      </c>
      <c r="E676" s="26" t="str">
        <f>IFERROR(IF(VLOOKUP(Table25[[#This Row],[Contract No.]],Table3[#All],3,FALSE)="","No","Yes"),"")</f>
        <v>Yes</v>
      </c>
      <c r="F676" s="26" t="str">
        <f>IFERROR(VLOOKUP(Table25[[#This Row],[Contract No.]],Table3[#All],3,FALSE),"")</f>
        <v>NASPO</v>
      </c>
      <c r="G676" s="26" t="str">
        <f>IFERROR(IF(Table25[[#This Row],[Cooperative Purchase
(Yes/No)]]="Yes","Yes",IF(VLOOKUP(Table25[[#This Row],[Contract No.]],Table3[#All],1,FALSE)=Table25[[#This Row],[Contract No.]],"Yes","No")),"No")</f>
        <v>Yes</v>
      </c>
      <c r="H676" s="51">
        <f>IFERROR(VLOOKUP(Table25[[#This Row],[Contract No.]],Table3[#All],4,FALSE),"")</f>
        <v>43892</v>
      </c>
      <c r="I676" s="56">
        <f>IFERROR(IF(AND(MONTH(Table25[[#This Row],[Contract Start Date]])&gt;6,MONTH(Table25[[#This Row],[Contract Start Date]])&lt;=12),YEAR(Table25[[#This Row],[Contract Start Date]])+1,YEAR(Table25[[#This Row],[Contract Start Date]])),"")</f>
        <v>2020</v>
      </c>
      <c r="J676" s="55">
        <f>Table25[[#This Row],[FY Formula start]]</f>
        <v>2020</v>
      </c>
      <c r="K676" s="59" t="str">
        <f>"FY"&amp;" "&amp;Table25[[#This Row],[Year Start]]</f>
        <v>FY 2020</v>
      </c>
      <c r="L676" s="52">
        <f>IFERROR(VLOOKUP(Table25[[#This Row],[Contract No.]],Table3[#All],5,FALSE),"")</f>
        <v>45504</v>
      </c>
      <c r="M676" s="56">
        <f>IFERROR(IF(Table25[[#This Row],[Contract End Date]]="99/99/9999","No End",IF(AND(MONTH(Table25[[#This Row],[Contract End Date]])&gt;6,MONTH(Table25[[#This Row],[Contract End Date]])&lt;=12),YEAR(Table25[[#This Row],[Contract End Date]])+1,YEAR(Table25[[#This Row],[Contract End Date]]))),"")</f>
        <v>2025</v>
      </c>
      <c r="N676" s="55">
        <f>Table25[[#This Row],[FY Formula end]]</f>
        <v>2025</v>
      </c>
      <c r="O676" s="59" t="str">
        <f>IF(Table25[[#This Row],[Year End]]="No End","No End","FY"&amp;" "&amp;Table25[[#This Row],[Year End]])</f>
        <v>FY 2025</v>
      </c>
      <c r="P676" s="27"/>
      <c r="Q676" s="104" t="str">
        <f>_xlfn.IFNA(IF($B676="","",VLOOKUP($B676,'SWC Towers'!$A:$Q,$Q$2,FALSE)),"")</f>
        <v/>
      </c>
      <c r="R676" s="106">
        <f>_xlfn.IFNA(IF($B676="","",VLOOKUP($B676,'SWC Towers'!$A:$Q,$R$2,FALSE)),"")</f>
        <v>0.1</v>
      </c>
      <c r="S676" s="106" t="str">
        <f>_xlfn.IFNA(IF($B676="","",VLOOKUP($B676,'SWC Towers'!$A:$Q,$S$2,FALSE)),"")</f>
        <v/>
      </c>
      <c r="T676" s="106">
        <f>_xlfn.IFNA(IF($B676="","",VLOOKUP($B676,'SWC Towers'!$A:$Q,$T$2,FALSE)),"")</f>
        <v>0.05</v>
      </c>
      <c r="U676" s="104">
        <f>_xlfn.IFNA(IF($B676="","",VLOOKUP($B676,'SWC Towers'!$A:$Q,$U$2,FALSE)),"")</f>
        <v>0.65</v>
      </c>
      <c r="V676" s="104" t="str">
        <f>_xlfn.IFNA(IF($B676="","",VLOOKUP($B676,'SWC Towers'!$A:$Q,$V$2,FALSE)),"")</f>
        <v/>
      </c>
      <c r="W676" s="104">
        <f>_xlfn.IFNA(IF($B676="","",VLOOKUP($B676,'SWC Towers'!$A:$Q,$W$2,FALSE)),"")</f>
        <v>0.1</v>
      </c>
      <c r="X676" s="104" t="str">
        <f>_xlfn.IFNA(IF($B676="","",VLOOKUP($B676,'SWC Towers'!$A:$Q,$X$2,FALSE)),"")</f>
        <v/>
      </c>
      <c r="Y676" s="104" t="str">
        <f>_xlfn.IFNA(IF($B676="","",VLOOKUP($B676,'SWC Towers'!$A:$Q,$Y$2,FALSE)),"")</f>
        <v/>
      </c>
      <c r="Z676" s="104">
        <f>_xlfn.IFNA(IF($B676="","",VLOOKUP($B676,'SWC Towers'!$A:$Q,$Z$2,FALSE)),"")</f>
        <v>0.1</v>
      </c>
      <c r="AA676" s="104" t="str">
        <f>_xlfn.IFNA(IF($B676="","",VLOOKUP($B676,'SWC Towers'!$A:$Q,$AA$2,FALSE)),"")</f>
        <v/>
      </c>
      <c r="AB676" s="104" t="str">
        <f>_xlfn.IFNA(IF($B676="","",VLOOKUP($B676,'SWC Towers'!$A:$Q,$AB$2,FALSE)),"")</f>
        <v/>
      </c>
      <c r="AC676" s="20">
        <f>SUM(Table25[[#This Row],[IT Tower: Application]:[Other/Non-IT ]])</f>
        <v>1</v>
      </c>
      <c r="AD676" s="67"/>
      <c r="AE676" s="67"/>
      <c r="AF676" s="67"/>
      <c r="AG676" s="67"/>
      <c r="AH676" s="67"/>
      <c r="AI676" s="67"/>
      <c r="AJ676" s="67"/>
      <c r="AK676" s="67"/>
      <c r="AL676" s="67"/>
      <c r="AM676" s="67"/>
      <c r="AN676" s="67"/>
      <c r="AO676" s="67"/>
      <c r="AP676" s="67"/>
      <c r="AQ676" s="67"/>
      <c r="AR676" s="67"/>
      <c r="AS676" s="67"/>
      <c r="AT676" s="67"/>
      <c r="AU676" s="67"/>
      <c r="AV676" s="67"/>
      <c r="AW676" s="67"/>
      <c r="AX676" s="67"/>
      <c r="AY676" s="67"/>
      <c r="AZ676" s="67"/>
      <c r="BA676" s="67">
        <v>70977</v>
      </c>
      <c r="BB676" s="67">
        <v>4214</v>
      </c>
      <c r="BC676" s="67">
        <v>3142</v>
      </c>
      <c r="BD676" s="67"/>
      <c r="BE676" s="67"/>
      <c r="BF676" s="67"/>
      <c r="BG676" s="67"/>
      <c r="BH676" s="67"/>
      <c r="BI676" s="67"/>
      <c r="BJ676" s="67"/>
      <c r="BK676" s="67"/>
      <c r="BL676" s="67"/>
      <c r="BM676" s="67"/>
      <c r="BN676" s="67"/>
      <c r="BO676" s="67"/>
      <c r="BP676" s="67"/>
      <c r="BQ676" s="67"/>
      <c r="BR676" s="67"/>
      <c r="BS676" s="67"/>
      <c r="BT676" s="67"/>
      <c r="BU676" s="67"/>
      <c r="BV676" s="67"/>
      <c r="BW676" s="67"/>
      <c r="BX676" s="67"/>
      <c r="BY676" s="67"/>
      <c r="BZ676" s="67"/>
      <c r="CA676" s="67"/>
      <c r="CB676" s="67"/>
      <c r="CC676" s="69">
        <f>SUM(Table25[[#This Row],[Contract Amount FY00]:[Contract Amount FY50]])</f>
        <v>78333</v>
      </c>
      <c r="CD676" s="24"/>
    </row>
    <row r="677" spans="1:82" x14ac:dyDescent="0.25">
      <c r="A677" s="122" t="s">
        <v>1946</v>
      </c>
      <c r="B677" s="122" t="s">
        <v>3009</v>
      </c>
      <c r="C677" s="122" t="s">
        <v>3154</v>
      </c>
      <c r="E677" s="26" t="str">
        <f>IFERROR(IF(VLOOKUP(Table25[[#This Row],[Contract No.]],Table3[#All],3,FALSE)="","No","Yes"),"")</f>
        <v>No</v>
      </c>
      <c r="F677" s="26" t="str">
        <f>IFERROR(VLOOKUP(Table25[[#This Row],[Contract No.]],Table3[#All],3,FALSE),"")</f>
        <v/>
      </c>
      <c r="G677" s="26" t="str">
        <f>IFERROR(IF(Table25[[#This Row],[Cooperative Purchase
(Yes/No)]]="Yes","Yes",IF(VLOOKUP(Table25[[#This Row],[Contract No.]],Table3[#All],1,FALSE)=Table25[[#This Row],[Contract No.]],"Yes","No")),"No")</f>
        <v>Yes</v>
      </c>
      <c r="H677" s="51">
        <f>IFERROR(VLOOKUP(Table25[[#This Row],[Contract No.]],Table3[#All],4,FALSE),"")</f>
        <v>44593</v>
      </c>
      <c r="I677" s="56">
        <f>IFERROR(IF(AND(MONTH(Table25[[#This Row],[Contract Start Date]])&gt;6,MONTH(Table25[[#This Row],[Contract Start Date]])&lt;=12),YEAR(Table25[[#This Row],[Contract Start Date]])+1,YEAR(Table25[[#This Row],[Contract Start Date]])),"")</f>
        <v>2022</v>
      </c>
      <c r="J677" s="55">
        <f>Table25[[#This Row],[FY Formula start]]</f>
        <v>2022</v>
      </c>
      <c r="K677" s="59" t="str">
        <f>"FY"&amp;" "&amp;Table25[[#This Row],[Year Start]]</f>
        <v>FY 2022</v>
      </c>
      <c r="L677" s="52">
        <f>IFERROR(VLOOKUP(Table25[[#This Row],[Contract No.]],Table3[#All],5,FALSE),"")</f>
        <v>47038</v>
      </c>
      <c r="M677" s="56">
        <f>IFERROR(IF(Table25[[#This Row],[Contract End Date]]="99/99/9999","No End",IF(AND(MONTH(Table25[[#This Row],[Contract End Date]])&gt;6,MONTH(Table25[[#This Row],[Contract End Date]])&lt;=12),YEAR(Table25[[#This Row],[Contract End Date]])+1,YEAR(Table25[[#This Row],[Contract End Date]]))),"")</f>
        <v>2029</v>
      </c>
      <c r="N677" s="55">
        <f>Table25[[#This Row],[FY Formula end]]</f>
        <v>2029</v>
      </c>
      <c r="O677" s="59" t="str">
        <f>IF(Table25[[#This Row],[Year End]]="No End","No End","FY"&amp;" "&amp;Table25[[#This Row],[Year End]])</f>
        <v>FY 2029</v>
      </c>
      <c r="P677" s="27"/>
      <c r="Q677" s="104" t="str">
        <f>_xlfn.IFNA(IF($B677="","",VLOOKUP($B677,'SWC Towers'!$A:$Q,$Q$2,FALSE)),"")</f>
        <v/>
      </c>
      <c r="R677" s="106" t="str">
        <f>_xlfn.IFNA(IF($B677="","",VLOOKUP($B677,'SWC Towers'!$A:$Q,$R$2,FALSE)),"")</f>
        <v/>
      </c>
      <c r="S677" s="106" t="str">
        <f>_xlfn.IFNA(IF($B677="","",VLOOKUP($B677,'SWC Towers'!$A:$Q,$S$2,FALSE)),"")</f>
        <v/>
      </c>
      <c r="T677" s="106" t="str">
        <f>_xlfn.IFNA(IF($B677="","",VLOOKUP($B677,'SWC Towers'!$A:$Q,$T$2,FALSE)),"")</f>
        <v/>
      </c>
      <c r="U677" s="104">
        <f>_xlfn.IFNA(IF($B677="","",VLOOKUP($B677,'SWC Towers'!$A:$Q,$U$2,FALSE)),"")</f>
        <v>0.7</v>
      </c>
      <c r="V677" s="104" t="str">
        <f>_xlfn.IFNA(IF($B677="","",VLOOKUP($B677,'SWC Towers'!$A:$Q,$V$2,FALSE)),"")</f>
        <v/>
      </c>
      <c r="W677" s="104">
        <f>_xlfn.IFNA(IF($B677="","",VLOOKUP($B677,'SWC Towers'!$A:$Q,$W$2,FALSE)),"")</f>
        <v>0.1</v>
      </c>
      <c r="X677" s="104" t="str">
        <f>_xlfn.IFNA(IF($B677="","",VLOOKUP($B677,'SWC Towers'!$A:$Q,$X$2,FALSE)),"")</f>
        <v/>
      </c>
      <c r="Y677" s="104" t="str">
        <f>_xlfn.IFNA(IF($B677="","",VLOOKUP($B677,'SWC Towers'!$A:$Q,$Y$2,FALSE)),"")</f>
        <v/>
      </c>
      <c r="Z677" s="104">
        <f>_xlfn.IFNA(IF($B677="","",VLOOKUP($B677,'SWC Towers'!$A:$Q,$Z$2,FALSE)),"")</f>
        <v>0.2</v>
      </c>
      <c r="AA677" s="104" t="str">
        <f>_xlfn.IFNA(IF($B677="","",VLOOKUP($B677,'SWC Towers'!$A:$Q,$AA$2,FALSE)),"")</f>
        <v/>
      </c>
      <c r="AB677" s="104" t="str">
        <f>_xlfn.IFNA(IF($B677="","",VLOOKUP($B677,'SWC Towers'!$A:$Q,$AB$2,FALSE)),"")</f>
        <v/>
      </c>
      <c r="AC677" s="20">
        <f>SUM(Table25[[#This Row],[IT Tower: Application]:[Other/Non-IT ]])</f>
        <v>1</v>
      </c>
      <c r="AD677" s="67"/>
      <c r="AE677" s="67"/>
      <c r="AF677" s="67"/>
      <c r="AG677" s="67"/>
      <c r="AH677" s="67"/>
      <c r="AI677" s="67"/>
      <c r="AJ677" s="67"/>
      <c r="AK677" s="67"/>
      <c r="AL677" s="67"/>
      <c r="AM677" s="67"/>
      <c r="AN677" s="67"/>
      <c r="AO677" s="67"/>
      <c r="AP677" s="67"/>
      <c r="AQ677" s="67"/>
      <c r="AR677" s="67"/>
      <c r="AS677" s="67"/>
      <c r="AT677" s="67"/>
      <c r="AU677" s="67"/>
      <c r="AV677" s="67"/>
      <c r="AW677" s="67"/>
      <c r="AX677" s="67"/>
      <c r="AY677" s="67"/>
      <c r="AZ677" s="67"/>
      <c r="BA677" s="67">
        <v>0</v>
      </c>
      <c r="BB677" s="67">
        <v>53</v>
      </c>
      <c r="BC677" s="67"/>
      <c r="BD677" s="67"/>
      <c r="BE677" s="67"/>
      <c r="BF677" s="67"/>
      <c r="BG677" s="67"/>
      <c r="BH677" s="67"/>
      <c r="BI677" s="67"/>
      <c r="BJ677" s="67"/>
      <c r="BK677" s="67"/>
      <c r="BL677" s="67"/>
      <c r="BM677" s="67"/>
      <c r="BN677" s="67"/>
      <c r="BO677" s="67"/>
      <c r="BP677" s="67"/>
      <c r="BQ677" s="67"/>
      <c r="BR677" s="67"/>
      <c r="BS677" s="67"/>
      <c r="BT677" s="67"/>
      <c r="BU677" s="67"/>
      <c r="BV677" s="67"/>
      <c r="BW677" s="67"/>
      <c r="BX677" s="67"/>
      <c r="BY677" s="67"/>
      <c r="BZ677" s="67"/>
      <c r="CA677" s="67"/>
      <c r="CB677" s="67"/>
      <c r="CC677" s="69">
        <f>SUM(Table25[[#This Row],[Contract Amount FY00]:[Contract Amount FY50]])</f>
        <v>53</v>
      </c>
      <c r="CD677" s="24"/>
    </row>
    <row r="678" spans="1:82" x14ac:dyDescent="0.25">
      <c r="A678" s="122" t="s">
        <v>1946</v>
      </c>
      <c r="B678" s="122" t="s">
        <v>286</v>
      </c>
      <c r="C678" s="122" t="s">
        <v>2152</v>
      </c>
      <c r="E678" s="26" t="str">
        <f>IFERROR(IF(VLOOKUP(Table25[[#This Row],[Contract No.]],Table3[#All],3,FALSE)="","No","Yes"),"")</f>
        <v>No</v>
      </c>
      <c r="F678" s="26" t="str">
        <f>IFERROR(VLOOKUP(Table25[[#This Row],[Contract No.]],Table3[#All],3,FALSE),"")</f>
        <v/>
      </c>
      <c r="G678" s="26" t="str">
        <f>IFERROR(IF(Table25[[#This Row],[Cooperative Purchase
(Yes/No)]]="Yes","Yes",IF(VLOOKUP(Table25[[#This Row],[Contract No.]],Table3[#All],1,FALSE)=Table25[[#This Row],[Contract No.]],"Yes","No")),"No")</f>
        <v>Yes</v>
      </c>
      <c r="H678" s="51">
        <f>IFERROR(VLOOKUP(Table25[[#This Row],[Contract No.]],Table3[#All],4,FALSE),"")</f>
        <v>42401</v>
      </c>
      <c r="I678" s="56">
        <f>IFERROR(IF(AND(MONTH(Table25[[#This Row],[Contract Start Date]])&gt;6,MONTH(Table25[[#This Row],[Contract Start Date]])&lt;=12),YEAR(Table25[[#This Row],[Contract Start Date]])+1,YEAR(Table25[[#This Row],[Contract Start Date]])),"")</f>
        <v>2016</v>
      </c>
      <c r="J678" s="55">
        <f>Table25[[#This Row],[FY Formula start]]</f>
        <v>2016</v>
      </c>
      <c r="K678" s="59" t="str">
        <f>"FY"&amp;" "&amp;Table25[[#This Row],[Year Start]]</f>
        <v>FY 2016</v>
      </c>
      <c r="L678" s="52">
        <f>IFERROR(VLOOKUP(Table25[[#This Row],[Contract No.]],Table3[#All],5,FALSE),"")</f>
        <v>72717</v>
      </c>
      <c r="M678" s="56">
        <f>IFERROR(IF(Table25[[#This Row],[Contract End Date]]="99/99/9999","No End",IF(AND(MONTH(Table25[[#This Row],[Contract End Date]])&gt;6,MONTH(Table25[[#This Row],[Contract End Date]])&lt;=12),YEAR(Table25[[#This Row],[Contract End Date]])+1,YEAR(Table25[[#This Row],[Contract End Date]]))),"")</f>
        <v>2099</v>
      </c>
      <c r="N678" s="55">
        <f>Table25[[#This Row],[FY Formula end]]</f>
        <v>2099</v>
      </c>
      <c r="O678" s="59" t="str">
        <f>IF(Table25[[#This Row],[Year End]]="No End","No End","FY"&amp;" "&amp;Table25[[#This Row],[Year End]])</f>
        <v>FY 2099</v>
      </c>
      <c r="P678" s="27"/>
      <c r="Q678" s="104">
        <f>_xlfn.IFNA(IF($B678="","",VLOOKUP($B678,'SWC Towers'!$A:$Q,$Q$2,FALSE)),"")</f>
        <v>0.5</v>
      </c>
      <c r="R678" s="106" t="str">
        <f>_xlfn.IFNA(IF($B678="","",VLOOKUP($B678,'SWC Towers'!$A:$Q,$R$2,FALSE)),"")</f>
        <v/>
      </c>
      <c r="S678" s="106" t="str">
        <f>_xlfn.IFNA(IF($B678="","",VLOOKUP($B678,'SWC Towers'!$A:$Q,$S$2,FALSE)),"")</f>
        <v/>
      </c>
      <c r="T678" s="106">
        <f>_xlfn.IFNA(IF($B678="","",VLOOKUP($B678,'SWC Towers'!$A:$Q,$T$2,FALSE)),"")</f>
        <v>0.5</v>
      </c>
      <c r="U678" s="104" t="str">
        <f>_xlfn.IFNA(IF($B678="","",VLOOKUP($B678,'SWC Towers'!$A:$Q,$U$2,FALSE)),"")</f>
        <v/>
      </c>
      <c r="V678" s="104" t="str">
        <f>_xlfn.IFNA(IF($B678="","",VLOOKUP($B678,'SWC Towers'!$A:$Q,$V$2,FALSE)),"")</f>
        <v/>
      </c>
      <c r="W678" s="104" t="str">
        <f>_xlfn.IFNA(IF($B678="","",VLOOKUP($B678,'SWC Towers'!$A:$Q,$W$2,FALSE)),"")</f>
        <v/>
      </c>
      <c r="X678" s="104" t="str">
        <f>_xlfn.IFNA(IF($B678="","",VLOOKUP($B678,'SWC Towers'!$A:$Q,$X$2,FALSE)),"")</f>
        <v/>
      </c>
      <c r="Y678" s="104" t="str">
        <f>_xlfn.IFNA(IF($B678="","",VLOOKUP($B678,'SWC Towers'!$A:$Q,$Y$2,FALSE)),"")</f>
        <v/>
      </c>
      <c r="Z678" s="104" t="str">
        <f>_xlfn.IFNA(IF($B678="","",VLOOKUP($B678,'SWC Towers'!$A:$Q,$Z$2,FALSE)),"")</f>
        <v/>
      </c>
      <c r="AA678" s="104" t="str">
        <f>_xlfn.IFNA(IF($B678="","",VLOOKUP($B678,'SWC Towers'!$A:$Q,$AA$2,FALSE)),"")</f>
        <v/>
      </c>
      <c r="AB678" s="104" t="str">
        <f>_xlfn.IFNA(IF($B678="","",VLOOKUP($B678,'SWC Towers'!$A:$Q,$AB$2,FALSE)),"")</f>
        <v/>
      </c>
      <c r="AC678" s="20">
        <f>SUM(Table25[[#This Row],[IT Tower: Application]:[Other/Non-IT ]])</f>
        <v>1</v>
      </c>
      <c r="AD678" s="67"/>
      <c r="AE678" s="67"/>
      <c r="AF678" s="67"/>
      <c r="AG678" s="67"/>
      <c r="AH678" s="67"/>
      <c r="AI678" s="67"/>
      <c r="AJ678" s="67"/>
      <c r="AK678" s="67"/>
      <c r="AL678" s="67"/>
      <c r="AM678" s="67"/>
      <c r="AN678" s="67"/>
      <c r="AO678" s="67"/>
      <c r="AP678" s="67"/>
      <c r="AQ678" s="67"/>
      <c r="AR678" s="67"/>
      <c r="AS678" s="67"/>
      <c r="AT678" s="67">
        <v>85277</v>
      </c>
      <c r="AU678" s="67">
        <v>77752</v>
      </c>
      <c r="AV678" s="67"/>
      <c r="AW678" s="67"/>
      <c r="AX678" s="67"/>
      <c r="AY678" s="67"/>
      <c r="AZ678" s="67"/>
      <c r="BA678" s="67"/>
      <c r="BB678" s="67"/>
      <c r="BC678" s="67"/>
      <c r="BD678" s="67"/>
      <c r="BE678" s="67"/>
      <c r="BF678" s="67"/>
      <c r="BG678" s="67"/>
      <c r="BH678" s="67"/>
      <c r="BI678" s="67"/>
      <c r="BJ678" s="67"/>
      <c r="BK678" s="67"/>
      <c r="BL678" s="67"/>
      <c r="BM678" s="67"/>
      <c r="BN678" s="67"/>
      <c r="BO678" s="67"/>
      <c r="BP678" s="67"/>
      <c r="BQ678" s="67"/>
      <c r="BR678" s="67"/>
      <c r="BS678" s="67"/>
      <c r="BT678" s="67"/>
      <c r="BU678" s="67"/>
      <c r="BV678" s="67"/>
      <c r="BW678" s="67"/>
      <c r="BX678" s="67"/>
      <c r="BY678" s="67"/>
      <c r="BZ678" s="67"/>
      <c r="CA678" s="67"/>
      <c r="CB678" s="67"/>
      <c r="CC678" s="69">
        <f>SUM(Table25[[#This Row],[Contract Amount FY00]:[Contract Amount FY50]])</f>
        <v>163029</v>
      </c>
      <c r="CD678" s="24"/>
    </row>
    <row r="679" spans="1:82" x14ac:dyDescent="0.25">
      <c r="A679" s="122" t="s">
        <v>1946</v>
      </c>
      <c r="B679" s="122" t="s">
        <v>2246</v>
      </c>
      <c r="C679" s="122" t="s">
        <v>379</v>
      </c>
      <c r="E679" s="26" t="str">
        <f>IFERROR(IF(VLOOKUP(Table25[[#This Row],[Contract No.]],Table3[#All],3,FALSE)="","No","Yes"),"")</f>
        <v>No</v>
      </c>
      <c r="F679" s="26" t="str">
        <f>IFERROR(VLOOKUP(Table25[[#This Row],[Contract No.]],Table3[#All],3,FALSE),"")</f>
        <v/>
      </c>
      <c r="G679" s="26" t="str">
        <f>IFERROR(IF(Table25[[#This Row],[Cooperative Purchase
(Yes/No)]]="Yes","Yes",IF(VLOOKUP(Table25[[#This Row],[Contract No.]],Table3[#All],1,FALSE)=Table25[[#This Row],[Contract No.]],"Yes","No")),"No")</f>
        <v>Yes</v>
      </c>
      <c r="H679" s="51">
        <f>IFERROR(VLOOKUP(Table25[[#This Row],[Contract No.]],Table3[#All],4,FALSE),"")</f>
        <v>44470</v>
      </c>
      <c r="I679" s="56">
        <f>IFERROR(IF(AND(MONTH(Table25[[#This Row],[Contract Start Date]])&gt;6,MONTH(Table25[[#This Row],[Contract Start Date]])&lt;=12),YEAR(Table25[[#This Row],[Contract Start Date]])+1,YEAR(Table25[[#This Row],[Contract Start Date]])),"")</f>
        <v>2022</v>
      </c>
      <c r="J679" s="55">
        <f>Table25[[#This Row],[FY Formula start]]</f>
        <v>2022</v>
      </c>
      <c r="K679" s="59" t="str">
        <f>"FY"&amp;" "&amp;Table25[[#This Row],[Year Start]]</f>
        <v>FY 2022</v>
      </c>
      <c r="L679" s="52">
        <f>IFERROR(VLOOKUP(Table25[[#This Row],[Contract No.]],Table3[#All],5,FALSE),"")</f>
        <v>46295</v>
      </c>
      <c r="M679" s="56">
        <f>IFERROR(IF(Table25[[#This Row],[Contract End Date]]="99/99/9999","No End",IF(AND(MONTH(Table25[[#This Row],[Contract End Date]])&gt;6,MONTH(Table25[[#This Row],[Contract End Date]])&lt;=12),YEAR(Table25[[#This Row],[Contract End Date]])+1,YEAR(Table25[[#This Row],[Contract End Date]]))),"")</f>
        <v>2027</v>
      </c>
      <c r="N679" s="55">
        <f>Table25[[#This Row],[FY Formula end]]</f>
        <v>2027</v>
      </c>
      <c r="O679" s="59" t="str">
        <f>IF(Table25[[#This Row],[Year End]]="No End","No End","FY"&amp;" "&amp;Table25[[#This Row],[Year End]])</f>
        <v>FY 2027</v>
      </c>
      <c r="P679" s="27"/>
      <c r="Q679" s="104">
        <f>_xlfn.IFNA(IF($B679="","",VLOOKUP($B679,'SWC Towers'!$A:$Q,$Q$2,FALSE)),"")</f>
        <v>0.8</v>
      </c>
      <c r="R679" s="106" t="str">
        <f>_xlfn.IFNA(IF($B679="","",VLOOKUP($B679,'SWC Towers'!$A:$Q,$R$2,FALSE)),"")</f>
        <v/>
      </c>
      <c r="S679" s="106" t="str">
        <f>_xlfn.IFNA(IF($B679="","",VLOOKUP($B679,'SWC Towers'!$A:$Q,$S$2,FALSE)),"")</f>
        <v/>
      </c>
      <c r="T679" s="106">
        <f>_xlfn.IFNA(IF($B679="","",VLOOKUP($B679,'SWC Towers'!$A:$Q,$T$2,FALSE)),"")</f>
        <v>0.1</v>
      </c>
      <c r="U679" s="104" t="str">
        <f>_xlfn.IFNA(IF($B679="","",VLOOKUP($B679,'SWC Towers'!$A:$Q,$U$2,FALSE)),"")</f>
        <v/>
      </c>
      <c r="V679" s="104" t="str">
        <f>_xlfn.IFNA(IF($B679="","",VLOOKUP($B679,'SWC Towers'!$A:$Q,$V$2,FALSE)),"")</f>
        <v/>
      </c>
      <c r="W679" s="104" t="str">
        <f>_xlfn.IFNA(IF($B679="","",VLOOKUP($B679,'SWC Towers'!$A:$Q,$W$2,FALSE)),"")</f>
        <v/>
      </c>
      <c r="X679" s="104" t="str">
        <f>_xlfn.IFNA(IF($B679="","",VLOOKUP($B679,'SWC Towers'!$A:$Q,$X$2,FALSE)),"")</f>
        <v/>
      </c>
      <c r="Y679" s="104">
        <f>_xlfn.IFNA(IF($B679="","",VLOOKUP($B679,'SWC Towers'!$A:$Q,$Y$2,FALSE)),"")</f>
        <v>0.1</v>
      </c>
      <c r="Z679" s="104" t="str">
        <f>_xlfn.IFNA(IF($B679="","",VLOOKUP($B679,'SWC Towers'!$A:$Q,$Z$2,FALSE)),"")</f>
        <v/>
      </c>
      <c r="AA679" s="104" t="str">
        <f>_xlfn.IFNA(IF($B679="","",VLOOKUP($B679,'SWC Towers'!$A:$Q,$AA$2,FALSE)),"")</f>
        <v/>
      </c>
      <c r="AB679" s="104" t="str">
        <f>_xlfn.IFNA(IF($B679="","",VLOOKUP($B679,'SWC Towers'!$A:$Q,$AB$2,FALSE)),"")</f>
        <v/>
      </c>
      <c r="AC679" s="20">
        <f>SUM(Table25[[#This Row],[IT Tower: Application]:[Other/Non-IT ]])</f>
        <v>1</v>
      </c>
      <c r="AD679" s="67"/>
      <c r="AE679" s="67"/>
      <c r="AF679" s="67"/>
      <c r="AG679" s="67"/>
      <c r="AH679" s="67"/>
      <c r="AI679" s="67"/>
      <c r="AJ679" s="67"/>
      <c r="AK679" s="67"/>
      <c r="AL679" s="67"/>
      <c r="AM679" s="67"/>
      <c r="AN679" s="67"/>
      <c r="AO679" s="67"/>
      <c r="AP679" s="67"/>
      <c r="AQ679" s="67"/>
      <c r="AR679" s="67"/>
      <c r="AS679" s="67"/>
      <c r="AT679" s="67"/>
      <c r="AU679" s="67"/>
      <c r="AV679" s="67"/>
      <c r="AW679" s="67"/>
      <c r="AX679" s="67"/>
      <c r="AY679" s="67"/>
      <c r="AZ679" s="67">
        <v>0</v>
      </c>
      <c r="BA679" s="67">
        <v>11372</v>
      </c>
      <c r="BB679" s="67">
        <v>13218</v>
      </c>
      <c r="BC679" s="67">
        <v>13849</v>
      </c>
      <c r="BD679" s="67"/>
      <c r="BE679" s="67"/>
      <c r="BF679" s="67"/>
      <c r="BG679" s="67"/>
      <c r="BH679" s="67"/>
      <c r="BI679" s="67"/>
      <c r="BJ679" s="67"/>
      <c r="BK679" s="67"/>
      <c r="BL679" s="67"/>
      <c r="BM679" s="67"/>
      <c r="BN679" s="67"/>
      <c r="BO679" s="67"/>
      <c r="BP679" s="67"/>
      <c r="BQ679" s="67"/>
      <c r="BR679" s="67"/>
      <c r="BS679" s="67"/>
      <c r="BT679" s="67"/>
      <c r="BU679" s="67"/>
      <c r="BV679" s="67"/>
      <c r="BW679" s="67"/>
      <c r="BX679" s="67"/>
      <c r="BY679" s="67"/>
      <c r="BZ679" s="67"/>
      <c r="CA679" s="67"/>
      <c r="CB679" s="67"/>
      <c r="CC679" s="69">
        <f>SUM(Table25[[#This Row],[Contract Amount FY00]:[Contract Amount FY50]])</f>
        <v>38439</v>
      </c>
      <c r="CD679" s="24"/>
    </row>
    <row r="680" spans="1:82" x14ac:dyDescent="0.25">
      <c r="A680" s="122" t="s">
        <v>1946</v>
      </c>
      <c r="B680" s="122" t="s">
        <v>3013</v>
      </c>
      <c r="C680" s="122" t="s">
        <v>547</v>
      </c>
      <c r="E680" s="26" t="str">
        <f>IFERROR(IF(VLOOKUP(Table25[[#This Row],[Contract No.]],Table3[#All],3,FALSE)="","No","Yes"),"")</f>
        <v>Yes</v>
      </c>
      <c r="F680" s="26" t="str">
        <f>IFERROR(VLOOKUP(Table25[[#This Row],[Contract No.]],Table3[#All],3,FALSE),"")</f>
        <v>NASPO</v>
      </c>
      <c r="G680" s="26" t="str">
        <f>IFERROR(IF(Table25[[#This Row],[Cooperative Purchase
(Yes/No)]]="Yes","Yes",IF(VLOOKUP(Table25[[#This Row],[Contract No.]],Table3[#All],1,FALSE)=Table25[[#This Row],[Contract No.]],"Yes","No")),"No")</f>
        <v>Yes</v>
      </c>
      <c r="H680" s="51">
        <f>IFERROR(VLOOKUP(Table25[[#This Row],[Contract No.]],Table3[#All],4,FALSE),"")</f>
        <v>44926</v>
      </c>
      <c r="I680" s="56">
        <f>IFERROR(IF(AND(MONTH(Table25[[#This Row],[Contract Start Date]])&gt;6,MONTH(Table25[[#This Row],[Contract Start Date]])&lt;=12),YEAR(Table25[[#This Row],[Contract Start Date]])+1,YEAR(Table25[[#This Row],[Contract Start Date]])),"")</f>
        <v>2023</v>
      </c>
      <c r="J680" s="55">
        <f>Table25[[#This Row],[FY Formula start]]</f>
        <v>2023</v>
      </c>
      <c r="K680" s="59" t="str">
        <f>"FY"&amp;" "&amp;Table25[[#This Row],[Year Start]]</f>
        <v>FY 2023</v>
      </c>
      <c r="L680" s="52">
        <f>IFERROR(VLOOKUP(Table25[[#This Row],[Contract No.]],Table3[#All],5,FALSE),"")</f>
        <v>46501</v>
      </c>
      <c r="M680" s="56">
        <f>IFERROR(IF(Table25[[#This Row],[Contract End Date]]="99/99/9999","No End",IF(AND(MONTH(Table25[[#This Row],[Contract End Date]])&gt;6,MONTH(Table25[[#This Row],[Contract End Date]])&lt;=12),YEAR(Table25[[#This Row],[Contract End Date]])+1,YEAR(Table25[[#This Row],[Contract End Date]]))),"")</f>
        <v>2027</v>
      </c>
      <c r="N680" s="55">
        <f>Table25[[#This Row],[FY Formula end]]</f>
        <v>2027</v>
      </c>
      <c r="O680" s="59" t="str">
        <f>IF(Table25[[#This Row],[Year End]]="No End","No End","FY"&amp;" "&amp;Table25[[#This Row],[Year End]])</f>
        <v>FY 2027</v>
      </c>
      <c r="P680" s="27"/>
      <c r="Q680" s="104">
        <f>_xlfn.IFNA(IF($B680="","",VLOOKUP($B680,'SWC Towers'!$A:$Q,$Q$2,FALSE)),"")</f>
        <v>0.3</v>
      </c>
      <c r="R680" s="106" t="str">
        <f>_xlfn.IFNA(IF($B680="","",VLOOKUP($B680,'SWC Towers'!$A:$Q,$R$2,FALSE)),"")</f>
        <v/>
      </c>
      <c r="S680" s="106">
        <f>_xlfn.IFNA(IF($B680="","",VLOOKUP($B680,'SWC Towers'!$A:$Q,$S$2,FALSE)),"")</f>
        <v>0.1</v>
      </c>
      <c r="T680" s="106" t="str">
        <f>_xlfn.IFNA(IF($B680="","",VLOOKUP($B680,'SWC Towers'!$A:$Q,$T$2,FALSE)),"")</f>
        <v/>
      </c>
      <c r="U680" s="104">
        <f>_xlfn.IFNA(IF($B680="","",VLOOKUP($B680,'SWC Towers'!$A:$Q,$U$2,FALSE)),"")</f>
        <v>0.6</v>
      </c>
      <c r="V680" s="104" t="str">
        <f>_xlfn.IFNA(IF($B680="","",VLOOKUP($B680,'SWC Towers'!$A:$Q,$V$2,FALSE)),"")</f>
        <v/>
      </c>
      <c r="W680" s="104" t="str">
        <f>_xlfn.IFNA(IF($B680="","",VLOOKUP($B680,'SWC Towers'!$A:$Q,$W$2,FALSE)),"")</f>
        <v/>
      </c>
      <c r="X680" s="104" t="str">
        <f>_xlfn.IFNA(IF($B680="","",VLOOKUP($B680,'SWC Towers'!$A:$Q,$X$2,FALSE)),"")</f>
        <v/>
      </c>
      <c r="Y680" s="104" t="str">
        <f>_xlfn.IFNA(IF($B680="","",VLOOKUP($B680,'SWC Towers'!$A:$Q,$Y$2,FALSE)),"")</f>
        <v/>
      </c>
      <c r="Z680" s="104" t="str">
        <f>_xlfn.IFNA(IF($B680="","",VLOOKUP($B680,'SWC Towers'!$A:$Q,$Z$2,FALSE)),"")</f>
        <v/>
      </c>
      <c r="AA680" s="104" t="str">
        <f>_xlfn.IFNA(IF($B680="","",VLOOKUP($B680,'SWC Towers'!$A:$Q,$AA$2,FALSE)),"")</f>
        <v/>
      </c>
      <c r="AB680" s="104" t="str">
        <f>_xlfn.IFNA(IF($B680="","",VLOOKUP($B680,'SWC Towers'!$A:$Q,$AB$2,FALSE)),"")</f>
        <v/>
      </c>
      <c r="AC680" s="20">
        <f>SUM(Table25[[#This Row],[IT Tower: Application]:[Other/Non-IT ]])</f>
        <v>1</v>
      </c>
      <c r="AD680" s="67"/>
      <c r="AE680" s="67"/>
      <c r="AF680" s="67"/>
      <c r="AG680" s="67"/>
      <c r="AH680" s="67"/>
      <c r="AI680" s="67"/>
      <c r="AJ680" s="67"/>
      <c r="AK680" s="67"/>
      <c r="AL680" s="67"/>
      <c r="AM680" s="67"/>
      <c r="AN680" s="67"/>
      <c r="AO680" s="67"/>
      <c r="AP680" s="67"/>
      <c r="AQ680" s="67"/>
      <c r="AR680" s="67"/>
      <c r="AS680" s="67"/>
      <c r="AT680" s="67"/>
      <c r="AU680" s="67"/>
      <c r="AV680" s="67"/>
      <c r="AW680" s="67"/>
      <c r="AX680" s="67"/>
      <c r="AY680" s="67"/>
      <c r="AZ680" s="67"/>
      <c r="BA680" s="67"/>
      <c r="BB680" s="67">
        <v>146082</v>
      </c>
      <c r="BC680" s="67">
        <v>174915</v>
      </c>
      <c r="BD680" s="67"/>
      <c r="BE680" s="67"/>
      <c r="BF680" s="67"/>
      <c r="BG680" s="67"/>
      <c r="BH680" s="67"/>
      <c r="BI680" s="67"/>
      <c r="BJ680" s="67"/>
      <c r="BK680" s="67"/>
      <c r="BL680" s="67"/>
      <c r="BM680" s="67"/>
      <c r="BN680" s="67"/>
      <c r="BO680" s="67"/>
      <c r="BP680" s="67"/>
      <c r="BQ680" s="67"/>
      <c r="BR680" s="67"/>
      <c r="BS680" s="67"/>
      <c r="BT680" s="67"/>
      <c r="BU680" s="67"/>
      <c r="BV680" s="67"/>
      <c r="BW680" s="67"/>
      <c r="BX680" s="67"/>
      <c r="BY680" s="67"/>
      <c r="BZ680" s="67"/>
      <c r="CA680" s="67"/>
      <c r="CB680" s="67"/>
      <c r="CC680" s="69">
        <f>SUM(Table25[[#This Row],[Contract Amount FY00]:[Contract Amount FY50]])</f>
        <v>320997</v>
      </c>
      <c r="CD680" s="24"/>
    </row>
    <row r="681" spans="1:82" x14ac:dyDescent="0.25">
      <c r="A681" s="122" t="s">
        <v>1946</v>
      </c>
      <c r="B681" s="122" t="s">
        <v>3147</v>
      </c>
      <c r="C681" s="122" t="s">
        <v>2757</v>
      </c>
      <c r="E681" s="26" t="str">
        <f>IFERROR(IF(VLOOKUP(Table25[[#This Row],[Contract No.]],Table3[#All],3,FALSE)="","No","Yes"),"")</f>
        <v>No</v>
      </c>
      <c r="F681" s="26" t="str">
        <f>IFERROR(VLOOKUP(Table25[[#This Row],[Contract No.]],Table3[#All],3,FALSE),"")</f>
        <v/>
      </c>
      <c r="G681" s="26" t="str">
        <f>IFERROR(IF(Table25[[#This Row],[Cooperative Purchase
(Yes/No)]]="Yes","Yes",IF(VLOOKUP(Table25[[#This Row],[Contract No.]],Table3[#All],1,FALSE)=Table25[[#This Row],[Contract No.]],"Yes","No")),"No")</f>
        <v>Yes</v>
      </c>
      <c r="H681" s="51">
        <f>IFERROR(VLOOKUP(Table25[[#This Row],[Contract No.]],Table3[#All],4,FALSE),"")</f>
        <v>45413</v>
      </c>
      <c r="I681" s="56">
        <f>IFERROR(IF(AND(MONTH(Table25[[#This Row],[Contract Start Date]])&gt;6,MONTH(Table25[[#This Row],[Contract Start Date]])&lt;=12),YEAR(Table25[[#This Row],[Contract Start Date]])+1,YEAR(Table25[[#This Row],[Contract Start Date]])),"")</f>
        <v>2024</v>
      </c>
      <c r="J681" s="55">
        <f>Table25[[#This Row],[FY Formula start]]</f>
        <v>2024</v>
      </c>
      <c r="K681" s="59" t="str">
        <f>"FY"&amp;" "&amp;Table25[[#This Row],[Year Start]]</f>
        <v>FY 2024</v>
      </c>
      <c r="L681" s="52">
        <f>IFERROR(VLOOKUP(Table25[[#This Row],[Contract No.]],Table3[#All],5,FALSE),"")</f>
        <v>46507</v>
      </c>
      <c r="M681" s="56">
        <f>IFERROR(IF(Table25[[#This Row],[Contract End Date]]="99/99/9999","No End",IF(AND(MONTH(Table25[[#This Row],[Contract End Date]])&gt;6,MONTH(Table25[[#This Row],[Contract End Date]])&lt;=12),YEAR(Table25[[#This Row],[Contract End Date]])+1,YEAR(Table25[[#This Row],[Contract End Date]]))),"")</f>
        <v>2027</v>
      </c>
      <c r="N681" s="55">
        <f>Table25[[#This Row],[FY Formula end]]</f>
        <v>2027</v>
      </c>
      <c r="O681" s="59" t="str">
        <f>IF(Table25[[#This Row],[Year End]]="No End","No End","FY"&amp;" "&amp;Table25[[#This Row],[Year End]])</f>
        <v>FY 2027</v>
      </c>
      <c r="P681" s="27"/>
      <c r="Q681" s="104" t="str">
        <f>_xlfn.IFNA(IF($B681="","",VLOOKUP($B681,'SWC Towers'!$A:$Q,$Q$2,FALSE)),"")</f>
        <v/>
      </c>
      <c r="R681" s="106" t="str">
        <f>_xlfn.IFNA(IF($B681="","",VLOOKUP($B681,'SWC Towers'!$A:$Q,$R$2,FALSE)),"")</f>
        <v/>
      </c>
      <c r="S681" s="106">
        <f>_xlfn.IFNA(IF($B681="","",VLOOKUP($B681,'SWC Towers'!$A:$Q,$S$2,FALSE)),"")</f>
        <v>0.1</v>
      </c>
      <c r="T681" s="106">
        <f>_xlfn.IFNA(IF($B681="","",VLOOKUP($B681,'SWC Towers'!$A:$Q,$T$2,FALSE)),"")</f>
        <v>0.1</v>
      </c>
      <c r="U681" s="104" t="str">
        <f>_xlfn.IFNA(IF($B681="","",VLOOKUP($B681,'SWC Towers'!$A:$Q,$U$2,FALSE)),"")</f>
        <v/>
      </c>
      <c r="V681" s="104" t="str">
        <f>_xlfn.IFNA(IF($B681="","",VLOOKUP($B681,'SWC Towers'!$A:$Q,$V$2,FALSE)),"")</f>
        <v/>
      </c>
      <c r="W681" s="104">
        <f>_xlfn.IFNA(IF($B681="","",VLOOKUP($B681,'SWC Towers'!$A:$Q,$W$2,FALSE)),"")</f>
        <v>0.8</v>
      </c>
      <c r="X681" s="104" t="str">
        <f>_xlfn.IFNA(IF($B681="","",VLOOKUP($B681,'SWC Towers'!$A:$Q,$X$2,FALSE)),"")</f>
        <v/>
      </c>
      <c r="Y681" s="104" t="str">
        <f>_xlfn.IFNA(IF($B681="","",VLOOKUP($B681,'SWC Towers'!$A:$Q,$Y$2,FALSE)),"")</f>
        <v/>
      </c>
      <c r="Z681" s="104" t="str">
        <f>_xlfn.IFNA(IF($B681="","",VLOOKUP($B681,'SWC Towers'!$A:$Q,$Z$2,FALSE)),"")</f>
        <v/>
      </c>
      <c r="AA681" s="104" t="str">
        <f>_xlfn.IFNA(IF($B681="","",VLOOKUP($B681,'SWC Towers'!$A:$Q,$AA$2,FALSE)),"")</f>
        <v/>
      </c>
      <c r="AB681" s="104" t="str">
        <f>_xlfn.IFNA(IF($B681="","",VLOOKUP($B681,'SWC Towers'!$A:$Q,$AB$2,FALSE)),"")</f>
        <v/>
      </c>
      <c r="AC681" s="20">
        <f>SUM(Table25[[#This Row],[IT Tower: Application]:[Other/Non-IT ]])</f>
        <v>1</v>
      </c>
      <c r="AD681" s="67"/>
      <c r="AE681" s="67"/>
      <c r="AF681" s="67"/>
      <c r="AG681" s="67"/>
      <c r="AH681" s="67"/>
      <c r="AI681" s="67"/>
      <c r="AJ681" s="67"/>
      <c r="AK681" s="67"/>
      <c r="AL681" s="67"/>
      <c r="AM681" s="67"/>
      <c r="AN681" s="67"/>
      <c r="AO681" s="67"/>
      <c r="AP681" s="67"/>
      <c r="AQ681" s="67"/>
      <c r="AR681" s="67"/>
      <c r="AS681" s="67"/>
      <c r="AT681" s="67"/>
      <c r="AU681" s="67"/>
      <c r="AV681" s="67"/>
      <c r="AW681" s="67"/>
      <c r="AX681" s="67"/>
      <c r="AY681" s="67"/>
      <c r="AZ681" s="67"/>
      <c r="BA681" s="67"/>
      <c r="BB681" s="67">
        <v>116</v>
      </c>
      <c r="BC681" s="67">
        <v>464</v>
      </c>
      <c r="BD681" s="67"/>
      <c r="BE681" s="67"/>
      <c r="BF681" s="67"/>
      <c r="BG681" s="67"/>
      <c r="BH681" s="67"/>
      <c r="BI681" s="67"/>
      <c r="BJ681" s="67"/>
      <c r="BK681" s="67"/>
      <c r="BL681" s="67"/>
      <c r="BM681" s="67"/>
      <c r="BN681" s="67"/>
      <c r="BO681" s="67"/>
      <c r="BP681" s="67"/>
      <c r="BQ681" s="67"/>
      <c r="BR681" s="67"/>
      <c r="BS681" s="67"/>
      <c r="BT681" s="67"/>
      <c r="BU681" s="67"/>
      <c r="BV681" s="67"/>
      <c r="BW681" s="67"/>
      <c r="BX681" s="67"/>
      <c r="BY681" s="67"/>
      <c r="BZ681" s="67"/>
      <c r="CA681" s="67"/>
      <c r="CB681" s="67"/>
      <c r="CC681" s="69">
        <f>SUM(Table25[[#This Row],[Contract Amount FY00]:[Contract Amount FY50]])</f>
        <v>580</v>
      </c>
      <c r="CD681" s="24"/>
    </row>
    <row r="682" spans="1:82" x14ac:dyDescent="0.25">
      <c r="A682" s="122" t="s">
        <v>2005</v>
      </c>
      <c r="B682" s="122" t="s">
        <v>2245</v>
      </c>
      <c r="C682" s="122" t="s">
        <v>3131</v>
      </c>
      <c r="E682" s="26" t="str">
        <f>IFERROR(IF(VLOOKUP(Table25[[#This Row],[Contract No.]],Table3[#All],3,FALSE)="","No","Yes"),"")</f>
        <v>No</v>
      </c>
      <c r="F682" s="26" t="str">
        <f>IFERROR(VLOOKUP(Table25[[#This Row],[Contract No.]],Table3[#All],3,FALSE),"")</f>
        <v/>
      </c>
      <c r="G682" s="26" t="str">
        <f>IFERROR(IF(Table25[[#This Row],[Cooperative Purchase
(Yes/No)]]="Yes","Yes",IF(VLOOKUP(Table25[[#This Row],[Contract No.]],Table3[#All],1,FALSE)=Table25[[#This Row],[Contract No.]],"Yes","No")),"No")</f>
        <v>Yes</v>
      </c>
      <c r="H682" s="51">
        <f>IFERROR(VLOOKUP(Table25[[#This Row],[Contract No.]],Table3[#All],4,FALSE),"")</f>
        <v>43952</v>
      </c>
      <c r="I682" s="56">
        <f>IFERROR(IF(AND(MONTH(Table25[[#This Row],[Contract Start Date]])&gt;6,MONTH(Table25[[#This Row],[Contract Start Date]])&lt;=12),YEAR(Table25[[#This Row],[Contract Start Date]])+1,YEAR(Table25[[#This Row],[Contract Start Date]])),"")</f>
        <v>2020</v>
      </c>
      <c r="J682" s="55">
        <f>Table25[[#This Row],[FY Formula start]]</f>
        <v>2020</v>
      </c>
      <c r="K682" s="59" t="str">
        <f>"FY"&amp;" "&amp;Table25[[#This Row],[Year Start]]</f>
        <v>FY 2020</v>
      </c>
      <c r="L682" s="52">
        <f>IFERROR(VLOOKUP(Table25[[#This Row],[Contract No.]],Table3[#All],5,FALSE),"")</f>
        <v>46203</v>
      </c>
      <c r="M682" s="56">
        <f>IFERROR(IF(Table25[[#This Row],[Contract End Date]]="99/99/9999","No End",IF(AND(MONTH(Table25[[#This Row],[Contract End Date]])&gt;6,MONTH(Table25[[#This Row],[Contract End Date]])&lt;=12),YEAR(Table25[[#This Row],[Contract End Date]])+1,YEAR(Table25[[#This Row],[Contract End Date]]))),"")</f>
        <v>2026</v>
      </c>
      <c r="N682" s="55">
        <f>Table25[[#This Row],[FY Formula end]]</f>
        <v>2026</v>
      </c>
      <c r="O682" s="59" t="str">
        <f>IF(Table25[[#This Row],[Year End]]="No End","No End","FY"&amp;" "&amp;Table25[[#This Row],[Year End]])</f>
        <v>FY 2026</v>
      </c>
      <c r="P682" s="27"/>
      <c r="Q682" s="104" t="str">
        <f>_xlfn.IFNA(IF($B682="","",VLOOKUP($B682,'SWC Towers'!$A:$Q,$Q$2,FALSE)),"")</f>
        <v/>
      </c>
      <c r="R682" s="106" t="str">
        <f>_xlfn.IFNA(IF($B682="","",VLOOKUP($B682,'SWC Towers'!$A:$Q,$R$2,FALSE)),"")</f>
        <v/>
      </c>
      <c r="S682" s="106" t="str">
        <f>_xlfn.IFNA(IF($B682="","",VLOOKUP($B682,'SWC Towers'!$A:$Q,$S$2,FALSE)),"")</f>
        <v/>
      </c>
      <c r="T682" s="106" t="str">
        <f>_xlfn.IFNA(IF($B682="","",VLOOKUP($B682,'SWC Towers'!$A:$Q,$T$2,FALSE)),"")</f>
        <v/>
      </c>
      <c r="U682" s="104">
        <f>_xlfn.IFNA(IF($B682="","",VLOOKUP($B682,'SWC Towers'!$A:$Q,$U$2,FALSE)),"")</f>
        <v>0.1</v>
      </c>
      <c r="V682" s="104" t="str">
        <f>_xlfn.IFNA(IF($B682="","",VLOOKUP($B682,'SWC Towers'!$A:$Q,$V$2,FALSE)),"")</f>
        <v/>
      </c>
      <c r="W682" s="104" t="str">
        <f>_xlfn.IFNA(IF($B682="","",VLOOKUP($B682,'SWC Towers'!$A:$Q,$W$2,FALSE)),"")</f>
        <v/>
      </c>
      <c r="X682" s="104" t="str">
        <f>_xlfn.IFNA(IF($B682="","",VLOOKUP($B682,'SWC Towers'!$A:$Q,$X$2,FALSE)),"")</f>
        <v/>
      </c>
      <c r="Y682" s="104" t="str">
        <f>_xlfn.IFNA(IF($B682="","",VLOOKUP($B682,'SWC Towers'!$A:$Q,$Y$2,FALSE)),"")</f>
        <v/>
      </c>
      <c r="Z682" s="104" t="str">
        <f>_xlfn.IFNA(IF($B682="","",VLOOKUP($B682,'SWC Towers'!$A:$Q,$Z$2,FALSE)),"")</f>
        <v/>
      </c>
      <c r="AA682" s="104" t="str">
        <f>_xlfn.IFNA(IF($B682="","",VLOOKUP($B682,'SWC Towers'!$A:$Q,$AA$2,FALSE)),"")</f>
        <v/>
      </c>
      <c r="AB682" s="104">
        <f>_xlfn.IFNA(IF($B682="","",VLOOKUP($B682,'SWC Towers'!$A:$Q,$AB$2,FALSE)),"")</f>
        <v>0.9</v>
      </c>
      <c r="AC682" s="20">
        <f>SUM(Table25[[#This Row],[IT Tower: Application]:[Other/Non-IT ]])</f>
        <v>1</v>
      </c>
      <c r="AD682" s="67"/>
      <c r="AE682" s="67"/>
      <c r="AF682" s="67"/>
      <c r="AG682" s="67"/>
      <c r="AH682" s="67"/>
      <c r="AI682" s="67"/>
      <c r="AJ682" s="67"/>
      <c r="AK682" s="67"/>
      <c r="AL682" s="67"/>
      <c r="AM682" s="67"/>
      <c r="AN682" s="67"/>
      <c r="AO682" s="67"/>
      <c r="AP682" s="67"/>
      <c r="AQ682" s="67"/>
      <c r="AR682" s="67"/>
      <c r="AS682" s="67"/>
      <c r="AT682" s="67"/>
      <c r="AU682" s="67"/>
      <c r="AV682" s="67"/>
      <c r="AW682" s="67"/>
      <c r="AX682" s="67"/>
      <c r="AY682" s="67"/>
      <c r="AZ682" s="67">
        <v>0</v>
      </c>
      <c r="BA682" s="67">
        <v>2148</v>
      </c>
      <c r="BB682" s="67">
        <v>4975</v>
      </c>
      <c r="BC682" s="67">
        <v>529</v>
      </c>
      <c r="BD682" s="67"/>
      <c r="BE682" s="67"/>
      <c r="BF682" s="67"/>
      <c r="BG682" s="67"/>
      <c r="BH682" s="67"/>
      <c r="BI682" s="67"/>
      <c r="BJ682" s="67"/>
      <c r="BK682" s="67"/>
      <c r="BL682" s="67"/>
      <c r="BM682" s="67"/>
      <c r="BN682" s="67"/>
      <c r="BO682" s="67"/>
      <c r="BP682" s="67"/>
      <c r="BQ682" s="67"/>
      <c r="BR682" s="67"/>
      <c r="BS682" s="67"/>
      <c r="BT682" s="67"/>
      <c r="BU682" s="67"/>
      <c r="BV682" s="67"/>
      <c r="BW682" s="67"/>
      <c r="BX682" s="67"/>
      <c r="BY682" s="67"/>
      <c r="BZ682" s="67"/>
      <c r="CA682" s="67"/>
      <c r="CB682" s="67"/>
      <c r="CC682" s="69">
        <f>SUM(Table25[[#This Row],[Contract Amount FY00]:[Contract Amount FY50]])</f>
        <v>7652</v>
      </c>
      <c r="CD682" s="24"/>
    </row>
    <row r="683" spans="1:82" x14ac:dyDescent="0.25">
      <c r="A683" s="122" t="s">
        <v>2005</v>
      </c>
      <c r="B683" s="122" t="s">
        <v>2245</v>
      </c>
      <c r="C683" s="122" t="s">
        <v>3192</v>
      </c>
      <c r="E683" s="26" t="str">
        <f>IFERROR(IF(VLOOKUP(Table25[[#This Row],[Contract No.]],Table3[#All],3,FALSE)="","No","Yes"),"")</f>
        <v>No</v>
      </c>
      <c r="F683" s="26" t="str">
        <f>IFERROR(VLOOKUP(Table25[[#This Row],[Contract No.]],Table3[#All],3,FALSE),"")</f>
        <v/>
      </c>
      <c r="G683" s="26" t="str">
        <f>IFERROR(IF(Table25[[#This Row],[Cooperative Purchase
(Yes/No)]]="Yes","Yes",IF(VLOOKUP(Table25[[#This Row],[Contract No.]],Table3[#All],1,FALSE)=Table25[[#This Row],[Contract No.]],"Yes","No")),"No")</f>
        <v>Yes</v>
      </c>
      <c r="H683" s="51">
        <f>IFERROR(VLOOKUP(Table25[[#This Row],[Contract No.]],Table3[#All],4,FALSE),"")</f>
        <v>43952</v>
      </c>
      <c r="I683" s="56">
        <f>IFERROR(IF(AND(MONTH(Table25[[#This Row],[Contract Start Date]])&gt;6,MONTH(Table25[[#This Row],[Contract Start Date]])&lt;=12),YEAR(Table25[[#This Row],[Contract Start Date]])+1,YEAR(Table25[[#This Row],[Contract Start Date]])),"")</f>
        <v>2020</v>
      </c>
      <c r="J683" s="55">
        <f>Table25[[#This Row],[FY Formula start]]</f>
        <v>2020</v>
      </c>
      <c r="K683" s="59" t="str">
        <f>"FY"&amp;" "&amp;Table25[[#This Row],[Year Start]]</f>
        <v>FY 2020</v>
      </c>
      <c r="L683" s="52">
        <f>IFERROR(VLOOKUP(Table25[[#This Row],[Contract No.]],Table3[#All],5,FALSE),"")</f>
        <v>46203</v>
      </c>
      <c r="M683" s="56">
        <f>IFERROR(IF(Table25[[#This Row],[Contract End Date]]="99/99/9999","No End",IF(AND(MONTH(Table25[[#This Row],[Contract End Date]])&gt;6,MONTH(Table25[[#This Row],[Contract End Date]])&lt;=12),YEAR(Table25[[#This Row],[Contract End Date]])+1,YEAR(Table25[[#This Row],[Contract End Date]]))),"")</f>
        <v>2026</v>
      </c>
      <c r="N683" s="55">
        <f>Table25[[#This Row],[FY Formula end]]</f>
        <v>2026</v>
      </c>
      <c r="O683" s="59" t="str">
        <f>IF(Table25[[#This Row],[Year End]]="No End","No End","FY"&amp;" "&amp;Table25[[#This Row],[Year End]])</f>
        <v>FY 2026</v>
      </c>
      <c r="P683" s="27"/>
      <c r="Q683" s="104" t="str">
        <f>_xlfn.IFNA(IF($B683="","",VLOOKUP($B683,'SWC Towers'!$A:$Q,$Q$2,FALSE)),"")</f>
        <v/>
      </c>
      <c r="R683" s="106" t="str">
        <f>_xlfn.IFNA(IF($B683="","",VLOOKUP($B683,'SWC Towers'!$A:$Q,$R$2,FALSE)),"")</f>
        <v/>
      </c>
      <c r="S683" s="106" t="str">
        <f>_xlfn.IFNA(IF($B683="","",VLOOKUP($B683,'SWC Towers'!$A:$Q,$S$2,FALSE)),"")</f>
        <v/>
      </c>
      <c r="T683" s="106" t="str">
        <f>_xlfn.IFNA(IF($B683="","",VLOOKUP($B683,'SWC Towers'!$A:$Q,$T$2,FALSE)),"")</f>
        <v/>
      </c>
      <c r="U683" s="104">
        <f>_xlfn.IFNA(IF($B683="","",VLOOKUP($B683,'SWC Towers'!$A:$Q,$U$2,FALSE)),"")</f>
        <v>0.1</v>
      </c>
      <c r="V683" s="104" t="str">
        <f>_xlfn.IFNA(IF($B683="","",VLOOKUP($B683,'SWC Towers'!$A:$Q,$V$2,FALSE)),"")</f>
        <v/>
      </c>
      <c r="W683" s="104" t="str">
        <f>_xlfn.IFNA(IF($B683="","",VLOOKUP($B683,'SWC Towers'!$A:$Q,$W$2,FALSE)),"")</f>
        <v/>
      </c>
      <c r="X683" s="104" t="str">
        <f>_xlfn.IFNA(IF($B683="","",VLOOKUP($B683,'SWC Towers'!$A:$Q,$X$2,FALSE)),"")</f>
        <v/>
      </c>
      <c r="Y683" s="104" t="str">
        <f>_xlfn.IFNA(IF($B683="","",VLOOKUP($B683,'SWC Towers'!$A:$Q,$Y$2,FALSE)),"")</f>
        <v/>
      </c>
      <c r="Z683" s="104" t="str">
        <f>_xlfn.IFNA(IF($B683="","",VLOOKUP($B683,'SWC Towers'!$A:$Q,$Z$2,FALSE)),"")</f>
        <v/>
      </c>
      <c r="AA683" s="104" t="str">
        <f>_xlfn.IFNA(IF($B683="","",VLOOKUP($B683,'SWC Towers'!$A:$Q,$AA$2,FALSE)),"")</f>
        <v/>
      </c>
      <c r="AB683" s="104">
        <f>_xlfn.IFNA(IF($B683="","",VLOOKUP($B683,'SWC Towers'!$A:$Q,$AB$2,FALSE)),"")</f>
        <v>0.9</v>
      </c>
      <c r="AC683" s="20">
        <f>SUM(Table25[[#This Row],[IT Tower: Application]:[Other/Non-IT ]])</f>
        <v>1</v>
      </c>
      <c r="AD683" s="67"/>
      <c r="AE683" s="67"/>
      <c r="AF683" s="67"/>
      <c r="AG683" s="67"/>
      <c r="AH683" s="67"/>
      <c r="AI683" s="67"/>
      <c r="AJ683" s="67"/>
      <c r="AK683" s="67"/>
      <c r="AL683" s="67"/>
      <c r="AM683" s="67"/>
      <c r="AN683" s="67"/>
      <c r="AO683" s="67"/>
      <c r="AP683" s="67"/>
      <c r="AQ683" s="67"/>
      <c r="AR683" s="67"/>
      <c r="AS683" s="67"/>
      <c r="AT683" s="67"/>
      <c r="AU683" s="67"/>
      <c r="AV683" s="67"/>
      <c r="AW683" s="67"/>
      <c r="AX683" s="67">
        <v>165</v>
      </c>
      <c r="AY683" s="67">
        <v>911</v>
      </c>
      <c r="AZ683" s="67">
        <v>893</v>
      </c>
      <c r="BA683" s="67">
        <v>0</v>
      </c>
      <c r="BB683" s="67"/>
      <c r="BC683" s="67"/>
      <c r="BD683" s="67"/>
      <c r="BE683" s="67"/>
      <c r="BF683" s="67"/>
      <c r="BG683" s="67"/>
      <c r="BH683" s="67"/>
      <c r="BI683" s="67"/>
      <c r="BJ683" s="67"/>
      <c r="BK683" s="67"/>
      <c r="BL683" s="67"/>
      <c r="BM683" s="67"/>
      <c r="BN683" s="67"/>
      <c r="BO683" s="67"/>
      <c r="BP683" s="67"/>
      <c r="BQ683" s="67"/>
      <c r="BR683" s="67"/>
      <c r="BS683" s="67"/>
      <c r="BT683" s="67"/>
      <c r="BU683" s="67"/>
      <c r="BV683" s="67"/>
      <c r="BW683" s="67"/>
      <c r="BX683" s="67"/>
      <c r="BY683" s="67"/>
      <c r="BZ683" s="67"/>
      <c r="CA683" s="67"/>
      <c r="CB683" s="67"/>
      <c r="CC683" s="69">
        <f>SUM(Table25[[#This Row],[Contract Amount FY00]:[Contract Amount FY50]])</f>
        <v>1969</v>
      </c>
      <c r="CD683" s="24"/>
    </row>
    <row r="684" spans="1:82" x14ac:dyDescent="0.25">
      <c r="A684" s="122" t="s">
        <v>2005</v>
      </c>
      <c r="B684" s="122" t="s">
        <v>286</v>
      </c>
      <c r="C684" s="122" t="s">
        <v>3201</v>
      </c>
      <c r="E684" s="26" t="str">
        <f>IFERROR(IF(VLOOKUP(Table25[[#This Row],[Contract No.]],Table3[#All],3,FALSE)="","No","Yes"),"")</f>
        <v>No</v>
      </c>
      <c r="F684" s="26" t="str">
        <f>IFERROR(VLOOKUP(Table25[[#This Row],[Contract No.]],Table3[#All],3,FALSE),"")</f>
        <v/>
      </c>
      <c r="G684" s="26" t="str">
        <f>IFERROR(IF(Table25[[#This Row],[Cooperative Purchase
(Yes/No)]]="Yes","Yes",IF(VLOOKUP(Table25[[#This Row],[Contract No.]],Table3[#All],1,FALSE)=Table25[[#This Row],[Contract No.]],"Yes","No")),"No")</f>
        <v>Yes</v>
      </c>
      <c r="H684" s="51">
        <f>IFERROR(VLOOKUP(Table25[[#This Row],[Contract No.]],Table3[#All],4,FALSE),"")</f>
        <v>42401</v>
      </c>
      <c r="I684" s="56">
        <f>IFERROR(IF(AND(MONTH(Table25[[#This Row],[Contract Start Date]])&gt;6,MONTH(Table25[[#This Row],[Contract Start Date]])&lt;=12),YEAR(Table25[[#This Row],[Contract Start Date]])+1,YEAR(Table25[[#This Row],[Contract Start Date]])),"")</f>
        <v>2016</v>
      </c>
      <c r="J684" s="55">
        <f>Table25[[#This Row],[FY Formula start]]</f>
        <v>2016</v>
      </c>
      <c r="K684" s="59" t="str">
        <f>"FY"&amp;" "&amp;Table25[[#This Row],[Year Start]]</f>
        <v>FY 2016</v>
      </c>
      <c r="L684" s="52">
        <f>IFERROR(VLOOKUP(Table25[[#This Row],[Contract No.]],Table3[#All],5,FALSE),"")</f>
        <v>72717</v>
      </c>
      <c r="M684" s="56">
        <f>IFERROR(IF(Table25[[#This Row],[Contract End Date]]="99/99/9999","No End",IF(AND(MONTH(Table25[[#This Row],[Contract End Date]])&gt;6,MONTH(Table25[[#This Row],[Contract End Date]])&lt;=12),YEAR(Table25[[#This Row],[Contract End Date]])+1,YEAR(Table25[[#This Row],[Contract End Date]]))),"")</f>
        <v>2099</v>
      </c>
      <c r="N684" s="55">
        <f>Table25[[#This Row],[FY Formula end]]</f>
        <v>2099</v>
      </c>
      <c r="O684" s="59" t="str">
        <f>IF(Table25[[#This Row],[Year End]]="No End","No End","FY"&amp;" "&amp;Table25[[#This Row],[Year End]])</f>
        <v>FY 2099</v>
      </c>
      <c r="P684" s="27"/>
      <c r="Q684" s="104">
        <f>_xlfn.IFNA(IF($B684="","",VLOOKUP($B684,'SWC Towers'!$A:$Q,$Q$2,FALSE)),"")</f>
        <v>0.5</v>
      </c>
      <c r="R684" s="106" t="str">
        <f>_xlfn.IFNA(IF($B684="","",VLOOKUP($B684,'SWC Towers'!$A:$Q,$R$2,FALSE)),"")</f>
        <v/>
      </c>
      <c r="S684" s="106" t="str">
        <f>_xlfn.IFNA(IF($B684="","",VLOOKUP($B684,'SWC Towers'!$A:$Q,$S$2,FALSE)),"")</f>
        <v/>
      </c>
      <c r="T684" s="106">
        <f>_xlfn.IFNA(IF($B684="","",VLOOKUP($B684,'SWC Towers'!$A:$Q,$T$2,FALSE)),"")</f>
        <v>0.5</v>
      </c>
      <c r="U684" s="104" t="str">
        <f>_xlfn.IFNA(IF($B684="","",VLOOKUP($B684,'SWC Towers'!$A:$Q,$U$2,FALSE)),"")</f>
        <v/>
      </c>
      <c r="V684" s="104" t="str">
        <f>_xlfn.IFNA(IF($B684="","",VLOOKUP($B684,'SWC Towers'!$A:$Q,$V$2,FALSE)),"")</f>
        <v/>
      </c>
      <c r="W684" s="104" t="str">
        <f>_xlfn.IFNA(IF($B684="","",VLOOKUP($B684,'SWC Towers'!$A:$Q,$W$2,FALSE)),"")</f>
        <v/>
      </c>
      <c r="X684" s="104" t="str">
        <f>_xlfn.IFNA(IF($B684="","",VLOOKUP($B684,'SWC Towers'!$A:$Q,$X$2,FALSE)),"")</f>
        <v/>
      </c>
      <c r="Y684" s="104" t="str">
        <f>_xlfn.IFNA(IF($B684="","",VLOOKUP($B684,'SWC Towers'!$A:$Q,$Y$2,FALSE)),"")</f>
        <v/>
      </c>
      <c r="Z684" s="104" t="str">
        <f>_xlfn.IFNA(IF($B684="","",VLOOKUP($B684,'SWC Towers'!$A:$Q,$Z$2,FALSE)),"")</f>
        <v/>
      </c>
      <c r="AA684" s="104" t="str">
        <f>_xlfn.IFNA(IF($B684="","",VLOOKUP($B684,'SWC Towers'!$A:$Q,$AA$2,FALSE)),"")</f>
        <v/>
      </c>
      <c r="AB684" s="104" t="str">
        <f>_xlfn.IFNA(IF($B684="","",VLOOKUP($B684,'SWC Towers'!$A:$Q,$AB$2,FALSE)),"")</f>
        <v/>
      </c>
      <c r="AC684" s="20">
        <f>SUM(Table25[[#This Row],[IT Tower: Application]:[Other/Non-IT ]])</f>
        <v>1</v>
      </c>
      <c r="AD684" s="67"/>
      <c r="AE684" s="67"/>
      <c r="AF684" s="67"/>
      <c r="AG684" s="67"/>
      <c r="AH684" s="67"/>
      <c r="AI684" s="67"/>
      <c r="AJ684" s="67"/>
      <c r="AK684" s="67"/>
      <c r="AL684" s="67"/>
      <c r="AM684" s="67"/>
      <c r="AN684" s="67"/>
      <c r="AO684" s="67"/>
      <c r="AP684" s="67"/>
      <c r="AQ684" s="67"/>
      <c r="AR684" s="67"/>
      <c r="AS684" s="67"/>
      <c r="AT684" s="67"/>
      <c r="AU684" s="67"/>
      <c r="AV684" s="67">
        <v>19305</v>
      </c>
      <c r="AW684" s="67">
        <v>72930</v>
      </c>
      <c r="AX684" s="67"/>
      <c r="AY684" s="67"/>
      <c r="AZ684" s="67"/>
      <c r="BA684" s="67"/>
      <c r="BB684" s="67"/>
      <c r="BC684" s="67"/>
      <c r="BD684" s="67"/>
      <c r="BE684" s="67"/>
      <c r="BF684" s="67"/>
      <c r="BG684" s="67"/>
      <c r="BH684" s="67"/>
      <c r="BI684" s="67"/>
      <c r="BJ684" s="67"/>
      <c r="BK684" s="67"/>
      <c r="BL684" s="67"/>
      <c r="BM684" s="67"/>
      <c r="BN684" s="67"/>
      <c r="BO684" s="67"/>
      <c r="BP684" s="67"/>
      <c r="BQ684" s="67"/>
      <c r="BR684" s="67"/>
      <c r="BS684" s="67"/>
      <c r="BT684" s="67"/>
      <c r="BU684" s="67"/>
      <c r="BV684" s="67"/>
      <c r="BW684" s="67"/>
      <c r="BX684" s="67"/>
      <c r="BY684" s="67"/>
      <c r="BZ684" s="67"/>
      <c r="CA684" s="67"/>
      <c r="CB684" s="67"/>
      <c r="CC684" s="69">
        <f>SUM(Table25[[#This Row],[Contract Amount FY00]:[Contract Amount FY50]])</f>
        <v>92235</v>
      </c>
      <c r="CD684" s="24"/>
    </row>
    <row r="685" spans="1:82" x14ac:dyDescent="0.25">
      <c r="A685" s="122" t="s">
        <v>2005</v>
      </c>
      <c r="B685" s="122" t="s">
        <v>3015</v>
      </c>
      <c r="C685" s="122" t="s">
        <v>661</v>
      </c>
      <c r="E685" s="26" t="str">
        <f>IFERROR(IF(VLOOKUP(Table25[[#This Row],[Contract No.]],Table3[#All],3,FALSE)="","No","Yes"),"")</f>
        <v>Yes</v>
      </c>
      <c r="F685" s="26" t="str">
        <f>IFERROR(VLOOKUP(Table25[[#This Row],[Contract No.]],Table3[#All],3,FALSE),"")</f>
        <v>NASPO</v>
      </c>
      <c r="G685" s="26" t="str">
        <f>IFERROR(IF(Table25[[#This Row],[Cooperative Purchase
(Yes/No)]]="Yes","Yes",IF(VLOOKUP(Table25[[#This Row],[Contract No.]],Table3[#All],1,FALSE)=Table25[[#This Row],[Contract No.]],"Yes","No")),"No")</f>
        <v>Yes</v>
      </c>
      <c r="H685" s="51">
        <f>IFERROR(VLOOKUP(Table25[[#This Row],[Contract No.]],Table3[#All],4,FALSE),"")</f>
        <v>44805</v>
      </c>
      <c r="I685" s="56">
        <f>IFERROR(IF(AND(MONTH(Table25[[#This Row],[Contract Start Date]])&gt;6,MONTH(Table25[[#This Row],[Contract Start Date]])&lt;=12),YEAR(Table25[[#This Row],[Contract Start Date]])+1,YEAR(Table25[[#This Row],[Contract Start Date]])),"")</f>
        <v>2023</v>
      </c>
      <c r="J685" s="55">
        <f>Table25[[#This Row],[FY Formula start]]</f>
        <v>2023</v>
      </c>
      <c r="K685" s="59" t="str">
        <f>"FY"&amp;" "&amp;Table25[[#This Row],[Year Start]]</f>
        <v>FY 2023</v>
      </c>
      <c r="L685" s="52">
        <f>IFERROR(VLOOKUP(Table25[[#This Row],[Contract No.]],Table3[#All],5,FALSE),"")</f>
        <v>46521</v>
      </c>
      <c r="M685" s="56">
        <f>IFERROR(IF(Table25[[#This Row],[Contract End Date]]="99/99/9999","No End",IF(AND(MONTH(Table25[[#This Row],[Contract End Date]])&gt;6,MONTH(Table25[[#This Row],[Contract End Date]])&lt;=12),YEAR(Table25[[#This Row],[Contract End Date]])+1,YEAR(Table25[[#This Row],[Contract End Date]]))),"")</f>
        <v>2027</v>
      </c>
      <c r="N685" s="55">
        <f>Table25[[#This Row],[FY Formula end]]</f>
        <v>2027</v>
      </c>
      <c r="O685" s="59" t="str">
        <f>IF(Table25[[#This Row],[Year End]]="No End","No End","FY"&amp;" "&amp;Table25[[#This Row],[Year End]])</f>
        <v>FY 2027</v>
      </c>
      <c r="P685" s="27"/>
      <c r="Q685" s="104" t="str">
        <f>_xlfn.IFNA(IF($B685="","",VLOOKUP($B685,'SWC Towers'!$A:$Q,$Q$2,FALSE)),"")</f>
        <v/>
      </c>
      <c r="R685" s="106" t="str">
        <f>_xlfn.IFNA(IF($B685="","",VLOOKUP($B685,'SWC Towers'!$A:$Q,$R$2,FALSE)),"")</f>
        <v/>
      </c>
      <c r="S685" s="106" t="str">
        <f>_xlfn.IFNA(IF($B685="","",VLOOKUP($B685,'SWC Towers'!$A:$Q,$S$2,FALSE)),"")</f>
        <v/>
      </c>
      <c r="T685" s="106" t="str">
        <f>_xlfn.IFNA(IF($B685="","",VLOOKUP($B685,'SWC Towers'!$A:$Q,$T$2,FALSE)),"")</f>
        <v/>
      </c>
      <c r="U685" s="104">
        <f>_xlfn.IFNA(IF($B685="","",VLOOKUP($B685,'SWC Towers'!$A:$Q,$U$2,FALSE)),"")</f>
        <v>0.4</v>
      </c>
      <c r="V685" s="104" t="str">
        <f>_xlfn.IFNA(IF($B685="","",VLOOKUP($B685,'SWC Towers'!$A:$Q,$V$2,FALSE)),"")</f>
        <v/>
      </c>
      <c r="W685" s="104" t="str">
        <f>_xlfn.IFNA(IF($B685="","",VLOOKUP($B685,'SWC Towers'!$A:$Q,$W$2,FALSE)),"")</f>
        <v/>
      </c>
      <c r="X685" s="104" t="str">
        <f>_xlfn.IFNA(IF($B685="","",VLOOKUP($B685,'SWC Towers'!$A:$Q,$X$2,FALSE)),"")</f>
        <v/>
      </c>
      <c r="Y685" s="104">
        <f>_xlfn.IFNA(IF($B685="","",VLOOKUP($B685,'SWC Towers'!$A:$Q,$Y$2,FALSE)),"")</f>
        <v>0.3</v>
      </c>
      <c r="Z685" s="104">
        <f>_xlfn.IFNA(IF($B685="","",VLOOKUP($B685,'SWC Towers'!$A:$Q,$Z$2,FALSE)),"")</f>
        <v>0.3</v>
      </c>
      <c r="AA685" s="104" t="str">
        <f>_xlfn.IFNA(IF($B685="","",VLOOKUP($B685,'SWC Towers'!$A:$Q,$AA$2,FALSE)),"")</f>
        <v/>
      </c>
      <c r="AB685" s="104" t="str">
        <f>_xlfn.IFNA(IF($B685="","",VLOOKUP($B685,'SWC Towers'!$A:$Q,$AB$2,FALSE)),"")</f>
        <v/>
      </c>
      <c r="AC685" s="20">
        <f>SUM(Table25[[#This Row],[IT Tower: Application]:[Other/Non-IT ]])</f>
        <v>1</v>
      </c>
      <c r="AD685" s="67"/>
      <c r="AE685" s="67"/>
      <c r="AF685" s="67"/>
      <c r="AG685" s="67"/>
      <c r="AH685" s="67"/>
      <c r="AI685" s="67"/>
      <c r="AJ685" s="67"/>
      <c r="AK685" s="67"/>
      <c r="AL685" s="67"/>
      <c r="AM685" s="67"/>
      <c r="AN685" s="67"/>
      <c r="AO685" s="67"/>
      <c r="AP685" s="67"/>
      <c r="AQ685" s="67"/>
      <c r="AR685" s="67"/>
      <c r="AS685" s="67"/>
      <c r="AT685" s="67"/>
      <c r="AU685" s="67"/>
      <c r="AV685" s="67"/>
      <c r="AW685" s="67"/>
      <c r="AX685" s="67"/>
      <c r="AY685" s="67"/>
      <c r="AZ685" s="67"/>
      <c r="BA685" s="67">
        <v>0</v>
      </c>
      <c r="BB685" s="67">
        <v>543</v>
      </c>
      <c r="BC685" s="67">
        <v>677</v>
      </c>
      <c r="BD685" s="67"/>
      <c r="BE685" s="67"/>
      <c r="BF685" s="67"/>
      <c r="BG685" s="67"/>
      <c r="BH685" s="67"/>
      <c r="BI685" s="67"/>
      <c r="BJ685" s="67"/>
      <c r="BK685" s="67"/>
      <c r="BL685" s="67"/>
      <c r="BM685" s="67"/>
      <c r="BN685" s="67"/>
      <c r="BO685" s="67"/>
      <c r="BP685" s="67"/>
      <c r="BQ685" s="67"/>
      <c r="BR685" s="67"/>
      <c r="BS685" s="67"/>
      <c r="BT685" s="67"/>
      <c r="BU685" s="67"/>
      <c r="BV685" s="67"/>
      <c r="BW685" s="67"/>
      <c r="BX685" s="67"/>
      <c r="BY685" s="67"/>
      <c r="BZ685" s="67"/>
      <c r="CA685" s="67"/>
      <c r="CB685" s="67"/>
      <c r="CC685" s="69">
        <f>SUM(Table25[[#This Row],[Contract Amount FY00]:[Contract Amount FY50]])</f>
        <v>1220</v>
      </c>
      <c r="CD685" s="24"/>
    </row>
    <row r="686" spans="1:82" x14ac:dyDescent="0.25">
      <c r="A686" s="122" t="s">
        <v>2006</v>
      </c>
      <c r="B686" s="122" t="s">
        <v>757</v>
      </c>
      <c r="C686" s="122" t="s">
        <v>1291</v>
      </c>
      <c r="E686" s="26" t="str">
        <f>IFERROR(IF(VLOOKUP(Table25[[#This Row],[Contract No.]],Table3[#All],3,FALSE)="","No","Yes"),"")</f>
        <v>Yes</v>
      </c>
      <c r="F686" s="26" t="str">
        <f>IFERROR(VLOOKUP(Table25[[#This Row],[Contract No.]],Table3[#All],3,FALSE),"")</f>
        <v>NASPO</v>
      </c>
      <c r="G686" s="26" t="str">
        <f>IFERROR(IF(Table25[[#This Row],[Cooperative Purchase
(Yes/No)]]="Yes","Yes",IF(VLOOKUP(Table25[[#This Row],[Contract No.]],Table3[#All],1,FALSE)=Table25[[#This Row],[Contract No.]],"Yes","No")),"No")</f>
        <v>Yes</v>
      </c>
      <c r="H686" s="51">
        <f>IFERROR(VLOOKUP(Table25[[#This Row],[Contract No.]],Table3[#All],4,FALSE),"")</f>
        <v>43516</v>
      </c>
      <c r="I686" s="56">
        <f>IFERROR(IF(AND(MONTH(Table25[[#This Row],[Contract Start Date]])&gt;6,MONTH(Table25[[#This Row],[Contract Start Date]])&lt;=12),YEAR(Table25[[#This Row],[Contract Start Date]])+1,YEAR(Table25[[#This Row],[Contract Start Date]])),"")</f>
        <v>2019</v>
      </c>
      <c r="J686" s="55">
        <f>Table25[[#This Row],[FY Formula start]]</f>
        <v>2019</v>
      </c>
      <c r="K686" s="59" t="str">
        <f>"FY"&amp;" "&amp;Table25[[#This Row],[Year Start]]</f>
        <v>FY 2019</v>
      </c>
      <c r="L686" s="52">
        <f>IFERROR(VLOOKUP(Table25[[#This Row],[Contract No.]],Table3[#All],5,FALSE),"")</f>
        <v>45535</v>
      </c>
      <c r="M686" s="56">
        <f>IFERROR(IF(Table25[[#This Row],[Contract End Date]]="99/99/9999","No End",IF(AND(MONTH(Table25[[#This Row],[Contract End Date]])&gt;6,MONTH(Table25[[#This Row],[Contract End Date]])&lt;=12),YEAR(Table25[[#This Row],[Contract End Date]])+1,YEAR(Table25[[#This Row],[Contract End Date]]))),"")</f>
        <v>2025</v>
      </c>
      <c r="N686" s="55">
        <f>Table25[[#This Row],[FY Formula end]]</f>
        <v>2025</v>
      </c>
      <c r="O686" s="59" t="str">
        <f>IF(Table25[[#This Row],[Year End]]="No End","No End","FY"&amp;" "&amp;Table25[[#This Row],[Year End]])</f>
        <v>FY 2025</v>
      </c>
      <c r="P686" s="27"/>
      <c r="Q686" s="104" t="str">
        <f>_xlfn.IFNA(IF($B686="","",VLOOKUP($B686,'SWC Towers'!$A:$Q,$Q$2,FALSE)),"")</f>
        <v/>
      </c>
      <c r="R686" s="106" t="str">
        <f>_xlfn.IFNA(IF($B686="","",VLOOKUP($B686,'SWC Towers'!$A:$Q,$R$2,FALSE)),"")</f>
        <v/>
      </c>
      <c r="S686" s="106" t="str">
        <f>_xlfn.IFNA(IF($B686="","",VLOOKUP($B686,'SWC Towers'!$A:$Q,$S$2,FALSE)),"")</f>
        <v/>
      </c>
      <c r="T686" s="106">
        <f>_xlfn.IFNA(IF($B686="","",VLOOKUP($B686,'SWC Towers'!$A:$Q,$T$2,FALSE)),"")</f>
        <v>0.1</v>
      </c>
      <c r="U686" s="104">
        <f>_xlfn.IFNA(IF($B686="","",VLOOKUP($B686,'SWC Towers'!$A:$Q,$U$2,FALSE)),"")</f>
        <v>0.3</v>
      </c>
      <c r="V686" s="104" t="str">
        <f>_xlfn.IFNA(IF($B686="","",VLOOKUP($B686,'SWC Towers'!$A:$Q,$V$2,FALSE)),"")</f>
        <v/>
      </c>
      <c r="W686" s="104">
        <f>_xlfn.IFNA(IF($B686="","",VLOOKUP($B686,'SWC Towers'!$A:$Q,$W$2,FALSE)),"")</f>
        <v>0.6</v>
      </c>
      <c r="X686" s="104" t="str">
        <f>_xlfn.IFNA(IF($B686="","",VLOOKUP($B686,'SWC Towers'!$A:$Q,$X$2,FALSE)),"")</f>
        <v/>
      </c>
      <c r="Y686" s="104" t="str">
        <f>_xlfn.IFNA(IF($B686="","",VLOOKUP($B686,'SWC Towers'!$A:$Q,$Y$2,FALSE)),"")</f>
        <v/>
      </c>
      <c r="Z686" s="104" t="str">
        <f>_xlfn.IFNA(IF($B686="","",VLOOKUP($B686,'SWC Towers'!$A:$Q,$Z$2,FALSE)),"")</f>
        <v/>
      </c>
      <c r="AA686" s="104" t="str">
        <f>_xlfn.IFNA(IF($B686="","",VLOOKUP($B686,'SWC Towers'!$A:$Q,$AA$2,FALSE)),"")</f>
        <v/>
      </c>
      <c r="AB686" s="104" t="str">
        <f>_xlfn.IFNA(IF($B686="","",VLOOKUP($B686,'SWC Towers'!$A:$Q,$AB$2,FALSE)),"")</f>
        <v/>
      </c>
      <c r="AC686" s="20">
        <f>SUM(Table25[[#This Row],[IT Tower: Application]:[Other/Non-IT ]])</f>
        <v>1</v>
      </c>
      <c r="AD686" s="67"/>
      <c r="AE686" s="67"/>
      <c r="AF686" s="67"/>
      <c r="AG686" s="67"/>
      <c r="AH686" s="67"/>
      <c r="AI686" s="67"/>
      <c r="AJ686" s="67"/>
      <c r="AK686" s="67"/>
      <c r="AL686" s="67"/>
      <c r="AM686" s="67"/>
      <c r="AN686" s="67"/>
      <c r="AO686" s="67"/>
      <c r="AP686" s="67"/>
      <c r="AQ686" s="67"/>
      <c r="AR686" s="67"/>
      <c r="AS686" s="67"/>
      <c r="AT686" s="67"/>
      <c r="AU686" s="67"/>
      <c r="AV686" s="67"/>
      <c r="AW686" s="67"/>
      <c r="AX686" s="67"/>
      <c r="AY686" s="67"/>
      <c r="AZ686" s="67">
        <v>628</v>
      </c>
      <c r="BA686" s="67">
        <v>0</v>
      </c>
      <c r="BB686" s="67"/>
      <c r="BC686" s="67"/>
      <c r="BD686" s="67"/>
      <c r="BE686" s="67"/>
      <c r="BF686" s="67"/>
      <c r="BG686" s="67"/>
      <c r="BH686" s="67"/>
      <c r="BI686" s="67"/>
      <c r="BJ686" s="67"/>
      <c r="BK686" s="67"/>
      <c r="BL686" s="67"/>
      <c r="BM686" s="67"/>
      <c r="BN686" s="67"/>
      <c r="BO686" s="67"/>
      <c r="BP686" s="67"/>
      <c r="BQ686" s="67"/>
      <c r="BR686" s="67"/>
      <c r="BS686" s="67"/>
      <c r="BT686" s="67"/>
      <c r="BU686" s="67"/>
      <c r="BV686" s="67"/>
      <c r="BW686" s="67"/>
      <c r="BX686" s="67"/>
      <c r="BY686" s="67"/>
      <c r="BZ686" s="67"/>
      <c r="CA686" s="67"/>
      <c r="CB686" s="67"/>
      <c r="CC686" s="69">
        <f>SUM(Table25[[#This Row],[Contract Amount FY00]:[Contract Amount FY50]])</f>
        <v>628</v>
      </c>
      <c r="CD686" s="24"/>
    </row>
    <row r="687" spans="1:82" x14ac:dyDescent="0.25">
      <c r="A687" s="122" t="s">
        <v>2006</v>
      </c>
      <c r="B687" s="122" t="s">
        <v>757</v>
      </c>
      <c r="C687" s="122" t="s">
        <v>2268</v>
      </c>
      <c r="E687" s="26" t="str">
        <f>IFERROR(IF(VLOOKUP(Table25[[#This Row],[Contract No.]],Table3[#All],3,FALSE)="","No","Yes"),"")</f>
        <v>Yes</v>
      </c>
      <c r="F687" s="26" t="str">
        <f>IFERROR(VLOOKUP(Table25[[#This Row],[Contract No.]],Table3[#All],3,FALSE),"")</f>
        <v>NASPO</v>
      </c>
      <c r="G687" s="26" t="str">
        <f>IFERROR(IF(Table25[[#This Row],[Cooperative Purchase
(Yes/No)]]="Yes","Yes",IF(VLOOKUP(Table25[[#This Row],[Contract No.]],Table3[#All],1,FALSE)=Table25[[#This Row],[Contract No.]],"Yes","No")),"No")</f>
        <v>Yes</v>
      </c>
      <c r="H687" s="51">
        <f>IFERROR(VLOOKUP(Table25[[#This Row],[Contract No.]],Table3[#All],4,FALSE),"")</f>
        <v>43516</v>
      </c>
      <c r="I687" s="56">
        <f>IFERROR(IF(AND(MONTH(Table25[[#This Row],[Contract Start Date]])&gt;6,MONTH(Table25[[#This Row],[Contract Start Date]])&lt;=12),YEAR(Table25[[#This Row],[Contract Start Date]])+1,YEAR(Table25[[#This Row],[Contract Start Date]])),"")</f>
        <v>2019</v>
      </c>
      <c r="J687" s="55">
        <f>Table25[[#This Row],[FY Formula start]]</f>
        <v>2019</v>
      </c>
      <c r="K687" s="59" t="str">
        <f>"FY"&amp;" "&amp;Table25[[#This Row],[Year Start]]</f>
        <v>FY 2019</v>
      </c>
      <c r="L687" s="52">
        <f>IFERROR(VLOOKUP(Table25[[#This Row],[Contract No.]],Table3[#All],5,FALSE),"")</f>
        <v>45535</v>
      </c>
      <c r="M687" s="56">
        <f>IFERROR(IF(Table25[[#This Row],[Contract End Date]]="99/99/9999","No End",IF(AND(MONTH(Table25[[#This Row],[Contract End Date]])&gt;6,MONTH(Table25[[#This Row],[Contract End Date]])&lt;=12),YEAR(Table25[[#This Row],[Contract End Date]])+1,YEAR(Table25[[#This Row],[Contract End Date]]))),"")</f>
        <v>2025</v>
      </c>
      <c r="N687" s="55">
        <f>Table25[[#This Row],[FY Formula end]]</f>
        <v>2025</v>
      </c>
      <c r="O687" s="59" t="str">
        <f>IF(Table25[[#This Row],[Year End]]="No End","No End","FY"&amp;" "&amp;Table25[[#This Row],[Year End]])</f>
        <v>FY 2025</v>
      </c>
      <c r="P687" s="27"/>
      <c r="Q687" s="104" t="str">
        <f>_xlfn.IFNA(IF($B687="","",VLOOKUP($B687,'SWC Towers'!$A:$Q,$Q$2,FALSE)),"")</f>
        <v/>
      </c>
      <c r="R687" s="106" t="str">
        <f>_xlfn.IFNA(IF($B687="","",VLOOKUP($B687,'SWC Towers'!$A:$Q,$R$2,FALSE)),"")</f>
        <v/>
      </c>
      <c r="S687" s="106" t="str">
        <f>_xlfn.IFNA(IF($B687="","",VLOOKUP($B687,'SWC Towers'!$A:$Q,$S$2,FALSE)),"")</f>
        <v/>
      </c>
      <c r="T687" s="106">
        <f>_xlfn.IFNA(IF($B687="","",VLOOKUP($B687,'SWC Towers'!$A:$Q,$T$2,FALSE)),"")</f>
        <v>0.1</v>
      </c>
      <c r="U687" s="104">
        <f>_xlfn.IFNA(IF($B687="","",VLOOKUP($B687,'SWC Towers'!$A:$Q,$U$2,FALSE)),"")</f>
        <v>0.3</v>
      </c>
      <c r="V687" s="104" t="str">
        <f>_xlfn.IFNA(IF($B687="","",VLOOKUP($B687,'SWC Towers'!$A:$Q,$V$2,FALSE)),"")</f>
        <v/>
      </c>
      <c r="W687" s="104">
        <f>_xlfn.IFNA(IF($B687="","",VLOOKUP($B687,'SWC Towers'!$A:$Q,$W$2,FALSE)),"")</f>
        <v>0.6</v>
      </c>
      <c r="X687" s="104" t="str">
        <f>_xlfn.IFNA(IF($B687="","",VLOOKUP($B687,'SWC Towers'!$A:$Q,$X$2,FALSE)),"")</f>
        <v/>
      </c>
      <c r="Y687" s="104" t="str">
        <f>_xlfn.IFNA(IF($B687="","",VLOOKUP($B687,'SWC Towers'!$A:$Q,$Y$2,FALSE)),"")</f>
        <v/>
      </c>
      <c r="Z687" s="104" t="str">
        <f>_xlfn.IFNA(IF($B687="","",VLOOKUP($B687,'SWC Towers'!$A:$Q,$Z$2,FALSE)),"")</f>
        <v/>
      </c>
      <c r="AA687" s="104" t="str">
        <f>_xlfn.IFNA(IF($B687="","",VLOOKUP($B687,'SWC Towers'!$A:$Q,$AA$2,FALSE)),"")</f>
        <v/>
      </c>
      <c r="AB687" s="104" t="str">
        <f>_xlfn.IFNA(IF($B687="","",VLOOKUP($B687,'SWC Towers'!$A:$Q,$AB$2,FALSE)),"")</f>
        <v/>
      </c>
      <c r="AC687" s="20">
        <f>SUM(Table25[[#This Row],[IT Tower: Application]:[Other/Non-IT ]])</f>
        <v>1</v>
      </c>
      <c r="AD687" s="67"/>
      <c r="AE687" s="67"/>
      <c r="AF687" s="67"/>
      <c r="AG687" s="67"/>
      <c r="AH687" s="67"/>
      <c r="AI687" s="67"/>
      <c r="AJ687" s="67"/>
      <c r="AK687" s="67"/>
      <c r="AL687" s="67"/>
      <c r="AM687" s="67"/>
      <c r="AN687" s="67"/>
      <c r="AO687" s="67"/>
      <c r="AP687" s="67"/>
      <c r="AQ687" s="67"/>
      <c r="AR687" s="67"/>
      <c r="AS687" s="67"/>
      <c r="AT687" s="67"/>
      <c r="AU687" s="67"/>
      <c r="AV687" s="67"/>
      <c r="AW687" s="67">
        <v>143544</v>
      </c>
      <c r="AX687" s="67">
        <v>2195</v>
      </c>
      <c r="AY687" s="67">
        <v>14830</v>
      </c>
      <c r="AZ687" s="67">
        <v>2119</v>
      </c>
      <c r="BA687" s="67">
        <v>6709</v>
      </c>
      <c r="BB687" s="67">
        <v>0</v>
      </c>
      <c r="BC687" s="67"/>
      <c r="BD687" s="67"/>
      <c r="BE687" s="67"/>
      <c r="BF687" s="67"/>
      <c r="BG687" s="67"/>
      <c r="BH687" s="67"/>
      <c r="BI687" s="67"/>
      <c r="BJ687" s="67"/>
      <c r="BK687" s="67"/>
      <c r="BL687" s="67"/>
      <c r="BM687" s="67"/>
      <c r="BN687" s="67"/>
      <c r="BO687" s="67"/>
      <c r="BP687" s="67"/>
      <c r="BQ687" s="67"/>
      <c r="BR687" s="67"/>
      <c r="BS687" s="67"/>
      <c r="BT687" s="67"/>
      <c r="BU687" s="67"/>
      <c r="BV687" s="67"/>
      <c r="BW687" s="67"/>
      <c r="BX687" s="67"/>
      <c r="BY687" s="67"/>
      <c r="BZ687" s="67"/>
      <c r="CA687" s="67"/>
      <c r="CB687" s="67"/>
      <c r="CC687" s="69">
        <f>SUM(Table25[[#This Row],[Contract Amount FY00]:[Contract Amount FY50]])</f>
        <v>169397</v>
      </c>
      <c r="CD687" s="24"/>
    </row>
    <row r="688" spans="1:82" x14ac:dyDescent="0.25">
      <c r="A688" s="122" t="s">
        <v>2006</v>
      </c>
      <c r="B688" s="122" t="s">
        <v>757</v>
      </c>
      <c r="C688" s="122" t="s">
        <v>759</v>
      </c>
      <c r="E688" s="26" t="str">
        <f>IFERROR(IF(VLOOKUP(Table25[[#This Row],[Contract No.]],Table3[#All],3,FALSE)="","No","Yes"),"")</f>
        <v>Yes</v>
      </c>
      <c r="F688" s="26" t="str">
        <f>IFERROR(VLOOKUP(Table25[[#This Row],[Contract No.]],Table3[#All],3,FALSE),"")</f>
        <v>NASPO</v>
      </c>
      <c r="G688" s="26" t="str">
        <f>IFERROR(IF(Table25[[#This Row],[Cooperative Purchase
(Yes/No)]]="Yes","Yes",IF(VLOOKUP(Table25[[#This Row],[Contract No.]],Table3[#All],1,FALSE)=Table25[[#This Row],[Contract No.]],"Yes","No")),"No")</f>
        <v>Yes</v>
      </c>
      <c r="H688" s="51">
        <f>IFERROR(VLOOKUP(Table25[[#This Row],[Contract No.]],Table3[#All],4,FALSE),"")</f>
        <v>43516</v>
      </c>
      <c r="I688" s="56">
        <f>IFERROR(IF(AND(MONTH(Table25[[#This Row],[Contract Start Date]])&gt;6,MONTH(Table25[[#This Row],[Contract Start Date]])&lt;=12),YEAR(Table25[[#This Row],[Contract Start Date]])+1,YEAR(Table25[[#This Row],[Contract Start Date]])),"")</f>
        <v>2019</v>
      </c>
      <c r="J688" s="55">
        <f>Table25[[#This Row],[FY Formula start]]</f>
        <v>2019</v>
      </c>
      <c r="K688" s="59" t="str">
        <f>"FY"&amp;" "&amp;Table25[[#This Row],[Year Start]]</f>
        <v>FY 2019</v>
      </c>
      <c r="L688" s="52">
        <f>IFERROR(VLOOKUP(Table25[[#This Row],[Contract No.]],Table3[#All],5,FALSE),"")</f>
        <v>45535</v>
      </c>
      <c r="M688" s="56">
        <f>IFERROR(IF(Table25[[#This Row],[Contract End Date]]="99/99/9999","No End",IF(AND(MONTH(Table25[[#This Row],[Contract End Date]])&gt;6,MONTH(Table25[[#This Row],[Contract End Date]])&lt;=12),YEAR(Table25[[#This Row],[Contract End Date]])+1,YEAR(Table25[[#This Row],[Contract End Date]]))),"")</f>
        <v>2025</v>
      </c>
      <c r="N688" s="55">
        <f>Table25[[#This Row],[FY Formula end]]</f>
        <v>2025</v>
      </c>
      <c r="O688" s="59" t="str">
        <f>IF(Table25[[#This Row],[Year End]]="No End","No End","FY"&amp;" "&amp;Table25[[#This Row],[Year End]])</f>
        <v>FY 2025</v>
      </c>
      <c r="P688" s="27"/>
      <c r="Q688" s="104" t="str">
        <f>_xlfn.IFNA(IF($B688="","",VLOOKUP($B688,'SWC Towers'!$A:$Q,$Q$2,FALSE)),"")</f>
        <v/>
      </c>
      <c r="R688" s="106" t="str">
        <f>_xlfn.IFNA(IF($B688="","",VLOOKUP($B688,'SWC Towers'!$A:$Q,$R$2,FALSE)),"")</f>
        <v/>
      </c>
      <c r="S688" s="106" t="str">
        <f>_xlfn.IFNA(IF($B688="","",VLOOKUP($B688,'SWC Towers'!$A:$Q,$S$2,FALSE)),"")</f>
        <v/>
      </c>
      <c r="T688" s="106">
        <f>_xlfn.IFNA(IF($B688="","",VLOOKUP($B688,'SWC Towers'!$A:$Q,$T$2,FALSE)),"")</f>
        <v>0.1</v>
      </c>
      <c r="U688" s="104">
        <f>_xlfn.IFNA(IF($B688="","",VLOOKUP($B688,'SWC Towers'!$A:$Q,$U$2,FALSE)),"")</f>
        <v>0.3</v>
      </c>
      <c r="V688" s="104" t="str">
        <f>_xlfn.IFNA(IF($B688="","",VLOOKUP($B688,'SWC Towers'!$A:$Q,$V$2,FALSE)),"")</f>
        <v/>
      </c>
      <c r="W688" s="104">
        <f>_xlfn.IFNA(IF($B688="","",VLOOKUP($B688,'SWC Towers'!$A:$Q,$W$2,FALSE)),"")</f>
        <v>0.6</v>
      </c>
      <c r="X688" s="104" t="str">
        <f>_xlfn.IFNA(IF($B688="","",VLOOKUP($B688,'SWC Towers'!$A:$Q,$X$2,FALSE)),"")</f>
        <v/>
      </c>
      <c r="Y688" s="104" t="str">
        <f>_xlfn.IFNA(IF($B688="","",VLOOKUP($B688,'SWC Towers'!$A:$Q,$Y$2,FALSE)),"")</f>
        <v/>
      </c>
      <c r="Z688" s="104" t="str">
        <f>_xlfn.IFNA(IF($B688="","",VLOOKUP($B688,'SWC Towers'!$A:$Q,$Z$2,FALSE)),"")</f>
        <v/>
      </c>
      <c r="AA688" s="104" t="str">
        <f>_xlfn.IFNA(IF($B688="","",VLOOKUP($B688,'SWC Towers'!$A:$Q,$AA$2,FALSE)),"")</f>
        <v/>
      </c>
      <c r="AB688" s="104" t="str">
        <f>_xlfn.IFNA(IF($B688="","",VLOOKUP($B688,'SWC Towers'!$A:$Q,$AB$2,FALSE)),"")</f>
        <v/>
      </c>
      <c r="AC688" s="20">
        <f>SUM(Table25[[#This Row],[IT Tower: Application]:[Other/Non-IT ]])</f>
        <v>1</v>
      </c>
      <c r="AD688" s="67"/>
      <c r="AE688" s="67"/>
      <c r="AF688" s="67"/>
      <c r="AG688" s="67"/>
      <c r="AH688" s="67"/>
      <c r="AI688" s="67"/>
      <c r="AJ688" s="67"/>
      <c r="AK688" s="67"/>
      <c r="AL688" s="67"/>
      <c r="AM688" s="67"/>
      <c r="AN688" s="67"/>
      <c r="AO688" s="67"/>
      <c r="AP688" s="67"/>
      <c r="AQ688" s="67"/>
      <c r="AR688" s="67"/>
      <c r="AS688" s="67"/>
      <c r="AT688" s="67"/>
      <c r="AU688" s="67"/>
      <c r="AV688" s="67"/>
      <c r="AW688" s="67">
        <v>0</v>
      </c>
      <c r="AX688" s="67">
        <v>14135</v>
      </c>
      <c r="AY688" s="67">
        <v>3980</v>
      </c>
      <c r="AZ688" s="67">
        <v>2234</v>
      </c>
      <c r="BA688" s="67">
        <v>4478</v>
      </c>
      <c r="BB688" s="67">
        <v>4478</v>
      </c>
      <c r="BC688" s="67"/>
      <c r="BD688" s="67"/>
      <c r="BE688" s="67"/>
      <c r="BF688" s="67"/>
      <c r="BG688" s="67"/>
      <c r="BH688" s="67"/>
      <c r="BI688" s="67"/>
      <c r="BJ688" s="67"/>
      <c r="BK688" s="67"/>
      <c r="BL688" s="67"/>
      <c r="BM688" s="67"/>
      <c r="BN688" s="67"/>
      <c r="BO688" s="67"/>
      <c r="BP688" s="67"/>
      <c r="BQ688" s="67"/>
      <c r="BR688" s="67"/>
      <c r="BS688" s="67"/>
      <c r="BT688" s="67"/>
      <c r="BU688" s="67"/>
      <c r="BV688" s="67"/>
      <c r="BW688" s="67"/>
      <c r="BX688" s="67"/>
      <c r="BY688" s="67"/>
      <c r="BZ688" s="67"/>
      <c r="CA688" s="67"/>
      <c r="CB688" s="67"/>
      <c r="CC688" s="69">
        <f>SUM(Table25[[#This Row],[Contract Amount FY00]:[Contract Amount FY50]])</f>
        <v>29305</v>
      </c>
      <c r="CD688" s="24"/>
    </row>
    <row r="689" spans="1:82" x14ac:dyDescent="0.25">
      <c r="A689" s="122" t="s">
        <v>2006</v>
      </c>
      <c r="B689" s="122" t="s">
        <v>757</v>
      </c>
      <c r="C689" s="122" t="s">
        <v>3225</v>
      </c>
      <c r="E689" s="26" t="str">
        <f>IFERROR(IF(VLOOKUP(Table25[[#This Row],[Contract No.]],Table3[#All],3,FALSE)="","No","Yes"),"")</f>
        <v>Yes</v>
      </c>
      <c r="F689" s="26" t="str">
        <f>IFERROR(VLOOKUP(Table25[[#This Row],[Contract No.]],Table3[#All],3,FALSE),"")</f>
        <v>NASPO</v>
      </c>
      <c r="G689" s="26" t="str">
        <f>IFERROR(IF(Table25[[#This Row],[Cooperative Purchase
(Yes/No)]]="Yes","Yes",IF(VLOOKUP(Table25[[#This Row],[Contract No.]],Table3[#All],1,FALSE)=Table25[[#This Row],[Contract No.]],"Yes","No")),"No")</f>
        <v>Yes</v>
      </c>
      <c r="H689" s="51">
        <f>IFERROR(VLOOKUP(Table25[[#This Row],[Contract No.]],Table3[#All],4,FALSE),"")</f>
        <v>43516</v>
      </c>
      <c r="I689" s="56">
        <f>IFERROR(IF(AND(MONTH(Table25[[#This Row],[Contract Start Date]])&gt;6,MONTH(Table25[[#This Row],[Contract Start Date]])&lt;=12),YEAR(Table25[[#This Row],[Contract Start Date]])+1,YEAR(Table25[[#This Row],[Contract Start Date]])),"")</f>
        <v>2019</v>
      </c>
      <c r="J689" s="55">
        <f>Table25[[#This Row],[FY Formula start]]</f>
        <v>2019</v>
      </c>
      <c r="K689" s="59" t="str">
        <f>"FY"&amp;" "&amp;Table25[[#This Row],[Year Start]]</f>
        <v>FY 2019</v>
      </c>
      <c r="L689" s="52">
        <f>IFERROR(VLOOKUP(Table25[[#This Row],[Contract No.]],Table3[#All],5,FALSE),"")</f>
        <v>45535</v>
      </c>
      <c r="M689" s="56">
        <f>IFERROR(IF(Table25[[#This Row],[Contract End Date]]="99/99/9999","No End",IF(AND(MONTH(Table25[[#This Row],[Contract End Date]])&gt;6,MONTH(Table25[[#This Row],[Contract End Date]])&lt;=12),YEAR(Table25[[#This Row],[Contract End Date]])+1,YEAR(Table25[[#This Row],[Contract End Date]]))),"")</f>
        <v>2025</v>
      </c>
      <c r="N689" s="55">
        <f>Table25[[#This Row],[FY Formula end]]</f>
        <v>2025</v>
      </c>
      <c r="O689" s="59" t="str">
        <f>IF(Table25[[#This Row],[Year End]]="No End","No End","FY"&amp;" "&amp;Table25[[#This Row],[Year End]])</f>
        <v>FY 2025</v>
      </c>
      <c r="P689" s="27"/>
      <c r="Q689" s="104" t="str">
        <f>_xlfn.IFNA(IF($B689="","",VLOOKUP($B689,'SWC Towers'!$A:$Q,$Q$2,FALSE)),"")</f>
        <v/>
      </c>
      <c r="R689" s="106" t="str">
        <f>_xlfn.IFNA(IF($B689="","",VLOOKUP($B689,'SWC Towers'!$A:$Q,$R$2,FALSE)),"")</f>
        <v/>
      </c>
      <c r="S689" s="106" t="str">
        <f>_xlfn.IFNA(IF($B689="","",VLOOKUP($B689,'SWC Towers'!$A:$Q,$S$2,FALSE)),"")</f>
        <v/>
      </c>
      <c r="T689" s="106">
        <f>_xlfn.IFNA(IF($B689="","",VLOOKUP($B689,'SWC Towers'!$A:$Q,$T$2,FALSE)),"")</f>
        <v>0.1</v>
      </c>
      <c r="U689" s="104">
        <f>_xlfn.IFNA(IF($B689="","",VLOOKUP($B689,'SWC Towers'!$A:$Q,$U$2,FALSE)),"")</f>
        <v>0.3</v>
      </c>
      <c r="V689" s="104" t="str">
        <f>_xlfn.IFNA(IF($B689="","",VLOOKUP($B689,'SWC Towers'!$A:$Q,$V$2,FALSE)),"")</f>
        <v/>
      </c>
      <c r="W689" s="104">
        <f>_xlfn.IFNA(IF($B689="","",VLOOKUP($B689,'SWC Towers'!$A:$Q,$W$2,FALSE)),"")</f>
        <v>0.6</v>
      </c>
      <c r="X689" s="104" t="str">
        <f>_xlfn.IFNA(IF($B689="","",VLOOKUP($B689,'SWC Towers'!$A:$Q,$X$2,FALSE)),"")</f>
        <v/>
      </c>
      <c r="Y689" s="104" t="str">
        <f>_xlfn.IFNA(IF($B689="","",VLOOKUP($B689,'SWC Towers'!$A:$Q,$Y$2,FALSE)),"")</f>
        <v/>
      </c>
      <c r="Z689" s="104" t="str">
        <f>_xlfn.IFNA(IF($B689="","",VLOOKUP($B689,'SWC Towers'!$A:$Q,$Z$2,FALSE)),"")</f>
        <v/>
      </c>
      <c r="AA689" s="104" t="str">
        <f>_xlfn.IFNA(IF($B689="","",VLOOKUP($B689,'SWC Towers'!$A:$Q,$AA$2,FALSE)),"")</f>
        <v/>
      </c>
      <c r="AB689" s="104" t="str">
        <f>_xlfn.IFNA(IF($B689="","",VLOOKUP($B689,'SWC Towers'!$A:$Q,$AB$2,FALSE)),"")</f>
        <v/>
      </c>
      <c r="AC689" s="20">
        <f>SUM(Table25[[#This Row],[IT Tower: Application]:[Other/Non-IT ]])</f>
        <v>1</v>
      </c>
      <c r="AD689" s="67"/>
      <c r="AE689" s="67"/>
      <c r="AF689" s="67"/>
      <c r="AG689" s="67"/>
      <c r="AH689" s="67"/>
      <c r="AI689" s="67"/>
      <c r="AJ689" s="67"/>
      <c r="AK689" s="67"/>
      <c r="AL689" s="67"/>
      <c r="AM689" s="67"/>
      <c r="AN689" s="67"/>
      <c r="AO689" s="67"/>
      <c r="AP689" s="67"/>
      <c r="AQ689" s="67"/>
      <c r="AR689" s="67"/>
      <c r="AS689" s="67"/>
      <c r="AT689" s="67"/>
      <c r="AU689" s="67"/>
      <c r="AV689" s="67"/>
      <c r="AW689" s="67">
        <v>64470</v>
      </c>
      <c r="AX689" s="67">
        <v>1999</v>
      </c>
      <c r="AY689" s="67">
        <v>2349</v>
      </c>
      <c r="AZ689" s="67">
        <v>0</v>
      </c>
      <c r="BA689" s="67">
        <v>6645</v>
      </c>
      <c r="BB689" s="67">
        <v>9275</v>
      </c>
      <c r="BC689" s="67">
        <v>0</v>
      </c>
      <c r="BD689" s="67"/>
      <c r="BE689" s="67"/>
      <c r="BF689" s="67"/>
      <c r="BG689" s="67"/>
      <c r="BH689" s="67"/>
      <c r="BI689" s="67"/>
      <c r="BJ689" s="67"/>
      <c r="BK689" s="67"/>
      <c r="BL689" s="67"/>
      <c r="BM689" s="67"/>
      <c r="BN689" s="67"/>
      <c r="BO689" s="67"/>
      <c r="BP689" s="67"/>
      <c r="BQ689" s="67"/>
      <c r="BR689" s="67"/>
      <c r="BS689" s="67"/>
      <c r="BT689" s="67"/>
      <c r="BU689" s="67"/>
      <c r="BV689" s="67"/>
      <c r="BW689" s="67"/>
      <c r="BX689" s="67"/>
      <c r="BY689" s="67"/>
      <c r="BZ689" s="67"/>
      <c r="CA689" s="67"/>
      <c r="CB689" s="67"/>
      <c r="CC689" s="69">
        <f>SUM(Table25[[#This Row],[Contract Amount FY00]:[Contract Amount FY50]])</f>
        <v>84738</v>
      </c>
      <c r="CD689" s="24"/>
    </row>
    <row r="690" spans="1:82" x14ac:dyDescent="0.25">
      <c r="A690" s="122" t="s">
        <v>2006</v>
      </c>
      <c r="B690" s="122" t="s">
        <v>2242</v>
      </c>
      <c r="C690" s="122" t="s">
        <v>1002</v>
      </c>
      <c r="E690" s="26" t="str">
        <f>IFERROR(IF(VLOOKUP(Table25[[#This Row],[Contract No.]],Table3[#All],3,FALSE)="","No","Yes"),"")</f>
        <v>Yes</v>
      </c>
      <c r="F690" s="26" t="str">
        <f>IFERROR(VLOOKUP(Table25[[#This Row],[Contract No.]],Table3[#All],3,FALSE),"")</f>
        <v>NASPO</v>
      </c>
      <c r="G690" s="26" t="str">
        <f>IFERROR(IF(Table25[[#This Row],[Cooperative Purchase
(Yes/No)]]="Yes","Yes",IF(VLOOKUP(Table25[[#This Row],[Contract No.]],Table3[#All],1,FALSE)=Table25[[#This Row],[Contract No.]],"Yes","No")),"No")</f>
        <v>Yes</v>
      </c>
      <c r="H690" s="51">
        <f>IFERROR(VLOOKUP(Table25[[#This Row],[Contract No.]],Table3[#All],4,FALSE),"")</f>
        <v>44378</v>
      </c>
      <c r="I690" s="56">
        <f>IFERROR(IF(AND(MONTH(Table25[[#This Row],[Contract Start Date]])&gt;6,MONTH(Table25[[#This Row],[Contract Start Date]])&lt;=12),YEAR(Table25[[#This Row],[Contract Start Date]])+1,YEAR(Table25[[#This Row],[Contract Start Date]])),"")</f>
        <v>2022</v>
      </c>
      <c r="J690" s="55">
        <f>Table25[[#This Row],[FY Formula start]]</f>
        <v>2022</v>
      </c>
      <c r="K690" s="59" t="str">
        <f>"FY"&amp;" "&amp;Table25[[#This Row],[Year Start]]</f>
        <v>FY 2022</v>
      </c>
      <c r="L690" s="52">
        <f>IFERROR(VLOOKUP(Table25[[#This Row],[Contract No.]],Table3[#All],5,FALSE),"")</f>
        <v>47118</v>
      </c>
      <c r="M690" s="56">
        <f>IFERROR(IF(Table25[[#This Row],[Contract End Date]]="99/99/9999","No End",IF(AND(MONTH(Table25[[#This Row],[Contract End Date]])&gt;6,MONTH(Table25[[#This Row],[Contract End Date]])&lt;=12),YEAR(Table25[[#This Row],[Contract End Date]])+1,YEAR(Table25[[#This Row],[Contract End Date]]))),"")</f>
        <v>2029</v>
      </c>
      <c r="N690" s="55">
        <f>Table25[[#This Row],[FY Formula end]]</f>
        <v>2029</v>
      </c>
      <c r="O690" s="59" t="str">
        <f>IF(Table25[[#This Row],[Year End]]="No End","No End","FY"&amp;" "&amp;Table25[[#This Row],[Year End]])</f>
        <v>FY 2029</v>
      </c>
      <c r="P690" s="27"/>
      <c r="Q690" s="104">
        <f>_xlfn.IFNA(IF($B690="","",VLOOKUP($B690,'SWC Towers'!$A:$Q,$Q$2,FALSE)),"")</f>
        <v>0.25</v>
      </c>
      <c r="R690" s="106">
        <f>_xlfn.IFNA(IF($B690="","",VLOOKUP($B690,'SWC Towers'!$A:$Q,$R$2,FALSE)),"")</f>
        <v>0.3</v>
      </c>
      <c r="S690" s="106" t="str">
        <f>_xlfn.IFNA(IF($B690="","",VLOOKUP($B690,'SWC Towers'!$A:$Q,$S$2,FALSE)),"")</f>
        <v/>
      </c>
      <c r="T690" s="106" t="str">
        <f>_xlfn.IFNA(IF($B690="","",VLOOKUP($B690,'SWC Towers'!$A:$Q,$T$2,FALSE)),"")</f>
        <v/>
      </c>
      <c r="U690" s="104">
        <f>_xlfn.IFNA(IF($B690="","",VLOOKUP($B690,'SWC Towers'!$A:$Q,$U$2,FALSE)),"")</f>
        <v>0.3</v>
      </c>
      <c r="V690" s="104" t="str">
        <f>_xlfn.IFNA(IF($B690="","",VLOOKUP($B690,'SWC Towers'!$A:$Q,$V$2,FALSE)),"")</f>
        <v/>
      </c>
      <c r="W690" s="104">
        <f>_xlfn.IFNA(IF($B690="","",VLOOKUP($B690,'SWC Towers'!$A:$Q,$W$2,FALSE)),"")</f>
        <v>0.1</v>
      </c>
      <c r="X690" s="104" t="str">
        <f>_xlfn.IFNA(IF($B690="","",VLOOKUP($B690,'SWC Towers'!$A:$Q,$X$2,FALSE)),"")</f>
        <v/>
      </c>
      <c r="Y690" s="104" t="str">
        <f>_xlfn.IFNA(IF($B690="","",VLOOKUP($B690,'SWC Towers'!$A:$Q,$Y$2,FALSE)),"")</f>
        <v/>
      </c>
      <c r="Z690" s="104" t="str">
        <f>_xlfn.IFNA(IF($B690="","",VLOOKUP($B690,'SWC Towers'!$A:$Q,$Z$2,FALSE)),"")</f>
        <v/>
      </c>
      <c r="AA690" s="104" t="str">
        <f>_xlfn.IFNA(IF($B690="","",VLOOKUP($B690,'SWC Towers'!$A:$Q,$AA$2,FALSE)),"")</f>
        <v/>
      </c>
      <c r="AB690" s="104">
        <f>_xlfn.IFNA(IF($B690="","",VLOOKUP($B690,'SWC Towers'!$A:$Q,$AB$2,FALSE)),"")</f>
        <v>0.05</v>
      </c>
      <c r="AC690" s="20">
        <f>SUM(Table25[[#This Row],[IT Tower: Application]:[Other/Non-IT ]])</f>
        <v>1</v>
      </c>
      <c r="AD690" s="67"/>
      <c r="AE690" s="67"/>
      <c r="AF690" s="67"/>
      <c r="AG690" s="67"/>
      <c r="AH690" s="67"/>
      <c r="AI690" s="67"/>
      <c r="AJ690" s="67"/>
      <c r="AK690" s="67"/>
      <c r="AL690" s="67"/>
      <c r="AM690" s="67"/>
      <c r="AN690" s="67"/>
      <c r="AO690" s="67"/>
      <c r="AP690" s="67"/>
      <c r="AQ690" s="67"/>
      <c r="AR690" s="67"/>
      <c r="AS690" s="67"/>
      <c r="AT690" s="67"/>
      <c r="AU690" s="67"/>
      <c r="AV690" s="67"/>
      <c r="AW690" s="67"/>
      <c r="AX690" s="67"/>
      <c r="AY690" s="67"/>
      <c r="AZ690" s="67">
        <v>7091</v>
      </c>
      <c r="BA690" s="67">
        <v>4312</v>
      </c>
      <c r="BB690" s="67"/>
      <c r="BC690" s="67"/>
      <c r="BD690" s="67"/>
      <c r="BE690" s="67"/>
      <c r="BF690" s="67"/>
      <c r="BG690" s="67"/>
      <c r="BH690" s="67"/>
      <c r="BI690" s="67"/>
      <c r="BJ690" s="67"/>
      <c r="BK690" s="67"/>
      <c r="BL690" s="67"/>
      <c r="BM690" s="67"/>
      <c r="BN690" s="67"/>
      <c r="BO690" s="67"/>
      <c r="BP690" s="67"/>
      <c r="BQ690" s="67"/>
      <c r="BR690" s="67"/>
      <c r="BS690" s="67"/>
      <c r="BT690" s="67"/>
      <c r="BU690" s="67"/>
      <c r="BV690" s="67"/>
      <c r="BW690" s="67"/>
      <c r="BX690" s="67"/>
      <c r="BY690" s="67"/>
      <c r="BZ690" s="67"/>
      <c r="CA690" s="67"/>
      <c r="CB690" s="67"/>
      <c r="CC690" s="69">
        <f>SUM(Table25[[#This Row],[Contract Amount FY00]:[Contract Amount FY50]])</f>
        <v>11403</v>
      </c>
      <c r="CD690" s="24"/>
    </row>
    <row r="691" spans="1:82" x14ac:dyDescent="0.25">
      <c r="A691" s="122" t="s">
        <v>2006</v>
      </c>
      <c r="B691" s="122" t="s">
        <v>2242</v>
      </c>
      <c r="C691" s="122" t="s">
        <v>385</v>
      </c>
      <c r="E691" s="26" t="str">
        <f>IFERROR(IF(VLOOKUP(Table25[[#This Row],[Contract No.]],Table3[#All],3,FALSE)="","No","Yes"),"")</f>
        <v>Yes</v>
      </c>
      <c r="F691" s="26" t="str">
        <f>IFERROR(VLOOKUP(Table25[[#This Row],[Contract No.]],Table3[#All],3,FALSE),"")</f>
        <v>NASPO</v>
      </c>
      <c r="G691" s="26" t="str">
        <f>IFERROR(IF(Table25[[#This Row],[Cooperative Purchase
(Yes/No)]]="Yes","Yes",IF(VLOOKUP(Table25[[#This Row],[Contract No.]],Table3[#All],1,FALSE)=Table25[[#This Row],[Contract No.]],"Yes","No")),"No")</f>
        <v>Yes</v>
      </c>
      <c r="H691" s="51">
        <f>IFERROR(VLOOKUP(Table25[[#This Row],[Contract No.]],Table3[#All],4,FALSE),"")</f>
        <v>44378</v>
      </c>
      <c r="I691" s="56">
        <f>IFERROR(IF(AND(MONTH(Table25[[#This Row],[Contract Start Date]])&gt;6,MONTH(Table25[[#This Row],[Contract Start Date]])&lt;=12),YEAR(Table25[[#This Row],[Contract Start Date]])+1,YEAR(Table25[[#This Row],[Contract Start Date]])),"")</f>
        <v>2022</v>
      </c>
      <c r="J691" s="55">
        <f>Table25[[#This Row],[FY Formula start]]</f>
        <v>2022</v>
      </c>
      <c r="K691" s="59" t="str">
        <f>"FY"&amp;" "&amp;Table25[[#This Row],[Year Start]]</f>
        <v>FY 2022</v>
      </c>
      <c r="L691" s="52">
        <f>IFERROR(VLOOKUP(Table25[[#This Row],[Contract No.]],Table3[#All],5,FALSE),"")</f>
        <v>47118</v>
      </c>
      <c r="M691" s="56">
        <f>IFERROR(IF(Table25[[#This Row],[Contract End Date]]="99/99/9999","No End",IF(AND(MONTH(Table25[[#This Row],[Contract End Date]])&gt;6,MONTH(Table25[[#This Row],[Contract End Date]])&lt;=12),YEAR(Table25[[#This Row],[Contract End Date]])+1,YEAR(Table25[[#This Row],[Contract End Date]]))),"")</f>
        <v>2029</v>
      </c>
      <c r="N691" s="55">
        <f>Table25[[#This Row],[FY Formula end]]</f>
        <v>2029</v>
      </c>
      <c r="O691" s="59" t="str">
        <f>IF(Table25[[#This Row],[Year End]]="No End","No End","FY"&amp;" "&amp;Table25[[#This Row],[Year End]])</f>
        <v>FY 2029</v>
      </c>
      <c r="P691" s="27"/>
      <c r="Q691" s="104">
        <f>_xlfn.IFNA(IF($B691="","",VLOOKUP($B691,'SWC Towers'!$A:$Q,$Q$2,FALSE)),"")</f>
        <v>0.25</v>
      </c>
      <c r="R691" s="106">
        <f>_xlfn.IFNA(IF($B691="","",VLOOKUP($B691,'SWC Towers'!$A:$Q,$R$2,FALSE)),"")</f>
        <v>0.3</v>
      </c>
      <c r="S691" s="106" t="str">
        <f>_xlfn.IFNA(IF($B691="","",VLOOKUP($B691,'SWC Towers'!$A:$Q,$S$2,FALSE)),"")</f>
        <v/>
      </c>
      <c r="T691" s="106" t="str">
        <f>_xlfn.IFNA(IF($B691="","",VLOOKUP($B691,'SWC Towers'!$A:$Q,$T$2,FALSE)),"")</f>
        <v/>
      </c>
      <c r="U691" s="104">
        <f>_xlfn.IFNA(IF($B691="","",VLOOKUP($B691,'SWC Towers'!$A:$Q,$U$2,FALSE)),"")</f>
        <v>0.3</v>
      </c>
      <c r="V691" s="104" t="str">
        <f>_xlfn.IFNA(IF($B691="","",VLOOKUP($B691,'SWC Towers'!$A:$Q,$V$2,FALSE)),"")</f>
        <v/>
      </c>
      <c r="W691" s="104">
        <f>_xlfn.IFNA(IF($B691="","",VLOOKUP($B691,'SWC Towers'!$A:$Q,$W$2,FALSE)),"")</f>
        <v>0.1</v>
      </c>
      <c r="X691" s="104" t="str">
        <f>_xlfn.IFNA(IF($B691="","",VLOOKUP($B691,'SWC Towers'!$A:$Q,$X$2,FALSE)),"")</f>
        <v/>
      </c>
      <c r="Y691" s="104" t="str">
        <f>_xlfn.IFNA(IF($B691="","",VLOOKUP($B691,'SWC Towers'!$A:$Q,$Y$2,FALSE)),"")</f>
        <v/>
      </c>
      <c r="Z691" s="104" t="str">
        <f>_xlfn.IFNA(IF($B691="","",VLOOKUP($B691,'SWC Towers'!$A:$Q,$Z$2,FALSE)),"")</f>
        <v/>
      </c>
      <c r="AA691" s="104" t="str">
        <f>_xlfn.IFNA(IF($B691="","",VLOOKUP($B691,'SWC Towers'!$A:$Q,$AA$2,FALSE)),"")</f>
        <v/>
      </c>
      <c r="AB691" s="104">
        <f>_xlfn.IFNA(IF($B691="","",VLOOKUP($B691,'SWC Towers'!$A:$Q,$AB$2,FALSE)),"")</f>
        <v>0.05</v>
      </c>
      <c r="AC691" s="20">
        <f>SUM(Table25[[#This Row],[IT Tower: Application]:[Other/Non-IT ]])</f>
        <v>1</v>
      </c>
      <c r="AD691" s="67"/>
      <c r="AE691" s="67"/>
      <c r="AF691" s="67"/>
      <c r="AG691" s="67"/>
      <c r="AH691" s="67"/>
      <c r="AI691" s="67"/>
      <c r="AJ691" s="67"/>
      <c r="AK691" s="67"/>
      <c r="AL691" s="67"/>
      <c r="AM691" s="67"/>
      <c r="AN691" s="67"/>
      <c r="AO691" s="67"/>
      <c r="AP691" s="67"/>
      <c r="AQ691" s="67"/>
      <c r="AR691" s="67"/>
      <c r="AS691" s="67"/>
      <c r="AT691" s="67"/>
      <c r="AU691" s="67"/>
      <c r="AV691" s="67"/>
      <c r="AW691" s="67"/>
      <c r="AX691" s="67"/>
      <c r="AY691" s="67"/>
      <c r="AZ691" s="67">
        <v>6685</v>
      </c>
      <c r="BA691" s="67">
        <v>184182</v>
      </c>
      <c r="BB691" s="67">
        <v>22972523</v>
      </c>
      <c r="BC691" s="67">
        <v>2643</v>
      </c>
      <c r="BD691" s="67"/>
      <c r="BE691" s="67"/>
      <c r="BF691" s="67"/>
      <c r="BG691" s="67"/>
      <c r="BH691" s="67"/>
      <c r="BI691" s="67"/>
      <c r="BJ691" s="67"/>
      <c r="BK691" s="67"/>
      <c r="BL691" s="67"/>
      <c r="BM691" s="67"/>
      <c r="BN691" s="67"/>
      <c r="BO691" s="67"/>
      <c r="BP691" s="67"/>
      <c r="BQ691" s="67"/>
      <c r="BR691" s="67"/>
      <c r="BS691" s="67"/>
      <c r="BT691" s="67"/>
      <c r="BU691" s="67"/>
      <c r="BV691" s="67"/>
      <c r="BW691" s="67"/>
      <c r="BX691" s="67"/>
      <c r="BY691" s="67"/>
      <c r="BZ691" s="67"/>
      <c r="CA691" s="67"/>
      <c r="CB691" s="67"/>
      <c r="CC691" s="69">
        <f>SUM(Table25[[#This Row],[Contract Amount FY00]:[Contract Amount FY50]])</f>
        <v>23166033</v>
      </c>
      <c r="CD691" s="24"/>
    </row>
    <row r="692" spans="1:82" x14ac:dyDescent="0.25">
      <c r="A692" s="122" t="s">
        <v>2006</v>
      </c>
      <c r="B692" s="122" t="s">
        <v>2242</v>
      </c>
      <c r="C692" s="122" t="s">
        <v>3226</v>
      </c>
      <c r="E692" s="26" t="str">
        <f>IFERROR(IF(VLOOKUP(Table25[[#This Row],[Contract No.]],Table3[#All],3,FALSE)="","No","Yes"),"")</f>
        <v>Yes</v>
      </c>
      <c r="F692" s="26" t="str">
        <f>IFERROR(VLOOKUP(Table25[[#This Row],[Contract No.]],Table3[#All],3,FALSE),"")</f>
        <v>NASPO</v>
      </c>
      <c r="G692" s="26" t="str">
        <f>IFERROR(IF(Table25[[#This Row],[Cooperative Purchase
(Yes/No)]]="Yes","Yes",IF(VLOOKUP(Table25[[#This Row],[Contract No.]],Table3[#All],1,FALSE)=Table25[[#This Row],[Contract No.]],"Yes","No")),"No")</f>
        <v>Yes</v>
      </c>
      <c r="H692" s="51">
        <f>IFERROR(VLOOKUP(Table25[[#This Row],[Contract No.]],Table3[#All],4,FALSE),"")</f>
        <v>44378</v>
      </c>
      <c r="I692" s="56">
        <f>IFERROR(IF(AND(MONTH(Table25[[#This Row],[Contract Start Date]])&gt;6,MONTH(Table25[[#This Row],[Contract Start Date]])&lt;=12),YEAR(Table25[[#This Row],[Contract Start Date]])+1,YEAR(Table25[[#This Row],[Contract Start Date]])),"")</f>
        <v>2022</v>
      </c>
      <c r="J692" s="55">
        <f>Table25[[#This Row],[FY Formula start]]</f>
        <v>2022</v>
      </c>
      <c r="K692" s="59" t="str">
        <f>"FY"&amp;" "&amp;Table25[[#This Row],[Year Start]]</f>
        <v>FY 2022</v>
      </c>
      <c r="L692" s="52">
        <f>IFERROR(VLOOKUP(Table25[[#This Row],[Contract No.]],Table3[#All],5,FALSE),"")</f>
        <v>47118</v>
      </c>
      <c r="M692" s="56">
        <f>IFERROR(IF(Table25[[#This Row],[Contract End Date]]="99/99/9999","No End",IF(AND(MONTH(Table25[[#This Row],[Contract End Date]])&gt;6,MONTH(Table25[[#This Row],[Contract End Date]])&lt;=12),YEAR(Table25[[#This Row],[Contract End Date]])+1,YEAR(Table25[[#This Row],[Contract End Date]]))),"")</f>
        <v>2029</v>
      </c>
      <c r="N692" s="55">
        <f>Table25[[#This Row],[FY Formula end]]</f>
        <v>2029</v>
      </c>
      <c r="O692" s="59" t="str">
        <f>IF(Table25[[#This Row],[Year End]]="No End","No End","FY"&amp;" "&amp;Table25[[#This Row],[Year End]])</f>
        <v>FY 2029</v>
      </c>
      <c r="P692" s="27"/>
      <c r="Q692" s="104">
        <f>_xlfn.IFNA(IF($B692="","",VLOOKUP($B692,'SWC Towers'!$A:$Q,$Q$2,FALSE)),"")</f>
        <v>0.25</v>
      </c>
      <c r="R692" s="106">
        <f>_xlfn.IFNA(IF($B692="","",VLOOKUP($B692,'SWC Towers'!$A:$Q,$R$2,FALSE)),"")</f>
        <v>0.3</v>
      </c>
      <c r="S692" s="106" t="str">
        <f>_xlfn.IFNA(IF($B692="","",VLOOKUP($B692,'SWC Towers'!$A:$Q,$S$2,FALSE)),"")</f>
        <v/>
      </c>
      <c r="T692" s="106" t="str">
        <f>_xlfn.IFNA(IF($B692="","",VLOOKUP($B692,'SWC Towers'!$A:$Q,$T$2,FALSE)),"")</f>
        <v/>
      </c>
      <c r="U692" s="104">
        <f>_xlfn.IFNA(IF($B692="","",VLOOKUP($B692,'SWC Towers'!$A:$Q,$U$2,FALSE)),"")</f>
        <v>0.3</v>
      </c>
      <c r="V692" s="104" t="str">
        <f>_xlfn.IFNA(IF($B692="","",VLOOKUP($B692,'SWC Towers'!$A:$Q,$V$2,FALSE)),"")</f>
        <v/>
      </c>
      <c r="W692" s="104">
        <f>_xlfn.IFNA(IF($B692="","",VLOOKUP($B692,'SWC Towers'!$A:$Q,$W$2,FALSE)),"")</f>
        <v>0.1</v>
      </c>
      <c r="X692" s="104" t="str">
        <f>_xlfn.IFNA(IF($B692="","",VLOOKUP($B692,'SWC Towers'!$A:$Q,$X$2,FALSE)),"")</f>
        <v/>
      </c>
      <c r="Y692" s="104" t="str">
        <f>_xlfn.IFNA(IF($B692="","",VLOOKUP($B692,'SWC Towers'!$A:$Q,$Y$2,FALSE)),"")</f>
        <v/>
      </c>
      <c r="Z692" s="104" t="str">
        <f>_xlfn.IFNA(IF($B692="","",VLOOKUP($B692,'SWC Towers'!$A:$Q,$Z$2,FALSE)),"")</f>
        <v/>
      </c>
      <c r="AA692" s="104" t="str">
        <f>_xlfn.IFNA(IF($B692="","",VLOOKUP($B692,'SWC Towers'!$A:$Q,$AA$2,FALSE)),"")</f>
        <v/>
      </c>
      <c r="AB692" s="104">
        <f>_xlfn.IFNA(IF($B692="","",VLOOKUP($B692,'SWC Towers'!$A:$Q,$AB$2,FALSE)),"")</f>
        <v>0.05</v>
      </c>
      <c r="AC692" s="20">
        <f>SUM(Table25[[#This Row],[IT Tower: Application]:[Other/Non-IT ]])</f>
        <v>1</v>
      </c>
      <c r="AD692" s="67"/>
      <c r="AE692" s="67"/>
      <c r="AF692" s="67"/>
      <c r="AG692" s="67"/>
      <c r="AH692" s="67"/>
      <c r="AI692" s="67"/>
      <c r="AJ692" s="67"/>
      <c r="AK692" s="67"/>
      <c r="AL692" s="67"/>
      <c r="AM692" s="67"/>
      <c r="AN692" s="67"/>
      <c r="AO692" s="67"/>
      <c r="AP692" s="67"/>
      <c r="AQ692" s="67"/>
      <c r="AR692" s="67"/>
      <c r="AS692" s="67"/>
      <c r="AT692" s="67"/>
      <c r="AU692" s="67"/>
      <c r="AV692" s="67"/>
      <c r="AW692" s="67"/>
      <c r="AX692" s="67"/>
      <c r="AY692" s="67"/>
      <c r="AZ692" s="67">
        <v>6793</v>
      </c>
      <c r="BA692" s="67">
        <v>1188197</v>
      </c>
      <c r="BB692" s="67">
        <v>1075192</v>
      </c>
      <c r="BC692" s="67">
        <v>1262959</v>
      </c>
      <c r="BD692" s="67"/>
      <c r="BE692" s="67"/>
      <c r="BF692" s="67"/>
      <c r="BG692" s="67"/>
      <c r="BH692" s="67"/>
      <c r="BI692" s="67"/>
      <c r="BJ692" s="67"/>
      <c r="BK692" s="67"/>
      <c r="BL692" s="67"/>
      <c r="BM692" s="67"/>
      <c r="BN692" s="67"/>
      <c r="BO692" s="67"/>
      <c r="BP692" s="67"/>
      <c r="BQ692" s="67"/>
      <c r="BR692" s="67"/>
      <c r="BS692" s="67"/>
      <c r="BT692" s="67"/>
      <c r="BU692" s="67"/>
      <c r="BV692" s="67"/>
      <c r="BW692" s="67"/>
      <c r="BX692" s="67"/>
      <c r="BY692" s="67"/>
      <c r="BZ692" s="67"/>
      <c r="CA692" s="67"/>
      <c r="CB692" s="67"/>
      <c r="CC692" s="69">
        <f>SUM(Table25[[#This Row],[Contract Amount FY00]:[Contract Amount FY50]])</f>
        <v>3533141</v>
      </c>
      <c r="CD692" s="24"/>
    </row>
    <row r="693" spans="1:82" x14ac:dyDescent="0.25">
      <c r="A693" s="122" t="s">
        <v>2006</v>
      </c>
      <c r="B693" s="122" t="s">
        <v>2242</v>
      </c>
      <c r="C693" s="122" t="s">
        <v>2235</v>
      </c>
      <c r="E693" s="26" t="str">
        <f>IFERROR(IF(VLOOKUP(Table25[[#This Row],[Contract No.]],Table3[#All],3,FALSE)="","No","Yes"),"")</f>
        <v>Yes</v>
      </c>
      <c r="F693" s="26" t="str">
        <f>IFERROR(VLOOKUP(Table25[[#This Row],[Contract No.]],Table3[#All],3,FALSE),"")</f>
        <v>NASPO</v>
      </c>
      <c r="G693" s="26" t="str">
        <f>IFERROR(IF(Table25[[#This Row],[Cooperative Purchase
(Yes/No)]]="Yes","Yes",IF(VLOOKUP(Table25[[#This Row],[Contract No.]],Table3[#All],1,FALSE)=Table25[[#This Row],[Contract No.]],"Yes","No")),"No")</f>
        <v>Yes</v>
      </c>
      <c r="H693" s="51">
        <f>IFERROR(VLOOKUP(Table25[[#This Row],[Contract No.]],Table3[#All],4,FALSE),"")</f>
        <v>44378</v>
      </c>
      <c r="I693" s="56">
        <f>IFERROR(IF(AND(MONTH(Table25[[#This Row],[Contract Start Date]])&gt;6,MONTH(Table25[[#This Row],[Contract Start Date]])&lt;=12),YEAR(Table25[[#This Row],[Contract Start Date]])+1,YEAR(Table25[[#This Row],[Contract Start Date]])),"")</f>
        <v>2022</v>
      </c>
      <c r="J693" s="55">
        <f>Table25[[#This Row],[FY Formula start]]</f>
        <v>2022</v>
      </c>
      <c r="K693" s="59" t="str">
        <f>"FY"&amp;" "&amp;Table25[[#This Row],[Year Start]]</f>
        <v>FY 2022</v>
      </c>
      <c r="L693" s="52">
        <f>IFERROR(VLOOKUP(Table25[[#This Row],[Contract No.]],Table3[#All],5,FALSE),"")</f>
        <v>47118</v>
      </c>
      <c r="M693" s="56">
        <f>IFERROR(IF(Table25[[#This Row],[Contract End Date]]="99/99/9999","No End",IF(AND(MONTH(Table25[[#This Row],[Contract End Date]])&gt;6,MONTH(Table25[[#This Row],[Contract End Date]])&lt;=12),YEAR(Table25[[#This Row],[Contract End Date]])+1,YEAR(Table25[[#This Row],[Contract End Date]]))),"")</f>
        <v>2029</v>
      </c>
      <c r="N693" s="55">
        <f>Table25[[#This Row],[FY Formula end]]</f>
        <v>2029</v>
      </c>
      <c r="O693" s="59" t="str">
        <f>IF(Table25[[#This Row],[Year End]]="No End","No End","FY"&amp;" "&amp;Table25[[#This Row],[Year End]])</f>
        <v>FY 2029</v>
      </c>
      <c r="P693" s="27"/>
      <c r="Q693" s="104">
        <f>_xlfn.IFNA(IF($B693="","",VLOOKUP($B693,'SWC Towers'!$A:$Q,$Q$2,FALSE)),"")</f>
        <v>0.25</v>
      </c>
      <c r="R693" s="106">
        <f>_xlfn.IFNA(IF($B693="","",VLOOKUP($B693,'SWC Towers'!$A:$Q,$R$2,FALSE)),"")</f>
        <v>0.3</v>
      </c>
      <c r="S693" s="106" t="str">
        <f>_xlfn.IFNA(IF($B693="","",VLOOKUP($B693,'SWC Towers'!$A:$Q,$S$2,FALSE)),"")</f>
        <v/>
      </c>
      <c r="T693" s="106" t="str">
        <f>_xlfn.IFNA(IF($B693="","",VLOOKUP($B693,'SWC Towers'!$A:$Q,$T$2,FALSE)),"")</f>
        <v/>
      </c>
      <c r="U693" s="104">
        <f>_xlfn.IFNA(IF($B693="","",VLOOKUP($B693,'SWC Towers'!$A:$Q,$U$2,FALSE)),"")</f>
        <v>0.3</v>
      </c>
      <c r="V693" s="104" t="str">
        <f>_xlfn.IFNA(IF($B693="","",VLOOKUP($B693,'SWC Towers'!$A:$Q,$V$2,FALSE)),"")</f>
        <v/>
      </c>
      <c r="W693" s="104">
        <f>_xlfn.IFNA(IF($B693="","",VLOOKUP($B693,'SWC Towers'!$A:$Q,$W$2,FALSE)),"")</f>
        <v>0.1</v>
      </c>
      <c r="X693" s="104" t="str">
        <f>_xlfn.IFNA(IF($B693="","",VLOOKUP($B693,'SWC Towers'!$A:$Q,$X$2,FALSE)),"")</f>
        <v/>
      </c>
      <c r="Y693" s="104" t="str">
        <f>_xlfn.IFNA(IF($B693="","",VLOOKUP($B693,'SWC Towers'!$A:$Q,$Y$2,FALSE)),"")</f>
        <v/>
      </c>
      <c r="Z693" s="104" t="str">
        <f>_xlfn.IFNA(IF($B693="","",VLOOKUP($B693,'SWC Towers'!$A:$Q,$Z$2,FALSE)),"")</f>
        <v/>
      </c>
      <c r="AA693" s="104" t="str">
        <f>_xlfn.IFNA(IF($B693="","",VLOOKUP($B693,'SWC Towers'!$A:$Q,$AA$2,FALSE)),"")</f>
        <v/>
      </c>
      <c r="AB693" s="104">
        <f>_xlfn.IFNA(IF($B693="","",VLOOKUP($B693,'SWC Towers'!$A:$Q,$AB$2,FALSE)),"")</f>
        <v>0.05</v>
      </c>
      <c r="AC693" s="20">
        <f>SUM(Table25[[#This Row],[IT Tower: Application]:[Other/Non-IT ]])</f>
        <v>1</v>
      </c>
      <c r="AD693" s="67"/>
      <c r="AE693" s="67"/>
      <c r="AF693" s="67"/>
      <c r="AG693" s="67"/>
      <c r="AH693" s="67"/>
      <c r="AI693" s="67"/>
      <c r="AJ693" s="67"/>
      <c r="AK693" s="67"/>
      <c r="AL693" s="67"/>
      <c r="AM693" s="67"/>
      <c r="AN693" s="67"/>
      <c r="AO693" s="67"/>
      <c r="AP693" s="67"/>
      <c r="AQ693" s="67"/>
      <c r="AR693" s="67"/>
      <c r="AS693" s="67"/>
      <c r="AT693" s="67"/>
      <c r="AU693" s="67"/>
      <c r="AV693" s="67"/>
      <c r="AW693" s="67"/>
      <c r="AX693" s="67"/>
      <c r="AY693" s="67"/>
      <c r="AZ693" s="67">
        <v>0</v>
      </c>
      <c r="BA693" s="67">
        <v>271646</v>
      </c>
      <c r="BB693" s="67"/>
      <c r="BC693" s="67"/>
      <c r="BD693" s="67"/>
      <c r="BE693" s="67"/>
      <c r="BF693" s="67"/>
      <c r="BG693" s="67"/>
      <c r="BH693" s="67"/>
      <c r="BI693" s="67"/>
      <c r="BJ693" s="67"/>
      <c r="BK693" s="67"/>
      <c r="BL693" s="67"/>
      <c r="BM693" s="67"/>
      <c r="BN693" s="67"/>
      <c r="BO693" s="67"/>
      <c r="BP693" s="67"/>
      <c r="BQ693" s="67"/>
      <c r="BR693" s="67"/>
      <c r="BS693" s="67"/>
      <c r="BT693" s="67"/>
      <c r="BU693" s="67"/>
      <c r="BV693" s="67"/>
      <c r="BW693" s="67"/>
      <c r="BX693" s="67"/>
      <c r="BY693" s="67"/>
      <c r="BZ693" s="67"/>
      <c r="CA693" s="67"/>
      <c r="CB693" s="67"/>
      <c r="CC693" s="69">
        <f>SUM(Table25[[#This Row],[Contract Amount FY00]:[Contract Amount FY50]])</f>
        <v>271646</v>
      </c>
      <c r="CD693" s="24"/>
    </row>
    <row r="694" spans="1:82" x14ac:dyDescent="0.25">
      <c r="A694" s="122" t="s">
        <v>2006</v>
      </c>
      <c r="B694" s="122" t="s">
        <v>762</v>
      </c>
      <c r="C694" s="122" t="s">
        <v>1160</v>
      </c>
      <c r="E694" s="26" t="str">
        <f>IFERROR(IF(VLOOKUP(Table25[[#This Row],[Contract No.]],Table3[#All],3,FALSE)="","No","Yes"),"")</f>
        <v>No</v>
      </c>
      <c r="F694" s="26" t="str">
        <f>IFERROR(VLOOKUP(Table25[[#This Row],[Contract No.]],Table3[#All],3,FALSE),"")</f>
        <v/>
      </c>
      <c r="G694" s="26" t="str">
        <f>IFERROR(IF(Table25[[#This Row],[Cooperative Purchase
(Yes/No)]]="Yes","Yes",IF(VLOOKUP(Table25[[#This Row],[Contract No.]],Table3[#All],1,FALSE)=Table25[[#This Row],[Contract No.]],"Yes","No")),"No")</f>
        <v>Yes</v>
      </c>
      <c r="H694" s="51">
        <f>IFERROR(VLOOKUP(Table25[[#This Row],[Contract No.]],Table3[#All],4,FALSE),"")</f>
        <v>43435</v>
      </c>
      <c r="I694" s="56">
        <f>IFERROR(IF(AND(MONTH(Table25[[#This Row],[Contract Start Date]])&gt;6,MONTH(Table25[[#This Row],[Contract Start Date]])&lt;=12),YEAR(Table25[[#This Row],[Contract Start Date]])+1,YEAR(Table25[[#This Row],[Contract Start Date]])),"")</f>
        <v>2019</v>
      </c>
      <c r="J694" s="55">
        <f>Table25[[#This Row],[FY Formula start]]</f>
        <v>2019</v>
      </c>
      <c r="K694" s="59" t="str">
        <f>"FY"&amp;" "&amp;Table25[[#This Row],[Year Start]]</f>
        <v>FY 2019</v>
      </c>
      <c r="L694" s="52">
        <f>IFERROR(VLOOKUP(Table25[[#This Row],[Contract No.]],Table3[#All],5,FALSE),"")</f>
        <v>45626</v>
      </c>
      <c r="M694" s="56">
        <f>IFERROR(IF(Table25[[#This Row],[Contract End Date]]="99/99/9999","No End",IF(AND(MONTH(Table25[[#This Row],[Contract End Date]])&gt;6,MONTH(Table25[[#This Row],[Contract End Date]])&lt;=12),YEAR(Table25[[#This Row],[Contract End Date]])+1,YEAR(Table25[[#This Row],[Contract End Date]]))),"")</f>
        <v>2025</v>
      </c>
      <c r="N694" s="55">
        <f>Table25[[#This Row],[FY Formula end]]</f>
        <v>2025</v>
      </c>
      <c r="O694" s="59" t="str">
        <f>IF(Table25[[#This Row],[Year End]]="No End","No End","FY"&amp;" "&amp;Table25[[#This Row],[Year End]])</f>
        <v>FY 2025</v>
      </c>
      <c r="P694" s="27"/>
      <c r="Q694" s="104" t="str">
        <f>_xlfn.IFNA(IF($B694="","",VLOOKUP($B694,'SWC Towers'!$A:$Q,$Q$2,FALSE)),"")</f>
        <v/>
      </c>
      <c r="R694" s="106" t="str">
        <f>_xlfn.IFNA(IF($B694="","",VLOOKUP($B694,'SWC Towers'!$A:$Q,$R$2,FALSE)),"")</f>
        <v/>
      </c>
      <c r="S694" s="106" t="str">
        <f>_xlfn.IFNA(IF($B694="","",VLOOKUP($B694,'SWC Towers'!$A:$Q,$S$2,FALSE)),"")</f>
        <v/>
      </c>
      <c r="T694" s="106" t="str">
        <f>_xlfn.IFNA(IF($B694="","",VLOOKUP($B694,'SWC Towers'!$A:$Q,$T$2,FALSE)),"")</f>
        <v/>
      </c>
      <c r="U694" s="104">
        <f>_xlfn.IFNA(IF($B694="","",VLOOKUP($B694,'SWC Towers'!$A:$Q,$U$2,FALSE)),"")</f>
        <v>0.7</v>
      </c>
      <c r="V694" s="104" t="str">
        <f>_xlfn.IFNA(IF($B694="","",VLOOKUP($B694,'SWC Towers'!$A:$Q,$V$2,FALSE)),"")</f>
        <v/>
      </c>
      <c r="W694" s="104" t="str">
        <f>_xlfn.IFNA(IF($B694="","",VLOOKUP($B694,'SWC Towers'!$A:$Q,$W$2,FALSE)),"")</f>
        <v/>
      </c>
      <c r="X694" s="104" t="str">
        <f>_xlfn.IFNA(IF($B694="","",VLOOKUP($B694,'SWC Towers'!$A:$Q,$X$2,FALSE)),"")</f>
        <v/>
      </c>
      <c r="Y694" s="104" t="str">
        <f>_xlfn.IFNA(IF($B694="","",VLOOKUP($B694,'SWC Towers'!$A:$Q,$Y$2,FALSE)),"")</f>
        <v/>
      </c>
      <c r="Z694" s="104" t="str">
        <f>_xlfn.IFNA(IF($B694="","",VLOOKUP($B694,'SWC Towers'!$A:$Q,$Z$2,FALSE)),"")</f>
        <v/>
      </c>
      <c r="AA694" s="104" t="str">
        <f>_xlfn.IFNA(IF($B694="","",VLOOKUP($B694,'SWC Towers'!$A:$Q,$AA$2,FALSE)),"")</f>
        <v/>
      </c>
      <c r="AB694" s="104">
        <f>_xlfn.IFNA(IF($B694="","",VLOOKUP($B694,'SWC Towers'!$A:$Q,$AB$2,FALSE)),"")</f>
        <v>0.3</v>
      </c>
      <c r="AC694" s="20">
        <f>SUM(Table25[[#This Row],[IT Tower: Application]:[Other/Non-IT ]])</f>
        <v>1</v>
      </c>
      <c r="AD694" s="67"/>
      <c r="AE694" s="67"/>
      <c r="AF694" s="67"/>
      <c r="AG694" s="67"/>
      <c r="AH694" s="67"/>
      <c r="AI694" s="67"/>
      <c r="AJ694" s="67"/>
      <c r="AK694" s="67"/>
      <c r="AL694" s="67"/>
      <c r="AM694" s="67"/>
      <c r="AN694" s="67"/>
      <c r="AO694" s="67"/>
      <c r="AP694" s="67"/>
      <c r="AQ694" s="67"/>
      <c r="AR694" s="67"/>
      <c r="AS694" s="67"/>
      <c r="AT694" s="67"/>
      <c r="AU694" s="67"/>
      <c r="AV694" s="67"/>
      <c r="AW694" s="67">
        <v>9145</v>
      </c>
      <c r="AX694" s="67">
        <v>385</v>
      </c>
      <c r="AY694" s="67">
        <v>18924</v>
      </c>
      <c r="AZ694" s="67"/>
      <c r="BA694" s="67"/>
      <c r="BB694" s="67"/>
      <c r="BC694" s="67"/>
      <c r="BD694" s="67"/>
      <c r="BE694" s="67"/>
      <c r="BF694" s="67"/>
      <c r="BG694" s="67"/>
      <c r="BH694" s="67"/>
      <c r="BI694" s="67"/>
      <c r="BJ694" s="67"/>
      <c r="BK694" s="67"/>
      <c r="BL694" s="67"/>
      <c r="BM694" s="67"/>
      <c r="BN694" s="67"/>
      <c r="BO694" s="67"/>
      <c r="BP694" s="67"/>
      <c r="BQ694" s="67"/>
      <c r="BR694" s="67"/>
      <c r="BS694" s="67"/>
      <c r="BT694" s="67"/>
      <c r="BU694" s="67"/>
      <c r="BV694" s="67"/>
      <c r="BW694" s="67"/>
      <c r="BX694" s="67"/>
      <c r="BY694" s="67"/>
      <c r="BZ694" s="67"/>
      <c r="CA694" s="67"/>
      <c r="CB694" s="67"/>
      <c r="CC694" s="69">
        <f>SUM(Table25[[#This Row],[Contract Amount FY00]:[Contract Amount FY50]])</f>
        <v>28454</v>
      </c>
      <c r="CD694" s="24"/>
    </row>
    <row r="695" spans="1:82" x14ac:dyDescent="0.25">
      <c r="A695" s="122" t="s">
        <v>2006</v>
      </c>
      <c r="B695" s="122" t="s">
        <v>762</v>
      </c>
      <c r="C695" s="122" t="s">
        <v>2277</v>
      </c>
      <c r="E695" s="26" t="str">
        <f>IFERROR(IF(VLOOKUP(Table25[[#This Row],[Contract No.]],Table3[#All],3,FALSE)="","No","Yes"),"")</f>
        <v>No</v>
      </c>
      <c r="F695" s="26" t="str">
        <f>IFERROR(VLOOKUP(Table25[[#This Row],[Contract No.]],Table3[#All],3,FALSE),"")</f>
        <v/>
      </c>
      <c r="G695" s="26" t="str">
        <f>IFERROR(IF(Table25[[#This Row],[Cooperative Purchase
(Yes/No)]]="Yes","Yes",IF(VLOOKUP(Table25[[#This Row],[Contract No.]],Table3[#All],1,FALSE)=Table25[[#This Row],[Contract No.]],"Yes","No")),"No")</f>
        <v>Yes</v>
      </c>
      <c r="H695" s="51">
        <f>IFERROR(VLOOKUP(Table25[[#This Row],[Contract No.]],Table3[#All],4,FALSE),"")</f>
        <v>43435</v>
      </c>
      <c r="I695" s="56">
        <f>IFERROR(IF(AND(MONTH(Table25[[#This Row],[Contract Start Date]])&gt;6,MONTH(Table25[[#This Row],[Contract Start Date]])&lt;=12),YEAR(Table25[[#This Row],[Contract Start Date]])+1,YEAR(Table25[[#This Row],[Contract Start Date]])),"")</f>
        <v>2019</v>
      </c>
      <c r="J695" s="55">
        <f>Table25[[#This Row],[FY Formula start]]</f>
        <v>2019</v>
      </c>
      <c r="K695" s="59" t="str">
        <f>"FY"&amp;" "&amp;Table25[[#This Row],[Year Start]]</f>
        <v>FY 2019</v>
      </c>
      <c r="L695" s="52">
        <f>IFERROR(VLOOKUP(Table25[[#This Row],[Contract No.]],Table3[#All],5,FALSE),"")</f>
        <v>45626</v>
      </c>
      <c r="M695" s="56">
        <f>IFERROR(IF(Table25[[#This Row],[Contract End Date]]="99/99/9999","No End",IF(AND(MONTH(Table25[[#This Row],[Contract End Date]])&gt;6,MONTH(Table25[[#This Row],[Contract End Date]])&lt;=12),YEAR(Table25[[#This Row],[Contract End Date]])+1,YEAR(Table25[[#This Row],[Contract End Date]]))),"")</f>
        <v>2025</v>
      </c>
      <c r="N695" s="55">
        <f>Table25[[#This Row],[FY Formula end]]</f>
        <v>2025</v>
      </c>
      <c r="O695" s="59" t="str">
        <f>IF(Table25[[#This Row],[Year End]]="No End","No End","FY"&amp;" "&amp;Table25[[#This Row],[Year End]])</f>
        <v>FY 2025</v>
      </c>
      <c r="P695" s="27"/>
      <c r="Q695" s="104" t="str">
        <f>_xlfn.IFNA(IF($B695="","",VLOOKUP($B695,'SWC Towers'!$A:$Q,$Q$2,FALSE)),"")</f>
        <v/>
      </c>
      <c r="R695" s="106" t="str">
        <f>_xlfn.IFNA(IF($B695="","",VLOOKUP($B695,'SWC Towers'!$A:$Q,$R$2,FALSE)),"")</f>
        <v/>
      </c>
      <c r="S695" s="106" t="str">
        <f>_xlfn.IFNA(IF($B695="","",VLOOKUP($B695,'SWC Towers'!$A:$Q,$S$2,FALSE)),"")</f>
        <v/>
      </c>
      <c r="T695" s="106" t="str">
        <f>_xlfn.IFNA(IF($B695="","",VLOOKUP($B695,'SWC Towers'!$A:$Q,$T$2,FALSE)),"")</f>
        <v/>
      </c>
      <c r="U695" s="104">
        <f>_xlfn.IFNA(IF($B695="","",VLOOKUP($B695,'SWC Towers'!$A:$Q,$U$2,FALSE)),"")</f>
        <v>0.7</v>
      </c>
      <c r="V695" s="104" t="str">
        <f>_xlfn.IFNA(IF($B695="","",VLOOKUP($B695,'SWC Towers'!$A:$Q,$V$2,FALSE)),"")</f>
        <v/>
      </c>
      <c r="W695" s="104" t="str">
        <f>_xlfn.IFNA(IF($B695="","",VLOOKUP($B695,'SWC Towers'!$A:$Q,$W$2,FALSE)),"")</f>
        <v/>
      </c>
      <c r="X695" s="104" t="str">
        <f>_xlfn.IFNA(IF($B695="","",VLOOKUP($B695,'SWC Towers'!$A:$Q,$X$2,FALSE)),"")</f>
        <v/>
      </c>
      <c r="Y695" s="104" t="str">
        <f>_xlfn.IFNA(IF($B695="","",VLOOKUP($B695,'SWC Towers'!$A:$Q,$Y$2,FALSE)),"")</f>
        <v/>
      </c>
      <c r="Z695" s="104" t="str">
        <f>_xlfn.IFNA(IF($B695="","",VLOOKUP($B695,'SWC Towers'!$A:$Q,$Z$2,FALSE)),"")</f>
        <v/>
      </c>
      <c r="AA695" s="104" t="str">
        <f>_xlfn.IFNA(IF($B695="","",VLOOKUP($B695,'SWC Towers'!$A:$Q,$AA$2,FALSE)),"")</f>
        <v/>
      </c>
      <c r="AB695" s="104">
        <f>_xlfn.IFNA(IF($B695="","",VLOOKUP($B695,'SWC Towers'!$A:$Q,$AB$2,FALSE)),"")</f>
        <v>0.3</v>
      </c>
      <c r="AC695" s="20">
        <f>SUM(Table25[[#This Row],[IT Tower: Application]:[Other/Non-IT ]])</f>
        <v>1</v>
      </c>
      <c r="AD695" s="67"/>
      <c r="AE695" s="67"/>
      <c r="AF695" s="67"/>
      <c r="AG695" s="67"/>
      <c r="AH695" s="67"/>
      <c r="AI695" s="67"/>
      <c r="AJ695" s="67"/>
      <c r="AK695" s="67"/>
      <c r="AL695" s="67"/>
      <c r="AM695" s="67"/>
      <c r="AN695" s="67"/>
      <c r="AO695" s="67"/>
      <c r="AP695" s="67"/>
      <c r="AQ695" s="67"/>
      <c r="AR695" s="67"/>
      <c r="AS695" s="67"/>
      <c r="AT695" s="67"/>
      <c r="AU695" s="67"/>
      <c r="AV695" s="67"/>
      <c r="AW695" s="67">
        <v>45273</v>
      </c>
      <c r="AX695" s="67">
        <v>0</v>
      </c>
      <c r="AY695" s="67"/>
      <c r="AZ695" s="67"/>
      <c r="BA695" s="67"/>
      <c r="BB695" s="67"/>
      <c r="BC695" s="67"/>
      <c r="BD695" s="67"/>
      <c r="BE695" s="67"/>
      <c r="BF695" s="67"/>
      <c r="BG695" s="67"/>
      <c r="BH695" s="67"/>
      <c r="BI695" s="67"/>
      <c r="BJ695" s="67"/>
      <c r="BK695" s="67"/>
      <c r="BL695" s="67"/>
      <c r="BM695" s="67"/>
      <c r="BN695" s="67"/>
      <c r="BO695" s="67"/>
      <c r="BP695" s="67"/>
      <c r="BQ695" s="67"/>
      <c r="BR695" s="67"/>
      <c r="BS695" s="67"/>
      <c r="BT695" s="67"/>
      <c r="BU695" s="67"/>
      <c r="BV695" s="67"/>
      <c r="BW695" s="67"/>
      <c r="BX695" s="67"/>
      <c r="BY695" s="67"/>
      <c r="BZ695" s="67"/>
      <c r="CA695" s="67"/>
      <c r="CB695" s="67"/>
      <c r="CC695" s="69">
        <f>SUM(Table25[[#This Row],[Contract Amount FY00]:[Contract Amount FY50]])</f>
        <v>45273</v>
      </c>
      <c r="CD695" s="24"/>
    </row>
    <row r="696" spans="1:82" x14ac:dyDescent="0.25">
      <c r="A696" s="122" t="s">
        <v>2006</v>
      </c>
      <c r="B696" s="122" t="s">
        <v>762</v>
      </c>
      <c r="C696" s="122" t="s">
        <v>1001</v>
      </c>
      <c r="E696" s="26" t="str">
        <f>IFERROR(IF(VLOOKUP(Table25[[#This Row],[Contract No.]],Table3[#All],3,FALSE)="","No","Yes"),"")</f>
        <v>No</v>
      </c>
      <c r="F696" s="26" t="str">
        <f>IFERROR(VLOOKUP(Table25[[#This Row],[Contract No.]],Table3[#All],3,FALSE),"")</f>
        <v/>
      </c>
      <c r="G696" s="26" t="str">
        <f>IFERROR(IF(Table25[[#This Row],[Cooperative Purchase
(Yes/No)]]="Yes","Yes",IF(VLOOKUP(Table25[[#This Row],[Contract No.]],Table3[#All],1,FALSE)=Table25[[#This Row],[Contract No.]],"Yes","No")),"No")</f>
        <v>Yes</v>
      </c>
      <c r="H696" s="51">
        <f>IFERROR(VLOOKUP(Table25[[#This Row],[Contract No.]],Table3[#All],4,FALSE),"")</f>
        <v>43435</v>
      </c>
      <c r="I696" s="56">
        <f>IFERROR(IF(AND(MONTH(Table25[[#This Row],[Contract Start Date]])&gt;6,MONTH(Table25[[#This Row],[Contract Start Date]])&lt;=12),YEAR(Table25[[#This Row],[Contract Start Date]])+1,YEAR(Table25[[#This Row],[Contract Start Date]])),"")</f>
        <v>2019</v>
      </c>
      <c r="J696" s="55">
        <f>Table25[[#This Row],[FY Formula start]]</f>
        <v>2019</v>
      </c>
      <c r="K696" s="59" t="str">
        <f>"FY"&amp;" "&amp;Table25[[#This Row],[Year Start]]</f>
        <v>FY 2019</v>
      </c>
      <c r="L696" s="52">
        <f>IFERROR(VLOOKUP(Table25[[#This Row],[Contract No.]],Table3[#All],5,FALSE),"")</f>
        <v>45626</v>
      </c>
      <c r="M696" s="56">
        <f>IFERROR(IF(Table25[[#This Row],[Contract End Date]]="99/99/9999","No End",IF(AND(MONTH(Table25[[#This Row],[Contract End Date]])&gt;6,MONTH(Table25[[#This Row],[Contract End Date]])&lt;=12),YEAR(Table25[[#This Row],[Contract End Date]])+1,YEAR(Table25[[#This Row],[Contract End Date]]))),"")</f>
        <v>2025</v>
      </c>
      <c r="N696" s="55">
        <f>Table25[[#This Row],[FY Formula end]]</f>
        <v>2025</v>
      </c>
      <c r="O696" s="59" t="str">
        <f>IF(Table25[[#This Row],[Year End]]="No End","No End","FY"&amp;" "&amp;Table25[[#This Row],[Year End]])</f>
        <v>FY 2025</v>
      </c>
      <c r="P696" s="27"/>
      <c r="Q696" s="104" t="str">
        <f>_xlfn.IFNA(IF($B696="","",VLOOKUP($B696,'SWC Towers'!$A:$Q,$Q$2,FALSE)),"")</f>
        <v/>
      </c>
      <c r="R696" s="106" t="str">
        <f>_xlfn.IFNA(IF($B696="","",VLOOKUP($B696,'SWC Towers'!$A:$Q,$R$2,FALSE)),"")</f>
        <v/>
      </c>
      <c r="S696" s="106" t="str">
        <f>_xlfn.IFNA(IF($B696="","",VLOOKUP($B696,'SWC Towers'!$A:$Q,$S$2,FALSE)),"")</f>
        <v/>
      </c>
      <c r="T696" s="106" t="str">
        <f>_xlfn.IFNA(IF($B696="","",VLOOKUP($B696,'SWC Towers'!$A:$Q,$T$2,FALSE)),"")</f>
        <v/>
      </c>
      <c r="U696" s="104">
        <f>_xlfn.IFNA(IF($B696="","",VLOOKUP($B696,'SWC Towers'!$A:$Q,$U$2,FALSE)),"")</f>
        <v>0.7</v>
      </c>
      <c r="V696" s="104" t="str">
        <f>_xlfn.IFNA(IF($B696="","",VLOOKUP($B696,'SWC Towers'!$A:$Q,$V$2,FALSE)),"")</f>
        <v/>
      </c>
      <c r="W696" s="104" t="str">
        <f>_xlfn.IFNA(IF($B696="","",VLOOKUP($B696,'SWC Towers'!$A:$Q,$W$2,FALSE)),"")</f>
        <v/>
      </c>
      <c r="X696" s="104" t="str">
        <f>_xlfn.IFNA(IF($B696="","",VLOOKUP($B696,'SWC Towers'!$A:$Q,$X$2,FALSE)),"")</f>
        <v/>
      </c>
      <c r="Y696" s="104" t="str">
        <f>_xlfn.IFNA(IF($B696="","",VLOOKUP($B696,'SWC Towers'!$A:$Q,$Y$2,FALSE)),"")</f>
        <v/>
      </c>
      <c r="Z696" s="104" t="str">
        <f>_xlfn.IFNA(IF($B696="","",VLOOKUP($B696,'SWC Towers'!$A:$Q,$Z$2,FALSE)),"")</f>
        <v/>
      </c>
      <c r="AA696" s="104" t="str">
        <f>_xlfn.IFNA(IF($B696="","",VLOOKUP($B696,'SWC Towers'!$A:$Q,$AA$2,FALSE)),"")</f>
        <v/>
      </c>
      <c r="AB696" s="104">
        <f>_xlfn.IFNA(IF($B696="","",VLOOKUP($B696,'SWC Towers'!$A:$Q,$AB$2,FALSE)),"")</f>
        <v>0.3</v>
      </c>
      <c r="AC696" s="20">
        <f>SUM(Table25[[#This Row],[IT Tower: Application]:[Other/Non-IT ]])</f>
        <v>1</v>
      </c>
      <c r="AD696" s="67"/>
      <c r="AE696" s="67"/>
      <c r="AF696" s="67"/>
      <c r="AG696" s="67"/>
      <c r="AH696" s="67"/>
      <c r="AI696" s="67"/>
      <c r="AJ696" s="67"/>
      <c r="AK696" s="67"/>
      <c r="AL696" s="67"/>
      <c r="AM696" s="67"/>
      <c r="AN696" s="67"/>
      <c r="AO696" s="67"/>
      <c r="AP696" s="67"/>
      <c r="AQ696" s="67"/>
      <c r="AR696" s="67"/>
      <c r="AS696" s="67"/>
      <c r="AT696" s="67"/>
      <c r="AU696" s="67"/>
      <c r="AV696" s="67"/>
      <c r="AW696" s="67"/>
      <c r="AX696" s="67">
        <v>350910</v>
      </c>
      <c r="AY696" s="67">
        <v>160465</v>
      </c>
      <c r="AZ696" s="67">
        <v>349198</v>
      </c>
      <c r="BA696" s="67">
        <v>341066</v>
      </c>
      <c r="BB696" s="67">
        <v>37200</v>
      </c>
      <c r="BC696" s="67">
        <v>227052</v>
      </c>
      <c r="BD696" s="67"/>
      <c r="BE696" s="67"/>
      <c r="BF696" s="67"/>
      <c r="BG696" s="67"/>
      <c r="BH696" s="67"/>
      <c r="BI696" s="67"/>
      <c r="BJ696" s="67"/>
      <c r="BK696" s="67"/>
      <c r="BL696" s="67"/>
      <c r="BM696" s="67"/>
      <c r="BN696" s="67"/>
      <c r="BO696" s="67"/>
      <c r="BP696" s="67"/>
      <c r="BQ696" s="67"/>
      <c r="BR696" s="67"/>
      <c r="BS696" s="67"/>
      <c r="BT696" s="67"/>
      <c r="BU696" s="67"/>
      <c r="BV696" s="67"/>
      <c r="BW696" s="67"/>
      <c r="BX696" s="67"/>
      <c r="BY696" s="67"/>
      <c r="BZ696" s="67"/>
      <c r="CA696" s="67"/>
      <c r="CB696" s="67"/>
      <c r="CC696" s="69">
        <f>SUM(Table25[[#This Row],[Contract Amount FY00]:[Contract Amount FY50]])</f>
        <v>1465891</v>
      </c>
      <c r="CD696" s="24"/>
    </row>
    <row r="697" spans="1:82" x14ac:dyDescent="0.25">
      <c r="A697" s="122" t="s">
        <v>2006</v>
      </c>
      <c r="B697" s="122" t="s">
        <v>533</v>
      </c>
      <c r="C697" s="122" t="s">
        <v>1682</v>
      </c>
      <c r="E697" s="26" t="str">
        <f>IFERROR(IF(VLOOKUP(Table25[[#This Row],[Contract No.]],Table3[#All],3,FALSE)="","No","Yes"),"")</f>
        <v>No</v>
      </c>
      <c r="F697" s="26" t="str">
        <f>IFERROR(VLOOKUP(Table25[[#This Row],[Contract No.]],Table3[#All],3,FALSE),"")</f>
        <v/>
      </c>
      <c r="G697" s="26" t="str">
        <f>IFERROR(IF(Table25[[#This Row],[Cooperative Purchase
(Yes/No)]]="Yes","Yes",IF(VLOOKUP(Table25[[#This Row],[Contract No.]],Table3[#All],1,FALSE)=Table25[[#This Row],[Contract No.]],"Yes","No")),"No")</f>
        <v>Yes</v>
      </c>
      <c r="H697" s="51">
        <f>IFERROR(VLOOKUP(Table25[[#This Row],[Contract No.]],Table3[#All],4,FALSE),"")</f>
        <v>43556</v>
      </c>
      <c r="I697" s="56">
        <f>IFERROR(IF(AND(MONTH(Table25[[#This Row],[Contract Start Date]])&gt;6,MONTH(Table25[[#This Row],[Contract Start Date]])&lt;=12),YEAR(Table25[[#This Row],[Contract Start Date]])+1,YEAR(Table25[[#This Row],[Contract Start Date]])),"")</f>
        <v>2019</v>
      </c>
      <c r="J697" s="55">
        <f>Table25[[#This Row],[FY Formula start]]</f>
        <v>2019</v>
      </c>
      <c r="K697" s="59" t="str">
        <f>"FY"&amp;" "&amp;Table25[[#This Row],[Year Start]]</f>
        <v>FY 2019</v>
      </c>
      <c r="L697" s="52">
        <f>IFERROR(VLOOKUP(Table25[[#This Row],[Contract No.]],Table3[#All],5,FALSE),"")</f>
        <v>45747</v>
      </c>
      <c r="M697" s="56">
        <f>IFERROR(IF(Table25[[#This Row],[Contract End Date]]="99/99/9999","No End",IF(AND(MONTH(Table25[[#This Row],[Contract End Date]])&gt;6,MONTH(Table25[[#This Row],[Contract End Date]])&lt;=12),YEAR(Table25[[#This Row],[Contract End Date]])+1,YEAR(Table25[[#This Row],[Contract End Date]]))),"")</f>
        <v>2025</v>
      </c>
      <c r="N697" s="55">
        <f>Table25[[#This Row],[FY Formula end]]</f>
        <v>2025</v>
      </c>
      <c r="O697" s="59" t="str">
        <f>IF(Table25[[#This Row],[Year End]]="No End","No End","FY"&amp;" "&amp;Table25[[#This Row],[Year End]])</f>
        <v>FY 2025</v>
      </c>
      <c r="P697" s="27"/>
      <c r="Q697" s="104">
        <f>_xlfn.IFNA(IF($B697="","",VLOOKUP($B697,'SWC Towers'!$A:$Q,$Q$2,FALSE)),"")</f>
        <v>0.2</v>
      </c>
      <c r="R697" s="106">
        <f>_xlfn.IFNA(IF($B697="","",VLOOKUP($B697,'SWC Towers'!$A:$Q,$R$2,FALSE)),"")</f>
        <v>0.2</v>
      </c>
      <c r="S697" s="106" t="str">
        <f>_xlfn.IFNA(IF($B697="","",VLOOKUP($B697,'SWC Towers'!$A:$Q,$S$2,FALSE)),"")</f>
        <v/>
      </c>
      <c r="T697" s="106" t="str">
        <f>_xlfn.IFNA(IF($B697="","",VLOOKUP($B697,'SWC Towers'!$A:$Q,$T$2,FALSE)),"")</f>
        <v/>
      </c>
      <c r="U697" s="104">
        <f>_xlfn.IFNA(IF($B697="","",VLOOKUP($B697,'SWC Towers'!$A:$Q,$U$2,FALSE)),"")</f>
        <v>0.2</v>
      </c>
      <c r="V697" s="104" t="str">
        <f>_xlfn.IFNA(IF($B697="","",VLOOKUP($B697,'SWC Towers'!$A:$Q,$V$2,FALSE)),"")</f>
        <v/>
      </c>
      <c r="W697" s="104">
        <f>_xlfn.IFNA(IF($B697="","",VLOOKUP($B697,'SWC Towers'!$A:$Q,$W$2,FALSE)),"")</f>
        <v>0.2</v>
      </c>
      <c r="X697" s="104" t="str">
        <f>_xlfn.IFNA(IF($B697="","",VLOOKUP($B697,'SWC Towers'!$A:$Q,$X$2,FALSE)),"")</f>
        <v/>
      </c>
      <c r="Y697" s="104" t="str">
        <f>_xlfn.IFNA(IF($B697="","",VLOOKUP($B697,'SWC Towers'!$A:$Q,$Y$2,FALSE)),"")</f>
        <v/>
      </c>
      <c r="Z697" s="104" t="str">
        <f>_xlfn.IFNA(IF($B697="","",VLOOKUP($B697,'SWC Towers'!$A:$Q,$Z$2,FALSE)),"")</f>
        <v/>
      </c>
      <c r="AA697" s="104">
        <f>_xlfn.IFNA(IF($B697="","",VLOOKUP($B697,'SWC Towers'!$A:$Q,$AA$2,FALSE)),"")</f>
        <v>0.2</v>
      </c>
      <c r="AB697" s="104" t="str">
        <f>_xlfn.IFNA(IF($B697="","",VLOOKUP($B697,'SWC Towers'!$A:$Q,$AB$2,FALSE)),"")</f>
        <v/>
      </c>
      <c r="AC697" s="20">
        <f>SUM(Table25[[#This Row],[IT Tower: Application]:[Other/Non-IT ]])</f>
        <v>1</v>
      </c>
      <c r="AD697" s="67"/>
      <c r="AE697" s="67"/>
      <c r="AF697" s="67"/>
      <c r="AG697" s="67"/>
      <c r="AH697" s="67"/>
      <c r="AI697" s="67"/>
      <c r="AJ697" s="67"/>
      <c r="AK697" s="67"/>
      <c r="AL697" s="67"/>
      <c r="AM697" s="67"/>
      <c r="AN697" s="67"/>
      <c r="AO697" s="67"/>
      <c r="AP697" s="67"/>
      <c r="AQ697" s="67"/>
      <c r="AR697" s="67"/>
      <c r="AS697" s="67"/>
      <c r="AT697" s="67"/>
      <c r="AU697" s="67"/>
      <c r="AV697" s="67"/>
      <c r="AW697" s="67"/>
      <c r="AX697" s="67">
        <v>524</v>
      </c>
      <c r="AY697" s="67">
        <v>0</v>
      </c>
      <c r="AZ697" s="67">
        <v>55359</v>
      </c>
      <c r="BA697" s="67">
        <v>14289</v>
      </c>
      <c r="BB697" s="67">
        <v>12965</v>
      </c>
      <c r="BC697" s="67">
        <v>716</v>
      </c>
      <c r="BD697" s="67"/>
      <c r="BE697" s="67"/>
      <c r="BF697" s="67"/>
      <c r="BG697" s="67"/>
      <c r="BH697" s="67"/>
      <c r="BI697" s="67"/>
      <c r="BJ697" s="67"/>
      <c r="BK697" s="67"/>
      <c r="BL697" s="67"/>
      <c r="BM697" s="67"/>
      <c r="BN697" s="67"/>
      <c r="BO697" s="67"/>
      <c r="BP697" s="67"/>
      <c r="BQ697" s="67"/>
      <c r="BR697" s="67"/>
      <c r="BS697" s="67"/>
      <c r="BT697" s="67"/>
      <c r="BU697" s="67"/>
      <c r="BV697" s="67"/>
      <c r="BW697" s="67"/>
      <c r="BX697" s="67"/>
      <c r="BY697" s="67"/>
      <c r="BZ697" s="67"/>
      <c r="CA697" s="67"/>
      <c r="CB697" s="67"/>
      <c r="CC697" s="69">
        <f>SUM(Table25[[#This Row],[Contract Amount FY00]:[Contract Amount FY50]])</f>
        <v>83853</v>
      </c>
      <c r="CD697" s="24"/>
    </row>
    <row r="698" spans="1:82" x14ac:dyDescent="0.25">
      <c r="A698" s="122" t="s">
        <v>2006</v>
      </c>
      <c r="B698" s="122" t="s">
        <v>533</v>
      </c>
      <c r="C698" s="122" t="s">
        <v>3187</v>
      </c>
      <c r="E698" s="26" t="str">
        <f>IFERROR(IF(VLOOKUP(Table25[[#This Row],[Contract No.]],Table3[#All],3,FALSE)="","No","Yes"),"")</f>
        <v>No</v>
      </c>
      <c r="F698" s="26" t="str">
        <f>IFERROR(VLOOKUP(Table25[[#This Row],[Contract No.]],Table3[#All],3,FALSE),"")</f>
        <v/>
      </c>
      <c r="G698" s="26" t="str">
        <f>IFERROR(IF(Table25[[#This Row],[Cooperative Purchase
(Yes/No)]]="Yes","Yes",IF(VLOOKUP(Table25[[#This Row],[Contract No.]],Table3[#All],1,FALSE)=Table25[[#This Row],[Contract No.]],"Yes","No")),"No")</f>
        <v>Yes</v>
      </c>
      <c r="H698" s="51">
        <f>IFERROR(VLOOKUP(Table25[[#This Row],[Contract No.]],Table3[#All],4,FALSE),"")</f>
        <v>43556</v>
      </c>
      <c r="I698" s="56">
        <f>IFERROR(IF(AND(MONTH(Table25[[#This Row],[Contract Start Date]])&gt;6,MONTH(Table25[[#This Row],[Contract Start Date]])&lt;=12),YEAR(Table25[[#This Row],[Contract Start Date]])+1,YEAR(Table25[[#This Row],[Contract Start Date]])),"")</f>
        <v>2019</v>
      </c>
      <c r="J698" s="55">
        <f>Table25[[#This Row],[FY Formula start]]</f>
        <v>2019</v>
      </c>
      <c r="K698" s="59" t="str">
        <f>"FY"&amp;" "&amp;Table25[[#This Row],[Year Start]]</f>
        <v>FY 2019</v>
      </c>
      <c r="L698" s="52">
        <f>IFERROR(VLOOKUP(Table25[[#This Row],[Contract No.]],Table3[#All],5,FALSE),"")</f>
        <v>45747</v>
      </c>
      <c r="M698" s="56">
        <f>IFERROR(IF(Table25[[#This Row],[Contract End Date]]="99/99/9999","No End",IF(AND(MONTH(Table25[[#This Row],[Contract End Date]])&gt;6,MONTH(Table25[[#This Row],[Contract End Date]])&lt;=12),YEAR(Table25[[#This Row],[Contract End Date]])+1,YEAR(Table25[[#This Row],[Contract End Date]]))),"")</f>
        <v>2025</v>
      </c>
      <c r="N698" s="55">
        <f>Table25[[#This Row],[FY Formula end]]</f>
        <v>2025</v>
      </c>
      <c r="O698" s="59" t="str">
        <f>IF(Table25[[#This Row],[Year End]]="No End","No End","FY"&amp;" "&amp;Table25[[#This Row],[Year End]])</f>
        <v>FY 2025</v>
      </c>
      <c r="P698" s="27"/>
      <c r="Q698" s="104">
        <f>_xlfn.IFNA(IF($B698="","",VLOOKUP($B698,'SWC Towers'!$A:$Q,$Q$2,FALSE)),"")</f>
        <v>0.2</v>
      </c>
      <c r="R698" s="106">
        <f>_xlfn.IFNA(IF($B698="","",VLOOKUP($B698,'SWC Towers'!$A:$Q,$R$2,FALSE)),"")</f>
        <v>0.2</v>
      </c>
      <c r="S698" s="106" t="str">
        <f>_xlfn.IFNA(IF($B698="","",VLOOKUP($B698,'SWC Towers'!$A:$Q,$S$2,FALSE)),"")</f>
        <v/>
      </c>
      <c r="T698" s="106" t="str">
        <f>_xlfn.IFNA(IF($B698="","",VLOOKUP($B698,'SWC Towers'!$A:$Q,$T$2,FALSE)),"")</f>
        <v/>
      </c>
      <c r="U698" s="104">
        <f>_xlfn.IFNA(IF($B698="","",VLOOKUP($B698,'SWC Towers'!$A:$Q,$U$2,FALSE)),"")</f>
        <v>0.2</v>
      </c>
      <c r="V698" s="104" t="str">
        <f>_xlfn.IFNA(IF($B698="","",VLOOKUP($B698,'SWC Towers'!$A:$Q,$V$2,FALSE)),"")</f>
        <v/>
      </c>
      <c r="W698" s="104">
        <f>_xlfn.IFNA(IF($B698="","",VLOOKUP($B698,'SWC Towers'!$A:$Q,$W$2,FALSE)),"")</f>
        <v>0.2</v>
      </c>
      <c r="X698" s="104" t="str">
        <f>_xlfn.IFNA(IF($B698="","",VLOOKUP($B698,'SWC Towers'!$A:$Q,$X$2,FALSE)),"")</f>
        <v/>
      </c>
      <c r="Y698" s="104" t="str">
        <f>_xlfn.IFNA(IF($B698="","",VLOOKUP($B698,'SWC Towers'!$A:$Q,$Y$2,FALSE)),"")</f>
        <v/>
      </c>
      <c r="Z698" s="104" t="str">
        <f>_xlfn.IFNA(IF($B698="","",VLOOKUP($B698,'SWC Towers'!$A:$Q,$Z$2,FALSE)),"")</f>
        <v/>
      </c>
      <c r="AA698" s="104">
        <f>_xlfn.IFNA(IF($B698="","",VLOOKUP($B698,'SWC Towers'!$A:$Q,$AA$2,FALSE)),"")</f>
        <v>0.2</v>
      </c>
      <c r="AB698" s="104" t="str">
        <f>_xlfn.IFNA(IF($B698="","",VLOOKUP($B698,'SWC Towers'!$A:$Q,$AB$2,FALSE)),"")</f>
        <v/>
      </c>
      <c r="AC698" s="20">
        <f>SUM(Table25[[#This Row],[IT Tower: Application]:[Other/Non-IT ]])</f>
        <v>1</v>
      </c>
      <c r="AD698" s="67"/>
      <c r="AE698" s="67"/>
      <c r="AF698" s="67"/>
      <c r="AG698" s="67"/>
      <c r="AH698" s="67"/>
      <c r="AI698" s="67"/>
      <c r="AJ698" s="67"/>
      <c r="AK698" s="67"/>
      <c r="AL698" s="67"/>
      <c r="AM698" s="67"/>
      <c r="AN698" s="67"/>
      <c r="AO698" s="67"/>
      <c r="AP698" s="67"/>
      <c r="AQ698" s="67"/>
      <c r="AR698" s="67"/>
      <c r="AS698" s="67"/>
      <c r="AT698" s="67"/>
      <c r="AU698" s="67"/>
      <c r="AV698" s="67"/>
      <c r="AW698" s="67"/>
      <c r="AX698" s="67"/>
      <c r="AY698" s="67">
        <v>1677.12</v>
      </c>
      <c r="AZ698" s="67">
        <v>0</v>
      </c>
      <c r="BA698" s="67">
        <v>35790</v>
      </c>
      <c r="BB698" s="67">
        <v>0</v>
      </c>
      <c r="BC698" s="67"/>
      <c r="BD698" s="67"/>
      <c r="BE698" s="67"/>
      <c r="BF698" s="67"/>
      <c r="BG698" s="67"/>
      <c r="BH698" s="67"/>
      <c r="BI698" s="67"/>
      <c r="BJ698" s="67"/>
      <c r="BK698" s="67"/>
      <c r="BL698" s="67"/>
      <c r="BM698" s="67"/>
      <c r="BN698" s="67"/>
      <c r="BO698" s="67"/>
      <c r="BP698" s="67"/>
      <c r="BQ698" s="67"/>
      <c r="BR698" s="67"/>
      <c r="BS698" s="67"/>
      <c r="BT698" s="67"/>
      <c r="BU698" s="67"/>
      <c r="BV698" s="67"/>
      <c r="BW698" s="67"/>
      <c r="BX698" s="67"/>
      <c r="BY698" s="67"/>
      <c r="BZ698" s="67"/>
      <c r="CA698" s="67"/>
      <c r="CB698" s="67"/>
      <c r="CC698" s="69">
        <f>SUM(Table25[[#This Row],[Contract Amount FY00]:[Contract Amount FY50]])</f>
        <v>37467.120000000003</v>
      </c>
      <c r="CD698" s="24"/>
    </row>
    <row r="699" spans="1:82" x14ac:dyDescent="0.25">
      <c r="A699" s="122" t="s">
        <v>2006</v>
      </c>
      <c r="B699" s="122" t="s">
        <v>382</v>
      </c>
      <c r="C699" s="122" t="s">
        <v>3227</v>
      </c>
      <c r="E699" s="26" t="str">
        <f>IFERROR(IF(VLOOKUP(Table25[[#This Row],[Contract No.]],Table3[#All],3,FALSE)="","No","Yes"),"")</f>
        <v>No</v>
      </c>
      <c r="F699" s="26" t="str">
        <f>IFERROR(VLOOKUP(Table25[[#This Row],[Contract No.]],Table3[#All],3,FALSE),"")</f>
        <v/>
      </c>
      <c r="G699" s="26" t="str">
        <f>IFERROR(IF(Table25[[#This Row],[Cooperative Purchase
(Yes/No)]]="Yes","Yes",IF(VLOOKUP(Table25[[#This Row],[Contract No.]],Table3[#All],1,FALSE)=Table25[[#This Row],[Contract No.]],"Yes","No")),"No")</f>
        <v>Yes</v>
      </c>
      <c r="H699" s="51">
        <f>IFERROR(VLOOKUP(Table25[[#This Row],[Contract No.]],Table3[#All],4,FALSE),"")</f>
        <v>42727</v>
      </c>
      <c r="I699" s="56">
        <f>IFERROR(IF(AND(MONTH(Table25[[#This Row],[Contract Start Date]])&gt;6,MONTH(Table25[[#This Row],[Contract Start Date]])&lt;=12),YEAR(Table25[[#This Row],[Contract Start Date]])+1,YEAR(Table25[[#This Row],[Contract Start Date]])),"")</f>
        <v>2017</v>
      </c>
      <c r="J699" s="55">
        <f>Table25[[#This Row],[FY Formula start]]</f>
        <v>2017</v>
      </c>
      <c r="K699" s="59" t="str">
        <f>"FY"&amp;" "&amp;Table25[[#This Row],[Year Start]]</f>
        <v>FY 2017</v>
      </c>
      <c r="L699" s="52">
        <f>IFERROR(VLOOKUP(Table25[[#This Row],[Contract No.]],Table3[#All],5,FALSE),"")</f>
        <v>45688</v>
      </c>
      <c r="M699" s="56">
        <f>IFERROR(IF(Table25[[#This Row],[Contract End Date]]="99/99/9999","No End",IF(AND(MONTH(Table25[[#This Row],[Contract End Date]])&gt;6,MONTH(Table25[[#This Row],[Contract End Date]])&lt;=12),YEAR(Table25[[#This Row],[Contract End Date]])+1,YEAR(Table25[[#This Row],[Contract End Date]]))),"")</f>
        <v>2025</v>
      </c>
      <c r="N699" s="55">
        <f>Table25[[#This Row],[FY Formula end]]</f>
        <v>2025</v>
      </c>
      <c r="O699" s="59" t="str">
        <f>IF(Table25[[#This Row],[Year End]]="No End","No End","FY"&amp;" "&amp;Table25[[#This Row],[Year End]])</f>
        <v>FY 2025</v>
      </c>
      <c r="P699" s="27"/>
      <c r="Q699" s="104">
        <f>_xlfn.IFNA(IF($B699="","",VLOOKUP($B699,'SWC Towers'!$A:$Q,$Q$2,FALSE)),"")</f>
        <v>0.1</v>
      </c>
      <c r="R699" s="106">
        <f>_xlfn.IFNA(IF($B699="","",VLOOKUP($B699,'SWC Towers'!$A:$Q,$R$2,FALSE)),"")</f>
        <v>0.1</v>
      </c>
      <c r="S699" s="106" t="str">
        <f>_xlfn.IFNA(IF($B699="","",VLOOKUP($B699,'SWC Towers'!$A:$Q,$S$2,FALSE)),"")</f>
        <v/>
      </c>
      <c r="T699" s="106" t="str">
        <f>_xlfn.IFNA(IF($B699="","",VLOOKUP($B699,'SWC Towers'!$A:$Q,$T$2,FALSE)),"")</f>
        <v/>
      </c>
      <c r="U699" s="104" t="str">
        <f>_xlfn.IFNA(IF($B699="","",VLOOKUP($B699,'SWC Towers'!$A:$Q,$U$2,FALSE)),"")</f>
        <v/>
      </c>
      <c r="V699" s="104" t="str">
        <f>_xlfn.IFNA(IF($B699="","",VLOOKUP($B699,'SWC Towers'!$A:$Q,$V$2,FALSE)),"")</f>
        <v/>
      </c>
      <c r="W699" s="104">
        <f>_xlfn.IFNA(IF($B699="","",VLOOKUP($B699,'SWC Towers'!$A:$Q,$W$2,FALSE)),"")</f>
        <v>0.4</v>
      </c>
      <c r="X699" s="104" t="str">
        <f>_xlfn.IFNA(IF($B699="","",VLOOKUP($B699,'SWC Towers'!$A:$Q,$X$2,FALSE)),"")</f>
        <v/>
      </c>
      <c r="Y699" s="104" t="str">
        <f>_xlfn.IFNA(IF($B699="","",VLOOKUP($B699,'SWC Towers'!$A:$Q,$Y$2,FALSE)),"")</f>
        <v/>
      </c>
      <c r="Z699" s="104" t="str">
        <f>_xlfn.IFNA(IF($B699="","",VLOOKUP($B699,'SWC Towers'!$A:$Q,$Z$2,FALSE)),"")</f>
        <v/>
      </c>
      <c r="AA699" s="104" t="str">
        <f>_xlfn.IFNA(IF($B699="","",VLOOKUP($B699,'SWC Towers'!$A:$Q,$AA$2,FALSE)),"")</f>
        <v/>
      </c>
      <c r="AB699" s="104">
        <f>_xlfn.IFNA(IF($B699="","",VLOOKUP($B699,'SWC Towers'!$A:$Q,$AB$2,FALSE)),"")</f>
        <v>0.4</v>
      </c>
      <c r="AC699" s="20">
        <f>SUM(Table25[[#This Row],[IT Tower: Application]:[Other/Non-IT ]])</f>
        <v>1</v>
      </c>
      <c r="AD699" s="67"/>
      <c r="AE699" s="67"/>
      <c r="AF699" s="67"/>
      <c r="AG699" s="67"/>
      <c r="AH699" s="67"/>
      <c r="AI699" s="67"/>
      <c r="AJ699" s="67"/>
      <c r="AK699" s="67"/>
      <c r="AL699" s="67"/>
      <c r="AM699" s="67"/>
      <c r="AN699" s="67"/>
      <c r="AO699" s="67"/>
      <c r="AP699" s="67"/>
      <c r="AQ699" s="67"/>
      <c r="AR699" s="67"/>
      <c r="AS699" s="67"/>
      <c r="AT699" s="67"/>
      <c r="AU699" s="67"/>
      <c r="AV699" s="67">
        <v>0</v>
      </c>
      <c r="AW699" s="67">
        <v>161</v>
      </c>
      <c r="AX699" s="67">
        <v>0</v>
      </c>
      <c r="AY699" s="67">
        <v>36501</v>
      </c>
      <c r="AZ699" s="67">
        <v>50177</v>
      </c>
      <c r="BA699" s="67">
        <v>14058</v>
      </c>
      <c r="BB699" s="67">
        <v>4742</v>
      </c>
      <c r="BC699" s="67">
        <v>26396</v>
      </c>
      <c r="BD699" s="67"/>
      <c r="BE699" s="67"/>
      <c r="BF699" s="67"/>
      <c r="BG699" s="67"/>
      <c r="BH699" s="67"/>
      <c r="BI699" s="67"/>
      <c r="BJ699" s="67"/>
      <c r="BK699" s="67"/>
      <c r="BL699" s="67"/>
      <c r="BM699" s="67"/>
      <c r="BN699" s="67"/>
      <c r="BO699" s="67"/>
      <c r="BP699" s="67"/>
      <c r="BQ699" s="67"/>
      <c r="BR699" s="67"/>
      <c r="BS699" s="67"/>
      <c r="BT699" s="67"/>
      <c r="BU699" s="67"/>
      <c r="BV699" s="67"/>
      <c r="BW699" s="67"/>
      <c r="BX699" s="67"/>
      <c r="BY699" s="67"/>
      <c r="BZ699" s="67"/>
      <c r="CA699" s="67"/>
      <c r="CB699" s="67"/>
      <c r="CC699" s="69">
        <f>SUM(Table25[[#This Row],[Contract Amount FY00]:[Contract Amount FY50]])</f>
        <v>132035</v>
      </c>
      <c r="CD699" s="24"/>
    </row>
    <row r="700" spans="1:82" x14ac:dyDescent="0.25">
      <c r="A700" s="122" t="s">
        <v>2006</v>
      </c>
      <c r="B700" s="122" t="s">
        <v>705</v>
      </c>
      <c r="C700" s="122" t="s">
        <v>384</v>
      </c>
      <c r="E700" s="26" t="str">
        <f>IFERROR(IF(VLOOKUP(Table25[[#This Row],[Contract No.]],Table3[#All],3,FALSE)="","No","Yes"),"")</f>
        <v>Yes</v>
      </c>
      <c r="F700" s="26" t="str">
        <f>IFERROR(VLOOKUP(Table25[[#This Row],[Contract No.]],Table3[#All],3,FALSE),"")</f>
        <v>NASPO</v>
      </c>
      <c r="G700" s="26" t="str">
        <f>IFERROR(IF(Table25[[#This Row],[Cooperative Purchase
(Yes/No)]]="Yes","Yes",IF(VLOOKUP(Table25[[#This Row],[Contract No.]],Table3[#All],1,FALSE)=Table25[[#This Row],[Contract No.]],"Yes","No")),"No")</f>
        <v>Yes</v>
      </c>
      <c r="H700" s="51">
        <f>IFERROR(VLOOKUP(Table25[[#This Row],[Contract No.]],Table3[#All],4,FALSE),"")</f>
        <v>43647</v>
      </c>
      <c r="I700" s="56">
        <f>IFERROR(IF(AND(MONTH(Table25[[#This Row],[Contract Start Date]])&gt;6,MONTH(Table25[[#This Row],[Contract Start Date]])&lt;=12),YEAR(Table25[[#This Row],[Contract Start Date]])+1,YEAR(Table25[[#This Row],[Contract Start Date]])),"")</f>
        <v>2020</v>
      </c>
      <c r="J700" s="55">
        <f>Table25[[#This Row],[FY Formula start]]</f>
        <v>2020</v>
      </c>
      <c r="K700" s="59" t="str">
        <f>"FY"&amp;" "&amp;Table25[[#This Row],[Year Start]]</f>
        <v>FY 2020</v>
      </c>
      <c r="L700" s="52">
        <f>IFERROR(VLOOKUP(Table25[[#This Row],[Contract No.]],Table3[#All],5,FALSE),"")</f>
        <v>47360</v>
      </c>
      <c r="M700" s="56">
        <f>IFERROR(IF(Table25[[#This Row],[Contract End Date]]="99/99/9999","No End",IF(AND(MONTH(Table25[[#This Row],[Contract End Date]])&gt;6,MONTH(Table25[[#This Row],[Contract End Date]])&lt;=12),YEAR(Table25[[#This Row],[Contract End Date]])+1,YEAR(Table25[[#This Row],[Contract End Date]]))),"")</f>
        <v>2030</v>
      </c>
      <c r="N700" s="55">
        <f>Table25[[#This Row],[FY Formula end]]</f>
        <v>2030</v>
      </c>
      <c r="O700" s="59" t="str">
        <f>IF(Table25[[#This Row],[Year End]]="No End","No End","FY"&amp;" "&amp;Table25[[#This Row],[Year End]])</f>
        <v>FY 2030</v>
      </c>
      <c r="P700" s="27"/>
      <c r="Q700" s="104">
        <f>_xlfn.IFNA(IF($B700="","",VLOOKUP($B700,'SWC Towers'!$A:$Q,$Q$2,FALSE)),"")</f>
        <v>0.2</v>
      </c>
      <c r="R700" s="106" t="str">
        <f>_xlfn.IFNA(IF($B700="","",VLOOKUP($B700,'SWC Towers'!$A:$Q,$R$2,FALSE)),"")</f>
        <v/>
      </c>
      <c r="S700" s="106" t="str">
        <f>_xlfn.IFNA(IF($B700="","",VLOOKUP($B700,'SWC Towers'!$A:$Q,$S$2,FALSE)),"")</f>
        <v/>
      </c>
      <c r="T700" s="106" t="str">
        <f>_xlfn.IFNA(IF($B700="","",VLOOKUP($B700,'SWC Towers'!$A:$Q,$T$2,FALSE)),"")</f>
        <v/>
      </c>
      <c r="U700" s="104">
        <f>_xlfn.IFNA(IF($B700="","",VLOOKUP($B700,'SWC Towers'!$A:$Q,$U$2,FALSE)),"")</f>
        <v>0.4</v>
      </c>
      <c r="V700" s="104" t="str">
        <f>_xlfn.IFNA(IF($B700="","",VLOOKUP($B700,'SWC Towers'!$A:$Q,$V$2,FALSE)),"")</f>
        <v/>
      </c>
      <c r="W700" s="104">
        <f>_xlfn.IFNA(IF($B700="","",VLOOKUP($B700,'SWC Towers'!$A:$Q,$W$2,FALSE)),"")</f>
        <v>0.4</v>
      </c>
      <c r="X700" s="104" t="str">
        <f>_xlfn.IFNA(IF($B700="","",VLOOKUP($B700,'SWC Towers'!$A:$Q,$X$2,FALSE)),"")</f>
        <v/>
      </c>
      <c r="Y700" s="104" t="str">
        <f>_xlfn.IFNA(IF($B700="","",VLOOKUP($B700,'SWC Towers'!$A:$Q,$Y$2,FALSE)),"")</f>
        <v/>
      </c>
      <c r="Z700" s="104" t="str">
        <f>_xlfn.IFNA(IF($B700="","",VLOOKUP($B700,'SWC Towers'!$A:$Q,$Z$2,FALSE)),"")</f>
        <v/>
      </c>
      <c r="AA700" s="104" t="str">
        <f>_xlfn.IFNA(IF($B700="","",VLOOKUP($B700,'SWC Towers'!$A:$Q,$AA$2,FALSE)),"")</f>
        <v/>
      </c>
      <c r="AB700" s="104" t="str">
        <f>_xlfn.IFNA(IF($B700="","",VLOOKUP($B700,'SWC Towers'!$A:$Q,$AB$2,FALSE)),"")</f>
        <v/>
      </c>
      <c r="AC700" s="20">
        <f>SUM(Table25[[#This Row],[IT Tower: Application]:[Other/Non-IT ]])</f>
        <v>1</v>
      </c>
      <c r="AD700" s="67"/>
      <c r="AE700" s="67"/>
      <c r="AF700" s="67"/>
      <c r="AG700" s="67"/>
      <c r="AH700" s="67"/>
      <c r="AI700" s="67"/>
      <c r="AJ700" s="67"/>
      <c r="AK700" s="67"/>
      <c r="AL700" s="67"/>
      <c r="AM700" s="67"/>
      <c r="AN700" s="67"/>
      <c r="AO700" s="67"/>
      <c r="AP700" s="67"/>
      <c r="AQ700" s="67"/>
      <c r="AR700" s="67"/>
      <c r="AS700" s="67"/>
      <c r="AT700" s="67"/>
      <c r="AU700" s="67"/>
      <c r="AV700" s="67"/>
      <c r="AW700" s="67"/>
      <c r="AX700" s="67">
        <v>0</v>
      </c>
      <c r="AY700" s="67">
        <v>137179</v>
      </c>
      <c r="AZ700" s="67">
        <v>148660</v>
      </c>
      <c r="BA700" s="67">
        <v>182776</v>
      </c>
      <c r="BB700" s="67">
        <v>33293</v>
      </c>
      <c r="BC700" s="67">
        <v>212</v>
      </c>
      <c r="BD700" s="67"/>
      <c r="BE700" s="67"/>
      <c r="BF700" s="67"/>
      <c r="BG700" s="67"/>
      <c r="BH700" s="67"/>
      <c r="BI700" s="67"/>
      <c r="BJ700" s="67"/>
      <c r="BK700" s="67"/>
      <c r="BL700" s="67"/>
      <c r="BM700" s="67"/>
      <c r="BN700" s="67"/>
      <c r="BO700" s="67"/>
      <c r="BP700" s="67"/>
      <c r="BQ700" s="67"/>
      <c r="BR700" s="67"/>
      <c r="BS700" s="67"/>
      <c r="BT700" s="67"/>
      <c r="BU700" s="67"/>
      <c r="BV700" s="67"/>
      <c r="BW700" s="67"/>
      <c r="BX700" s="67"/>
      <c r="BY700" s="67"/>
      <c r="BZ700" s="67"/>
      <c r="CA700" s="67"/>
      <c r="CB700" s="67"/>
      <c r="CC700" s="69">
        <f>SUM(Table25[[#This Row],[Contract Amount FY00]:[Contract Amount FY50]])</f>
        <v>502120</v>
      </c>
      <c r="CD700" s="24"/>
    </row>
    <row r="701" spans="1:82" x14ac:dyDescent="0.25">
      <c r="A701" s="122" t="s">
        <v>2006</v>
      </c>
      <c r="B701" s="122" t="s">
        <v>705</v>
      </c>
      <c r="C701" s="122" t="s">
        <v>404</v>
      </c>
      <c r="E701" s="26" t="str">
        <f>IFERROR(IF(VLOOKUP(Table25[[#This Row],[Contract No.]],Table3[#All],3,FALSE)="","No","Yes"),"")</f>
        <v>Yes</v>
      </c>
      <c r="F701" s="26" t="str">
        <f>IFERROR(VLOOKUP(Table25[[#This Row],[Contract No.]],Table3[#All],3,FALSE),"")</f>
        <v>NASPO</v>
      </c>
      <c r="G701" s="26" t="str">
        <f>IFERROR(IF(Table25[[#This Row],[Cooperative Purchase
(Yes/No)]]="Yes","Yes",IF(VLOOKUP(Table25[[#This Row],[Contract No.]],Table3[#All],1,FALSE)=Table25[[#This Row],[Contract No.]],"Yes","No")),"No")</f>
        <v>Yes</v>
      </c>
      <c r="H701" s="51">
        <f>IFERROR(VLOOKUP(Table25[[#This Row],[Contract No.]],Table3[#All],4,FALSE),"")</f>
        <v>43647</v>
      </c>
      <c r="I701" s="56">
        <f>IFERROR(IF(AND(MONTH(Table25[[#This Row],[Contract Start Date]])&gt;6,MONTH(Table25[[#This Row],[Contract Start Date]])&lt;=12),YEAR(Table25[[#This Row],[Contract Start Date]])+1,YEAR(Table25[[#This Row],[Contract Start Date]])),"")</f>
        <v>2020</v>
      </c>
      <c r="J701" s="55">
        <f>Table25[[#This Row],[FY Formula start]]</f>
        <v>2020</v>
      </c>
      <c r="K701" s="59" t="str">
        <f>"FY"&amp;" "&amp;Table25[[#This Row],[Year Start]]</f>
        <v>FY 2020</v>
      </c>
      <c r="L701" s="52">
        <f>IFERROR(VLOOKUP(Table25[[#This Row],[Contract No.]],Table3[#All],5,FALSE),"")</f>
        <v>47360</v>
      </c>
      <c r="M701" s="56">
        <f>IFERROR(IF(Table25[[#This Row],[Contract End Date]]="99/99/9999","No End",IF(AND(MONTH(Table25[[#This Row],[Contract End Date]])&gt;6,MONTH(Table25[[#This Row],[Contract End Date]])&lt;=12),YEAR(Table25[[#This Row],[Contract End Date]])+1,YEAR(Table25[[#This Row],[Contract End Date]]))),"")</f>
        <v>2030</v>
      </c>
      <c r="N701" s="55">
        <f>Table25[[#This Row],[FY Formula end]]</f>
        <v>2030</v>
      </c>
      <c r="O701" s="59" t="str">
        <f>IF(Table25[[#This Row],[Year End]]="No End","No End","FY"&amp;" "&amp;Table25[[#This Row],[Year End]])</f>
        <v>FY 2030</v>
      </c>
      <c r="P701" s="27"/>
      <c r="Q701" s="104">
        <f>_xlfn.IFNA(IF($B701="","",VLOOKUP($B701,'SWC Towers'!$A:$Q,$Q$2,FALSE)),"")</f>
        <v>0.2</v>
      </c>
      <c r="R701" s="106" t="str">
        <f>_xlfn.IFNA(IF($B701="","",VLOOKUP($B701,'SWC Towers'!$A:$Q,$R$2,FALSE)),"")</f>
        <v/>
      </c>
      <c r="S701" s="106" t="str">
        <f>_xlfn.IFNA(IF($B701="","",VLOOKUP($B701,'SWC Towers'!$A:$Q,$S$2,FALSE)),"")</f>
        <v/>
      </c>
      <c r="T701" s="106" t="str">
        <f>_xlfn.IFNA(IF($B701="","",VLOOKUP($B701,'SWC Towers'!$A:$Q,$T$2,FALSE)),"")</f>
        <v/>
      </c>
      <c r="U701" s="104">
        <f>_xlfn.IFNA(IF($B701="","",VLOOKUP($B701,'SWC Towers'!$A:$Q,$U$2,FALSE)),"")</f>
        <v>0.4</v>
      </c>
      <c r="V701" s="104" t="str">
        <f>_xlfn.IFNA(IF($B701="","",VLOOKUP($B701,'SWC Towers'!$A:$Q,$V$2,FALSE)),"")</f>
        <v/>
      </c>
      <c r="W701" s="104">
        <f>_xlfn.IFNA(IF($B701="","",VLOOKUP($B701,'SWC Towers'!$A:$Q,$W$2,FALSE)),"")</f>
        <v>0.4</v>
      </c>
      <c r="X701" s="104" t="str">
        <f>_xlfn.IFNA(IF($B701="","",VLOOKUP($B701,'SWC Towers'!$A:$Q,$X$2,FALSE)),"")</f>
        <v/>
      </c>
      <c r="Y701" s="104" t="str">
        <f>_xlfn.IFNA(IF($B701="","",VLOOKUP($B701,'SWC Towers'!$A:$Q,$Y$2,FALSE)),"")</f>
        <v/>
      </c>
      <c r="Z701" s="104" t="str">
        <f>_xlfn.IFNA(IF($B701="","",VLOOKUP($B701,'SWC Towers'!$A:$Q,$Z$2,FALSE)),"")</f>
        <v/>
      </c>
      <c r="AA701" s="104" t="str">
        <f>_xlfn.IFNA(IF($B701="","",VLOOKUP($B701,'SWC Towers'!$A:$Q,$AA$2,FALSE)),"")</f>
        <v/>
      </c>
      <c r="AB701" s="104" t="str">
        <f>_xlfn.IFNA(IF($B701="","",VLOOKUP($B701,'SWC Towers'!$A:$Q,$AB$2,FALSE)),"")</f>
        <v/>
      </c>
      <c r="AC701" s="20">
        <f>SUM(Table25[[#This Row],[IT Tower: Application]:[Other/Non-IT ]])</f>
        <v>1</v>
      </c>
      <c r="AD701" s="67"/>
      <c r="AE701" s="67"/>
      <c r="AF701" s="67"/>
      <c r="AG701" s="67"/>
      <c r="AH701" s="67"/>
      <c r="AI701" s="67"/>
      <c r="AJ701" s="67"/>
      <c r="AK701" s="67"/>
      <c r="AL701" s="67"/>
      <c r="AM701" s="67"/>
      <c r="AN701" s="67"/>
      <c r="AO701" s="67"/>
      <c r="AP701" s="67"/>
      <c r="AQ701" s="67"/>
      <c r="AR701" s="67"/>
      <c r="AS701" s="67"/>
      <c r="AT701" s="67"/>
      <c r="AU701" s="67"/>
      <c r="AV701" s="67"/>
      <c r="AW701" s="67">
        <v>0</v>
      </c>
      <c r="AX701" s="67">
        <v>29760</v>
      </c>
      <c r="AY701" s="67">
        <v>17992</v>
      </c>
      <c r="AZ701" s="67">
        <v>32121</v>
      </c>
      <c r="BA701" s="67">
        <v>299122</v>
      </c>
      <c r="BB701" s="67">
        <v>1491538</v>
      </c>
      <c r="BC701" s="67">
        <v>298547</v>
      </c>
      <c r="BD701" s="67"/>
      <c r="BE701" s="67"/>
      <c r="BF701" s="67"/>
      <c r="BG701" s="67"/>
      <c r="BH701" s="67"/>
      <c r="BI701" s="67"/>
      <c r="BJ701" s="67"/>
      <c r="BK701" s="67"/>
      <c r="BL701" s="67"/>
      <c r="BM701" s="67"/>
      <c r="BN701" s="67"/>
      <c r="BO701" s="67"/>
      <c r="BP701" s="67"/>
      <c r="BQ701" s="67"/>
      <c r="BR701" s="67"/>
      <c r="BS701" s="67"/>
      <c r="BT701" s="67"/>
      <c r="BU701" s="67"/>
      <c r="BV701" s="67"/>
      <c r="BW701" s="67"/>
      <c r="BX701" s="67"/>
      <c r="BY701" s="67"/>
      <c r="BZ701" s="67"/>
      <c r="CA701" s="67"/>
      <c r="CB701" s="67"/>
      <c r="CC701" s="69">
        <f>SUM(Table25[[#This Row],[Contract Amount FY00]:[Contract Amount FY50]])</f>
        <v>2169080</v>
      </c>
      <c r="CD701" s="24"/>
    </row>
    <row r="702" spans="1:82" x14ac:dyDescent="0.25">
      <c r="A702" s="122" t="s">
        <v>2006</v>
      </c>
      <c r="B702" s="122" t="s">
        <v>705</v>
      </c>
      <c r="C702" s="122" t="s">
        <v>1777</v>
      </c>
      <c r="E702" s="26" t="str">
        <f>IFERROR(IF(VLOOKUP(Table25[[#This Row],[Contract No.]],Table3[#All],3,FALSE)="","No","Yes"),"")</f>
        <v>Yes</v>
      </c>
      <c r="F702" s="26" t="str">
        <f>IFERROR(VLOOKUP(Table25[[#This Row],[Contract No.]],Table3[#All],3,FALSE),"")</f>
        <v>NASPO</v>
      </c>
      <c r="G702" s="26" t="str">
        <f>IFERROR(IF(Table25[[#This Row],[Cooperative Purchase
(Yes/No)]]="Yes","Yes",IF(VLOOKUP(Table25[[#This Row],[Contract No.]],Table3[#All],1,FALSE)=Table25[[#This Row],[Contract No.]],"Yes","No")),"No")</f>
        <v>Yes</v>
      </c>
      <c r="H702" s="51">
        <f>IFERROR(VLOOKUP(Table25[[#This Row],[Contract No.]],Table3[#All],4,FALSE),"")</f>
        <v>43647</v>
      </c>
      <c r="I702" s="56">
        <f>IFERROR(IF(AND(MONTH(Table25[[#This Row],[Contract Start Date]])&gt;6,MONTH(Table25[[#This Row],[Contract Start Date]])&lt;=12),YEAR(Table25[[#This Row],[Contract Start Date]])+1,YEAR(Table25[[#This Row],[Contract Start Date]])),"")</f>
        <v>2020</v>
      </c>
      <c r="J702" s="55">
        <f>Table25[[#This Row],[FY Formula start]]</f>
        <v>2020</v>
      </c>
      <c r="K702" s="59" t="str">
        <f>"FY"&amp;" "&amp;Table25[[#This Row],[Year Start]]</f>
        <v>FY 2020</v>
      </c>
      <c r="L702" s="52">
        <f>IFERROR(VLOOKUP(Table25[[#This Row],[Contract No.]],Table3[#All],5,FALSE),"")</f>
        <v>47360</v>
      </c>
      <c r="M702" s="56">
        <f>IFERROR(IF(Table25[[#This Row],[Contract End Date]]="99/99/9999","No End",IF(AND(MONTH(Table25[[#This Row],[Contract End Date]])&gt;6,MONTH(Table25[[#This Row],[Contract End Date]])&lt;=12),YEAR(Table25[[#This Row],[Contract End Date]])+1,YEAR(Table25[[#This Row],[Contract End Date]]))),"")</f>
        <v>2030</v>
      </c>
      <c r="N702" s="55">
        <f>Table25[[#This Row],[FY Formula end]]</f>
        <v>2030</v>
      </c>
      <c r="O702" s="59" t="str">
        <f>IF(Table25[[#This Row],[Year End]]="No End","No End","FY"&amp;" "&amp;Table25[[#This Row],[Year End]])</f>
        <v>FY 2030</v>
      </c>
      <c r="P702" s="27"/>
      <c r="Q702" s="104">
        <f>_xlfn.IFNA(IF($B702="","",VLOOKUP($B702,'SWC Towers'!$A:$Q,$Q$2,FALSE)),"")</f>
        <v>0.2</v>
      </c>
      <c r="R702" s="106" t="str">
        <f>_xlfn.IFNA(IF($B702="","",VLOOKUP($B702,'SWC Towers'!$A:$Q,$R$2,FALSE)),"")</f>
        <v/>
      </c>
      <c r="S702" s="106" t="str">
        <f>_xlfn.IFNA(IF($B702="","",VLOOKUP($B702,'SWC Towers'!$A:$Q,$S$2,FALSE)),"")</f>
        <v/>
      </c>
      <c r="T702" s="106" t="str">
        <f>_xlfn.IFNA(IF($B702="","",VLOOKUP($B702,'SWC Towers'!$A:$Q,$T$2,FALSE)),"")</f>
        <v/>
      </c>
      <c r="U702" s="104">
        <f>_xlfn.IFNA(IF($B702="","",VLOOKUP($B702,'SWC Towers'!$A:$Q,$U$2,FALSE)),"")</f>
        <v>0.4</v>
      </c>
      <c r="V702" s="104" t="str">
        <f>_xlfn.IFNA(IF($B702="","",VLOOKUP($B702,'SWC Towers'!$A:$Q,$V$2,FALSE)),"")</f>
        <v/>
      </c>
      <c r="W702" s="104">
        <f>_xlfn.IFNA(IF($B702="","",VLOOKUP($B702,'SWC Towers'!$A:$Q,$W$2,FALSE)),"")</f>
        <v>0.4</v>
      </c>
      <c r="X702" s="104" t="str">
        <f>_xlfn.IFNA(IF($B702="","",VLOOKUP($B702,'SWC Towers'!$A:$Q,$X$2,FALSE)),"")</f>
        <v/>
      </c>
      <c r="Y702" s="104" t="str">
        <f>_xlfn.IFNA(IF($B702="","",VLOOKUP($B702,'SWC Towers'!$A:$Q,$Y$2,FALSE)),"")</f>
        <v/>
      </c>
      <c r="Z702" s="104" t="str">
        <f>_xlfn.IFNA(IF($B702="","",VLOOKUP($B702,'SWC Towers'!$A:$Q,$Z$2,FALSE)),"")</f>
        <v/>
      </c>
      <c r="AA702" s="104" t="str">
        <f>_xlfn.IFNA(IF($B702="","",VLOOKUP($B702,'SWC Towers'!$A:$Q,$AA$2,FALSE)),"")</f>
        <v/>
      </c>
      <c r="AB702" s="104" t="str">
        <f>_xlfn.IFNA(IF($B702="","",VLOOKUP($B702,'SWC Towers'!$A:$Q,$AB$2,FALSE)),"")</f>
        <v/>
      </c>
      <c r="AC702" s="20">
        <f>SUM(Table25[[#This Row],[IT Tower: Application]:[Other/Non-IT ]])</f>
        <v>1</v>
      </c>
      <c r="AD702" s="67"/>
      <c r="AE702" s="67"/>
      <c r="AF702" s="67"/>
      <c r="AG702" s="67"/>
      <c r="AH702" s="67"/>
      <c r="AI702" s="67"/>
      <c r="AJ702" s="67"/>
      <c r="AK702" s="67"/>
      <c r="AL702" s="67"/>
      <c r="AM702" s="67"/>
      <c r="AN702" s="67"/>
      <c r="AO702" s="67"/>
      <c r="AP702" s="67"/>
      <c r="AQ702" s="67"/>
      <c r="AR702" s="67"/>
      <c r="AS702" s="67"/>
      <c r="AT702" s="67"/>
      <c r="AU702" s="67"/>
      <c r="AV702" s="67"/>
      <c r="AW702" s="67"/>
      <c r="AX702" s="67">
        <v>0</v>
      </c>
      <c r="AY702" s="67">
        <v>1059607</v>
      </c>
      <c r="AZ702" s="67">
        <v>1252738</v>
      </c>
      <c r="BA702" s="67">
        <v>1399842</v>
      </c>
      <c r="BB702" s="67">
        <v>1458165</v>
      </c>
      <c r="BC702" s="67">
        <v>1190185</v>
      </c>
      <c r="BD702" s="67"/>
      <c r="BE702" s="67"/>
      <c r="BF702" s="67"/>
      <c r="BG702" s="67"/>
      <c r="BH702" s="67"/>
      <c r="BI702" s="67"/>
      <c r="BJ702" s="67"/>
      <c r="BK702" s="67"/>
      <c r="BL702" s="67"/>
      <c r="BM702" s="67"/>
      <c r="BN702" s="67"/>
      <c r="BO702" s="67"/>
      <c r="BP702" s="67"/>
      <c r="BQ702" s="67"/>
      <c r="BR702" s="67"/>
      <c r="BS702" s="67"/>
      <c r="BT702" s="67"/>
      <c r="BU702" s="67"/>
      <c r="BV702" s="67"/>
      <c r="BW702" s="67"/>
      <c r="BX702" s="67"/>
      <c r="BY702" s="67"/>
      <c r="BZ702" s="67"/>
      <c r="CA702" s="67"/>
      <c r="CB702" s="67"/>
      <c r="CC702" s="69">
        <f>SUM(Table25[[#This Row],[Contract Amount FY00]:[Contract Amount FY50]])</f>
        <v>6360537</v>
      </c>
      <c r="CD702" s="24"/>
    </row>
    <row r="703" spans="1:82" x14ac:dyDescent="0.25">
      <c r="A703" s="122" t="s">
        <v>2006</v>
      </c>
      <c r="B703" s="122" t="s">
        <v>278</v>
      </c>
      <c r="C703" s="122" t="s">
        <v>3188</v>
      </c>
      <c r="E703" s="26" t="str">
        <f>IFERROR(IF(VLOOKUP(Table25[[#This Row],[Contract No.]],Table3[#All],3,FALSE)="","No","Yes"),"")</f>
        <v>Yes</v>
      </c>
      <c r="F703" s="26" t="str">
        <f>IFERROR(VLOOKUP(Table25[[#This Row],[Contract No.]],Table3[#All],3,FALSE),"")</f>
        <v>NASPO</v>
      </c>
      <c r="G703" s="26" t="str">
        <f>IFERROR(IF(Table25[[#This Row],[Cooperative Purchase
(Yes/No)]]="Yes","Yes",IF(VLOOKUP(Table25[[#This Row],[Contract No.]],Table3[#All],1,FALSE)=Table25[[#This Row],[Contract No.]],"Yes","No")),"No")</f>
        <v>Yes</v>
      </c>
      <c r="H703" s="51">
        <f>IFERROR(VLOOKUP(Table25[[#This Row],[Contract No.]],Table3[#All],4,FALSE),"")</f>
        <v>42917</v>
      </c>
      <c r="I703" s="56">
        <f>IFERROR(IF(AND(MONTH(Table25[[#This Row],[Contract Start Date]])&gt;6,MONTH(Table25[[#This Row],[Contract Start Date]])&lt;=12),YEAR(Table25[[#This Row],[Contract Start Date]])+1,YEAR(Table25[[#This Row],[Contract Start Date]])),"")</f>
        <v>2018</v>
      </c>
      <c r="J703" s="55">
        <f>Table25[[#This Row],[FY Formula start]]</f>
        <v>2018</v>
      </c>
      <c r="K703" s="59" t="str">
        <f>"FY"&amp;" "&amp;Table25[[#This Row],[Year Start]]</f>
        <v>FY 2018</v>
      </c>
      <c r="L703" s="52">
        <f>IFERROR(VLOOKUP(Table25[[#This Row],[Contract No.]],Table3[#All],5,FALSE),"")</f>
        <v>46280</v>
      </c>
      <c r="M703" s="56">
        <f>IFERROR(IF(Table25[[#This Row],[Contract End Date]]="99/99/9999","No End",IF(AND(MONTH(Table25[[#This Row],[Contract End Date]])&gt;6,MONTH(Table25[[#This Row],[Contract End Date]])&lt;=12),YEAR(Table25[[#This Row],[Contract End Date]])+1,YEAR(Table25[[#This Row],[Contract End Date]]))),"")</f>
        <v>2027</v>
      </c>
      <c r="N703" s="55">
        <f>Table25[[#This Row],[FY Formula end]]</f>
        <v>2027</v>
      </c>
      <c r="O703" s="59" t="str">
        <f>IF(Table25[[#This Row],[Year End]]="No End","No End","FY"&amp;" "&amp;Table25[[#This Row],[Year End]])</f>
        <v>FY 2027</v>
      </c>
      <c r="P703" s="27"/>
      <c r="Q703" s="104">
        <f>_xlfn.IFNA(IF($B703="","",VLOOKUP($B703,'SWC Towers'!$A:$Q,$Q$2,FALSE)),"")</f>
        <v>0.4</v>
      </c>
      <c r="R703" s="106" t="str">
        <f>_xlfn.IFNA(IF($B703="","",VLOOKUP($B703,'SWC Towers'!$A:$Q,$R$2,FALSE)),"")</f>
        <v/>
      </c>
      <c r="S703" s="106" t="str">
        <f>_xlfn.IFNA(IF($B703="","",VLOOKUP($B703,'SWC Towers'!$A:$Q,$S$2,FALSE)),"")</f>
        <v/>
      </c>
      <c r="T703" s="106">
        <f>_xlfn.IFNA(IF($B703="","",VLOOKUP($B703,'SWC Towers'!$A:$Q,$T$2,FALSE)),"")</f>
        <v>0.05</v>
      </c>
      <c r="U703" s="104" t="str">
        <f>_xlfn.IFNA(IF($B703="","",VLOOKUP($B703,'SWC Towers'!$A:$Q,$U$2,FALSE)),"")</f>
        <v/>
      </c>
      <c r="V703" s="104" t="str">
        <f>_xlfn.IFNA(IF($B703="","",VLOOKUP($B703,'SWC Towers'!$A:$Q,$V$2,FALSE)),"")</f>
        <v/>
      </c>
      <c r="W703" s="104">
        <f>_xlfn.IFNA(IF($B703="","",VLOOKUP($B703,'SWC Towers'!$A:$Q,$W$2,FALSE)),"")</f>
        <v>0.1</v>
      </c>
      <c r="X703" s="104" t="str">
        <f>_xlfn.IFNA(IF($B703="","",VLOOKUP($B703,'SWC Towers'!$A:$Q,$X$2,FALSE)),"")</f>
        <v/>
      </c>
      <c r="Y703" s="104">
        <f>_xlfn.IFNA(IF($B703="","",VLOOKUP($B703,'SWC Towers'!$A:$Q,$Y$2,FALSE)),"")</f>
        <v>0.05</v>
      </c>
      <c r="Z703" s="104" t="str">
        <f>_xlfn.IFNA(IF($B703="","",VLOOKUP($B703,'SWC Towers'!$A:$Q,$Z$2,FALSE)),"")</f>
        <v/>
      </c>
      <c r="AA703" s="104">
        <f>_xlfn.IFNA(IF($B703="","",VLOOKUP($B703,'SWC Towers'!$A:$Q,$AA$2,FALSE)),"")</f>
        <v>0.4</v>
      </c>
      <c r="AB703" s="104" t="str">
        <f>_xlfn.IFNA(IF($B703="","",VLOOKUP($B703,'SWC Towers'!$A:$Q,$AB$2,FALSE)),"")</f>
        <v/>
      </c>
      <c r="AC703" s="20">
        <f>SUM(Table25[[#This Row],[IT Tower: Application]:[Other/Non-IT ]])</f>
        <v>1</v>
      </c>
      <c r="AD703" s="67"/>
      <c r="AE703" s="67"/>
      <c r="AF703" s="67"/>
      <c r="AG703" s="67"/>
      <c r="AH703" s="67"/>
      <c r="AI703" s="67"/>
      <c r="AJ703" s="67"/>
      <c r="AK703" s="67"/>
      <c r="AL703" s="67"/>
      <c r="AM703" s="67"/>
      <c r="AN703" s="67"/>
      <c r="AO703" s="67"/>
      <c r="AP703" s="67"/>
      <c r="AQ703" s="67"/>
      <c r="AR703" s="67"/>
      <c r="AS703" s="67"/>
      <c r="AT703" s="67"/>
      <c r="AU703" s="67"/>
      <c r="AV703" s="67"/>
      <c r="AW703" s="67"/>
      <c r="AX703" s="67"/>
      <c r="AY703" s="67">
        <v>0</v>
      </c>
      <c r="AZ703" s="67">
        <v>66600</v>
      </c>
      <c r="BA703" s="67"/>
      <c r="BB703" s="67">
        <v>0</v>
      </c>
      <c r="BC703" s="67">
        <v>2098002</v>
      </c>
      <c r="BD703" s="67"/>
      <c r="BE703" s="67"/>
      <c r="BF703" s="67"/>
      <c r="BG703" s="67"/>
      <c r="BH703" s="67"/>
      <c r="BI703" s="67"/>
      <c r="BJ703" s="67"/>
      <c r="BK703" s="67"/>
      <c r="BL703" s="67"/>
      <c r="BM703" s="67"/>
      <c r="BN703" s="67"/>
      <c r="BO703" s="67"/>
      <c r="BP703" s="67"/>
      <c r="BQ703" s="67"/>
      <c r="BR703" s="67"/>
      <c r="BS703" s="67"/>
      <c r="BT703" s="67"/>
      <c r="BU703" s="67"/>
      <c r="BV703" s="67"/>
      <c r="BW703" s="67"/>
      <c r="BX703" s="67"/>
      <c r="BY703" s="67"/>
      <c r="BZ703" s="67"/>
      <c r="CA703" s="67"/>
      <c r="CB703" s="67"/>
      <c r="CC703" s="69">
        <f>SUM(Table25[[#This Row],[Contract Amount FY00]:[Contract Amount FY50]])</f>
        <v>2164602</v>
      </c>
      <c r="CD703" s="24"/>
    </row>
    <row r="704" spans="1:82" x14ac:dyDescent="0.25">
      <c r="A704" s="122" t="s">
        <v>2006</v>
      </c>
      <c r="B704" s="122" t="s">
        <v>278</v>
      </c>
      <c r="C704" s="122" t="s">
        <v>279</v>
      </c>
      <c r="E704" s="26" t="str">
        <f>IFERROR(IF(VLOOKUP(Table25[[#This Row],[Contract No.]],Table3[#All],3,FALSE)="","No","Yes"),"")</f>
        <v>Yes</v>
      </c>
      <c r="F704" s="26" t="str">
        <f>IFERROR(VLOOKUP(Table25[[#This Row],[Contract No.]],Table3[#All],3,FALSE),"")</f>
        <v>NASPO</v>
      </c>
      <c r="G704" s="26" t="str">
        <f>IFERROR(IF(Table25[[#This Row],[Cooperative Purchase
(Yes/No)]]="Yes","Yes",IF(VLOOKUP(Table25[[#This Row],[Contract No.]],Table3[#All],1,FALSE)=Table25[[#This Row],[Contract No.]],"Yes","No")),"No")</f>
        <v>Yes</v>
      </c>
      <c r="H704" s="51">
        <f>IFERROR(VLOOKUP(Table25[[#This Row],[Contract No.]],Table3[#All],4,FALSE),"")</f>
        <v>42917</v>
      </c>
      <c r="I704" s="56">
        <f>IFERROR(IF(AND(MONTH(Table25[[#This Row],[Contract Start Date]])&gt;6,MONTH(Table25[[#This Row],[Contract Start Date]])&lt;=12),YEAR(Table25[[#This Row],[Contract Start Date]])+1,YEAR(Table25[[#This Row],[Contract Start Date]])),"")</f>
        <v>2018</v>
      </c>
      <c r="J704" s="55">
        <f>Table25[[#This Row],[FY Formula start]]</f>
        <v>2018</v>
      </c>
      <c r="K704" s="59" t="str">
        <f>"FY"&amp;" "&amp;Table25[[#This Row],[Year Start]]</f>
        <v>FY 2018</v>
      </c>
      <c r="L704" s="52">
        <f>IFERROR(VLOOKUP(Table25[[#This Row],[Contract No.]],Table3[#All],5,FALSE),"")</f>
        <v>46280</v>
      </c>
      <c r="M704" s="56">
        <f>IFERROR(IF(Table25[[#This Row],[Contract End Date]]="99/99/9999","No End",IF(AND(MONTH(Table25[[#This Row],[Contract End Date]])&gt;6,MONTH(Table25[[#This Row],[Contract End Date]])&lt;=12),YEAR(Table25[[#This Row],[Contract End Date]])+1,YEAR(Table25[[#This Row],[Contract End Date]]))),"")</f>
        <v>2027</v>
      </c>
      <c r="N704" s="55">
        <f>Table25[[#This Row],[FY Formula end]]</f>
        <v>2027</v>
      </c>
      <c r="O704" s="59" t="str">
        <f>IF(Table25[[#This Row],[Year End]]="No End","No End","FY"&amp;" "&amp;Table25[[#This Row],[Year End]])</f>
        <v>FY 2027</v>
      </c>
      <c r="P704" s="27"/>
      <c r="Q704" s="104">
        <f>_xlfn.IFNA(IF($B704="","",VLOOKUP($B704,'SWC Towers'!$A:$Q,$Q$2,FALSE)),"")</f>
        <v>0.4</v>
      </c>
      <c r="R704" s="106" t="str">
        <f>_xlfn.IFNA(IF($B704="","",VLOOKUP($B704,'SWC Towers'!$A:$Q,$R$2,FALSE)),"")</f>
        <v/>
      </c>
      <c r="S704" s="106" t="str">
        <f>_xlfn.IFNA(IF($B704="","",VLOOKUP($B704,'SWC Towers'!$A:$Q,$S$2,FALSE)),"")</f>
        <v/>
      </c>
      <c r="T704" s="106">
        <f>_xlfn.IFNA(IF($B704="","",VLOOKUP($B704,'SWC Towers'!$A:$Q,$T$2,FALSE)),"")</f>
        <v>0.05</v>
      </c>
      <c r="U704" s="104" t="str">
        <f>_xlfn.IFNA(IF($B704="","",VLOOKUP($B704,'SWC Towers'!$A:$Q,$U$2,FALSE)),"")</f>
        <v/>
      </c>
      <c r="V704" s="104" t="str">
        <f>_xlfn.IFNA(IF($B704="","",VLOOKUP($B704,'SWC Towers'!$A:$Q,$V$2,FALSE)),"")</f>
        <v/>
      </c>
      <c r="W704" s="104">
        <f>_xlfn.IFNA(IF($B704="","",VLOOKUP($B704,'SWC Towers'!$A:$Q,$W$2,FALSE)),"")</f>
        <v>0.1</v>
      </c>
      <c r="X704" s="104" t="str">
        <f>_xlfn.IFNA(IF($B704="","",VLOOKUP($B704,'SWC Towers'!$A:$Q,$X$2,FALSE)),"")</f>
        <v/>
      </c>
      <c r="Y704" s="104">
        <f>_xlfn.IFNA(IF($B704="","",VLOOKUP($B704,'SWC Towers'!$A:$Q,$Y$2,FALSE)),"")</f>
        <v>0.05</v>
      </c>
      <c r="Z704" s="104" t="str">
        <f>_xlfn.IFNA(IF($B704="","",VLOOKUP($B704,'SWC Towers'!$A:$Q,$Z$2,FALSE)),"")</f>
        <v/>
      </c>
      <c r="AA704" s="104">
        <f>_xlfn.IFNA(IF($B704="","",VLOOKUP($B704,'SWC Towers'!$A:$Q,$AA$2,FALSE)),"")</f>
        <v>0.4</v>
      </c>
      <c r="AB704" s="104" t="str">
        <f>_xlfn.IFNA(IF($B704="","",VLOOKUP($B704,'SWC Towers'!$A:$Q,$AB$2,FALSE)),"")</f>
        <v/>
      </c>
      <c r="AC704" s="20">
        <f>SUM(Table25[[#This Row],[IT Tower: Application]:[Other/Non-IT ]])</f>
        <v>1</v>
      </c>
      <c r="AD704" s="67"/>
      <c r="AE704" s="67"/>
      <c r="AF704" s="67"/>
      <c r="AG704" s="67"/>
      <c r="AH704" s="67"/>
      <c r="AI704" s="67"/>
      <c r="AJ704" s="67"/>
      <c r="AK704" s="67"/>
      <c r="AL704" s="67"/>
      <c r="AM704" s="67"/>
      <c r="AN704" s="67"/>
      <c r="AO704" s="67"/>
      <c r="AP704" s="67"/>
      <c r="AQ704" s="67"/>
      <c r="AR704" s="67"/>
      <c r="AS704" s="67"/>
      <c r="AT704" s="67"/>
      <c r="AU704" s="67"/>
      <c r="AV704" s="67">
        <v>109520</v>
      </c>
      <c r="AW704" s="67">
        <v>0</v>
      </c>
      <c r="AX704" s="67"/>
      <c r="AY704" s="67">
        <v>367846</v>
      </c>
      <c r="AZ704" s="67">
        <v>141249</v>
      </c>
      <c r="BA704" s="67">
        <v>195993</v>
      </c>
      <c r="BB704" s="67">
        <v>115657</v>
      </c>
      <c r="BC704" s="67">
        <v>178299</v>
      </c>
      <c r="BD704" s="67"/>
      <c r="BE704" s="67"/>
      <c r="BF704" s="67"/>
      <c r="BG704" s="67"/>
      <c r="BH704" s="67"/>
      <c r="BI704" s="67"/>
      <c r="BJ704" s="67"/>
      <c r="BK704" s="67"/>
      <c r="BL704" s="67"/>
      <c r="BM704" s="67"/>
      <c r="BN704" s="67"/>
      <c r="BO704" s="67"/>
      <c r="BP704" s="67"/>
      <c r="BQ704" s="67"/>
      <c r="BR704" s="67"/>
      <c r="BS704" s="67"/>
      <c r="BT704" s="67"/>
      <c r="BU704" s="67"/>
      <c r="BV704" s="67"/>
      <c r="BW704" s="67"/>
      <c r="BX704" s="67"/>
      <c r="BY704" s="67"/>
      <c r="BZ704" s="67"/>
      <c r="CA704" s="67"/>
      <c r="CB704" s="67"/>
      <c r="CC704" s="69">
        <f>SUM(Table25[[#This Row],[Contract Amount FY00]:[Contract Amount FY50]])</f>
        <v>1108564</v>
      </c>
      <c r="CD704" s="24"/>
    </row>
    <row r="705" spans="1:82" x14ac:dyDescent="0.25">
      <c r="A705" s="122" t="s">
        <v>2006</v>
      </c>
      <c r="B705" s="122" t="s">
        <v>2244</v>
      </c>
      <c r="C705" s="122" t="s">
        <v>373</v>
      </c>
      <c r="E705" s="26" t="str">
        <f>IFERROR(IF(VLOOKUP(Table25[[#This Row],[Contract No.]],Table3[#All],3,FALSE)="","No","Yes"),"")</f>
        <v>No</v>
      </c>
      <c r="F705" s="26" t="str">
        <f>IFERROR(VLOOKUP(Table25[[#This Row],[Contract No.]],Table3[#All],3,FALSE),"")</f>
        <v/>
      </c>
      <c r="G705" s="26" t="str">
        <f>IFERROR(IF(Table25[[#This Row],[Cooperative Purchase
(Yes/No)]]="Yes","Yes",IF(VLOOKUP(Table25[[#This Row],[Contract No.]],Table3[#All],1,FALSE)=Table25[[#This Row],[Contract No.]],"Yes","No")),"No")</f>
        <v>Yes</v>
      </c>
      <c r="H705" s="51">
        <f>IFERROR(VLOOKUP(Table25[[#This Row],[Contract No.]],Table3[#All],4,FALSE),"")</f>
        <v>44512</v>
      </c>
      <c r="I705" s="56">
        <f>IFERROR(IF(AND(MONTH(Table25[[#This Row],[Contract Start Date]])&gt;6,MONTH(Table25[[#This Row],[Contract Start Date]])&lt;=12),YEAR(Table25[[#This Row],[Contract Start Date]])+1,YEAR(Table25[[#This Row],[Contract Start Date]])),"")</f>
        <v>2022</v>
      </c>
      <c r="J705" s="55">
        <f>Table25[[#This Row],[FY Formula start]]</f>
        <v>2022</v>
      </c>
      <c r="K705" s="59" t="str">
        <f>"FY"&amp;" "&amp;Table25[[#This Row],[Year Start]]</f>
        <v>FY 2022</v>
      </c>
      <c r="L705" s="52">
        <f>IFERROR(VLOOKUP(Table25[[#This Row],[Contract No.]],Table3[#All],5,FALSE),"")</f>
        <v>46702</v>
      </c>
      <c r="M705" s="56">
        <f>IFERROR(IF(Table25[[#This Row],[Contract End Date]]="99/99/9999","No End",IF(AND(MONTH(Table25[[#This Row],[Contract End Date]])&gt;6,MONTH(Table25[[#This Row],[Contract End Date]])&lt;=12),YEAR(Table25[[#This Row],[Contract End Date]])+1,YEAR(Table25[[#This Row],[Contract End Date]]))),"")</f>
        <v>2028</v>
      </c>
      <c r="N705" s="55">
        <f>Table25[[#This Row],[FY Formula end]]</f>
        <v>2028</v>
      </c>
      <c r="O705" s="59" t="str">
        <f>IF(Table25[[#This Row],[Year End]]="No End","No End","FY"&amp;" "&amp;Table25[[#This Row],[Year End]])</f>
        <v>FY 2028</v>
      </c>
      <c r="P705" s="27"/>
      <c r="Q705" s="104" t="str">
        <f>_xlfn.IFNA(IF($B705="","",VLOOKUP($B705,'SWC Towers'!$A:$Q,$Q$2,FALSE)),"")</f>
        <v/>
      </c>
      <c r="R705" s="106" t="str">
        <f>_xlfn.IFNA(IF($B705="","",VLOOKUP($B705,'SWC Towers'!$A:$Q,$R$2,FALSE)),"")</f>
        <v/>
      </c>
      <c r="S705" s="106" t="str">
        <f>_xlfn.IFNA(IF($B705="","",VLOOKUP($B705,'SWC Towers'!$A:$Q,$S$2,FALSE)),"")</f>
        <v/>
      </c>
      <c r="T705" s="106">
        <f>_xlfn.IFNA(IF($B705="","",VLOOKUP($B705,'SWC Towers'!$A:$Q,$T$2,FALSE)),"")</f>
        <v>0.5</v>
      </c>
      <c r="U705" s="104" t="str">
        <f>_xlfn.IFNA(IF($B705="","",VLOOKUP($B705,'SWC Towers'!$A:$Q,$U$2,FALSE)),"")</f>
        <v/>
      </c>
      <c r="V705" s="104" t="str">
        <f>_xlfn.IFNA(IF($B705="","",VLOOKUP($B705,'SWC Towers'!$A:$Q,$V$2,FALSE)),"")</f>
        <v/>
      </c>
      <c r="W705" s="104">
        <f>_xlfn.IFNA(IF($B705="","",VLOOKUP($B705,'SWC Towers'!$A:$Q,$W$2,FALSE)),"")</f>
        <v>0.5</v>
      </c>
      <c r="X705" s="104" t="str">
        <f>_xlfn.IFNA(IF($B705="","",VLOOKUP($B705,'SWC Towers'!$A:$Q,$X$2,FALSE)),"")</f>
        <v/>
      </c>
      <c r="Y705" s="104" t="str">
        <f>_xlfn.IFNA(IF($B705="","",VLOOKUP($B705,'SWC Towers'!$A:$Q,$Y$2,FALSE)),"")</f>
        <v/>
      </c>
      <c r="Z705" s="104" t="str">
        <f>_xlfn.IFNA(IF($B705="","",VLOOKUP($B705,'SWC Towers'!$A:$Q,$Z$2,FALSE)),"")</f>
        <v/>
      </c>
      <c r="AA705" s="104" t="str">
        <f>_xlfn.IFNA(IF($B705="","",VLOOKUP($B705,'SWC Towers'!$A:$Q,$AA$2,FALSE)),"")</f>
        <v/>
      </c>
      <c r="AB705" s="104" t="str">
        <f>_xlfn.IFNA(IF($B705="","",VLOOKUP($B705,'SWC Towers'!$A:$Q,$AB$2,FALSE)),"")</f>
        <v/>
      </c>
      <c r="AC705" s="20">
        <f>SUM(Table25[[#This Row],[IT Tower: Application]:[Other/Non-IT ]])</f>
        <v>1</v>
      </c>
      <c r="AD705" s="67"/>
      <c r="AE705" s="67"/>
      <c r="AF705" s="67"/>
      <c r="AG705" s="67"/>
      <c r="AH705" s="67"/>
      <c r="AI705" s="67"/>
      <c r="AJ705" s="67"/>
      <c r="AK705" s="67"/>
      <c r="AL705" s="67"/>
      <c r="AM705" s="67"/>
      <c r="AN705" s="67"/>
      <c r="AO705" s="67"/>
      <c r="AP705" s="67"/>
      <c r="AQ705" s="67"/>
      <c r="AR705" s="67"/>
      <c r="AS705" s="67"/>
      <c r="AT705" s="67"/>
      <c r="AU705" s="67"/>
      <c r="AV705" s="67"/>
      <c r="AW705" s="67"/>
      <c r="AX705" s="67"/>
      <c r="AY705" s="67"/>
      <c r="AZ705" s="67">
        <v>915</v>
      </c>
      <c r="BA705" s="67">
        <v>154748</v>
      </c>
      <c r="BB705" s="67">
        <v>75622</v>
      </c>
      <c r="BC705" s="67">
        <v>183054</v>
      </c>
      <c r="BD705" s="67"/>
      <c r="BE705" s="67"/>
      <c r="BF705" s="67"/>
      <c r="BG705" s="67"/>
      <c r="BH705" s="67"/>
      <c r="BI705" s="67"/>
      <c r="BJ705" s="67"/>
      <c r="BK705" s="67"/>
      <c r="BL705" s="67"/>
      <c r="BM705" s="67"/>
      <c r="BN705" s="67"/>
      <c r="BO705" s="67"/>
      <c r="BP705" s="67"/>
      <c r="BQ705" s="67"/>
      <c r="BR705" s="67"/>
      <c r="BS705" s="67"/>
      <c r="BT705" s="67"/>
      <c r="BU705" s="67"/>
      <c r="BV705" s="67"/>
      <c r="BW705" s="67"/>
      <c r="BX705" s="67"/>
      <c r="BY705" s="67"/>
      <c r="BZ705" s="67"/>
      <c r="CA705" s="67"/>
      <c r="CB705" s="67"/>
      <c r="CC705" s="69">
        <f>SUM(Table25[[#This Row],[Contract Amount FY00]:[Contract Amount FY50]])</f>
        <v>414339</v>
      </c>
      <c r="CD705" s="24"/>
    </row>
    <row r="706" spans="1:82" x14ac:dyDescent="0.25">
      <c r="A706" s="122" t="s">
        <v>2006</v>
      </c>
      <c r="B706" s="122" t="s">
        <v>2244</v>
      </c>
      <c r="C706" s="122" t="s">
        <v>652</v>
      </c>
      <c r="E706" s="26" t="str">
        <f>IFERROR(IF(VLOOKUP(Table25[[#This Row],[Contract No.]],Table3[#All],3,FALSE)="","No","Yes"),"")</f>
        <v>No</v>
      </c>
      <c r="F706" s="26" t="str">
        <f>IFERROR(VLOOKUP(Table25[[#This Row],[Contract No.]],Table3[#All],3,FALSE),"")</f>
        <v/>
      </c>
      <c r="G706" s="26" t="str">
        <f>IFERROR(IF(Table25[[#This Row],[Cooperative Purchase
(Yes/No)]]="Yes","Yes",IF(VLOOKUP(Table25[[#This Row],[Contract No.]],Table3[#All],1,FALSE)=Table25[[#This Row],[Contract No.]],"Yes","No")),"No")</f>
        <v>Yes</v>
      </c>
      <c r="H706" s="51">
        <f>IFERROR(VLOOKUP(Table25[[#This Row],[Contract No.]],Table3[#All],4,FALSE),"")</f>
        <v>44512</v>
      </c>
      <c r="I706" s="56">
        <f>IFERROR(IF(AND(MONTH(Table25[[#This Row],[Contract Start Date]])&gt;6,MONTH(Table25[[#This Row],[Contract Start Date]])&lt;=12),YEAR(Table25[[#This Row],[Contract Start Date]])+1,YEAR(Table25[[#This Row],[Contract Start Date]])),"")</f>
        <v>2022</v>
      </c>
      <c r="J706" s="55">
        <f>Table25[[#This Row],[FY Formula start]]</f>
        <v>2022</v>
      </c>
      <c r="K706" s="59" t="str">
        <f>"FY"&amp;" "&amp;Table25[[#This Row],[Year Start]]</f>
        <v>FY 2022</v>
      </c>
      <c r="L706" s="52">
        <f>IFERROR(VLOOKUP(Table25[[#This Row],[Contract No.]],Table3[#All],5,FALSE),"")</f>
        <v>46702</v>
      </c>
      <c r="M706" s="56">
        <f>IFERROR(IF(Table25[[#This Row],[Contract End Date]]="99/99/9999","No End",IF(AND(MONTH(Table25[[#This Row],[Contract End Date]])&gt;6,MONTH(Table25[[#This Row],[Contract End Date]])&lt;=12),YEAR(Table25[[#This Row],[Contract End Date]])+1,YEAR(Table25[[#This Row],[Contract End Date]]))),"")</f>
        <v>2028</v>
      </c>
      <c r="N706" s="55">
        <f>Table25[[#This Row],[FY Formula end]]</f>
        <v>2028</v>
      </c>
      <c r="O706" s="59" t="str">
        <f>IF(Table25[[#This Row],[Year End]]="No End","No End","FY"&amp;" "&amp;Table25[[#This Row],[Year End]])</f>
        <v>FY 2028</v>
      </c>
      <c r="P706" s="27"/>
      <c r="Q706" s="104" t="str">
        <f>_xlfn.IFNA(IF($B706="","",VLOOKUP($B706,'SWC Towers'!$A:$Q,$Q$2,FALSE)),"")</f>
        <v/>
      </c>
      <c r="R706" s="106" t="str">
        <f>_xlfn.IFNA(IF($B706="","",VLOOKUP($B706,'SWC Towers'!$A:$Q,$R$2,FALSE)),"")</f>
        <v/>
      </c>
      <c r="S706" s="106" t="str">
        <f>_xlfn.IFNA(IF($B706="","",VLOOKUP($B706,'SWC Towers'!$A:$Q,$S$2,FALSE)),"")</f>
        <v/>
      </c>
      <c r="T706" s="106">
        <f>_xlfn.IFNA(IF($B706="","",VLOOKUP($B706,'SWC Towers'!$A:$Q,$T$2,FALSE)),"")</f>
        <v>0.5</v>
      </c>
      <c r="U706" s="104" t="str">
        <f>_xlfn.IFNA(IF($B706="","",VLOOKUP($B706,'SWC Towers'!$A:$Q,$U$2,FALSE)),"")</f>
        <v/>
      </c>
      <c r="V706" s="104" t="str">
        <f>_xlfn.IFNA(IF($B706="","",VLOOKUP($B706,'SWC Towers'!$A:$Q,$V$2,FALSE)),"")</f>
        <v/>
      </c>
      <c r="W706" s="104">
        <f>_xlfn.IFNA(IF($B706="","",VLOOKUP($B706,'SWC Towers'!$A:$Q,$W$2,FALSE)),"")</f>
        <v>0.5</v>
      </c>
      <c r="X706" s="104" t="str">
        <f>_xlfn.IFNA(IF($B706="","",VLOOKUP($B706,'SWC Towers'!$A:$Q,$X$2,FALSE)),"")</f>
        <v/>
      </c>
      <c r="Y706" s="104" t="str">
        <f>_xlfn.IFNA(IF($B706="","",VLOOKUP($B706,'SWC Towers'!$A:$Q,$Y$2,FALSE)),"")</f>
        <v/>
      </c>
      <c r="Z706" s="104" t="str">
        <f>_xlfn.IFNA(IF($B706="","",VLOOKUP($B706,'SWC Towers'!$A:$Q,$Z$2,FALSE)),"")</f>
        <v/>
      </c>
      <c r="AA706" s="104" t="str">
        <f>_xlfn.IFNA(IF($B706="","",VLOOKUP($B706,'SWC Towers'!$A:$Q,$AA$2,FALSE)),"")</f>
        <v/>
      </c>
      <c r="AB706" s="104" t="str">
        <f>_xlfn.IFNA(IF($B706="","",VLOOKUP($B706,'SWC Towers'!$A:$Q,$AB$2,FALSE)),"")</f>
        <v/>
      </c>
      <c r="AC706" s="20">
        <f>SUM(Table25[[#This Row],[IT Tower: Application]:[Other/Non-IT ]])</f>
        <v>1</v>
      </c>
      <c r="AD706" s="67"/>
      <c r="AE706" s="67"/>
      <c r="AF706" s="67"/>
      <c r="AG706" s="67"/>
      <c r="AH706" s="67"/>
      <c r="AI706" s="67"/>
      <c r="AJ706" s="67"/>
      <c r="AK706" s="67"/>
      <c r="AL706" s="67"/>
      <c r="AM706" s="67"/>
      <c r="AN706" s="67"/>
      <c r="AO706" s="67"/>
      <c r="AP706" s="67"/>
      <c r="AQ706" s="67"/>
      <c r="AR706" s="67"/>
      <c r="AS706" s="67"/>
      <c r="AT706" s="67"/>
      <c r="AU706" s="67"/>
      <c r="AV706" s="67"/>
      <c r="AW706" s="67"/>
      <c r="AX706" s="67"/>
      <c r="AY706" s="67"/>
      <c r="AZ706" s="67"/>
      <c r="BA706" s="67"/>
      <c r="BB706" s="67"/>
      <c r="BC706" s="67">
        <v>4653</v>
      </c>
      <c r="BD706" s="67"/>
      <c r="BE706" s="67"/>
      <c r="BF706" s="67"/>
      <c r="BG706" s="67"/>
      <c r="BH706" s="67"/>
      <c r="BI706" s="67"/>
      <c r="BJ706" s="67"/>
      <c r="BK706" s="67"/>
      <c r="BL706" s="67"/>
      <c r="BM706" s="67"/>
      <c r="BN706" s="67"/>
      <c r="BO706" s="67"/>
      <c r="BP706" s="67"/>
      <c r="BQ706" s="67"/>
      <c r="BR706" s="67"/>
      <c r="BS706" s="67"/>
      <c r="BT706" s="67"/>
      <c r="BU706" s="67"/>
      <c r="BV706" s="67"/>
      <c r="BW706" s="67"/>
      <c r="BX706" s="67"/>
      <c r="BY706" s="67"/>
      <c r="BZ706" s="67"/>
      <c r="CA706" s="67"/>
      <c r="CB706" s="67"/>
      <c r="CC706" s="70">
        <f>SUM(Table25[[#This Row],[Contract Amount FY00]:[Contract Amount FY50]])</f>
        <v>4653</v>
      </c>
      <c r="CD706" s="24"/>
    </row>
    <row r="707" spans="1:82" x14ac:dyDescent="0.25">
      <c r="A707" s="122" t="s">
        <v>2006</v>
      </c>
      <c r="B707" s="122" t="s">
        <v>2244</v>
      </c>
      <c r="C707" s="122" t="s">
        <v>374</v>
      </c>
      <c r="E707" s="26" t="str">
        <f>IFERROR(IF(VLOOKUP(Table25[[#This Row],[Contract No.]],Table3[#All],3,FALSE)="","No","Yes"),"")</f>
        <v>No</v>
      </c>
      <c r="F707" s="26" t="str">
        <f>IFERROR(VLOOKUP(Table25[[#This Row],[Contract No.]],Table3[#All],3,FALSE),"")</f>
        <v/>
      </c>
      <c r="G707" s="26" t="str">
        <f>IFERROR(IF(Table25[[#This Row],[Cooperative Purchase
(Yes/No)]]="Yes","Yes",IF(VLOOKUP(Table25[[#This Row],[Contract No.]],Table3[#All],1,FALSE)=Table25[[#This Row],[Contract No.]],"Yes","No")),"No")</f>
        <v>Yes</v>
      </c>
      <c r="H707" s="51">
        <f>IFERROR(VLOOKUP(Table25[[#This Row],[Contract No.]],Table3[#All],4,FALSE),"")</f>
        <v>44512</v>
      </c>
      <c r="I707" s="56">
        <f>IFERROR(IF(AND(MONTH(Table25[[#This Row],[Contract Start Date]])&gt;6,MONTH(Table25[[#This Row],[Contract Start Date]])&lt;=12),YEAR(Table25[[#This Row],[Contract Start Date]])+1,YEAR(Table25[[#This Row],[Contract Start Date]])),"")</f>
        <v>2022</v>
      </c>
      <c r="J707" s="55">
        <f>Table25[[#This Row],[FY Formula start]]</f>
        <v>2022</v>
      </c>
      <c r="K707" s="59" t="str">
        <f>"FY"&amp;" "&amp;Table25[[#This Row],[Year Start]]</f>
        <v>FY 2022</v>
      </c>
      <c r="L707" s="52">
        <f>IFERROR(VLOOKUP(Table25[[#This Row],[Contract No.]],Table3[#All],5,FALSE),"")</f>
        <v>46702</v>
      </c>
      <c r="M707" s="56">
        <f>IFERROR(IF(Table25[[#This Row],[Contract End Date]]="99/99/9999","No End",IF(AND(MONTH(Table25[[#This Row],[Contract End Date]])&gt;6,MONTH(Table25[[#This Row],[Contract End Date]])&lt;=12),YEAR(Table25[[#This Row],[Contract End Date]])+1,YEAR(Table25[[#This Row],[Contract End Date]]))),"")</f>
        <v>2028</v>
      </c>
      <c r="N707" s="55">
        <f>Table25[[#This Row],[FY Formula end]]</f>
        <v>2028</v>
      </c>
      <c r="O707" s="59" t="str">
        <f>IF(Table25[[#This Row],[Year End]]="No End","No End","FY"&amp;" "&amp;Table25[[#This Row],[Year End]])</f>
        <v>FY 2028</v>
      </c>
      <c r="P707" s="27"/>
      <c r="Q707" s="104" t="str">
        <f>_xlfn.IFNA(IF($B707="","",VLOOKUP($B707,'SWC Towers'!$A:$Q,$Q$2,FALSE)),"")</f>
        <v/>
      </c>
      <c r="R707" s="106" t="str">
        <f>_xlfn.IFNA(IF($B707="","",VLOOKUP($B707,'SWC Towers'!$A:$Q,$R$2,FALSE)),"")</f>
        <v/>
      </c>
      <c r="S707" s="106" t="str">
        <f>_xlfn.IFNA(IF($B707="","",VLOOKUP($B707,'SWC Towers'!$A:$Q,$S$2,FALSE)),"")</f>
        <v/>
      </c>
      <c r="T707" s="106">
        <f>_xlfn.IFNA(IF($B707="","",VLOOKUP($B707,'SWC Towers'!$A:$Q,$T$2,FALSE)),"")</f>
        <v>0.5</v>
      </c>
      <c r="U707" s="104" t="str">
        <f>_xlfn.IFNA(IF($B707="","",VLOOKUP($B707,'SWC Towers'!$A:$Q,$U$2,FALSE)),"")</f>
        <v/>
      </c>
      <c r="V707" s="104" t="str">
        <f>_xlfn.IFNA(IF($B707="","",VLOOKUP($B707,'SWC Towers'!$A:$Q,$V$2,FALSE)),"")</f>
        <v/>
      </c>
      <c r="W707" s="104">
        <f>_xlfn.IFNA(IF($B707="","",VLOOKUP($B707,'SWC Towers'!$A:$Q,$W$2,FALSE)),"")</f>
        <v>0.5</v>
      </c>
      <c r="X707" s="104" t="str">
        <f>_xlfn.IFNA(IF($B707="","",VLOOKUP($B707,'SWC Towers'!$A:$Q,$X$2,FALSE)),"")</f>
        <v/>
      </c>
      <c r="Y707" s="104" t="str">
        <f>_xlfn.IFNA(IF($B707="","",VLOOKUP($B707,'SWC Towers'!$A:$Q,$Y$2,FALSE)),"")</f>
        <v/>
      </c>
      <c r="Z707" s="104" t="str">
        <f>_xlfn.IFNA(IF($B707="","",VLOOKUP($B707,'SWC Towers'!$A:$Q,$Z$2,FALSE)),"")</f>
        <v/>
      </c>
      <c r="AA707" s="104" t="str">
        <f>_xlfn.IFNA(IF($B707="","",VLOOKUP($B707,'SWC Towers'!$A:$Q,$AA$2,FALSE)),"")</f>
        <v/>
      </c>
      <c r="AB707" s="104" t="str">
        <f>_xlfn.IFNA(IF($B707="","",VLOOKUP($B707,'SWC Towers'!$A:$Q,$AB$2,FALSE)),"")</f>
        <v/>
      </c>
      <c r="AC707" s="20">
        <f>SUM(Table25[[#This Row],[IT Tower: Application]:[Other/Non-IT ]])</f>
        <v>1</v>
      </c>
      <c r="AD707" s="67"/>
      <c r="AE707" s="67"/>
      <c r="AF707" s="67"/>
      <c r="AG707" s="67"/>
      <c r="AH707" s="67"/>
      <c r="AI707" s="67"/>
      <c r="AJ707" s="67"/>
      <c r="AK707" s="67"/>
      <c r="AL707" s="67"/>
      <c r="AM707" s="67"/>
      <c r="AN707" s="67"/>
      <c r="AO707" s="67"/>
      <c r="AP707" s="67"/>
      <c r="AQ707" s="67"/>
      <c r="AR707" s="67"/>
      <c r="AS707" s="67"/>
      <c r="AT707" s="67"/>
      <c r="AU707" s="67"/>
      <c r="AV707" s="67"/>
      <c r="AW707" s="67"/>
      <c r="AX707" s="67"/>
      <c r="AY707" s="67"/>
      <c r="AZ707" s="67"/>
      <c r="BA707" s="67"/>
      <c r="BB707" s="67"/>
      <c r="BC707" s="67">
        <v>7276</v>
      </c>
      <c r="BD707" s="67"/>
      <c r="BE707" s="67"/>
      <c r="BF707" s="67"/>
      <c r="BG707" s="67"/>
      <c r="BH707" s="67"/>
      <c r="BI707" s="67"/>
      <c r="BJ707" s="67"/>
      <c r="BK707" s="67"/>
      <c r="BL707" s="67"/>
      <c r="BM707" s="67"/>
      <c r="BN707" s="67"/>
      <c r="BO707" s="67"/>
      <c r="BP707" s="67"/>
      <c r="BQ707" s="67"/>
      <c r="BR707" s="67"/>
      <c r="BS707" s="67"/>
      <c r="BT707" s="67"/>
      <c r="BU707" s="67"/>
      <c r="BV707" s="67"/>
      <c r="BW707" s="67"/>
      <c r="BX707" s="67"/>
      <c r="BY707" s="67"/>
      <c r="BZ707" s="67"/>
      <c r="CA707" s="67"/>
      <c r="CB707" s="67"/>
      <c r="CC707" s="69">
        <f>SUM(Table25[[#This Row],[Contract Amount FY00]:[Contract Amount FY50]])</f>
        <v>7276</v>
      </c>
      <c r="CD707" s="24"/>
    </row>
    <row r="708" spans="1:82" x14ac:dyDescent="0.25">
      <c r="A708" s="122" t="s">
        <v>2006</v>
      </c>
      <c r="B708" s="122" t="s">
        <v>3137</v>
      </c>
      <c r="C708" s="122" t="s">
        <v>814</v>
      </c>
      <c r="E708" s="26" t="str">
        <f>IFERROR(IF(VLOOKUP(Table25[[#This Row],[Contract No.]],Table3[#All],3,FALSE)="","No","Yes"),"")</f>
        <v>Yes</v>
      </c>
      <c r="F708" s="26" t="str">
        <f>IFERROR(VLOOKUP(Table25[[#This Row],[Contract No.]],Table3[#All],3,FALSE),"")</f>
        <v>NASPO</v>
      </c>
      <c r="G708" s="26" t="str">
        <f>IFERROR(IF(Table25[[#This Row],[Cooperative Purchase
(Yes/No)]]="Yes","Yes",IF(VLOOKUP(Table25[[#This Row],[Contract No.]],Table3[#All],1,FALSE)=Table25[[#This Row],[Contract No.]],"Yes","No")),"No")</f>
        <v>Yes</v>
      </c>
      <c r="H708" s="51">
        <f>IFERROR(VLOOKUP(Table25[[#This Row],[Contract No.]],Table3[#All],4,FALSE),"")</f>
        <v>45432</v>
      </c>
      <c r="I708" s="56">
        <f>IFERROR(IF(AND(MONTH(Table25[[#This Row],[Contract Start Date]])&gt;6,MONTH(Table25[[#This Row],[Contract Start Date]])&lt;=12),YEAR(Table25[[#This Row],[Contract Start Date]])+1,YEAR(Table25[[#This Row],[Contract Start Date]])),"")</f>
        <v>2024</v>
      </c>
      <c r="J708" s="55">
        <f>Table25[[#This Row],[FY Formula start]]</f>
        <v>2024</v>
      </c>
      <c r="K708" s="59" t="str">
        <f>"FY"&amp;" "&amp;Table25[[#This Row],[Year Start]]</f>
        <v>FY 2024</v>
      </c>
      <c r="L708" s="52">
        <f>IFERROR(VLOOKUP(Table25[[#This Row],[Contract No.]],Table3[#All],5,FALSE),"")</f>
        <v>46934</v>
      </c>
      <c r="M708" s="56">
        <f>IFERROR(IF(Table25[[#This Row],[Contract End Date]]="99/99/9999","No End",IF(AND(MONTH(Table25[[#This Row],[Contract End Date]])&gt;6,MONTH(Table25[[#This Row],[Contract End Date]])&lt;=12),YEAR(Table25[[#This Row],[Contract End Date]])+1,YEAR(Table25[[#This Row],[Contract End Date]]))),"")</f>
        <v>2028</v>
      </c>
      <c r="N708" s="55">
        <f>Table25[[#This Row],[FY Formula end]]</f>
        <v>2028</v>
      </c>
      <c r="O708" s="59" t="str">
        <f>IF(Table25[[#This Row],[Year End]]="No End","No End","FY"&amp;" "&amp;Table25[[#This Row],[Year End]])</f>
        <v>FY 2028</v>
      </c>
      <c r="P708" s="27"/>
      <c r="Q708" s="104">
        <f>_xlfn.IFNA(IF($B708="","",VLOOKUP($B708,'SWC Towers'!$A:$Q,$Q$2,FALSE)),"")</f>
        <v>0.2</v>
      </c>
      <c r="R708" s="106">
        <f>_xlfn.IFNA(IF($B708="","",VLOOKUP($B708,'SWC Towers'!$A:$Q,$R$2,FALSE)),"")</f>
        <v>0.2</v>
      </c>
      <c r="S708" s="106" t="str">
        <f>_xlfn.IFNA(IF($B708="","",VLOOKUP($B708,'SWC Towers'!$A:$Q,$S$2,FALSE)),"")</f>
        <v/>
      </c>
      <c r="T708" s="106" t="str">
        <f>_xlfn.IFNA(IF($B708="","",VLOOKUP($B708,'SWC Towers'!$A:$Q,$T$2,FALSE)),"")</f>
        <v/>
      </c>
      <c r="U708" s="104">
        <f>_xlfn.IFNA(IF($B708="","",VLOOKUP($B708,'SWC Towers'!$A:$Q,$U$2,FALSE)),"")</f>
        <v>0.4</v>
      </c>
      <c r="V708" s="104" t="str">
        <f>_xlfn.IFNA(IF($B708="","",VLOOKUP($B708,'SWC Towers'!$A:$Q,$V$2,FALSE)),"")</f>
        <v/>
      </c>
      <c r="W708" s="104" t="str">
        <f>_xlfn.IFNA(IF($B708="","",VLOOKUP($B708,'SWC Towers'!$A:$Q,$W$2,FALSE)),"")</f>
        <v/>
      </c>
      <c r="X708" s="104" t="str">
        <f>_xlfn.IFNA(IF($B708="","",VLOOKUP($B708,'SWC Towers'!$A:$Q,$X$2,FALSE)),"")</f>
        <v/>
      </c>
      <c r="Y708" s="104" t="str">
        <f>_xlfn.IFNA(IF($B708="","",VLOOKUP($B708,'SWC Towers'!$A:$Q,$Y$2,FALSE)),"")</f>
        <v/>
      </c>
      <c r="Z708" s="104">
        <f>_xlfn.IFNA(IF($B708="","",VLOOKUP($B708,'SWC Towers'!$A:$Q,$Z$2,FALSE)),"")</f>
        <v>0.1</v>
      </c>
      <c r="AA708" s="104" t="str">
        <f>_xlfn.IFNA(IF($B708="","",VLOOKUP($B708,'SWC Towers'!$A:$Q,$AA$2,FALSE)),"")</f>
        <v/>
      </c>
      <c r="AB708" s="104">
        <f>_xlfn.IFNA(IF($B708="","",VLOOKUP($B708,'SWC Towers'!$A:$Q,$AB$2,FALSE)),"")</f>
        <v>0.1</v>
      </c>
      <c r="AC708" s="20">
        <f>SUM(Table25[[#This Row],[IT Tower: Application]:[Other/Non-IT ]])</f>
        <v>1</v>
      </c>
      <c r="AD708" s="67"/>
      <c r="AE708" s="67"/>
      <c r="AF708" s="67"/>
      <c r="AG708" s="67"/>
      <c r="AH708" s="67"/>
      <c r="AI708" s="67"/>
      <c r="AJ708" s="67"/>
      <c r="AK708" s="67"/>
      <c r="AL708" s="67"/>
      <c r="AM708" s="67"/>
      <c r="AN708" s="67"/>
      <c r="AO708" s="67"/>
      <c r="AP708" s="67"/>
      <c r="AQ708" s="67"/>
      <c r="AR708" s="67"/>
      <c r="AS708" s="67"/>
      <c r="AT708" s="67"/>
      <c r="AU708" s="67"/>
      <c r="AV708" s="67"/>
      <c r="AW708" s="67"/>
      <c r="AX708" s="67"/>
      <c r="AY708" s="67"/>
      <c r="AZ708" s="67"/>
      <c r="BA708" s="67"/>
      <c r="BB708" s="67">
        <v>1254</v>
      </c>
      <c r="BC708" s="67">
        <v>498805</v>
      </c>
      <c r="BD708" s="67"/>
      <c r="BE708" s="67"/>
      <c r="BF708" s="67"/>
      <c r="BG708" s="67"/>
      <c r="BH708" s="67"/>
      <c r="BI708" s="67"/>
      <c r="BJ708" s="67"/>
      <c r="BK708" s="67"/>
      <c r="BL708" s="67"/>
      <c r="BM708" s="67"/>
      <c r="BN708" s="67"/>
      <c r="BO708" s="67"/>
      <c r="BP708" s="67"/>
      <c r="BQ708" s="67"/>
      <c r="BR708" s="67"/>
      <c r="BS708" s="67"/>
      <c r="BT708" s="67"/>
      <c r="BU708" s="67"/>
      <c r="BV708" s="67"/>
      <c r="BW708" s="67"/>
      <c r="BX708" s="67"/>
      <c r="BY708" s="67"/>
      <c r="BZ708" s="67"/>
      <c r="CA708" s="67"/>
      <c r="CB708" s="67"/>
      <c r="CC708" s="69">
        <f>SUM(Table25[[#This Row],[Contract Amount FY00]:[Contract Amount FY50]])</f>
        <v>500059</v>
      </c>
      <c r="CD708" s="24"/>
    </row>
    <row r="709" spans="1:82" x14ac:dyDescent="0.25">
      <c r="A709" s="122" t="s">
        <v>2006</v>
      </c>
      <c r="B709" s="122" t="s">
        <v>2057</v>
      </c>
      <c r="C709" s="122" t="s">
        <v>3190</v>
      </c>
      <c r="E709" s="26" t="str">
        <f>IFERROR(IF(VLOOKUP(Table25[[#This Row],[Contract No.]],Table3[#All],3,FALSE)="","No","Yes"),"")</f>
        <v>Yes</v>
      </c>
      <c r="F709" s="26" t="str">
        <f>IFERROR(VLOOKUP(Table25[[#This Row],[Contract No.]],Table3[#All],3,FALSE),"")</f>
        <v>NASPO</v>
      </c>
      <c r="G709" s="26" t="str">
        <f>IFERROR(IF(Table25[[#This Row],[Cooperative Purchase
(Yes/No)]]="Yes","Yes",IF(VLOOKUP(Table25[[#This Row],[Contract No.]],Table3[#All],1,FALSE)=Table25[[#This Row],[Contract No.]],"Yes","No")),"No")</f>
        <v>Yes</v>
      </c>
      <c r="H709" s="51">
        <f>IFERROR(VLOOKUP(Table25[[#This Row],[Contract No.]],Table3[#All],4,FALSE),"")</f>
        <v>43983</v>
      </c>
      <c r="I709" s="56">
        <f>IFERROR(IF(AND(MONTH(Table25[[#This Row],[Contract Start Date]])&gt;6,MONTH(Table25[[#This Row],[Contract Start Date]])&lt;=12),YEAR(Table25[[#This Row],[Contract Start Date]])+1,YEAR(Table25[[#This Row],[Contract Start Date]])),"")</f>
        <v>2020</v>
      </c>
      <c r="J709" s="55">
        <f>Table25[[#This Row],[FY Formula start]]</f>
        <v>2020</v>
      </c>
      <c r="K709" s="59" t="str">
        <f>"FY"&amp;" "&amp;Table25[[#This Row],[Year Start]]</f>
        <v>FY 2020</v>
      </c>
      <c r="L709" s="52">
        <f>IFERROR(VLOOKUP(Table25[[#This Row],[Contract No.]],Table3[#All],5,FALSE),"")</f>
        <v>46295</v>
      </c>
      <c r="M709" s="56">
        <f>IFERROR(IF(Table25[[#This Row],[Contract End Date]]="99/99/9999","No End",IF(AND(MONTH(Table25[[#This Row],[Contract End Date]])&gt;6,MONTH(Table25[[#This Row],[Contract End Date]])&lt;=12),YEAR(Table25[[#This Row],[Contract End Date]])+1,YEAR(Table25[[#This Row],[Contract End Date]]))),"")</f>
        <v>2027</v>
      </c>
      <c r="N709" s="55">
        <f>Table25[[#This Row],[FY Formula end]]</f>
        <v>2027</v>
      </c>
      <c r="O709" s="59" t="str">
        <f>IF(Table25[[#This Row],[Year End]]="No End","No End","FY"&amp;" "&amp;Table25[[#This Row],[Year End]])</f>
        <v>FY 2027</v>
      </c>
      <c r="P709" s="27"/>
      <c r="Q709" s="104">
        <f>_xlfn.IFNA(IF($B709="","",VLOOKUP($B709,'SWC Towers'!$A:$Q,$Q$2,FALSE)),"")</f>
        <v>0.1</v>
      </c>
      <c r="R709" s="106">
        <f>_xlfn.IFNA(IF($B709="","",VLOOKUP($B709,'SWC Towers'!$A:$Q,$R$2,FALSE)),"")</f>
        <v>0.1</v>
      </c>
      <c r="S709" s="106" t="str">
        <f>_xlfn.IFNA(IF($B709="","",VLOOKUP($B709,'SWC Towers'!$A:$Q,$S$2,FALSE)),"")</f>
        <v/>
      </c>
      <c r="T709" s="106" t="str">
        <f>_xlfn.IFNA(IF($B709="","",VLOOKUP($B709,'SWC Towers'!$A:$Q,$T$2,FALSE)),"")</f>
        <v/>
      </c>
      <c r="U709" s="104">
        <f>_xlfn.IFNA(IF($B709="","",VLOOKUP($B709,'SWC Towers'!$A:$Q,$U$2,FALSE)),"")</f>
        <v>0.15</v>
      </c>
      <c r="V709" s="104" t="str">
        <f>_xlfn.IFNA(IF($B709="","",VLOOKUP($B709,'SWC Towers'!$A:$Q,$V$2,FALSE)),"")</f>
        <v/>
      </c>
      <c r="W709" s="104">
        <f>_xlfn.IFNA(IF($B709="","",VLOOKUP($B709,'SWC Towers'!$A:$Q,$W$2,FALSE)),"")</f>
        <v>0.65</v>
      </c>
      <c r="X709" s="104" t="str">
        <f>_xlfn.IFNA(IF($B709="","",VLOOKUP($B709,'SWC Towers'!$A:$Q,$X$2,FALSE)),"")</f>
        <v/>
      </c>
      <c r="Y709" s="104" t="str">
        <f>_xlfn.IFNA(IF($B709="","",VLOOKUP($B709,'SWC Towers'!$A:$Q,$Y$2,FALSE)),"")</f>
        <v/>
      </c>
      <c r="Z709" s="104" t="str">
        <f>_xlfn.IFNA(IF($B709="","",VLOOKUP($B709,'SWC Towers'!$A:$Q,$Z$2,FALSE)),"")</f>
        <v/>
      </c>
      <c r="AA709" s="104" t="str">
        <f>_xlfn.IFNA(IF($B709="","",VLOOKUP($B709,'SWC Towers'!$A:$Q,$AA$2,FALSE)),"")</f>
        <v/>
      </c>
      <c r="AB709" s="104" t="str">
        <f>_xlfn.IFNA(IF($B709="","",VLOOKUP($B709,'SWC Towers'!$A:$Q,$AB$2,FALSE)),"")</f>
        <v/>
      </c>
      <c r="AC709" s="20">
        <f>SUM(Table25[[#This Row],[IT Tower: Application]:[Other/Non-IT ]])</f>
        <v>1</v>
      </c>
      <c r="AD709" s="67"/>
      <c r="AE709" s="67"/>
      <c r="AF709" s="67"/>
      <c r="AG709" s="67"/>
      <c r="AH709" s="67"/>
      <c r="AI709" s="67"/>
      <c r="AJ709" s="67"/>
      <c r="AK709" s="67"/>
      <c r="AL709" s="67"/>
      <c r="AM709" s="67"/>
      <c r="AN709" s="67"/>
      <c r="AO709" s="67"/>
      <c r="AP709" s="67"/>
      <c r="AQ709" s="67"/>
      <c r="AR709" s="67"/>
      <c r="AS709" s="67"/>
      <c r="AT709" s="67"/>
      <c r="AU709" s="67"/>
      <c r="AV709" s="67"/>
      <c r="AW709" s="67"/>
      <c r="AX709" s="67"/>
      <c r="AY709" s="67">
        <v>15150</v>
      </c>
      <c r="AZ709" s="67">
        <v>681104</v>
      </c>
      <c r="BA709" s="67">
        <v>1627024</v>
      </c>
      <c r="BB709" s="67">
        <v>1296994</v>
      </c>
      <c r="BC709" s="67">
        <v>2015972</v>
      </c>
      <c r="BD709" s="67"/>
      <c r="BE709" s="67"/>
      <c r="BF709" s="67"/>
      <c r="BG709" s="67"/>
      <c r="BH709" s="67"/>
      <c r="BI709" s="67"/>
      <c r="BJ709" s="67"/>
      <c r="BK709" s="67"/>
      <c r="BL709" s="67"/>
      <c r="BM709" s="67"/>
      <c r="BN709" s="67"/>
      <c r="BO709" s="67"/>
      <c r="BP709" s="67"/>
      <c r="BQ709" s="67"/>
      <c r="BR709" s="67"/>
      <c r="BS709" s="67"/>
      <c r="BT709" s="67"/>
      <c r="BU709" s="67"/>
      <c r="BV709" s="67"/>
      <c r="BW709" s="67"/>
      <c r="BX709" s="67"/>
      <c r="BY709" s="67"/>
      <c r="BZ709" s="67"/>
      <c r="CA709" s="67"/>
      <c r="CB709" s="67"/>
      <c r="CC709" s="69">
        <f>SUM(Table25[[#This Row],[Contract Amount FY00]:[Contract Amount FY50]])</f>
        <v>5636244</v>
      </c>
      <c r="CD709" s="24"/>
    </row>
    <row r="710" spans="1:82" x14ac:dyDescent="0.25">
      <c r="A710" s="122" t="s">
        <v>2006</v>
      </c>
      <c r="B710" s="122" t="s">
        <v>2057</v>
      </c>
      <c r="C710" s="122" t="s">
        <v>276</v>
      </c>
      <c r="E710" s="26" t="str">
        <f>IFERROR(IF(VLOOKUP(Table25[[#This Row],[Contract No.]],Table3[#All],3,FALSE)="","No","Yes"),"")</f>
        <v>Yes</v>
      </c>
      <c r="F710" s="26" t="str">
        <f>IFERROR(VLOOKUP(Table25[[#This Row],[Contract No.]],Table3[#All],3,FALSE),"")</f>
        <v>NASPO</v>
      </c>
      <c r="G710" s="26" t="str">
        <f>IFERROR(IF(Table25[[#This Row],[Cooperative Purchase
(Yes/No)]]="Yes","Yes",IF(VLOOKUP(Table25[[#This Row],[Contract No.]],Table3[#All],1,FALSE)=Table25[[#This Row],[Contract No.]],"Yes","No")),"No")</f>
        <v>Yes</v>
      </c>
      <c r="H710" s="51">
        <f>IFERROR(VLOOKUP(Table25[[#This Row],[Contract No.]],Table3[#All],4,FALSE),"")</f>
        <v>43983</v>
      </c>
      <c r="I710" s="56">
        <f>IFERROR(IF(AND(MONTH(Table25[[#This Row],[Contract Start Date]])&gt;6,MONTH(Table25[[#This Row],[Contract Start Date]])&lt;=12),YEAR(Table25[[#This Row],[Contract Start Date]])+1,YEAR(Table25[[#This Row],[Contract Start Date]])),"")</f>
        <v>2020</v>
      </c>
      <c r="J710" s="55">
        <f>Table25[[#This Row],[FY Formula start]]</f>
        <v>2020</v>
      </c>
      <c r="K710" s="59" t="str">
        <f>"FY"&amp;" "&amp;Table25[[#This Row],[Year Start]]</f>
        <v>FY 2020</v>
      </c>
      <c r="L710" s="52">
        <f>IFERROR(VLOOKUP(Table25[[#This Row],[Contract No.]],Table3[#All],5,FALSE),"")</f>
        <v>46295</v>
      </c>
      <c r="M710" s="56">
        <f>IFERROR(IF(Table25[[#This Row],[Contract End Date]]="99/99/9999","No End",IF(AND(MONTH(Table25[[#This Row],[Contract End Date]])&gt;6,MONTH(Table25[[#This Row],[Contract End Date]])&lt;=12),YEAR(Table25[[#This Row],[Contract End Date]])+1,YEAR(Table25[[#This Row],[Contract End Date]]))),"")</f>
        <v>2027</v>
      </c>
      <c r="N710" s="55">
        <f>Table25[[#This Row],[FY Formula end]]</f>
        <v>2027</v>
      </c>
      <c r="O710" s="59" t="str">
        <f>IF(Table25[[#This Row],[Year End]]="No End","No End","FY"&amp;" "&amp;Table25[[#This Row],[Year End]])</f>
        <v>FY 2027</v>
      </c>
      <c r="P710" s="27"/>
      <c r="Q710" s="104">
        <f>_xlfn.IFNA(IF($B710="","",VLOOKUP($B710,'SWC Towers'!$A:$Q,$Q$2,FALSE)),"")</f>
        <v>0.1</v>
      </c>
      <c r="R710" s="106">
        <f>_xlfn.IFNA(IF($B710="","",VLOOKUP($B710,'SWC Towers'!$A:$Q,$R$2,FALSE)),"")</f>
        <v>0.1</v>
      </c>
      <c r="S710" s="106" t="str">
        <f>_xlfn.IFNA(IF($B710="","",VLOOKUP($B710,'SWC Towers'!$A:$Q,$S$2,FALSE)),"")</f>
        <v/>
      </c>
      <c r="T710" s="106" t="str">
        <f>_xlfn.IFNA(IF($B710="","",VLOOKUP($B710,'SWC Towers'!$A:$Q,$T$2,FALSE)),"")</f>
        <v/>
      </c>
      <c r="U710" s="104">
        <f>_xlfn.IFNA(IF($B710="","",VLOOKUP($B710,'SWC Towers'!$A:$Q,$U$2,FALSE)),"")</f>
        <v>0.15</v>
      </c>
      <c r="V710" s="104" t="str">
        <f>_xlfn.IFNA(IF($B710="","",VLOOKUP($B710,'SWC Towers'!$A:$Q,$V$2,FALSE)),"")</f>
        <v/>
      </c>
      <c r="W710" s="104">
        <f>_xlfn.IFNA(IF($B710="","",VLOOKUP($B710,'SWC Towers'!$A:$Q,$W$2,FALSE)),"")</f>
        <v>0.65</v>
      </c>
      <c r="X710" s="104" t="str">
        <f>_xlfn.IFNA(IF($B710="","",VLOOKUP($B710,'SWC Towers'!$A:$Q,$X$2,FALSE)),"")</f>
        <v/>
      </c>
      <c r="Y710" s="104" t="str">
        <f>_xlfn.IFNA(IF($B710="","",VLOOKUP($B710,'SWC Towers'!$A:$Q,$Y$2,FALSE)),"")</f>
        <v/>
      </c>
      <c r="Z710" s="104" t="str">
        <f>_xlfn.IFNA(IF($B710="","",VLOOKUP($B710,'SWC Towers'!$A:$Q,$Z$2,FALSE)),"")</f>
        <v/>
      </c>
      <c r="AA710" s="104" t="str">
        <f>_xlfn.IFNA(IF($B710="","",VLOOKUP($B710,'SWC Towers'!$A:$Q,$AA$2,FALSE)),"")</f>
        <v/>
      </c>
      <c r="AB710" s="104" t="str">
        <f>_xlfn.IFNA(IF($B710="","",VLOOKUP($B710,'SWC Towers'!$A:$Q,$AB$2,FALSE)),"")</f>
        <v/>
      </c>
      <c r="AC710" s="20">
        <f>SUM(Table25[[#This Row],[IT Tower: Application]:[Other/Non-IT ]])</f>
        <v>1</v>
      </c>
      <c r="AD710" s="67"/>
      <c r="AE710" s="67"/>
      <c r="AF710" s="67"/>
      <c r="AG710" s="67"/>
      <c r="AH710" s="67"/>
      <c r="AI710" s="67"/>
      <c r="AJ710" s="67"/>
      <c r="AK710" s="67"/>
      <c r="AL710" s="67"/>
      <c r="AM710" s="67"/>
      <c r="AN710" s="67"/>
      <c r="AO710" s="67"/>
      <c r="AP710" s="67"/>
      <c r="AQ710" s="67"/>
      <c r="AR710" s="67"/>
      <c r="AS710" s="67"/>
      <c r="AT710" s="67"/>
      <c r="AU710" s="67"/>
      <c r="AV710" s="67"/>
      <c r="AW710" s="67"/>
      <c r="AX710" s="67"/>
      <c r="AY710" s="67"/>
      <c r="AZ710" s="67">
        <v>0</v>
      </c>
      <c r="BA710" s="67">
        <v>3960.2</v>
      </c>
      <c r="BB710" s="67">
        <v>0</v>
      </c>
      <c r="BC710" s="67"/>
      <c r="BD710" s="67"/>
      <c r="BE710" s="67"/>
      <c r="BF710" s="67"/>
      <c r="BG710" s="67"/>
      <c r="BH710" s="67"/>
      <c r="BI710" s="67"/>
      <c r="BJ710" s="67"/>
      <c r="BK710" s="67"/>
      <c r="BL710" s="67"/>
      <c r="BM710" s="67"/>
      <c r="BN710" s="67"/>
      <c r="BO710" s="67"/>
      <c r="BP710" s="67"/>
      <c r="BQ710" s="67"/>
      <c r="BR710" s="67"/>
      <c r="BS710" s="67"/>
      <c r="BT710" s="67"/>
      <c r="BU710" s="67"/>
      <c r="BV710" s="67"/>
      <c r="BW710" s="67"/>
      <c r="BX710" s="67"/>
      <c r="BY710" s="67"/>
      <c r="BZ710" s="67"/>
      <c r="CA710" s="67"/>
      <c r="CB710" s="67"/>
      <c r="CC710" s="69">
        <f>SUM(Table25[[#This Row],[Contract Amount FY00]:[Contract Amount FY50]])</f>
        <v>3960.2</v>
      </c>
      <c r="CD710" s="24"/>
    </row>
    <row r="711" spans="1:82" x14ac:dyDescent="0.25">
      <c r="A711" s="122" t="s">
        <v>2006</v>
      </c>
      <c r="B711" s="122" t="s">
        <v>2057</v>
      </c>
      <c r="C711" s="122" t="s">
        <v>3191</v>
      </c>
      <c r="E711" s="26" t="str">
        <f>IFERROR(IF(VLOOKUP(Table25[[#This Row],[Contract No.]],Table3[#All],3,FALSE)="","No","Yes"),"")</f>
        <v>Yes</v>
      </c>
      <c r="F711" s="26" t="str">
        <f>IFERROR(VLOOKUP(Table25[[#This Row],[Contract No.]],Table3[#All],3,FALSE),"")</f>
        <v>NASPO</v>
      </c>
      <c r="G711" s="26" t="str">
        <f>IFERROR(IF(Table25[[#This Row],[Cooperative Purchase
(Yes/No)]]="Yes","Yes",IF(VLOOKUP(Table25[[#This Row],[Contract No.]],Table3[#All],1,FALSE)=Table25[[#This Row],[Contract No.]],"Yes","No")),"No")</f>
        <v>Yes</v>
      </c>
      <c r="H711" s="51">
        <f>IFERROR(VLOOKUP(Table25[[#This Row],[Contract No.]],Table3[#All],4,FALSE),"")</f>
        <v>43983</v>
      </c>
      <c r="I711" s="56">
        <f>IFERROR(IF(AND(MONTH(Table25[[#This Row],[Contract Start Date]])&gt;6,MONTH(Table25[[#This Row],[Contract Start Date]])&lt;=12),YEAR(Table25[[#This Row],[Contract Start Date]])+1,YEAR(Table25[[#This Row],[Contract Start Date]])),"")</f>
        <v>2020</v>
      </c>
      <c r="J711" s="55">
        <f>Table25[[#This Row],[FY Formula start]]</f>
        <v>2020</v>
      </c>
      <c r="K711" s="59" t="str">
        <f>"FY"&amp;" "&amp;Table25[[#This Row],[Year Start]]</f>
        <v>FY 2020</v>
      </c>
      <c r="L711" s="52">
        <f>IFERROR(VLOOKUP(Table25[[#This Row],[Contract No.]],Table3[#All],5,FALSE),"")</f>
        <v>46295</v>
      </c>
      <c r="M711" s="56">
        <f>IFERROR(IF(Table25[[#This Row],[Contract End Date]]="99/99/9999","No End",IF(AND(MONTH(Table25[[#This Row],[Contract End Date]])&gt;6,MONTH(Table25[[#This Row],[Contract End Date]])&lt;=12),YEAR(Table25[[#This Row],[Contract End Date]])+1,YEAR(Table25[[#This Row],[Contract End Date]]))),"")</f>
        <v>2027</v>
      </c>
      <c r="N711" s="55">
        <f>Table25[[#This Row],[FY Formula end]]</f>
        <v>2027</v>
      </c>
      <c r="O711" s="59" t="str">
        <f>IF(Table25[[#This Row],[Year End]]="No End","No End","FY"&amp;" "&amp;Table25[[#This Row],[Year End]])</f>
        <v>FY 2027</v>
      </c>
      <c r="P711" s="27"/>
      <c r="Q711" s="104">
        <f>_xlfn.IFNA(IF($B711="","",VLOOKUP($B711,'SWC Towers'!$A:$Q,$Q$2,FALSE)),"")</f>
        <v>0.1</v>
      </c>
      <c r="R711" s="106">
        <f>_xlfn.IFNA(IF($B711="","",VLOOKUP($B711,'SWC Towers'!$A:$Q,$R$2,FALSE)),"")</f>
        <v>0.1</v>
      </c>
      <c r="S711" s="106" t="str">
        <f>_xlfn.IFNA(IF($B711="","",VLOOKUP($B711,'SWC Towers'!$A:$Q,$S$2,FALSE)),"")</f>
        <v/>
      </c>
      <c r="T711" s="106" t="str">
        <f>_xlfn.IFNA(IF($B711="","",VLOOKUP($B711,'SWC Towers'!$A:$Q,$T$2,FALSE)),"")</f>
        <v/>
      </c>
      <c r="U711" s="104">
        <f>_xlfn.IFNA(IF($B711="","",VLOOKUP($B711,'SWC Towers'!$A:$Q,$U$2,FALSE)),"")</f>
        <v>0.15</v>
      </c>
      <c r="V711" s="104" t="str">
        <f>_xlfn.IFNA(IF($B711="","",VLOOKUP($B711,'SWC Towers'!$A:$Q,$V$2,FALSE)),"")</f>
        <v/>
      </c>
      <c r="W711" s="104">
        <f>_xlfn.IFNA(IF($B711="","",VLOOKUP($B711,'SWC Towers'!$A:$Q,$W$2,FALSE)),"")</f>
        <v>0.65</v>
      </c>
      <c r="X711" s="104" t="str">
        <f>_xlfn.IFNA(IF($B711="","",VLOOKUP($B711,'SWC Towers'!$A:$Q,$X$2,FALSE)),"")</f>
        <v/>
      </c>
      <c r="Y711" s="104" t="str">
        <f>_xlfn.IFNA(IF($B711="","",VLOOKUP($B711,'SWC Towers'!$A:$Q,$Y$2,FALSE)),"")</f>
        <v/>
      </c>
      <c r="Z711" s="104" t="str">
        <f>_xlfn.IFNA(IF($B711="","",VLOOKUP($B711,'SWC Towers'!$A:$Q,$Z$2,FALSE)),"")</f>
        <v/>
      </c>
      <c r="AA711" s="104" t="str">
        <f>_xlfn.IFNA(IF($B711="","",VLOOKUP($B711,'SWC Towers'!$A:$Q,$AA$2,FALSE)),"")</f>
        <v/>
      </c>
      <c r="AB711" s="104" t="str">
        <f>_xlfn.IFNA(IF($B711="","",VLOOKUP($B711,'SWC Towers'!$A:$Q,$AB$2,FALSE)),"")</f>
        <v/>
      </c>
      <c r="AC711" s="20">
        <f>SUM(Table25[[#This Row],[IT Tower: Application]:[Other/Non-IT ]])</f>
        <v>1</v>
      </c>
      <c r="AD711" s="67"/>
      <c r="AE711" s="67"/>
      <c r="AF711" s="67"/>
      <c r="AG711" s="67"/>
      <c r="AH711" s="67"/>
      <c r="AI711" s="67"/>
      <c r="AJ711" s="67"/>
      <c r="AK711" s="67"/>
      <c r="AL711" s="67"/>
      <c r="AM711" s="67"/>
      <c r="AN711" s="67"/>
      <c r="AO711" s="67"/>
      <c r="AP711" s="67"/>
      <c r="AQ711" s="67"/>
      <c r="AR711" s="67"/>
      <c r="AS711" s="67"/>
      <c r="AT711" s="67"/>
      <c r="AU711" s="67"/>
      <c r="AV711" s="67"/>
      <c r="AW711" s="67"/>
      <c r="AX711" s="67">
        <v>0</v>
      </c>
      <c r="AY711" s="67">
        <v>5895</v>
      </c>
      <c r="AZ711" s="67"/>
      <c r="BA711" s="67"/>
      <c r="BB711" s="67"/>
      <c r="BC711" s="67">
        <v>14220</v>
      </c>
      <c r="BD711" s="67"/>
      <c r="BE711" s="67"/>
      <c r="BF711" s="67"/>
      <c r="BG711" s="67"/>
      <c r="BH711" s="67"/>
      <c r="BI711" s="67"/>
      <c r="BJ711" s="67"/>
      <c r="BK711" s="67"/>
      <c r="BL711" s="67"/>
      <c r="BM711" s="67"/>
      <c r="BN711" s="67"/>
      <c r="BO711" s="67"/>
      <c r="BP711" s="67"/>
      <c r="BQ711" s="67"/>
      <c r="BR711" s="67"/>
      <c r="BS711" s="67"/>
      <c r="BT711" s="67"/>
      <c r="BU711" s="67"/>
      <c r="BV711" s="67"/>
      <c r="BW711" s="67"/>
      <c r="BX711" s="67"/>
      <c r="BY711" s="67"/>
      <c r="BZ711" s="67"/>
      <c r="CA711" s="67"/>
      <c r="CB711" s="67"/>
      <c r="CC711" s="69">
        <f>SUM(Table25[[#This Row],[Contract Amount FY00]:[Contract Amount FY50]])</f>
        <v>20115</v>
      </c>
      <c r="CD711" s="24"/>
    </row>
    <row r="712" spans="1:82" x14ac:dyDescent="0.25">
      <c r="A712" s="122" t="s">
        <v>2006</v>
      </c>
      <c r="B712" s="122" t="s">
        <v>3071</v>
      </c>
      <c r="C712" s="122" t="s">
        <v>753</v>
      </c>
      <c r="E712" s="26" t="str">
        <f>IFERROR(IF(VLOOKUP(Table25[[#This Row],[Contract No.]],Table3[#All],3,FALSE)="","No","Yes"),"")</f>
        <v>Yes</v>
      </c>
      <c r="F712" s="26" t="str">
        <f>IFERROR(VLOOKUP(Table25[[#This Row],[Contract No.]],Table3[#All],3,FALSE),"")</f>
        <v>NASPO</v>
      </c>
      <c r="G712" s="26" t="str">
        <f>IFERROR(IF(Table25[[#This Row],[Cooperative Purchase
(Yes/No)]]="Yes","Yes",IF(VLOOKUP(Table25[[#This Row],[Contract No.]],Table3[#All],1,FALSE)=Table25[[#This Row],[Contract No.]],"Yes","No")),"No")</f>
        <v>Yes</v>
      </c>
      <c r="H712" s="51">
        <f>IFERROR(VLOOKUP(Table25[[#This Row],[Contract No.]],Table3[#All],4,FALSE),"")</f>
        <v>45322</v>
      </c>
      <c r="I712" s="56">
        <f>IFERROR(IF(AND(MONTH(Table25[[#This Row],[Contract Start Date]])&gt;6,MONTH(Table25[[#This Row],[Contract Start Date]])&lt;=12),YEAR(Table25[[#This Row],[Contract Start Date]])+1,YEAR(Table25[[#This Row],[Contract Start Date]])),"")</f>
        <v>2024</v>
      </c>
      <c r="J712" s="55">
        <f>Table25[[#This Row],[FY Formula start]]</f>
        <v>2024</v>
      </c>
      <c r="K712" s="59" t="str">
        <f>"FY"&amp;" "&amp;Table25[[#This Row],[Year Start]]</f>
        <v>FY 2024</v>
      </c>
      <c r="L712" s="52">
        <f>IFERROR(VLOOKUP(Table25[[#This Row],[Contract No.]],Table3[#All],5,FALSE),"")</f>
        <v>46934</v>
      </c>
      <c r="M712" s="56">
        <f>IFERROR(IF(Table25[[#This Row],[Contract End Date]]="99/99/9999","No End",IF(AND(MONTH(Table25[[#This Row],[Contract End Date]])&gt;6,MONTH(Table25[[#This Row],[Contract End Date]])&lt;=12),YEAR(Table25[[#This Row],[Contract End Date]])+1,YEAR(Table25[[#This Row],[Contract End Date]]))),"")</f>
        <v>2028</v>
      </c>
      <c r="N712" s="55">
        <f>Table25[[#This Row],[FY Formula end]]</f>
        <v>2028</v>
      </c>
      <c r="O712" s="59" t="str">
        <f>IF(Table25[[#This Row],[Year End]]="No End","No End","FY"&amp;" "&amp;Table25[[#This Row],[Year End]])</f>
        <v>FY 2028</v>
      </c>
      <c r="P712" s="27"/>
      <c r="Q712" s="104" t="str">
        <f>_xlfn.IFNA(IF($B712="","",VLOOKUP($B712,'SWC Towers'!$A:$Q,$Q$2,FALSE)),"")</f>
        <v/>
      </c>
      <c r="R712" s="106">
        <f>_xlfn.IFNA(IF($B712="","",VLOOKUP($B712,'SWC Towers'!$A:$Q,$R$2,FALSE)),"")</f>
        <v>0.2</v>
      </c>
      <c r="S712" s="106" t="str">
        <f>_xlfn.IFNA(IF($B712="","",VLOOKUP($B712,'SWC Towers'!$A:$Q,$S$2,FALSE)),"")</f>
        <v/>
      </c>
      <c r="T712" s="106" t="str">
        <f>_xlfn.IFNA(IF($B712="","",VLOOKUP($B712,'SWC Towers'!$A:$Q,$T$2,FALSE)),"")</f>
        <v/>
      </c>
      <c r="U712" s="104">
        <f>_xlfn.IFNA(IF($B712="","",VLOOKUP($B712,'SWC Towers'!$A:$Q,$U$2,FALSE)),"")</f>
        <v>0.6</v>
      </c>
      <c r="V712" s="104" t="str">
        <f>_xlfn.IFNA(IF($B712="","",VLOOKUP($B712,'SWC Towers'!$A:$Q,$V$2,FALSE)),"")</f>
        <v/>
      </c>
      <c r="W712" s="104" t="str">
        <f>_xlfn.IFNA(IF($B712="","",VLOOKUP($B712,'SWC Towers'!$A:$Q,$W$2,FALSE)),"")</f>
        <v/>
      </c>
      <c r="X712" s="104" t="str">
        <f>_xlfn.IFNA(IF($B712="","",VLOOKUP($B712,'SWC Towers'!$A:$Q,$X$2,FALSE)),"")</f>
        <v/>
      </c>
      <c r="Y712" s="104" t="str">
        <f>_xlfn.IFNA(IF($B712="","",VLOOKUP($B712,'SWC Towers'!$A:$Q,$Y$2,FALSE)),"")</f>
        <v/>
      </c>
      <c r="Z712" s="104" t="str">
        <f>_xlfn.IFNA(IF($B712="","",VLOOKUP($B712,'SWC Towers'!$A:$Q,$Z$2,FALSE)),"")</f>
        <v/>
      </c>
      <c r="AA712" s="104">
        <f>_xlfn.IFNA(IF($B712="","",VLOOKUP($B712,'SWC Towers'!$A:$Q,$AA$2,FALSE)),"")</f>
        <v>0.2</v>
      </c>
      <c r="AB712" s="104" t="str">
        <f>_xlfn.IFNA(IF($B712="","",VLOOKUP($B712,'SWC Towers'!$A:$Q,$AB$2,FALSE)),"")</f>
        <v/>
      </c>
      <c r="AC712" s="20">
        <f>SUM(Table25[[#This Row],[IT Tower: Application]:[Other/Non-IT ]])</f>
        <v>1</v>
      </c>
      <c r="AD712" s="67"/>
      <c r="AE712" s="67"/>
      <c r="AF712" s="67"/>
      <c r="AG712" s="67"/>
      <c r="AH712" s="67"/>
      <c r="AI712" s="67"/>
      <c r="AJ712" s="67"/>
      <c r="AK712" s="67"/>
      <c r="AL712" s="67"/>
      <c r="AM712" s="67"/>
      <c r="AN712" s="67"/>
      <c r="AO712" s="67"/>
      <c r="AP712" s="67"/>
      <c r="AQ712" s="67"/>
      <c r="AR712" s="67"/>
      <c r="AS712" s="67"/>
      <c r="AT712" s="67"/>
      <c r="AU712" s="67"/>
      <c r="AV712" s="67"/>
      <c r="AW712" s="67"/>
      <c r="AX712" s="67"/>
      <c r="AY712" s="67"/>
      <c r="AZ712" s="67"/>
      <c r="BA712" s="67"/>
      <c r="BB712" s="67">
        <v>14852</v>
      </c>
      <c r="BC712" s="67">
        <v>22014</v>
      </c>
      <c r="BD712" s="67"/>
      <c r="BE712" s="67"/>
      <c r="BF712" s="67"/>
      <c r="BG712" s="67"/>
      <c r="BH712" s="67"/>
      <c r="BI712" s="67"/>
      <c r="BJ712" s="67"/>
      <c r="BK712" s="67"/>
      <c r="BL712" s="67"/>
      <c r="BM712" s="67"/>
      <c r="BN712" s="67"/>
      <c r="BO712" s="67"/>
      <c r="BP712" s="67"/>
      <c r="BQ712" s="67"/>
      <c r="BR712" s="67"/>
      <c r="BS712" s="67"/>
      <c r="BT712" s="67"/>
      <c r="BU712" s="67"/>
      <c r="BV712" s="67"/>
      <c r="BW712" s="67"/>
      <c r="BX712" s="67"/>
      <c r="BY712" s="67"/>
      <c r="BZ712" s="67"/>
      <c r="CA712" s="67"/>
      <c r="CB712" s="67"/>
      <c r="CC712" s="69">
        <f>SUM(Table25[[#This Row],[Contract Amount FY00]:[Contract Amount FY50]])</f>
        <v>36866</v>
      </c>
      <c r="CD712" s="24"/>
    </row>
    <row r="713" spans="1:82" x14ac:dyDescent="0.25">
      <c r="A713" s="122" t="s">
        <v>2006</v>
      </c>
      <c r="B713" s="122" t="s">
        <v>3071</v>
      </c>
      <c r="C713" s="122" t="s">
        <v>3228</v>
      </c>
      <c r="E713" s="26" t="str">
        <f>IFERROR(IF(VLOOKUP(Table25[[#This Row],[Contract No.]],Table3[#All],3,FALSE)="","No","Yes"),"")</f>
        <v>Yes</v>
      </c>
      <c r="F713" s="26" t="str">
        <f>IFERROR(VLOOKUP(Table25[[#This Row],[Contract No.]],Table3[#All],3,FALSE),"")</f>
        <v>NASPO</v>
      </c>
      <c r="G713" s="26" t="str">
        <f>IFERROR(IF(Table25[[#This Row],[Cooperative Purchase
(Yes/No)]]="Yes","Yes",IF(VLOOKUP(Table25[[#This Row],[Contract No.]],Table3[#All],1,FALSE)=Table25[[#This Row],[Contract No.]],"Yes","No")),"No")</f>
        <v>Yes</v>
      </c>
      <c r="H713" s="51">
        <f>IFERROR(VLOOKUP(Table25[[#This Row],[Contract No.]],Table3[#All],4,FALSE),"")</f>
        <v>45322</v>
      </c>
      <c r="I713" s="56">
        <f>IFERROR(IF(AND(MONTH(Table25[[#This Row],[Contract Start Date]])&gt;6,MONTH(Table25[[#This Row],[Contract Start Date]])&lt;=12),YEAR(Table25[[#This Row],[Contract Start Date]])+1,YEAR(Table25[[#This Row],[Contract Start Date]])),"")</f>
        <v>2024</v>
      </c>
      <c r="J713" s="55">
        <f>Table25[[#This Row],[FY Formula start]]</f>
        <v>2024</v>
      </c>
      <c r="K713" s="59" t="str">
        <f>"FY"&amp;" "&amp;Table25[[#This Row],[Year Start]]</f>
        <v>FY 2024</v>
      </c>
      <c r="L713" s="52">
        <f>IFERROR(VLOOKUP(Table25[[#This Row],[Contract No.]],Table3[#All],5,FALSE),"")</f>
        <v>46934</v>
      </c>
      <c r="M713" s="56">
        <f>IFERROR(IF(Table25[[#This Row],[Contract End Date]]="99/99/9999","No End",IF(AND(MONTH(Table25[[#This Row],[Contract End Date]])&gt;6,MONTH(Table25[[#This Row],[Contract End Date]])&lt;=12),YEAR(Table25[[#This Row],[Contract End Date]])+1,YEAR(Table25[[#This Row],[Contract End Date]]))),"")</f>
        <v>2028</v>
      </c>
      <c r="N713" s="55">
        <f>Table25[[#This Row],[FY Formula end]]</f>
        <v>2028</v>
      </c>
      <c r="O713" s="59" t="str">
        <f>IF(Table25[[#This Row],[Year End]]="No End","No End","FY"&amp;" "&amp;Table25[[#This Row],[Year End]])</f>
        <v>FY 2028</v>
      </c>
      <c r="P713" s="27"/>
      <c r="Q713" s="104" t="str">
        <f>_xlfn.IFNA(IF($B713="","",VLOOKUP($B713,'SWC Towers'!$A:$Q,$Q$2,FALSE)),"")</f>
        <v/>
      </c>
      <c r="R713" s="106">
        <f>_xlfn.IFNA(IF($B713="","",VLOOKUP($B713,'SWC Towers'!$A:$Q,$R$2,FALSE)),"")</f>
        <v>0.2</v>
      </c>
      <c r="S713" s="106" t="str">
        <f>_xlfn.IFNA(IF($B713="","",VLOOKUP($B713,'SWC Towers'!$A:$Q,$S$2,FALSE)),"")</f>
        <v/>
      </c>
      <c r="T713" s="106" t="str">
        <f>_xlfn.IFNA(IF($B713="","",VLOOKUP($B713,'SWC Towers'!$A:$Q,$T$2,FALSE)),"")</f>
        <v/>
      </c>
      <c r="U713" s="104">
        <f>_xlfn.IFNA(IF($B713="","",VLOOKUP($B713,'SWC Towers'!$A:$Q,$U$2,FALSE)),"")</f>
        <v>0.6</v>
      </c>
      <c r="V713" s="104" t="str">
        <f>_xlfn.IFNA(IF($B713="","",VLOOKUP($B713,'SWC Towers'!$A:$Q,$V$2,FALSE)),"")</f>
        <v/>
      </c>
      <c r="W713" s="104" t="str">
        <f>_xlfn.IFNA(IF($B713="","",VLOOKUP($B713,'SWC Towers'!$A:$Q,$W$2,FALSE)),"")</f>
        <v/>
      </c>
      <c r="X713" s="104" t="str">
        <f>_xlfn.IFNA(IF($B713="","",VLOOKUP($B713,'SWC Towers'!$A:$Q,$X$2,FALSE)),"")</f>
        <v/>
      </c>
      <c r="Y713" s="104" t="str">
        <f>_xlfn.IFNA(IF($B713="","",VLOOKUP($B713,'SWC Towers'!$A:$Q,$Y$2,FALSE)),"")</f>
        <v/>
      </c>
      <c r="Z713" s="104" t="str">
        <f>_xlfn.IFNA(IF($B713="","",VLOOKUP($B713,'SWC Towers'!$A:$Q,$Z$2,FALSE)),"")</f>
        <v/>
      </c>
      <c r="AA713" s="104">
        <f>_xlfn.IFNA(IF($B713="","",VLOOKUP($B713,'SWC Towers'!$A:$Q,$AA$2,FALSE)),"")</f>
        <v>0.2</v>
      </c>
      <c r="AB713" s="104" t="str">
        <f>_xlfn.IFNA(IF($B713="","",VLOOKUP($B713,'SWC Towers'!$A:$Q,$AB$2,FALSE)),"")</f>
        <v/>
      </c>
      <c r="AC713" s="20">
        <f>SUM(Table25[[#This Row],[IT Tower: Application]:[Other/Non-IT ]])</f>
        <v>1</v>
      </c>
      <c r="AD713" s="67"/>
      <c r="AE713" s="67"/>
      <c r="AF713" s="67"/>
      <c r="AG713" s="67"/>
      <c r="AH713" s="67"/>
      <c r="AI713" s="67"/>
      <c r="AJ713" s="67"/>
      <c r="AK713" s="67"/>
      <c r="AL713" s="67"/>
      <c r="AM713" s="67"/>
      <c r="AN713" s="67"/>
      <c r="AO713" s="67"/>
      <c r="AP713" s="67"/>
      <c r="AQ713" s="67"/>
      <c r="AR713" s="67"/>
      <c r="AS713" s="67"/>
      <c r="AT713" s="67"/>
      <c r="AU713" s="67"/>
      <c r="AV713" s="67"/>
      <c r="AW713" s="67"/>
      <c r="AX713" s="67"/>
      <c r="AY713" s="67"/>
      <c r="AZ713" s="67"/>
      <c r="BA713" s="67"/>
      <c r="BB713" s="67"/>
      <c r="BC713" s="67">
        <v>598024</v>
      </c>
      <c r="BD713" s="67"/>
      <c r="BE713" s="67"/>
      <c r="BF713" s="67"/>
      <c r="BG713" s="67"/>
      <c r="BH713" s="67"/>
      <c r="BI713" s="67"/>
      <c r="BJ713" s="67"/>
      <c r="BK713" s="67"/>
      <c r="BL713" s="67"/>
      <c r="BM713" s="67"/>
      <c r="BN713" s="67"/>
      <c r="BO713" s="67"/>
      <c r="BP713" s="67"/>
      <c r="BQ713" s="67"/>
      <c r="BR713" s="67"/>
      <c r="BS713" s="67"/>
      <c r="BT713" s="67"/>
      <c r="BU713" s="67"/>
      <c r="BV713" s="67"/>
      <c r="BW713" s="67"/>
      <c r="BX713" s="67"/>
      <c r="BY713" s="67"/>
      <c r="BZ713" s="67"/>
      <c r="CA713" s="67"/>
      <c r="CB713" s="67"/>
      <c r="CC713" s="69">
        <f>SUM(Table25[[#This Row],[Contract Amount FY00]:[Contract Amount FY50]])</f>
        <v>598024</v>
      </c>
      <c r="CD713" s="24"/>
    </row>
    <row r="714" spans="1:82" x14ac:dyDescent="0.25">
      <c r="A714" s="122" t="s">
        <v>2006</v>
      </c>
      <c r="B714" s="122" t="s">
        <v>3071</v>
      </c>
      <c r="C714" s="122" t="s">
        <v>276</v>
      </c>
      <c r="E714" s="26" t="str">
        <f>IFERROR(IF(VLOOKUP(Table25[[#This Row],[Contract No.]],Table3[#All],3,FALSE)="","No","Yes"),"")</f>
        <v>Yes</v>
      </c>
      <c r="F714" s="26" t="str">
        <f>IFERROR(VLOOKUP(Table25[[#This Row],[Contract No.]],Table3[#All],3,FALSE),"")</f>
        <v>NASPO</v>
      </c>
      <c r="G714" s="26" t="str">
        <f>IFERROR(IF(Table25[[#This Row],[Cooperative Purchase
(Yes/No)]]="Yes","Yes",IF(VLOOKUP(Table25[[#This Row],[Contract No.]],Table3[#All],1,FALSE)=Table25[[#This Row],[Contract No.]],"Yes","No")),"No")</f>
        <v>Yes</v>
      </c>
      <c r="H714" s="51">
        <f>IFERROR(VLOOKUP(Table25[[#This Row],[Contract No.]],Table3[#All],4,FALSE),"")</f>
        <v>45322</v>
      </c>
      <c r="I714" s="56">
        <f>IFERROR(IF(AND(MONTH(Table25[[#This Row],[Contract Start Date]])&gt;6,MONTH(Table25[[#This Row],[Contract Start Date]])&lt;=12),YEAR(Table25[[#This Row],[Contract Start Date]])+1,YEAR(Table25[[#This Row],[Contract Start Date]])),"")</f>
        <v>2024</v>
      </c>
      <c r="J714" s="55">
        <f>Table25[[#This Row],[FY Formula start]]</f>
        <v>2024</v>
      </c>
      <c r="K714" s="59" t="str">
        <f>"FY"&amp;" "&amp;Table25[[#This Row],[Year Start]]</f>
        <v>FY 2024</v>
      </c>
      <c r="L714" s="52">
        <f>IFERROR(VLOOKUP(Table25[[#This Row],[Contract No.]],Table3[#All],5,FALSE),"")</f>
        <v>46934</v>
      </c>
      <c r="M714" s="56">
        <f>IFERROR(IF(Table25[[#This Row],[Contract End Date]]="99/99/9999","No End",IF(AND(MONTH(Table25[[#This Row],[Contract End Date]])&gt;6,MONTH(Table25[[#This Row],[Contract End Date]])&lt;=12),YEAR(Table25[[#This Row],[Contract End Date]])+1,YEAR(Table25[[#This Row],[Contract End Date]]))),"")</f>
        <v>2028</v>
      </c>
      <c r="N714" s="55">
        <f>Table25[[#This Row],[FY Formula end]]</f>
        <v>2028</v>
      </c>
      <c r="O714" s="59" t="str">
        <f>IF(Table25[[#This Row],[Year End]]="No End","No End","FY"&amp;" "&amp;Table25[[#This Row],[Year End]])</f>
        <v>FY 2028</v>
      </c>
      <c r="P714" s="27"/>
      <c r="Q714" s="104" t="str">
        <f>_xlfn.IFNA(IF($B714="","",VLOOKUP($B714,'SWC Towers'!$A:$Q,$Q$2,FALSE)),"")</f>
        <v/>
      </c>
      <c r="R714" s="106">
        <f>_xlfn.IFNA(IF($B714="","",VLOOKUP($B714,'SWC Towers'!$A:$Q,$R$2,FALSE)),"")</f>
        <v>0.2</v>
      </c>
      <c r="S714" s="106" t="str">
        <f>_xlfn.IFNA(IF($B714="","",VLOOKUP($B714,'SWC Towers'!$A:$Q,$S$2,FALSE)),"")</f>
        <v/>
      </c>
      <c r="T714" s="106" t="str">
        <f>_xlfn.IFNA(IF($B714="","",VLOOKUP($B714,'SWC Towers'!$A:$Q,$T$2,FALSE)),"")</f>
        <v/>
      </c>
      <c r="U714" s="104">
        <f>_xlfn.IFNA(IF($B714="","",VLOOKUP($B714,'SWC Towers'!$A:$Q,$U$2,FALSE)),"")</f>
        <v>0.6</v>
      </c>
      <c r="V714" s="104" t="str">
        <f>_xlfn.IFNA(IF($B714="","",VLOOKUP($B714,'SWC Towers'!$A:$Q,$V$2,FALSE)),"")</f>
        <v/>
      </c>
      <c r="W714" s="104" t="str">
        <f>_xlfn.IFNA(IF($B714="","",VLOOKUP($B714,'SWC Towers'!$A:$Q,$W$2,FALSE)),"")</f>
        <v/>
      </c>
      <c r="X714" s="104" t="str">
        <f>_xlfn.IFNA(IF($B714="","",VLOOKUP($B714,'SWC Towers'!$A:$Q,$X$2,FALSE)),"")</f>
        <v/>
      </c>
      <c r="Y714" s="104" t="str">
        <f>_xlfn.IFNA(IF($B714="","",VLOOKUP($B714,'SWC Towers'!$A:$Q,$Y$2,FALSE)),"")</f>
        <v/>
      </c>
      <c r="Z714" s="104" t="str">
        <f>_xlfn.IFNA(IF($B714="","",VLOOKUP($B714,'SWC Towers'!$A:$Q,$Z$2,FALSE)),"")</f>
        <v/>
      </c>
      <c r="AA714" s="104">
        <f>_xlfn.IFNA(IF($B714="","",VLOOKUP($B714,'SWC Towers'!$A:$Q,$AA$2,FALSE)),"")</f>
        <v>0.2</v>
      </c>
      <c r="AB714" s="104" t="str">
        <f>_xlfn.IFNA(IF($B714="","",VLOOKUP($B714,'SWC Towers'!$A:$Q,$AB$2,FALSE)),"")</f>
        <v/>
      </c>
      <c r="AC714" s="20">
        <f>SUM(Table25[[#This Row],[IT Tower: Application]:[Other/Non-IT ]])</f>
        <v>1</v>
      </c>
      <c r="AD714" s="67"/>
      <c r="AE714" s="67"/>
      <c r="AF714" s="67"/>
      <c r="AG714" s="67"/>
      <c r="AH714" s="67"/>
      <c r="AI714" s="67"/>
      <c r="AJ714" s="67"/>
      <c r="AK714" s="67"/>
      <c r="AL714" s="67"/>
      <c r="AM714" s="67"/>
      <c r="AN714" s="67"/>
      <c r="AO714" s="67"/>
      <c r="AP714" s="67"/>
      <c r="AQ714" s="67"/>
      <c r="AR714" s="67"/>
      <c r="AS714" s="67"/>
      <c r="AT714" s="67"/>
      <c r="AU714" s="67"/>
      <c r="AV714" s="67"/>
      <c r="AW714" s="67"/>
      <c r="AX714" s="67"/>
      <c r="AY714" s="67"/>
      <c r="AZ714" s="67"/>
      <c r="BA714" s="67"/>
      <c r="BB714" s="67">
        <v>0</v>
      </c>
      <c r="BC714" s="67">
        <v>141602</v>
      </c>
      <c r="BD714" s="67"/>
      <c r="BE714" s="67"/>
      <c r="BF714" s="67"/>
      <c r="BG714" s="67"/>
      <c r="BH714" s="67"/>
      <c r="BI714" s="67"/>
      <c r="BJ714" s="67"/>
      <c r="BK714" s="67"/>
      <c r="BL714" s="67"/>
      <c r="BM714" s="67"/>
      <c r="BN714" s="67"/>
      <c r="BO714" s="67"/>
      <c r="BP714" s="67"/>
      <c r="BQ714" s="67"/>
      <c r="BR714" s="67"/>
      <c r="BS714" s="67"/>
      <c r="BT714" s="67"/>
      <c r="BU714" s="67"/>
      <c r="BV714" s="67"/>
      <c r="BW714" s="67"/>
      <c r="BX714" s="67"/>
      <c r="BY714" s="67"/>
      <c r="BZ714" s="67"/>
      <c r="CA714" s="67"/>
      <c r="CB714" s="67"/>
      <c r="CC714" s="69">
        <f>SUM(Table25[[#This Row],[Contract Amount FY00]:[Contract Amount FY50]])</f>
        <v>141602</v>
      </c>
      <c r="CD714" s="24"/>
    </row>
    <row r="715" spans="1:82" x14ac:dyDescent="0.25">
      <c r="A715" s="122" t="s">
        <v>2006</v>
      </c>
      <c r="B715" s="122" t="s">
        <v>3071</v>
      </c>
      <c r="C715" s="122" t="s">
        <v>375</v>
      </c>
      <c r="E715" s="26" t="str">
        <f>IFERROR(IF(VLOOKUP(Table25[[#This Row],[Contract No.]],Table3[#All],3,FALSE)="","No","Yes"),"")</f>
        <v>Yes</v>
      </c>
      <c r="F715" s="26" t="str">
        <f>IFERROR(VLOOKUP(Table25[[#This Row],[Contract No.]],Table3[#All],3,FALSE),"")</f>
        <v>NASPO</v>
      </c>
      <c r="G715" s="26" t="str">
        <f>IFERROR(IF(Table25[[#This Row],[Cooperative Purchase
(Yes/No)]]="Yes","Yes",IF(VLOOKUP(Table25[[#This Row],[Contract No.]],Table3[#All],1,FALSE)=Table25[[#This Row],[Contract No.]],"Yes","No")),"No")</f>
        <v>Yes</v>
      </c>
      <c r="H715" s="51">
        <f>IFERROR(VLOOKUP(Table25[[#This Row],[Contract No.]],Table3[#All],4,FALSE),"")</f>
        <v>45322</v>
      </c>
      <c r="I715" s="56">
        <f>IFERROR(IF(AND(MONTH(Table25[[#This Row],[Contract Start Date]])&gt;6,MONTH(Table25[[#This Row],[Contract Start Date]])&lt;=12),YEAR(Table25[[#This Row],[Contract Start Date]])+1,YEAR(Table25[[#This Row],[Contract Start Date]])),"")</f>
        <v>2024</v>
      </c>
      <c r="J715" s="55">
        <f>Table25[[#This Row],[FY Formula start]]</f>
        <v>2024</v>
      </c>
      <c r="K715" s="59" t="str">
        <f>"FY"&amp;" "&amp;Table25[[#This Row],[Year Start]]</f>
        <v>FY 2024</v>
      </c>
      <c r="L715" s="52">
        <f>IFERROR(VLOOKUP(Table25[[#This Row],[Contract No.]],Table3[#All],5,FALSE),"")</f>
        <v>46934</v>
      </c>
      <c r="M715" s="56">
        <f>IFERROR(IF(Table25[[#This Row],[Contract End Date]]="99/99/9999","No End",IF(AND(MONTH(Table25[[#This Row],[Contract End Date]])&gt;6,MONTH(Table25[[#This Row],[Contract End Date]])&lt;=12),YEAR(Table25[[#This Row],[Contract End Date]])+1,YEAR(Table25[[#This Row],[Contract End Date]]))),"")</f>
        <v>2028</v>
      </c>
      <c r="N715" s="55">
        <f>Table25[[#This Row],[FY Formula end]]</f>
        <v>2028</v>
      </c>
      <c r="O715" s="59" t="str">
        <f>IF(Table25[[#This Row],[Year End]]="No End","No End","FY"&amp;" "&amp;Table25[[#This Row],[Year End]])</f>
        <v>FY 2028</v>
      </c>
      <c r="P715" s="27"/>
      <c r="Q715" s="104" t="str">
        <f>_xlfn.IFNA(IF($B715="","",VLOOKUP($B715,'SWC Towers'!$A:$Q,$Q$2,FALSE)),"")</f>
        <v/>
      </c>
      <c r="R715" s="106">
        <f>_xlfn.IFNA(IF($B715="","",VLOOKUP($B715,'SWC Towers'!$A:$Q,$R$2,FALSE)),"")</f>
        <v>0.2</v>
      </c>
      <c r="S715" s="106" t="str">
        <f>_xlfn.IFNA(IF($B715="","",VLOOKUP($B715,'SWC Towers'!$A:$Q,$S$2,FALSE)),"")</f>
        <v/>
      </c>
      <c r="T715" s="106" t="str">
        <f>_xlfn.IFNA(IF($B715="","",VLOOKUP($B715,'SWC Towers'!$A:$Q,$T$2,FALSE)),"")</f>
        <v/>
      </c>
      <c r="U715" s="104">
        <f>_xlfn.IFNA(IF($B715="","",VLOOKUP($B715,'SWC Towers'!$A:$Q,$U$2,FALSE)),"")</f>
        <v>0.6</v>
      </c>
      <c r="V715" s="104" t="str">
        <f>_xlfn.IFNA(IF($B715="","",VLOOKUP($B715,'SWC Towers'!$A:$Q,$V$2,FALSE)),"")</f>
        <v/>
      </c>
      <c r="W715" s="104" t="str">
        <f>_xlfn.IFNA(IF($B715="","",VLOOKUP($B715,'SWC Towers'!$A:$Q,$W$2,FALSE)),"")</f>
        <v/>
      </c>
      <c r="X715" s="104" t="str">
        <f>_xlfn.IFNA(IF($B715="","",VLOOKUP($B715,'SWC Towers'!$A:$Q,$X$2,FALSE)),"")</f>
        <v/>
      </c>
      <c r="Y715" s="104" t="str">
        <f>_xlfn.IFNA(IF($B715="","",VLOOKUP($B715,'SWC Towers'!$A:$Q,$Y$2,FALSE)),"")</f>
        <v/>
      </c>
      <c r="Z715" s="104" t="str">
        <f>_xlfn.IFNA(IF($B715="","",VLOOKUP($B715,'SWC Towers'!$A:$Q,$Z$2,FALSE)),"")</f>
        <v/>
      </c>
      <c r="AA715" s="104">
        <f>_xlfn.IFNA(IF($B715="","",VLOOKUP($B715,'SWC Towers'!$A:$Q,$AA$2,FALSE)),"")</f>
        <v>0.2</v>
      </c>
      <c r="AB715" s="104" t="str">
        <f>_xlfn.IFNA(IF($B715="","",VLOOKUP($B715,'SWC Towers'!$A:$Q,$AB$2,FALSE)),"")</f>
        <v/>
      </c>
      <c r="AC715" s="20">
        <f>SUM(Table25[[#This Row],[IT Tower: Application]:[Other/Non-IT ]])</f>
        <v>1</v>
      </c>
      <c r="AD715" s="67"/>
      <c r="AE715" s="67"/>
      <c r="AF715" s="67"/>
      <c r="AG715" s="67"/>
      <c r="AH715" s="67"/>
      <c r="AI715" s="67"/>
      <c r="AJ715" s="67"/>
      <c r="AK715" s="67"/>
      <c r="AL715" s="67"/>
      <c r="AM715" s="67"/>
      <c r="AN715" s="67"/>
      <c r="AO715" s="67"/>
      <c r="AP715" s="67"/>
      <c r="AQ715" s="67"/>
      <c r="AR715" s="67"/>
      <c r="AS715" s="67"/>
      <c r="AT715" s="67"/>
      <c r="AU715" s="67"/>
      <c r="AV715" s="67"/>
      <c r="AW715" s="67"/>
      <c r="AX715" s="67"/>
      <c r="AY715" s="67"/>
      <c r="AZ715" s="67"/>
      <c r="BA715" s="67"/>
      <c r="BB715" s="67">
        <v>853588</v>
      </c>
      <c r="BC715" s="67">
        <v>718102</v>
      </c>
      <c r="BD715" s="67"/>
      <c r="BE715" s="67"/>
      <c r="BF715" s="67"/>
      <c r="BG715" s="67"/>
      <c r="BH715" s="67"/>
      <c r="BI715" s="67"/>
      <c r="BJ715" s="67"/>
      <c r="BK715" s="67"/>
      <c r="BL715" s="67"/>
      <c r="BM715" s="67"/>
      <c r="BN715" s="67"/>
      <c r="BO715" s="67"/>
      <c r="BP715" s="67"/>
      <c r="BQ715" s="67"/>
      <c r="BR715" s="67"/>
      <c r="BS715" s="67"/>
      <c r="BT715" s="67"/>
      <c r="BU715" s="67"/>
      <c r="BV715" s="67"/>
      <c r="BW715" s="67"/>
      <c r="BX715" s="67"/>
      <c r="BY715" s="67"/>
      <c r="BZ715" s="67"/>
      <c r="CA715" s="67"/>
      <c r="CB715" s="67"/>
      <c r="CC715" s="69">
        <f>SUM(Table25[[#This Row],[Contract Amount FY00]:[Contract Amount FY50]])</f>
        <v>1571690</v>
      </c>
      <c r="CD715" s="24"/>
    </row>
    <row r="716" spans="1:82" x14ac:dyDescent="0.25">
      <c r="A716" s="122" t="s">
        <v>2006</v>
      </c>
      <c r="B716" s="122" t="s">
        <v>3071</v>
      </c>
      <c r="C716" s="122" t="s">
        <v>372</v>
      </c>
      <c r="E716" s="26" t="str">
        <f>IFERROR(IF(VLOOKUP(Table25[[#This Row],[Contract No.]],Table3[#All],3,FALSE)="","No","Yes"),"")</f>
        <v>Yes</v>
      </c>
      <c r="F716" s="26" t="str">
        <f>IFERROR(VLOOKUP(Table25[[#This Row],[Contract No.]],Table3[#All],3,FALSE),"")</f>
        <v>NASPO</v>
      </c>
      <c r="G716" s="26" t="str">
        <f>IFERROR(IF(Table25[[#This Row],[Cooperative Purchase
(Yes/No)]]="Yes","Yes",IF(VLOOKUP(Table25[[#This Row],[Contract No.]],Table3[#All],1,FALSE)=Table25[[#This Row],[Contract No.]],"Yes","No")),"No")</f>
        <v>Yes</v>
      </c>
      <c r="H716" s="51">
        <f>IFERROR(VLOOKUP(Table25[[#This Row],[Contract No.]],Table3[#All],4,FALSE),"")</f>
        <v>45322</v>
      </c>
      <c r="I716" s="56">
        <f>IFERROR(IF(AND(MONTH(Table25[[#This Row],[Contract Start Date]])&gt;6,MONTH(Table25[[#This Row],[Contract Start Date]])&lt;=12),YEAR(Table25[[#This Row],[Contract Start Date]])+1,YEAR(Table25[[#This Row],[Contract Start Date]])),"")</f>
        <v>2024</v>
      </c>
      <c r="J716" s="55">
        <f>Table25[[#This Row],[FY Formula start]]</f>
        <v>2024</v>
      </c>
      <c r="K716" s="59" t="str">
        <f>"FY"&amp;" "&amp;Table25[[#This Row],[Year Start]]</f>
        <v>FY 2024</v>
      </c>
      <c r="L716" s="52">
        <f>IFERROR(VLOOKUP(Table25[[#This Row],[Contract No.]],Table3[#All],5,FALSE),"")</f>
        <v>46934</v>
      </c>
      <c r="M716" s="56">
        <f>IFERROR(IF(Table25[[#This Row],[Contract End Date]]="99/99/9999","No End",IF(AND(MONTH(Table25[[#This Row],[Contract End Date]])&gt;6,MONTH(Table25[[#This Row],[Contract End Date]])&lt;=12),YEAR(Table25[[#This Row],[Contract End Date]])+1,YEAR(Table25[[#This Row],[Contract End Date]]))),"")</f>
        <v>2028</v>
      </c>
      <c r="N716" s="55">
        <f>Table25[[#This Row],[FY Formula end]]</f>
        <v>2028</v>
      </c>
      <c r="O716" s="59" t="str">
        <f>IF(Table25[[#This Row],[Year End]]="No End","No End","FY"&amp;" "&amp;Table25[[#This Row],[Year End]])</f>
        <v>FY 2028</v>
      </c>
      <c r="P716" s="27"/>
      <c r="Q716" s="104" t="str">
        <f>_xlfn.IFNA(IF($B716="","",VLOOKUP($B716,'SWC Towers'!$A:$Q,$Q$2,FALSE)),"")</f>
        <v/>
      </c>
      <c r="R716" s="106">
        <f>_xlfn.IFNA(IF($B716="","",VLOOKUP($B716,'SWC Towers'!$A:$Q,$R$2,FALSE)),"")</f>
        <v>0.2</v>
      </c>
      <c r="S716" s="106" t="str">
        <f>_xlfn.IFNA(IF($B716="","",VLOOKUP($B716,'SWC Towers'!$A:$Q,$S$2,FALSE)),"")</f>
        <v/>
      </c>
      <c r="T716" s="106" t="str">
        <f>_xlfn.IFNA(IF($B716="","",VLOOKUP($B716,'SWC Towers'!$A:$Q,$T$2,FALSE)),"")</f>
        <v/>
      </c>
      <c r="U716" s="104">
        <f>_xlfn.IFNA(IF($B716="","",VLOOKUP($B716,'SWC Towers'!$A:$Q,$U$2,FALSE)),"")</f>
        <v>0.6</v>
      </c>
      <c r="V716" s="104" t="str">
        <f>_xlfn.IFNA(IF($B716="","",VLOOKUP($B716,'SWC Towers'!$A:$Q,$V$2,FALSE)),"")</f>
        <v/>
      </c>
      <c r="W716" s="104" t="str">
        <f>_xlfn.IFNA(IF($B716="","",VLOOKUP($B716,'SWC Towers'!$A:$Q,$W$2,FALSE)),"")</f>
        <v/>
      </c>
      <c r="X716" s="104" t="str">
        <f>_xlfn.IFNA(IF($B716="","",VLOOKUP($B716,'SWC Towers'!$A:$Q,$X$2,FALSE)),"")</f>
        <v/>
      </c>
      <c r="Y716" s="104" t="str">
        <f>_xlfn.IFNA(IF($B716="","",VLOOKUP($B716,'SWC Towers'!$A:$Q,$Y$2,FALSE)),"")</f>
        <v/>
      </c>
      <c r="Z716" s="104" t="str">
        <f>_xlfn.IFNA(IF($B716="","",VLOOKUP($B716,'SWC Towers'!$A:$Q,$Z$2,FALSE)),"")</f>
        <v/>
      </c>
      <c r="AA716" s="104">
        <f>_xlfn.IFNA(IF($B716="","",VLOOKUP($B716,'SWC Towers'!$A:$Q,$AA$2,FALSE)),"")</f>
        <v>0.2</v>
      </c>
      <c r="AB716" s="104" t="str">
        <f>_xlfn.IFNA(IF($B716="","",VLOOKUP($B716,'SWC Towers'!$A:$Q,$AB$2,FALSE)),"")</f>
        <v/>
      </c>
      <c r="AC716" s="20">
        <f>SUM(Table25[[#This Row],[IT Tower: Application]:[Other/Non-IT ]])</f>
        <v>1</v>
      </c>
      <c r="AD716" s="67"/>
      <c r="AE716" s="67"/>
      <c r="AF716" s="67"/>
      <c r="AG716" s="67"/>
      <c r="AH716" s="67"/>
      <c r="AI716" s="67"/>
      <c r="AJ716" s="67"/>
      <c r="AK716" s="67"/>
      <c r="AL716" s="67"/>
      <c r="AM716" s="67"/>
      <c r="AN716" s="67"/>
      <c r="AO716" s="67"/>
      <c r="AP716" s="67"/>
      <c r="AQ716" s="67"/>
      <c r="AR716" s="67"/>
      <c r="AS716" s="67"/>
      <c r="AT716" s="67"/>
      <c r="AU716" s="67"/>
      <c r="AV716" s="67"/>
      <c r="AW716" s="67"/>
      <c r="AX716" s="67"/>
      <c r="AY716" s="67"/>
      <c r="AZ716" s="67"/>
      <c r="BA716" s="67"/>
      <c r="BB716" s="67"/>
      <c r="BC716" s="67">
        <v>5728</v>
      </c>
      <c r="BD716" s="67"/>
      <c r="BE716" s="67"/>
      <c r="BF716" s="67"/>
      <c r="BG716" s="67"/>
      <c r="BH716" s="67"/>
      <c r="BI716" s="67"/>
      <c r="BJ716" s="67"/>
      <c r="BK716" s="67"/>
      <c r="BL716" s="67"/>
      <c r="BM716" s="67"/>
      <c r="BN716" s="67"/>
      <c r="BO716" s="67"/>
      <c r="BP716" s="67"/>
      <c r="BQ716" s="67"/>
      <c r="BR716" s="67"/>
      <c r="BS716" s="67"/>
      <c r="BT716" s="67"/>
      <c r="BU716" s="67"/>
      <c r="BV716" s="67"/>
      <c r="BW716" s="67"/>
      <c r="BX716" s="67"/>
      <c r="BY716" s="67"/>
      <c r="BZ716" s="67"/>
      <c r="CA716" s="67"/>
      <c r="CB716" s="67"/>
      <c r="CC716" s="69">
        <f>SUM(Table25[[#This Row],[Contract Amount FY00]:[Contract Amount FY50]])</f>
        <v>5728</v>
      </c>
      <c r="CD716" s="24"/>
    </row>
    <row r="717" spans="1:82" x14ac:dyDescent="0.25">
      <c r="A717" s="122" t="s">
        <v>2006</v>
      </c>
      <c r="B717" s="122" t="s">
        <v>3071</v>
      </c>
      <c r="C717" s="122" t="s">
        <v>3229</v>
      </c>
      <c r="E717" s="26" t="str">
        <f>IFERROR(IF(VLOOKUP(Table25[[#This Row],[Contract No.]],Table3[#All],3,FALSE)="","No","Yes"),"")</f>
        <v>Yes</v>
      </c>
      <c r="F717" s="26" t="str">
        <f>IFERROR(VLOOKUP(Table25[[#This Row],[Contract No.]],Table3[#All],3,FALSE),"")</f>
        <v>NASPO</v>
      </c>
      <c r="G717" s="26" t="str">
        <f>IFERROR(IF(Table25[[#This Row],[Cooperative Purchase
(Yes/No)]]="Yes","Yes",IF(VLOOKUP(Table25[[#This Row],[Contract No.]],Table3[#All],1,FALSE)=Table25[[#This Row],[Contract No.]],"Yes","No")),"No")</f>
        <v>Yes</v>
      </c>
      <c r="H717" s="51">
        <f>IFERROR(VLOOKUP(Table25[[#This Row],[Contract No.]],Table3[#All],4,FALSE),"")</f>
        <v>45322</v>
      </c>
      <c r="I717" s="56">
        <f>IFERROR(IF(AND(MONTH(Table25[[#This Row],[Contract Start Date]])&gt;6,MONTH(Table25[[#This Row],[Contract Start Date]])&lt;=12),YEAR(Table25[[#This Row],[Contract Start Date]])+1,YEAR(Table25[[#This Row],[Contract Start Date]])),"")</f>
        <v>2024</v>
      </c>
      <c r="J717" s="55">
        <f>Table25[[#This Row],[FY Formula start]]</f>
        <v>2024</v>
      </c>
      <c r="K717" s="59" t="str">
        <f>"FY"&amp;" "&amp;Table25[[#This Row],[Year Start]]</f>
        <v>FY 2024</v>
      </c>
      <c r="L717" s="52">
        <f>IFERROR(VLOOKUP(Table25[[#This Row],[Contract No.]],Table3[#All],5,FALSE),"")</f>
        <v>46934</v>
      </c>
      <c r="M717" s="56">
        <f>IFERROR(IF(Table25[[#This Row],[Contract End Date]]="99/99/9999","No End",IF(AND(MONTH(Table25[[#This Row],[Contract End Date]])&gt;6,MONTH(Table25[[#This Row],[Contract End Date]])&lt;=12),YEAR(Table25[[#This Row],[Contract End Date]])+1,YEAR(Table25[[#This Row],[Contract End Date]]))),"")</f>
        <v>2028</v>
      </c>
      <c r="N717" s="55">
        <f>Table25[[#This Row],[FY Formula end]]</f>
        <v>2028</v>
      </c>
      <c r="O717" s="59" t="str">
        <f>IF(Table25[[#This Row],[Year End]]="No End","No End","FY"&amp;" "&amp;Table25[[#This Row],[Year End]])</f>
        <v>FY 2028</v>
      </c>
      <c r="P717" s="27"/>
      <c r="Q717" s="104" t="str">
        <f>_xlfn.IFNA(IF($B717="","",VLOOKUP($B717,'SWC Towers'!$A:$Q,$Q$2,FALSE)),"")</f>
        <v/>
      </c>
      <c r="R717" s="106">
        <f>_xlfn.IFNA(IF($B717="","",VLOOKUP($B717,'SWC Towers'!$A:$Q,$R$2,FALSE)),"")</f>
        <v>0.2</v>
      </c>
      <c r="S717" s="106" t="str">
        <f>_xlfn.IFNA(IF($B717="","",VLOOKUP($B717,'SWC Towers'!$A:$Q,$S$2,FALSE)),"")</f>
        <v/>
      </c>
      <c r="T717" s="106" t="str">
        <f>_xlfn.IFNA(IF($B717="","",VLOOKUP($B717,'SWC Towers'!$A:$Q,$T$2,FALSE)),"")</f>
        <v/>
      </c>
      <c r="U717" s="104">
        <f>_xlfn.IFNA(IF($B717="","",VLOOKUP($B717,'SWC Towers'!$A:$Q,$U$2,FALSE)),"")</f>
        <v>0.6</v>
      </c>
      <c r="V717" s="104" t="str">
        <f>_xlfn.IFNA(IF($B717="","",VLOOKUP($B717,'SWC Towers'!$A:$Q,$V$2,FALSE)),"")</f>
        <v/>
      </c>
      <c r="W717" s="104" t="str">
        <f>_xlfn.IFNA(IF($B717="","",VLOOKUP($B717,'SWC Towers'!$A:$Q,$W$2,FALSE)),"")</f>
        <v/>
      </c>
      <c r="X717" s="104" t="str">
        <f>_xlfn.IFNA(IF($B717="","",VLOOKUP($B717,'SWC Towers'!$A:$Q,$X$2,FALSE)),"")</f>
        <v/>
      </c>
      <c r="Y717" s="104" t="str">
        <f>_xlfn.IFNA(IF($B717="","",VLOOKUP($B717,'SWC Towers'!$A:$Q,$Y$2,FALSE)),"")</f>
        <v/>
      </c>
      <c r="Z717" s="104" t="str">
        <f>_xlfn.IFNA(IF($B717="","",VLOOKUP($B717,'SWC Towers'!$A:$Q,$Z$2,FALSE)),"")</f>
        <v/>
      </c>
      <c r="AA717" s="104">
        <f>_xlfn.IFNA(IF($B717="","",VLOOKUP($B717,'SWC Towers'!$A:$Q,$AA$2,FALSE)),"")</f>
        <v>0.2</v>
      </c>
      <c r="AB717" s="104" t="str">
        <f>_xlfn.IFNA(IF($B717="","",VLOOKUP($B717,'SWC Towers'!$A:$Q,$AB$2,FALSE)),"")</f>
        <v/>
      </c>
      <c r="AC717" s="20">
        <f>SUM(Table25[[#This Row],[IT Tower: Application]:[Other/Non-IT ]])</f>
        <v>1</v>
      </c>
      <c r="AD717" s="67"/>
      <c r="AE717" s="67"/>
      <c r="AF717" s="67"/>
      <c r="AG717" s="67"/>
      <c r="AH717" s="67"/>
      <c r="AI717" s="67"/>
      <c r="AJ717" s="67"/>
      <c r="AK717" s="67"/>
      <c r="AL717" s="67"/>
      <c r="AM717" s="67"/>
      <c r="AN717" s="67"/>
      <c r="AO717" s="67"/>
      <c r="AP717" s="67"/>
      <c r="AQ717" s="67"/>
      <c r="AR717" s="67"/>
      <c r="AS717" s="67"/>
      <c r="AT717" s="67"/>
      <c r="AU717" s="67"/>
      <c r="AV717" s="67"/>
      <c r="AW717" s="67"/>
      <c r="AX717" s="67"/>
      <c r="AY717" s="67"/>
      <c r="AZ717" s="67"/>
      <c r="BA717" s="67"/>
      <c r="BB717" s="67"/>
      <c r="BC717" s="67">
        <v>53330</v>
      </c>
      <c r="BD717" s="67"/>
      <c r="BE717" s="67"/>
      <c r="BF717" s="67"/>
      <c r="BG717" s="67"/>
      <c r="BH717" s="67"/>
      <c r="BI717" s="67"/>
      <c r="BJ717" s="67"/>
      <c r="BK717" s="67"/>
      <c r="BL717" s="67"/>
      <c r="BM717" s="67"/>
      <c r="BN717" s="67"/>
      <c r="BO717" s="67"/>
      <c r="BP717" s="67"/>
      <c r="BQ717" s="67"/>
      <c r="BR717" s="67"/>
      <c r="BS717" s="67"/>
      <c r="BT717" s="67"/>
      <c r="BU717" s="67"/>
      <c r="BV717" s="67"/>
      <c r="BW717" s="67"/>
      <c r="BX717" s="67"/>
      <c r="BY717" s="67"/>
      <c r="BZ717" s="67"/>
      <c r="CA717" s="67"/>
      <c r="CB717" s="67"/>
      <c r="CC717" s="69">
        <f>SUM(Table25[[#This Row],[Contract Amount FY00]:[Contract Amount FY50]])</f>
        <v>53330</v>
      </c>
      <c r="CD717" s="24"/>
    </row>
    <row r="718" spans="1:82" x14ac:dyDescent="0.25">
      <c r="A718" s="122" t="s">
        <v>2006</v>
      </c>
      <c r="B718" s="122" t="s">
        <v>2245</v>
      </c>
      <c r="C718" s="122" t="s">
        <v>3131</v>
      </c>
      <c r="E718" s="26" t="str">
        <f>IFERROR(IF(VLOOKUP(Table25[[#This Row],[Contract No.]],Table3[#All],3,FALSE)="","No","Yes"),"")</f>
        <v>No</v>
      </c>
      <c r="F718" s="26" t="str">
        <f>IFERROR(VLOOKUP(Table25[[#This Row],[Contract No.]],Table3[#All],3,FALSE),"")</f>
        <v/>
      </c>
      <c r="G718" s="26" t="str">
        <f>IFERROR(IF(Table25[[#This Row],[Cooperative Purchase
(Yes/No)]]="Yes","Yes",IF(VLOOKUP(Table25[[#This Row],[Contract No.]],Table3[#All],1,FALSE)=Table25[[#This Row],[Contract No.]],"Yes","No")),"No")</f>
        <v>Yes</v>
      </c>
      <c r="H718" s="51">
        <f>IFERROR(VLOOKUP(Table25[[#This Row],[Contract No.]],Table3[#All],4,FALSE),"")</f>
        <v>43952</v>
      </c>
      <c r="I718" s="56">
        <f>IFERROR(IF(AND(MONTH(Table25[[#This Row],[Contract Start Date]])&gt;6,MONTH(Table25[[#This Row],[Contract Start Date]])&lt;=12),YEAR(Table25[[#This Row],[Contract Start Date]])+1,YEAR(Table25[[#This Row],[Contract Start Date]])),"")</f>
        <v>2020</v>
      </c>
      <c r="J718" s="55">
        <f>Table25[[#This Row],[FY Formula start]]</f>
        <v>2020</v>
      </c>
      <c r="K718" s="59" t="str">
        <f>"FY"&amp;" "&amp;Table25[[#This Row],[Year Start]]</f>
        <v>FY 2020</v>
      </c>
      <c r="L718" s="52">
        <f>IFERROR(VLOOKUP(Table25[[#This Row],[Contract No.]],Table3[#All],5,FALSE),"")</f>
        <v>46203</v>
      </c>
      <c r="M718" s="56">
        <f>IFERROR(IF(Table25[[#This Row],[Contract End Date]]="99/99/9999","No End",IF(AND(MONTH(Table25[[#This Row],[Contract End Date]])&gt;6,MONTH(Table25[[#This Row],[Contract End Date]])&lt;=12),YEAR(Table25[[#This Row],[Contract End Date]])+1,YEAR(Table25[[#This Row],[Contract End Date]]))),"")</f>
        <v>2026</v>
      </c>
      <c r="N718" s="55">
        <f>Table25[[#This Row],[FY Formula end]]</f>
        <v>2026</v>
      </c>
      <c r="O718" s="59" t="str">
        <f>IF(Table25[[#This Row],[Year End]]="No End","No End","FY"&amp;" "&amp;Table25[[#This Row],[Year End]])</f>
        <v>FY 2026</v>
      </c>
      <c r="P718" s="27"/>
      <c r="Q718" s="104" t="str">
        <f>_xlfn.IFNA(IF($B718="","",VLOOKUP($B718,'SWC Towers'!$A:$Q,$Q$2,FALSE)),"")</f>
        <v/>
      </c>
      <c r="R718" s="106" t="str">
        <f>_xlfn.IFNA(IF($B718="","",VLOOKUP($B718,'SWC Towers'!$A:$Q,$R$2,FALSE)),"")</f>
        <v/>
      </c>
      <c r="S718" s="106" t="str">
        <f>_xlfn.IFNA(IF($B718="","",VLOOKUP($B718,'SWC Towers'!$A:$Q,$S$2,FALSE)),"")</f>
        <v/>
      </c>
      <c r="T718" s="106" t="str">
        <f>_xlfn.IFNA(IF($B718="","",VLOOKUP($B718,'SWC Towers'!$A:$Q,$T$2,FALSE)),"")</f>
        <v/>
      </c>
      <c r="U718" s="104">
        <f>_xlfn.IFNA(IF($B718="","",VLOOKUP($B718,'SWC Towers'!$A:$Q,$U$2,FALSE)),"")</f>
        <v>0.1</v>
      </c>
      <c r="V718" s="104" t="str">
        <f>_xlfn.IFNA(IF($B718="","",VLOOKUP($B718,'SWC Towers'!$A:$Q,$V$2,FALSE)),"")</f>
        <v/>
      </c>
      <c r="W718" s="104" t="str">
        <f>_xlfn.IFNA(IF($B718="","",VLOOKUP($B718,'SWC Towers'!$A:$Q,$W$2,FALSE)),"")</f>
        <v/>
      </c>
      <c r="X718" s="104" t="str">
        <f>_xlfn.IFNA(IF($B718="","",VLOOKUP($B718,'SWC Towers'!$A:$Q,$X$2,FALSE)),"")</f>
        <v/>
      </c>
      <c r="Y718" s="104" t="str">
        <f>_xlfn.IFNA(IF($B718="","",VLOOKUP($B718,'SWC Towers'!$A:$Q,$Y$2,FALSE)),"")</f>
        <v/>
      </c>
      <c r="Z718" s="104" t="str">
        <f>_xlfn.IFNA(IF($B718="","",VLOOKUP($B718,'SWC Towers'!$A:$Q,$Z$2,FALSE)),"")</f>
        <v/>
      </c>
      <c r="AA718" s="104" t="str">
        <f>_xlfn.IFNA(IF($B718="","",VLOOKUP($B718,'SWC Towers'!$A:$Q,$AA$2,FALSE)),"")</f>
        <v/>
      </c>
      <c r="AB718" s="104">
        <f>_xlfn.IFNA(IF($B718="","",VLOOKUP($B718,'SWC Towers'!$A:$Q,$AB$2,FALSE)),"")</f>
        <v>0.9</v>
      </c>
      <c r="AC718" s="20">
        <f>SUM(Table25[[#This Row],[IT Tower: Application]:[Other/Non-IT ]])</f>
        <v>1</v>
      </c>
      <c r="AD718" s="67"/>
      <c r="AE718" s="67"/>
      <c r="AF718" s="67"/>
      <c r="AG718" s="67"/>
      <c r="AH718" s="67"/>
      <c r="AI718" s="67"/>
      <c r="AJ718" s="67"/>
      <c r="AK718" s="67"/>
      <c r="AL718" s="67"/>
      <c r="AM718" s="67"/>
      <c r="AN718" s="67"/>
      <c r="AO718" s="67"/>
      <c r="AP718" s="67"/>
      <c r="AQ718" s="67"/>
      <c r="AR718" s="67"/>
      <c r="AS718" s="67"/>
      <c r="AT718" s="67"/>
      <c r="AU718" s="67"/>
      <c r="AV718" s="67"/>
      <c r="AW718" s="67"/>
      <c r="AX718" s="67"/>
      <c r="AY718" s="67"/>
      <c r="AZ718" s="67">
        <v>0</v>
      </c>
      <c r="BA718" s="67">
        <v>357556</v>
      </c>
      <c r="BB718" s="67">
        <v>295989</v>
      </c>
      <c r="BC718" s="67">
        <v>235058</v>
      </c>
      <c r="BD718" s="67"/>
      <c r="BE718" s="67"/>
      <c r="BF718" s="67"/>
      <c r="BG718" s="67"/>
      <c r="BH718" s="67"/>
      <c r="BI718" s="67"/>
      <c r="BJ718" s="67"/>
      <c r="BK718" s="67"/>
      <c r="BL718" s="67"/>
      <c r="BM718" s="67"/>
      <c r="BN718" s="67"/>
      <c r="BO718" s="67"/>
      <c r="BP718" s="67"/>
      <c r="BQ718" s="67"/>
      <c r="BR718" s="67"/>
      <c r="BS718" s="67"/>
      <c r="BT718" s="67"/>
      <c r="BU718" s="67"/>
      <c r="BV718" s="67"/>
      <c r="BW718" s="67"/>
      <c r="BX718" s="67"/>
      <c r="BY718" s="67"/>
      <c r="BZ718" s="67"/>
      <c r="CA718" s="67"/>
      <c r="CB718" s="67"/>
      <c r="CC718" s="70">
        <f>SUM(Table25[[#This Row],[Contract Amount FY00]:[Contract Amount FY50]])</f>
        <v>888603</v>
      </c>
      <c r="CD718" s="24"/>
    </row>
    <row r="719" spans="1:82" x14ac:dyDescent="0.25">
      <c r="A719" s="122" t="s">
        <v>2006</v>
      </c>
      <c r="B719" s="122" t="s">
        <v>2245</v>
      </c>
      <c r="C719" s="122" t="s">
        <v>3192</v>
      </c>
      <c r="E719" s="26" t="str">
        <f>IFERROR(IF(VLOOKUP(Table25[[#This Row],[Contract No.]],Table3[#All],3,FALSE)="","No","Yes"),"")</f>
        <v>No</v>
      </c>
      <c r="F719" s="26" t="str">
        <f>IFERROR(VLOOKUP(Table25[[#This Row],[Contract No.]],Table3[#All],3,FALSE),"")</f>
        <v/>
      </c>
      <c r="G719" s="26" t="str">
        <f>IFERROR(IF(Table25[[#This Row],[Cooperative Purchase
(Yes/No)]]="Yes","Yes",IF(VLOOKUP(Table25[[#This Row],[Contract No.]],Table3[#All],1,FALSE)=Table25[[#This Row],[Contract No.]],"Yes","No")),"No")</f>
        <v>Yes</v>
      </c>
      <c r="H719" s="51">
        <f>IFERROR(VLOOKUP(Table25[[#This Row],[Contract No.]],Table3[#All],4,FALSE),"")</f>
        <v>43952</v>
      </c>
      <c r="I719" s="56">
        <f>IFERROR(IF(AND(MONTH(Table25[[#This Row],[Contract Start Date]])&gt;6,MONTH(Table25[[#This Row],[Contract Start Date]])&lt;=12),YEAR(Table25[[#This Row],[Contract Start Date]])+1,YEAR(Table25[[#This Row],[Contract Start Date]])),"")</f>
        <v>2020</v>
      </c>
      <c r="J719" s="55">
        <f>Table25[[#This Row],[FY Formula start]]</f>
        <v>2020</v>
      </c>
      <c r="K719" s="59" t="str">
        <f>"FY"&amp;" "&amp;Table25[[#This Row],[Year Start]]</f>
        <v>FY 2020</v>
      </c>
      <c r="L719" s="52">
        <f>IFERROR(VLOOKUP(Table25[[#This Row],[Contract No.]],Table3[#All],5,FALSE),"")</f>
        <v>46203</v>
      </c>
      <c r="M719" s="56">
        <f>IFERROR(IF(Table25[[#This Row],[Contract End Date]]="99/99/9999","No End",IF(AND(MONTH(Table25[[#This Row],[Contract End Date]])&gt;6,MONTH(Table25[[#This Row],[Contract End Date]])&lt;=12),YEAR(Table25[[#This Row],[Contract End Date]])+1,YEAR(Table25[[#This Row],[Contract End Date]]))),"")</f>
        <v>2026</v>
      </c>
      <c r="N719" s="55">
        <f>Table25[[#This Row],[FY Formula end]]</f>
        <v>2026</v>
      </c>
      <c r="O719" s="59" t="str">
        <f>IF(Table25[[#This Row],[Year End]]="No End","No End","FY"&amp;" "&amp;Table25[[#This Row],[Year End]])</f>
        <v>FY 2026</v>
      </c>
      <c r="P719" s="27"/>
      <c r="Q719" s="104" t="str">
        <f>_xlfn.IFNA(IF($B719="","",VLOOKUP($B719,'SWC Towers'!$A:$Q,$Q$2,FALSE)),"")</f>
        <v/>
      </c>
      <c r="R719" s="106" t="str">
        <f>_xlfn.IFNA(IF($B719="","",VLOOKUP($B719,'SWC Towers'!$A:$Q,$R$2,FALSE)),"")</f>
        <v/>
      </c>
      <c r="S719" s="106" t="str">
        <f>_xlfn.IFNA(IF($B719="","",VLOOKUP($B719,'SWC Towers'!$A:$Q,$S$2,FALSE)),"")</f>
        <v/>
      </c>
      <c r="T719" s="106" t="str">
        <f>_xlfn.IFNA(IF($B719="","",VLOOKUP($B719,'SWC Towers'!$A:$Q,$T$2,FALSE)),"")</f>
        <v/>
      </c>
      <c r="U719" s="104">
        <f>_xlfn.IFNA(IF($B719="","",VLOOKUP($B719,'SWC Towers'!$A:$Q,$U$2,FALSE)),"")</f>
        <v>0.1</v>
      </c>
      <c r="V719" s="104" t="str">
        <f>_xlfn.IFNA(IF($B719="","",VLOOKUP($B719,'SWC Towers'!$A:$Q,$V$2,FALSE)),"")</f>
        <v/>
      </c>
      <c r="W719" s="104" t="str">
        <f>_xlfn.IFNA(IF($B719="","",VLOOKUP($B719,'SWC Towers'!$A:$Q,$W$2,FALSE)),"")</f>
        <v/>
      </c>
      <c r="X719" s="104" t="str">
        <f>_xlfn.IFNA(IF($B719="","",VLOOKUP($B719,'SWC Towers'!$A:$Q,$X$2,FALSE)),"")</f>
        <v/>
      </c>
      <c r="Y719" s="104" t="str">
        <f>_xlfn.IFNA(IF($B719="","",VLOOKUP($B719,'SWC Towers'!$A:$Q,$Y$2,FALSE)),"")</f>
        <v/>
      </c>
      <c r="Z719" s="104" t="str">
        <f>_xlfn.IFNA(IF($B719="","",VLOOKUP($B719,'SWC Towers'!$A:$Q,$Z$2,FALSE)),"")</f>
        <v/>
      </c>
      <c r="AA719" s="104" t="str">
        <f>_xlfn.IFNA(IF($B719="","",VLOOKUP($B719,'SWC Towers'!$A:$Q,$AA$2,FALSE)),"")</f>
        <v/>
      </c>
      <c r="AB719" s="104">
        <f>_xlfn.IFNA(IF($B719="","",VLOOKUP($B719,'SWC Towers'!$A:$Q,$AB$2,FALSE)),"")</f>
        <v>0.9</v>
      </c>
      <c r="AC719" s="20">
        <f>SUM(Table25[[#This Row],[IT Tower: Application]:[Other/Non-IT ]])</f>
        <v>1</v>
      </c>
      <c r="AD719" s="67"/>
      <c r="AE719" s="67"/>
      <c r="AF719" s="67"/>
      <c r="AG719" s="67"/>
      <c r="AH719" s="67"/>
      <c r="AI719" s="67"/>
      <c r="AJ719" s="67"/>
      <c r="AK719" s="67"/>
      <c r="AL719" s="67"/>
      <c r="AM719" s="67"/>
      <c r="AN719" s="67"/>
      <c r="AO719" s="67"/>
      <c r="AP719" s="67"/>
      <c r="AQ719" s="67"/>
      <c r="AR719" s="67"/>
      <c r="AS719" s="67"/>
      <c r="AT719" s="67"/>
      <c r="AU719" s="67"/>
      <c r="AV719" s="67"/>
      <c r="AW719" s="67"/>
      <c r="AX719" s="67">
        <v>20397</v>
      </c>
      <c r="AY719" s="67">
        <v>196447</v>
      </c>
      <c r="AZ719" s="67">
        <v>269639</v>
      </c>
      <c r="BA719" s="67">
        <v>0</v>
      </c>
      <c r="BB719" s="67"/>
      <c r="BC719" s="67"/>
      <c r="BD719" s="67"/>
      <c r="BE719" s="67"/>
      <c r="BF719" s="67"/>
      <c r="BG719" s="67"/>
      <c r="BH719" s="67"/>
      <c r="BI719" s="67"/>
      <c r="BJ719" s="67"/>
      <c r="BK719" s="67"/>
      <c r="BL719" s="67"/>
      <c r="BM719" s="67"/>
      <c r="BN719" s="67"/>
      <c r="BO719" s="67"/>
      <c r="BP719" s="67"/>
      <c r="BQ719" s="67"/>
      <c r="BR719" s="67"/>
      <c r="BS719" s="67"/>
      <c r="BT719" s="67"/>
      <c r="BU719" s="67"/>
      <c r="BV719" s="67"/>
      <c r="BW719" s="67"/>
      <c r="BX719" s="67"/>
      <c r="BY719" s="67"/>
      <c r="BZ719" s="67"/>
      <c r="CA719" s="67"/>
      <c r="CB719" s="67"/>
      <c r="CC719" s="69">
        <f>SUM(Table25[[#This Row],[Contract Amount FY00]:[Contract Amount FY50]])</f>
        <v>486483</v>
      </c>
      <c r="CD719" s="24"/>
    </row>
    <row r="720" spans="1:82" x14ac:dyDescent="0.25">
      <c r="A720" s="122" t="s">
        <v>2006</v>
      </c>
      <c r="B720" s="122" t="s">
        <v>2245</v>
      </c>
      <c r="C720" s="122" t="s">
        <v>2273</v>
      </c>
      <c r="E720" s="26" t="str">
        <f>IFERROR(IF(VLOOKUP(Table25[[#This Row],[Contract No.]],Table3[#All],3,FALSE)="","No","Yes"),"")</f>
        <v>No</v>
      </c>
      <c r="F720" s="26" t="str">
        <f>IFERROR(VLOOKUP(Table25[[#This Row],[Contract No.]],Table3[#All],3,FALSE),"")</f>
        <v/>
      </c>
      <c r="G720" s="26" t="str">
        <f>IFERROR(IF(Table25[[#This Row],[Cooperative Purchase
(Yes/No)]]="Yes","Yes",IF(VLOOKUP(Table25[[#This Row],[Contract No.]],Table3[#All],1,FALSE)=Table25[[#This Row],[Contract No.]],"Yes","No")),"No")</f>
        <v>Yes</v>
      </c>
      <c r="H720" s="51">
        <f>IFERROR(VLOOKUP(Table25[[#This Row],[Contract No.]],Table3[#All],4,FALSE),"")</f>
        <v>43952</v>
      </c>
      <c r="I720" s="56">
        <f>IFERROR(IF(AND(MONTH(Table25[[#This Row],[Contract Start Date]])&gt;6,MONTH(Table25[[#This Row],[Contract Start Date]])&lt;=12),YEAR(Table25[[#This Row],[Contract Start Date]])+1,YEAR(Table25[[#This Row],[Contract Start Date]])),"")</f>
        <v>2020</v>
      </c>
      <c r="J720" s="55">
        <f>Table25[[#This Row],[FY Formula start]]</f>
        <v>2020</v>
      </c>
      <c r="K720" s="59" t="str">
        <f>"FY"&amp;" "&amp;Table25[[#This Row],[Year Start]]</f>
        <v>FY 2020</v>
      </c>
      <c r="L720" s="52">
        <f>IFERROR(VLOOKUP(Table25[[#This Row],[Contract No.]],Table3[#All],5,FALSE),"")</f>
        <v>46203</v>
      </c>
      <c r="M720" s="56">
        <f>IFERROR(IF(Table25[[#This Row],[Contract End Date]]="99/99/9999","No End",IF(AND(MONTH(Table25[[#This Row],[Contract End Date]])&gt;6,MONTH(Table25[[#This Row],[Contract End Date]])&lt;=12),YEAR(Table25[[#This Row],[Contract End Date]])+1,YEAR(Table25[[#This Row],[Contract End Date]]))),"")</f>
        <v>2026</v>
      </c>
      <c r="N720" s="55">
        <f>Table25[[#This Row],[FY Formula end]]</f>
        <v>2026</v>
      </c>
      <c r="O720" s="59" t="str">
        <f>IF(Table25[[#This Row],[Year End]]="No End","No End","FY"&amp;" "&amp;Table25[[#This Row],[Year End]])</f>
        <v>FY 2026</v>
      </c>
      <c r="P720" s="27"/>
      <c r="Q720" s="104" t="str">
        <f>_xlfn.IFNA(IF($B720="","",VLOOKUP($B720,'SWC Towers'!$A:$Q,$Q$2,FALSE)),"")</f>
        <v/>
      </c>
      <c r="R720" s="106" t="str">
        <f>_xlfn.IFNA(IF($B720="","",VLOOKUP($B720,'SWC Towers'!$A:$Q,$R$2,FALSE)),"")</f>
        <v/>
      </c>
      <c r="S720" s="106" t="str">
        <f>_xlfn.IFNA(IF($B720="","",VLOOKUP($B720,'SWC Towers'!$A:$Q,$S$2,FALSE)),"")</f>
        <v/>
      </c>
      <c r="T720" s="106" t="str">
        <f>_xlfn.IFNA(IF($B720="","",VLOOKUP($B720,'SWC Towers'!$A:$Q,$T$2,FALSE)),"")</f>
        <v/>
      </c>
      <c r="U720" s="104">
        <f>_xlfn.IFNA(IF($B720="","",VLOOKUP($B720,'SWC Towers'!$A:$Q,$U$2,FALSE)),"")</f>
        <v>0.1</v>
      </c>
      <c r="V720" s="104" t="str">
        <f>_xlfn.IFNA(IF($B720="","",VLOOKUP($B720,'SWC Towers'!$A:$Q,$V$2,FALSE)),"")</f>
        <v/>
      </c>
      <c r="W720" s="104" t="str">
        <f>_xlfn.IFNA(IF($B720="","",VLOOKUP($B720,'SWC Towers'!$A:$Q,$W$2,FALSE)),"")</f>
        <v/>
      </c>
      <c r="X720" s="104" t="str">
        <f>_xlfn.IFNA(IF($B720="","",VLOOKUP($B720,'SWC Towers'!$A:$Q,$X$2,FALSE)),"")</f>
        <v/>
      </c>
      <c r="Y720" s="104" t="str">
        <f>_xlfn.IFNA(IF($B720="","",VLOOKUP($B720,'SWC Towers'!$A:$Q,$Y$2,FALSE)),"")</f>
        <v/>
      </c>
      <c r="Z720" s="104" t="str">
        <f>_xlfn.IFNA(IF($B720="","",VLOOKUP($B720,'SWC Towers'!$A:$Q,$Z$2,FALSE)),"")</f>
        <v/>
      </c>
      <c r="AA720" s="104" t="str">
        <f>_xlfn.IFNA(IF($B720="","",VLOOKUP($B720,'SWC Towers'!$A:$Q,$AA$2,FALSE)),"")</f>
        <v/>
      </c>
      <c r="AB720" s="104">
        <f>_xlfn.IFNA(IF($B720="","",VLOOKUP($B720,'SWC Towers'!$A:$Q,$AB$2,FALSE)),"")</f>
        <v>0.9</v>
      </c>
      <c r="AC720" s="20">
        <f>SUM(Table25[[#This Row],[IT Tower: Application]:[Other/Non-IT ]])</f>
        <v>1</v>
      </c>
      <c r="AD720" s="67"/>
      <c r="AE720" s="67"/>
      <c r="AF720" s="67"/>
      <c r="AG720" s="67"/>
      <c r="AH720" s="67"/>
      <c r="AI720" s="67"/>
      <c r="AJ720" s="67"/>
      <c r="AK720" s="67"/>
      <c r="AL720" s="67"/>
      <c r="AM720" s="67"/>
      <c r="AN720" s="67"/>
      <c r="AO720" s="67"/>
      <c r="AP720" s="67"/>
      <c r="AQ720" s="67"/>
      <c r="AR720" s="67"/>
      <c r="AS720" s="67"/>
      <c r="AT720" s="67"/>
      <c r="AU720" s="67"/>
      <c r="AV720" s="67"/>
      <c r="AW720" s="67"/>
      <c r="AX720" s="67"/>
      <c r="AY720" s="67">
        <v>75</v>
      </c>
      <c r="AZ720" s="67">
        <v>137</v>
      </c>
      <c r="BA720" s="67">
        <v>129</v>
      </c>
      <c r="BB720" s="67">
        <v>1520</v>
      </c>
      <c r="BC720" s="67">
        <v>1527</v>
      </c>
      <c r="BD720" s="67"/>
      <c r="BE720" s="67"/>
      <c r="BF720" s="67"/>
      <c r="BG720" s="67"/>
      <c r="BH720" s="67"/>
      <c r="BI720" s="67"/>
      <c r="BJ720" s="67"/>
      <c r="BK720" s="67"/>
      <c r="BL720" s="67"/>
      <c r="BM720" s="67"/>
      <c r="BN720" s="67"/>
      <c r="BO720" s="67"/>
      <c r="BP720" s="67"/>
      <c r="BQ720" s="67"/>
      <c r="BR720" s="67"/>
      <c r="BS720" s="67"/>
      <c r="BT720" s="67"/>
      <c r="BU720" s="67"/>
      <c r="BV720" s="67"/>
      <c r="BW720" s="67"/>
      <c r="BX720" s="67"/>
      <c r="BY720" s="67"/>
      <c r="BZ720" s="67"/>
      <c r="CA720" s="67"/>
      <c r="CB720" s="67"/>
      <c r="CC720" s="69">
        <f>SUM(Table25[[#This Row],[Contract Amount FY00]:[Contract Amount FY50]])</f>
        <v>3388</v>
      </c>
      <c r="CD720" s="24"/>
    </row>
    <row r="721" spans="1:82" x14ac:dyDescent="0.25">
      <c r="A721" s="122" t="s">
        <v>2006</v>
      </c>
      <c r="B721" s="122" t="s">
        <v>526</v>
      </c>
      <c r="C721" s="122" t="s">
        <v>3206</v>
      </c>
      <c r="E721" s="26" t="str">
        <f>IFERROR(IF(VLOOKUP(Table25[[#This Row],[Contract No.]],Table3[#All],3,FALSE)="","No","Yes"),"")</f>
        <v>Yes</v>
      </c>
      <c r="F721" s="26" t="str">
        <f>IFERROR(VLOOKUP(Table25[[#This Row],[Contract No.]],Table3[#All],3,FALSE),"")</f>
        <v>NASPO</v>
      </c>
      <c r="G721" s="26" t="str">
        <f>IFERROR(IF(Table25[[#This Row],[Cooperative Purchase
(Yes/No)]]="Yes","Yes",IF(VLOOKUP(Table25[[#This Row],[Contract No.]],Table3[#All],1,FALSE)=Table25[[#This Row],[Contract No.]],"Yes","No")),"No")</f>
        <v>Yes</v>
      </c>
      <c r="H721" s="51">
        <f>IFERROR(VLOOKUP(Table25[[#This Row],[Contract No.]],Table3[#All],4,FALSE),"")</f>
        <v>43892</v>
      </c>
      <c r="I721" s="56">
        <f>IFERROR(IF(AND(MONTH(Table25[[#This Row],[Contract Start Date]])&gt;6,MONTH(Table25[[#This Row],[Contract Start Date]])&lt;=12),YEAR(Table25[[#This Row],[Contract Start Date]])+1,YEAR(Table25[[#This Row],[Contract Start Date]])),"")</f>
        <v>2020</v>
      </c>
      <c r="J721" s="55">
        <f>Table25[[#This Row],[FY Formula start]]</f>
        <v>2020</v>
      </c>
      <c r="K721" s="59" t="str">
        <f>"FY"&amp;" "&amp;Table25[[#This Row],[Year Start]]</f>
        <v>FY 2020</v>
      </c>
      <c r="L721" s="52">
        <f>IFERROR(VLOOKUP(Table25[[#This Row],[Contract No.]],Table3[#All],5,FALSE),"")</f>
        <v>45504</v>
      </c>
      <c r="M721" s="56">
        <f>IFERROR(IF(Table25[[#This Row],[Contract End Date]]="99/99/9999","No End",IF(AND(MONTH(Table25[[#This Row],[Contract End Date]])&gt;6,MONTH(Table25[[#This Row],[Contract End Date]])&lt;=12),YEAR(Table25[[#This Row],[Contract End Date]])+1,YEAR(Table25[[#This Row],[Contract End Date]]))),"")</f>
        <v>2025</v>
      </c>
      <c r="N721" s="55">
        <f>Table25[[#This Row],[FY Formula end]]</f>
        <v>2025</v>
      </c>
      <c r="O721" s="59" t="str">
        <f>IF(Table25[[#This Row],[Year End]]="No End","No End","FY"&amp;" "&amp;Table25[[#This Row],[Year End]])</f>
        <v>FY 2025</v>
      </c>
      <c r="P721" s="27"/>
      <c r="Q721" s="104" t="str">
        <f>_xlfn.IFNA(IF($B721="","",VLOOKUP($B721,'SWC Towers'!$A:$Q,$Q$2,FALSE)),"")</f>
        <v/>
      </c>
      <c r="R721" s="106">
        <f>_xlfn.IFNA(IF($B721="","",VLOOKUP($B721,'SWC Towers'!$A:$Q,$R$2,FALSE)),"")</f>
        <v>0.1</v>
      </c>
      <c r="S721" s="106" t="str">
        <f>_xlfn.IFNA(IF($B721="","",VLOOKUP($B721,'SWC Towers'!$A:$Q,$S$2,FALSE)),"")</f>
        <v/>
      </c>
      <c r="T721" s="106">
        <f>_xlfn.IFNA(IF($B721="","",VLOOKUP($B721,'SWC Towers'!$A:$Q,$T$2,FALSE)),"")</f>
        <v>0.05</v>
      </c>
      <c r="U721" s="104">
        <f>_xlfn.IFNA(IF($B721="","",VLOOKUP($B721,'SWC Towers'!$A:$Q,$U$2,FALSE)),"")</f>
        <v>0.65</v>
      </c>
      <c r="V721" s="104" t="str">
        <f>_xlfn.IFNA(IF($B721="","",VLOOKUP($B721,'SWC Towers'!$A:$Q,$V$2,FALSE)),"")</f>
        <v/>
      </c>
      <c r="W721" s="104">
        <f>_xlfn.IFNA(IF($B721="","",VLOOKUP($B721,'SWC Towers'!$A:$Q,$W$2,FALSE)),"")</f>
        <v>0.1</v>
      </c>
      <c r="X721" s="104" t="str">
        <f>_xlfn.IFNA(IF($B721="","",VLOOKUP($B721,'SWC Towers'!$A:$Q,$X$2,FALSE)),"")</f>
        <v/>
      </c>
      <c r="Y721" s="104" t="str">
        <f>_xlfn.IFNA(IF($B721="","",VLOOKUP($B721,'SWC Towers'!$A:$Q,$Y$2,FALSE)),"")</f>
        <v/>
      </c>
      <c r="Z721" s="104">
        <f>_xlfn.IFNA(IF($B721="","",VLOOKUP($B721,'SWC Towers'!$A:$Q,$Z$2,FALSE)),"")</f>
        <v>0.1</v>
      </c>
      <c r="AA721" s="104" t="str">
        <f>_xlfn.IFNA(IF($B721="","",VLOOKUP($B721,'SWC Towers'!$A:$Q,$AA$2,FALSE)),"")</f>
        <v/>
      </c>
      <c r="AB721" s="104" t="str">
        <f>_xlfn.IFNA(IF($B721="","",VLOOKUP($B721,'SWC Towers'!$A:$Q,$AB$2,FALSE)),"")</f>
        <v/>
      </c>
      <c r="AC721" s="20">
        <f>SUM(Table25[[#This Row],[IT Tower: Application]:[Other/Non-IT ]])</f>
        <v>1</v>
      </c>
      <c r="AD721" s="67"/>
      <c r="AE721" s="67"/>
      <c r="AF721" s="67"/>
      <c r="AG721" s="67"/>
      <c r="AH721" s="67"/>
      <c r="AI721" s="67"/>
      <c r="AJ721" s="67"/>
      <c r="AK721" s="67"/>
      <c r="AL721" s="67"/>
      <c r="AM721" s="67"/>
      <c r="AN721" s="67"/>
      <c r="AO721" s="67"/>
      <c r="AP721" s="67"/>
      <c r="AQ721" s="67"/>
      <c r="AR721" s="67"/>
      <c r="AS721" s="67"/>
      <c r="AT721" s="67"/>
      <c r="AU721" s="67"/>
      <c r="AV721" s="67"/>
      <c r="AW721" s="67"/>
      <c r="AX721" s="67"/>
      <c r="AY721" s="67">
        <v>1344</v>
      </c>
      <c r="AZ721" s="67">
        <v>0</v>
      </c>
      <c r="BA721" s="67"/>
      <c r="BB721" s="67"/>
      <c r="BC721" s="67"/>
      <c r="BD721" s="67"/>
      <c r="BE721" s="67"/>
      <c r="BF721" s="67"/>
      <c r="BG721" s="67"/>
      <c r="BH721" s="67"/>
      <c r="BI721" s="67"/>
      <c r="BJ721" s="67"/>
      <c r="BK721" s="67"/>
      <c r="BL721" s="67"/>
      <c r="BM721" s="67"/>
      <c r="BN721" s="67"/>
      <c r="BO721" s="67"/>
      <c r="BP721" s="67"/>
      <c r="BQ721" s="67"/>
      <c r="BR721" s="67"/>
      <c r="BS721" s="67"/>
      <c r="BT721" s="67"/>
      <c r="BU721" s="67"/>
      <c r="BV721" s="67"/>
      <c r="BW721" s="67"/>
      <c r="BX721" s="67"/>
      <c r="BY721" s="67"/>
      <c r="BZ721" s="67"/>
      <c r="CA721" s="67"/>
      <c r="CB721" s="67"/>
      <c r="CC721" s="69">
        <f>SUM(Table25[[#This Row],[Contract Amount FY00]:[Contract Amount FY50]])</f>
        <v>1344</v>
      </c>
      <c r="CD721" s="24"/>
    </row>
    <row r="722" spans="1:82" x14ac:dyDescent="0.25">
      <c r="A722" s="122" t="s">
        <v>2006</v>
      </c>
      <c r="B722" s="122" t="s">
        <v>526</v>
      </c>
      <c r="C722" s="122" t="s">
        <v>375</v>
      </c>
      <c r="E722" s="26" t="str">
        <f>IFERROR(IF(VLOOKUP(Table25[[#This Row],[Contract No.]],Table3[#All],3,FALSE)="","No","Yes"),"")</f>
        <v>Yes</v>
      </c>
      <c r="F722" s="26" t="str">
        <f>IFERROR(VLOOKUP(Table25[[#This Row],[Contract No.]],Table3[#All],3,FALSE),"")</f>
        <v>NASPO</v>
      </c>
      <c r="G722" s="26" t="str">
        <f>IFERROR(IF(Table25[[#This Row],[Cooperative Purchase
(Yes/No)]]="Yes","Yes",IF(VLOOKUP(Table25[[#This Row],[Contract No.]],Table3[#All],1,FALSE)=Table25[[#This Row],[Contract No.]],"Yes","No")),"No")</f>
        <v>Yes</v>
      </c>
      <c r="H722" s="51">
        <f>IFERROR(VLOOKUP(Table25[[#This Row],[Contract No.]],Table3[#All],4,FALSE),"")</f>
        <v>43892</v>
      </c>
      <c r="I722" s="56">
        <f>IFERROR(IF(AND(MONTH(Table25[[#This Row],[Contract Start Date]])&gt;6,MONTH(Table25[[#This Row],[Contract Start Date]])&lt;=12),YEAR(Table25[[#This Row],[Contract Start Date]])+1,YEAR(Table25[[#This Row],[Contract Start Date]])),"")</f>
        <v>2020</v>
      </c>
      <c r="J722" s="55">
        <f>Table25[[#This Row],[FY Formula start]]</f>
        <v>2020</v>
      </c>
      <c r="K722" s="59" t="str">
        <f>"FY"&amp;" "&amp;Table25[[#This Row],[Year Start]]</f>
        <v>FY 2020</v>
      </c>
      <c r="L722" s="52">
        <f>IFERROR(VLOOKUP(Table25[[#This Row],[Contract No.]],Table3[#All],5,FALSE),"")</f>
        <v>45504</v>
      </c>
      <c r="M722" s="56">
        <f>IFERROR(IF(Table25[[#This Row],[Contract End Date]]="99/99/9999","No End",IF(AND(MONTH(Table25[[#This Row],[Contract End Date]])&gt;6,MONTH(Table25[[#This Row],[Contract End Date]])&lt;=12),YEAR(Table25[[#This Row],[Contract End Date]])+1,YEAR(Table25[[#This Row],[Contract End Date]]))),"")</f>
        <v>2025</v>
      </c>
      <c r="N722" s="55">
        <f>Table25[[#This Row],[FY Formula end]]</f>
        <v>2025</v>
      </c>
      <c r="O722" s="59" t="str">
        <f>IF(Table25[[#This Row],[Year End]]="No End","No End","FY"&amp;" "&amp;Table25[[#This Row],[Year End]])</f>
        <v>FY 2025</v>
      </c>
      <c r="P722" s="27"/>
      <c r="Q722" s="104" t="str">
        <f>_xlfn.IFNA(IF($B722="","",VLOOKUP($B722,'SWC Towers'!$A:$Q,$Q$2,FALSE)),"")</f>
        <v/>
      </c>
      <c r="R722" s="106">
        <f>_xlfn.IFNA(IF($B722="","",VLOOKUP($B722,'SWC Towers'!$A:$Q,$R$2,FALSE)),"")</f>
        <v>0.1</v>
      </c>
      <c r="S722" s="106" t="str">
        <f>_xlfn.IFNA(IF($B722="","",VLOOKUP($B722,'SWC Towers'!$A:$Q,$S$2,FALSE)),"")</f>
        <v/>
      </c>
      <c r="T722" s="106">
        <f>_xlfn.IFNA(IF($B722="","",VLOOKUP($B722,'SWC Towers'!$A:$Q,$T$2,FALSE)),"")</f>
        <v>0.05</v>
      </c>
      <c r="U722" s="104">
        <f>_xlfn.IFNA(IF($B722="","",VLOOKUP($B722,'SWC Towers'!$A:$Q,$U$2,FALSE)),"")</f>
        <v>0.65</v>
      </c>
      <c r="V722" s="104" t="str">
        <f>_xlfn.IFNA(IF($B722="","",VLOOKUP($B722,'SWC Towers'!$A:$Q,$V$2,FALSE)),"")</f>
        <v/>
      </c>
      <c r="W722" s="104">
        <f>_xlfn.IFNA(IF($B722="","",VLOOKUP($B722,'SWC Towers'!$A:$Q,$W$2,FALSE)),"")</f>
        <v>0.1</v>
      </c>
      <c r="X722" s="104" t="str">
        <f>_xlfn.IFNA(IF($B722="","",VLOOKUP($B722,'SWC Towers'!$A:$Q,$X$2,FALSE)),"")</f>
        <v/>
      </c>
      <c r="Y722" s="104" t="str">
        <f>_xlfn.IFNA(IF($B722="","",VLOOKUP($B722,'SWC Towers'!$A:$Q,$Y$2,FALSE)),"")</f>
        <v/>
      </c>
      <c r="Z722" s="104">
        <f>_xlfn.IFNA(IF($B722="","",VLOOKUP($B722,'SWC Towers'!$A:$Q,$Z$2,FALSE)),"")</f>
        <v>0.1</v>
      </c>
      <c r="AA722" s="104" t="str">
        <f>_xlfn.IFNA(IF($B722="","",VLOOKUP($B722,'SWC Towers'!$A:$Q,$AA$2,FALSE)),"")</f>
        <v/>
      </c>
      <c r="AB722" s="104" t="str">
        <f>_xlfn.IFNA(IF($B722="","",VLOOKUP($B722,'SWC Towers'!$A:$Q,$AB$2,FALSE)),"")</f>
        <v/>
      </c>
      <c r="AC722" s="20">
        <f>SUM(Table25[[#This Row],[IT Tower: Application]:[Other/Non-IT ]])</f>
        <v>1</v>
      </c>
      <c r="AD722" s="67"/>
      <c r="AE722" s="67"/>
      <c r="AF722" s="67"/>
      <c r="AG722" s="67"/>
      <c r="AH722" s="67"/>
      <c r="AI722" s="67"/>
      <c r="AJ722" s="67"/>
      <c r="AK722" s="67"/>
      <c r="AL722" s="67"/>
      <c r="AM722" s="67"/>
      <c r="AN722" s="67"/>
      <c r="AO722" s="67"/>
      <c r="AP722" s="67"/>
      <c r="AQ722" s="67"/>
      <c r="AR722" s="67"/>
      <c r="AS722" s="67"/>
      <c r="AT722" s="67"/>
      <c r="AU722" s="67"/>
      <c r="AV722" s="67"/>
      <c r="AW722" s="67"/>
      <c r="AX722" s="67"/>
      <c r="AY722" s="67"/>
      <c r="AZ722" s="67">
        <v>0</v>
      </c>
      <c r="BA722" s="67">
        <v>4051</v>
      </c>
      <c r="BB722" s="67">
        <v>39491</v>
      </c>
      <c r="BC722" s="67"/>
      <c r="BD722" s="67"/>
      <c r="BE722" s="67"/>
      <c r="BF722" s="67"/>
      <c r="BG722" s="67"/>
      <c r="BH722" s="67"/>
      <c r="BI722" s="67"/>
      <c r="BJ722" s="67"/>
      <c r="BK722" s="67"/>
      <c r="BL722" s="67"/>
      <c r="BM722" s="67"/>
      <c r="BN722" s="67"/>
      <c r="BO722" s="67"/>
      <c r="BP722" s="67"/>
      <c r="BQ722" s="67"/>
      <c r="BR722" s="67"/>
      <c r="BS722" s="67"/>
      <c r="BT722" s="67"/>
      <c r="BU722" s="67"/>
      <c r="BV722" s="67"/>
      <c r="BW722" s="67"/>
      <c r="BX722" s="67"/>
      <c r="BY722" s="67"/>
      <c r="BZ722" s="67"/>
      <c r="CA722" s="67"/>
      <c r="CB722" s="67"/>
      <c r="CC722" s="69">
        <f>SUM(Table25[[#This Row],[Contract Amount FY00]:[Contract Amount FY50]])</f>
        <v>43542</v>
      </c>
      <c r="CD722" s="24"/>
    </row>
    <row r="723" spans="1:82" x14ac:dyDescent="0.25">
      <c r="A723" s="122" t="s">
        <v>2006</v>
      </c>
      <c r="B723" s="122" t="s">
        <v>526</v>
      </c>
      <c r="C723" s="122" t="s">
        <v>3193</v>
      </c>
      <c r="E723" s="26" t="str">
        <f>IFERROR(IF(VLOOKUP(Table25[[#This Row],[Contract No.]],Table3[#All],3,FALSE)="","No","Yes"),"")</f>
        <v>Yes</v>
      </c>
      <c r="F723" s="26" t="str">
        <f>IFERROR(VLOOKUP(Table25[[#This Row],[Contract No.]],Table3[#All],3,FALSE),"")</f>
        <v>NASPO</v>
      </c>
      <c r="G723" s="26" t="str">
        <f>IFERROR(IF(Table25[[#This Row],[Cooperative Purchase
(Yes/No)]]="Yes","Yes",IF(VLOOKUP(Table25[[#This Row],[Contract No.]],Table3[#All],1,FALSE)=Table25[[#This Row],[Contract No.]],"Yes","No")),"No")</f>
        <v>Yes</v>
      </c>
      <c r="H723" s="51">
        <f>IFERROR(VLOOKUP(Table25[[#This Row],[Contract No.]],Table3[#All],4,FALSE),"")</f>
        <v>43892</v>
      </c>
      <c r="I723" s="56">
        <f>IFERROR(IF(AND(MONTH(Table25[[#This Row],[Contract Start Date]])&gt;6,MONTH(Table25[[#This Row],[Contract Start Date]])&lt;=12),YEAR(Table25[[#This Row],[Contract Start Date]])+1,YEAR(Table25[[#This Row],[Contract Start Date]])),"")</f>
        <v>2020</v>
      </c>
      <c r="J723" s="55">
        <f>Table25[[#This Row],[FY Formula start]]</f>
        <v>2020</v>
      </c>
      <c r="K723" s="59" t="str">
        <f>"FY"&amp;" "&amp;Table25[[#This Row],[Year Start]]</f>
        <v>FY 2020</v>
      </c>
      <c r="L723" s="52">
        <f>IFERROR(VLOOKUP(Table25[[#This Row],[Contract No.]],Table3[#All],5,FALSE),"")</f>
        <v>45504</v>
      </c>
      <c r="M723" s="56">
        <f>IFERROR(IF(Table25[[#This Row],[Contract End Date]]="99/99/9999","No End",IF(AND(MONTH(Table25[[#This Row],[Contract End Date]])&gt;6,MONTH(Table25[[#This Row],[Contract End Date]])&lt;=12),YEAR(Table25[[#This Row],[Contract End Date]])+1,YEAR(Table25[[#This Row],[Contract End Date]]))),"")</f>
        <v>2025</v>
      </c>
      <c r="N723" s="55">
        <f>Table25[[#This Row],[FY Formula end]]</f>
        <v>2025</v>
      </c>
      <c r="O723" s="59" t="str">
        <f>IF(Table25[[#This Row],[Year End]]="No End","No End","FY"&amp;" "&amp;Table25[[#This Row],[Year End]])</f>
        <v>FY 2025</v>
      </c>
      <c r="P723" s="27"/>
      <c r="Q723" s="104" t="str">
        <f>_xlfn.IFNA(IF($B723="","",VLOOKUP($B723,'SWC Towers'!$A:$Q,$Q$2,FALSE)),"")</f>
        <v/>
      </c>
      <c r="R723" s="106">
        <f>_xlfn.IFNA(IF($B723="","",VLOOKUP($B723,'SWC Towers'!$A:$Q,$R$2,FALSE)),"")</f>
        <v>0.1</v>
      </c>
      <c r="S723" s="106" t="str">
        <f>_xlfn.IFNA(IF($B723="","",VLOOKUP($B723,'SWC Towers'!$A:$Q,$S$2,FALSE)),"")</f>
        <v/>
      </c>
      <c r="T723" s="106">
        <f>_xlfn.IFNA(IF($B723="","",VLOOKUP($B723,'SWC Towers'!$A:$Q,$T$2,FALSE)),"")</f>
        <v>0.05</v>
      </c>
      <c r="U723" s="104">
        <f>_xlfn.IFNA(IF($B723="","",VLOOKUP($B723,'SWC Towers'!$A:$Q,$U$2,FALSE)),"")</f>
        <v>0.65</v>
      </c>
      <c r="V723" s="104" t="str">
        <f>_xlfn.IFNA(IF($B723="","",VLOOKUP($B723,'SWC Towers'!$A:$Q,$V$2,FALSE)),"")</f>
        <v/>
      </c>
      <c r="W723" s="104">
        <f>_xlfn.IFNA(IF($B723="","",VLOOKUP($B723,'SWC Towers'!$A:$Q,$W$2,FALSE)),"")</f>
        <v>0.1</v>
      </c>
      <c r="X723" s="104" t="str">
        <f>_xlfn.IFNA(IF($B723="","",VLOOKUP($B723,'SWC Towers'!$A:$Q,$X$2,FALSE)),"")</f>
        <v/>
      </c>
      <c r="Y723" s="104" t="str">
        <f>_xlfn.IFNA(IF($B723="","",VLOOKUP($B723,'SWC Towers'!$A:$Q,$Y$2,FALSE)),"")</f>
        <v/>
      </c>
      <c r="Z723" s="104">
        <f>_xlfn.IFNA(IF($B723="","",VLOOKUP($B723,'SWC Towers'!$A:$Q,$Z$2,FALSE)),"")</f>
        <v>0.1</v>
      </c>
      <c r="AA723" s="104" t="str">
        <f>_xlfn.IFNA(IF($B723="","",VLOOKUP($B723,'SWC Towers'!$A:$Q,$AA$2,FALSE)),"")</f>
        <v/>
      </c>
      <c r="AB723" s="104" t="str">
        <f>_xlfn.IFNA(IF($B723="","",VLOOKUP($B723,'SWC Towers'!$A:$Q,$AB$2,FALSE)),"")</f>
        <v/>
      </c>
      <c r="AC723" s="20">
        <f>SUM(Table25[[#This Row],[IT Tower: Application]:[Other/Non-IT ]])</f>
        <v>1</v>
      </c>
      <c r="AD723" s="67"/>
      <c r="AE723" s="67"/>
      <c r="AF723" s="67"/>
      <c r="AG723" s="67"/>
      <c r="AH723" s="67"/>
      <c r="AI723" s="67"/>
      <c r="AJ723" s="67"/>
      <c r="AK723" s="67"/>
      <c r="AL723" s="67"/>
      <c r="AM723" s="67"/>
      <c r="AN723" s="67"/>
      <c r="AO723" s="67"/>
      <c r="AP723" s="67"/>
      <c r="AQ723" s="67"/>
      <c r="AR723" s="67"/>
      <c r="AS723" s="67"/>
      <c r="AT723" s="67"/>
      <c r="AU723" s="67"/>
      <c r="AV723" s="67"/>
      <c r="AW723" s="67"/>
      <c r="AX723" s="67"/>
      <c r="AY723" s="67"/>
      <c r="AZ723" s="67"/>
      <c r="BA723" s="67">
        <v>0</v>
      </c>
      <c r="BB723" s="67">
        <v>198860</v>
      </c>
      <c r="BC723" s="67"/>
      <c r="BD723" s="67"/>
      <c r="BE723" s="67"/>
      <c r="BF723" s="67"/>
      <c r="BG723" s="67"/>
      <c r="BH723" s="67"/>
      <c r="BI723" s="67"/>
      <c r="BJ723" s="67"/>
      <c r="BK723" s="67"/>
      <c r="BL723" s="67"/>
      <c r="BM723" s="67"/>
      <c r="BN723" s="67"/>
      <c r="BO723" s="67"/>
      <c r="BP723" s="67"/>
      <c r="BQ723" s="67"/>
      <c r="BR723" s="67"/>
      <c r="BS723" s="67"/>
      <c r="BT723" s="67"/>
      <c r="BU723" s="67"/>
      <c r="BV723" s="67"/>
      <c r="BW723" s="67"/>
      <c r="BX723" s="67"/>
      <c r="BY723" s="67"/>
      <c r="BZ723" s="67"/>
      <c r="CA723" s="67"/>
      <c r="CB723" s="67"/>
      <c r="CC723" s="69">
        <f>SUM(Table25[[#This Row],[Contract Amount FY00]:[Contract Amount FY50]])</f>
        <v>198860</v>
      </c>
      <c r="CD723" s="24"/>
    </row>
    <row r="724" spans="1:82" x14ac:dyDescent="0.25">
      <c r="A724" s="122" t="s">
        <v>2006</v>
      </c>
      <c r="B724" s="122" t="s">
        <v>286</v>
      </c>
      <c r="C724" s="122" t="s">
        <v>2157</v>
      </c>
      <c r="E724" s="26" t="str">
        <f>IFERROR(IF(VLOOKUP(Table25[[#This Row],[Contract No.]],Table3[#All],3,FALSE)="","No","Yes"),"")</f>
        <v>No</v>
      </c>
      <c r="F724" s="26" t="str">
        <f>IFERROR(VLOOKUP(Table25[[#This Row],[Contract No.]],Table3[#All],3,FALSE),"")</f>
        <v/>
      </c>
      <c r="G724" s="26" t="str">
        <f>IFERROR(IF(Table25[[#This Row],[Cooperative Purchase
(Yes/No)]]="Yes","Yes",IF(VLOOKUP(Table25[[#This Row],[Contract No.]],Table3[#All],1,FALSE)=Table25[[#This Row],[Contract No.]],"Yes","No")),"No")</f>
        <v>Yes</v>
      </c>
      <c r="H724" s="51">
        <f>IFERROR(VLOOKUP(Table25[[#This Row],[Contract No.]],Table3[#All],4,FALSE),"")</f>
        <v>42401</v>
      </c>
      <c r="I724" s="56">
        <f>IFERROR(IF(AND(MONTH(Table25[[#This Row],[Contract Start Date]])&gt;6,MONTH(Table25[[#This Row],[Contract Start Date]])&lt;=12),YEAR(Table25[[#This Row],[Contract Start Date]])+1,YEAR(Table25[[#This Row],[Contract Start Date]])),"")</f>
        <v>2016</v>
      </c>
      <c r="J724" s="55">
        <f>Table25[[#This Row],[FY Formula start]]</f>
        <v>2016</v>
      </c>
      <c r="K724" s="59" t="str">
        <f>"FY"&amp;" "&amp;Table25[[#This Row],[Year Start]]</f>
        <v>FY 2016</v>
      </c>
      <c r="L724" s="52">
        <f>IFERROR(VLOOKUP(Table25[[#This Row],[Contract No.]],Table3[#All],5,FALSE),"")</f>
        <v>72717</v>
      </c>
      <c r="M724" s="56">
        <f>IFERROR(IF(Table25[[#This Row],[Contract End Date]]="99/99/9999","No End",IF(AND(MONTH(Table25[[#This Row],[Contract End Date]])&gt;6,MONTH(Table25[[#This Row],[Contract End Date]])&lt;=12),YEAR(Table25[[#This Row],[Contract End Date]])+1,YEAR(Table25[[#This Row],[Contract End Date]]))),"")</f>
        <v>2099</v>
      </c>
      <c r="N724" s="55">
        <f>Table25[[#This Row],[FY Formula end]]</f>
        <v>2099</v>
      </c>
      <c r="O724" s="59" t="str">
        <f>IF(Table25[[#This Row],[Year End]]="No End","No End","FY"&amp;" "&amp;Table25[[#This Row],[Year End]])</f>
        <v>FY 2099</v>
      </c>
      <c r="P724" s="27"/>
      <c r="Q724" s="104">
        <f>_xlfn.IFNA(IF($B724="","",VLOOKUP($B724,'SWC Towers'!$A:$Q,$Q$2,FALSE)),"")</f>
        <v>0.5</v>
      </c>
      <c r="R724" s="106" t="str">
        <f>_xlfn.IFNA(IF($B724="","",VLOOKUP($B724,'SWC Towers'!$A:$Q,$R$2,FALSE)),"")</f>
        <v/>
      </c>
      <c r="S724" s="106" t="str">
        <f>_xlfn.IFNA(IF($B724="","",VLOOKUP($B724,'SWC Towers'!$A:$Q,$S$2,FALSE)),"")</f>
        <v/>
      </c>
      <c r="T724" s="106">
        <f>_xlfn.IFNA(IF($B724="","",VLOOKUP($B724,'SWC Towers'!$A:$Q,$T$2,FALSE)),"")</f>
        <v>0.5</v>
      </c>
      <c r="U724" s="104" t="str">
        <f>_xlfn.IFNA(IF($B724="","",VLOOKUP($B724,'SWC Towers'!$A:$Q,$U$2,FALSE)),"")</f>
        <v/>
      </c>
      <c r="V724" s="104" t="str">
        <f>_xlfn.IFNA(IF($B724="","",VLOOKUP($B724,'SWC Towers'!$A:$Q,$V$2,FALSE)),"")</f>
        <v/>
      </c>
      <c r="W724" s="104" t="str">
        <f>_xlfn.IFNA(IF($B724="","",VLOOKUP($B724,'SWC Towers'!$A:$Q,$W$2,FALSE)),"")</f>
        <v/>
      </c>
      <c r="X724" s="104" t="str">
        <f>_xlfn.IFNA(IF($B724="","",VLOOKUP($B724,'SWC Towers'!$A:$Q,$X$2,FALSE)),"")</f>
        <v/>
      </c>
      <c r="Y724" s="104" t="str">
        <f>_xlfn.IFNA(IF($B724="","",VLOOKUP($B724,'SWC Towers'!$A:$Q,$Y$2,FALSE)),"")</f>
        <v/>
      </c>
      <c r="Z724" s="104" t="str">
        <f>_xlfn.IFNA(IF($B724="","",VLOOKUP($B724,'SWC Towers'!$A:$Q,$Z$2,FALSE)),"")</f>
        <v/>
      </c>
      <c r="AA724" s="104" t="str">
        <f>_xlfn.IFNA(IF($B724="","",VLOOKUP($B724,'SWC Towers'!$A:$Q,$AA$2,FALSE)),"")</f>
        <v/>
      </c>
      <c r="AB724" s="104" t="str">
        <f>_xlfn.IFNA(IF($B724="","",VLOOKUP($B724,'SWC Towers'!$A:$Q,$AB$2,FALSE)),"")</f>
        <v/>
      </c>
      <c r="AC724" s="20">
        <f>SUM(Table25[[#This Row],[IT Tower: Application]:[Other/Non-IT ]])</f>
        <v>1</v>
      </c>
      <c r="AD724" s="67"/>
      <c r="AE724" s="67"/>
      <c r="AF724" s="67"/>
      <c r="AG724" s="67"/>
      <c r="AH724" s="67"/>
      <c r="AI724" s="67"/>
      <c r="AJ724" s="67"/>
      <c r="AK724" s="67"/>
      <c r="AL724" s="67"/>
      <c r="AM724" s="67"/>
      <c r="AN724" s="67"/>
      <c r="AO724" s="67"/>
      <c r="AP724" s="67"/>
      <c r="AQ724" s="67"/>
      <c r="AR724" s="67"/>
      <c r="AS724" s="67"/>
      <c r="AT724" s="67">
        <v>17989</v>
      </c>
      <c r="AU724" s="67">
        <v>57564</v>
      </c>
      <c r="AV724" s="67">
        <v>51859</v>
      </c>
      <c r="AW724" s="67">
        <v>58768</v>
      </c>
      <c r="AX724" s="67">
        <v>64800</v>
      </c>
      <c r="AY724" s="67">
        <v>78590</v>
      </c>
      <c r="AZ724" s="67">
        <v>80900</v>
      </c>
      <c r="BA724" s="67">
        <v>64540</v>
      </c>
      <c r="BB724" s="67">
        <v>71750</v>
      </c>
      <c r="BC724" s="67">
        <v>0</v>
      </c>
      <c r="BD724" s="67"/>
      <c r="BE724" s="67"/>
      <c r="BF724" s="67"/>
      <c r="BG724" s="67"/>
      <c r="BH724" s="67"/>
      <c r="BI724" s="67"/>
      <c r="BJ724" s="67"/>
      <c r="BK724" s="67"/>
      <c r="BL724" s="67"/>
      <c r="BM724" s="67"/>
      <c r="BN724" s="67"/>
      <c r="BO724" s="67"/>
      <c r="BP724" s="67"/>
      <c r="BQ724" s="67"/>
      <c r="BR724" s="67"/>
      <c r="BS724" s="67"/>
      <c r="BT724" s="67"/>
      <c r="BU724" s="67"/>
      <c r="BV724" s="67"/>
      <c r="BW724" s="67"/>
      <c r="BX724" s="67"/>
      <c r="BY724" s="67"/>
      <c r="BZ724" s="67"/>
      <c r="CA724" s="67"/>
      <c r="CB724" s="67"/>
      <c r="CC724" s="69">
        <f>SUM(Table25[[#This Row],[Contract Amount FY00]:[Contract Amount FY50]])</f>
        <v>546760</v>
      </c>
      <c r="CD724" s="24"/>
    </row>
    <row r="725" spans="1:82" x14ac:dyDescent="0.25">
      <c r="A725" s="122" t="s">
        <v>2006</v>
      </c>
      <c r="B725" s="122" t="s">
        <v>286</v>
      </c>
      <c r="C725" s="122" t="s">
        <v>287</v>
      </c>
      <c r="E725" s="26" t="str">
        <f>IFERROR(IF(VLOOKUP(Table25[[#This Row],[Contract No.]],Table3[#All],3,FALSE)="","No","Yes"),"")</f>
        <v>No</v>
      </c>
      <c r="F725" s="26" t="str">
        <f>IFERROR(VLOOKUP(Table25[[#This Row],[Contract No.]],Table3[#All],3,FALSE),"")</f>
        <v/>
      </c>
      <c r="G725" s="26" t="str">
        <f>IFERROR(IF(Table25[[#This Row],[Cooperative Purchase
(Yes/No)]]="Yes","Yes",IF(VLOOKUP(Table25[[#This Row],[Contract No.]],Table3[#All],1,FALSE)=Table25[[#This Row],[Contract No.]],"Yes","No")),"No")</f>
        <v>Yes</v>
      </c>
      <c r="H725" s="51">
        <f>IFERROR(VLOOKUP(Table25[[#This Row],[Contract No.]],Table3[#All],4,FALSE),"")</f>
        <v>42401</v>
      </c>
      <c r="I725" s="56">
        <f>IFERROR(IF(AND(MONTH(Table25[[#This Row],[Contract Start Date]])&gt;6,MONTH(Table25[[#This Row],[Contract Start Date]])&lt;=12),YEAR(Table25[[#This Row],[Contract Start Date]])+1,YEAR(Table25[[#This Row],[Contract Start Date]])),"")</f>
        <v>2016</v>
      </c>
      <c r="J725" s="55">
        <f>Table25[[#This Row],[FY Formula start]]</f>
        <v>2016</v>
      </c>
      <c r="K725" s="59" t="str">
        <f>"FY"&amp;" "&amp;Table25[[#This Row],[Year Start]]</f>
        <v>FY 2016</v>
      </c>
      <c r="L725" s="52">
        <f>IFERROR(VLOOKUP(Table25[[#This Row],[Contract No.]],Table3[#All],5,FALSE),"")</f>
        <v>72717</v>
      </c>
      <c r="M725" s="56">
        <f>IFERROR(IF(Table25[[#This Row],[Contract End Date]]="99/99/9999","No End",IF(AND(MONTH(Table25[[#This Row],[Contract End Date]])&gt;6,MONTH(Table25[[#This Row],[Contract End Date]])&lt;=12),YEAR(Table25[[#This Row],[Contract End Date]])+1,YEAR(Table25[[#This Row],[Contract End Date]]))),"")</f>
        <v>2099</v>
      </c>
      <c r="N725" s="55">
        <f>Table25[[#This Row],[FY Formula end]]</f>
        <v>2099</v>
      </c>
      <c r="O725" s="59" t="str">
        <f>IF(Table25[[#This Row],[Year End]]="No End","No End","FY"&amp;" "&amp;Table25[[#This Row],[Year End]])</f>
        <v>FY 2099</v>
      </c>
      <c r="P725" s="27"/>
      <c r="Q725" s="104">
        <f>_xlfn.IFNA(IF($B725="","",VLOOKUP($B725,'SWC Towers'!$A:$Q,$Q$2,FALSE)),"")</f>
        <v>0.5</v>
      </c>
      <c r="R725" s="106" t="str">
        <f>_xlfn.IFNA(IF($B725="","",VLOOKUP($B725,'SWC Towers'!$A:$Q,$R$2,FALSE)),"")</f>
        <v/>
      </c>
      <c r="S725" s="106" t="str">
        <f>_xlfn.IFNA(IF($B725="","",VLOOKUP($B725,'SWC Towers'!$A:$Q,$S$2,FALSE)),"")</f>
        <v/>
      </c>
      <c r="T725" s="106">
        <f>_xlfn.IFNA(IF($B725="","",VLOOKUP($B725,'SWC Towers'!$A:$Q,$T$2,FALSE)),"")</f>
        <v>0.5</v>
      </c>
      <c r="U725" s="104" t="str">
        <f>_xlfn.IFNA(IF($B725="","",VLOOKUP($B725,'SWC Towers'!$A:$Q,$U$2,FALSE)),"")</f>
        <v/>
      </c>
      <c r="V725" s="104" t="str">
        <f>_xlfn.IFNA(IF($B725="","",VLOOKUP($B725,'SWC Towers'!$A:$Q,$V$2,FALSE)),"")</f>
        <v/>
      </c>
      <c r="W725" s="104" t="str">
        <f>_xlfn.IFNA(IF($B725="","",VLOOKUP($B725,'SWC Towers'!$A:$Q,$W$2,FALSE)),"")</f>
        <v/>
      </c>
      <c r="X725" s="104" t="str">
        <f>_xlfn.IFNA(IF($B725="","",VLOOKUP($B725,'SWC Towers'!$A:$Q,$X$2,FALSE)),"")</f>
        <v/>
      </c>
      <c r="Y725" s="104" t="str">
        <f>_xlfn.IFNA(IF($B725="","",VLOOKUP($B725,'SWC Towers'!$A:$Q,$Y$2,FALSE)),"")</f>
        <v/>
      </c>
      <c r="Z725" s="104" t="str">
        <f>_xlfn.IFNA(IF($B725="","",VLOOKUP($B725,'SWC Towers'!$A:$Q,$Z$2,FALSE)),"")</f>
        <v/>
      </c>
      <c r="AA725" s="104" t="str">
        <f>_xlfn.IFNA(IF($B725="","",VLOOKUP($B725,'SWC Towers'!$A:$Q,$AA$2,FALSE)),"")</f>
        <v/>
      </c>
      <c r="AB725" s="104" t="str">
        <f>_xlfn.IFNA(IF($B725="","",VLOOKUP($B725,'SWC Towers'!$A:$Q,$AB$2,FALSE)),"")</f>
        <v/>
      </c>
      <c r="AC725" s="20">
        <f>SUM(Table25[[#This Row],[IT Tower: Application]:[Other/Non-IT ]])</f>
        <v>1</v>
      </c>
      <c r="AD725" s="67"/>
      <c r="AE725" s="67"/>
      <c r="AF725" s="67"/>
      <c r="AG725" s="67"/>
      <c r="AH725" s="67"/>
      <c r="AI725" s="67"/>
      <c r="AJ725" s="67"/>
      <c r="AK725" s="67"/>
      <c r="AL725" s="67"/>
      <c r="AM725" s="67"/>
      <c r="AN725" s="67"/>
      <c r="AO725" s="67"/>
      <c r="AP725" s="67"/>
      <c r="AQ725" s="67"/>
      <c r="AR725" s="67"/>
      <c r="AS725" s="67"/>
      <c r="AT725" s="67">
        <v>0</v>
      </c>
      <c r="AU725" s="67">
        <v>26515</v>
      </c>
      <c r="AV725" s="67">
        <v>35004</v>
      </c>
      <c r="AW725" s="67">
        <v>21000</v>
      </c>
      <c r="AX725" s="67">
        <v>0</v>
      </c>
      <c r="AY725" s="67"/>
      <c r="AZ725" s="67"/>
      <c r="BA725" s="67"/>
      <c r="BB725" s="67"/>
      <c r="BC725" s="67"/>
      <c r="BD725" s="67"/>
      <c r="BE725" s="67"/>
      <c r="BF725" s="67"/>
      <c r="BG725" s="67"/>
      <c r="BH725" s="67"/>
      <c r="BI725" s="67"/>
      <c r="BJ725" s="67"/>
      <c r="BK725" s="67"/>
      <c r="BL725" s="67"/>
      <c r="BM725" s="67"/>
      <c r="BN725" s="67"/>
      <c r="BO725" s="67"/>
      <c r="BP725" s="67"/>
      <c r="BQ725" s="67"/>
      <c r="BR725" s="67"/>
      <c r="BS725" s="67"/>
      <c r="BT725" s="67"/>
      <c r="BU725" s="67"/>
      <c r="BV725" s="67"/>
      <c r="BW725" s="67"/>
      <c r="BX725" s="67"/>
      <c r="BY725" s="67"/>
      <c r="BZ725" s="67"/>
      <c r="CA725" s="67"/>
      <c r="CB725" s="67"/>
      <c r="CC725" s="69">
        <f>SUM(Table25[[#This Row],[Contract Amount FY00]:[Contract Amount FY50]])</f>
        <v>82519</v>
      </c>
      <c r="CD725" s="24"/>
    </row>
    <row r="726" spans="1:82" x14ac:dyDescent="0.25">
      <c r="A726" s="122" t="s">
        <v>2006</v>
      </c>
      <c r="B726" s="122" t="s">
        <v>286</v>
      </c>
      <c r="C726" s="122" t="s">
        <v>386</v>
      </c>
      <c r="E726" s="26" t="str">
        <f>IFERROR(IF(VLOOKUP(Table25[[#This Row],[Contract No.]],Table3[#All],3,FALSE)="","No","Yes"),"")</f>
        <v>No</v>
      </c>
      <c r="F726" s="26" t="str">
        <f>IFERROR(VLOOKUP(Table25[[#This Row],[Contract No.]],Table3[#All],3,FALSE),"")</f>
        <v/>
      </c>
      <c r="G726" s="26" t="str">
        <f>IFERROR(IF(Table25[[#This Row],[Cooperative Purchase
(Yes/No)]]="Yes","Yes",IF(VLOOKUP(Table25[[#This Row],[Contract No.]],Table3[#All],1,FALSE)=Table25[[#This Row],[Contract No.]],"Yes","No")),"No")</f>
        <v>Yes</v>
      </c>
      <c r="H726" s="51">
        <f>IFERROR(VLOOKUP(Table25[[#This Row],[Contract No.]],Table3[#All],4,FALSE),"")</f>
        <v>42401</v>
      </c>
      <c r="I726" s="56">
        <f>IFERROR(IF(AND(MONTH(Table25[[#This Row],[Contract Start Date]])&gt;6,MONTH(Table25[[#This Row],[Contract Start Date]])&lt;=12),YEAR(Table25[[#This Row],[Contract Start Date]])+1,YEAR(Table25[[#This Row],[Contract Start Date]])),"")</f>
        <v>2016</v>
      </c>
      <c r="J726" s="55">
        <f>Table25[[#This Row],[FY Formula start]]</f>
        <v>2016</v>
      </c>
      <c r="K726" s="59" t="str">
        <f>"FY"&amp;" "&amp;Table25[[#This Row],[Year Start]]</f>
        <v>FY 2016</v>
      </c>
      <c r="L726" s="52">
        <f>IFERROR(VLOOKUP(Table25[[#This Row],[Contract No.]],Table3[#All],5,FALSE),"")</f>
        <v>72717</v>
      </c>
      <c r="M726" s="56">
        <f>IFERROR(IF(Table25[[#This Row],[Contract End Date]]="99/99/9999","No End",IF(AND(MONTH(Table25[[#This Row],[Contract End Date]])&gt;6,MONTH(Table25[[#This Row],[Contract End Date]])&lt;=12),YEAR(Table25[[#This Row],[Contract End Date]])+1,YEAR(Table25[[#This Row],[Contract End Date]]))),"")</f>
        <v>2099</v>
      </c>
      <c r="N726" s="55">
        <f>Table25[[#This Row],[FY Formula end]]</f>
        <v>2099</v>
      </c>
      <c r="O726" s="59" t="str">
        <f>IF(Table25[[#This Row],[Year End]]="No End","No End","FY"&amp;" "&amp;Table25[[#This Row],[Year End]])</f>
        <v>FY 2099</v>
      </c>
      <c r="P726" s="27"/>
      <c r="Q726" s="104">
        <f>_xlfn.IFNA(IF($B726="","",VLOOKUP($B726,'SWC Towers'!$A:$Q,$Q$2,FALSE)),"")</f>
        <v>0.5</v>
      </c>
      <c r="R726" s="106" t="str">
        <f>_xlfn.IFNA(IF($B726="","",VLOOKUP($B726,'SWC Towers'!$A:$Q,$R$2,FALSE)),"")</f>
        <v/>
      </c>
      <c r="S726" s="106" t="str">
        <f>_xlfn.IFNA(IF($B726="","",VLOOKUP($B726,'SWC Towers'!$A:$Q,$S$2,FALSE)),"")</f>
        <v/>
      </c>
      <c r="T726" s="106">
        <f>_xlfn.IFNA(IF($B726="","",VLOOKUP($B726,'SWC Towers'!$A:$Q,$T$2,FALSE)),"")</f>
        <v>0.5</v>
      </c>
      <c r="U726" s="104" t="str">
        <f>_xlfn.IFNA(IF($B726="","",VLOOKUP($B726,'SWC Towers'!$A:$Q,$U$2,FALSE)),"")</f>
        <v/>
      </c>
      <c r="V726" s="104" t="str">
        <f>_xlfn.IFNA(IF($B726="","",VLOOKUP($B726,'SWC Towers'!$A:$Q,$V$2,FALSE)),"")</f>
        <v/>
      </c>
      <c r="W726" s="104" t="str">
        <f>_xlfn.IFNA(IF($B726="","",VLOOKUP($B726,'SWC Towers'!$A:$Q,$W$2,FALSE)),"")</f>
        <v/>
      </c>
      <c r="X726" s="104" t="str">
        <f>_xlfn.IFNA(IF($B726="","",VLOOKUP($B726,'SWC Towers'!$A:$Q,$X$2,FALSE)),"")</f>
        <v/>
      </c>
      <c r="Y726" s="104" t="str">
        <f>_xlfn.IFNA(IF($B726="","",VLOOKUP($B726,'SWC Towers'!$A:$Q,$Y$2,FALSE)),"")</f>
        <v/>
      </c>
      <c r="Z726" s="104" t="str">
        <f>_xlfn.IFNA(IF($B726="","",VLOOKUP($B726,'SWC Towers'!$A:$Q,$Z$2,FALSE)),"")</f>
        <v/>
      </c>
      <c r="AA726" s="104" t="str">
        <f>_xlfn.IFNA(IF($B726="","",VLOOKUP($B726,'SWC Towers'!$A:$Q,$AA$2,FALSE)),"")</f>
        <v/>
      </c>
      <c r="AB726" s="104" t="str">
        <f>_xlfn.IFNA(IF($B726="","",VLOOKUP($B726,'SWC Towers'!$A:$Q,$AB$2,FALSE)),"")</f>
        <v/>
      </c>
      <c r="AC726" s="20">
        <f>SUM(Table25[[#This Row],[IT Tower: Application]:[Other/Non-IT ]])</f>
        <v>1</v>
      </c>
      <c r="AD726" s="67"/>
      <c r="AE726" s="67"/>
      <c r="AF726" s="67"/>
      <c r="AG726" s="67"/>
      <c r="AH726" s="67"/>
      <c r="AI726" s="67"/>
      <c r="AJ726" s="67"/>
      <c r="AK726" s="67"/>
      <c r="AL726" s="67"/>
      <c r="AM726" s="67"/>
      <c r="AN726" s="67"/>
      <c r="AO726" s="67"/>
      <c r="AP726" s="67"/>
      <c r="AQ726" s="67"/>
      <c r="AR726" s="67"/>
      <c r="AS726" s="67"/>
      <c r="AT726" s="67"/>
      <c r="AU726" s="67">
        <v>129384</v>
      </c>
      <c r="AV726" s="67">
        <v>0</v>
      </c>
      <c r="AW726" s="67"/>
      <c r="AX726" s="67"/>
      <c r="AY726" s="67"/>
      <c r="AZ726" s="67"/>
      <c r="BA726" s="67"/>
      <c r="BB726" s="67"/>
      <c r="BC726" s="67"/>
      <c r="BD726" s="67"/>
      <c r="BE726" s="67"/>
      <c r="BF726" s="67"/>
      <c r="BG726" s="67"/>
      <c r="BH726" s="67"/>
      <c r="BI726" s="67"/>
      <c r="BJ726" s="67"/>
      <c r="BK726" s="67"/>
      <c r="BL726" s="67"/>
      <c r="BM726" s="67"/>
      <c r="BN726" s="67"/>
      <c r="BO726" s="67"/>
      <c r="BP726" s="67"/>
      <c r="BQ726" s="67"/>
      <c r="BR726" s="67"/>
      <c r="BS726" s="67"/>
      <c r="BT726" s="67"/>
      <c r="BU726" s="67"/>
      <c r="BV726" s="67"/>
      <c r="BW726" s="67"/>
      <c r="BX726" s="67"/>
      <c r="BY726" s="67"/>
      <c r="BZ726" s="67"/>
      <c r="CA726" s="67"/>
      <c r="CB726" s="67"/>
      <c r="CC726" s="69">
        <f>SUM(Table25[[#This Row],[Contract Amount FY00]:[Contract Amount FY50]])</f>
        <v>129384</v>
      </c>
      <c r="CD726" s="24"/>
    </row>
    <row r="727" spans="1:82" x14ac:dyDescent="0.25">
      <c r="A727" s="122" t="s">
        <v>2006</v>
      </c>
      <c r="B727" s="122" t="s">
        <v>286</v>
      </c>
      <c r="C727" s="122" t="s">
        <v>3230</v>
      </c>
      <c r="E727" s="26" t="str">
        <f>IFERROR(IF(VLOOKUP(Table25[[#This Row],[Contract No.]],Table3[#All],3,FALSE)="","No","Yes"),"")</f>
        <v>No</v>
      </c>
      <c r="F727" s="26" t="str">
        <f>IFERROR(VLOOKUP(Table25[[#This Row],[Contract No.]],Table3[#All],3,FALSE),"")</f>
        <v/>
      </c>
      <c r="G727" s="26" t="str">
        <f>IFERROR(IF(Table25[[#This Row],[Cooperative Purchase
(Yes/No)]]="Yes","Yes",IF(VLOOKUP(Table25[[#This Row],[Contract No.]],Table3[#All],1,FALSE)=Table25[[#This Row],[Contract No.]],"Yes","No")),"No")</f>
        <v>Yes</v>
      </c>
      <c r="H727" s="51">
        <f>IFERROR(VLOOKUP(Table25[[#This Row],[Contract No.]],Table3[#All],4,FALSE),"")</f>
        <v>42401</v>
      </c>
      <c r="I727" s="56">
        <f>IFERROR(IF(AND(MONTH(Table25[[#This Row],[Contract Start Date]])&gt;6,MONTH(Table25[[#This Row],[Contract Start Date]])&lt;=12),YEAR(Table25[[#This Row],[Contract Start Date]])+1,YEAR(Table25[[#This Row],[Contract Start Date]])),"")</f>
        <v>2016</v>
      </c>
      <c r="J727" s="55">
        <f>Table25[[#This Row],[FY Formula start]]</f>
        <v>2016</v>
      </c>
      <c r="K727" s="59" t="str">
        <f>"FY"&amp;" "&amp;Table25[[#This Row],[Year Start]]</f>
        <v>FY 2016</v>
      </c>
      <c r="L727" s="52">
        <f>IFERROR(VLOOKUP(Table25[[#This Row],[Contract No.]],Table3[#All],5,FALSE),"")</f>
        <v>72717</v>
      </c>
      <c r="M727" s="56">
        <f>IFERROR(IF(Table25[[#This Row],[Contract End Date]]="99/99/9999","No End",IF(AND(MONTH(Table25[[#This Row],[Contract End Date]])&gt;6,MONTH(Table25[[#This Row],[Contract End Date]])&lt;=12),YEAR(Table25[[#This Row],[Contract End Date]])+1,YEAR(Table25[[#This Row],[Contract End Date]]))),"")</f>
        <v>2099</v>
      </c>
      <c r="N727" s="55">
        <f>Table25[[#This Row],[FY Formula end]]</f>
        <v>2099</v>
      </c>
      <c r="O727" s="59" t="str">
        <f>IF(Table25[[#This Row],[Year End]]="No End","No End","FY"&amp;" "&amp;Table25[[#This Row],[Year End]])</f>
        <v>FY 2099</v>
      </c>
      <c r="P727" s="27"/>
      <c r="Q727" s="104">
        <f>_xlfn.IFNA(IF($B727="","",VLOOKUP($B727,'SWC Towers'!$A:$Q,$Q$2,FALSE)),"")</f>
        <v>0.5</v>
      </c>
      <c r="R727" s="106" t="str">
        <f>_xlfn.IFNA(IF($B727="","",VLOOKUP($B727,'SWC Towers'!$A:$Q,$R$2,FALSE)),"")</f>
        <v/>
      </c>
      <c r="S727" s="106" t="str">
        <f>_xlfn.IFNA(IF($B727="","",VLOOKUP($B727,'SWC Towers'!$A:$Q,$S$2,FALSE)),"")</f>
        <v/>
      </c>
      <c r="T727" s="106">
        <f>_xlfn.IFNA(IF($B727="","",VLOOKUP($B727,'SWC Towers'!$A:$Q,$T$2,FALSE)),"")</f>
        <v>0.5</v>
      </c>
      <c r="U727" s="104" t="str">
        <f>_xlfn.IFNA(IF($B727="","",VLOOKUP($B727,'SWC Towers'!$A:$Q,$U$2,FALSE)),"")</f>
        <v/>
      </c>
      <c r="V727" s="104" t="str">
        <f>_xlfn.IFNA(IF($B727="","",VLOOKUP($B727,'SWC Towers'!$A:$Q,$V$2,FALSE)),"")</f>
        <v/>
      </c>
      <c r="W727" s="104" t="str">
        <f>_xlfn.IFNA(IF($B727="","",VLOOKUP($B727,'SWC Towers'!$A:$Q,$W$2,FALSE)),"")</f>
        <v/>
      </c>
      <c r="X727" s="104" t="str">
        <f>_xlfn.IFNA(IF($B727="","",VLOOKUP($B727,'SWC Towers'!$A:$Q,$X$2,FALSE)),"")</f>
        <v/>
      </c>
      <c r="Y727" s="104" t="str">
        <f>_xlfn.IFNA(IF($B727="","",VLOOKUP($B727,'SWC Towers'!$A:$Q,$Y$2,FALSE)),"")</f>
        <v/>
      </c>
      <c r="Z727" s="104" t="str">
        <f>_xlfn.IFNA(IF($B727="","",VLOOKUP($B727,'SWC Towers'!$A:$Q,$Z$2,FALSE)),"")</f>
        <v/>
      </c>
      <c r="AA727" s="104" t="str">
        <f>_xlfn.IFNA(IF($B727="","",VLOOKUP($B727,'SWC Towers'!$A:$Q,$AA$2,FALSE)),"")</f>
        <v/>
      </c>
      <c r="AB727" s="104" t="str">
        <f>_xlfn.IFNA(IF($B727="","",VLOOKUP($B727,'SWC Towers'!$A:$Q,$AB$2,FALSE)),"")</f>
        <v/>
      </c>
      <c r="AC727" s="20">
        <f>SUM(Table25[[#This Row],[IT Tower: Application]:[Other/Non-IT ]])</f>
        <v>1</v>
      </c>
      <c r="AD727" s="67"/>
      <c r="AE727" s="67"/>
      <c r="AF727" s="67"/>
      <c r="AG727" s="67"/>
      <c r="AH727" s="67"/>
      <c r="AI727" s="67"/>
      <c r="AJ727" s="67"/>
      <c r="AK727" s="67"/>
      <c r="AL727" s="67"/>
      <c r="AM727" s="67"/>
      <c r="AN727" s="67"/>
      <c r="AO727" s="67"/>
      <c r="AP727" s="67"/>
      <c r="AQ727" s="67"/>
      <c r="AR727" s="67"/>
      <c r="AS727" s="67"/>
      <c r="AT727" s="67"/>
      <c r="AU727" s="67"/>
      <c r="AV727" s="67">
        <v>30000</v>
      </c>
      <c r="AW727" s="67">
        <v>266700</v>
      </c>
      <c r="AX727" s="67">
        <v>103100</v>
      </c>
      <c r="AY727" s="67">
        <v>0</v>
      </c>
      <c r="AZ727" s="67"/>
      <c r="BA727" s="67"/>
      <c r="BB727" s="67"/>
      <c r="BC727" s="67"/>
      <c r="BD727" s="67"/>
      <c r="BE727" s="67"/>
      <c r="BF727" s="67"/>
      <c r="BG727" s="67"/>
      <c r="BH727" s="67"/>
      <c r="BI727" s="67"/>
      <c r="BJ727" s="67"/>
      <c r="BK727" s="67"/>
      <c r="BL727" s="67"/>
      <c r="BM727" s="67"/>
      <c r="BN727" s="67"/>
      <c r="BO727" s="67"/>
      <c r="BP727" s="67"/>
      <c r="BQ727" s="67"/>
      <c r="BR727" s="67"/>
      <c r="BS727" s="67"/>
      <c r="BT727" s="67"/>
      <c r="BU727" s="67"/>
      <c r="BV727" s="67"/>
      <c r="BW727" s="67"/>
      <c r="BX727" s="67"/>
      <c r="BY727" s="67"/>
      <c r="BZ727" s="67"/>
      <c r="CA727" s="67"/>
      <c r="CB727" s="67"/>
      <c r="CC727" s="69">
        <f>SUM(Table25[[#This Row],[Contract Amount FY00]:[Contract Amount FY50]])</f>
        <v>399800</v>
      </c>
      <c r="CD727" s="24"/>
    </row>
    <row r="728" spans="1:82" x14ac:dyDescent="0.25">
      <c r="A728" s="122" t="s">
        <v>2006</v>
      </c>
      <c r="B728" s="122" t="s">
        <v>286</v>
      </c>
      <c r="C728" s="122" t="s">
        <v>3157</v>
      </c>
      <c r="E728" s="26" t="str">
        <f>IFERROR(IF(VLOOKUP(Table25[[#This Row],[Contract No.]],Table3[#All],3,FALSE)="","No","Yes"),"")</f>
        <v>No</v>
      </c>
      <c r="F728" s="26" t="str">
        <f>IFERROR(VLOOKUP(Table25[[#This Row],[Contract No.]],Table3[#All],3,FALSE),"")</f>
        <v/>
      </c>
      <c r="G728" s="26" t="str">
        <f>IFERROR(IF(Table25[[#This Row],[Cooperative Purchase
(Yes/No)]]="Yes","Yes",IF(VLOOKUP(Table25[[#This Row],[Contract No.]],Table3[#All],1,FALSE)=Table25[[#This Row],[Contract No.]],"Yes","No")),"No")</f>
        <v>Yes</v>
      </c>
      <c r="H728" s="51">
        <f>IFERROR(VLOOKUP(Table25[[#This Row],[Contract No.]],Table3[#All],4,FALSE),"")</f>
        <v>42401</v>
      </c>
      <c r="I728" s="56">
        <f>IFERROR(IF(AND(MONTH(Table25[[#This Row],[Contract Start Date]])&gt;6,MONTH(Table25[[#This Row],[Contract Start Date]])&lt;=12),YEAR(Table25[[#This Row],[Contract Start Date]])+1,YEAR(Table25[[#This Row],[Contract Start Date]])),"")</f>
        <v>2016</v>
      </c>
      <c r="J728" s="55">
        <f>Table25[[#This Row],[FY Formula start]]</f>
        <v>2016</v>
      </c>
      <c r="K728" s="59" t="str">
        <f>"FY"&amp;" "&amp;Table25[[#This Row],[Year Start]]</f>
        <v>FY 2016</v>
      </c>
      <c r="L728" s="52">
        <f>IFERROR(VLOOKUP(Table25[[#This Row],[Contract No.]],Table3[#All],5,FALSE),"")</f>
        <v>72717</v>
      </c>
      <c r="M728" s="56">
        <f>IFERROR(IF(Table25[[#This Row],[Contract End Date]]="99/99/9999","No End",IF(AND(MONTH(Table25[[#This Row],[Contract End Date]])&gt;6,MONTH(Table25[[#This Row],[Contract End Date]])&lt;=12),YEAR(Table25[[#This Row],[Contract End Date]])+1,YEAR(Table25[[#This Row],[Contract End Date]]))),"")</f>
        <v>2099</v>
      </c>
      <c r="N728" s="55">
        <f>Table25[[#This Row],[FY Formula end]]</f>
        <v>2099</v>
      </c>
      <c r="O728" s="59" t="str">
        <f>IF(Table25[[#This Row],[Year End]]="No End","No End","FY"&amp;" "&amp;Table25[[#This Row],[Year End]])</f>
        <v>FY 2099</v>
      </c>
      <c r="P728" s="27"/>
      <c r="Q728" s="104">
        <f>_xlfn.IFNA(IF($B728="","",VLOOKUP($B728,'SWC Towers'!$A:$Q,$Q$2,FALSE)),"")</f>
        <v>0.5</v>
      </c>
      <c r="R728" s="106" t="str">
        <f>_xlfn.IFNA(IF($B728="","",VLOOKUP($B728,'SWC Towers'!$A:$Q,$R$2,FALSE)),"")</f>
        <v/>
      </c>
      <c r="S728" s="106" t="str">
        <f>_xlfn.IFNA(IF($B728="","",VLOOKUP($B728,'SWC Towers'!$A:$Q,$S$2,FALSE)),"")</f>
        <v/>
      </c>
      <c r="T728" s="106">
        <f>_xlfn.IFNA(IF($B728="","",VLOOKUP($B728,'SWC Towers'!$A:$Q,$T$2,FALSE)),"")</f>
        <v>0.5</v>
      </c>
      <c r="U728" s="104" t="str">
        <f>_xlfn.IFNA(IF($B728="","",VLOOKUP($B728,'SWC Towers'!$A:$Q,$U$2,FALSE)),"")</f>
        <v/>
      </c>
      <c r="V728" s="104" t="str">
        <f>_xlfn.IFNA(IF($B728="","",VLOOKUP($B728,'SWC Towers'!$A:$Q,$V$2,FALSE)),"")</f>
        <v/>
      </c>
      <c r="W728" s="104" t="str">
        <f>_xlfn.IFNA(IF($B728="","",VLOOKUP($B728,'SWC Towers'!$A:$Q,$W$2,FALSE)),"")</f>
        <v/>
      </c>
      <c r="X728" s="104" t="str">
        <f>_xlfn.IFNA(IF($B728="","",VLOOKUP($B728,'SWC Towers'!$A:$Q,$X$2,FALSE)),"")</f>
        <v/>
      </c>
      <c r="Y728" s="104" t="str">
        <f>_xlfn.IFNA(IF($B728="","",VLOOKUP($B728,'SWC Towers'!$A:$Q,$Y$2,FALSE)),"")</f>
        <v/>
      </c>
      <c r="Z728" s="104" t="str">
        <f>_xlfn.IFNA(IF($B728="","",VLOOKUP($B728,'SWC Towers'!$A:$Q,$Z$2,FALSE)),"")</f>
        <v/>
      </c>
      <c r="AA728" s="104" t="str">
        <f>_xlfn.IFNA(IF($B728="","",VLOOKUP($B728,'SWC Towers'!$A:$Q,$AA$2,FALSE)),"")</f>
        <v/>
      </c>
      <c r="AB728" s="104" t="str">
        <f>_xlfn.IFNA(IF($B728="","",VLOOKUP($B728,'SWC Towers'!$A:$Q,$AB$2,FALSE)),"")</f>
        <v/>
      </c>
      <c r="AC728" s="20">
        <f>SUM(Table25[[#This Row],[IT Tower: Application]:[Other/Non-IT ]])</f>
        <v>1</v>
      </c>
      <c r="AD728" s="67"/>
      <c r="AE728" s="67"/>
      <c r="AF728" s="67"/>
      <c r="AG728" s="67"/>
      <c r="AH728" s="67"/>
      <c r="AI728" s="67"/>
      <c r="AJ728" s="67"/>
      <c r="AK728" s="67"/>
      <c r="AL728" s="67"/>
      <c r="AM728" s="67"/>
      <c r="AN728" s="67"/>
      <c r="AO728" s="67"/>
      <c r="AP728" s="67"/>
      <c r="AQ728" s="67"/>
      <c r="AR728" s="67"/>
      <c r="AS728" s="67"/>
      <c r="AT728" s="67"/>
      <c r="AU728" s="67"/>
      <c r="AV728" s="67"/>
      <c r="AW728" s="67"/>
      <c r="AX728" s="67"/>
      <c r="AY728" s="67"/>
      <c r="AZ728" s="67"/>
      <c r="BA728" s="67">
        <v>0</v>
      </c>
      <c r="BB728" s="67">
        <v>81480</v>
      </c>
      <c r="BC728" s="67">
        <v>0</v>
      </c>
      <c r="BD728" s="67"/>
      <c r="BE728" s="67"/>
      <c r="BF728" s="67"/>
      <c r="BG728" s="67"/>
      <c r="BH728" s="67"/>
      <c r="BI728" s="67"/>
      <c r="BJ728" s="67"/>
      <c r="BK728" s="67"/>
      <c r="BL728" s="67"/>
      <c r="BM728" s="67"/>
      <c r="BN728" s="67"/>
      <c r="BO728" s="67"/>
      <c r="BP728" s="67"/>
      <c r="BQ728" s="67"/>
      <c r="BR728" s="67"/>
      <c r="BS728" s="67"/>
      <c r="BT728" s="67"/>
      <c r="BU728" s="67"/>
      <c r="BV728" s="67"/>
      <c r="BW728" s="67"/>
      <c r="BX728" s="67"/>
      <c r="BY728" s="67"/>
      <c r="BZ728" s="67"/>
      <c r="CA728" s="67"/>
      <c r="CB728" s="67"/>
      <c r="CC728" s="69">
        <f>SUM(Table25[[#This Row],[Contract Amount FY00]:[Contract Amount FY50]])</f>
        <v>81480</v>
      </c>
      <c r="CD728" s="24"/>
    </row>
    <row r="729" spans="1:82" x14ac:dyDescent="0.25">
      <c r="A729" s="122" t="s">
        <v>2006</v>
      </c>
      <c r="B729" s="122" t="s">
        <v>286</v>
      </c>
      <c r="C729" s="122" t="s">
        <v>2178</v>
      </c>
      <c r="E729" s="26" t="str">
        <f>IFERROR(IF(VLOOKUP(Table25[[#This Row],[Contract No.]],Table3[#All],3,FALSE)="","No","Yes"),"")</f>
        <v>No</v>
      </c>
      <c r="F729" s="26" t="str">
        <f>IFERROR(VLOOKUP(Table25[[#This Row],[Contract No.]],Table3[#All],3,FALSE),"")</f>
        <v/>
      </c>
      <c r="G729" s="26" t="str">
        <f>IFERROR(IF(Table25[[#This Row],[Cooperative Purchase
(Yes/No)]]="Yes","Yes",IF(VLOOKUP(Table25[[#This Row],[Contract No.]],Table3[#All],1,FALSE)=Table25[[#This Row],[Contract No.]],"Yes","No")),"No")</f>
        <v>Yes</v>
      </c>
      <c r="H729" s="51">
        <f>IFERROR(VLOOKUP(Table25[[#This Row],[Contract No.]],Table3[#All],4,FALSE),"")</f>
        <v>42401</v>
      </c>
      <c r="I729" s="56">
        <f>IFERROR(IF(AND(MONTH(Table25[[#This Row],[Contract Start Date]])&gt;6,MONTH(Table25[[#This Row],[Contract Start Date]])&lt;=12),YEAR(Table25[[#This Row],[Contract Start Date]])+1,YEAR(Table25[[#This Row],[Contract Start Date]])),"")</f>
        <v>2016</v>
      </c>
      <c r="J729" s="55">
        <f>Table25[[#This Row],[FY Formula start]]</f>
        <v>2016</v>
      </c>
      <c r="K729" s="59" t="str">
        <f>"FY"&amp;" "&amp;Table25[[#This Row],[Year Start]]</f>
        <v>FY 2016</v>
      </c>
      <c r="L729" s="52">
        <f>IFERROR(VLOOKUP(Table25[[#This Row],[Contract No.]],Table3[#All],5,FALSE),"")</f>
        <v>72717</v>
      </c>
      <c r="M729" s="56">
        <f>IFERROR(IF(Table25[[#This Row],[Contract End Date]]="99/99/9999","No End",IF(AND(MONTH(Table25[[#This Row],[Contract End Date]])&gt;6,MONTH(Table25[[#This Row],[Contract End Date]])&lt;=12),YEAR(Table25[[#This Row],[Contract End Date]])+1,YEAR(Table25[[#This Row],[Contract End Date]]))),"")</f>
        <v>2099</v>
      </c>
      <c r="N729" s="55">
        <f>Table25[[#This Row],[FY Formula end]]</f>
        <v>2099</v>
      </c>
      <c r="O729" s="59" t="str">
        <f>IF(Table25[[#This Row],[Year End]]="No End","No End","FY"&amp;" "&amp;Table25[[#This Row],[Year End]])</f>
        <v>FY 2099</v>
      </c>
      <c r="P729" s="27"/>
      <c r="Q729" s="104">
        <f>_xlfn.IFNA(IF($B729="","",VLOOKUP($B729,'SWC Towers'!$A:$Q,$Q$2,FALSE)),"")</f>
        <v>0.5</v>
      </c>
      <c r="R729" s="106" t="str">
        <f>_xlfn.IFNA(IF($B729="","",VLOOKUP($B729,'SWC Towers'!$A:$Q,$R$2,FALSE)),"")</f>
        <v/>
      </c>
      <c r="S729" s="106" t="str">
        <f>_xlfn.IFNA(IF($B729="","",VLOOKUP($B729,'SWC Towers'!$A:$Q,$S$2,FALSE)),"")</f>
        <v/>
      </c>
      <c r="T729" s="106">
        <f>_xlfn.IFNA(IF($B729="","",VLOOKUP($B729,'SWC Towers'!$A:$Q,$T$2,FALSE)),"")</f>
        <v>0.5</v>
      </c>
      <c r="U729" s="104" t="str">
        <f>_xlfn.IFNA(IF($B729="","",VLOOKUP($B729,'SWC Towers'!$A:$Q,$U$2,FALSE)),"")</f>
        <v/>
      </c>
      <c r="V729" s="104" t="str">
        <f>_xlfn.IFNA(IF($B729="","",VLOOKUP($B729,'SWC Towers'!$A:$Q,$V$2,FALSE)),"")</f>
        <v/>
      </c>
      <c r="W729" s="104" t="str">
        <f>_xlfn.IFNA(IF($B729="","",VLOOKUP($B729,'SWC Towers'!$A:$Q,$W$2,FALSE)),"")</f>
        <v/>
      </c>
      <c r="X729" s="104" t="str">
        <f>_xlfn.IFNA(IF($B729="","",VLOOKUP($B729,'SWC Towers'!$A:$Q,$X$2,FALSE)),"")</f>
        <v/>
      </c>
      <c r="Y729" s="104" t="str">
        <f>_xlfn.IFNA(IF($B729="","",VLOOKUP($B729,'SWC Towers'!$A:$Q,$Y$2,FALSE)),"")</f>
        <v/>
      </c>
      <c r="Z729" s="104" t="str">
        <f>_xlfn.IFNA(IF($B729="","",VLOOKUP($B729,'SWC Towers'!$A:$Q,$Z$2,FALSE)),"")</f>
        <v/>
      </c>
      <c r="AA729" s="104" t="str">
        <f>_xlfn.IFNA(IF($B729="","",VLOOKUP($B729,'SWC Towers'!$A:$Q,$AA$2,FALSE)),"")</f>
        <v/>
      </c>
      <c r="AB729" s="104" t="str">
        <f>_xlfn.IFNA(IF($B729="","",VLOOKUP($B729,'SWC Towers'!$A:$Q,$AB$2,FALSE)),"")</f>
        <v/>
      </c>
      <c r="AC729" s="20">
        <f>SUM(Table25[[#This Row],[IT Tower: Application]:[Other/Non-IT ]])</f>
        <v>1</v>
      </c>
      <c r="AD729" s="67"/>
      <c r="AE729" s="67"/>
      <c r="AF729" s="67"/>
      <c r="AG729" s="67"/>
      <c r="AH729" s="67"/>
      <c r="AI729" s="67"/>
      <c r="AJ729" s="67"/>
      <c r="AK729" s="67"/>
      <c r="AL729" s="67"/>
      <c r="AM729" s="67"/>
      <c r="AN729" s="67"/>
      <c r="AO729" s="67"/>
      <c r="AP729" s="67"/>
      <c r="AQ729" s="67"/>
      <c r="AR729" s="67"/>
      <c r="AS729" s="67"/>
      <c r="AT729" s="67">
        <v>434655</v>
      </c>
      <c r="AU729" s="67">
        <v>0</v>
      </c>
      <c r="AV729" s="67"/>
      <c r="AW729" s="67"/>
      <c r="AX729" s="67"/>
      <c r="AY729" s="67"/>
      <c r="AZ729" s="67"/>
      <c r="BA729" s="67"/>
      <c r="BB729" s="67"/>
      <c r="BC729" s="67"/>
      <c r="BD729" s="67"/>
      <c r="BE729" s="67"/>
      <c r="BF729" s="67"/>
      <c r="BG729" s="67"/>
      <c r="BH729" s="67"/>
      <c r="BI729" s="67"/>
      <c r="BJ729" s="67"/>
      <c r="BK729" s="67"/>
      <c r="BL729" s="67"/>
      <c r="BM729" s="67"/>
      <c r="BN729" s="67"/>
      <c r="BO729" s="67"/>
      <c r="BP729" s="67"/>
      <c r="BQ729" s="67"/>
      <c r="BR729" s="67"/>
      <c r="BS729" s="67"/>
      <c r="BT729" s="67"/>
      <c r="BU729" s="67"/>
      <c r="BV729" s="67"/>
      <c r="BW729" s="67"/>
      <c r="BX729" s="67"/>
      <c r="BY729" s="67"/>
      <c r="BZ729" s="67"/>
      <c r="CA729" s="67"/>
      <c r="CB729" s="67"/>
      <c r="CC729" s="69">
        <f>SUM(Table25[[#This Row],[Contract Amount FY00]:[Contract Amount FY50]])</f>
        <v>434655</v>
      </c>
      <c r="CD729" s="24"/>
    </row>
    <row r="730" spans="1:82" x14ac:dyDescent="0.25">
      <c r="A730" s="122" t="s">
        <v>2006</v>
      </c>
      <c r="B730" s="122" t="s">
        <v>286</v>
      </c>
      <c r="C730" s="122" t="s">
        <v>3149</v>
      </c>
      <c r="E730" s="26" t="str">
        <f>IFERROR(IF(VLOOKUP(Table25[[#This Row],[Contract No.]],Table3[#All],3,FALSE)="","No","Yes"),"")</f>
        <v>No</v>
      </c>
      <c r="F730" s="26" t="str">
        <f>IFERROR(VLOOKUP(Table25[[#This Row],[Contract No.]],Table3[#All],3,FALSE),"")</f>
        <v/>
      </c>
      <c r="G730" s="26" t="str">
        <f>IFERROR(IF(Table25[[#This Row],[Cooperative Purchase
(Yes/No)]]="Yes","Yes",IF(VLOOKUP(Table25[[#This Row],[Contract No.]],Table3[#All],1,FALSE)=Table25[[#This Row],[Contract No.]],"Yes","No")),"No")</f>
        <v>Yes</v>
      </c>
      <c r="H730" s="51">
        <f>IFERROR(VLOOKUP(Table25[[#This Row],[Contract No.]],Table3[#All],4,FALSE),"")</f>
        <v>42401</v>
      </c>
      <c r="I730" s="56">
        <f>IFERROR(IF(AND(MONTH(Table25[[#This Row],[Contract Start Date]])&gt;6,MONTH(Table25[[#This Row],[Contract Start Date]])&lt;=12),YEAR(Table25[[#This Row],[Contract Start Date]])+1,YEAR(Table25[[#This Row],[Contract Start Date]])),"")</f>
        <v>2016</v>
      </c>
      <c r="J730" s="55">
        <f>Table25[[#This Row],[FY Formula start]]</f>
        <v>2016</v>
      </c>
      <c r="K730" s="59" t="str">
        <f>"FY"&amp;" "&amp;Table25[[#This Row],[Year Start]]</f>
        <v>FY 2016</v>
      </c>
      <c r="L730" s="52">
        <f>IFERROR(VLOOKUP(Table25[[#This Row],[Contract No.]],Table3[#All],5,FALSE),"")</f>
        <v>72717</v>
      </c>
      <c r="M730" s="56">
        <f>IFERROR(IF(Table25[[#This Row],[Contract End Date]]="99/99/9999","No End",IF(AND(MONTH(Table25[[#This Row],[Contract End Date]])&gt;6,MONTH(Table25[[#This Row],[Contract End Date]])&lt;=12),YEAR(Table25[[#This Row],[Contract End Date]])+1,YEAR(Table25[[#This Row],[Contract End Date]]))),"")</f>
        <v>2099</v>
      </c>
      <c r="N730" s="55">
        <f>Table25[[#This Row],[FY Formula end]]</f>
        <v>2099</v>
      </c>
      <c r="O730" s="59" t="str">
        <f>IF(Table25[[#This Row],[Year End]]="No End","No End","FY"&amp;" "&amp;Table25[[#This Row],[Year End]])</f>
        <v>FY 2099</v>
      </c>
      <c r="P730" s="27"/>
      <c r="Q730" s="104">
        <f>_xlfn.IFNA(IF($B730="","",VLOOKUP($B730,'SWC Towers'!$A:$Q,$Q$2,FALSE)),"")</f>
        <v>0.5</v>
      </c>
      <c r="R730" s="106" t="str">
        <f>_xlfn.IFNA(IF($B730="","",VLOOKUP($B730,'SWC Towers'!$A:$Q,$R$2,FALSE)),"")</f>
        <v/>
      </c>
      <c r="S730" s="106" t="str">
        <f>_xlfn.IFNA(IF($B730="","",VLOOKUP($B730,'SWC Towers'!$A:$Q,$S$2,FALSE)),"")</f>
        <v/>
      </c>
      <c r="T730" s="106">
        <f>_xlfn.IFNA(IF($B730="","",VLOOKUP($B730,'SWC Towers'!$A:$Q,$T$2,FALSE)),"")</f>
        <v>0.5</v>
      </c>
      <c r="U730" s="104" t="str">
        <f>_xlfn.IFNA(IF($B730="","",VLOOKUP($B730,'SWC Towers'!$A:$Q,$U$2,FALSE)),"")</f>
        <v/>
      </c>
      <c r="V730" s="104" t="str">
        <f>_xlfn.IFNA(IF($B730="","",VLOOKUP($B730,'SWC Towers'!$A:$Q,$V$2,FALSE)),"")</f>
        <v/>
      </c>
      <c r="W730" s="104" t="str">
        <f>_xlfn.IFNA(IF($B730="","",VLOOKUP($B730,'SWC Towers'!$A:$Q,$W$2,FALSE)),"")</f>
        <v/>
      </c>
      <c r="X730" s="104" t="str">
        <f>_xlfn.IFNA(IF($B730="","",VLOOKUP($B730,'SWC Towers'!$A:$Q,$X$2,FALSE)),"")</f>
        <v/>
      </c>
      <c r="Y730" s="104" t="str">
        <f>_xlfn.IFNA(IF($B730="","",VLOOKUP($B730,'SWC Towers'!$A:$Q,$Y$2,FALSE)),"")</f>
        <v/>
      </c>
      <c r="Z730" s="104" t="str">
        <f>_xlfn.IFNA(IF($B730="","",VLOOKUP($B730,'SWC Towers'!$A:$Q,$Z$2,FALSE)),"")</f>
        <v/>
      </c>
      <c r="AA730" s="104" t="str">
        <f>_xlfn.IFNA(IF($B730="","",VLOOKUP($B730,'SWC Towers'!$A:$Q,$AA$2,FALSE)),"")</f>
        <v/>
      </c>
      <c r="AB730" s="104" t="str">
        <f>_xlfn.IFNA(IF($B730="","",VLOOKUP($B730,'SWC Towers'!$A:$Q,$AB$2,FALSE)),"")</f>
        <v/>
      </c>
      <c r="AC730" s="20">
        <f>SUM(Table25[[#This Row],[IT Tower: Application]:[Other/Non-IT ]])</f>
        <v>1</v>
      </c>
      <c r="AD730" s="67"/>
      <c r="AE730" s="67"/>
      <c r="AF730" s="67"/>
      <c r="AG730" s="67"/>
      <c r="AH730" s="67"/>
      <c r="AI730" s="67"/>
      <c r="AJ730" s="67"/>
      <c r="AK730" s="67"/>
      <c r="AL730" s="67"/>
      <c r="AM730" s="67"/>
      <c r="AN730" s="67"/>
      <c r="AO730" s="67"/>
      <c r="AP730" s="67"/>
      <c r="AQ730" s="67"/>
      <c r="AR730" s="67"/>
      <c r="AS730" s="67"/>
      <c r="AT730" s="67"/>
      <c r="AU730" s="67"/>
      <c r="AV730" s="67"/>
      <c r="AW730" s="67"/>
      <c r="AX730" s="67">
        <v>69625</v>
      </c>
      <c r="AY730" s="67">
        <v>341960</v>
      </c>
      <c r="AZ730" s="67">
        <v>219953</v>
      </c>
      <c r="BA730" s="67">
        <v>349010</v>
      </c>
      <c r="BB730" s="67">
        <v>146395</v>
      </c>
      <c r="BC730" s="67">
        <v>191900</v>
      </c>
      <c r="BD730" s="67"/>
      <c r="BE730" s="67"/>
      <c r="BF730" s="67"/>
      <c r="BG730" s="67"/>
      <c r="BH730" s="67"/>
      <c r="BI730" s="67"/>
      <c r="BJ730" s="67"/>
      <c r="BK730" s="67"/>
      <c r="BL730" s="67"/>
      <c r="BM730" s="67"/>
      <c r="BN730" s="67"/>
      <c r="BO730" s="67"/>
      <c r="BP730" s="67"/>
      <c r="BQ730" s="67"/>
      <c r="BR730" s="67"/>
      <c r="BS730" s="67"/>
      <c r="BT730" s="67"/>
      <c r="BU730" s="67"/>
      <c r="BV730" s="67"/>
      <c r="BW730" s="67"/>
      <c r="BX730" s="67"/>
      <c r="BY730" s="67"/>
      <c r="BZ730" s="67"/>
      <c r="CA730" s="67"/>
      <c r="CB730" s="67"/>
      <c r="CC730" s="69">
        <f>SUM(Table25[[#This Row],[Contract Amount FY00]:[Contract Amount FY50]])</f>
        <v>1318843</v>
      </c>
      <c r="CD730" s="24"/>
    </row>
    <row r="731" spans="1:82" x14ac:dyDescent="0.25">
      <c r="A731" s="122" t="s">
        <v>2006</v>
      </c>
      <c r="B731" s="122" t="s">
        <v>286</v>
      </c>
      <c r="C731" s="122" t="s">
        <v>1319</v>
      </c>
      <c r="E731" s="26" t="str">
        <f>IFERROR(IF(VLOOKUP(Table25[[#This Row],[Contract No.]],Table3[#All],3,FALSE)="","No","Yes"),"")</f>
        <v>No</v>
      </c>
      <c r="F731" s="26" t="str">
        <f>IFERROR(VLOOKUP(Table25[[#This Row],[Contract No.]],Table3[#All],3,FALSE),"")</f>
        <v/>
      </c>
      <c r="G731" s="26" t="str">
        <f>IFERROR(IF(Table25[[#This Row],[Cooperative Purchase
(Yes/No)]]="Yes","Yes",IF(VLOOKUP(Table25[[#This Row],[Contract No.]],Table3[#All],1,FALSE)=Table25[[#This Row],[Contract No.]],"Yes","No")),"No")</f>
        <v>Yes</v>
      </c>
      <c r="H731" s="51">
        <f>IFERROR(VLOOKUP(Table25[[#This Row],[Contract No.]],Table3[#All],4,FALSE),"")</f>
        <v>42401</v>
      </c>
      <c r="I731" s="56">
        <f>IFERROR(IF(AND(MONTH(Table25[[#This Row],[Contract Start Date]])&gt;6,MONTH(Table25[[#This Row],[Contract Start Date]])&lt;=12),YEAR(Table25[[#This Row],[Contract Start Date]])+1,YEAR(Table25[[#This Row],[Contract Start Date]])),"")</f>
        <v>2016</v>
      </c>
      <c r="J731" s="55">
        <f>Table25[[#This Row],[FY Formula start]]</f>
        <v>2016</v>
      </c>
      <c r="K731" s="59" t="str">
        <f>"FY"&amp;" "&amp;Table25[[#This Row],[Year Start]]</f>
        <v>FY 2016</v>
      </c>
      <c r="L731" s="52">
        <f>IFERROR(VLOOKUP(Table25[[#This Row],[Contract No.]],Table3[#All],5,FALSE),"")</f>
        <v>72717</v>
      </c>
      <c r="M731" s="56">
        <f>IFERROR(IF(Table25[[#This Row],[Contract End Date]]="99/99/9999","No End",IF(AND(MONTH(Table25[[#This Row],[Contract End Date]])&gt;6,MONTH(Table25[[#This Row],[Contract End Date]])&lt;=12),YEAR(Table25[[#This Row],[Contract End Date]])+1,YEAR(Table25[[#This Row],[Contract End Date]]))),"")</f>
        <v>2099</v>
      </c>
      <c r="N731" s="55">
        <f>Table25[[#This Row],[FY Formula end]]</f>
        <v>2099</v>
      </c>
      <c r="O731" s="59" t="str">
        <f>IF(Table25[[#This Row],[Year End]]="No End","No End","FY"&amp;" "&amp;Table25[[#This Row],[Year End]])</f>
        <v>FY 2099</v>
      </c>
      <c r="P731" s="27"/>
      <c r="Q731" s="104">
        <f>_xlfn.IFNA(IF($B731="","",VLOOKUP($B731,'SWC Towers'!$A:$Q,$Q$2,FALSE)),"")</f>
        <v>0.5</v>
      </c>
      <c r="R731" s="106" t="str">
        <f>_xlfn.IFNA(IF($B731="","",VLOOKUP($B731,'SWC Towers'!$A:$Q,$R$2,FALSE)),"")</f>
        <v/>
      </c>
      <c r="S731" s="106" t="str">
        <f>_xlfn.IFNA(IF($B731="","",VLOOKUP($B731,'SWC Towers'!$A:$Q,$S$2,FALSE)),"")</f>
        <v/>
      </c>
      <c r="T731" s="106">
        <f>_xlfn.IFNA(IF($B731="","",VLOOKUP($B731,'SWC Towers'!$A:$Q,$T$2,FALSE)),"")</f>
        <v>0.5</v>
      </c>
      <c r="U731" s="104" t="str">
        <f>_xlfn.IFNA(IF($B731="","",VLOOKUP($B731,'SWC Towers'!$A:$Q,$U$2,FALSE)),"")</f>
        <v/>
      </c>
      <c r="V731" s="104" t="str">
        <f>_xlfn.IFNA(IF($B731="","",VLOOKUP($B731,'SWC Towers'!$A:$Q,$V$2,FALSE)),"")</f>
        <v/>
      </c>
      <c r="W731" s="104" t="str">
        <f>_xlfn.IFNA(IF($B731="","",VLOOKUP($B731,'SWC Towers'!$A:$Q,$W$2,FALSE)),"")</f>
        <v/>
      </c>
      <c r="X731" s="104" t="str">
        <f>_xlfn.IFNA(IF($B731="","",VLOOKUP($B731,'SWC Towers'!$A:$Q,$X$2,FALSE)),"")</f>
        <v/>
      </c>
      <c r="Y731" s="104" t="str">
        <f>_xlfn.IFNA(IF($B731="","",VLOOKUP($B731,'SWC Towers'!$A:$Q,$Y$2,FALSE)),"")</f>
        <v/>
      </c>
      <c r="Z731" s="104" t="str">
        <f>_xlfn.IFNA(IF($B731="","",VLOOKUP($B731,'SWC Towers'!$A:$Q,$Z$2,FALSE)),"")</f>
        <v/>
      </c>
      <c r="AA731" s="104" t="str">
        <f>_xlfn.IFNA(IF($B731="","",VLOOKUP($B731,'SWC Towers'!$A:$Q,$AA$2,FALSE)),"")</f>
        <v/>
      </c>
      <c r="AB731" s="104" t="str">
        <f>_xlfn.IFNA(IF($B731="","",VLOOKUP($B731,'SWC Towers'!$A:$Q,$AB$2,FALSE)),"")</f>
        <v/>
      </c>
      <c r="AC731" s="20">
        <f>SUM(Table25[[#This Row],[IT Tower: Application]:[Other/Non-IT ]])</f>
        <v>1</v>
      </c>
      <c r="AD731" s="67"/>
      <c r="AE731" s="67"/>
      <c r="AF731" s="67"/>
      <c r="AG731" s="67"/>
      <c r="AH731" s="67"/>
      <c r="AI731" s="67"/>
      <c r="AJ731" s="67"/>
      <c r="AK731" s="67"/>
      <c r="AL731" s="67"/>
      <c r="AM731" s="67"/>
      <c r="AN731" s="67"/>
      <c r="AO731" s="67"/>
      <c r="AP731" s="67"/>
      <c r="AQ731" s="67"/>
      <c r="AR731" s="67"/>
      <c r="AS731" s="67"/>
      <c r="AT731" s="67"/>
      <c r="AU731" s="67"/>
      <c r="AV731" s="67"/>
      <c r="AW731" s="67"/>
      <c r="AX731" s="67"/>
      <c r="AY731" s="67">
        <v>0</v>
      </c>
      <c r="AZ731" s="67">
        <v>199800</v>
      </c>
      <c r="BA731" s="67">
        <v>0</v>
      </c>
      <c r="BB731" s="67"/>
      <c r="BC731" s="67"/>
      <c r="BD731" s="67"/>
      <c r="BE731" s="67"/>
      <c r="BF731" s="67"/>
      <c r="BG731" s="67"/>
      <c r="BH731" s="67"/>
      <c r="BI731" s="67"/>
      <c r="BJ731" s="67"/>
      <c r="BK731" s="67"/>
      <c r="BL731" s="67"/>
      <c r="BM731" s="67"/>
      <c r="BN731" s="67"/>
      <c r="BO731" s="67"/>
      <c r="BP731" s="67"/>
      <c r="BQ731" s="67"/>
      <c r="BR731" s="67"/>
      <c r="BS731" s="67"/>
      <c r="BT731" s="67"/>
      <c r="BU731" s="67"/>
      <c r="BV731" s="67"/>
      <c r="BW731" s="67"/>
      <c r="BX731" s="67"/>
      <c r="BY731" s="67"/>
      <c r="BZ731" s="67"/>
      <c r="CA731" s="67"/>
      <c r="CB731" s="67"/>
      <c r="CC731" s="69">
        <f>SUM(Table25[[#This Row],[Contract Amount FY00]:[Contract Amount FY50]])</f>
        <v>199800</v>
      </c>
      <c r="CD731" s="24"/>
    </row>
    <row r="732" spans="1:82" x14ac:dyDescent="0.25">
      <c r="A732" s="122" t="s">
        <v>2006</v>
      </c>
      <c r="B732" s="122" t="s">
        <v>286</v>
      </c>
      <c r="C732" s="122" t="s">
        <v>366</v>
      </c>
      <c r="E732" s="26" t="str">
        <f>IFERROR(IF(VLOOKUP(Table25[[#This Row],[Contract No.]],Table3[#All],3,FALSE)="","No","Yes"),"")</f>
        <v>No</v>
      </c>
      <c r="F732" s="26" t="str">
        <f>IFERROR(VLOOKUP(Table25[[#This Row],[Contract No.]],Table3[#All],3,FALSE),"")</f>
        <v/>
      </c>
      <c r="G732" s="26" t="str">
        <f>IFERROR(IF(Table25[[#This Row],[Cooperative Purchase
(Yes/No)]]="Yes","Yes",IF(VLOOKUP(Table25[[#This Row],[Contract No.]],Table3[#All],1,FALSE)=Table25[[#This Row],[Contract No.]],"Yes","No")),"No")</f>
        <v>Yes</v>
      </c>
      <c r="H732" s="51">
        <f>IFERROR(VLOOKUP(Table25[[#This Row],[Contract No.]],Table3[#All],4,FALSE),"")</f>
        <v>42401</v>
      </c>
      <c r="I732" s="56">
        <f>IFERROR(IF(AND(MONTH(Table25[[#This Row],[Contract Start Date]])&gt;6,MONTH(Table25[[#This Row],[Contract Start Date]])&lt;=12),YEAR(Table25[[#This Row],[Contract Start Date]])+1,YEAR(Table25[[#This Row],[Contract Start Date]])),"")</f>
        <v>2016</v>
      </c>
      <c r="J732" s="55">
        <f>Table25[[#This Row],[FY Formula start]]</f>
        <v>2016</v>
      </c>
      <c r="K732" s="59" t="str">
        <f>"FY"&amp;" "&amp;Table25[[#This Row],[Year Start]]</f>
        <v>FY 2016</v>
      </c>
      <c r="L732" s="52">
        <f>IFERROR(VLOOKUP(Table25[[#This Row],[Contract No.]],Table3[#All],5,FALSE),"")</f>
        <v>72717</v>
      </c>
      <c r="M732" s="56">
        <f>IFERROR(IF(Table25[[#This Row],[Contract End Date]]="99/99/9999","No End",IF(AND(MONTH(Table25[[#This Row],[Contract End Date]])&gt;6,MONTH(Table25[[#This Row],[Contract End Date]])&lt;=12),YEAR(Table25[[#This Row],[Contract End Date]])+1,YEAR(Table25[[#This Row],[Contract End Date]]))),"")</f>
        <v>2099</v>
      </c>
      <c r="N732" s="55">
        <f>Table25[[#This Row],[FY Formula end]]</f>
        <v>2099</v>
      </c>
      <c r="O732" s="59" t="str">
        <f>IF(Table25[[#This Row],[Year End]]="No End","No End","FY"&amp;" "&amp;Table25[[#This Row],[Year End]])</f>
        <v>FY 2099</v>
      </c>
      <c r="P732" s="27"/>
      <c r="Q732" s="104">
        <f>_xlfn.IFNA(IF($B732="","",VLOOKUP($B732,'SWC Towers'!$A:$Q,$Q$2,FALSE)),"")</f>
        <v>0.5</v>
      </c>
      <c r="R732" s="106" t="str">
        <f>_xlfn.IFNA(IF($B732="","",VLOOKUP($B732,'SWC Towers'!$A:$Q,$R$2,FALSE)),"")</f>
        <v/>
      </c>
      <c r="S732" s="106" t="str">
        <f>_xlfn.IFNA(IF($B732="","",VLOOKUP($B732,'SWC Towers'!$A:$Q,$S$2,FALSE)),"")</f>
        <v/>
      </c>
      <c r="T732" s="106">
        <f>_xlfn.IFNA(IF($B732="","",VLOOKUP($B732,'SWC Towers'!$A:$Q,$T$2,FALSE)),"")</f>
        <v>0.5</v>
      </c>
      <c r="U732" s="104" t="str">
        <f>_xlfn.IFNA(IF($B732="","",VLOOKUP($B732,'SWC Towers'!$A:$Q,$U$2,FALSE)),"")</f>
        <v/>
      </c>
      <c r="V732" s="104" t="str">
        <f>_xlfn.IFNA(IF($B732="","",VLOOKUP($B732,'SWC Towers'!$A:$Q,$V$2,FALSE)),"")</f>
        <v/>
      </c>
      <c r="W732" s="104" t="str">
        <f>_xlfn.IFNA(IF($B732="","",VLOOKUP($B732,'SWC Towers'!$A:$Q,$W$2,FALSE)),"")</f>
        <v/>
      </c>
      <c r="X732" s="104" t="str">
        <f>_xlfn.IFNA(IF($B732="","",VLOOKUP($B732,'SWC Towers'!$A:$Q,$X$2,FALSE)),"")</f>
        <v/>
      </c>
      <c r="Y732" s="104" t="str">
        <f>_xlfn.IFNA(IF($B732="","",VLOOKUP($B732,'SWC Towers'!$A:$Q,$Y$2,FALSE)),"")</f>
        <v/>
      </c>
      <c r="Z732" s="104" t="str">
        <f>_xlfn.IFNA(IF($B732="","",VLOOKUP($B732,'SWC Towers'!$A:$Q,$Z$2,FALSE)),"")</f>
        <v/>
      </c>
      <c r="AA732" s="104" t="str">
        <f>_xlfn.IFNA(IF($B732="","",VLOOKUP($B732,'SWC Towers'!$A:$Q,$AA$2,FALSE)),"")</f>
        <v/>
      </c>
      <c r="AB732" s="104" t="str">
        <f>_xlfn.IFNA(IF($B732="","",VLOOKUP($B732,'SWC Towers'!$A:$Q,$AB$2,FALSE)),"")</f>
        <v/>
      </c>
      <c r="AC732" s="20">
        <f>SUM(Table25[[#This Row],[IT Tower: Application]:[Other/Non-IT ]])</f>
        <v>1</v>
      </c>
      <c r="AD732" s="67"/>
      <c r="AE732" s="67"/>
      <c r="AF732" s="67"/>
      <c r="AG732" s="67"/>
      <c r="AH732" s="67"/>
      <c r="AI732" s="67"/>
      <c r="AJ732" s="67"/>
      <c r="AK732" s="67"/>
      <c r="AL732" s="67"/>
      <c r="AM732" s="67"/>
      <c r="AN732" s="67"/>
      <c r="AO732" s="67"/>
      <c r="AP732" s="67"/>
      <c r="AQ732" s="67"/>
      <c r="AR732" s="67"/>
      <c r="AS732" s="67"/>
      <c r="AT732" s="67">
        <v>147420</v>
      </c>
      <c r="AU732" s="67">
        <v>254404</v>
      </c>
      <c r="AV732" s="67">
        <v>262975</v>
      </c>
      <c r="AW732" s="67">
        <v>91845</v>
      </c>
      <c r="AX732" s="67">
        <v>0</v>
      </c>
      <c r="AY732" s="67"/>
      <c r="AZ732" s="67"/>
      <c r="BA732" s="67"/>
      <c r="BB732" s="67">
        <v>24300</v>
      </c>
      <c r="BC732" s="67">
        <v>8300</v>
      </c>
      <c r="BD732" s="67"/>
      <c r="BE732" s="67"/>
      <c r="BF732" s="67"/>
      <c r="BG732" s="67"/>
      <c r="BH732" s="67"/>
      <c r="BI732" s="67"/>
      <c r="BJ732" s="67"/>
      <c r="BK732" s="67"/>
      <c r="BL732" s="67"/>
      <c r="BM732" s="67"/>
      <c r="BN732" s="67"/>
      <c r="BO732" s="67"/>
      <c r="BP732" s="67"/>
      <c r="BQ732" s="67"/>
      <c r="BR732" s="67"/>
      <c r="BS732" s="67"/>
      <c r="BT732" s="67"/>
      <c r="BU732" s="67"/>
      <c r="BV732" s="67"/>
      <c r="BW732" s="67"/>
      <c r="BX732" s="67"/>
      <c r="BY732" s="67"/>
      <c r="BZ732" s="67"/>
      <c r="CA732" s="67"/>
      <c r="CB732" s="67"/>
      <c r="CC732" s="70">
        <f>SUM(Table25[[#This Row],[Contract Amount FY00]:[Contract Amount FY50]])</f>
        <v>789244</v>
      </c>
      <c r="CD732" s="24"/>
    </row>
    <row r="733" spans="1:82" x14ac:dyDescent="0.25">
      <c r="A733" s="122" t="s">
        <v>2006</v>
      </c>
      <c r="B733" s="122" t="s">
        <v>286</v>
      </c>
      <c r="C733" s="122" t="s">
        <v>1205</v>
      </c>
      <c r="E733" s="26" t="str">
        <f>IFERROR(IF(VLOOKUP(Table25[[#This Row],[Contract No.]],Table3[#All],3,FALSE)="","No","Yes"),"")</f>
        <v>No</v>
      </c>
      <c r="F733" s="26" t="str">
        <f>IFERROR(VLOOKUP(Table25[[#This Row],[Contract No.]],Table3[#All],3,FALSE),"")</f>
        <v/>
      </c>
      <c r="G733" s="26" t="str">
        <f>IFERROR(IF(Table25[[#This Row],[Cooperative Purchase
(Yes/No)]]="Yes","Yes",IF(VLOOKUP(Table25[[#This Row],[Contract No.]],Table3[#All],1,FALSE)=Table25[[#This Row],[Contract No.]],"Yes","No")),"No")</f>
        <v>Yes</v>
      </c>
      <c r="H733" s="51">
        <f>IFERROR(VLOOKUP(Table25[[#This Row],[Contract No.]],Table3[#All],4,FALSE),"")</f>
        <v>42401</v>
      </c>
      <c r="I733" s="56">
        <f>IFERROR(IF(AND(MONTH(Table25[[#This Row],[Contract Start Date]])&gt;6,MONTH(Table25[[#This Row],[Contract Start Date]])&lt;=12),YEAR(Table25[[#This Row],[Contract Start Date]])+1,YEAR(Table25[[#This Row],[Contract Start Date]])),"")</f>
        <v>2016</v>
      </c>
      <c r="J733" s="55">
        <f>Table25[[#This Row],[FY Formula start]]</f>
        <v>2016</v>
      </c>
      <c r="K733" s="59" t="str">
        <f>"FY"&amp;" "&amp;Table25[[#This Row],[Year Start]]</f>
        <v>FY 2016</v>
      </c>
      <c r="L733" s="52">
        <f>IFERROR(VLOOKUP(Table25[[#This Row],[Contract No.]],Table3[#All],5,FALSE),"")</f>
        <v>72717</v>
      </c>
      <c r="M733" s="56">
        <f>IFERROR(IF(Table25[[#This Row],[Contract End Date]]="99/99/9999","No End",IF(AND(MONTH(Table25[[#This Row],[Contract End Date]])&gt;6,MONTH(Table25[[#This Row],[Contract End Date]])&lt;=12),YEAR(Table25[[#This Row],[Contract End Date]])+1,YEAR(Table25[[#This Row],[Contract End Date]]))),"")</f>
        <v>2099</v>
      </c>
      <c r="N733" s="55">
        <f>Table25[[#This Row],[FY Formula end]]</f>
        <v>2099</v>
      </c>
      <c r="O733" s="59" t="str">
        <f>IF(Table25[[#This Row],[Year End]]="No End","No End","FY"&amp;" "&amp;Table25[[#This Row],[Year End]])</f>
        <v>FY 2099</v>
      </c>
      <c r="P733" s="27"/>
      <c r="Q733" s="104">
        <f>_xlfn.IFNA(IF($B733="","",VLOOKUP($B733,'SWC Towers'!$A:$Q,$Q$2,FALSE)),"")</f>
        <v>0.5</v>
      </c>
      <c r="R733" s="106" t="str">
        <f>_xlfn.IFNA(IF($B733="","",VLOOKUP($B733,'SWC Towers'!$A:$Q,$R$2,FALSE)),"")</f>
        <v/>
      </c>
      <c r="S733" s="106" t="str">
        <f>_xlfn.IFNA(IF($B733="","",VLOOKUP($B733,'SWC Towers'!$A:$Q,$S$2,FALSE)),"")</f>
        <v/>
      </c>
      <c r="T733" s="106">
        <f>_xlfn.IFNA(IF($B733="","",VLOOKUP($B733,'SWC Towers'!$A:$Q,$T$2,FALSE)),"")</f>
        <v>0.5</v>
      </c>
      <c r="U733" s="104" t="str">
        <f>_xlfn.IFNA(IF($B733="","",VLOOKUP($B733,'SWC Towers'!$A:$Q,$U$2,FALSE)),"")</f>
        <v/>
      </c>
      <c r="V733" s="104" t="str">
        <f>_xlfn.IFNA(IF($B733="","",VLOOKUP($B733,'SWC Towers'!$A:$Q,$V$2,FALSE)),"")</f>
        <v/>
      </c>
      <c r="W733" s="104" t="str">
        <f>_xlfn.IFNA(IF($B733="","",VLOOKUP($B733,'SWC Towers'!$A:$Q,$W$2,FALSE)),"")</f>
        <v/>
      </c>
      <c r="X733" s="104" t="str">
        <f>_xlfn.IFNA(IF($B733="","",VLOOKUP($B733,'SWC Towers'!$A:$Q,$X$2,FALSE)),"")</f>
        <v/>
      </c>
      <c r="Y733" s="104" t="str">
        <f>_xlfn.IFNA(IF($B733="","",VLOOKUP($B733,'SWC Towers'!$A:$Q,$Y$2,FALSE)),"")</f>
        <v/>
      </c>
      <c r="Z733" s="104" t="str">
        <f>_xlfn.IFNA(IF($B733="","",VLOOKUP($B733,'SWC Towers'!$A:$Q,$Z$2,FALSE)),"")</f>
        <v/>
      </c>
      <c r="AA733" s="104" t="str">
        <f>_xlfn.IFNA(IF($B733="","",VLOOKUP($B733,'SWC Towers'!$A:$Q,$AA$2,FALSE)),"")</f>
        <v/>
      </c>
      <c r="AB733" s="104" t="str">
        <f>_xlfn.IFNA(IF($B733="","",VLOOKUP($B733,'SWC Towers'!$A:$Q,$AB$2,FALSE)),"")</f>
        <v/>
      </c>
      <c r="AC733" s="20">
        <f>SUM(Table25[[#This Row],[IT Tower: Application]:[Other/Non-IT ]])</f>
        <v>1</v>
      </c>
      <c r="AD733" s="67"/>
      <c r="AE733" s="67"/>
      <c r="AF733" s="67"/>
      <c r="AG733" s="67"/>
      <c r="AH733" s="67"/>
      <c r="AI733" s="67"/>
      <c r="AJ733" s="67"/>
      <c r="AK733" s="67"/>
      <c r="AL733" s="67"/>
      <c r="AM733" s="67"/>
      <c r="AN733" s="67"/>
      <c r="AO733" s="67"/>
      <c r="AP733" s="67"/>
      <c r="AQ733" s="67"/>
      <c r="AR733" s="67"/>
      <c r="AS733" s="67"/>
      <c r="AT733" s="67"/>
      <c r="AU733" s="67">
        <v>12000</v>
      </c>
      <c r="AV733" s="67">
        <v>0</v>
      </c>
      <c r="AW733" s="67"/>
      <c r="AX733" s="67"/>
      <c r="AY733" s="67"/>
      <c r="AZ733" s="67"/>
      <c r="BA733" s="67"/>
      <c r="BB733" s="67"/>
      <c r="BC733" s="67"/>
      <c r="BD733" s="67"/>
      <c r="BE733" s="67"/>
      <c r="BF733" s="67"/>
      <c r="BG733" s="67"/>
      <c r="BH733" s="67"/>
      <c r="BI733" s="67"/>
      <c r="BJ733" s="67"/>
      <c r="BK733" s="67"/>
      <c r="BL733" s="67"/>
      <c r="BM733" s="67"/>
      <c r="BN733" s="67"/>
      <c r="BO733" s="67"/>
      <c r="BP733" s="67"/>
      <c r="BQ733" s="67"/>
      <c r="BR733" s="67"/>
      <c r="BS733" s="67"/>
      <c r="BT733" s="67"/>
      <c r="BU733" s="67"/>
      <c r="BV733" s="67"/>
      <c r="BW733" s="67"/>
      <c r="BX733" s="67"/>
      <c r="BY733" s="67"/>
      <c r="BZ733" s="67"/>
      <c r="CA733" s="67"/>
      <c r="CB733" s="67"/>
      <c r="CC733" s="69">
        <f>SUM(Table25[[#This Row],[Contract Amount FY00]:[Contract Amount FY50]])</f>
        <v>12000</v>
      </c>
      <c r="CD733" s="24"/>
    </row>
    <row r="734" spans="1:82" x14ac:dyDescent="0.25">
      <c r="A734" s="122" t="s">
        <v>2006</v>
      </c>
      <c r="B734" s="122" t="s">
        <v>286</v>
      </c>
      <c r="C734" s="122" t="s">
        <v>2213</v>
      </c>
      <c r="E734" s="26" t="str">
        <f>IFERROR(IF(VLOOKUP(Table25[[#This Row],[Contract No.]],Table3[#All],3,FALSE)="","No","Yes"),"")</f>
        <v>No</v>
      </c>
      <c r="F734" s="26" t="str">
        <f>IFERROR(VLOOKUP(Table25[[#This Row],[Contract No.]],Table3[#All],3,FALSE),"")</f>
        <v/>
      </c>
      <c r="G734" s="26" t="str">
        <f>IFERROR(IF(Table25[[#This Row],[Cooperative Purchase
(Yes/No)]]="Yes","Yes",IF(VLOOKUP(Table25[[#This Row],[Contract No.]],Table3[#All],1,FALSE)=Table25[[#This Row],[Contract No.]],"Yes","No")),"No")</f>
        <v>Yes</v>
      </c>
      <c r="H734" s="51">
        <f>IFERROR(VLOOKUP(Table25[[#This Row],[Contract No.]],Table3[#All],4,FALSE),"")</f>
        <v>42401</v>
      </c>
      <c r="I734" s="56">
        <f>IFERROR(IF(AND(MONTH(Table25[[#This Row],[Contract Start Date]])&gt;6,MONTH(Table25[[#This Row],[Contract Start Date]])&lt;=12),YEAR(Table25[[#This Row],[Contract Start Date]])+1,YEAR(Table25[[#This Row],[Contract Start Date]])),"")</f>
        <v>2016</v>
      </c>
      <c r="J734" s="55">
        <f>Table25[[#This Row],[FY Formula start]]</f>
        <v>2016</v>
      </c>
      <c r="K734" s="59" t="str">
        <f>"FY"&amp;" "&amp;Table25[[#This Row],[Year Start]]</f>
        <v>FY 2016</v>
      </c>
      <c r="L734" s="52">
        <f>IFERROR(VLOOKUP(Table25[[#This Row],[Contract No.]],Table3[#All],5,FALSE),"")</f>
        <v>72717</v>
      </c>
      <c r="M734" s="56">
        <f>IFERROR(IF(Table25[[#This Row],[Contract End Date]]="99/99/9999","No End",IF(AND(MONTH(Table25[[#This Row],[Contract End Date]])&gt;6,MONTH(Table25[[#This Row],[Contract End Date]])&lt;=12),YEAR(Table25[[#This Row],[Contract End Date]])+1,YEAR(Table25[[#This Row],[Contract End Date]]))),"")</f>
        <v>2099</v>
      </c>
      <c r="N734" s="55">
        <f>Table25[[#This Row],[FY Formula end]]</f>
        <v>2099</v>
      </c>
      <c r="O734" s="59" t="str">
        <f>IF(Table25[[#This Row],[Year End]]="No End","No End","FY"&amp;" "&amp;Table25[[#This Row],[Year End]])</f>
        <v>FY 2099</v>
      </c>
      <c r="P734" s="27"/>
      <c r="Q734" s="104">
        <f>_xlfn.IFNA(IF($B734="","",VLOOKUP($B734,'SWC Towers'!$A:$Q,$Q$2,FALSE)),"")</f>
        <v>0.5</v>
      </c>
      <c r="R734" s="106" t="str">
        <f>_xlfn.IFNA(IF($B734="","",VLOOKUP($B734,'SWC Towers'!$A:$Q,$R$2,FALSE)),"")</f>
        <v/>
      </c>
      <c r="S734" s="106" t="str">
        <f>_xlfn.IFNA(IF($B734="","",VLOOKUP($B734,'SWC Towers'!$A:$Q,$S$2,FALSE)),"")</f>
        <v/>
      </c>
      <c r="T734" s="106">
        <f>_xlfn.IFNA(IF($B734="","",VLOOKUP($B734,'SWC Towers'!$A:$Q,$T$2,FALSE)),"")</f>
        <v>0.5</v>
      </c>
      <c r="U734" s="104" t="str">
        <f>_xlfn.IFNA(IF($B734="","",VLOOKUP($B734,'SWC Towers'!$A:$Q,$U$2,FALSE)),"")</f>
        <v/>
      </c>
      <c r="V734" s="104" t="str">
        <f>_xlfn.IFNA(IF($B734="","",VLOOKUP($B734,'SWC Towers'!$A:$Q,$V$2,FALSE)),"")</f>
        <v/>
      </c>
      <c r="W734" s="104" t="str">
        <f>_xlfn.IFNA(IF($B734="","",VLOOKUP($B734,'SWC Towers'!$A:$Q,$W$2,FALSE)),"")</f>
        <v/>
      </c>
      <c r="X734" s="104" t="str">
        <f>_xlfn.IFNA(IF($B734="","",VLOOKUP($B734,'SWC Towers'!$A:$Q,$X$2,FALSE)),"")</f>
        <v/>
      </c>
      <c r="Y734" s="104" t="str">
        <f>_xlfn.IFNA(IF($B734="","",VLOOKUP($B734,'SWC Towers'!$A:$Q,$Y$2,FALSE)),"")</f>
        <v/>
      </c>
      <c r="Z734" s="104" t="str">
        <f>_xlfn.IFNA(IF($B734="","",VLOOKUP($B734,'SWC Towers'!$A:$Q,$Z$2,FALSE)),"")</f>
        <v/>
      </c>
      <c r="AA734" s="104" t="str">
        <f>_xlfn.IFNA(IF($B734="","",VLOOKUP($B734,'SWC Towers'!$A:$Q,$AA$2,FALSE)),"")</f>
        <v/>
      </c>
      <c r="AB734" s="104" t="str">
        <f>_xlfn.IFNA(IF($B734="","",VLOOKUP($B734,'SWC Towers'!$A:$Q,$AB$2,FALSE)),"")</f>
        <v/>
      </c>
      <c r="AC734" s="20">
        <f>SUM(Table25[[#This Row],[IT Tower: Application]:[Other/Non-IT ]])</f>
        <v>1</v>
      </c>
      <c r="AD734" s="67"/>
      <c r="AE734" s="67"/>
      <c r="AF734" s="67"/>
      <c r="AG734" s="67"/>
      <c r="AH734" s="67"/>
      <c r="AI734" s="67"/>
      <c r="AJ734" s="67"/>
      <c r="AK734" s="67"/>
      <c r="AL734" s="67"/>
      <c r="AM734" s="67"/>
      <c r="AN734" s="67"/>
      <c r="AO734" s="67"/>
      <c r="AP734" s="67"/>
      <c r="AQ734" s="67"/>
      <c r="AR734" s="67"/>
      <c r="AS734" s="67"/>
      <c r="AT734" s="67"/>
      <c r="AU734" s="67"/>
      <c r="AV734" s="67"/>
      <c r="AW734" s="67"/>
      <c r="AX734" s="67">
        <v>17334</v>
      </c>
      <c r="AY734" s="67">
        <v>302803</v>
      </c>
      <c r="AZ734" s="67">
        <v>0</v>
      </c>
      <c r="BA734" s="67"/>
      <c r="BB734" s="67"/>
      <c r="BC734" s="67"/>
      <c r="BD734" s="67"/>
      <c r="BE734" s="67"/>
      <c r="BF734" s="67"/>
      <c r="BG734" s="67"/>
      <c r="BH734" s="67"/>
      <c r="BI734" s="67"/>
      <c r="BJ734" s="67"/>
      <c r="BK734" s="67"/>
      <c r="BL734" s="67"/>
      <c r="BM734" s="67"/>
      <c r="BN734" s="67"/>
      <c r="BO734" s="67"/>
      <c r="BP734" s="67"/>
      <c r="BQ734" s="67"/>
      <c r="BR734" s="67"/>
      <c r="BS734" s="67"/>
      <c r="BT734" s="67"/>
      <c r="BU734" s="67"/>
      <c r="BV734" s="67"/>
      <c r="BW734" s="67"/>
      <c r="BX734" s="67"/>
      <c r="BY734" s="67"/>
      <c r="BZ734" s="67"/>
      <c r="CA734" s="67"/>
      <c r="CB734" s="67"/>
      <c r="CC734" s="69">
        <f>SUM(Table25[[#This Row],[Contract Amount FY00]:[Contract Amount FY50]])</f>
        <v>320137</v>
      </c>
      <c r="CD734" s="24"/>
    </row>
    <row r="735" spans="1:82" x14ac:dyDescent="0.25">
      <c r="A735" s="122" t="s">
        <v>2006</v>
      </c>
      <c r="B735" s="122" t="s">
        <v>286</v>
      </c>
      <c r="C735" s="122" t="s">
        <v>716</v>
      </c>
      <c r="E735" s="26" t="str">
        <f>IFERROR(IF(VLOOKUP(Table25[[#This Row],[Contract No.]],Table3[#All],3,FALSE)="","No","Yes"),"")</f>
        <v>No</v>
      </c>
      <c r="F735" s="26" t="str">
        <f>IFERROR(VLOOKUP(Table25[[#This Row],[Contract No.]],Table3[#All],3,FALSE),"")</f>
        <v/>
      </c>
      <c r="G735" s="26" t="str">
        <f>IFERROR(IF(Table25[[#This Row],[Cooperative Purchase
(Yes/No)]]="Yes","Yes",IF(VLOOKUP(Table25[[#This Row],[Contract No.]],Table3[#All],1,FALSE)=Table25[[#This Row],[Contract No.]],"Yes","No")),"No")</f>
        <v>Yes</v>
      </c>
      <c r="H735" s="51">
        <f>IFERROR(VLOOKUP(Table25[[#This Row],[Contract No.]],Table3[#All],4,FALSE),"")</f>
        <v>42401</v>
      </c>
      <c r="I735" s="56">
        <f>IFERROR(IF(AND(MONTH(Table25[[#This Row],[Contract Start Date]])&gt;6,MONTH(Table25[[#This Row],[Contract Start Date]])&lt;=12),YEAR(Table25[[#This Row],[Contract Start Date]])+1,YEAR(Table25[[#This Row],[Contract Start Date]])),"")</f>
        <v>2016</v>
      </c>
      <c r="J735" s="55">
        <f>Table25[[#This Row],[FY Formula start]]</f>
        <v>2016</v>
      </c>
      <c r="K735" s="59" t="str">
        <f>"FY"&amp;" "&amp;Table25[[#This Row],[Year Start]]</f>
        <v>FY 2016</v>
      </c>
      <c r="L735" s="52">
        <f>IFERROR(VLOOKUP(Table25[[#This Row],[Contract No.]],Table3[#All],5,FALSE),"")</f>
        <v>72717</v>
      </c>
      <c r="M735" s="56">
        <f>IFERROR(IF(Table25[[#This Row],[Contract End Date]]="99/99/9999","No End",IF(AND(MONTH(Table25[[#This Row],[Contract End Date]])&gt;6,MONTH(Table25[[#This Row],[Contract End Date]])&lt;=12),YEAR(Table25[[#This Row],[Contract End Date]])+1,YEAR(Table25[[#This Row],[Contract End Date]]))),"")</f>
        <v>2099</v>
      </c>
      <c r="N735" s="55">
        <f>Table25[[#This Row],[FY Formula end]]</f>
        <v>2099</v>
      </c>
      <c r="O735" s="59" t="str">
        <f>IF(Table25[[#This Row],[Year End]]="No End","No End","FY"&amp;" "&amp;Table25[[#This Row],[Year End]])</f>
        <v>FY 2099</v>
      </c>
      <c r="P735" s="27"/>
      <c r="Q735" s="104">
        <f>_xlfn.IFNA(IF($B735="","",VLOOKUP($B735,'SWC Towers'!$A:$Q,$Q$2,FALSE)),"")</f>
        <v>0.5</v>
      </c>
      <c r="R735" s="106" t="str">
        <f>_xlfn.IFNA(IF($B735="","",VLOOKUP($B735,'SWC Towers'!$A:$Q,$R$2,FALSE)),"")</f>
        <v/>
      </c>
      <c r="S735" s="106" t="str">
        <f>_xlfn.IFNA(IF($B735="","",VLOOKUP($B735,'SWC Towers'!$A:$Q,$S$2,FALSE)),"")</f>
        <v/>
      </c>
      <c r="T735" s="106">
        <f>_xlfn.IFNA(IF($B735="","",VLOOKUP($B735,'SWC Towers'!$A:$Q,$T$2,FALSE)),"")</f>
        <v>0.5</v>
      </c>
      <c r="U735" s="104" t="str">
        <f>_xlfn.IFNA(IF($B735="","",VLOOKUP($B735,'SWC Towers'!$A:$Q,$U$2,FALSE)),"")</f>
        <v/>
      </c>
      <c r="V735" s="104" t="str">
        <f>_xlfn.IFNA(IF($B735="","",VLOOKUP($B735,'SWC Towers'!$A:$Q,$V$2,FALSE)),"")</f>
        <v/>
      </c>
      <c r="W735" s="104" t="str">
        <f>_xlfn.IFNA(IF($B735="","",VLOOKUP($B735,'SWC Towers'!$A:$Q,$W$2,FALSE)),"")</f>
        <v/>
      </c>
      <c r="X735" s="104" t="str">
        <f>_xlfn.IFNA(IF($B735="","",VLOOKUP($B735,'SWC Towers'!$A:$Q,$X$2,FALSE)),"")</f>
        <v/>
      </c>
      <c r="Y735" s="104" t="str">
        <f>_xlfn.IFNA(IF($B735="","",VLOOKUP($B735,'SWC Towers'!$A:$Q,$Y$2,FALSE)),"")</f>
        <v/>
      </c>
      <c r="Z735" s="104" t="str">
        <f>_xlfn.IFNA(IF($B735="","",VLOOKUP($B735,'SWC Towers'!$A:$Q,$Z$2,FALSE)),"")</f>
        <v/>
      </c>
      <c r="AA735" s="104" t="str">
        <f>_xlfn.IFNA(IF($B735="","",VLOOKUP($B735,'SWC Towers'!$A:$Q,$AA$2,FALSE)),"")</f>
        <v/>
      </c>
      <c r="AB735" s="104" t="str">
        <f>_xlfn.IFNA(IF($B735="","",VLOOKUP($B735,'SWC Towers'!$A:$Q,$AB$2,FALSE)),"")</f>
        <v/>
      </c>
      <c r="AC735" s="20">
        <f>SUM(Table25[[#This Row],[IT Tower: Application]:[Other/Non-IT ]])</f>
        <v>1</v>
      </c>
      <c r="AD735" s="67"/>
      <c r="AE735" s="67"/>
      <c r="AF735" s="67"/>
      <c r="AG735" s="67"/>
      <c r="AH735" s="67"/>
      <c r="AI735" s="67"/>
      <c r="AJ735" s="67"/>
      <c r="AK735" s="67"/>
      <c r="AL735" s="67"/>
      <c r="AM735" s="67"/>
      <c r="AN735" s="67"/>
      <c r="AO735" s="67"/>
      <c r="AP735" s="67"/>
      <c r="AQ735" s="67"/>
      <c r="AR735" s="67"/>
      <c r="AS735" s="67"/>
      <c r="AT735" s="67">
        <v>0</v>
      </c>
      <c r="AU735" s="67">
        <v>158550</v>
      </c>
      <c r="AV735" s="67"/>
      <c r="AW735" s="67"/>
      <c r="AX735" s="67"/>
      <c r="AY735" s="67"/>
      <c r="AZ735" s="67"/>
      <c r="BA735" s="67"/>
      <c r="BB735" s="67"/>
      <c r="BC735" s="67"/>
      <c r="BD735" s="67"/>
      <c r="BE735" s="67"/>
      <c r="BF735" s="67"/>
      <c r="BG735" s="67"/>
      <c r="BH735" s="67"/>
      <c r="BI735" s="67"/>
      <c r="BJ735" s="67"/>
      <c r="BK735" s="67"/>
      <c r="BL735" s="67"/>
      <c r="BM735" s="67"/>
      <c r="BN735" s="67"/>
      <c r="BO735" s="67"/>
      <c r="BP735" s="67"/>
      <c r="BQ735" s="67"/>
      <c r="BR735" s="67"/>
      <c r="BS735" s="67"/>
      <c r="BT735" s="67"/>
      <c r="BU735" s="67"/>
      <c r="BV735" s="67"/>
      <c r="BW735" s="67"/>
      <c r="BX735" s="67"/>
      <c r="BY735" s="67"/>
      <c r="BZ735" s="67"/>
      <c r="CA735" s="67"/>
      <c r="CB735" s="67"/>
      <c r="CC735" s="69">
        <f>SUM(Table25[[#This Row],[Contract Amount FY00]:[Contract Amount FY50]])</f>
        <v>158550</v>
      </c>
      <c r="CD735" s="24"/>
    </row>
    <row r="736" spans="1:82" x14ac:dyDescent="0.25">
      <c r="A736" s="122" t="s">
        <v>2006</v>
      </c>
      <c r="B736" s="122" t="s">
        <v>286</v>
      </c>
      <c r="C736" s="122" t="s">
        <v>3196</v>
      </c>
      <c r="E736" s="26" t="str">
        <f>IFERROR(IF(VLOOKUP(Table25[[#This Row],[Contract No.]],Table3[#All],3,FALSE)="","No","Yes"),"")</f>
        <v>No</v>
      </c>
      <c r="F736" s="26" t="str">
        <f>IFERROR(VLOOKUP(Table25[[#This Row],[Contract No.]],Table3[#All],3,FALSE),"")</f>
        <v/>
      </c>
      <c r="G736" s="26" t="str">
        <f>IFERROR(IF(Table25[[#This Row],[Cooperative Purchase
(Yes/No)]]="Yes","Yes",IF(VLOOKUP(Table25[[#This Row],[Contract No.]],Table3[#All],1,FALSE)=Table25[[#This Row],[Contract No.]],"Yes","No")),"No")</f>
        <v>Yes</v>
      </c>
      <c r="H736" s="51">
        <f>IFERROR(VLOOKUP(Table25[[#This Row],[Contract No.]],Table3[#All],4,FALSE),"")</f>
        <v>42401</v>
      </c>
      <c r="I736" s="56">
        <f>IFERROR(IF(AND(MONTH(Table25[[#This Row],[Contract Start Date]])&gt;6,MONTH(Table25[[#This Row],[Contract Start Date]])&lt;=12),YEAR(Table25[[#This Row],[Contract Start Date]])+1,YEAR(Table25[[#This Row],[Contract Start Date]])),"")</f>
        <v>2016</v>
      </c>
      <c r="J736" s="55">
        <f>Table25[[#This Row],[FY Formula start]]</f>
        <v>2016</v>
      </c>
      <c r="K736" s="59" t="str">
        <f>"FY"&amp;" "&amp;Table25[[#This Row],[Year Start]]</f>
        <v>FY 2016</v>
      </c>
      <c r="L736" s="52">
        <f>IFERROR(VLOOKUP(Table25[[#This Row],[Contract No.]],Table3[#All],5,FALSE),"")</f>
        <v>72717</v>
      </c>
      <c r="M736" s="56">
        <f>IFERROR(IF(Table25[[#This Row],[Contract End Date]]="99/99/9999","No End",IF(AND(MONTH(Table25[[#This Row],[Contract End Date]])&gt;6,MONTH(Table25[[#This Row],[Contract End Date]])&lt;=12),YEAR(Table25[[#This Row],[Contract End Date]])+1,YEAR(Table25[[#This Row],[Contract End Date]]))),"")</f>
        <v>2099</v>
      </c>
      <c r="N736" s="55">
        <f>Table25[[#This Row],[FY Formula end]]</f>
        <v>2099</v>
      </c>
      <c r="O736" s="59" t="str">
        <f>IF(Table25[[#This Row],[Year End]]="No End","No End","FY"&amp;" "&amp;Table25[[#This Row],[Year End]])</f>
        <v>FY 2099</v>
      </c>
      <c r="P736" s="27"/>
      <c r="Q736" s="104">
        <f>_xlfn.IFNA(IF($B736="","",VLOOKUP($B736,'SWC Towers'!$A:$Q,$Q$2,FALSE)),"")</f>
        <v>0.5</v>
      </c>
      <c r="R736" s="106" t="str">
        <f>_xlfn.IFNA(IF($B736="","",VLOOKUP($B736,'SWC Towers'!$A:$Q,$R$2,FALSE)),"")</f>
        <v/>
      </c>
      <c r="S736" s="106" t="str">
        <f>_xlfn.IFNA(IF($B736="","",VLOOKUP($B736,'SWC Towers'!$A:$Q,$S$2,FALSE)),"")</f>
        <v/>
      </c>
      <c r="T736" s="106">
        <f>_xlfn.IFNA(IF($B736="","",VLOOKUP($B736,'SWC Towers'!$A:$Q,$T$2,FALSE)),"")</f>
        <v>0.5</v>
      </c>
      <c r="U736" s="104" t="str">
        <f>_xlfn.IFNA(IF($B736="","",VLOOKUP($B736,'SWC Towers'!$A:$Q,$U$2,FALSE)),"")</f>
        <v/>
      </c>
      <c r="V736" s="104" t="str">
        <f>_xlfn.IFNA(IF($B736="","",VLOOKUP($B736,'SWC Towers'!$A:$Q,$V$2,FALSE)),"")</f>
        <v/>
      </c>
      <c r="W736" s="104" t="str">
        <f>_xlfn.IFNA(IF($B736="","",VLOOKUP($B736,'SWC Towers'!$A:$Q,$W$2,FALSE)),"")</f>
        <v/>
      </c>
      <c r="X736" s="104" t="str">
        <f>_xlfn.IFNA(IF($B736="","",VLOOKUP($B736,'SWC Towers'!$A:$Q,$X$2,FALSE)),"")</f>
        <v/>
      </c>
      <c r="Y736" s="104" t="str">
        <f>_xlfn.IFNA(IF($B736="","",VLOOKUP($B736,'SWC Towers'!$A:$Q,$Y$2,FALSE)),"")</f>
        <v/>
      </c>
      <c r="Z736" s="104" t="str">
        <f>_xlfn.IFNA(IF($B736="","",VLOOKUP($B736,'SWC Towers'!$A:$Q,$Z$2,FALSE)),"")</f>
        <v/>
      </c>
      <c r="AA736" s="104" t="str">
        <f>_xlfn.IFNA(IF($B736="","",VLOOKUP($B736,'SWC Towers'!$A:$Q,$AA$2,FALSE)),"")</f>
        <v/>
      </c>
      <c r="AB736" s="104" t="str">
        <f>_xlfn.IFNA(IF($B736="","",VLOOKUP($B736,'SWC Towers'!$A:$Q,$AB$2,FALSE)),"")</f>
        <v/>
      </c>
      <c r="AC736" s="20">
        <f>SUM(Table25[[#This Row],[IT Tower: Application]:[Other/Non-IT ]])</f>
        <v>1</v>
      </c>
      <c r="AD736" s="67"/>
      <c r="AE736" s="67"/>
      <c r="AF736" s="67"/>
      <c r="AG736" s="67"/>
      <c r="AH736" s="67"/>
      <c r="AI736" s="67"/>
      <c r="AJ736" s="67"/>
      <c r="AK736" s="67"/>
      <c r="AL736" s="67"/>
      <c r="AM736" s="67"/>
      <c r="AN736" s="67"/>
      <c r="AO736" s="67"/>
      <c r="AP736" s="67"/>
      <c r="AQ736" s="67"/>
      <c r="AR736" s="67"/>
      <c r="AS736" s="67"/>
      <c r="AT736" s="67"/>
      <c r="AU736" s="67"/>
      <c r="AV736" s="67"/>
      <c r="AW736" s="67"/>
      <c r="AX736" s="67">
        <v>6700</v>
      </c>
      <c r="AY736" s="67">
        <v>0</v>
      </c>
      <c r="AZ736" s="67"/>
      <c r="BA736" s="67"/>
      <c r="BB736" s="67"/>
      <c r="BC736" s="67"/>
      <c r="BD736" s="67"/>
      <c r="BE736" s="67"/>
      <c r="BF736" s="67"/>
      <c r="BG736" s="67"/>
      <c r="BH736" s="67"/>
      <c r="BI736" s="67"/>
      <c r="BJ736" s="67"/>
      <c r="BK736" s="67"/>
      <c r="BL736" s="67"/>
      <c r="BM736" s="67"/>
      <c r="BN736" s="67"/>
      <c r="BO736" s="67"/>
      <c r="BP736" s="67"/>
      <c r="BQ736" s="67"/>
      <c r="BR736" s="67"/>
      <c r="BS736" s="67"/>
      <c r="BT736" s="67"/>
      <c r="BU736" s="67"/>
      <c r="BV736" s="67"/>
      <c r="BW736" s="67"/>
      <c r="BX736" s="67"/>
      <c r="BY736" s="67"/>
      <c r="BZ736" s="67"/>
      <c r="CA736" s="67"/>
      <c r="CB736" s="67"/>
      <c r="CC736" s="69">
        <f>SUM(Table25[[#This Row],[Contract Amount FY00]:[Contract Amount FY50]])</f>
        <v>6700</v>
      </c>
      <c r="CD736" s="24"/>
    </row>
    <row r="737" spans="1:82" x14ac:dyDescent="0.25">
      <c r="A737" s="122" t="s">
        <v>2006</v>
      </c>
      <c r="B737" s="122" t="s">
        <v>3011</v>
      </c>
      <c r="C737" s="122" t="s">
        <v>429</v>
      </c>
      <c r="E737" s="26" t="str">
        <f>IFERROR(IF(VLOOKUP(Table25[[#This Row],[Contract No.]],Table3[#All],3,FALSE)="","No","Yes"),"")</f>
        <v>Yes</v>
      </c>
      <c r="F737" s="26" t="str">
        <f>IFERROR(VLOOKUP(Table25[[#This Row],[Contract No.]],Table3[#All],3,FALSE),"")</f>
        <v>NASPO</v>
      </c>
      <c r="G737" s="26" t="str">
        <f>IFERROR(IF(Table25[[#This Row],[Cooperative Purchase
(Yes/No)]]="Yes","Yes",IF(VLOOKUP(Table25[[#This Row],[Contract No.]],Table3[#All],1,FALSE)=Table25[[#This Row],[Contract No.]],"Yes","No")),"No")</f>
        <v>Yes</v>
      </c>
      <c r="H737" s="51">
        <f>IFERROR(VLOOKUP(Table25[[#This Row],[Contract No.]],Table3[#All],4,FALSE),"")</f>
        <v>44440</v>
      </c>
      <c r="I737" s="56">
        <f>IFERROR(IF(AND(MONTH(Table25[[#This Row],[Contract Start Date]])&gt;6,MONTH(Table25[[#This Row],[Contract Start Date]])&lt;=12),YEAR(Table25[[#This Row],[Contract Start Date]])+1,YEAR(Table25[[#This Row],[Contract Start Date]])),"")</f>
        <v>2022</v>
      </c>
      <c r="J737" s="55">
        <f>Table25[[#This Row],[FY Formula start]]</f>
        <v>2022</v>
      </c>
      <c r="K737" s="59" t="str">
        <f>"FY"&amp;" "&amp;Table25[[#This Row],[Year Start]]</f>
        <v>FY 2022</v>
      </c>
      <c r="L737" s="52">
        <f>IFERROR(VLOOKUP(Table25[[#This Row],[Contract No.]],Table3[#All],5,FALSE),"")</f>
        <v>46040</v>
      </c>
      <c r="M737" s="56">
        <f>IFERROR(IF(Table25[[#This Row],[Contract End Date]]="99/99/9999","No End",IF(AND(MONTH(Table25[[#This Row],[Contract End Date]])&gt;6,MONTH(Table25[[#This Row],[Contract End Date]])&lt;=12),YEAR(Table25[[#This Row],[Contract End Date]])+1,YEAR(Table25[[#This Row],[Contract End Date]]))),"")</f>
        <v>2026</v>
      </c>
      <c r="N737" s="55">
        <f>Table25[[#This Row],[FY Formula end]]</f>
        <v>2026</v>
      </c>
      <c r="O737" s="59" t="str">
        <f>IF(Table25[[#This Row],[Year End]]="No End","No End","FY"&amp;" "&amp;Table25[[#This Row],[Year End]])</f>
        <v>FY 2026</v>
      </c>
      <c r="P737" s="27"/>
      <c r="Q737" s="104">
        <f>_xlfn.IFNA(IF($B737="","",VLOOKUP($B737,'SWC Towers'!$A:$Q,$Q$2,FALSE)),"")</f>
        <v>0.15</v>
      </c>
      <c r="R737" s="106" t="str">
        <f>_xlfn.IFNA(IF($B737="","",VLOOKUP($B737,'SWC Towers'!$A:$Q,$R$2,FALSE)),"")</f>
        <v/>
      </c>
      <c r="S737" s="106" t="str">
        <f>_xlfn.IFNA(IF($B737="","",VLOOKUP($B737,'SWC Towers'!$A:$Q,$S$2,FALSE)),"")</f>
        <v/>
      </c>
      <c r="T737" s="106">
        <f>_xlfn.IFNA(IF($B737="","",VLOOKUP($B737,'SWC Towers'!$A:$Q,$T$2,FALSE)),"")</f>
        <v>0.2</v>
      </c>
      <c r="U737" s="104">
        <f>_xlfn.IFNA(IF($B737="","",VLOOKUP($B737,'SWC Towers'!$A:$Q,$U$2,FALSE)),"")</f>
        <v>0.2</v>
      </c>
      <c r="V737" s="104" t="str">
        <f>_xlfn.IFNA(IF($B737="","",VLOOKUP($B737,'SWC Towers'!$A:$Q,$V$2,FALSE)),"")</f>
        <v/>
      </c>
      <c r="W737" s="104" t="str">
        <f>_xlfn.IFNA(IF($B737="","",VLOOKUP($B737,'SWC Towers'!$A:$Q,$W$2,FALSE)),"")</f>
        <v/>
      </c>
      <c r="X737" s="104" t="str">
        <f>_xlfn.IFNA(IF($B737="","",VLOOKUP($B737,'SWC Towers'!$A:$Q,$X$2,FALSE)),"")</f>
        <v/>
      </c>
      <c r="Y737" s="104" t="str">
        <f>_xlfn.IFNA(IF($B737="","",VLOOKUP($B737,'SWC Towers'!$A:$Q,$Y$2,FALSE)),"")</f>
        <v/>
      </c>
      <c r="Z737" s="104" t="str">
        <f>_xlfn.IFNA(IF($B737="","",VLOOKUP($B737,'SWC Towers'!$A:$Q,$Z$2,FALSE)),"")</f>
        <v/>
      </c>
      <c r="AA737" s="104" t="str">
        <f>_xlfn.IFNA(IF($B737="","",VLOOKUP($B737,'SWC Towers'!$A:$Q,$AA$2,FALSE)),"")</f>
        <v/>
      </c>
      <c r="AB737" s="104">
        <f>_xlfn.IFNA(IF($B737="","",VLOOKUP($B737,'SWC Towers'!$A:$Q,$AB$2,FALSE)),"")</f>
        <v>0.45</v>
      </c>
      <c r="AC737" s="20">
        <f>SUM(Table25[[#This Row],[IT Tower: Application]:[Other/Non-IT ]])</f>
        <v>1</v>
      </c>
      <c r="AD737" s="67"/>
      <c r="AE737" s="67"/>
      <c r="AF737" s="67"/>
      <c r="AG737" s="67"/>
      <c r="AH737" s="67"/>
      <c r="AI737" s="67"/>
      <c r="AJ737" s="67"/>
      <c r="AK737" s="67"/>
      <c r="AL737" s="67"/>
      <c r="AM737" s="67"/>
      <c r="AN737" s="67"/>
      <c r="AO737" s="67"/>
      <c r="AP737" s="67"/>
      <c r="AQ737" s="67"/>
      <c r="AR737" s="67"/>
      <c r="AS737" s="67"/>
      <c r="AT737" s="67"/>
      <c r="AU737" s="67"/>
      <c r="AV737" s="67"/>
      <c r="AW737" s="67"/>
      <c r="AX737" s="67"/>
      <c r="AY737" s="67"/>
      <c r="AZ737" s="67"/>
      <c r="BA737" s="67"/>
      <c r="BB737" s="67">
        <v>65668</v>
      </c>
      <c r="BC737" s="67">
        <v>62312</v>
      </c>
      <c r="BD737" s="67"/>
      <c r="BE737" s="67"/>
      <c r="BF737" s="67"/>
      <c r="BG737" s="67"/>
      <c r="BH737" s="67"/>
      <c r="BI737" s="67"/>
      <c r="BJ737" s="67"/>
      <c r="BK737" s="67"/>
      <c r="BL737" s="67"/>
      <c r="BM737" s="67"/>
      <c r="BN737" s="67"/>
      <c r="BO737" s="67"/>
      <c r="BP737" s="67"/>
      <c r="BQ737" s="67"/>
      <c r="BR737" s="67"/>
      <c r="BS737" s="67"/>
      <c r="BT737" s="67"/>
      <c r="BU737" s="67"/>
      <c r="BV737" s="67"/>
      <c r="BW737" s="67"/>
      <c r="BX737" s="67"/>
      <c r="BY737" s="67"/>
      <c r="BZ737" s="67"/>
      <c r="CA737" s="67"/>
      <c r="CB737" s="67"/>
      <c r="CC737" s="69">
        <f>SUM(Table25[[#This Row],[Contract Amount FY00]:[Contract Amount FY50]])</f>
        <v>127980</v>
      </c>
      <c r="CD737" s="24"/>
    </row>
    <row r="738" spans="1:82" x14ac:dyDescent="0.25">
      <c r="A738" s="122" t="s">
        <v>2006</v>
      </c>
      <c r="B738" s="122" t="s">
        <v>2246</v>
      </c>
      <c r="C738" s="122" t="s">
        <v>379</v>
      </c>
      <c r="E738" s="26" t="str">
        <f>IFERROR(IF(VLOOKUP(Table25[[#This Row],[Contract No.]],Table3[#All],3,FALSE)="","No","Yes"),"")</f>
        <v>No</v>
      </c>
      <c r="F738" s="26" t="str">
        <f>IFERROR(VLOOKUP(Table25[[#This Row],[Contract No.]],Table3[#All],3,FALSE),"")</f>
        <v/>
      </c>
      <c r="G738" s="26" t="str">
        <f>IFERROR(IF(Table25[[#This Row],[Cooperative Purchase
(Yes/No)]]="Yes","Yes",IF(VLOOKUP(Table25[[#This Row],[Contract No.]],Table3[#All],1,FALSE)=Table25[[#This Row],[Contract No.]],"Yes","No")),"No")</f>
        <v>Yes</v>
      </c>
      <c r="H738" s="51">
        <f>IFERROR(VLOOKUP(Table25[[#This Row],[Contract No.]],Table3[#All],4,FALSE),"")</f>
        <v>44470</v>
      </c>
      <c r="I738" s="56">
        <f>IFERROR(IF(AND(MONTH(Table25[[#This Row],[Contract Start Date]])&gt;6,MONTH(Table25[[#This Row],[Contract Start Date]])&lt;=12),YEAR(Table25[[#This Row],[Contract Start Date]])+1,YEAR(Table25[[#This Row],[Contract Start Date]])),"")</f>
        <v>2022</v>
      </c>
      <c r="J738" s="55">
        <f>Table25[[#This Row],[FY Formula start]]</f>
        <v>2022</v>
      </c>
      <c r="K738" s="59" t="str">
        <f>"FY"&amp;" "&amp;Table25[[#This Row],[Year Start]]</f>
        <v>FY 2022</v>
      </c>
      <c r="L738" s="52">
        <f>IFERROR(VLOOKUP(Table25[[#This Row],[Contract No.]],Table3[#All],5,FALSE),"")</f>
        <v>46295</v>
      </c>
      <c r="M738" s="56">
        <f>IFERROR(IF(Table25[[#This Row],[Contract End Date]]="99/99/9999","No End",IF(AND(MONTH(Table25[[#This Row],[Contract End Date]])&gt;6,MONTH(Table25[[#This Row],[Contract End Date]])&lt;=12),YEAR(Table25[[#This Row],[Contract End Date]])+1,YEAR(Table25[[#This Row],[Contract End Date]]))),"")</f>
        <v>2027</v>
      </c>
      <c r="N738" s="55">
        <f>Table25[[#This Row],[FY Formula end]]</f>
        <v>2027</v>
      </c>
      <c r="O738" s="59" t="str">
        <f>IF(Table25[[#This Row],[Year End]]="No End","No End","FY"&amp;" "&amp;Table25[[#This Row],[Year End]])</f>
        <v>FY 2027</v>
      </c>
      <c r="P738" s="27"/>
      <c r="Q738" s="104">
        <f>_xlfn.IFNA(IF($B738="","",VLOOKUP($B738,'SWC Towers'!$A:$Q,$Q$2,FALSE)),"")</f>
        <v>0.8</v>
      </c>
      <c r="R738" s="106" t="str">
        <f>_xlfn.IFNA(IF($B738="","",VLOOKUP($B738,'SWC Towers'!$A:$Q,$R$2,FALSE)),"")</f>
        <v/>
      </c>
      <c r="S738" s="106" t="str">
        <f>_xlfn.IFNA(IF($B738="","",VLOOKUP($B738,'SWC Towers'!$A:$Q,$S$2,FALSE)),"")</f>
        <v/>
      </c>
      <c r="T738" s="106">
        <f>_xlfn.IFNA(IF($B738="","",VLOOKUP($B738,'SWC Towers'!$A:$Q,$T$2,FALSE)),"")</f>
        <v>0.1</v>
      </c>
      <c r="U738" s="104" t="str">
        <f>_xlfn.IFNA(IF($B738="","",VLOOKUP($B738,'SWC Towers'!$A:$Q,$U$2,FALSE)),"")</f>
        <v/>
      </c>
      <c r="V738" s="104" t="str">
        <f>_xlfn.IFNA(IF($B738="","",VLOOKUP($B738,'SWC Towers'!$A:$Q,$V$2,FALSE)),"")</f>
        <v/>
      </c>
      <c r="W738" s="104" t="str">
        <f>_xlfn.IFNA(IF($B738="","",VLOOKUP($B738,'SWC Towers'!$A:$Q,$W$2,FALSE)),"")</f>
        <v/>
      </c>
      <c r="X738" s="104" t="str">
        <f>_xlfn.IFNA(IF($B738="","",VLOOKUP($B738,'SWC Towers'!$A:$Q,$X$2,FALSE)),"")</f>
        <v/>
      </c>
      <c r="Y738" s="104">
        <f>_xlfn.IFNA(IF($B738="","",VLOOKUP($B738,'SWC Towers'!$A:$Q,$Y$2,FALSE)),"")</f>
        <v>0.1</v>
      </c>
      <c r="Z738" s="104" t="str">
        <f>_xlfn.IFNA(IF($B738="","",VLOOKUP($B738,'SWC Towers'!$A:$Q,$Z$2,FALSE)),"")</f>
        <v/>
      </c>
      <c r="AA738" s="104" t="str">
        <f>_xlfn.IFNA(IF($B738="","",VLOOKUP($B738,'SWC Towers'!$A:$Q,$AA$2,FALSE)),"")</f>
        <v/>
      </c>
      <c r="AB738" s="104" t="str">
        <f>_xlfn.IFNA(IF($B738="","",VLOOKUP($B738,'SWC Towers'!$A:$Q,$AB$2,FALSE)),"")</f>
        <v/>
      </c>
      <c r="AC738" s="20">
        <f>SUM(Table25[[#This Row],[IT Tower: Application]:[Other/Non-IT ]])</f>
        <v>1</v>
      </c>
      <c r="AD738" s="67"/>
      <c r="AE738" s="67"/>
      <c r="AF738" s="67"/>
      <c r="AG738" s="67"/>
      <c r="AH738" s="67"/>
      <c r="AI738" s="67"/>
      <c r="AJ738" s="67"/>
      <c r="AK738" s="67"/>
      <c r="AL738" s="67"/>
      <c r="AM738" s="67"/>
      <c r="AN738" s="67"/>
      <c r="AO738" s="67"/>
      <c r="AP738" s="67"/>
      <c r="AQ738" s="67"/>
      <c r="AR738" s="67"/>
      <c r="AS738" s="67"/>
      <c r="AT738" s="67"/>
      <c r="AU738" s="67"/>
      <c r="AV738" s="67"/>
      <c r="AW738" s="67"/>
      <c r="AX738" s="67"/>
      <c r="AY738" s="67"/>
      <c r="AZ738" s="67">
        <v>4062</v>
      </c>
      <c r="BA738" s="67">
        <v>23348</v>
      </c>
      <c r="BB738" s="67">
        <v>43521</v>
      </c>
      <c r="BC738" s="67">
        <v>27740</v>
      </c>
      <c r="BD738" s="67"/>
      <c r="BE738" s="67"/>
      <c r="BF738" s="67"/>
      <c r="BG738" s="67"/>
      <c r="BH738" s="67"/>
      <c r="BI738" s="67"/>
      <c r="BJ738" s="67"/>
      <c r="BK738" s="67"/>
      <c r="BL738" s="67"/>
      <c r="BM738" s="67"/>
      <c r="BN738" s="67"/>
      <c r="BO738" s="67"/>
      <c r="BP738" s="67"/>
      <c r="BQ738" s="67"/>
      <c r="BR738" s="67"/>
      <c r="BS738" s="67"/>
      <c r="BT738" s="67"/>
      <c r="BU738" s="67"/>
      <c r="BV738" s="67"/>
      <c r="BW738" s="67"/>
      <c r="BX738" s="67"/>
      <c r="BY738" s="67"/>
      <c r="BZ738" s="67"/>
      <c r="CA738" s="67"/>
      <c r="CB738" s="67"/>
      <c r="CC738" s="69">
        <f>SUM(Table25[[#This Row],[Contract Amount FY00]:[Contract Amount FY50]])</f>
        <v>98671</v>
      </c>
      <c r="CD738" s="24"/>
    </row>
    <row r="739" spans="1:82" x14ac:dyDescent="0.25">
      <c r="A739" s="122" t="s">
        <v>2006</v>
      </c>
      <c r="B739" s="122" t="s">
        <v>3013</v>
      </c>
      <c r="C739" s="122" t="s">
        <v>547</v>
      </c>
      <c r="E739" s="26" t="str">
        <f>IFERROR(IF(VLOOKUP(Table25[[#This Row],[Contract No.]],Table3[#All],3,FALSE)="","No","Yes"),"")</f>
        <v>Yes</v>
      </c>
      <c r="F739" s="26" t="str">
        <f>IFERROR(VLOOKUP(Table25[[#This Row],[Contract No.]],Table3[#All],3,FALSE),"")</f>
        <v>NASPO</v>
      </c>
      <c r="G739" s="26" t="str">
        <f>IFERROR(IF(Table25[[#This Row],[Cooperative Purchase
(Yes/No)]]="Yes","Yes",IF(VLOOKUP(Table25[[#This Row],[Contract No.]],Table3[#All],1,FALSE)=Table25[[#This Row],[Contract No.]],"Yes","No")),"No")</f>
        <v>Yes</v>
      </c>
      <c r="H739" s="51">
        <f>IFERROR(VLOOKUP(Table25[[#This Row],[Contract No.]],Table3[#All],4,FALSE),"")</f>
        <v>44926</v>
      </c>
      <c r="I739" s="56">
        <f>IFERROR(IF(AND(MONTH(Table25[[#This Row],[Contract Start Date]])&gt;6,MONTH(Table25[[#This Row],[Contract Start Date]])&lt;=12),YEAR(Table25[[#This Row],[Contract Start Date]])+1,YEAR(Table25[[#This Row],[Contract Start Date]])),"")</f>
        <v>2023</v>
      </c>
      <c r="J739" s="55">
        <f>Table25[[#This Row],[FY Formula start]]</f>
        <v>2023</v>
      </c>
      <c r="K739" s="59" t="str">
        <f>"FY"&amp;" "&amp;Table25[[#This Row],[Year Start]]</f>
        <v>FY 2023</v>
      </c>
      <c r="L739" s="52">
        <f>IFERROR(VLOOKUP(Table25[[#This Row],[Contract No.]],Table3[#All],5,FALSE),"")</f>
        <v>46501</v>
      </c>
      <c r="M739" s="56">
        <f>IFERROR(IF(Table25[[#This Row],[Contract End Date]]="99/99/9999","No End",IF(AND(MONTH(Table25[[#This Row],[Contract End Date]])&gt;6,MONTH(Table25[[#This Row],[Contract End Date]])&lt;=12),YEAR(Table25[[#This Row],[Contract End Date]])+1,YEAR(Table25[[#This Row],[Contract End Date]]))),"")</f>
        <v>2027</v>
      </c>
      <c r="N739" s="55">
        <f>Table25[[#This Row],[FY Formula end]]</f>
        <v>2027</v>
      </c>
      <c r="O739" s="59" t="str">
        <f>IF(Table25[[#This Row],[Year End]]="No End","No End","FY"&amp;" "&amp;Table25[[#This Row],[Year End]])</f>
        <v>FY 2027</v>
      </c>
      <c r="P739" s="27"/>
      <c r="Q739" s="104">
        <f>_xlfn.IFNA(IF($B739="","",VLOOKUP($B739,'SWC Towers'!$A:$Q,$Q$2,FALSE)),"")</f>
        <v>0.3</v>
      </c>
      <c r="R739" s="106" t="str">
        <f>_xlfn.IFNA(IF($B739="","",VLOOKUP($B739,'SWC Towers'!$A:$Q,$R$2,FALSE)),"")</f>
        <v/>
      </c>
      <c r="S739" s="106">
        <f>_xlfn.IFNA(IF($B739="","",VLOOKUP($B739,'SWC Towers'!$A:$Q,$S$2,FALSE)),"")</f>
        <v>0.1</v>
      </c>
      <c r="T739" s="106" t="str">
        <f>_xlfn.IFNA(IF($B739="","",VLOOKUP($B739,'SWC Towers'!$A:$Q,$T$2,FALSE)),"")</f>
        <v/>
      </c>
      <c r="U739" s="104">
        <f>_xlfn.IFNA(IF($B739="","",VLOOKUP($B739,'SWC Towers'!$A:$Q,$U$2,FALSE)),"")</f>
        <v>0.6</v>
      </c>
      <c r="V739" s="104" t="str">
        <f>_xlfn.IFNA(IF($B739="","",VLOOKUP($B739,'SWC Towers'!$A:$Q,$V$2,FALSE)),"")</f>
        <v/>
      </c>
      <c r="W739" s="104" t="str">
        <f>_xlfn.IFNA(IF($B739="","",VLOOKUP($B739,'SWC Towers'!$A:$Q,$W$2,FALSE)),"")</f>
        <v/>
      </c>
      <c r="X739" s="104" t="str">
        <f>_xlfn.IFNA(IF($B739="","",VLOOKUP($B739,'SWC Towers'!$A:$Q,$X$2,FALSE)),"")</f>
        <v/>
      </c>
      <c r="Y739" s="104" t="str">
        <f>_xlfn.IFNA(IF($B739="","",VLOOKUP($B739,'SWC Towers'!$A:$Q,$Y$2,FALSE)),"")</f>
        <v/>
      </c>
      <c r="Z739" s="104" t="str">
        <f>_xlfn.IFNA(IF($B739="","",VLOOKUP($B739,'SWC Towers'!$A:$Q,$Z$2,FALSE)),"")</f>
        <v/>
      </c>
      <c r="AA739" s="104" t="str">
        <f>_xlfn.IFNA(IF($B739="","",VLOOKUP($B739,'SWC Towers'!$A:$Q,$AA$2,FALSE)),"")</f>
        <v/>
      </c>
      <c r="AB739" s="104" t="str">
        <f>_xlfn.IFNA(IF($B739="","",VLOOKUP($B739,'SWC Towers'!$A:$Q,$AB$2,FALSE)),"")</f>
        <v/>
      </c>
      <c r="AC739" s="20">
        <f>SUM(Table25[[#This Row],[IT Tower: Application]:[Other/Non-IT ]])</f>
        <v>1</v>
      </c>
      <c r="AD739" s="67"/>
      <c r="AE739" s="67"/>
      <c r="AF739" s="67"/>
      <c r="AG739" s="67"/>
      <c r="AH739" s="67"/>
      <c r="AI739" s="67"/>
      <c r="AJ739" s="67"/>
      <c r="AK739" s="67"/>
      <c r="AL739" s="67"/>
      <c r="AM739" s="67"/>
      <c r="AN739" s="67"/>
      <c r="AO739" s="67"/>
      <c r="AP739" s="67"/>
      <c r="AQ739" s="67"/>
      <c r="AR739" s="67"/>
      <c r="AS739" s="67"/>
      <c r="AT739" s="67"/>
      <c r="AU739" s="67"/>
      <c r="AV739" s="67"/>
      <c r="AW739" s="67"/>
      <c r="AX739" s="67"/>
      <c r="AY739" s="67"/>
      <c r="AZ739" s="67"/>
      <c r="BA739" s="67"/>
      <c r="BB739" s="67">
        <v>1787190</v>
      </c>
      <c r="BC739" s="67">
        <v>1832677</v>
      </c>
      <c r="BD739" s="67"/>
      <c r="BE739" s="67"/>
      <c r="BF739" s="67"/>
      <c r="BG739" s="67"/>
      <c r="BH739" s="67"/>
      <c r="BI739" s="67"/>
      <c r="BJ739" s="67"/>
      <c r="BK739" s="67"/>
      <c r="BL739" s="67"/>
      <c r="BM739" s="67"/>
      <c r="BN739" s="67"/>
      <c r="BO739" s="67"/>
      <c r="BP739" s="67"/>
      <c r="BQ739" s="67"/>
      <c r="BR739" s="67"/>
      <c r="BS739" s="67"/>
      <c r="BT739" s="67"/>
      <c r="BU739" s="67"/>
      <c r="BV739" s="67"/>
      <c r="BW739" s="67"/>
      <c r="BX739" s="67"/>
      <c r="BY739" s="67"/>
      <c r="BZ739" s="67"/>
      <c r="CA739" s="67"/>
      <c r="CB739" s="67"/>
      <c r="CC739" s="69">
        <f>SUM(Table25[[#This Row],[Contract Amount FY00]:[Contract Amount FY50]])</f>
        <v>3619867</v>
      </c>
      <c r="CD739" s="24"/>
    </row>
    <row r="740" spans="1:82" x14ac:dyDescent="0.25">
      <c r="A740" s="122" t="s">
        <v>2006</v>
      </c>
      <c r="B740" s="122" t="s">
        <v>3013</v>
      </c>
      <c r="C740" s="122" t="s">
        <v>753</v>
      </c>
      <c r="E740" s="26" t="str">
        <f>IFERROR(IF(VLOOKUP(Table25[[#This Row],[Contract No.]],Table3[#All],3,FALSE)="","No","Yes"),"")</f>
        <v>Yes</v>
      </c>
      <c r="F740" s="26" t="str">
        <f>IFERROR(VLOOKUP(Table25[[#This Row],[Contract No.]],Table3[#All],3,FALSE),"")</f>
        <v>NASPO</v>
      </c>
      <c r="G740" s="26" t="str">
        <f>IFERROR(IF(Table25[[#This Row],[Cooperative Purchase
(Yes/No)]]="Yes","Yes",IF(VLOOKUP(Table25[[#This Row],[Contract No.]],Table3[#All],1,FALSE)=Table25[[#This Row],[Contract No.]],"Yes","No")),"No")</f>
        <v>Yes</v>
      </c>
      <c r="H740" s="51">
        <f>IFERROR(VLOOKUP(Table25[[#This Row],[Contract No.]],Table3[#All],4,FALSE),"")</f>
        <v>44926</v>
      </c>
      <c r="I740" s="56">
        <f>IFERROR(IF(AND(MONTH(Table25[[#This Row],[Contract Start Date]])&gt;6,MONTH(Table25[[#This Row],[Contract Start Date]])&lt;=12),YEAR(Table25[[#This Row],[Contract Start Date]])+1,YEAR(Table25[[#This Row],[Contract Start Date]])),"")</f>
        <v>2023</v>
      </c>
      <c r="J740" s="55">
        <f>Table25[[#This Row],[FY Formula start]]</f>
        <v>2023</v>
      </c>
      <c r="K740" s="59" t="str">
        <f>"FY"&amp;" "&amp;Table25[[#This Row],[Year Start]]</f>
        <v>FY 2023</v>
      </c>
      <c r="L740" s="52">
        <f>IFERROR(VLOOKUP(Table25[[#This Row],[Contract No.]],Table3[#All],5,FALSE),"")</f>
        <v>46501</v>
      </c>
      <c r="M740" s="56">
        <f>IFERROR(IF(Table25[[#This Row],[Contract End Date]]="99/99/9999","No End",IF(AND(MONTH(Table25[[#This Row],[Contract End Date]])&gt;6,MONTH(Table25[[#This Row],[Contract End Date]])&lt;=12),YEAR(Table25[[#This Row],[Contract End Date]])+1,YEAR(Table25[[#This Row],[Contract End Date]]))),"")</f>
        <v>2027</v>
      </c>
      <c r="N740" s="55">
        <f>Table25[[#This Row],[FY Formula end]]</f>
        <v>2027</v>
      </c>
      <c r="O740" s="59" t="str">
        <f>IF(Table25[[#This Row],[Year End]]="No End","No End","FY"&amp;" "&amp;Table25[[#This Row],[Year End]])</f>
        <v>FY 2027</v>
      </c>
      <c r="P740" s="27"/>
      <c r="Q740" s="104">
        <f>_xlfn.IFNA(IF($B740="","",VLOOKUP($B740,'SWC Towers'!$A:$Q,$Q$2,FALSE)),"")</f>
        <v>0.3</v>
      </c>
      <c r="R740" s="106" t="str">
        <f>_xlfn.IFNA(IF($B740="","",VLOOKUP($B740,'SWC Towers'!$A:$Q,$R$2,FALSE)),"")</f>
        <v/>
      </c>
      <c r="S740" s="106">
        <f>_xlfn.IFNA(IF($B740="","",VLOOKUP($B740,'SWC Towers'!$A:$Q,$S$2,FALSE)),"")</f>
        <v>0.1</v>
      </c>
      <c r="T740" s="106" t="str">
        <f>_xlfn.IFNA(IF($B740="","",VLOOKUP($B740,'SWC Towers'!$A:$Q,$T$2,FALSE)),"")</f>
        <v/>
      </c>
      <c r="U740" s="104">
        <f>_xlfn.IFNA(IF($B740="","",VLOOKUP($B740,'SWC Towers'!$A:$Q,$U$2,FALSE)),"")</f>
        <v>0.6</v>
      </c>
      <c r="V740" s="104" t="str">
        <f>_xlfn.IFNA(IF($B740="","",VLOOKUP($B740,'SWC Towers'!$A:$Q,$V$2,FALSE)),"")</f>
        <v/>
      </c>
      <c r="W740" s="104" t="str">
        <f>_xlfn.IFNA(IF($B740="","",VLOOKUP($B740,'SWC Towers'!$A:$Q,$W$2,FALSE)),"")</f>
        <v/>
      </c>
      <c r="X740" s="104" t="str">
        <f>_xlfn.IFNA(IF($B740="","",VLOOKUP($B740,'SWC Towers'!$A:$Q,$X$2,FALSE)),"")</f>
        <v/>
      </c>
      <c r="Y740" s="104" t="str">
        <f>_xlfn.IFNA(IF($B740="","",VLOOKUP($B740,'SWC Towers'!$A:$Q,$Y$2,FALSE)),"")</f>
        <v/>
      </c>
      <c r="Z740" s="104" t="str">
        <f>_xlfn.IFNA(IF($B740="","",VLOOKUP($B740,'SWC Towers'!$A:$Q,$Z$2,FALSE)),"")</f>
        <v/>
      </c>
      <c r="AA740" s="104" t="str">
        <f>_xlfn.IFNA(IF($B740="","",VLOOKUP($B740,'SWC Towers'!$A:$Q,$AA$2,FALSE)),"")</f>
        <v/>
      </c>
      <c r="AB740" s="104" t="str">
        <f>_xlfn.IFNA(IF($B740="","",VLOOKUP($B740,'SWC Towers'!$A:$Q,$AB$2,FALSE)),"")</f>
        <v/>
      </c>
      <c r="AC740" s="20">
        <f>SUM(Table25[[#This Row],[IT Tower: Application]:[Other/Non-IT ]])</f>
        <v>1</v>
      </c>
      <c r="AD740" s="67"/>
      <c r="AE740" s="67"/>
      <c r="AF740" s="67"/>
      <c r="AG740" s="67"/>
      <c r="AH740" s="67"/>
      <c r="AI740" s="67"/>
      <c r="AJ740" s="67"/>
      <c r="AK740" s="67"/>
      <c r="AL740" s="67"/>
      <c r="AM740" s="67"/>
      <c r="AN740" s="67"/>
      <c r="AO740" s="67"/>
      <c r="AP740" s="67"/>
      <c r="AQ740" s="67"/>
      <c r="AR740" s="67"/>
      <c r="AS740" s="67"/>
      <c r="AT740" s="67"/>
      <c r="AU740" s="67"/>
      <c r="AV740" s="67"/>
      <c r="AW740" s="67"/>
      <c r="AX740" s="67"/>
      <c r="AY740" s="67"/>
      <c r="AZ740" s="67"/>
      <c r="BA740" s="67"/>
      <c r="BB740" s="67"/>
      <c r="BC740" s="67">
        <v>72285</v>
      </c>
      <c r="BD740" s="67"/>
      <c r="BE740" s="67"/>
      <c r="BF740" s="67"/>
      <c r="BG740" s="67"/>
      <c r="BH740" s="67"/>
      <c r="BI740" s="67"/>
      <c r="BJ740" s="67"/>
      <c r="BK740" s="67"/>
      <c r="BL740" s="67"/>
      <c r="BM740" s="67"/>
      <c r="BN740" s="67"/>
      <c r="BO740" s="67"/>
      <c r="BP740" s="67"/>
      <c r="BQ740" s="67"/>
      <c r="BR740" s="67"/>
      <c r="BS740" s="67"/>
      <c r="BT740" s="67"/>
      <c r="BU740" s="67"/>
      <c r="BV740" s="67"/>
      <c r="BW740" s="67"/>
      <c r="BX740" s="67"/>
      <c r="BY740" s="67"/>
      <c r="BZ740" s="67"/>
      <c r="CA740" s="67"/>
      <c r="CB740" s="67"/>
      <c r="CC740" s="69">
        <f>SUM(Table25[[#This Row],[Contract Amount FY00]:[Contract Amount FY50]])</f>
        <v>72285</v>
      </c>
      <c r="CD740" s="24"/>
    </row>
    <row r="741" spans="1:82" x14ac:dyDescent="0.25">
      <c r="A741" s="122" t="s">
        <v>2006</v>
      </c>
      <c r="B741" s="122" t="s">
        <v>3013</v>
      </c>
      <c r="C741" s="122" t="s">
        <v>1845</v>
      </c>
      <c r="E741" s="26" t="str">
        <f>IFERROR(IF(VLOOKUP(Table25[[#This Row],[Contract No.]],Table3[#All],3,FALSE)="","No","Yes"),"")</f>
        <v>Yes</v>
      </c>
      <c r="F741" s="26" t="str">
        <f>IFERROR(VLOOKUP(Table25[[#This Row],[Contract No.]],Table3[#All],3,FALSE),"")</f>
        <v>NASPO</v>
      </c>
      <c r="G741" s="26" t="str">
        <f>IFERROR(IF(Table25[[#This Row],[Cooperative Purchase
(Yes/No)]]="Yes","Yes",IF(VLOOKUP(Table25[[#This Row],[Contract No.]],Table3[#All],1,FALSE)=Table25[[#This Row],[Contract No.]],"Yes","No")),"No")</f>
        <v>Yes</v>
      </c>
      <c r="H741" s="51">
        <f>IFERROR(VLOOKUP(Table25[[#This Row],[Contract No.]],Table3[#All],4,FALSE),"")</f>
        <v>44926</v>
      </c>
      <c r="I741" s="56">
        <f>IFERROR(IF(AND(MONTH(Table25[[#This Row],[Contract Start Date]])&gt;6,MONTH(Table25[[#This Row],[Contract Start Date]])&lt;=12),YEAR(Table25[[#This Row],[Contract Start Date]])+1,YEAR(Table25[[#This Row],[Contract Start Date]])),"")</f>
        <v>2023</v>
      </c>
      <c r="J741" s="55">
        <f>Table25[[#This Row],[FY Formula start]]</f>
        <v>2023</v>
      </c>
      <c r="K741" s="59" t="str">
        <f>"FY"&amp;" "&amp;Table25[[#This Row],[Year Start]]</f>
        <v>FY 2023</v>
      </c>
      <c r="L741" s="52">
        <f>IFERROR(VLOOKUP(Table25[[#This Row],[Contract No.]],Table3[#All],5,FALSE),"")</f>
        <v>46501</v>
      </c>
      <c r="M741" s="56">
        <f>IFERROR(IF(Table25[[#This Row],[Contract End Date]]="99/99/9999","No End",IF(AND(MONTH(Table25[[#This Row],[Contract End Date]])&gt;6,MONTH(Table25[[#This Row],[Contract End Date]])&lt;=12),YEAR(Table25[[#This Row],[Contract End Date]])+1,YEAR(Table25[[#This Row],[Contract End Date]]))),"")</f>
        <v>2027</v>
      </c>
      <c r="N741" s="55">
        <f>Table25[[#This Row],[FY Formula end]]</f>
        <v>2027</v>
      </c>
      <c r="O741" s="59" t="str">
        <f>IF(Table25[[#This Row],[Year End]]="No End","No End","FY"&amp;" "&amp;Table25[[#This Row],[Year End]])</f>
        <v>FY 2027</v>
      </c>
      <c r="P741" s="27"/>
      <c r="Q741" s="104">
        <f>_xlfn.IFNA(IF($B741="","",VLOOKUP($B741,'SWC Towers'!$A:$Q,$Q$2,FALSE)),"")</f>
        <v>0.3</v>
      </c>
      <c r="R741" s="106" t="str">
        <f>_xlfn.IFNA(IF($B741="","",VLOOKUP($B741,'SWC Towers'!$A:$Q,$R$2,FALSE)),"")</f>
        <v/>
      </c>
      <c r="S741" s="106">
        <f>_xlfn.IFNA(IF($B741="","",VLOOKUP($B741,'SWC Towers'!$A:$Q,$S$2,FALSE)),"")</f>
        <v>0.1</v>
      </c>
      <c r="T741" s="106" t="str">
        <f>_xlfn.IFNA(IF($B741="","",VLOOKUP($B741,'SWC Towers'!$A:$Q,$T$2,FALSE)),"")</f>
        <v/>
      </c>
      <c r="U741" s="104">
        <f>_xlfn.IFNA(IF($B741="","",VLOOKUP($B741,'SWC Towers'!$A:$Q,$U$2,FALSE)),"")</f>
        <v>0.6</v>
      </c>
      <c r="V741" s="104" t="str">
        <f>_xlfn.IFNA(IF($B741="","",VLOOKUP($B741,'SWC Towers'!$A:$Q,$V$2,FALSE)),"")</f>
        <v/>
      </c>
      <c r="W741" s="104" t="str">
        <f>_xlfn.IFNA(IF($B741="","",VLOOKUP($B741,'SWC Towers'!$A:$Q,$W$2,FALSE)),"")</f>
        <v/>
      </c>
      <c r="X741" s="104" t="str">
        <f>_xlfn.IFNA(IF($B741="","",VLOOKUP($B741,'SWC Towers'!$A:$Q,$X$2,FALSE)),"")</f>
        <v/>
      </c>
      <c r="Y741" s="104" t="str">
        <f>_xlfn.IFNA(IF($B741="","",VLOOKUP($B741,'SWC Towers'!$A:$Q,$Y$2,FALSE)),"")</f>
        <v/>
      </c>
      <c r="Z741" s="104" t="str">
        <f>_xlfn.IFNA(IF($B741="","",VLOOKUP($B741,'SWC Towers'!$A:$Q,$Z$2,FALSE)),"")</f>
        <v/>
      </c>
      <c r="AA741" s="104" t="str">
        <f>_xlfn.IFNA(IF($B741="","",VLOOKUP($B741,'SWC Towers'!$A:$Q,$AA$2,FALSE)),"")</f>
        <v/>
      </c>
      <c r="AB741" s="104" t="str">
        <f>_xlfn.IFNA(IF($B741="","",VLOOKUP($B741,'SWC Towers'!$A:$Q,$AB$2,FALSE)),"")</f>
        <v/>
      </c>
      <c r="AC741" s="20">
        <f>SUM(Table25[[#This Row],[IT Tower: Application]:[Other/Non-IT ]])</f>
        <v>1</v>
      </c>
      <c r="AD741" s="67"/>
      <c r="AE741" s="67"/>
      <c r="AF741" s="67"/>
      <c r="AG741" s="67"/>
      <c r="AH741" s="67"/>
      <c r="AI741" s="67"/>
      <c r="AJ741" s="67"/>
      <c r="AK741" s="67"/>
      <c r="AL741" s="67"/>
      <c r="AM741" s="67"/>
      <c r="AN741" s="67"/>
      <c r="AO741" s="67"/>
      <c r="AP741" s="67"/>
      <c r="AQ741" s="67"/>
      <c r="AR741" s="67"/>
      <c r="AS741" s="67"/>
      <c r="AT741" s="67"/>
      <c r="AU741" s="67"/>
      <c r="AV741" s="67"/>
      <c r="AW741" s="67"/>
      <c r="AX741" s="67"/>
      <c r="AY741" s="67"/>
      <c r="AZ741" s="67"/>
      <c r="BA741" s="67"/>
      <c r="BB741" s="67"/>
      <c r="BC741" s="67">
        <v>124539</v>
      </c>
      <c r="BD741" s="67"/>
      <c r="BE741" s="67"/>
      <c r="BF741" s="67"/>
      <c r="BG741" s="67"/>
      <c r="BH741" s="67"/>
      <c r="BI741" s="67"/>
      <c r="BJ741" s="67"/>
      <c r="BK741" s="67"/>
      <c r="BL741" s="67"/>
      <c r="BM741" s="67"/>
      <c r="BN741" s="67"/>
      <c r="BO741" s="67"/>
      <c r="BP741" s="67"/>
      <c r="BQ741" s="67"/>
      <c r="BR741" s="67"/>
      <c r="BS741" s="67"/>
      <c r="BT741" s="67"/>
      <c r="BU741" s="67"/>
      <c r="BV741" s="67"/>
      <c r="BW741" s="67"/>
      <c r="BX741" s="67"/>
      <c r="BY741" s="67"/>
      <c r="BZ741" s="67"/>
      <c r="CA741" s="67"/>
      <c r="CB741" s="67"/>
      <c r="CC741" s="69">
        <f>SUM(Table25[[#This Row],[Contract Amount FY00]:[Contract Amount FY50]])</f>
        <v>124539</v>
      </c>
      <c r="CD741" s="24"/>
    </row>
    <row r="742" spans="1:82" x14ac:dyDescent="0.25">
      <c r="A742" s="122" t="s">
        <v>2006</v>
      </c>
      <c r="B742" s="122" t="s">
        <v>3013</v>
      </c>
      <c r="C742" s="122" t="s">
        <v>279</v>
      </c>
      <c r="E742" s="26" t="str">
        <f>IFERROR(IF(VLOOKUP(Table25[[#This Row],[Contract No.]],Table3[#All],3,FALSE)="","No","Yes"),"")</f>
        <v>Yes</v>
      </c>
      <c r="F742" s="26" t="str">
        <f>IFERROR(VLOOKUP(Table25[[#This Row],[Contract No.]],Table3[#All],3,FALSE),"")</f>
        <v>NASPO</v>
      </c>
      <c r="G742" s="26" t="str">
        <f>IFERROR(IF(Table25[[#This Row],[Cooperative Purchase
(Yes/No)]]="Yes","Yes",IF(VLOOKUP(Table25[[#This Row],[Contract No.]],Table3[#All],1,FALSE)=Table25[[#This Row],[Contract No.]],"Yes","No")),"No")</f>
        <v>Yes</v>
      </c>
      <c r="H742" s="51">
        <f>IFERROR(VLOOKUP(Table25[[#This Row],[Contract No.]],Table3[#All],4,FALSE),"")</f>
        <v>44926</v>
      </c>
      <c r="I742" s="56">
        <f>IFERROR(IF(AND(MONTH(Table25[[#This Row],[Contract Start Date]])&gt;6,MONTH(Table25[[#This Row],[Contract Start Date]])&lt;=12),YEAR(Table25[[#This Row],[Contract Start Date]])+1,YEAR(Table25[[#This Row],[Contract Start Date]])),"")</f>
        <v>2023</v>
      </c>
      <c r="J742" s="55">
        <f>Table25[[#This Row],[FY Formula start]]</f>
        <v>2023</v>
      </c>
      <c r="K742" s="59" t="str">
        <f>"FY"&amp;" "&amp;Table25[[#This Row],[Year Start]]</f>
        <v>FY 2023</v>
      </c>
      <c r="L742" s="52">
        <f>IFERROR(VLOOKUP(Table25[[#This Row],[Contract No.]],Table3[#All],5,FALSE),"")</f>
        <v>46501</v>
      </c>
      <c r="M742" s="56">
        <f>IFERROR(IF(Table25[[#This Row],[Contract End Date]]="99/99/9999","No End",IF(AND(MONTH(Table25[[#This Row],[Contract End Date]])&gt;6,MONTH(Table25[[#This Row],[Contract End Date]])&lt;=12),YEAR(Table25[[#This Row],[Contract End Date]])+1,YEAR(Table25[[#This Row],[Contract End Date]]))),"")</f>
        <v>2027</v>
      </c>
      <c r="N742" s="55">
        <f>Table25[[#This Row],[FY Formula end]]</f>
        <v>2027</v>
      </c>
      <c r="O742" s="59" t="str">
        <f>IF(Table25[[#This Row],[Year End]]="No End","No End","FY"&amp;" "&amp;Table25[[#This Row],[Year End]])</f>
        <v>FY 2027</v>
      </c>
      <c r="P742" s="27"/>
      <c r="Q742" s="104">
        <f>_xlfn.IFNA(IF($B742="","",VLOOKUP($B742,'SWC Towers'!$A:$Q,$Q$2,FALSE)),"")</f>
        <v>0.3</v>
      </c>
      <c r="R742" s="106" t="str">
        <f>_xlfn.IFNA(IF($B742="","",VLOOKUP($B742,'SWC Towers'!$A:$Q,$R$2,FALSE)),"")</f>
        <v/>
      </c>
      <c r="S742" s="106">
        <f>_xlfn.IFNA(IF($B742="","",VLOOKUP($B742,'SWC Towers'!$A:$Q,$S$2,FALSE)),"")</f>
        <v>0.1</v>
      </c>
      <c r="T742" s="106" t="str">
        <f>_xlfn.IFNA(IF($B742="","",VLOOKUP($B742,'SWC Towers'!$A:$Q,$T$2,FALSE)),"")</f>
        <v/>
      </c>
      <c r="U742" s="104">
        <f>_xlfn.IFNA(IF($B742="","",VLOOKUP($B742,'SWC Towers'!$A:$Q,$U$2,FALSE)),"")</f>
        <v>0.6</v>
      </c>
      <c r="V742" s="104" t="str">
        <f>_xlfn.IFNA(IF($B742="","",VLOOKUP($B742,'SWC Towers'!$A:$Q,$V$2,FALSE)),"")</f>
        <v/>
      </c>
      <c r="W742" s="104" t="str">
        <f>_xlfn.IFNA(IF($B742="","",VLOOKUP($B742,'SWC Towers'!$A:$Q,$W$2,FALSE)),"")</f>
        <v/>
      </c>
      <c r="X742" s="104" t="str">
        <f>_xlfn.IFNA(IF($B742="","",VLOOKUP($B742,'SWC Towers'!$A:$Q,$X$2,FALSE)),"")</f>
        <v/>
      </c>
      <c r="Y742" s="104" t="str">
        <f>_xlfn.IFNA(IF($B742="","",VLOOKUP($B742,'SWC Towers'!$A:$Q,$Y$2,FALSE)),"")</f>
        <v/>
      </c>
      <c r="Z742" s="104" t="str">
        <f>_xlfn.IFNA(IF($B742="","",VLOOKUP($B742,'SWC Towers'!$A:$Q,$Z$2,FALSE)),"")</f>
        <v/>
      </c>
      <c r="AA742" s="104" t="str">
        <f>_xlfn.IFNA(IF($B742="","",VLOOKUP($B742,'SWC Towers'!$A:$Q,$AA$2,FALSE)),"")</f>
        <v/>
      </c>
      <c r="AB742" s="104" t="str">
        <f>_xlfn.IFNA(IF($B742="","",VLOOKUP($B742,'SWC Towers'!$A:$Q,$AB$2,FALSE)),"")</f>
        <v/>
      </c>
      <c r="AC742" s="20">
        <f>SUM(Table25[[#This Row],[IT Tower: Application]:[Other/Non-IT ]])</f>
        <v>1</v>
      </c>
      <c r="AD742" s="67"/>
      <c r="AE742" s="67"/>
      <c r="AF742" s="67"/>
      <c r="AG742" s="67"/>
      <c r="AH742" s="67"/>
      <c r="AI742" s="67"/>
      <c r="AJ742" s="67"/>
      <c r="AK742" s="67"/>
      <c r="AL742" s="67"/>
      <c r="AM742" s="67"/>
      <c r="AN742" s="67"/>
      <c r="AO742" s="67"/>
      <c r="AP742" s="67"/>
      <c r="AQ742" s="67"/>
      <c r="AR742" s="67"/>
      <c r="AS742" s="67"/>
      <c r="AT742" s="67"/>
      <c r="AU742" s="67"/>
      <c r="AV742" s="67"/>
      <c r="AW742" s="67"/>
      <c r="AX742" s="67"/>
      <c r="AY742" s="67"/>
      <c r="AZ742" s="67"/>
      <c r="BA742" s="67">
        <v>14331</v>
      </c>
      <c r="BB742" s="67">
        <v>199348</v>
      </c>
      <c r="BC742" s="67">
        <v>1136295</v>
      </c>
      <c r="BD742" s="67"/>
      <c r="BE742" s="67"/>
      <c r="BF742" s="67"/>
      <c r="BG742" s="67"/>
      <c r="BH742" s="67"/>
      <c r="BI742" s="67"/>
      <c r="BJ742" s="67"/>
      <c r="BK742" s="67"/>
      <c r="BL742" s="67"/>
      <c r="BM742" s="67"/>
      <c r="BN742" s="67"/>
      <c r="BO742" s="67"/>
      <c r="BP742" s="67"/>
      <c r="BQ742" s="67"/>
      <c r="BR742" s="67"/>
      <c r="BS742" s="67"/>
      <c r="BT742" s="67"/>
      <c r="BU742" s="67"/>
      <c r="BV742" s="67"/>
      <c r="BW742" s="67"/>
      <c r="BX742" s="67"/>
      <c r="BY742" s="67"/>
      <c r="BZ742" s="67"/>
      <c r="CA742" s="67"/>
      <c r="CB742" s="67"/>
      <c r="CC742" s="69">
        <f>SUM(Table25[[#This Row],[Contract Amount FY00]:[Contract Amount FY50]])</f>
        <v>1349974</v>
      </c>
      <c r="CD742" s="24"/>
    </row>
    <row r="743" spans="1:82" x14ac:dyDescent="0.25">
      <c r="A743" s="122" t="s">
        <v>2006</v>
      </c>
      <c r="B743" s="122" t="s">
        <v>3015</v>
      </c>
      <c r="C743" s="122" t="s">
        <v>661</v>
      </c>
      <c r="E743" s="26" t="str">
        <f>IFERROR(IF(VLOOKUP(Table25[[#This Row],[Contract No.]],Table3[#All],3,FALSE)="","No","Yes"),"")</f>
        <v>Yes</v>
      </c>
      <c r="F743" s="26" t="str">
        <f>IFERROR(VLOOKUP(Table25[[#This Row],[Contract No.]],Table3[#All],3,FALSE),"")</f>
        <v>NASPO</v>
      </c>
      <c r="G743" s="26" t="str">
        <f>IFERROR(IF(Table25[[#This Row],[Cooperative Purchase
(Yes/No)]]="Yes","Yes",IF(VLOOKUP(Table25[[#This Row],[Contract No.]],Table3[#All],1,FALSE)=Table25[[#This Row],[Contract No.]],"Yes","No")),"No")</f>
        <v>Yes</v>
      </c>
      <c r="H743" s="51">
        <f>IFERROR(VLOOKUP(Table25[[#This Row],[Contract No.]],Table3[#All],4,FALSE),"")</f>
        <v>44805</v>
      </c>
      <c r="I743" s="56">
        <f>IFERROR(IF(AND(MONTH(Table25[[#This Row],[Contract Start Date]])&gt;6,MONTH(Table25[[#This Row],[Contract Start Date]])&lt;=12),YEAR(Table25[[#This Row],[Contract Start Date]])+1,YEAR(Table25[[#This Row],[Contract Start Date]])),"")</f>
        <v>2023</v>
      </c>
      <c r="J743" s="55">
        <f>Table25[[#This Row],[FY Formula start]]</f>
        <v>2023</v>
      </c>
      <c r="K743" s="59" t="str">
        <f>"FY"&amp;" "&amp;Table25[[#This Row],[Year Start]]</f>
        <v>FY 2023</v>
      </c>
      <c r="L743" s="52">
        <f>IFERROR(VLOOKUP(Table25[[#This Row],[Contract No.]],Table3[#All],5,FALSE),"")</f>
        <v>46521</v>
      </c>
      <c r="M743" s="56">
        <f>IFERROR(IF(Table25[[#This Row],[Contract End Date]]="99/99/9999","No End",IF(AND(MONTH(Table25[[#This Row],[Contract End Date]])&gt;6,MONTH(Table25[[#This Row],[Contract End Date]])&lt;=12),YEAR(Table25[[#This Row],[Contract End Date]])+1,YEAR(Table25[[#This Row],[Contract End Date]]))),"")</f>
        <v>2027</v>
      </c>
      <c r="N743" s="55">
        <f>Table25[[#This Row],[FY Formula end]]</f>
        <v>2027</v>
      </c>
      <c r="O743" s="59" t="str">
        <f>IF(Table25[[#This Row],[Year End]]="No End","No End","FY"&amp;" "&amp;Table25[[#This Row],[Year End]])</f>
        <v>FY 2027</v>
      </c>
      <c r="P743" s="27"/>
      <c r="Q743" s="104" t="str">
        <f>_xlfn.IFNA(IF($B743="","",VLOOKUP($B743,'SWC Towers'!$A:$Q,$Q$2,FALSE)),"")</f>
        <v/>
      </c>
      <c r="R743" s="106" t="str">
        <f>_xlfn.IFNA(IF($B743="","",VLOOKUP($B743,'SWC Towers'!$A:$Q,$R$2,FALSE)),"")</f>
        <v/>
      </c>
      <c r="S743" s="106" t="str">
        <f>_xlfn.IFNA(IF($B743="","",VLOOKUP($B743,'SWC Towers'!$A:$Q,$S$2,FALSE)),"")</f>
        <v/>
      </c>
      <c r="T743" s="106" t="str">
        <f>_xlfn.IFNA(IF($B743="","",VLOOKUP($B743,'SWC Towers'!$A:$Q,$T$2,FALSE)),"")</f>
        <v/>
      </c>
      <c r="U743" s="104">
        <f>_xlfn.IFNA(IF($B743="","",VLOOKUP($B743,'SWC Towers'!$A:$Q,$U$2,FALSE)),"")</f>
        <v>0.4</v>
      </c>
      <c r="V743" s="104" t="str">
        <f>_xlfn.IFNA(IF($B743="","",VLOOKUP($B743,'SWC Towers'!$A:$Q,$V$2,FALSE)),"")</f>
        <v/>
      </c>
      <c r="W743" s="104" t="str">
        <f>_xlfn.IFNA(IF($B743="","",VLOOKUP($B743,'SWC Towers'!$A:$Q,$W$2,FALSE)),"")</f>
        <v/>
      </c>
      <c r="X743" s="104" t="str">
        <f>_xlfn.IFNA(IF($B743="","",VLOOKUP($B743,'SWC Towers'!$A:$Q,$X$2,FALSE)),"")</f>
        <v/>
      </c>
      <c r="Y743" s="104">
        <f>_xlfn.IFNA(IF($B743="","",VLOOKUP($B743,'SWC Towers'!$A:$Q,$Y$2,FALSE)),"")</f>
        <v>0.3</v>
      </c>
      <c r="Z743" s="104">
        <f>_xlfn.IFNA(IF($B743="","",VLOOKUP($B743,'SWC Towers'!$A:$Q,$Z$2,FALSE)),"")</f>
        <v>0.3</v>
      </c>
      <c r="AA743" s="104" t="str">
        <f>_xlfn.IFNA(IF($B743="","",VLOOKUP($B743,'SWC Towers'!$A:$Q,$AA$2,FALSE)),"")</f>
        <v/>
      </c>
      <c r="AB743" s="104" t="str">
        <f>_xlfn.IFNA(IF($B743="","",VLOOKUP($B743,'SWC Towers'!$A:$Q,$AB$2,FALSE)),"")</f>
        <v/>
      </c>
      <c r="AC743" s="20">
        <f>SUM(Table25[[#This Row],[IT Tower: Application]:[Other/Non-IT ]])</f>
        <v>1</v>
      </c>
      <c r="AD743" s="67"/>
      <c r="AE743" s="67"/>
      <c r="AF743" s="67"/>
      <c r="AG743" s="67"/>
      <c r="AH743" s="67"/>
      <c r="AI743" s="67"/>
      <c r="AJ743" s="67"/>
      <c r="AK743" s="67"/>
      <c r="AL743" s="67"/>
      <c r="AM743" s="67"/>
      <c r="AN743" s="67"/>
      <c r="AO743" s="67"/>
      <c r="AP743" s="67"/>
      <c r="AQ743" s="67"/>
      <c r="AR743" s="67"/>
      <c r="AS743" s="67"/>
      <c r="AT743" s="67"/>
      <c r="AU743" s="67"/>
      <c r="AV743" s="67"/>
      <c r="AW743" s="67"/>
      <c r="AX743" s="67"/>
      <c r="AY743" s="67"/>
      <c r="AZ743" s="67"/>
      <c r="BA743" s="67">
        <v>0</v>
      </c>
      <c r="BB743" s="67">
        <v>4750</v>
      </c>
      <c r="BC743" s="67">
        <v>8123</v>
      </c>
      <c r="BD743" s="67"/>
      <c r="BE743" s="67"/>
      <c r="BF743" s="67"/>
      <c r="BG743" s="67"/>
      <c r="BH743" s="67"/>
      <c r="BI743" s="67"/>
      <c r="BJ743" s="67"/>
      <c r="BK743" s="67"/>
      <c r="BL743" s="67"/>
      <c r="BM743" s="67"/>
      <c r="BN743" s="67"/>
      <c r="BO743" s="67"/>
      <c r="BP743" s="67"/>
      <c r="BQ743" s="67"/>
      <c r="BR743" s="67"/>
      <c r="BS743" s="67"/>
      <c r="BT743" s="67"/>
      <c r="BU743" s="67"/>
      <c r="BV743" s="67"/>
      <c r="BW743" s="67"/>
      <c r="BX743" s="67"/>
      <c r="BY743" s="67"/>
      <c r="BZ743" s="67"/>
      <c r="CA743" s="67"/>
      <c r="CB743" s="67"/>
      <c r="CC743" s="69">
        <f>SUM(Table25[[#This Row],[Contract Amount FY00]:[Contract Amount FY50]])</f>
        <v>12873</v>
      </c>
      <c r="CD743" s="24"/>
    </row>
    <row r="744" spans="1:82" x14ac:dyDescent="0.25">
      <c r="A744" s="122" t="s">
        <v>2006</v>
      </c>
      <c r="B744" s="122" t="s">
        <v>3141</v>
      </c>
      <c r="C744" s="122" t="s">
        <v>699</v>
      </c>
      <c r="E744" s="26" t="str">
        <f>IFERROR(IF(VLOOKUP(Table25[[#This Row],[Contract No.]],Table3[#All],3,FALSE)="","No","Yes"),"")</f>
        <v>No</v>
      </c>
      <c r="F744" s="26" t="str">
        <f>IFERROR(VLOOKUP(Table25[[#This Row],[Contract No.]],Table3[#All],3,FALSE),"")</f>
        <v/>
      </c>
      <c r="G744" s="26" t="str">
        <f>IFERROR(IF(Table25[[#This Row],[Cooperative Purchase
(Yes/No)]]="Yes","Yes",IF(VLOOKUP(Table25[[#This Row],[Contract No.]],Table3[#All],1,FALSE)=Table25[[#This Row],[Contract No.]],"Yes","No")),"No")</f>
        <v>Yes</v>
      </c>
      <c r="H744" s="51">
        <f>IFERROR(VLOOKUP(Table25[[#This Row],[Contract No.]],Table3[#All],4,FALSE),"")</f>
        <v>45427</v>
      </c>
      <c r="I744" s="56">
        <f>IFERROR(IF(AND(MONTH(Table25[[#This Row],[Contract Start Date]])&gt;6,MONTH(Table25[[#This Row],[Contract Start Date]])&lt;=12),YEAR(Table25[[#This Row],[Contract Start Date]])+1,YEAR(Table25[[#This Row],[Contract Start Date]])),"")</f>
        <v>2024</v>
      </c>
      <c r="J744" s="55">
        <f>Table25[[#This Row],[FY Formula start]]</f>
        <v>2024</v>
      </c>
      <c r="K744" s="59" t="str">
        <f>"FY"&amp;" "&amp;Table25[[#This Row],[Year Start]]</f>
        <v>FY 2024</v>
      </c>
      <c r="L744" s="52">
        <f>IFERROR(VLOOKUP(Table25[[#This Row],[Contract No.]],Table3[#All],5,FALSE),"")</f>
        <v>46888</v>
      </c>
      <c r="M744" s="56">
        <f>IFERROR(IF(Table25[[#This Row],[Contract End Date]]="99/99/9999","No End",IF(AND(MONTH(Table25[[#This Row],[Contract End Date]])&gt;6,MONTH(Table25[[#This Row],[Contract End Date]])&lt;=12),YEAR(Table25[[#This Row],[Contract End Date]])+1,YEAR(Table25[[#This Row],[Contract End Date]]))),"")</f>
        <v>2028</v>
      </c>
      <c r="N744" s="55">
        <f>Table25[[#This Row],[FY Formula end]]</f>
        <v>2028</v>
      </c>
      <c r="O744" s="59" t="str">
        <f>IF(Table25[[#This Row],[Year End]]="No End","No End","FY"&amp;" "&amp;Table25[[#This Row],[Year End]])</f>
        <v>FY 2028</v>
      </c>
      <c r="P744" s="27"/>
      <c r="Q744" s="104">
        <f>_xlfn.IFNA(IF($B744="","",VLOOKUP($B744,'SWC Towers'!$A:$Q,$Q$2,FALSE)),"")</f>
        <v>0.4</v>
      </c>
      <c r="R744" s="106" t="str">
        <f>_xlfn.IFNA(IF($B744="","",VLOOKUP($B744,'SWC Towers'!$A:$Q,$R$2,FALSE)),"")</f>
        <v/>
      </c>
      <c r="S744" s="106" t="str">
        <f>_xlfn.IFNA(IF($B744="","",VLOOKUP($B744,'SWC Towers'!$A:$Q,$S$2,FALSE)),"")</f>
        <v/>
      </c>
      <c r="T744" s="106">
        <f>_xlfn.IFNA(IF($B744="","",VLOOKUP($B744,'SWC Towers'!$A:$Q,$T$2,FALSE)),"")</f>
        <v>0.1</v>
      </c>
      <c r="U744" s="104" t="str">
        <f>_xlfn.IFNA(IF($B744="","",VLOOKUP($B744,'SWC Towers'!$A:$Q,$U$2,FALSE)),"")</f>
        <v/>
      </c>
      <c r="V744" s="104">
        <f>_xlfn.IFNA(IF($B744="","",VLOOKUP($B744,'SWC Towers'!$A:$Q,$V$2,FALSE)),"")</f>
        <v>0.4</v>
      </c>
      <c r="W744" s="104" t="str">
        <f>_xlfn.IFNA(IF($B744="","",VLOOKUP($B744,'SWC Towers'!$A:$Q,$W$2,FALSE)),"")</f>
        <v/>
      </c>
      <c r="X744" s="104" t="str">
        <f>_xlfn.IFNA(IF($B744="","",VLOOKUP($B744,'SWC Towers'!$A:$Q,$X$2,FALSE)),"")</f>
        <v/>
      </c>
      <c r="Y744" s="104" t="str">
        <f>_xlfn.IFNA(IF($B744="","",VLOOKUP($B744,'SWC Towers'!$A:$Q,$Y$2,FALSE)),"")</f>
        <v/>
      </c>
      <c r="Z744" s="104">
        <f>_xlfn.IFNA(IF($B744="","",VLOOKUP($B744,'SWC Towers'!$A:$Q,$Z$2,FALSE)),"")</f>
        <v>0.1</v>
      </c>
      <c r="AA744" s="104" t="str">
        <f>_xlfn.IFNA(IF($B744="","",VLOOKUP($B744,'SWC Towers'!$A:$Q,$AA$2,FALSE)),"")</f>
        <v/>
      </c>
      <c r="AB744" s="104" t="str">
        <f>_xlfn.IFNA(IF($B744="","",VLOOKUP($B744,'SWC Towers'!$A:$Q,$AB$2,FALSE)),"")</f>
        <v/>
      </c>
      <c r="AC744" s="20">
        <f>SUM(Table25[[#This Row],[IT Tower: Application]:[Other/Non-IT ]])</f>
        <v>1</v>
      </c>
      <c r="AD744" s="67"/>
      <c r="AE744" s="67"/>
      <c r="AF744" s="67"/>
      <c r="AG744" s="67"/>
      <c r="AH744" s="67"/>
      <c r="AI744" s="67"/>
      <c r="AJ744" s="67"/>
      <c r="AK744" s="67"/>
      <c r="AL744" s="67"/>
      <c r="AM744" s="67"/>
      <c r="AN744" s="67"/>
      <c r="AO744" s="67"/>
      <c r="AP744" s="67"/>
      <c r="AQ744" s="67"/>
      <c r="AR744" s="67"/>
      <c r="AS744" s="67"/>
      <c r="AT744" s="67"/>
      <c r="AU744" s="67"/>
      <c r="AV744" s="67"/>
      <c r="AW744" s="67"/>
      <c r="AX744" s="67"/>
      <c r="AY744" s="67"/>
      <c r="AZ744" s="67"/>
      <c r="BA744" s="67"/>
      <c r="BB744" s="67">
        <v>0</v>
      </c>
      <c r="BC744" s="67">
        <v>374985</v>
      </c>
      <c r="BD744" s="67"/>
      <c r="BE744" s="67"/>
      <c r="BF744" s="67"/>
      <c r="BG744" s="67"/>
      <c r="BH744" s="67"/>
      <c r="BI744" s="67"/>
      <c r="BJ744" s="67"/>
      <c r="BK744" s="67"/>
      <c r="BL744" s="67"/>
      <c r="BM744" s="67"/>
      <c r="BN744" s="67"/>
      <c r="BO744" s="67"/>
      <c r="BP744" s="67"/>
      <c r="BQ744" s="67"/>
      <c r="BR744" s="67"/>
      <c r="BS744" s="67"/>
      <c r="BT744" s="67"/>
      <c r="BU744" s="67"/>
      <c r="BV744" s="67"/>
      <c r="BW744" s="67"/>
      <c r="BX744" s="67"/>
      <c r="BY744" s="67"/>
      <c r="BZ744" s="67"/>
      <c r="CA744" s="67"/>
      <c r="CB744" s="67"/>
      <c r="CC744" s="69">
        <f>SUM(Table25[[#This Row],[Contract Amount FY00]:[Contract Amount FY50]])</f>
        <v>374985</v>
      </c>
      <c r="CD744" s="24"/>
    </row>
    <row r="745" spans="1:82" x14ac:dyDescent="0.25">
      <c r="A745" s="122" t="s">
        <v>2006</v>
      </c>
      <c r="B745" s="122" t="s">
        <v>3145</v>
      </c>
      <c r="C745" s="122" t="s">
        <v>3195</v>
      </c>
      <c r="E745" s="26" t="str">
        <f>IFERROR(IF(VLOOKUP(Table25[[#This Row],[Contract No.]],Table3[#All],3,FALSE)="","No","Yes"),"")</f>
        <v>Yes</v>
      </c>
      <c r="F745" s="26" t="str">
        <f>IFERROR(VLOOKUP(Table25[[#This Row],[Contract No.]],Table3[#All],3,FALSE),"")</f>
        <v>NASPO</v>
      </c>
      <c r="G745" s="26" t="str">
        <f>IFERROR(IF(Table25[[#This Row],[Cooperative Purchase
(Yes/No)]]="Yes","Yes",IF(VLOOKUP(Table25[[#This Row],[Contract No.]],Table3[#All],1,FALSE)=Table25[[#This Row],[Contract No.]],"Yes","No")),"No")</f>
        <v>Yes</v>
      </c>
      <c r="H745" s="51">
        <f>IFERROR(VLOOKUP(Table25[[#This Row],[Contract No.]],Table3[#All],4,FALSE),"")</f>
        <v>45138</v>
      </c>
      <c r="I745" s="56">
        <f>IFERROR(IF(AND(MONTH(Table25[[#This Row],[Contract Start Date]])&gt;6,MONTH(Table25[[#This Row],[Contract Start Date]])&lt;=12),YEAR(Table25[[#This Row],[Contract Start Date]])+1,YEAR(Table25[[#This Row],[Contract Start Date]])),"")</f>
        <v>2024</v>
      </c>
      <c r="J745" s="55">
        <f>Table25[[#This Row],[FY Formula start]]</f>
        <v>2024</v>
      </c>
      <c r="K745" s="59" t="str">
        <f>"FY"&amp;" "&amp;Table25[[#This Row],[Year Start]]</f>
        <v>FY 2024</v>
      </c>
      <c r="L745" s="52">
        <f>IFERROR(VLOOKUP(Table25[[#This Row],[Contract No.]],Table3[#All],5,FALSE),"")</f>
        <v>48426</v>
      </c>
      <c r="M745" s="56">
        <f>IFERROR(IF(Table25[[#This Row],[Contract End Date]]="99/99/9999","No End",IF(AND(MONTH(Table25[[#This Row],[Contract End Date]])&gt;6,MONTH(Table25[[#This Row],[Contract End Date]])&lt;=12),YEAR(Table25[[#This Row],[Contract End Date]])+1,YEAR(Table25[[#This Row],[Contract End Date]]))),"")</f>
        <v>2033</v>
      </c>
      <c r="N745" s="55">
        <f>Table25[[#This Row],[FY Formula end]]</f>
        <v>2033</v>
      </c>
      <c r="O745" s="59" t="str">
        <f>IF(Table25[[#This Row],[Year End]]="No End","No End","FY"&amp;" "&amp;Table25[[#This Row],[Year End]])</f>
        <v>FY 2033</v>
      </c>
      <c r="P745" s="27"/>
      <c r="Q745" s="104">
        <f>_xlfn.IFNA(IF($B745="","",VLOOKUP($B745,'SWC Towers'!$A:$Q,$Q$2,FALSE)),"")</f>
        <v>0.2</v>
      </c>
      <c r="R745" s="106">
        <f>_xlfn.IFNA(IF($B745="","",VLOOKUP($B745,'SWC Towers'!$A:$Q,$R$2,FALSE)),"")</f>
        <v>0.2</v>
      </c>
      <c r="S745" s="106" t="str">
        <f>_xlfn.IFNA(IF($B745="","",VLOOKUP($B745,'SWC Towers'!$A:$Q,$S$2,FALSE)),"")</f>
        <v/>
      </c>
      <c r="T745" s="106">
        <f>_xlfn.IFNA(IF($B745="","",VLOOKUP($B745,'SWC Towers'!$A:$Q,$T$2,FALSE)),"")</f>
        <v>0.1</v>
      </c>
      <c r="U745" s="104" t="str">
        <f>_xlfn.IFNA(IF($B745="","",VLOOKUP($B745,'SWC Towers'!$A:$Q,$U$2,FALSE)),"")</f>
        <v/>
      </c>
      <c r="V745" s="104" t="str">
        <f>_xlfn.IFNA(IF($B745="","",VLOOKUP($B745,'SWC Towers'!$A:$Q,$V$2,FALSE)),"")</f>
        <v/>
      </c>
      <c r="W745" s="104">
        <f>_xlfn.IFNA(IF($B745="","",VLOOKUP($B745,'SWC Towers'!$A:$Q,$W$2,FALSE)),"")</f>
        <v>0.3</v>
      </c>
      <c r="X745" s="104" t="str">
        <f>_xlfn.IFNA(IF($B745="","",VLOOKUP($B745,'SWC Towers'!$A:$Q,$X$2,FALSE)),"")</f>
        <v/>
      </c>
      <c r="Y745" s="104" t="str">
        <f>_xlfn.IFNA(IF($B745="","",VLOOKUP($B745,'SWC Towers'!$A:$Q,$Y$2,FALSE)),"")</f>
        <v/>
      </c>
      <c r="Z745" s="104">
        <f>_xlfn.IFNA(IF($B745="","",VLOOKUP($B745,'SWC Towers'!$A:$Q,$Z$2,FALSE)),"")</f>
        <v>0.1</v>
      </c>
      <c r="AA745" s="104" t="str">
        <f>_xlfn.IFNA(IF($B745="","",VLOOKUP($B745,'SWC Towers'!$A:$Q,$AA$2,FALSE)),"")</f>
        <v/>
      </c>
      <c r="AB745" s="104">
        <f>_xlfn.IFNA(IF($B745="","",VLOOKUP($B745,'SWC Towers'!$A:$Q,$AB$2,FALSE)),"")</f>
        <v>0.1</v>
      </c>
      <c r="AC745" s="20">
        <f>SUM(Table25[[#This Row],[IT Tower: Application]:[Other/Non-IT ]])</f>
        <v>1</v>
      </c>
      <c r="AD745" s="67"/>
      <c r="AE745" s="67"/>
      <c r="AF745" s="67"/>
      <c r="AG745" s="67"/>
      <c r="AH745" s="67"/>
      <c r="AI745" s="67"/>
      <c r="AJ745" s="67"/>
      <c r="AK745" s="67"/>
      <c r="AL745" s="67"/>
      <c r="AM745" s="67"/>
      <c r="AN745" s="67"/>
      <c r="AO745" s="67"/>
      <c r="AP745" s="67"/>
      <c r="AQ745" s="67"/>
      <c r="AR745" s="67"/>
      <c r="AS745" s="67"/>
      <c r="AT745" s="67"/>
      <c r="AU745" s="67"/>
      <c r="AV745" s="67"/>
      <c r="AW745" s="67"/>
      <c r="AX745" s="67"/>
      <c r="AY745" s="67"/>
      <c r="AZ745" s="67"/>
      <c r="BA745" s="67">
        <v>0</v>
      </c>
      <c r="BB745" s="67">
        <v>204172</v>
      </c>
      <c r="BC745" s="67">
        <v>301927</v>
      </c>
      <c r="BD745" s="67"/>
      <c r="BE745" s="67"/>
      <c r="BF745" s="67"/>
      <c r="BG745" s="67"/>
      <c r="BH745" s="67"/>
      <c r="BI745" s="67"/>
      <c r="BJ745" s="67"/>
      <c r="BK745" s="67"/>
      <c r="BL745" s="67"/>
      <c r="BM745" s="67"/>
      <c r="BN745" s="67"/>
      <c r="BO745" s="67"/>
      <c r="BP745" s="67"/>
      <c r="BQ745" s="67"/>
      <c r="BR745" s="67"/>
      <c r="BS745" s="67"/>
      <c r="BT745" s="67"/>
      <c r="BU745" s="67"/>
      <c r="BV745" s="67"/>
      <c r="BW745" s="67"/>
      <c r="BX745" s="67"/>
      <c r="BY745" s="67"/>
      <c r="BZ745" s="67"/>
      <c r="CA745" s="67"/>
      <c r="CB745" s="67"/>
      <c r="CC745" s="69">
        <f>SUM(Table25[[#This Row],[Contract Amount FY00]:[Contract Amount FY50]])</f>
        <v>506099</v>
      </c>
      <c r="CD745" s="24"/>
    </row>
    <row r="746" spans="1:82" x14ac:dyDescent="0.25">
      <c r="A746" s="122" t="s">
        <v>2006</v>
      </c>
      <c r="B746" s="122" t="s">
        <v>3145</v>
      </c>
      <c r="C746" s="122" t="s">
        <v>615</v>
      </c>
      <c r="E746" s="26" t="str">
        <f>IFERROR(IF(VLOOKUP(Table25[[#This Row],[Contract No.]],Table3[#All],3,FALSE)="","No","Yes"),"")</f>
        <v>Yes</v>
      </c>
      <c r="F746" s="26" t="str">
        <f>IFERROR(VLOOKUP(Table25[[#This Row],[Contract No.]],Table3[#All],3,FALSE),"")</f>
        <v>NASPO</v>
      </c>
      <c r="G746" s="26" t="str">
        <f>IFERROR(IF(Table25[[#This Row],[Cooperative Purchase
(Yes/No)]]="Yes","Yes",IF(VLOOKUP(Table25[[#This Row],[Contract No.]],Table3[#All],1,FALSE)=Table25[[#This Row],[Contract No.]],"Yes","No")),"No")</f>
        <v>Yes</v>
      </c>
      <c r="H746" s="51">
        <f>IFERROR(VLOOKUP(Table25[[#This Row],[Contract No.]],Table3[#All],4,FALSE),"")</f>
        <v>45138</v>
      </c>
      <c r="I746" s="56">
        <f>IFERROR(IF(AND(MONTH(Table25[[#This Row],[Contract Start Date]])&gt;6,MONTH(Table25[[#This Row],[Contract Start Date]])&lt;=12),YEAR(Table25[[#This Row],[Contract Start Date]])+1,YEAR(Table25[[#This Row],[Contract Start Date]])),"")</f>
        <v>2024</v>
      </c>
      <c r="J746" s="55">
        <f>Table25[[#This Row],[FY Formula start]]</f>
        <v>2024</v>
      </c>
      <c r="K746" s="59" t="str">
        <f>"FY"&amp;" "&amp;Table25[[#This Row],[Year Start]]</f>
        <v>FY 2024</v>
      </c>
      <c r="L746" s="52">
        <f>IFERROR(VLOOKUP(Table25[[#This Row],[Contract No.]],Table3[#All],5,FALSE),"")</f>
        <v>48426</v>
      </c>
      <c r="M746" s="56">
        <f>IFERROR(IF(Table25[[#This Row],[Contract End Date]]="99/99/9999","No End",IF(AND(MONTH(Table25[[#This Row],[Contract End Date]])&gt;6,MONTH(Table25[[#This Row],[Contract End Date]])&lt;=12),YEAR(Table25[[#This Row],[Contract End Date]])+1,YEAR(Table25[[#This Row],[Contract End Date]]))),"")</f>
        <v>2033</v>
      </c>
      <c r="N746" s="55">
        <f>Table25[[#This Row],[FY Formula end]]</f>
        <v>2033</v>
      </c>
      <c r="O746" s="59" t="str">
        <f>IF(Table25[[#This Row],[Year End]]="No End","No End","FY"&amp;" "&amp;Table25[[#This Row],[Year End]])</f>
        <v>FY 2033</v>
      </c>
      <c r="P746" s="27"/>
      <c r="Q746" s="104">
        <f>_xlfn.IFNA(IF($B746="","",VLOOKUP($B746,'SWC Towers'!$A:$Q,$Q$2,FALSE)),"")</f>
        <v>0.2</v>
      </c>
      <c r="R746" s="106">
        <f>_xlfn.IFNA(IF($B746="","",VLOOKUP($B746,'SWC Towers'!$A:$Q,$R$2,FALSE)),"")</f>
        <v>0.2</v>
      </c>
      <c r="S746" s="106" t="str">
        <f>_xlfn.IFNA(IF($B746="","",VLOOKUP($B746,'SWC Towers'!$A:$Q,$S$2,FALSE)),"")</f>
        <v/>
      </c>
      <c r="T746" s="106">
        <f>_xlfn.IFNA(IF($B746="","",VLOOKUP($B746,'SWC Towers'!$A:$Q,$T$2,FALSE)),"")</f>
        <v>0.1</v>
      </c>
      <c r="U746" s="104" t="str">
        <f>_xlfn.IFNA(IF($B746="","",VLOOKUP($B746,'SWC Towers'!$A:$Q,$U$2,FALSE)),"")</f>
        <v/>
      </c>
      <c r="V746" s="104" t="str">
        <f>_xlfn.IFNA(IF($B746="","",VLOOKUP($B746,'SWC Towers'!$A:$Q,$V$2,FALSE)),"")</f>
        <v/>
      </c>
      <c r="W746" s="104">
        <f>_xlfn.IFNA(IF($B746="","",VLOOKUP($B746,'SWC Towers'!$A:$Q,$W$2,FALSE)),"")</f>
        <v>0.3</v>
      </c>
      <c r="X746" s="104" t="str">
        <f>_xlfn.IFNA(IF($B746="","",VLOOKUP($B746,'SWC Towers'!$A:$Q,$X$2,FALSE)),"")</f>
        <v/>
      </c>
      <c r="Y746" s="104" t="str">
        <f>_xlfn.IFNA(IF($B746="","",VLOOKUP($B746,'SWC Towers'!$A:$Q,$Y$2,FALSE)),"")</f>
        <v/>
      </c>
      <c r="Z746" s="104">
        <f>_xlfn.IFNA(IF($B746="","",VLOOKUP($B746,'SWC Towers'!$A:$Q,$Z$2,FALSE)),"")</f>
        <v>0.1</v>
      </c>
      <c r="AA746" s="104" t="str">
        <f>_xlfn.IFNA(IF($B746="","",VLOOKUP($B746,'SWC Towers'!$A:$Q,$AA$2,FALSE)),"")</f>
        <v/>
      </c>
      <c r="AB746" s="104">
        <f>_xlfn.IFNA(IF($B746="","",VLOOKUP($B746,'SWC Towers'!$A:$Q,$AB$2,FALSE)),"")</f>
        <v>0.1</v>
      </c>
      <c r="AC746" s="20">
        <f>SUM(Table25[[#This Row],[IT Tower: Application]:[Other/Non-IT ]])</f>
        <v>1</v>
      </c>
      <c r="AD746" s="67"/>
      <c r="AE746" s="67"/>
      <c r="AF746" s="67"/>
      <c r="AG746" s="67"/>
      <c r="AH746" s="67"/>
      <c r="AI746" s="67"/>
      <c r="AJ746" s="67"/>
      <c r="AK746" s="67"/>
      <c r="AL746" s="67"/>
      <c r="AM746" s="67"/>
      <c r="AN746" s="67"/>
      <c r="AO746" s="67"/>
      <c r="AP746" s="67"/>
      <c r="AQ746" s="67"/>
      <c r="AR746" s="67"/>
      <c r="AS746" s="67"/>
      <c r="AT746" s="67"/>
      <c r="AU746" s="67"/>
      <c r="AV746" s="67"/>
      <c r="AW746" s="67"/>
      <c r="AX746" s="67"/>
      <c r="AY746" s="67"/>
      <c r="AZ746" s="67"/>
      <c r="BA746" s="67"/>
      <c r="BB746" s="67"/>
      <c r="BC746" s="67">
        <v>1340</v>
      </c>
      <c r="BD746" s="67"/>
      <c r="BE746" s="67"/>
      <c r="BF746" s="67"/>
      <c r="BG746" s="67"/>
      <c r="BH746" s="67"/>
      <c r="BI746" s="67"/>
      <c r="BJ746" s="67"/>
      <c r="BK746" s="67"/>
      <c r="BL746" s="67"/>
      <c r="BM746" s="67"/>
      <c r="BN746" s="67"/>
      <c r="BO746" s="67"/>
      <c r="BP746" s="67"/>
      <c r="BQ746" s="67"/>
      <c r="BR746" s="67"/>
      <c r="BS746" s="67"/>
      <c r="BT746" s="67"/>
      <c r="BU746" s="67"/>
      <c r="BV746" s="67"/>
      <c r="BW746" s="67"/>
      <c r="BX746" s="67"/>
      <c r="BY746" s="67"/>
      <c r="BZ746" s="67"/>
      <c r="CA746" s="67"/>
      <c r="CB746" s="67"/>
      <c r="CC746" s="69">
        <f>SUM(Table25[[#This Row],[Contract Amount FY00]:[Contract Amount FY50]])</f>
        <v>1340</v>
      </c>
      <c r="CD746" s="24"/>
    </row>
    <row r="747" spans="1:82" x14ac:dyDescent="0.25">
      <c r="A747" s="122" t="s">
        <v>2006</v>
      </c>
      <c r="B747" s="122" t="s">
        <v>3185</v>
      </c>
      <c r="C747" s="122" t="s">
        <v>3227</v>
      </c>
      <c r="E747" s="26" t="str">
        <f>IFERROR(IF(VLOOKUP(Table25[[#This Row],[Contract No.]],Table3[#All],3,FALSE)="","No","Yes"),"")</f>
        <v>No</v>
      </c>
      <c r="F747" s="26" t="str">
        <f>IFERROR(VLOOKUP(Table25[[#This Row],[Contract No.]],Table3[#All],3,FALSE),"")</f>
        <v/>
      </c>
      <c r="G747" s="26" t="str">
        <f>IFERROR(IF(Table25[[#This Row],[Cooperative Purchase
(Yes/No)]]="Yes","Yes",IF(VLOOKUP(Table25[[#This Row],[Contract No.]],Table3[#All],1,FALSE)=Table25[[#This Row],[Contract No.]],"Yes","No")),"No")</f>
        <v>Yes</v>
      </c>
      <c r="H747" s="51">
        <f>IFERROR(VLOOKUP(Table25[[#This Row],[Contract No.]],Table3[#All],4,FALSE),"")</f>
        <v>45717</v>
      </c>
      <c r="I747" s="56">
        <f>IFERROR(IF(AND(MONTH(Table25[[#This Row],[Contract Start Date]])&gt;6,MONTH(Table25[[#This Row],[Contract Start Date]])&lt;=12),YEAR(Table25[[#This Row],[Contract Start Date]])+1,YEAR(Table25[[#This Row],[Contract Start Date]])),"")</f>
        <v>2025</v>
      </c>
      <c r="J747" s="55">
        <f>Table25[[#This Row],[FY Formula start]]</f>
        <v>2025</v>
      </c>
      <c r="K747" s="59" t="str">
        <f>"FY"&amp;" "&amp;Table25[[#This Row],[Year Start]]</f>
        <v>FY 2025</v>
      </c>
      <c r="L747" s="52">
        <f>IFERROR(VLOOKUP(Table25[[#This Row],[Contract No.]],Table3[#All],5,FALSE),"")</f>
        <v>47208</v>
      </c>
      <c r="M747" s="56">
        <f>IFERROR(IF(Table25[[#This Row],[Contract End Date]]="99/99/9999","No End",IF(AND(MONTH(Table25[[#This Row],[Contract End Date]])&gt;6,MONTH(Table25[[#This Row],[Contract End Date]])&lt;=12),YEAR(Table25[[#This Row],[Contract End Date]])+1,YEAR(Table25[[#This Row],[Contract End Date]]))),"")</f>
        <v>2029</v>
      </c>
      <c r="N747" s="55">
        <f>Table25[[#This Row],[FY Formula end]]</f>
        <v>2029</v>
      </c>
      <c r="O747" s="59" t="str">
        <f>IF(Table25[[#This Row],[Year End]]="No End","No End","FY"&amp;" "&amp;Table25[[#This Row],[Year End]])</f>
        <v>FY 2029</v>
      </c>
      <c r="P747" s="27"/>
      <c r="Q747" s="104">
        <f>_xlfn.IFNA(IF($B747="","",VLOOKUP($B747,'SWC Towers'!$A:$Q,$Q$2,FALSE)),"")</f>
        <v>0.1</v>
      </c>
      <c r="R747" s="106">
        <f>_xlfn.IFNA(IF($B747="","",VLOOKUP($B747,'SWC Towers'!$A:$Q,$R$2,FALSE)),"")</f>
        <v>0.1</v>
      </c>
      <c r="S747" s="106" t="str">
        <f>_xlfn.IFNA(IF($B747="","",VLOOKUP($B747,'SWC Towers'!$A:$Q,$S$2,FALSE)),"")</f>
        <v/>
      </c>
      <c r="T747" s="106">
        <f>_xlfn.IFNA(IF($B747="","",VLOOKUP($B747,'SWC Towers'!$A:$Q,$T$2,FALSE)),"")</f>
        <v>0.2</v>
      </c>
      <c r="U747" s="104">
        <f>_xlfn.IFNA(IF($B747="","",VLOOKUP($B747,'SWC Towers'!$A:$Q,$U$2,FALSE)),"")</f>
        <v>0.2</v>
      </c>
      <c r="V747" s="104" t="str">
        <f>_xlfn.IFNA(IF($B747="","",VLOOKUP($B747,'SWC Towers'!$A:$Q,$V$2,FALSE)),"")</f>
        <v/>
      </c>
      <c r="W747" s="104">
        <f>_xlfn.IFNA(IF($B747="","",VLOOKUP($B747,'SWC Towers'!$A:$Q,$W$2,FALSE)),"")</f>
        <v>0.25</v>
      </c>
      <c r="X747" s="104" t="str">
        <f>_xlfn.IFNA(IF($B747="","",VLOOKUP($B747,'SWC Towers'!$A:$Q,$X$2,FALSE)),"")</f>
        <v/>
      </c>
      <c r="Y747" s="104" t="str">
        <f>_xlfn.IFNA(IF($B747="","",VLOOKUP($B747,'SWC Towers'!$A:$Q,$Y$2,FALSE)),"")</f>
        <v/>
      </c>
      <c r="Z747" s="104">
        <f>_xlfn.IFNA(IF($B747="","",VLOOKUP($B747,'SWC Towers'!$A:$Q,$Z$2,FALSE)),"")</f>
        <v>0.05</v>
      </c>
      <c r="AA747" s="104">
        <f>_xlfn.IFNA(IF($B747="","",VLOOKUP($B747,'SWC Towers'!$A:$Q,$AA$2,FALSE)),"")</f>
        <v>0.1</v>
      </c>
      <c r="AB747" s="104" t="str">
        <f>_xlfn.IFNA(IF($B747="","",VLOOKUP($B747,'SWC Towers'!$A:$Q,$AB$2,FALSE)),"")</f>
        <v/>
      </c>
      <c r="AC747" s="20">
        <f>SUM(Table25[[#This Row],[IT Tower: Application]:[Other/Non-IT ]])</f>
        <v>1.0000000000000002</v>
      </c>
      <c r="AD747" s="67"/>
      <c r="AE747" s="67"/>
      <c r="AF747" s="67"/>
      <c r="AG747" s="67"/>
      <c r="AH747" s="67"/>
      <c r="AI747" s="67"/>
      <c r="AJ747" s="67"/>
      <c r="AK747" s="67"/>
      <c r="AL747" s="67"/>
      <c r="AM747" s="67"/>
      <c r="AN747" s="67"/>
      <c r="AO747" s="67"/>
      <c r="AP747" s="67"/>
      <c r="AQ747" s="67"/>
      <c r="AR747" s="67"/>
      <c r="AS747" s="67"/>
      <c r="AT747" s="67"/>
      <c r="AU747" s="67"/>
      <c r="AV747" s="67"/>
      <c r="AW747" s="67"/>
      <c r="AX747" s="67"/>
      <c r="AY747" s="67"/>
      <c r="AZ747" s="67"/>
      <c r="BA747" s="67"/>
      <c r="BB747" s="67"/>
      <c r="BC747" s="67">
        <v>342</v>
      </c>
      <c r="BD747" s="67"/>
      <c r="BE747" s="67"/>
      <c r="BF747" s="67"/>
      <c r="BG747" s="67"/>
      <c r="BH747" s="67"/>
      <c r="BI747" s="67"/>
      <c r="BJ747" s="67"/>
      <c r="BK747" s="67"/>
      <c r="BL747" s="67"/>
      <c r="BM747" s="67"/>
      <c r="BN747" s="67"/>
      <c r="BO747" s="67"/>
      <c r="BP747" s="67"/>
      <c r="BQ747" s="67"/>
      <c r="BR747" s="67"/>
      <c r="BS747" s="67"/>
      <c r="BT747" s="67"/>
      <c r="BU747" s="67"/>
      <c r="BV747" s="67"/>
      <c r="BW747" s="67"/>
      <c r="BX747" s="67"/>
      <c r="BY747" s="67"/>
      <c r="BZ747" s="67"/>
      <c r="CA747" s="67"/>
      <c r="CB747" s="67"/>
      <c r="CC747" s="69">
        <f>SUM(Table25[[#This Row],[Contract Amount FY00]:[Contract Amount FY50]])</f>
        <v>342</v>
      </c>
      <c r="CD747" s="24"/>
    </row>
    <row r="748" spans="1:82" x14ac:dyDescent="0.25">
      <c r="A748" s="122" t="s">
        <v>2007</v>
      </c>
      <c r="B748" s="122" t="s">
        <v>705</v>
      </c>
      <c r="C748" s="122" t="s">
        <v>384</v>
      </c>
      <c r="E748" s="26" t="str">
        <f>IFERROR(IF(VLOOKUP(Table25[[#This Row],[Contract No.]],Table3[#All],3,FALSE)="","No","Yes"),"")</f>
        <v>Yes</v>
      </c>
      <c r="F748" s="26" t="str">
        <f>IFERROR(VLOOKUP(Table25[[#This Row],[Contract No.]],Table3[#All],3,FALSE),"")</f>
        <v>NASPO</v>
      </c>
      <c r="G748" s="26" t="str">
        <f>IFERROR(IF(Table25[[#This Row],[Cooperative Purchase
(Yes/No)]]="Yes","Yes",IF(VLOOKUP(Table25[[#This Row],[Contract No.]],Table3[#All],1,FALSE)=Table25[[#This Row],[Contract No.]],"Yes","No")),"No")</f>
        <v>Yes</v>
      </c>
      <c r="H748" s="51">
        <f>IFERROR(VLOOKUP(Table25[[#This Row],[Contract No.]],Table3[#All],4,FALSE),"")</f>
        <v>43647</v>
      </c>
      <c r="I748" s="56">
        <f>IFERROR(IF(AND(MONTH(Table25[[#This Row],[Contract Start Date]])&gt;6,MONTH(Table25[[#This Row],[Contract Start Date]])&lt;=12),YEAR(Table25[[#This Row],[Contract Start Date]])+1,YEAR(Table25[[#This Row],[Contract Start Date]])),"")</f>
        <v>2020</v>
      </c>
      <c r="J748" s="55">
        <f>Table25[[#This Row],[FY Formula start]]</f>
        <v>2020</v>
      </c>
      <c r="K748" s="59" t="str">
        <f>"FY"&amp;" "&amp;Table25[[#This Row],[Year Start]]</f>
        <v>FY 2020</v>
      </c>
      <c r="L748" s="52">
        <f>IFERROR(VLOOKUP(Table25[[#This Row],[Contract No.]],Table3[#All],5,FALSE),"")</f>
        <v>47360</v>
      </c>
      <c r="M748" s="56">
        <f>IFERROR(IF(Table25[[#This Row],[Contract End Date]]="99/99/9999","No End",IF(AND(MONTH(Table25[[#This Row],[Contract End Date]])&gt;6,MONTH(Table25[[#This Row],[Contract End Date]])&lt;=12),YEAR(Table25[[#This Row],[Contract End Date]])+1,YEAR(Table25[[#This Row],[Contract End Date]]))),"")</f>
        <v>2030</v>
      </c>
      <c r="N748" s="55">
        <f>Table25[[#This Row],[FY Formula end]]</f>
        <v>2030</v>
      </c>
      <c r="O748" s="59" t="str">
        <f>IF(Table25[[#This Row],[Year End]]="No End","No End","FY"&amp;" "&amp;Table25[[#This Row],[Year End]])</f>
        <v>FY 2030</v>
      </c>
      <c r="P748" s="27"/>
      <c r="Q748" s="104">
        <f>_xlfn.IFNA(IF($B748="","",VLOOKUP($B748,'SWC Towers'!$A:$Q,$Q$2,FALSE)),"")</f>
        <v>0.2</v>
      </c>
      <c r="R748" s="106" t="str">
        <f>_xlfn.IFNA(IF($B748="","",VLOOKUP($B748,'SWC Towers'!$A:$Q,$R$2,FALSE)),"")</f>
        <v/>
      </c>
      <c r="S748" s="106" t="str">
        <f>_xlfn.IFNA(IF($B748="","",VLOOKUP($B748,'SWC Towers'!$A:$Q,$S$2,FALSE)),"")</f>
        <v/>
      </c>
      <c r="T748" s="106" t="str">
        <f>_xlfn.IFNA(IF($B748="","",VLOOKUP($B748,'SWC Towers'!$A:$Q,$T$2,FALSE)),"")</f>
        <v/>
      </c>
      <c r="U748" s="104">
        <f>_xlfn.IFNA(IF($B748="","",VLOOKUP($B748,'SWC Towers'!$A:$Q,$U$2,FALSE)),"")</f>
        <v>0.4</v>
      </c>
      <c r="V748" s="104" t="str">
        <f>_xlfn.IFNA(IF($B748="","",VLOOKUP($B748,'SWC Towers'!$A:$Q,$V$2,FALSE)),"")</f>
        <v/>
      </c>
      <c r="W748" s="104">
        <f>_xlfn.IFNA(IF($B748="","",VLOOKUP($B748,'SWC Towers'!$A:$Q,$W$2,FALSE)),"")</f>
        <v>0.4</v>
      </c>
      <c r="X748" s="104" t="str">
        <f>_xlfn.IFNA(IF($B748="","",VLOOKUP($B748,'SWC Towers'!$A:$Q,$X$2,FALSE)),"")</f>
        <v/>
      </c>
      <c r="Y748" s="104" t="str">
        <f>_xlfn.IFNA(IF($B748="","",VLOOKUP($B748,'SWC Towers'!$A:$Q,$Y$2,FALSE)),"")</f>
        <v/>
      </c>
      <c r="Z748" s="104" t="str">
        <f>_xlfn.IFNA(IF($B748="","",VLOOKUP($B748,'SWC Towers'!$A:$Q,$Z$2,FALSE)),"")</f>
        <v/>
      </c>
      <c r="AA748" s="104" t="str">
        <f>_xlfn.IFNA(IF($B748="","",VLOOKUP($B748,'SWC Towers'!$A:$Q,$AA$2,FALSE)),"")</f>
        <v/>
      </c>
      <c r="AB748" s="104" t="str">
        <f>_xlfn.IFNA(IF($B748="","",VLOOKUP($B748,'SWC Towers'!$A:$Q,$AB$2,FALSE)),"")</f>
        <v/>
      </c>
      <c r="AC748" s="20">
        <f>SUM(Table25[[#This Row],[IT Tower: Application]:[Other/Non-IT ]])</f>
        <v>1</v>
      </c>
      <c r="AD748" s="67"/>
      <c r="AE748" s="67"/>
      <c r="AF748" s="67"/>
      <c r="AG748" s="67"/>
      <c r="AH748" s="67"/>
      <c r="AI748" s="67"/>
      <c r="AJ748" s="67"/>
      <c r="AK748" s="67"/>
      <c r="AL748" s="67"/>
      <c r="AM748" s="67"/>
      <c r="AN748" s="67"/>
      <c r="AO748" s="67"/>
      <c r="AP748" s="67"/>
      <c r="AQ748" s="67"/>
      <c r="AR748" s="67"/>
      <c r="AS748" s="67"/>
      <c r="AT748" s="67"/>
      <c r="AU748" s="67"/>
      <c r="AV748" s="67"/>
      <c r="AW748" s="67"/>
      <c r="AX748" s="67">
        <v>0</v>
      </c>
      <c r="AY748" s="67">
        <v>11388</v>
      </c>
      <c r="AZ748" s="67">
        <v>13677</v>
      </c>
      <c r="BA748" s="67">
        <v>15744</v>
      </c>
      <c r="BB748" s="67">
        <v>13495</v>
      </c>
      <c r="BC748" s="67">
        <v>9808</v>
      </c>
      <c r="BD748" s="67"/>
      <c r="BE748" s="67"/>
      <c r="BF748" s="67"/>
      <c r="BG748" s="67"/>
      <c r="BH748" s="67"/>
      <c r="BI748" s="67"/>
      <c r="BJ748" s="67"/>
      <c r="BK748" s="67"/>
      <c r="BL748" s="67"/>
      <c r="BM748" s="67"/>
      <c r="BN748" s="67"/>
      <c r="BO748" s="67"/>
      <c r="BP748" s="67"/>
      <c r="BQ748" s="67"/>
      <c r="BR748" s="67"/>
      <c r="BS748" s="67"/>
      <c r="BT748" s="67"/>
      <c r="BU748" s="67"/>
      <c r="BV748" s="67"/>
      <c r="BW748" s="67"/>
      <c r="BX748" s="67"/>
      <c r="BY748" s="67"/>
      <c r="BZ748" s="67"/>
      <c r="CA748" s="67"/>
      <c r="CB748" s="67"/>
      <c r="CC748" s="69">
        <f>SUM(Table25[[#This Row],[Contract Amount FY00]:[Contract Amount FY50]])</f>
        <v>64112</v>
      </c>
      <c r="CD748" s="24"/>
    </row>
    <row r="749" spans="1:82" x14ac:dyDescent="0.25">
      <c r="A749" s="122" t="s">
        <v>2007</v>
      </c>
      <c r="B749" s="122" t="s">
        <v>278</v>
      </c>
      <c r="C749" s="122" t="s">
        <v>3188</v>
      </c>
      <c r="E749" s="26" t="str">
        <f>IFERROR(IF(VLOOKUP(Table25[[#This Row],[Contract No.]],Table3[#All],3,FALSE)="","No","Yes"),"")</f>
        <v>Yes</v>
      </c>
      <c r="F749" s="26" t="str">
        <f>IFERROR(VLOOKUP(Table25[[#This Row],[Contract No.]],Table3[#All],3,FALSE),"")</f>
        <v>NASPO</v>
      </c>
      <c r="G749" s="26" t="str">
        <f>IFERROR(IF(Table25[[#This Row],[Cooperative Purchase
(Yes/No)]]="Yes","Yes",IF(VLOOKUP(Table25[[#This Row],[Contract No.]],Table3[#All],1,FALSE)=Table25[[#This Row],[Contract No.]],"Yes","No")),"No")</f>
        <v>Yes</v>
      </c>
      <c r="H749" s="51">
        <f>IFERROR(VLOOKUP(Table25[[#This Row],[Contract No.]],Table3[#All],4,FALSE),"")</f>
        <v>42917</v>
      </c>
      <c r="I749" s="56">
        <f>IFERROR(IF(AND(MONTH(Table25[[#This Row],[Contract Start Date]])&gt;6,MONTH(Table25[[#This Row],[Contract Start Date]])&lt;=12),YEAR(Table25[[#This Row],[Contract Start Date]])+1,YEAR(Table25[[#This Row],[Contract Start Date]])),"")</f>
        <v>2018</v>
      </c>
      <c r="J749" s="55">
        <f>Table25[[#This Row],[FY Formula start]]</f>
        <v>2018</v>
      </c>
      <c r="K749" s="59" t="str">
        <f>"FY"&amp;" "&amp;Table25[[#This Row],[Year Start]]</f>
        <v>FY 2018</v>
      </c>
      <c r="L749" s="52">
        <f>IFERROR(VLOOKUP(Table25[[#This Row],[Contract No.]],Table3[#All],5,FALSE),"")</f>
        <v>46280</v>
      </c>
      <c r="M749" s="56">
        <f>IFERROR(IF(Table25[[#This Row],[Contract End Date]]="99/99/9999","No End",IF(AND(MONTH(Table25[[#This Row],[Contract End Date]])&gt;6,MONTH(Table25[[#This Row],[Contract End Date]])&lt;=12),YEAR(Table25[[#This Row],[Contract End Date]])+1,YEAR(Table25[[#This Row],[Contract End Date]]))),"")</f>
        <v>2027</v>
      </c>
      <c r="N749" s="55">
        <f>Table25[[#This Row],[FY Formula end]]</f>
        <v>2027</v>
      </c>
      <c r="O749" s="59" t="str">
        <f>IF(Table25[[#This Row],[Year End]]="No End","No End","FY"&amp;" "&amp;Table25[[#This Row],[Year End]])</f>
        <v>FY 2027</v>
      </c>
      <c r="P749" s="27"/>
      <c r="Q749" s="104">
        <f>_xlfn.IFNA(IF($B749="","",VLOOKUP($B749,'SWC Towers'!$A:$Q,$Q$2,FALSE)),"")</f>
        <v>0.4</v>
      </c>
      <c r="R749" s="106" t="str">
        <f>_xlfn.IFNA(IF($B749="","",VLOOKUP($B749,'SWC Towers'!$A:$Q,$R$2,FALSE)),"")</f>
        <v/>
      </c>
      <c r="S749" s="106" t="str">
        <f>_xlfn.IFNA(IF($B749="","",VLOOKUP($B749,'SWC Towers'!$A:$Q,$S$2,FALSE)),"")</f>
        <v/>
      </c>
      <c r="T749" s="106">
        <f>_xlfn.IFNA(IF($B749="","",VLOOKUP($B749,'SWC Towers'!$A:$Q,$T$2,FALSE)),"")</f>
        <v>0.05</v>
      </c>
      <c r="U749" s="104" t="str">
        <f>_xlfn.IFNA(IF($B749="","",VLOOKUP($B749,'SWC Towers'!$A:$Q,$U$2,FALSE)),"")</f>
        <v/>
      </c>
      <c r="V749" s="104" t="str">
        <f>_xlfn.IFNA(IF($B749="","",VLOOKUP($B749,'SWC Towers'!$A:$Q,$V$2,FALSE)),"")</f>
        <v/>
      </c>
      <c r="W749" s="104">
        <f>_xlfn.IFNA(IF($B749="","",VLOOKUP($B749,'SWC Towers'!$A:$Q,$W$2,FALSE)),"")</f>
        <v>0.1</v>
      </c>
      <c r="X749" s="104" t="str">
        <f>_xlfn.IFNA(IF($B749="","",VLOOKUP($B749,'SWC Towers'!$A:$Q,$X$2,FALSE)),"")</f>
        <v/>
      </c>
      <c r="Y749" s="104">
        <f>_xlfn.IFNA(IF($B749="","",VLOOKUP($B749,'SWC Towers'!$A:$Q,$Y$2,FALSE)),"")</f>
        <v>0.05</v>
      </c>
      <c r="Z749" s="104" t="str">
        <f>_xlfn.IFNA(IF($B749="","",VLOOKUP($B749,'SWC Towers'!$A:$Q,$Z$2,FALSE)),"")</f>
        <v/>
      </c>
      <c r="AA749" s="104">
        <f>_xlfn.IFNA(IF($B749="","",VLOOKUP($B749,'SWC Towers'!$A:$Q,$AA$2,FALSE)),"")</f>
        <v>0.4</v>
      </c>
      <c r="AB749" s="104" t="str">
        <f>_xlfn.IFNA(IF($B749="","",VLOOKUP($B749,'SWC Towers'!$A:$Q,$AB$2,FALSE)),"")</f>
        <v/>
      </c>
      <c r="AC749" s="20">
        <f>SUM(Table25[[#This Row],[IT Tower: Application]:[Other/Non-IT ]])</f>
        <v>1</v>
      </c>
      <c r="AD749" s="67"/>
      <c r="AE749" s="67"/>
      <c r="AF749" s="67"/>
      <c r="AG749" s="67"/>
      <c r="AH749" s="67"/>
      <c r="AI749" s="67"/>
      <c r="AJ749" s="67"/>
      <c r="AK749" s="67"/>
      <c r="AL749" s="67"/>
      <c r="AM749" s="67"/>
      <c r="AN749" s="67"/>
      <c r="AO749" s="67"/>
      <c r="AP749" s="67"/>
      <c r="AQ749" s="67"/>
      <c r="AR749" s="67"/>
      <c r="AS749" s="67"/>
      <c r="AT749" s="67"/>
      <c r="AU749" s="67"/>
      <c r="AV749" s="67"/>
      <c r="AW749" s="67"/>
      <c r="AX749" s="67"/>
      <c r="AY749" s="67">
        <v>460</v>
      </c>
      <c r="AZ749" s="67">
        <v>23076</v>
      </c>
      <c r="BA749" s="67">
        <v>35576</v>
      </c>
      <c r="BB749" s="67">
        <v>65087</v>
      </c>
      <c r="BC749" s="67">
        <v>12960</v>
      </c>
      <c r="BD749" s="67"/>
      <c r="BE749" s="67"/>
      <c r="BF749" s="67"/>
      <c r="BG749" s="67"/>
      <c r="BH749" s="67"/>
      <c r="BI749" s="67"/>
      <c r="BJ749" s="67"/>
      <c r="BK749" s="67"/>
      <c r="BL749" s="67"/>
      <c r="BM749" s="67"/>
      <c r="BN749" s="67"/>
      <c r="BO749" s="67"/>
      <c r="BP749" s="67"/>
      <c r="BQ749" s="67"/>
      <c r="BR749" s="67"/>
      <c r="BS749" s="67"/>
      <c r="BT749" s="67"/>
      <c r="BU749" s="67"/>
      <c r="BV749" s="67"/>
      <c r="BW749" s="67"/>
      <c r="BX749" s="67"/>
      <c r="BY749" s="67"/>
      <c r="BZ749" s="67"/>
      <c r="CA749" s="67"/>
      <c r="CB749" s="67"/>
      <c r="CC749" s="69">
        <f>SUM(Table25[[#This Row],[Contract Amount FY00]:[Contract Amount FY50]])</f>
        <v>137159</v>
      </c>
      <c r="CD749" s="24"/>
    </row>
    <row r="750" spans="1:82" x14ac:dyDescent="0.25">
      <c r="A750" s="122" t="s">
        <v>2007</v>
      </c>
      <c r="B750" s="122" t="s">
        <v>278</v>
      </c>
      <c r="C750" s="122" t="s">
        <v>441</v>
      </c>
      <c r="E750" s="26" t="str">
        <f>IFERROR(IF(VLOOKUP(Table25[[#This Row],[Contract No.]],Table3[#All],3,FALSE)="","No","Yes"),"")</f>
        <v>Yes</v>
      </c>
      <c r="F750" s="26" t="str">
        <f>IFERROR(VLOOKUP(Table25[[#This Row],[Contract No.]],Table3[#All],3,FALSE),"")</f>
        <v>NASPO</v>
      </c>
      <c r="G750" s="26" t="str">
        <f>IFERROR(IF(Table25[[#This Row],[Cooperative Purchase
(Yes/No)]]="Yes","Yes",IF(VLOOKUP(Table25[[#This Row],[Contract No.]],Table3[#All],1,FALSE)=Table25[[#This Row],[Contract No.]],"Yes","No")),"No")</f>
        <v>Yes</v>
      </c>
      <c r="H750" s="51">
        <f>IFERROR(VLOOKUP(Table25[[#This Row],[Contract No.]],Table3[#All],4,FALSE),"")</f>
        <v>42917</v>
      </c>
      <c r="I750" s="56">
        <f>IFERROR(IF(AND(MONTH(Table25[[#This Row],[Contract Start Date]])&gt;6,MONTH(Table25[[#This Row],[Contract Start Date]])&lt;=12),YEAR(Table25[[#This Row],[Contract Start Date]])+1,YEAR(Table25[[#This Row],[Contract Start Date]])),"")</f>
        <v>2018</v>
      </c>
      <c r="J750" s="55">
        <f>Table25[[#This Row],[FY Formula start]]</f>
        <v>2018</v>
      </c>
      <c r="K750" s="59" t="str">
        <f>"FY"&amp;" "&amp;Table25[[#This Row],[Year Start]]</f>
        <v>FY 2018</v>
      </c>
      <c r="L750" s="52">
        <f>IFERROR(VLOOKUP(Table25[[#This Row],[Contract No.]],Table3[#All],5,FALSE),"")</f>
        <v>46280</v>
      </c>
      <c r="M750" s="56">
        <f>IFERROR(IF(Table25[[#This Row],[Contract End Date]]="99/99/9999","No End",IF(AND(MONTH(Table25[[#This Row],[Contract End Date]])&gt;6,MONTH(Table25[[#This Row],[Contract End Date]])&lt;=12),YEAR(Table25[[#This Row],[Contract End Date]])+1,YEAR(Table25[[#This Row],[Contract End Date]]))),"")</f>
        <v>2027</v>
      </c>
      <c r="N750" s="55">
        <f>Table25[[#This Row],[FY Formula end]]</f>
        <v>2027</v>
      </c>
      <c r="O750" s="59" t="str">
        <f>IF(Table25[[#This Row],[Year End]]="No End","No End","FY"&amp;" "&amp;Table25[[#This Row],[Year End]])</f>
        <v>FY 2027</v>
      </c>
      <c r="P750" s="27"/>
      <c r="Q750" s="104">
        <f>_xlfn.IFNA(IF($B750="","",VLOOKUP($B750,'SWC Towers'!$A:$Q,$Q$2,FALSE)),"")</f>
        <v>0.4</v>
      </c>
      <c r="R750" s="106" t="str">
        <f>_xlfn.IFNA(IF($B750="","",VLOOKUP($B750,'SWC Towers'!$A:$Q,$R$2,FALSE)),"")</f>
        <v/>
      </c>
      <c r="S750" s="106" t="str">
        <f>_xlfn.IFNA(IF($B750="","",VLOOKUP($B750,'SWC Towers'!$A:$Q,$S$2,FALSE)),"")</f>
        <v/>
      </c>
      <c r="T750" s="106">
        <f>_xlfn.IFNA(IF($B750="","",VLOOKUP($B750,'SWC Towers'!$A:$Q,$T$2,FALSE)),"")</f>
        <v>0.05</v>
      </c>
      <c r="U750" s="104" t="str">
        <f>_xlfn.IFNA(IF($B750="","",VLOOKUP($B750,'SWC Towers'!$A:$Q,$U$2,FALSE)),"")</f>
        <v/>
      </c>
      <c r="V750" s="104" t="str">
        <f>_xlfn.IFNA(IF($B750="","",VLOOKUP($B750,'SWC Towers'!$A:$Q,$V$2,FALSE)),"")</f>
        <v/>
      </c>
      <c r="W750" s="104">
        <f>_xlfn.IFNA(IF($B750="","",VLOOKUP($B750,'SWC Towers'!$A:$Q,$W$2,FALSE)),"")</f>
        <v>0.1</v>
      </c>
      <c r="X750" s="104" t="str">
        <f>_xlfn.IFNA(IF($B750="","",VLOOKUP($B750,'SWC Towers'!$A:$Q,$X$2,FALSE)),"")</f>
        <v/>
      </c>
      <c r="Y750" s="104">
        <f>_xlfn.IFNA(IF($B750="","",VLOOKUP($B750,'SWC Towers'!$A:$Q,$Y$2,FALSE)),"")</f>
        <v>0.05</v>
      </c>
      <c r="Z750" s="104" t="str">
        <f>_xlfn.IFNA(IF($B750="","",VLOOKUP($B750,'SWC Towers'!$A:$Q,$Z$2,FALSE)),"")</f>
        <v/>
      </c>
      <c r="AA750" s="104">
        <f>_xlfn.IFNA(IF($B750="","",VLOOKUP($B750,'SWC Towers'!$A:$Q,$AA$2,FALSE)),"")</f>
        <v>0.4</v>
      </c>
      <c r="AB750" s="104" t="str">
        <f>_xlfn.IFNA(IF($B750="","",VLOOKUP($B750,'SWC Towers'!$A:$Q,$AB$2,FALSE)),"")</f>
        <v/>
      </c>
      <c r="AC750" s="20">
        <f>SUM(Table25[[#This Row],[IT Tower: Application]:[Other/Non-IT ]])</f>
        <v>1</v>
      </c>
      <c r="AD750" s="67"/>
      <c r="AE750" s="67"/>
      <c r="AF750" s="67"/>
      <c r="AG750" s="67"/>
      <c r="AH750" s="67"/>
      <c r="AI750" s="67"/>
      <c r="AJ750" s="67"/>
      <c r="AK750" s="67"/>
      <c r="AL750" s="67"/>
      <c r="AM750" s="67"/>
      <c r="AN750" s="67"/>
      <c r="AO750" s="67"/>
      <c r="AP750" s="67"/>
      <c r="AQ750" s="67"/>
      <c r="AR750" s="67"/>
      <c r="AS750" s="67"/>
      <c r="AT750" s="67"/>
      <c r="AU750" s="67"/>
      <c r="AV750" s="67"/>
      <c r="AW750" s="67"/>
      <c r="AX750" s="67"/>
      <c r="AY750" s="67"/>
      <c r="AZ750" s="67">
        <v>1350</v>
      </c>
      <c r="BA750" s="67">
        <v>13979</v>
      </c>
      <c r="BB750" s="67">
        <v>157947</v>
      </c>
      <c r="BC750" s="67">
        <v>0</v>
      </c>
      <c r="BD750" s="67"/>
      <c r="BE750" s="67"/>
      <c r="BF750" s="67"/>
      <c r="BG750" s="67"/>
      <c r="BH750" s="67"/>
      <c r="BI750" s="67"/>
      <c r="BJ750" s="67"/>
      <c r="BK750" s="67"/>
      <c r="BL750" s="67"/>
      <c r="BM750" s="67"/>
      <c r="BN750" s="67"/>
      <c r="BO750" s="67"/>
      <c r="BP750" s="67"/>
      <c r="BQ750" s="67"/>
      <c r="BR750" s="67"/>
      <c r="BS750" s="67"/>
      <c r="BT750" s="67"/>
      <c r="BU750" s="67"/>
      <c r="BV750" s="67"/>
      <c r="BW750" s="67"/>
      <c r="BX750" s="67"/>
      <c r="BY750" s="67"/>
      <c r="BZ750" s="67"/>
      <c r="CA750" s="67"/>
      <c r="CB750" s="67"/>
      <c r="CC750" s="69">
        <f>SUM(Table25[[#This Row],[Contract Amount FY00]:[Contract Amount FY50]])</f>
        <v>173276</v>
      </c>
      <c r="CD750" s="24"/>
    </row>
    <row r="751" spans="1:82" x14ac:dyDescent="0.25">
      <c r="A751" s="122" t="s">
        <v>2007</v>
      </c>
      <c r="B751" s="122" t="s">
        <v>2244</v>
      </c>
      <c r="C751" s="122" t="s">
        <v>813</v>
      </c>
      <c r="E751" s="26" t="str">
        <f>IFERROR(IF(VLOOKUP(Table25[[#This Row],[Contract No.]],Table3[#All],3,FALSE)="","No","Yes"),"")</f>
        <v>No</v>
      </c>
      <c r="F751" s="26" t="str">
        <f>IFERROR(VLOOKUP(Table25[[#This Row],[Contract No.]],Table3[#All],3,FALSE),"")</f>
        <v/>
      </c>
      <c r="G751" s="26" t="str">
        <f>IFERROR(IF(Table25[[#This Row],[Cooperative Purchase
(Yes/No)]]="Yes","Yes",IF(VLOOKUP(Table25[[#This Row],[Contract No.]],Table3[#All],1,FALSE)=Table25[[#This Row],[Contract No.]],"Yes","No")),"No")</f>
        <v>Yes</v>
      </c>
      <c r="H751" s="51">
        <f>IFERROR(VLOOKUP(Table25[[#This Row],[Contract No.]],Table3[#All],4,FALSE),"")</f>
        <v>44512</v>
      </c>
      <c r="I751" s="56">
        <f>IFERROR(IF(AND(MONTH(Table25[[#This Row],[Contract Start Date]])&gt;6,MONTH(Table25[[#This Row],[Contract Start Date]])&lt;=12),YEAR(Table25[[#This Row],[Contract Start Date]])+1,YEAR(Table25[[#This Row],[Contract Start Date]])),"")</f>
        <v>2022</v>
      </c>
      <c r="J751" s="55">
        <f>Table25[[#This Row],[FY Formula start]]</f>
        <v>2022</v>
      </c>
      <c r="K751" s="59" t="str">
        <f>"FY"&amp;" "&amp;Table25[[#This Row],[Year Start]]</f>
        <v>FY 2022</v>
      </c>
      <c r="L751" s="52">
        <f>IFERROR(VLOOKUP(Table25[[#This Row],[Contract No.]],Table3[#All],5,FALSE),"")</f>
        <v>46702</v>
      </c>
      <c r="M751" s="56">
        <f>IFERROR(IF(Table25[[#This Row],[Contract End Date]]="99/99/9999","No End",IF(AND(MONTH(Table25[[#This Row],[Contract End Date]])&gt;6,MONTH(Table25[[#This Row],[Contract End Date]])&lt;=12),YEAR(Table25[[#This Row],[Contract End Date]])+1,YEAR(Table25[[#This Row],[Contract End Date]]))),"")</f>
        <v>2028</v>
      </c>
      <c r="N751" s="55">
        <f>Table25[[#This Row],[FY Formula end]]</f>
        <v>2028</v>
      </c>
      <c r="O751" s="59" t="str">
        <f>IF(Table25[[#This Row],[Year End]]="No End","No End","FY"&amp;" "&amp;Table25[[#This Row],[Year End]])</f>
        <v>FY 2028</v>
      </c>
      <c r="P751" s="27"/>
      <c r="Q751" s="104" t="str">
        <f>_xlfn.IFNA(IF($B751="","",VLOOKUP($B751,'SWC Towers'!$A:$Q,$Q$2,FALSE)),"")</f>
        <v/>
      </c>
      <c r="R751" s="106" t="str">
        <f>_xlfn.IFNA(IF($B751="","",VLOOKUP($B751,'SWC Towers'!$A:$Q,$R$2,FALSE)),"")</f>
        <v/>
      </c>
      <c r="S751" s="106" t="str">
        <f>_xlfn.IFNA(IF($B751="","",VLOOKUP($B751,'SWC Towers'!$A:$Q,$S$2,FALSE)),"")</f>
        <v/>
      </c>
      <c r="T751" s="106">
        <f>_xlfn.IFNA(IF($B751="","",VLOOKUP($B751,'SWC Towers'!$A:$Q,$T$2,FALSE)),"")</f>
        <v>0.5</v>
      </c>
      <c r="U751" s="104" t="str">
        <f>_xlfn.IFNA(IF($B751="","",VLOOKUP($B751,'SWC Towers'!$A:$Q,$U$2,FALSE)),"")</f>
        <v/>
      </c>
      <c r="V751" s="104" t="str">
        <f>_xlfn.IFNA(IF($B751="","",VLOOKUP($B751,'SWC Towers'!$A:$Q,$V$2,FALSE)),"")</f>
        <v/>
      </c>
      <c r="W751" s="104">
        <f>_xlfn.IFNA(IF($B751="","",VLOOKUP($B751,'SWC Towers'!$A:$Q,$W$2,FALSE)),"")</f>
        <v>0.5</v>
      </c>
      <c r="X751" s="104" t="str">
        <f>_xlfn.IFNA(IF($B751="","",VLOOKUP($B751,'SWC Towers'!$A:$Q,$X$2,FALSE)),"")</f>
        <v/>
      </c>
      <c r="Y751" s="104" t="str">
        <f>_xlfn.IFNA(IF($B751="","",VLOOKUP($B751,'SWC Towers'!$A:$Q,$Y$2,FALSE)),"")</f>
        <v/>
      </c>
      <c r="Z751" s="104" t="str">
        <f>_xlfn.IFNA(IF($B751="","",VLOOKUP($B751,'SWC Towers'!$A:$Q,$Z$2,FALSE)),"")</f>
        <v/>
      </c>
      <c r="AA751" s="104" t="str">
        <f>_xlfn.IFNA(IF($B751="","",VLOOKUP($B751,'SWC Towers'!$A:$Q,$AA$2,FALSE)),"")</f>
        <v/>
      </c>
      <c r="AB751" s="104" t="str">
        <f>_xlfn.IFNA(IF($B751="","",VLOOKUP($B751,'SWC Towers'!$A:$Q,$AB$2,FALSE)),"")</f>
        <v/>
      </c>
      <c r="AC751" s="20">
        <f>SUM(Table25[[#This Row],[IT Tower: Application]:[Other/Non-IT ]])</f>
        <v>1</v>
      </c>
      <c r="AD751" s="67"/>
      <c r="AE751" s="67"/>
      <c r="AF751" s="67"/>
      <c r="AG751" s="67"/>
      <c r="AH751" s="67"/>
      <c r="AI751" s="67"/>
      <c r="AJ751" s="67"/>
      <c r="AK751" s="67"/>
      <c r="AL751" s="67"/>
      <c r="AM751" s="67"/>
      <c r="AN751" s="67"/>
      <c r="AO751" s="67"/>
      <c r="AP751" s="67"/>
      <c r="AQ751" s="67"/>
      <c r="AR751" s="67"/>
      <c r="AS751" s="67"/>
      <c r="AT751" s="67"/>
      <c r="AU751" s="67"/>
      <c r="AV751" s="67"/>
      <c r="AW751" s="67"/>
      <c r="AX751" s="67"/>
      <c r="AY751" s="67"/>
      <c r="AZ751" s="67">
        <v>0</v>
      </c>
      <c r="BA751" s="67">
        <v>35075</v>
      </c>
      <c r="BB751" s="67">
        <v>13141</v>
      </c>
      <c r="BC751" s="67">
        <v>77785</v>
      </c>
      <c r="BD751" s="67"/>
      <c r="BE751" s="67"/>
      <c r="BF751" s="67"/>
      <c r="BG751" s="67"/>
      <c r="BH751" s="67"/>
      <c r="BI751" s="67"/>
      <c r="BJ751" s="67"/>
      <c r="BK751" s="67"/>
      <c r="BL751" s="67"/>
      <c r="BM751" s="67"/>
      <c r="BN751" s="67"/>
      <c r="BO751" s="67"/>
      <c r="BP751" s="67"/>
      <c r="BQ751" s="67"/>
      <c r="BR751" s="67"/>
      <c r="BS751" s="67"/>
      <c r="BT751" s="67"/>
      <c r="BU751" s="67"/>
      <c r="BV751" s="67"/>
      <c r="BW751" s="67"/>
      <c r="BX751" s="67"/>
      <c r="BY751" s="67"/>
      <c r="BZ751" s="67"/>
      <c r="CA751" s="67"/>
      <c r="CB751" s="67"/>
      <c r="CC751" s="69">
        <f>SUM(Table25[[#This Row],[Contract Amount FY00]:[Contract Amount FY50]])</f>
        <v>126001</v>
      </c>
      <c r="CD751" s="24"/>
    </row>
    <row r="752" spans="1:82" x14ac:dyDescent="0.25">
      <c r="A752" s="122" t="s">
        <v>2007</v>
      </c>
      <c r="B752" s="122" t="s">
        <v>3137</v>
      </c>
      <c r="C752" s="122" t="s">
        <v>814</v>
      </c>
      <c r="E752" s="26" t="str">
        <f>IFERROR(IF(VLOOKUP(Table25[[#This Row],[Contract No.]],Table3[#All],3,FALSE)="","No","Yes"),"")</f>
        <v>Yes</v>
      </c>
      <c r="F752" s="26" t="str">
        <f>IFERROR(VLOOKUP(Table25[[#This Row],[Contract No.]],Table3[#All],3,FALSE),"")</f>
        <v>NASPO</v>
      </c>
      <c r="G752" s="26" t="str">
        <f>IFERROR(IF(Table25[[#This Row],[Cooperative Purchase
(Yes/No)]]="Yes","Yes",IF(VLOOKUP(Table25[[#This Row],[Contract No.]],Table3[#All],1,FALSE)=Table25[[#This Row],[Contract No.]],"Yes","No")),"No")</f>
        <v>Yes</v>
      </c>
      <c r="H752" s="51">
        <f>IFERROR(VLOOKUP(Table25[[#This Row],[Contract No.]],Table3[#All],4,FALSE),"")</f>
        <v>45432</v>
      </c>
      <c r="I752" s="56">
        <f>IFERROR(IF(AND(MONTH(Table25[[#This Row],[Contract Start Date]])&gt;6,MONTH(Table25[[#This Row],[Contract Start Date]])&lt;=12),YEAR(Table25[[#This Row],[Contract Start Date]])+1,YEAR(Table25[[#This Row],[Contract Start Date]])),"")</f>
        <v>2024</v>
      </c>
      <c r="J752" s="55">
        <f>Table25[[#This Row],[FY Formula start]]</f>
        <v>2024</v>
      </c>
      <c r="K752" s="59" t="str">
        <f>"FY"&amp;" "&amp;Table25[[#This Row],[Year Start]]</f>
        <v>FY 2024</v>
      </c>
      <c r="L752" s="52">
        <f>IFERROR(VLOOKUP(Table25[[#This Row],[Contract No.]],Table3[#All],5,FALSE),"")</f>
        <v>46934</v>
      </c>
      <c r="M752" s="56">
        <f>IFERROR(IF(Table25[[#This Row],[Contract End Date]]="99/99/9999","No End",IF(AND(MONTH(Table25[[#This Row],[Contract End Date]])&gt;6,MONTH(Table25[[#This Row],[Contract End Date]])&lt;=12),YEAR(Table25[[#This Row],[Contract End Date]])+1,YEAR(Table25[[#This Row],[Contract End Date]]))),"")</f>
        <v>2028</v>
      </c>
      <c r="N752" s="55">
        <f>Table25[[#This Row],[FY Formula end]]</f>
        <v>2028</v>
      </c>
      <c r="O752" s="59" t="str">
        <f>IF(Table25[[#This Row],[Year End]]="No End","No End","FY"&amp;" "&amp;Table25[[#This Row],[Year End]])</f>
        <v>FY 2028</v>
      </c>
      <c r="P752" s="27"/>
      <c r="Q752" s="104">
        <f>_xlfn.IFNA(IF($B752="","",VLOOKUP($B752,'SWC Towers'!$A:$Q,$Q$2,FALSE)),"")</f>
        <v>0.2</v>
      </c>
      <c r="R752" s="106">
        <f>_xlfn.IFNA(IF($B752="","",VLOOKUP($B752,'SWC Towers'!$A:$Q,$R$2,FALSE)),"")</f>
        <v>0.2</v>
      </c>
      <c r="S752" s="106" t="str">
        <f>_xlfn.IFNA(IF($B752="","",VLOOKUP($B752,'SWC Towers'!$A:$Q,$S$2,FALSE)),"")</f>
        <v/>
      </c>
      <c r="T752" s="106" t="str">
        <f>_xlfn.IFNA(IF($B752="","",VLOOKUP($B752,'SWC Towers'!$A:$Q,$T$2,FALSE)),"")</f>
        <v/>
      </c>
      <c r="U752" s="104">
        <f>_xlfn.IFNA(IF($B752="","",VLOOKUP($B752,'SWC Towers'!$A:$Q,$U$2,FALSE)),"")</f>
        <v>0.4</v>
      </c>
      <c r="V752" s="104" t="str">
        <f>_xlfn.IFNA(IF($B752="","",VLOOKUP($B752,'SWC Towers'!$A:$Q,$V$2,FALSE)),"")</f>
        <v/>
      </c>
      <c r="W752" s="104" t="str">
        <f>_xlfn.IFNA(IF($B752="","",VLOOKUP($B752,'SWC Towers'!$A:$Q,$W$2,FALSE)),"")</f>
        <v/>
      </c>
      <c r="X752" s="104" t="str">
        <f>_xlfn.IFNA(IF($B752="","",VLOOKUP($B752,'SWC Towers'!$A:$Q,$X$2,FALSE)),"")</f>
        <v/>
      </c>
      <c r="Y752" s="104" t="str">
        <f>_xlfn.IFNA(IF($B752="","",VLOOKUP($B752,'SWC Towers'!$A:$Q,$Y$2,FALSE)),"")</f>
        <v/>
      </c>
      <c r="Z752" s="104">
        <f>_xlfn.IFNA(IF($B752="","",VLOOKUP($B752,'SWC Towers'!$A:$Q,$Z$2,FALSE)),"")</f>
        <v>0.1</v>
      </c>
      <c r="AA752" s="104" t="str">
        <f>_xlfn.IFNA(IF($B752="","",VLOOKUP($B752,'SWC Towers'!$A:$Q,$AA$2,FALSE)),"")</f>
        <v/>
      </c>
      <c r="AB752" s="104">
        <f>_xlfn.IFNA(IF($B752="","",VLOOKUP($B752,'SWC Towers'!$A:$Q,$AB$2,FALSE)),"")</f>
        <v>0.1</v>
      </c>
      <c r="AC752" s="20">
        <f>SUM(Table25[[#This Row],[IT Tower: Application]:[Other/Non-IT ]])</f>
        <v>1</v>
      </c>
      <c r="AD752" s="67"/>
      <c r="AE752" s="67"/>
      <c r="AF752" s="67"/>
      <c r="AG752" s="67"/>
      <c r="AH752" s="67"/>
      <c r="AI752" s="67"/>
      <c r="AJ752" s="67"/>
      <c r="AK752" s="67"/>
      <c r="AL752" s="67"/>
      <c r="AM752" s="67"/>
      <c r="AN752" s="67"/>
      <c r="AO752" s="67"/>
      <c r="AP752" s="67"/>
      <c r="AQ752" s="67"/>
      <c r="AR752" s="67"/>
      <c r="AS752" s="67"/>
      <c r="AT752" s="67"/>
      <c r="AU752" s="67"/>
      <c r="AV752" s="67"/>
      <c r="AW752" s="67"/>
      <c r="AX752" s="67"/>
      <c r="AY752" s="67"/>
      <c r="AZ752" s="67"/>
      <c r="BA752" s="67"/>
      <c r="BB752" s="67"/>
      <c r="BC752" s="67">
        <v>304030</v>
      </c>
      <c r="BD752" s="67"/>
      <c r="BE752" s="67"/>
      <c r="BF752" s="67"/>
      <c r="BG752" s="67"/>
      <c r="BH752" s="67"/>
      <c r="BI752" s="67"/>
      <c r="BJ752" s="67"/>
      <c r="BK752" s="67"/>
      <c r="BL752" s="67"/>
      <c r="BM752" s="67"/>
      <c r="BN752" s="67"/>
      <c r="BO752" s="67"/>
      <c r="BP752" s="67"/>
      <c r="BQ752" s="67"/>
      <c r="BR752" s="67"/>
      <c r="BS752" s="67"/>
      <c r="BT752" s="67"/>
      <c r="BU752" s="67"/>
      <c r="BV752" s="67"/>
      <c r="BW752" s="67"/>
      <c r="BX752" s="67"/>
      <c r="BY752" s="67"/>
      <c r="BZ752" s="67"/>
      <c r="CA752" s="67"/>
      <c r="CB752" s="67"/>
      <c r="CC752" s="69">
        <f>SUM(Table25[[#This Row],[Contract Amount FY00]:[Contract Amount FY50]])</f>
        <v>304030</v>
      </c>
      <c r="CD752" s="24"/>
    </row>
    <row r="753" spans="1:82" x14ac:dyDescent="0.25">
      <c r="A753" s="122" t="s">
        <v>2007</v>
      </c>
      <c r="B753" s="122" t="s">
        <v>2057</v>
      </c>
      <c r="C753" s="122" t="s">
        <v>3190</v>
      </c>
      <c r="E753" s="26" t="str">
        <f>IFERROR(IF(VLOOKUP(Table25[[#This Row],[Contract No.]],Table3[#All],3,FALSE)="","No","Yes"),"")</f>
        <v>Yes</v>
      </c>
      <c r="F753" s="26" t="str">
        <f>IFERROR(VLOOKUP(Table25[[#This Row],[Contract No.]],Table3[#All],3,FALSE),"")</f>
        <v>NASPO</v>
      </c>
      <c r="G753" s="26" t="str">
        <f>IFERROR(IF(Table25[[#This Row],[Cooperative Purchase
(Yes/No)]]="Yes","Yes",IF(VLOOKUP(Table25[[#This Row],[Contract No.]],Table3[#All],1,FALSE)=Table25[[#This Row],[Contract No.]],"Yes","No")),"No")</f>
        <v>Yes</v>
      </c>
      <c r="H753" s="51">
        <f>IFERROR(VLOOKUP(Table25[[#This Row],[Contract No.]],Table3[#All],4,FALSE),"")</f>
        <v>43983</v>
      </c>
      <c r="I753" s="56">
        <f>IFERROR(IF(AND(MONTH(Table25[[#This Row],[Contract Start Date]])&gt;6,MONTH(Table25[[#This Row],[Contract Start Date]])&lt;=12),YEAR(Table25[[#This Row],[Contract Start Date]])+1,YEAR(Table25[[#This Row],[Contract Start Date]])),"")</f>
        <v>2020</v>
      </c>
      <c r="J753" s="55">
        <f>Table25[[#This Row],[FY Formula start]]</f>
        <v>2020</v>
      </c>
      <c r="K753" s="59" t="str">
        <f>"FY"&amp;" "&amp;Table25[[#This Row],[Year Start]]</f>
        <v>FY 2020</v>
      </c>
      <c r="L753" s="52">
        <f>IFERROR(VLOOKUP(Table25[[#This Row],[Contract No.]],Table3[#All],5,FALSE),"")</f>
        <v>46295</v>
      </c>
      <c r="M753" s="56">
        <f>IFERROR(IF(Table25[[#This Row],[Contract End Date]]="99/99/9999","No End",IF(AND(MONTH(Table25[[#This Row],[Contract End Date]])&gt;6,MONTH(Table25[[#This Row],[Contract End Date]])&lt;=12),YEAR(Table25[[#This Row],[Contract End Date]])+1,YEAR(Table25[[#This Row],[Contract End Date]]))),"")</f>
        <v>2027</v>
      </c>
      <c r="N753" s="55">
        <f>Table25[[#This Row],[FY Formula end]]</f>
        <v>2027</v>
      </c>
      <c r="O753" s="59" t="str">
        <f>IF(Table25[[#This Row],[Year End]]="No End","No End","FY"&amp;" "&amp;Table25[[#This Row],[Year End]])</f>
        <v>FY 2027</v>
      </c>
      <c r="P753" s="27"/>
      <c r="Q753" s="104">
        <f>_xlfn.IFNA(IF($B753="","",VLOOKUP($B753,'SWC Towers'!$A:$Q,$Q$2,FALSE)),"")</f>
        <v>0.1</v>
      </c>
      <c r="R753" s="106">
        <f>_xlfn.IFNA(IF($B753="","",VLOOKUP($B753,'SWC Towers'!$A:$Q,$R$2,FALSE)),"")</f>
        <v>0.1</v>
      </c>
      <c r="S753" s="106" t="str">
        <f>_xlfn.IFNA(IF($B753="","",VLOOKUP($B753,'SWC Towers'!$A:$Q,$S$2,FALSE)),"")</f>
        <v/>
      </c>
      <c r="T753" s="106" t="str">
        <f>_xlfn.IFNA(IF($B753="","",VLOOKUP($B753,'SWC Towers'!$A:$Q,$T$2,FALSE)),"")</f>
        <v/>
      </c>
      <c r="U753" s="104">
        <f>_xlfn.IFNA(IF($B753="","",VLOOKUP($B753,'SWC Towers'!$A:$Q,$U$2,FALSE)),"")</f>
        <v>0.15</v>
      </c>
      <c r="V753" s="104" t="str">
        <f>_xlfn.IFNA(IF($B753="","",VLOOKUP($B753,'SWC Towers'!$A:$Q,$V$2,FALSE)),"")</f>
        <v/>
      </c>
      <c r="W753" s="104">
        <f>_xlfn.IFNA(IF($B753="","",VLOOKUP($B753,'SWC Towers'!$A:$Q,$W$2,FALSE)),"")</f>
        <v>0.65</v>
      </c>
      <c r="X753" s="104" t="str">
        <f>_xlfn.IFNA(IF($B753="","",VLOOKUP($B753,'SWC Towers'!$A:$Q,$X$2,FALSE)),"")</f>
        <v/>
      </c>
      <c r="Y753" s="104" t="str">
        <f>_xlfn.IFNA(IF($B753="","",VLOOKUP($B753,'SWC Towers'!$A:$Q,$Y$2,FALSE)),"")</f>
        <v/>
      </c>
      <c r="Z753" s="104" t="str">
        <f>_xlfn.IFNA(IF($B753="","",VLOOKUP($B753,'SWC Towers'!$A:$Q,$Z$2,FALSE)),"")</f>
        <v/>
      </c>
      <c r="AA753" s="104" t="str">
        <f>_xlfn.IFNA(IF($B753="","",VLOOKUP($B753,'SWC Towers'!$A:$Q,$AA$2,FALSE)),"")</f>
        <v/>
      </c>
      <c r="AB753" s="104" t="str">
        <f>_xlfn.IFNA(IF($B753="","",VLOOKUP($B753,'SWC Towers'!$A:$Q,$AB$2,FALSE)),"")</f>
        <v/>
      </c>
      <c r="AC753" s="20">
        <f>SUM(Table25[[#This Row],[IT Tower: Application]:[Other/Non-IT ]])</f>
        <v>1</v>
      </c>
      <c r="AD753" s="67"/>
      <c r="AE753" s="67"/>
      <c r="AF753" s="67"/>
      <c r="AG753" s="67"/>
      <c r="AH753" s="67"/>
      <c r="AI753" s="67"/>
      <c r="AJ753" s="67"/>
      <c r="AK753" s="67"/>
      <c r="AL753" s="67"/>
      <c r="AM753" s="67"/>
      <c r="AN753" s="67"/>
      <c r="AO753" s="67"/>
      <c r="AP753" s="67"/>
      <c r="AQ753" s="67"/>
      <c r="AR753" s="67"/>
      <c r="AS753" s="67"/>
      <c r="AT753" s="67"/>
      <c r="AU753" s="67"/>
      <c r="AV753" s="67"/>
      <c r="AW753" s="67"/>
      <c r="AX753" s="67"/>
      <c r="AY753" s="67">
        <v>807</v>
      </c>
      <c r="AZ753" s="67">
        <v>36005</v>
      </c>
      <c r="BA753" s="67">
        <v>8581</v>
      </c>
      <c r="BB753" s="67">
        <v>720</v>
      </c>
      <c r="BC753" s="67">
        <v>13737</v>
      </c>
      <c r="BD753" s="67"/>
      <c r="BE753" s="67"/>
      <c r="BF753" s="67"/>
      <c r="BG753" s="67"/>
      <c r="BH753" s="67"/>
      <c r="BI753" s="67"/>
      <c r="BJ753" s="67"/>
      <c r="BK753" s="67"/>
      <c r="BL753" s="67"/>
      <c r="BM753" s="67"/>
      <c r="BN753" s="67"/>
      <c r="BO753" s="67"/>
      <c r="BP753" s="67"/>
      <c r="BQ753" s="67"/>
      <c r="BR753" s="67"/>
      <c r="BS753" s="67"/>
      <c r="BT753" s="67"/>
      <c r="BU753" s="67"/>
      <c r="BV753" s="67"/>
      <c r="BW753" s="67"/>
      <c r="BX753" s="67"/>
      <c r="BY753" s="67"/>
      <c r="BZ753" s="67"/>
      <c r="CA753" s="67"/>
      <c r="CB753" s="67"/>
      <c r="CC753" s="69">
        <f>SUM(Table25[[#This Row],[Contract Amount FY00]:[Contract Amount FY50]])</f>
        <v>59850</v>
      </c>
      <c r="CD753" s="24"/>
    </row>
    <row r="754" spans="1:82" x14ac:dyDescent="0.25">
      <c r="A754" s="122" t="s">
        <v>2007</v>
      </c>
      <c r="B754" s="122" t="s">
        <v>3071</v>
      </c>
      <c r="C754" s="122" t="s">
        <v>375</v>
      </c>
      <c r="E754" s="26" t="str">
        <f>IFERROR(IF(VLOOKUP(Table25[[#This Row],[Contract No.]],Table3[#All],3,FALSE)="","No","Yes"),"")</f>
        <v>Yes</v>
      </c>
      <c r="F754" s="26" t="str">
        <f>IFERROR(VLOOKUP(Table25[[#This Row],[Contract No.]],Table3[#All],3,FALSE),"")</f>
        <v>NASPO</v>
      </c>
      <c r="G754" s="26" t="str">
        <f>IFERROR(IF(Table25[[#This Row],[Cooperative Purchase
(Yes/No)]]="Yes","Yes",IF(VLOOKUP(Table25[[#This Row],[Contract No.]],Table3[#All],1,FALSE)=Table25[[#This Row],[Contract No.]],"Yes","No")),"No")</f>
        <v>Yes</v>
      </c>
      <c r="H754" s="51">
        <f>IFERROR(VLOOKUP(Table25[[#This Row],[Contract No.]],Table3[#All],4,FALSE),"")</f>
        <v>45322</v>
      </c>
      <c r="I754" s="56">
        <f>IFERROR(IF(AND(MONTH(Table25[[#This Row],[Contract Start Date]])&gt;6,MONTH(Table25[[#This Row],[Contract Start Date]])&lt;=12),YEAR(Table25[[#This Row],[Contract Start Date]])+1,YEAR(Table25[[#This Row],[Contract Start Date]])),"")</f>
        <v>2024</v>
      </c>
      <c r="J754" s="55">
        <f>Table25[[#This Row],[FY Formula start]]</f>
        <v>2024</v>
      </c>
      <c r="K754" s="59" t="str">
        <f>"FY"&amp;" "&amp;Table25[[#This Row],[Year Start]]</f>
        <v>FY 2024</v>
      </c>
      <c r="L754" s="52">
        <f>IFERROR(VLOOKUP(Table25[[#This Row],[Contract No.]],Table3[#All],5,FALSE),"")</f>
        <v>46934</v>
      </c>
      <c r="M754" s="56">
        <f>IFERROR(IF(Table25[[#This Row],[Contract End Date]]="99/99/9999","No End",IF(AND(MONTH(Table25[[#This Row],[Contract End Date]])&gt;6,MONTH(Table25[[#This Row],[Contract End Date]])&lt;=12),YEAR(Table25[[#This Row],[Contract End Date]])+1,YEAR(Table25[[#This Row],[Contract End Date]]))),"")</f>
        <v>2028</v>
      </c>
      <c r="N754" s="55">
        <f>Table25[[#This Row],[FY Formula end]]</f>
        <v>2028</v>
      </c>
      <c r="O754" s="59" t="str">
        <f>IF(Table25[[#This Row],[Year End]]="No End","No End","FY"&amp;" "&amp;Table25[[#This Row],[Year End]])</f>
        <v>FY 2028</v>
      </c>
      <c r="P754" s="27"/>
      <c r="Q754" s="104" t="str">
        <f>_xlfn.IFNA(IF($B754="","",VLOOKUP($B754,'SWC Towers'!$A:$Q,$Q$2,FALSE)),"")</f>
        <v/>
      </c>
      <c r="R754" s="106">
        <f>_xlfn.IFNA(IF($B754="","",VLOOKUP($B754,'SWC Towers'!$A:$Q,$R$2,FALSE)),"")</f>
        <v>0.2</v>
      </c>
      <c r="S754" s="106" t="str">
        <f>_xlfn.IFNA(IF($B754="","",VLOOKUP($B754,'SWC Towers'!$A:$Q,$S$2,FALSE)),"")</f>
        <v/>
      </c>
      <c r="T754" s="106" t="str">
        <f>_xlfn.IFNA(IF($B754="","",VLOOKUP($B754,'SWC Towers'!$A:$Q,$T$2,FALSE)),"")</f>
        <v/>
      </c>
      <c r="U754" s="104">
        <f>_xlfn.IFNA(IF($B754="","",VLOOKUP($B754,'SWC Towers'!$A:$Q,$U$2,FALSE)),"")</f>
        <v>0.6</v>
      </c>
      <c r="V754" s="104" t="str">
        <f>_xlfn.IFNA(IF($B754="","",VLOOKUP($B754,'SWC Towers'!$A:$Q,$V$2,FALSE)),"")</f>
        <v/>
      </c>
      <c r="W754" s="104" t="str">
        <f>_xlfn.IFNA(IF($B754="","",VLOOKUP($B754,'SWC Towers'!$A:$Q,$W$2,FALSE)),"")</f>
        <v/>
      </c>
      <c r="X754" s="104" t="str">
        <f>_xlfn.IFNA(IF($B754="","",VLOOKUP($B754,'SWC Towers'!$A:$Q,$X$2,FALSE)),"")</f>
        <v/>
      </c>
      <c r="Y754" s="104" t="str">
        <f>_xlfn.IFNA(IF($B754="","",VLOOKUP($B754,'SWC Towers'!$A:$Q,$Y$2,FALSE)),"")</f>
        <v/>
      </c>
      <c r="Z754" s="104" t="str">
        <f>_xlfn.IFNA(IF($B754="","",VLOOKUP($B754,'SWC Towers'!$A:$Q,$Z$2,FALSE)),"")</f>
        <v/>
      </c>
      <c r="AA754" s="104">
        <f>_xlfn.IFNA(IF($B754="","",VLOOKUP($B754,'SWC Towers'!$A:$Q,$AA$2,FALSE)),"")</f>
        <v>0.2</v>
      </c>
      <c r="AB754" s="104" t="str">
        <f>_xlfn.IFNA(IF($B754="","",VLOOKUP($B754,'SWC Towers'!$A:$Q,$AB$2,FALSE)),"")</f>
        <v/>
      </c>
      <c r="AC754" s="20">
        <f>SUM(Table25[[#This Row],[IT Tower: Application]:[Other/Non-IT ]])</f>
        <v>1</v>
      </c>
      <c r="AD754" s="67"/>
      <c r="AE754" s="67"/>
      <c r="AF754" s="67"/>
      <c r="AG754" s="67"/>
      <c r="AH754" s="67"/>
      <c r="AI754" s="67"/>
      <c r="AJ754" s="67"/>
      <c r="AK754" s="67"/>
      <c r="AL754" s="67"/>
      <c r="AM754" s="67"/>
      <c r="AN754" s="67"/>
      <c r="AO754" s="67"/>
      <c r="AP754" s="67"/>
      <c r="AQ754" s="67"/>
      <c r="AR754" s="67"/>
      <c r="AS754" s="67"/>
      <c r="AT754" s="67"/>
      <c r="AU754" s="67"/>
      <c r="AV754" s="67"/>
      <c r="AW754" s="67"/>
      <c r="AX754" s="67"/>
      <c r="AY754" s="67"/>
      <c r="AZ754" s="67"/>
      <c r="BA754" s="67"/>
      <c r="BB754" s="67">
        <v>0</v>
      </c>
      <c r="BC754" s="67">
        <v>96118</v>
      </c>
      <c r="BD754" s="67"/>
      <c r="BE754" s="67"/>
      <c r="BF754" s="67"/>
      <c r="BG754" s="67"/>
      <c r="BH754" s="67"/>
      <c r="BI754" s="67"/>
      <c r="BJ754" s="67"/>
      <c r="BK754" s="67"/>
      <c r="BL754" s="67"/>
      <c r="BM754" s="67"/>
      <c r="BN754" s="67"/>
      <c r="BO754" s="67"/>
      <c r="BP754" s="67"/>
      <c r="BQ754" s="67"/>
      <c r="BR754" s="67"/>
      <c r="BS754" s="67"/>
      <c r="BT754" s="67"/>
      <c r="BU754" s="67"/>
      <c r="BV754" s="67"/>
      <c r="BW754" s="67"/>
      <c r="BX754" s="67"/>
      <c r="BY754" s="67"/>
      <c r="BZ754" s="67"/>
      <c r="CA754" s="67"/>
      <c r="CB754" s="67"/>
      <c r="CC754" s="69">
        <f>SUM(Table25[[#This Row],[Contract Amount FY00]:[Contract Amount FY50]])</f>
        <v>96118</v>
      </c>
      <c r="CD754" s="24"/>
    </row>
    <row r="755" spans="1:82" x14ac:dyDescent="0.25">
      <c r="A755" s="122" t="s">
        <v>2007</v>
      </c>
      <c r="B755" s="122" t="s">
        <v>2245</v>
      </c>
      <c r="C755" s="122" t="s">
        <v>3131</v>
      </c>
      <c r="E755" s="26" t="str">
        <f>IFERROR(IF(VLOOKUP(Table25[[#This Row],[Contract No.]],Table3[#All],3,FALSE)="","No","Yes"),"")</f>
        <v>No</v>
      </c>
      <c r="F755" s="26" t="str">
        <f>IFERROR(VLOOKUP(Table25[[#This Row],[Contract No.]],Table3[#All],3,FALSE),"")</f>
        <v/>
      </c>
      <c r="G755" s="26" t="str">
        <f>IFERROR(IF(Table25[[#This Row],[Cooperative Purchase
(Yes/No)]]="Yes","Yes",IF(VLOOKUP(Table25[[#This Row],[Contract No.]],Table3[#All],1,FALSE)=Table25[[#This Row],[Contract No.]],"Yes","No")),"No")</f>
        <v>Yes</v>
      </c>
      <c r="H755" s="51">
        <f>IFERROR(VLOOKUP(Table25[[#This Row],[Contract No.]],Table3[#All],4,FALSE),"")</f>
        <v>43952</v>
      </c>
      <c r="I755" s="56">
        <f>IFERROR(IF(AND(MONTH(Table25[[#This Row],[Contract Start Date]])&gt;6,MONTH(Table25[[#This Row],[Contract Start Date]])&lt;=12),YEAR(Table25[[#This Row],[Contract Start Date]])+1,YEAR(Table25[[#This Row],[Contract Start Date]])),"")</f>
        <v>2020</v>
      </c>
      <c r="J755" s="55">
        <f>Table25[[#This Row],[FY Formula start]]</f>
        <v>2020</v>
      </c>
      <c r="K755" s="59" t="str">
        <f>"FY"&amp;" "&amp;Table25[[#This Row],[Year Start]]</f>
        <v>FY 2020</v>
      </c>
      <c r="L755" s="52">
        <f>IFERROR(VLOOKUP(Table25[[#This Row],[Contract No.]],Table3[#All],5,FALSE),"")</f>
        <v>46203</v>
      </c>
      <c r="M755" s="56">
        <f>IFERROR(IF(Table25[[#This Row],[Contract End Date]]="99/99/9999","No End",IF(AND(MONTH(Table25[[#This Row],[Contract End Date]])&gt;6,MONTH(Table25[[#This Row],[Contract End Date]])&lt;=12),YEAR(Table25[[#This Row],[Contract End Date]])+1,YEAR(Table25[[#This Row],[Contract End Date]]))),"")</f>
        <v>2026</v>
      </c>
      <c r="N755" s="55">
        <f>Table25[[#This Row],[FY Formula end]]</f>
        <v>2026</v>
      </c>
      <c r="O755" s="59" t="str">
        <f>IF(Table25[[#This Row],[Year End]]="No End","No End","FY"&amp;" "&amp;Table25[[#This Row],[Year End]])</f>
        <v>FY 2026</v>
      </c>
      <c r="P755" s="27"/>
      <c r="Q755" s="104" t="str">
        <f>_xlfn.IFNA(IF($B755="","",VLOOKUP($B755,'SWC Towers'!$A:$Q,$Q$2,FALSE)),"")</f>
        <v/>
      </c>
      <c r="R755" s="106" t="str">
        <f>_xlfn.IFNA(IF($B755="","",VLOOKUP($B755,'SWC Towers'!$A:$Q,$R$2,FALSE)),"")</f>
        <v/>
      </c>
      <c r="S755" s="106" t="str">
        <f>_xlfn.IFNA(IF($B755="","",VLOOKUP($B755,'SWC Towers'!$A:$Q,$S$2,FALSE)),"")</f>
        <v/>
      </c>
      <c r="T755" s="106" t="str">
        <f>_xlfn.IFNA(IF($B755="","",VLOOKUP($B755,'SWC Towers'!$A:$Q,$T$2,FALSE)),"")</f>
        <v/>
      </c>
      <c r="U755" s="104">
        <f>_xlfn.IFNA(IF($B755="","",VLOOKUP($B755,'SWC Towers'!$A:$Q,$U$2,FALSE)),"")</f>
        <v>0.1</v>
      </c>
      <c r="V755" s="104" t="str">
        <f>_xlfn.IFNA(IF($B755="","",VLOOKUP($B755,'SWC Towers'!$A:$Q,$V$2,FALSE)),"")</f>
        <v/>
      </c>
      <c r="W755" s="104" t="str">
        <f>_xlfn.IFNA(IF($B755="","",VLOOKUP($B755,'SWC Towers'!$A:$Q,$W$2,FALSE)),"")</f>
        <v/>
      </c>
      <c r="X755" s="104" t="str">
        <f>_xlfn.IFNA(IF($B755="","",VLOOKUP($B755,'SWC Towers'!$A:$Q,$X$2,FALSE)),"")</f>
        <v/>
      </c>
      <c r="Y755" s="104" t="str">
        <f>_xlfn.IFNA(IF($B755="","",VLOOKUP($B755,'SWC Towers'!$A:$Q,$Y$2,FALSE)),"")</f>
        <v/>
      </c>
      <c r="Z755" s="104" t="str">
        <f>_xlfn.IFNA(IF($B755="","",VLOOKUP($B755,'SWC Towers'!$A:$Q,$Z$2,FALSE)),"")</f>
        <v/>
      </c>
      <c r="AA755" s="104" t="str">
        <f>_xlfn.IFNA(IF($B755="","",VLOOKUP($B755,'SWC Towers'!$A:$Q,$AA$2,FALSE)),"")</f>
        <v/>
      </c>
      <c r="AB755" s="104">
        <f>_xlfn.IFNA(IF($B755="","",VLOOKUP($B755,'SWC Towers'!$A:$Q,$AB$2,FALSE)),"")</f>
        <v>0.9</v>
      </c>
      <c r="AC755" s="20">
        <f>SUM(Table25[[#This Row],[IT Tower: Application]:[Other/Non-IT ]])</f>
        <v>1</v>
      </c>
      <c r="AD755" s="67"/>
      <c r="AE755" s="67"/>
      <c r="AF755" s="67"/>
      <c r="AG755" s="67"/>
      <c r="AH755" s="67"/>
      <c r="AI755" s="67"/>
      <c r="AJ755" s="67"/>
      <c r="AK755" s="67"/>
      <c r="AL755" s="67"/>
      <c r="AM755" s="67"/>
      <c r="AN755" s="67"/>
      <c r="AO755" s="67"/>
      <c r="AP755" s="67"/>
      <c r="AQ755" s="67"/>
      <c r="AR755" s="67"/>
      <c r="AS755" s="67"/>
      <c r="AT755" s="67"/>
      <c r="AU755" s="67"/>
      <c r="AV755" s="67"/>
      <c r="AW755" s="67"/>
      <c r="AX755" s="67"/>
      <c r="AY755" s="67"/>
      <c r="AZ755" s="67">
        <v>0</v>
      </c>
      <c r="BA755" s="67">
        <v>25828</v>
      </c>
      <c r="BB755" s="67">
        <v>25930</v>
      </c>
      <c r="BC755" s="67">
        <v>18627</v>
      </c>
      <c r="BD755" s="67"/>
      <c r="BE755" s="67"/>
      <c r="BF755" s="67"/>
      <c r="BG755" s="67"/>
      <c r="BH755" s="67"/>
      <c r="BI755" s="67"/>
      <c r="BJ755" s="67"/>
      <c r="BK755" s="67"/>
      <c r="BL755" s="67"/>
      <c r="BM755" s="67"/>
      <c r="BN755" s="67"/>
      <c r="BO755" s="67"/>
      <c r="BP755" s="67"/>
      <c r="BQ755" s="67"/>
      <c r="BR755" s="67"/>
      <c r="BS755" s="67"/>
      <c r="BT755" s="67"/>
      <c r="BU755" s="67"/>
      <c r="BV755" s="67"/>
      <c r="BW755" s="67"/>
      <c r="BX755" s="67"/>
      <c r="BY755" s="67"/>
      <c r="BZ755" s="67"/>
      <c r="CA755" s="67"/>
      <c r="CB755" s="67"/>
      <c r="CC755" s="69">
        <f>SUM(Table25[[#This Row],[Contract Amount FY00]:[Contract Amount FY50]])</f>
        <v>70385</v>
      </c>
      <c r="CD755" s="24"/>
    </row>
    <row r="756" spans="1:82" x14ac:dyDescent="0.25">
      <c r="A756" s="122" t="s">
        <v>2007</v>
      </c>
      <c r="B756" s="122" t="s">
        <v>2245</v>
      </c>
      <c r="C756" s="122" t="s">
        <v>3192</v>
      </c>
      <c r="E756" s="26" t="str">
        <f>IFERROR(IF(VLOOKUP(Table25[[#This Row],[Contract No.]],Table3[#All],3,FALSE)="","No","Yes"),"")</f>
        <v>No</v>
      </c>
      <c r="F756" s="26" t="str">
        <f>IFERROR(VLOOKUP(Table25[[#This Row],[Contract No.]],Table3[#All],3,FALSE),"")</f>
        <v/>
      </c>
      <c r="G756" s="26" t="str">
        <f>IFERROR(IF(Table25[[#This Row],[Cooperative Purchase
(Yes/No)]]="Yes","Yes",IF(VLOOKUP(Table25[[#This Row],[Contract No.]],Table3[#All],1,FALSE)=Table25[[#This Row],[Contract No.]],"Yes","No")),"No")</f>
        <v>Yes</v>
      </c>
      <c r="H756" s="51">
        <f>IFERROR(VLOOKUP(Table25[[#This Row],[Contract No.]],Table3[#All],4,FALSE),"")</f>
        <v>43952</v>
      </c>
      <c r="I756" s="56">
        <f>IFERROR(IF(AND(MONTH(Table25[[#This Row],[Contract Start Date]])&gt;6,MONTH(Table25[[#This Row],[Contract Start Date]])&lt;=12),YEAR(Table25[[#This Row],[Contract Start Date]])+1,YEAR(Table25[[#This Row],[Contract Start Date]])),"")</f>
        <v>2020</v>
      </c>
      <c r="J756" s="55">
        <f>Table25[[#This Row],[FY Formula start]]</f>
        <v>2020</v>
      </c>
      <c r="K756" s="59" t="str">
        <f>"FY"&amp;" "&amp;Table25[[#This Row],[Year Start]]</f>
        <v>FY 2020</v>
      </c>
      <c r="L756" s="52">
        <f>IFERROR(VLOOKUP(Table25[[#This Row],[Contract No.]],Table3[#All],5,FALSE),"")</f>
        <v>46203</v>
      </c>
      <c r="M756" s="56">
        <f>IFERROR(IF(Table25[[#This Row],[Contract End Date]]="99/99/9999","No End",IF(AND(MONTH(Table25[[#This Row],[Contract End Date]])&gt;6,MONTH(Table25[[#This Row],[Contract End Date]])&lt;=12),YEAR(Table25[[#This Row],[Contract End Date]])+1,YEAR(Table25[[#This Row],[Contract End Date]]))),"")</f>
        <v>2026</v>
      </c>
      <c r="N756" s="55">
        <f>Table25[[#This Row],[FY Formula end]]</f>
        <v>2026</v>
      </c>
      <c r="O756" s="59" t="str">
        <f>IF(Table25[[#This Row],[Year End]]="No End","No End","FY"&amp;" "&amp;Table25[[#This Row],[Year End]])</f>
        <v>FY 2026</v>
      </c>
      <c r="P756" s="27"/>
      <c r="Q756" s="104" t="str">
        <f>_xlfn.IFNA(IF($B756="","",VLOOKUP($B756,'SWC Towers'!$A:$Q,$Q$2,FALSE)),"")</f>
        <v/>
      </c>
      <c r="R756" s="106" t="str">
        <f>_xlfn.IFNA(IF($B756="","",VLOOKUP($B756,'SWC Towers'!$A:$Q,$R$2,FALSE)),"")</f>
        <v/>
      </c>
      <c r="S756" s="106" t="str">
        <f>_xlfn.IFNA(IF($B756="","",VLOOKUP($B756,'SWC Towers'!$A:$Q,$S$2,FALSE)),"")</f>
        <v/>
      </c>
      <c r="T756" s="106" t="str">
        <f>_xlfn.IFNA(IF($B756="","",VLOOKUP($B756,'SWC Towers'!$A:$Q,$T$2,FALSE)),"")</f>
        <v/>
      </c>
      <c r="U756" s="104">
        <f>_xlfn.IFNA(IF($B756="","",VLOOKUP($B756,'SWC Towers'!$A:$Q,$U$2,FALSE)),"")</f>
        <v>0.1</v>
      </c>
      <c r="V756" s="104" t="str">
        <f>_xlfn.IFNA(IF($B756="","",VLOOKUP($B756,'SWC Towers'!$A:$Q,$V$2,FALSE)),"")</f>
        <v/>
      </c>
      <c r="W756" s="104" t="str">
        <f>_xlfn.IFNA(IF($B756="","",VLOOKUP($B756,'SWC Towers'!$A:$Q,$W$2,FALSE)),"")</f>
        <v/>
      </c>
      <c r="X756" s="104" t="str">
        <f>_xlfn.IFNA(IF($B756="","",VLOOKUP($B756,'SWC Towers'!$A:$Q,$X$2,FALSE)),"")</f>
        <v/>
      </c>
      <c r="Y756" s="104" t="str">
        <f>_xlfn.IFNA(IF($B756="","",VLOOKUP($B756,'SWC Towers'!$A:$Q,$Y$2,FALSE)),"")</f>
        <v/>
      </c>
      <c r="Z756" s="104" t="str">
        <f>_xlfn.IFNA(IF($B756="","",VLOOKUP($B756,'SWC Towers'!$A:$Q,$Z$2,FALSE)),"")</f>
        <v/>
      </c>
      <c r="AA756" s="104" t="str">
        <f>_xlfn.IFNA(IF($B756="","",VLOOKUP($B756,'SWC Towers'!$A:$Q,$AA$2,FALSE)),"")</f>
        <v/>
      </c>
      <c r="AB756" s="104">
        <f>_xlfn.IFNA(IF($B756="","",VLOOKUP($B756,'SWC Towers'!$A:$Q,$AB$2,FALSE)),"")</f>
        <v>0.9</v>
      </c>
      <c r="AC756" s="20">
        <f>SUM(Table25[[#This Row],[IT Tower: Application]:[Other/Non-IT ]])</f>
        <v>1</v>
      </c>
      <c r="AD756" s="67"/>
      <c r="AE756" s="67"/>
      <c r="AF756" s="67"/>
      <c r="AG756" s="67"/>
      <c r="AH756" s="67"/>
      <c r="AI756" s="67"/>
      <c r="AJ756" s="67"/>
      <c r="AK756" s="67"/>
      <c r="AL756" s="67"/>
      <c r="AM756" s="67"/>
      <c r="AN756" s="67"/>
      <c r="AO756" s="67"/>
      <c r="AP756" s="67"/>
      <c r="AQ756" s="67"/>
      <c r="AR756" s="67"/>
      <c r="AS756" s="67"/>
      <c r="AT756" s="67"/>
      <c r="AU756" s="67"/>
      <c r="AV756" s="67"/>
      <c r="AW756" s="67"/>
      <c r="AX756" s="67">
        <v>1736</v>
      </c>
      <c r="AY756" s="67">
        <v>14243</v>
      </c>
      <c r="AZ756" s="67">
        <v>57755</v>
      </c>
      <c r="BA756" s="67">
        <v>0</v>
      </c>
      <c r="BB756" s="67"/>
      <c r="BC756" s="67"/>
      <c r="BD756" s="67"/>
      <c r="BE756" s="67"/>
      <c r="BF756" s="67"/>
      <c r="BG756" s="67"/>
      <c r="BH756" s="67"/>
      <c r="BI756" s="67"/>
      <c r="BJ756" s="67"/>
      <c r="BK756" s="67"/>
      <c r="BL756" s="67"/>
      <c r="BM756" s="67"/>
      <c r="BN756" s="67"/>
      <c r="BO756" s="67"/>
      <c r="BP756" s="67"/>
      <c r="BQ756" s="67"/>
      <c r="BR756" s="67"/>
      <c r="BS756" s="67"/>
      <c r="BT756" s="67"/>
      <c r="BU756" s="67"/>
      <c r="BV756" s="67"/>
      <c r="BW756" s="67"/>
      <c r="BX756" s="67"/>
      <c r="BY756" s="67"/>
      <c r="BZ756" s="67"/>
      <c r="CA756" s="67"/>
      <c r="CB756" s="67"/>
      <c r="CC756" s="69">
        <f>SUM(Table25[[#This Row],[Contract Amount FY00]:[Contract Amount FY50]])</f>
        <v>73734</v>
      </c>
      <c r="CD756" s="24"/>
    </row>
    <row r="757" spans="1:82" x14ac:dyDescent="0.25">
      <c r="A757" s="122" t="s">
        <v>2007</v>
      </c>
      <c r="B757" s="122" t="s">
        <v>2245</v>
      </c>
      <c r="C757" s="122" t="s">
        <v>2273</v>
      </c>
      <c r="E757" s="26" t="str">
        <f>IFERROR(IF(VLOOKUP(Table25[[#This Row],[Contract No.]],Table3[#All],3,FALSE)="","No","Yes"),"")</f>
        <v>No</v>
      </c>
      <c r="F757" s="26" t="str">
        <f>IFERROR(VLOOKUP(Table25[[#This Row],[Contract No.]],Table3[#All],3,FALSE),"")</f>
        <v/>
      </c>
      <c r="G757" s="26" t="str">
        <f>IFERROR(IF(Table25[[#This Row],[Cooperative Purchase
(Yes/No)]]="Yes","Yes",IF(VLOOKUP(Table25[[#This Row],[Contract No.]],Table3[#All],1,FALSE)=Table25[[#This Row],[Contract No.]],"Yes","No")),"No")</f>
        <v>Yes</v>
      </c>
      <c r="H757" s="51">
        <f>IFERROR(VLOOKUP(Table25[[#This Row],[Contract No.]],Table3[#All],4,FALSE),"")</f>
        <v>43952</v>
      </c>
      <c r="I757" s="56">
        <f>IFERROR(IF(AND(MONTH(Table25[[#This Row],[Contract Start Date]])&gt;6,MONTH(Table25[[#This Row],[Contract Start Date]])&lt;=12),YEAR(Table25[[#This Row],[Contract Start Date]])+1,YEAR(Table25[[#This Row],[Contract Start Date]])),"")</f>
        <v>2020</v>
      </c>
      <c r="J757" s="55">
        <f>Table25[[#This Row],[FY Formula start]]</f>
        <v>2020</v>
      </c>
      <c r="K757" s="59" t="str">
        <f>"FY"&amp;" "&amp;Table25[[#This Row],[Year Start]]</f>
        <v>FY 2020</v>
      </c>
      <c r="L757" s="52">
        <f>IFERROR(VLOOKUP(Table25[[#This Row],[Contract No.]],Table3[#All],5,FALSE),"")</f>
        <v>46203</v>
      </c>
      <c r="M757" s="56">
        <f>IFERROR(IF(Table25[[#This Row],[Contract End Date]]="99/99/9999","No End",IF(AND(MONTH(Table25[[#This Row],[Contract End Date]])&gt;6,MONTH(Table25[[#This Row],[Contract End Date]])&lt;=12),YEAR(Table25[[#This Row],[Contract End Date]])+1,YEAR(Table25[[#This Row],[Contract End Date]]))),"")</f>
        <v>2026</v>
      </c>
      <c r="N757" s="55">
        <f>Table25[[#This Row],[FY Formula end]]</f>
        <v>2026</v>
      </c>
      <c r="O757" s="59" t="str">
        <f>IF(Table25[[#This Row],[Year End]]="No End","No End","FY"&amp;" "&amp;Table25[[#This Row],[Year End]])</f>
        <v>FY 2026</v>
      </c>
      <c r="P757" s="27"/>
      <c r="Q757" s="104" t="str">
        <f>_xlfn.IFNA(IF($B757="","",VLOOKUP($B757,'SWC Towers'!$A:$Q,$Q$2,FALSE)),"")</f>
        <v/>
      </c>
      <c r="R757" s="106" t="str">
        <f>_xlfn.IFNA(IF($B757="","",VLOOKUP($B757,'SWC Towers'!$A:$Q,$R$2,FALSE)),"")</f>
        <v/>
      </c>
      <c r="S757" s="106" t="str">
        <f>_xlfn.IFNA(IF($B757="","",VLOOKUP($B757,'SWC Towers'!$A:$Q,$S$2,FALSE)),"")</f>
        <v/>
      </c>
      <c r="T757" s="106" t="str">
        <f>_xlfn.IFNA(IF($B757="","",VLOOKUP($B757,'SWC Towers'!$A:$Q,$T$2,FALSE)),"")</f>
        <v/>
      </c>
      <c r="U757" s="104">
        <f>_xlfn.IFNA(IF($B757="","",VLOOKUP($B757,'SWC Towers'!$A:$Q,$U$2,FALSE)),"")</f>
        <v>0.1</v>
      </c>
      <c r="V757" s="104" t="str">
        <f>_xlfn.IFNA(IF($B757="","",VLOOKUP($B757,'SWC Towers'!$A:$Q,$V$2,FALSE)),"")</f>
        <v/>
      </c>
      <c r="W757" s="104" t="str">
        <f>_xlfn.IFNA(IF($B757="","",VLOOKUP($B757,'SWC Towers'!$A:$Q,$W$2,FALSE)),"")</f>
        <v/>
      </c>
      <c r="X757" s="104" t="str">
        <f>_xlfn.IFNA(IF($B757="","",VLOOKUP($B757,'SWC Towers'!$A:$Q,$X$2,FALSE)),"")</f>
        <v/>
      </c>
      <c r="Y757" s="104" t="str">
        <f>_xlfn.IFNA(IF($B757="","",VLOOKUP($B757,'SWC Towers'!$A:$Q,$Y$2,FALSE)),"")</f>
        <v/>
      </c>
      <c r="Z757" s="104" t="str">
        <f>_xlfn.IFNA(IF($B757="","",VLOOKUP($B757,'SWC Towers'!$A:$Q,$Z$2,FALSE)),"")</f>
        <v/>
      </c>
      <c r="AA757" s="104" t="str">
        <f>_xlfn.IFNA(IF($B757="","",VLOOKUP($B757,'SWC Towers'!$A:$Q,$AA$2,FALSE)),"")</f>
        <v/>
      </c>
      <c r="AB757" s="104">
        <f>_xlfn.IFNA(IF($B757="","",VLOOKUP($B757,'SWC Towers'!$A:$Q,$AB$2,FALSE)),"")</f>
        <v>0.9</v>
      </c>
      <c r="AC757" s="20">
        <f>SUM(Table25[[#This Row],[IT Tower: Application]:[Other/Non-IT ]])</f>
        <v>1</v>
      </c>
      <c r="AD757" s="67"/>
      <c r="AE757" s="67"/>
      <c r="AF757" s="67"/>
      <c r="AG757" s="67"/>
      <c r="AH757" s="67"/>
      <c r="AI757" s="67"/>
      <c r="AJ757" s="67"/>
      <c r="AK757" s="67"/>
      <c r="AL757" s="67"/>
      <c r="AM757" s="67"/>
      <c r="AN757" s="67"/>
      <c r="AO757" s="67"/>
      <c r="AP757" s="67"/>
      <c r="AQ757" s="67"/>
      <c r="AR757" s="67"/>
      <c r="AS757" s="67"/>
      <c r="AT757" s="67"/>
      <c r="AU757" s="67"/>
      <c r="AV757" s="67"/>
      <c r="AW757" s="67"/>
      <c r="AX757" s="67"/>
      <c r="AY757" s="67"/>
      <c r="AZ757" s="67"/>
      <c r="BA757" s="67"/>
      <c r="BB757" s="67">
        <v>0</v>
      </c>
      <c r="BC757" s="67">
        <v>30</v>
      </c>
      <c r="BD757" s="67"/>
      <c r="BE757" s="67"/>
      <c r="BF757" s="67"/>
      <c r="BG757" s="67"/>
      <c r="BH757" s="67"/>
      <c r="BI757" s="67"/>
      <c r="BJ757" s="67"/>
      <c r="BK757" s="67"/>
      <c r="BL757" s="67"/>
      <c r="BM757" s="67"/>
      <c r="BN757" s="67"/>
      <c r="BO757" s="67"/>
      <c r="BP757" s="67"/>
      <c r="BQ757" s="67"/>
      <c r="BR757" s="67"/>
      <c r="BS757" s="67"/>
      <c r="BT757" s="67"/>
      <c r="BU757" s="67"/>
      <c r="BV757" s="67"/>
      <c r="BW757" s="67"/>
      <c r="BX757" s="67"/>
      <c r="BY757" s="67"/>
      <c r="BZ757" s="67"/>
      <c r="CA757" s="67"/>
      <c r="CB757" s="67"/>
      <c r="CC757" s="69">
        <f>SUM(Table25[[#This Row],[Contract Amount FY00]:[Contract Amount FY50]])</f>
        <v>30</v>
      </c>
      <c r="CD757" s="24"/>
    </row>
    <row r="758" spans="1:82" x14ac:dyDescent="0.25">
      <c r="A758" s="122" t="s">
        <v>2007</v>
      </c>
      <c r="B758" s="122" t="s">
        <v>526</v>
      </c>
      <c r="C758" s="122" t="s">
        <v>3206</v>
      </c>
      <c r="E758" s="26" t="str">
        <f>IFERROR(IF(VLOOKUP(Table25[[#This Row],[Contract No.]],Table3[#All],3,FALSE)="","No","Yes"),"")</f>
        <v>Yes</v>
      </c>
      <c r="F758" s="26" t="str">
        <f>IFERROR(VLOOKUP(Table25[[#This Row],[Contract No.]],Table3[#All],3,FALSE),"")</f>
        <v>NASPO</v>
      </c>
      <c r="G758" s="26" t="str">
        <f>IFERROR(IF(Table25[[#This Row],[Cooperative Purchase
(Yes/No)]]="Yes","Yes",IF(VLOOKUP(Table25[[#This Row],[Contract No.]],Table3[#All],1,FALSE)=Table25[[#This Row],[Contract No.]],"Yes","No")),"No")</f>
        <v>Yes</v>
      </c>
      <c r="H758" s="51">
        <f>IFERROR(VLOOKUP(Table25[[#This Row],[Contract No.]],Table3[#All],4,FALSE),"")</f>
        <v>43892</v>
      </c>
      <c r="I758" s="56">
        <f>IFERROR(IF(AND(MONTH(Table25[[#This Row],[Contract Start Date]])&gt;6,MONTH(Table25[[#This Row],[Contract Start Date]])&lt;=12),YEAR(Table25[[#This Row],[Contract Start Date]])+1,YEAR(Table25[[#This Row],[Contract Start Date]])),"")</f>
        <v>2020</v>
      </c>
      <c r="J758" s="55">
        <f>Table25[[#This Row],[FY Formula start]]</f>
        <v>2020</v>
      </c>
      <c r="K758" s="59" t="str">
        <f>"FY"&amp;" "&amp;Table25[[#This Row],[Year Start]]</f>
        <v>FY 2020</v>
      </c>
      <c r="L758" s="52">
        <f>IFERROR(VLOOKUP(Table25[[#This Row],[Contract No.]],Table3[#All],5,FALSE),"")</f>
        <v>45504</v>
      </c>
      <c r="M758" s="56">
        <f>IFERROR(IF(Table25[[#This Row],[Contract End Date]]="99/99/9999","No End",IF(AND(MONTH(Table25[[#This Row],[Contract End Date]])&gt;6,MONTH(Table25[[#This Row],[Contract End Date]])&lt;=12),YEAR(Table25[[#This Row],[Contract End Date]])+1,YEAR(Table25[[#This Row],[Contract End Date]]))),"")</f>
        <v>2025</v>
      </c>
      <c r="N758" s="55">
        <f>Table25[[#This Row],[FY Formula end]]</f>
        <v>2025</v>
      </c>
      <c r="O758" s="59" t="str">
        <f>IF(Table25[[#This Row],[Year End]]="No End","No End","FY"&amp;" "&amp;Table25[[#This Row],[Year End]])</f>
        <v>FY 2025</v>
      </c>
      <c r="P758" s="27"/>
      <c r="Q758" s="104" t="str">
        <f>_xlfn.IFNA(IF($B758="","",VLOOKUP($B758,'SWC Towers'!$A:$Q,$Q$2,FALSE)),"")</f>
        <v/>
      </c>
      <c r="R758" s="106">
        <f>_xlfn.IFNA(IF($B758="","",VLOOKUP($B758,'SWC Towers'!$A:$Q,$R$2,FALSE)),"")</f>
        <v>0.1</v>
      </c>
      <c r="S758" s="106" t="str">
        <f>_xlfn.IFNA(IF($B758="","",VLOOKUP($B758,'SWC Towers'!$A:$Q,$S$2,FALSE)),"")</f>
        <v/>
      </c>
      <c r="T758" s="106">
        <f>_xlfn.IFNA(IF($B758="","",VLOOKUP($B758,'SWC Towers'!$A:$Q,$T$2,FALSE)),"")</f>
        <v>0.05</v>
      </c>
      <c r="U758" s="104">
        <f>_xlfn.IFNA(IF($B758="","",VLOOKUP($B758,'SWC Towers'!$A:$Q,$U$2,FALSE)),"")</f>
        <v>0.65</v>
      </c>
      <c r="V758" s="104" t="str">
        <f>_xlfn.IFNA(IF($B758="","",VLOOKUP($B758,'SWC Towers'!$A:$Q,$V$2,FALSE)),"")</f>
        <v/>
      </c>
      <c r="W758" s="104">
        <f>_xlfn.IFNA(IF($B758="","",VLOOKUP($B758,'SWC Towers'!$A:$Q,$W$2,FALSE)),"")</f>
        <v>0.1</v>
      </c>
      <c r="X758" s="104" t="str">
        <f>_xlfn.IFNA(IF($B758="","",VLOOKUP($B758,'SWC Towers'!$A:$Q,$X$2,FALSE)),"")</f>
        <v/>
      </c>
      <c r="Y758" s="104" t="str">
        <f>_xlfn.IFNA(IF($B758="","",VLOOKUP($B758,'SWC Towers'!$A:$Q,$Y$2,FALSE)),"")</f>
        <v/>
      </c>
      <c r="Z758" s="104">
        <f>_xlfn.IFNA(IF($B758="","",VLOOKUP($B758,'SWC Towers'!$A:$Q,$Z$2,FALSE)),"")</f>
        <v>0.1</v>
      </c>
      <c r="AA758" s="104" t="str">
        <f>_xlfn.IFNA(IF($B758="","",VLOOKUP($B758,'SWC Towers'!$A:$Q,$AA$2,FALSE)),"")</f>
        <v/>
      </c>
      <c r="AB758" s="104" t="str">
        <f>_xlfn.IFNA(IF($B758="","",VLOOKUP($B758,'SWC Towers'!$A:$Q,$AB$2,FALSE)),"")</f>
        <v/>
      </c>
      <c r="AC758" s="20">
        <f>SUM(Table25[[#This Row],[IT Tower: Application]:[Other/Non-IT ]])</f>
        <v>1</v>
      </c>
      <c r="AD758" s="67"/>
      <c r="AE758" s="67"/>
      <c r="AF758" s="67"/>
      <c r="AG758" s="67"/>
      <c r="AH758" s="67"/>
      <c r="AI758" s="67"/>
      <c r="AJ758" s="67"/>
      <c r="AK758" s="67"/>
      <c r="AL758" s="67"/>
      <c r="AM758" s="67"/>
      <c r="AN758" s="67"/>
      <c r="AO758" s="67"/>
      <c r="AP758" s="67"/>
      <c r="AQ758" s="67"/>
      <c r="AR758" s="67"/>
      <c r="AS758" s="67"/>
      <c r="AT758" s="67"/>
      <c r="AU758" s="67"/>
      <c r="AV758" s="67"/>
      <c r="AW758" s="67"/>
      <c r="AX758" s="67"/>
      <c r="AY758" s="67"/>
      <c r="AZ758" s="67">
        <v>0</v>
      </c>
      <c r="BA758" s="67">
        <v>21120</v>
      </c>
      <c r="BB758" s="67"/>
      <c r="BC758" s="67"/>
      <c r="BD758" s="67"/>
      <c r="BE758" s="67"/>
      <c r="BF758" s="67"/>
      <c r="BG758" s="67"/>
      <c r="BH758" s="67"/>
      <c r="BI758" s="67"/>
      <c r="BJ758" s="67"/>
      <c r="BK758" s="67"/>
      <c r="BL758" s="67"/>
      <c r="BM758" s="67"/>
      <c r="BN758" s="67"/>
      <c r="BO758" s="67"/>
      <c r="BP758" s="67"/>
      <c r="BQ758" s="67"/>
      <c r="BR758" s="67"/>
      <c r="BS758" s="67"/>
      <c r="BT758" s="67"/>
      <c r="BU758" s="67"/>
      <c r="BV758" s="67"/>
      <c r="BW758" s="67"/>
      <c r="BX758" s="67"/>
      <c r="BY758" s="67"/>
      <c r="BZ758" s="67"/>
      <c r="CA758" s="67"/>
      <c r="CB758" s="67"/>
      <c r="CC758" s="69">
        <f>SUM(Table25[[#This Row],[Contract Amount FY00]:[Contract Amount FY50]])</f>
        <v>21120</v>
      </c>
      <c r="CD758" s="24"/>
    </row>
    <row r="759" spans="1:82" x14ac:dyDescent="0.25">
      <c r="A759" s="122" t="s">
        <v>2007</v>
      </c>
      <c r="B759" s="122" t="s">
        <v>526</v>
      </c>
      <c r="C759" s="122" t="s">
        <v>375</v>
      </c>
      <c r="E759" s="26" t="str">
        <f>IFERROR(IF(VLOOKUP(Table25[[#This Row],[Contract No.]],Table3[#All],3,FALSE)="","No","Yes"),"")</f>
        <v>Yes</v>
      </c>
      <c r="F759" s="26" t="str">
        <f>IFERROR(VLOOKUP(Table25[[#This Row],[Contract No.]],Table3[#All],3,FALSE),"")</f>
        <v>NASPO</v>
      </c>
      <c r="G759" s="26" t="str">
        <f>IFERROR(IF(Table25[[#This Row],[Cooperative Purchase
(Yes/No)]]="Yes","Yes",IF(VLOOKUP(Table25[[#This Row],[Contract No.]],Table3[#All],1,FALSE)=Table25[[#This Row],[Contract No.]],"Yes","No")),"No")</f>
        <v>Yes</v>
      </c>
      <c r="H759" s="51">
        <f>IFERROR(VLOOKUP(Table25[[#This Row],[Contract No.]],Table3[#All],4,FALSE),"")</f>
        <v>43892</v>
      </c>
      <c r="I759" s="56">
        <f>IFERROR(IF(AND(MONTH(Table25[[#This Row],[Contract Start Date]])&gt;6,MONTH(Table25[[#This Row],[Contract Start Date]])&lt;=12),YEAR(Table25[[#This Row],[Contract Start Date]])+1,YEAR(Table25[[#This Row],[Contract Start Date]])),"")</f>
        <v>2020</v>
      </c>
      <c r="J759" s="55">
        <f>Table25[[#This Row],[FY Formula start]]</f>
        <v>2020</v>
      </c>
      <c r="K759" s="59" t="str">
        <f>"FY"&amp;" "&amp;Table25[[#This Row],[Year Start]]</f>
        <v>FY 2020</v>
      </c>
      <c r="L759" s="52">
        <f>IFERROR(VLOOKUP(Table25[[#This Row],[Contract No.]],Table3[#All],5,FALSE),"")</f>
        <v>45504</v>
      </c>
      <c r="M759" s="56">
        <f>IFERROR(IF(Table25[[#This Row],[Contract End Date]]="99/99/9999","No End",IF(AND(MONTH(Table25[[#This Row],[Contract End Date]])&gt;6,MONTH(Table25[[#This Row],[Contract End Date]])&lt;=12),YEAR(Table25[[#This Row],[Contract End Date]])+1,YEAR(Table25[[#This Row],[Contract End Date]]))),"")</f>
        <v>2025</v>
      </c>
      <c r="N759" s="55">
        <f>Table25[[#This Row],[FY Formula end]]</f>
        <v>2025</v>
      </c>
      <c r="O759" s="59" t="str">
        <f>IF(Table25[[#This Row],[Year End]]="No End","No End","FY"&amp;" "&amp;Table25[[#This Row],[Year End]])</f>
        <v>FY 2025</v>
      </c>
      <c r="P759" s="27"/>
      <c r="Q759" s="104" t="str">
        <f>_xlfn.IFNA(IF($B759="","",VLOOKUP($B759,'SWC Towers'!$A:$Q,$Q$2,FALSE)),"")</f>
        <v/>
      </c>
      <c r="R759" s="106">
        <f>_xlfn.IFNA(IF($B759="","",VLOOKUP($B759,'SWC Towers'!$A:$Q,$R$2,FALSE)),"")</f>
        <v>0.1</v>
      </c>
      <c r="S759" s="106" t="str">
        <f>_xlfn.IFNA(IF($B759="","",VLOOKUP($B759,'SWC Towers'!$A:$Q,$S$2,FALSE)),"")</f>
        <v/>
      </c>
      <c r="T759" s="106">
        <f>_xlfn.IFNA(IF($B759="","",VLOOKUP($B759,'SWC Towers'!$A:$Q,$T$2,FALSE)),"")</f>
        <v>0.05</v>
      </c>
      <c r="U759" s="104">
        <f>_xlfn.IFNA(IF($B759="","",VLOOKUP($B759,'SWC Towers'!$A:$Q,$U$2,FALSE)),"")</f>
        <v>0.65</v>
      </c>
      <c r="V759" s="104" t="str">
        <f>_xlfn.IFNA(IF($B759="","",VLOOKUP($B759,'SWC Towers'!$A:$Q,$V$2,FALSE)),"")</f>
        <v/>
      </c>
      <c r="W759" s="104">
        <f>_xlfn.IFNA(IF($B759="","",VLOOKUP($B759,'SWC Towers'!$A:$Q,$W$2,FALSE)),"")</f>
        <v>0.1</v>
      </c>
      <c r="X759" s="104" t="str">
        <f>_xlfn.IFNA(IF($B759="","",VLOOKUP($B759,'SWC Towers'!$A:$Q,$X$2,FALSE)),"")</f>
        <v/>
      </c>
      <c r="Y759" s="104" t="str">
        <f>_xlfn.IFNA(IF($B759="","",VLOOKUP($B759,'SWC Towers'!$A:$Q,$Y$2,FALSE)),"")</f>
        <v/>
      </c>
      <c r="Z759" s="104">
        <f>_xlfn.IFNA(IF($B759="","",VLOOKUP($B759,'SWC Towers'!$A:$Q,$Z$2,FALSE)),"")</f>
        <v>0.1</v>
      </c>
      <c r="AA759" s="104" t="str">
        <f>_xlfn.IFNA(IF($B759="","",VLOOKUP($B759,'SWC Towers'!$A:$Q,$AA$2,FALSE)),"")</f>
        <v/>
      </c>
      <c r="AB759" s="104" t="str">
        <f>_xlfn.IFNA(IF($B759="","",VLOOKUP($B759,'SWC Towers'!$A:$Q,$AB$2,FALSE)),"")</f>
        <v/>
      </c>
      <c r="AC759" s="20">
        <f>SUM(Table25[[#This Row],[IT Tower: Application]:[Other/Non-IT ]])</f>
        <v>1</v>
      </c>
      <c r="AD759" s="67"/>
      <c r="AE759" s="67"/>
      <c r="AF759" s="67"/>
      <c r="AG759" s="67"/>
      <c r="AH759" s="67"/>
      <c r="AI759" s="67"/>
      <c r="AJ759" s="67"/>
      <c r="AK759" s="67"/>
      <c r="AL759" s="67"/>
      <c r="AM759" s="67"/>
      <c r="AN759" s="67"/>
      <c r="AO759" s="67"/>
      <c r="AP759" s="67"/>
      <c r="AQ759" s="67"/>
      <c r="AR759" s="67"/>
      <c r="AS759" s="67"/>
      <c r="AT759" s="67"/>
      <c r="AU759" s="67"/>
      <c r="AV759" s="67"/>
      <c r="AW759" s="67"/>
      <c r="AX759" s="67"/>
      <c r="AY759" s="67"/>
      <c r="AZ759" s="67">
        <v>2031</v>
      </c>
      <c r="BA759" s="67">
        <v>9392</v>
      </c>
      <c r="BB759" s="67">
        <v>5804</v>
      </c>
      <c r="BC759" s="67">
        <v>0</v>
      </c>
      <c r="BD759" s="67"/>
      <c r="BE759" s="67"/>
      <c r="BF759" s="67"/>
      <c r="BG759" s="67"/>
      <c r="BH759" s="67"/>
      <c r="BI759" s="67"/>
      <c r="BJ759" s="67"/>
      <c r="BK759" s="67"/>
      <c r="BL759" s="67"/>
      <c r="BM759" s="67"/>
      <c r="BN759" s="67"/>
      <c r="BO759" s="67"/>
      <c r="BP759" s="67"/>
      <c r="BQ759" s="67"/>
      <c r="BR759" s="67"/>
      <c r="BS759" s="67"/>
      <c r="BT759" s="67"/>
      <c r="BU759" s="67"/>
      <c r="BV759" s="67"/>
      <c r="BW759" s="67"/>
      <c r="BX759" s="67"/>
      <c r="BY759" s="67"/>
      <c r="BZ759" s="67"/>
      <c r="CA759" s="67"/>
      <c r="CB759" s="67"/>
      <c r="CC759" s="69">
        <f>SUM(Table25[[#This Row],[Contract Amount FY00]:[Contract Amount FY50]])</f>
        <v>17227</v>
      </c>
      <c r="CD759" s="24"/>
    </row>
    <row r="760" spans="1:82" x14ac:dyDescent="0.25">
      <c r="A760" s="122" t="s">
        <v>2007</v>
      </c>
      <c r="B760" s="122" t="s">
        <v>286</v>
      </c>
      <c r="C760" s="122" t="s">
        <v>815</v>
      </c>
      <c r="E760" s="26" t="str">
        <f>IFERROR(IF(VLOOKUP(Table25[[#This Row],[Contract No.]],Table3[#All],3,FALSE)="","No","Yes"),"")</f>
        <v>No</v>
      </c>
      <c r="F760" s="26" t="str">
        <f>IFERROR(VLOOKUP(Table25[[#This Row],[Contract No.]],Table3[#All],3,FALSE),"")</f>
        <v/>
      </c>
      <c r="G760" s="26" t="str">
        <f>IFERROR(IF(Table25[[#This Row],[Cooperative Purchase
(Yes/No)]]="Yes","Yes",IF(VLOOKUP(Table25[[#This Row],[Contract No.]],Table3[#All],1,FALSE)=Table25[[#This Row],[Contract No.]],"Yes","No")),"No")</f>
        <v>Yes</v>
      </c>
      <c r="H760" s="51">
        <f>IFERROR(VLOOKUP(Table25[[#This Row],[Contract No.]],Table3[#All],4,FALSE),"")</f>
        <v>42401</v>
      </c>
      <c r="I760" s="56">
        <f>IFERROR(IF(AND(MONTH(Table25[[#This Row],[Contract Start Date]])&gt;6,MONTH(Table25[[#This Row],[Contract Start Date]])&lt;=12),YEAR(Table25[[#This Row],[Contract Start Date]])+1,YEAR(Table25[[#This Row],[Contract Start Date]])),"")</f>
        <v>2016</v>
      </c>
      <c r="J760" s="55">
        <f>Table25[[#This Row],[FY Formula start]]</f>
        <v>2016</v>
      </c>
      <c r="K760" s="59" t="str">
        <f>"FY"&amp;" "&amp;Table25[[#This Row],[Year Start]]</f>
        <v>FY 2016</v>
      </c>
      <c r="L760" s="52">
        <f>IFERROR(VLOOKUP(Table25[[#This Row],[Contract No.]],Table3[#All],5,FALSE),"")</f>
        <v>72717</v>
      </c>
      <c r="M760" s="56">
        <f>IFERROR(IF(Table25[[#This Row],[Contract End Date]]="99/99/9999","No End",IF(AND(MONTH(Table25[[#This Row],[Contract End Date]])&gt;6,MONTH(Table25[[#This Row],[Contract End Date]])&lt;=12),YEAR(Table25[[#This Row],[Contract End Date]])+1,YEAR(Table25[[#This Row],[Contract End Date]]))),"")</f>
        <v>2099</v>
      </c>
      <c r="N760" s="55">
        <f>Table25[[#This Row],[FY Formula end]]</f>
        <v>2099</v>
      </c>
      <c r="O760" s="59" t="str">
        <f>IF(Table25[[#This Row],[Year End]]="No End","No End","FY"&amp;" "&amp;Table25[[#This Row],[Year End]])</f>
        <v>FY 2099</v>
      </c>
      <c r="P760" s="27"/>
      <c r="Q760" s="104">
        <f>_xlfn.IFNA(IF($B760="","",VLOOKUP($B760,'SWC Towers'!$A:$Q,$Q$2,FALSE)),"")</f>
        <v>0.5</v>
      </c>
      <c r="R760" s="106" t="str">
        <f>_xlfn.IFNA(IF($B760="","",VLOOKUP($B760,'SWC Towers'!$A:$Q,$R$2,FALSE)),"")</f>
        <v/>
      </c>
      <c r="S760" s="106" t="str">
        <f>_xlfn.IFNA(IF($B760="","",VLOOKUP($B760,'SWC Towers'!$A:$Q,$S$2,FALSE)),"")</f>
        <v/>
      </c>
      <c r="T760" s="106">
        <f>_xlfn.IFNA(IF($B760="","",VLOOKUP($B760,'SWC Towers'!$A:$Q,$T$2,FALSE)),"")</f>
        <v>0.5</v>
      </c>
      <c r="U760" s="104" t="str">
        <f>_xlfn.IFNA(IF($B760="","",VLOOKUP($B760,'SWC Towers'!$A:$Q,$U$2,FALSE)),"")</f>
        <v/>
      </c>
      <c r="V760" s="104" t="str">
        <f>_xlfn.IFNA(IF($B760="","",VLOOKUP($B760,'SWC Towers'!$A:$Q,$V$2,FALSE)),"")</f>
        <v/>
      </c>
      <c r="W760" s="104" t="str">
        <f>_xlfn.IFNA(IF($B760="","",VLOOKUP($B760,'SWC Towers'!$A:$Q,$W$2,FALSE)),"")</f>
        <v/>
      </c>
      <c r="X760" s="104" t="str">
        <f>_xlfn.IFNA(IF($B760="","",VLOOKUP($B760,'SWC Towers'!$A:$Q,$X$2,FALSE)),"")</f>
        <v/>
      </c>
      <c r="Y760" s="104" t="str">
        <f>_xlfn.IFNA(IF($B760="","",VLOOKUP($B760,'SWC Towers'!$A:$Q,$Y$2,FALSE)),"")</f>
        <v/>
      </c>
      <c r="Z760" s="104" t="str">
        <f>_xlfn.IFNA(IF($B760="","",VLOOKUP($B760,'SWC Towers'!$A:$Q,$Z$2,FALSE)),"")</f>
        <v/>
      </c>
      <c r="AA760" s="104" t="str">
        <f>_xlfn.IFNA(IF($B760="","",VLOOKUP($B760,'SWC Towers'!$A:$Q,$AA$2,FALSE)),"")</f>
        <v/>
      </c>
      <c r="AB760" s="104" t="str">
        <f>_xlfn.IFNA(IF($B760="","",VLOOKUP($B760,'SWC Towers'!$A:$Q,$AB$2,FALSE)),"")</f>
        <v/>
      </c>
      <c r="AC760" s="20">
        <f>SUM(Table25[[#This Row],[IT Tower: Application]:[Other/Non-IT ]])</f>
        <v>1</v>
      </c>
      <c r="AD760" s="67"/>
      <c r="AE760" s="67"/>
      <c r="AF760" s="67"/>
      <c r="AG760" s="67"/>
      <c r="AH760" s="67"/>
      <c r="AI760" s="67"/>
      <c r="AJ760" s="67"/>
      <c r="AK760" s="67"/>
      <c r="AL760" s="67"/>
      <c r="AM760" s="67"/>
      <c r="AN760" s="67"/>
      <c r="AO760" s="67"/>
      <c r="AP760" s="67"/>
      <c r="AQ760" s="67"/>
      <c r="AR760" s="67"/>
      <c r="AS760" s="67"/>
      <c r="AT760" s="67">
        <v>4980</v>
      </c>
      <c r="AU760" s="67">
        <v>9960</v>
      </c>
      <c r="AV760" s="67">
        <v>4150</v>
      </c>
      <c r="AW760" s="67"/>
      <c r="AX760" s="67"/>
      <c r="AY760" s="67"/>
      <c r="AZ760" s="67"/>
      <c r="BA760" s="67"/>
      <c r="BB760" s="67"/>
      <c r="BC760" s="67"/>
      <c r="BD760" s="67"/>
      <c r="BE760" s="67"/>
      <c r="BF760" s="67"/>
      <c r="BG760" s="67"/>
      <c r="BH760" s="67"/>
      <c r="BI760" s="67"/>
      <c r="BJ760" s="67"/>
      <c r="BK760" s="67"/>
      <c r="BL760" s="67"/>
      <c r="BM760" s="67"/>
      <c r="BN760" s="67"/>
      <c r="BO760" s="67"/>
      <c r="BP760" s="67"/>
      <c r="BQ760" s="67"/>
      <c r="BR760" s="67"/>
      <c r="BS760" s="67"/>
      <c r="BT760" s="67"/>
      <c r="BU760" s="67"/>
      <c r="BV760" s="67"/>
      <c r="BW760" s="67"/>
      <c r="BX760" s="67"/>
      <c r="BY760" s="67"/>
      <c r="BZ760" s="67"/>
      <c r="CA760" s="67"/>
      <c r="CB760" s="67"/>
      <c r="CC760" s="69">
        <f>SUM(Table25[[#This Row],[Contract Amount FY00]:[Contract Amount FY50]])</f>
        <v>19090</v>
      </c>
      <c r="CD760" s="24"/>
    </row>
    <row r="761" spans="1:82" x14ac:dyDescent="0.25">
      <c r="A761" s="122" t="s">
        <v>2007</v>
      </c>
      <c r="B761" s="122" t="s">
        <v>3013</v>
      </c>
      <c r="C761" s="122" t="s">
        <v>1845</v>
      </c>
      <c r="E761" s="26" t="str">
        <f>IFERROR(IF(VLOOKUP(Table25[[#This Row],[Contract No.]],Table3[#All],3,FALSE)="","No","Yes"),"")</f>
        <v>Yes</v>
      </c>
      <c r="F761" s="26" t="str">
        <f>IFERROR(VLOOKUP(Table25[[#This Row],[Contract No.]],Table3[#All],3,FALSE),"")</f>
        <v>NASPO</v>
      </c>
      <c r="G761" s="26" t="str">
        <f>IFERROR(IF(Table25[[#This Row],[Cooperative Purchase
(Yes/No)]]="Yes","Yes",IF(VLOOKUP(Table25[[#This Row],[Contract No.]],Table3[#All],1,FALSE)=Table25[[#This Row],[Contract No.]],"Yes","No")),"No")</f>
        <v>Yes</v>
      </c>
      <c r="H761" s="51">
        <f>IFERROR(VLOOKUP(Table25[[#This Row],[Contract No.]],Table3[#All],4,FALSE),"")</f>
        <v>44926</v>
      </c>
      <c r="I761" s="56">
        <f>IFERROR(IF(AND(MONTH(Table25[[#This Row],[Contract Start Date]])&gt;6,MONTH(Table25[[#This Row],[Contract Start Date]])&lt;=12),YEAR(Table25[[#This Row],[Contract Start Date]])+1,YEAR(Table25[[#This Row],[Contract Start Date]])),"")</f>
        <v>2023</v>
      </c>
      <c r="J761" s="55">
        <f>Table25[[#This Row],[FY Formula start]]</f>
        <v>2023</v>
      </c>
      <c r="K761" s="59" t="str">
        <f>"FY"&amp;" "&amp;Table25[[#This Row],[Year Start]]</f>
        <v>FY 2023</v>
      </c>
      <c r="L761" s="52">
        <f>IFERROR(VLOOKUP(Table25[[#This Row],[Contract No.]],Table3[#All],5,FALSE),"")</f>
        <v>46501</v>
      </c>
      <c r="M761" s="56">
        <f>IFERROR(IF(Table25[[#This Row],[Contract End Date]]="99/99/9999","No End",IF(AND(MONTH(Table25[[#This Row],[Contract End Date]])&gt;6,MONTH(Table25[[#This Row],[Contract End Date]])&lt;=12),YEAR(Table25[[#This Row],[Contract End Date]])+1,YEAR(Table25[[#This Row],[Contract End Date]]))),"")</f>
        <v>2027</v>
      </c>
      <c r="N761" s="55">
        <f>Table25[[#This Row],[FY Formula end]]</f>
        <v>2027</v>
      </c>
      <c r="O761" s="59" t="str">
        <f>IF(Table25[[#This Row],[Year End]]="No End","No End","FY"&amp;" "&amp;Table25[[#This Row],[Year End]])</f>
        <v>FY 2027</v>
      </c>
      <c r="P761" s="27"/>
      <c r="Q761" s="104">
        <f>_xlfn.IFNA(IF($B761="","",VLOOKUP($B761,'SWC Towers'!$A:$Q,$Q$2,FALSE)),"")</f>
        <v>0.3</v>
      </c>
      <c r="R761" s="106" t="str">
        <f>_xlfn.IFNA(IF($B761="","",VLOOKUP($B761,'SWC Towers'!$A:$Q,$R$2,FALSE)),"")</f>
        <v/>
      </c>
      <c r="S761" s="106">
        <f>_xlfn.IFNA(IF($B761="","",VLOOKUP($B761,'SWC Towers'!$A:$Q,$S$2,FALSE)),"")</f>
        <v>0.1</v>
      </c>
      <c r="T761" s="106" t="str">
        <f>_xlfn.IFNA(IF($B761="","",VLOOKUP($B761,'SWC Towers'!$A:$Q,$T$2,FALSE)),"")</f>
        <v/>
      </c>
      <c r="U761" s="104">
        <f>_xlfn.IFNA(IF($B761="","",VLOOKUP($B761,'SWC Towers'!$A:$Q,$U$2,FALSE)),"")</f>
        <v>0.6</v>
      </c>
      <c r="V761" s="104" t="str">
        <f>_xlfn.IFNA(IF($B761="","",VLOOKUP($B761,'SWC Towers'!$A:$Q,$V$2,FALSE)),"")</f>
        <v/>
      </c>
      <c r="W761" s="104" t="str">
        <f>_xlfn.IFNA(IF($B761="","",VLOOKUP($B761,'SWC Towers'!$A:$Q,$W$2,FALSE)),"")</f>
        <v/>
      </c>
      <c r="X761" s="104" t="str">
        <f>_xlfn.IFNA(IF($B761="","",VLOOKUP($B761,'SWC Towers'!$A:$Q,$X$2,FALSE)),"")</f>
        <v/>
      </c>
      <c r="Y761" s="104" t="str">
        <f>_xlfn.IFNA(IF($B761="","",VLOOKUP($B761,'SWC Towers'!$A:$Q,$Y$2,FALSE)),"")</f>
        <v/>
      </c>
      <c r="Z761" s="104" t="str">
        <f>_xlfn.IFNA(IF($B761="","",VLOOKUP($B761,'SWC Towers'!$A:$Q,$Z$2,FALSE)),"")</f>
        <v/>
      </c>
      <c r="AA761" s="104" t="str">
        <f>_xlfn.IFNA(IF($B761="","",VLOOKUP($B761,'SWC Towers'!$A:$Q,$AA$2,FALSE)),"")</f>
        <v/>
      </c>
      <c r="AB761" s="104" t="str">
        <f>_xlfn.IFNA(IF($B761="","",VLOOKUP($B761,'SWC Towers'!$A:$Q,$AB$2,FALSE)),"")</f>
        <v/>
      </c>
      <c r="AC761" s="20">
        <f>SUM(Table25[[#This Row],[IT Tower: Application]:[Other/Non-IT ]])</f>
        <v>1</v>
      </c>
      <c r="AD761" s="67"/>
      <c r="AE761" s="67"/>
      <c r="AF761" s="67"/>
      <c r="AG761" s="67"/>
      <c r="AH761" s="67"/>
      <c r="AI761" s="67"/>
      <c r="AJ761" s="67"/>
      <c r="AK761" s="67"/>
      <c r="AL761" s="67"/>
      <c r="AM761" s="67"/>
      <c r="AN761" s="67"/>
      <c r="AO761" s="67"/>
      <c r="AP761" s="67"/>
      <c r="AQ761" s="67"/>
      <c r="AR761" s="67"/>
      <c r="AS761" s="67"/>
      <c r="AT761" s="67"/>
      <c r="AU761" s="67"/>
      <c r="AV761" s="67"/>
      <c r="AW761" s="67"/>
      <c r="AX761" s="67"/>
      <c r="AY761" s="67"/>
      <c r="AZ761" s="67"/>
      <c r="BA761" s="67">
        <v>22470</v>
      </c>
      <c r="BB761" s="67">
        <v>156307</v>
      </c>
      <c r="BC761" s="67">
        <v>30507</v>
      </c>
      <c r="BD761" s="67"/>
      <c r="BE761" s="67"/>
      <c r="BF761" s="67"/>
      <c r="BG761" s="67"/>
      <c r="BH761" s="67"/>
      <c r="BI761" s="67"/>
      <c r="BJ761" s="67"/>
      <c r="BK761" s="67"/>
      <c r="BL761" s="67"/>
      <c r="BM761" s="67"/>
      <c r="BN761" s="67"/>
      <c r="BO761" s="67"/>
      <c r="BP761" s="67"/>
      <c r="BQ761" s="67"/>
      <c r="BR761" s="67"/>
      <c r="BS761" s="67"/>
      <c r="BT761" s="67"/>
      <c r="BU761" s="67"/>
      <c r="BV761" s="67"/>
      <c r="BW761" s="67"/>
      <c r="BX761" s="67"/>
      <c r="BY761" s="67"/>
      <c r="BZ761" s="67"/>
      <c r="CA761" s="67"/>
      <c r="CB761" s="67"/>
      <c r="CC761" s="69">
        <f>SUM(Table25[[#This Row],[Contract Amount FY00]:[Contract Amount FY50]])</f>
        <v>209284</v>
      </c>
      <c r="CD761" s="24"/>
    </row>
    <row r="762" spans="1:82" x14ac:dyDescent="0.25">
      <c r="A762" s="122" t="s">
        <v>2007</v>
      </c>
      <c r="B762" s="122" t="s">
        <v>3145</v>
      </c>
      <c r="C762" s="122" t="s">
        <v>3195</v>
      </c>
      <c r="E762" s="26" t="str">
        <f>IFERROR(IF(VLOOKUP(Table25[[#This Row],[Contract No.]],Table3[#All],3,FALSE)="","No","Yes"),"")</f>
        <v>Yes</v>
      </c>
      <c r="F762" s="26" t="str">
        <f>IFERROR(VLOOKUP(Table25[[#This Row],[Contract No.]],Table3[#All],3,FALSE),"")</f>
        <v>NASPO</v>
      </c>
      <c r="G762" s="26" t="str">
        <f>IFERROR(IF(Table25[[#This Row],[Cooperative Purchase
(Yes/No)]]="Yes","Yes",IF(VLOOKUP(Table25[[#This Row],[Contract No.]],Table3[#All],1,FALSE)=Table25[[#This Row],[Contract No.]],"Yes","No")),"No")</f>
        <v>Yes</v>
      </c>
      <c r="H762" s="51">
        <f>IFERROR(VLOOKUP(Table25[[#This Row],[Contract No.]],Table3[#All],4,FALSE),"")</f>
        <v>45138</v>
      </c>
      <c r="I762" s="56">
        <f>IFERROR(IF(AND(MONTH(Table25[[#This Row],[Contract Start Date]])&gt;6,MONTH(Table25[[#This Row],[Contract Start Date]])&lt;=12),YEAR(Table25[[#This Row],[Contract Start Date]])+1,YEAR(Table25[[#This Row],[Contract Start Date]])),"")</f>
        <v>2024</v>
      </c>
      <c r="J762" s="55">
        <f>Table25[[#This Row],[FY Formula start]]</f>
        <v>2024</v>
      </c>
      <c r="K762" s="59" t="str">
        <f>"FY"&amp;" "&amp;Table25[[#This Row],[Year Start]]</f>
        <v>FY 2024</v>
      </c>
      <c r="L762" s="52">
        <f>IFERROR(VLOOKUP(Table25[[#This Row],[Contract No.]],Table3[#All],5,FALSE),"")</f>
        <v>48426</v>
      </c>
      <c r="M762" s="56">
        <f>IFERROR(IF(Table25[[#This Row],[Contract End Date]]="99/99/9999","No End",IF(AND(MONTH(Table25[[#This Row],[Contract End Date]])&gt;6,MONTH(Table25[[#This Row],[Contract End Date]])&lt;=12),YEAR(Table25[[#This Row],[Contract End Date]])+1,YEAR(Table25[[#This Row],[Contract End Date]]))),"")</f>
        <v>2033</v>
      </c>
      <c r="N762" s="55">
        <f>Table25[[#This Row],[FY Formula end]]</f>
        <v>2033</v>
      </c>
      <c r="O762" s="59" t="str">
        <f>IF(Table25[[#This Row],[Year End]]="No End","No End","FY"&amp;" "&amp;Table25[[#This Row],[Year End]])</f>
        <v>FY 2033</v>
      </c>
      <c r="P762" s="27"/>
      <c r="Q762" s="104">
        <f>_xlfn.IFNA(IF($B762="","",VLOOKUP($B762,'SWC Towers'!$A:$Q,$Q$2,FALSE)),"")</f>
        <v>0.2</v>
      </c>
      <c r="R762" s="106">
        <f>_xlfn.IFNA(IF($B762="","",VLOOKUP($B762,'SWC Towers'!$A:$Q,$R$2,FALSE)),"")</f>
        <v>0.2</v>
      </c>
      <c r="S762" s="106" t="str">
        <f>_xlfn.IFNA(IF($B762="","",VLOOKUP($B762,'SWC Towers'!$A:$Q,$S$2,FALSE)),"")</f>
        <v/>
      </c>
      <c r="T762" s="106">
        <f>_xlfn.IFNA(IF($B762="","",VLOOKUP($B762,'SWC Towers'!$A:$Q,$T$2,FALSE)),"")</f>
        <v>0.1</v>
      </c>
      <c r="U762" s="104" t="str">
        <f>_xlfn.IFNA(IF($B762="","",VLOOKUP($B762,'SWC Towers'!$A:$Q,$U$2,FALSE)),"")</f>
        <v/>
      </c>
      <c r="V762" s="104" t="str">
        <f>_xlfn.IFNA(IF($B762="","",VLOOKUP($B762,'SWC Towers'!$A:$Q,$V$2,FALSE)),"")</f>
        <v/>
      </c>
      <c r="W762" s="104">
        <f>_xlfn.IFNA(IF($B762="","",VLOOKUP($B762,'SWC Towers'!$A:$Q,$W$2,FALSE)),"")</f>
        <v>0.3</v>
      </c>
      <c r="X762" s="104" t="str">
        <f>_xlfn.IFNA(IF($B762="","",VLOOKUP($B762,'SWC Towers'!$A:$Q,$X$2,FALSE)),"")</f>
        <v/>
      </c>
      <c r="Y762" s="104" t="str">
        <f>_xlfn.IFNA(IF($B762="","",VLOOKUP($B762,'SWC Towers'!$A:$Q,$Y$2,FALSE)),"")</f>
        <v/>
      </c>
      <c r="Z762" s="104">
        <f>_xlfn.IFNA(IF($B762="","",VLOOKUP($B762,'SWC Towers'!$A:$Q,$Z$2,FALSE)),"")</f>
        <v>0.1</v>
      </c>
      <c r="AA762" s="104" t="str">
        <f>_xlfn.IFNA(IF($B762="","",VLOOKUP($B762,'SWC Towers'!$A:$Q,$AA$2,FALSE)),"")</f>
        <v/>
      </c>
      <c r="AB762" s="104">
        <f>_xlfn.IFNA(IF($B762="","",VLOOKUP($B762,'SWC Towers'!$A:$Q,$AB$2,FALSE)),"")</f>
        <v>0.1</v>
      </c>
      <c r="AC762" s="20">
        <f>SUM(Table25[[#This Row],[IT Tower: Application]:[Other/Non-IT ]])</f>
        <v>1</v>
      </c>
      <c r="AD762" s="67"/>
      <c r="AE762" s="67"/>
      <c r="AF762" s="67"/>
      <c r="AG762" s="67"/>
      <c r="AH762" s="67"/>
      <c r="AI762" s="67"/>
      <c r="AJ762" s="67"/>
      <c r="AK762" s="67"/>
      <c r="AL762" s="67"/>
      <c r="AM762" s="67"/>
      <c r="AN762" s="67"/>
      <c r="AO762" s="67"/>
      <c r="AP762" s="67"/>
      <c r="AQ762" s="67"/>
      <c r="AR762" s="67"/>
      <c r="AS762" s="67"/>
      <c r="AT762" s="67"/>
      <c r="AU762" s="67"/>
      <c r="AV762" s="67"/>
      <c r="AW762" s="67"/>
      <c r="AX762" s="67"/>
      <c r="AY762" s="67"/>
      <c r="AZ762" s="67"/>
      <c r="BA762" s="67"/>
      <c r="BB762" s="67">
        <v>0</v>
      </c>
      <c r="BC762" s="67">
        <v>40894</v>
      </c>
      <c r="BD762" s="67"/>
      <c r="BE762" s="67"/>
      <c r="BF762" s="67"/>
      <c r="BG762" s="67"/>
      <c r="BH762" s="67"/>
      <c r="BI762" s="67"/>
      <c r="BJ762" s="67"/>
      <c r="BK762" s="67"/>
      <c r="BL762" s="67"/>
      <c r="BM762" s="67"/>
      <c r="BN762" s="67"/>
      <c r="BO762" s="67"/>
      <c r="BP762" s="67"/>
      <c r="BQ762" s="67"/>
      <c r="BR762" s="67"/>
      <c r="BS762" s="67"/>
      <c r="BT762" s="67"/>
      <c r="BU762" s="67"/>
      <c r="BV762" s="67"/>
      <c r="BW762" s="67"/>
      <c r="BX762" s="67"/>
      <c r="BY762" s="67"/>
      <c r="BZ762" s="67"/>
      <c r="CA762" s="67"/>
      <c r="CB762" s="67"/>
      <c r="CC762" s="69">
        <f>SUM(Table25[[#This Row],[Contract Amount FY00]:[Contract Amount FY50]])</f>
        <v>40894</v>
      </c>
      <c r="CD762" s="24"/>
    </row>
    <row r="763" spans="1:82" x14ac:dyDescent="0.25">
      <c r="A763" s="122" t="s">
        <v>2007</v>
      </c>
      <c r="B763" s="122" t="s">
        <v>3183</v>
      </c>
      <c r="C763" s="122" t="s">
        <v>375</v>
      </c>
      <c r="E763" s="26" t="str">
        <f>IFERROR(IF(VLOOKUP(Table25[[#This Row],[Contract No.]],Table3[#All],3,FALSE)="","No","Yes"),"")</f>
        <v>Yes</v>
      </c>
      <c r="F763" s="26" t="str">
        <f>IFERROR(VLOOKUP(Table25[[#This Row],[Contract No.]],Table3[#All],3,FALSE),"")</f>
        <v>NASPO</v>
      </c>
      <c r="G763" s="26" t="str">
        <f>IFERROR(IF(Table25[[#This Row],[Cooperative Purchase
(Yes/No)]]="Yes","Yes",IF(VLOOKUP(Table25[[#This Row],[Contract No.]],Table3[#All],1,FALSE)=Table25[[#This Row],[Contract No.]],"Yes","No")),"No")</f>
        <v>Yes</v>
      </c>
      <c r="H763" s="51">
        <f>IFERROR(VLOOKUP(Table25[[#This Row],[Contract No.]],Table3[#All],4,FALSE),"")</f>
        <v>45505</v>
      </c>
      <c r="I763" s="56">
        <f>IFERROR(IF(AND(MONTH(Table25[[#This Row],[Contract Start Date]])&gt;6,MONTH(Table25[[#This Row],[Contract Start Date]])&lt;=12),YEAR(Table25[[#This Row],[Contract Start Date]])+1,YEAR(Table25[[#This Row],[Contract Start Date]])),"")</f>
        <v>2025</v>
      </c>
      <c r="J763" s="55">
        <f>Table25[[#This Row],[FY Formula start]]</f>
        <v>2025</v>
      </c>
      <c r="K763" s="59" t="str">
        <f>"FY"&amp;" "&amp;Table25[[#This Row],[Year Start]]</f>
        <v>FY 2025</v>
      </c>
      <c r="L763" s="52">
        <f>IFERROR(VLOOKUP(Table25[[#This Row],[Contract No.]],Table3[#All],5,FALSE),"")</f>
        <v>47330</v>
      </c>
      <c r="M763" s="56">
        <f>IFERROR(IF(Table25[[#This Row],[Contract End Date]]="99/99/9999","No End",IF(AND(MONTH(Table25[[#This Row],[Contract End Date]])&gt;6,MONTH(Table25[[#This Row],[Contract End Date]])&lt;=12),YEAR(Table25[[#This Row],[Contract End Date]])+1,YEAR(Table25[[#This Row],[Contract End Date]]))),"")</f>
        <v>2030</v>
      </c>
      <c r="N763" s="55">
        <f>Table25[[#This Row],[FY Formula end]]</f>
        <v>2030</v>
      </c>
      <c r="O763" s="59" t="str">
        <f>IF(Table25[[#This Row],[Year End]]="No End","No End","FY"&amp;" "&amp;Table25[[#This Row],[Year End]])</f>
        <v>FY 2030</v>
      </c>
      <c r="P763" s="27"/>
      <c r="Q763" s="104">
        <f>_xlfn.IFNA(IF($B763="","",VLOOKUP($B763,'SWC Towers'!$A:$Q,$Q$2,FALSE)),"")</f>
        <v>0.2</v>
      </c>
      <c r="R763" s="106" t="str">
        <f>_xlfn.IFNA(IF($B763="","",VLOOKUP($B763,'SWC Towers'!$A:$Q,$R$2,FALSE)),"")</f>
        <v/>
      </c>
      <c r="S763" s="106">
        <f>_xlfn.IFNA(IF($B763="","",VLOOKUP($B763,'SWC Towers'!$A:$Q,$S$2,FALSE)),"")</f>
        <v>0.2</v>
      </c>
      <c r="T763" s="106" t="str">
        <f>_xlfn.IFNA(IF($B763="","",VLOOKUP($B763,'SWC Towers'!$A:$Q,$T$2,FALSE)),"")</f>
        <v/>
      </c>
      <c r="U763" s="104">
        <f>_xlfn.IFNA(IF($B763="","",VLOOKUP($B763,'SWC Towers'!$A:$Q,$U$2,FALSE)),"")</f>
        <v>0.4</v>
      </c>
      <c r="V763" s="104" t="str">
        <f>_xlfn.IFNA(IF($B763="","",VLOOKUP($B763,'SWC Towers'!$A:$Q,$V$2,FALSE)),"")</f>
        <v/>
      </c>
      <c r="W763" s="104">
        <f>_xlfn.IFNA(IF($B763="","",VLOOKUP($B763,'SWC Towers'!$A:$Q,$W$2,FALSE)),"")</f>
        <v>0.2</v>
      </c>
      <c r="X763" s="104" t="str">
        <f>_xlfn.IFNA(IF($B763="","",VLOOKUP($B763,'SWC Towers'!$A:$Q,$X$2,FALSE)),"")</f>
        <v/>
      </c>
      <c r="Y763" s="104" t="str">
        <f>_xlfn.IFNA(IF($B763="","",VLOOKUP($B763,'SWC Towers'!$A:$Q,$Y$2,FALSE)),"")</f>
        <v/>
      </c>
      <c r="Z763" s="104" t="str">
        <f>_xlfn.IFNA(IF($B763="","",VLOOKUP($B763,'SWC Towers'!$A:$Q,$Z$2,FALSE)),"")</f>
        <v/>
      </c>
      <c r="AA763" s="104" t="str">
        <f>_xlfn.IFNA(IF($B763="","",VLOOKUP($B763,'SWC Towers'!$A:$Q,$AA$2,FALSE)),"")</f>
        <v/>
      </c>
      <c r="AB763" s="104" t="str">
        <f>_xlfn.IFNA(IF($B763="","",VLOOKUP($B763,'SWC Towers'!$A:$Q,$AB$2,FALSE)),"")</f>
        <v/>
      </c>
      <c r="AC763" s="20">
        <f>SUM(Table25[[#This Row],[IT Tower: Application]:[Other/Non-IT ]])</f>
        <v>1</v>
      </c>
      <c r="AD763" s="67"/>
      <c r="AE763" s="67"/>
      <c r="AF763" s="67"/>
      <c r="AG763" s="67"/>
      <c r="AH763" s="67"/>
      <c r="AI763" s="67"/>
      <c r="AJ763" s="67"/>
      <c r="AK763" s="67"/>
      <c r="AL763" s="67"/>
      <c r="AM763" s="67"/>
      <c r="AN763" s="67"/>
      <c r="AO763" s="67"/>
      <c r="AP763" s="67"/>
      <c r="AQ763" s="67"/>
      <c r="AR763" s="67"/>
      <c r="AS763" s="67"/>
      <c r="AT763" s="67"/>
      <c r="AU763" s="67"/>
      <c r="AV763" s="67"/>
      <c r="AW763" s="67"/>
      <c r="AX763" s="67"/>
      <c r="AY763" s="67"/>
      <c r="AZ763" s="67"/>
      <c r="BA763" s="67"/>
      <c r="BB763" s="67">
        <v>0</v>
      </c>
      <c r="BC763" s="67">
        <v>20500</v>
      </c>
      <c r="BD763" s="67"/>
      <c r="BE763" s="67"/>
      <c r="BF763" s="67"/>
      <c r="BG763" s="67"/>
      <c r="BH763" s="67"/>
      <c r="BI763" s="67"/>
      <c r="BJ763" s="67"/>
      <c r="BK763" s="67"/>
      <c r="BL763" s="67"/>
      <c r="BM763" s="67"/>
      <c r="BN763" s="67"/>
      <c r="BO763" s="67"/>
      <c r="BP763" s="67"/>
      <c r="BQ763" s="67"/>
      <c r="BR763" s="67"/>
      <c r="BS763" s="67"/>
      <c r="BT763" s="67"/>
      <c r="BU763" s="67"/>
      <c r="BV763" s="67"/>
      <c r="BW763" s="67"/>
      <c r="BX763" s="67"/>
      <c r="BY763" s="67"/>
      <c r="BZ763" s="67"/>
      <c r="CA763" s="67"/>
      <c r="CB763" s="67"/>
      <c r="CC763" s="69">
        <f>SUM(Table25[[#This Row],[Contract Amount FY00]:[Contract Amount FY50]])</f>
        <v>20500</v>
      </c>
      <c r="CD763" s="24"/>
    </row>
    <row r="764" spans="1:82" x14ac:dyDescent="0.25">
      <c r="A764" s="122" t="s">
        <v>2008</v>
      </c>
      <c r="B764" s="122" t="s">
        <v>533</v>
      </c>
      <c r="C764" s="122" t="s">
        <v>3187</v>
      </c>
      <c r="E764" s="26" t="str">
        <f>IFERROR(IF(VLOOKUP(Table25[[#This Row],[Contract No.]],Table3[#All],3,FALSE)="","No","Yes"),"")</f>
        <v>No</v>
      </c>
      <c r="F764" s="26" t="str">
        <f>IFERROR(VLOOKUP(Table25[[#This Row],[Contract No.]],Table3[#All],3,FALSE),"")</f>
        <v/>
      </c>
      <c r="G764" s="26" t="str">
        <f>IFERROR(IF(Table25[[#This Row],[Cooperative Purchase
(Yes/No)]]="Yes","Yes",IF(VLOOKUP(Table25[[#This Row],[Contract No.]],Table3[#All],1,FALSE)=Table25[[#This Row],[Contract No.]],"Yes","No")),"No")</f>
        <v>Yes</v>
      </c>
      <c r="H764" s="51">
        <f>IFERROR(VLOOKUP(Table25[[#This Row],[Contract No.]],Table3[#All],4,FALSE),"")</f>
        <v>43556</v>
      </c>
      <c r="I764" s="56">
        <f>IFERROR(IF(AND(MONTH(Table25[[#This Row],[Contract Start Date]])&gt;6,MONTH(Table25[[#This Row],[Contract Start Date]])&lt;=12),YEAR(Table25[[#This Row],[Contract Start Date]])+1,YEAR(Table25[[#This Row],[Contract Start Date]])),"")</f>
        <v>2019</v>
      </c>
      <c r="J764" s="55">
        <f>Table25[[#This Row],[FY Formula start]]</f>
        <v>2019</v>
      </c>
      <c r="K764" s="59" t="str">
        <f>"FY"&amp;" "&amp;Table25[[#This Row],[Year Start]]</f>
        <v>FY 2019</v>
      </c>
      <c r="L764" s="52">
        <f>IFERROR(VLOOKUP(Table25[[#This Row],[Contract No.]],Table3[#All],5,FALSE),"")</f>
        <v>45747</v>
      </c>
      <c r="M764" s="56">
        <f>IFERROR(IF(Table25[[#This Row],[Contract End Date]]="99/99/9999","No End",IF(AND(MONTH(Table25[[#This Row],[Contract End Date]])&gt;6,MONTH(Table25[[#This Row],[Contract End Date]])&lt;=12),YEAR(Table25[[#This Row],[Contract End Date]])+1,YEAR(Table25[[#This Row],[Contract End Date]]))),"")</f>
        <v>2025</v>
      </c>
      <c r="N764" s="55">
        <f>Table25[[#This Row],[FY Formula end]]</f>
        <v>2025</v>
      </c>
      <c r="O764" s="59" t="str">
        <f>IF(Table25[[#This Row],[Year End]]="No End","No End","FY"&amp;" "&amp;Table25[[#This Row],[Year End]])</f>
        <v>FY 2025</v>
      </c>
      <c r="P764" s="27"/>
      <c r="Q764" s="104">
        <f>_xlfn.IFNA(IF($B764="","",VLOOKUP($B764,'SWC Towers'!$A:$Q,$Q$2,FALSE)),"")</f>
        <v>0.2</v>
      </c>
      <c r="R764" s="106">
        <f>_xlfn.IFNA(IF($B764="","",VLOOKUP($B764,'SWC Towers'!$A:$Q,$R$2,FALSE)),"")</f>
        <v>0.2</v>
      </c>
      <c r="S764" s="106" t="str">
        <f>_xlfn.IFNA(IF($B764="","",VLOOKUP($B764,'SWC Towers'!$A:$Q,$S$2,FALSE)),"")</f>
        <v/>
      </c>
      <c r="T764" s="106" t="str">
        <f>_xlfn.IFNA(IF($B764="","",VLOOKUP($B764,'SWC Towers'!$A:$Q,$T$2,FALSE)),"")</f>
        <v/>
      </c>
      <c r="U764" s="104">
        <f>_xlfn.IFNA(IF($B764="","",VLOOKUP($B764,'SWC Towers'!$A:$Q,$U$2,FALSE)),"")</f>
        <v>0.2</v>
      </c>
      <c r="V764" s="104" t="str">
        <f>_xlfn.IFNA(IF($B764="","",VLOOKUP($B764,'SWC Towers'!$A:$Q,$V$2,FALSE)),"")</f>
        <v/>
      </c>
      <c r="W764" s="104">
        <f>_xlfn.IFNA(IF($B764="","",VLOOKUP($B764,'SWC Towers'!$A:$Q,$W$2,FALSE)),"")</f>
        <v>0.2</v>
      </c>
      <c r="X764" s="104" t="str">
        <f>_xlfn.IFNA(IF($B764="","",VLOOKUP($B764,'SWC Towers'!$A:$Q,$X$2,FALSE)),"")</f>
        <v/>
      </c>
      <c r="Y764" s="104" t="str">
        <f>_xlfn.IFNA(IF($B764="","",VLOOKUP($B764,'SWC Towers'!$A:$Q,$Y$2,FALSE)),"")</f>
        <v/>
      </c>
      <c r="Z764" s="104" t="str">
        <f>_xlfn.IFNA(IF($B764="","",VLOOKUP($B764,'SWC Towers'!$A:$Q,$Z$2,FALSE)),"")</f>
        <v/>
      </c>
      <c r="AA764" s="104">
        <f>_xlfn.IFNA(IF($B764="","",VLOOKUP($B764,'SWC Towers'!$A:$Q,$AA$2,FALSE)),"")</f>
        <v>0.2</v>
      </c>
      <c r="AB764" s="104" t="str">
        <f>_xlfn.IFNA(IF($B764="","",VLOOKUP($B764,'SWC Towers'!$A:$Q,$AB$2,FALSE)),"")</f>
        <v/>
      </c>
      <c r="AC764" s="20">
        <f>SUM(Table25[[#This Row],[IT Tower: Application]:[Other/Non-IT ]])</f>
        <v>1</v>
      </c>
      <c r="AD764" s="67"/>
      <c r="AE764" s="67"/>
      <c r="AF764" s="67"/>
      <c r="AG764" s="67"/>
      <c r="AH764" s="67"/>
      <c r="AI764" s="67"/>
      <c r="AJ764" s="67"/>
      <c r="AK764" s="67"/>
      <c r="AL764" s="67"/>
      <c r="AM764" s="67"/>
      <c r="AN764" s="67"/>
      <c r="AO764" s="67"/>
      <c r="AP764" s="67"/>
      <c r="AQ764" s="67"/>
      <c r="AR764" s="67"/>
      <c r="AS764" s="67"/>
      <c r="AT764" s="67"/>
      <c r="AU764" s="67"/>
      <c r="AV764" s="67"/>
      <c r="AW764" s="67"/>
      <c r="AX764" s="67"/>
      <c r="AY764" s="67"/>
      <c r="AZ764" s="67"/>
      <c r="BA764" s="67"/>
      <c r="BB764" s="67">
        <v>0</v>
      </c>
      <c r="BC764" s="67">
        <v>7823</v>
      </c>
      <c r="BD764" s="67"/>
      <c r="BE764" s="67"/>
      <c r="BF764" s="67"/>
      <c r="BG764" s="67"/>
      <c r="BH764" s="67"/>
      <c r="BI764" s="67"/>
      <c r="BJ764" s="67"/>
      <c r="BK764" s="67"/>
      <c r="BL764" s="67"/>
      <c r="BM764" s="67"/>
      <c r="BN764" s="67"/>
      <c r="BO764" s="67"/>
      <c r="BP764" s="67"/>
      <c r="BQ764" s="67"/>
      <c r="BR764" s="67"/>
      <c r="BS764" s="67"/>
      <c r="BT764" s="67"/>
      <c r="BU764" s="67"/>
      <c r="BV764" s="67"/>
      <c r="BW764" s="67"/>
      <c r="BX764" s="67"/>
      <c r="BY764" s="67"/>
      <c r="BZ764" s="67"/>
      <c r="CA764" s="67"/>
      <c r="CB764" s="67"/>
      <c r="CC764" s="69">
        <f>SUM(Table25[[#This Row],[Contract Amount FY00]:[Contract Amount FY50]])</f>
        <v>7823</v>
      </c>
      <c r="CD764" s="24"/>
    </row>
    <row r="765" spans="1:82" x14ac:dyDescent="0.25">
      <c r="A765" s="122" t="s">
        <v>2008</v>
      </c>
      <c r="B765" s="122" t="s">
        <v>705</v>
      </c>
      <c r="C765" s="122" t="s">
        <v>559</v>
      </c>
      <c r="E765" s="26" t="str">
        <f>IFERROR(IF(VLOOKUP(Table25[[#This Row],[Contract No.]],Table3[#All],3,FALSE)="","No","Yes"),"")</f>
        <v>Yes</v>
      </c>
      <c r="F765" s="26" t="str">
        <f>IFERROR(VLOOKUP(Table25[[#This Row],[Contract No.]],Table3[#All],3,FALSE),"")</f>
        <v>NASPO</v>
      </c>
      <c r="G765" s="26" t="str">
        <f>IFERROR(IF(Table25[[#This Row],[Cooperative Purchase
(Yes/No)]]="Yes","Yes",IF(VLOOKUP(Table25[[#This Row],[Contract No.]],Table3[#All],1,FALSE)=Table25[[#This Row],[Contract No.]],"Yes","No")),"No")</f>
        <v>Yes</v>
      </c>
      <c r="H765" s="51">
        <f>IFERROR(VLOOKUP(Table25[[#This Row],[Contract No.]],Table3[#All],4,FALSE),"")</f>
        <v>43647</v>
      </c>
      <c r="I765" s="56">
        <f>IFERROR(IF(AND(MONTH(Table25[[#This Row],[Contract Start Date]])&gt;6,MONTH(Table25[[#This Row],[Contract Start Date]])&lt;=12),YEAR(Table25[[#This Row],[Contract Start Date]])+1,YEAR(Table25[[#This Row],[Contract Start Date]])),"")</f>
        <v>2020</v>
      </c>
      <c r="J765" s="55">
        <f>Table25[[#This Row],[FY Formula start]]</f>
        <v>2020</v>
      </c>
      <c r="K765" s="59" t="str">
        <f>"FY"&amp;" "&amp;Table25[[#This Row],[Year Start]]</f>
        <v>FY 2020</v>
      </c>
      <c r="L765" s="52">
        <f>IFERROR(VLOOKUP(Table25[[#This Row],[Contract No.]],Table3[#All],5,FALSE),"")</f>
        <v>47360</v>
      </c>
      <c r="M765" s="56">
        <f>IFERROR(IF(Table25[[#This Row],[Contract End Date]]="99/99/9999","No End",IF(AND(MONTH(Table25[[#This Row],[Contract End Date]])&gt;6,MONTH(Table25[[#This Row],[Contract End Date]])&lt;=12),YEAR(Table25[[#This Row],[Contract End Date]])+1,YEAR(Table25[[#This Row],[Contract End Date]]))),"")</f>
        <v>2030</v>
      </c>
      <c r="N765" s="55">
        <f>Table25[[#This Row],[FY Formula end]]</f>
        <v>2030</v>
      </c>
      <c r="O765" s="59" t="str">
        <f>IF(Table25[[#This Row],[Year End]]="No End","No End","FY"&amp;" "&amp;Table25[[#This Row],[Year End]])</f>
        <v>FY 2030</v>
      </c>
      <c r="P765" s="27"/>
      <c r="Q765" s="104">
        <f>_xlfn.IFNA(IF($B765="","",VLOOKUP($B765,'SWC Towers'!$A:$Q,$Q$2,FALSE)),"")</f>
        <v>0.2</v>
      </c>
      <c r="R765" s="106" t="str">
        <f>_xlfn.IFNA(IF($B765="","",VLOOKUP($B765,'SWC Towers'!$A:$Q,$R$2,FALSE)),"")</f>
        <v/>
      </c>
      <c r="S765" s="106" t="str">
        <f>_xlfn.IFNA(IF($B765="","",VLOOKUP($B765,'SWC Towers'!$A:$Q,$S$2,FALSE)),"")</f>
        <v/>
      </c>
      <c r="T765" s="106" t="str">
        <f>_xlfn.IFNA(IF($B765="","",VLOOKUP($B765,'SWC Towers'!$A:$Q,$T$2,FALSE)),"")</f>
        <v/>
      </c>
      <c r="U765" s="104">
        <f>_xlfn.IFNA(IF($B765="","",VLOOKUP($B765,'SWC Towers'!$A:$Q,$U$2,FALSE)),"")</f>
        <v>0.4</v>
      </c>
      <c r="V765" s="104" t="str">
        <f>_xlfn.IFNA(IF($B765="","",VLOOKUP($B765,'SWC Towers'!$A:$Q,$V$2,FALSE)),"")</f>
        <v/>
      </c>
      <c r="W765" s="104">
        <f>_xlfn.IFNA(IF($B765="","",VLOOKUP($B765,'SWC Towers'!$A:$Q,$W$2,FALSE)),"")</f>
        <v>0.4</v>
      </c>
      <c r="X765" s="104" t="str">
        <f>_xlfn.IFNA(IF($B765="","",VLOOKUP($B765,'SWC Towers'!$A:$Q,$X$2,FALSE)),"")</f>
        <v/>
      </c>
      <c r="Y765" s="104" t="str">
        <f>_xlfn.IFNA(IF($B765="","",VLOOKUP($B765,'SWC Towers'!$A:$Q,$Y$2,FALSE)),"")</f>
        <v/>
      </c>
      <c r="Z765" s="104" t="str">
        <f>_xlfn.IFNA(IF($B765="","",VLOOKUP($B765,'SWC Towers'!$A:$Q,$Z$2,FALSE)),"")</f>
        <v/>
      </c>
      <c r="AA765" s="104" t="str">
        <f>_xlfn.IFNA(IF($B765="","",VLOOKUP($B765,'SWC Towers'!$A:$Q,$AA$2,FALSE)),"")</f>
        <v/>
      </c>
      <c r="AB765" s="104" t="str">
        <f>_xlfn.IFNA(IF($B765="","",VLOOKUP($B765,'SWC Towers'!$A:$Q,$AB$2,FALSE)),"")</f>
        <v/>
      </c>
      <c r="AC765" s="20">
        <f>SUM(Table25[[#This Row],[IT Tower: Application]:[Other/Non-IT ]])</f>
        <v>1</v>
      </c>
      <c r="AD765" s="67"/>
      <c r="AE765" s="67"/>
      <c r="AF765" s="67"/>
      <c r="AG765" s="67"/>
      <c r="AH765" s="67"/>
      <c r="AI765" s="67"/>
      <c r="AJ765" s="67"/>
      <c r="AK765" s="67"/>
      <c r="AL765" s="67"/>
      <c r="AM765" s="67"/>
      <c r="AN765" s="67"/>
      <c r="AO765" s="67"/>
      <c r="AP765" s="67"/>
      <c r="AQ765" s="67"/>
      <c r="AR765" s="67"/>
      <c r="AS765" s="67"/>
      <c r="AT765" s="67"/>
      <c r="AU765" s="67"/>
      <c r="AV765" s="67"/>
      <c r="AW765" s="67"/>
      <c r="AX765" s="67"/>
      <c r="AY765" s="67"/>
      <c r="AZ765" s="67"/>
      <c r="BA765" s="67">
        <v>0</v>
      </c>
      <c r="BB765" s="67">
        <v>279</v>
      </c>
      <c r="BC765" s="67">
        <v>373</v>
      </c>
      <c r="BD765" s="67"/>
      <c r="BE765" s="67"/>
      <c r="BF765" s="67"/>
      <c r="BG765" s="67"/>
      <c r="BH765" s="67"/>
      <c r="BI765" s="67"/>
      <c r="BJ765" s="67"/>
      <c r="BK765" s="67"/>
      <c r="BL765" s="67"/>
      <c r="BM765" s="67"/>
      <c r="BN765" s="67"/>
      <c r="BO765" s="67"/>
      <c r="BP765" s="67"/>
      <c r="BQ765" s="67"/>
      <c r="BR765" s="67"/>
      <c r="BS765" s="67"/>
      <c r="BT765" s="67"/>
      <c r="BU765" s="67"/>
      <c r="BV765" s="67"/>
      <c r="BW765" s="67"/>
      <c r="BX765" s="67"/>
      <c r="BY765" s="67"/>
      <c r="BZ765" s="67"/>
      <c r="CA765" s="67"/>
      <c r="CB765" s="67"/>
      <c r="CC765" s="69">
        <f>SUM(Table25[[#This Row],[Contract Amount FY00]:[Contract Amount FY50]])</f>
        <v>652</v>
      </c>
      <c r="CD765" s="24"/>
    </row>
    <row r="766" spans="1:82" x14ac:dyDescent="0.25">
      <c r="A766" s="122" t="s">
        <v>2008</v>
      </c>
      <c r="B766" s="122" t="s">
        <v>705</v>
      </c>
      <c r="C766" s="122" t="s">
        <v>1777</v>
      </c>
      <c r="E766" s="26" t="str">
        <f>IFERROR(IF(VLOOKUP(Table25[[#This Row],[Contract No.]],Table3[#All],3,FALSE)="","No","Yes"),"")</f>
        <v>Yes</v>
      </c>
      <c r="F766" s="26" t="str">
        <f>IFERROR(VLOOKUP(Table25[[#This Row],[Contract No.]],Table3[#All],3,FALSE),"")</f>
        <v>NASPO</v>
      </c>
      <c r="G766" s="26" t="str">
        <f>IFERROR(IF(Table25[[#This Row],[Cooperative Purchase
(Yes/No)]]="Yes","Yes",IF(VLOOKUP(Table25[[#This Row],[Contract No.]],Table3[#All],1,FALSE)=Table25[[#This Row],[Contract No.]],"Yes","No")),"No")</f>
        <v>Yes</v>
      </c>
      <c r="H766" s="51">
        <f>IFERROR(VLOOKUP(Table25[[#This Row],[Contract No.]],Table3[#All],4,FALSE),"")</f>
        <v>43647</v>
      </c>
      <c r="I766" s="56">
        <f>IFERROR(IF(AND(MONTH(Table25[[#This Row],[Contract Start Date]])&gt;6,MONTH(Table25[[#This Row],[Contract Start Date]])&lt;=12),YEAR(Table25[[#This Row],[Contract Start Date]])+1,YEAR(Table25[[#This Row],[Contract Start Date]])),"")</f>
        <v>2020</v>
      </c>
      <c r="J766" s="55">
        <f>Table25[[#This Row],[FY Formula start]]</f>
        <v>2020</v>
      </c>
      <c r="K766" s="59" t="str">
        <f>"FY"&amp;" "&amp;Table25[[#This Row],[Year Start]]</f>
        <v>FY 2020</v>
      </c>
      <c r="L766" s="52">
        <f>IFERROR(VLOOKUP(Table25[[#This Row],[Contract No.]],Table3[#All],5,FALSE),"")</f>
        <v>47360</v>
      </c>
      <c r="M766" s="56">
        <f>IFERROR(IF(Table25[[#This Row],[Contract End Date]]="99/99/9999","No End",IF(AND(MONTH(Table25[[#This Row],[Contract End Date]])&gt;6,MONTH(Table25[[#This Row],[Contract End Date]])&lt;=12),YEAR(Table25[[#This Row],[Contract End Date]])+1,YEAR(Table25[[#This Row],[Contract End Date]]))),"")</f>
        <v>2030</v>
      </c>
      <c r="N766" s="55">
        <f>Table25[[#This Row],[FY Formula end]]</f>
        <v>2030</v>
      </c>
      <c r="O766" s="59" t="str">
        <f>IF(Table25[[#This Row],[Year End]]="No End","No End","FY"&amp;" "&amp;Table25[[#This Row],[Year End]])</f>
        <v>FY 2030</v>
      </c>
      <c r="P766" s="27"/>
      <c r="Q766" s="104">
        <f>_xlfn.IFNA(IF($B766="","",VLOOKUP($B766,'SWC Towers'!$A:$Q,$Q$2,FALSE)),"")</f>
        <v>0.2</v>
      </c>
      <c r="R766" s="106" t="str">
        <f>_xlfn.IFNA(IF($B766="","",VLOOKUP($B766,'SWC Towers'!$A:$Q,$R$2,FALSE)),"")</f>
        <v/>
      </c>
      <c r="S766" s="106" t="str">
        <f>_xlfn.IFNA(IF($B766="","",VLOOKUP($B766,'SWC Towers'!$A:$Q,$S$2,FALSE)),"")</f>
        <v/>
      </c>
      <c r="T766" s="106" t="str">
        <f>_xlfn.IFNA(IF($B766="","",VLOOKUP($B766,'SWC Towers'!$A:$Q,$T$2,FALSE)),"")</f>
        <v/>
      </c>
      <c r="U766" s="104">
        <f>_xlfn.IFNA(IF($B766="","",VLOOKUP($B766,'SWC Towers'!$A:$Q,$U$2,FALSE)),"")</f>
        <v>0.4</v>
      </c>
      <c r="V766" s="104" t="str">
        <f>_xlfn.IFNA(IF($B766="","",VLOOKUP($B766,'SWC Towers'!$A:$Q,$V$2,FALSE)),"")</f>
        <v/>
      </c>
      <c r="W766" s="104">
        <f>_xlfn.IFNA(IF($B766="","",VLOOKUP($B766,'SWC Towers'!$A:$Q,$W$2,FALSE)),"")</f>
        <v>0.4</v>
      </c>
      <c r="X766" s="104" t="str">
        <f>_xlfn.IFNA(IF($B766="","",VLOOKUP($B766,'SWC Towers'!$A:$Q,$X$2,FALSE)),"")</f>
        <v/>
      </c>
      <c r="Y766" s="104" t="str">
        <f>_xlfn.IFNA(IF($B766="","",VLOOKUP($B766,'SWC Towers'!$A:$Q,$Y$2,FALSE)),"")</f>
        <v/>
      </c>
      <c r="Z766" s="104" t="str">
        <f>_xlfn.IFNA(IF($B766="","",VLOOKUP($B766,'SWC Towers'!$A:$Q,$Z$2,FALSE)),"")</f>
        <v/>
      </c>
      <c r="AA766" s="104" t="str">
        <f>_xlfn.IFNA(IF($B766="","",VLOOKUP($B766,'SWC Towers'!$A:$Q,$AA$2,FALSE)),"")</f>
        <v/>
      </c>
      <c r="AB766" s="104" t="str">
        <f>_xlfn.IFNA(IF($B766="","",VLOOKUP($B766,'SWC Towers'!$A:$Q,$AB$2,FALSE)),"")</f>
        <v/>
      </c>
      <c r="AC766" s="20">
        <f>SUM(Table25[[#This Row],[IT Tower: Application]:[Other/Non-IT ]])</f>
        <v>1</v>
      </c>
      <c r="AD766" s="67"/>
      <c r="AE766" s="67"/>
      <c r="AF766" s="67"/>
      <c r="AG766" s="67"/>
      <c r="AH766" s="67"/>
      <c r="AI766" s="67"/>
      <c r="AJ766" s="67"/>
      <c r="AK766" s="67"/>
      <c r="AL766" s="67"/>
      <c r="AM766" s="67"/>
      <c r="AN766" s="67"/>
      <c r="AO766" s="67"/>
      <c r="AP766" s="67"/>
      <c r="AQ766" s="67"/>
      <c r="AR766" s="67"/>
      <c r="AS766" s="67"/>
      <c r="AT766" s="67"/>
      <c r="AU766" s="67"/>
      <c r="AV766" s="67"/>
      <c r="AW766" s="67"/>
      <c r="AX766" s="67">
        <v>0</v>
      </c>
      <c r="AY766" s="67">
        <v>5208</v>
      </c>
      <c r="AZ766" s="67">
        <v>5085</v>
      </c>
      <c r="BA766" s="67">
        <v>5060</v>
      </c>
      <c r="BB766" s="67">
        <v>4546</v>
      </c>
      <c r="BC766" s="67">
        <v>5380</v>
      </c>
      <c r="BD766" s="67"/>
      <c r="BE766" s="67"/>
      <c r="BF766" s="67"/>
      <c r="BG766" s="67"/>
      <c r="BH766" s="67"/>
      <c r="BI766" s="67"/>
      <c r="BJ766" s="67"/>
      <c r="BK766" s="67"/>
      <c r="BL766" s="67"/>
      <c r="BM766" s="67"/>
      <c r="BN766" s="67"/>
      <c r="BO766" s="67"/>
      <c r="BP766" s="67"/>
      <c r="BQ766" s="67"/>
      <c r="BR766" s="67"/>
      <c r="BS766" s="67"/>
      <c r="BT766" s="67"/>
      <c r="BU766" s="67"/>
      <c r="BV766" s="67"/>
      <c r="BW766" s="67"/>
      <c r="BX766" s="67"/>
      <c r="BY766" s="67"/>
      <c r="BZ766" s="67"/>
      <c r="CA766" s="67"/>
      <c r="CB766" s="67"/>
      <c r="CC766" s="69">
        <f>SUM(Table25[[#This Row],[Contract Amount FY00]:[Contract Amount FY50]])</f>
        <v>25279</v>
      </c>
      <c r="CD766" s="24"/>
    </row>
    <row r="767" spans="1:82" x14ac:dyDescent="0.25">
      <c r="A767" s="122" t="s">
        <v>2008</v>
      </c>
      <c r="B767" s="122" t="s">
        <v>278</v>
      </c>
      <c r="C767" s="122" t="s">
        <v>3188</v>
      </c>
      <c r="E767" s="26" t="str">
        <f>IFERROR(IF(VLOOKUP(Table25[[#This Row],[Contract No.]],Table3[#All],3,FALSE)="","No","Yes"),"")</f>
        <v>Yes</v>
      </c>
      <c r="F767" s="26" t="str">
        <f>IFERROR(VLOOKUP(Table25[[#This Row],[Contract No.]],Table3[#All],3,FALSE),"")</f>
        <v>NASPO</v>
      </c>
      <c r="G767" s="26" t="str">
        <f>IFERROR(IF(Table25[[#This Row],[Cooperative Purchase
(Yes/No)]]="Yes","Yes",IF(VLOOKUP(Table25[[#This Row],[Contract No.]],Table3[#All],1,FALSE)=Table25[[#This Row],[Contract No.]],"Yes","No")),"No")</f>
        <v>Yes</v>
      </c>
      <c r="H767" s="51">
        <f>IFERROR(VLOOKUP(Table25[[#This Row],[Contract No.]],Table3[#All],4,FALSE),"")</f>
        <v>42917</v>
      </c>
      <c r="I767" s="56">
        <f>IFERROR(IF(AND(MONTH(Table25[[#This Row],[Contract Start Date]])&gt;6,MONTH(Table25[[#This Row],[Contract Start Date]])&lt;=12),YEAR(Table25[[#This Row],[Contract Start Date]])+1,YEAR(Table25[[#This Row],[Contract Start Date]])),"")</f>
        <v>2018</v>
      </c>
      <c r="J767" s="55">
        <f>Table25[[#This Row],[FY Formula start]]</f>
        <v>2018</v>
      </c>
      <c r="K767" s="59" t="str">
        <f>"FY"&amp;" "&amp;Table25[[#This Row],[Year Start]]</f>
        <v>FY 2018</v>
      </c>
      <c r="L767" s="52">
        <f>IFERROR(VLOOKUP(Table25[[#This Row],[Contract No.]],Table3[#All],5,FALSE),"")</f>
        <v>46280</v>
      </c>
      <c r="M767" s="56">
        <f>IFERROR(IF(Table25[[#This Row],[Contract End Date]]="99/99/9999","No End",IF(AND(MONTH(Table25[[#This Row],[Contract End Date]])&gt;6,MONTH(Table25[[#This Row],[Contract End Date]])&lt;=12),YEAR(Table25[[#This Row],[Contract End Date]])+1,YEAR(Table25[[#This Row],[Contract End Date]]))),"")</f>
        <v>2027</v>
      </c>
      <c r="N767" s="55">
        <f>Table25[[#This Row],[FY Formula end]]</f>
        <v>2027</v>
      </c>
      <c r="O767" s="59" t="str">
        <f>IF(Table25[[#This Row],[Year End]]="No End","No End","FY"&amp;" "&amp;Table25[[#This Row],[Year End]])</f>
        <v>FY 2027</v>
      </c>
      <c r="P767" s="27"/>
      <c r="Q767" s="104">
        <f>_xlfn.IFNA(IF($B767="","",VLOOKUP($B767,'SWC Towers'!$A:$Q,$Q$2,FALSE)),"")</f>
        <v>0.4</v>
      </c>
      <c r="R767" s="106" t="str">
        <f>_xlfn.IFNA(IF($B767="","",VLOOKUP($B767,'SWC Towers'!$A:$Q,$R$2,FALSE)),"")</f>
        <v/>
      </c>
      <c r="S767" s="106" t="str">
        <f>_xlfn.IFNA(IF($B767="","",VLOOKUP($B767,'SWC Towers'!$A:$Q,$S$2,FALSE)),"")</f>
        <v/>
      </c>
      <c r="T767" s="106">
        <f>_xlfn.IFNA(IF($B767="","",VLOOKUP($B767,'SWC Towers'!$A:$Q,$T$2,FALSE)),"")</f>
        <v>0.05</v>
      </c>
      <c r="U767" s="104" t="str">
        <f>_xlfn.IFNA(IF($B767="","",VLOOKUP($B767,'SWC Towers'!$A:$Q,$U$2,FALSE)),"")</f>
        <v/>
      </c>
      <c r="V767" s="104" t="str">
        <f>_xlfn.IFNA(IF($B767="","",VLOOKUP($B767,'SWC Towers'!$A:$Q,$V$2,FALSE)),"")</f>
        <v/>
      </c>
      <c r="W767" s="104">
        <f>_xlfn.IFNA(IF($B767="","",VLOOKUP($B767,'SWC Towers'!$A:$Q,$W$2,FALSE)),"")</f>
        <v>0.1</v>
      </c>
      <c r="X767" s="104" t="str">
        <f>_xlfn.IFNA(IF($B767="","",VLOOKUP($B767,'SWC Towers'!$A:$Q,$X$2,FALSE)),"")</f>
        <v/>
      </c>
      <c r="Y767" s="104">
        <f>_xlfn.IFNA(IF($B767="","",VLOOKUP($B767,'SWC Towers'!$A:$Q,$Y$2,FALSE)),"")</f>
        <v>0.05</v>
      </c>
      <c r="Z767" s="104" t="str">
        <f>_xlfn.IFNA(IF($B767="","",VLOOKUP($B767,'SWC Towers'!$A:$Q,$Z$2,FALSE)),"")</f>
        <v/>
      </c>
      <c r="AA767" s="104">
        <f>_xlfn.IFNA(IF($B767="","",VLOOKUP($B767,'SWC Towers'!$A:$Q,$AA$2,FALSE)),"")</f>
        <v>0.4</v>
      </c>
      <c r="AB767" s="104" t="str">
        <f>_xlfn.IFNA(IF($B767="","",VLOOKUP($B767,'SWC Towers'!$A:$Q,$AB$2,FALSE)),"")</f>
        <v/>
      </c>
      <c r="AC767" s="20">
        <f>SUM(Table25[[#This Row],[IT Tower: Application]:[Other/Non-IT ]])</f>
        <v>1</v>
      </c>
      <c r="AD767" s="67"/>
      <c r="AE767" s="67"/>
      <c r="AF767" s="67"/>
      <c r="AG767" s="67"/>
      <c r="AH767" s="67"/>
      <c r="AI767" s="67"/>
      <c r="AJ767" s="67"/>
      <c r="AK767" s="67"/>
      <c r="AL767" s="67"/>
      <c r="AM767" s="67"/>
      <c r="AN767" s="67"/>
      <c r="AO767" s="67"/>
      <c r="AP767" s="67"/>
      <c r="AQ767" s="67"/>
      <c r="AR767" s="67"/>
      <c r="AS767" s="67"/>
      <c r="AT767" s="67"/>
      <c r="AU767" s="67"/>
      <c r="AV767" s="67"/>
      <c r="AW767" s="67"/>
      <c r="AX767" s="67"/>
      <c r="AY767" s="67"/>
      <c r="AZ767" s="67"/>
      <c r="BA767" s="67">
        <v>0</v>
      </c>
      <c r="BB767" s="67">
        <v>148</v>
      </c>
      <c r="BC767" s="67">
        <v>163</v>
      </c>
      <c r="BD767" s="67"/>
      <c r="BE767" s="67"/>
      <c r="BF767" s="67"/>
      <c r="BG767" s="67"/>
      <c r="BH767" s="67"/>
      <c r="BI767" s="67"/>
      <c r="BJ767" s="67"/>
      <c r="BK767" s="67"/>
      <c r="BL767" s="67"/>
      <c r="BM767" s="67"/>
      <c r="BN767" s="67"/>
      <c r="BO767" s="67"/>
      <c r="BP767" s="67"/>
      <c r="BQ767" s="67"/>
      <c r="BR767" s="67"/>
      <c r="BS767" s="67"/>
      <c r="BT767" s="67"/>
      <c r="BU767" s="67"/>
      <c r="BV767" s="67"/>
      <c r="BW767" s="67"/>
      <c r="BX767" s="67"/>
      <c r="BY767" s="67"/>
      <c r="BZ767" s="67"/>
      <c r="CA767" s="67"/>
      <c r="CB767" s="67"/>
      <c r="CC767" s="69">
        <f>SUM(Table25[[#This Row],[Contract Amount FY00]:[Contract Amount FY50]])</f>
        <v>311</v>
      </c>
      <c r="CD767" s="24"/>
    </row>
    <row r="768" spans="1:82" x14ac:dyDescent="0.25">
      <c r="A768" s="122" t="s">
        <v>2008</v>
      </c>
      <c r="B768" s="122" t="s">
        <v>278</v>
      </c>
      <c r="C768" s="122" t="s">
        <v>547</v>
      </c>
      <c r="E768" s="26" t="str">
        <f>IFERROR(IF(VLOOKUP(Table25[[#This Row],[Contract No.]],Table3[#All],3,FALSE)="","No","Yes"),"")</f>
        <v>Yes</v>
      </c>
      <c r="F768" s="26" t="str">
        <f>IFERROR(VLOOKUP(Table25[[#This Row],[Contract No.]],Table3[#All],3,FALSE),"")</f>
        <v>NASPO</v>
      </c>
      <c r="G768" s="26" t="str">
        <f>IFERROR(IF(Table25[[#This Row],[Cooperative Purchase
(Yes/No)]]="Yes","Yes",IF(VLOOKUP(Table25[[#This Row],[Contract No.]],Table3[#All],1,FALSE)=Table25[[#This Row],[Contract No.]],"Yes","No")),"No")</f>
        <v>Yes</v>
      </c>
      <c r="H768" s="51">
        <f>IFERROR(VLOOKUP(Table25[[#This Row],[Contract No.]],Table3[#All],4,FALSE),"")</f>
        <v>42917</v>
      </c>
      <c r="I768" s="56">
        <f>IFERROR(IF(AND(MONTH(Table25[[#This Row],[Contract Start Date]])&gt;6,MONTH(Table25[[#This Row],[Contract Start Date]])&lt;=12),YEAR(Table25[[#This Row],[Contract Start Date]])+1,YEAR(Table25[[#This Row],[Contract Start Date]])),"")</f>
        <v>2018</v>
      </c>
      <c r="J768" s="55">
        <f>Table25[[#This Row],[FY Formula start]]</f>
        <v>2018</v>
      </c>
      <c r="K768" s="59" t="str">
        <f>"FY"&amp;" "&amp;Table25[[#This Row],[Year Start]]</f>
        <v>FY 2018</v>
      </c>
      <c r="L768" s="52">
        <f>IFERROR(VLOOKUP(Table25[[#This Row],[Contract No.]],Table3[#All],5,FALSE),"")</f>
        <v>46280</v>
      </c>
      <c r="M768" s="56">
        <f>IFERROR(IF(Table25[[#This Row],[Contract End Date]]="99/99/9999","No End",IF(AND(MONTH(Table25[[#This Row],[Contract End Date]])&gt;6,MONTH(Table25[[#This Row],[Contract End Date]])&lt;=12),YEAR(Table25[[#This Row],[Contract End Date]])+1,YEAR(Table25[[#This Row],[Contract End Date]]))),"")</f>
        <v>2027</v>
      </c>
      <c r="N768" s="55">
        <f>Table25[[#This Row],[FY Formula end]]</f>
        <v>2027</v>
      </c>
      <c r="O768" s="59" t="str">
        <f>IF(Table25[[#This Row],[Year End]]="No End","No End","FY"&amp;" "&amp;Table25[[#This Row],[Year End]])</f>
        <v>FY 2027</v>
      </c>
      <c r="P768" s="27"/>
      <c r="Q768" s="104">
        <f>_xlfn.IFNA(IF($B768="","",VLOOKUP($B768,'SWC Towers'!$A:$Q,$Q$2,FALSE)),"")</f>
        <v>0.4</v>
      </c>
      <c r="R768" s="106" t="str">
        <f>_xlfn.IFNA(IF($B768="","",VLOOKUP($B768,'SWC Towers'!$A:$Q,$R$2,FALSE)),"")</f>
        <v/>
      </c>
      <c r="S768" s="106" t="str">
        <f>_xlfn.IFNA(IF($B768="","",VLOOKUP($B768,'SWC Towers'!$A:$Q,$S$2,FALSE)),"")</f>
        <v/>
      </c>
      <c r="T768" s="106">
        <f>_xlfn.IFNA(IF($B768="","",VLOOKUP($B768,'SWC Towers'!$A:$Q,$T$2,FALSE)),"")</f>
        <v>0.05</v>
      </c>
      <c r="U768" s="104" t="str">
        <f>_xlfn.IFNA(IF($B768="","",VLOOKUP($B768,'SWC Towers'!$A:$Q,$U$2,FALSE)),"")</f>
        <v/>
      </c>
      <c r="V768" s="104" t="str">
        <f>_xlfn.IFNA(IF($B768="","",VLOOKUP($B768,'SWC Towers'!$A:$Q,$V$2,FALSE)),"")</f>
        <v/>
      </c>
      <c r="W768" s="104">
        <f>_xlfn.IFNA(IF($B768="","",VLOOKUP($B768,'SWC Towers'!$A:$Q,$W$2,FALSE)),"")</f>
        <v>0.1</v>
      </c>
      <c r="X768" s="104" t="str">
        <f>_xlfn.IFNA(IF($B768="","",VLOOKUP($B768,'SWC Towers'!$A:$Q,$X$2,FALSE)),"")</f>
        <v/>
      </c>
      <c r="Y768" s="104">
        <f>_xlfn.IFNA(IF($B768="","",VLOOKUP($B768,'SWC Towers'!$A:$Q,$Y$2,FALSE)),"")</f>
        <v>0.05</v>
      </c>
      <c r="Z768" s="104" t="str">
        <f>_xlfn.IFNA(IF($B768="","",VLOOKUP($B768,'SWC Towers'!$A:$Q,$Z$2,FALSE)),"")</f>
        <v/>
      </c>
      <c r="AA768" s="104">
        <f>_xlfn.IFNA(IF($B768="","",VLOOKUP($B768,'SWC Towers'!$A:$Q,$AA$2,FALSE)),"")</f>
        <v>0.4</v>
      </c>
      <c r="AB768" s="104" t="str">
        <f>_xlfn.IFNA(IF($B768="","",VLOOKUP($B768,'SWC Towers'!$A:$Q,$AB$2,FALSE)),"")</f>
        <v/>
      </c>
      <c r="AC768" s="20">
        <f>SUM(Table25[[#This Row],[IT Tower: Application]:[Other/Non-IT ]])</f>
        <v>1</v>
      </c>
      <c r="AD768" s="67"/>
      <c r="AE768" s="67"/>
      <c r="AF768" s="67"/>
      <c r="AG768" s="67"/>
      <c r="AH768" s="67"/>
      <c r="AI768" s="67"/>
      <c r="AJ768" s="67"/>
      <c r="AK768" s="67"/>
      <c r="AL768" s="67"/>
      <c r="AM768" s="67"/>
      <c r="AN768" s="67"/>
      <c r="AO768" s="67"/>
      <c r="AP768" s="67"/>
      <c r="AQ768" s="67"/>
      <c r="AR768" s="67"/>
      <c r="AS768" s="67"/>
      <c r="AT768" s="67"/>
      <c r="AU768" s="67"/>
      <c r="AV768" s="67"/>
      <c r="AW768" s="67"/>
      <c r="AX768" s="67"/>
      <c r="AY768" s="67"/>
      <c r="AZ768" s="67"/>
      <c r="BA768" s="67"/>
      <c r="BB768" s="67"/>
      <c r="BC768" s="67">
        <v>54</v>
      </c>
      <c r="BD768" s="67"/>
      <c r="BE768" s="67"/>
      <c r="BF768" s="67"/>
      <c r="BG768" s="67"/>
      <c r="BH768" s="67"/>
      <c r="BI768" s="67"/>
      <c r="BJ768" s="67"/>
      <c r="BK768" s="67"/>
      <c r="BL768" s="67"/>
      <c r="BM768" s="67"/>
      <c r="BN768" s="67"/>
      <c r="BO768" s="67"/>
      <c r="BP768" s="67"/>
      <c r="BQ768" s="67"/>
      <c r="BR768" s="67"/>
      <c r="BS768" s="67"/>
      <c r="BT768" s="67"/>
      <c r="BU768" s="67"/>
      <c r="BV768" s="67"/>
      <c r="BW768" s="67"/>
      <c r="BX768" s="67"/>
      <c r="BY768" s="67"/>
      <c r="BZ768" s="67"/>
      <c r="CA768" s="67"/>
      <c r="CB768" s="67"/>
      <c r="CC768" s="69">
        <f>SUM(Table25[[#This Row],[Contract Amount FY00]:[Contract Amount FY50]])</f>
        <v>54</v>
      </c>
      <c r="CD768" s="24"/>
    </row>
    <row r="769" spans="1:82" x14ac:dyDescent="0.25">
      <c r="A769" s="122" t="s">
        <v>2008</v>
      </c>
      <c r="B769" s="122" t="s">
        <v>2244</v>
      </c>
      <c r="C769" s="122" t="s">
        <v>373</v>
      </c>
      <c r="E769" s="26" t="str">
        <f>IFERROR(IF(VLOOKUP(Table25[[#This Row],[Contract No.]],Table3[#All],3,FALSE)="","No","Yes"),"")</f>
        <v>No</v>
      </c>
      <c r="F769" s="26" t="str">
        <f>IFERROR(VLOOKUP(Table25[[#This Row],[Contract No.]],Table3[#All],3,FALSE),"")</f>
        <v/>
      </c>
      <c r="G769" s="26" t="str">
        <f>IFERROR(IF(Table25[[#This Row],[Cooperative Purchase
(Yes/No)]]="Yes","Yes",IF(VLOOKUP(Table25[[#This Row],[Contract No.]],Table3[#All],1,FALSE)=Table25[[#This Row],[Contract No.]],"Yes","No")),"No")</f>
        <v>Yes</v>
      </c>
      <c r="H769" s="51">
        <f>IFERROR(VLOOKUP(Table25[[#This Row],[Contract No.]],Table3[#All],4,FALSE),"")</f>
        <v>44512</v>
      </c>
      <c r="I769" s="56">
        <f>IFERROR(IF(AND(MONTH(Table25[[#This Row],[Contract Start Date]])&gt;6,MONTH(Table25[[#This Row],[Contract Start Date]])&lt;=12),YEAR(Table25[[#This Row],[Contract Start Date]])+1,YEAR(Table25[[#This Row],[Contract Start Date]])),"")</f>
        <v>2022</v>
      </c>
      <c r="J769" s="55">
        <f>Table25[[#This Row],[FY Formula start]]</f>
        <v>2022</v>
      </c>
      <c r="K769" s="59" t="str">
        <f>"FY"&amp;" "&amp;Table25[[#This Row],[Year Start]]</f>
        <v>FY 2022</v>
      </c>
      <c r="L769" s="52">
        <f>IFERROR(VLOOKUP(Table25[[#This Row],[Contract No.]],Table3[#All],5,FALSE),"")</f>
        <v>46702</v>
      </c>
      <c r="M769" s="56">
        <f>IFERROR(IF(Table25[[#This Row],[Contract End Date]]="99/99/9999","No End",IF(AND(MONTH(Table25[[#This Row],[Contract End Date]])&gt;6,MONTH(Table25[[#This Row],[Contract End Date]])&lt;=12),YEAR(Table25[[#This Row],[Contract End Date]])+1,YEAR(Table25[[#This Row],[Contract End Date]]))),"")</f>
        <v>2028</v>
      </c>
      <c r="N769" s="55">
        <f>Table25[[#This Row],[FY Formula end]]</f>
        <v>2028</v>
      </c>
      <c r="O769" s="59" t="str">
        <f>IF(Table25[[#This Row],[Year End]]="No End","No End","FY"&amp;" "&amp;Table25[[#This Row],[Year End]])</f>
        <v>FY 2028</v>
      </c>
      <c r="P769" s="27"/>
      <c r="Q769" s="104" t="str">
        <f>_xlfn.IFNA(IF($B769="","",VLOOKUP($B769,'SWC Towers'!$A:$Q,$Q$2,FALSE)),"")</f>
        <v/>
      </c>
      <c r="R769" s="106" t="str">
        <f>_xlfn.IFNA(IF($B769="","",VLOOKUP($B769,'SWC Towers'!$A:$Q,$R$2,FALSE)),"")</f>
        <v/>
      </c>
      <c r="S769" s="106" t="str">
        <f>_xlfn.IFNA(IF($B769="","",VLOOKUP($B769,'SWC Towers'!$A:$Q,$S$2,FALSE)),"")</f>
        <v/>
      </c>
      <c r="T769" s="106">
        <f>_xlfn.IFNA(IF($B769="","",VLOOKUP($B769,'SWC Towers'!$A:$Q,$T$2,FALSE)),"")</f>
        <v>0.5</v>
      </c>
      <c r="U769" s="104" t="str">
        <f>_xlfn.IFNA(IF($B769="","",VLOOKUP($B769,'SWC Towers'!$A:$Q,$U$2,FALSE)),"")</f>
        <v/>
      </c>
      <c r="V769" s="104" t="str">
        <f>_xlfn.IFNA(IF($B769="","",VLOOKUP($B769,'SWC Towers'!$A:$Q,$V$2,FALSE)),"")</f>
        <v/>
      </c>
      <c r="W769" s="104">
        <f>_xlfn.IFNA(IF($B769="","",VLOOKUP($B769,'SWC Towers'!$A:$Q,$W$2,FALSE)),"")</f>
        <v>0.5</v>
      </c>
      <c r="X769" s="104" t="str">
        <f>_xlfn.IFNA(IF($B769="","",VLOOKUP($B769,'SWC Towers'!$A:$Q,$X$2,FALSE)),"")</f>
        <v/>
      </c>
      <c r="Y769" s="104" t="str">
        <f>_xlfn.IFNA(IF($B769="","",VLOOKUP($B769,'SWC Towers'!$A:$Q,$Y$2,FALSE)),"")</f>
        <v/>
      </c>
      <c r="Z769" s="104" t="str">
        <f>_xlfn.IFNA(IF($B769="","",VLOOKUP($B769,'SWC Towers'!$A:$Q,$Z$2,FALSE)),"")</f>
        <v/>
      </c>
      <c r="AA769" s="104" t="str">
        <f>_xlfn.IFNA(IF($B769="","",VLOOKUP($B769,'SWC Towers'!$A:$Q,$AA$2,FALSE)),"")</f>
        <v/>
      </c>
      <c r="AB769" s="104" t="str">
        <f>_xlfn.IFNA(IF($B769="","",VLOOKUP($B769,'SWC Towers'!$A:$Q,$AB$2,FALSE)),"")</f>
        <v/>
      </c>
      <c r="AC769" s="20">
        <f>SUM(Table25[[#This Row],[IT Tower: Application]:[Other/Non-IT ]])</f>
        <v>1</v>
      </c>
      <c r="AD769" s="67"/>
      <c r="AE769" s="67"/>
      <c r="AF769" s="67"/>
      <c r="AG769" s="67"/>
      <c r="AH769" s="67"/>
      <c r="AI769" s="67"/>
      <c r="AJ769" s="67"/>
      <c r="AK769" s="67"/>
      <c r="AL769" s="67"/>
      <c r="AM769" s="67"/>
      <c r="AN769" s="67"/>
      <c r="AO769" s="67"/>
      <c r="AP769" s="67"/>
      <c r="AQ769" s="67"/>
      <c r="AR769" s="67"/>
      <c r="AS769" s="67"/>
      <c r="AT769" s="67"/>
      <c r="AU769" s="67"/>
      <c r="AV769" s="67"/>
      <c r="AW769" s="67"/>
      <c r="AX769" s="67"/>
      <c r="AY769" s="67"/>
      <c r="AZ769" s="67"/>
      <c r="BA769" s="67">
        <v>0</v>
      </c>
      <c r="BB769" s="67">
        <v>388</v>
      </c>
      <c r="BC769" s="67"/>
      <c r="BD769" s="67"/>
      <c r="BE769" s="67"/>
      <c r="BF769" s="67"/>
      <c r="BG769" s="67"/>
      <c r="BH769" s="67"/>
      <c r="BI769" s="67"/>
      <c r="BJ769" s="67"/>
      <c r="BK769" s="67"/>
      <c r="BL769" s="67"/>
      <c r="BM769" s="67"/>
      <c r="BN769" s="67"/>
      <c r="BO769" s="67"/>
      <c r="BP769" s="67"/>
      <c r="BQ769" s="67"/>
      <c r="BR769" s="67"/>
      <c r="BS769" s="67"/>
      <c r="BT769" s="67"/>
      <c r="BU769" s="67"/>
      <c r="BV769" s="67"/>
      <c r="BW769" s="67"/>
      <c r="BX769" s="67"/>
      <c r="BY769" s="67"/>
      <c r="BZ769" s="67"/>
      <c r="CA769" s="67"/>
      <c r="CB769" s="67"/>
      <c r="CC769" s="69">
        <f>SUM(Table25[[#This Row],[Contract Amount FY00]:[Contract Amount FY50]])</f>
        <v>388</v>
      </c>
      <c r="CD769" s="24"/>
    </row>
    <row r="770" spans="1:82" x14ac:dyDescent="0.25">
      <c r="A770" s="122" t="s">
        <v>2008</v>
      </c>
      <c r="B770" s="122" t="s">
        <v>2057</v>
      </c>
      <c r="C770" s="122" t="s">
        <v>3190</v>
      </c>
      <c r="E770" s="26" t="str">
        <f>IFERROR(IF(VLOOKUP(Table25[[#This Row],[Contract No.]],Table3[#All],3,FALSE)="","No","Yes"),"")</f>
        <v>Yes</v>
      </c>
      <c r="F770" s="26" t="str">
        <f>IFERROR(VLOOKUP(Table25[[#This Row],[Contract No.]],Table3[#All],3,FALSE),"")</f>
        <v>NASPO</v>
      </c>
      <c r="G770" s="26" t="str">
        <f>IFERROR(IF(Table25[[#This Row],[Cooperative Purchase
(Yes/No)]]="Yes","Yes",IF(VLOOKUP(Table25[[#This Row],[Contract No.]],Table3[#All],1,FALSE)=Table25[[#This Row],[Contract No.]],"Yes","No")),"No")</f>
        <v>Yes</v>
      </c>
      <c r="H770" s="51">
        <f>IFERROR(VLOOKUP(Table25[[#This Row],[Contract No.]],Table3[#All],4,FALSE),"")</f>
        <v>43983</v>
      </c>
      <c r="I770" s="56">
        <f>IFERROR(IF(AND(MONTH(Table25[[#This Row],[Contract Start Date]])&gt;6,MONTH(Table25[[#This Row],[Contract Start Date]])&lt;=12),YEAR(Table25[[#This Row],[Contract Start Date]])+1,YEAR(Table25[[#This Row],[Contract Start Date]])),"")</f>
        <v>2020</v>
      </c>
      <c r="J770" s="55">
        <f>Table25[[#This Row],[FY Formula start]]</f>
        <v>2020</v>
      </c>
      <c r="K770" s="59" t="str">
        <f>"FY"&amp;" "&amp;Table25[[#This Row],[Year Start]]</f>
        <v>FY 2020</v>
      </c>
      <c r="L770" s="52">
        <f>IFERROR(VLOOKUP(Table25[[#This Row],[Contract No.]],Table3[#All],5,FALSE),"")</f>
        <v>46295</v>
      </c>
      <c r="M770" s="56">
        <f>IFERROR(IF(Table25[[#This Row],[Contract End Date]]="99/99/9999","No End",IF(AND(MONTH(Table25[[#This Row],[Contract End Date]])&gt;6,MONTH(Table25[[#This Row],[Contract End Date]])&lt;=12),YEAR(Table25[[#This Row],[Contract End Date]])+1,YEAR(Table25[[#This Row],[Contract End Date]]))),"")</f>
        <v>2027</v>
      </c>
      <c r="N770" s="55">
        <f>Table25[[#This Row],[FY Formula end]]</f>
        <v>2027</v>
      </c>
      <c r="O770" s="59" t="str">
        <f>IF(Table25[[#This Row],[Year End]]="No End","No End","FY"&amp;" "&amp;Table25[[#This Row],[Year End]])</f>
        <v>FY 2027</v>
      </c>
      <c r="P770" s="27"/>
      <c r="Q770" s="104">
        <f>_xlfn.IFNA(IF($B770="","",VLOOKUP($B770,'SWC Towers'!$A:$Q,$Q$2,FALSE)),"")</f>
        <v>0.1</v>
      </c>
      <c r="R770" s="106">
        <f>_xlfn.IFNA(IF($B770="","",VLOOKUP($B770,'SWC Towers'!$A:$Q,$R$2,FALSE)),"")</f>
        <v>0.1</v>
      </c>
      <c r="S770" s="106" t="str">
        <f>_xlfn.IFNA(IF($B770="","",VLOOKUP($B770,'SWC Towers'!$A:$Q,$S$2,FALSE)),"")</f>
        <v/>
      </c>
      <c r="T770" s="106" t="str">
        <f>_xlfn.IFNA(IF($B770="","",VLOOKUP($B770,'SWC Towers'!$A:$Q,$T$2,FALSE)),"")</f>
        <v/>
      </c>
      <c r="U770" s="104">
        <f>_xlfn.IFNA(IF($B770="","",VLOOKUP($B770,'SWC Towers'!$A:$Q,$U$2,FALSE)),"")</f>
        <v>0.15</v>
      </c>
      <c r="V770" s="104" t="str">
        <f>_xlfn.IFNA(IF($B770="","",VLOOKUP($B770,'SWC Towers'!$A:$Q,$V$2,FALSE)),"")</f>
        <v/>
      </c>
      <c r="W770" s="104">
        <f>_xlfn.IFNA(IF($B770="","",VLOOKUP($B770,'SWC Towers'!$A:$Q,$W$2,FALSE)),"")</f>
        <v>0.65</v>
      </c>
      <c r="X770" s="104" t="str">
        <f>_xlfn.IFNA(IF($B770="","",VLOOKUP($B770,'SWC Towers'!$A:$Q,$X$2,FALSE)),"")</f>
        <v/>
      </c>
      <c r="Y770" s="104" t="str">
        <f>_xlfn.IFNA(IF($B770="","",VLOOKUP($B770,'SWC Towers'!$A:$Q,$Y$2,FALSE)),"")</f>
        <v/>
      </c>
      <c r="Z770" s="104" t="str">
        <f>_xlfn.IFNA(IF($B770="","",VLOOKUP($B770,'SWC Towers'!$A:$Q,$Z$2,FALSE)),"")</f>
        <v/>
      </c>
      <c r="AA770" s="104" t="str">
        <f>_xlfn.IFNA(IF($B770="","",VLOOKUP($B770,'SWC Towers'!$A:$Q,$AA$2,FALSE)),"")</f>
        <v/>
      </c>
      <c r="AB770" s="104" t="str">
        <f>_xlfn.IFNA(IF($B770="","",VLOOKUP($B770,'SWC Towers'!$A:$Q,$AB$2,FALSE)),"")</f>
        <v/>
      </c>
      <c r="AC770" s="20">
        <f>SUM(Table25[[#This Row],[IT Tower: Application]:[Other/Non-IT ]])</f>
        <v>1</v>
      </c>
      <c r="AD770" s="67"/>
      <c r="AE770" s="67"/>
      <c r="AF770" s="67"/>
      <c r="AG770" s="67"/>
      <c r="AH770" s="67"/>
      <c r="AI770" s="67"/>
      <c r="AJ770" s="67"/>
      <c r="AK770" s="67"/>
      <c r="AL770" s="67"/>
      <c r="AM770" s="67"/>
      <c r="AN770" s="67"/>
      <c r="AO770" s="67"/>
      <c r="AP770" s="67"/>
      <c r="AQ770" s="67"/>
      <c r="AR770" s="67"/>
      <c r="AS770" s="67"/>
      <c r="AT770" s="67"/>
      <c r="AU770" s="67"/>
      <c r="AV770" s="67"/>
      <c r="AW770" s="67"/>
      <c r="AX770" s="67"/>
      <c r="AY770" s="67"/>
      <c r="AZ770" s="67"/>
      <c r="BA770" s="67">
        <v>0</v>
      </c>
      <c r="BB770" s="67">
        <v>2569</v>
      </c>
      <c r="BC770" s="67"/>
      <c r="BD770" s="67"/>
      <c r="BE770" s="67"/>
      <c r="BF770" s="67"/>
      <c r="BG770" s="67"/>
      <c r="BH770" s="67"/>
      <c r="BI770" s="67"/>
      <c r="BJ770" s="67"/>
      <c r="BK770" s="67"/>
      <c r="BL770" s="67"/>
      <c r="BM770" s="67"/>
      <c r="BN770" s="67"/>
      <c r="BO770" s="67"/>
      <c r="BP770" s="67"/>
      <c r="BQ770" s="67"/>
      <c r="BR770" s="67"/>
      <c r="BS770" s="67"/>
      <c r="BT770" s="67"/>
      <c r="BU770" s="67"/>
      <c r="BV770" s="67"/>
      <c r="BW770" s="67"/>
      <c r="BX770" s="67"/>
      <c r="BY770" s="67"/>
      <c r="BZ770" s="67"/>
      <c r="CA770" s="67"/>
      <c r="CB770" s="67"/>
      <c r="CC770" s="69">
        <f>SUM(Table25[[#This Row],[Contract Amount FY00]:[Contract Amount FY50]])</f>
        <v>2569</v>
      </c>
      <c r="CD770" s="24"/>
    </row>
    <row r="771" spans="1:82" x14ac:dyDescent="0.25">
      <c r="A771" s="122" t="s">
        <v>2008</v>
      </c>
      <c r="B771" s="122" t="s">
        <v>3071</v>
      </c>
      <c r="C771" s="122" t="s">
        <v>3231</v>
      </c>
      <c r="E771" s="26" t="str">
        <f>IFERROR(IF(VLOOKUP(Table25[[#This Row],[Contract No.]],Table3[#All],3,FALSE)="","No","Yes"),"")</f>
        <v>Yes</v>
      </c>
      <c r="F771" s="26" t="str">
        <f>IFERROR(VLOOKUP(Table25[[#This Row],[Contract No.]],Table3[#All],3,FALSE),"")</f>
        <v>NASPO</v>
      </c>
      <c r="G771" s="26" t="str">
        <f>IFERROR(IF(Table25[[#This Row],[Cooperative Purchase
(Yes/No)]]="Yes","Yes",IF(VLOOKUP(Table25[[#This Row],[Contract No.]],Table3[#All],1,FALSE)=Table25[[#This Row],[Contract No.]],"Yes","No")),"No")</f>
        <v>Yes</v>
      </c>
      <c r="H771" s="51">
        <f>IFERROR(VLOOKUP(Table25[[#This Row],[Contract No.]],Table3[#All],4,FALSE),"")</f>
        <v>45322</v>
      </c>
      <c r="I771" s="56">
        <f>IFERROR(IF(AND(MONTH(Table25[[#This Row],[Contract Start Date]])&gt;6,MONTH(Table25[[#This Row],[Contract Start Date]])&lt;=12),YEAR(Table25[[#This Row],[Contract Start Date]])+1,YEAR(Table25[[#This Row],[Contract Start Date]])),"")</f>
        <v>2024</v>
      </c>
      <c r="J771" s="55">
        <f>Table25[[#This Row],[FY Formula start]]</f>
        <v>2024</v>
      </c>
      <c r="K771" s="59" t="str">
        <f>"FY"&amp;" "&amp;Table25[[#This Row],[Year Start]]</f>
        <v>FY 2024</v>
      </c>
      <c r="L771" s="52">
        <f>IFERROR(VLOOKUP(Table25[[#This Row],[Contract No.]],Table3[#All],5,FALSE),"")</f>
        <v>46934</v>
      </c>
      <c r="M771" s="56">
        <f>IFERROR(IF(Table25[[#This Row],[Contract End Date]]="99/99/9999","No End",IF(AND(MONTH(Table25[[#This Row],[Contract End Date]])&gt;6,MONTH(Table25[[#This Row],[Contract End Date]])&lt;=12),YEAR(Table25[[#This Row],[Contract End Date]])+1,YEAR(Table25[[#This Row],[Contract End Date]]))),"")</f>
        <v>2028</v>
      </c>
      <c r="N771" s="55">
        <f>Table25[[#This Row],[FY Formula end]]</f>
        <v>2028</v>
      </c>
      <c r="O771" s="59" t="str">
        <f>IF(Table25[[#This Row],[Year End]]="No End","No End","FY"&amp;" "&amp;Table25[[#This Row],[Year End]])</f>
        <v>FY 2028</v>
      </c>
      <c r="P771" s="27"/>
      <c r="Q771" s="104" t="str">
        <f>_xlfn.IFNA(IF($B771="","",VLOOKUP($B771,'SWC Towers'!$A:$Q,$Q$2,FALSE)),"")</f>
        <v/>
      </c>
      <c r="R771" s="106">
        <f>_xlfn.IFNA(IF($B771="","",VLOOKUP($B771,'SWC Towers'!$A:$Q,$R$2,FALSE)),"")</f>
        <v>0.2</v>
      </c>
      <c r="S771" s="106" t="str">
        <f>_xlfn.IFNA(IF($B771="","",VLOOKUP($B771,'SWC Towers'!$A:$Q,$S$2,FALSE)),"")</f>
        <v/>
      </c>
      <c r="T771" s="106" t="str">
        <f>_xlfn.IFNA(IF($B771="","",VLOOKUP($B771,'SWC Towers'!$A:$Q,$T$2,FALSE)),"")</f>
        <v/>
      </c>
      <c r="U771" s="104">
        <f>_xlfn.IFNA(IF($B771="","",VLOOKUP($B771,'SWC Towers'!$A:$Q,$U$2,FALSE)),"")</f>
        <v>0.6</v>
      </c>
      <c r="V771" s="104" t="str">
        <f>_xlfn.IFNA(IF($B771="","",VLOOKUP($B771,'SWC Towers'!$A:$Q,$V$2,FALSE)),"")</f>
        <v/>
      </c>
      <c r="W771" s="104" t="str">
        <f>_xlfn.IFNA(IF($B771="","",VLOOKUP($B771,'SWC Towers'!$A:$Q,$W$2,FALSE)),"")</f>
        <v/>
      </c>
      <c r="X771" s="104" t="str">
        <f>_xlfn.IFNA(IF($B771="","",VLOOKUP($B771,'SWC Towers'!$A:$Q,$X$2,FALSE)),"")</f>
        <v/>
      </c>
      <c r="Y771" s="104" t="str">
        <f>_xlfn.IFNA(IF($B771="","",VLOOKUP($B771,'SWC Towers'!$A:$Q,$Y$2,FALSE)),"")</f>
        <v/>
      </c>
      <c r="Z771" s="104" t="str">
        <f>_xlfn.IFNA(IF($B771="","",VLOOKUP($B771,'SWC Towers'!$A:$Q,$Z$2,FALSE)),"")</f>
        <v/>
      </c>
      <c r="AA771" s="104">
        <f>_xlfn.IFNA(IF($B771="","",VLOOKUP($B771,'SWC Towers'!$A:$Q,$AA$2,FALSE)),"")</f>
        <v>0.2</v>
      </c>
      <c r="AB771" s="104" t="str">
        <f>_xlfn.IFNA(IF($B771="","",VLOOKUP($B771,'SWC Towers'!$A:$Q,$AB$2,FALSE)),"")</f>
        <v/>
      </c>
      <c r="AC771" s="20">
        <f>SUM(Table25[[#This Row],[IT Tower: Application]:[Other/Non-IT ]])</f>
        <v>1</v>
      </c>
      <c r="AD771" s="67"/>
      <c r="AE771" s="67"/>
      <c r="AF771" s="67"/>
      <c r="AG771" s="67"/>
      <c r="AH771" s="67"/>
      <c r="AI771" s="67"/>
      <c r="AJ771" s="67"/>
      <c r="AK771" s="67"/>
      <c r="AL771" s="67"/>
      <c r="AM771" s="67"/>
      <c r="AN771" s="67"/>
      <c r="AO771" s="67"/>
      <c r="AP771" s="67"/>
      <c r="AQ771" s="67"/>
      <c r="AR771" s="67"/>
      <c r="AS771" s="67"/>
      <c r="AT771" s="67"/>
      <c r="AU771" s="67"/>
      <c r="AV771" s="67"/>
      <c r="AW771" s="67"/>
      <c r="AX771" s="67"/>
      <c r="AY771" s="67"/>
      <c r="AZ771" s="67"/>
      <c r="BA771" s="67"/>
      <c r="BB771" s="67"/>
      <c r="BC771" s="67">
        <v>585</v>
      </c>
      <c r="BD771" s="67"/>
      <c r="BE771" s="67"/>
      <c r="BF771" s="67"/>
      <c r="BG771" s="67"/>
      <c r="BH771" s="67"/>
      <c r="BI771" s="67"/>
      <c r="BJ771" s="67"/>
      <c r="BK771" s="67"/>
      <c r="BL771" s="67"/>
      <c r="BM771" s="67"/>
      <c r="BN771" s="67"/>
      <c r="BO771" s="67"/>
      <c r="BP771" s="67"/>
      <c r="BQ771" s="67"/>
      <c r="BR771" s="67"/>
      <c r="BS771" s="67"/>
      <c r="BT771" s="67"/>
      <c r="BU771" s="67"/>
      <c r="BV771" s="67"/>
      <c r="BW771" s="67"/>
      <c r="BX771" s="67"/>
      <c r="BY771" s="67"/>
      <c r="BZ771" s="67"/>
      <c r="CA771" s="67"/>
      <c r="CB771" s="67"/>
      <c r="CC771" s="69">
        <f>SUM(Table25[[#This Row],[Contract Amount FY00]:[Contract Amount FY50]])</f>
        <v>585</v>
      </c>
      <c r="CD771" s="24"/>
    </row>
    <row r="772" spans="1:82" x14ac:dyDescent="0.25">
      <c r="A772" s="122" t="s">
        <v>2008</v>
      </c>
      <c r="B772" s="122" t="s">
        <v>3071</v>
      </c>
      <c r="C772" s="122" t="s">
        <v>753</v>
      </c>
      <c r="E772" s="26" t="str">
        <f>IFERROR(IF(VLOOKUP(Table25[[#This Row],[Contract No.]],Table3[#All],3,FALSE)="","No","Yes"),"")</f>
        <v>Yes</v>
      </c>
      <c r="F772" s="26" t="str">
        <f>IFERROR(VLOOKUP(Table25[[#This Row],[Contract No.]],Table3[#All],3,FALSE),"")</f>
        <v>NASPO</v>
      </c>
      <c r="G772" s="26" t="str">
        <f>IFERROR(IF(Table25[[#This Row],[Cooperative Purchase
(Yes/No)]]="Yes","Yes",IF(VLOOKUP(Table25[[#This Row],[Contract No.]],Table3[#All],1,FALSE)=Table25[[#This Row],[Contract No.]],"Yes","No")),"No")</f>
        <v>Yes</v>
      </c>
      <c r="H772" s="51">
        <f>IFERROR(VLOOKUP(Table25[[#This Row],[Contract No.]],Table3[#All],4,FALSE),"")</f>
        <v>45322</v>
      </c>
      <c r="I772" s="56">
        <f>IFERROR(IF(AND(MONTH(Table25[[#This Row],[Contract Start Date]])&gt;6,MONTH(Table25[[#This Row],[Contract Start Date]])&lt;=12),YEAR(Table25[[#This Row],[Contract Start Date]])+1,YEAR(Table25[[#This Row],[Contract Start Date]])),"")</f>
        <v>2024</v>
      </c>
      <c r="J772" s="55">
        <f>Table25[[#This Row],[FY Formula start]]</f>
        <v>2024</v>
      </c>
      <c r="K772" s="59" t="str">
        <f>"FY"&amp;" "&amp;Table25[[#This Row],[Year Start]]</f>
        <v>FY 2024</v>
      </c>
      <c r="L772" s="52">
        <f>IFERROR(VLOOKUP(Table25[[#This Row],[Contract No.]],Table3[#All],5,FALSE),"")</f>
        <v>46934</v>
      </c>
      <c r="M772" s="56">
        <f>IFERROR(IF(Table25[[#This Row],[Contract End Date]]="99/99/9999","No End",IF(AND(MONTH(Table25[[#This Row],[Contract End Date]])&gt;6,MONTH(Table25[[#This Row],[Contract End Date]])&lt;=12),YEAR(Table25[[#This Row],[Contract End Date]])+1,YEAR(Table25[[#This Row],[Contract End Date]]))),"")</f>
        <v>2028</v>
      </c>
      <c r="N772" s="55">
        <f>Table25[[#This Row],[FY Formula end]]</f>
        <v>2028</v>
      </c>
      <c r="O772" s="59" t="str">
        <f>IF(Table25[[#This Row],[Year End]]="No End","No End","FY"&amp;" "&amp;Table25[[#This Row],[Year End]])</f>
        <v>FY 2028</v>
      </c>
      <c r="P772" s="27"/>
      <c r="Q772" s="104" t="str">
        <f>_xlfn.IFNA(IF($B772="","",VLOOKUP($B772,'SWC Towers'!$A:$Q,$Q$2,FALSE)),"")</f>
        <v/>
      </c>
      <c r="R772" s="106">
        <f>_xlfn.IFNA(IF($B772="","",VLOOKUP($B772,'SWC Towers'!$A:$Q,$R$2,FALSE)),"")</f>
        <v>0.2</v>
      </c>
      <c r="S772" s="106" t="str">
        <f>_xlfn.IFNA(IF($B772="","",VLOOKUP($B772,'SWC Towers'!$A:$Q,$S$2,FALSE)),"")</f>
        <v/>
      </c>
      <c r="T772" s="106" t="str">
        <f>_xlfn.IFNA(IF($B772="","",VLOOKUP($B772,'SWC Towers'!$A:$Q,$T$2,FALSE)),"")</f>
        <v/>
      </c>
      <c r="U772" s="104">
        <f>_xlfn.IFNA(IF($B772="","",VLOOKUP($B772,'SWC Towers'!$A:$Q,$U$2,FALSE)),"")</f>
        <v>0.6</v>
      </c>
      <c r="V772" s="104" t="str">
        <f>_xlfn.IFNA(IF($B772="","",VLOOKUP($B772,'SWC Towers'!$A:$Q,$V$2,FALSE)),"")</f>
        <v/>
      </c>
      <c r="W772" s="104" t="str">
        <f>_xlfn.IFNA(IF($B772="","",VLOOKUP($B772,'SWC Towers'!$A:$Q,$W$2,FALSE)),"")</f>
        <v/>
      </c>
      <c r="X772" s="104" t="str">
        <f>_xlfn.IFNA(IF($B772="","",VLOOKUP($B772,'SWC Towers'!$A:$Q,$X$2,FALSE)),"")</f>
        <v/>
      </c>
      <c r="Y772" s="104" t="str">
        <f>_xlfn.IFNA(IF($B772="","",VLOOKUP($B772,'SWC Towers'!$A:$Q,$Y$2,FALSE)),"")</f>
        <v/>
      </c>
      <c r="Z772" s="104" t="str">
        <f>_xlfn.IFNA(IF($B772="","",VLOOKUP($B772,'SWC Towers'!$A:$Q,$Z$2,FALSE)),"")</f>
        <v/>
      </c>
      <c r="AA772" s="104">
        <f>_xlfn.IFNA(IF($B772="","",VLOOKUP($B772,'SWC Towers'!$A:$Q,$AA$2,FALSE)),"")</f>
        <v>0.2</v>
      </c>
      <c r="AB772" s="104" t="str">
        <f>_xlfn.IFNA(IF($B772="","",VLOOKUP($B772,'SWC Towers'!$A:$Q,$AB$2,FALSE)),"")</f>
        <v/>
      </c>
      <c r="AC772" s="20">
        <f>SUM(Table25[[#This Row],[IT Tower: Application]:[Other/Non-IT ]])</f>
        <v>1</v>
      </c>
      <c r="AD772" s="67"/>
      <c r="AE772" s="67"/>
      <c r="AF772" s="67"/>
      <c r="AG772" s="67"/>
      <c r="AH772" s="67"/>
      <c r="AI772" s="67"/>
      <c r="AJ772" s="67"/>
      <c r="AK772" s="67"/>
      <c r="AL772" s="67"/>
      <c r="AM772" s="67"/>
      <c r="AN772" s="67"/>
      <c r="AO772" s="67"/>
      <c r="AP772" s="67"/>
      <c r="AQ772" s="67"/>
      <c r="AR772" s="67"/>
      <c r="AS772" s="67"/>
      <c r="AT772" s="67"/>
      <c r="AU772" s="67"/>
      <c r="AV772" s="67"/>
      <c r="AW772" s="67"/>
      <c r="AX772" s="67"/>
      <c r="AY772" s="67"/>
      <c r="AZ772" s="67"/>
      <c r="BA772" s="67"/>
      <c r="BB772" s="67">
        <v>0</v>
      </c>
      <c r="BC772" s="67">
        <v>4645</v>
      </c>
      <c r="BD772" s="67"/>
      <c r="BE772" s="67"/>
      <c r="BF772" s="67"/>
      <c r="BG772" s="67"/>
      <c r="BH772" s="67"/>
      <c r="BI772" s="67"/>
      <c r="BJ772" s="67"/>
      <c r="BK772" s="67"/>
      <c r="BL772" s="67"/>
      <c r="BM772" s="67"/>
      <c r="BN772" s="67"/>
      <c r="BO772" s="67"/>
      <c r="BP772" s="67"/>
      <c r="BQ772" s="67"/>
      <c r="BR772" s="67"/>
      <c r="BS772" s="67"/>
      <c r="BT772" s="67"/>
      <c r="BU772" s="67"/>
      <c r="BV772" s="67"/>
      <c r="BW772" s="67"/>
      <c r="BX772" s="67"/>
      <c r="BY772" s="67"/>
      <c r="BZ772" s="67"/>
      <c r="CA772" s="67"/>
      <c r="CB772" s="67"/>
      <c r="CC772" s="69">
        <f>SUM(Table25[[#This Row],[Contract Amount FY00]:[Contract Amount FY50]])</f>
        <v>4645</v>
      </c>
      <c r="CD772" s="24"/>
    </row>
    <row r="773" spans="1:82" x14ac:dyDescent="0.25">
      <c r="A773" s="122" t="s">
        <v>2008</v>
      </c>
      <c r="B773" s="122" t="s">
        <v>526</v>
      </c>
      <c r="C773" s="122" t="s">
        <v>3206</v>
      </c>
      <c r="E773" s="26" t="str">
        <f>IFERROR(IF(VLOOKUP(Table25[[#This Row],[Contract No.]],Table3[#All],3,FALSE)="","No","Yes"),"")</f>
        <v>Yes</v>
      </c>
      <c r="F773" s="26" t="str">
        <f>IFERROR(VLOOKUP(Table25[[#This Row],[Contract No.]],Table3[#All],3,FALSE),"")</f>
        <v>NASPO</v>
      </c>
      <c r="G773" s="26" t="str">
        <f>IFERROR(IF(Table25[[#This Row],[Cooperative Purchase
(Yes/No)]]="Yes","Yes",IF(VLOOKUP(Table25[[#This Row],[Contract No.]],Table3[#All],1,FALSE)=Table25[[#This Row],[Contract No.]],"Yes","No")),"No")</f>
        <v>Yes</v>
      </c>
      <c r="H773" s="51">
        <f>IFERROR(VLOOKUP(Table25[[#This Row],[Contract No.]],Table3[#All],4,FALSE),"")</f>
        <v>43892</v>
      </c>
      <c r="I773" s="56">
        <f>IFERROR(IF(AND(MONTH(Table25[[#This Row],[Contract Start Date]])&gt;6,MONTH(Table25[[#This Row],[Contract Start Date]])&lt;=12),YEAR(Table25[[#This Row],[Contract Start Date]])+1,YEAR(Table25[[#This Row],[Contract Start Date]])),"")</f>
        <v>2020</v>
      </c>
      <c r="J773" s="55">
        <f>Table25[[#This Row],[FY Formula start]]</f>
        <v>2020</v>
      </c>
      <c r="K773" s="59" t="str">
        <f>"FY"&amp;" "&amp;Table25[[#This Row],[Year Start]]</f>
        <v>FY 2020</v>
      </c>
      <c r="L773" s="52">
        <f>IFERROR(VLOOKUP(Table25[[#This Row],[Contract No.]],Table3[#All],5,FALSE),"")</f>
        <v>45504</v>
      </c>
      <c r="M773" s="56">
        <f>IFERROR(IF(Table25[[#This Row],[Contract End Date]]="99/99/9999","No End",IF(AND(MONTH(Table25[[#This Row],[Contract End Date]])&gt;6,MONTH(Table25[[#This Row],[Contract End Date]])&lt;=12),YEAR(Table25[[#This Row],[Contract End Date]])+1,YEAR(Table25[[#This Row],[Contract End Date]]))),"")</f>
        <v>2025</v>
      </c>
      <c r="N773" s="55">
        <f>Table25[[#This Row],[FY Formula end]]</f>
        <v>2025</v>
      </c>
      <c r="O773" s="59" t="str">
        <f>IF(Table25[[#This Row],[Year End]]="No End","No End","FY"&amp;" "&amp;Table25[[#This Row],[Year End]])</f>
        <v>FY 2025</v>
      </c>
      <c r="P773" s="27"/>
      <c r="Q773" s="104" t="str">
        <f>_xlfn.IFNA(IF($B773="","",VLOOKUP($B773,'SWC Towers'!$A:$Q,$Q$2,FALSE)),"")</f>
        <v/>
      </c>
      <c r="R773" s="106">
        <f>_xlfn.IFNA(IF($B773="","",VLOOKUP($B773,'SWC Towers'!$A:$Q,$R$2,FALSE)),"")</f>
        <v>0.1</v>
      </c>
      <c r="S773" s="106" t="str">
        <f>_xlfn.IFNA(IF($B773="","",VLOOKUP($B773,'SWC Towers'!$A:$Q,$S$2,FALSE)),"")</f>
        <v/>
      </c>
      <c r="T773" s="106">
        <f>_xlfn.IFNA(IF($B773="","",VLOOKUP($B773,'SWC Towers'!$A:$Q,$T$2,FALSE)),"")</f>
        <v>0.05</v>
      </c>
      <c r="U773" s="104">
        <f>_xlfn.IFNA(IF($B773="","",VLOOKUP($B773,'SWC Towers'!$A:$Q,$U$2,FALSE)),"")</f>
        <v>0.65</v>
      </c>
      <c r="V773" s="104" t="str">
        <f>_xlfn.IFNA(IF($B773="","",VLOOKUP($B773,'SWC Towers'!$A:$Q,$V$2,FALSE)),"")</f>
        <v/>
      </c>
      <c r="W773" s="104">
        <f>_xlfn.IFNA(IF($B773="","",VLOOKUP($B773,'SWC Towers'!$A:$Q,$W$2,FALSE)),"")</f>
        <v>0.1</v>
      </c>
      <c r="X773" s="104" t="str">
        <f>_xlfn.IFNA(IF($B773="","",VLOOKUP($B773,'SWC Towers'!$A:$Q,$X$2,FALSE)),"")</f>
        <v/>
      </c>
      <c r="Y773" s="104" t="str">
        <f>_xlfn.IFNA(IF($B773="","",VLOOKUP($B773,'SWC Towers'!$A:$Q,$Y$2,FALSE)),"")</f>
        <v/>
      </c>
      <c r="Z773" s="104">
        <f>_xlfn.IFNA(IF($B773="","",VLOOKUP($B773,'SWC Towers'!$A:$Q,$Z$2,FALSE)),"")</f>
        <v>0.1</v>
      </c>
      <c r="AA773" s="104" t="str">
        <f>_xlfn.IFNA(IF($B773="","",VLOOKUP($B773,'SWC Towers'!$A:$Q,$AA$2,FALSE)),"")</f>
        <v/>
      </c>
      <c r="AB773" s="104" t="str">
        <f>_xlfn.IFNA(IF($B773="","",VLOOKUP($B773,'SWC Towers'!$A:$Q,$AB$2,FALSE)),"")</f>
        <v/>
      </c>
      <c r="AC773" s="20">
        <f>SUM(Table25[[#This Row],[IT Tower: Application]:[Other/Non-IT ]])</f>
        <v>1</v>
      </c>
      <c r="AD773" s="67"/>
      <c r="AE773" s="67"/>
      <c r="AF773" s="67"/>
      <c r="AG773" s="67"/>
      <c r="AH773" s="67"/>
      <c r="AI773" s="67"/>
      <c r="AJ773" s="67"/>
      <c r="AK773" s="67"/>
      <c r="AL773" s="67"/>
      <c r="AM773" s="67"/>
      <c r="AN773" s="67"/>
      <c r="AO773" s="67"/>
      <c r="AP773" s="67"/>
      <c r="AQ773" s="67"/>
      <c r="AR773" s="67"/>
      <c r="AS773" s="67"/>
      <c r="AT773" s="67"/>
      <c r="AU773" s="67"/>
      <c r="AV773" s="67"/>
      <c r="AW773" s="67"/>
      <c r="AX773" s="67"/>
      <c r="AY773" s="67"/>
      <c r="AZ773" s="67"/>
      <c r="BA773" s="67">
        <v>0</v>
      </c>
      <c r="BB773" s="67">
        <v>49200</v>
      </c>
      <c r="BC773" s="67">
        <v>0</v>
      </c>
      <c r="BD773" s="67"/>
      <c r="BE773" s="67"/>
      <c r="BF773" s="67"/>
      <c r="BG773" s="67"/>
      <c r="BH773" s="67"/>
      <c r="BI773" s="67"/>
      <c r="BJ773" s="67"/>
      <c r="BK773" s="67"/>
      <c r="BL773" s="67"/>
      <c r="BM773" s="67"/>
      <c r="BN773" s="67"/>
      <c r="BO773" s="67"/>
      <c r="BP773" s="67"/>
      <c r="BQ773" s="67"/>
      <c r="BR773" s="67"/>
      <c r="BS773" s="67"/>
      <c r="BT773" s="67"/>
      <c r="BU773" s="67"/>
      <c r="BV773" s="67"/>
      <c r="BW773" s="67"/>
      <c r="BX773" s="67"/>
      <c r="BY773" s="67"/>
      <c r="BZ773" s="67"/>
      <c r="CA773" s="67"/>
      <c r="CB773" s="67"/>
      <c r="CC773" s="69">
        <f>SUM(Table25[[#This Row],[Contract Amount FY00]:[Contract Amount FY50]])</f>
        <v>49200</v>
      </c>
      <c r="CD773" s="24"/>
    </row>
    <row r="774" spans="1:82" x14ac:dyDescent="0.25">
      <c r="A774" s="122" t="s">
        <v>2008</v>
      </c>
      <c r="B774" s="122" t="s">
        <v>286</v>
      </c>
      <c r="C774" s="122" t="s">
        <v>3209</v>
      </c>
      <c r="E774" s="26" t="str">
        <f>IFERROR(IF(VLOOKUP(Table25[[#This Row],[Contract No.]],Table3[#All],3,FALSE)="","No","Yes"),"")</f>
        <v>No</v>
      </c>
      <c r="F774" s="26" t="str">
        <f>IFERROR(VLOOKUP(Table25[[#This Row],[Contract No.]],Table3[#All],3,FALSE),"")</f>
        <v/>
      </c>
      <c r="G774" s="26" t="str">
        <f>IFERROR(IF(Table25[[#This Row],[Cooperative Purchase
(Yes/No)]]="Yes","Yes",IF(VLOOKUP(Table25[[#This Row],[Contract No.]],Table3[#All],1,FALSE)=Table25[[#This Row],[Contract No.]],"Yes","No")),"No")</f>
        <v>Yes</v>
      </c>
      <c r="H774" s="51">
        <f>IFERROR(VLOOKUP(Table25[[#This Row],[Contract No.]],Table3[#All],4,FALSE),"")</f>
        <v>42401</v>
      </c>
      <c r="I774" s="56">
        <f>IFERROR(IF(AND(MONTH(Table25[[#This Row],[Contract Start Date]])&gt;6,MONTH(Table25[[#This Row],[Contract Start Date]])&lt;=12),YEAR(Table25[[#This Row],[Contract Start Date]])+1,YEAR(Table25[[#This Row],[Contract Start Date]])),"")</f>
        <v>2016</v>
      </c>
      <c r="J774" s="55">
        <f>Table25[[#This Row],[FY Formula start]]</f>
        <v>2016</v>
      </c>
      <c r="K774" s="59" t="str">
        <f>"FY"&amp;" "&amp;Table25[[#This Row],[Year Start]]</f>
        <v>FY 2016</v>
      </c>
      <c r="L774" s="52">
        <f>IFERROR(VLOOKUP(Table25[[#This Row],[Contract No.]],Table3[#All],5,FALSE),"")</f>
        <v>72717</v>
      </c>
      <c r="M774" s="56">
        <f>IFERROR(IF(Table25[[#This Row],[Contract End Date]]="99/99/9999","No End",IF(AND(MONTH(Table25[[#This Row],[Contract End Date]])&gt;6,MONTH(Table25[[#This Row],[Contract End Date]])&lt;=12),YEAR(Table25[[#This Row],[Contract End Date]])+1,YEAR(Table25[[#This Row],[Contract End Date]]))),"")</f>
        <v>2099</v>
      </c>
      <c r="N774" s="55">
        <f>Table25[[#This Row],[FY Formula end]]</f>
        <v>2099</v>
      </c>
      <c r="O774" s="59" t="str">
        <f>IF(Table25[[#This Row],[Year End]]="No End","No End","FY"&amp;" "&amp;Table25[[#This Row],[Year End]])</f>
        <v>FY 2099</v>
      </c>
      <c r="P774" s="27"/>
      <c r="Q774" s="104">
        <f>_xlfn.IFNA(IF($B774="","",VLOOKUP($B774,'SWC Towers'!$A:$Q,$Q$2,FALSE)),"")</f>
        <v>0.5</v>
      </c>
      <c r="R774" s="106" t="str">
        <f>_xlfn.IFNA(IF($B774="","",VLOOKUP($B774,'SWC Towers'!$A:$Q,$R$2,FALSE)),"")</f>
        <v/>
      </c>
      <c r="S774" s="106" t="str">
        <f>_xlfn.IFNA(IF($B774="","",VLOOKUP($B774,'SWC Towers'!$A:$Q,$S$2,FALSE)),"")</f>
        <v/>
      </c>
      <c r="T774" s="106">
        <f>_xlfn.IFNA(IF($B774="","",VLOOKUP($B774,'SWC Towers'!$A:$Q,$T$2,FALSE)),"")</f>
        <v>0.5</v>
      </c>
      <c r="U774" s="104" t="str">
        <f>_xlfn.IFNA(IF($B774="","",VLOOKUP($B774,'SWC Towers'!$A:$Q,$U$2,FALSE)),"")</f>
        <v/>
      </c>
      <c r="V774" s="104" t="str">
        <f>_xlfn.IFNA(IF($B774="","",VLOOKUP($B774,'SWC Towers'!$A:$Q,$V$2,FALSE)),"")</f>
        <v/>
      </c>
      <c r="W774" s="104" t="str">
        <f>_xlfn.IFNA(IF($B774="","",VLOOKUP($B774,'SWC Towers'!$A:$Q,$W$2,FALSE)),"")</f>
        <v/>
      </c>
      <c r="X774" s="104" t="str">
        <f>_xlfn.IFNA(IF($B774="","",VLOOKUP($B774,'SWC Towers'!$A:$Q,$X$2,FALSE)),"")</f>
        <v/>
      </c>
      <c r="Y774" s="104" t="str">
        <f>_xlfn.IFNA(IF($B774="","",VLOOKUP($B774,'SWC Towers'!$A:$Q,$Y$2,FALSE)),"")</f>
        <v/>
      </c>
      <c r="Z774" s="104" t="str">
        <f>_xlfn.IFNA(IF($B774="","",VLOOKUP($B774,'SWC Towers'!$A:$Q,$Z$2,FALSE)),"")</f>
        <v/>
      </c>
      <c r="AA774" s="104" t="str">
        <f>_xlfn.IFNA(IF($B774="","",VLOOKUP($B774,'SWC Towers'!$A:$Q,$AA$2,FALSE)),"")</f>
        <v/>
      </c>
      <c r="AB774" s="104" t="str">
        <f>_xlfn.IFNA(IF($B774="","",VLOOKUP($B774,'SWC Towers'!$A:$Q,$AB$2,FALSE)),"")</f>
        <v/>
      </c>
      <c r="AC774" s="20">
        <f>SUM(Table25[[#This Row],[IT Tower: Application]:[Other/Non-IT ]])</f>
        <v>1</v>
      </c>
      <c r="AD774" s="67"/>
      <c r="AE774" s="67"/>
      <c r="AF774" s="67"/>
      <c r="AG774" s="67"/>
      <c r="AH774" s="67"/>
      <c r="AI774" s="67"/>
      <c r="AJ774" s="67"/>
      <c r="AK774" s="67"/>
      <c r="AL774" s="67"/>
      <c r="AM774" s="67"/>
      <c r="AN774" s="67"/>
      <c r="AO774" s="67"/>
      <c r="AP774" s="67"/>
      <c r="AQ774" s="67"/>
      <c r="AR774" s="67"/>
      <c r="AS774" s="67"/>
      <c r="AT774" s="67">
        <v>19565</v>
      </c>
      <c r="AU774" s="67">
        <v>0</v>
      </c>
      <c r="AV774" s="67"/>
      <c r="AW774" s="67"/>
      <c r="AX774" s="67"/>
      <c r="AY774" s="67"/>
      <c r="AZ774" s="67"/>
      <c r="BA774" s="67"/>
      <c r="BB774" s="67"/>
      <c r="BC774" s="67"/>
      <c r="BD774" s="67"/>
      <c r="BE774" s="67"/>
      <c r="BF774" s="67"/>
      <c r="BG774" s="67"/>
      <c r="BH774" s="67"/>
      <c r="BI774" s="67"/>
      <c r="BJ774" s="67"/>
      <c r="BK774" s="67"/>
      <c r="BL774" s="67"/>
      <c r="BM774" s="67"/>
      <c r="BN774" s="67"/>
      <c r="BO774" s="67"/>
      <c r="BP774" s="67"/>
      <c r="BQ774" s="67"/>
      <c r="BR774" s="67"/>
      <c r="BS774" s="67"/>
      <c r="BT774" s="67"/>
      <c r="BU774" s="67"/>
      <c r="BV774" s="67"/>
      <c r="BW774" s="67"/>
      <c r="BX774" s="67"/>
      <c r="BY774" s="67"/>
      <c r="BZ774" s="67"/>
      <c r="CA774" s="67"/>
      <c r="CB774" s="67"/>
      <c r="CC774" s="69">
        <f>SUM(Table25[[#This Row],[Contract Amount FY00]:[Contract Amount FY50]])</f>
        <v>19565</v>
      </c>
      <c r="CD774" s="24"/>
    </row>
    <row r="775" spans="1:82" x14ac:dyDescent="0.25">
      <c r="A775" s="122" t="s">
        <v>2008</v>
      </c>
      <c r="B775" s="122" t="s">
        <v>286</v>
      </c>
      <c r="C775" s="122" t="s">
        <v>2272</v>
      </c>
      <c r="E775" s="26" t="str">
        <f>IFERROR(IF(VLOOKUP(Table25[[#This Row],[Contract No.]],Table3[#All],3,FALSE)="","No","Yes"),"")</f>
        <v>No</v>
      </c>
      <c r="F775" s="26" t="str">
        <f>IFERROR(VLOOKUP(Table25[[#This Row],[Contract No.]],Table3[#All],3,FALSE),"")</f>
        <v/>
      </c>
      <c r="G775" s="26" t="str">
        <f>IFERROR(IF(Table25[[#This Row],[Cooperative Purchase
(Yes/No)]]="Yes","Yes",IF(VLOOKUP(Table25[[#This Row],[Contract No.]],Table3[#All],1,FALSE)=Table25[[#This Row],[Contract No.]],"Yes","No")),"No")</f>
        <v>Yes</v>
      </c>
      <c r="H775" s="51">
        <f>IFERROR(VLOOKUP(Table25[[#This Row],[Contract No.]],Table3[#All],4,FALSE),"")</f>
        <v>42401</v>
      </c>
      <c r="I775" s="56">
        <f>IFERROR(IF(AND(MONTH(Table25[[#This Row],[Contract Start Date]])&gt;6,MONTH(Table25[[#This Row],[Contract Start Date]])&lt;=12),YEAR(Table25[[#This Row],[Contract Start Date]])+1,YEAR(Table25[[#This Row],[Contract Start Date]])),"")</f>
        <v>2016</v>
      </c>
      <c r="J775" s="55">
        <f>Table25[[#This Row],[FY Formula start]]</f>
        <v>2016</v>
      </c>
      <c r="K775" s="59" t="str">
        <f>"FY"&amp;" "&amp;Table25[[#This Row],[Year Start]]</f>
        <v>FY 2016</v>
      </c>
      <c r="L775" s="52">
        <f>IFERROR(VLOOKUP(Table25[[#This Row],[Contract No.]],Table3[#All],5,FALSE),"")</f>
        <v>72717</v>
      </c>
      <c r="M775" s="56">
        <f>IFERROR(IF(Table25[[#This Row],[Contract End Date]]="99/99/9999","No End",IF(AND(MONTH(Table25[[#This Row],[Contract End Date]])&gt;6,MONTH(Table25[[#This Row],[Contract End Date]])&lt;=12),YEAR(Table25[[#This Row],[Contract End Date]])+1,YEAR(Table25[[#This Row],[Contract End Date]]))),"")</f>
        <v>2099</v>
      </c>
      <c r="N775" s="55">
        <f>Table25[[#This Row],[FY Formula end]]</f>
        <v>2099</v>
      </c>
      <c r="O775" s="59" t="str">
        <f>IF(Table25[[#This Row],[Year End]]="No End","No End","FY"&amp;" "&amp;Table25[[#This Row],[Year End]])</f>
        <v>FY 2099</v>
      </c>
      <c r="P775" s="27"/>
      <c r="Q775" s="104">
        <f>_xlfn.IFNA(IF($B775="","",VLOOKUP($B775,'SWC Towers'!$A:$Q,$Q$2,FALSE)),"")</f>
        <v>0.5</v>
      </c>
      <c r="R775" s="106" t="str">
        <f>_xlfn.IFNA(IF($B775="","",VLOOKUP($B775,'SWC Towers'!$A:$Q,$R$2,FALSE)),"")</f>
        <v/>
      </c>
      <c r="S775" s="106" t="str">
        <f>_xlfn.IFNA(IF($B775="","",VLOOKUP($B775,'SWC Towers'!$A:$Q,$S$2,FALSE)),"")</f>
        <v/>
      </c>
      <c r="T775" s="106">
        <f>_xlfn.IFNA(IF($B775="","",VLOOKUP($B775,'SWC Towers'!$A:$Q,$T$2,FALSE)),"")</f>
        <v>0.5</v>
      </c>
      <c r="U775" s="104" t="str">
        <f>_xlfn.IFNA(IF($B775="","",VLOOKUP($B775,'SWC Towers'!$A:$Q,$U$2,FALSE)),"")</f>
        <v/>
      </c>
      <c r="V775" s="104" t="str">
        <f>_xlfn.IFNA(IF($B775="","",VLOOKUP($B775,'SWC Towers'!$A:$Q,$V$2,FALSE)),"")</f>
        <v/>
      </c>
      <c r="W775" s="104" t="str">
        <f>_xlfn.IFNA(IF($B775="","",VLOOKUP($B775,'SWC Towers'!$A:$Q,$W$2,FALSE)),"")</f>
        <v/>
      </c>
      <c r="X775" s="104" t="str">
        <f>_xlfn.IFNA(IF($B775="","",VLOOKUP($B775,'SWC Towers'!$A:$Q,$X$2,FALSE)),"")</f>
        <v/>
      </c>
      <c r="Y775" s="104" t="str">
        <f>_xlfn.IFNA(IF($B775="","",VLOOKUP($B775,'SWC Towers'!$A:$Q,$Y$2,FALSE)),"")</f>
        <v/>
      </c>
      <c r="Z775" s="104" t="str">
        <f>_xlfn.IFNA(IF($B775="","",VLOOKUP($B775,'SWC Towers'!$A:$Q,$Z$2,FALSE)),"")</f>
        <v/>
      </c>
      <c r="AA775" s="104" t="str">
        <f>_xlfn.IFNA(IF($B775="","",VLOOKUP($B775,'SWC Towers'!$A:$Q,$AA$2,FALSE)),"")</f>
        <v/>
      </c>
      <c r="AB775" s="104" t="str">
        <f>_xlfn.IFNA(IF($B775="","",VLOOKUP($B775,'SWC Towers'!$A:$Q,$AB$2,FALSE)),"")</f>
        <v/>
      </c>
      <c r="AC775" s="20">
        <f>SUM(Table25[[#This Row],[IT Tower: Application]:[Other/Non-IT ]])</f>
        <v>1</v>
      </c>
      <c r="AD775" s="67"/>
      <c r="AE775" s="67"/>
      <c r="AF775" s="67"/>
      <c r="AG775" s="67"/>
      <c r="AH775" s="67"/>
      <c r="AI775" s="67"/>
      <c r="AJ775" s="67"/>
      <c r="AK775" s="67"/>
      <c r="AL775" s="67"/>
      <c r="AM775" s="67"/>
      <c r="AN775" s="67"/>
      <c r="AO775" s="67"/>
      <c r="AP775" s="67"/>
      <c r="AQ775" s="67"/>
      <c r="AR775" s="67"/>
      <c r="AS775" s="67"/>
      <c r="AT775" s="67"/>
      <c r="AU775" s="67"/>
      <c r="AV775" s="67"/>
      <c r="AW775" s="67"/>
      <c r="AX775" s="67"/>
      <c r="AY775" s="67"/>
      <c r="AZ775" s="67"/>
      <c r="BA775" s="67"/>
      <c r="BB775" s="67">
        <v>0</v>
      </c>
      <c r="BC775" s="67">
        <v>17552</v>
      </c>
      <c r="BD775" s="67"/>
      <c r="BE775" s="67"/>
      <c r="BF775" s="67"/>
      <c r="BG775" s="67"/>
      <c r="BH775" s="67"/>
      <c r="BI775" s="67"/>
      <c r="BJ775" s="67"/>
      <c r="BK775" s="67"/>
      <c r="BL775" s="67"/>
      <c r="BM775" s="67"/>
      <c r="BN775" s="67"/>
      <c r="BO775" s="67"/>
      <c r="BP775" s="67"/>
      <c r="BQ775" s="67"/>
      <c r="BR775" s="67"/>
      <c r="BS775" s="67"/>
      <c r="BT775" s="67"/>
      <c r="BU775" s="67"/>
      <c r="BV775" s="67"/>
      <c r="BW775" s="67"/>
      <c r="BX775" s="67"/>
      <c r="BY775" s="67"/>
      <c r="BZ775" s="67"/>
      <c r="CA775" s="67"/>
      <c r="CB775" s="67"/>
      <c r="CC775" s="69">
        <f>SUM(Table25[[#This Row],[Contract Amount FY00]:[Contract Amount FY50]])</f>
        <v>17552</v>
      </c>
      <c r="CD775" s="24"/>
    </row>
    <row r="776" spans="1:82" x14ac:dyDescent="0.25">
      <c r="A776" s="122" t="s">
        <v>2008</v>
      </c>
      <c r="B776" s="122" t="s">
        <v>286</v>
      </c>
      <c r="C776" s="122" t="s">
        <v>1319</v>
      </c>
      <c r="E776" s="26" t="str">
        <f>IFERROR(IF(VLOOKUP(Table25[[#This Row],[Contract No.]],Table3[#All],3,FALSE)="","No","Yes"),"")</f>
        <v>No</v>
      </c>
      <c r="F776" s="26" t="str">
        <f>IFERROR(VLOOKUP(Table25[[#This Row],[Contract No.]],Table3[#All],3,FALSE),"")</f>
        <v/>
      </c>
      <c r="G776" s="26" t="str">
        <f>IFERROR(IF(Table25[[#This Row],[Cooperative Purchase
(Yes/No)]]="Yes","Yes",IF(VLOOKUP(Table25[[#This Row],[Contract No.]],Table3[#All],1,FALSE)=Table25[[#This Row],[Contract No.]],"Yes","No")),"No")</f>
        <v>Yes</v>
      </c>
      <c r="H776" s="51">
        <f>IFERROR(VLOOKUP(Table25[[#This Row],[Contract No.]],Table3[#All],4,FALSE),"")</f>
        <v>42401</v>
      </c>
      <c r="I776" s="56">
        <f>IFERROR(IF(AND(MONTH(Table25[[#This Row],[Contract Start Date]])&gt;6,MONTH(Table25[[#This Row],[Contract Start Date]])&lt;=12),YEAR(Table25[[#This Row],[Contract Start Date]])+1,YEAR(Table25[[#This Row],[Contract Start Date]])),"")</f>
        <v>2016</v>
      </c>
      <c r="J776" s="55">
        <f>Table25[[#This Row],[FY Formula start]]</f>
        <v>2016</v>
      </c>
      <c r="K776" s="59" t="str">
        <f>"FY"&amp;" "&amp;Table25[[#This Row],[Year Start]]</f>
        <v>FY 2016</v>
      </c>
      <c r="L776" s="52">
        <f>IFERROR(VLOOKUP(Table25[[#This Row],[Contract No.]],Table3[#All],5,FALSE),"")</f>
        <v>72717</v>
      </c>
      <c r="M776" s="56">
        <f>IFERROR(IF(Table25[[#This Row],[Contract End Date]]="99/99/9999","No End",IF(AND(MONTH(Table25[[#This Row],[Contract End Date]])&gt;6,MONTH(Table25[[#This Row],[Contract End Date]])&lt;=12),YEAR(Table25[[#This Row],[Contract End Date]])+1,YEAR(Table25[[#This Row],[Contract End Date]]))),"")</f>
        <v>2099</v>
      </c>
      <c r="N776" s="55">
        <f>Table25[[#This Row],[FY Formula end]]</f>
        <v>2099</v>
      </c>
      <c r="O776" s="59" t="str">
        <f>IF(Table25[[#This Row],[Year End]]="No End","No End","FY"&amp;" "&amp;Table25[[#This Row],[Year End]])</f>
        <v>FY 2099</v>
      </c>
      <c r="P776" s="27"/>
      <c r="Q776" s="104">
        <f>_xlfn.IFNA(IF($B776="","",VLOOKUP($B776,'SWC Towers'!$A:$Q,$Q$2,FALSE)),"")</f>
        <v>0.5</v>
      </c>
      <c r="R776" s="106" t="str">
        <f>_xlfn.IFNA(IF($B776="","",VLOOKUP($B776,'SWC Towers'!$A:$Q,$R$2,FALSE)),"")</f>
        <v/>
      </c>
      <c r="S776" s="106" t="str">
        <f>_xlfn.IFNA(IF($B776="","",VLOOKUP($B776,'SWC Towers'!$A:$Q,$S$2,FALSE)),"")</f>
        <v/>
      </c>
      <c r="T776" s="106">
        <f>_xlfn.IFNA(IF($B776="","",VLOOKUP($B776,'SWC Towers'!$A:$Q,$T$2,FALSE)),"")</f>
        <v>0.5</v>
      </c>
      <c r="U776" s="104" t="str">
        <f>_xlfn.IFNA(IF($B776="","",VLOOKUP($B776,'SWC Towers'!$A:$Q,$U$2,FALSE)),"")</f>
        <v/>
      </c>
      <c r="V776" s="104" t="str">
        <f>_xlfn.IFNA(IF($B776="","",VLOOKUP($B776,'SWC Towers'!$A:$Q,$V$2,FALSE)),"")</f>
        <v/>
      </c>
      <c r="W776" s="104" t="str">
        <f>_xlfn.IFNA(IF($B776="","",VLOOKUP($B776,'SWC Towers'!$A:$Q,$W$2,FALSE)),"")</f>
        <v/>
      </c>
      <c r="X776" s="104" t="str">
        <f>_xlfn.IFNA(IF($B776="","",VLOOKUP($B776,'SWC Towers'!$A:$Q,$X$2,FALSE)),"")</f>
        <v/>
      </c>
      <c r="Y776" s="104" t="str">
        <f>_xlfn.IFNA(IF($B776="","",VLOOKUP($B776,'SWC Towers'!$A:$Q,$Y$2,FALSE)),"")</f>
        <v/>
      </c>
      <c r="Z776" s="104" t="str">
        <f>_xlfn.IFNA(IF($B776="","",VLOOKUP($B776,'SWC Towers'!$A:$Q,$Z$2,FALSE)),"")</f>
        <v/>
      </c>
      <c r="AA776" s="104" t="str">
        <f>_xlfn.IFNA(IF($B776="","",VLOOKUP($B776,'SWC Towers'!$A:$Q,$AA$2,FALSE)),"")</f>
        <v/>
      </c>
      <c r="AB776" s="104" t="str">
        <f>_xlfn.IFNA(IF($B776="","",VLOOKUP($B776,'SWC Towers'!$A:$Q,$AB$2,FALSE)),"")</f>
        <v/>
      </c>
      <c r="AC776" s="20">
        <f>SUM(Table25[[#This Row],[IT Tower: Application]:[Other/Non-IT ]])</f>
        <v>1</v>
      </c>
      <c r="AD776" s="67"/>
      <c r="AE776" s="67"/>
      <c r="AF776" s="67"/>
      <c r="AG776" s="67"/>
      <c r="AH776" s="67"/>
      <c r="AI776" s="67"/>
      <c r="AJ776" s="67"/>
      <c r="AK776" s="67"/>
      <c r="AL776" s="67"/>
      <c r="AM776" s="67"/>
      <c r="AN776" s="67"/>
      <c r="AO776" s="67"/>
      <c r="AP776" s="67"/>
      <c r="AQ776" s="67"/>
      <c r="AR776" s="67"/>
      <c r="AS776" s="67"/>
      <c r="AT776" s="67">
        <v>0</v>
      </c>
      <c r="AU776" s="67">
        <v>64590</v>
      </c>
      <c r="AV776" s="67">
        <v>19305</v>
      </c>
      <c r="AW776" s="67"/>
      <c r="AX776" s="67"/>
      <c r="AY776" s="67"/>
      <c r="AZ776" s="67"/>
      <c r="BA776" s="67"/>
      <c r="BB776" s="67"/>
      <c r="BC776" s="67"/>
      <c r="BD776" s="67"/>
      <c r="BE776" s="67"/>
      <c r="BF776" s="67"/>
      <c r="BG776" s="67"/>
      <c r="BH776" s="67"/>
      <c r="BI776" s="67"/>
      <c r="BJ776" s="67"/>
      <c r="BK776" s="67"/>
      <c r="BL776" s="67"/>
      <c r="BM776" s="67"/>
      <c r="BN776" s="67"/>
      <c r="BO776" s="67"/>
      <c r="BP776" s="67"/>
      <c r="BQ776" s="67"/>
      <c r="BR776" s="67"/>
      <c r="BS776" s="67"/>
      <c r="BT776" s="67"/>
      <c r="BU776" s="67"/>
      <c r="BV776" s="67"/>
      <c r="BW776" s="67"/>
      <c r="BX776" s="67"/>
      <c r="BY776" s="67"/>
      <c r="BZ776" s="67"/>
      <c r="CA776" s="67"/>
      <c r="CB776" s="67"/>
      <c r="CC776" s="69">
        <f>SUM(Table25[[#This Row],[Contract Amount FY00]:[Contract Amount FY50]])</f>
        <v>83895</v>
      </c>
      <c r="CD776" s="24"/>
    </row>
    <row r="777" spans="1:82" x14ac:dyDescent="0.25">
      <c r="A777" s="122" t="s">
        <v>2008</v>
      </c>
      <c r="B777" s="122" t="s">
        <v>377</v>
      </c>
      <c r="C777" s="122" t="s">
        <v>378</v>
      </c>
      <c r="E777" s="26" t="str">
        <f>IFERROR(IF(VLOOKUP(Table25[[#This Row],[Contract No.]],Table3[#All],3,FALSE)="","No","Yes"),"")</f>
        <v>No</v>
      </c>
      <c r="F777" s="26" t="str">
        <f>IFERROR(VLOOKUP(Table25[[#This Row],[Contract No.]],Table3[#All],3,FALSE),"")</f>
        <v/>
      </c>
      <c r="G777" s="26" t="str">
        <f>IFERROR(IF(Table25[[#This Row],[Cooperative Purchase
(Yes/No)]]="Yes","Yes",IF(VLOOKUP(Table25[[#This Row],[Contract No.]],Table3[#All],1,FALSE)=Table25[[#This Row],[Contract No.]],"Yes","No")),"No")</f>
        <v>Yes</v>
      </c>
      <c r="H777" s="51">
        <f>IFERROR(VLOOKUP(Table25[[#This Row],[Contract No.]],Table3[#All],4,FALSE),"")</f>
        <v>37081</v>
      </c>
      <c r="I777" s="56">
        <f>IFERROR(IF(AND(MONTH(Table25[[#This Row],[Contract Start Date]])&gt;6,MONTH(Table25[[#This Row],[Contract Start Date]])&lt;=12),YEAR(Table25[[#This Row],[Contract Start Date]])+1,YEAR(Table25[[#This Row],[Contract Start Date]])),"")</f>
        <v>2002</v>
      </c>
      <c r="J777" s="55">
        <f>Table25[[#This Row],[FY Formula start]]</f>
        <v>2002</v>
      </c>
      <c r="K777" s="59" t="str">
        <f>"FY"&amp;" "&amp;Table25[[#This Row],[Year Start]]</f>
        <v>FY 2002</v>
      </c>
      <c r="L777" s="52">
        <f>IFERROR(VLOOKUP(Table25[[#This Row],[Contract No.]],Table3[#All],5,FALSE),"")</f>
        <v>47906</v>
      </c>
      <c r="M777" s="56">
        <f>IFERROR(IF(Table25[[#This Row],[Contract End Date]]="99/99/9999","No End",IF(AND(MONTH(Table25[[#This Row],[Contract End Date]])&gt;6,MONTH(Table25[[#This Row],[Contract End Date]])&lt;=12),YEAR(Table25[[#This Row],[Contract End Date]])+1,YEAR(Table25[[#This Row],[Contract End Date]]))),"")</f>
        <v>2031</v>
      </c>
      <c r="N777" s="55">
        <f>Table25[[#This Row],[FY Formula end]]</f>
        <v>2031</v>
      </c>
      <c r="O777" s="59" t="str">
        <f>IF(Table25[[#This Row],[Year End]]="No End","No End","FY"&amp;" "&amp;Table25[[#This Row],[Year End]])</f>
        <v>FY 2031</v>
      </c>
      <c r="P777" s="27"/>
      <c r="Q777" s="104" t="str">
        <f>_xlfn.IFNA(IF($B777="","",VLOOKUP($B777,'SWC Towers'!$A:$Q,$Q$2,FALSE)),"")</f>
        <v/>
      </c>
      <c r="R777" s="106" t="str">
        <f>_xlfn.IFNA(IF($B777="","",VLOOKUP($B777,'SWC Towers'!$A:$Q,$R$2,FALSE)),"")</f>
        <v/>
      </c>
      <c r="S777" s="106" t="str">
        <f>_xlfn.IFNA(IF($B777="","",VLOOKUP($B777,'SWC Towers'!$A:$Q,$S$2,FALSE)),"")</f>
        <v/>
      </c>
      <c r="T777" s="106" t="str">
        <f>_xlfn.IFNA(IF($B777="","",VLOOKUP($B777,'SWC Towers'!$A:$Q,$T$2,FALSE)),"")</f>
        <v/>
      </c>
      <c r="U777" s="104">
        <f>_xlfn.IFNA(IF($B777="","",VLOOKUP($B777,'SWC Towers'!$A:$Q,$U$2,FALSE)),"")</f>
        <v>1</v>
      </c>
      <c r="V777" s="104" t="str">
        <f>_xlfn.IFNA(IF($B777="","",VLOOKUP($B777,'SWC Towers'!$A:$Q,$V$2,FALSE)),"")</f>
        <v/>
      </c>
      <c r="W777" s="104" t="str">
        <f>_xlfn.IFNA(IF($B777="","",VLOOKUP($B777,'SWC Towers'!$A:$Q,$W$2,FALSE)),"")</f>
        <v/>
      </c>
      <c r="X777" s="104" t="str">
        <f>_xlfn.IFNA(IF($B777="","",VLOOKUP($B777,'SWC Towers'!$A:$Q,$X$2,FALSE)),"")</f>
        <v/>
      </c>
      <c r="Y777" s="104" t="str">
        <f>_xlfn.IFNA(IF($B777="","",VLOOKUP($B777,'SWC Towers'!$A:$Q,$Y$2,FALSE)),"")</f>
        <v/>
      </c>
      <c r="Z777" s="104" t="str">
        <f>_xlfn.IFNA(IF($B777="","",VLOOKUP($B777,'SWC Towers'!$A:$Q,$Z$2,FALSE)),"")</f>
        <v/>
      </c>
      <c r="AA777" s="104" t="str">
        <f>_xlfn.IFNA(IF($B777="","",VLOOKUP($B777,'SWC Towers'!$A:$Q,$AA$2,FALSE)),"")</f>
        <v/>
      </c>
      <c r="AB777" s="104" t="str">
        <f>_xlfn.IFNA(IF($B777="","",VLOOKUP($B777,'SWC Towers'!$A:$Q,$AB$2,FALSE)),"")</f>
        <v/>
      </c>
      <c r="AC777" s="20">
        <f>SUM(Table25[[#This Row],[IT Tower: Application]:[Other/Non-IT ]])</f>
        <v>1</v>
      </c>
      <c r="AD777" s="67"/>
      <c r="AE777" s="67"/>
      <c r="AF777" s="67"/>
      <c r="AG777" s="67"/>
      <c r="AH777" s="67"/>
      <c r="AI777" s="67"/>
      <c r="AJ777" s="67"/>
      <c r="AK777" s="67"/>
      <c r="AL777" s="67"/>
      <c r="AM777" s="67"/>
      <c r="AN777" s="67"/>
      <c r="AO777" s="67"/>
      <c r="AP777" s="67"/>
      <c r="AQ777" s="67"/>
      <c r="AR777" s="67"/>
      <c r="AS777" s="67">
        <v>0</v>
      </c>
      <c r="AT777" s="67">
        <v>51523</v>
      </c>
      <c r="AU777" s="67">
        <v>11823</v>
      </c>
      <c r="AV777" s="67"/>
      <c r="AW777" s="67"/>
      <c r="AX777" s="67"/>
      <c r="AY777" s="67"/>
      <c r="AZ777" s="67"/>
      <c r="BA777" s="67"/>
      <c r="BB777" s="67"/>
      <c r="BC777" s="67"/>
      <c r="BD777" s="67"/>
      <c r="BE777" s="67"/>
      <c r="BF777" s="67"/>
      <c r="BG777" s="67"/>
      <c r="BH777" s="67"/>
      <c r="BI777" s="67"/>
      <c r="BJ777" s="67"/>
      <c r="BK777" s="67"/>
      <c r="BL777" s="67"/>
      <c r="BM777" s="67"/>
      <c r="BN777" s="67"/>
      <c r="BO777" s="67"/>
      <c r="BP777" s="67"/>
      <c r="BQ777" s="67"/>
      <c r="BR777" s="67"/>
      <c r="BS777" s="67"/>
      <c r="BT777" s="67"/>
      <c r="BU777" s="67"/>
      <c r="BV777" s="67"/>
      <c r="BW777" s="67"/>
      <c r="BX777" s="67"/>
      <c r="BY777" s="67"/>
      <c r="BZ777" s="67"/>
      <c r="CA777" s="67"/>
      <c r="CB777" s="67"/>
      <c r="CC777" s="69">
        <f>SUM(Table25[[#This Row],[Contract Amount FY00]:[Contract Amount FY50]])</f>
        <v>63346</v>
      </c>
      <c r="CD777" s="24"/>
    </row>
    <row r="778" spans="1:82" x14ac:dyDescent="0.25">
      <c r="A778" s="122" t="s">
        <v>2251</v>
      </c>
      <c r="B778" s="122" t="s">
        <v>762</v>
      </c>
      <c r="C778" s="122" t="s">
        <v>1001</v>
      </c>
      <c r="E778" s="26" t="str">
        <f>IFERROR(IF(VLOOKUP(Table25[[#This Row],[Contract No.]],Table3[#All],3,FALSE)="","No","Yes"),"")</f>
        <v>No</v>
      </c>
      <c r="F778" s="26" t="str">
        <f>IFERROR(VLOOKUP(Table25[[#This Row],[Contract No.]],Table3[#All],3,FALSE),"")</f>
        <v/>
      </c>
      <c r="G778" s="26" t="str">
        <f>IFERROR(IF(Table25[[#This Row],[Cooperative Purchase
(Yes/No)]]="Yes","Yes",IF(VLOOKUP(Table25[[#This Row],[Contract No.]],Table3[#All],1,FALSE)=Table25[[#This Row],[Contract No.]],"Yes","No")),"No")</f>
        <v>Yes</v>
      </c>
      <c r="H778" s="51">
        <f>IFERROR(VLOOKUP(Table25[[#This Row],[Contract No.]],Table3[#All],4,FALSE),"")</f>
        <v>43435</v>
      </c>
      <c r="I778" s="56">
        <f>IFERROR(IF(AND(MONTH(Table25[[#This Row],[Contract Start Date]])&gt;6,MONTH(Table25[[#This Row],[Contract Start Date]])&lt;=12),YEAR(Table25[[#This Row],[Contract Start Date]])+1,YEAR(Table25[[#This Row],[Contract Start Date]])),"")</f>
        <v>2019</v>
      </c>
      <c r="J778" s="55">
        <f>Table25[[#This Row],[FY Formula start]]</f>
        <v>2019</v>
      </c>
      <c r="K778" s="59" t="str">
        <f>"FY"&amp;" "&amp;Table25[[#This Row],[Year Start]]</f>
        <v>FY 2019</v>
      </c>
      <c r="L778" s="52">
        <f>IFERROR(VLOOKUP(Table25[[#This Row],[Contract No.]],Table3[#All],5,FALSE),"")</f>
        <v>45626</v>
      </c>
      <c r="M778" s="56">
        <f>IFERROR(IF(Table25[[#This Row],[Contract End Date]]="99/99/9999","No End",IF(AND(MONTH(Table25[[#This Row],[Contract End Date]])&gt;6,MONTH(Table25[[#This Row],[Contract End Date]])&lt;=12),YEAR(Table25[[#This Row],[Contract End Date]])+1,YEAR(Table25[[#This Row],[Contract End Date]]))),"")</f>
        <v>2025</v>
      </c>
      <c r="N778" s="55">
        <f>Table25[[#This Row],[FY Formula end]]</f>
        <v>2025</v>
      </c>
      <c r="O778" s="59" t="str">
        <f>IF(Table25[[#This Row],[Year End]]="No End","No End","FY"&amp;" "&amp;Table25[[#This Row],[Year End]])</f>
        <v>FY 2025</v>
      </c>
      <c r="P778" s="27"/>
      <c r="Q778" s="104" t="str">
        <f>_xlfn.IFNA(IF($B778="","",VLOOKUP($B778,'SWC Towers'!$A:$Q,$Q$2,FALSE)),"")</f>
        <v/>
      </c>
      <c r="R778" s="106" t="str">
        <f>_xlfn.IFNA(IF($B778="","",VLOOKUP($B778,'SWC Towers'!$A:$Q,$R$2,FALSE)),"")</f>
        <v/>
      </c>
      <c r="S778" s="106" t="str">
        <f>_xlfn.IFNA(IF($B778="","",VLOOKUP($B778,'SWC Towers'!$A:$Q,$S$2,FALSE)),"")</f>
        <v/>
      </c>
      <c r="T778" s="106" t="str">
        <f>_xlfn.IFNA(IF($B778="","",VLOOKUP($B778,'SWC Towers'!$A:$Q,$T$2,FALSE)),"")</f>
        <v/>
      </c>
      <c r="U778" s="104">
        <f>_xlfn.IFNA(IF($B778="","",VLOOKUP($B778,'SWC Towers'!$A:$Q,$U$2,FALSE)),"")</f>
        <v>0.7</v>
      </c>
      <c r="V778" s="104" t="str">
        <f>_xlfn.IFNA(IF($B778="","",VLOOKUP($B778,'SWC Towers'!$A:$Q,$V$2,FALSE)),"")</f>
        <v/>
      </c>
      <c r="W778" s="104" t="str">
        <f>_xlfn.IFNA(IF($B778="","",VLOOKUP($B778,'SWC Towers'!$A:$Q,$W$2,FALSE)),"")</f>
        <v/>
      </c>
      <c r="X778" s="104" t="str">
        <f>_xlfn.IFNA(IF($B778="","",VLOOKUP($B778,'SWC Towers'!$A:$Q,$X$2,FALSE)),"")</f>
        <v/>
      </c>
      <c r="Y778" s="104" t="str">
        <f>_xlfn.IFNA(IF($B778="","",VLOOKUP($B778,'SWC Towers'!$A:$Q,$Y$2,FALSE)),"")</f>
        <v/>
      </c>
      <c r="Z778" s="104" t="str">
        <f>_xlfn.IFNA(IF($B778="","",VLOOKUP($B778,'SWC Towers'!$A:$Q,$Z$2,FALSE)),"")</f>
        <v/>
      </c>
      <c r="AA778" s="104" t="str">
        <f>_xlfn.IFNA(IF($B778="","",VLOOKUP($B778,'SWC Towers'!$A:$Q,$AA$2,FALSE)),"")</f>
        <v/>
      </c>
      <c r="AB778" s="104">
        <f>_xlfn.IFNA(IF($B778="","",VLOOKUP($B778,'SWC Towers'!$A:$Q,$AB$2,FALSE)),"")</f>
        <v>0.3</v>
      </c>
      <c r="AC778" s="20">
        <f>SUM(Table25[[#This Row],[IT Tower: Application]:[Other/Non-IT ]])</f>
        <v>1</v>
      </c>
      <c r="AD778" s="67"/>
      <c r="AE778" s="67"/>
      <c r="AF778" s="67"/>
      <c r="AG778" s="67"/>
      <c r="AH778" s="67"/>
      <c r="AI778" s="67"/>
      <c r="AJ778" s="67"/>
      <c r="AK778" s="67"/>
      <c r="AL778" s="67"/>
      <c r="AM778" s="67"/>
      <c r="AN778" s="67"/>
      <c r="AO778" s="67"/>
      <c r="AP778" s="67"/>
      <c r="AQ778" s="67"/>
      <c r="AR778" s="67"/>
      <c r="AS778" s="67"/>
      <c r="AT778" s="67"/>
      <c r="AU778" s="67"/>
      <c r="AV778" s="67"/>
      <c r="AW778" s="67"/>
      <c r="AX778" s="67"/>
      <c r="AY778" s="67"/>
      <c r="AZ778" s="67">
        <v>257660</v>
      </c>
      <c r="BA778" s="67">
        <v>0</v>
      </c>
      <c r="BB778" s="67"/>
      <c r="BC778" s="67"/>
      <c r="BD778" s="67"/>
      <c r="BE778" s="67"/>
      <c r="BF778" s="67"/>
      <c r="BG778" s="67"/>
      <c r="BH778" s="67"/>
      <c r="BI778" s="67"/>
      <c r="BJ778" s="67"/>
      <c r="BK778" s="67"/>
      <c r="BL778" s="67"/>
      <c r="BM778" s="67"/>
      <c r="BN778" s="67"/>
      <c r="BO778" s="67"/>
      <c r="BP778" s="67"/>
      <c r="BQ778" s="67"/>
      <c r="BR778" s="67"/>
      <c r="BS778" s="67"/>
      <c r="BT778" s="67"/>
      <c r="BU778" s="67"/>
      <c r="BV778" s="67"/>
      <c r="BW778" s="67"/>
      <c r="BX778" s="67"/>
      <c r="BY778" s="67"/>
      <c r="BZ778" s="67"/>
      <c r="CA778" s="67"/>
      <c r="CB778" s="67"/>
      <c r="CC778" s="69">
        <f>SUM(Table25[[#This Row],[Contract Amount FY00]:[Contract Amount FY50]])</f>
        <v>257660</v>
      </c>
      <c r="CD778" s="24"/>
    </row>
    <row r="779" spans="1:82" x14ac:dyDescent="0.25">
      <c r="A779" s="122" t="s">
        <v>2251</v>
      </c>
      <c r="B779" s="122" t="s">
        <v>533</v>
      </c>
      <c r="C779" s="122" t="s">
        <v>3187</v>
      </c>
      <c r="E779" s="26" t="str">
        <f>IFERROR(IF(VLOOKUP(Table25[[#This Row],[Contract No.]],Table3[#All],3,FALSE)="","No","Yes"),"")</f>
        <v>No</v>
      </c>
      <c r="F779" s="26" t="str">
        <f>IFERROR(VLOOKUP(Table25[[#This Row],[Contract No.]],Table3[#All],3,FALSE),"")</f>
        <v/>
      </c>
      <c r="G779" s="26" t="str">
        <f>IFERROR(IF(Table25[[#This Row],[Cooperative Purchase
(Yes/No)]]="Yes","Yes",IF(VLOOKUP(Table25[[#This Row],[Contract No.]],Table3[#All],1,FALSE)=Table25[[#This Row],[Contract No.]],"Yes","No")),"No")</f>
        <v>Yes</v>
      </c>
      <c r="H779" s="51">
        <f>IFERROR(VLOOKUP(Table25[[#This Row],[Contract No.]],Table3[#All],4,FALSE),"")</f>
        <v>43556</v>
      </c>
      <c r="I779" s="56">
        <f>IFERROR(IF(AND(MONTH(Table25[[#This Row],[Contract Start Date]])&gt;6,MONTH(Table25[[#This Row],[Contract Start Date]])&lt;=12),YEAR(Table25[[#This Row],[Contract Start Date]])+1,YEAR(Table25[[#This Row],[Contract Start Date]])),"")</f>
        <v>2019</v>
      </c>
      <c r="J779" s="55">
        <f>Table25[[#This Row],[FY Formula start]]</f>
        <v>2019</v>
      </c>
      <c r="K779" s="59" t="str">
        <f>"FY"&amp;" "&amp;Table25[[#This Row],[Year Start]]</f>
        <v>FY 2019</v>
      </c>
      <c r="L779" s="52">
        <f>IFERROR(VLOOKUP(Table25[[#This Row],[Contract No.]],Table3[#All],5,FALSE),"")</f>
        <v>45747</v>
      </c>
      <c r="M779" s="56">
        <f>IFERROR(IF(Table25[[#This Row],[Contract End Date]]="99/99/9999","No End",IF(AND(MONTH(Table25[[#This Row],[Contract End Date]])&gt;6,MONTH(Table25[[#This Row],[Contract End Date]])&lt;=12),YEAR(Table25[[#This Row],[Contract End Date]])+1,YEAR(Table25[[#This Row],[Contract End Date]]))),"")</f>
        <v>2025</v>
      </c>
      <c r="N779" s="55">
        <f>Table25[[#This Row],[FY Formula end]]</f>
        <v>2025</v>
      </c>
      <c r="O779" s="59" t="str">
        <f>IF(Table25[[#This Row],[Year End]]="No End","No End","FY"&amp;" "&amp;Table25[[#This Row],[Year End]])</f>
        <v>FY 2025</v>
      </c>
      <c r="P779" s="27"/>
      <c r="Q779" s="104">
        <f>_xlfn.IFNA(IF($B779="","",VLOOKUP($B779,'SWC Towers'!$A:$Q,$Q$2,FALSE)),"")</f>
        <v>0.2</v>
      </c>
      <c r="R779" s="106">
        <f>_xlfn.IFNA(IF($B779="","",VLOOKUP($B779,'SWC Towers'!$A:$Q,$R$2,FALSE)),"")</f>
        <v>0.2</v>
      </c>
      <c r="S779" s="106" t="str">
        <f>_xlfn.IFNA(IF($B779="","",VLOOKUP($B779,'SWC Towers'!$A:$Q,$S$2,FALSE)),"")</f>
        <v/>
      </c>
      <c r="T779" s="106" t="str">
        <f>_xlfn.IFNA(IF($B779="","",VLOOKUP($B779,'SWC Towers'!$A:$Q,$T$2,FALSE)),"")</f>
        <v/>
      </c>
      <c r="U779" s="104">
        <f>_xlfn.IFNA(IF($B779="","",VLOOKUP($B779,'SWC Towers'!$A:$Q,$U$2,FALSE)),"")</f>
        <v>0.2</v>
      </c>
      <c r="V779" s="104" t="str">
        <f>_xlfn.IFNA(IF($B779="","",VLOOKUP($B779,'SWC Towers'!$A:$Q,$V$2,FALSE)),"")</f>
        <v/>
      </c>
      <c r="W779" s="104">
        <f>_xlfn.IFNA(IF($B779="","",VLOOKUP($B779,'SWC Towers'!$A:$Q,$W$2,FALSE)),"")</f>
        <v>0.2</v>
      </c>
      <c r="X779" s="104" t="str">
        <f>_xlfn.IFNA(IF($B779="","",VLOOKUP($B779,'SWC Towers'!$A:$Q,$X$2,FALSE)),"")</f>
        <v/>
      </c>
      <c r="Y779" s="104" t="str">
        <f>_xlfn.IFNA(IF($B779="","",VLOOKUP($B779,'SWC Towers'!$A:$Q,$Y$2,FALSE)),"")</f>
        <v/>
      </c>
      <c r="Z779" s="104" t="str">
        <f>_xlfn.IFNA(IF($B779="","",VLOOKUP($B779,'SWC Towers'!$A:$Q,$Z$2,FALSE)),"")</f>
        <v/>
      </c>
      <c r="AA779" s="104">
        <f>_xlfn.IFNA(IF($B779="","",VLOOKUP($B779,'SWC Towers'!$A:$Q,$AA$2,FALSE)),"")</f>
        <v>0.2</v>
      </c>
      <c r="AB779" s="104" t="str">
        <f>_xlfn.IFNA(IF($B779="","",VLOOKUP($B779,'SWC Towers'!$A:$Q,$AB$2,FALSE)),"")</f>
        <v/>
      </c>
      <c r="AC779" s="20">
        <f>SUM(Table25[[#This Row],[IT Tower: Application]:[Other/Non-IT ]])</f>
        <v>1</v>
      </c>
      <c r="AD779" s="67"/>
      <c r="AE779" s="67"/>
      <c r="AF779" s="67"/>
      <c r="AG779" s="67"/>
      <c r="AH779" s="67"/>
      <c r="AI779" s="67"/>
      <c r="AJ779" s="67"/>
      <c r="AK779" s="67"/>
      <c r="AL779" s="67"/>
      <c r="AM779" s="67"/>
      <c r="AN779" s="67"/>
      <c r="AO779" s="67"/>
      <c r="AP779" s="67"/>
      <c r="AQ779" s="67"/>
      <c r="AR779" s="67"/>
      <c r="AS779" s="67"/>
      <c r="AT779" s="67"/>
      <c r="AU779" s="67"/>
      <c r="AV779" s="67"/>
      <c r="AW779" s="67"/>
      <c r="AX779" s="67"/>
      <c r="AY779" s="67"/>
      <c r="AZ779" s="67"/>
      <c r="BA779" s="67"/>
      <c r="BB779" s="67">
        <v>0</v>
      </c>
      <c r="BC779" s="67">
        <v>6655</v>
      </c>
      <c r="BD779" s="67"/>
      <c r="BE779" s="67"/>
      <c r="BF779" s="67"/>
      <c r="BG779" s="67"/>
      <c r="BH779" s="67"/>
      <c r="BI779" s="67"/>
      <c r="BJ779" s="67"/>
      <c r="BK779" s="67"/>
      <c r="BL779" s="67"/>
      <c r="BM779" s="67"/>
      <c r="BN779" s="67"/>
      <c r="BO779" s="67"/>
      <c r="BP779" s="67"/>
      <c r="BQ779" s="67"/>
      <c r="BR779" s="67"/>
      <c r="BS779" s="67"/>
      <c r="BT779" s="67"/>
      <c r="BU779" s="67"/>
      <c r="BV779" s="67"/>
      <c r="BW779" s="67"/>
      <c r="BX779" s="67"/>
      <c r="BY779" s="67"/>
      <c r="BZ779" s="67"/>
      <c r="CA779" s="67"/>
      <c r="CB779" s="67"/>
      <c r="CC779" s="69">
        <f>SUM(Table25[[#This Row],[Contract Amount FY00]:[Contract Amount FY50]])</f>
        <v>6655</v>
      </c>
      <c r="CD779" s="24"/>
    </row>
    <row r="780" spans="1:82" x14ac:dyDescent="0.25">
      <c r="A780" s="122" t="s">
        <v>2251</v>
      </c>
      <c r="B780" s="122" t="s">
        <v>278</v>
      </c>
      <c r="C780" s="122" t="s">
        <v>3188</v>
      </c>
      <c r="E780" s="26" t="str">
        <f>IFERROR(IF(VLOOKUP(Table25[[#This Row],[Contract No.]],Table3[#All],3,FALSE)="","No","Yes"),"")</f>
        <v>Yes</v>
      </c>
      <c r="F780" s="26" t="str">
        <f>IFERROR(VLOOKUP(Table25[[#This Row],[Contract No.]],Table3[#All],3,FALSE),"")</f>
        <v>NASPO</v>
      </c>
      <c r="G780" s="26" t="str">
        <f>IFERROR(IF(Table25[[#This Row],[Cooperative Purchase
(Yes/No)]]="Yes","Yes",IF(VLOOKUP(Table25[[#This Row],[Contract No.]],Table3[#All],1,FALSE)=Table25[[#This Row],[Contract No.]],"Yes","No")),"No")</f>
        <v>Yes</v>
      </c>
      <c r="H780" s="51">
        <f>IFERROR(VLOOKUP(Table25[[#This Row],[Contract No.]],Table3[#All],4,FALSE),"")</f>
        <v>42917</v>
      </c>
      <c r="I780" s="56">
        <f>IFERROR(IF(AND(MONTH(Table25[[#This Row],[Contract Start Date]])&gt;6,MONTH(Table25[[#This Row],[Contract Start Date]])&lt;=12),YEAR(Table25[[#This Row],[Contract Start Date]])+1,YEAR(Table25[[#This Row],[Contract Start Date]])),"")</f>
        <v>2018</v>
      </c>
      <c r="J780" s="55">
        <f>Table25[[#This Row],[FY Formula start]]</f>
        <v>2018</v>
      </c>
      <c r="K780" s="59" t="str">
        <f>"FY"&amp;" "&amp;Table25[[#This Row],[Year Start]]</f>
        <v>FY 2018</v>
      </c>
      <c r="L780" s="52">
        <f>IFERROR(VLOOKUP(Table25[[#This Row],[Contract No.]],Table3[#All],5,FALSE),"")</f>
        <v>46280</v>
      </c>
      <c r="M780" s="56">
        <f>IFERROR(IF(Table25[[#This Row],[Contract End Date]]="99/99/9999","No End",IF(AND(MONTH(Table25[[#This Row],[Contract End Date]])&gt;6,MONTH(Table25[[#This Row],[Contract End Date]])&lt;=12),YEAR(Table25[[#This Row],[Contract End Date]])+1,YEAR(Table25[[#This Row],[Contract End Date]]))),"")</f>
        <v>2027</v>
      </c>
      <c r="N780" s="55">
        <f>Table25[[#This Row],[FY Formula end]]</f>
        <v>2027</v>
      </c>
      <c r="O780" s="59" t="str">
        <f>IF(Table25[[#This Row],[Year End]]="No End","No End","FY"&amp;" "&amp;Table25[[#This Row],[Year End]])</f>
        <v>FY 2027</v>
      </c>
      <c r="P780" s="27"/>
      <c r="Q780" s="104">
        <f>_xlfn.IFNA(IF($B780="","",VLOOKUP($B780,'SWC Towers'!$A:$Q,$Q$2,FALSE)),"")</f>
        <v>0.4</v>
      </c>
      <c r="R780" s="106" t="str">
        <f>_xlfn.IFNA(IF($B780="","",VLOOKUP($B780,'SWC Towers'!$A:$Q,$R$2,FALSE)),"")</f>
        <v/>
      </c>
      <c r="S780" s="106" t="str">
        <f>_xlfn.IFNA(IF($B780="","",VLOOKUP($B780,'SWC Towers'!$A:$Q,$S$2,FALSE)),"")</f>
        <v/>
      </c>
      <c r="T780" s="106">
        <f>_xlfn.IFNA(IF($B780="","",VLOOKUP($B780,'SWC Towers'!$A:$Q,$T$2,FALSE)),"")</f>
        <v>0.05</v>
      </c>
      <c r="U780" s="104" t="str">
        <f>_xlfn.IFNA(IF($B780="","",VLOOKUP($B780,'SWC Towers'!$A:$Q,$U$2,FALSE)),"")</f>
        <v/>
      </c>
      <c r="V780" s="104" t="str">
        <f>_xlfn.IFNA(IF($B780="","",VLOOKUP($B780,'SWC Towers'!$A:$Q,$V$2,FALSE)),"")</f>
        <v/>
      </c>
      <c r="W780" s="104">
        <f>_xlfn.IFNA(IF($B780="","",VLOOKUP($B780,'SWC Towers'!$A:$Q,$W$2,FALSE)),"")</f>
        <v>0.1</v>
      </c>
      <c r="X780" s="104" t="str">
        <f>_xlfn.IFNA(IF($B780="","",VLOOKUP($B780,'SWC Towers'!$A:$Q,$X$2,FALSE)),"")</f>
        <v/>
      </c>
      <c r="Y780" s="104">
        <f>_xlfn.IFNA(IF($B780="","",VLOOKUP($B780,'SWC Towers'!$A:$Q,$Y$2,FALSE)),"")</f>
        <v>0.05</v>
      </c>
      <c r="Z780" s="104" t="str">
        <f>_xlfn.IFNA(IF($B780="","",VLOOKUP($B780,'SWC Towers'!$A:$Q,$Z$2,FALSE)),"")</f>
        <v/>
      </c>
      <c r="AA780" s="104">
        <f>_xlfn.IFNA(IF($B780="","",VLOOKUP($B780,'SWC Towers'!$A:$Q,$AA$2,FALSE)),"")</f>
        <v>0.4</v>
      </c>
      <c r="AB780" s="104" t="str">
        <f>_xlfn.IFNA(IF($B780="","",VLOOKUP($B780,'SWC Towers'!$A:$Q,$AB$2,FALSE)),"")</f>
        <v/>
      </c>
      <c r="AC780" s="20">
        <f>SUM(Table25[[#This Row],[IT Tower: Application]:[Other/Non-IT ]])</f>
        <v>1</v>
      </c>
      <c r="AD780" s="67"/>
      <c r="AE780" s="67"/>
      <c r="AF780" s="67"/>
      <c r="AG780" s="67"/>
      <c r="AH780" s="67"/>
      <c r="AI780" s="67"/>
      <c r="AJ780" s="67"/>
      <c r="AK780" s="67"/>
      <c r="AL780" s="67"/>
      <c r="AM780" s="67"/>
      <c r="AN780" s="67"/>
      <c r="AO780" s="67"/>
      <c r="AP780" s="67"/>
      <c r="AQ780" s="67"/>
      <c r="AR780" s="67"/>
      <c r="AS780" s="67"/>
      <c r="AT780" s="67"/>
      <c r="AU780" s="67"/>
      <c r="AV780" s="67"/>
      <c r="AW780" s="67"/>
      <c r="AX780" s="67"/>
      <c r="AY780" s="67"/>
      <c r="AZ780" s="67"/>
      <c r="BA780" s="67"/>
      <c r="BB780" s="67">
        <v>51593</v>
      </c>
      <c r="BC780" s="67">
        <v>65859</v>
      </c>
      <c r="BD780" s="67"/>
      <c r="BE780" s="67"/>
      <c r="BF780" s="67"/>
      <c r="BG780" s="67"/>
      <c r="BH780" s="67"/>
      <c r="BI780" s="67"/>
      <c r="BJ780" s="67"/>
      <c r="BK780" s="67"/>
      <c r="BL780" s="67"/>
      <c r="BM780" s="67"/>
      <c r="BN780" s="67"/>
      <c r="BO780" s="67"/>
      <c r="BP780" s="67"/>
      <c r="BQ780" s="67"/>
      <c r="BR780" s="67"/>
      <c r="BS780" s="67"/>
      <c r="BT780" s="67"/>
      <c r="BU780" s="67"/>
      <c r="BV780" s="67"/>
      <c r="BW780" s="67"/>
      <c r="BX780" s="67"/>
      <c r="BY780" s="67"/>
      <c r="BZ780" s="67"/>
      <c r="CA780" s="67"/>
      <c r="CB780" s="67"/>
      <c r="CC780" s="69">
        <f>SUM(Table25[[#This Row],[Contract Amount FY00]:[Contract Amount FY50]])</f>
        <v>117452</v>
      </c>
      <c r="CD780" s="24"/>
    </row>
    <row r="781" spans="1:82" x14ac:dyDescent="0.25">
      <c r="A781" s="122" t="s">
        <v>2251</v>
      </c>
      <c r="B781" s="122" t="s">
        <v>2244</v>
      </c>
      <c r="C781" s="122" t="s">
        <v>373</v>
      </c>
      <c r="E781" s="26" t="str">
        <f>IFERROR(IF(VLOOKUP(Table25[[#This Row],[Contract No.]],Table3[#All],3,FALSE)="","No","Yes"),"")</f>
        <v>No</v>
      </c>
      <c r="F781" s="26" t="str">
        <f>IFERROR(VLOOKUP(Table25[[#This Row],[Contract No.]],Table3[#All],3,FALSE),"")</f>
        <v/>
      </c>
      <c r="G781" s="26" t="str">
        <f>IFERROR(IF(Table25[[#This Row],[Cooperative Purchase
(Yes/No)]]="Yes","Yes",IF(VLOOKUP(Table25[[#This Row],[Contract No.]],Table3[#All],1,FALSE)=Table25[[#This Row],[Contract No.]],"Yes","No")),"No")</f>
        <v>Yes</v>
      </c>
      <c r="H781" s="51">
        <f>IFERROR(VLOOKUP(Table25[[#This Row],[Contract No.]],Table3[#All],4,FALSE),"")</f>
        <v>44512</v>
      </c>
      <c r="I781" s="56">
        <f>IFERROR(IF(AND(MONTH(Table25[[#This Row],[Contract Start Date]])&gt;6,MONTH(Table25[[#This Row],[Contract Start Date]])&lt;=12),YEAR(Table25[[#This Row],[Contract Start Date]])+1,YEAR(Table25[[#This Row],[Contract Start Date]])),"")</f>
        <v>2022</v>
      </c>
      <c r="J781" s="55">
        <f>Table25[[#This Row],[FY Formula start]]</f>
        <v>2022</v>
      </c>
      <c r="K781" s="59" t="str">
        <f>"FY"&amp;" "&amp;Table25[[#This Row],[Year Start]]</f>
        <v>FY 2022</v>
      </c>
      <c r="L781" s="52">
        <f>IFERROR(VLOOKUP(Table25[[#This Row],[Contract No.]],Table3[#All],5,FALSE),"")</f>
        <v>46702</v>
      </c>
      <c r="M781" s="56">
        <f>IFERROR(IF(Table25[[#This Row],[Contract End Date]]="99/99/9999","No End",IF(AND(MONTH(Table25[[#This Row],[Contract End Date]])&gt;6,MONTH(Table25[[#This Row],[Contract End Date]])&lt;=12),YEAR(Table25[[#This Row],[Contract End Date]])+1,YEAR(Table25[[#This Row],[Contract End Date]]))),"")</f>
        <v>2028</v>
      </c>
      <c r="N781" s="55">
        <f>Table25[[#This Row],[FY Formula end]]</f>
        <v>2028</v>
      </c>
      <c r="O781" s="59" t="str">
        <f>IF(Table25[[#This Row],[Year End]]="No End","No End","FY"&amp;" "&amp;Table25[[#This Row],[Year End]])</f>
        <v>FY 2028</v>
      </c>
      <c r="P781" s="27"/>
      <c r="Q781" s="104" t="str">
        <f>_xlfn.IFNA(IF($B781="","",VLOOKUP($B781,'SWC Towers'!$A:$Q,$Q$2,FALSE)),"")</f>
        <v/>
      </c>
      <c r="R781" s="106" t="str">
        <f>_xlfn.IFNA(IF($B781="","",VLOOKUP($B781,'SWC Towers'!$A:$Q,$R$2,FALSE)),"")</f>
        <v/>
      </c>
      <c r="S781" s="106" t="str">
        <f>_xlfn.IFNA(IF($B781="","",VLOOKUP($B781,'SWC Towers'!$A:$Q,$S$2,FALSE)),"")</f>
        <v/>
      </c>
      <c r="T781" s="106">
        <f>_xlfn.IFNA(IF($B781="","",VLOOKUP($B781,'SWC Towers'!$A:$Q,$T$2,FALSE)),"")</f>
        <v>0.5</v>
      </c>
      <c r="U781" s="104" t="str">
        <f>_xlfn.IFNA(IF($B781="","",VLOOKUP($B781,'SWC Towers'!$A:$Q,$U$2,FALSE)),"")</f>
        <v/>
      </c>
      <c r="V781" s="104" t="str">
        <f>_xlfn.IFNA(IF($B781="","",VLOOKUP($B781,'SWC Towers'!$A:$Q,$V$2,FALSE)),"")</f>
        <v/>
      </c>
      <c r="W781" s="104">
        <f>_xlfn.IFNA(IF($B781="","",VLOOKUP($B781,'SWC Towers'!$A:$Q,$W$2,FALSE)),"")</f>
        <v>0.5</v>
      </c>
      <c r="X781" s="104" t="str">
        <f>_xlfn.IFNA(IF($B781="","",VLOOKUP($B781,'SWC Towers'!$A:$Q,$X$2,FALSE)),"")</f>
        <v/>
      </c>
      <c r="Y781" s="104" t="str">
        <f>_xlfn.IFNA(IF($B781="","",VLOOKUP($B781,'SWC Towers'!$A:$Q,$Y$2,FALSE)),"")</f>
        <v/>
      </c>
      <c r="Z781" s="104" t="str">
        <f>_xlfn.IFNA(IF($B781="","",VLOOKUP($B781,'SWC Towers'!$A:$Q,$Z$2,FALSE)),"")</f>
        <v/>
      </c>
      <c r="AA781" s="104" t="str">
        <f>_xlfn.IFNA(IF($B781="","",VLOOKUP($B781,'SWC Towers'!$A:$Q,$AA$2,FALSE)),"")</f>
        <v/>
      </c>
      <c r="AB781" s="104" t="str">
        <f>_xlfn.IFNA(IF($B781="","",VLOOKUP($B781,'SWC Towers'!$A:$Q,$AB$2,FALSE)),"")</f>
        <v/>
      </c>
      <c r="AC781" s="20">
        <f>SUM(Table25[[#This Row],[IT Tower: Application]:[Other/Non-IT ]])</f>
        <v>1</v>
      </c>
      <c r="AD781" s="67"/>
      <c r="AE781" s="67"/>
      <c r="AF781" s="67"/>
      <c r="AG781" s="67"/>
      <c r="AH781" s="67"/>
      <c r="AI781" s="67"/>
      <c r="AJ781" s="67"/>
      <c r="AK781" s="67"/>
      <c r="AL781" s="67"/>
      <c r="AM781" s="67"/>
      <c r="AN781" s="67"/>
      <c r="AO781" s="67"/>
      <c r="AP781" s="67"/>
      <c r="AQ781" s="67"/>
      <c r="AR781" s="67"/>
      <c r="AS781" s="67"/>
      <c r="AT781" s="67"/>
      <c r="AU781" s="67"/>
      <c r="AV781" s="67"/>
      <c r="AW781" s="67"/>
      <c r="AX781" s="67"/>
      <c r="AY781" s="67"/>
      <c r="AZ781" s="67"/>
      <c r="BA781" s="67">
        <v>21296</v>
      </c>
      <c r="BB781" s="67">
        <v>0</v>
      </c>
      <c r="BC781" s="67">
        <v>111376</v>
      </c>
      <c r="BD781" s="67"/>
      <c r="BE781" s="67"/>
      <c r="BF781" s="67"/>
      <c r="BG781" s="67"/>
      <c r="BH781" s="67"/>
      <c r="BI781" s="67"/>
      <c r="BJ781" s="67"/>
      <c r="BK781" s="67"/>
      <c r="BL781" s="67"/>
      <c r="BM781" s="67"/>
      <c r="BN781" s="67"/>
      <c r="BO781" s="67"/>
      <c r="BP781" s="67"/>
      <c r="BQ781" s="67"/>
      <c r="BR781" s="67"/>
      <c r="BS781" s="67"/>
      <c r="BT781" s="67"/>
      <c r="BU781" s="67"/>
      <c r="BV781" s="67"/>
      <c r="BW781" s="67"/>
      <c r="BX781" s="67"/>
      <c r="BY781" s="67"/>
      <c r="BZ781" s="67"/>
      <c r="CA781" s="67"/>
      <c r="CB781" s="67"/>
      <c r="CC781" s="69">
        <f>SUM(Table25[[#This Row],[Contract Amount FY00]:[Contract Amount FY50]])</f>
        <v>132672</v>
      </c>
      <c r="CD781" s="24"/>
    </row>
    <row r="782" spans="1:82" x14ac:dyDescent="0.25">
      <c r="A782" s="122" t="s">
        <v>2251</v>
      </c>
      <c r="B782" s="122" t="s">
        <v>2057</v>
      </c>
      <c r="C782" s="122" t="s">
        <v>3190</v>
      </c>
      <c r="E782" s="26" t="str">
        <f>IFERROR(IF(VLOOKUP(Table25[[#This Row],[Contract No.]],Table3[#All],3,FALSE)="","No","Yes"),"")</f>
        <v>Yes</v>
      </c>
      <c r="F782" s="26" t="str">
        <f>IFERROR(VLOOKUP(Table25[[#This Row],[Contract No.]],Table3[#All],3,FALSE),"")</f>
        <v>NASPO</v>
      </c>
      <c r="G782" s="26" t="str">
        <f>IFERROR(IF(Table25[[#This Row],[Cooperative Purchase
(Yes/No)]]="Yes","Yes",IF(VLOOKUP(Table25[[#This Row],[Contract No.]],Table3[#All],1,FALSE)=Table25[[#This Row],[Contract No.]],"Yes","No")),"No")</f>
        <v>Yes</v>
      </c>
      <c r="H782" s="51">
        <f>IFERROR(VLOOKUP(Table25[[#This Row],[Contract No.]],Table3[#All],4,FALSE),"")</f>
        <v>43983</v>
      </c>
      <c r="I782" s="56">
        <f>IFERROR(IF(AND(MONTH(Table25[[#This Row],[Contract Start Date]])&gt;6,MONTH(Table25[[#This Row],[Contract Start Date]])&lt;=12),YEAR(Table25[[#This Row],[Contract Start Date]])+1,YEAR(Table25[[#This Row],[Contract Start Date]])),"")</f>
        <v>2020</v>
      </c>
      <c r="J782" s="55">
        <f>Table25[[#This Row],[FY Formula start]]</f>
        <v>2020</v>
      </c>
      <c r="K782" s="59" t="str">
        <f>"FY"&amp;" "&amp;Table25[[#This Row],[Year Start]]</f>
        <v>FY 2020</v>
      </c>
      <c r="L782" s="52">
        <f>IFERROR(VLOOKUP(Table25[[#This Row],[Contract No.]],Table3[#All],5,FALSE),"")</f>
        <v>46295</v>
      </c>
      <c r="M782" s="56">
        <f>IFERROR(IF(Table25[[#This Row],[Contract End Date]]="99/99/9999","No End",IF(AND(MONTH(Table25[[#This Row],[Contract End Date]])&gt;6,MONTH(Table25[[#This Row],[Contract End Date]])&lt;=12),YEAR(Table25[[#This Row],[Contract End Date]])+1,YEAR(Table25[[#This Row],[Contract End Date]]))),"")</f>
        <v>2027</v>
      </c>
      <c r="N782" s="55">
        <f>Table25[[#This Row],[FY Formula end]]</f>
        <v>2027</v>
      </c>
      <c r="O782" s="59" t="str">
        <f>IF(Table25[[#This Row],[Year End]]="No End","No End","FY"&amp;" "&amp;Table25[[#This Row],[Year End]])</f>
        <v>FY 2027</v>
      </c>
      <c r="P782" s="27"/>
      <c r="Q782" s="104">
        <f>_xlfn.IFNA(IF($B782="","",VLOOKUP($B782,'SWC Towers'!$A:$Q,$Q$2,FALSE)),"")</f>
        <v>0.1</v>
      </c>
      <c r="R782" s="106">
        <f>_xlfn.IFNA(IF($B782="","",VLOOKUP($B782,'SWC Towers'!$A:$Q,$R$2,FALSE)),"")</f>
        <v>0.1</v>
      </c>
      <c r="S782" s="106" t="str">
        <f>_xlfn.IFNA(IF($B782="","",VLOOKUP($B782,'SWC Towers'!$A:$Q,$S$2,FALSE)),"")</f>
        <v/>
      </c>
      <c r="T782" s="106" t="str">
        <f>_xlfn.IFNA(IF($B782="","",VLOOKUP($B782,'SWC Towers'!$A:$Q,$T$2,FALSE)),"")</f>
        <v/>
      </c>
      <c r="U782" s="104">
        <f>_xlfn.IFNA(IF($B782="","",VLOOKUP($B782,'SWC Towers'!$A:$Q,$U$2,FALSE)),"")</f>
        <v>0.15</v>
      </c>
      <c r="V782" s="104" t="str">
        <f>_xlfn.IFNA(IF($B782="","",VLOOKUP($B782,'SWC Towers'!$A:$Q,$V$2,FALSE)),"")</f>
        <v/>
      </c>
      <c r="W782" s="104">
        <f>_xlfn.IFNA(IF($B782="","",VLOOKUP($B782,'SWC Towers'!$A:$Q,$W$2,FALSE)),"")</f>
        <v>0.65</v>
      </c>
      <c r="X782" s="104" t="str">
        <f>_xlfn.IFNA(IF($B782="","",VLOOKUP($B782,'SWC Towers'!$A:$Q,$X$2,FALSE)),"")</f>
        <v/>
      </c>
      <c r="Y782" s="104" t="str">
        <f>_xlfn.IFNA(IF($B782="","",VLOOKUP($B782,'SWC Towers'!$A:$Q,$Y$2,FALSE)),"")</f>
        <v/>
      </c>
      <c r="Z782" s="104" t="str">
        <f>_xlfn.IFNA(IF($B782="","",VLOOKUP($B782,'SWC Towers'!$A:$Q,$Z$2,FALSE)),"")</f>
        <v/>
      </c>
      <c r="AA782" s="104" t="str">
        <f>_xlfn.IFNA(IF($B782="","",VLOOKUP($B782,'SWC Towers'!$A:$Q,$AA$2,FALSE)),"")</f>
        <v/>
      </c>
      <c r="AB782" s="104" t="str">
        <f>_xlfn.IFNA(IF($B782="","",VLOOKUP($B782,'SWC Towers'!$A:$Q,$AB$2,FALSE)),"")</f>
        <v/>
      </c>
      <c r="AC782" s="20">
        <f>SUM(Table25[[#This Row],[IT Tower: Application]:[Other/Non-IT ]])</f>
        <v>1</v>
      </c>
      <c r="AD782" s="67"/>
      <c r="AE782" s="67"/>
      <c r="AF782" s="67"/>
      <c r="AG782" s="67"/>
      <c r="AH782" s="67"/>
      <c r="AI782" s="67"/>
      <c r="AJ782" s="67"/>
      <c r="AK782" s="67"/>
      <c r="AL782" s="67"/>
      <c r="AM782" s="67"/>
      <c r="AN782" s="67"/>
      <c r="AO782" s="67"/>
      <c r="AP782" s="67"/>
      <c r="AQ782" s="67"/>
      <c r="AR782" s="67"/>
      <c r="AS782" s="67"/>
      <c r="AT782" s="67"/>
      <c r="AU782" s="67"/>
      <c r="AV782" s="67"/>
      <c r="AW782" s="67"/>
      <c r="AX782" s="67"/>
      <c r="AY782" s="67"/>
      <c r="AZ782" s="67"/>
      <c r="BA782" s="67">
        <v>94302</v>
      </c>
      <c r="BB782" s="67">
        <v>2586</v>
      </c>
      <c r="BC782" s="67">
        <v>2586</v>
      </c>
      <c r="BD782" s="67"/>
      <c r="BE782" s="67"/>
      <c r="BF782" s="67"/>
      <c r="BG782" s="67"/>
      <c r="BH782" s="67"/>
      <c r="BI782" s="67"/>
      <c r="BJ782" s="67"/>
      <c r="BK782" s="67"/>
      <c r="BL782" s="67"/>
      <c r="BM782" s="67"/>
      <c r="BN782" s="67"/>
      <c r="BO782" s="67"/>
      <c r="BP782" s="67"/>
      <c r="BQ782" s="67"/>
      <c r="BR782" s="67"/>
      <c r="BS782" s="67"/>
      <c r="BT782" s="67"/>
      <c r="BU782" s="67"/>
      <c r="BV782" s="67"/>
      <c r="BW782" s="67"/>
      <c r="BX782" s="67"/>
      <c r="BY782" s="67"/>
      <c r="BZ782" s="67"/>
      <c r="CA782" s="67"/>
      <c r="CB782" s="67"/>
      <c r="CC782" s="69">
        <f>SUM(Table25[[#This Row],[Contract Amount FY00]:[Contract Amount FY50]])</f>
        <v>99474</v>
      </c>
      <c r="CD782" s="24"/>
    </row>
    <row r="783" spans="1:82" x14ac:dyDescent="0.25">
      <c r="A783" s="122" t="s">
        <v>2251</v>
      </c>
      <c r="B783" s="122" t="s">
        <v>2057</v>
      </c>
      <c r="C783" s="122" t="s">
        <v>2260</v>
      </c>
      <c r="E783" s="26" t="str">
        <f>IFERROR(IF(VLOOKUP(Table25[[#This Row],[Contract No.]],Table3[#All],3,FALSE)="","No","Yes"),"")</f>
        <v>Yes</v>
      </c>
      <c r="F783" s="26" t="str">
        <f>IFERROR(VLOOKUP(Table25[[#This Row],[Contract No.]],Table3[#All],3,FALSE),"")</f>
        <v>NASPO</v>
      </c>
      <c r="G783" s="26" t="str">
        <f>IFERROR(IF(Table25[[#This Row],[Cooperative Purchase
(Yes/No)]]="Yes","Yes",IF(VLOOKUP(Table25[[#This Row],[Contract No.]],Table3[#All],1,FALSE)=Table25[[#This Row],[Contract No.]],"Yes","No")),"No")</f>
        <v>Yes</v>
      </c>
      <c r="H783" s="51">
        <f>IFERROR(VLOOKUP(Table25[[#This Row],[Contract No.]],Table3[#All],4,FALSE),"")</f>
        <v>43983</v>
      </c>
      <c r="I783" s="56">
        <f>IFERROR(IF(AND(MONTH(Table25[[#This Row],[Contract Start Date]])&gt;6,MONTH(Table25[[#This Row],[Contract Start Date]])&lt;=12),YEAR(Table25[[#This Row],[Contract Start Date]])+1,YEAR(Table25[[#This Row],[Contract Start Date]])),"")</f>
        <v>2020</v>
      </c>
      <c r="J783" s="55">
        <f>Table25[[#This Row],[FY Formula start]]</f>
        <v>2020</v>
      </c>
      <c r="K783" s="59" t="str">
        <f>"FY"&amp;" "&amp;Table25[[#This Row],[Year Start]]</f>
        <v>FY 2020</v>
      </c>
      <c r="L783" s="52">
        <f>IFERROR(VLOOKUP(Table25[[#This Row],[Contract No.]],Table3[#All],5,FALSE),"")</f>
        <v>46295</v>
      </c>
      <c r="M783" s="56">
        <f>IFERROR(IF(Table25[[#This Row],[Contract End Date]]="99/99/9999","No End",IF(AND(MONTH(Table25[[#This Row],[Contract End Date]])&gt;6,MONTH(Table25[[#This Row],[Contract End Date]])&lt;=12),YEAR(Table25[[#This Row],[Contract End Date]])+1,YEAR(Table25[[#This Row],[Contract End Date]]))),"")</f>
        <v>2027</v>
      </c>
      <c r="N783" s="55">
        <f>Table25[[#This Row],[FY Formula end]]</f>
        <v>2027</v>
      </c>
      <c r="O783" s="59" t="str">
        <f>IF(Table25[[#This Row],[Year End]]="No End","No End","FY"&amp;" "&amp;Table25[[#This Row],[Year End]])</f>
        <v>FY 2027</v>
      </c>
      <c r="P783" s="27"/>
      <c r="Q783" s="104">
        <f>_xlfn.IFNA(IF($B783="","",VLOOKUP($B783,'SWC Towers'!$A:$Q,$Q$2,FALSE)),"")</f>
        <v>0.1</v>
      </c>
      <c r="R783" s="106">
        <f>_xlfn.IFNA(IF($B783="","",VLOOKUP($B783,'SWC Towers'!$A:$Q,$R$2,FALSE)),"")</f>
        <v>0.1</v>
      </c>
      <c r="S783" s="106" t="str">
        <f>_xlfn.IFNA(IF($B783="","",VLOOKUP($B783,'SWC Towers'!$A:$Q,$S$2,FALSE)),"")</f>
        <v/>
      </c>
      <c r="T783" s="106" t="str">
        <f>_xlfn.IFNA(IF($B783="","",VLOOKUP($B783,'SWC Towers'!$A:$Q,$T$2,FALSE)),"")</f>
        <v/>
      </c>
      <c r="U783" s="104">
        <f>_xlfn.IFNA(IF($B783="","",VLOOKUP($B783,'SWC Towers'!$A:$Q,$U$2,FALSE)),"")</f>
        <v>0.15</v>
      </c>
      <c r="V783" s="104" t="str">
        <f>_xlfn.IFNA(IF($B783="","",VLOOKUP($B783,'SWC Towers'!$A:$Q,$V$2,FALSE)),"")</f>
        <v/>
      </c>
      <c r="W783" s="104">
        <f>_xlfn.IFNA(IF($B783="","",VLOOKUP($B783,'SWC Towers'!$A:$Q,$W$2,FALSE)),"")</f>
        <v>0.65</v>
      </c>
      <c r="X783" s="104" t="str">
        <f>_xlfn.IFNA(IF($B783="","",VLOOKUP($B783,'SWC Towers'!$A:$Q,$X$2,FALSE)),"")</f>
        <v/>
      </c>
      <c r="Y783" s="104" t="str">
        <f>_xlfn.IFNA(IF($B783="","",VLOOKUP($B783,'SWC Towers'!$A:$Q,$Y$2,FALSE)),"")</f>
        <v/>
      </c>
      <c r="Z783" s="104" t="str">
        <f>_xlfn.IFNA(IF($B783="","",VLOOKUP($B783,'SWC Towers'!$A:$Q,$Z$2,FALSE)),"")</f>
        <v/>
      </c>
      <c r="AA783" s="104" t="str">
        <f>_xlfn.IFNA(IF($B783="","",VLOOKUP($B783,'SWC Towers'!$A:$Q,$AA$2,FALSE)),"")</f>
        <v/>
      </c>
      <c r="AB783" s="104" t="str">
        <f>_xlfn.IFNA(IF($B783="","",VLOOKUP($B783,'SWC Towers'!$A:$Q,$AB$2,FALSE)),"")</f>
        <v/>
      </c>
      <c r="AC783" s="20">
        <f>SUM(Table25[[#This Row],[IT Tower: Application]:[Other/Non-IT ]])</f>
        <v>1</v>
      </c>
      <c r="AD783" s="67"/>
      <c r="AE783" s="67"/>
      <c r="AF783" s="67"/>
      <c r="AG783" s="67"/>
      <c r="AH783" s="67"/>
      <c r="AI783" s="67"/>
      <c r="AJ783" s="67"/>
      <c r="AK783" s="67"/>
      <c r="AL783" s="67"/>
      <c r="AM783" s="67"/>
      <c r="AN783" s="67"/>
      <c r="AO783" s="67"/>
      <c r="AP783" s="67"/>
      <c r="AQ783" s="67"/>
      <c r="AR783" s="67"/>
      <c r="AS783" s="67"/>
      <c r="AT783" s="67"/>
      <c r="AU783" s="67"/>
      <c r="AV783" s="67"/>
      <c r="AW783" s="67"/>
      <c r="AX783" s="67"/>
      <c r="AY783" s="67"/>
      <c r="AZ783" s="67"/>
      <c r="BA783" s="67"/>
      <c r="BB783" s="67">
        <v>46125</v>
      </c>
      <c r="BC783" s="67">
        <v>0</v>
      </c>
      <c r="BD783" s="67"/>
      <c r="BE783" s="67"/>
      <c r="BF783" s="67"/>
      <c r="BG783" s="67"/>
      <c r="BH783" s="67"/>
      <c r="BI783" s="67"/>
      <c r="BJ783" s="67"/>
      <c r="BK783" s="67"/>
      <c r="BL783" s="67"/>
      <c r="BM783" s="67"/>
      <c r="BN783" s="67"/>
      <c r="BO783" s="67"/>
      <c r="BP783" s="67"/>
      <c r="BQ783" s="67"/>
      <c r="BR783" s="67"/>
      <c r="BS783" s="67"/>
      <c r="BT783" s="67"/>
      <c r="BU783" s="67"/>
      <c r="BV783" s="67"/>
      <c r="BW783" s="67"/>
      <c r="BX783" s="67"/>
      <c r="BY783" s="67"/>
      <c r="BZ783" s="67"/>
      <c r="CA783" s="67"/>
      <c r="CB783" s="67"/>
      <c r="CC783" s="69">
        <f>SUM(Table25[[#This Row],[Contract Amount FY00]:[Contract Amount FY50]])</f>
        <v>46125</v>
      </c>
      <c r="CD783" s="24"/>
    </row>
    <row r="784" spans="1:82" x14ac:dyDescent="0.25">
      <c r="A784" s="122" t="s">
        <v>2251</v>
      </c>
      <c r="B784" s="122" t="s">
        <v>2057</v>
      </c>
      <c r="C784" s="122" t="s">
        <v>276</v>
      </c>
      <c r="E784" s="26" t="str">
        <f>IFERROR(IF(VLOOKUP(Table25[[#This Row],[Contract No.]],Table3[#All],3,FALSE)="","No","Yes"),"")</f>
        <v>Yes</v>
      </c>
      <c r="F784" s="26" t="str">
        <f>IFERROR(VLOOKUP(Table25[[#This Row],[Contract No.]],Table3[#All],3,FALSE),"")</f>
        <v>NASPO</v>
      </c>
      <c r="G784" s="26" t="str">
        <f>IFERROR(IF(Table25[[#This Row],[Cooperative Purchase
(Yes/No)]]="Yes","Yes",IF(VLOOKUP(Table25[[#This Row],[Contract No.]],Table3[#All],1,FALSE)=Table25[[#This Row],[Contract No.]],"Yes","No")),"No")</f>
        <v>Yes</v>
      </c>
      <c r="H784" s="51">
        <f>IFERROR(VLOOKUP(Table25[[#This Row],[Contract No.]],Table3[#All],4,FALSE),"")</f>
        <v>43983</v>
      </c>
      <c r="I784" s="56">
        <f>IFERROR(IF(AND(MONTH(Table25[[#This Row],[Contract Start Date]])&gt;6,MONTH(Table25[[#This Row],[Contract Start Date]])&lt;=12),YEAR(Table25[[#This Row],[Contract Start Date]])+1,YEAR(Table25[[#This Row],[Contract Start Date]])),"")</f>
        <v>2020</v>
      </c>
      <c r="J784" s="55">
        <f>Table25[[#This Row],[FY Formula start]]</f>
        <v>2020</v>
      </c>
      <c r="K784" s="59" t="str">
        <f>"FY"&amp;" "&amp;Table25[[#This Row],[Year Start]]</f>
        <v>FY 2020</v>
      </c>
      <c r="L784" s="52">
        <f>IFERROR(VLOOKUP(Table25[[#This Row],[Contract No.]],Table3[#All],5,FALSE),"")</f>
        <v>46295</v>
      </c>
      <c r="M784" s="56">
        <f>IFERROR(IF(Table25[[#This Row],[Contract End Date]]="99/99/9999","No End",IF(AND(MONTH(Table25[[#This Row],[Contract End Date]])&gt;6,MONTH(Table25[[#This Row],[Contract End Date]])&lt;=12),YEAR(Table25[[#This Row],[Contract End Date]])+1,YEAR(Table25[[#This Row],[Contract End Date]]))),"")</f>
        <v>2027</v>
      </c>
      <c r="N784" s="55">
        <f>Table25[[#This Row],[FY Formula end]]</f>
        <v>2027</v>
      </c>
      <c r="O784" s="59" t="str">
        <f>IF(Table25[[#This Row],[Year End]]="No End","No End","FY"&amp;" "&amp;Table25[[#This Row],[Year End]])</f>
        <v>FY 2027</v>
      </c>
      <c r="P784" s="27"/>
      <c r="Q784" s="104">
        <f>_xlfn.IFNA(IF($B784="","",VLOOKUP($B784,'SWC Towers'!$A:$Q,$Q$2,FALSE)),"")</f>
        <v>0.1</v>
      </c>
      <c r="R784" s="106">
        <f>_xlfn.IFNA(IF($B784="","",VLOOKUP($B784,'SWC Towers'!$A:$Q,$R$2,FALSE)),"")</f>
        <v>0.1</v>
      </c>
      <c r="S784" s="106" t="str">
        <f>_xlfn.IFNA(IF($B784="","",VLOOKUP($B784,'SWC Towers'!$A:$Q,$S$2,FALSE)),"")</f>
        <v/>
      </c>
      <c r="T784" s="106" t="str">
        <f>_xlfn.IFNA(IF($B784="","",VLOOKUP($B784,'SWC Towers'!$A:$Q,$T$2,FALSE)),"")</f>
        <v/>
      </c>
      <c r="U784" s="104">
        <f>_xlfn.IFNA(IF($B784="","",VLOOKUP($B784,'SWC Towers'!$A:$Q,$U$2,FALSE)),"")</f>
        <v>0.15</v>
      </c>
      <c r="V784" s="104" t="str">
        <f>_xlfn.IFNA(IF($B784="","",VLOOKUP($B784,'SWC Towers'!$A:$Q,$V$2,FALSE)),"")</f>
        <v/>
      </c>
      <c r="W784" s="104">
        <f>_xlfn.IFNA(IF($B784="","",VLOOKUP($B784,'SWC Towers'!$A:$Q,$W$2,FALSE)),"")</f>
        <v>0.65</v>
      </c>
      <c r="X784" s="104" t="str">
        <f>_xlfn.IFNA(IF($B784="","",VLOOKUP($B784,'SWC Towers'!$A:$Q,$X$2,FALSE)),"")</f>
        <v/>
      </c>
      <c r="Y784" s="104" t="str">
        <f>_xlfn.IFNA(IF($B784="","",VLOOKUP($B784,'SWC Towers'!$A:$Q,$Y$2,FALSE)),"")</f>
        <v/>
      </c>
      <c r="Z784" s="104" t="str">
        <f>_xlfn.IFNA(IF($B784="","",VLOOKUP($B784,'SWC Towers'!$A:$Q,$Z$2,FALSE)),"")</f>
        <v/>
      </c>
      <c r="AA784" s="104" t="str">
        <f>_xlfn.IFNA(IF($B784="","",VLOOKUP($B784,'SWC Towers'!$A:$Q,$AA$2,FALSE)),"")</f>
        <v/>
      </c>
      <c r="AB784" s="104" t="str">
        <f>_xlfn.IFNA(IF($B784="","",VLOOKUP($B784,'SWC Towers'!$A:$Q,$AB$2,FALSE)),"")</f>
        <v/>
      </c>
      <c r="AC784" s="20">
        <f>SUM(Table25[[#This Row],[IT Tower: Application]:[Other/Non-IT ]])</f>
        <v>1</v>
      </c>
      <c r="AD784" s="67"/>
      <c r="AE784" s="67"/>
      <c r="AF784" s="67"/>
      <c r="AG784" s="67"/>
      <c r="AH784" s="67"/>
      <c r="AI784" s="67"/>
      <c r="AJ784" s="67"/>
      <c r="AK784" s="67"/>
      <c r="AL784" s="67"/>
      <c r="AM784" s="67"/>
      <c r="AN784" s="67"/>
      <c r="AO784" s="67"/>
      <c r="AP784" s="67"/>
      <c r="AQ784" s="67"/>
      <c r="AR784" s="67"/>
      <c r="AS784" s="67"/>
      <c r="AT784" s="67"/>
      <c r="AU784" s="67"/>
      <c r="AV784" s="67"/>
      <c r="AW784" s="67"/>
      <c r="AX784" s="67"/>
      <c r="AY784" s="67"/>
      <c r="AZ784" s="67"/>
      <c r="BA784" s="67">
        <v>60767</v>
      </c>
      <c r="BB784" s="67">
        <v>3998</v>
      </c>
      <c r="BC784" s="67">
        <v>41869.74</v>
      </c>
      <c r="BD784" s="67"/>
      <c r="BE784" s="67"/>
      <c r="BF784" s="67"/>
      <c r="BG784" s="67"/>
      <c r="BH784" s="67"/>
      <c r="BI784" s="67"/>
      <c r="BJ784" s="67"/>
      <c r="BK784" s="67"/>
      <c r="BL784" s="67"/>
      <c r="BM784" s="67"/>
      <c r="BN784" s="67"/>
      <c r="BO784" s="67"/>
      <c r="BP784" s="67"/>
      <c r="BQ784" s="67"/>
      <c r="BR784" s="67"/>
      <c r="BS784" s="67"/>
      <c r="BT784" s="67"/>
      <c r="BU784" s="67"/>
      <c r="BV784" s="67"/>
      <c r="BW784" s="67"/>
      <c r="BX784" s="67"/>
      <c r="BY784" s="67"/>
      <c r="BZ784" s="67"/>
      <c r="CA784" s="67"/>
      <c r="CB784" s="67"/>
      <c r="CC784" s="69">
        <f>SUM(Table25[[#This Row],[Contract Amount FY00]:[Contract Amount FY50]])</f>
        <v>106634.73999999999</v>
      </c>
      <c r="CD784" s="24"/>
    </row>
    <row r="785" spans="1:82" x14ac:dyDescent="0.25">
      <c r="A785" s="122" t="s">
        <v>2251</v>
      </c>
      <c r="B785" s="122" t="s">
        <v>3071</v>
      </c>
      <c r="C785" s="122" t="s">
        <v>375</v>
      </c>
      <c r="E785" s="26" t="str">
        <f>IFERROR(IF(VLOOKUP(Table25[[#This Row],[Contract No.]],Table3[#All],3,FALSE)="","No","Yes"),"")</f>
        <v>Yes</v>
      </c>
      <c r="F785" s="26" t="str">
        <f>IFERROR(VLOOKUP(Table25[[#This Row],[Contract No.]],Table3[#All],3,FALSE),"")</f>
        <v>NASPO</v>
      </c>
      <c r="G785" s="26" t="str">
        <f>IFERROR(IF(Table25[[#This Row],[Cooperative Purchase
(Yes/No)]]="Yes","Yes",IF(VLOOKUP(Table25[[#This Row],[Contract No.]],Table3[#All],1,FALSE)=Table25[[#This Row],[Contract No.]],"Yes","No")),"No")</f>
        <v>Yes</v>
      </c>
      <c r="H785" s="51">
        <f>IFERROR(VLOOKUP(Table25[[#This Row],[Contract No.]],Table3[#All],4,FALSE),"")</f>
        <v>45322</v>
      </c>
      <c r="I785" s="56">
        <f>IFERROR(IF(AND(MONTH(Table25[[#This Row],[Contract Start Date]])&gt;6,MONTH(Table25[[#This Row],[Contract Start Date]])&lt;=12),YEAR(Table25[[#This Row],[Contract Start Date]])+1,YEAR(Table25[[#This Row],[Contract Start Date]])),"")</f>
        <v>2024</v>
      </c>
      <c r="J785" s="55">
        <f>Table25[[#This Row],[FY Formula start]]</f>
        <v>2024</v>
      </c>
      <c r="K785" s="59" t="str">
        <f>"FY"&amp;" "&amp;Table25[[#This Row],[Year Start]]</f>
        <v>FY 2024</v>
      </c>
      <c r="L785" s="52">
        <f>IFERROR(VLOOKUP(Table25[[#This Row],[Contract No.]],Table3[#All],5,FALSE),"")</f>
        <v>46934</v>
      </c>
      <c r="M785" s="56">
        <f>IFERROR(IF(Table25[[#This Row],[Contract End Date]]="99/99/9999","No End",IF(AND(MONTH(Table25[[#This Row],[Contract End Date]])&gt;6,MONTH(Table25[[#This Row],[Contract End Date]])&lt;=12),YEAR(Table25[[#This Row],[Contract End Date]])+1,YEAR(Table25[[#This Row],[Contract End Date]]))),"")</f>
        <v>2028</v>
      </c>
      <c r="N785" s="55">
        <f>Table25[[#This Row],[FY Formula end]]</f>
        <v>2028</v>
      </c>
      <c r="O785" s="59" t="str">
        <f>IF(Table25[[#This Row],[Year End]]="No End","No End","FY"&amp;" "&amp;Table25[[#This Row],[Year End]])</f>
        <v>FY 2028</v>
      </c>
      <c r="P785" s="27"/>
      <c r="Q785" s="104" t="str">
        <f>_xlfn.IFNA(IF($B785="","",VLOOKUP($B785,'SWC Towers'!$A:$Q,$Q$2,FALSE)),"")</f>
        <v/>
      </c>
      <c r="R785" s="106">
        <f>_xlfn.IFNA(IF($B785="","",VLOOKUP($B785,'SWC Towers'!$A:$Q,$R$2,FALSE)),"")</f>
        <v>0.2</v>
      </c>
      <c r="S785" s="106" t="str">
        <f>_xlfn.IFNA(IF($B785="","",VLOOKUP($B785,'SWC Towers'!$A:$Q,$S$2,FALSE)),"")</f>
        <v/>
      </c>
      <c r="T785" s="106" t="str">
        <f>_xlfn.IFNA(IF($B785="","",VLOOKUP($B785,'SWC Towers'!$A:$Q,$T$2,FALSE)),"")</f>
        <v/>
      </c>
      <c r="U785" s="104">
        <f>_xlfn.IFNA(IF($B785="","",VLOOKUP($B785,'SWC Towers'!$A:$Q,$U$2,FALSE)),"")</f>
        <v>0.6</v>
      </c>
      <c r="V785" s="104" t="str">
        <f>_xlfn.IFNA(IF($B785="","",VLOOKUP($B785,'SWC Towers'!$A:$Q,$V$2,FALSE)),"")</f>
        <v/>
      </c>
      <c r="W785" s="104" t="str">
        <f>_xlfn.IFNA(IF($B785="","",VLOOKUP($B785,'SWC Towers'!$A:$Q,$W$2,FALSE)),"")</f>
        <v/>
      </c>
      <c r="X785" s="104" t="str">
        <f>_xlfn.IFNA(IF($B785="","",VLOOKUP($B785,'SWC Towers'!$A:$Q,$X$2,FALSE)),"")</f>
        <v/>
      </c>
      <c r="Y785" s="104" t="str">
        <f>_xlfn.IFNA(IF($B785="","",VLOOKUP($B785,'SWC Towers'!$A:$Q,$Y$2,FALSE)),"")</f>
        <v/>
      </c>
      <c r="Z785" s="104" t="str">
        <f>_xlfn.IFNA(IF($B785="","",VLOOKUP($B785,'SWC Towers'!$A:$Q,$Z$2,FALSE)),"")</f>
        <v/>
      </c>
      <c r="AA785" s="104">
        <f>_xlfn.IFNA(IF($B785="","",VLOOKUP($B785,'SWC Towers'!$A:$Q,$AA$2,FALSE)),"")</f>
        <v>0.2</v>
      </c>
      <c r="AB785" s="104" t="str">
        <f>_xlfn.IFNA(IF($B785="","",VLOOKUP($B785,'SWC Towers'!$A:$Q,$AB$2,FALSE)),"")</f>
        <v/>
      </c>
      <c r="AC785" s="20">
        <f>SUM(Table25[[#This Row],[IT Tower: Application]:[Other/Non-IT ]])</f>
        <v>1</v>
      </c>
      <c r="AD785" s="67"/>
      <c r="AE785" s="67"/>
      <c r="AF785" s="67"/>
      <c r="AG785" s="67"/>
      <c r="AH785" s="67"/>
      <c r="AI785" s="67"/>
      <c r="AJ785" s="67"/>
      <c r="AK785" s="67"/>
      <c r="AL785" s="67"/>
      <c r="AM785" s="67"/>
      <c r="AN785" s="67"/>
      <c r="AO785" s="67"/>
      <c r="AP785" s="67"/>
      <c r="AQ785" s="67"/>
      <c r="AR785" s="67"/>
      <c r="AS785" s="67"/>
      <c r="AT785" s="67"/>
      <c r="AU785" s="67"/>
      <c r="AV785" s="67"/>
      <c r="AW785" s="67"/>
      <c r="AX785" s="67"/>
      <c r="AY785" s="67"/>
      <c r="AZ785" s="67"/>
      <c r="BA785" s="67"/>
      <c r="BB785" s="67"/>
      <c r="BC785" s="67">
        <v>1625</v>
      </c>
      <c r="BD785" s="67"/>
      <c r="BE785" s="67"/>
      <c r="BF785" s="67"/>
      <c r="BG785" s="67"/>
      <c r="BH785" s="67"/>
      <c r="BI785" s="67"/>
      <c r="BJ785" s="67"/>
      <c r="BK785" s="67"/>
      <c r="BL785" s="67"/>
      <c r="BM785" s="67"/>
      <c r="BN785" s="67"/>
      <c r="BO785" s="67"/>
      <c r="BP785" s="67"/>
      <c r="BQ785" s="67"/>
      <c r="BR785" s="67"/>
      <c r="BS785" s="67"/>
      <c r="BT785" s="67"/>
      <c r="BU785" s="67"/>
      <c r="BV785" s="67"/>
      <c r="BW785" s="67"/>
      <c r="BX785" s="67"/>
      <c r="BY785" s="67"/>
      <c r="BZ785" s="67"/>
      <c r="CA785" s="67"/>
      <c r="CB785" s="67"/>
      <c r="CC785" s="69">
        <f>SUM(Table25[[#This Row],[Contract Amount FY00]:[Contract Amount FY50]])</f>
        <v>1625</v>
      </c>
      <c r="CD785" s="24"/>
    </row>
    <row r="786" spans="1:82" x14ac:dyDescent="0.25">
      <c r="A786" s="122" t="s">
        <v>2251</v>
      </c>
      <c r="B786" s="122" t="s">
        <v>3071</v>
      </c>
      <c r="C786" s="122" t="s">
        <v>383</v>
      </c>
      <c r="E786" s="26" t="str">
        <f>IFERROR(IF(VLOOKUP(Table25[[#This Row],[Contract No.]],Table3[#All],3,FALSE)="","No","Yes"),"")</f>
        <v>Yes</v>
      </c>
      <c r="F786" s="26" t="str">
        <f>IFERROR(VLOOKUP(Table25[[#This Row],[Contract No.]],Table3[#All],3,FALSE),"")</f>
        <v>NASPO</v>
      </c>
      <c r="G786" s="26" t="str">
        <f>IFERROR(IF(Table25[[#This Row],[Cooperative Purchase
(Yes/No)]]="Yes","Yes",IF(VLOOKUP(Table25[[#This Row],[Contract No.]],Table3[#All],1,FALSE)=Table25[[#This Row],[Contract No.]],"Yes","No")),"No")</f>
        <v>Yes</v>
      </c>
      <c r="H786" s="51">
        <f>IFERROR(VLOOKUP(Table25[[#This Row],[Contract No.]],Table3[#All],4,FALSE),"")</f>
        <v>45322</v>
      </c>
      <c r="I786" s="56">
        <f>IFERROR(IF(AND(MONTH(Table25[[#This Row],[Contract Start Date]])&gt;6,MONTH(Table25[[#This Row],[Contract Start Date]])&lt;=12),YEAR(Table25[[#This Row],[Contract Start Date]])+1,YEAR(Table25[[#This Row],[Contract Start Date]])),"")</f>
        <v>2024</v>
      </c>
      <c r="J786" s="55">
        <f>Table25[[#This Row],[FY Formula start]]</f>
        <v>2024</v>
      </c>
      <c r="K786" s="59" t="str">
        <f>"FY"&amp;" "&amp;Table25[[#This Row],[Year Start]]</f>
        <v>FY 2024</v>
      </c>
      <c r="L786" s="52">
        <f>IFERROR(VLOOKUP(Table25[[#This Row],[Contract No.]],Table3[#All],5,FALSE),"")</f>
        <v>46934</v>
      </c>
      <c r="M786" s="56">
        <f>IFERROR(IF(Table25[[#This Row],[Contract End Date]]="99/99/9999","No End",IF(AND(MONTH(Table25[[#This Row],[Contract End Date]])&gt;6,MONTH(Table25[[#This Row],[Contract End Date]])&lt;=12),YEAR(Table25[[#This Row],[Contract End Date]])+1,YEAR(Table25[[#This Row],[Contract End Date]]))),"")</f>
        <v>2028</v>
      </c>
      <c r="N786" s="55">
        <f>Table25[[#This Row],[FY Formula end]]</f>
        <v>2028</v>
      </c>
      <c r="O786" s="59" t="str">
        <f>IF(Table25[[#This Row],[Year End]]="No End","No End","FY"&amp;" "&amp;Table25[[#This Row],[Year End]])</f>
        <v>FY 2028</v>
      </c>
      <c r="P786" s="27"/>
      <c r="Q786" s="104" t="str">
        <f>_xlfn.IFNA(IF($B786="","",VLOOKUP($B786,'SWC Towers'!$A:$Q,$Q$2,FALSE)),"")</f>
        <v/>
      </c>
      <c r="R786" s="106">
        <f>_xlfn.IFNA(IF($B786="","",VLOOKUP($B786,'SWC Towers'!$A:$Q,$R$2,FALSE)),"")</f>
        <v>0.2</v>
      </c>
      <c r="S786" s="106" t="str">
        <f>_xlfn.IFNA(IF($B786="","",VLOOKUP($B786,'SWC Towers'!$A:$Q,$S$2,FALSE)),"")</f>
        <v/>
      </c>
      <c r="T786" s="106" t="str">
        <f>_xlfn.IFNA(IF($B786="","",VLOOKUP($B786,'SWC Towers'!$A:$Q,$T$2,FALSE)),"")</f>
        <v/>
      </c>
      <c r="U786" s="104">
        <f>_xlfn.IFNA(IF($B786="","",VLOOKUP($B786,'SWC Towers'!$A:$Q,$U$2,FALSE)),"")</f>
        <v>0.6</v>
      </c>
      <c r="V786" s="104" t="str">
        <f>_xlfn.IFNA(IF($B786="","",VLOOKUP($B786,'SWC Towers'!$A:$Q,$V$2,FALSE)),"")</f>
        <v/>
      </c>
      <c r="W786" s="104" t="str">
        <f>_xlfn.IFNA(IF($B786="","",VLOOKUP($B786,'SWC Towers'!$A:$Q,$W$2,FALSE)),"")</f>
        <v/>
      </c>
      <c r="X786" s="104" t="str">
        <f>_xlfn.IFNA(IF($B786="","",VLOOKUP($B786,'SWC Towers'!$A:$Q,$X$2,FALSE)),"")</f>
        <v/>
      </c>
      <c r="Y786" s="104" t="str">
        <f>_xlfn.IFNA(IF($B786="","",VLOOKUP($B786,'SWC Towers'!$A:$Q,$Y$2,FALSE)),"")</f>
        <v/>
      </c>
      <c r="Z786" s="104" t="str">
        <f>_xlfn.IFNA(IF($B786="","",VLOOKUP($B786,'SWC Towers'!$A:$Q,$Z$2,FALSE)),"")</f>
        <v/>
      </c>
      <c r="AA786" s="104">
        <f>_xlfn.IFNA(IF($B786="","",VLOOKUP($B786,'SWC Towers'!$A:$Q,$AA$2,FALSE)),"")</f>
        <v>0.2</v>
      </c>
      <c r="AB786" s="104" t="str">
        <f>_xlfn.IFNA(IF($B786="","",VLOOKUP($B786,'SWC Towers'!$A:$Q,$AB$2,FALSE)),"")</f>
        <v/>
      </c>
      <c r="AC786" s="20">
        <f>SUM(Table25[[#This Row],[IT Tower: Application]:[Other/Non-IT ]])</f>
        <v>1</v>
      </c>
      <c r="AD786" s="67"/>
      <c r="AE786" s="67"/>
      <c r="AF786" s="67"/>
      <c r="AG786" s="67"/>
      <c r="AH786" s="67"/>
      <c r="AI786" s="67"/>
      <c r="AJ786" s="67"/>
      <c r="AK786" s="67"/>
      <c r="AL786" s="67"/>
      <c r="AM786" s="67"/>
      <c r="AN786" s="67"/>
      <c r="AO786" s="67"/>
      <c r="AP786" s="67"/>
      <c r="AQ786" s="67"/>
      <c r="AR786" s="67"/>
      <c r="AS786" s="67"/>
      <c r="AT786" s="67"/>
      <c r="AU786" s="67"/>
      <c r="AV786" s="67"/>
      <c r="AW786" s="67"/>
      <c r="AX786" s="67"/>
      <c r="AY786" s="67"/>
      <c r="AZ786" s="67"/>
      <c r="BA786" s="67"/>
      <c r="BB786" s="67">
        <v>43728</v>
      </c>
      <c r="BC786" s="67">
        <v>0</v>
      </c>
      <c r="BD786" s="67"/>
      <c r="BE786" s="67"/>
      <c r="BF786" s="67"/>
      <c r="BG786" s="67"/>
      <c r="BH786" s="67"/>
      <c r="BI786" s="67"/>
      <c r="BJ786" s="67"/>
      <c r="BK786" s="67"/>
      <c r="BL786" s="67"/>
      <c r="BM786" s="67"/>
      <c r="BN786" s="67"/>
      <c r="BO786" s="67"/>
      <c r="BP786" s="67"/>
      <c r="BQ786" s="67"/>
      <c r="BR786" s="67"/>
      <c r="BS786" s="67"/>
      <c r="BT786" s="67"/>
      <c r="BU786" s="67"/>
      <c r="BV786" s="67"/>
      <c r="BW786" s="67"/>
      <c r="BX786" s="67"/>
      <c r="BY786" s="67"/>
      <c r="BZ786" s="67"/>
      <c r="CA786" s="67"/>
      <c r="CB786" s="67"/>
      <c r="CC786" s="69">
        <f>SUM(Table25[[#This Row],[Contract Amount FY00]:[Contract Amount FY50]])</f>
        <v>43728</v>
      </c>
      <c r="CD786" s="24"/>
    </row>
    <row r="787" spans="1:82" x14ac:dyDescent="0.25">
      <c r="A787" s="122" t="s">
        <v>2251</v>
      </c>
      <c r="B787" s="122" t="s">
        <v>2245</v>
      </c>
      <c r="C787" s="122" t="s">
        <v>3131</v>
      </c>
      <c r="E787" s="26" t="str">
        <f>IFERROR(IF(VLOOKUP(Table25[[#This Row],[Contract No.]],Table3[#All],3,FALSE)="","No","Yes"),"")</f>
        <v>No</v>
      </c>
      <c r="F787" s="26" t="str">
        <f>IFERROR(VLOOKUP(Table25[[#This Row],[Contract No.]],Table3[#All],3,FALSE),"")</f>
        <v/>
      </c>
      <c r="G787" s="26" t="str">
        <f>IFERROR(IF(Table25[[#This Row],[Cooperative Purchase
(Yes/No)]]="Yes","Yes",IF(VLOOKUP(Table25[[#This Row],[Contract No.]],Table3[#All],1,FALSE)=Table25[[#This Row],[Contract No.]],"Yes","No")),"No")</f>
        <v>Yes</v>
      </c>
      <c r="H787" s="51">
        <f>IFERROR(VLOOKUP(Table25[[#This Row],[Contract No.]],Table3[#All],4,FALSE),"")</f>
        <v>43952</v>
      </c>
      <c r="I787" s="56">
        <f>IFERROR(IF(AND(MONTH(Table25[[#This Row],[Contract Start Date]])&gt;6,MONTH(Table25[[#This Row],[Contract Start Date]])&lt;=12),YEAR(Table25[[#This Row],[Contract Start Date]])+1,YEAR(Table25[[#This Row],[Contract Start Date]])),"")</f>
        <v>2020</v>
      </c>
      <c r="J787" s="55">
        <f>Table25[[#This Row],[FY Formula start]]</f>
        <v>2020</v>
      </c>
      <c r="K787" s="59" t="str">
        <f>"FY"&amp;" "&amp;Table25[[#This Row],[Year Start]]</f>
        <v>FY 2020</v>
      </c>
      <c r="L787" s="52">
        <f>IFERROR(VLOOKUP(Table25[[#This Row],[Contract No.]],Table3[#All],5,FALSE),"")</f>
        <v>46203</v>
      </c>
      <c r="M787" s="56">
        <f>IFERROR(IF(Table25[[#This Row],[Contract End Date]]="99/99/9999","No End",IF(AND(MONTH(Table25[[#This Row],[Contract End Date]])&gt;6,MONTH(Table25[[#This Row],[Contract End Date]])&lt;=12),YEAR(Table25[[#This Row],[Contract End Date]])+1,YEAR(Table25[[#This Row],[Contract End Date]]))),"")</f>
        <v>2026</v>
      </c>
      <c r="N787" s="55">
        <f>Table25[[#This Row],[FY Formula end]]</f>
        <v>2026</v>
      </c>
      <c r="O787" s="59" t="str">
        <f>IF(Table25[[#This Row],[Year End]]="No End","No End","FY"&amp;" "&amp;Table25[[#This Row],[Year End]])</f>
        <v>FY 2026</v>
      </c>
      <c r="P787" s="27"/>
      <c r="Q787" s="104" t="str">
        <f>_xlfn.IFNA(IF($B787="","",VLOOKUP($B787,'SWC Towers'!$A:$Q,$Q$2,FALSE)),"")</f>
        <v/>
      </c>
      <c r="R787" s="106" t="str">
        <f>_xlfn.IFNA(IF($B787="","",VLOOKUP($B787,'SWC Towers'!$A:$Q,$R$2,FALSE)),"")</f>
        <v/>
      </c>
      <c r="S787" s="106" t="str">
        <f>_xlfn.IFNA(IF($B787="","",VLOOKUP($B787,'SWC Towers'!$A:$Q,$S$2,FALSE)),"")</f>
        <v/>
      </c>
      <c r="T787" s="106" t="str">
        <f>_xlfn.IFNA(IF($B787="","",VLOOKUP($B787,'SWC Towers'!$A:$Q,$T$2,FALSE)),"")</f>
        <v/>
      </c>
      <c r="U787" s="104">
        <f>_xlfn.IFNA(IF($B787="","",VLOOKUP($B787,'SWC Towers'!$A:$Q,$U$2,FALSE)),"")</f>
        <v>0.1</v>
      </c>
      <c r="V787" s="104" t="str">
        <f>_xlfn.IFNA(IF($B787="","",VLOOKUP($B787,'SWC Towers'!$A:$Q,$V$2,FALSE)),"")</f>
        <v/>
      </c>
      <c r="W787" s="104" t="str">
        <f>_xlfn.IFNA(IF($B787="","",VLOOKUP($B787,'SWC Towers'!$A:$Q,$W$2,FALSE)),"")</f>
        <v/>
      </c>
      <c r="X787" s="104" t="str">
        <f>_xlfn.IFNA(IF($B787="","",VLOOKUP($B787,'SWC Towers'!$A:$Q,$X$2,FALSE)),"")</f>
        <v/>
      </c>
      <c r="Y787" s="104" t="str">
        <f>_xlfn.IFNA(IF($B787="","",VLOOKUP($B787,'SWC Towers'!$A:$Q,$Y$2,FALSE)),"")</f>
        <v/>
      </c>
      <c r="Z787" s="104" t="str">
        <f>_xlfn.IFNA(IF($B787="","",VLOOKUP($B787,'SWC Towers'!$A:$Q,$Z$2,FALSE)),"")</f>
        <v/>
      </c>
      <c r="AA787" s="104" t="str">
        <f>_xlfn.IFNA(IF($B787="","",VLOOKUP($B787,'SWC Towers'!$A:$Q,$AA$2,FALSE)),"")</f>
        <v/>
      </c>
      <c r="AB787" s="104">
        <f>_xlfn.IFNA(IF($B787="","",VLOOKUP($B787,'SWC Towers'!$A:$Q,$AB$2,FALSE)),"")</f>
        <v>0.9</v>
      </c>
      <c r="AC787" s="20">
        <f>SUM(Table25[[#This Row],[IT Tower: Application]:[Other/Non-IT ]])</f>
        <v>1</v>
      </c>
      <c r="AD787" s="67"/>
      <c r="AE787" s="67"/>
      <c r="AF787" s="67"/>
      <c r="AG787" s="67"/>
      <c r="AH787" s="67"/>
      <c r="AI787" s="67"/>
      <c r="AJ787" s="67"/>
      <c r="AK787" s="67"/>
      <c r="AL787" s="67"/>
      <c r="AM787" s="67"/>
      <c r="AN787" s="67"/>
      <c r="AO787" s="67"/>
      <c r="AP787" s="67"/>
      <c r="AQ787" s="67"/>
      <c r="AR787" s="67"/>
      <c r="AS787" s="67"/>
      <c r="AT787" s="67"/>
      <c r="AU787" s="67"/>
      <c r="AV787" s="67"/>
      <c r="AW787" s="67"/>
      <c r="AX787" s="67"/>
      <c r="AY787" s="67"/>
      <c r="AZ787" s="67"/>
      <c r="BA787" s="67"/>
      <c r="BB787" s="67">
        <v>0</v>
      </c>
      <c r="BC787" s="67">
        <v>3805</v>
      </c>
      <c r="BD787" s="67"/>
      <c r="BE787" s="67"/>
      <c r="BF787" s="67"/>
      <c r="BG787" s="67"/>
      <c r="BH787" s="67"/>
      <c r="BI787" s="67"/>
      <c r="BJ787" s="67"/>
      <c r="BK787" s="67"/>
      <c r="BL787" s="67"/>
      <c r="BM787" s="67"/>
      <c r="BN787" s="67"/>
      <c r="BO787" s="67"/>
      <c r="BP787" s="67"/>
      <c r="BQ787" s="67"/>
      <c r="BR787" s="67"/>
      <c r="BS787" s="67"/>
      <c r="BT787" s="67"/>
      <c r="BU787" s="67"/>
      <c r="BV787" s="67"/>
      <c r="BW787" s="67"/>
      <c r="BX787" s="67"/>
      <c r="BY787" s="67"/>
      <c r="BZ787" s="67"/>
      <c r="CA787" s="67"/>
      <c r="CB787" s="67"/>
      <c r="CC787" s="69">
        <f>SUM(Table25[[#This Row],[Contract Amount FY00]:[Contract Amount FY50]])</f>
        <v>3805</v>
      </c>
      <c r="CD787" s="24"/>
    </row>
    <row r="788" spans="1:82" x14ac:dyDescent="0.25">
      <c r="A788" s="122" t="s">
        <v>2251</v>
      </c>
      <c r="B788" s="122" t="s">
        <v>526</v>
      </c>
      <c r="C788" s="122" t="s">
        <v>3193</v>
      </c>
      <c r="E788" s="26" t="str">
        <f>IFERROR(IF(VLOOKUP(Table25[[#This Row],[Contract No.]],Table3[#All],3,FALSE)="","No","Yes"),"")</f>
        <v>Yes</v>
      </c>
      <c r="F788" s="26" t="str">
        <f>IFERROR(VLOOKUP(Table25[[#This Row],[Contract No.]],Table3[#All],3,FALSE),"")</f>
        <v>NASPO</v>
      </c>
      <c r="G788" s="26" t="str">
        <f>IFERROR(IF(Table25[[#This Row],[Cooperative Purchase
(Yes/No)]]="Yes","Yes",IF(VLOOKUP(Table25[[#This Row],[Contract No.]],Table3[#All],1,FALSE)=Table25[[#This Row],[Contract No.]],"Yes","No")),"No")</f>
        <v>Yes</v>
      </c>
      <c r="H788" s="51">
        <f>IFERROR(VLOOKUP(Table25[[#This Row],[Contract No.]],Table3[#All],4,FALSE),"")</f>
        <v>43892</v>
      </c>
      <c r="I788" s="56">
        <f>IFERROR(IF(AND(MONTH(Table25[[#This Row],[Contract Start Date]])&gt;6,MONTH(Table25[[#This Row],[Contract Start Date]])&lt;=12),YEAR(Table25[[#This Row],[Contract Start Date]])+1,YEAR(Table25[[#This Row],[Contract Start Date]])),"")</f>
        <v>2020</v>
      </c>
      <c r="J788" s="55">
        <f>Table25[[#This Row],[FY Formula start]]</f>
        <v>2020</v>
      </c>
      <c r="K788" s="59" t="str">
        <f>"FY"&amp;" "&amp;Table25[[#This Row],[Year Start]]</f>
        <v>FY 2020</v>
      </c>
      <c r="L788" s="52">
        <f>IFERROR(VLOOKUP(Table25[[#This Row],[Contract No.]],Table3[#All],5,FALSE),"")</f>
        <v>45504</v>
      </c>
      <c r="M788" s="56">
        <f>IFERROR(IF(Table25[[#This Row],[Contract End Date]]="99/99/9999","No End",IF(AND(MONTH(Table25[[#This Row],[Contract End Date]])&gt;6,MONTH(Table25[[#This Row],[Contract End Date]])&lt;=12),YEAR(Table25[[#This Row],[Contract End Date]])+1,YEAR(Table25[[#This Row],[Contract End Date]]))),"")</f>
        <v>2025</v>
      </c>
      <c r="N788" s="55">
        <f>Table25[[#This Row],[FY Formula end]]</f>
        <v>2025</v>
      </c>
      <c r="O788" s="59" t="str">
        <f>IF(Table25[[#This Row],[Year End]]="No End","No End","FY"&amp;" "&amp;Table25[[#This Row],[Year End]])</f>
        <v>FY 2025</v>
      </c>
      <c r="P788" s="27"/>
      <c r="Q788" s="104" t="str">
        <f>_xlfn.IFNA(IF($B788="","",VLOOKUP($B788,'SWC Towers'!$A:$Q,$Q$2,FALSE)),"")</f>
        <v/>
      </c>
      <c r="R788" s="106">
        <f>_xlfn.IFNA(IF($B788="","",VLOOKUP($B788,'SWC Towers'!$A:$Q,$R$2,FALSE)),"")</f>
        <v>0.1</v>
      </c>
      <c r="S788" s="106" t="str">
        <f>_xlfn.IFNA(IF($B788="","",VLOOKUP($B788,'SWC Towers'!$A:$Q,$S$2,FALSE)),"")</f>
        <v/>
      </c>
      <c r="T788" s="106">
        <f>_xlfn.IFNA(IF($B788="","",VLOOKUP($B788,'SWC Towers'!$A:$Q,$T$2,FALSE)),"")</f>
        <v>0.05</v>
      </c>
      <c r="U788" s="104">
        <f>_xlfn.IFNA(IF($B788="","",VLOOKUP($B788,'SWC Towers'!$A:$Q,$U$2,FALSE)),"")</f>
        <v>0.65</v>
      </c>
      <c r="V788" s="104" t="str">
        <f>_xlfn.IFNA(IF($B788="","",VLOOKUP($B788,'SWC Towers'!$A:$Q,$V$2,FALSE)),"")</f>
        <v/>
      </c>
      <c r="W788" s="104">
        <f>_xlfn.IFNA(IF($B788="","",VLOOKUP($B788,'SWC Towers'!$A:$Q,$W$2,FALSE)),"")</f>
        <v>0.1</v>
      </c>
      <c r="X788" s="104" t="str">
        <f>_xlfn.IFNA(IF($B788="","",VLOOKUP($B788,'SWC Towers'!$A:$Q,$X$2,FALSE)),"")</f>
        <v/>
      </c>
      <c r="Y788" s="104" t="str">
        <f>_xlfn.IFNA(IF($B788="","",VLOOKUP($B788,'SWC Towers'!$A:$Q,$Y$2,FALSE)),"")</f>
        <v/>
      </c>
      <c r="Z788" s="104">
        <f>_xlfn.IFNA(IF($B788="","",VLOOKUP($B788,'SWC Towers'!$A:$Q,$Z$2,FALSE)),"")</f>
        <v>0.1</v>
      </c>
      <c r="AA788" s="104" t="str">
        <f>_xlfn.IFNA(IF($B788="","",VLOOKUP($B788,'SWC Towers'!$A:$Q,$AA$2,FALSE)),"")</f>
        <v/>
      </c>
      <c r="AB788" s="104" t="str">
        <f>_xlfn.IFNA(IF($B788="","",VLOOKUP($B788,'SWC Towers'!$A:$Q,$AB$2,FALSE)),"")</f>
        <v/>
      </c>
      <c r="AC788" s="20">
        <f>SUM(Table25[[#This Row],[IT Tower: Application]:[Other/Non-IT ]])</f>
        <v>1</v>
      </c>
      <c r="AD788" s="67"/>
      <c r="AE788" s="67"/>
      <c r="AF788" s="67"/>
      <c r="AG788" s="67"/>
      <c r="AH788" s="67"/>
      <c r="AI788" s="67"/>
      <c r="AJ788" s="67"/>
      <c r="AK788" s="67"/>
      <c r="AL788" s="67"/>
      <c r="AM788" s="67"/>
      <c r="AN788" s="67"/>
      <c r="AO788" s="67"/>
      <c r="AP788" s="67"/>
      <c r="AQ788" s="67"/>
      <c r="AR788" s="67"/>
      <c r="AS788" s="67"/>
      <c r="AT788" s="67"/>
      <c r="AU788" s="67"/>
      <c r="AV788" s="67"/>
      <c r="AW788" s="67"/>
      <c r="AX788" s="67"/>
      <c r="AY788" s="67"/>
      <c r="AZ788" s="67"/>
      <c r="BA788" s="67">
        <v>0</v>
      </c>
      <c r="BB788" s="67">
        <v>11488</v>
      </c>
      <c r="BC788" s="67">
        <v>1678</v>
      </c>
      <c r="BD788" s="67"/>
      <c r="BE788" s="67"/>
      <c r="BF788" s="67"/>
      <c r="BG788" s="67"/>
      <c r="BH788" s="67"/>
      <c r="BI788" s="67"/>
      <c r="BJ788" s="67"/>
      <c r="BK788" s="67"/>
      <c r="BL788" s="67"/>
      <c r="BM788" s="67"/>
      <c r="BN788" s="67"/>
      <c r="BO788" s="67"/>
      <c r="BP788" s="67"/>
      <c r="BQ788" s="67"/>
      <c r="BR788" s="67"/>
      <c r="BS788" s="67"/>
      <c r="BT788" s="67"/>
      <c r="BU788" s="67"/>
      <c r="BV788" s="67"/>
      <c r="BW788" s="67"/>
      <c r="BX788" s="67"/>
      <c r="BY788" s="67"/>
      <c r="BZ788" s="67"/>
      <c r="CA788" s="67"/>
      <c r="CB788" s="67"/>
      <c r="CC788" s="69">
        <f>SUM(Table25[[#This Row],[Contract Amount FY00]:[Contract Amount FY50]])</f>
        <v>13166</v>
      </c>
      <c r="CD788" s="24"/>
    </row>
    <row r="789" spans="1:82" x14ac:dyDescent="0.25">
      <c r="A789" s="122" t="s">
        <v>2251</v>
      </c>
      <c r="B789" s="122" t="s">
        <v>3013</v>
      </c>
      <c r="C789" s="122" t="s">
        <v>547</v>
      </c>
      <c r="E789" s="26" t="str">
        <f>IFERROR(IF(VLOOKUP(Table25[[#This Row],[Contract No.]],Table3[#All],3,FALSE)="","No","Yes"),"")</f>
        <v>Yes</v>
      </c>
      <c r="F789" s="26" t="str">
        <f>IFERROR(VLOOKUP(Table25[[#This Row],[Contract No.]],Table3[#All],3,FALSE),"")</f>
        <v>NASPO</v>
      </c>
      <c r="G789" s="26" t="str">
        <f>IFERROR(IF(Table25[[#This Row],[Cooperative Purchase
(Yes/No)]]="Yes","Yes",IF(VLOOKUP(Table25[[#This Row],[Contract No.]],Table3[#All],1,FALSE)=Table25[[#This Row],[Contract No.]],"Yes","No")),"No")</f>
        <v>Yes</v>
      </c>
      <c r="H789" s="51">
        <f>IFERROR(VLOOKUP(Table25[[#This Row],[Contract No.]],Table3[#All],4,FALSE),"")</f>
        <v>44926</v>
      </c>
      <c r="I789" s="56">
        <f>IFERROR(IF(AND(MONTH(Table25[[#This Row],[Contract Start Date]])&gt;6,MONTH(Table25[[#This Row],[Contract Start Date]])&lt;=12),YEAR(Table25[[#This Row],[Contract Start Date]])+1,YEAR(Table25[[#This Row],[Contract Start Date]])),"")</f>
        <v>2023</v>
      </c>
      <c r="J789" s="55">
        <f>Table25[[#This Row],[FY Formula start]]</f>
        <v>2023</v>
      </c>
      <c r="K789" s="59" t="str">
        <f>"FY"&amp;" "&amp;Table25[[#This Row],[Year Start]]</f>
        <v>FY 2023</v>
      </c>
      <c r="L789" s="52">
        <f>IFERROR(VLOOKUP(Table25[[#This Row],[Contract No.]],Table3[#All],5,FALSE),"")</f>
        <v>46501</v>
      </c>
      <c r="M789" s="56">
        <f>IFERROR(IF(Table25[[#This Row],[Contract End Date]]="99/99/9999","No End",IF(AND(MONTH(Table25[[#This Row],[Contract End Date]])&gt;6,MONTH(Table25[[#This Row],[Contract End Date]])&lt;=12),YEAR(Table25[[#This Row],[Contract End Date]])+1,YEAR(Table25[[#This Row],[Contract End Date]]))),"")</f>
        <v>2027</v>
      </c>
      <c r="N789" s="55">
        <f>Table25[[#This Row],[FY Formula end]]</f>
        <v>2027</v>
      </c>
      <c r="O789" s="59" t="str">
        <f>IF(Table25[[#This Row],[Year End]]="No End","No End","FY"&amp;" "&amp;Table25[[#This Row],[Year End]])</f>
        <v>FY 2027</v>
      </c>
      <c r="P789" s="27"/>
      <c r="Q789" s="104">
        <f>_xlfn.IFNA(IF($B789="","",VLOOKUP($B789,'SWC Towers'!$A:$Q,$Q$2,FALSE)),"")</f>
        <v>0.3</v>
      </c>
      <c r="R789" s="106" t="str">
        <f>_xlfn.IFNA(IF($B789="","",VLOOKUP($B789,'SWC Towers'!$A:$Q,$R$2,FALSE)),"")</f>
        <v/>
      </c>
      <c r="S789" s="106">
        <f>_xlfn.IFNA(IF($B789="","",VLOOKUP($B789,'SWC Towers'!$A:$Q,$S$2,FALSE)),"")</f>
        <v>0.1</v>
      </c>
      <c r="T789" s="106" t="str">
        <f>_xlfn.IFNA(IF($B789="","",VLOOKUP($B789,'SWC Towers'!$A:$Q,$T$2,FALSE)),"")</f>
        <v/>
      </c>
      <c r="U789" s="104">
        <f>_xlfn.IFNA(IF($B789="","",VLOOKUP($B789,'SWC Towers'!$A:$Q,$U$2,FALSE)),"")</f>
        <v>0.6</v>
      </c>
      <c r="V789" s="104" t="str">
        <f>_xlfn.IFNA(IF($B789="","",VLOOKUP($B789,'SWC Towers'!$A:$Q,$V$2,FALSE)),"")</f>
        <v/>
      </c>
      <c r="W789" s="104" t="str">
        <f>_xlfn.IFNA(IF($B789="","",VLOOKUP($B789,'SWC Towers'!$A:$Q,$W$2,FALSE)),"")</f>
        <v/>
      </c>
      <c r="X789" s="104" t="str">
        <f>_xlfn.IFNA(IF($B789="","",VLOOKUP($B789,'SWC Towers'!$A:$Q,$X$2,FALSE)),"")</f>
        <v/>
      </c>
      <c r="Y789" s="104" t="str">
        <f>_xlfn.IFNA(IF($B789="","",VLOOKUP($B789,'SWC Towers'!$A:$Q,$Y$2,FALSE)),"")</f>
        <v/>
      </c>
      <c r="Z789" s="104" t="str">
        <f>_xlfn.IFNA(IF($B789="","",VLOOKUP($B789,'SWC Towers'!$A:$Q,$Z$2,FALSE)),"")</f>
        <v/>
      </c>
      <c r="AA789" s="104" t="str">
        <f>_xlfn.IFNA(IF($B789="","",VLOOKUP($B789,'SWC Towers'!$A:$Q,$AA$2,FALSE)),"")</f>
        <v/>
      </c>
      <c r="AB789" s="104" t="str">
        <f>_xlfn.IFNA(IF($B789="","",VLOOKUP($B789,'SWC Towers'!$A:$Q,$AB$2,FALSE)),"")</f>
        <v/>
      </c>
      <c r="AC789" s="20">
        <f>SUM(Table25[[#This Row],[IT Tower: Application]:[Other/Non-IT ]])</f>
        <v>1</v>
      </c>
      <c r="AD789" s="67"/>
      <c r="AE789" s="67"/>
      <c r="AF789" s="67"/>
      <c r="AG789" s="67"/>
      <c r="AH789" s="67"/>
      <c r="AI789" s="67"/>
      <c r="AJ789" s="67"/>
      <c r="AK789" s="67"/>
      <c r="AL789" s="67"/>
      <c r="AM789" s="67"/>
      <c r="AN789" s="67"/>
      <c r="AO789" s="67"/>
      <c r="AP789" s="67"/>
      <c r="AQ789" s="67"/>
      <c r="AR789" s="67"/>
      <c r="AS789" s="67"/>
      <c r="AT789" s="67"/>
      <c r="AU789" s="67"/>
      <c r="AV789" s="67"/>
      <c r="AW789" s="67"/>
      <c r="AX789" s="67"/>
      <c r="AY789" s="67"/>
      <c r="AZ789" s="67"/>
      <c r="BA789" s="67"/>
      <c r="BB789" s="67"/>
      <c r="BC789" s="67">
        <v>1700</v>
      </c>
      <c r="BD789" s="67"/>
      <c r="BE789" s="67"/>
      <c r="BF789" s="67"/>
      <c r="BG789" s="67"/>
      <c r="BH789" s="67"/>
      <c r="BI789" s="67"/>
      <c r="BJ789" s="67"/>
      <c r="BK789" s="67"/>
      <c r="BL789" s="67"/>
      <c r="BM789" s="67"/>
      <c r="BN789" s="67"/>
      <c r="BO789" s="67"/>
      <c r="BP789" s="67"/>
      <c r="BQ789" s="67"/>
      <c r="BR789" s="67"/>
      <c r="BS789" s="67"/>
      <c r="BT789" s="67"/>
      <c r="BU789" s="67"/>
      <c r="BV789" s="67"/>
      <c r="BW789" s="67"/>
      <c r="BX789" s="67"/>
      <c r="BY789" s="67"/>
      <c r="BZ789" s="67"/>
      <c r="CA789" s="67"/>
      <c r="CB789" s="67"/>
      <c r="CC789" s="69">
        <f>SUM(Table25[[#This Row],[Contract Amount FY00]:[Contract Amount FY50]])</f>
        <v>1700</v>
      </c>
      <c r="CD789" s="24"/>
    </row>
    <row r="790" spans="1:82" x14ac:dyDescent="0.25">
      <c r="A790" s="122" t="s">
        <v>2251</v>
      </c>
      <c r="B790" s="122" t="s">
        <v>3145</v>
      </c>
      <c r="C790" s="122" t="s">
        <v>3195</v>
      </c>
      <c r="E790" s="26" t="str">
        <f>IFERROR(IF(VLOOKUP(Table25[[#This Row],[Contract No.]],Table3[#All],3,FALSE)="","No","Yes"),"")</f>
        <v>Yes</v>
      </c>
      <c r="F790" s="26" t="str">
        <f>IFERROR(VLOOKUP(Table25[[#This Row],[Contract No.]],Table3[#All],3,FALSE),"")</f>
        <v>NASPO</v>
      </c>
      <c r="G790" s="26" t="str">
        <f>IFERROR(IF(Table25[[#This Row],[Cooperative Purchase
(Yes/No)]]="Yes","Yes",IF(VLOOKUP(Table25[[#This Row],[Contract No.]],Table3[#All],1,FALSE)=Table25[[#This Row],[Contract No.]],"Yes","No")),"No")</f>
        <v>Yes</v>
      </c>
      <c r="H790" s="51">
        <f>IFERROR(VLOOKUP(Table25[[#This Row],[Contract No.]],Table3[#All],4,FALSE),"")</f>
        <v>45138</v>
      </c>
      <c r="I790" s="56">
        <f>IFERROR(IF(AND(MONTH(Table25[[#This Row],[Contract Start Date]])&gt;6,MONTH(Table25[[#This Row],[Contract Start Date]])&lt;=12),YEAR(Table25[[#This Row],[Contract Start Date]])+1,YEAR(Table25[[#This Row],[Contract Start Date]])),"")</f>
        <v>2024</v>
      </c>
      <c r="J790" s="55">
        <f>Table25[[#This Row],[FY Formula start]]</f>
        <v>2024</v>
      </c>
      <c r="K790" s="59" t="str">
        <f>"FY"&amp;" "&amp;Table25[[#This Row],[Year Start]]</f>
        <v>FY 2024</v>
      </c>
      <c r="L790" s="52">
        <f>IFERROR(VLOOKUP(Table25[[#This Row],[Contract No.]],Table3[#All],5,FALSE),"")</f>
        <v>48426</v>
      </c>
      <c r="M790" s="56">
        <f>IFERROR(IF(Table25[[#This Row],[Contract End Date]]="99/99/9999","No End",IF(AND(MONTH(Table25[[#This Row],[Contract End Date]])&gt;6,MONTH(Table25[[#This Row],[Contract End Date]])&lt;=12),YEAR(Table25[[#This Row],[Contract End Date]])+1,YEAR(Table25[[#This Row],[Contract End Date]]))),"")</f>
        <v>2033</v>
      </c>
      <c r="N790" s="55">
        <f>Table25[[#This Row],[FY Formula end]]</f>
        <v>2033</v>
      </c>
      <c r="O790" s="59" t="str">
        <f>IF(Table25[[#This Row],[Year End]]="No End","No End","FY"&amp;" "&amp;Table25[[#This Row],[Year End]])</f>
        <v>FY 2033</v>
      </c>
      <c r="P790" s="27"/>
      <c r="Q790" s="104">
        <f>_xlfn.IFNA(IF($B790="","",VLOOKUP($B790,'SWC Towers'!$A:$Q,$Q$2,FALSE)),"")</f>
        <v>0.2</v>
      </c>
      <c r="R790" s="106">
        <f>_xlfn.IFNA(IF($B790="","",VLOOKUP($B790,'SWC Towers'!$A:$Q,$R$2,FALSE)),"")</f>
        <v>0.2</v>
      </c>
      <c r="S790" s="106" t="str">
        <f>_xlfn.IFNA(IF($B790="","",VLOOKUP($B790,'SWC Towers'!$A:$Q,$S$2,FALSE)),"")</f>
        <v/>
      </c>
      <c r="T790" s="106">
        <f>_xlfn.IFNA(IF($B790="","",VLOOKUP($B790,'SWC Towers'!$A:$Q,$T$2,FALSE)),"")</f>
        <v>0.1</v>
      </c>
      <c r="U790" s="104" t="str">
        <f>_xlfn.IFNA(IF($B790="","",VLOOKUP($B790,'SWC Towers'!$A:$Q,$U$2,FALSE)),"")</f>
        <v/>
      </c>
      <c r="V790" s="104" t="str">
        <f>_xlfn.IFNA(IF($B790="","",VLOOKUP($B790,'SWC Towers'!$A:$Q,$V$2,FALSE)),"")</f>
        <v/>
      </c>
      <c r="W790" s="104">
        <f>_xlfn.IFNA(IF($B790="","",VLOOKUP($B790,'SWC Towers'!$A:$Q,$W$2,FALSE)),"")</f>
        <v>0.3</v>
      </c>
      <c r="X790" s="104" t="str">
        <f>_xlfn.IFNA(IF($B790="","",VLOOKUP($B790,'SWC Towers'!$A:$Q,$X$2,FALSE)),"")</f>
        <v/>
      </c>
      <c r="Y790" s="104" t="str">
        <f>_xlfn.IFNA(IF($B790="","",VLOOKUP($B790,'SWC Towers'!$A:$Q,$Y$2,FALSE)),"")</f>
        <v/>
      </c>
      <c r="Z790" s="104">
        <f>_xlfn.IFNA(IF($B790="","",VLOOKUP($B790,'SWC Towers'!$A:$Q,$Z$2,FALSE)),"")</f>
        <v>0.1</v>
      </c>
      <c r="AA790" s="104" t="str">
        <f>_xlfn.IFNA(IF($B790="","",VLOOKUP($B790,'SWC Towers'!$A:$Q,$AA$2,FALSE)),"")</f>
        <v/>
      </c>
      <c r="AB790" s="104">
        <f>_xlfn.IFNA(IF($B790="","",VLOOKUP($B790,'SWC Towers'!$A:$Q,$AB$2,FALSE)),"")</f>
        <v>0.1</v>
      </c>
      <c r="AC790" s="20">
        <f>SUM(Table25[[#This Row],[IT Tower: Application]:[Other/Non-IT ]])</f>
        <v>1</v>
      </c>
      <c r="AD790" s="67"/>
      <c r="AE790" s="67"/>
      <c r="AF790" s="67"/>
      <c r="AG790" s="67"/>
      <c r="AH790" s="67"/>
      <c r="AI790" s="67"/>
      <c r="AJ790" s="67"/>
      <c r="AK790" s="67"/>
      <c r="AL790" s="67"/>
      <c r="AM790" s="67"/>
      <c r="AN790" s="67"/>
      <c r="AO790" s="67"/>
      <c r="AP790" s="67"/>
      <c r="AQ790" s="67"/>
      <c r="AR790" s="67"/>
      <c r="AS790" s="67"/>
      <c r="AT790" s="67"/>
      <c r="AU790" s="67"/>
      <c r="AV790" s="67"/>
      <c r="AW790" s="67"/>
      <c r="AX790" s="67"/>
      <c r="AY790" s="67"/>
      <c r="AZ790" s="67"/>
      <c r="BA790" s="67"/>
      <c r="BB790" s="67">
        <v>74269</v>
      </c>
      <c r="BC790" s="67">
        <v>149144</v>
      </c>
      <c r="BD790" s="67"/>
      <c r="BE790" s="67"/>
      <c r="BF790" s="67"/>
      <c r="BG790" s="67"/>
      <c r="BH790" s="67"/>
      <c r="BI790" s="67"/>
      <c r="BJ790" s="67"/>
      <c r="BK790" s="67"/>
      <c r="BL790" s="67"/>
      <c r="BM790" s="67"/>
      <c r="BN790" s="67"/>
      <c r="BO790" s="67"/>
      <c r="BP790" s="67"/>
      <c r="BQ790" s="67"/>
      <c r="BR790" s="67"/>
      <c r="BS790" s="67"/>
      <c r="BT790" s="67"/>
      <c r="BU790" s="67"/>
      <c r="BV790" s="67"/>
      <c r="BW790" s="67"/>
      <c r="BX790" s="67"/>
      <c r="BY790" s="67"/>
      <c r="BZ790" s="67"/>
      <c r="CA790" s="67"/>
      <c r="CB790" s="67"/>
      <c r="CC790" s="69">
        <f>SUM(Table25[[#This Row],[Contract Amount FY00]:[Contract Amount FY50]])</f>
        <v>223413</v>
      </c>
      <c r="CD790" s="24"/>
    </row>
    <row r="791" spans="1:82" x14ac:dyDescent="0.25">
      <c r="A791" s="122" t="s">
        <v>2009</v>
      </c>
      <c r="B791" s="122" t="s">
        <v>533</v>
      </c>
      <c r="C791" s="122" t="s">
        <v>1682</v>
      </c>
      <c r="E791" s="26" t="str">
        <f>IFERROR(IF(VLOOKUP(Table25[[#This Row],[Contract No.]],Table3[#All],3,FALSE)="","No","Yes"),"")</f>
        <v>No</v>
      </c>
      <c r="F791" s="26" t="str">
        <f>IFERROR(VLOOKUP(Table25[[#This Row],[Contract No.]],Table3[#All],3,FALSE),"")</f>
        <v/>
      </c>
      <c r="G791" s="26" t="str">
        <f>IFERROR(IF(Table25[[#This Row],[Cooperative Purchase
(Yes/No)]]="Yes","Yes",IF(VLOOKUP(Table25[[#This Row],[Contract No.]],Table3[#All],1,FALSE)=Table25[[#This Row],[Contract No.]],"Yes","No")),"No")</f>
        <v>Yes</v>
      </c>
      <c r="H791" s="51">
        <f>IFERROR(VLOOKUP(Table25[[#This Row],[Contract No.]],Table3[#All],4,FALSE),"")</f>
        <v>43556</v>
      </c>
      <c r="I791" s="56">
        <f>IFERROR(IF(AND(MONTH(Table25[[#This Row],[Contract Start Date]])&gt;6,MONTH(Table25[[#This Row],[Contract Start Date]])&lt;=12),YEAR(Table25[[#This Row],[Contract Start Date]])+1,YEAR(Table25[[#This Row],[Contract Start Date]])),"")</f>
        <v>2019</v>
      </c>
      <c r="J791" s="55">
        <f>Table25[[#This Row],[FY Formula start]]</f>
        <v>2019</v>
      </c>
      <c r="K791" s="59" t="str">
        <f>"FY"&amp;" "&amp;Table25[[#This Row],[Year Start]]</f>
        <v>FY 2019</v>
      </c>
      <c r="L791" s="52">
        <f>IFERROR(VLOOKUP(Table25[[#This Row],[Contract No.]],Table3[#All],5,FALSE),"")</f>
        <v>45747</v>
      </c>
      <c r="M791" s="56">
        <f>IFERROR(IF(Table25[[#This Row],[Contract End Date]]="99/99/9999","No End",IF(AND(MONTH(Table25[[#This Row],[Contract End Date]])&gt;6,MONTH(Table25[[#This Row],[Contract End Date]])&lt;=12),YEAR(Table25[[#This Row],[Contract End Date]])+1,YEAR(Table25[[#This Row],[Contract End Date]]))),"")</f>
        <v>2025</v>
      </c>
      <c r="N791" s="55">
        <f>Table25[[#This Row],[FY Formula end]]</f>
        <v>2025</v>
      </c>
      <c r="O791" s="59" t="str">
        <f>IF(Table25[[#This Row],[Year End]]="No End","No End","FY"&amp;" "&amp;Table25[[#This Row],[Year End]])</f>
        <v>FY 2025</v>
      </c>
      <c r="P791" s="27"/>
      <c r="Q791" s="104">
        <f>_xlfn.IFNA(IF($B791="","",VLOOKUP($B791,'SWC Towers'!$A:$Q,$Q$2,FALSE)),"")</f>
        <v>0.2</v>
      </c>
      <c r="R791" s="106">
        <f>_xlfn.IFNA(IF($B791="","",VLOOKUP($B791,'SWC Towers'!$A:$Q,$R$2,FALSE)),"")</f>
        <v>0.2</v>
      </c>
      <c r="S791" s="106" t="str">
        <f>_xlfn.IFNA(IF($B791="","",VLOOKUP($B791,'SWC Towers'!$A:$Q,$S$2,FALSE)),"")</f>
        <v/>
      </c>
      <c r="T791" s="106" t="str">
        <f>_xlfn.IFNA(IF($B791="","",VLOOKUP($B791,'SWC Towers'!$A:$Q,$T$2,FALSE)),"")</f>
        <v/>
      </c>
      <c r="U791" s="104">
        <f>_xlfn.IFNA(IF($B791="","",VLOOKUP($B791,'SWC Towers'!$A:$Q,$U$2,FALSE)),"")</f>
        <v>0.2</v>
      </c>
      <c r="V791" s="104" t="str">
        <f>_xlfn.IFNA(IF($B791="","",VLOOKUP($B791,'SWC Towers'!$A:$Q,$V$2,FALSE)),"")</f>
        <v/>
      </c>
      <c r="W791" s="104">
        <f>_xlfn.IFNA(IF($B791="","",VLOOKUP($B791,'SWC Towers'!$A:$Q,$W$2,FALSE)),"")</f>
        <v>0.2</v>
      </c>
      <c r="X791" s="104" t="str">
        <f>_xlfn.IFNA(IF($B791="","",VLOOKUP($B791,'SWC Towers'!$A:$Q,$X$2,FALSE)),"")</f>
        <v/>
      </c>
      <c r="Y791" s="104" t="str">
        <f>_xlfn.IFNA(IF($B791="","",VLOOKUP($B791,'SWC Towers'!$A:$Q,$Y$2,FALSE)),"")</f>
        <v/>
      </c>
      <c r="Z791" s="104" t="str">
        <f>_xlfn.IFNA(IF($B791="","",VLOOKUP($B791,'SWC Towers'!$A:$Q,$Z$2,FALSE)),"")</f>
        <v/>
      </c>
      <c r="AA791" s="104">
        <f>_xlfn.IFNA(IF($B791="","",VLOOKUP($B791,'SWC Towers'!$A:$Q,$AA$2,FALSE)),"")</f>
        <v>0.2</v>
      </c>
      <c r="AB791" s="104" t="str">
        <f>_xlfn.IFNA(IF($B791="","",VLOOKUP($B791,'SWC Towers'!$A:$Q,$AB$2,FALSE)),"")</f>
        <v/>
      </c>
      <c r="AC791" s="20">
        <f>SUM(Table25[[#This Row],[IT Tower: Application]:[Other/Non-IT ]])</f>
        <v>1</v>
      </c>
      <c r="AD791" s="67"/>
      <c r="AE791" s="67"/>
      <c r="AF791" s="67"/>
      <c r="AG791" s="67"/>
      <c r="AH791" s="67"/>
      <c r="AI791" s="67"/>
      <c r="AJ791" s="67"/>
      <c r="AK791" s="67"/>
      <c r="AL791" s="67"/>
      <c r="AM791" s="67"/>
      <c r="AN791" s="67"/>
      <c r="AO791" s="67"/>
      <c r="AP791" s="67"/>
      <c r="AQ791" s="67"/>
      <c r="AR791" s="67"/>
      <c r="AS791" s="67"/>
      <c r="AT791" s="67"/>
      <c r="AU791" s="67"/>
      <c r="AV791" s="67"/>
      <c r="AW791" s="67"/>
      <c r="AX791" s="67"/>
      <c r="AY791" s="67"/>
      <c r="AZ791" s="67">
        <v>0</v>
      </c>
      <c r="BA791" s="67">
        <v>2079524</v>
      </c>
      <c r="BB791" s="67">
        <v>230453</v>
      </c>
      <c r="BC791" s="67">
        <v>1867</v>
      </c>
      <c r="BD791" s="67"/>
      <c r="BE791" s="67"/>
      <c r="BF791" s="67"/>
      <c r="BG791" s="67"/>
      <c r="BH791" s="67"/>
      <c r="BI791" s="67"/>
      <c r="BJ791" s="67"/>
      <c r="BK791" s="67"/>
      <c r="BL791" s="67"/>
      <c r="BM791" s="67"/>
      <c r="BN791" s="67"/>
      <c r="BO791" s="67"/>
      <c r="BP791" s="67"/>
      <c r="BQ791" s="67"/>
      <c r="BR791" s="67"/>
      <c r="BS791" s="67"/>
      <c r="BT791" s="67"/>
      <c r="BU791" s="67"/>
      <c r="BV791" s="67"/>
      <c r="BW791" s="67"/>
      <c r="BX791" s="67"/>
      <c r="BY791" s="67"/>
      <c r="BZ791" s="67"/>
      <c r="CA791" s="67"/>
      <c r="CB791" s="67"/>
      <c r="CC791" s="69">
        <f>SUM(Table25[[#This Row],[Contract Amount FY00]:[Contract Amount FY50]])</f>
        <v>2311844</v>
      </c>
      <c r="CD791" s="24"/>
    </row>
    <row r="792" spans="1:82" x14ac:dyDescent="0.25">
      <c r="A792" s="122" t="s">
        <v>2009</v>
      </c>
      <c r="B792" s="122" t="s">
        <v>2050</v>
      </c>
      <c r="C792" s="122" t="s">
        <v>2274</v>
      </c>
      <c r="E792" s="26" t="str">
        <f>IFERROR(IF(VLOOKUP(Table25[[#This Row],[Contract No.]],Table3[#All],3,FALSE)="","No","Yes"),"")</f>
        <v>Yes</v>
      </c>
      <c r="F792" s="26" t="str">
        <f>IFERROR(VLOOKUP(Table25[[#This Row],[Contract No.]],Table3[#All],3,FALSE),"")</f>
        <v>WA Cooperative</v>
      </c>
      <c r="G792" s="26" t="str">
        <f>IFERROR(IF(Table25[[#This Row],[Cooperative Purchase
(Yes/No)]]="Yes","Yes",IF(VLOOKUP(Table25[[#This Row],[Contract No.]],Table3[#All],1,FALSE)=Table25[[#This Row],[Contract No.]],"Yes","No")),"No")</f>
        <v>Yes</v>
      </c>
      <c r="H792" s="51">
        <f>IFERROR(VLOOKUP(Table25[[#This Row],[Contract No.]],Table3[#All],4,FALSE),"")</f>
        <v>44316</v>
      </c>
      <c r="I792" s="56">
        <f>IFERROR(IF(AND(MONTH(Table25[[#This Row],[Contract Start Date]])&gt;6,MONTH(Table25[[#This Row],[Contract Start Date]])&lt;=12),YEAR(Table25[[#This Row],[Contract Start Date]])+1,YEAR(Table25[[#This Row],[Contract Start Date]])),"")</f>
        <v>2021</v>
      </c>
      <c r="J792" s="55">
        <f>Table25[[#This Row],[FY Formula start]]</f>
        <v>2021</v>
      </c>
      <c r="K792" s="59" t="str">
        <f>"FY"&amp;" "&amp;Table25[[#This Row],[Year Start]]</f>
        <v>FY 2021</v>
      </c>
      <c r="L792" s="52">
        <f>IFERROR(VLOOKUP(Table25[[#This Row],[Contract No.]],Table3[#All],5,FALSE),"")</f>
        <v>46506</v>
      </c>
      <c r="M792" s="56">
        <f>IFERROR(IF(Table25[[#This Row],[Contract End Date]]="99/99/9999","No End",IF(AND(MONTH(Table25[[#This Row],[Contract End Date]])&gt;6,MONTH(Table25[[#This Row],[Contract End Date]])&lt;=12),YEAR(Table25[[#This Row],[Contract End Date]])+1,YEAR(Table25[[#This Row],[Contract End Date]]))),"")</f>
        <v>2027</v>
      </c>
      <c r="N792" s="55">
        <f>Table25[[#This Row],[FY Formula end]]</f>
        <v>2027</v>
      </c>
      <c r="O792" s="59" t="str">
        <f>IF(Table25[[#This Row],[Year End]]="No End","No End","FY"&amp;" "&amp;Table25[[#This Row],[Year End]])</f>
        <v>FY 2027</v>
      </c>
      <c r="P792" s="27"/>
      <c r="Q792" s="104">
        <f>_xlfn.IFNA(IF($B792="","",VLOOKUP($B792,'SWC Towers'!$A:$Q,$Q$2,FALSE)),"")</f>
        <v>1</v>
      </c>
      <c r="R792" s="106" t="str">
        <f>_xlfn.IFNA(IF($B792="","",VLOOKUP($B792,'SWC Towers'!$A:$Q,$R$2,FALSE)),"")</f>
        <v/>
      </c>
      <c r="S792" s="106" t="str">
        <f>_xlfn.IFNA(IF($B792="","",VLOOKUP($B792,'SWC Towers'!$A:$Q,$S$2,FALSE)),"")</f>
        <v/>
      </c>
      <c r="T792" s="106" t="str">
        <f>_xlfn.IFNA(IF($B792="","",VLOOKUP($B792,'SWC Towers'!$A:$Q,$T$2,FALSE)),"")</f>
        <v/>
      </c>
      <c r="U792" s="104" t="str">
        <f>_xlfn.IFNA(IF($B792="","",VLOOKUP($B792,'SWC Towers'!$A:$Q,$U$2,FALSE)),"")</f>
        <v/>
      </c>
      <c r="V792" s="104" t="str">
        <f>_xlfn.IFNA(IF($B792="","",VLOOKUP($B792,'SWC Towers'!$A:$Q,$V$2,FALSE)),"")</f>
        <v/>
      </c>
      <c r="W792" s="104" t="str">
        <f>_xlfn.IFNA(IF($B792="","",VLOOKUP($B792,'SWC Towers'!$A:$Q,$W$2,FALSE)),"")</f>
        <v/>
      </c>
      <c r="X792" s="104" t="str">
        <f>_xlfn.IFNA(IF($B792="","",VLOOKUP($B792,'SWC Towers'!$A:$Q,$X$2,FALSE)),"")</f>
        <v/>
      </c>
      <c r="Y792" s="104" t="str">
        <f>_xlfn.IFNA(IF($B792="","",VLOOKUP($B792,'SWC Towers'!$A:$Q,$Y$2,FALSE)),"")</f>
        <v/>
      </c>
      <c r="Z792" s="104" t="str">
        <f>_xlfn.IFNA(IF($B792="","",VLOOKUP($B792,'SWC Towers'!$A:$Q,$Z$2,FALSE)),"")</f>
        <v/>
      </c>
      <c r="AA792" s="104" t="str">
        <f>_xlfn.IFNA(IF($B792="","",VLOOKUP($B792,'SWC Towers'!$A:$Q,$AA$2,FALSE)),"")</f>
        <v/>
      </c>
      <c r="AB792" s="104" t="str">
        <f>_xlfn.IFNA(IF($B792="","",VLOOKUP($B792,'SWC Towers'!$A:$Q,$AB$2,FALSE)),"")</f>
        <v/>
      </c>
      <c r="AC792" s="20">
        <f>SUM(Table25[[#This Row],[IT Tower: Application]:[Other/Non-IT ]])</f>
        <v>1</v>
      </c>
      <c r="AD792" s="67"/>
      <c r="AE792" s="67"/>
      <c r="AF792" s="67"/>
      <c r="AG792" s="67"/>
      <c r="AH792" s="67"/>
      <c r="AI792" s="67"/>
      <c r="AJ792" s="67"/>
      <c r="AK792" s="67"/>
      <c r="AL792" s="67"/>
      <c r="AM792" s="67"/>
      <c r="AN792" s="67"/>
      <c r="AO792" s="67"/>
      <c r="AP792" s="67"/>
      <c r="AQ792" s="67"/>
      <c r="AR792" s="67"/>
      <c r="AS792" s="67"/>
      <c r="AT792" s="67"/>
      <c r="AU792" s="67"/>
      <c r="AV792" s="67"/>
      <c r="AW792" s="67"/>
      <c r="AX792" s="67"/>
      <c r="AY792" s="67"/>
      <c r="AZ792" s="67">
        <v>7499</v>
      </c>
      <c r="BA792" s="67">
        <v>25548</v>
      </c>
      <c r="BB792" s="67">
        <v>21665</v>
      </c>
      <c r="BC792" s="67">
        <v>16165</v>
      </c>
      <c r="BD792" s="67"/>
      <c r="BE792" s="67"/>
      <c r="BF792" s="67"/>
      <c r="BG792" s="67"/>
      <c r="BH792" s="67"/>
      <c r="BI792" s="67"/>
      <c r="BJ792" s="67"/>
      <c r="BK792" s="67"/>
      <c r="BL792" s="67"/>
      <c r="BM792" s="67"/>
      <c r="BN792" s="67"/>
      <c r="BO792" s="67"/>
      <c r="BP792" s="67"/>
      <c r="BQ792" s="67"/>
      <c r="BR792" s="67"/>
      <c r="BS792" s="67"/>
      <c r="BT792" s="67"/>
      <c r="BU792" s="67"/>
      <c r="BV792" s="67"/>
      <c r="BW792" s="67"/>
      <c r="BX792" s="67"/>
      <c r="BY792" s="67"/>
      <c r="BZ792" s="67"/>
      <c r="CA792" s="67"/>
      <c r="CB792" s="67"/>
      <c r="CC792" s="69">
        <f>SUM(Table25[[#This Row],[Contract Amount FY00]:[Contract Amount FY50]])</f>
        <v>70877</v>
      </c>
      <c r="CD792" s="24"/>
    </row>
    <row r="793" spans="1:82" x14ac:dyDescent="0.25">
      <c r="A793" s="122" t="s">
        <v>2009</v>
      </c>
      <c r="B793" s="122" t="s">
        <v>705</v>
      </c>
      <c r="C793" s="122" t="s">
        <v>1777</v>
      </c>
      <c r="E793" s="26" t="str">
        <f>IFERROR(IF(VLOOKUP(Table25[[#This Row],[Contract No.]],Table3[#All],3,FALSE)="","No","Yes"),"")</f>
        <v>Yes</v>
      </c>
      <c r="F793" s="26" t="str">
        <f>IFERROR(VLOOKUP(Table25[[#This Row],[Contract No.]],Table3[#All],3,FALSE),"")</f>
        <v>NASPO</v>
      </c>
      <c r="G793" s="26" t="str">
        <f>IFERROR(IF(Table25[[#This Row],[Cooperative Purchase
(Yes/No)]]="Yes","Yes",IF(VLOOKUP(Table25[[#This Row],[Contract No.]],Table3[#All],1,FALSE)=Table25[[#This Row],[Contract No.]],"Yes","No")),"No")</f>
        <v>Yes</v>
      </c>
      <c r="H793" s="51">
        <f>IFERROR(VLOOKUP(Table25[[#This Row],[Contract No.]],Table3[#All],4,FALSE),"")</f>
        <v>43647</v>
      </c>
      <c r="I793" s="56">
        <f>IFERROR(IF(AND(MONTH(Table25[[#This Row],[Contract Start Date]])&gt;6,MONTH(Table25[[#This Row],[Contract Start Date]])&lt;=12),YEAR(Table25[[#This Row],[Contract Start Date]])+1,YEAR(Table25[[#This Row],[Contract Start Date]])),"")</f>
        <v>2020</v>
      </c>
      <c r="J793" s="55">
        <f>Table25[[#This Row],[FY Formula start]]</f>
        <v>2020</v>
      </c>
      <c r="K793" s="59" t="str">
        <f>"FY"&amp;" "&amp;Table25[[#This Row],[Year Start]]</f>
        <v>FY 2020</v>
      </c>
      <c r="L793" s="52">
        <f>IFERROR(VLOOKUP(Table25[[#This Row],[Contract No.]],Table3[#All],5,FALSE),"")</f>
        <v>47360</v>
      </c>
      <c r="M793" s="56">
        <f>IFERROR(IF(Table25[[#This Row],[Contract End Date]]="99/99/9999","No End",IF(AND(MONTH(Table25[[#This Row],[Contract End Date]])&gt;6,MONTH(Table25[[#This Row],[Contract End Date]])&lt;=12),YEAR(Table25[[#This Row],[Contract End Date]])+1,YEAR(Table25[[#This Row],[Contract End Date]]))),"")</f>
        <v>2030</v>
      </c>
      <c r="N793" s="55">
        <f>Table25[[#This Row],[FY Formula end]]</f>
        <v>2030</v>
      </c>
      <c r="O793" s="59" t="str">
        <f>IF(Table25[[#This Row],[Year End]]="No End","No End","FY"&amp;" "&amp;Table25[[#This Row],[Year End]])</f>
        <v>FY 2030</v>
      </c>
      <c r="P793" s="27"/>
      <c r="Q793" s="104">
        <f>_xlfn.IFNA(IF($B793="","",VLOOKUP($B793,'SWC Towers'!$A:$Q,$Q$2,FALSE)),"")</f>
        <v>0.2</v>
      </c>
      <c r="R793" s="106" t="str">
        <f>_xlfn.IFNA(IF($B793="","",VLOOKUP($B793,'SWC Towers'!$A:$Q,$R$2,FALSE)),"")</f>
        <v/>
      </c>
      <c r="S793" s="106" t="str">
        <f>_xlfn.IFNA(IF($B793="","",VLOOKUP($B793,'SWC Towers'!$A:$Q,$S$2,FALSE)),"")</f>
        <v/>
      </c>
      <c r="T793" s="106" t="str">
        <f>_xlfn.IFNA(IF($B793="","",VLOOKUP($B793,'SWC Towers'!$A:$Q,$T$2,FALSE)),"")</f>
        <v/>
      </c>
      <c r="U793" s="104">
        <f>_xlfn.IFNA(IF($B793="","",VLOOKUP($B793,'SWC Towers'!$A:$Q,$U$2,FALSE)),"")</f>
        <v>0.4</v>
      </c>
      <c r="V793" s="104" t="str">
        <f>_xlfn.IFNA(IF($B793="","",VLOOKUP($B793,'SWC Towers'!$A:$Q,$V$2,FALSE)),"")</f>
        <v/>
      </c>
      <c r="W793" s="104">
        <f>_xlfn.IFNA(IF($B793="","",VLOOKUP($B793,'SWC Towers'!$A:$Q,$W$2,FALSE)),"")</f>
        <v>0.4</v>
      </c>
      <c r="X793" s="104" t="str">
        <f>_xlfn.IFNA(IF($B793="","",VLOOKUP($B793,'SWC Towers'!$A:$Q,$X$2,FALSE)),"")</f>
        <v/>
      </c>
      <c r="Y793" s="104" t="str">
        <f>_xlfn.IFNA(IF($B793="","",VLOOKUP($B793,'SWC Towers'!$A:$Q,$Y$2,FALSE)),"")</f>
        <v/>
      </c>
      <c r="Z793" s="104" t="str">
        <f>_xlfn.IFNA(IF($B793="","",VLOOKUP($B793,'SWC Towers'!$A:$Q,$Z$2,FALSE)),"")</f>
        <v/>
      </c>
      <c r="AA793" s="104" t="str">
        <f>_xlfn.IFNA(IF($B793="","",VLOOKUP($B793,'SWC Towers'!$A:$Q,$AA$2,FALSE)),"")</f>
        <v/>
      </c>
      <c r="AB793" s="104" t="str">
        <f>_xlfn.IFNA(IF($B793="","",VLOOKUP($B793,'SWC Towers'!$A:$Q,$AB$2,FALSE)),"")</f>
        <v/>
      </c>
      <c r="AC793" s="20">
        <f>SUM(Table25[[#This Row],[IT Tower: Application]:[Other/Non-IT ]])</f>
        <v>1</v>
      </c>
      <c r="AD793" s="67"/>
      <c r="AE793" s="67"/>
      <c r="AF793" s="67"/>
      <c r="AG793" s="67"/>
      <c r="AH793" s="67"/>
      <c r="AI793" s="67"/>
      <c r="AJ793" s="67"/>
      <c r="AK793" s="67"/>
      <c r="AL793" s="67"/>
      <c r="AM793" s="67"/>
      <c r="AN793" s="67"/>
      <c r="AO793" s="67"/>
      <c r="AP793" s="67"/>
      <c r="AQ793" s="67"/>
      <c r="AR793" s="67"/>
      <c r="AS793" s="67"/>
      <c r="AT793" s="67"/>
      <c r="AU793" s="67"/>
      <c r="AV793" s="67"/>
      <c r="AW793" s="67"/>
      <c r="AX793" s="67">
        <v>0</v>
      </c>
      <c r="AY793" s="67">
        <v>1091585</v>
      </c>
      <c r="AZ793" s="67">
        <v>1408012</v>
      </c>
      <c r="BA793" s="67">
        <v>1451500</v>
      </c>
      <c r="BB793" s="67">
        <v>1243330</v>
      </c>
      <c r="BC793" s="67">
        <v>1070639</v>
      </c>
      <c r="BD793" s="67"/>
      <c r="BE793" s="67"/>
      <c r="BF793" s="67"/>
      <c r="BG793" s="67"/>
      <c r="BH793" s="67"/>
      <c r="BI793" s="67"/>
      <c r="BJ793" s="67"/>
      <c r="BK793" s="67"/>
      <c r="BL793" s="67"/>
      <c r="BM793" s="67"/>
      <c r="BN793" s="67"/>
      <c r="BO793" s="67"/>
      <c r="BP793" s="67"/>
      <c r="BQ793" s="67"/>
      <c r="BR793" s="67"/>
      <c r="BS793" s="67"/>
      <c r="BT793" s="67"/>
      <c r="BU793" s="67"/>
      <c r="BV793" s="67"/>
      <c r="BW793" s="67"/>
      <c r="BX793" s="67"/>
      <c r="BY793" s="67"/>
      <c r="BZ793" s="67"/>
      <c r="CA793" s="67"/>
      <c r="CB793" s="67"/>
      <c r="CC793" s="69">
        <f>SUM(Table25[[#This Row],[Contract Amount FY00]:[Contract Amount FY50]])</f>
        <v>6265066</v>
      </c>
      <c r="CD793" s="24"/>
    </row>
    <row r="794" spans="1:82" x14ac:dyDescent="0.25">
      <c r="A794" s="122" t="s">
        <v>2009</v>
      </c>
      <c r="B794" s="122" t="s">
        <v>278</v>
      </c>
      <c r="C794" s="122" t="s">
        <v>3188</v>
      </c>
      <c r="E794" s="26" t="str">
        <f>IFERROR(IF(VLOOKUP(Table25[[#This Row],[Contract No.]],Table3[#All],3,FALSE)="","No","Yes"),"")</f>
        <v>Yes</v>
      </c>
      <c r="F794" s="26" t="str">
        <f>IFERROR(VLOOKUP(Table25[[#This Row],[Contract No.]],Table3[#All],3,FALSE),"")</f>
        <v>NASPO</v>
      </c>
      <c r="G794" s="26" t="str">
        <f>IFERROR(IF(Table25[[#This Row],[Cooperative Purchase
(Yes/No)]]="Yes","Yes",IF(VLOOKUP(Table25[[#This Row],[Contract No.]],Table3[#All],1,FALSE)=Table25[[#This Row],[Contract No.]],"Yes","No")),"No")</f>
        <v>Yes</v>
      </c>
      <c r="H794" s="51">
        <f>IFERROR(VLOOKUP(Table25[[#This Row],[Contract No.]],Table3[#All],4,FALSE),"")</f>
        <v>42917</v>
      </c>
      <c r="I794" s="56">
        <f>IFERROR(IF(AND(MONTH(Table25[[#This Row],[Contract Start Date]])&gt;6,MONTH(Table25[[#This Row],[Contract Start Date]])&lt;=12),YEAR(Table25[[#This Row],[Contract Start Date]])+1,YEAR(Table25[[#This Row],[Contract Start Date]])),"")</f>
        <v>2018</v>
      </c>
      <c r="J794" s="55">
        <f>Table25[[#This Row],[FY Formula start]]</f>
        <v>2018</v>
      </c>
      <c r="K794" s="59" t="str">
        <f>"FY"&amp;" "&amp;Table25[[#This Row],[Year Start]]</f>
        <v>FY 2018</v>
      </c>
      <c r="L794" s="52">
        <f>IFERROR(VLOOKUP(Table25[[#This Row],[Contract No.]],Table3[#All],5,FALSE),"")</f>
        <v>46280</v>
      </c>
      <c r="M794" s="56">
        <f>IFERROR(IF(Table25[[#This Row],[Contract End Date]]="99/99/9999","No End",IF(AND(MONTH(Table25[[#This Row],[Contract End Date]])&gt;6,MONTH(Table25[[#This Row],[Contract End Date]])&lt;=12),YEAR(Table25[[#This Row],[Contract End Date]])+1,YEAR(Table25[[#This Row],[Contract End Date]]))),"")</f>
        <v>2027</v>
      </c>
      <c r="N794" s="55">
        <f>Table25[[#This Row],[FY Formula end]]</f>
        <v>2027</v>
      </c>
      <c r="O794" s="59" t="str">
        <f>IF(Table25[[#This Row],[Year End]]="No End","No End","FY"&amp;" "&amp;Table25[[#This Row],[Year End]])</f>
        <v>FY 2027</v>
      </c>
      <c r="P794" s="27"/>
      <c r="Q794" s="104">
        <f>_xlfn.IFNA(IF($B794="","",VLOOKUP($B794,'SWC Towers'!$A:$Q,$Q$2,FALSE)),"")</f>
        <v>0.4</v>
      </c>
      <c r="R794" s="106" t="str">
        <f>_xlfn.IFNA(IF($B794="","",VLOOKUP($B794,'SWC Towers'!$A:$Q,$R$2,FALSE)),"")</f>
        <v/>
      </c>
      <c r="S794" s="106" t="str">
        <f>_xlfn.IFNA(IF($B794="","",VLOOKUP($B794,'SWC Towers'!$A:$Q,$S$2,FALSE)),"")</f>
        <v/>
      </c>
      <c r="T794" s="106">
        <f>_xlfn.IFNA(IF($B794="","",VLOOKUP($B794,'SWC Towers'!$A:$Q,$T$2,FALSE)),"")</f>
        <v>0.05</v>
      </c>
      <c r="U794" s="104" t="str">
        <f>_xlfn.IFNA(IF($B794="","",VLOOKUP($B794,'SWC Towers'!$A:$Q,$U$2,FALSE)),"")</f>
        <v/>
      </c>
      <c r="V794" s="104" t="str">
        <f>_xlfn.IFNA(IF($B794="","",VLOOKUP($B794,'SWC Towers'!$A:$Q,$V$2,FALSE)),"")</f>
        <v/>
      </c>
      <c r="W794" s="104">
        <f>_xlfn.IFNA(IF($B794="","",VLOOKUP($B794,'SWC Towers'!$A:$Q,$W$2,FALSE)),"")</f>
        <v>0.1</v>
      </c>
      <c r="X794" s="104" t="str">
        <f>_xlfn.IFNA(IF($B794="","",VLOOKUP($B794,'SWC Towers'!$A:$Q,$X$2,FALSE)),"")</f>
        <v/>
      </c>
      <c r="Y794" s="104">
        <f>_xlfn.IFNA(IF($B794="","",VLOOKUP($B794,'SWC Towers'!$A:$Q,$Y$2,FALSE)),"")</f>
        <v>0.05</v>
      </c>
      <c r="Z794" s="104" t="str">
        <f>_xlfn.IFNA(IF($B794="","",VLOOKUP($B794,'SWC Towers'!$A:$Q,$Z$2,FALSE)),"")</f>
        <v/>
      </c>
      <c r="AA794" s="104">
        <f>_xlfn.IFNA(IF($B794="","",VLOOKUP($B794,'SWC Towers'!$A:$Q,$AA$2,FALSE)),"")</f>
        <v>0.4</v>
      </c>
      <c r="AB794" s="104" t="str">
        <f>_xlfn.IFNA(IF($B794="","",VLOOKUP($B794,'SWC Towers'!$A:$Q,$AB$2,FALSE)),"")</f>
        <v/>
      </c>
      <c r="AC794" s="20">
        <f>SUM(Table25[[#This Row],[IT Tower: Application]:[Other/Non-IT ]])</f>
        <v>1</v>
      </c>
      <c r="AD794" s="67"/>
      <c r="AE794" s="67"/>
      <c r="AF794" s="67"/>
      <c r="AG794" s="67"/>
      <c r="AH794" s="67"/>
      <c r="AI794" s="67"/>
      <c r="AJ794" s="67"/>
      <c r="AK794" s="67"/>
      <c r="AL794" s="67"/>
      <c r="AM794" s="67"/>
      <c r="AN794" s="67"/>
      <c r="AO794" s="67"/>
      <c r="AP794" s="67"/>
      <c r="AQ794" s="67"/>
      <c r="AR794" s="67"/>
      <c r="AS794" s="67"/>
      <c r="AT794" s="67"/>
      <c r="AU794" s="67"/>
      <c r="AV794" s="67">
        <v>0</v>
      </c>
      <c r="AW794" s="67">
        <v>809445</v>
      </c>
      <c r="AX794" s="67">
        <v>96336</v>
      </c>
      <c r="AY794" s="67">
        <v>204711</v>
      </c>
      <c r="AZ794" s="67">
        <v>133241</v>
      </c>
      <c r="BA794" s="67">
        <v>934478</v>
      </c>
      <c r="BB794" s="67">
        <v>236314</v>
      </c>
      <c r="BC794" s="67">
        <v>645900</v>
      </c>
      <c r="BD794" s="67"/>
      <c r="BE794" s="67"/>
      <c r="BF794" s="67"/>
      <c r="BG794" s="67"/>
      <c r="BH794" s="67"/>
      <c r="BI794" s="67"/>
      <c r="BJ794" s="67"/>
      <c r="BK794" s="67"/>
      <c r="BL794" s="67"/>
      <c r="BM794" s="67"/>
      <c r="BN794" s="67"/>
      <c r="BO794" s="67"/>
      <c r="BP794" s="67"/>
      <c r="BQ794" s="67"/>
      <c r="BR794" s="67"/>
      <c r="BS794" s="67"/>
      <c r="BT794" s="67"/>
      <c r="BU794" s="67"/>
      <c r="BV794" s="67"/>
      <c r="BW794" s="67"/>
      <c r="BX794" s="67"/>
      <c r="BY794" s="67"/>
      <c r="BZ794" s="67"/>
      <c r="CA794" s="67"/>
      <c r="CB794" s="67"/>
      <c r="CC794" s="69">
        <f>SUM(Table25[[#This Row],[Contract Amount FY00]:[Contract Amount FY50]])</f>
        <v>3060425</v>
      </c>
      <c r="CD794" s="24"/>
    </row>
    <row r="795" spans="1:82" x14ac:dyDescent="0.25">
      <c r="A795" s="122" t="s">
        <v>2009</v>
      </c>
      <c r="B795" s="122" t="s">
        <v>278</v>
      </c>
      <c r="C795" s="122" t="s">
        <v>441</v>
      </c>
      <c r="E795" s="26" t="str">
        <f>IFERROR(IF(VLOOKUP(Table25[[#This Row],[Contract No.]],Table3[#All],3,FALSE)="","No","Yes"),"")</f>
        <v>Yes</v>
      </c>
      <c r="F795" s="26" t="str">
        <f>IFERROR(VLOOKUP(Table25[[#This Row],[Contract No.]],Table3[#All],3,FALSE),"")</f>
        <v>NASPO</v>
      </c>
      <c r="G795" s="26" t="str">
        <f>IFERROR(IF(Table25[[#This Row],[Cooperative Purchase
(Yes/No)]]="Yes","Yes",IF(VLOOKUP(Table25[[#This Row],[Contract No.]],Table3[#All],1,FALSE)=Table25[[#This Row],[Contract No.]],"Yes","No")),"No")</f>
        <v>Yes</v>
      </c>
      <c r="H795" s="51">
        <f>IFERROR(VLOOKUP(Table25[[#This Row],[Contract No.]],Table3[#All],4,FALSE),"")</f>
        <v>42917</v>
      </c>
      <c r="I795" s="56">
        <f>IFERROR(IF(AND(MONTH(Table25[[#This Row],[Contract Start Date]])&gt;6,MONTH(Table25[[#This Row],[Contract Start Date]])&lt;=12),YEAR(Table25[[#This Row],[Contract Start Date]])+1,YEAR(Table25[[#This Row],[Contract Start Date]])),"")</f>
        <v>2018</v>
      </c>
      <c r="J795" s="55">
        <f>Table25[[#This Row],[FY Formula start]]</f>
        <v>2018</v>
      </c>
      <c r="K795" s="59" t="str">
        <f>"FY"&amp;" "&amp;Table25[[#This Row],[Year Start]]</f>
        <v>FY 2018</v>
      </c>
      <c r="L795" s="52">
        <f>IFERROR(VLOOKUP(Table25[[#This Row],[Contract No.]],Table3[#All],5,FALSE),"")</f>
        <v>46280</v>
      </c>
      <c r="M795" s="56">
        <f>IFERROR(IF(Table25[[#This Row],[Contract End Date]]="99/99/9999","No End",IF(AND(MONTH(Table25[[#This Row],[Contract End Date]])&gt;6,MONTH(Table25[[#This Row],[Contract End Date]])&lt;=12),YEAR(Table25[[#This Row],[Contract End Date]])+1,YEAR(Table25[[#This Row],[Contract End Date]]))),"")</f>
        <v>2027</v>
      </c>
      <c r="N795" s="55">
        <f>Table25[[#This Row],[FY Formula end]]</f>
        <v>2027</v>
      </c>
      <c r="O795" s="59" t="str">
        <f>IF(Table25[[#This Row],[Year End]]="No End","No End","FY"&amp;" "&amp;Table25[[#This Row],[Year End]])</f>
        <v>FY 2027</v>
      </c>
      <c r="P795" s="27"/>
      <c r="Q795" s="104">
        <f>_xlfn.IFNA(IF($B795="","",VLOOKUP($B795,'SWC Towers'!$A:$Q,$Q$2,FALSE)),"")</f>
        <v>0.4</v>
      </c>
      <c r="R795" s="106" t="str">
        <f>_xlfn.IFNA(IF($B795="","",VLOOKUP($B795,'SWC Towers'!$A:$Q,$R$2,FALSE)),"")</f>
        <v/>
      </c>
      <c r="S795" s="106" t="str">
        <f>_xlfn.IFNA(IF($B795="","",VLOOKUP($B795,'SWC Towers'!$A:$Q,$S$2,FALSE)),"")</f>
        <v/>
      </c>
      <c r="T795" s="106">
        <f>_xlfn.IFNA(IF($B795="","",VLOOKUP($B795,'SWC Towers'!$A:$Q,$T$2,FALSE)),"")</f>
        <v>0.05</v>
      </c>
      <c r="U795" s="104" t="str">
        <f>_xlfn.IFNA(IF($B795="","",VLOOKUP($B795,'SWC Towers'!$A:$Q,$U$2,FALSE)),"")</f>
        <v/>
      </c>
      <c r="V795" s="104" t="str">
        <f>_xlfn.IFNA(IF($B795="","",VLOOKUP($B795,'SWC Towers'!$A:$Q,$V$2,FALSE)),"")</f>
        <v/>
      </c>
      <c r="W795" s="104">
        <f>_xlfn.IFNA(IF($B795="","",VLOOKUP($B795,'SWC Towers'!$A:$Q,$W$2,FALSE)),"")</f>
        <v>0.1</v>
      </c>
      <c r="X795" s="104" t="str">
        <f>_xlfn.IFNA(IF($B795="","",VLOOKUP($B795,'SWC Towers'!$A:$Q,$X$2,FALSE)),"")</f>
        <v/>
      </c>
      <c r="Y795" s="104">
        <f>_xlfn.IFNA(IF($B795="","",VLOOKUP($B795,'SWC Towers'!$A:$Q,$Y$2,FALSE)),"")</f>
        <v>0.05</v>
      </c>
      <c r="Z795" s="104" t="str">
        <f>_xlfn.IFNA(IF($B795="","",VLOOKUP($B795,'SWC Towers'!$A:$Q,$Z$2,FALSE)),"")</f>
        <v/>
      </c>
      <c r="AA795" s="104">
        <f>_xlfn.IFNA(IF($B795="","",VLOOKUP($B795,'SWC Towers'!$A:$Q,$AA$2,FALSE)),"")</f>
        <v>0.4</v>
      </c>
      <c r="AB795" s="104" t="str">
        <f>_xlfn.IFNA(IF($B795="","",VLOOKUP($B795,'SWC Towers'!$A:$Q,$AB$2,FALSE)),"")</f>
        <v/>
      </c>
      <c r="AC795" s="20">
        <f>SUM(Table25[[#This Row],[IT Tower: Application]:[Other/Non-IT ]])</f>
        <v>1</v>
      </c>
      <c r="AD795" s="67"/>
      <c r="AE795" s="67"/>
      <c r="AF795" s="67"/>
      <c r="AG795" s="67"/>
      <c r="AH795" s="67"/>
      <c r="AI795" s="67"/>
      <c r="AJ795" s="67"/>
      <c r="AK795" s="67"/>
      <c r="AL795" s="67"/>
      <c r="AM795" s="67"/>
      <c r="AN795" s="67"/>
      <c r="AO795" s="67"/>
      <c r="AP795" s="67"/>
      <c r="AQ795" s="67"/>
      <c r="AR795" s="67"/>
      <c r="AS795" s="67"/>
      <c r="AT795" s="67"/>
      <c r="AU795" s="67"/>
      <c r="AV795" s="67"/>
      <c r="AW795" s="67"/>
      <c r="AX795" s="67"/>
      <c r="AY795" s="67"/>
      <c r="AZ795" s="67">
        <v>0</v>
      </c>
      <c r="BA795" s="67">
        <v>293000</v>
      </c>
      <c r="BB795" s="67">
        <v>122000</v>
      </c>
      <c r="BC795" s="67"/>
      <c r="BD795" s="67"/>
      <c r="BE795" s="67"/>
      <c r="BF795" s="67"/>
      <c r="BG795" s="67"/>
      <c r="BH795" s="67"/>
      <c r="BI795" s="67"/>
      <c r="BJ795" s="67"/>
      <c r="BK795" s="67"/>
      <c r="BL795" s="67"/>
      <c r="BM795" s="67"/>
      <c r="BN795" s="67"/>
      <c r="BO795" s="67"/>
      <c r="BP795" s="67"/>
      <c r="BQ795" s="67"/>
      <c r="BR795" s="67"/>
      <c r="BS795" s="67"/>
      <c r="BT795" s="67"/>
      <c r="BU795" s="67"/>
      <c r="BV795" s="67"/>
      <c r="BW795" s="67"/>
      <c r="BX795" s="67"/>
      <c r="BY795" s="67"/>
      <c r="BZ795" s="67"/>
      <c r="CA795" s="67"/>
      <c r="CB795" s="67"/>
      <c r="CC795" s="69">
        <f>SUM(Table25[[#This Row],[Contract Amount FY00]:[Contract Amount FY50]])</f>
        <v>415000</v>
      </c>
      <c r="CD795" s="24"/>
    </row>
    <row r="796" spans="1:82" x14ac:dyDescent="0.25">
      <c r="A796" s="122" t="s">
        <v>2009</v>
      </c>
      <c r="B796" s="122" t="s">
        <v>278</v>
      </c>
      <c r="C796" s="122" t="s">
        <v>279</v>
      </c>
      <c r="E796" s="26" t="str">
        <f>IFERROR(IF(VLOOKUP(Table25[[#This Row],[Contract No.]],Table3[#All],3,FALSE)="","No","Yes"),"")</f>
        <v>Yes</v>
      </c>
      <c r="F796" s="26" t="str">
        <f>IFERROR(VLOOKUP(Table25[[#This Row],[Contract No.]],Table3[#All],3,FALSE),"")</f>
        <v>NASPO</v>
      </c>
      <c r="G796" s="26" t="str">
        <f>IFERROR(IF(Table25[[#This Row],[Cooperative Purchase
(Yes/No)]]="Yes","Yes",IF(VLOOKUP(Table25[[#This Row],[Contract No.]],Table3[#All],1,FALSE)=Table25[[#This Row],[Contract No.]],"Yes","No")),"No")</f>
        <v>Yes</v>
      </c>
      <c r="H796" s="51">
        <f>IFERROR(VLOOKUP(Table25[[#This Row],[Contract No.]],Table3[#All],4,FALSE),"")</f>
        <v>42917</v>
      </c>
      <c r="I796" s="56">
        <f>IFERROR(IF(AND(MONTH(Table25[[#This Row],[Contract Start Date]])&gt;6,MONTH(Table25[[#This Row],[Contract Start Date]])&lt;=12),YEAR(Table25[[#This Row],[Contract Start Date]])+1,YEAR(Table25[[#This Row],[Contract Start Date]])),"")</f>
        <v>2018</v>
      </c>
      <c r="J796" s="55">
        <f>Table25[[#This Row],[FY Formula start]]</f>
        <v>2018</v>
      </c>
      <c r="K796" s="59" t="str">
        <f>"FY"&amp;" "&amp;Table25[[#This Row],[Year Start]]</f>
        <v>FY 2018</v>
      </c>
      <c r="L796" s="52">
        <f>IFERROR(VLOOKUP(Table25[[#This Row],[Contract No.]],Table3[#All],5,FALSE),"")</f>
        <v>46280</v>
      </c>
      <c r="M796" s="56">
        <f>IFERROR(IF(Table25[[#This Row],[Contract End Date]]="99/99/9999","No End",IF(AND(MONTH(Table25[[#This Row],[Contract End Date]])&gt;6,MONTH(Table25[[#This Row],[Contract End Date]])&lt;=12),YEAR(Table25[[#This Row],[Contract End Date]])+1,YEAR(Table25[[#This Row],[Contract End Date]]))),"")</f>
        <v>2027</v>
      </c>
      <c r="N796" s="55">
        <f>Table25[[#This Row],[FY Formula end]]</f>
        <v>2027</v>
      </c>
      <c r="O796" s="59" t="str">
        <f>IF(Table25[[#This Row],[Year End]]="No End","No End","FY"&amp;" "&amp;Table25[[#This Row],[Year End]])</f>
        <v>FY 2027</v>
      </c>
      <c r="P796" s="27"/>
      <c r="Q796" s="104">
        <f>_xlfn.IFNA(IF($B796="","",VLOOKUP($B796,'SWC Towers'!$A:$Q,$Q$2,FALSE)),"")</f>
        <v>0.4</v>
      </c>
      <c r="R796" s="106" t="str">
        <f>_xlfn.IFNA(IF($B796="","",VLOOKUP($B796,'SWC Towers'!$A:$Q,$R$2,FALSE)),"")</f>
        <v/>
      </c>
      <c r="S796" s="106" t="str">
        <f>_xlfn.IFNA(IF($B796="","",VLOOKUP($B796,'SWC Towers'!$A:$Q,$S$2,FALSE)),"")</f>
        <v/>
      </c>
      <c r="T796" s="106">
        <f>_xlfn.IFNA(IF($B796="","",VLOOKUP($B796,'SWC Towers'!$A:$Q,$T$2,FALSE)),"")</f>
        <v>0.05</v>
      </c>
      <c r="U796" s="104" t="str">
        <f>_xlfn.IFNA(IF($B796="","",VLOOKUP($B796,'SWC Towers'!$A:$Q,$U$2,FALSE)),"")</f>
        <v/>
      </c>
      <c r="V796" s="104" t="str">
        <f>_xlfn.IFNA(IF($B796="","",VLOOKUP($B796,'SWC Towers'!$A:$Q,$V$2,FALSE)),"")</f>
        <v/>
      </c>
      <c r="W796" s="104">
        <f>_xlfn.IFNA(IF($B796="","",VLOOKUP($B796,'SWC Towers'!$A:$Q,$W$2,FALSE)),"")</f>
        <v>0.1</v>
      </c>
      <c r="X796" s="104" t="str">
        <f>_xlfn.IFNA(IF($B796="","",VLOOKUP($B796,'SWC Towers'!$A:$Q,$X$2,FALSE)),"")</f>
        <v/>
      </c>
      <c r="Y796" s="104">
        <f>_xlfn.IFNA(IF($B796="","",VLOOKUP($B796,'SWC Towers'!$A:$Q,$Y$2,FALSE)),"")</f>
        <v>0.05</v>
      </c>
      <c r="Z796" s="104" t="str">
        <f>_xlfn.IFNA(IF($B796="","",VLOOKUP($B796,'SWC Towers'!$A:$Q,$Z$2,FALSE)),"")</f>
        <v/>
      </c>
      <c r="AA796" s="104">
        <f>_xlfn.IFNA(IF($B796="","",VLOOKUP($B796,'SWC Towers'!$A:$Q,$AA$2,FALSE)),"")</f>
        <v>0.4</v>
      </c>
      <c r="AB796" s="104" t="str">
        <f>_xlfn.IFNA(IF($B796="","",VLOOKUP($B796,'SWC Towers'!$A:$Q,$AB$2,FALSE)),"")</f>
        <v/>
      </c>
      <c r="AC796" s="20">
        <f>SUM(Table25[[#This Row],[IT Tower: Application]:[Other/Non-IT ]])</f>
        <v>1</v>
      </c>
      <c r="AD796" s="67"/>
      <c r="AE796" s="67"/>
      <c r="AF796" s="67"/>
      <c r="AG796" s="67"/>
      <c r="AH796" s="67"/>
      <c r="AI796" s="67"/>
      <c r="AJ796" s="67"/>
      <c r="AK796" s="67"/>
      <c r="AL796" s="67"/>
      <c r="AM796" s="67"/>
      <c r="AN796" s="67"/>
      <c r="AO796" s="67"/>
      <c r="AP796" s="67"/>
      <c r="AQ796" s="67"/>
      <c r="AR796" s="67"/>
      <c r="AS796" s="67"/>
      <c r="AT796" s="67"/>
      <c r="AU796" s="67"/>
      <c r="AV796" s="67"/>
      <c r="AW796" s="67"/>
      <c r="AX796" s="67"/>
      <c r="AY796" s="67">
        <v>414635</v>
      </c>
      <c r="AZ796" s="67">
        <v>162977</v>
      </c>
      <c r="BA796" s="67">
        <v>1255450</v>
      </c>
      <c r="BB796" s="67">
        <v>2333088</v>
      </c>
      <c r="BC796" s="67">
        <v>2901259</v>
      </c>
      <c r="BD796" s="67"/>
      <c r="BE796" s="67"/>
      <c r="BF796" s="67"/>
      <c r="BG796" s="67"/>
      <c r="BH796" s="67"/>
      <c r="BI796" s="67"/>
      <c r="BJ796" s="67"/>
      <c r="BK796" s="67"/>
      <c r="BL796" s="67"/>
      <c r="BM796" s="67"/>
      <c r="BN796" s="67"/>
      <c r="BO796" s="67"/>
      <c r="BP796" s="67"/>
      <c r="BQ796" s="67"/>
      <c r="BR796" s="67"/>
      <c r="BS796" s="67"/>
      <c r="BT796" s="67"/>
      <c r="BU796" s="67"/>
      <c r="BV796" s="67"/>
      <c r="BW796" s="67"/>
      <c r="BX796" s="67"/>
      <c r="BY796" s="67"/>
      <c r="BZ796" s="67"/>
      <c r="CA796" s="67"/>
      <c r="CB796" s="67"/>
      <c r="CC796" s="69">
        <f>SUM(Table25[[#This Row],[Contract Amount FY00]:[Contract Amount FY50]])</f>
        <v>7067409</v>
      </c>
      <c r="CD796" s="24"/>
    </row>
    <row r="797" spans="1:82" x14ac:dyDescent="0.25">
      <c r="A797" s="122" t="s">
        <v>2009</v>
      </c>
      <c r="B797" s="122" t="s">
        <v>3175</v>
      </c>
      <c r="C797" s="122" t="s">
        <v>3197</v>
      </c>
      <c r="E797" s="26" t="str">
        <f>IFERROR(IF(VLOOKUP(Table25[[#This Row],[Contract No.]],Table3[#All],3,FALSE)="","No","Yes"),"")</f>
        <v>Yes</v>
      </c>
      <c r="F797" s="26" t="str">
        <f>IFERROR(VLOOKUP(Table25[[#This Row],[Contract No.]],Table3[#All],3,FALSE),"")</f>
        <v>NASPO</v>
      </c>
      <c r="G797" s="26" t="str">
        <f>IFERROR(IF(Table25[[#This Row],[Cooperative Purchase
(Yes/No)]]="Yes","Yes",IF(VLOOKUP(Table25[[#This Row],[Contract No.]],Table3[#All],1,FALSE)=Table25[[#This Row],[Contract No.]],"Yes","No")),"No")</f>
        <v>Yes</v>
      </c>
      <c r="H797" s="51">
        <f>IFERROR(VLOOKUP(Table25[[#This Row],[Contract No.]],Table3[#All],4,FALSE),"")</f>
        <v>45627</v>
      </c>
      <c r="I797" s="56">
        <f>IFERROR(IF(AND(MONTH(Table25[[#This Row],[Contract Start Date]])&gt;6,MONTH(Table25[[#This Row],[Contract Start Date]])&lt;=12),YEAR(Table25[[#This Row],[Contract Start Date]])+1,YEAR(Table25[[#This Row],[Contract Start Date]])),"")</f>
        <v>2025</v>
      </c>
      <c r="J797" s="55">
        <f>Table25[[#This Row],[FY Formula start]]</f>
        <v>2025</v>
      </c>
      <c r="K797" s="59" t="str">
        <f>"FY"&amp;" "&amp;Table25[[#This Row],[Year Start]]</f>
        <v>FY 2025</v>
      </c>
      <c r="L797" s="52">
        <f>IFERROR(VLOOKUP(Table25[[#This Row],[Contract No.]],Table3[#All],5,FALSE),"")</f>
        <v>47269</v>
      </c>
      <c r="M797" s="56">
        <f>IFERROR(IF(Table25[[#This Row],[Contract End Date]]="99/99/9999","No End",IF(AND(MONTH(Table25[[#This Row],[Contract End Date]])&gt;6,MONTH(Table25[[#This Row],[Contract End Date]])&lt;=12),YEAR(Table25[[#This Row],[Contract End Date]])+1,YEAR(Table25[[#This Row],[Contract End Date]]))),"")</f>
        <v>2029</v>
      </c>
      <c r="N797" s="55">
        <f>Table25[[#This Row],[FY Formula end]]</f>
        <v>2029</v>
      </c>
      <c r="O797" s="59" t="str">
        <f>IF(Table25[[#This Row],[Year End]]="No End","No End","FY"&amp;" "&amp;Table25[[#This Row],[Year End]])</f>
        <v>FY 2029</v>
      </c>
      <c r="P797" s="27"/>
      <c r="Q797" s="104">
        <f>_xlfn.IFNA(IF($B797="","",VLOOKUP($B797,'SWC Towers'!$A:$Q,$Q$2,FALSE)),"")</f>
        <v>0.3</v>
      </c>
      <c r="R797" s="106">
        <f>_xlfn.IFNA(IF($B797="","",VLOOKUP($B797,'SWC Towers'!$A:$Q,$R$2,FALSE)),"")</f>
        <v>0.7</v>
      </c>
      <c r="S797" s="106" t="str">
        <f>_xlfn.IFNA(IF($B797="","",VLOOKUP($B797,'SWC Towers'!$A:$Q,$S$2,FALSE)),"")</f>
        <v/>
      </c>
      <c r="T797" s="106" t="str">
        <f>_xlfn.IFNA(IF($B797="","",VLOOKUP($B797,'SWC Towers'!$A:$Q,$T$2,FALSE)),"")</f>
        <v/>
      </c>
      <c r="U797" s="104" t="str">
        <f>_xlfn.IFNA(IF($B797="","",VLOOKUP($B797,'SWC Towers'!$A:$Q,$U$2,FALSE)),"")</f>
        <v/>
      </c>
      <c r="V797" s="104" t="str">
        <f>_xlfn.IFNA(IF($B797="","",VLOOKUP($B797,'SWC Towers'!$A:$Q,$V$2,FALSE)),"")</f>
        <v/>
      </c>
      <c r="W797" s="104" t="str">
        <f>_xlfn.IFNA(IF($B797="","",VLOOKUP($B797,'SWC Towers'!$A:$Q,$W$2,FALSE)),"")</f>
        <v/>
      </c>
      <c r="X797" s="104" t="str">
        <f>_xlfn.IFNA(IF($B797="","",VLOOKUP($B797,'SWC Towers'!$A:$Q,$X$2,FALSE)),"")</f>
        <v/>
      </c>
      <c r="Y797" s="104" t="str">
        <f>_xlfn.IFNA(IF($B797="","",VLOOKUP($B797,'SWC Towers'!$A:$Q,$Y$2,FALSE)),"")</f>
        <v/>
      </c>
      <c r="Z797" s="104" t="str">
        <f>_xlfn.IFNA(IF($B797="","",VLOOKUP($B797,'SWC Towers'!$A:$Q,$Z$2,FALSE)),"")</f>
        <v/>
      </c>
      <c r="AA797" s="104" t="str">
        <f>_xlfn.IFNA(IF($B797="","",VLOOKUP($B797,'SWC Towers'!$A:$Q,$AA$2,FALSE)),"")</f>
        <v/>
      </c>
      <c r="AB797" s="104" t="str">
        <f>_xlfn.IFNA(IF($B797="","",VLOOKUP($B797,'SWC Towers'!$A:$Q,$AB$2,FALSE)),"")</f>
        <v/>
      </c>
      <c r="AC797" s="20">
        <f>SUM(Table25[[#This Row],[IT Tower: Application]:[Other/Non-IT ]])</f>
        <v>1</v>
      </c>
      <c r="AD797" s="67"/>
      <c r="AE797" s="67"/>
      <c r="AF797" s="67"/>
      <c r="AG797" s="67"/>
      <c r="AH797" s="67"/>
      <c r="AI797" s="67"/>
      <c r="AJ797" s="67"/>
      <c r="AK797" s="67"/>
      <c r="AL797" s="67"/>
      <c r="AM797" s="67"/>
      <c r="AN797" s="67"/>
      <c r="AO797" s="67"/>
      <c r="AP797" s="67"/>
      <c r="AQ797" s="67"/>
      <c r="AR797" s="67"/>
      <c r="AS797" s="67"/>
      <c r="AT797" s="67"/>
      <c r="AU797" s="67"/>
      <c r="AV797" s="67"/>
      <c r="AW797" s="67"/>
      <c r="AX797" s="67"/>
      <c r="AY797" s="67"/>
      <c r="AZ797" s="67"/>
      <c r="BA797" s="67"/>
      <c r="BB797" s="67"/>
      <c r="BC797" s="67">
        <v>26234</v>
      </c>
      <c r="BD797" s="67"/>
      <c r="BE797" s="67"/>
      <c r="BF797" s="67"/>
      <c r="BG797" s="67"/>
      <c r="BH797" s="67"/>
      <c r="BI797" s="67"/>
      <c r="BJ797" s="67"/>
      <c r="BK797" s="67"/>
      <c r="BL797" s="67"/>
      <c r="BM797" s="67"/>
      <c r="BN797" s="67"/>
      <c r="BO797" s="67"/>
      <c r="BP797" s="67"/>
      <c r="BQ797" s="67"/>
      <c r="BR797" s="67"/>
      <c r="BS797" s="67"/>
      <c r="BT797" s="67"/>
      <c r="BU797" s="67"/>
      <c r="BV797" s="67"/>
      <c r="BW797" s="67"/>
      <c r="BX797" s="67"/>
      <c r="BY797" s="67"/>
      <c r="BZ797" s="67"/>
      <c r="CA797" s="67"/>
      <c r="CB797" s="67"/>
      <c r="CC797" s="69">
        <f>SUM(Table25[[#This Row],[Contract Amount FY00]:[Contract Amount FY50]])</f>
        <v>26234</v>
      </c>
      <c r="CD797" s="24"/>
    </row>
    <row r="798" spans="1:82" x14ac:dyDescent="0.25">
      <c r="A798" s="122" t="s">
        <v>2009</v>
      </c>
      <c r="B798" s="122" t="s">
        <v>2244</v>
      </c>
      <c r="C798" s="122" t="s">
        <v>373</v>
      </c>
      <c r="E798" s="26" t="str">
        <f>IFERROR(IF(VLOOKUP(Table25[[#This Row],[Contract No.]],Table3[#All],3,FALSE)="","No","Yes"),"")</f>
        <v>No</v>
      </c>
      <c r="F798" s="26" t="str">
        <f>IFERROR(VLOOKUP(Table25[[#This Row],[Contract No.]],Table3[#All],3,FALSE),"")</f>
        <v/>
      </c>
      <c r="G798" s="26" t="str">
        <f>IFERROR(IF(Table25[[#This Row],[Cooperative Purchase
(Yes/No)]]="Yes","Yes",IF(VLOOKUP(Table25[[#This Row],[Contract No.]],Table3[#All],1,FALSE)=Table25[[#This Row],[Contract No.]],"Yes","No")),"No")</f>
        <v>Yes</v>
      </c>
      <c r="H798" s="51">
        <f>IFERROR(VLOOKUP(Table25[[#This Row],[Contract No.]],Table3[#All],4,FALSE),"")</f>
        <v>44512</v>
      </c>
      <c r="I798" s="56">
        <f>IFERROR(IF(AND(MONTH(Table25[[#This Row],[Contract Start Date]])&gt;6,MONTH(Table25[[#This Row],[Contract Start Date]])&lt;=12),YEAR(Table25[[#This Row],[Contract Start Date]])+1,YEAR(Table25[[#This Row],[Contract Start Date]])),"")</f>
        <v>2022</v>
      </c>
      <c r="J798" s="55">
        <f>Table25[[#This Row],[FY Formula start]]</f>
        <v>2022</v>
      </c>
      <c r="K798" s="59" t="str">
        <f>"FY"&amp;" "&amp;Table25[[#This Row],[Year Start]]</f>
        <v>FY 2022</v>
      </c>
      <c r="L798" s="52">
        <f>IFERROR(VLOOKUP(Table25[[#This Row],[Contract No.]],Table3[#All],5,FALSE),"")</f>
        <v>46702</v>
      </c>
      <c r="M798" s="56">
        <f>IFERROR(IF(Table25[[#This Row],[Contract End Date]]="99/99/9999","No End",IF(AND(MONTH(Table25[[#This Row],[Contract End Date]])&gt;6,MONTH(Table25[[#This Row],[Contract End Date]])&lt;=12),YEAR(Table25[[#This Row],[Contract End Date]])+1,YEAR(Table25[[#This Row],[Contract End Date]]))),"")</f>
        <v>2028</v>
      </c>
      <c r="N798" s="55">
        <f>Table25[[#This Row],[FY Formula end]]</f>
        <v>2028</v>
      </c>
      <c r="O798" s="59" t="str">
        <f>IF(Table25[[#This Row],[Year End]]="No End","No End","FY"&amp;" "&amp;Table25[[#This Row],[Year End]])</f>
        <v>FY 2028</v>
      </c>
      <c r="P798" s="27"/>
      <c r="Q798" s="104" t="str">
        <f>_xlfn.IFNA(IF($B798="","",VLOOKUP($B798,'SWC Towers'!$A:$Q,$Q$2,FALSE)),"")</f>
        <v/>
      </c>
      <c r="R798" s="106" t="str">
        <f>_xlfn.IFNA(IF($B798="","",VLOOKUP($B798,'SWC Towers'!$A:$Q,$R$2,FALSE)),"")</f>
        <v/>
      </c>
      <c r="S798" s="106" t="str">
        <f>_xlfn.IFNA(IF($B798="","",VLOOKUP($B798,'SWC Towers'!$A:$Q,$S$2,FALSE)),"")</f>
        <v/>
      </c>
      <c r="T798" s="106">
        <f>_xlfn.IFNA(IF($B798="","",VLOOKUP($B798,'SWC Towers'!$A:$Q,$T$2,FALSE)),"")</f>
        <v>0.5</v>
      </c>
      <c r="U798" s="104" t="str">
        <f>_xlfn.IFNA(IF($B798="","",VLOOKUP($B798,'SWC Towers'!$A:$Q,$U$2,FALSE)),"")</f>
        <v/>
      </c>
      <c r="V798" s="104" t="str">
        <f>_xlfn.IFNA(IF($B798="","",VLOOKUP($B798,'SWC Towers'!$A:$Q,$V$2,FALSE)),"")</f>
        <v/>
      </c>
      <c r="W798" s="104">
        <f>_xlfn.IFNA(IF($B798="","",VLOOKUP($B798,'SWC Towers'!$A:$Q,$W$2,FALSE)),"")</f>
        <v>0.5</v>
      </c>
      <c r="X798" s="104" t="str">
        <f>_xlfn.IFNA(IF($B798="","",VLOOKUP($B798,'SWC Towers'!$A:$Q,$X$2,FALSE)),"")</f>
        <v/>
      </c>
      <c r="Y798" s="104" t="str">
        <f>_xlfn.IFNA(IF($B798="","",VLOOKUP($B798,'SWC Towers'!$A:$Q,$Y$2,FALSE)),"")</f>
        <v/>
      </c>
      <c r="Z798" s="104" t="str">
        <f>_xlfn.IFNA(IF($B798="","",VLOOKUP($B798,'SWC Towers'!$A:$Q,$Z$2,FALSE)),"")</f>
        <v/>
      </c>
      <c r="AA798" s="104" t="str">
        <f>_xlfn.IFNA(IF($B798="","",VLOOKUP($B798,'SWC Towers'!$A:$Q,$AA$2,FALSE)),"")</f>
        <v/>
      </c>
      <c r="AB798" s="104" t="str">
        <f>_xlfn.IFNA(IF($B798="","",VLOOKUP($B798,'SWC Towers'!$A:$Q,$AB$2,FALSE)),"")</f>
        <v/>
      </c>
      <c r="AC798" s="20">
        <f>SUM(Table25[[#This Row],[IT Tower: Application]:[Other/Non-IT ]])</f>
        <v>1</v>
      </c>
      <c r="AD798" s="67"/>
      <c r="AE798" s="67"/>
      <c r="AF798" s="67"/>
      <c r="AG798" s="67"/>
      <c r="AH798" s="67"/>
      <c r="AI798" s="67"/>
      <c r="AJ798" s="67"/>
      <c r="AK798" s="67"/>
      <c r="AL798" s="67"/>
      <c r="AM798" s="67"/>
      <c r="AN798" s="67"/>
      <c r="AO798" s="67"/>
      <c r="AP798" s="67"/>
      <c r="AQ798" s="67"/>
      <c r="AR798" s="67"/>
      <c r="AS798" s="67"/>
      <c r="AT798" s="67"/>
      <c r="AU798" s="67"/>
      <c r="AV798" s="67"/>
      <c r="AW798" s="67"/>
      <c r="AX798" s="67"/>
      <c r="AY798" s="67"/>
      <c r="AZ798" s="67">
        <v>22315</v>
      </c>
      <c r="BA798" s="67">
        <v>187871</v>
      </c>
      <c r="BB798" s="67">
        <v>102910</v>
      </c>
      <c r="BC798" s="67">
        <v>6945</v>
      </c>
      <c r="BD798" s="67"/>
      <c r="BE798" s="67"/>
      <c r="BF798" s="67"/>
      <c r="BG798" s="67"/>
      <c r="BH798" s="67"/>
      <c r="BI798" s="67"/>
      <c r="BJ798" s="67"/>
      <c r="BK798" s="67"/>
      <c r="BL798" s="67"/>
      <c r="BM798" s="67"/>
      <c r="BN798" s="67"/>
      <c r="BO798" s="67"/>
      <c r="BP798" s="67"/>
      <c r="BQ798" s="67"/>
      <c r="BR798" s="67"/>
      <c r="BS798" s="67"/>
      <c r="BT798" s="67"/>
      <c r="BU798" s="67"/>
      <c r="BV798" s="67"/>
      <c r="BW798" s="67"/>
      <c r="BX798" s="67"/>
      <c r="BY798" s="67"/>
      <c r="BZ798" s="67"/>
      <c r="CA798" s="67"/>
      <c r="CB798" s="67"/>
      <c r="CC798" s="69">
        <f>SUM(Table25[[#This Row],[Contract Amount FY00]:[Contract Amount FY50]])</f>
        <v>320041</v>
      </c>
      <c r="CD798" s="24"/>
    </row>
    <row r="799" spans="1:82" x14ac:dyDescent="0.25">
      <c r="A799" s="122" t="s">
        <v>2009</v>
      </c>
      <c r="B799" s="122" t="s">
        <v>2057</v>
      </c>
      <c r="C799" s="122" t="s">
        <v>3190</v>
      </c>
      <c r="E799" s="26" t="str">
        <f>IFERROR(IF(VLOOKUP(Table25[[#This Row],[Contract No.]],Table3[#All],3,FALSE)="","No","Yes"),"")</f>
        <v>Yes</v>
      </c>
      <c r="F799" s="26" t="str">
        <f>IFERROR(VLOOKUP(Table25[[#This Row],[Contract No.]],Table3[#All],3,FALSE),"")</f>
        <v>NASPO</v>
      </c>
      <c r="G799" s="26" t="str">
        <f>IFERROR(IF(Table25[[#This Row],[Cooperative Purchase
(Yes/No)]]="Yes","Yes",IF(VLOOKUP(Table25[[#This Row],[Contract No.]],Table3[#All],1,FALSE)=Table25[[#This Row],[Contract No.]],"Yes","No")),"No")</f>
        <v>Yes</v>
      </c>
      <c r="H799" s="51">
        <f>IFERROR(VLOOKUP(Table25[[#This Row],[Contract No.]],Table3[#All],4,FALSE),"")</f>
        <v>43983</v>
      </c>
      <c r="I799" s="56">
        <f>IFERROR(IF(AND(MONTH(Table25[[#This Row],[Contract Start Date]])&gt;6,MONTH(Table25[[#This Row],[Contract Start Date]])&lt;=12),YEAR(Table25[[#This Row],[Contract Start Date]])+1,YEAR(Table25[[#This Row],[Contract Start Date]])),"")</f>
        <v>2020</v>
      </c>
      <c r="J799" s="55">
        <f>Table25[[#This Row],[FY Formula start]]</f>
        <v>2020</v>
      </c>
      <c r="K799" s="59" t="str">
        <f>"FY"&amp;" "&amp;Table25[[#This Row],[Year Start]]</f>
        <v>FY 2020</v>
      </c>
      <c r="L799" s="52">
        <f>IFERROR(VLOOKUP(Table25[[#This Row],[Contract No.]],Table3[#All],5,FALSE),"")</f>
        <v>46295</v>
      </c>
      <c r="M799" s="56">
        <f>IFERROR(IF(Table25[[#This Row],[Contract End Date]]="99/99/9999","No End",IF(AND(MONTH(Table25[[#This Row],[Contract End Date]])&gt;6,MONTH(Table25[[#This Row],[Contract End Date]])&lt;=12),YEAR(Table25[[#This Row],[Contract End Date]])+1,YEAR(Table25[[#This Row],[Contract End Date]]))),"")</f>
        <v>2027</v>
      </c>
      <c r="N799" s="55">
        <f>Table25[[#This Row],[FY Formula end]]</f>
        <v>2027</v>
      </c>
      <c r="O799" s="59" t="str">
        <f>IF(Table25[[#This Row],[Year End]]="No End","No End","FY"&amp;" "&amp;Table25[[#This Row],[Year End]])</f>
        <v>FY 2027</v>
      </c>
      <c r="P799" s="27"/>
      <c r="Q799" s="104">
        <f>_xlfn.IFNA(IF($B799="","",VLOOKUP($B799,'SWC Towers'!$A:$Q,$Q$2,FALSE)),"")</f>
        <v>0.1</v>
      </c>
      <c r="R799" s="106">
        <f>_xlfn.IFNA(IF($B799="","",VLOOKUP($B799,'SWC Towers'!$A:$Q,$R$2,FALSE)),"")</f>
        <v>0.1</v>
      </c>
      <c r="S799" s="106" t="str">
        <f>_xlfn.IFNA(IF($B799="","",VLOOKUP($B799,'SWC Towers'!$A:$Q,$S$2,FALSE)),"")</f>
        <v/>
      </c>
      <c r="T799" s="106" t="str">
        <f>_xlfn.IFNA(IF($B799="","",VLOOKUP($B799,'SWC Towers'!$A:$Q,$T$2,FALSE)),"")</f>
        <v/>
      </c>
      <c r="U799" s="104">
        <f>_xlfn.IFNA(IF($B799="","",VLOOKUP($B799,'SWC Towers'!$A:$Q,$U$2,FALSE)),"")</f>
        <v>0.15</v>
      </c>
      <c r="V799" s="104" t="str">
        <f>_xlfn.IFNA(IF($B799="","",VLOOKUP($B799,'SWC Towers'!$A:$Q,$V$2,FALSE)),"")</f>
        <v/>
      </c>
      <c r="W799" s="104">
        <f>_xlfn.IFNA(IF($B799="","",VLOOKUP($B799,'SWC Towers'!$A:$Q,$W$2,FALSE)),"")</f>
        <v>0.65</v>
      </c>
      <c r="X799" s="104" t="str">
        <f>_xlfn.IFNA(IF($B799="","",VLOOKUP($B799,'SWC Towers'!$A:$Q,$X$2,FALSE)),"")</f>
        <v/>
      </c>
      <c r="Y799" s="104" t="str">
        <f>_xlfn.IFNA(IF($B799="","",VLOOKUP($B799,'SWC Towers'!$A:$Q,$Y$2,FALSE)),"")</f>
        <v/>
      </c>
      <c r="Z799" s="104" t="str">
        <f>_xlfn.IFNA(IF($B799="","",VLOOKUP($B799,'SWC Towers'!$A:$Q,$Z$2,FALSE)),"")</f>
        <v/>
      </c>
      <c r="AA799" s="104" t="str">
        <f>_xlfn.IFNA(IF($B799="","",VLOOKUP($B799,'SWC Towers'!$A:$Q,$AA$2,FALSE)),"")</f>
        <v/>
      </c>
      <c r="AB799" s="104" t="str">
        <f>_xlfn.IFNA(IF($B799="","",VLOOKUP($B799,'SWC Towers'!$A:$Q,$AB$2,FALSE)),"")</f>
        <v/>
      </c>
      <c r="AC799" s="20">
        <f>SUM(Table25[[#This Row],[IT Tower: Application]:[Other/Non-IT ]])</f>
        <v>1</v>
      </c>
      <c r="AD799" s="67"/>
      <c r="AE799" s="67"/>
      <c r="AF799" s="67"/>
      <c r="AG799" s="67"/>
      <c r="AH799" s="67"/>
      <c r="AI799" s="67"/>
      <c r="AJ799" s="67"/>
      <c r="AK799" s="67"/>
      <c r="AL799" s="67"/>
      <c r="AM799" s="67"/>
      <c r="AN799" s="67"/>
      <c r="AO799" s="67"/>
      <c r="AP799" s="67"/>
      <c r="AQ799" s="67"/>
      <c r="AR799" s="67"/>
      <c r="AS799" s="67"/>
      <c r="AT799" s="67"/>
      <c r="AU799" s="67"/>
      <c r="AV799" s="67"/>
      <c r="AW799" s="67"/>
      <c r="AX799" s="67"/>
      <c r="AY799" s="67">
        <v>19886</v>
      </c>
      <c r="AZ799" s="67">
        <v>58234</v>
      </c>
      <c r="BA799" s="67">
        <v>71580</v>
      </c>
      <c r="BB799" s="67">
        <v>76395</v>
      </c>
      <c r="BC799" s="67">
        <v>74361</v>
      </c>
      <c r="BD799" s="67"/>
      <c r="BE799" s="67"/>
      <c r="BF799" s="67"/>
      <c r="BG799" s="67"/>
      <c r="BH799" s="67"/>
      <c r="BI799" s="67"/>
      <c r="BJ799" s="67"/>
      <c r="BK799" s="67"/>
      <c r="BL799" s="67"/>
      <c r="BM799" s="67"/>
      <c r="BN799" s="67"/>
      <c r="BO799" s="67"/>
      <c r="BP799" s="67"/>
      <c r="BQ799" s="67"/>
      <c r="BR799" s="67"/>
      <c r="BS799" s="67"/>
      <c r="BT799" s="67"/>
      <c r="BU799" s="67"/>
      <c r="BV799" s="67"/>
      <c r="BW799" s="67"/>
      <c r="BX799" s="67"/>
      <c r="BY799" s="67"/>
      <c r="BZ799" s="67"/>
      <c r="CA799" s="67"/>
      <c r="CB799" s="67"/>
      <c r="CC799" s="69">
        <f>SUM(Table25[[#This Row],[Contract Amount FY00]:[Contract Amount FY50]])</f>
        <v>300456</v>
      </c>
      <c r="CD799" s="24"/>
    </row>
    <row r="800" spans="1:82" x14ac:dyDescent="0.25">
      <c r="A800" s="122" t="s">
        <v>2009</v>
      </c>
      <c r="B800" s="122" t="s">
        <v>3071</v>
      </c>
      <c r="C800" s="122" t="s">
        <v>753</v>
      </c>
      <c r="E800" s="26" t="str">
        <f>IFERROR(IF(VLOOKUP(Table25[[#This Row],[Contract No.]],Table3[#All],3,FALSE)="","No","Yes"),"")</f>
        <v>Yes</v>
      </c>
      <c r="F800" s="26" t="str">
        <f>IFERROR(VLOOKUP(Table25[[#This Row],[Contract No.]],Table3[#All],3,FALSE),"")</f>
        <v>NASPO</v>
      </c>
      <c r="G800" s="26" t="str">
        <f>IFERROR(IF(Table25[[#This Row],[Cooperative Purchase
(Yes/No)]]="Yes","Yes",IF(VLOOKUP(Table25[[#This Row],[Contract No.]],Table3[#All],1,FALSE)=Table25[[#This Row],[Contract No.]],"Yes","No")),"No")</f>
        <v>Yes</v>
      </c>
      <c r="H800" s="51">
        <f>IFERROR(VLOOKUP(Table25[[#This Row],[Contract No.]],Table3[#All],4,FALSE),"")</f>
        <v>45322</v>
      </c>
      <c r="I800" s="56">
        <f>IFERROR(IF(AND(MONTH(Table25[[#This Row],[Contract Start Date]])&gt;6,MONTH(Table25[[#This Row],[Contract Start Date]])&lt;=12),YEAR(Table25[[#This Row],[Contract Start Date]])+1,YEAR(Table25[[#This Row],[Contract Start Date]])),"")</f>
        <v>2024</v>
      </c>
      <c r="J800" s="55">
        <f>Table25[[#This Row],[FY Formula start]]</f>
        <v>2024</v>
      </c>
      <c r="K800" s="59" t="str">
        <f>"FY"&amp;" "&amp;Table25[[#This Row],[Year Start]]</f>
        <v>FY 2024</v>
      </c>
      <c r="L800" s="52">
        <f>IFERROR(VLOOKUP(Table25[[#This Row],[Contract No.]],Table3[#All],5,FALSE),"")</f>
        <v>46934</v>
      </c>
      <c r="M800" s="56">
        <f>IFERROR(IF(Table25[[#This Row],[Contract End Date]]="99/99/9999","No End",IF(AND(MONTH(Table25[[#This Row],[Contract End Date]])&gt;6,MONTH(Table25[[#This Row],[Contract End Date]])&lt;=12),YEAR(Table25[[#This Row],[Contract End Date]])+1,YEAR(Table25[[#This Row],[Contract End Date]]))),"")</f>
        <v>2028</v>
      </c>
      <c r="N800" s="55">
        <f>Table25[[#This Row],[FY Formula end]]</f>
        <v>2028</v>
      </c>
      <c r="O800" s="59" t="str">
        <f>IF(Table25[[#This Row],[Year End]]="No End","No End","FY"&amp;" "&amp;Table25[[#This Row],[Year End]])</f>
        <v>FY 2028</v>
      </c>
      <c r="P800" s="27"/>
      <c r="Q800" s="104" t="str">
        <f>_xlfn.IFNA(IF($B800="","",VLOOKUP($B800,'SWC Towers'!$A:$Q,$Q$2,FALSE)),"")</f>
        <v/>
      </c>
      <c r="R800" s="106">
        <f>_xlfn.IFNA(IF($B800="","",VLOOKUP($B800,'SWC Towers'!$A:$Q,$R$2,FALSE)),"")</f>
        <v>0.2</v>
      </c>
      <c r="S800" s="106" t="str">
        <f>_xlfn.IFNA(IF($B800="","",VLOOKUP($B800,'SWC Towers'!$A:$Q,$S$2,FALSE)),"")</f>
        <v/>
      </c>
      <c r="T800" s="106" t="str">
        <f>_xlfn.IFNA(IF($B800="","",VLOOKUP($B800,'SWC Towers'!$A:$Q,$T$2,FALSE)),"")</f>
        <v/>
      </c>
      <c r="U800" s="104">
        <f>_xlfn.IFNA(IF($B800="","",VLOOKUP($B800,'SWC Towers'!$A:$Q,$U$2,FALSE)),"")</f>
        <v>0.6</v>
      </c>
      <c r="V800" s="104" t="str">
        <f>_xlfn.IFNA(IF($B800="","",VLOOKUP($B800,'SWC Towers'!$A:$Q,$V$2,FALSE)),"")</f>
        <v/>
      </c>
      <c r="W800" s="104" t="str">
        <f>_xlfn.IFNA(IF($B800="","",VLOOKUP($B800,'SWC Towers'!$A:$Q,$W$2,FALSE)),"")</f>
        <v/>
      </c>
      <c r="X800" s="104" t="str">
        <f>_xlfn.IFNA(IF($B800="","",VLOOKUP($B800,'SWC Towers'!$A:$Q,$X$2,FALSE)),"")</f>
        <v/>
      </c>
      <c r="Y800" s="104" t="str">
        <f>_xlfn.IFNA(IF($B800="","",VLOOKUP($B800,'SWC Towers'!$A:$Q,$Y$2,FALSE)),"")</f>
        <v/>
      </c>
      <c r="Z800" s="104" t="str">
        <f>_xlfn.IFNA(IF($B800="","",VLOOKUP($B800,'SWC Towers'!$A:$Q,$Z$2,FALSE)),"")</f>
        <v/>
      </c>
      <c r="AA800" s="104">
        <f>_xlfn.IFNA(IF($B800="","",VLOOKUP($B800,'SWC Towers'!$A:$Q,$AA$2,FALSE)),"")</f>
        <v>0.2</v>
      </c>
      <c r="AB800" s="104" t="str">
        <f>_xlfn.IFNA(IF($B800="","",VLOOKUP($B800,'SWC Towers'!$A:$Q,$AB$2,FALSE)),"")</f>
        <v/>
      </c>
      <c r="AC800" s="20">
        <f>SUM(Table25[[#This Row],[IT Tower: Application]:[Other/Non-IT ]])</f>
        <v>1</v>
      </c>
      <c r="AD800" s="67"/>
      <c r="AE800" s="67"/>
      <c r="AF800" s="67"/>
      <c r="AG800" s="67"/>
      <c r="AH800" s="67"/>
      <c r="AI800" s="67"/>
      <c r="AJ800" s="67"/>
      <c r="AK800" s="67"/>
      <c r="AL800" s="67"/>
      <c r="AM800" s="67"/>
      <c r="AN800" s="67"/>
      <c r="AO800" s="67"/>
      <c r="AP800" s="67"/>
      <c r="AQ800" s="67"/>
      <c r="AR800" s="67"/>
      <c r="AS800" s="67"/>
      <c r="AT800" s="67"/>
      <c r="AU800" s="67"/>
      <c r="AV800" s="67"/>
      <c r="AW800" s="67"/>
      <c r="AX800" s="67"/>
      <c r="AY800" s="67"/>
      <c r="AZ800" s="67"/>
      <c r="BA800" s="67"/>
      <c r="BB800" s="67">
        <v>2436</v>
      </c>
      <c r="BC800" s="67">
        <v>43837</v>
      </c>
      <c r="BD800" s="67"/>
      <c r="BE800" s="67"/>
      <c r="BF800" s="67"/>
      <c r="BG800" s="67"/>
      <c r="BH800" s="67"/>
      <c r="BI800" s="67"/>
      <c r="BJ800" s="67"/>
      <c r="BK800" s="67"/>
      <c r="BL800" s="67"/>
      <c r="BM800" s="67"/>
      <c r="BN800" s="67"/>
      <c r="BO800" s="67"/>
      <c r="BP800" s="67"/>
      <c r="BQ800" s="67"/>
      <c r="BR800" s="67"/>
      <c r="BS800" s="67"/>
      <c r="BT800" s="67"/>
      <c r="BU800" s="67"/>
      <c r="BV800" s="67"/>
      <c r="BW800" s="67"/>
      <c r="BX800" s="67"/>
      <c r="BY800" s="67"/>
      <c r="BZ800" s="67"/>
      <c r="CA800" s="67"/>
      <c r="CB800" s="67"/>
      <c r="CC800" s="69">
        <f>SUM(Table25[[#This Row],[Contract Amount FY00]:[Contract Amount FY50]])</f>
        <v>46273</v>
      </c>
      <c r="CD800" s="24"/>
    </row>
    <row r="801" spans="1:82" x14ac:dyDescent="0.25">
      <c r="A801" s="122" t="s">
        <v>2009</v>
      </c>
      <c r="B801" s="122" t="s">
        <v>3071</v>
      </c>
      <c r="C801" s="122" t="s">
        <v>276</v>
      </c>
      <c r="E801" s="26" t="str">
        <f>IFERROR(IF(VLOOKUP(Table25[[#This Row],[Contract No.]],Table3[#All],3,FALSE)="","No","Yes"),"")</f>
        <v>Yes</v>
      </c>
      <c r="F801" s="26" t="str">
        <f>IFERROR(VLOOKUP(Table25[[#This Row],[Contract No.]],Table3[#All],3,FALSE),"")</f>
        <v>NASPO</v>
      </c>
      <c r="G801" s="26" t="str">
        <f>IFERROR(IF(Table25[[#This Row],[Cooperative Purchase
(Yes/No)]]="Yes","Yes",IF(VLOOKUP(Table25[[#This Row],[Contract No.]],Table3[#All],1,FALSE)=Table25[[#This Row],[Contract No.]],"Yes","No")),"No")</f>
        <v>Yes</v>
      </c>
      <c r="H801" s="51">
        <f>IFERROR(VLOOKUP(Table25[[#This Row],[Contract No.]],Table3[#All],4,FALSE),"")</f>
        <v>45322</v>
      </c>
      <c r="I801" s="56">
        <f>IFERROR(IF(AND(MONTH(Table25[[#This Row],[Contract Start Date]])&gt;6,MONTH(Table25[[#This Row],[Contract Start Date]])&lt;=12),YEAR(Table25[[#This Row],[Contract Start Date]])+1,YEAR(Table25[[#This Row],[Contract Start Date]])),"")</f>
        <v>2024</v>
      </c>
      <c r="J801" s="55">
        <f>Table25[[#This Row],[FY Formula start]]</f>
        <v>2024</v>
      </c>
      <c r="K801" s="59" t="str">
        <f>"FY"&amp;" "&amp;Table25[[#This Row],[Year Start]]</f>
        <v>FY 2024</v>
      </c>
      <c r="L801" s="52">
        <f>IFERROR(VLOOKUP(Table25[[#This Row],[Contract No.]],Table3[#All],5,FALSE),"")</f>
        <v>46934</v>
      </c>
      <c r="M801" s="56">
        <f>IFERROR(IF(Table25[[#This Row],[Contract End Date]]="99/99/9999","No End",IF(AND(MONTH(Table25[[#This Row],[Contract End Date]])&gt;6,MONTH(Table25[[#This Row],[Contract End Date]])&lt;=12),YEAR(Table25[[#This Row],[Contract End Date]])+1,YEAR(Table25[[#This Row],[Contract End Date]]))),"")</f>
        <v>2028</v>
      </c>
      <c r="N801" s="55">
        <f>Table25[[#This Row],[FY Formula end]]</f>
        <v>2028</v>
      </c>
      <c r="O801" s="59" t="str">
        <f>IF(Table25[[#This Row],[Year End]]="No End","No End","FY"&amp;" "&amp;Table25[[#This Row],[Year End]])</f>
        <v>FY 2028</v>
      </c>
      <c r="P801" s="27"/>
      <c r="Q801" s="104" t="str">
        <f>_xlfn.IFNA(IF($B801="","",VLOOKUP($B801,'SWC Towers'!$A:$Q,$Q$2,FALSE)),"")</f>
        <v/>
      </c>
      <c r="R801" s="106">
        <f>_xlfn.IFNA(IF($B801="","",VLOOKUP($B801,'SWC Towers'!$A:$Q,$R$2,FALSE)),"")</f>
        <v>0.2</v>
      </c>
      <c r="S801" s="106" t="str">
        <f>_xlfn.IFNA(IF($B801="","",VLOOKUP($B801,'SWC Towers'!$A:$Q,$S$2,FALSE)),"")</f>
        <v/>
      </c>
      <c r="T801" s="106" t="str">
        <f>_xlfn.IFNA(IF($B801="","",VLOOKUP($B801,'SWC Towers'!$A:$Q,$T$2,FALSE)),"")</f>
        <v/>
      </c>
      <c r="U801" s="104">
        <f>_xlfn.IFNA(IF($B801="","",VLOOKUP($B801,'SWC Towers'!$A:$Q,$U$2,FALSE)),"")</f>
        <v>0.6</v>
      </c>
      <c r="V801" s="104" t="str">
        <f>_xlfn.IFNA(IF($B801="","",VLOOKUP($B801,'SWC Towers'!$A:$Q,$V$2,FALSE)),"")</f>
        <v/>
      </c>
      <c r="W801" s="104" t="str">
        <f>_xlfn.IFNA(IF($B801="","",VLOOKUP($B801,'SWC Towers'!$A:$Q,$W$2,FALSE)),"")</f>
        <v/>
      </c>
      <c r="X801" s="104" t="str">
        <f>_xlfn.IFNA(IF($B801="","",VLOOKUP($B801,'SWC Towers'!$A:$Q,$X$2,FALSE)),"")</f>
        <v/>
      </c>
      <c r="Y801" s="104" t="str">
        <f>_xlfn.IFNA(IF($B801="","",VLOOKUP($B801,'SWC Towers'!$A:$Q,$Y$2,FALSE)),"")</f>
        <v/>
      </c>
      <c r="Z801" s="104" t="str">
        <f>_xlfn.IFNA(IF($B801="","",VLOOKUP($B801,'SWC Towers'!$A:$Q,$Z$2,FALSE)),"")</f>
        <v/>
      </c>
      <c r="AA801" s="104">
        <f>_xlfn.IFNA(IF($B801="","",VLOOKUP($B801,'SWC Towers'!$A:$Q,$AA$2,FALSE)),"")</f>
        <v>0.2</v>
      </c>
      <c r="AB801" s="104" t="str">
        <f>_xlfn.IFNA(IF($B801="","",VLOOKUP($B801,'SWC Towers'!$A:$Q,$AB$2,FALSE)),"")</f>
        <v/>
      </c>
      <c r="AC801" s="20">
        <f>SUM(Table25[[#This Row],[IT Tower: Application]:[Other/Non-IT ]])</f>
        <v>1</v>
      </c>
      <c r="AD801" s="67"/>
      <c r="AE801" s="67"/>
      <c r="AF801" s="67"/>
      <c r="AG801" s="67"/>
      <c r="AH801" s="67"/>
      <c r="AI801" s="67"/>
      <c r="AJ801" s="67"/>
      <c r="AK801" s="67"/>
      <c r="AL801" s="67"/>
      <c r="AM801" s="67"/>
      <c r="AN801" s="67"/>
      <c r="AO801" s="67"/>
      <c r="AP801" s="67"/>
      <c r="AQ801" s="67"/>
      <c r="AR801" s="67"/>
      <c r="AS801" s="67"/>
      <c r="AT801" s="67"/>
      <c r="AU801" s="67"/>
      <c r="AV801" s="67"/>
      <c r="AW801" s="67"/>
      <c r="AX801" s="67"/>
      <c r="AY801" s="67"/>
      <c r="AZ801" s="67"/>
      <c r="BA801" s="67"/>
      <c r="BB801" s="67"/>
      <c r="BC801" s="67">
        <v>57370</v>
      </c>
      <c r="BD801" s="67"/>
      <c r="BE801" s="67"/>
      <c r="BF801" s="67"/>
      <c r="BG801" s="67"/>
      <c r="BH801" s="67"/>
      <c r="BI801" s="67"/>
      <c r="BJ801" s="67"/>
      <c r="BK801" s="67"/>
      <c r="BL801" s="67"/>
      <c r="BM801" s="67"/>
      <c r="BN801" s="67"/>
      <c r="BO801" s="67"/>
      <c r="BP801" s="67"/>
      <c r="BQ801" s="67"/>
      <c r="BR801" s="67"/>
      <c r="BS801" s="67"/>
      <c r="BT801" s="67"/>
      <c r="BU801" s="67"/>
      <c r="BV801" s="67"/>
      <c r="BW801" s="67"/>
      <c r="BX801" s="67"/>
      <c r="BY801" s="67"/>
      <c r="BZ801" s="67"/>
      <c r="CA801" s="67"/>
      <c r="CB801" s="67"/>
      <c r="CC801" s="69">
        <f>SUM(Table25[[#This Row],[Contract Amount FY00]:[Contract Amount FY50]])</f>
        <v>57370</v>
      </c>
      <c r="CD801" s="24"/>
    </row>
    <row r="802" spans="1:82" x14ac:dyDescent="0.25">
      <c r="A802" s="122" t="s">
        <v>2009</v>
      </c>
      <c r="B802" s="122" t="s">
        <v>3071</v>
      </c>
      <c r="C802" s="122" t="s">
        <v>383</v>
      </c>
      <c r="E802" s="26" t="str">
        <f>IFERROR(IF(VLOOKUP(Table25[[#This Row],[Contract No.]],Table3[#All],3,FALSE)="","No","Yes"),"")</f>
        <v>Yes</v>
      </c>
      <c r="F802" s="26" t="str">
        <f>IFERROR(VLOOKUP(Table25[[#This Row],[Contract No.]],Table3[#All],3,FALSE),"")</f>
        <v>NASPO</v>
      </c>
      <c r="G802" s="26" t="str">
        <f>IFERROR(IF(Table25[[#This Row],[Cooperative Purchase
(Yes/No)]]="Yes","Yes",IF(VLOOKUP(Table25[[#This Row],[Contract No.]],Table3[#All],1,FALSE)=Table25[[#This Row],[Contract No.]],"Yes","No")),"No")</f>
        <v>Yes</v>
      </c>
      <c r="H802" s="51">
        <f>IFERROR(VLOOKUP(Table25[[#This Row],[Contract No.]],Table3[#All],4,FALSE),"")</f>
        <v>45322</v>
      </c>
      <c r="I802" s="56">
        <f>IFERROR(IF(AND(MONTH(Table25[[#This Row],[Contract Start Date]])&gt;6,MONTH(Table25[[#This Row],[Contract Start Date]])&lt;=12),YEAR(Table25[[#This Row],[Contract Start Date]])+1,YEAR(Table25[[#This Row],[Contract Start Date]])),"")</f>
        <v>2024</v>
      </c>
      <c r="J802" s="55">
        <f>Table25[[#This Row],[FY Formula start]]</f>
        <v>2024</v>
      </c>
      <c r="K802" s="59" t="str">
        <f>"FY"&amp;" "&amp;Table25[[#This Row],[Year Start]]</f>
        <v>FY 2024</v>
      </c>
      <c r="L802" s="52">
        <f>IFERROR(VLOOKUP(Table25[[#This Row],[Contract No.]],Table3[#All],5,FALSE),"")</f>
        <v>46934</v>
      </c>
      <c r="M802" s="56">
        <f>IFERROR(IF(Table25[[#This Row],[Contract End Date]]="99/99/9999","No End",IF(AND(MONTH(Table25[[#This Row],[Contract End Date]])&gt;6,MONTH(Table25[[#This Row],[Contract End Date]])&lt;=12),YEAR(Table25[[#This Row],[Contract End Date]])+1,YEAR(Table25[[#This Row],[Contract End Date]]))),"")</f>
        <v>2028</v>
      </c>
      <c r="N802" s="55">
        <f>Table25[[#This Row],[FY Formula end]]</f>
        <v>2028</v>
      </c>
      <c r="O802" s="59" t="str">
        <f>IF(Table25[[#This Row],[Year End]]="No End","No End","FY"&amp;" "&amp;Table25[[#This Row],[Year End]])</f>
        <v>FY 2028</v>
      </c>
      <c r="P802" s="27"/>
      <c r="Q802" s="104" t="str">
        <f>_xlfn.IFNA(IF($B802="","",VLOOKUP($B802,'SWC Towers'!$A:$Q,$Q$2,FALSE)),"")</f>
        <v/>
      </c>
      <c r="R802" s="106">
        <f>_xlfn.IFNA(IF($B802="","",VLOOKUP($B802,'SWC Towers'!$A:$Q,$R$2,FALSE)),"")</f>
        <v>0.2</v>
      </c>
      <c r="S802" s="106" t="str">
        <f>_xlfn.IFNA(IF($B802="","",VLOOKUP($B802,'SWC Towers'!$A:$Q,$S$2,FALSE)),"")</f>
        <v/>
      </c>
      <c r="T802" s="106" t="str">
        <f>_xlfn.IFNA(IF($B802="","",VLOOKUP($B802,'SWC Towers'!$A:$Q,$T$2,FALSE)),"")</f>
        <v/>
      </c>
      <c r="U802" s="104">
        <f>_xlfn.IFNA(IF($B802="","",VLOOKUP($B802,'SWC Towers'!$A:$Q,$U$2,FALSE)),"")</f>
        <v>0.6</v>
      </c>
      <c r="V802" s="104" t="str">
        <f>_xlfn.IFNA(IF($B802="","",VLOOKUP($B802,'SWC Towers'!$A:$Q,$V$2,FALSE)),"")</f>
        <v/>
      </c>
      <c r="W802" s="104" t="str">
        <f>_xlfn.IFNA(IF($B802="","",VLOOKUP($B802,'SWC Towers'!$A:$Q,$W$2,FALSE)),"")</f>
        <v/>
      </c>
      <c r="X802" s="104" t="str">
        <f>_xlfn.IFNA(IF($B802="","",VLOOKUP($B802,'SWC Towers'!$A:$Q,$X$2,FALSE)),"")</f>
        <v/>
      </c>
      <c r="Y802" s="104" t="str">
        <f>_xlfn.IFNA(IF($B802="","",VLOOKUP($B802,'SWC Towers'!$A:$Q,$Y$2,FALSE)),"")</f>
        <v/>
      </c>
      <c r="Z802" s="104" t="str">
        <f>_xlfn.IFNA(IF($B802="","",VLOOKUP($B802,'SWC Towers'!$A:$Q,$Z$2,FALSE)),"")</f>
        <v/>
      </c>
      <c r="AA802" s="104">
        <f>_xlfn.IFNA(IF($B802="","",VLOOKUP($B802,'SWC Towers'!$A:$Q,$AA$2,FALSE)),"")</f>
        <v>0.2</v>
      </c>
      <c r="AB802" s="104" t="str">
        <f>_xlfn.IFNA(IF($B802="","",VLOOKUP($B802,'SWC Towers'!$A:$Q,$AB$2,FALSE)),"")</f>
        <v/>
      </c>
      <c r="AC802" s="20">
        <f>SUM(Table25[[#This Row],[IT Tower: Application]:[Other/Non-IT ]])</f>
        <v>1</v>
      </c>
      <c r="AD802" s="67"/>
      <c r="AE802" s="67"/>
      <c r="AF802" s="67"/>
      <c r="AG802" s="67"/>
      <c r="AH802" s="67"/>
      <c r="AI802" s="67"/>
      <c r="AJ802" s="67"/>
      <c r="AK802" s="67"/>
      <c r="AL802" s="67"/>
      <c r="AM802" s="67"/>
      <c r="AN802" s="67"/>
      <c r="AO802" s="67"/>
      <c r="AP802" s="67"/>
      <c r="AQ802" s="67"/>
      <c r="AR802" s="67"/>
      <c r="AS802" s="67"/>
      <c r="AT802" s="67"/>
      <c r="AU802" s="67"/>
      <c r="AV802" s="67"/>
      <c r="AW802" s="67"/>
      <c r="AX802" s="67"/>
      <c r="AY802" s="67"/>
      <c r="AZ802" s="67"/>
      <c r="BA802" s="67"/>
      <c r="BB802" s="67">
        <v>55816</v>
      </c>
      <c r="BC802" s="67">
        <v>230529</v>
      </c>
      <c r="BD802" s="67"/>
      <c r="BE802" s="67"/>
      <c r="BF802" s="67"/>
      <c r="BG802" s="67"/>
      <c r="BH802" s="67"/>
      <c r="BI802" s="67"/>
      <c r="BJ802" s="67"/>
      <c r="BK802" s="67"/>
      <c r="BL802" s="67"/>
      <c r="BM802" s="67"/>
      <c r="BN802" s="67"/>
      <c r="BO802" s="67"/>
      <c r="BP802" s="67"/>
      <c r="BQ802" s="67"/>
      <c r="BR802" s="67"/>
      <c r="BS802" s="67"/>
      <c r="BT802" s="67"/>
      <c r="BU802" s="67"/>
      <c r="BV802" s="67"/>
      <c r="BW802" s="67"/>
      <c r="BX802" s="67"/>
      <c r="BY802" s="67"/>
      <c r="BZ802" s="67"/>
      <c r="CA802" s="67"/>
      <c r="CB802" s="67"/>
      <c r="CC802" s="69">
        <f>SUM(Table25[[#This Row],[Contract Amount FY00]:[Contract Amount FY50]])</f>
        <v>286345</v>
      </c>
      <c r="CD802" s="24"/>
    </row>
    <row r="803" spans="1:82" x14ac:dyDescent="0.25">
      <c r="A803" s="122" t="s">
        <v>2009</v>
      </c>
      <c r="B803" s="122" t="s">
        <v>2245</v>
      </c>
      <c r="C803" s="122" t="s">
        <v>3131</v>
      </c>
      <c r="E803" s="26" t="str">
        <f>IFERROR(IF(VLOOKUP(Table25[[#This Row],[Contract No.]],Table3[#All],3,FALSE)="","No","Yes"),"")</f>
        <v>No</v>
      </c>
      <c r="F803" s="26" t="str">
        <f>IFERROR(VLOOKUP(Table25[[#This Row],[Contract No.]],Table3[#All],3,FALSE),"")</f>
        <v/>
      </c>
      <c r="G803" s="26" t="str">
        <f>IFERROR(IF(Table25[[#This Row],[Cooperative Purchase
(Yes/No)]]="Yes","Yes",IF(VLOOKUP(Table25[[#This Row],[Contract No.]],Table3[#All],1,FALSE)=Table25[[#This Row],[Contract No.]],"Yes","No")),"No")</f>
        <v>Yes</v>
      </c>
      <c r="H803" s="51">
        <f>IFERROR(VLOOKUP(Table25[[#This Row],[Contract No.]],Table3[#All],4,FALSE),"")</f>
        <v>43952</v>
      </c>
      <c r="I803" s="56">
        <f>IFERROR(IF(AND(MONTH(Table25[[#This Row],[Contract Start Date]])&gt;6,MONTH(Table25[[#This Row],[Contract Start Date]])&lt;=12),YEAR(Table25[[#This Row],[Contract Start Date]])+1,YEAR(Table25[[#This Row],[Contract Start Date]])),"")</f>
        <v>2020</v>
      </c>
      <c r="J803" s="55">
        <f>Table25[[#This Row],[FY Formula start]]</f>
        <v>2020</v>
      </c>
      <c r="K803" s="59" t="str">
        <f>"FY"&amp;" "&amp;Table25[[#This Row],[Year Start]]</f>
        <v>FY 2020</v>
      </c>
      <c r="L803" s="52">
        <f>IFERROR(VLOOKUP(Table25[[#This Row],[Contract No.]],Table3[#All],5,FALSE),"")</f>
        <v>46203</v>
      </c>
      <c r="M803" s="56">
        <f>IFERROR(IF(Table25[[#This Row],[Contract End Date]]="99/99/9999","No End",IF(AND(MONTH(Table25[[#This Row],[Contract End Date]])&gt;6,MONTH(Table25[[#This Row],[Contract End Date]])&lt;=12),YEAR(Table25[[#This Row],[Contract End Date]])+1,YEAR(Table25[[#This Row],[Contract End Date]]))),"")</f>
        <v>2026</v>
      </c>
      <c r="N803" s="55">
        <f>Table25[[#This Row],[FY Formula end]]</f>
        <v>2026</v>
      </c>
      <c r="O803" s="59" t="str">
        <f>IF(Table25[[#This Row],[Year End]]="No End","No End","FY"&amp;" "&amp;Table25[[#This Row],[Year End]])</f>
        <v>FY 2026</v>
      </c>
      <c r="P803" s="27"/>
      <c r="Q803" s="104" t="str">
        <f>_xlfn.IFNA(IF($B803="","",VLOOKUP($B803,'SWC Towers'!$A:$Q,$Q$2,FALSE)),"")</f>
        <v/>
      </c>
      <c r="R803" s="106" t="str">
        <f>_xlfn.IFNA(IF($B803="","",VLOOKUP($B803,'SWC Towers'!$A:$Q,$R$2,FALSE)),"")</f>
        <v/>
      </c>
      <c r="S803" s="106" t="str">
        <f>_xlfn.IFNA(IF($B803="","",VLOOKUP($B803,'SWC Towers'!$A:$Q,$S$2,FALSE)),"")</f>
        <v/>
      </c>
      <c r="T803" s="106" t="str">
        <f>_xlfn.IFNA(IF($B803="","",VLOOKUP($B803,'SWC Towers'!$A:$Q,$T$2,FALSE)),"")</f>
        <v/>
      </c>
      <c r="U803" s="104">
        <f>_xlfn.IFNA(IF($B803="","",VLOOKUP($B803,'SWC Towers'!$A:$Q,$U$2,FALSE)),"")</f>
        <v>0.1</v>
      </c>
      <c r="V803" s="104" t="str">
        <f>_xlfn.IFNA(IF($B803="","",VLOOKUP($B803,'SWC Towers'!$A:$Q,$V$2,FALSE)),"")</f>
        <v/>
      </c>
      <c r="W803" s="104" t="str">
        <f>_xlfn.IFNA(IF($B803="","",VLOOKUP($B803,'SWC Towers'!$A:$Q,$W$2,FALSE)),"")</f>
        <v/>
      </c>
      <c r="X803" s="104" t="str">
        <f>_xlfn.IFNA(IF($B803="","",VLOOKUP($B803,'SWC Towers'!$A:$Q,$X$2,FALSE)),"")</f>
        <v/>
      </c>
      <c r="Y803" s="104" t="str">
        <f>_xlfn.IFNA(IF($B803="","",VLOOKUP($B803,'SWC Towers'!$A:$Q,$Y$2,FALSE)),"")</f>
        <v/>
      </c>
      <c r="Z803" s="104" t="str">
        <f>_xlfn.IFNA(IF($B803="","",VLOOKUP($B803,'SWC Towers'!$A:$Q,$Z$2,FALSE)),"")</f>
        <v/>
      </c>
      <c r="AA803" s="104" t="str">
        <f>_xlfn.IFNA(IF($B803="","",VLOOKUP($B803,'SWC Towers'!$A:$Q,$AA$2,FALSE)),"")</f>
        <v/>
      </c>
      <c r="AB803" s="104">
        <f>_xlfn.IFNA(IF($B803="","",VLOOKUP($B803,'SWC Towers'!$A:$Q,$AB$2,FALSE)),"")</f>
        <v>0.9</v>
      </c>
      <c r="AC803" s="20">
        <f>SUM(Table25[[#This Row],[IT Tower: Application]:[Other/Non-IT ]])</f>
        <v>1</v>
      </c>
      <c r="AD803" s="67"/>
      <c r="AE803" s="67"/>
      <c r="AF803" s="67"/>
      <c r="AG803" s="67"/>
      <c r="AH803" s="67"/>
      <c r="AI803" s="67"/>
      <c r="AJ803" s="67"/>
      <c r="AK803" s="67"/>
      <c r="AL803" s="67"/>
      <c r="AM803" s="67"/>
      <c r="AN803" s="67"/>
      <c r="AO803" s="67"/>
      <c r="AP803" s="67"/>
      <c r="AQ803" s="67"/>
      <c r="AR803" s="67"/>
      <c r="AS803" s="67"/>
      <c r="AT803" s="67"/>
      <c r="AU803" s="67"/>
      <c r="AV803" s="67"/>
      <c r="AW803" s="67"/>
      <c r="AX803" s="67"/>
      <c r="AY803" s="67"/>
      <c r="AZ803" s="67">
        <v>0</v>
      </c>
      <c r="BA803" s="67">
        <v>139600</v>
      </c>
      <c r="BB803" s="67">
        <v>100378</v>
      </c>
      <c r="BC803" s="67">
        <v>55515</v>
      </c>
      <c r="BD803" s="67"/>
      <c r="BE803" s="67"/>
      <c r="BF803" s="67"/>
      <c r="BG803" s="67"/>
      <c r="BH803" s="67"/>
      <c r="BI803" s="67"/>
      <c r="BJ803" s="67"/>
      <c r="BK803" s="67"/>
      <c r="BL803" s="67"/>
      <c r="BM803" s="67"/>
      <c r="BN803" s="67"/>
      <c r="BO803" s="67"/>
      <c r="BP803" s="67"/>
      <c r="BQ803" s="67"/>
      <c r="BR803" s="67"/>
      <c r="BS803" s="67"/>
      <c r="BT803" s="67"/>
      <c r="BU803" s="67"/>
      <c r="BV803" s="67"/>
      <c r="BW803" s="67"/>
      <c r="BX803" s="67"/>
      <c r="BY803" s="67"/>
      <c r="BZ803" s="67"/>
      <c r="CA803" s="67"/>
      <c r="CB803" s="67"/>
      <c r="CC803" s="69">
        <f>SUM(Table25[[#This Row],[Contract Amount FY00]:[Contract Amount FY50]])</f>
        <v>295493</v>
      </c>
      <c r="CD803" s="24"/>
    </row>
    <row r="804" spans="1:82" x14ac:dyDescent="0.25">
      <c r="A804" s="122" t="s">
        <v>2009</v>
      </c>
      <c r="B804" s="122" t="s">
        <v>2245</v>
      </c>
      <c r="C804" s="122" t="s">
        <v>3192</v>
      </c>
      <c r="E804" s="26" t="str">
        <f>IFERROR(IF(VLOOKUP(Table25[[#This Row],[Contract No.]],Table3[#All],3,FALSE)="","No","Yes"),"")</f>
        <v>No</v>
      </c>
      <c r="F804" s="26" t="str">
        <f>IFERROR(VLOOKUP(Table25[[#This Row],[Contract No.]],Table3[#All],3,FALSE),"")</f>
        <v/>
      </c>
      <c r="G804" s="26" t="str">
        <f>IFERROR(IF(Table25[[#This Row],[Cooperative Purchase
(Yes/No)]]="Yes","Yes",IF(VLOOKUP(Table25[[#This Row],[Contract No.]],Table3[#All],1,FALSE)=Table25[[#This Row],[Contract No.]],"Yes","No")),"No")</f>
        <v>Yes</v>
      </c>
      <c r="H804" s="51">
        <f>IFERROR(VLOOKUP(Table25[[#This Row],[Contract No.]],Table3[#All],4,FALSE),"")</f>
        <v>43952</v>
      </c>
      <c r="I804" s="56">
        <f>IFERROR(IF(AND(MONTH(Table25[[#This Row],[Contract Start Date]])&gt;6,MONTH(Table25[[#This Row],[Contract Start Date]])&lt;=12),YEAR(Table25[[#This Row],[Contract Start Date]])+1,YEAR(Table25[[#This Row],[Contract Start Date]])),"")</f>
        <v>2020</v>
      </c>
      <c r="J804" s="55">
        <f>Table25[[#This Row],[FY Formula start]]</f>
        <v>2020</v>
      </c>
      <c r="K804" s="59" t="str">
        <f>"FY"&amp;" "&amp;Table25[[#This Row],[Year Start]]</f>
        <v>FY 2020</v>
      </c>
      <c r="L804" s="52">
        <f>IFERROR(VLOOKUP(Table25[[#This Row],[Contract No.]],Table3[#All],5,FALSE),"")</f>
        <v>46203</v>
      </c>
      <c r="M804" s="56">
        <f>IFERROR(IF(Table25[[#This Row],[Contract End Date]]="99/99/9999","No End",IF(AND(MONTH(Table25[[#This Row],[Contract End Date]])&gt;6,MONTH(Table25[[#This Row],[Contract End Date]])&lt;=12),YEAR(Table25[[#This Row],[Contract End Date]])+1,YEAR(Table25[[#This Row],[Contract End Date]]))),"")</f>
        <v>2026</v>
      </c>
      <c r="N804" s="55">
        <f>Table25[[#This Row],[FY Formula end]]</f>
        <v>2026</v>
      </c>
      <c r="O804" s="59" t="str">
        <f>IF(Table25[[#This Row],[Year End]]="No End","No End","FY"&amp;" "&amp;Table25[[#This Row],[Year End]])</f>
        <v>FY 2026</v>
      </c>
      <c r="P804" s="27"/>
      <c r="Q804" s="104" t="str">
        <f>_xlfn.IFNA(IF($B804="","",VLOOKUP($B804,'SWC Towers'!$A:$Q,$Q$2,FALSE)),"")</f>
        <v/>
      </c>
      <c r="R804" s="106" t="str">
        <f>_xlfn.IFNA(IF($B804="","",VLOOKUP($B804,'SWC Towers'!$A:$Q,$R$2,FALSE)),"")</f>
        <v/>
      </c>
      <c r="S804" s="106" t="str">
        <f>_xlfn.IFNA(IF($B804="","",VLOOKUP($B804,'SWC Towers'!$A:$Q,$S$2,FALSE)),"")</f>
        <v/>
      </c>
      <c r="T804" s="106" t="str">
        <f>_xlfn.IFNA(IF($B804="","",VLOOKUP($B804,'SWC Towers'!$A:$Q,$T$2,FALSE)),"")</f>
        <v/>
      </c>
      <c r="U804" s="104">
        <f>_xlfn.IFNA(IF($B804="","",VLOOKUP($B804,'SWC Towers'!$A:$Q,$U$2,FALSE)),"")</f>
        <v>0.1</v>
      </c>
      <c r="V804" s="104" t="str">
        <f>_xlfn.IFNA(IF($B804="","",VLOOKUP($B804,'SWC Towers'!$A:$Q,$V$2,FALSE)),"")</f>
        <v/>
      </c>
      <c r="W804" s="104" t="str">
        <f>_xlfn.IFNA(IF($B804="","",VLOOKUP($B804,'SWC Towers'!$A:$Q,$W$2,FALSE)),"")</f>
        <v/>
      </c>
      <c r="X804" s="104" t="str">
        <f>_xlfn.IFNA(IF($B804="","",VLOOKUP($B804,'SWC Towers'!$A:$Q,$X$2,FALSE)),"")</f>
        <v/>
      </c>
      <c r="Y804" s="104" t="str">
        <f>_xlfn.IFNA(IF($B804="","",VLOOKUP($B804,'SWC Towers'!$A:$Q,$Y$2,FALSE)),"")</f>
        <v/>
      </c>
      <c r="Z804" s="104" t="str">
        <f>_xlfn.IFNA(IF($B804="","",VLOOKUP($B804,'SWC Towers'!$A:$Q,$Z$2,FALSE)),"")</f>
        <v/>
      </c>
      <c r="AA804" s="104" t="str">
        <f>_xlfn.IFNA(IF($B804="","",VLOOKUP($B804,'SWC Towers'!$A:$Q,$AA$2,FALSE)),"")</f>
        <v/>
      </c>
      <c r="AB804" s="104">
        <f>_xlfn.IFNA(IF($B804="","",VLOOKUP($B804,'SWC Towers'!$A:$Q,$AB$2,FALSE)),"")</f>
        <v>0.9</v>
      </c>
      <c r="AC804" s="20">
        <f>SUM(Table25[[#This Row],[IT Tower: Application]:[Other/Non-IT ]])</f>
        <v>1</v>
      </c>
      <c r="AD804" s="67"/>
      <c r="AE804" s="67"/>
      <c r="AF804" s="67"/>
      <c r="AG804" s="67"/>
      <c r="AH804" s="67"/>
      <c r="AI804" s="67"/>
      <c r="AJ804" s="67"/>
      <c r="AK804" s="67"/>
      <c r="AL804" s="67"/>
      <c r="AM804" s="67"/>
      <c r="AN804" s="67"/>
      <c r="AO804" s="67"/>
      <c r="AP804" s="67"/>
      <c r="AQ804" s="67"/>
      <c r="AR804" s="67"/>
      <c r="AS804" s="67"/>
      <c r="AT804" s="67"/>
      <c r="AU804" s="67"/>
      <c r="AV804" s="67"/>
      <c r="AW804" s="67"/>
      <c r="AX804" s="67">
        <v>12344</v>
      </c>
      <c r="AY804" s="67">
        <v>140693</v>
      </c>
      <c r="AZ804" s="67">
        <v>99242</v>
      </c>
      <c r="BA804" s="67">
        <v>0</v>
      </c>
      <c r="BB804" s="67"/>
      <c r="BC804" s="67"/>
      <c r="BD804" s="67"/>
      <c r="BE804" s="67"/>
      <c r="BF804" s="67"/>
      <c r="BG804" s="67"/>
      <c r="BH804" s="67"/>
      <c r="BI804" s="67"/>
      <c r="BJ804" s="67"/>
      <c r="BK804" s="67"/>
      <c r="BL804" s="67"/>
      <c r="BM804" s="67"/>
      <c r="BN804" s="67"/>
      <c r="BO804" s="67"/>
      <c r="BP804" s="67"/>
      <c r="BQ804" s="67"/>
      <c r="BR804" s="67"/>
      <c r="BS804" s="67"/>
      <c r="BT804" s="67"/>
      <c r="BU804" s="67"/>
      <c r="BV804" s="67"/>
      <c r="BW804" s="67"/>
      <c r="BX804" s="67"/>
      <c r="BY804" s="67"/>
      <c r="BZ804" s="67"/>
      <c r="CA804" s="67"/>
      <c r="CB804" s="67"/>
      <c r="CC804" s="69">
        <f>SUM(Table25[[#This Row],[Contract Amount FY00]:[Contract Amount FY50]])</f>
        <v>252279</v>
      </c>
      <c r="CD804" s="24"/>
    </row>
    <row r="805" spans="1:82" x14ac:dyDescent="0.25">
      <c r="A805" s="122" t="s">
        <v>2009</v>
      </c>
      <c r="B805" s="122" t="s">
        <v>2245</v>
      </c>
      <c r="C805" s="122" t="s">
        <v>2273</v>
      </c>
      <c r="E805" s="26" t="str">
        <f>IFERROR(IF(VLOOKUP(Table25[[#This Row],[Contract No.]],Table3[#All],3,FALSE)="","No","Yes"),"")</f>
        <v>No</v>
      </c>
      <c r="F805" s="26" t="str">
        <f>IFERROR(VLOOKUP(Table25[[#This Row],[Contract No.]],Table3[#All],3,FALSE),"")</f>
        <v/>
      </c>
      <c r="G805" s="26" t="str">
        <f>IFERROR(IF(Table25[[#This Row],[Cooperative Purchase
(Yes/No)]]="Yes","Yes",IF(VLOOKUP(Table25[[#This Row],[Contract No.]],Table3[#All],1,FALSE)=Table25[[#This Row],[Contract No.]],"Yes","No")),"No")</f>
        <v>Yes</v>
      </c>
      <c r="H805" s="51">
        <f>IFERROR(VLOOKUP(Table25[[#This Row],[Contract No.]],Table3[#All],4,FALSE),"")</f>
        <v>43952</v>
      </c>
      <c r="I805" s="56">
        <f>IFERROR(IF(AND(MONTH(Table25[[#This Row],[Contract Start Date]])&gt;6,MONTH(Table25[[#This Row],[Contract Start Date]])&lt;=12),YEAR(Table25[[#This Row],[Contract Start Date]])+1,YEAR(Table25[[#This Row],[Contract Start Date]])),"")</f>
        <v>2020</v>
      </c>
      <c r="J805" s="55">
        <f>Table25[[#This Row],[FY Formula start]]</f>
        <v>2020</v>
      </c>
      <c r="K805" s="59" t="str">
        <f>"FY"&amp;" "&amp;Table25[[#This Row],[Year Start]]</f>
        <v>FY 2020</v>
      </c>
      <c r="L805" s="52">
        <f>IFERROR(VLOOKUP(Table25[[#This Row],[Contract No.]],Table3[#All],5,FALSE),"")</f>
        <v>46203</v>
      </c>
      <c r="M805" s="56">
        <f>IFERROR(IF(Table25[[#This Row],[Contract End Date]]="99/99/9999","No End",IF(AND(MONTH(Table25[[#This Row],[Contract End Date]])&gt;6,MONTH(Table25[[#This Row],[Contract End Date]])&lt;=12),YEAR(Table25[[#This Row],[Contract End Date]])+1,YEAR(Table25[[#This Row],[Contract End Date]]))),"")</f>
        <v>2026</v>
      </c>
      <c r="N805" s="55">
        <f>Table25[[#This Row],[FY Formula end]]</f>
        <v>2026</v>
      </c>
      <c r="O805" s="59" t="str">
        <f>IF(Table25[[#This Row],[Year End]]="No End","No End","FY"&amp;" "&amp;Table25[[#This Row],[Year End]])</f>
        <v>FY 2026</v>
      </c>
      <c r="P805" s="27"/>
      <c r="Q805" s="104" t="str">
        <f>_xlfn.IFNA(IF($B805="","",VLOOKUP($B805,'SWC Towers'!$A:$Q,$Q$2,FALSE)),"")</f>
        <v/>
      </c>
      <c r="R805" s="106" t="str">
        <f>_xlfn.IFNA(IF($B805="","",VLOOKUP($B805,'SWC Towers'!$A:$Q,$R$2,FALSE)),"")</f>
        <v/>
      </c>
      <c r="S805" s="106" t="str">
        <f>_xlfn.IFNA(IF($B805="","",VLOOKUP($B805,'SWC Towers'!$A:$Q,$S$2,FALSE)),"")</f>
        <v/>
      </c>
      <c r="T805" s="106" t="str">
        <f>_xlfn.IFNA(IF($B805="","",VLOOKUP($B805,'SWC Towers'!$A:$Q,$T$2,FALSE)),"")</f>
        <v/>
      </c>
      <c r="U805" s="104">
        <f>_xlfn.IFNA(IF($B805="","",VLOOKUP($B805,'SWC Towers'!$A:$Q,$U$2,FALSE)),"")</f>
        <v>0.1</v>
      </c>
      <c r="V805" s="104" t="str">
        <f>_xlfn.IFNA(IF($B805="","",VLOOKUP($B805,'SWC Towers'!$A:$Q,$V$2,FALSE)),"")</f>
        <v/>
      </c>
      <c r="W805" s="104" t="str">
        <f>_xlfn.IFNA(IF($B805="","",VLOOKUP($B805,'SWC Towers'!$A:$Q,$W$2,FALSE)),"")</f>
        <v/>
      </c>
      <c r="X805" s="104" t="str">
        <f>_xlfn.IFNA(IF($B805="","",VLOOKUP($B805,'SWC Towers'!$A:$Q,$X$2,FALSE)),"")</f>
        <v/>
      </c>
      <c r="Y805" s="104" t="str">
        <f>_xlfn.IFNA(IF($B805="","",VLOOKUP($B805,'SWC Towers'!$A:$Q,$Y$2,FALSE)),"")</f>
        <v/>
      </c>
      <c r="Z805" s="104" t="str">
        <f>_xlfn.IFNA(IF($B805="","",VLOOKUP($B805,'SWC Towers'!$A:$Q,$Z$2,FALSE)),"")</f>
        <v/>
      </c>
      <c r="AA805" s="104" t="str">
        <f>_xlfn.IFNA(IF($B805="","",VLOOKUP($B805,'SWC Towers'!$A:$Q,$AA$2,FALSE)),"")</f>
        <v/>
      </c>
      <c r="AB805" s="104">
        <f>_xlfn.IFNA(IF($B805="","",VLOOKUP($B805,'SWC Towers'!$A:$Q,$AB$2,FALSE)),"")</f>
        <v>0.9</v>
      </c>
      <c r="AC805" s="20">
        <f>SUM(Table25[[#This Row],[IT Tower: Application]:[Other/Non-IT ]])</f>
        <v>1</v>
      </c>
      <c r="AD805" s="67"/>
      <c r="AE805" s="67"/>
      <c r="AF805" s="67"/>
      <c r="AG805" s="67"/>
      <c r="AH805" s="67"/>
      <c r="AI805" s="67"/>
      <c r="AJ805" s="67"/>
      <c r="AK805" s="67"/>
      <c r="AL805" s="67"/>
      <c r="AM805" s="67"/>
      <c r="AN805" s="67"/>
      <c r="AO805" s="67"/>
      <c r="AP805" s="67"/>
      <c r="AQ805" s="67"/>
      <c r="AR805" s="67"/>
      <c r="AS805" s="67"/>
      <c r="AT805" s="67"/>
      <c r="AU805" s="67"/>
      <c r="AV805" s="67"/>
      <c r="AW805" s="67"/>
      <c r="AX805" s="67"/>
      <c r="AY805" s="67"/>
      <c r="AZ805" s="67"/>
      <c r="BA805" s="67"/>
      <c r="BB805" s="67"/>
      <c r="BC805" s="67">
        <v>13828</v>
      </c>
      <c r="BD805" s="67"/>
      <c r="BE805" s="67"/>
      <c r="BF805" s="67"/>
      <c r="BG805" s="67"/>
      <c r="BH805" s="67"/>
      <c r="BI805" s="67"/>
      <c r="BJ805" s="67"/>
      <c r="BK805" s="67"/>
      <c r="BL805" s="67"/>
      <c r="BM805" s="67"/>
      <c r="BN805" s="67"/>
      <c r="BO805" s="67"/>
      <c r="BP805" s="67"/>
      <c r="BQ805" s="67"/>
      <c r="BR805" s="67"/>
      <c r="BS805" s="67"/>
      <c r="BT805" s="67"/>
      <c r="BU805" s="67"/>
      <c r="BV805" s="67"/>
      <c r="BW805" s="67"/>
      <c r="BX805" s="67"/>
      <c r="BY805" s="67"/>
      <c r="BZ805" s="67"/>
      <c r="CA805" s="67"/>
      <c r="CB805" s="67"/>
      <c r="CC805" s="69">
        <f>SUM(Table25[[#This Row],[Contract Amount FY00]:[Contract Amount FY50]])</f>
        <v>13828</v>
      </c>
      <c r="CD805" s="24"/>
    </row>
    <row r="806" spans="1:82" x14ac:dyDescent="0.25">
      <c r="A806" s="122" t="s">
        <v>2009</v>
      </c>
      <c r="B806" s="122" t="s">
        <v>1196</v>
      </c>
      <c r="C806" s="122" t="s">
        <v>419</v>
      </c>
      <c r="E806" s="26" t="str">
        <f>IFERROR(IF(VLOOKUP(Table25[[#This Row],[Contract No.]],Table3[#All],3,FALSE)="","No","Yes"),"")</f>
        <v>No</v>
      </c>
      <c r="F806" s="26" t="str">
        <f>IFERROR(VLOOKUP(Table25[[#This Row],[Contract No.]],Table3[#All],3,FALSE),"")</f>
        <v/>
      </c>
      <c r="G806" s="26" t="str">
        <f>IFERROR(IF(Table25[[#This Row],[Cooperative Purchase
(Yes/No)]]="Yes","Yes",IF(VLOOKUP(Table25[[#This Row],[Contract No.]],Table3[#All],1,FALSE)=Table25[[#This Row],[Contract No.]],"Yes","No")),"No")</f>
        <v>Yes</v>
      </c>
      <c r="H806" s="51">
        <f>IFERROR(VLOOKUP(Table25[[#This Row],[Contract No.]],Table3[#All],4,FALSE),"")</f>
        <v>42303</v>
      </c>
      <c r="I806" s="56">
        <f>IFERROR(IF(AND(MONTH(Table25[[#This Row],[Contract Start Date]])&gt;6,MONTH(Table25[[#This Row],[Contract Start Date]])&lt;=12),YEAR(Table25[[#This Row],[Contract Start Date]])+1,YEAR(Table25[[#This Row],[Contract Start Date]])),"")</f>
        <v>2016</v>
      </c>
      <c r="J806" s="55">
        <f>Table25[[#This Row],[FY Formula start]]</f>
        <v>2016</v>
      </c>
      <c r="K806" s="59" t="str">
        <f>"FY"&amp;" "&amp;Table25[[#This Row],[Year Start]]</f>
        <v>FY 2016</v>
      </c>
      <c r="L806" s="52">
        <f>IFERROR(VLOOKUP(Table25[[#This Row],[Contract No.]],Table3[#All],5,FALSE),"")</f>
        <v>46321</v>
      </c>
      <c r="M806" s="56">
        <f>IFERROR(IF(Table25[[#This Row],[Contract End Date]]="99/99/9999","No End",IF(AND(MONTH(Table25[[#This Row],[Contract End Date]])&gt;6,MONTH(Table25[[#This Row],[Contract End Date]])&lt;=12),YEAR(Table25[[#This Row],[Contract End Date]])+1,YEAR(Table25[[#This Row],[Contract End Date]]))),"")</f>
        <v>2027</v>
      </c>
      <c r="N806" s="55">
        <f>Table25[[#This Row],[FY Formula end]]</f>
        <v>2027</v>
      </c>
      <c r="O806" s="59" t="str">
        <f>IF(Table25[[#This Row],[Year End]]="No End","No End","FY"&amp;" "&amp;Table25[[#This Row],[Year End]])</f>
        <v>FY 2027</v>
      </c>
      <c r="P806" s="27"/>
      <c r="Q806" s="104">
        <f>_xlfn.IFNA(IF($B806="","",VLOOKUP($B806,'SWC Towers'!$A:$Q,$Q$2,FALSE)),"")</f>
        <v>1</v>
      </c>
      <c r="R806" s="106" t="str">
        <f>_xlfn.IFNA(IF($B806="","",VLOOKUP($B806,'SWC Towers'!$A:$Q,$R$2,FALSE)),"")</f>
        <v/>
      </c>
      <c r="S806" s="106" t="str">
        <f>_xlfn.IFNA(IF($B806="","",VLOOKUP($B806,'SWC Towers'!$A:$Q,$S$2,FALSE)),"")</f>
        <v/>
      </c>
      <c r="T806" s="106" t="str">
        <f>_xlfn.IFNA(IF($B806="","",VLOOKUP($B806,'SWC Towers'!$A:$Q,$T$2,FALSE)),"")</f>
        <v/>
      </c>
      <c r="U806" s="104" t="str">
        <f>_xlfn.IFNA(IF($B806="","",VLOOKUP($B806,'SWC Towers'!$A:$Q,$U$2,FALSE)),"")</f>
        <v/>
      </c>
      <c r="V806" s="104" t="str">
        <f>_xlfn.IFNA(IF($B806="","",VLOOKUP($B806,'SWC Towers'!$A:$Q,$V$2,FALSE)),"")</f>
        <v/>
      </c>
      <c r="W806" s="104" t="str">
        <f>_xlfn.IFNA(IF($B806="","",VLOOKUP($B806,'SWC Towers'!$A:$Q,$W$2,FALSE)),"")</f>
        <v/>
      </c>
      <c r="X806" s="104" t="str">
        <f>_xlfn.IFNA(IF($B806="","",VLOOKUP($B806,'SWC Towers'!$A:$Q,$X$2,FALSE)),"")</f>
        <v/>
      </c>
      <c r="Y806" s="104" t="str">
        <f>_xlfn.IFNA(IF($B806="","",VLOOKUP($B806,'SWC Towers'!$A:$Q,$Y$2,FALSE)),"")</f>
        <v/>
      </c>
      <c r="Z806" s="104" t="str">
        <f>_xlfn.IFNA(IF($B806="","",VLOOKUP($B806,'SWC Towers'!$A:$Q,$Z$2,FALSE)),"")</f>
        <v/>
      </c>
      <c r="AA806" s="104" t="str">
        <f>_xlfn.IFNA(IF($B806="","",VLOOKUP($B806,'SWC Towers'!$A:$Q,$AA$2,FALSE)),"")</f>
        <v/>
      </c>
      <c r="AB806" s="104" t="str">
        <f>_xlfn.IFNA(IF($B806="","",VLOOKUP($B806,'SWC Towers'!$A:$Q,$AB$2,FALSE)),"")</f>
        <v/>
      </c>
      <c r="AC806" s="20">
        <f>SUM(Table25[[#This Row],[IT Tower: Application]:[Other/Non-IT ]])</f>
        <v>1</v>
      </c>
      <c r="AD806" s="67"/>
      <c r="AE806" s="67"/>
      <c r="AF806" s="67"/>
      <c r="AG806" s="67"/>
      <c r="AH806" s="67"/>
      <c r="AI806" s="67"/>
      <c r="AJ806" s="67"/>
      <c r="AK806" s="67"/>
      <c r="AL806" s="67"/>
      <c r="AM806" s="67"/>
      <c r="AN806" s="67"/>
      <c r="AO806" s="67"/>
      <c r="AP806" s="67"/>
      <c r="AQ806" s="67"/>
      <c r="AR806" s="67"/>
      <c r="AS806" s="67"/>
      <c r="AT806" s="67"/>
      <c r="AU806" s="67"/>
      <c r="AV806" s="67"/>
      <c r="AW806" s="67"/>
      <c r="AX806" s="67"/>
      <c r="AY806" s="67"/>
      <c r="AZ806" s="67"/>
      <c r="BA806" s="67">
        <v>0</v>
      </c>
      <c r="BB806" s="67">
        <v>1199</v>
      </c>
      <c r="BC806" s="67">
        <v>1146</v>
      </c>
      <c r="BD806" s="67"/>
      <c r="BE806" s="67"/>
      <c r="BF806" s="67"/>
      <c r="BG806" s="67"/>
      <c r="BH806" s="67"/>
      <c r="BI806" s="67"/>
      <c r="BJ806" s="67"/>
      <c r="BK806" s="67"/>
      <c r="BL806" s="67"/>
      <c r="BM806" s="67"/>
      <c r="BN806" s="67"/>
      <c r="BO806" s="67"/>
      <c r="BP806" s="67"/>
      <c r="BQ806" s="67"/>
      <c r="BR806" s="67"/>
      <c r="BS806" s="67"/>
      <c r="BT806" s="67"/>
      <c r="BU806" s="67"/>
      <c r="BV806" s="67"/>
      <c r="BW806" s="67"/>
      <c r="BX806" s="67"/>
      <c r="BY806" s="67"/>
      <c r="BZ806" s="67"/>
      <c r="CA806" s="67"/>
      <c r="CB806" s="67"/>
      <c r="CC806" s="69">
        <f>SUM(Table25[[#This Row],[Contract Amount FY00]:[Contract Amount FY50]])</f>
        <v>2345</v>
      </c>
      <c r="CD806" s="24"/>
    </row>
    <row r="807" spans="1:82" x14ac:dyDescent="0.25">
      <c r="A807" s="122" t="s">
        <v>2009</v>
      </c>
      <c r="B807" s="122" t="s">
        <v>286</v>
      </c>
      <c r="C807" s="122" t="s">
        <v>3203</v>
      </c>
      <c r="E807" s="26" t="str">
        <f>IFERROR(IF(VLOOKUP(Table25[[#This Row],[Contract No.]],Table3[#All],3,FALSE)="","No","Yes"),"")</f>
        <v>No</v>
      </c>
      <c r="F807" s="26" t="str">
        <f>IFERROR(VLOOKUP(Table25[[#This Row],[Contract No.]],Table3[#All],3,FALSE),"")</f>
        <v/>
      </c>
      <c r="G807" s="26" t="str">
        <f>IFERROR(IF(Table25[[#This Row],[Cooperative Purchase
(Yes/No)]]="Yes","Yes",IF(VLOOKUP(Table25[[#This Row],[Contract No.]],Table3[#All],1,FALSE)=Table25[[#This Row],[Contract No.]],"Yes","No")),"No")</f>
        <v>Yes</v>
      </c>
      <c r="H807" s="51">
        <f>IFERROR(VLOOKUP(Table25[[#This Row],[Contract No.]],Table3[#All],4,FALSE),"")</f>
        <v>42401</v>
      </c>
      <c r="I807" s="56">
        <f>IFERROR(IF(AND(MONTH(Table25[[#This Row],[Contract Start Date]])&gt;6,MONTH(Table25[[#This Row],[Contract Start Date]])&lt;=12),YEAR(Table25[[#This Row],[Contract Start Date]])+1,YEAR(Table25[[#This Row],[Contract Start Date]])),"")</f>
        <v>2016</v>
      </c>
      <c r="J807" s="55">
        <f>Table25[[#This Row],[FY Formula start]]</f>
        <v>2016</v>
      </c>
      <c r="K807" s="59" t="str">
        <f>"FY"&amp;" "&amp;Table25[[#This Row],[Year Start]]</f>
        <v>FY 2016</v>
      </c>
      <c r="L807" s="52">
        <f>IFERROR(VLOOKUP(Table25[[#This Row],[Contract No.]],Table3[#All],5,FALSE),"")</f>
        <v>72717</v>
      </c>
      <c r="M807" s="56">
        <f>IFERROR(IF(Table25[[#This Row],[Contract End Date]]="99/99/9999","No End",IF(AND(MONTH(Table25[[#This Row],[Contract End Date]])&gt;6,MONTH(Table25[[#This Row],[Contract End Date]])&lt;=12),YEAR(Table25[[#This Row],[Contract End Date]])+1,YEAR(Table25[[#This Row],[Contract End Date]]))),"")</f>
        <v>2099</v>
      </c>
      <c r="N807" s="55">
        <f>Table25[[#This Row],[FY Formula end]]</f>
        <v>2099</v>
      </c>
      <c r="O807" s="59" t="str">
        <f>IF(Table25[[#This Row],[Year End]]="No End","No End","FY"&amp;" "&amp;Table25[[#This Row],[Year End]])</f>
        <v>FY 2099</v>
      </c>
      <c r="P807" s="27"/>
      <c r="Q807" s="104">
        <f>_xlfn.IFNA(IF($B807="","",VLOOKUP($B807,'SWC Towers'!$A:$Q,$Q$2,FALSE)),"")</f>
        <v>0.5</v>
      </c>
      <c r="R807" s="106" t="str">
        <f>_xlfn.IFNA(IF($B807="","",VLOOKUP($B807,'SWC Towers'!$A:$Q,$R$2,FALSE)),"")</f>
        <v/>
      </c>
      <c r="S807" s="106" t="str">
        <f>_xlfn.IFNA(IF($B807="","",VLOOKUP($B807,'SWC Towers'!$A:$Q,$S$2,FALSE)),"")</f>
        <v/>
      </c>
      <c r="T807" s="106">
        <f>_xlfn.IFNA(IF($B807="","",VLOOKUP($B807,'SWC Towers'!$A:$Q,$T$2,FALSE)),"")</f>
        <v>0.5</v>
      </c>
      <c r="U807" s="104" t="str">
        <f>_xlfn.IFNA(IF($B807="","",VLOOKUP($B807,'SWC Towers'!$A:$Q,$U$2,FALSE)),"")</f>
        <v/>
      </c>
      <c r="V807" s="104" t="str">
        <f>_xlfn.IFNA(IF($B807="","",VLOOKUP($B807,'SWC Towers'!$A:$Q,$V$2,FALSE)),"")</f>
        <v/>
      </c>
      <c r="W807" s="104" t="str">
        <f>_xlfn.IFNA(IF($B807="","",VLOOKUP($B807,'SWC Towers'!$A:$Q,$W$2,FALSE)),"")</f>
        <v/>
      </c>
      <c r="X807" s="104" t="str">
        <f>_xlfn.IFNA(IF($B807="","",VLOOKUP($B807,'SWC Towers'!$A:$Q,$X$2,FALSE)),"")</f>
        <v/>
      </c>
      <c r="Y807" s="104" t="str">
        <f>_xlfn.IFNA(IF($B807="","",VLOOKUP($B807,'SWC Towers'!$A:$Q,$Y$2,FALSE)),"")</f>
        <v/>
      </c>
      <c r="Z807" s="104" t="str">
        <f>_xlfn.IFNA(IF($B807="","",VLOOKUP($B807,'SWC Towers'!$A:$Q,$Z$2,FALSE)),"")</f>
        <v/>
      </c>
      <c r="AA807" s="104" t="str">
        <f>_xlfn.IFNA(IF($B807="","",VLOOKUP($B807,'SWC Towers'!$A:$Q,$AA$2,FALSE)),"")</f>
        <v/>
      </c>
      <c r="AB807" s="104" t="str">
        <f>_xlfn.IFNA(IF($B807="","",VLOOKUP($B807,'SWC Towers'!$A:$Q,$AB$2,FALSE)),"")</f>
        <v/>
      </c>
      <c r="AC807" s="20">
        <f>SUM(Table25[[#This Row],[IT Tower: Application]:[Other/Non-IT ]])</f>
        <v>1</v>
      </c>
      <c r="AD807" s="67"/>
      <c r="AE807" s="67"/>
      <c r="AF807" s="67"/>
      <c r="AG807" s="67"/>
      <c r="AH807" s="67"/>
      <c r="AI807" s="67"/>
      <c r="AJ807" s="67"/>
      <c r="AK807" s="67"/>
      <c r="AL807" s="67"/>
      <c r="AM807" s="67"/>
      <c r="AN807" s="67"/>
      <c r="AO807" s="67"/>
      <c r="AP807" s="67"/>
      <c r="AQ807" s="67"/>
      <c r="AR807" s="67"/>
      <c r="AS807" s="67"/>
      <c r="AT807" s="67">
        <v>87416</v>
      </c>
      <c r="AU807" s="67">
        <v>182582</v>
      </c>
      <c r="AV807" s="67">
        <v>179982</v>
      </c>
      <c r="AW807" s="67">
        <v>78705</v>
      </c>
      <c r="AX807" s="67"/>
      <c r="AY807" s="67"/>
      <c r="AZ807" s="67"/>
      <c r="BA807" s="67"/>
      <c r="BB807" s="67"/>
      <c r="BC807" s="67"/>
      <c r="BD807" s="67"/>
      <c r="BE807" s="67"/>
      <c r="BF807" s="67"/>
      <c r="BG807" s="67"/>
      <c r="BH807" s="67"/>
      <c r="BI807" s="67"/>
      <c r="BJ807" s="67"/>
      <c r="BK807" s="67"/>
      <c r="BL807" s="67"/>
      <c r="BM807" s="67"/>
      <c r="BN807" s="67"/>
      <c r="BO807" s="67"/>
      <c r="BP807" s="67"/>
      <c r="BQ807" s="67"/>
      <c r="BR807" s="67"/>
      <c r="BS807" s="67"/>
      <c r="BT807" s="67"/>
      <c r="BU807" s="67"/>
      <c r="BV807" s="67"/>
      <c r="BW807" s="67"/>
      <c r="BX807" s="67"/>
      <c r="BY807" s="67"/>
      <c r="BZ807" s="67"/>
      <c r="CA807" s="67"/>
      <c r="CB807" s="67"/>
      <c r="CC807" s="69">
        <f>SUM(Table25[[#This Row],[Contract Amount FY00]:[Contract Amount FY50]])</f>
        <v>528685</v>
      </c>
      <c r="CD807" s="24"/>
    </row>
    <row r="808" spans="1:82" x14ac:dyDescent="0.25">
      <c r="A808" s="122" t="s">
        <v>2009</v>
      </c>
      <c r="B808" s="122" t="s">
        <v>286</v>
      </c>
      <c r="C808" s="122" t="s">
        <v>3200</v>
      </c>
      <c r="E808" s="26" t="str">
        <f>IFERROR(IF(VLOOKUP(Table25[[#This Row],[Contract No.]],Table3[#All],3,FALSE)="","No","Yes"),"")</f>
        <v>No</v>
      </c>
      <c r="F808" s="26" t="str">
        <f>IFERROR(VLOOKUP(Table25[[#This Row],[Contract No.]],Table3[#All],3,FALSE),"")</f>
        <v/>
      </c>
      <c r="G808" s="26" t="str">
        <f>IFERROR(IF(Table25[[#This Row],[Cooperative Purchase
(Yes/No)]]="Yes","Yes",IF(VLOOKUP(Table25[[#This Row],[Contract No.]],Table3[#All],1,FALSE)=Table25[[#This Row],[Contract No.]],"Yes","No")),"No")</f>
        <v>Yes</v>
      </c>
      <c r="H808" s="51">
        <f>IFERROR(VLOOKUP(Table25[[#This Row],[Contract No.]],Table3[#All],4,FALSE),"")</f>
        <v>42401</v>
      </c>
      <c r="I808" s="56">
        <f>IFERROR(IF(AND(MONTH(Table25[[#This Row],[Contract Start Date]])&gt;6,MONTH(Table25[[#This Row],[Contract Start Date]])&lt;=12),YEAR(Table25[[#This Row],[Contract Start Date]])+1,YEAR(Table25[[#This Row],[Contract Start Date]])),"")</f>
        <v>2016</v>
      </c>
      <c r="J808" s="55">
        <f>Table25[[#This Row],[FY Formula start]]</f>
        <v>2016</v>
      </c>
      <c r="K808" s="59" t="str">
        <f>"FY"&amp;" "&amp;Table25[[#This Row],[Year Start]]</f>
        <v>FY 2016</v>
      </c>
      <c r="L808" s="52">
        <f>IFERROR(VLOOKUP(Table25[[#This Row],[Contract No.]],Table3[#All],5,FALSE),"")</f>
        <v>72717</v>
      </c>
      <c r="M808" s="56">
        <f>IFERROR(IF(Table25[[#This Row],[Contract End Date]]="99/99/9999","No End",IF(AND(MONTH(Table25[[#This Row],[Contract End Date]])&gt;6,MONTH(Table25[[#This Row],[Contract End Date]])&lt;=12),YEAR(Table25[[#This Row],[Contract End Date]])+1,YEAR(Table25[[#This Row],[Contract End Date]]))),"")</f>
        <v>2099</v>
      </c>
      <c r="N808" s="55">
        <f>Table25[[#This Row],[FY Formula end]]</f>
        <v>2099</v>
      </c>
      <c r="O808" s="59" t="str">
        <f>IF(Table25[[#This Row],[Year End]]="No End","No End","FY"&amp;" "&amp;Table25[[#This Row],[Year End]])</f>
        <v>FY 2099</v>
      </c>
      <c r="P808" s="27"/>
      <c r="Q808" s="104">
        <f>_xlfn.IFNA(IF($B808="","",VLOOKUP($B808,'SWC Towers'!$A:$Q,$Q$2,FALSE)),"")</f>
        <v>0.5</v>
      </c>
      <c r="R808" s="106" t="str">
        <f>_xlfn.IFNA(IF($B808="","",VLOOKUP($B808,'SWC Towers'!$A:$Q,$R$2,FALSE)),"")</f>
        <v/>
      </c>
      <c r="S808" s="106" t="str">
        <f>_xlfn.IFNA(IF($B808="","",VLOOKUP($B808,'SWC Towers'!$A:$Q,$S$2,FALSE)),"")</f>
        <v/>
      </c>
      <c r="T808" s="106">
        <f>_xlfn.IFNA(IF($B808="","",VLOOKUP($B808,'SWC Towers'!$A:$Q,$T$2,FALSE)),"")</f>
        <v>0.5</v>
      </c>
      <c r="U808" s="104" t="str">
        <f>_xlfn.IFNA(IF($B808="","",VLOOKUP($B808,'SWC Towers'!$A:$Q,$U$2,FALSE)),"")</f>
        <v/>
      </c>
      <c r="V808" s="104" t="str">
        <f>_xlfn.IFNA(IF($B808="","",VLOOKUP($B808,'SWC Towers'!$A:$Q,$V$2,FALSE)),"")</f>
        <v/>
      </c>
      <c r="W808" s="104" t="str">
        <f>_xlfn.IFNA(IF($B808="","",VLOOKUP($B808,'SWC Towers'!$A:$Q,$W$2,FALSE)),"")</f>
        <v/>
      </c>
      <c r="X808" s="104" t="str">
        <f>_xlfn.IFNA(IF($B808="","",VLOOKUP($B808,'SWC Towers'!$A:$Q,$X$2,FALSE)),"")</f>
        <v/>
      </c>
      <c r="Y808" s="104" t="str">
        <f>_xlfn.IFNA(IF($B808="","",VLOOKUP($B808,'SWC Towers'!$A:$Q,$Y$2,FALSE)),"")</f>
        <v/>
      </c>
      <c r="Z808" s="104" t="str">
        <f>_xlfn.IFNA(IF($B808="","",VLOOKUP($B808,'SWC Towers'!$A:$Q,$Z$2,FALSE)),"")</f>
        <v/>
      </c>
      <c r="AA808" s="104" t="str">
        <f>_xlfn.IFNA(IF($B808="","",VLOOKUP($B808,'SWC Towers'!$A:$Q,$AA$2,FALSE)),"")</f>
        <v/>
      </c>
      <c r="AB808" s="104" t="str">
        <f>_xlfn.IFNA(IF($B808="","",VLOOKUP($B808,'SWC Towers'!$A:$Q,$AB$2,FALSE)),"")</f>
        <v/>
      </c>
      <c r="AC808" s="20">
        <f>SUM(Table25[[#This Row],[IT Tower: Application]:[Other/Non-IT ]])</f>
        <v>1</v>
      </c>
      <c r="AD808" s="67"/>
      <c r="AE808" s="67"/>
      <c r="AF808" s="67"/>
      <c r="AG808" s="67"/>
      <c r="AH808" s="67"/>
      <c r="AI808" s="67"/>
      <c r="AJ808" s="67"/>
      <c r="AK808" s="67"/>
      <c r="AL808" s="67"/>
      <c r="AM808" s="67"/>
      <c r="AN808" s="67"/>
      <c r="AO808" s="67"/>
      <c r="AP808" s="67"/>
      <c r="AQ808" s="67"/>
      <c r="AR808" s="67"/>
      <c r="AS808" s="67"/>
      <c r="AT808" s="67">
        <v>89816</v>
      </c>
      <c r="AU808" s="67">
        <v>263104</v>
      </c>
      <c r="AV808" s="67">
        <v>489810</v>
      </c>
      <c r="AW808" s="67">
        <v>322250</v>
      </c>
      <c r="AX808" s="67">
        <v>31853</v>
      </c>
      <c r="AY808" s="67"/>
      <c r="AZ808" s="67"/>
      <c r="BA808" s="67"/>
      <c r="BB808" s="67"/>
      <c r="BC808" s="67"/>
      <c r="BD808" s="67"/>
      <c r="BE808" s="67"/>
      <c r="BF808" s="67"/>
      <c r="BG808" s="67"/>
      <c r="BH808" s="67"/>
      <c r="BI808" s="67"/>
      <c r="BJ808" s="67"/>
      <c r="BK808" s="67"/>
      <c r="BL808" s="67"/>
      <c r="BM808" s="67"/>
      <c r="BN808" s="67"/>
      <c r="BO808" s="67"/>
      <c r="BP808" s="67"/>
      <c r="BQ808" s="67"/>
      <c r="BR808" s="67"/>
      <c r="BS808" s="67"/>
      <c r="BT808" s="67"/>
      <c r="BU808" s="67"/>
      <c r="BV808" s="67"/>
      <c r="BW808" s="67"/>
      <c r="BX808" s="67"/>
      <c r="BY808" s="67"/>
      <c r="BZ808" s="67"/>
      <c r="CA808" s="67"/>
      <c r="CB808" s="67"/>
      <c r="CC808" s="69">
        <f>SUM(Table25[[#This Row],[Contract Amount FY00]:[Contract Amount FY50]])</f>
        <v>1196833</v>
      </c>
      <c r="CD808" s="24"/>
    </row>
    <row r="809" spans="1:82" x14ac:dyDescent="0.25">
      <c r="A809" s="122" t="s">
        <v>2009</v>
      </c>
      <c r="B809" s="122" t="s">
        <v>286</v>
      </c>
      <c r="C809" s="122" t="s">
        <v>819</v>
      </c>
      <c r="E809" s="26" t="str">
        <f>IFERROR(IF(VLOOKUP(Table25[[#This Row],[Contract No.]],Table3[#All],3,FALSE)="","No","Yes"),"")</f>
        <v>No</v>
      </c>
      <c r="F809" s="26" t="str">
        <f>IFERROR(VLOOKUP(Table25[[#This Row],[Contract No.]],Table3[#All],3,FALSE),"")</f>
        <v/>
      </c>
      <c r="G809" s="26" t="str">
        <f>IFERROR(IF(Table25[[#This Row],[Cooperative Purchase
(Yes/No)]]="Yes","Yes",IF(VLOOKUP(Table25[[#This Row],[Contract No.]],Table3[#All],1,FALSE)=Table25[[#This Row],[Contract No.]],"Yes","No")),"No")</f>
        <v>Yes</v>
      </c>
      <c r="H809" s="51">
        <f>IFERROR(VLOOKUP(Table25[[#This Row],[Contract No.]],Table3[#All],4,FALSE),"")</f>
        <v>42401</v>
      </c>
      <c r="I809" s="56">
        <f>IFERROR(IF(AND(MONTH(Table25[[#This Row],[Contract Start Date]])&gt;6,MONTH(Table25[[#This Row],[Contract Start Date]])&lt;=12),YEAR(Table25[[#This Row],[Contract Start Date]])+1,YEAR(Table25[[#This Row],[Contract Start Date]])),"")</f>
        <v>2016</v>
      </c>
      <c r="J809" s="55">
        <f>Table25[[#This Row],[FY Formula start]]</f>
        <v>2016</v>
      </c>
      <c r="K809" s="59" t="str">
        <f>"FY"&amp;" "&amp;Table25[[#This Row],[Year Start]]</f>
        <v>FY 2016</v>
      </c>
      <c r="L809" s="52">
        <f>IFERROR(VLOOKUP(Table25[[#This Row],[Contract No.]],Table3[#All],5,FALSE),"")</f>
        <v>72717</v>
      </c>
      <c r="M809" s="56">
        <f>IFERROR(IF(Table25[[#This Row],[Contract End Date]]="99/99/9999","No End",IF(AND(MONTH(Table25[[#This Row],[Contract End Date]])&gt;6,MONTH(Table25[[#This Row],[Contract End Date]])&lt;=12),YEAR(Table25[[#This Row],[Contract End Date]])+1,YEAR(Table25[[#This Row],[Contract End Date]]))),"")</f>
        <v>2099</v>
      </c>
      <c r="N809" s="55">
        <f>Table25[[#This Row],[FY Formula end]]</f>
        <v>2099</v>
      </c>
      <c r="O809" s="59" t="str">
        <f>IF(Table25[[#This Row],[Year End]]="No End","No End","FY"&amp;" "&amp;Table25[[#This Row],[Year End]])</f>
        <v>FY 2099</v>
      </c>
      <c r="P809" s="27"/>
      <c r="Q809" s="104">
        <f>_xlfn.IFNA(IF($B809="","",VLOOKUP($B809,'SWC Towers'!$A:$Q,$Q$2,FALSE)),"")</f>
        <v>0.5</v>
      </c>
      <c r="R809" s="106" t="str">
        <f>_xlfn.IFNA(IF($B809="","",VLOOKUP($B809,'SWC Towers'!$A:$Q,$R$2,FALSE)),"")</f>
        <v/>
      </c>
      <c r="S809" s="106" t="str">
        <f>_xlfn.IFNA(IF($B809="","",VLOOKUP($B809,'SWC Towers'!$A:$Q,$S$2,FALSE)),"")</f>
        <v/>
      </c>
      <c r="T809" s="106">
        <f>_xlfn.IFNA(IF($B809="","",VLOOKUP($B809,'SWC Towers'!$A:$Q,$T$2,FALSE)),"")</f>
        <v>0.5</v>
      </c>
      <c r="U809" s="104" t="str">
        <f>_xlfn.IFNA(IF($B809="","",VLOOKUP($B809,'SWC Towers'!$A:$Q,$U$2,FALSE)),"")</f>
        <v/>
      </c>
      <c r="V809" s="104" t="str">
        <f>_xlfn.IFNA(IF($B809="","",VLOOKUP($B809,'SWC Towers'!$A:$Q,$V$2,FALSE)),"")</f>
        <v/>
      </c>
      <c r="W809" s="104" t="str">
        <f>_xlfn.IFNA(IF($B809="","",VLOOKUP($B809,'SWC Towers'!$A:$Q,$W$2,FALSE)),"")</f>
        <v/>
      </c>
      <c r="X809" s="104" t="str">
        <f>_xlfn.IFNA(IF($B809="","",VLOOKUP($B809,'SWC Towers'!$A:$Q,$X$2,FALSE)),"")</f>
        <v/>
      </c>
      <c r="Y809" s="104" t="str">
        <f>_xlfn.IFNA(IF($B809="","",VLOOKUP($B809,'SWC Towers'!$A:$Q,$Y$2,FALSE)),"")</f>
        <v/>
      </c>
      <c r="Z809" s="104" t="str">
        <f>_xlfn.IFNA(IF($B809="","",VLOOKUP($B809,'SWC Towers'!$A:$Q,$Z$2,FALSE)),"")</f>
        <v/>
      </c>
      <c r="AA809" s="104" t="str">
        <f>_xlfn.IFNA(IF($B809="","",VLOOKUP($B809,'SWC Towers'!$A:$Q,$AA$2,FALSE)),"")</f>
        <v/>
      </c>
      <c r="AB809" s="104" t="str">
        <f>_xlfn.IFNA(IF($B809="","",VLOOKUP($B809,'SWC Towers'!$A:$Q,$AB$2,FALSE)),"")</f>
        <v/>
      </c>
      <c r="AC809" s="20">
        <f>SUM(Table25[[#This Row],[IT Tower: Application]:[Other/Non-IT ]])</f>
        <v>1</v>
      </c>
      <c r="AD809" s="67"/>
      <c r="AE809" s="67"/>
      <c r="AF809" s="67"/>
      <c r="AG809" s="67"/>
      <c r="AH809" s="67"/>
      <c r="AI809" s="67"/>
      <c r="AJ809" s="67"/>
      <c r="AK809" s="67"/>
      <c r="AL809" s="67"/>
      <c r="AM809" s="67"/>
      <c r="AN809" s="67"/>
      <c r="AO809" s="67"/>
      <c r="AP809" s="67"/>
      <c r="AQ809" s="67"/>
      <c r="AR809" s="67"/>
      <c r="AS809" s="67"/>
      <c r="AT809" s="67"/>
      <c r="AU809" s="67">
        <v>184023</v>
      </c>
      <c r="AV809" s="67">
        <v>162717</v>
      </c>
      <c r="AW809" s="67"/>
      <c r="AX809" s="67"/>
      <c r="AY809" s="67"/>
      <c r="AZ809" s="67"/>
      <c r="BA809" s="67"/>
      <c r="BB809" s="67"/>
      <c r="BC809" s="67"/>
      <c r="BD809" s="67"/>
      <c r="BE809" s="67"/>
      <c r="BF809" s="67"/>
      <c r="BG809" s="67"/>
      <c r="BH809" s="67"/>
      <c r="BI809" s="67"/>
      <c r="BJ809" s="67"/>
      <c r="BK809" s="67"/>
      <c r="BL809" s="67"/>
      <c r="BM809" s="67"/>
      <c r="BN809" s="67"/>
      <c r="BO809" s="67"/>
      <c r="BP809" s="67"/>
      <c r="BQ809" s="67"/>
      <c r="BR809" s="67"/>
      <c r="BS809" s="67"/>
      <c r="BT809" s="67"/>
      <c r="BU809" s="67"/>
      <c r="BV809" s="67"/>
      <c r="BW809" s="67"/>
      <c r="BX809" s="67"/>
      <c r="BY809" s="67"/>
      <c r="BZ809" s="67"/>
      <c r="CA809" s="67"/>
      <c r="CB809" s="67"/>
      <c r="CC809" s="69">
        <f>SUM(Table25[[#This Row],[Contract Amount FY00]:[Contract Amount FY50]])</f>
        <v>346740</v>
      </c>
      <c r="CD809" s="24"/>
    </row>
    <row r="810" spans="1:82" x14ac:dyDescent="0.25">
      <c r="A810" s="122" t="s">
        <v>2009</v>
      </c>
      <c r="B810" s="122" t="s">
        <v>286</v>
      </c>
      <c r="C810" s="122" t="s">
        <v>1418</v>
      </c>
      <c r="E810" s="26" t="str">
        <f>IFERROR(IF(VLOOKUP(Table25[[#This Row],[Contract No.]],Table3[#All],3,FALSE)="","No","Yes"),"")</f>
        <v>No</v>
      </c>
      <c r="F810" s="26" t="str">
        <f>IFERROR(VLOOKUP(Table25[[#This Row],[Contract No.]],Table3[#All],3,FALSE),"")</f>
        <v/>
      </c>
      <c r="G810" s="26" t="str">
        <f>IFERROR(IF(Table25[[#This Row],[Cooperative Purchase
(Yes/No)]]="Yes","Yes",IF(VLOOKUP(Table25[[#This Row],[Contract No.]],Table3[#All],1,FALSE)=Table25[[#This Row],[Contract No.]],"Yes","No")),"No")</f>
        <v>Yes</v>
      </c>
      <c r="H810" s="51">
        <f>IFERROR(VLOOKUP(Table25[[#This Row],[Contract No.]],Table3[#All],4,FALSE),"")</f>
        <v>42401</v>
      </c>
      <c r="I810" s="56">
        <f>IFERROR(IF(AND(MONTH(Table25[[#This Row],[Contract Start Date]])&gt;6,MONTH(Table25[[#This Row],[Contract Start Date]])&lt;=12),YEAR(Table25[[#This Row],[Contract Start Date]])+1,YEAR(Table25[[#This Row],[Contract Start Date]])),"")</f>
        <v>2016</v>
      </c>
      <c r="J810" s="55">
        <f>Table25[[#This Row],[FY Formula start]]</f>
        <v>2016</v>
      </c>
      <c r="K810" s="59" t="str">
        <f>"FY"&amp;" "&amp;Table25[[#This Row],[Year Start]]</f>
        <v>FY 2016</v>
      </c>
      <c r="L810" s="52">
        <f>IFERROR(VLOOKUP(Table25[[#This Row],[Contract No.]],Table3[#All],5,FALSE),"")</f>
        <v>72717</v>
      </c>
      <c r="M810" s="56">
        <f>IFERROR(IF(Table25[[#This Row],[Contract End Date]]="99/99/9999","No End",IF(AND(MONTH(Table25[[#This Row],[Contract End Date]])&gt;6,MONTH(Table25[[#This Row],[Contract End Date]])&lt;=12),YEAR(Table25[[#This Row],[Contract End Date]])+1,YEAR(Table25[[#This Row],[Contract End Date]]))),"")</f>
        <v>2099</v>
      </c>
      <c r="N810" s="55">
        <f>Table25[[#This Row],[FY Formula end]]</f>
        <v>2099</v>
      </c>
      <c r="O810" s="59" t="str">
        <f>IF(Table25[[#This Row],[Year End]]="No End","No End","FY"&amp;" "&amp;Table25[[#This Row],[Year End]])</f>
        <v>FY 2099</v>
      </c>
      <c r="P810" s="27"/>
      <c r="Q810" s="104">
        <f>_xlfn.IFNA(IF($B810="","",VLOOKUP($B810,'SWC Towers'!$A:$Q,$Q$2,FALSE)),"")</f>
        <v>0.5</v>
      </c>
      <c r="R810" s="106" t="str">
        <f>_xlfn.IFNA(IF($B810="","",VLOOKUP($B810,'SWC Towers'!$A:$Q,$R$2,FALSE)),"")</f>
        <v/>
      </c>
      <c r="S810" s="106" t="str">
        <f>_xlfn.IFNA(IF($B810="","",VLOOKUP($B810,'SWC Towers'!$A:$Q,$S$2,FALSE)),"")</f>
        <v/>
      </c>
      <c r="T810" s="106">
        <f>_xlfn.IFNA(IF($B810="","",VLOOKUP($B810,'SWC Towers'!$A:$Q,$T$2,FALSE)),"")</f>
        <v>0.5</v>
      </c>
      <c r="U810" s="104" t="str">
        <f>_xlfn.IFNA(IF($B810="","",VLOOKUP($B810,'SWC Towers'!$A:$Q,$U$2,FALSE)),"")</f>
        <v/>
      </c>
      <c r="V810" s="104" t="str">
        <f>_xlfn.IFNA(IF($B810="","",VLOOKUP($B810,'SWC Towers'!$A:$Q,$V$2,FALSE)),"")</f>
        <v/>
      </c>
      <c r="W810" s="104" t="str">
        <f>_xlfn.IFNA(IF($B810="","",VLOOKUP($B810,'SWC Towers'!$A:$Q,$W$2,FALSE)),"")</f>
        <v/>
      </c>
      <c r="X810" s="104" t="str">
        <f>_xlfn.IFNA(IF($B810="","",VLOOKUP($B810,'SWC Towers'!$A:$Q,$X$2,FALSE)),"")</f>
        <v/>
      </c>
      <c r="Y810" s="104" t="str">
        <f>_xlfn.IFNA(IF($B810="","",VLOOKUP($B810,'SWC Towers'!$A:$Q,$Y$2,FALSE)),"")</f>
        <v/>
      </c>
      <c r="Z810" s="104" t="str">
        <f>_xlfn.IFNA(IF($B810="","",VLOOKUP($B810,'SWC Towers'!$A:$Q,$Z$2,FALSE)),"")</f>
        <v/>
      </c>
      <c r="AA810" s="104" t="str">
        <f>_xlfn.IFNA(IF($B810="","",VLOOKUP($B810,'SWC Towers'!$A:$Q,$AA$2,FALSE)),"")</f>
        <v/>
      </c>
      <c r="AB810" s="104" t="str">
        <f>_xlfn.IFNA(IF($B810="","",VLOOKUP($B810,'SWC Towers'!$A:$Q,$AB$2,FALSE)),"")</f>
        <v/>
      </c>
      <c r="AC810" s="20">
        <f>SUM(Table25[[#This Row],[IT Tower: Application]:[Other/Non-IT ]])</f>
        <v>1</v>
      </c>
      <c r="AD810" s="67"/>
      <c r="AE810" s="67"/>
      <c r="AF810" s="67"/>
      <c r="AG810" s="67"/>
      <c r="AH810" s="67"/>
      <c r="AI810" s="67"/>
      <c r="AJ810" s="67"/>
      <c r="AK810" s="67"/>
      <c r="AL810" s="67"/>
      <c r="AM810" s="67"/>
      <c r="AN810" s="67"/>
      <c r="AO810" s="67"/>
      <c r="AP810" s="67"/>
      <c r="AQ810" s="67"/>
      <c r="AR810" s="67"/>
      <c r="AS810" s="67"/>
      <c r="AT810" s="67"/>
      <c r="AU810" s="67"/>
      <c r="AV810" s="67"/>
      <c r="AW810" s="67"/>
      <c r="AX810" s="67"/>
      <c r="AY810" s="67">
        <v>0</v>
      </c>
      <c r="AZ810" s="67">
        <v>6000</v>
      </c>
      <c r="BA810" s="67">
        <v>0</v>
      </c>
      <c r="BB810" s="67">
        <v>6000</v>
      </c>
      <c r="BC810" s="67">
        <v>6000</v>
      </c>
      <c r="BD810" s="67"/>
      <c r="BE810" s="67"/>
      <c r="BF810" s="67"/>
      <c r="BG810" s="67"/>
      <c r="BH810" s="67"/>
      <c r="BI810" s="67"/>
      <c r="BJ810" s="67"/>
      <c r="BK810" s="67"/>
      <c r="BL810" s="67"/>
      <c r="BM810" s="67"/>
      <c r="BN810" s="67"/>
      <c r="BO810" s="67"/>
      <c r="BP810" s="67"/>
      <c r="BQ810" s="67"/>
      <c r="BR810" s="67"/>
      <c r="BS810" s="67"/>
      <c r="BT810" s="67"/>
      <c r="BU810" s="67"/>
      <c r="BV810" s="67"/>
      <c r="BW810" s="67"/>
      <c r="BX810" s="67"/>
      <c r="BY810" s="67"/>
      <c r="BZ810" s="67"/>
      <c r="CA810" s="67"/>
      <c r="CB810" s="67"/>
      <c r="CC810" s="69">
        <f>SUM(Table25[[#This Row],[Contract Amount FY00]:[Contract Amount FY50]])</f>
        <v>18000</v>
      </c>
      <c r="CD810" s="24"/>
    </row>
    <row r="811" spans="1:82" x14ac:dyDescent="0.25">
      <c r="A811" s="122" t="s">
        <v>2009</v>
      </c>
      <c r="B811" s="122" t="s">
        <v>286</v>
      </c>
      <c r="C811" s="122" t="s">
        <v>2157</v>
      </c>
      <c r="E811" s="26" t="str">
        <f>IFERROR(IF(VLOOKUP(Table25[[#This Row],[Contract No.]],Table3[#All],3,FALSE)="","No","Yes"),"")</f>
        <v>No</v>
      </c>
      <c r="F811" s="26" t="str">
        <f>IFERROR(VLOOKUP(Table25[[#This Row],[Contract No.]],Table3[#All],3,FALSE),"")</f>
        <v/>
      </c>
      <c r="G811" s="26" t="str">
        <f>IFERROR(IF(Table25[[#This Row],[Cooperative Purchase
(Yes/No)]]="Yes","Yes",IF(VLOOKUP(Table25[[#This Row],[Contract No.]],Table3[#All],1,FALSE)=Table25[[#This Row],[Contract No.]],"Yes","No")),"No")</f>
        <v>Yes</v>
      </c>
      <c r="H811" s="51">
        <f>IFERROR(VLOOKUP(Table25[[#This Row],[Contract No.]],Table3[#All],4,FALSE),"")</f>
        <v>42401</v>
      </c>
      <c r="I811" s="56">
        <f>IFERROR(IF(AND(MONTH(Table25[[#This Row],[Contract Start Date]])&gt;6,MONTH(Table25[[#This Row],[Contract Start Date]])&lt;=12),YEAR(Table25[[#This Row],[Contract Start Date]])+1,YEAR(Table25[[#This Row],[Contract Start Date]])),"")</f>
        <v>2016</v>
      </c>
      <c r="J811" s="55">
        <f>Table25[[#This Row],[FY Formula start]]</f>
        <v>2016</v>
      </c>
      <c r="K811" s="59" t="str">
        <f>"FY"&amp;" "&amp;Table25[[#This Row],[Year Start]]</f>
        <v>FY 2016</v>
      </c>
      <c r="L811" s="52">
        <f>IFERROR(VLOOKUP(Table25[[#This Row],[Contract No.]],Table3[#All],5,FALSE),"")</f>
        <v>72717</v>
      </c>
      <c r="M811" s="56">
        <f>IFERROR(IF(Table25[[#This Row],[Contract End Date]]="99/99/9999","No End",IF(AND(MONTH(Table25[[#This Row],[Contract End Date]])&gt;6,MONTH(Table25[[#This Row],[Contract End Date]])&lt;=12),YEAR(Table25[[#This Row],[Contract End Date]])+1,YEAR(Table25[[#This Row],[Contract End Date]]))),"")</f>
        <v>2099</v>
      </c>
      <c r="N811" s="55">
        <f>Table25[[#This Row],[FY Formula end]]</f>
        <v>2099</v>
      </c>
      <c r="O811" s="59" t="str">
        <f>IF(Table25[[#This Row],[Year End]]="No End","No End","FY"&amp;" "&amp;Table25[[#This Row],[Year End]])</f>
        <v>FY 2099</v>
      </c>
      <c r="P811" s="27"/>
      <c r="Q811" s="104">
        <f>_xlfn.IFNA(IF($B811="","",VLOOKUP($B811,'SWC Towers'!$A:$Q,$Q$2,FALSE)),"")</f>
        <v>0.5</v>
      </c>
      <c r="R811" s="106" t="str">
        <f>_xlfn.IFNA(IF($B811="","",VLOOKUP($B811,'SWC Towers'!$A:$Q,$R$2,FALSE)),"")</f>
        <v/>
      </c>
      <c r="S811" s="106" t="str">
        <f>_xlfn.IFNA(IF($B811="","",VLOOKUP($B811,'SWC Towers'!$A:$Q,$S$2,FALSE)),"")</f>
        <v/>
      </c>
      <c r="T811" s="106">
        <f>_xlfn.IFNA(IF($B811="","",VLOOKUP($B811,'SWC Towers'!$A:$Q,$T$2,FALSE)),"")</f>
        <v>0.5</v>
      </c>
      <c r="U811" s="104" t="str">
        <f>_xlfn.IFNA(IF($B811="","",VLOOKUP($B811,'SWC Towers'!$A:$Q,$U$2,FALSE)),"")</f>
        <v/>
      </c>
      <c r="V811" s="104" t="str">
        <f>_xlfn.IFNA(IF($B811="","",VLOOKUP($B811,'SWC Towers'!$A:$Q,$V$2,FALSE)),"")</f>
        <v/>
      </c>
      <c r="W811" s="104" t="str">
        <f>_xlfn.IFNA(IF($B811="","",VLOOKUP($B811,'SWC Towers'!$A:$Q,$W$2,FALSE)),"")</f>
        <v/>
      </c>
      <c r="X811" s="104" t="str">
        <f>_xlfn.IFNA(IF($B811="","",VLOOKUP($B811,'SWC Towers'!$A:$Q,$X$2,FALSE)),"")</f>
        <v/>
      </c>
      <c r="Y811" s="104" t="str">
        <f>_xlfn.IFNA(IF($B811="","",VLOOKUP($B811,'SWC Towers'!$A:$Q,$Y$2,FALSE)),"")</f>
        <v/>
      </c>
      <c r="Z811" s="104" t="str">
        <f>_xlfn.IFNA(IF($B811="","",VLOOKUP($B811,'SWC Towers'!$A:$Q,$Z$2,FALSE)),"")</f>
        <v/>
      </c>
      <c r="AA811" s="104" t="str">
        <f>_xlfn.IFNA(IF($B811="","",VLOOKUP($B811,'SWC Towers'!$A:$Q,$AA$2,FALSE)),"")</f>
        <v/>
      </c>
      <c r="AB811" s="104" t="str">
        <f>_xlfn.IFNA(IF($B811="","",VLOOKUP($B811,'SWC Towers'!$A:$Q,$AB$2,FALSE)),"")</f>
        <v/>
      </c>
      <c r="AC811" s="20">
        <f>SUM(Table25[[#This Row],[IT Tower: Application]:[Other/Non-IT ]])</f>
        <v>1</v>
      </c>
      <c r="AD811" s="67"/>
      <c r="AE811" s="67"/>
      <c r="AF811" s="67"/>
      <c r="AG811" s="67"/>
      <c r="AH811" s="67"/>
      <c r="AI811" s="67"/>
      <c r="AJ811" s="67"/>
      <c r="AK811" s="67"/>
      <c r="AL811" s="67"/>
      <c r="AM811" s="67"/>
      <c r="AN811" s="67"/>
      <c r="AO811" s="67"/>
      <c r="AP811" s="67"/>
      <c r="AQ811" s="67"/>
      <c r="AR811" s="67"/>
      <c r="AS811" s="67"/>
      <c r="AT811" s="67"/>
      <c r="AU811" s="67"/>
      <c r="AV811" s="67">
        <v>0</v>
      </c>
      <c r="AW811" s="67">
        <v>74991</v>
      </c>
      <c r="AX811" s="67">
        <v>63614</v>
      </c>
      <c r="AY811" s="67">
        <v>32721</v>
      </c>
      <c r="AZ811" s="67"/>
      <c r="BA811" s="67"/>
      <c r="BB811" s="67"/>
      <c r="BC811" s="67"/>
      <c r="BD811" s="67"/>
      <c r="BE811" s="67"/>
      <c r="BF811" s="67"/>
      <c r="BG811" s="67"/>
      <c r="BH811" s="67"/>
      <c r="BI811" s="67"/>
      <c r="BJ811" s="67"/>
      <c r="BK811" s="67"/>
      <c r="BL811" s="67"/>
      <c r="BM811" s="67"/>
      <c r="BN811" s="67"/>
      <c r="BO811" s="67"/>
      <c r="BP811" s="67"/>
      <c r="BQ811" s="67"/>
      <c r="BR811" s="67"/>
      <c r="BS811" s="67"/>
      <c r="BT811" s="67"/>
      <c r="BU811" s="67"/>
      <c r="BV811" s="67"/>
      <c r="BW811" s="67"/>
      <c r="BX811" s="67"/>
      <c r="BY811" s="67"/>
      <c r="BZ811" s="67"/>
      <c r="CA811" s="67"/>
      <c r="CB811" s="67"/>
      <c r="CC811" s="69">
        <f>SUM(Table25[[#This Row],[Contract Amount FY00]:[Contract Amount FY50]])</f>
        <v>171326</v>
      </c>
      <c r="CD811" s="24"/>
    </row>
    <row r="812" spans="1:82" x14ac:dyDescent="0.25">
      <c r="A812" s="122" t="s">
        <v>2009</v>
      </c>
      <c r="B812" s="122" t="s">
        <v>286</v>
      </c>
      <c r="C812" s="122" t="s">
        <v>1246</v>
      </c>
      <c r="E812" s="26" t="str">
        <f>IFERROR(IF(VLOOKUP(Table25[[#This Row],[Contract No.]],Table3[#All],3,FALSE)="","No","Yes"),"")</f>
        <v>No</v>
      </c>
      <c r="F812" s="26" t="str">
        <f>IFERROR(VLOOKUP(Table25[[#This Row],[Contract No.]],Table3[#All],3,FALSE),"")</f>
        <v/>
      </c>
      <c r="G812" s="26" t="str">
        <f>IFERROR(IF(Table25[[#This Row],[Cooperative Purchase
(Yes/No)]]="Yes","Yes",IF(VLOOKUP(Table25[[#This Row],[Contract No.]],Table3[#All],1,FALSE)=Table25[[#This Row],[Contract No.]],"Yes","No")),"No")</f>
        <v>Yes</v>
      </c>
      <c r="H812" s="51">
        <f>IFERROR(VLOOKUP(Table25[[#This Row],[Contract No.]],Table3[#All],4,FALSE),"")</f>
        <v>42401</v>
      </c>
      <c r="I812" s="56">
        <f>IFERROR(IF(AND(MONTH(Table25[[#This Row],[Contract Start Date]])&gt;6,MONTH(Table25[[#This Row],[Contract Start Date]])&lt;=12),YEAR(Table25[[#This Row],[Contract Start Date]])+1,YEAR(Table25[[#This Row],[Contract Start Date]])),"")</f>
        <v>2016</v>
      </c>
      <c r="J812" s="55">
        <f>Table25[[#This Row],[FY Formula start]]</f>
        <v>2016</v>
      </c>
      <c r="K812" s="59" t="str">
        <f>"FY"&amp;" "&amp;Table25[[#This Row],[Year Start]]</f>
        <v>FY 2016</v>
      </c>
      <c r="L812" s="52">
        <f>IFERROR(VLOOKUP(Table25[[#This Row],[Contract No.]],Table3[#All],5,FALSE),"")</f>
        <v>72717</v>
      </c>
      <c r="M812" s="56">
        <f>IFERROR(IF(Table25[[#This Row],[Contract End Date]]="99/99/9999","No End",IF(AND(MONTH(Table25[[#This Row],[Contract End Date]])&gt;6,MONTH(Table25[[#This Row],[Contract End Date]])&lt;=12),YEAR(Table25[[#This Row],[Contract End Date]])+1,YEAR(Table25[[#This Row],[Contract End Date]]))),"")</f>
        <v>2099</v>
      </c>
      <c r="N812" s="55">
        <f>Table25[[#This Row],[FY Formula end]]</f>
        <v>2099</v>
      </c>
      <c r="O812" s="59" t="str">
        <f>IF(Table25[[#This Row],[Year End]]="No End","No End","FY"&amp;" "&amp;Table25[[#This Row],[Year End]])</f>
        <v>FY 2099</v>
      </c>
      <c r="P812" s="27"/>
      <c r="Q812" s="104">
        <f>_xlfn.IFNA(IF($B812="","",VLOOKUP($B812,'SWC Towers'!$A:$Q,$Q$2,FALSE)),"")</f>
        <v>0.5</v>
      </c>
      <c r="R812" s="106" t="str">
        <f>_xlfn.IFNA(IF($B812="","",VLOOKUP($B812,'SWC Towers'!$A:$Q,$R$2,FALSE)),"")</f>
        <v/>
      </c>
      <c r="S812" s="106" t="str">
        <f>_xlfn.IFNA(IF($B812="","",VLOOKUP($B812,'SWC Towers'!$A:$Q,$S$2,FALSE)),"")</f>
        <v/>
      </c>
      <c r="T812" s="106">
        <f>_xlfn.IFNA(IF($B812="","",VLOOKUP($B812,'SWC Towers'!$A:$Q,$T$2,FALSE)),"")</f>
        <v>0.5</v>
      </c>
      <c r="U812" s="104" t="str">
        <f>_xlfn.IFNA(IF($B812="","",VLOOKUP($B812,'SWC Towers'!$A:$Q,$U$2,FALSE)),"")</f>
        <v/>
      </c>
      <c r="V812" s="104" t="str">
        <f>_xlfn.IFNA(IF($B812="","",VLOOKUP($B812,'SWC Towers'!$A:$Q,$V$2,FALSE)),"")</f>
        <v/>
      </c>
      <c r="W812" s="104" t="str">
        <f>_xlfn.IFNA(IF($B812="","",VLOOKUP($B812,'SWC Towers'!$A:$Q,$W$2,FALSE)),"")</f>
        <v/>
      </c>
      <c r="X812" s="104" t="str">
        <f>_xlfn.IFNA(IF($B812="","",VLOOKUP($B812,'SWC Towers'!$A:$Q,$X$2,FALSE)),"")</f>
        <v/>
      </c>
      <c r="Y812" s="104" t="str">
        <f>_xlfn.IFNA(IF($B812="","",VLOOKUP($B812,'SWC Towers'!$A:$Q,$Y$2,FALSE)),"")</f>
        <v/>
      </c>
      <c r="Z812" s="104" t="str">
        <f>_xlfn.IFNA(IF($B812="","",VLOOKUP($B812,'SWC Towers'!$A:$Q,$Z$2,FALSE)),"")</f>
        <v/>
      </c>
      <c r="AA812" s="104" t="str">
        <f>_xlfn.IFNA(IF($B812="","",VLOOKUP($B812,'SWC Towers'!$A:$Q,$AA$2,FALSE)),"")</f>
        <v/>
      </c>
      <c r="AB812" s="104" t="str">
        <f>_xlfn.IFNA(IF($B812="","",VLOOKUP($B812,'SWC Towers'!$A:$Q,$AB$2,FALSE)),"")</f>
        <v/>
      </c>
      <c r="AC812" s="20">
        <f>SUM(Table25[[#This Row],[IT Tower: Application]:[Other/Non-IT ]])</f>
        <v>1</v>
      </c>
      <c r="AD812" s="67"/>
      <c r="AE812" s="67"/>
      <c r="AF812" s="67"/>
      <c r="AG812" s="67"/>
      <c r="AH812" s="67"/>
      <c r="AI812" s="67"/>
      <c r="AJ812" s="67"/>
      <c r="AK812" s="67"/>
      <c r="AL812" s="67"/>
      <c r="AM812" s="67"/>
      <c r="AN812" s="67"/>
      <c r="AO812" s="67"/>
      <c r="AP812" s="67"/>
      <c r="AQ812" s="67"/>
      <c r="AR812" s="67"/>
      <c r="AS812" s="67"/>
      <c r="AT812" s="67">
        <v>162805</v>
      </c>
      <c r="AU812" s="67">
        <v>390509</v>
      </c>
      <c r="AV812" s="67">
        <v>142218</v>
      </c>
      <c r="AW812" s="67">
        <v>117647</v>
      </c>
      <c r="AX812" s="67">
        <v>0</v>
      </c>
      <c r="AY812" s="67"/>
      <c r="AZ812" s="67"/>
      <c r="BA812" s="67"/>
      <c r="BB812" s="67"/>
      <c r="BC812" s="67"/>
      <c r="BD812" s="67"/>
      <c r="BE812" s="67"/>
      <c r="BF812" s="67"/>
      <c r="BG812" s="67"/>
      <c r="BH812" s="67"/>
      <c r="BI812" s="67"/>
      <c r="BJ812" s="67"/>
      <c r="BK812" s="67"/>
      <c r="BL812" s="67"/>
      <c r="BM812" s="67"/>
      <c r="BN812" s="67"/>
      <c r="BO812" s="67"/>
      <c r="BP812" s="67"/>
      <c r="BQ812" s="67"/>
      <c r="BR812" s="67"/>
      <c r="BS812" s="67"/>
      <c r="BT812" s="67"/>
      <c r="BU812" s="67"/>
      <c r="BV812" s="67"/>
      <c r="BW812" s="67"/>
      <c r="BX812" s="67"/>
      <c r="BY812" s="67"/>
      <c r="BZ812" s="67"/>
      <c r="CA812" s="67"/>
      <c r="CB812" s="67"/>
      <c r="CC812" s="69">
        <f>SUM(Table25[[#This Row],[Contract Amount FY00]:[Contract Amount FY50]])</f>
        <v>813179</v>
      </c>
      <c r="CD812" s="24"/>
    </row>
    <row r="813" spans="1:82" x14ac:dyDescent="0.25">
      <c r="A813" s="122" t="s">
        <v>2009</v>
      </c>
      <c r="B813" s="122" t="s">
        <v>286</v>
      </c>
      <c r="C813" s="122" t="s">
        <v>846</v>
      </c>
      <c r="E813" s="26" t="str">
        <f>IFERROR(IF(VLOOKUP(Table25[[#This Row],[Contract No.]],Table3[#All],3,FALSE)="","No","Yes"),"")</f>
        <v>No</v>
      </c>
      <c r="F813" s="26" t="str">
        <f>IFERROR(VLOOKUP(Table25[[#This Row],[Contract No.]],Table3[#All],3,FALSE),"")</f>
        <v/>
      </c>
      <c r="G813" s="26" t="str">
        <f>IFERROR(IF(Table25[[#This Row],[Cooperative Purchase
(Yes/No)]]="Yes","Yes",IF(VLOOKUP(Table25[[#This Row],[Contract No.]],Table3[#All],1,FALSE)=Table25[[#This Row],[Contract No.]],"Yes","No")),"No")</f>
        <v>Yes</v>
      </c>
      <c r="H813" s="51">
        <f>IFERROR(VLOOKUP(Table25[[#This Row],[Contract No.]],Table3[#All],4,FALSE),"")</f>
        <v>42401</v>
      </c>
      <c r="I813" s="56">
        <f>IFERROR(IF(AND(MONTH(Table25[[#This Row],[Contract Start Date]])&gt;6,MONTH(Table25[[#This Row],[Contract Start Date]])&lt;=12),YEAR(Table25[[#This Row],[Contract Start Date]])+1,YEAR(Table25[[#This Row],[Contract Start Date]])),"")</f>
        <v>2016</v>
      </c>
      <c r="J813" s="55">
        <f>Table25[[#This Row],[FY Formula start]]</f>
        <v>2016</v>
      </c>
      <c r="K813" s="59" t="str">
        <f>"FY"&amp;" "&amp;Table25[[#This Row],[Year Start]]</f>
        <v>FY 2016</v>
      </c>
      <c r="L813" s="52">
        <f>IFERROR(VLOOKUP(Table25[[#This Row],[Contract No.]],Table3[#All],5,FALSE),"")</f>
        <v>72717</v>
      </c>
      <c r="M813" s="56">
        <f>IFERROR(IF(Table25[[#This Row],[Contract End Date]]="99/99/9999","No End",IF(AND(MONTH(Table25[[#This Row],[Contract End Date]])&gt;6,MONTH(Table25[[#This Row],[Contract End Date]])&lt;=12),YEAR(Table25[[#This Row],[Contract End Date]])+1,YEAR(Table25[[#This Row],[Contract End Date]]))),"")</f>
        <v>2099</v>
      </c>
      <c r="N813" s="55">
        <f>Table25[[#This Row],[FY Formula end]]</f>
        <v>2099</v>
      </c>
      <c r="O813" s="59" t="str">
        <f>IF(Table25[[#This Row],[Year End]]="No End","No End","FY"&amp;" "&amp;Table25[[#This Row],[Year End]])</f>
        <v>FY 2099</v>
      </c>
      <c r="P813" s="27"/>
      <c r="Q813" s="104">
        <f>_xlfn.IFNA(IF($B813="","",VLOOKUP($B813,'SWC Towers'!$A:$Q,$Q$2,FALSE)),"")</f>
        <v>0.5</v>
      </c>
      <c r="R813" s="106" t="str">
        <f>_xlfn.IFNA(IF($B813="","",VLOOKUP($B813,'SWC Towers'!$A:$Q,$R$2,FALSE)),"")</f>
        <v/>
      </c>
      <c r="S813" s="106" t="str">
        <f>_xlfn.IFNA(IF($B813="","",VLOOKUP($B813,'SWC Towers'!$A:$Q,$S$2,FALSE)),"")</f>
        <v/>
      </c>
      <c r="T813" s="106">
        <f>_xlfn.IFNA(IF($B813="","",VLOOKUP($B813,'SWC Towers'!$A:$Q,$T$2,FALSE)),"")</f>
        <v>0.5</v>
      </c>
      <c r="U813" s="104" t="str">
        <f>_xlfn.IFNA(IF($B813="","",VLOOKUP($B813,'SWC Towers'!$A:$Q,$U$2,FALSE)),"")</f>
        <v/>
      </c>
      <c r="V813" s="104" t="str">
        <f>_xlfn.IFNA(IF($B813="","",VLOOKUP($B813,'SWC Towers'!$A:$Q,$V$2,FALSE)),"")</f>
        <v/>
      </c>
      <c r="W813" s="104" t="str">
        <f>_xlfn.IFNA(IF($B813="","",VLOOKUP($B813,'SWC Towers'!$A:$Q,$W$2,FALSE)),"")</f>
        <v/>
      </c>
      <c r="X813" s="104" t="str">
        <f>_xlfn.IFNA(IF($B813="","",VLOOKUP($B813,'SWC Towers'!$A:$Q,$X$2,FALSE)),"")</f>
        <v/>
      </c>
      <c r="Y813" s="104" t="str">
        <f>_xlfn.IFNA(IF($B813="","",VLOOKUP($B813,'SWC Towers'!$A:$Q,$Y$2,FALSE)),"")</f>
        <v/>
      </c>
      <c r="Z813" s="104" t="str">
        <f>_xlfn.IFNA(IF($B813="","",VLOOKUP($B813,'SWC Towers'!$A:$Q,$Z$2,FALSE)),"")</f>
        <v/>
      </c>
      <c r="AA813" s="104" t="str">
        <f>_xlfn.IFNA(IF($B813="","",VLOOKUP($B813,'SWC Towers'!$A:$Q,$AA$2,FALSE)),"")</f>
        <v/>
      </c>
      <c r="AB813" s="104" t="str">
        <f>_xlfn.IFNA(IF($B813="","",VLOOKUP($B813,'SWC Towers'!$A:$Q,$AB$2,FALSE)),"")</f>
        <v/>
      </c>
      <c r="AC813" s="20">
        <f>SUM(Table25[[#This Row],[IT Tower: Application]:[Other/Non-IT ]])</f>
        <v>1</v>
      </c>
      <c r="AD813" s="67"/>
      <c r="AE813" s="67"/>
      <c r="AF813" s="67"/>
      <c r="AG813" s="67"/>
      <c r="AH813" s="67"/>
      <c r="AI813" s="67"/>
      <c r="AJ813" s="67"/>
      <c r="AK813" s="67"/>
      <c r="AL813" s="67"/>
      <c r="AM813" s="67"/>
      <c r="AN813" s="67"/>
      <c r="AO813" s="67"/>
      <c r="AP813" s="67"/>
      <c r="AQ813" s="67"/>
      <c r="AR813" s="67"/>
      <c r="AS813" s="67"/>
      <c r="AT813" s="67"/>
      <c r="AU813" s="67"/>
      <c r="AV813" s="67">
        <v>68875</v>
      </c>
      <c r="AW813" s="67">
        <v>0</v>
      </c>
      <c r="AX813" s="67"/>
      <c r="AY813" s="67"/>
      <c r="AZ813" s="67"/>
      <c r="BA813" s="67"/>
      <c r="BB813" s="67"/>
      <c r="BC813" s="67"/>
      <c r="BD813" s="67"/>
      <c r="BE813" s="67"/>
      <c r="BF813" s="67"/>
      <c r="BG813" s="67"/>
      <c r="BH813" s="67"/>
      <c r="BI813" s="67"/>
      <c r="BJ813" s="67"/>
      <c r="BK813" s="67"/>
      <c r="BL813" s="67"/>
      <c r="BM813" s="67"/>
      <c r="BN813" s="67"/>
      <c r="BO813" s="67"/>
      <c r="BP813" s="67"/>
      <c r="BQ813" s="67"/>
      <c r="BR813" s="67"/>
      <c r="BS813" s="67"/>
      <c r="BT813" s="67"/>
      <c r="BU813" s="67"/>
      <c r="BV813" s="67"/>
      <c r="BW813" s="67"/>
      <c r="BX813" s="67"/>
      <c r="BY813" s="67"/>
      <c r="BZ813" s="67"/>
      <c r="CA813" s="67"/>
      <c r="CB813" s="67"/>
      <c r="CC813" s="70">
        <f>SUM(Table25[[#This Row],[Contract Amount FY00]:[Contract Amount FY50]])</f>
        <v>68875</v>
      </c>
      <c r="CD813" s="24"/>
    </row>
    <row r="814" spans="1:82" x14ac:dyDescent="0.25">
      <c r="A814" s="122" t="s">
        <v>2009</v>
      </c>
      <c r="B814" s="122" t="s">
        <v>286</v>
      </c>
      <c r="C814" s="122" t="s">
        <v>1827</v>
      </c>
      <c r="E814" s="26" t="str">
        <f>IFERROR(IF(VLOOKUP(Table25[[#This Row],[Contract No.]],Table3[#All],3,FALSE)="","No","Yes"),"")</f>
        <v>No</v>
      </c>
      <c r="F814" s="26" t="str">
        <f>IFERROR(VLOOKUP(Table25[[#This Row],[Contract No.]],Table3[#All],3,FALSE),"")</f>
        <v/>
      </c>
      <c r="G814" s="26" t="str">
        <f>IFERROR(IF(Table25[[#This Row],[Cooperative Purchase
(Yes/No)]]="Yes","Yes",IF(VLOOKUP(Table25[[#This Row],[Contract No.]],Table3[#All],1,FALSE)=Table25[[#This Row],[Contract No.]],"Yes","No")),"No")</f>
        <v>Yes</v>
      </c>
      <c r="H814" s="51">
        <f>IFERROR(VLOOKUP(Table25[[#This Row],[Contract No.]],Table3[#All],4,FALSE),"")</f>
        <v>42401</v>
      </c>
      <c r="I814" s="56">
        <f>IFERROR(IF(AND(MONTH(Table25[[#This Row],[Contract Start Date]])&gt;6,MONTH(Table25[[#This Row],[Contract Start Date]])&lt;=12),YEAR(Table25[[#This Row],[Contract Start Date]])+1,YEAR(Table25[[#This Row],[Contract Start Date]])),"")</f>
        <v>2016</v>
      </c>
      <c r="J814" s="55">
        <f>Table25[[#This Row],[FY Formula start]]</f>
        <v>2016</v>
      </c>
      <c r="K814" s="59" t="str">
        <f>"FY"&amp;" "&amp;Table25[[#This Row],[Year Start]]</f>
        <v>FY 2016</v>
      </c>
      <c r="L814" s="52">
        <f>IFERROR(VLOOKUP(Table25[[#This Row],[Contract No.]],Table3[#All],5,FALSE),"")</f>
        <v>72717</v>
      </c>
      <c r="M814" s="56">
        <f>IFERROR(IF(Table25[[#This Row],[Contract End Date]]="99/99/9999","No End",IF(AND(MONTH(Table25[[#This Row],[Contract End Date]])&gt;6,MONTH(Table25[[#This Row],[Contract End Date]])&lt;=12),YEAR(Table25[[#This Row],[Contract End Date]])+1,YEAR(Table25[[#This Row],[Contract End Date]]))),"")</f>
        <v>2099</v>
      </c>
      <c r="N814" s="55">
        <f>Table25[[#This Row],[FY Formula end]]</f>
        <v>2099</v>
      </c>
      <c r="O814" s="59" t="str">
        <f>IF(Table25[[#This Row],[Year End]]="No End","No End","FY"&amp;" "&amp;Table25[[#This Row],[Year End]])</f>
        <v>FY 2099</v>
      </c>
      <c r="P814" s="27"/>
      <c r="Q814" s="104">
        <f>_xlfn.IFNA(IF($B814="","",VLOOKUP($B814,'SWC Towers'!$A:$Q,$Q$2,FALSE)),"")</f>
        <v>0.5</v>
      </c>
      <c r="R814" s="106" t="str">
        <f>_xlfn.IFNA(IF($B814="","",VLOOKUP($B814,'SWC Towers'!$A:$Q,$R$2,FALSE)),"")</f>
        <v/>
      </c>
      <c r="S814" s="106" t="str">
        <f>_xlfn.IFNA(IF($B814="","",VLOOKUP($B814,'SWC Towers'!$A:$Q,$S$2,FALSE)),"")</f>
        <v/>
      </c>
      <c r="T814" s="106">
        <f>_xlfn.IFNA(IF($B814="","",VLOOKUP($B814,'SWC Towers'!$A:$Q,$T$2,FALSE)),"")</f>
        <v>0.5</v>
      </c>
      <c r="U814" s="104" t="str">
        <f>_xlfn.IFNA(IF($B814="","",VLOOKUP($B814,'SWC Towers'!$A:$Q,$U$2,FALSE)),"")</f>
        <v/>
      </c>
      <c r="V814" s="104" t="str">
        <f>_xlfn.IFNA(IF($B814="","",VLOOKUP($B814,'SWC Towers'!$A:$Q,$V$2,FALSE)),"")</f>
        <v/>
      </c>
      <c r="W814" s="104" t="str">
        <f>_xlfn.IFNA(IF($B814="","",VLOOKUP($B814,'SWC Towers'!$A:$Q,$W$2,FALSE)),"")</f>
        <v/>
      </c>
      <c r="X814" s="104" t="str">
        <f>_xlfn.IFNA(IF($B814="","",VLOOKUP($B814,'SWC Towers'!$A:$Q,$X$2,FALSE)),"")</f>
        <v/>
      </c>
      <c r="Y814" s="104" t="str">
        <f>_xlfn.IFNA(IF($B814="","",VLOOKUP($B814,'SWC Towers'!$A:$Q,$Y$2,FALSE)),"")</f>
        <v/>
      </c>
      <c r="Z814" s="104" t="str">
        <f>_xlfn.IFNA(IF($B814="","",VLOOKUP($B814,'SWC Towers'!$A:$Q,$Z$2,FALSE)),"")</f>
        <v/>
      </c>
      <c r="AA814" s="104" t="str">
        <f>_xlfn.IFNA(IF($B814="","",VLOOKUP($B814,'SWC Towers'!$A:$Q,$AA$2,FALSE)),"")</f>
        <v/>
      </c>
      <c r="AB814" s="104" t="str">
        <f>_xlfn.IFNA(IF($B814="","",VLOOKUP($B814,'SWC Towers'!$A:$Q,$AB$2,FALSE)),"")</f>
        <v/>
      </c>
      <c r="AC814" s="20">
        <f>SUM(Table25[[#This Row],[IT Tower: Application]:[Other/Non-IT ]])</f>
        <v>1</v>
      </c>
      <c r="AD814" s="67"/>
      <c r="AE814" s="67"/>
      <c r="AF814" s="67"/>
      <c r="AG814" s="67"/>
      <c r="AH814" s="67"/>
      <c r="AI814" s="67"/>
      <c r="AJ814" s="67"/>
      <c r="AK814" s="67"/>
      <c r="AL814" s="67"/>
      <c r="AM814" s="67"/>
      <c r="AN814" s="67"/>
      <c r="AO814" s="67"/>
      <c r="AP814" s="67"/>
      <c r="AQ814" s="67"/>
      <c r="AR814" s="67"/>
      <c r="AS814" s="67"/>
      <c r="AT814" s="67">
        <v>124246</v>
      </c>
      <c r="AU814" s="67">
        <v>19213</v>
      </c>
      <c r="AV814" s="67"/>
      <c r="AW814" s="67"/>
      <c r="AX814" s="67"/>
      <c r="AY814" s="67"/>
      <c r="AZ814" s="67"/>
      <c r="BA814" s="67"/>
      <c r="BB814" s="67"/>
      <c r="BC814" s="67"/>
      <c r="BD814" s="67"/>
      <c r="BE814" s="67"/>
      <c r="BF814" s="67"/>
      <c r="BG814" s="67"/>
      <c r="BH814" s="67"/>
      <c r="BI814" s="67"/>
      <c r="BJ814" s="67"/>
      <c r="BK814" s="67"/>
      <c r="BL814" s="67"/>
      <c r="BM814" s="67"/>
      <c r="BN814" s="67"/>
      <c r="BO814" s="67"/>
      <c r="BP814" s="67"/>
      <c r="BQ814" s="67"/>
      <c r="BR814" s="67"/>
      <c r="BS814" s="67"/>
      <c r="BT814" s="67"/>
      <c r="BU814" s="67"/>
      <c r="BV814" s="67"/>
      <c r="BW814" s="67"/>
      <c r="BX814" s="67"/>
      <c r="BY814" s="67"/>
      <c r="BZ814" s="67"/>
      <c r="CA814" s="67"/>
      <c r="CB814" s="67"/>
      <c r="CC814" s="69">
        <f>SUM(Table25[[#This Row],[Contract Amount FY00]:[Contract Amount FY50]])</f>
        <v>143459</v>
      </c>
      <c r="CD814" s="24"/>
    </row>
    <row r="815" spans="1:82" x14ac:dyDescent="0.25">
      <c r="A815" s="122" t="s">
        <v>2009</v>
      </c>
      <c r="B815" s="122" t="s">
        <v>286</v>
      </c>
      <c r="C815" s="122" t="s">
        <v>2178</v>
      </c>
      <c r="E815" s="26" t="str">
        <f>IFERROR(IF(VLOOKUP(Table25[[#This Row],[Contract No.]],Table3[#All],3,FALSE)="","No","Yes"),"")</f>
        <v>No</v>
      </c>
      <c r="F815" s="26" t="str">
        <f>IFERROR(VLOOKUP(Table25[[#This Row],[Contract No.]],Table3[#All],3,FALSE),"")</f>
        <v/>
      </c>
      <c r="G815" s="26" t="str">
        <f>IFERROR(IF(Table25[[#This Row],[Cooperative Purchase
(Yes/No)]]="Yes","Yes",IF(VLOOKUP(Table25[[#This Row],[Contract No.]],Table3[#All],1,FALSE)=Table25[[#This Row],[Contract No.]],"Yes","No")),"No")</f>
        <v>Yes</v>
      </c>
      <c r="H815" s="51">
        <f>IFERROR(VLOOKUP(Table25[[#This Row],[Contract No.]],Table3[#All],4,FALSE),"")</f>
        <v>42401</v>
      </c>
      <c r="I815" s="56">
        <f>IFERROR(IF(AND(MONTH(Table25[[#This Row],[Contract Start Date]])&gt;6,MONTH(Table25[[#This Row],[Contract Start Date]])&lt;=12),YEAR(Table25[[#This Row],[Contract Start Date]])+1,YEAR(Table25[[#This Row],[Contract Start Date]])),"")</f>
        <v>2016</v>
      </c>
      <c r="J815" s="55">
        <f>Table25[[#This Row],[FY Formula start]]</f>
        <v>2016</v>
      </c>
      <c r="K815" s="59" t="str">
        <f>"FY"&amp;" "&amp;Table25[[#This Row],[Year Start]]</f>
        <v>FY 2016</v>
      </c>
      <c r="L815" s="52">
        <f>IFERROR(VLOOKUP(Table25[[#This Row],[Contract No.]],Table3[#All],5,FALSE),"")</f>
        <v>72717</v>
      </c>
      <c r="M815" s="56">
        <f>IFERROR(IF(Table25[[#This Row],[Contract End Date]]="99/99/9999","No End",IF(AND(MONTH(Table25[[#This Row],[Contract End Date]])&gt;6,MONTH(Table25[[#This Row],[Contract End Date]])&lt;=12),YEAR(Table25[[#This Row],[Contract End Date]])+1,YEAR(Table25[[#This Row],[Contract End Date]]))),"")</f>
        <v>2099</v>
      </c>
      <c r="N815" s="55">
        <f>Table25[[#This Row],[FY Formula end]]</f>
        <v>2099</v>
      </c>
      <c r="O815" s="59" t="str">
        <f>IF(Table25[[#This Row],[Year End]]="No End","No End","FY"&amp;" "&amp;Table25[[#This Row],[Year End]])</f>
        <v>FY 2099</v>
      </c>
      <c r="P815" s="27"/>
      <c r="Q815" s="104">
        <f>_xlfn.IFNA(IF($B815="","",VLOOKUP($B815,'SWC Towers'!$A:$Q,$Q$2,FALSE)),"")</f>
        <v>0.5</v>
      </c>
      <c r="R815" s="106" t="str">
        <f>_xlfn.IFNA(IF($B815="","",VLOOKUP($B815,'SWC Towers'!$A:$Q,$R$2,FALSE)),"")</f>
        <v/>
      </c>
      <c r="S815" s="106" t="str">
        <f>_xlfn.IFNA(IF($B815="","",VLOOKUP($B815,'SWC Towers'!$A:$Q,$S$2,FALSE)),"")</f>
        <v/>
      </c>
      <c r="T815" s="106">
        <f>_xlfn.IFNA(IF($B815="","",VLOOKUP($B815,'SWC Towers'!$A:$Q,$T$2,FALSE)),"")</f>
        <v>0.5</v>
      </c>
      <c r="U815" s="104" t="str">
        <f>_xlfn.IFNA(IF($B815="","",VLOOKUP($B815,'SWC Towers'!$A:$Q,$U$2,FALSE)),"")</f>
        <v/>
      </c>
      <c r="V815" s="104" t="str">
        <f>_xlfn.IFNA(IF($B815="","",VLOOKUP($B815,'SWC Towers'!$A:$Q,$V$2,FALSE)),"")</f>
        <v/>
      </c>
      <c r="W815" s="104" t="str">
        <f>_xlfn.IFNA(IF($B815="","",VLOOKUP($B815,'SWC Towers'!$A:$Q,$W$2,FALSE)),"")</f>
        <v/>
      </c>
      <c r="X815" s="104" t="str">
        <f>_xlfn.IFNA(IF($B815="","",VLOOKUP($B815,'SWC Towers'!$A:$Q,$X$2,FALSE)),"")</f>
        <v/>
      </c>
      <c r="Y815" s="104" t="str">
        <f>_xlfn.IFNA(IF($B815="","",VLOOKUP($B815,'SWC Towers'!$A:$Q,$Y$2,FALSE)),"")</f>
        <v/>
      </c>
      <c r="Z815" s="104" t="str">
        <f>_xlfn.IFNA(IF($B815="","",VLOOKUP($B815,'SWC Towers'!$A:$Q,$Z$2,FALSE)),"")</f>
        <v/>
      </c>
      <c r="AA815" s="104" t="str">
        <f>_xlfn.IFNA(IF($B815="","",VLOOKUP($B815,'SWC Towers'!$A:$Q,$AA$2,FALSE)),"")</f>
        <v/>
      </c>
      <c r="AB815" s="104" t="str">
        <f>_xlfn.IFNA(IF($B815="","",VLOOKUP($B815,'SWC Towers'!$A:$Q,$AB$2,FALSE)),"")</f>
        <v/>
      </c>
      <c r="AC815" s="20">
        <f>SUM(Table25[[#This Row],[IT Tower: Application]:[Other/Non-IT ]])</f>
        <v>1</v>
      </c>
      <c r="AD815" s="67"/>
      <c r="AE815" s="67"/>
      <c r="AF815" s="67"/>
      <c r="AG815" s="67"/>
      <c r="AH815" s="67"/>
      <c r="AI815" s="67"/>
      <c r="AJ815" s="67"/>
      <c r="AK815" s="67"/>
      <c r="AL815" s="67"/>
      <c r="AM815" s="67"/>
      <c r="AN815" s="67"/>
      <c r="AO815" s="67"/>
      <c r="AP815" s="67"/>
      <c r="AQ815" s="67"/>
      <c r="AR815" s="67"/>
      <c r="AS815" s="67"/>
      <c r="AT815" s="67">
        <v>118257</v>
      </c>
      <c r="AU815" s="67">
        <v>0</v>
      </c>
      <c r="AV815" s="67"/>
      <c r="AW815" s="67"/>
      <c r="AX815" s="67"/>
      <c r="AY815" s="67"/>
      <c r="AZ815" s="67"/>
      <c r="BA815" s="67"/>
      <c r="BB815" s="67"/>
      <c r="BC815" s="67"/>
      <c r="BD815" s="67"/>
      <c r="BE815" s="67"/>
      <c r="BF815" s="67"/>
      <c r="BG815" s="67"/>
      <c r="BH815" s="67"/>
      <c r="BI815" s="67"/>
      <c r="BJ815" s="67"/>
      <c r="BK815" s="67"/>
      <c r="BL815" s="67"/>
      <c r="BM815" s="67"/>
      <c r="BN815" s="67"/>
      <c r="BO815" s="67"/>
      <c r="BP815" s="67"/>
      <c r="BQ815" s="67"/>
      <c r="BR815" s="67"/>
      <c r="BS815" s="67"/>
      <c r="BT815" s="67"/>
      <c r="BU815" s="67"/>
      <c r="BV815" s="67"/>
      <c r="BW815" s="67"/>
      <c r="BX815" s="67"/>
      <c r="BY815" s="67"/>
      <c r="BZ815" s="67"/>
      <c r="CA815" s="67"/>
      <c r="CB815" s="67"/>
      <c r="CC815" s="69">
        <f>SUM(Table25[[#This Row],[Contract Amount FY00]:[Contract Amount FY50]])</f>
        <v>118257</v>
      </c>
      <c r="CD815" s="24"/>
    </row>
    <row r="816" spans="1:82" x14ac:dyDescent="0.25">
      <c r="A816" s="122" t="s">
        <v>2009</v>
      </c>
      <c r="B816" s="122" t="s">
        <v>286</v>
      </c>
      <c r="C816" s="122" t="s">
        <v>847</v>
      </c>
      <c r="E816" s="26" t="str">
        <f>IFERROR(IF(VLOOKUP(Table25[[#This Row],[Contract No.]],Table3[#All],3,FALSE)="","No","Yes"),"")</f>
        <v>No</v>
      </c>
      <c r="F816" s="26" t="str">
        <f>IFERROR(VLOOKUP(Table25[[#This Row],[Contract No.]],Table3[#All],3,FALSE),"")</f>
        <v/>
      </c>
      <c r="G816" s="26" t="str">
        <f>IFERROR(IF(Table25[[#This Row],[Cooperative Purchase
(Yes/No)]]="Yes","Yes",IF(VLOOKUP(Table25[[#This Row],[Contract No.]],Table3[#All],1,FALSE)=Table25[[#This Row],[Contract No.]],"Yes","No")),"No")</f>
        <v>Yes</v>
      </c>
      <c r="H816" s="51">
        <f>IFERROR(VLOOKUP(Table25[[#This Row],[Contract No.]],Table3[#All],4,FALSE),"")</f>
        <v>42401</v>
      </c>
      <c r="I816" s="56">
        <f>IFERROR(IF(AND(MONTH(Table25[[#This Row],[Contract Start Date]])&gt;6,MONTH(Table25[[#This Row],[Contract Start Date]])&lt;=12),YEAR(Table25[[#This Row],[Contract Start Date]])+1,YEAR(Table25[[#This Row],[Contract Start Date]])),"")</f>
        <v>2016</v>
      </c>
      <c r="J816" s="55">
        <f>Table25[[#This Row],[FY Formula start]]</f>
        <v>2016</v>
      </c>
      <c r="K816" s="59" t="str">
        <f>"FY"&amp;" "&amp;Table25[[#This Row],[Year Start]]</f>
        <v>FY 2016</v>
      </c>
      <c r="L816" s="52">
        <f>IFERROR(VLOOKUP(Table25[[#This Row],[Contract No.]],Table3[#All],5,FALSE),"")</f>
        <v>72717</v>
      </c>
      <c r="M816" s="56">
        <f>IFERROR(IF(Table25[[#This Row],[Contract End Date]]="99/99/9999","No End",IF(AND(MONTH(Table25[[#This Row],[Contract End Date]])&gt;6,MONTH(Table25[[#This Row],[Contract End Date]])&lt;=12),YEAR(Table25[[#This Row],[Contract End Date]])+1,YEAR(Table25[[#This Row],[Contract End Date]]))),"")</f>
        <v>2099</v>
      </c>
      <c r="N816" s="55">
        <f>Table25[[#This Row],[FY Formula end]]</f>
        <v>2099</v>
      </c>
      <c r="O816" s="59" t="str">
        <f>IF(Table25[[#This Row],[Year End]]="No End","No End","FY"&amp;" "&amp;Table25[[#This Row],[Year End]])</f>
        <v>FY 2099</v>
      </c>
      <c r="P816" s="27"/>
      <c r="Q816" s="104">
        <f>_xlfn.IFNA(IF($B816="","",VLOOKUP($B816,'SWC Towers'!$A:$Q,$Q$2,FALSE)),"")</f>
        <v>0.5</v>
      </c>
      <c r="R816" s="106" t="str">
        <f>_xlfn.IFNA(IF($B816="","",VLOOKUP($B816,'SWC Towers'!$A:$Q,$R$2,FALSE)),"")</f>
        <v/>
      </c>
      <c r="S816" s="106" t="str">
        <f>_xlfn.IFNA(IF($B816="","",VLOOKUP($B816,'SWC Towers'!$A:$Q,$S$2,FALSE)),"")</f>
        <v/>
      </c>
      <c r="T816" s="106">
        <f>_xlfn.IFNA(IF($B816="","",VLOOKUP($B816,'SWC Towers'!$A:$Q,$T$2,FALSE)),"")</f>
        <v>0.5</v>
      </c>
      <c r="U816" s="104" t="str">
        <f>_xlfn.IFNA(IF($B816="","",VLOOKUP($B816,'SWC Towers'!$A:$Q,$U$2,FALSE)),"")</f>
        <v/>
      </c>
      <c r="V816" s="104" t="str">
        <f>_xlfn.IFNA(IF($B816="","",VLOOKUP($B816,'SWC Towers'!$A:$Q,$V$2,FALSE)),"")</f>
        <v/>
      </c>
      <c r="W816" s="104" t="str">
        <f>_xlfn.IFNA(IF($B816="","",VLOOKUP($B816,'SWC Towers'!$A:$Q,$W$2,FALSE)),"")</f>
        <v/>
      </c>
      <c r="X816" s="104" t="str">
        <f>_xlfn.IFNA(IF($B816="","",VLOOKUP($B816,'SWC Towers'!$A:$Q,$X$2,FALSE)),"")</f>
        <v/>
      </c>
      <c r="Y816" s="104" t="str">
        <f>_xlfn.IFNA(IF($B816="","",VLOOKUP($B816,'SWC Towers'!$A:$Q,$Y$2,FALSE)),"")</f>
        <v/>
      </c>
      <c r="Z816" s="104" t="str">
        <f>_xlfn.IFNA(IF($B816="","",VLOOKUP($B816,'SWC Towers'!$A:$Q,$Z$2,FALSE)),"")</f>
        <v/>
      </c>
      <c r="AA816" s="104" t="str">
        <f>_xlfn.IFNA(IF($B816="","",VLOOKUP($B816,'SWC Towers'!$A:$Q,$AA$2,FALSE)),"")</f>
        <v/>
      </c>
      <c r="AB816" s="104" t="str">
        <f>_xlfn.IFNA(IF($B816="","",VLOOKUP($B816,'SWC Towers'!$A:$Q,$AB$2,FALSE)),"")</f>
        <v/>
      </c>
      <c r="AC816" s="20">
        <f>SUM(Table25[[#This Row],[IT Tower: Application]:[Other/Non-IT ]])</f>
        <v>1</v>
      </c>
      <c r="AD816" s="67"/>
      <c r="AE816" s="67"/>
      <c r="AF816" s="67"/>
      <c r="AG816" s="67"/>
      <c r="AH816" s="67"/>
      <c r="AI816" s="67"/>
      <c r="AJ816" s="67"/>
      <c r="AK816" s="67"/>
      <c r="AL816" s="67"/>
      <c r="AM816" s="67"/>
      <c r="AN816" s="67"/>
      <c r="AO816" s="67"/>
      <c r="AP816" s="67"/>
      <c r="AQ816" s="67"/>
      <c r="AR816" s="67"/>
      <c r="AS816" s="67"/>
      <c r="AT816" s="67">
        <v>0</v>
      </c>
      <c r="AU816" s="67">
        <v>125241</v>
      </c>
      <c r="AV816" s="67">
        <v>111629</v>
      </c>
      <c r="AW816" s="67">
        <v>0</v>
      </c>
      <c r="AX816" s="67"/>
      <c r="AY816" s="67"/>
      <c r="AZ816" s="67"/>
      <c r="BA816" s="67"/>
      <c r="BB816" s="67"/>
      <c r="BC816" s="67"/>
      <c r="BD816" s="67"/>
      <c r="BE816" s="67"/>
      <c r="BF816" s="67"/>
      <c r="BG816" s="67"/>
      <c r="BH816" s="67"/>
      <c r="BI816" s="67"/>
      <c r="BJ816" s="67"/>
      <c r="BK816" s="67"/>
      <c r="BL816" s="67"/>
      <c r="BM816" s="67"/>
      <c r="BN816" s="67"/>
      <c r="BO816" s="67"/>
      <c r="BP816" s="67"/>
      <c r="BQ816" s="67"/>
      <c r="BR816" s="67"/>
      <c r="BS816" s="67"/>
      <c r="BT816" s="67"/>
      <c r="BU816" s="67"/>
      <c r="BV816" s="67"/>
      <c r="BW816" s="67"/>
      <c r="BX816" s="67"/>
      <c r="BY816" s="67"/>
      <c r="BZ816" s="67"/>
      <c r="CA816" s="67"/>
      <c r="CB816" s="67"/>
      <c r="CC816" s="69">
        <f>SUM(Table25[[#This Row],[Contract Amount FY00]:[Contract Amount FY50]])</f>
        <v>236870</v>
      </c>
      <c r="CD816" s="24"/>
    </row>
    <row r="817" spans="1:82" x14ac:dyDescent="0.25">
      <c r="A817" s="122" t="s">
        <v>2009</v>
      </c>
      <c r="B817" s="122" t="s">
        <v>286</v>
      </c>
      <c r="C817" s="122" t="s">
        <v>3201</v>
      </c>
      <c r="E817" s="26" t="str">
        <f>IFERROR(IF(VLOOKUP(Table25[[#This Row],[Contract No.]],Table3[#All],3,FALSE)="","No","Yes"),"")</f>
        <v>No</v>
      </c>
      <c r="F817" s="26" t="str">
        <f>IFERROR(VLOOKUP(Table25[[#This Row],[Contract No.]],Table3[#All],3,FALSE),"")</f>
        <v/>
      </c>
      <c r="G817" s="26" t="str">
        <f>IFERROR(IF(Table25[[#This Row],[Cooperative Purchase
(Yes/No)]]="Yes","Yes",IF(VLOOKUP(Table25[[#This Row],[Contract No.]],Table3[#All],1,FALSE)=Table25[[#This Row],[Contract No.]],"Yes","No")),"No")</f>
        <v>Yes</v>
      </c>
      <c r="H817" s="51">
        <f>IFERROR(VLOOKUP(Table25[[#This Row],[Contract No.]],Table3[#All],4,FALSE),"")</f>
        <v>42401</v>
      </c>
      <c r="I817" s="56">
        <f>IFERROR(IF(AND(MONTH(Table25[[#This Row],[Contract Start Date]])&gt;6,MONTH(Table25[[#This Row],[Contract Start Date]])&lt;=12),YEAR(Table25[[#This Row],[Contract Start Date]])+1,YEAR(Table25[[#This Row],[Contract Start Date]])),"")</f>
        <v>2016</v>
      </c>
      <c r="J817" s="55">
        <f>Table25[[#This Row],[FY Formula start]]</f>
        <v>2016</v>
      </c>
      <c r="K817" s="59" t="str">
        <f>"FY"&amp;" "&amp;Table25[[#This Row],[Year Start]]</f>
        <v>FY 2016</v>
      </c>
      <c r="L817" s="52">
        <f>IFERROR(VLOOKUP(Table25[[#This Row],[Contract No.]],Table3[#All],5,FALSE),"")</f>
        <v>72717</v>
      </c>
      <c r="M817" s="56">
        <f>IFERROR(IF(Table25[[#This Row],[Contract End Date]]="99/99/9999","No End",IF(AND(MONTH(Table25[[#This Row],[Contract End Date]])&gt;6,MONTH(Table25[[#This Row],[Contract End Date]])&lt;=12),YEAR(Table25[[#This Row],[Contract End Date]])+1,YEAR(Table25[[#This Row],[Contract End Date]]))),"")</f>
        <v>2099</v>
      </c>
      <c r="N817" s="55">
        <f>Table25[[#This Row],[FY Formula end]]</f>
        <v>2099</v>
      </c>
      <c r="O817" s="59" t="str">
        <f>IF(Table25[[#This Row],[Year End]]="No End","No End","FY"&amp;" "&amp;Table25[[#This Row],[Year End]])</f>
        <v>FY 2099</v>
      </c>
      <c r="P817" s="27"/>
      <c r="Q817" s="104">
        <f>_xlfn.IFNA(IF($B817="","",VLOOKUP($B817,'SWC Towers'!$A:$Q,$Q$2,FALSE)),"")</f>
        <v>0.5</v>
      </c>
      <c r="R817" s="106" t="str">
        <f>_xlfn.IFNA(IF($B817="","",VLOOKUP($B817,'SWC Towers'!$A:$Q,$R$2,FALSE)),"")</f>
        <v/>
      </c>
      <c r="S817" s="106" t="str">
        <f>_xlfn.IFNA(IF($B817="","",VLOOKUP($B817,'SWC Towers'!$A:$Q,$S$2,FALSE)),"")</f>
        <v/>
      </c>
      <c r="T817" s="106">
        <f>_xlfn.IFNA(IF($B817="","",VLOOKUP($B817,'SWC Towers'!$A:$Q,$T$2,FALSE)),"")</f>
        <v>0.5</v>
      </c>
      <c r="U817" s="104" t="str">
        <f>_xlfn.IFNA(IF($B817="","",VLOOKUP($B817,'SWC Towers'!$A:$Q,$U$2,FALSE)),"")</f>
        <v/>
      </c>
      <c r="V817" s="104" t="str">
        <f>_xlfn.IFNA(IF($B817="","",VLOOKUP($B817,'SWC Towers'!$A:$Q,$V$2,FALSE)),"")</f>
        <v/>
      </c>
      <c r="W817" s="104" t="str">
        <f>_xlfn.IFNA(IF($B817="","",VLOOKUP($B817,'SWC Towers'!$A:$Q,$W$2,FALSE)),"")</f>
        <v/>
      </c>
      <c r="X817" s="104" t="str">
        <f>_xlfn.IFNA(IF($B817="","",VLOOKUP($B817,'SWC Towers'!$A:$Q,$X$2,FALSE)),"")</f>
        <v/>
      </c>
      <c r="Y817" s="104" t="str">
        <f>_xlfn.IFNA(IF($B817="","",VLOOKUP($B817,'SWC Towers'!$A:$Q,$Y$2,FALSE)),"")</f>
        <v/>
      </c>
      <c r="Z817" s="104" t="str">
        <f>_xlfn.IFNA(IF($B817="","",VLOOKUP($B817,'SWC Towers'!$A:$Q,$Z$2,FALSE)),"")</f>
        <v/>
      </c>
      <c r="AA817" s="104" t="str">
        <f>_xlfn.IFNA(IF($B817="","",VLOOKUP($B817,'SWC Towers'!$A:$Q,$AA$2,FALSE)),"")</f>
        <v/>
      </c>
      <c r="AB817" s="104" t="str">
        <f>_xlfn.IFNA(IF($B817="","",VLOOKUP($B817,'SWC Towers'!$A:$Q,$AB$2,FALSE)),"")</f>
        <v/>
      </c>
      <c r="AC817" s="20">
        <f>SUM(Table25[[#This Row],[IT Tower: Application]:[Other/Non-IT ]])</f>
        <v>1</v>
      </c>
      <c r="AD817" s="67"/>
      <c r="AE817" s="67"/>
      <c r="AF817" s="67"/>
      <c r="AG817" s="67"/>
      <c r="AH817" s="67"/>
      <c r="AI817" s="67"/>
      <c r="AJ817" s="67"/>
      <c r="AK817" s="67"/>
      <c r="AL817" s="67"/>
      <c r="AM817" s="67"/>
      <c r="AN817" s="67"/>
      <c r="AO817" s="67"/>
      <c r="AP817" s="67"/>
      <c r="AQ817" s="67"/>
      <c r="AR817" s="67"/>
      <c r="AS817" s="67"/>
      <c r="AT817" s="67"/>
      <c r="AU817" s="67"/>
      <c r="AV817" s="67"/>
      <c r="AW817" s="67"/>
      <c r="AX817" s="67">
        <v>193755</v>
      </c>
      <c r="AY817" s="67">
        <v>437710</v>
      </c>
      <c r="AZ817" s="67">
        <v>439290</v>
      </c>
      <c r="BA817" s="67">
        <v>600779</v>
      </c>
      <c r="BB817" s="67">
        <v>543935</v>
      </c>
      <c r="BC817" s="67">
        <v>488520</v>
      </c>
      <c r="BD817" s="67"/>
      <c r="BE817" s="67"/>
      <c r="BF817" s="67"/>
      <c r="BG817" s="67"/>
      <c r="BH817" s="67"/>
      <c r="BI817" s="67"/>
      <c r="BJ817" s="67"/>
      <c r="BK817" s="67"/>
      <c r="BL817" s="67"/>
      <c r="BM817" s="67"/>
      <c r="BN817" s="67"/>
      <c r="BO817" s="67"/>
      <c r="BP817" s="67"/>
      <c r="BQ817" s="67"/>
      <c r="BR817" s="67"/>
      <c r="BS817" s="67"/>
      <c r="BT817" s="67"/>
      <c r="BU817" s="67"/>
      <c r="BV817" s="67"/>
      <c r="BW817" s="67"/>
      <c r="BX817" s="67"/>
      <c r="BY817" s="67"/>
      <c r="BZ817" s="67"/>
      <c r="CA817" s="67"/>
      <c r="CB817" s="67"/>
      <c r="CC817" s="69">
        <f>SUM(Table25[[#This Row],[Contract Amount FY00]:[Contract Amount FY50]])</f>
        <v>2703989</v>
      </c>
      <c r="CD817" s="24"/>
    </row>
    <row r="818" spans="1:82" x14ac:dyDescent="0.25">
      <c r="A818" s="122" t="s">
        <v>2009</v>
      </c>
      <c r="B818" s="122" t="s">
        <v>286</v>
      </c>
      <c r="C818" s="122" t="s">
        <v>1847</v>
      </c>
      <c r="E818" s="26" t="str">
        <f>IFERROR(IF(VLOOKUP(Table25[[#This Row],[Contract No.]],Table3[#All],3,FALSE)="","No","Yes"),"")</f>
        <v>No</v>
      </c>
      <c r="F818" s="26" t="str">
        <f>IFERROR(VLOOKUP(Table25[[#This Row],[Contract No.]],Table3[#All],3,FALSE),"")</f>
        <v/>
      </c>
      <c r="G818" s="26" t="str">
        <f>IFERROR(IF(Table25[[#This Row],[Cooperative Purchase
(Yes/No)]]="Yes","Yes",IF(VLOOKUP(Table25[[#This Row],[Contract No.]],Table3[#All],1,FALSE)=Table25[[#This Row],[Contract No.]],"Yes","No")),"No")</f>
        <v>Yes</v>
      </c>
      <c r="H818" s="51">
        <f>IFERROR(VLOOKUP(Table25[[#This Row],[Contract No.]],Table3[#All],4,FALSE),"")</f>
        <v>42401</v>
      </c>
      <c r="I818" s="56">
        <f>IFERROR(IF(AND(MONTH(Table25[[#This Row],[Contract Start Date]])&gt;6,MONTH(Table25[[#This Row],[Contract Start Date]])&lt;=12),YEAR(Table25[[#This Row],[Contract Start Date]])+1,YEAR(Table25[[#This Row],[Contract Start Date]])),"")</f>
        <v>2016</v>
      </c>
      <c r="J818" s="55">
        <f>Table25[[#This Row],[FY Formula start]]</f>
        <v>2016</v>
      </c>
      <c r="K818" s="59" t="str">
        <f>"FY"&amp;" "&amp;Table25[[#This Row],[Year Start]]</f>
        <v>FY 2016</v>
      </c>
      <c r="L818" s="52">
        <f>IFERROR(VLOOKUP(Table25[[#This Row],[Contract No.]],Table3[#All],5,FALSE),"")</f>
        <v>72717</v>
      </c>
      <c r="M818" s="56">
        <f>IFERROR(IF(Table25[[#This Row],[Contract End Date]]="99/99/9999","No End",IF(AND(MONTH(Table25[[#This Row],[Contract End Date]])&gt;6,MONTH(Table25[[#This Row],[Contract End Date]])&lt;=12),YEAR(Table25[[#This Row],[Contract End Date]])+1,YEAR(Table25[[#This Row],[Contract End Date]]))),"")</f>
        <v>2099</v>
      </c>
      <c r="N818" s="55">
        <f>Table25[[#This Row],[FY Formula end]]</f>
        <v>2099</v>
      </c>
      <c r="O818" s="59" t="str">
        <f>IF(Table25[[#This Row],[Year End]]="No End","No End","FY"&amp;" "&amp;Table25[[#This Row],[Year End]])</f>
        <v>FY 2099</v>
      </c>
      <c r="P818" s="27"/>
      <c r="Q818" s="104">
        <f>_xlfn.IFNA(IF($B818="","",VLOOKUP($B818,'SWC Towers'!$A:$Q,$Q$2,FALSE)),"")</f>
        <v>0.5</v>
      </c>
      <c r="R818" s="106" t="str">
        <f>_xlfn.IFNA(IF($B818="","",VLOOKUP($B818,'SWC Towers'!$A:$Q,$R$2,FALSE)),"")</f>
        <v/>
      </c>
      <c r="S818" s="106" t="str">
        <f>_xlfn.IFNA(IF($B818="","",VLOOKUP($B818,'SWC Towers'!$A:$Q,$S$2,FALSE)),"")</f>
        <v/>
      </c>
      <c r="T818" s="106">
        <f>_xlfn.IFNA(IF($B818="","",VLOOKUP($B818,'SWC Towers'!$A:$Q,$T$2,FALSE)),"")</f>
        <v>0.5</v>
      </c>
      <c r="U818" s="104" t="str">
        <f>_xlfn.IFNA(IF($B818="","",VLOOKUP($B818,'SWC Towers'!$A:$Q,$U$2,FALSE)),"")</f>
        <v/>
      </c>
      <c r="V818" s="104" t="str">
        <f>_xlfn.IFNA(IF($B818="","",VLOOKUP($B818,'SWC Towers'!$A:$Q,$V$2,FALSE)),"")</f>
        <v/>
      </c>
      <c r="W818" s="104" t="str">
        <f>_xlfn.IFNA(IF($B818="","",VLOOKUP($B818,'SWC Towers'!$A:$Q,$W$2,FALSE)),"")</f>
        <v/>
      </c>
      <c r="X818" s="104" t="str">
        <f>_xlfn.IFNA(IF($B818="","",VLOOKUP($B818,'SWC Towers'!$A:$Q,$X$2,FALSE)),"")</f>
        <v/>
      </c>
      <c r="Y818" s="104" t="str">
        <f>_xlfn.IFNA(IF($B818="","",VLOOKUP($B818,'SWC Towers'!$A:$Q,$Y$2,FALSE)),"")</f>
        <v/>
      </c>
      <c r="Z818" s="104" t="str">
        <f>_xlfn.IFNA(IF($B818="","",VLOOKUP($B818,'SWC Towers'!$A:$Q,$Z$2,FALSE)),"")</f>
        <v/>
      </c>
      <c r="AA818" s="104" t="str">
        <f>_xlfn.IFNA(IF($B818="","",VLOOKUP($B818,'SWC Towers'!$A:$Q,$AA$2,FALSE)),"")</f>
        <v/>
      </c>
      <c r="AB818" s="104" t="str">
        <f>_xlfn.IFNA(IF($B818="","",VLOOKUP($B818,'SWC Towers'!$A:$Q,$AB$2,FALSE)),"")</f>
        <v/>
      </c>
      <c r="AC818" s="20">
        <f>SUM(Table25[[#This Row],[IT Tower: Application]:[Other/Non-IT ]])</f>
        <v>1</v>
      </c>
      <c r="AD818" s="67"/>
      <c r="AE818" s="67"/>
      <c r="AF818" s="67"/>
      <c r="AG818" s="67"/>
      <c r="AH818" s="67"/>
      <c r="AI818" s="67"/>
      <c r="AJ818" s="67"/>
      <c r="AK818" s="67"/>
      <c r="AL818" s="67"/>
      <c r="AM818" s="67"/>
      <c r="AN818" s="67"/>
      <c r="AO818" s="67"/>
      <c r="AP818" s="67"/>
      <c r="AQ818" s="67"/>
      <c r="AR818" s="67"/>
      <c r="AS818" s="67"/>
      <c r="AT818" s="67">
        <v>57960</v>
      </c>
      <c r="AU818" s="67">
        <v>0</v>
      </c>
      <c r="AV818" s="67"/>
      <c r="AW818" s="67"/>
      <c r="AX818" s="67"/>
      <c r="AY818" s="67"/>
      <c r="AZ818" s="67"/>
      <c r="BA818" s="67"/>
      <c r="BB818" s="67"/>
      <c r="BC818" s="67"/>
      <c r="BD818" s="67"/>
      <c r="BE818" s="67"/>
      <c r="BF818" s="67"/>
      <c r="BG818" s="67"/>
      <c r="BH818" s="67"/>
      <c r="BI818" s="67"/>
      <c r="BJ818" s="67"/>
      <c r="BK818" s="67"/>
      <c r="BL818" s="67"/>
      <c r="BM818" s="67"/>
      <c r="BN818" s="67"/>
      <c r="BO818" s="67"/>
      <c r="BP818" s="67"/>
      <c r="BQ818" s="67"/>
      <c r="BR818" s="67"/>
      <c r="BS818" s="67"/>
      <c r="BT818" s="67"/>
      <c r="BU818" s="67"/>
      <c r="BV818" s="67"/>
      <c r="BW818" s="67"/>
      <c r="BX818" s="67"/>
      <c r="BY818" s="67"/>
      <c r="BZ818" s="67"/>
      <c r="CA818" s="67"/>
      <c r="CB818" s="67"/>
      <c r="CC818" s="69">
        <f>SUM(Table25[[#This Row],[Contract Amount FY00]:[Contract Amount FY50]])</f>
        <v>57960</v>
      </c>
      <c r="CD818" s="24"/>
    </row>
    <row r="819" spans="1:82" x14ac:dyDescent="0.25">
      <c r="A819" s="122" t="s">
        <v>2009</v>
      </c>
      <c r="B819" s="122" t="s">
        <v>286</v>
      </c>
      <c r="C819" s="122" t="s">
        <v>3149</v>
      </c>
      <c r="E819" s="26" t="str">
        <f>IFERROR(IF(VLOOKUP(Table25[[#This Row],[Contract No.]],Table3[#All],3,FALSE)="","No","Yes"),"")</f>
        <v>No</v>
      </c>
      <c r="F819" s="26" t="str">
        <f>IFERROR(VLOOKUP(Table25[[#This Row],[Contract No.]],Table3[#All],3,FALSE),"")</f>
        <v/>
      </c>
      <c r="G819" s="26" t="str">
        <f>IFERROR(IF(Table25[[#This Row],[Cooperative Purchase
(Yes/No)]]="Yes","Yes",IF(VLOOKUP(Table25[[#This Row],[Contract No.]],Table3[#All],1,FALSE)=Table25[[#This Row],[Contract No.]],"Yes","No")),"No")</f>
        <v>Yes</v>
      </c>
      <c r="H819" s="51">
        <f>IFERROR(VLOOKUP(Table25[[#This Row],[Contract No.]],Table3[#All],4,FALSE),"")</f>
        <v>42401</v>
      </c>
      <c r="I819" s="56">
        <f>IFERROR(IF(AND(MONTH(Table25[[#This Row],[Contract Start Date]])&gt;6,MONTH(Table25[[#This Row],[Contract Start Date]])&lt;=12),YEAR(Table25[[#This Row],[Contract Start Date]])+1,YEAR(Table25[[#This Row],[Contract Start Date]])),"")</f>
        <v>2016</v>
      </c>
      <c r="J819" s="55">
        <f>Table25[[#This Row],[FY Formula start]]</f>
        <v>2016</v>
      </c>
      <c r="K819" s="59" t="str">
        <f>"FY"&amp;" "&amp;Table25[[#This Row],[Year Start]]</f>
        <v>FY 2016</v>
      </c>
      <c r="L819" s="52">
        <f>IFERROR(VLOOKUP(Table25[[#This Row],[Contract No.]],Table3[#All],5,FALSE),"")</f>
        <v>72717</v>
      </c>
      <c r="M819" s="56">
        <f>IFERROR(IF(Table25[[#This Row],[Contract End Date]]="99/99/9999","No End",IF(AND(MONTH(Table25[[#This Row],[Contract End Date]])&gt;6,MONTH(Table25[[#This Row],[Contract End Date]])&lt;=12),YEAR(Table25[[#This Row],[Contract End Date]])+1,YEAR(Table25[[#This Row],[Contract End Date]]))),"")</f>
        <v>2099</v>
      </c>
      <c r="N819" s="55">
        <f>Table25[[#This Row],[FY Formula end]]</f>
        <v>2099</v>
      </c>
      <c r="O819" s="59" t="str">
        <f>IF(Table25[[#This Row],[Year End]]="No End","No End","FY"&amp;" "&amp;Table25[[#This Row],[Year End]])</f>
        <v>FY 2099</v>
      </c>
      <c r="P819" s="27"/>
      <c r="Q819" s="104">
        <f>_xlfn.IFNA(IF($B819="","",VLOOKUP($B819,'SWC Towers'!$A:$Q,$Q$2,FALSE)),"")</f>
        <v>0.5</v>
      </c>
      <c r="R819" s="106" t="str">
        <f>_xlfn.IFNA(IF($B819="","",VLOOKUP($B819,'SWC Towers'!$A:$Q,$R$2,FALSE)),"")</f>
        <v/>
      </c>
      <c r="S819" s="106" t="str">
        <f>_xlfn.IFNA(IF($B819="","",VLOOKUP($B819,'SWC Towers'!$A:$Q,$S$2,FALSE)),"")</f>
        <v/>
      </c>
      <c r="T819" s="106">
        <f>_xlfn.IFNA(IF($B819="","",VLOOKUP($B819,'SWC Towers'!$A:$Q,$T$2,FALSE)),"")</f>
        <v>0.5</v>
      </c>
      <c r="U819" s="104" t="str">
        <f>_xlfn.IFNA(IF($B819="","",VLOOKUP($B819,'SWC Towers'!$A:$Q,$U$2,FALSE)),"")</f>
        <v/>
      </c>
      <c r="V819" s="104" t="str">
        <f>_xlfn.IFNA(IF($B819="","",VLOOKUP($B819,'SWC Towers'!$A:$Q,$V$2,FALSE)),"")</f>
        <v/>
      </c>
      <c r="W819" s="104" t="str">
        <f>_xlfn.IFNA(IF($B819="","",VLOOKUP($B819,'SWC Towers'!$A:$Q,$W$2,FALSE)),"")</f>
        <v/>
      </c>
      <c r="X819" s="104" t="str">
        <f>_xlfn.IFNA(IF($B819="","",VLOOKUP($B819,'SWC Towers'!$A:$Q,$X$2,FALSE)),"")</f>
        <v/>
      </c>
      <c r="Y819" s="104" t="str">
        <f>_xlfn.IFNA(IF($B819="","",VLOOKUP($B819,'SWC Towers'!$A:$Q,$Y$2,FALSE)),"")</f>
        <v/>
      </c>
      <c r="Z819" s="104" t="str">
        <f>_xlfn.IFNA(IF($B819="","",VLOOKUP($B819,'SWC Towers'!$A:$Q,$Z$2,FALSE)),"")</f>
        <v/>
      </c>
      <c r="AA819" s="104" t="str">
        <f>_xlfn.IFNA(IF($B819="","",VLOOKUP($B819,'SWC Towers'!$A:$Q,$AA$2,FALSE)),"")</f>
        <v/>
      </c>
      <c r="AB819" s="104" t="str">
        <f>_xlfn.IFNA(IF($B819="","",VLOOKUP($B819,'SWC Towers'!$A:$Q,$AB$2,FALSE)),"")</f>
        <v/>
      </c>
      <c r="AC819" s="20">
        <f>SUM(Table25[[#This Row],[IT Tower: Application]:[Other/Non-IT ]])</f>
        <v>1</v>
      </c>
      <c r="AD819" s="67"/>
      <c r="AE819" s="67"/>
      <c r="AF819" s="67"/>
      <c r="AG819" s="67"/>
      <c r="AH819" s="67"/>
      <c r="AI819" s="67"/>
      <c r="AJ819" s="67"/>
      <c r="AK819" s="67"/>
      <c r="AL819" s="67"/>
      <c r="AM819" s="67"/>
      <c r="AN819" s="67"/>
      <c r="AO819" s="67"/>
      <c r="AP819" s="67"/>
      <c r="AQ819" s="67"/>
      <c r="AR819" s="67"/>
      <c r="AS819" s="67"/>
      <c r="AT819" s="67"/>
      <c r="AU819" s="67"/>
      <c r="AV819" s="67"/>
      <c r="AW819" s="67">
        <v>54900</v>
      </c>
      <c r="AX819" s="67">
        <v>0</v>
      </c>
      <c r="AY819" s="67"/>
      <c r="AZ819" s="67"/>
      <c r="BA819" s="67"/>
      <c r="BB819" s="67"/>
      <c r="BC819" s="67"/>
      <c r="BD819" s="67"/>
      <c r="BE819" s="67"/>
      <c r="BF819" s="67"/>
      <c r="BG819" s="67"/>
      <c r="BH819" s="67"/>
      <c r="BI819" s="67"/>
      <c r="BJ819" s="67"/>
      <c r="BK819" s="67"/>
      <c r="BL819" s="67"/>
      <c r="BM819" s="67"/>
      <c r="BN819" s="67"/>
      <c r="BO819" s="67"/>
      <c r="BP819" s="67"/>
      <c r="BQ819" s="67"/>
      <c r="BR819" s="67"/>
      <c r="BS819" s="67"/>
      <c r="BT819" s="67"/>
      <c r="BU819" s="67"/>
      <c r="BV819" s="67"/>
      <c r="BW819" s="67"/>
      <c r="BX819" s="67"/>
      <c r="BY819" s="67"/>
      <c r="BZ819" s="67"/>
      <c r="CA819" s="67"/>
      <c r="CB819" s="67"/>
      <c r="CC819" s="69">
        <f>SUM(Table25[[#This Row],[Contract Amount FY00]:[Contract Amount FY50]])</f>
        <v>54900</v>
      </c>
      <c r="CD819" s="24"/>
    </row>
    <row r="820" spans="1:82" x14ac:dyDescent="0.25">
      <c r="A820" s="122" t="s">
        <v>2009</v>
      </c>
      <c r="B820" s="122" t="s">
        <v>286</v>
      </c>
      <c r="C820" s="122" t="s">
        <v>3232</v>
      </c>
      <c r="E820" s="26" t="str">
        <f>IFERROR(IF(VLOOKUP(Table25[[#This Row],[Contract No.]],Table3[#All],3,FALSE)="","No","Yes"),"")</f>
        <v>No</v>
      </c>
      <c r="F820" s="26" t="str">
        <f>IFERROR(VLOOKUP(Table25[[#This Row],[Contract No.]],Table3[#All],3,FALSE),"")</f>
        <v/>
      </c>
      <c r="G820" s="26" t="str">
        <f>IFERROR(IF(Table25[[#This Row],[Cooperative Purchase
(Yes/No)]]="Yes","Yes",IF(VLOOKUP(Table25[[#This Row],[Contract No.]],Table3[#All],1,FALSE)=Table25[[#This Row],[Contract No.]],"Yes","No")),"No")</f>
        <v>Yes</v>
      </c>
      <c r="H820" s="51">
        <f>IFERROR(VLOOKUP(Table25[[#This Row],[Contract No.]],Table3[#All],4,FALSE),"")</f>
        <v>42401</v>
      </c>
      <c r="I820" s="56">
        <f>IFERROR(IF(AND(MONTH(Table25[[#This Row],[Contract Start Date]])&gt;6,MONTH(Table25[[#This Row],[Contract Start Date]])&lt;=12),YEAR(Table25[[#This Row],[Contract Start Date]])+1,YEAR(Table25[[#This Row],[Contract Start Date]])),"")</f>
        <v>2016</v>
      </c>
      <c r="J820" s="55">
        <f>Table25[[#This Row],[FY Formula start]]</f>
        <v>2016</v>
      </c>
      <c r="K820" s="59" t="str">
        <f>"FY"&amp;" "&amp;Table25[[#This Row],[Year Start]]</f>
        <v>FY 2016</v>
      </c>
      <c r="L820" s="52">
        <f>IFERROR(VLOOKUP(Table25[[#This Row],[Contract No.]],Table3[#All],5,FALSE),"")</f>
        <v>72717</v>
      </c>
      <c r="M820" s="56">
        <f>IFERROR(IF(Table25[[#This Row],[Contract End Date]]="99/99/9999","No End",IF(AND(MONTH(Table25[[#This Row],[Contract End Date]])&gt;6,MONTH(Table25[[#This Row],[Contract End Date]])&lt;=12),YEAR(Table25[[#This Row],[Contract End Date]])+1,YEAR(Table25[[#This Row],[Contract End Date]]))),"")</f>
        <v>2099</v>
      </c>
      <c r="N820" s="55">
        <f>Table25[[#This Row],[FY Formula end]]</f>
        <v>2099</v>
      </c>
      <c r="O820" s="59" t="str">
        <f>IF(Table25[[#This Row],[Year End]]="No End","No End","FY"&amp;" "&amp;Table25[[#This Row],[Year End]])</f>
        <v>FY 2099</v>
      </c>
      <c r="P820" s="27"/>
      <c r="Q820" s="104">
        <f>_xlfn.IFNA(IF($B820="","",VLOOKUP($B820,'SWC Towers'!$A:$Q,$Q$2,FALSE)),"")</f>
        <v>0.5</v>
      </c>
      <c r="R820" s="106" t="str">
        <f>_xlfn.IFNA(IF($B820="","",VLOOKUP($B820,'SWC Towers'!$A:$Q,$R$2,FALSE)),"")</f>
        <v/>
      </c>
      <c r="S820" s="106" t="str">
        <f>_xlfn.IFNA(IF($B820="","",VLOOKUP($B820,'SWC Towers'!$A:$Q,$S$2,FALSE)),"")</f>
        <v/>
      </c>
      <c r="T820" s="106">
        <f>_xlfn.IFNA(IF($B820="","",VLOOKUP($B820,'SWC Towers'!$A:$Q,$T$2,FALSE)),"")</f>
        <v>0.5</v>
      </c>
      <c r="U820" s="104" t="str">
        <f>_xlfn.IFNA(IF($B820="","",VLOOKUP($B820,'SWC Towers'!$A:$Q,$U$2,FALSE)),"")</f>
        <v/>
      </c>
      <c r="V820" s="104" t="str">
        <f>_xlfn.IFNA(IF($B820="","",VLOOKUP($B820,'SWC Towers'!$A:$Q,$V$2,FALSE)),"")</f>
        <v/>
      </c>
      <c r="W820" s="104" t="str">
        <f>_xlfn.IFNA(IF($B820="","",VLOOKUP($B820,'SWC Towers'!$A:$Q,$W$2,FALSE)),"")</f>
        <v/>
      </c>
      <c r="X820" s="104" t="str">
        <f>_xlfn.IFNA(IF($B820="","",VLOOKUP($B820,'SWC Towers'!$A:$Q,$X$2,FALSE)),"")</f>
        <v/>
      </c>
      <c r="Y820" s="104" t="str">
        <f>_xlfn.IFNA(IF($B820="","",VLOOKUP($B820,'SWC Towers'!$A:$Q,$Y$2,FALSE)),"")</f>
        <v/>
      </c>
      <c r="Z820" s="104" t="str">
        <f>_xlfn.IFNA(IF($B820="","",VLOOKUP($B820,'SWC Towers'!$A:$Q,$Z$2,FALSE)),"")</f>
        <v/>
      </c>
      <c r="AA820" s="104" t="str">
        <f>_xlfn.IFNA(IF($B820="","",VLOOKUP($B820,'SWC Towers'!$A:$Q,$AA$2,FALSE)),"")</f>
        <v/>
      </c>
      <c r="AB820" s="104" t="str">
        <f>_xlfn.IFNA(IF($B820="","",VLOOKUP($B820,'SWC Towers'!$A:$Q,$AB$2,FALSE)),"")</f>
        <v/>
      </c>
      <c r="AC820" s="20">
        <f>SUM(Table25[[#This Row],[IT Tower: Application]:[Other/Non-IT ]])</f>
        <v>1</v>
      </c>
      <c r="AD820" s="67"/>
      <c r="AE820" s="67"/>
      <c r="AF820" s="67"/>
      <c r="AG820" s="67"/>
      <c r="AH820" s="67"/>
      <c r="AI820" s="67"/>
      <c r="AJ820" s="67"/>
      <c r="AK820" s="67"/>
      <c r="AL820" s="67"/>
      <c r="AM820" s="67"/>
      <c r="AN820" s="67"/>
      <c r="AO820" s="67"/>
      <c r="AP820" s="67"/>
      <c r="AQ820" s="67"/>
      <c r="AR820" s="67"/>
      <c r="AS820" s="67"/>
      <c r="AT820" s="67">
        <v>89481</v>
      </c>
      <c r="AU820" s="67">
        <v>177833</v>
      </c>
      <c r="AV820" s="67">
        <v>131315</v>
      </c>
      <c r="AW820" s="67">
        <v>0</v>
      </c>
      <c r="AX820" s="67"/>
      <c r="AY820" s="67"/>
      <c r="AZ820" s="67"/>
      <c r="BA820" s="67"/>
      <c r="BB820" s="67"/>
      <c r="BC820" s="67"/>
      <c r="BD820" s="67"/>
      <c r="BE820" s="67"/>
      <c r="BF820" s="67"/>
      <c r="BG820" s="67"/>
      <c r="BH820" s="67"/>
      <c r="BI820" s="67"/>
      <c r="BJ820" s="67"/>
      <c r="BK820" s="67"/>
      <c r="BL820" s="67"/>
      <c r="BM820" s="67"/>
      <c r="BN820" s="67"/>
      <c r="BO820" s="67"/>
      <c r="BP820" s="67"/>
      <c r="BQ820" s="67"/>
      <c r="BR820" s="67"/>
      <c r="BS820" s="67"/>
      <c r="BT820" s="67"/>
      <c r="BU820" s="67"/>
      <c r="BV820" s="67"/>
      <c r="BW820" s="67"/>
      <c r="BX820" s="67"/>
      <c r="BY820" s="67"/>
      <c r="BZ820" s="67"/>
      <c r="CA820" s="67"/>
      <c r="CB820" s="67"/>
      <c r="CC820" s="69">
        <f>SUM(Table25[[#This Row],[Contract Amount FY00]:[Contract Amount FY50]])</f>
        <v>398629</v>
      </c>
      <c r="CD820" s="24"/>
    </row>
    <row r="821" spans="1:82" x14ac:dyDescent="0.25">
      <c r="A821" s="122" t="s">
        <v>2009</v>
      </c>
      <c r="B821" s="122" t="s">
        <v>286</v>
      </c>
      <c r="C821" s="122" t="s">
        <v>492</v>
      </c>
      <c r="E821" s="26" t="str">
        <f>IFERROR(IF(VLOOKUP(Table25[[#This Row],[Contract No.]],Table3[#All],3,FALSE)="","No","Yes"),"")</f>
        <v>No</v>
      </c>
      <c r="F821" s="26" t="str">
        <f>IFERROR(VLOOKUP(Table25[[#This Row],[Contract No.]],Table3[#All],3,FALSE),"")</f>
        <v/>
      </c>
      <c r="G821" s="26" t="str">
        <f>IFERROR(IF(Table25[[#This Row],[Cooperative Purchase
(Yes/No)]]="Yes","Yes",IF(VLOOKUP(Table25[[#This Row],[Contract No.]],Table3[#All],1,FALSE)=Table25[[#This Row],[Contract No.]],"Yes","No")),"No")</f>
        <v>Yes</v>
      </c>
      <c r="H821" s="51">
        <f>IFERROR(VLOOKUP(Table25[[#This Row],[Contract No.]],Table3[#All],4,FALSE),"")</f>
        <v>42401</v>
      </c>
      <c r="I821" s="56">
        <f>IFERROR(IF(AND(MONTH(Table25[[#This Row],[Contract Start Date]])&gt;6,MONTH(Table25[[#This Row],[Contract Start Date]])&lt;=12),YEAR(Table25[[#This Row],[Contract Start Date]])+1,YEAR(Table25[[#This Row],[Contract Start Date]])),"")</f>
        <v>2016</v>
      </c>
      <c r="J821" s="55">
        <f>Table25[[#This Row],[FY Formula start]]</f>
        <v>2016</v>
      </c>
      <c r="K821" s="59" t="str">
        <f>"FY"&amp;" "&amp;Table25[[#This Row],[Year Start]]</f>
        <v>FY 2016</v>
      </c>
      <c r="L821" s="52">
        <f>IFERROR(VLOOKUP(Table25[[#This Row],[Contract No.]],Table3[#All],5,FALSE),"")</f>
        <v>72717</v>
      </c>
      <c r="M821" s="56">
        <f>IFERROR(IF(Table25[[#This Row],[Contract End Date]]="99/99/9999","No End",IF(AND(MONTH(Table25[[#This Row],[Contract End Date]])&gt;6,MONTH(Table25[[#This Row],[Contract End Date]])&lt;=12),YEAR(Table25[[#This Row],[Contract End Date]])+1,YEAR(Table25[[#This Row],[Contract End Date]]))),"")</f>
        <v>2099</v>
      </c>
      <c r="N821" s="55">
        <f>Table25[[#This Row],[FY Formula end]]</f>
        <v>2099</v>
      </c>
      <c r="O821" s="59" t="str">
        <f>IF(Table25[[#This Row],[Year End]]="No End","No End","FY"&amp;" "&amp;Table25[[#This Row],[Year End]])</f>
        <v>FY 2099</v>
      </c>
      <c r="P821" s="27"/>
      <c r="Q821" s="104">
        <f>_xlfn.IFNA(IF($B821="","",VLOOKUP($B821,'SWC Towers'!$A:$Q,$Q$2,FALSE)),"")</f>
        <v>0.5</v>
      </c>
      <c r="R821" s="106" t="str">
        <f>_xlfn.IFNA(IF($B821="","",VLOOKUP($B821,'SWC Towers'!$A:$Q,$R$2,FALSE)),"")</f>
        <v/>
      </c>
      <c r="S821" s="106" t="str">
        <f>_xlfn.IFNA(IF($B821="","",VLOOKUP($B821,'SWC Towers'!$A:$Q,$S$2,FALSE)),"")</f>
        <v/>
      </c>
      <c r="T821" s="106">
        <f>_xlfn.IFNA(IF($B821="","",VLOOKUP($B821,'SWC Towers'!$A:$Q,$T$2,FALSE)),"")</f>
        <v>0.5</v>
      </c>
      <c r="U821" s="104" t="str">
        <f>_xlfn.IFNA(IF($B821="","",VLOOKUP($B821,'SWC Towers'!$A:$Q,$U$2,FALSE)),"")</f>
        <v/>
      </c>
      <c r="V821" s="104" t="str">
        <f>_xlfn.IFNA(IF($B821="","",VLOOKUP($B821,'SWC Towers'!$A:$Q,$V$2,FALSE)),"")</f>
        <v/>
      </c>
      <c r="W821" s="104" t="str">
        <f>_xlfn.IFNA(IF($B821="","",VLOOKUP($B821,'SWC Towers'!$A:$Q,$W$2,FALSE)),"")</f>
        <v/>
      </c>
      <c r="X821" s="104" t="str">
        <f>_xlfn.IFNA(IF($B821="","",VLOOKUP($B821,'SWC Towers'!$A:$Q,$X$2,FALSE)),"")</f>
        <v/>
      </c>
      <c r="Y821" s="104" t="str">
        <f>_xlfn.IFNA(IF($B821="","",VLOOKUP($B821,'SWC Towers'!$A:$Q,$Y$2,FALSE)),"")</f>
        <v/>
      </c>
      <c r="Z821" s="104" t="str">
        <f>_xlfn.IFNA(IF($B821="","",VLOOKUP($B821,'SWC Towers'!$A:$Q,$Z$2,FALSE)),"")</f>
        <v/>
      </c>
      <c r="AA821" s="104" t="str">
        <f>_xlfn.IFNA(IF($B821="","",VLOOKUP($B821,'SWC Towers'!$A:$Q,$AA$2,FALSE)),"")</f>
        <v/>
      </c>
      <c r="AB821" s="104" t="str">
        <f>_xlfn.IFNA(IF($B821="","",VLOOKUP($B821,'SWC Towers'!$A:$Q,$AB$2,FALSE)),"")</f>
        <v/>
      </c>
      <c r="AC821" s="20">
        <f>SUM(Table25[[#This Row],[IT Tower: Application]:[Other/Non-IT ]])</f>
        <v>1</v>
      </c>
      <c r="AD821" s="67"/>
      <c r="AE821" s="67"/>
      <c r="AF821" s="67"/>
      <c r="AG821" s="67"/>
      <c r="AH821" s="67"/>
      <c r="AI821" s="67"/>
      <c r="AJ821" s="67"/>
      <c r="AK821" s="67"/>
      <c r="AL821" s="67"/>
      <c r="AM821" s="67"/>
      <c r="AN821" s="67"/>
      <c r="AO821" s="67"/>
      <c r="AP821" s="67"/>
      <c r="AQ821" s="67"/>
      <c r="AR821" s="67"/>
      <c r="AS821" s="67"/>
      <c r="AT821" s="67">
        <v>0</v>
      </c>
      <c r="AU821" s="67">
        <v>18200</v>
      </c>
      <c r="AV821" s="67">
        <v>0</v>
      </c>
      <c r="AW821" s="67"/>
      <c r="AX821" s="67"/>
      <c r="AY821" s="67"/>
      <c r="AZ821" s="67"/>
      <c r="BA821" s="67"/>
      <c r="BB821" s="67"/>
      <c r="BC821" s="67"/>
      <c r="BD821" s="67"/>
      <c r="BE821" s="67"/>
      <c r="BF821" s="67"/>
      <c r="BG821" s="67"/>
      <c r="BH821" s="67"/>
      <c r="BI821" s="67"/>
      <c r="BJ821" s="67"/>
      <c r="BK821" s="67"/>
      <c r="BL821" s="67"/>
      <c r="BM821" s="67"/>
      <c r="BN821" s="67"/>
      <c r="BO821" s="67"/>
      <c r="BP821" s="67"/>
      <c r="BQ821" s="67"/>
      <c r="BR821" s="67"/>
      <c r="BS821" s="67"/>
      <c r="BT821" s="67"/>
      <c r="BU821" s="67"/>
      <c r="BV821" s="67"/>
      <c r="BW821" s="67"/>
      <c r="BX821" s="67"/>
      <c r="BY821" s="67"/>
      <c r="BZ821" s="67"/>
      <c r="CA821" s="67"/>
      <c r="CB821" s="67"/>
      <c r="CC821" s="70">
        <f>SUM(Table25[[#This Row],[Contract Amount FY00]:[Contract Amount FY50]])</f>
        <v>18200</v>
      </c>
      <c r="CD821" s="24"/>
    </row>
    <row r="822" spans="1:82" x14ac:dyDescent="0.25">
      <c r="A822" s="122" t="s">
        <v>2009</v>
      </c>
      <c r="B822" s="122" t="s">
        <v>286</v>
      </c>
      <c r="C822" s="122" t="s">
        <v>1755</v>
      </c>
      <c r="E822" s="26" t="str">
        <f>IFERROR(IF(VLOOKUP(Table25[[#This Row],[Contract No.]],Table3[#All],3,FALSE)="","No","Yes"),"")</f>
        <v>No</v>
      </c>
      <c r="F822" s="26" t="str">
        <f>IFERROR(VLOOKUP(Table25[[#This Row],[Contract No.]],Table3[#All],3,FALSE),"")</f>
        <v/>
      </c>
      <c r="G822" s="26" t="str">
        <f>IFERROR(IF(Table25[[#This Row],[Cooperative Purchase
(Yes/No)]]="Yes","Yes",IF(VLOOKUP(Table25[[#This Row],[Contract No.]],Table3[#All],1,FALSE)=Table25[[#This Row],[Contract No.]],"Yes","No")),"No")</f>
        <v>Yes</v>
      </c>
      <c r="H822" s="51">
        <f>IFERROR(VLOOKUP(Table25[[#This Row],[Contract No.]],Table3[#All],4,FALSE),"")</f>
        <v>42401</v>
      </c>
      <c r="I822" s="56">
        <f>IFERROR(IF(AND(MONTH(Table25[[#This Row],[Contract Start Date]])&gt;6,MONTH(Table25[[#This Row],[Contract Start Date]])&lt;=12),YEAR(Table25[[#This Row],[Contract Start Date]])+1,YEAR(Table25[[#This Row],[Contract Start Date]])),"")</f>
        <v>2016</v>
      </c>
      <c r="J822" s="55">
        <f>Table25[[#This Row],[FY Formula start]]</f>
        <v>2016</v>
      </c>
      <c r="K822" s="59" t="str">
        <f>"FY"&amp;" "&amp;Table25[[#This Row],[Year Start]]</f>
        <v>FY 2016</v>
      </c>
      <c r="L822" s="52">
        <f>IFERROR(VLOOKUP(Table25[[#This Row],[Contract No.]],Table3[#All],5,FALSE),"")</f>
        <v>72717</v>
      </c>
      <c r="M822" s="56">
        <f>IFERROR(IF(Table25[[#This Row],[Contract End Date]]="99/99/9999","No End",IF(AND(MONTH(Table25[[#This Row],[Contract End Date]])&gt;6,MONTH(Table25[[#This Row],[Contract End Date]])&lt;=12),YEAR(Table25[[#This Row],[Contract End Date]])+1,YEAR(Table25[[#This Row],[Contract End Date]]))),"")</f>
        <v>2099</v>
      </c>
      <c r="N822" s="55">
        <f>Table25[[#This Row],[FY Formula end]]</f>
        <v>2099</v>
      </c>
      <c r="O822" s="59" t="str">
        <f>IF(Table25[[#This Row],[Year End]]="No End","No End","FY"&amp;" "&amp;Table25[[#This Row],[Year End]])</f>
        <v>FY 2099</v>
      </c>
      <c r="P822" s="27"/>
      <c r="Q822" s="104">
        <f>_xlfn.IFNA(IF($B822="","",VLOOKUP($B822,'SWC Towers'!$A:$Q,$Q$2,FALSE)),"")</f>
        <v>0.5</v>
      </c>
      <c r="R822" s="106" t="str">
        <f>_xlfn.IFNA(IF($B822="","",VLOOKUP($B822,'SWC Towers'!$A:$Q,$R$2,FALSE)),"")</f>
        <v/>
      </c>
      <c r="S822" s="106" t="str">
        <f>_xlfn.IFNA(IF($B822="","",VLOOKUP($B822,'SWC Towers'!$A:$Q,$S$2,FALSE)),"")</f>
        <v/>
      </c>
      <c r="T822" s="106">
        <f>_xlfn.IFNA(IF($B822="","",VLOOKUP($B822,'SWC Towers'!$A:$Q,$T$2,FALSE)),"")</f>
        <v>0.5</v>
      </c>
      <c r="U822" s="104" t="str">
        <f>_xlfn.IFNA(IF($B822="","",VLOOKUP($B822,'SWC Towers'!$A:$Q,$U$2,FALSE)),"")</f>
        <v/>
      </c>
      <c r="V822" s="104" t="str">
        <f>_xlfn.IFNA(IF($B822="","",VLOOKUP($B822,'SWC Towers'!$A:$Q,$V$2,FALSE)),"")</f>
        <v/>
      </c>
      <c r="W822" s="104" t="str">
        <f>_xlfn.IFNA(IF($B822="","",VLOOKUP($B822,'SWC Towers'!$A:$Q,$W$2,FALSE)),"")</f>
        <v/>
      </c>
      <c r="X822" s="104" t="str">
        <f>_xlfn.IFNA(IF($B822="","",VLOOKUP($B822,'SWC Towers'!$A:$Q,$X$2,FALSE)),"")</f>
        <v/>
      </c>
      <c r="Y822" s="104" t="str">
        <f>_xlfn.IFNA(IF($B822="","",VLOOKUP($B822,'SWC Towers'!$A:$Q,$Y$2,FALSE)),"")</f>
        <v/>
      </c>
      <c r="Z822" s="104" t="str">
        <f>_xlfn.IFNA(IF($B822="","",VLOOKUP($B822,'SWC Towers'!$A:$Q,$Z$2,FALSE)),"")</f>
        <v/>
      </c>
      <c r="AA822" s="104" t="str">
        <f>_xlfn.IFNA(IF($B822="","",VLOOKUP($B822,'SWC Towers'!$A:$Q,$AA$2,FALSE)),"")</f>
        <v/>
      </c>
      <c r="AB822" s="104" t="str">
        <f>_xlfn.IFNA(IF($B822="","",VLOOKUP($B822,'SWC Towers'!$A:$Q,$AB$2,FALSE)),"")</f>
        <v/>
      </c>
      <c r="AC822" s="20">
        <f>SUM(Table25[[#This Row],[IT Tower: Application]:[Other/Non-IT ]])</f>
        <v>1</v>
      </c>
      <c r="AD822" s="67"/>
      <c r="AE822" s="67"/>
      <c r="AF822" s="67"/>
      <c r="AG822" s="67"/>
      <c r="AH822" s="67"/>
      <c r="AI822" s="67"/>
      <c r="AJ822" s="67"/>
      <c r="AK822" s="67"/>
      <c r="AL822" s="67"/>
      <c r="AM822" s="67"/>
      <c r="AN822" s="67"/>
      <c r="AO822" s="67"/>
      <c r="AP822" s="67"/>
      <c r="AQ822" s="67"/>
      <c r="AR822" s="67"/>
      <c r="AS822" s="67"/>
      <c r="AT822" s="67">
        <v>1935938</v>
      </c>
      <c r="AU822" s="67">
        <v>2776154</v>
      </c>
      <c r="AV822" s="67">
        <v>3955886</v>
      </c>
      <c r="AW822" s="67">
        <v>3426983</v>
      </c>
      <c r="AX822" s="67">
        <v>0</v>
      </c>
      <c r="AY822" s="67"/>
      <c r="AZ822" s="67"/>
      <c r="BA822" s="67"/>
      <c r="BB822" s="67"/>
      <c r="BC822" s="67"/>
      <c r="BD822" s="67"/>
      <c r="BE822" s="67"/>
      <c r="BF822" s="67"/>
      <c r="BG822" s="67"/>
      <c r="BH822" s="67"/>
      <c r="BI822" s="67"/>
      <c r="BJ822" s="67"/>
      <c r="BK822" s="67"/>
      <c r="BL822" s="67"/>
      <c r="BM822" s="67"/>
      <c r="BN822" s="67"/>
      <c r="BO822" s="67"/>
      <c r="BP822" s="67"/>
      <c r="BQ822" s="67"/>
      <c r="BR822" s="67"/>
      <c r="BS822" s="67"/>
      <c r="BT822" s="67"/>
      <c r="BU822" s="67"/>
      <c r="BV822" s="67"/>
      <c r="BW822" s="67"/>
      <c r="BX822" s="67"/>
      <c r="BY822" s="67"/>
      <c r="BZ822" s="67"/>
      <c r="CA822" s="67"/>
      <c r="CB822" s="67"/>
      <c r="CC822" s="69">
        <f>SUM(Table25[[#This Row],[Contract Amount FY00]:[Contract Amount FY50]])</f>
        <v>12094961</v>
      </c>
      <c r="CD822" s="24"/>
    </row>
    <row r="823" spans="1:82" x14ac:dyDescent="0.25">
      <c r="A823" s="122" t="s">
        <v>2009</v>
      </c>
      <c r="B823" s="122" t="s">
        <v>286</v>
      </c>
      <c r="C823" s="122" t="s">
        <v>3158</v>
      </c>
      <c r="E823" s="26" t="str">
        <f>IFERROR(IF(VLOOKUP(Table25[[#This Row],[Contract No.]],Table3[#All],3,FALSE)="","No","Yes"),"")</f>
        <v>No</v>
      </c>
      <c r="F823" s="26" t="str">
        <f>IFERROR(VLOOKUP(Table25[[#This Row],[Contract No.]],Table3[#All],3,FALSE),"")</f>
        <v/>
      </c>
      <c r="G823" s="26" t="str">
        <f>IFERROR(IF(Table25[[#This Row],[Cooperative Purchase
(Yes/No)]]="Yes","Yes",IF(VLOOKUP(Table25[[#This Row],[Contract No.]],Table3[#All],1,FALSE)=Table25[[#This Row],[Contract No.]],"Yes","No")),"No")</f>
        <v>Yes</v>
      </c>
      <c r="H823" s="51">
        <f>IFERROR(VLOOKUP(Table25[[#This Row],[Contract No.]],Table3[#All],4,FALSE),"")</f>
        <v>42401</v>
      </c>
      <c r="I823" s="56">
        <f>IFERROR(IF(AND(MONTH(Table25[[#This Row],[Contract Start Date]])&gt;6,MONTH(Table25[[#This Row],[Contract Start Date]])&lt;=12),YEAR(Table25[[#This Row],[Contract Start Date]])+1,YEAR(Table25[[#This Row],[Contract Start Date]])),"")</f>
        <v>2016</v>
      </c>
      <c r="J823" s="55">
        <f>Table25[[#This Row],[FY Formula start]]</f>
        <v>2016</v>
      </c>
      <c r="K823" s="59" t="str">
        <f>"FY"&amp;" "&amp;Table25[[#This Row],[Year Start]]</f>
        <v>FY 2016</v>
      </c>
      <c r="L823" s="52">
        <f>IFERROR(VLOOKUP(Table25[[#This Row],[Contract No.]],Table3[#All],5,FALSE),"")</f>
        <v>72717</v>
      </c>
      <c r="M823" s="56">
        <f>IFERROR(IF(Table25[[#This Row],[Contract End Date]]="99/99/9999","No End",IF(AND(MONTH(Table25[[#This Row],[Contract End Date]])&gt;6,MONTH(Table25[[#This Row],[Contract End Date]])&lt;=12),YEAR(Table25[[#This Row],[Contract End Date]])+1,YEAR(Table25[[#This Row],[Contract End Date]]))),"")</f>
        <v>2099</v>
      </c>
      <c r="N823" s="55">
        <f>Table25[[#This Row],[FY Formula end]]</f>
        <v>2099</v>
      </c>
      <c r="O823" s="59" t="str">
        <f>IF(Table25[[#This Row],[Year End]]="No End","No End","FY"&amp;" "&amp;Table25[[#This Row],[Year End]])</f>
        <v>FY 2099</v>
      </c>
      <c r="P823" s="27"/>
      <c r="Q823" s="104">
        <f>_xlfn.IFNA(IF($B823="","",VLOOKUP($B823,'SWC Towers'!$A:$Q,$Q$2,FALSE)),"")</f>
        <v>0.5</v>
      </c>
      <c r="R823" s="106" t="str">
        <f>_xlfn.IFNA(IF($B823="","",VLOOKUP($B823,'SWC Towers'!$A:$Q,$R$2,FALSE)),"")</f>
        <v/>
      </c>
      <c r="S823" s="106" t="str">
        <f>_xlfn.IFNA(IF($B823="","",VLOOKUP($B823,'SWC Towers'!$A:$Q,$S$2,FALSE)),"")</f>
        <v/>
      </c>
      <c r="T823" s="106">
        <f>_xlfn.IFNA(IF($B823="","",VLOOKUP($B823,'SWC Towers'!$A:$Q,$T$2,FALSE)),"")</f>
        <v>0.5</v>
      </c>
      <c r="U823" s="104" t="str">
        <f>_xlfn.IFNA(IF($B823="","",VLOOKUP($B823,'SWC Towers'!$A:$Q,$U$2,FALSE)),"")</f>
        <v/>
      </c>
      <c r="V823" s="104" t="str">
        <f>_xlfn.IFNA(IF($B823="","",VLOOKUP($B823,'SWC Towers'!$A:$Q,$V$2,FALSE)),"")</f>
        <v/>
      </c>
      <c r="W823" s="104" t="str">
        <f>_xlfn.IFNA(IF($B823="","",VLOOKUP($B823,'SWC Towers'!$A:$Q,$W$2,FALSE)),"")</f>
        <v/>
      </c>
      <c r="X823" s="104" t="str">
        <f>_xlfn.IFNA(IF($B823="","",VLOOKUP($B823,'SWC Towers'!$A:$Q,$X$2,FALSE)),"")</f>
        <v/>
      </c>
      <c r="Y823" s="104" t="str">
        <f>_xlfn.IFNA(IF($B823="","",VLOOKUP($B823,'SWC Towers'!$A:$Q,$Y$2,FALSE)),"")</f>
        <v/>
      </c>
      <c r="Z823" s="104" t="str">
        <f>_xlfn.IFNA(IF($B823="","",VLOOKUP($B823,'SWC Towers'!$A:$Q,$Z$2,FALSE)),"")</f>
        <v/>
      </c>
      <c r="AA823" s="104" t="str">
        <f>_xlfn.IFNA(IF($B823="","",VLOOKUP($B823,'SWC Towers'!$A:$Q,$AA$2,FALSE)),"")</f>
        <v/>
      </c>
      <c r="AB823" s="104" t="str">
        <f>_xlfn.IFNA(IF($B823="","",VLOOKUP($B823,'SWC Towers'!$A:$Q,$AB$2,FALSE)),"")</f>
        <v/>
      </c>
      <c r="AC823" s="20">
        <f>SUM(Table25[[#This Row],[IT Tower: Application]:[Other/Non-IT ]])</f>
        <v>1</v>
      </c>
      <c r="AD823" s="67"/>
      <c r="AE823" s="67"/>
      <c r="AF823" s="67"/>
      <c r="AG823" s="67"/>
      <c r="AH823" s="67"/>
      <c r="AI823" s="67"/>
      <c r="AJ823" s="67"/>
      <c r="AK823" s="67"/>
      <c r="AL823" s="67"/>
      <c r="AM823" s="67"/>
      <c r="AN823" s="67"/>
      <c r="AO823" s="67"/>
      <c r="AP823" s="67"/>
      <c r="AQ823" s="67"/>
      <c r="AR823" s="67"/>
      <c r="AS823" s="67"/>
      <c r="AT823" s="67"/>
      <c r="AU823" s="67"/>
      <c r="AV823" s="67"/>
      <c r="AW823" s="67"/>
      <c r="AX823" s="67"/>
      <c r="AY823" s="67"/>
      <c r="AZ823" s="67"/>
      <c r="BA823" s="67">
        <v>48564</v>
      </c>
      <c r="BB823" s="67">
        <v>124847</v>
      </c>
      <c r="BC823" s="67">
        <v>9075</v>
      </c>
      <c r="BD823" s="67"/>
      <c r="BE823" s="67"/>
      <c r="BF823" s="67"/>
      <c r="BG823" s="67"/>
      <c r="BH823" s="67"/>
      <c r="BI823" s="67"/>
      <c r="BJ823" s="67"/>
      <c r="BK823" s="67"/>
      <c r="BL823" s="67"/>
      <c r="BM823" s="67"/>
      <c r="BN823" s="67"/>
      <c r="BO823" s="67"/>
      <c r="BP823" s="67"/>
      <c r="BQ823" s="67"/>
      <c r="BR823" s="67"/>
      <c r="BS823" s="67"/>
      <c r="BT823" s="67"/>
      <c r="BU823" s="67"/>
      <c r="BV823" s="67"/>
      <c r="BW823" s="67"/>
      <c r="BX823" s="67"/>
      <c r="BY823" s="67"/>
      <c r="BZ823" s="67"/>
      <c r="CA823" s="67"/>
      <c r="CB823" s="67"/>
      <c r="CC823" s="69">
        <f>SUM(Table25[[#This Row],[Contract Amount FY00]:[Contract Amount FY50]])</f>
        <v>182486</v>
      </c>
      <c r="CD823" s="24"/>
    </row>
    <row r="824" spans="1:82" x14ac:dyDescent="0.25">
      <c r="A824" s="122" t="s">
        <v>2009</v>
      </c>
      <c r="B824" s="122" t="s">
        <v>286</v>
      </c>
      <c r="C824" s="122" t="s">
        <v>3233</v>
      </c>
      <c r="E824" s="26" t="str">
        <f>IFERROR(IF(VLOOKUP(Table25[[#This Row],[Contract No.]],Table3[#All],3,FALSE)="","No","Yes"),"")</f>
        <v>No</v>
      </c>
      <c r="F824" s="26" t="str">
        <f>IFERROR(VLOOKUP(Table25[[#This Row],[Contract No.]],Table3[#All],3,FALSE),"")</f>
        <v/>
      </c>
      <c r="G824" s="26" t="str">
        <f>IFERROR(IF(Table25[[#This Row],[Cooperative Purchase
(Yes/No)]]="Yes","Yes",IF(VLOOKUP(Table25[[#This Row],[Contract No.]],Table3[#All],1,FALSE)=Table25[[#This Row],[Contract No.]],"Yes","No")),"No")</f>
        <v>Yes</v>
      </c>
      <c r="H824" s="51">
        <f>IFERROR(VLOOKUP(Table25[[#This Row],[Contract No.]],Table3[#All],4,FALSE),"")</f>
        <v>42401</v>
      </c>
      <c r="I824" s="56">
        <f>IFERROR(IF(AND(MONTH(Table25[[#This Row],[Contract Start Date]])&gt;6,MONTH(Table25[[#This Row],[Contract Start Date]])&lt;=12),YEAR(Table25[[#This Row],[Contract Start Date]])+1,YEAR(Table25[[#This Row],[Contract Start Date]])),"")</f>
        <v>2016</v>
      </c>
      <c r="J824" s="55">
        <f>Table25[[#This Row],[FY Formula start]]</f>
        <v>2016</v>
      </c>
      <c r="K824" s="59" t="str">
        <f>"FY"&amp;" "&amp;Table25[[#This Row],[Year Start]]</f>
        <v>FY 2016</v>
      </c>
      <c r="L824" s="52">
        <f>IFERROR(VLOOKUP(Table25[[#This Row],[Contract No.]],Table3[#All],5,FALSE),"")</f>
        <v>72717</v>
      </c>
      <c r="M824" s="56">
        <f>IFERROR(IF(Table25[[#This Row],[Contract End Date]]="99/99/9999","No End",IF(AND(MONTH(Table25[[#This Row],[Contract End Date]])&gt;6,MONTH(Table25[[#This Row],[Contract End Date]])&lt;=12),YEAR(Table25[[#This Row],[Contract End Date]])+1,YEAR(Table25[[#This Row],[Contract End Date]]))),"")</f>
        <v>2099</v>
      </c>
      <c r="N824" s="55">
        <f>Table25[[#This Row],[FY Formula end]]</f>
        <v>2099</v>
      </c>
      <c r="O824" s="59" t="str">
        <f>IF(Table25[[#This Row],[Year End]]="No End","No End","FY"&amp;" "&amp;Table25[[#This Row],[Year End]])</f>
        <v>FY 2099</v>
      </c>
      <c r="P824" s="27"/>
      <c r="Q824" s="104">
        <f>_xlfn.IFNA(IF($B824="","",VLOOKUP($B824,'SWC Towers'!$A:$Q,$Q$2,FALSE)),"")</f>
        <v>0.5</v>
      </c>
      <c r="R824" s="106" t="str">
        <f>_xlfn.IFNA(IF($B824="","",VLOOKUP($B824,'SWC Towers'!$A:$Q,$R$2,FALSE)),"")</f>
        <v/>
      </c>
      <c r="S824" s="106" t="str">
        <f>_xlfn.IFNA(IF($B824="","",VLOOKUP($B824,'SWC Towers'!$A:$Q,$S$2,FALSE)),"")</f>
        <v/>
      </c>
      <c r="T824" s="106">
        <f>_xlfn.IFNA(IF($B824="","",VLOOKUP($B824,'SWC Towers'!$A:$Q,$T$2,FALSE)),"")</f>
        <v>0.5</v>
      </c>
      <c r="U824" s="104" t="str">
        <f>_xlfn.IFNA(IF($B824="","",VLOOKUP($B824,'SWC Towers'!$A:$Q,$U$2,FALSE)),"")</f>
        <v/>
      </c>
      <c r="V824" s="104" t="str">
        <f>_xlfn.IFNA(IF($B824="","",VLOOKUP($B824,'SWC Towers'!$A:$Q,$V$2,FALSE)),"")</f>
        <v/>
      </c>
      <c r="W824" s="104" t="str">
        <f>_xlfn.IFNA(IF($B824="","",VLOOKUP($B824,'SWC Towers'!$A:$Q,$W$2,FALSE)),"")</f>
        <v/>
      </c>
      <c r="X824" s="104" t="str">
        <f>_xlfn.IFNA(IF($B824="","",VLOOKUP($B824,'SWC Towers'!$A:$Q,$X$2,FALSE)),"")</f>
        <v/>
      </c>
      <c r="Y824" s="104" t="str">
        <f>_xlfn.IFNA(IF($B824="","",VLOOKUP($B824,'SWC Towers'!$A:$Q,$Y$2,FALSE)),"")</f>
        <v/>
      </c>
      <c r="Z824" s="104" t="str">
        <f>_xlfn.IFNA(IF($B824="","",VLOOKUP($B824,'SWC Towers'!$A:$Q,$Z$2,FALSE)),"")</f>
        <v/>
      </c>
      <c r="AA824" s="104" t="str">
        <f>_xlfn.IFNA(IF($B824="","",VLOOKUP($B824,'SWC Towers'!$A:$Q,$AA$2,FALSE)),"")</f>
        <v/>
      </c>
      <c r="AB824" s="104" t="str">
        <f>_xlfn.IFNA(IF($B824="","",VLOOKUP($B824,'SWC Towers'!$A:$Q,$AB$2,FALSE)),"")</f>
        <v/>
      </c>
      <c r="AC824" s="20">
        <f>SUM(Table25[[#This Row],[IT Tower: Application]:[Other/Non-IT ]])</f>
        <v>1</v>
      </c>
      <c r="AD824" s="67"/>
      <c r="AE824" s="67"/>
      <c r="AF824" s="67"/>
      <c r="AG824" s="67"/>
      <c r="AH824" s="67"/>
      <c r="AI824" s="67"/>
      <c r="AJ824" s="67"/>
      <c r="AK824" s="67"/>
      <c r="AL824" s="67"/>
      <c r="AM824" s="67"/>
      <c r="AN824" s="67"/>
      <c r="AO824" s="67"/>
      <c r="AP824" s="67"/>
      <c r="AQ824" s="67"/>
      <c r="AR824" s="67"/>
      <c r="AS824" s="67"/>
      <c r="AT824" s="67"/>
      <c r="AU824" s="67">
        <v>14902</v>
      </c>
      <c r="AV824" s="67">
        <v>0</v>
      </c>
      <c r="AW824" s="67"/>
      <c r="AX824" s="67"/>
      <c r="AY824" s="67"/>
      <c r="AZ824" s="67"/>
      <c r="BA824" s="67"/>
      <c r="BB824" s="67"/>
      <c r="BC824" s="67"/>
      <c r="BD824" s="67"/>
      <c r="BE824" s="67"/>
      <c r="BF824" s="67"/>
      <c r="BG824" s="67"/>
      <c r="BH824" s="67"/>
      <c r="BI824" s="67"/>
      <c r="BJ824" s="67"/>
      <c r="BK824" s="67"/>
      <c r="BL824" s="67"/>
      <c r="BM824" s="67"/>
      <c r="BN824" s="67"/>
      <c r="BO824" s="67"/>
      <c r="BP824" s="67"/>
      <c r="BQ824" s="67"/>
      <c r="BR824" s="67"/>
      <c r="BS824" s="67"/>
      <c r="BT824" s="67"/>
      <c r="BU824" s="67"/>
      <c r="BV824" s="67"/>
      <c r="BW824" s="67"/>
      <c r="BX824" s="67"/>
      <c r="BY824" s="67"/>
      <c r="BZ824" s="67"/>
      <c r="CA824" s="67"/>
      <c r="CB824" s="67"/>
      <c r="CC824" s="69">
        <f>SUM(Table25[[#This Row],[Contract Amount FY00]:[Contract Amount FY50]])</f>
        <v>14902</v>
      </c>
      <c r="CD824" s="24"/>
    </row>
    <row r="825" spans="1:82" x14ac:dyDescent="0.25">
      <c r="A825" s="122" t="s">
        <v>2009</v>
      </c>
      <c r="B825" s="122" t="s">
        <v>286</v>
      </c>
      <c r="C825" s="122" t="s">
        <v>594</v>
      </c>
      <c r="E825" s="26" t="str">
        <f>IFERROR(IF(VLOOKUP(Table25[[#This Row],[Contract No.]],Table3[#All],3,FALSE)="","No","Yes"),"")</f>
        <v>No</v>
      </c>
      <c r="F825" s="26" t="str">
        <f>IFERROR(VLOOKUP(Table25[[#This Row],[Contract No.]],Table3[#All],3,FALSE),"")</f>
        <v/>
      </c>
      <c r="G825" s="26" t="str">
        <f>IFERROR(IF(Table25[[#This Row],[Cooperative Purchase
(Yes/No)]]="Yes","Yes",IF(VLOOKUP(Table25[[#This Row],[Contract No.]],Table3[#All],1,FALSE)=Table25[[#This Row],[Contract No.]],"Yes","No")),"No")</f>
        <v>Yes</v>
      </c>
      <c r="H825" s="51">
        <f>IFERROR(VLOOKUP(Table25[[#This Row],[Contract No.]],Table3[#All],4,FALSE),"")</f>
        <v>42401</v>
      </c>
      <c r="I825" s="56">
        <f>IFERROR(IF(AND(MONTH(Table25[[#This Row],[Contract Start Date]])&gt;6,MONTH(Table25[[#This Row],[Contract Start Date]])&lt;=12),YEAR(Table25[[#This Row],[Contract Start Date]])+1,YEAR(Table25[[#This Row],[Contract Start Date]])),"")</f>
        <v>2016</v>
      </c>
      <c r="J825" s="55">
        <f>Table25[[#This Row],[FY Formula start]]</f>
        <v>2016</v>
      </c>
      <c r="K825" s="59" t="str">
        <f>"FY"&amp;" "&amp;Table25[[#This Row],[Year Start]]</f>
        <v>FY 2016</v>
      </c>
      <c r="L825" s="52">
        <f>IFERROR(VLOOKUP(Table25[[#This Row],[Contract No.]],Table3[#All],5,FALSE),"")</f>
        <v>72717</v>
      </c>
      <c r="M825" s="56">
        <f>IFERROR(IF(Table25[[#This Row],[Contract End Date]]="99/99/9999","No End",IF(AND(MONTH(Table25[[#This Row],[Contract End Date]])&gt;6,MONTH(Table25[[#This Row],[Contract End Date]])&lt;=12),YEAR(Table25[[#This Row],[Contract End Date]])+1,YEAR(Table25[[#This Row],[Contract End Date]]))),"")</f>
        <v>2099</v>
      </c>
      <c r="N825" s="55">
        <f>Table25[[#This Row],[FY Formula end]]</f>
        <v>2099</v>
      </c>
      <c r="O825" s="59" t="str">
        <f>IF(Table25[[#This Row],[Year End]]="No End","No End","FY"&amp;" "&amp;Table25[[#This Row],[Year End]])</f>
        <v>FY 2099</v>
      </c>
      <c r="P825" s="27"/>
      <c r="Q825" s="104">
        <f>_xlfn.IFNA(IF($B825="","",VLOOKUP($B825,'SWC Towers'!$A:$Q,$Q$2,FALSE)),"")</f>
        <v>0.5</v>
      </c>
      <c r="R825" s="106" t="str">
        <f>_xlfn.IFNA(IF($B825="","",VLOOKUP($B825,'SWC Towers'!$A:$Q,$R$2,FALSE)),"")</f>
        <v/>
      </c>
      <c r="S825" s="106" t="str">
        <f>_xlfn.IFNA(IF($B825="","",VLOOKUP($B825,'SWC Towers'!$A:$Q,$S$2,FALSE)),"")</f>
        <v/>
      </c>
      <c r="T825" s="106">
        <f>_xlfn.IFNA(IF($B825="","",VLOOKUP($B825,'SWC Towers'!$A:$Q,$T$2,FALSE)),"")</f>
        <v>0.5</v>
      </c>
      <c r="U825" s="104" t="str">
        <f>_xlfn.IFNA(IF($B825="","",VLOOKUP($B825,'SWC Towers'!$A:$Q,$U$2,FALSE)),"")</f>
        <v/>
      </c>
      <c r="V825" s="104" t="str">
        <f>_xlfn.IFNA(IF($B825="","",VLOOKUP($B825,'SWC Towers'!$A:$Q,$V$2,FALSE)),"")</f>
        <v/>
      </c>
      <c r="W825" s="104" t="str">
        <f>_xlfn.IFNA(IF($B825="","",VLOOKUP($B825,'SWC Towers'!$A:$Q,$W$2,FALSE)),"")</f>
        <v/>
      </c>
      <c r="X825" s="104" t="str">
        <f>_xlfn.IFNA(IF($B825="","",VLOOKUP($B825,'SWC Towers'!$A:$Q,$X$2,FALSE)),"")</f>
        <v/>
      </c>
      <c r="Y825" s="104" t="str">
        <f>_xlfn.IFNA(IF($B825="","",VLOOKUP($B825,'SWC Towers'!$A:$Q,$Y$2,FALSE)),"")</f>
        <v/>
      </c>
      <c r="Z825" s="104" t="str">
        <f>_xlfn.IFNA(IF($B825="","",VLOOKUP($B825,'SWC Towers'!$A:$Q,$Z$2,FALSE)),"")</f>
        <v/>
      </c>
      <c r="AA825" s="104" t="str">
        <f>_xlfn.IFNA(IF($B825="","",VLOOKUP($B825,'SWC Towers'!$A:$Q,$AA$2,FALSE)),"")</f>
        <v/>
      </c>
      <c r="AB825" s="104" t="str">
        <f>_xlfn.IFNA(IF($B825="","",VLOOKUP($B825,'SWC Towers'!$A:$Q,$AB$2,FALSE)),"")</f>
        <v/>
      </c>
      <c r="AC825" s="20">
        <f>SUM(Table25[[#This Row],[IT Tower: Application]:[Other/Non-IT ]])</f>
        <v>1</v>
      </c>
      <c r="AD825" s="67"/>
      <c r="AE825" s="67"/>
      <c r="AF825" s="67"/>
      <c r="AG825" s="67"/>
      <c r="AH825" s="67"/>
      <c r="AI825" s="67"/>
      <c r="AJ825" s="67"/>
      <c r="AK825" s="67"/>
      <c r="AL825" s="67"/>
      <c r="AM825" s="67"/>
      <c r="AN825" s="67"/>
      <c r="AO825" s="67"/>
      <c r="AP825" s="67"/>
      <c r="AQ825" s="67"/>
      <c r="AR825" s="67"/>
      <c r="AS825" s="67"/>
      <c r="AT825" s="67">
        <v>56583</v>
      </c>
      <c r="AU825" s="67">
        <v>359149</v>
      </c>
      <c r="AV825" s="67">
        <v>207879</v>
      </c>
      <c r="AW825" s="67">
        <v>416668</v>
      </c>
      <c r="AX825" s="67">
        <v>153610</v>
      </c>
      <c r="AY825" s="67">
        <v>0</v>
      </c>
      <c r="AZ825" s="67"/>
      <c r="BA825" s="67"/>
      <c r="BB825" s="67"/>
      <c r="BC825" s="67"/>
      <c r="BD825" s="67"/>
      <c r="BE825" s="67"/>
      <c r="BF825" s="67"/>
      <c r="BG825" s="67"/>
      <c r="BH825" s="67"/>
      <c r="BI825" s="67"/>
      <c r="BJ825" s="67"/>
      <c r="BK825" s="67"/>
      <c r="BL825" s="67"/>
      <c r="BM825" s="67"/>
      <c r="BN825" s="67"/>
      <c r="BO825" s="67"/>
      <c r="BP825" s="67"/>
      <c r="BQ825" s="67"/>
      <c r="BR825" s="67"/>
      <c r="BS825" s="67"/>
      <c r="BT825" s="67"/>
      <c r="BU825" s="67"/>
      <c r="BV825" s="67"/>
      <c r="BW825" s="67"/>
      <c r="BX825" s="67"/>
      <c r="BY825" s="67"/>
      <c r="BZ825" s="67"/>
      <c r="CA825" s="67"/>
      <c r="CB825" s="67"/>
      <c r="CC825" s="69">
        <f>SUM(Table25[[#This Row],[Contract Amount FY00]:[Contract Amount FY50]])</f>
        <v>1193889</v>
      </c>
      <c r="CD825" s="24"/>
    </row>
    <row r="826" spans="1:82" x14ac:dyDescent="0.25">
      <c r="A826" s="122" t="s">
        <v>2009</v>
      </c>
      <c r="B826" s="122" t="s">
        <v>286</v>
      </c>
      <c r="C826" s="122" t="s">
        <v>541</v>
      </c>
      <c r="E826" s="26" t="str">
        <f>IFERROR(IF(VLOOKUP(Table25[[#This Row],[Contract No.]],Table3[#All],3,FALSE)="","No","Yes"),"")</f>
        <v>No</v>
      </c>
      <c r="F826" s="26" t="str">
        <f>IFERROR(VLOOKUP(Table25[[#This Row],[Contract No.]],Table3[#All],3,FALSE),"")</f>
        <v/>
      </c>
      <c r="G826" s="26" t="str">
        <f>IFERROR(IF(Table25[[#This Row],[Cooperative Purchase
(Yes/No)]]="Yes","Yes",IF(VLOOKUP(Table25[[#This Row],[Contract No.]],Table3[#All],1,FALSE)=Table25[[#This Row],[Contract No.]],"Yes","No")),"No")</f>
        <v>Yes</v>
      </c>
      <c r="H826" s="51">
        <f>IFERROR(VLOOKUP(Table25[[#This Row],[Contract No.]],Table3[#All],4,FALSE),"")</f>
        <v>42401</v>
      </c>
      <c r="I826" s="56">
        <f>IFERROR(IF(AND(MONTH(Table25[[#This Row],[Contract Start Date]])&gt;6,MONTH(Table25[[#This Row],[Contract Start Date]])&lt;=12),YEAR(Table25[[#This Row],[Contract Start Date]])+1,YEAR(Table25[[#This Row],[Contract Start Date]])),"")</f>
        <v>2016</v>
      </c>
      <c r="J826" s="55">
        <f>Table25[[#This Row],[FY Formula start]]</f>
        <v>2016</v>
      </c>
      <c r="K826" s="59" t="str">
        <f>"FY"&amp;" "&amp;Table25[[#This Row],[Year Start]]</f>
        <v>FY 2016</v>
      </c>
      <c r="L826" s="52">
        <f>IFERROR(VLOOKUP(Table25[[#This Row],[Contract No.]],Table3[#All],5,FALSE),"")</f>
        <v>72717</v>
      </c>
      <c r="M826" s="56">
        <f>IFERROR(IF(Table25[[#This Row],[Contract End Date]]="99/99/9999","No End",IF(AND(MONTH(Table25[[#This Row],[Contract End Date]])&gt;6,MONTH(Table25[[#This Row],[Contract End Date]])&lt;=12),YEAR(Table25[[#This Row],[Contract End Date]])+1,YEAR(Table25[[#This Row],[Contract End Date]]))),"")</f>
        <v>2099</v>
      </c>
      <c r="N826" s="55">
        <f>Table25[[#This Row],[FY Formula end]]</f>
        <v>2099</v>
      </c>
      <c r="O826" s="59" t="str">
        <f>IF(Table25[[#This Row],[Year End]]="No End","No End","FY"&amp;" "&amp;Table25[[#This Row],[Year End]])</f>
        <v>FY 2099</v>
      </c>
      <c r="P826" s="27"/>
      <c r="Q826" s="104">
        <f>_xlfn.IFNA(IF($B826="","",VLOOKUP($B826,'SWC Towers'!$A:$Q,$Q$2,FALSE)),"")</f>
        <v>0.5</v>
      </c>
      <c r="R826" s="106" t="str">
        <f>_xlfn.IFNA(IF($B826="","",VLOOKUP($B826,'SWC Towers'!$A:$Q,$R$2,FALSE)),"")</f>
        <v/>
      </c>
      <c r="S826" s="106" t="str">
        <f>_xlfn.IFNA(IF($B826="","",VLOOKUP($B826,'SWC Towers'!$A:$Q,$S$2,FALSE)),"")</f>
        <v/>
      </c>
      <c r="T826" s="106">
        <f>_xlfn.IFNA(IF($B826="","",VLOOKUP($B826,'SWC Towers'!$A:$Q,$T$2,FALSE)),"")</f>
        <v>0.5</v>
      </c>
      <c r="U826" s="104" t="str">
        <f>_xlfn.IFNA(IF($B826="","",VLOOKUP($B826,'SWC Towers'!$A:$Q,$U$2,FALSE)),"")</f>
        <v/>
      </c>
      <c r="V826" s="104" t="str">
        <f>_xlfn.IFNA(IF($B826="","",VLOOKUP($B826,'SWC Towers'!$A:$Q,$V$2,FALSE)),"")</f>
        <v/>
      </c>
      <c r="W826" s="104" t="str">
        <f>_xlfn.IFNA(IF($B826="","",VLOOKUP($B826,'SWC Towers'!$A:$Q,$W$2,FALSE)),"")</f>
        <v/>
      </c>
      <c r="X826" s="104" t="str">
        <f>_xlfn.IFNA(IF($B826="","",VLOOKUP($B826,'SWC Towers'!$A:$Q,$X$2,FALSE)),"")</f>
        <v/>
      </c>
      <c r="Y826" s="104" t="str">
        <f>_xlfn.IFNA(IF($B826="","",VLOOKUP($B826,'SWC Towers'!$A:$Q,$Y$2,FALSE)),"")</f>
        <v/>
      </c>
      <c r="Z826" s="104" t="str">
        <f>_xlfn.IFNA(IF($B826="","",VLOOKUP($B826,'SWC Towers'!$A:$Q,$Z$2,FALSE)),"")</f>
        <v/>
      </c>
      <c r="AA826" s="104" t="str">
        <f>_xlfn.IFNA(IF($B826="","",VLOOKUP($B826,'SWC Towers'!$A:$Q,$AA$2,FALSE)),"")</f>
        <v/>
      </c>
      <c r="AB826" s="104" t="str">
        <f>_xlfn.IFNA(IF($B826="","",VLOOKUP($B826,'SWC Towers'!$A:$Q,$AB$2,FALSE)),"")</f>
        <v/>
      </c>
      <c r="AC826" s="20">
        <f>SUM(Table25[[#This Row],[IT Tower: Application]:[Other/Non-IT ]])</f>
        <v>1</v>
      </c>
      <c r="AD826" s="67"/>
      <c r="AE826" s="67"/>
      <c r="AF826" s="67"/>
      <c r="AG826" s="67"/>
      <c r="AH826" s="67"/>
      <c r="AI826" s="67"/>
      <c r="AJ826" s="67"/>
      <c r="AK826" s="67"/>
      <c r="AL826" s="67"/>
      <c r="AM826" s="67"/>
      <c r="AN826" s="67"/>
      <c r="AO826" s="67"/>
      <c r="AP826" s="67"/>
      <c r="AQ826" s="67"/>
      <c r="AR826" s="67"/>
      <c r="AS826" s="67"/>
      <c r="AT826" s="67">
        <v>473294</v>
      </c>
      <c r="AU826" s="67">
        <v>756576</v>
      </c>
      <c r="AV826" s="67">
        <v>599848</v>
      </c>
      <c r="AW826" s="67">
        <v>580090</v>
      </c>
      <c r="AX826" s="67">
        <v>59935</v>
      </c>
      <c r="AY826" s="67"/>
      <c r="AZ826" s="67"/>
      <c r="BA826" s="67"/>
      <c r="BB826" s="67"/>
      <c r="BC826" s="67"/>
      <c r="BD826" s="67"/>
      <c r="BE826" s="67"/>
      <c r="BF826" s="67"/>
      <c r="BG826" s="67"/>
      <c r="BH826" s="67"/>
      <c r="BI826" s="67"/>
      <c r="BJ826" s="67"/>
      <c r="BK826" s="67"/>
      <c r="BL826" s="67"/>
      <c r="BM826" s="67"/>
      <c r="BN826" s="67"/>
      <c r="BO826" s="67"/>
      <c r="BP826" s="67"/>
      <c r="BQ826" s="67"/>
      <c r="BR826" s="67"/>
      <c r="BS826" s="67"/>
      <c r="BT826" s="67"/>
      <c r="BU826" s="67"/>
      <c r="BV826" s="67"/>
      <c r="BW826" s="67"/>
      <c r="BX826" s="67"/>
      <c r="BY826" s="67"/>
      <c r="BZ826" s="67"/>
      <c r="CA826" s="67"/>
      <c r="CB826" s="67"/>
      <c r="CC826" s="69">
        <f>SUM(Table25[[#This Row],[Contract Amount FY00]:[Contract Amount FY50]])</f>
        <v>2469743</v>
      </c>
      <c r="CD826" s="24"/>
    </row>
    <row r="827" spans="1:82" x14ac:dyDescent="0.25">
      <c r="A827" s="122" t="s">
        <v>2009</v>
      </c>
      <c r="B827" s="122" t="s">
        <v>286</v>
      </c>
      <c r="C827" s="122" t="s">
        <v>822</v>
      </c>
      <c r="E827" s="26" t="str">
        <f>IFERROR(IF(VLOOKUP(Table25[[#This Row],[Contract No.]],Table3[#All],3,FALSE)="","No","Yes"),"")</f>
        <v>No</v>
      </c>
      <c r="F827" s="26" t="str">
        <f>IFERROR(VLOOKUP(Table25[[#This Row],[Contract No.]],Table3[#All],3,FALSE),"")</f>
        <v/>
      </c>
      <c r="G827" s="26" t="str">
        <f>IFERROR(IF(Table25[[#This Row],[Cooperative Purchase
(Yes/No)]]="Yes","Yes",IF(VLOOKUP(Table25[[#This Row],[Contract No.]],Table3[#All],1,FALSE)=Table25[[#This Row],[Contract No.]],"Yes","No")),"No")</f>
        <v>Yes</v>
      </c>
      <c r="H827" s="51">
        <f>IFERROR(VLOOKUP(Table25[[#This Row],[Contract No.]],Table3[#All],4,FALSE),"")</f>
        <v>42401</v>
      </c>
      <c r="I827" s="56">
        <f>IFERROR(IF(AND(MONTH(Table25[[#This Row],[Contract Start Date]])&gt;6,MONTH(Table25[[#This Row],[Contract Start Date]])&lt;=12),YEAR(Table25[[#This Row],[Contract Start Date]])+1,YEAR(Table25[[#This Row],[Contract Start Date]])),"")</f>
        <v>2016</v>
      </c>
      <c r="J827" s="55">
        <f>Table25[[#This Row],[FY Formula start]]</f>
        <v>2016</v>
      </c>
      <c r="K827" s="59" t="str">
        <f>"FY"&amp;" "&amp;Table25[[#This Row],[Year Start]]</f>
        <v>FY 2016</v>
      </c>
      <c r="L827" s="52">
        <f>IFERROR(VLOOKUP(Table25[[#This Row],[Contract No.]],Table3[#All],5,FALSE),"")</f>
        <v>72717</v>
      </c>
      <c r="M827" s="56">
        <f>IFERROR(IF(Table25[[#This Row],[Contract End Date]]="99/99/9999","No End",IF(AND(MONTH(Table25[[#This Row],[Contract End Date]])&gt;6,MONTH(Table25[[#This Row],[Contract End Date]])&lt;=12),YEAR(Table25[[#This Row],[Contract End Date]])+1,YEAR(Table25[[#This Row],[Contract End Date]]))),"")</f>
        <v>2099</v>
      </c>
      <c r="N827" s="55">
        <f>Table25[[#This Row],[FY Formula end]]</f>
        <v>2099</v>
      </c>
      <c r="O827" s="59" t="str">
        <f>IF(Table25[[#This Row],[Year End]]="No End","No End","FY"&amp;" "&amp;Table25[[#This Row],[Year End]])</f>
        <v>FY 2099</v>
      </c>
      <c r="P827" s="27"/>
      <c r="Q827" s="104">
        <f>_xlfn.IFNA(IF($B827="","",VLOOKUP($B827,'SWC Towers'!$A:$Q,$Q$2,FALSE)),"")</f>
        <v>0.5</v>
      </c>
      <c r="R827" s="106" t="str">
        <f>_xlfn.IFNA(IF($B827="","",VLOOKUP($B827,'SWC Towers'!$A:$Q,$R$2,FALSE)),"")</f>
        <v/>
      </c>
      <c r="S827" s="106" t="str">
        <f>_xlfn.IFNA(IF($B827="","",VLOOKUP($B827,'SWC Towers'!$A:$Q,$S$2,FALSE)),"")</f>
        <v/>
      </c>
      <c r="T827" s="106">
        <f>_xlfn.IFNA(IF($B827="","",VLOOKUP($B827,'SWC Towers'!$A:$Q,$T$2,FALSE)),"")</f>
        <v>0.5</v>
      </c>
      <c r="U827" s="104" t="str">
        <f>_xlfn.IFNA(IF($B827="","",VLOOKUP($B827,'SWC Towers'!$A:$Q,$U$2,FALSE)),"")</f>
        <v/>
      </c>
      <c r="V827" s="104" t="str">
        <f>_xlfn.IFNA(IF($B827="","",VLOOKUP($B827,'SWC Towers'!$A:$Q,$V$2,FALSE)),"")</f>
        <v/>
      </c>
      <c r="W827" s="104" t="str">
        <f>_xlfn.IFNA(IF($B827="","",VLOOKUP($B827,'SWC Towers'!$A:$Q,$W$2,FALSE)),"")</f>
        <v/>
      </c>
      <c r="X827" s="104" t="str">
        <f>_xlfn.IFNA(IF($B827="","",VLOOKUP($B827,'SWC Towers'!$A:$Q,$X$2,FALSE)),"")</f>
        <v/>
      </c>
      <c r="Y827" s="104" t="str">
        <f>_xlfn.IFNA(IF($B827="","",VLOOKUP($B827,'SWC Towers'!$A:$Q,$Y$2,FALSE)),"")</f>
        <v/>
      </c>
      <c r="Z827" s="104" t="str">
        <f>_xlfn.IFNA(IF($B827="","",VLOOKUP($B827,'SWC Towers'!$A:$Q,$Z$2,FALSE)),"")</f>
        <v/>
      </c>
      <c r="AA827" s="104" t="str">
        <f>_xlfn.IFNA(IF($B827="","",VLOOKUP($B827,'SWC Towers'!$A:$Q,$AA$2,FALSE)),"")</f>
        <v/>
      </c>
      <c r="AB827" s="104" t="str">
        <f>_xlfn.IFNA(IF($B827="","",VLOOKUP($B827,'SWC Towers'!$A:$Q,$AB$2,FALSE)),"")</f>
        <v/>
      </c>
      <c r="AC827" s="20">
        <f>SUM(Table25[[#This Row],[IT Tower: Application]:[Other/Non-IT ]])</f>
        <v>1</v>
      </c>
      <c r="AD827" s="67"/>
      <c r="AE827" s="67"/>
      <c r="AF827" s="67"/>
      <c r="AG827" s="67"/>
      <c r="AH827" s="67"/>
      <c r="AI827" s="67"/>
      <c r="AJ827" s="67"/>
      <c r="AK827" s="67"/>
      <c r="AL827" s="67"/>
      <c r="AM827" s="67"/>
      <c r="AN827" s="67"/>
      <c r="AO827" s="67"/>
      <c r="AP827" s="67"/>
      <c r="AQ827" s="67"/>
      <c r="AR827" s="67"/>
      <c r="AS827" s="67"/>
      <c r="AT827" s="67">
        <v>104540</v>
      </c>
      <c r="AU827" s="67">
        <v>179504</v>
      </c>
      <c r="AV827" s="67">
        <v>208726</v>
      </c>
      <c r="AW827" s="67">
        <v>164008</v>
      </c>
      <c r="AX827" s="67">
        <v>0</v>
      </c>
      <c r="AY827" s="67"/>
      <c r="AZ827" s="67"/>
      <c r="BA827" s="67"/>
      <c r="BB827" s="67"/>
      <c r="BC827" s="67"/>
      <c r="BD827" s="67"/>
      <c r="BE827" s="67"/>
      <c r="BF827" s="67"/>
      <c r="BG827" s="67"/>
      <c r="BH827" s="67"/>
      <c r="BI827" s="67"/>
      <c r="BJ827" s="67"/>
      <c r="BK827" s="67"/>
      <c r="BL827" s="67"/>
      <c r="BM827" s="67"/>
      <c r="BN827" s="67"/>
      <c r="BO827" s="67"/>
      <c r="BP827" s="67"/>
      <c r="BQ827" s="67"/>
      <c r="BR827" s="67"/>
      <c r="BS827" s="67"/>
      <c r="BT827" s="67"/>
      <c r="BU827" s="67"/>
      <c r="BV827" s="67"/>
      <c r="BW827" s="67"/>
      <c r="BX827" s="67"/>
      <c r="BY827" s="67"/>
      <c r="BZ827" s="67"/>
      <c r="CA827" s="67"/>
      <c r="CB827" s="67"/>
      <c r="CC827" s="69">
        <f>SUM(Table25[[#This Row],[Contract Amount FY00]:[Contract Amount FY50]])</f>
        <v>656778</v>
      </c>
      <c r="CD827" s="24"/>
    </row>
    <row r="828" spans="1:82" x14ac:dyDescent="0.25">
      <c r="A828" s="122" t="s">
        <v>2009</v>
      </c>
      <c r="B828" s="122" t="s">
        <v>286</v>
      </c>
      <c r="C828" s="122" t="s">
        <v>823</v>
      </c>
      <c r="E828" s="26" t="str">
        <f>IFERROR(IF(VLOOKUP(Table25[[#This Row],[Contract No.]],Table3[#All],3,FALSE)="","No","Yes"),"")</f>
        <v>No</v>
      </c>
      <c r="F828" s="26" t="str">
        <f>IFERROR(VLOOKUP(Table25[[#This Row],[Contract No.]],Table3[#All],3,FALSE),"")</f>
        <v/>
      </c>
      <c r="G828" s="26" t="str">
        <f>IFERROR(IF(Table25[[#This Row],[Cooperative Purchase
(Yes/No)]]="Yes","Yes",IF(VLOOKUP(Table25[[#This Row],[Contract No.]],Table3[#All],1,FALSE)=Table25[[#This Row],[Contract No.]],"Yes","No")),"No")</f>
        <v>Yes</v>
      </c>
      <c r="H828" s="51">
        <f>IFERROR(VLOOKUP(Table25[[#This Row],[Contract No.]],Table3[#All],4,FALSE),"")</f>
        <v>42401</v>
      </c>
      <c r="I828" s="56">
        <f>IFERROR(IF(AND(MONTH(Table25[[#This Row],[Contract Start Date]])&gt;6,MONTH(Table25[[#This Row],[Contract Start Date]])&lt;=12),YEAR(Table25[[#This Row],[Contract Start Date]])+1,YEAR(Table25[[#This Row],[Contract Start Date]])),"")</f>
        <v>2016</v>
      </c>
      <c r="J828" s="55">
        <f>Table25[[#This Row],[FY Formula start]]</f>
        <v>2016</v>
      </c>
      <c r="K828" s="59" t="str">
        <f>"FY"&amp;" "&amp;Table25[[#This Row],[Year Start]]</f>
        <v>FY 2016</v>
      </c>
      <c r="L828" s="52">
        <f>IFERROR(VLOOKUP(Table25[[#This Row],[Contract No.]],Table3[#All],5,FALSE),"")</f>
        <v>72717</v>
      </c>
      <c r="M828" s="56">
        <f>IFERROR(IF(Table25[[#This Row],[Contract End Date]]="99/99/9999","No End",IF(AND(MONTH(Table25[[#This Row],[Contract End Date]])&gt;6,MONTH(Table25[[#This Row],[Contract End Date]])&lt;=12),YEAR(Table25[[#This Row],[Contract End Date]])+1,YEAR(Table25[[#This Row],[Contract End Date]]))),"")</f>
        <v>2099</v>
      </c>
      <c r="N828" s="55">
        <f>Table25[[#This Row],[FY Formula end]]</f>
        <v>2099</v>
      </c>
      <c r="O828" s="59" t="str">
        <f>IF(Table25[[#This Row],[Year End]]="No End","No End","FY"&amp;" "&amp;Table25[[#This Row],[Year End]])</f>
        <v>FY 2099</v>
      </c>
      <c r="P828" s="27"/>
      <c r="Q828" s="104">
        <f>_xlfn.IFNA(IF($B828="","",VLOOKUP($B828,'SWC Towers'!$A:$Q,$Q$2,FALSE)),"")</f>
        <v>0.5</v>
      </c>
      <c r="R828" s="106" t="str">
        <f>_xlfn.IFNA(IF($B828="","",VLOOKUP($B828,'SWC Towers'!$A:$Q,$R$2,FALSE)),"")</f>
        <v/>
      </c>
      <c r="S828" s="106" t="str">
        <f>_xlfn.IFNA(IF($B828="","",VLOOKUP($B828,'SWC Towers'!$A:$Q,$S$2,FALSE)),"")</f>
        <v/>
      </c>
      <c r="T828" s="106">
        <f>_xlfn.IFNA(IF($B828="","",VLOOKUP($B828,'SWC Towers'!$A:$Q,$T$2,FALSE)),"")</f>
        <v>0.5</v>
      </c>
      <c r="U828" s="104" t="str">
        <f>_xlfn.IFNA(IF($B828="","",VLOOKUP($B828,'SWC Towers'!$A:$Q,$U$2,FALSE)),"")</f>
        <v/>
      </c>
      <c r="V828" s="104" t="str">
        <f>_xlfn.IFNA(IF($B828="","",VLOOKUP($B828,'SWC Towers'!$A:$Q,$V$2,FALSE)),"")</f>
        <v/>
      </c>
      <c r="W828" s="104" t="str">
        <f>_xlfn.IFNA(IF($B828="","",VLOOKUP($B828,'SWC Towers'!$A:$Q,$W$2,FALSE)),"")</f>
        <v/>
      </c>
      <c r="X828" s="104" t="str">
        <f>_xlfn.IFNA(IF($B828="","",VLOOKUP($B828,'SWC Towers'!$A:$Q,$X$2,FALSE)),"")</f>
        <v/>
      </c>
      <c r="Y828" s="104" t="str">
        <f>_xlfn.IFNA(IF($B828="","",VLOOKUP($B828,'SWC Towers'!$A:$Q,$Y$2,FALSE)),"")</f>
        <v/>
      </c>
      <c r="Z828" s="104" t="str">
        <f>_xlfn.IFNA(IF($B828="","",VLOOKUP($B828,'SWC Towers'!$A:$Q,$Z$2,FALSE)),"")</f>
        <v/>
      </c>
      <c r="AA828" s="104" t="str">
        <f>_xlfn.IFNA(IF($B828="","",VLOOKUP($B828,'SWC Towers'!$A:$Q,$AA$2,FALSE)),"")</f>
        <v/>
      </c>
      <c r="AB828" s="104" t="str">
        <f>_xlfn.IFNA(IF($B828="","",VLOOKUP($B828,'SWC Towers'!$A:$Q,$AB$2,FALSE)),"")</f>
        <v/>
      </c>
      <c r="AC828" s="20">
        <f>SUM(Table25[[#This Row],[IT Tower: Application]:[Other/Non-IT ]])</f>
        <v>1</v>
      </c>
      <c r="AD828" s="67"/>
      <c r="AE828" s="67"/>
      <c r="AF828" s="67"/>
      <c r="AG828" s="67"/>
      <c r="AH828" s="67"/>
      <c r="AI828" s="67"/>
      <c r="AJ828" s="67"/>
      <c r="AK828" s="67"/>
      <c r="AL828" s="67"/>
      <c r="AM828" s="67"/>
      <c r="AN828" s="67"/>
      <c r="AO828" s="67"/>
      <c r="AP828" s="67"/>
      <c r="AQ828" s="67"/>
      <c r="AR828" s="67"/>
      <c r="AS828" s="67"/>
      <c r="AT828" s="67">
        <v>78887</v>
      </c>
      <c r="AU828" s="67">
        <v>189827</v>
      </c>
      <c r="AV828" s="67">
        <v>197497</v>
      </c>
      <c r="AW828" s="67">
        <v>51051</v>
      </c>
      <c r="AX828" s="67"/>
      <c r="AY828" s="67"/>
      <c r="AZ828" s="67"/>
      <c r="BA828" s="67"/>
      <c r="BB828" s="67"/>
      <c r="BC828" s="67"/>
      <c r="BD828" s="67"/>
      <c r="BE828" s="67"/>
      <c r="BF828" s="67"/>
      <c r="BG828" s="67"/>
      <c r="BH828" s="67"/>
      <c r="BI828" s="67"/>
      <c r="BJ828" s="67"/>
      <c r="BK828" s="67"/>
      <c r="BL828" s="67"/>
      <c r="BM828" s="67"/>
      <c r="BN828" s="67"/>
      <c r="BO828" s="67"/>
      <c r="BP828" s="67"/>
      <c r="BQ828" s="67"/>
      <c r="BR828" s="67"/>
      <c r="BS828" s="67"/>
      <c r="BT828" s="67"/>
      <c r="BU828" s="67"/>
      <c r="BV828" s="67"/>
      <c r="BW828" s="67"/>
      <c r="BX828" s="67"/>
      <c r="BY828" s="67"/>
      <c r="BZ828" s="67"/>
      <c r="CA828" s="67"/>
      <c r="CB828" s="67"/>
      <c r="CC828" s="69">
        <f>SUM(Table25[[#This Row],[Contract Amount FY00]:[Contract Amount FY50]])</f>
        <v>517262</v>
      </c>
      <c r="CD828" s="24"/>
    </row>
    <row r="829" spans="1:82" x14ac:dyDescent="0.25">
      <c r="A829" s="122" t="s">
        <v>2009</v>
      </c>
      <c r="B829" s="122" t="s">
        <v>3139</v>
      </c>
      <c r="C829" s="122" t="s">
        <v>3124</v>
      </c>
      <c r="E829" s="26" t="str">
        <f>IFERROR(IF(VLOOKUP(Table25[[#This Row],[Contract No.]],Table3[#All],3,FALSE)="","No","Yes"),"")</f>
        <v>No</v>
      </c>
      <c r="F829" s="26" t="str">
        <f>IFERROR(VLOOKUP(Table25[[#This Row],[Contract No.]],Table3[#All],3,FALSE),"")</f>
        <v/>
      </c>
      <c r="G829" s="26" t="str">
        <f>IFERROR(IF(Table25[[#This Row],[Cooperative Purchase
(Yes/No)]]="Yes","Yes",IF(VLOOKUP(Table25[[#This Row],[Contract No.]],Table3[#All],1,FALSE)=Table25[[#This Row],[Contract No.]],"Yes","No")),"No")</f>
        <v>Yes</v>
      </c>
      <c r="H829" s="51">
        <f>IFERROR(VLOOKUP(Table25[[#This Row],[Contract No.]],Table3[#All],4,FALSE),"")</f>
        <v>45383</v>
      </c>
      <c r="I829" s="56">
        <f>IFERROR(IF(AND(MONTH(Table25[[#This Row],[Contract Start Date]])&gt;6,MONTH(Table25[[#This Row],[Contract Start Date]])&lt;=12),YEAR(Table25[[#This Row],[Contract Start Date]])+1,YEAR(Table25[[#This Row],[Contract Start Date]])),"")</f>
        <v>2024</v>
      </c>
      <c r="J829" s="55">
        <f>Table25[[#This Row],[FY Formula start]]</f>
        <v>2024</v>
      </c>
      <c r="K829" s="59" t="str">
        <f>"FY"&amp;" "&amp;Table25[[#This Row],[Year Start]]</f>
        <v>FY 2024</v>
      </c>
      <c r="L829" s="52">
        <f>IFERROR(VLOOKUP(Table25[[#This Row],[Contract No.]],Table3[#All],5,FALSE),"")</f>
        <v>46844</v>
      </c>
      <c r="M829" s="56">
        <f>IFERROR(IF(Table25[[#This Row],[Contract End Date]]="99/99/9999","No End",IF(AND(MONTH(Table25[[#This Row],[Contract End Date]])&gt;6,MONTH(Table25[[#This Row],[Contract End Date]])&lt;=12),YEAR(Table25[[#This Row],[Contract End Date]])+1,YEAR(Table25[[#This Row],[Contract End Date]]))),"")</f>
        <v>2028</v>
      </c>
      <c r="N829" s="55">
        <f>Table25[[#This Row],[FY Formula end]]</f>
        <v>2028</v>
      </c>
      <c r="O829" s="59" t="str">
        <f>IF(Table25[[#This Row],[Year End]]="No End","No End","FY"&amp;" "&amp;Table25[[#This Row],[Year End]])</f>
        <v>FY 2028</v>
      </c>
      <c r="P829" s="27"/>
      <c r="Q829" s="104">
        <f>_xlfn.IFNA(IF($B829="","",VLOOKUP($B829,'SWC Towers'!$A:$Q,$Q$2,FALSE)),"")</f>
        <v>0.3</v>
      </c>
      <c r="R829" s="106" t="str">
        <f>_xlfn.IFNA(IF($B829="","",VLOOKUP($B829,'SWC Towers'!$A:$Q,$R$2,FALSE)),"")</f>
        <v/>
      </c>
      <c r="S829" s="106" t="str">
        <f>_xlfn.IFNA(IF($B829="","",VLOOKUP($B829,'SWC Towers'!$A:$Q,$S$2,FALSE)),"")</f>
        <v/>
      </c>
      <c r="T829" s="106">
        <f>_xlfn.IFNA(IF($B829="","",VLOOKUP($B829,'SWC Towers'!$A:$Q,$T$2,FALSE)),"")</f>
        <v>0.3</v>
      </c>
      <c r="U829" s="104" t="str">
        <f>_xlfn.IFNA(IF($B829="","",VLOOKUP($B829,'SWC Towers'!$A:$Q,$U$2,FALSE)),"")</f>
        <v/>
      </c>
      <c r="V829" s="104">
        <f>_xlfn.IFNA(IF($B829="","",VLOOKUP($B829,'SWC Towers'!$A:$Q,$V$2,FALSE)),"")</f>
        <v>0.2</v>
      </c>
      <c r="W829" s="104" t="str">
        <f>_xlfn.IFNA(IF($B829="","",VLOOKUP($B829,'SWC Towers'!$A:$Q,$W$2,FALSE)),"")</f>
        <v/>
      </c>
      <c r="X829" s="104" t="str">
        <f>_xlfn.IFNA(IF($B829="","",VLOOKUP($B829,'SWC Towers'!$A:$Q,$X$2,FALSE)),"")</f>
        <v/>
      </c>
      <c r="Y829" s="104" t="str">
        <f>_xlfn.IFNA(IF($B829="","",VLOOKUP($B829,'SWC Towers'!$A:$Q,$Y$2,FALSE)),"")</f>
        <v/>
      </c>
      <c r="Z829" s="104">
        <f>_xlfn.IFNA(IF($B829="","",VLOOKUP($B829,'SWC Towers'!$A:$Q,$Z$2,FALSE)),"")</f>
        <v>0.1</v>
      </c>
      <c r="AA829" s="104">
        <f>_xlfn.IFNA(IF($B829="","",VLOOKUP($B829,'SWC Towers'!$A:$Q,$AA$2,FALSE)),"")</f>
        <v>0.1</v>
      </c>
      <c r="AB829" s="104" t="str">
        <f>_xlfn.IFNA(IF($B829="","",VLOOKUP($B829,'SWC Towers'!$A:$Q,$AB$2,FALSE)),"")</f>
        <v/>
      </c>
      <c r="AC829" s="20">
        <f>SUM(Table25[[#This Row],[IT Tower: Application]:[Other/Non-IT ]])</f>
        <v>1</v>
      </c>
      <c r="AD829" s="67"/>
      <c r="AE829" s="67"/>
      <c r="AF829" s="67"/>
      <c r="AG829" s="67"/>
      <c r="AH829" s="67"/>
      <c r="AI829" s="67"/>
      <c r="AJ829" s="67"/>
      <c r="AK829" s="67"/>
      <c r="AL829" s="67"/>
      <c r="AM829" s="67"/>
      <c r="AN829" s="67"/>
      <c r="AO829" s="67"/>
      <c r="AP829" s="67"/>
      <c r="AQ829" s="67"/>
      <c r="AR829" s="67"/>
      <c r="AS829" s="67"/>
      <c r="AT829" s="67"/>
      <c r="AU829" s="67"/>
      <c r="AV829" s="67"/>
      <c r="AW829" s="67"/>
      <c r="AX829" s="67"/>
      <c r="AY829" s="67"/>
      <c r="AZ829" s="67"/>
      <c r="BA829" s="67"/>
      <c r="BB829" s="67">
        <v>0</v>
      </c>
      <c r="BC829" s="67">
        <v>255531</v>
      </c>
      <c r="BD829" s="67"/>
      <c r="BE829" s="67"/>
      <c r="BF829" s="67"/>
      <c r="BG829" s="67"/>
      <c r="BH829" s="67"/>
      <c r="BI829" s="67"/>
      <c r="BJ829" s="67"/>
      <c r="BK829" s="67"/>
      <c r="BL829" s="67"/>
      <c r="BM829" s="67"/>
      <c r="BN829" s="67"/>
      <c r="BO829" s="67"/>
      <c r="BP829" s="67"/>
      <c r="BQ829" s="67"/>
      <c r="BR829" s="67"/>
      <c r="BS829" s="67"/>
      <c r="BT829" s="67"/>
      <c r="BU829" s="67"/>
      <c r="BV829" s="67"/>
      <c r="BW829" s="67"/>
      <c r="BX829" s="67"/>
      <c r="BY829" s="67"/>
      <c r="BZ829" s="67"/>
      <c r="CA829" s="67"/>
      <c r="CB829" s="67"/>
      <c r="CC829" s="70">
        <f>SUM(Table25[[#This Row],[Contract Amount FY00]:[Contract Amount FY50]])</f>
        <v>255531</v>
      </c>
      <c r="CD829" s="24"/>
    </row>
    <row r="830" spans="1:82" x14ac:dyDescent="0.25">
      <c r="A830" s="122" t="s">
        <v>2009</v>
      </c>
      <c r="B830" s="122" t="s">
        <v>3013</v>
      </c>
      <c r="C830" s="122" t="s">
        <v>3194</v>
      </c>
      <c r="E830" s="26" t="str">
        <f>IFERROR(IF(VLOOKUP(Table25[[#This Row],[Contract No.]],Table3[#All],3,FALSE)="","No","Yes"),"")</f>
        <v>Yes</v>
      </c>
      <c r="F830" s="26" t="str">
        <f>IFERROR(VLOOKUP(Table25[[#This Row],[Contract No.]],Table3[#All],3,FALSE),"")</f>
        <v>NASPO</v>
      </c>
      <c r="G830" s="26" t="str">
        <f>IFERROR(IF(Table25[[#This Row],[Cooperative Purchase
(Yes/No)]]="Yes","Yes",IF(VLOOKUP(Table25[[#This Row],[Contract No.]],Table3[#All],1,FALSE)=Table25[[#This Row],[Contract No.]],"Yes","No")),"No")</f>
        <v>Yes</v>
      </c>
      <c r="H830" s="51">
        <f>IFERROR(VLOOKUP(Table25[[#This Row],[Contract No.]],Table3[#All],4,FALSE),"")</f>
        <v>44926</v>
      </c>
      <c r="I830" s="56">
        <f>IFERROR(IF(AND(MONTH(Table25[[#This Row],[Contract Start Date]])&gt;6,MONTH(Table25[[#This Row],[Contract Start Date]])&lt;=12),YEAR(Table25[[#This Row],[Contract Start Date]])+1,YEAR(Table25[[#This Row],[Contract Start Date]])),"")</f>
        <v>2023</v>
      </c>
      <c r="J830" s="55">
        <f>Table25[[#This Row],[FY Formula start]]</f>
        <v>2023</v>
      </c>
      <c r="K830" s="59" t="str">
        <f>"FY"&amp;" "&amp;Table25[[#This Row],[Year Start]]</f>
        <v>FY 2023</v>
      </c>
      <c r="L830" s="52">
        <f>IFERROR(VLOOKUP(Table25[[#This Row],[Contract No.]],Table3[#All],5,FALSE),"")</f>
        <v>46501</v>
      </c>
      <c r="M830" s="56">
        <f>IFERROR(IF(Table25[[#This Row],[Contract End Date]]="99/99/9999","No End",IF(AND(MONTH(Table25[[#This Row],[Contract End Date]])&gt;6,MONTH(Table25[[#This Row],[Contract End Date]])&lt;=12),YEAR(Table25[[#This Row],[Contract End Date]])+1,YEAR(Table25[[#This Row],[Contract End Date]]))),"")</f>
        <v>2027</v>
      </c>
      <c r="N830" s="55">
        <f>Table25[[#This Row],[FY Formula end]]</f>
        <v>2027</v>
      </c>
      <c r="O830" s="59" t="str">
        <f>IF(Table25[[#This Row],[Year End]]="No End","No End","FY"&amp;" "&amp;Table25[[#This Row],[Year End]])</f>
        <v>FY 2027</v>
      </c>
      <c r="P830" s="27"/>
      <c r="Q830" s="104">
        <f>_xlfn.IFNA(IF($B830="","",VLOOKUP($B830,'SWC Towers'!$A:$Q,$Q$2,FALSE)),"")</f>
        <v>0.3</v>
      </c>
      <c r="R830" s="106" t="str">
        <f>_xlfn.IFNA(IF($B830="","",VLOOKUP($B830,'SWC Towers'!$A:$Q,$R$2,FALSE)),"")</f>
        <v/>
      </c>
      <c r="S830" s="106">
        <f>_xlfn.IFNA(IF($B830="","",VLOOKUP($B830,'SWC Towers'!$A:$Q,$S$2,FALSE)),"")</f>
        <v>0.1</v>
      </c>
      <c r="T830" s="106" t="str">
        <f>_xlfn.IFNA(IF($B830="","",VLOOKUP($B830,'SWC Towers'!$A:$Q,$T$2,FALSE)),"")</f>
        <v/>
      </c>
      <c r="U830" s="104">
        <f>_xlfn.IFNA(IF($B830="","",VLOOKUP($B830,'SWC Towers'!$A:$Q,$U$2,FALSE)),"")</f>
        <v>0.6</v>
      </c>
      <c r="V830" s="104" t="str">
        <f>_xlfn.IFNA(IF($B830="","",VLOOKUP($B830,'SWC Towers'!$A:$Q,$V$2,FALSE)),"")</f>
        <v/>
      </c>
      <c r="W830" s="104" t="str">
        <f>_xlfn.IFNA(IF($B830="","",VLOOKUP($B830,'SWC Towers'!$A:$Q,$W$2,FALSE)),"")</f>
        <v/>
      </c>
      <c r="X830" s="104" t="str">
        <f>_xlfn.IFNA(IF($B830="","",VLOOKUP($B830,'SWC Towers'!$A:$Q,$X$2,FALSE)),"")</f>
        <v/>
      </c>
      <c r="Y830" s="104" t="str">
        <f>_xlfn.IFNA(IF($B830="","",VLOOKUP($B830,'SWC Towers'!$A:$Q,$Y$2,FALSE)),"")</f>
        <v/>
      </c>
      <c r="Z830" s="104" t="str">
        <f>_xlfn.IFNA(IF($B830="","",VLOOKUP($B830,'SWC Towers'!$A:$Q,$Z$2,FALSE)),"")</f>
        <v/>
      </c>
      <c r="AA830" s="104" t="str">
        <f>_xlfn.IFNA(IF($B830="","",VLOOKUP($B830,'SWC Towers'!$A:$Q,$AA$2,FALSE)),"")</f>
        <v/>
      </c>
      <c r="AB830" s="104" t="str">
        <f>_xlfn.IFNA(IF($B830="","",VLOOKUP($B830,'SWC Towers'!$A:$Q,$AB$2,FALSE)),"")</f>
        <v/>
      </c>
      <c r="AC830" s="20">
        <f>SUM(Table25[[#This Row],[IT Tower: Application]:[Other/Non-IT ]])</f>
        <v>1</v>
      </c>
      <c r="AD830" s="67"/>
      <c r="AE830" s="67"/>
      <c r="AF830" s="67"/>
      <c r="AG830" s="67"/>
      <c r="AH830" s="67"/>
      <c r="AI830" s="67"/>
      <c r="AJ830" s="67"/>
      <c r="AK830" s="67"/>
      <c r="AL830" s="67"/>
      <c r="AM830" s="67"/>
      <c r="AN830" s="67"/>
      <c r="AO830" s="67"/>
      <c r="AP830" s="67"/>
      <c r="AQ830" s="67"/>
      <c r="AR830" s="67"/>
      <c r="AS830" s="67"/>
      <c r="AT830" s="67"/>
      <c r="AU830" s="67"/>
      <c r="AV830" s="67"/>
      <c r="AW830" s="67"/>
      <c r="AX830" s="67"/>
      <c r="AY830" s="67"/>
      <c r="AZ830" s="67"/>
      <c r="BA830" s="67">
        <v>0</v>
      </c>
      <c r="BB830" s="67">
        <v>2404</v>
      </c>
      <c r="BC830" s="67">
        <v>42252</v>
      </c>
      <c r="BD830" s="67"/>
      <c r="BE830" s="67"/>
      <c r="BF830" s="67"/>
      <c r="BG830" s="67"/>
      <c r="BH830" s="67"/>
      <c r="BI830" s="67"/>
      <c r="BJ830" s="67"/>
      <c r="BK830" s="67"/>
      <c r="BL830" s="67"/>
      <c r="BM830" s="67"/>
      <c r="BN830" s="67"/>
      <c r="BO830" s="67"/>
      <c r="BP830" s="67"/>
      <c r="BQ830" s="67"/>
      <c r="BR830" s="67"/>
      <c r="BS830" s="67"/>
      <c r="BT830" s="67"/>
      <c r="BU830" s="67"/>
      <c r="BV830" s="67"/>
      <c r="BW830" s="67"/>
      <c r="BX830" s="67"/>
      <c r="BY830" s="67"/>
      <c r="BZ830" s="67"/>
      <c r="CA830" s="67"/>
      <c r="CB830" s="67"/>
      <c r="CC830" s="69">
        <f>SUM(Table25[[#This Row],[Contract Amount FY00]:[Contract Amount FY50]])</f>
        <v>44656</v>
      </c>
      <c r="CD830" s="24"/>
    </row>
    <row r="831" spans="1:82" x14ac:dyDescent="0.25">
      <c r="A831" s="122" t="s">
        <v>2009</v>
      </c>
      <c r="B831" s="122" t="s">
        <v>3013</v>
      </c>
      <c r="C831" s="122" t="s">
        <v>547</v>
      </c>
      <c r="E831" s="26" t="str">
        <f>IFERROR(IF(VLOOKUP(Table25[[#This Row],[Contract No.]],Table3[#All],3,FALSE)="","No","Yes"),"")</f>
        <v>Yes</v>
      </c>
      <c r="F831" s="26" t="str">
        <f>IFERROR(VLOOKUP(Table25[[#This Row],[Contract No.]],Table3[#All],3,FALSE),"")</f>
        <v>NASPO</v>
      </c>
      <c r="G831" s="26" t="str">
        <f>IFERROR(IF(Table25[[#This Row],[Cooperative Purchase
(Yes/No)]]="Yes","Yes",IF(VLOOKUP(Table25[[#This Row],[Contract No.]],Table3[#All],1,FALSE)=Table25[[#This Row],[Contract No.]],"Yes","No")),"No")</f>
        <v>Yes</v>
      </c>
      <c r="H831" s="51">
        <f>IFERROR(VLOOKUP(Table25[[#This Row],[Contract No.]],Table3[#All],4,FALSE),"")</f>
        <v>44926</v>
      </c>
      <c r="I831" s="56">
        <f>IFERROR(IF(AND(MONTH(Table25[[#This Row],[Contract Start Date]])&gt;6,MONTH(Table25[[#This Row],[Contract Start Date]])&lt;=12),YEAR(Table25[[#This Row],[Contract Start Date]])+1,YEAR(Table25[[#This Row],[Contract Start Date]])),"")</f>
        <v>2023</v>
      </c>
      <c r="J831" s="55">
        <f>Table25[[#This Row],[FY Formula start]]</f>
        <v>2023</v>
      </c>
      <c r="K831" s="59" t="str">
        <f>"FY"&amp;" "&amp;Table25[[#This Row],[Year Start]]</f>
        <v>FY 2023</v>
      </c>
      <c r="L831" s="52">
        <f>IFERROR(VLOOKUP(Table25[[#This Row],[Contract No.]],Table3[#All],5,FALSE),"")</f>
        <v>46501</v>
      </c>
      <c r="M831" s="56">
        <f>IFERROR(IF(Table25[[#This Row],[Contract End Date]]="99/99/9999","No End",IF(AND(MONTH(Table25[[#This Row],[Contract End Date]])&gt;6,MONTH(Table25[[#This Row],[Contract End Date]])&lt;=12),YEAR(Table25[[#This Row],[Contract End Date]])+1,YEAR(Table25[[#This Row],[Contract End Date]]))),"")</f>
        <v>2027</v>
      </c>
      <c r="N831" s="55">
        <f>Table25[[#This Row],[FY Formula end]]</f>
        <v>2027</v>
      </c>
      <c r="O831" s="59" t="str">
        <f>IF(Table25[[#This Row],[Year End]]="No End","No End","FY"&amp;" "&amp;Table25[[#This Row],[Year End]])</f>
        <v>FY 2027</v>
      </c>
      <c r="P831" s="27"/>
      <c r="Q831" s="104">
        <f>_xlfn.IFNA(IF($B831="","",VLOOKUP($B831,'SWC Towers'!$A:$Q,$Q$2,FALSE)),"")</f>
        <v>0.3</v>
      </c>
      <c r="R831" s="106" t="str">
        <f>_xlfn.IFNA(IF($B831="","",VLOOKUP($B831,'SWC Towers'!$A:$Q,$R$2,FALSE)),"")</f>
        <v/>
      </c>
      <c r="S831" s="106">
        <f>_xlfn.IFNA(IF($B831="","",VLOOKUP($B831,'SWC Towers'!$A:$Q,$S$2,FALSE)),"")</f>
        <v>0.1</v>
      </c>
      <c r="T831" s="106" t="str">
        <f>_xlfn.IFNA(IF($B831="","",VLOOKUP($B831,'SWC Towers'!$A:$Q,$T$2,FALSE)),"")</f>
        <v/>
      </c>
      <c r="U831" s="104">
        <f>_xlfn.IFNA(IF($B831="","",VLOOKUP($B831,'SWC Towers'!$A:$Q,$U$2,FALSE)),"")</f>
        <v>0.6</v>
      </c>
      <c r="V831" s="104" t="str">
        <f>_xlfn.IFNA(IF($B831="","",VLOOKUP($B831,'SWC Towers'!$A:$Q,$V$2,FALSE)),"")</f>
        <v/>
      </c>
      <c r="W831" s="104" t="str">
        <f>_xlfn.IFNA(IF($B831="","",VLOOKUP($B831,'SWC Towers'!$A:$Q,$W$2,FALSE)),"")</f>
        <v/>
      </c>
      <c r="X831" s="104" t="str">
        <f>_xlfn.IFNA(IF($B831="","",VLOOKUP($B831,'SWC Towers'!$A:$Q,$X$2,FALSE)),"")</f>
        <v/>
      </c>
      <c r="Y831" s="104" t="str">
        <f>_xlfn.IFNA(IF($B831="","",VLOOKUP($B831,'SWC Towers'!$A:$Q,$Y$2,FALSE)),"")</f>
        <v/>
      </c>
      <c r="Z831" s="104" t="str">
        <f>_xlfn.IFNA(IF($B831="","",VLOOKUP($B831,'SWC Towers'!$A:$Q,$Z$2,FALSE)),"")</f>
        <v/>
      </c>
      <c r="AA831" s="104" t="str">
        <f>_xlfn.IFNA(IF($B831="","",VLOOKUP($B831,'SWC Towers'!$A:$Q,$AA$2,FALSE)),"")</f>
        <v/>
      </c>
      <c r="AB831" s="104" t="str">
        <f>_xlfn.IFNA(IF($B831="","",VLOOKUP($B831,'SWC Towers'!$A:$Q,$AB$2,FALSE)),"")</f>
        <v/>
      </c>
      <c r="AC831" s="20">
        <f>SUM(Table25[[#This Row],[IT Tower: Application]:[Other/Non-IT ]])</f>
        <v>1</v>
      </c>
      <c r="AD831" s="67"/>
      <c r="AE831" s="67"/>
      <c r="AF831" s="67"/>
      <c r="AG831" s="67"/>
      <c r="AH831" s="67"/>
      <c r="AI831" s="67"/>
      <c r="AJ831" s="67"/>
      <c r="AK831" s="67"/>
      <c r="AL831" s="67"/>
      <c r="AM831" s="67"/>
      <c r="AN831" s="67"/>
      <c r="AO831" s="67"/>
      <c r="AP831" s="67"/>
      <c r="AQ831" s="67"/>
      <c r="AR831" s="67"/>
      <c r="AS831" s="67"/>
      <c r="AT831" s="67"/>
      <c r="AU831" s="67"/>
      <c r="AV831" s="67"/>
      <c r="AW831" s="67"/>
      <c r="AX831" s="67"/>
      <c r="AY831" s="67"/>
      <c r="AZ831" s="67"/>
      <c r="BA831" s="67"/>
      <c r="BB831" s="67"/>
      <c r="BC831" s="67">
        <v>8218</v>
      </c>
      <c r="BD831" s="67"/>
      <c r="BE831" s="67"/>
      <c r="BF831" s="67"/>
      <c r="BG831" s="67"/>
      <c r="BH831" s="67"/>
      <c r="BI831" s="67"/>
      <c r="BJ831" s="67"/>
      <c r="BK831" s="67"/>
      <c r="BL831" s="67"/>
      <c r="BM831" s="67"/>
      <c r="BN831" s="67"/>
      <c r="BO831" s="67"/>
      <c r="BP831" s="67"/>
      <c r="BQ831" s="67"/>
      <c r="BR831" s="67"/>
      <c r="BS831" s="67"/>
      <c r="BT831" s="67"/>
      <c r="BU831" s="67"/>
      <c r="BV831" s="67"/>
      <c r="BW831" s="67"/>
      <c r="BX831" s="67"/>
      <c r="BY831" s="67"/>
      <c r="BZ831" s="67"/>
      <c r="CA831" s="67"/>
      <c r="CB831" s="67"/>
      <c r="CC831" s="69">
        <f>SUM(Table25[[#This Row],[Contract Amount FY00]:[Contract Amount FY50]])</f>
        <v>8218</v>
      </c>
      <c r="CD831" s="24"/>
    </row>
    <row r="832" spans="1:82" x14ac:dyDescent="0.25">
      <c r="A832" s="122" t="s">
        <v>2009</v>
      </c>
      <c r="B832" s="122" t="s">
        <v>3013</v>
      </c>
      <c r="C832" s="122" t="s">
        <v>279</v>
      </c>
      <c r="E832" s="26" t="str">
        <f>IFERROR(IF(VLOOKUP(Table25[[#This Row],[Contract No.]],Table3[#All],3,FALSE)="","No","Yes"),"")</f>
        <v>Yes</v>
      </c>
      <c r="F832" s="26" t="str">
        <f>IFERROR(VLOOKUP(Table25[[#This Row],[Contract No.]],Table3[#All],3,FALSE),"")</f>
        <v>NASPO</v>
      </c>
      <c r="G832" s="26" t="str">
        <f>IFERROR(IF(Table25[[#This Row],[Cooperative Purchase
(Yes/No)]]="Yes","Yes",IF(VLOOKUP(Table25[[#This Row],[Contract No.]],Table3[#All],1,FALSE)=Table25[[#This Row],[Contract No.]],"Yes","No")),"No")</f>
        <v>Yes</v>
      </c>
      <c r="H832" s="51">
        <f>IFERROR(VLOOKUP(Table25[[#This Row],[Contract No.]],Table3[#All],4,FALSE),"")</f>
        <v>44926</v>
      </c>
      <c r="I832" s="56">
        <f>IFERROR(IF(AND(MONTH(Table25[[#This Row],[Contract Start Date]])&gt;6,MONTH(Table25[[#This Row],[Contract Start Date]])&lt;=12),YEAR(Table25[[#This Row],[Contract Start Date]])+1,YEAR(Table25[[#This Row],[Contract Start Date]])),"")</f>
        <v>2023</v>
      </c>
      <c r="J832" s="55">
        <f>Table25[[#This Row],[FY Formula start]]</f>
        <v>2023</v>
      </c>
      <c r="K832" s="59" t="str">
        <f>"FY"&amp;" "&amp;Table25[[#This Row],[Year Start]]</f>
        <v>FY 2023</v>
      </c>
      <c r="L832" s="52">
        <f>IFERROR(VLOOKUP(Table25[[#This Row],[Contract No.]],Table3[#All],5,FALSE),"")</f>
        <v>46501</v>
      </c>
      <c r="M832" s="56">
        <f>IFERROR(IF(Table25[[#This Row],[Contract End Date]]="99/99/9999","No End",IF(AND(MONTH(Table25[[#This Row],[Contract End Date]])&gt;6,MONTH(Table25[[#This Row],[Contract End Date]])&lt;=12),YEAR(Table25[[#This Row],[Contract End Date]])+1,YEAR(Table25[[#This Row],[Contract End Date]]))),"")</f>
        <v>2027</v>
      </c>
      <c r="N832" s="55">
        <f>Table25[[#This Row],[FY Formula end]]</f>
        <v>2027</v>
      </c>
      <c r="O832" s="59" t="str">
        <f>IF(Table25[[#This Row],[Year End]]="No End","No End","FY"&amp;" "&amp;Table25[[#This Row],[Year End]])</f>
        <v>FY 2027</v>
      </c>
      <c r="P832" s="27"/>
      <c r="Q832" s="104">
        <f>_xlfn.IFNA(IF($B832="","",VLOOKUP($B832,'SWC Towers'!$A:$Q,$Q$2,FALSE)),"")</f>
        <v>0.3</v>
      </c>
      <c r="R832" s="106" t="str">
        <f>_xlfn.IFNA(IF($B832="","",VLOOKUP($B832,'SWC Towers'!$A:$Q,$R$2,FALSE)),"")</f>
        <v/>
      </c>
      <c r="S832" s="106">
        <f>_xlfn.IFNA(IF($B832="","",VLOOKUP($B832,'SWC Towers'!$A:$Q,$S$2,FALSE)),"")</f>
        <v>0.1</v>
      </c>
      <c r="T832" s="106" t="str">
        <f>_xlfn.IFNA(IF($B832="","",VLOOKUP($B832,'SWC Towers'!$A:$Q,$T$2,FALSE)),"")</f>
        <v/>
      </c>
      <c r="U832" s="104">
        <f>_xlfn.IFNA(IF($B832="","",VLOOKUP($B832,'SWC Towers'!$A:$Q,$U$2,FALSE)),"")</f>
        <v>0.6</v>
      </c>
      <c r="V832" s="104" t="str">
        <f>_xlfn.IFNA(IF($B832="","",VLOOKUP($B832,'SWC Towers'!$A:$Q,$V$2,FALSE)),"")</f>
        <v/>
      </c>
      <c r="W832" s="104" t="str">
        <f>_xlfn.IFNA(IF($B832="","",VLOOKUP($B832,'SWC Towers'!$A:$Q,$W$2,FALSE)),"")</f>
        <v/>
      </c>
      <c r="X832" s="104" t="str">
        <f>_xlfn.IFNA(IF($B832="","",VLOOKUP($B832,'SWC Towers'!$A:$Q,$X$2,FALSE)),"")</f>
        <v/>
      </c>
      <c r="Y832" s="104" t="str">
        <f>_xlfn.IFNA(IF($B832="","",VLOOKUP($B832,'SWC Towers'!$A:$Q,$Y$2,FALSE)),"")</f>
        <v/>
      </c>
      <c r="Z832" s="104" t="str">
        <f>_xlfn.IFNA(IF($B832="","",VLOOKUP($B832,'SWC Towers'!$A:$Q,$Z$2,FALSE)),"")</f>
        <v/>
      </c>
      <c r="AA832" s="104" t="str">
        <f>_xlfn.IFNA(IF($B832="","",VLOOKUP($B832,'SWC Towers'!$A:$Q,$AA$2,FALSE)),"")</f>
        <v/>
      </c>
      <c r="AB832" s="104" t="str">
        <f>_xlfn.IFNA(IF($B832="","",VLOOKUP($B832,'SWC Towers'!$A:$Q,$AB$2,FALSE)),"")</f>
        <v/>
      </c>
      <c r="AC832" s="20">
        <f>SUM(Table25[[#This Row],[IT Tower: Application]:[Other/Non-IT ]])</f>
        <v>1</v>
      </c>
      <c r="AD832" s="67"/>
      <c r="AE832" s="67"/>
      <c r="AF832" s="67"/>
      <c r="AG832" s="67"/>
      <c r="AH832" s="67"/>
      <c r="AI832" s="67"/>
      <c r="AJ832" s="67"/>
      <c r="AK832" s="67"/>
      <c r="AL832" s="67"/>
      <c r="AM832" s="67"/>
      <c r="AN832" s="67"/>
      <c r="AO832" s="67"/>
      <c r="AP832" s="67"/>
      <c r="AQ832" s="67"/>
      <c r="AR832" s="67"/>
      <c r="AS832" s="67"/>
      <c r="AT832" s="67"/>
      <c r="AU832" s="67"/>
      <c r="AV832" s="67"/>
      <c r="AW832" s="67"/>
      <c r="AX832" s="67"/>
      <c r="AY832" s="67"/>
      <c r="AZ832" s="67"/>
      <c r="BA832" s="67">
        <v>239297</v>
      </c>
      <c r="BB832" s="67">
        <v>1140974</v>
      </c>
      <c r="BC832" s="67">
        <v>1424275</v>
      </c>
      <c r="BD832" s="67"/>
      <c r="BE832" s="67"/>
      <c r="BF832" s="67"/>
      <c r="BG832" s="67"/>
      <c r="BH832" s="67"/>
      <c r="BI832" s="67"/>
      <c r="BJ832" s="67"/>
      <c r="BK832" s="67"/>
      <c r="BL832" s="67"/>
      <c r="BM832" s="67"/>
      <c r="BN832" s="67"/>
      <c r="BO832" s="67"/>
      <c r="BP832" s="67"/>
      <c r="BQ832" s="67"/>
      <c r="BR832" s="67"/>
      <c r="BS832" s="67"/>
      <c r="BT832" s="67"/>
      <c r="BU832" s="67"/>
      <c r="BV832" s="67"/>
      <c r="BW832" s="67"/>
      <c r="BX832" s="67"/>
      <c r="BY832" s="67"/>
      <c r="BZ832" s="67"/>
      <c r="CA832" s="67"/>
      <c r="CB832" s="67"/>
      <c r="CC832" s="69">
        <f>SUM(Table25[[#This Row],[Contract Amount FY00]:[Contract Amount FY50]])</f>
        <v>2804546</v>
      </c>
      <c r="CD832" s="24"/>
    </row>
    <row r="833" spans="1:82" x14ac:dyDescent="0.25">
      <c r="A833" s="122" t="s">
        <v>2009</v>
      </c>
      <c r="B833" s="122" t="s">
        <v>3015</v>
      </c>
      <c r="C833" s="122" t="s">
        <v>661</v>
      </c>
      <c r="E833" s="26" t="str">
        <f>IFERROR(IF(VLOOKUP(Table25[[#This Row],[Contract No.]],Table3[#All],3,FALSE)="","No","Yes"),"")</f>
        <v>Yes</v>
      </c>
      <c r="F833" s="26" t="str">
        <f>IFERROR(VLOOKUP(Table25[[#This Row],[Contract No.]],Table3[#All],3,FALSE),"")</f>
        <v>NASPO</v>
      </c>
      <c r="G833" s="26" t="str">
        <f>IFERROR(IF(Table25[[#This Row],[Cooperative Purchase
(Yes/No)]]="Yes","Yes",IF(VLOOKUP(Table25[[#This Row],[Contract No.]],Table3[#All],1,FALSE)=Table25[[#This Row],[Contract No.]],"Yes","No")),"No")</f>
        <v>Yes</v>
      </c>
      <c r="H833" s="51">
        <f>IFERROR(VLOOKUP(Table25[[#This Row],[Contract No.]],Table3[#All],4,FALSE),"")</f>
        <v>44805</v>
      </c>
      <c r="I833" s="56">
        <f>IFERROR(IF(AND(MONTH(Table25[[#This Row],[Contract Start Date]])&gt;6,MONTH(Table25[[#This Row],[Contract Start Date]])&lt;=12),YEAR(Table25[[#This Row],[Contract Start Date]])+1,YEAR(Table25[[#This Row],[Contract Start Date]])),"")</f>
        <v>2023</v>
      </c>
      <c r="J833" s="55">
        <f>Table25[[#This Row],[FY Formula start]]</f>
        <v>2023</v>
      </c>
      <c r="K833" s="59" t="str">
        <f>"FY"&amp;" "&amp;Table25[[#This Row],[Year Start]]</f>
        <v>FY 2023</v>
      </c>
      <c r="L833" s="52">
        <f>IFERROR(VLOOKUP(Table25[[#This Row],[Contract No.]],Table3[#All],5,FALSE),"")</f>
        <v>46521</v>
      </c>
      <c r="M833" s="56">
        <f>IFERROR(IF(Table25[[#This Row],[Contract End Date]]="99/99/9999","No End",IF(AND(MONTH(Table25[[#This Row],[Contract End Date]])&gt;6,MONTH(Table25[[#This Row],[Contract End Date]])&lt;=12),YEAR(Table25[[#This Row],[Contract End Date]])+1,YEAR(Table25[[#This Row],[Contract End Date]]))),"")</f>
        <v>2027</v>
      </c>
      <c r="N833" s="55">
        <f>Table25[[#This Row],[FY Formula end]]</f>
        <v>2027</v>
      </c>
      <c r="O833" s="59" t="str">
        <f>IF(Table25[[#This Row],[Year End]]="No End","No End","FY"&amp;" "&amp;Table25[[#This Row],[Year End]])</f>
        <v>FY 2027</v>
      </c>
      <c r="P833" s="27"/>
      <c r="Q833" s="104" t="str">
        <f>_xlfn.IFNA(IF($B833="","",VLOOKUP($B833,'SWC Towers'!$A:$Q,$Q$2,FALSE)),"")</f>
        <v/>
      </c>
      <c r="R833" s="106" t="str">
        <f>_xlfn.IFNA(IF($B833="","",VLOOKUP($B833,'SWC Towers'!$A:$Q,$R$2,FALSE)),"")</f>
        <v/>
      </c>
      <c r="S833" s="106" t="str">
        <f>_xlfn.IFNA(IF($B833="","",VLOOKUP($B833,'SWC Towers'!$A:$Q,$S$2,FALSE)),"")</f>
        <v/>
      </c>
      <c r="T833" s="106" t="str">
        <f>_xlfn.IFNA(IF($B833="","",VLOOKUP($B833,'SWC Towers'!$A:$Q,$T$2,FALSE)),"")</f>
        <v/>
      </c>
      <c r="U833" s="104">
        <f>_xlfn.IFNA(IF($B833="","",VLOOKUP($B833,'SWC Towers'!$A:$Q,$U$2,FALSE)),"")</f>
        <v>0.4</v>
      </c>
      <c r="V833" s="104" t="str">
        <f>_xlfn.IFNA(IF($B833="","",VLOOKUP($B833,'SWC Towers'!$A:$Q,$V$2,FALSE)),"")</f>
        <v/>
      </c>
      <c r="W833" s="104" t="str">
        <f>_xlfn.IFNA(IF($B833="","",VLOOKUP($B833,'SWC Towers'!$A:$Q,$W$2,FALSE)),"")</f>
        <v/>
      </c>
      <c r="X833" s="104" t="str">
        <f>_xlfn.IFNA(IF($B833="","",VLOOKUP($B833,'SWC Towers'!$A:$Q,$X$2,FALSE)),"")</f>
        <v/>
      </c>
      <c r="Y833" s="104">
        <f>_xlfn.IFNA(IF($B833="","",VLOOKUP($B833,'SWC Towers'!$A:$Q,$Y$2,FALSE)),"")</f>
        <v>0.3</v>
      </c>
      <c r="Z833" s="104">
        <f>_xlfn.IFNA(IF($B833="","",VLOOKUP($B833,'SWC Towers'!$A:$Q,$Z$2,FALSE)),"")</f>
        <v>0.3</v>
      </c>
      <c r="AA833" s="104" t="str">
        <f>_xlfn.IFNA(IF($B833="","",VLOOKUP($B833,'SWC Towers'!$A:$Q,$AA$2,FALSE)),"")</f>
        <v/>
      </c>
      <c r="AB833" s="104" t="str">
        <f>_xlfn.IFNA(IF($B833="","",VLOOKUP($B833,'SWC Towers'!$A:$Q,$AB$2,FALSE)),"")</f>
        <v/>
      </c>
      <c r="AC833" s="20">
        <f>SUM(Table25[[#This Row],[IT Tower: Application]:[Other/Non-IT ]])</f>
        <v>1</v>
      </c>
      <c r="AD833" s="67"/>
      <c r="AE833" s="67"/>
      <c r="AF833" s="67"/>
      <c r="AG833" s="67"/>
      <c r="AH833" s="67"/>
      <c r="AI833" s="67"/>
      <c r="AJ833" s="67"/>
      <c r="AK833" s="67"/>
      <c r="AL833" s="67"/>
      <c r="AM833" s="67"/>
      <c r="AN833" s="67"/>
      <c r="AO833" s="67"/>
      <c r="AP833" s="67"/>
      <c r="AQ833" s="67"/>
      <c r="AR833" s="67"/>
      <c r="AS833" s="67"/>
      <c r="AT833" s="67"/>
      <c r="AU833" s="67"/>
      <c r="AV833" s="67"/>
      <c r="AW833" s="67"/>
      <c r="AX833" s="67"/>
      <c r="AY833" s="67"/>
      <c r="AZ833" s="67"/>
      <c r="BA833" s="67">
        <v>0</v>
      </c>
      <c r="BB833" s="67">
        <v>20146</v>
      </c>
      <c r="BC833" s="67">
        <v>10671</v>
      </c>
      <c r="BD833" s="67"/>
      <c r="BE833" s="67"/>
      <c r="BF833" s="67"/>
      <c r="BG833" s="67"/>
      <c r="BH833" s="67"/>
      <c r="BI833" s="67"/>
      <c r="BJ833" s="67"/>
      <c r="BK833" s="67"/>
      <c r="BL833" s="67"/>
      <c r="BM833" s="67"/>
      <c r="BN833" s="67"/>
      <c r="BO833" s="67"/>
      <c r="BP833" s="67"/>
      <c r="BQ833" s="67"/>
      <c r="BR833" s="67"/>
      <c r="BS833" s="67"/>
      <c r="BT833" s="67"/>
      <c r="BU833" s="67"/>
      <c r="BV833" s="67"/>
      <c r="BW833" s="67"/>
      <c r="BX833" s="67"/>
      <c r="BY833" s="67"/>
      <c r="BZ833" s="67"/>
      <c r="CA833" s="67"/>
      <c r="CB833" s="67"/>
      <c r="CC833" s="69">
        <f>SUM(Table25[[#This Row],[Contract Amount FY00]:[Contract Amount FY50]])</f>
        <v>30817</v>
      </c>
      <c r="CD833" s="24"/>
    </row>
    <row r="834" spans="1:82" x14ac:dyDescent="0.25">
      <c r="A834" s="122" t="s">
        <v>2009</v>
      </c>
      <c r="B834" s="122" t="s">
        <v>3145</v>
      </c>
      <c r="C834" s="122" t="s">
        <v>3195</v>
      </c>
      <c r="E834" s="26" t="str">
        <f>IFERROR(IF(VLOOKUP(Table25[[#This Row],[Contract No.]],Table3[#All],3,FALSE)="","No","Yes"),"")</f>
        <v>Yes</v>
      </c>
      <c r="F834" s="26" t="str">
        <f>IFERROR(VLOOKUP(Table25[[#This Row],[Contract No.]],Table3[#All],3,FALSE),"")</f>
        <v>NASPO</v>
      </c>
      <c r="G834" s="26" t="str">
        <f>IFERROR(IF(Table25[[#This Row],[Cooperative Purchase
(Yes/No)]]="Yes","Yes",IF(VLOOKUP(Table25[[#This Row],[Contract No.]],Table3[#All],1,FALSE)=Table25[[#This Row],[Contract No.]],"Yes","No")),"No")</f>
        <v>Yes</v>
      </c>
      <c r="H834" s="51">
        <f>IFERROR(VLOOKUP(Table25[[#This Row],[Contract No.]],Table3[#All],4,FALSE),"")</f>
        <v>45138</v>
      </c>
      <c r="I834" s="56">
        <f>IFERROR(IF(AND(MONTH(Table25[[#This Row],[Contract Start Date]])&gt;6,MONTH(Table25[[#This Row],[Contract Start Date]])&lt;=12),YEAR(Table25[[#This Row],[Contract Start Date]])+1,YEAR(Table25[[#This Row],[Contract Start Date]])),"")</f>
        <v>2024</v>
      </c>
      <c r="J834" s="55">
        <f>Table25[[#This Row],[FY Formula start]]</f>
        <v>2024</v>
      </c>
      <c r="K834" s="59" t="str">
        <f>"FY"&amp;" "&amp;Table25[[#This Row],[Year Start]]</f>
        <v>FY 2024</v>
      </c>
      <c r="L834" s="52">
        <f>IFERROR(VLOOKUP(Table25[[#This Row],[Contract No.]],Table3[#All],5,FALSE),"")</f>
        <v>48426</v>
      </c>
      <c r="M834" s="56">
        <f>IFERROR(IF(Table25[[#This Row],[Contract End Date]]="99/99/9999","No End",IF(AND(MONTH(Table25[[#This Row],[Contract End Date]])&gt;6,MONTH(Table25[[#This Row],[Contract End Date]])&lt;=12),YEAR(Table25[[#This Row],[Contract End Date]])+1,YEAR(Table25[[#This Row],[Contract End Date]]))),"")</f>
        <v>2033</v>
      </c>
      <c r="N834" s="55">
        <f>Table25[[#This Row],[FY Formula end]]</f>
        <v>2033</v>
      </c>
      <c r="O834" s="59" t="str">
        <f>IF(Table25[[#This Row],[Year End]]="No End","No End","FY"&amp;" "&amp;Table25[[#This Row],[Year End]])</f>
        <v>FY 2033</v>
      </c>
      <c r="P834" s="27"/>
      <c r="Q834" s="104">
        <f>_xlfn.IFNA(IF($B834="","",VLOOKUP($B834,'SWC Towers'!$A:$Q,$Q$2,FALSE)),"")</f>
        <v>0.2</v>
      </c>
      <c r="R834" s="106">
        <f>_xlfn.IFNA(IF($B834="","",VLOOKUP($B834,'SWC Towers'!$A:$Q,$R$2,FALSE)),"")</f>
        <v>0.2</v>
      </c>
      <c r="S834" s="106" t="str">
        <f>_xlfn.IFNA(IF($B834="","",VLOOKUP($B834,'SWC Towers'!$A:$Q,$S$2,FALSE)),"")</f>
        <v/>
      </c>
      <c r="T834" s="106">
        <f>_xlfn.IFNA(IF($B834="","",VLOOKUP($B834,'SWC Towers'!$A:$Q,$T$2,FALSE)),"")</f>
        <v>0.1</v>
      </c>
      <c r="U834" s="104" t="str">
        <f>_xlfn.IFNA(IF($B834="","",VLOOKUP($B834,'SWC Towers'!$A:$Q,$U$2,FALSE)),"")</f>
        <v/>
      </c>
      <c r="V834" s="104" t="str">
        <f>_xlfn.IFNA(IF($B834="","",VLOOKUP($B834,'SWC Towers'!$A:$Q,$V$2,FALSE)),"")</f>
        <v/>
      </c>
      <c r="W834" s="104">
        <f>_xlfn.IFNA(IF($B834="","",VLOOKUP($B834,'SWC Towers'!$A:$Q,$W$2,FALSE)),"")</f>
        <v>0.3</v>
      </c>
      <c r="X834" s="104" t="str">
        <f>_xlfn.IFNA(IF($B834="","",VLOOKUP($B834,'SWC Towers'!$A:$Q,$X$2,FALSE)),"")</f>
        <v/>
      </c>
      <c r="Y834" s="104" t="str">
        <f>_xlfn.IFNA(IF($B834="","",VLOOKUP($B834,'SWC Towers'!$A:$Q,$Y$2,FALSE)),"")</f>
        <v/>
      </c>
      <c r="Z834" s="104">
        <f>_xlfn.IFNA(IF($B834="","",VLOOKUP($B834,'SWC Towers'!$A:$Q,$Z$2,FALSE)),"")</f>
        <v>0.1</v>
      </c>
      <c r="AA834" s="104" t="str">
        <f>_xlfn.IFNA(IF($B834="","",VLOOKUP($B834,'SWC Towers'!$A:$Q,$AA$2,FALSE)),"")</f>
        <v/>
      </c>
      <c r="AB834" s="104">
        <f>_xlfn.IFNA(IF($B834="","",VLOOKUP($B834,'SWC Towers'!$A:$Q,$AB$2,FALSE)),"")</f>
        <v>0.1</v>
      </c>
      <c r="AC834" s="20">
        <f>SUM(Table25[[#This Row],[IT Tower: Application]:[Other/Non-IT ]])</f>
        <v>1</v>
      </c>
      <c r="AD834" s="67"/>
      <c r="AE834" s="67"/>
      <c r="AF834" s="67"/>
      <c r="AG834" s="67"/>
      <c r="AH834" s="67"/>
      <c r="AI834" s="67"/>
      <c r="AJ834" s="67"/>
      <c r="AK834" s="67"/>
      <c r="AL834" s="67"/>
      <c r="AM834" s="67"/>
      <c r="AN834" s="67"/>
      <c r="AO834" s="67"/>
      <c r="AP834" s="67"/>
      <c r="AQ834" s="67"/>
      <c r="AR834" s="67"/>
      <c r="AS834" s="67"/>
      <c r="AT834" s="67"/>
      <c r="AU834" s="67"/>
      <c r="AV834" s="67"/>
      <c r="AW834" s="67"/>
      <c r="AX834" s="67"/>
      <c r="AY834" s="67"/>
      <c r="AZ834" s="67"/>
      <c r="BA834" s="67"/>
      <c r="BB834" s="67">
        <v>1825</v>
      </c>
      <c r="BC834" s="67">
        <v>0</v>
      </c>
      <c r="BD834" s="67"/>
      <c r="BE834" s="67"/>
      <c r="BF834" s="67"/>
      <c r="BG834" s="67"/>
      <c r="BH834" s="67"/>
      <c r="BI834" s="67"/>
      <c r="BJ834" s="67"/>
      <c r="BK834" s="67"/>
      <c r="BL834" s="67"/>
      <c r="BM834" s="67"/>
      <c r="BN834" s="67"/>
      <c r="BO834" s="67"/>
      <c r="BP834" s="67"/>
      <c r="BQ834" s="67"/>
      <c r="BR834" s="67"/>
      <c r="BS834" s="67"/>
      <c r="BT834" s="67"/>
      <c r="BU834" s="67"/>
      <c r="BV834" s="67"/>
      <c r="BW834" s="67"/>
      <c r="BX834" s="67"/>
      <c r="BY834" s="67"/>
      <c r="BZ834" s="67"/>
      <c r="CA834" s="67"/>
      <c r="CB834" s="67"/>
      <c r="CC834" s="69">
        <f>SUM(Table25[[#This Row],[Contract Amount FY00]:[Contract Amount FY50]])</f>
        <v>1825</v>
      </c>
      <c r="CD834" s="24"/>
    </row>
    <row r="835" spans="1:82" x14ac:dyDescent="0.25">
      <c r="A835" s="122" t="s">
        <v>2009</v>
      </c>
      <c r="B835" s="122" t="s">
        <v>3147</v>
      </c>
      <c r="C835" s="122" t="s">
        <v>2757</v>
      </c>
      <c r="E835" s="26" t="str">
        <f>IFERROR(IF(VLOOKUP(Table25[[#This Row],[Contract No.]],Table3[#All],3,FALSE)="","No","Yes"),"")</f>
        <v>No</v>
      </c>
      <c r="F835" s="26" t="str">
        <f>IFERROR(VLOOKUP(Table25[[#This Row],[Contract No.]],Table3[#All],3,FALSE),"")</f>
        <v/>
      </c>
      <c r="G835" s="26" t="str">
        <f>IFERROR(IF(Table25[[#This Row],[Cooperative Purchase
(Yes/No)]]="Yes","Yes",IF(VLOOKUP(Table25[[#This Row],[Contract No.]],Table3[#All],1,FALSE)=Table25[[#This Row],[Contract No.]],"Yes","No")),"No")</f>
        <v>Yes</v>
      </c>
      <c r="H835" s="51">
        <f>IFERROR(VLOOKUP(Table25[[#This Row],[Contract No.]],Table3[#All],4,FALSE),"")</f>
        <v>45413</v>
      </c>
      <c r="I835" s="56">
        <f>IFERROR(IF(AND(MONTH(Table25[[#This Row],[Contract Start Date]])&gt;6,MONTH(Table25[[#This Row],[Contract Start Date]])&lt;=12),YEAR(Table25[[#This Row],[Contract Start Date]])+1,YEAR(Table25[[#This Row],[Contract Start Date]])),"")</f>
        <v>2024</v>
      </c>
      <c r="J835" s="55">
        <f>Table25[[#This Row],[FY Formula start]]</f>
        <v>2024</v>
      </c>
      <c r="K835" s="59" t="str">
        <f>"FY"&amp;" "&amp;Table25[[#This Row],[Year Start]]</f>
        <v>FY 2024</v>
      </c>
      <c r="L835" s="52">
        <f>IFERROR(VLOOKUP(Table25[[#This Row],[Contract No.]],Table3[#All],5,FALSE),"")</f>
        <v>46507</v>
      </c>
      <c r="M835" s="56">
        <f>IFERROR(IF(Table25[[#This Row],[Contract End Date]]="99/99/9999","No End",IF(AND(MONTH(Table25[[#This Row],[Contract End Date]])&gt;6,MONTH(Table25[[#This Row],[Contract End Date]])&lt;=12),YEAR(Table25[[#This Row],[Contract End Date]])+1,YEAR(Table25[[#This Row],[Contract End Date]]))),"")</f>
        <v>2027</v>
      </c>
      <c r="N835" s="55">
        <f>Table25[[#This Row],[FY Formula end]]</f>
        <v>2027</v>
      </c>
      <c r="O835" s="59" t="str">
        <f>IF(Table25[[#This Row],[Year End]]="No End","No End","FY"&amp;" "&amp;Table25[[#This Row],[Year End]])</f>
        <v>FY 2027</v>
      </c>
      <c r="P835" s="27"/>
      <c r="Q835" s="104" t="str">
        <f>_xlfn.IFNA(IF($B835="","",VLOOKUP($B835,'SWC Towers'!$A:$Q,$Q$2,FALSE)),"")</f>
        <v/>
      </c>
      <c r="R835" s="106" t="str">
        <f>_xlfn.IFNA(IF($B835="","",VLOOKUP($B835,'SWC Towers'!$A:$Q,$R$2,FALSE)),"")</f>
        <v/>
      </c>
      <c r="S835" s="106">
        <f>_xlfn.IFNA(IF($B835="","",VLOOKUP($B835,'SWC Towers'!$A:$Q,$S$2,FALSE)),"")</f>
        <v>0.1</v>
      </c>
      <c r="T835" s="106">
        <f>_xlfn.IFNA(IF($B835="","",VLOOKUP($B835,'SWC Towers'!$A:$Q,$T$2,FALSE)),"")</f>
        <v>0.1</v>
      </c>
      <c r="U835" s="104" t="str">
        <f>_xlfn.IFNA(IF($B835="","",VLOOKUP($B835,'SWC Towers'!$A:$Q,$U$2,FALSE)),"")</f>
        <v/>
      </c>
      <c r="V835" s="104" t="str">
        <f>_xlfn.IFNA(IF($B835="","",VLOOKUP($B835,'SWC Towers'!$A:$Q,$V$2,FALSE)),"")</f>
        <v/>
      </c>
      <c r="W835" s="104">
        <f>_xlfn.IFNA(IF($B835="","",VLOOKUP($B835,'SWC Towers'!$A:$Q,$W$2,FALSE)),"")</f>
        <v>0.8</v>
      </c>
      <c r="X835" s="104" t="str">
        <f>_xlfn.IFNA(IF($B835="","",VLOOKUP($B835,'SWC Towers'!$A:$Q,$X$2,FALSE)),"")</f>
        <v/>
      </c>
      <c r="Y835" s="104" t="str">
        <f>_xlfn.IFNA(IF($B835="","",VLOOKUP($B835,'SWC Towers'!$A:$Q,$Y$2,FALSE)),"")</f>
        <v/>
      </c>
      <c r="Z835" s="104" t="str">
        <f>_xlfn.IFNA(IF($B835="","",VLOOKUP($B835,'SWC Towers'!$A:$Q,$Z$2,FALSE)),"")</f>
        <v/>
      </c>
      <c r="AA835" s="104" t="str">
        <f>_xlfn.IFNA(IF($B835="","",VLOOKUP($B835,'SWC Towers'!$A:$Q,$AA$2,FALSE)),"")</f>
        <v/>
      </c>
      <c r="AB835" s="104" t="str">
        <f>_xlfn.IFNA(IF($B835="","",VLOOKUP($B835,'SWC Towers'!$A:$Q,$AB$2,FALSE)),"")</f>
        <v/>
      </c>
      <c r="AC835" s="20">
        <f>SUM(Table25[[#This Row],[IT Tower: Application]:[Other/Non-IT ]])</f>
        <v>1</v>
      </c>
      <c r="AD835" s="67"/>
      <c r="AE835" s="67"/>
      <c r="AF835" s="67"/>
      <c r="AG835" s="67"/>
      <c r="AH835" s="67"/>
      <c r="AI835" s="67"/>
      <c r="AJ835" s="67"/>
      <c r="AK835" s="67"/>
      <c r="AL835" s="67"/>
      <c r="AM835" s="67"/>
      <c r="AN835" s="67"/>
      <c r="AO835" s="67"/>
      <c r="AP835" s="67"/>
      <c r="AQ835" s="67"/>
      <c r="AR835" s="67"/>
      <c r="AS835" s="67"/>
      <c r="AT835" s="67"/>
      <c r="AU835" s="67"/>
      <c r="AV835" s="67"/>
      <c r="AW835" s="67"/>
      <c r="AX835" s="67"/>
      <c r="AY835" s="67"/>
      <c r="AZ835" s="67"/>
      <c r="BA835" s="67"/>
      <c r="BB835" s="67">
        <v>7268</v>
      </c>
      <c r="BC835" s="67">
        <v>22249</v>
      </c>
      <c r="BD835" s="67"/>
      <c r="BE835" s="67"/>
      <c r="BF835" s="67"/>
      <c r="BG835" s="67"/>
      <c r="BH835" s="67"/>
      <c r="BI835" s="67"/>
      <c r="BJ835" s="67"/>
      <c r="BK835" s="67"/>
      <c r="BL835" s="67"/>
      <c r="BM835" s="67"/>
      <c r="BN835" s="67"/>
      <c r="BO835" s="67"/>
      <c r="BP835" s="67"/>
      <c r="BQ835" s="67"/>
      <c r="BR835" s="67"/>
      <c r="BS835" s="67"/>
      <c r="BT835" s="67"/>
      <c r="BU835" s="67"/>
      <c r="BV835" s="67"/>
      <c r="BW835" s="67"/>
      <c r="BX835" s="67"/>
      <c r="BY835" s="67"/>
      <c r="BZ835" s="67"/>
      <c r="CA835" s="67"/>
      <c r="CB835" s="67"/>
      <c r="CC835" s="69">
        <f>SUM(Table25[[#This Row],[Contract Amount FY00]:[Contract Amount FY50]])</f>
        <v>29517</v>
      </c>
      <c r="CD835" s="24"/>
    </row>
    <row r="836" spans="1:82" x14ac:dyDescent="0.25">
      <c r="A836" s="122" t="s">
        <v>2009</v>
      </c>
      <c r="B836" s="122" t="s">
        <v>3183</v>
      </c>
      <c r="C836" s="122" t="s">
        <v>966</v>
      </c>
      <c r="E836" s="26" t="str">
        <f>IFERROR(IF(VLOOKUP(Table25[[#This Row],[Contract No.]],Table3[#All],3,FALSE)="","No","Yes"),"")</f>
        <v>Yes</v>
      </c>
      <c r="F836" s="26" t="str">
        <f>IFERROR(VLOOKUP(Table25[[#This Row],[Contract No.]],Table3[#All],3,FALSE),"")</f>
        <v>NASPO</v>
      </c>
      <c r="G836" s="26" t="str">
        <f>IFERROR(IF(Table25[[#This Row],[Cooperative Purchase
(Yes/No)]]="Yes","Yes",IF(VLOOKUP(Table25[[#This Row],[Contract No.]],Table3[#All],1,FALSE)=Table25[[#This Row],[Contract No.]],"Yes","No")),"No")</f>
        <v>Yes</v>
      </c>
      <c r="H836" s="51">
        <f>IFERROR(VLOOKUP(Table25[[#This Row],[Contract No.]],Table3[#All],4,FALSE),"")</f>
        <v>45505</v>
      </c>
      <c r="I836" s="56">
        <f>IFERROR(IF(AND(MONTH(Table25[[#This Row],[Contract Start Date]])&gt;6,MONTH(Table25[[#This Row],[Contract Start Date]])&lt;=12),YEAR(Table25[[#This Row],[Contract Start Date]])+1,YEAR(Table25[[#This Row],[Contract Start Date]])),"")</f>
        <v>2025</v>
      </c>
      <c r="J836" s="55">
        <f>Table25[[#This Row],[FY Formula start]]</f>
        <v>2025</v>
      </c>
      <c r="K836" s="59" t="str">
        <f>"FY"&amp;" "&amp;Table25[[#This Row],[Year Start]]</f>
        <v>FY 2025</v>
      </c>
      <c r="L836" s="52">
        <f>IFERROR(VLOOKUP(Table25[[#This Row],[Contract No.]],Table3[#All],5,FALSE),"")</f>
        <v>47330</v>
      </c>
      <c r="M836" s="56">
        <f>IFERROR(IF(Table25[[#This Row],[Contract End Date]]="99/99/9999","No End",IF(AND(MONTH(Table25[[#This Row],[Contract End Date]])&gt;6,MONTH(Table25[[#This Row],[Contract End Date]])&lt;=12),YEAR(Table25[[#This Row],[Contract End Date]])+1,YEAR(Table25[[#This Row],[Contract End Date]]))),"")</f>
        <v>2030</v>
      </c>
      <c r="N836" s="55">
        <f>Table25[[#This Row],[FY Formula end]]</f>
        <v>2030</v>
      </c>
      <c r="O836" s="59" t="str">
        <f>IF(Table25[[#This Row],[Year End]]="No End","No End","FY"&amp;" "&amp;Table25[[#This Row],[Year End]])</f>
        <v>FY 2030</v>
      </c>
      <c r="P836" s="27"/>
      <c r="Q836" s="104">
        <f>_xlfn.IFNA(IF($B836="","",VLOOKUP($B836,'SWC Towers'!$A:$Q,$Q$2,FALSE)),"")</f>
        <v>0.2</v>
      </c>
      <c r="R836" s="106" t="str">
        <f>_xlfn.IFNA(IF($B836="","",VLOOKUP($B836,'SWC Towers'!$A:$Q,$R$2,FALSE)),"")</f>
        <v/>
      </c>
      <c r="S836" s="106">
        <f>_xlfn.IFNA(IF($B836="","",VLOOKUP($B836,'SWC Towers'!$A:$Q,$S$2,FALSE)),"")</f>
        <v>0.2</v>
      </c>
      <c r="T836" s="106" t="str">
        <f>_xlfn.IFNA(IF($B836="","",VLOOKUP($B836,'SWC Towers'!$A:$Q,$T$2,FALSE)),"")</f>
        <v/>
      </c>
      <c r="U836" s="104">
        <f>_xlfn.IFNA(IF($B836="","",VLOOKUP($B836,'SWC Towers'!$A:$Q,$U$2,FALSE)),"")</f>
        <v>0.4</v>
      </c>
      <c r="V836" s="104" t="str">
        <f>_xlfn.IFNA(IF($B836="","",VLOOKUP($B836,'SWC Towers'!$A:$Q,$V$2,FALSE)),"")</f>
        <v/>
      </c>
      <c r="W836" s="104">
        <f>_xlfn.IFNA(IF($B836="","",VLOOKUP($B836,'SWC Towers'!$A:$Q,$W$2,FALSE)),"")</f>
        <v>0.2</v>
      </c>
      <c r="X836" s="104" t="str">
        <f>_xlfn.IFNA(IF($B836="","",VLOOKUP($B836,'SWC Towers'!$A:$Q,$X$2,FALSE)),"")</f>
        <v/>
      </c>
      <c r="Y836" s="104" t="str">
        <f>_xlfn.IFNA(IF($B836="","",VLOOKUP($B836,'SWC Towers'!$A:$Q,$Y$2,FALSE)),"")</f>
        <v/>
      </c>
      <c r="Z836" s="104" t="str">
        <f>_xlfn.IFNA(IF($B836="","",VLOOKUP($B836,'SWC Towers'!$A:$Q,$Z$2,FALSE)),"")</f>
        <v/>
      </c>
      <c r="AA836" s="104" t="str">
        <f>_xlfn.IFNA(IF($B836="","",VLOOKUP($B836,'SWC Towers'!$A:$Q,$AA$2,FALSE)),"")</f>
        <v/>
      </c>
      <c r="AB836" s="104" t="str">
        <f>_xlfn.IFNA(IF($B836="","",VLOOKUP($B836,'SWC Towers'!$A:$Q,$AB$2,FALSE)),"")</f>
        <v/>
      </c>
      <c r="AC836" s="20">
        <f>SUM(Table25[[#This Row],[IT Tower: Application]:[Other/Non-IT ]])</f>
        <v>1</v>
      </c>
      <c r="AD836" s="67"/>
      <c r="AE836" s="67"/>
      <c r="AF836" s="67"/>
      <c r="AG836" s="67"/>
      <c r="AH836" s="67"/>
      <c r="AI836" s="67"/>
      <c r="AJ836" s="67"/>
      <c r="AK836" s="67"/>
      <c r="AL836" s="67"/>
      <c r="AM836" s="67"/>
      <c r="AN836" s="67"/>
      <c r="AO836" s="67"/>
      <c r="AP836" s="67"/>
      <c r="AQ836" s="67"/>
      <c r="AR836" s="67"/>
      <c r="AS836" s="67"/>
      <c r="AT836" s="67"/>
      <c r="AU836" s="67"/>
      <c r="AV836" s="67"/>
      <c r="AW836" s="67"/>
      <c r="AX836" s="67"/>
      <c r="AY836" s="67"/>
      <c r="AZ836" s="67"/>
      <c r="BA836" s="67"/>
      <c r="BB836" s="67"/>
      <c r="BC836" s="67">
        <v>54664</v>
      </c>
      <c r="BD836" s="67"/>
      <c r="BE836" s="67"/>
      <c r="BF836" s="67"/>
      <c r="BG836" s="67"/>
      <c r="BH836" s="67"/>
      <c r="BI836" s="67"/>
      <c r="BJ836" s="67"/>
      <c r="BK836" s="67"/>
      <c r="BL836" s="67"/>
      <c r="BM836" s="67"/>
      <c r="BN836" s="67"/>
      <c r="BO836" s="67"/>
      <c r="BP836" s="67"/>
      <c r="BQ836" s="67"/>
      <c r="BR836" s="67"/>
      <c r="BS836" s="67"/>
      <c r="BT836" s="67"/>
      <c r="BU836" s="67"/>
      <c r="BV836" s="67"/>
      <c r="BW836" s="67"/>
      <c r="BX836" s="67"/>
      <c r="BY836" s="67"/>
      <c r="BZ836" s="67"/>
      <c r="CA836" s="67"/>
      <c r="CB836" s="67"/>
      <c r="CC836" s="69">
        <f>SUM(Table25[[#This Row],[Contract Amount FY00]:[Contract Amount FY50]])</f>
        <v>54664</v>
      </c>
      <c r="CD836" s="24"/>
    </row>
    <row r="837" spans="1:82" x14ac:dyDescent="0.25">
      <c r="A837" s="122" t="s">
        <v>2010</v>
      </c>
      <c r="B837" s="122" t="s">
        <v>533</v>
      </c>
      <c r="C837" s="122" t="s">
        <v>1682</v>
      </c>
      <c r="E837" s="26" t="str">
        <f>IFERROR(IF(VLOOKUP(Table25[[#This Row],[Contract No.]],Table3[#All],3,FALSE)="","No","Yes"),"")</f>
        <v>No</v>
      </c>
      <c r="F837" s="26" t="str">
        <f>IFERROR(VLOOKUP(Table25[[#This Row],[Contract No.]],Table3[#All],3,FALSE),"")</f>
        <v/>
      </c>
      <c r="G837" s="26" t="str">
        <f>IFERROR(IF(Table25[[#This Row],[Cooperative Purchase
(Yes/No)]]="Yes","Yes",IF(VLOOKUP(Table25[[#This Row],[Contract No.]],Table3[#All],1,FALSE)=Table25[[#This Row],[Contract No.]],"Yes","No")),"No")</f>
        <v>Yes</v>
      </c>
      <c r="H837" s="51">
        <f>IFERROR(VLOOKUP(Table25[[#This Row],[Contract No.]],Table3[#All],4,FALSE),"")</f>
        <v>43556</v>
      </c>
      <c r="I837" s="56">
        <f>IFERROR(IF(AND(MONTH(Table25[[#This Row],[Contract Start Date]])&gt;6,MONTH(Table25[[#This Row],[Contract Start Date]])&lt;=12),YEAR(Table25[[#This Row],[Contract Start Date]])+1,YEAR(Table25[[#This Row],[Contract Start Date]])),"")</f>
        <v>2019</v>
      </c>
      <c r="J837" s="55">
        <f>Table25[[#This Row],[FY Formula start]]</f>
        <v>2019</v>
      </c>
      <c r="K837" s="59" t="str">
        <f>"FY"&amp;" "&amp;Table25[[#This Row],[Year Start]]</f>
        <v>FY 2019</v>
      </c>
      <c r="L837" s="52">
        <f>IFERROR(VLOOKUP(Table25[[#This Row],[Contract No.]],Table3[#All],5,FALSE),"")</f>
        <v>45747</v>
      </c>
      <c r="M837" s="56">
        <f>IFERROR(IF(Table25[[#This Row],[Contract End Date]]="99/99/9999","No End",IF(AND(MONTH(Table25[[#This Row],[Contract End Date]])&gt;6,MONTH(Table25[[#This Row],[Contract End Date]])&lt;=12),YEAR(Table25[[#This Row],[Contract End Date]])+1,YEAR(Table25[[#This Row],[Contract End Date]]))),"")</f>
        <v>2025</v>
      </c>
      <c r="N837" s="55">
        <f>Table25[[#This Row],[FY Formula end]]</f>
        <v>2025</v>
      </c>
      <c r="O837" s="59" t="str">
        <f>IF(Table25[[#This Row],[Year End]]="No End","No End","FY"&amp;" "&amp;Table25[[#This Row],[Year End]])</f>
        <v>FY 2025</v>
      </c>
      <c r="P837" s="27"/>
      <c r="Q837" s="104">
        <f>_xlfn.IFNA(IF($B837="","",VLOOKUP($B837,'SWC Towers'!$A:$Q,$Q$2,FALSE)),"")</f>
        <v>0.2</v>
      </c>
      <c r="R837" s="106">
        <f>_xlfn.IFNA(IF($B837="","",VLOOKUP($B837,'SWC Towers'!$A:$Q,$R$2,FALSE)),"")</f>
        <v>0.2</v>
      </c>
      <c r="S837" s="106" t="str">
        <f>_xlfn.IFNA(IF($B837="","",VLOOKUP($B837,'SWC Towers'!$A:$Q,$S$2,FALSE)),"")</f>
        <v/>
      </c>
      <c r="T837" s="106" t="str">
        <f>_xlfn.IFNA(IF($B837="","",VLOOKUP($B837,'SWC Towers'!$A:$Q,$T$2,FALSE)),"")</f>
        <v/>
      </c>
      <c r="U837" s="104">
        <f>_xlfn.IFNA(IF($B837="","",VLOOKUP($B837,'SWC Towers'!$A:$Q,$U$2,FALSE)),"")</f>
        <v>0.2</v>
      </c>
      <c r="V837" s="104" t="str">
        <f>_xlfn.IFNA(IF($B837="","",VLOOKUP($B837,'SWC Towers'!$A:$Q,$V$2,FALSE)),"")</f>
        <v/>
      </c>
      <c r="W837" s="104">
        <f>_xlfn.IFNA(IF($B837="","",VLOOKUP($B837,'SWC Towers'!$A:$Q,$W$2,FALSE)),"")</f>
        <v>0.2</v>
      </c>
      <c r="X837" s="104" t="str">
        <f>_xlfn.IFNA(IF($B837="","",VLOOKUP($B837,'SWC Towers'!$A:$Q,$X$2,FALSE)),"")</f>
        <v/>
      </c>
      <c r="Y837" s="104" t="str">
        <f>_xlfn.IFNA(IF($B837="","",VLOOKUP($B837,'SWC Towers'!$A:$Q,$Y$2,FALSE)),"")</f>
        <v/>
      </c>
      <c r="Z837" s="104" t="str">
        <f>_xlfn.IFNA(IF($B837="","",VLOOKUP($B837,'SWC Towers'!$A:$Q,$Z$2,FALSE)),"")</f>
        <v/>
      </c>
      <c r="AA837" s="104">
        <f>_xlfn.IFNA(IF($B837="","",VLOOKUP($B837,'SWC Towers'!$A:$Q,$AA$2,FALSE)),"")</f>
        <v>0.2</v>
      </c>
      <c r="AB837" s="104" t="str">
        <f>_xlfn.IFNA(IF($B837="","",VLOOKUP($B837,'SWC Towers'!$A:$Q,$AB$2,FALSE)),"")</f>
        <v/>
      </c>
      <c r="AC837" s="20">
        <f>SUM(Table25[[#This Row],[IT Tower: Application]:[Other/Non-IT ]])</f>
        <v>1</v>
      </c>
      <c r="AD837" s="67"/>
      <c r="AE837" s="67"/>
      <c r="AF837" s="67"/>
      <c r="AG837" s="67"/>
      <c r="AH837" s="67"/>
      <c r="AI837" s="67"/>
      <c r="AJ837" s="67"/>
      <c r="AK837" s="67"/>
      <c r="AL837" s="67"/>
      <c r="AM837" s="67"/>
      <c r="AN837" s="67"/>
      <c r="AO837" s="67"/>
      <c r="AP837" s="67"/>
      <c r="AQ837" s="67"/>
      <c r="AR837" s="67"/>
      <c r="AS837" s="67"/>
      <c r="AT837" s="67"/>
      <c r="AU837" s="67"/>
      <c r="AV837" s="67"/>
      <c r="AW837" s="67"/>
      <c r="AX837" s="67"/>
      <c r="AY837" s="67"/>
      <c r="AZ837" s="67"/>
      <c r="BA837" s="67"/>
      <c r="BB837" s="67">
        <v>0</v>
      </c>
      <c r="BC837" s="67">
        <v>37426</v>
      </c>
      <c r="BD837" s="67"/>
      <c r="BE837" s="67"/>
      <c r="BF837" s="67"/>
      <c r="BG837" s="67"/>
      <c r="BH837" s="67"/>
      <c r="BI837" s="67"/>
      <c r="BJ837" s="67"/>
      <c r="BK837" s="67"/>
      <c r="BL837" s="67"/>
      <c r="BM837" s="67"/>
      <c r="BN837" s="67"/>
      <c r="BO837" s="67"/>
      <c r="BP837" s="67"/>
      <c r="BQ837" s="67"/>
      <c r="BR837" s="67"/>
      <c r="BS837" s="67"/>
      <c r="BT837" s="67"/>
      <c r="BU837" s="67"/>
      <c r="BV837" s="67"/>
      <c r="BW837" s="67"/>
      <c r="BX837" s="67"/>
      <c r="BY837" s="67"/>
      <c r="BZ837" s="67"/>
      <c r="CA837" s="67"/>
      <c r="CB837" s="67"/>
      <c r="CC837" s="69">
        <f>SUM(Table25[[#This Row],[Contract Amount FY00]:[Contract Amount FY50]])</f>
        <v>37426</v>
      </c>
      <c r="CD837" s="24"/>
    </row>
    <row r="838" spans="1:82" x14ac:dyDescent="0.25">
      <c r="A838" s="122" t="s">
        <v>2010</v>
      </c>
      <c r="B838" s="122" t="s">
        <v>533</v>
      </c>
      <c r="C838" s="122" t="s">
        <v>3187</v>
      </c>
      <c r="E838" s="26" t="str">
        <f>IFERROR(IF(VLOOKUP(Table25[[#This Row],[Contract No.]],Table3[#All],3,FALSE)="","No","Yes"),"")</f>
        <v>No</v>
      </c>
      <c r="F838" s="26" t="str">
        <f>IFERROR(VLOOKUP(Table25[[#This Row],[Contract No.]],Table3[#All],3,FALSE),"")</f>
        <v/>
      </c>
      <c r="G838" s="26" t="str">
        <f>IFERROR(IF(Table25[[#This Row],[Cooperative Purchase
(Yes/No)]]="Yes","Yes",IF(VLOOKUP(Table25[[#This Row],[Contract No.]],Table3[#All],1,FALSE)=Table25[[#This Row],[Contract No.]],"Yes","No")),"No")</f>
        <v>Yes</v>
      </c>
      <c r="H838" s="51">
        <f>IFERROR(VLOOKUP(Table25[[#This Row],[Contract No.]],Table3[#All],4,FALSE),"")</f>
        <v>43556</v>
      </c>
      <c r="I838" s="56">
        <f>IFERROR(IF(AND(MONTH(Table25[[#This Row],[Contract Start Date]])&gt;6,MONTH(Table25[[#This Row],[Contract Start Date]])&lt;=12),YEAR(Table25[[#This Row],[Contract Start Date]])+1,YEAR(Table25[[#This Row],[Contract Start Date]])),"")</f>
        <v>2019</v>
      </c>
      <c r="J838" s="55">
        <f>Table25[[#This Row],[FY Formula start]]</f>
        <v>2019</v>
      </c>
      <c r="K838" s="59" t="str">
        <f>"FY"&amp;" "&amp;Table25[[#This Row],[Year Start]]</f>
        <v>FY 2019</v>
      </c>
      <c r="L838" s="52">
        <f>IFERROR(VLOOKUP(Table25[[#This Row],[Contract No.]],Table3[#All],5,FALSE),"")</f>
        <v>45747</v>
      </c>
      <c r="M838" s="56">
        <f>IFERROR(IF(Table25[[#This Row],[Contract End Date]]="99/99/9999","No End",IF(AND(MONTH(Table25[[#This Row],[Contract End Date]])&gt;6,MONTH(Table25[[#This Row],[Contract End Date]])&lt;=12),YEAR(Table25[[#This Row],[Contract End Date]])+1,YEAR(Table25[[#This Row],[Contract End Date]]))),"")</f>
        <v>2025</v>
      </c>
      <c r="N838" s="55">
        <f>Table25[[#This Row],[FY Formula end]]</f>
        <v>2025</v>
      </c>
      <c r="O838" s="59" t="str">
        <f>IF(Table25[[#This Row],[Year End]]="No End","No End","FY"&amp;" "&amp;Table25[[#This Row],[Year End]])</f>
        <v>FY 2025</v>
      </c>
      <c r="P838" s="27"/>
      <c r="Q838" s="104">
        <f>_xlfn.IFNA(IF($B838="","",VLOOKUP($B838,'SWC Towers'!$A:$Q,$Q$2,FALSE)),"")</f>
        <v>0.2</v>
      </c>
      <c r="R838" s="106">
        <f>_xlfn.IFNA(IF($B838="","",VLOOKUP($B838,'SWC Towers'!$A:$Q,$R$2,FALSE)),"")</f>
        <v>0.2</v>
      </c>
      <c r="S838" s="106" t="str">
        <f>_xlfn.IFNA(IF($B838="","",VLOOKUP($B838,'SWC Towers'!$A:$Q,$S$2,FALSE)),"")</f>
        <v/>
      </c>
      <c r="T838" s="106" t="str">
        <f>_xlfn.IFNA(IF($B838="","",VLOOKUP($B838,'SWC Towers'!$A:$Q,$T$2,FALSE)),"")</f>
        <v/>
      </c>
      <c r="U838" s="104">
        <f>_xlfn.IFNA(IF($B838="","",VLOOKUP($B838,'SWC Towers'!$A:$Q,$U$2,FALSE)),"")</f>
        <v>0.2</v>
      </c>
      <c r="V838" s="104" t="str">
        <f>_xlfn.IFNA(IF($B838="","",VLOOKUP($B838,'SWC Towers'!$A:$Q,$V$2,FALSE)),"")</f>
        <v/>
      </c>
      <c r="W838" s="104">
        <f>_xlfn.IFNA(IF($B838="","",VLOOKUP($B838,'SWC Towers'!$A:$Q,$W$2,FALSE)),"")</f>
        <v>0.2</v>
      </c>
      <c r="X838" s="104" t="str">
        <f>_xlfn.IFNA(IF($B838="","",VLOOKUP($B838,'SWC Towers'!$A:$Q,$X$2,FALSE)),"")</f>
        <v/>
      </c>
      <c r="Y838" s="104" t="str">
        <f>_xlfn.IFNA(IF($B838="","",VLOOKUP($B838,'SWC Towers'!$A:$Q,$Y$2,FALSE)),"")</f>
        <v/>
      </c>
      <c r="Z838" s="104" t="str">
        <f>_xlfn.IFNA(IF($B838="","",VLOOKUP($B838,'SWC Towers'!$A:$Q,$Z$2,FALSE)),"")</f>
        <v/>
      </c>
      <c r="AA838" s="104">
        <f>_xlfn.IFNA(IF($B838="","",VLOOKUP($B838,'SWC Towers'!$A:$Q,$AA$2,FALSE)),"")</f>
        <v>0.2</v>
      </c>
      <c r="AB838" s="104" t="str">
        <f>_xlfn.IFNA(IF($B838="","",VLOOKUP($B838,'SWC Towers'!$A:$Q,$AB$2,FALSE)),"")</f>
        <v/>
      </c>
      <c r="AC838" s="20">
        <f>SUM(Table25[[#This Row],[IT Tower: Application]:[Other/Non-IT ]])</f>
        <v>1</v>
      </c>
      <c r="AD838" s="67"/>
      <c r="AE838" s="67"/>
      <c r="AF838" s="67"/>
      <c r="AG838" s="67"/>
      <c r="AH838" s="67"/>
      <c r="AI838" s="67"/>
      <c r="AJ838" s="67"/>
      <c r="AK838" s="67"/>
      <c r="AL838" s="67"/>
      <c r="AM838" s="67"/>
      <c r="AN838" s="67"/>
      <c r="AO838" s="67"/>
      <c r="AP838" s="67"/>
      <c r="AQ838" s="67"/>
      <c r="AR838" s="67"/>
      <c r="AS838" s="67"/>
      <c r="AT838" s="67"/>
      <c r="AU838" s="67"/>
      <c r="AV838" s="67"/>
      <c r="AW838" s="67">
        <v>45220</v>
      </c>
      <c r="AX838" s="67">
        <v>101</v>
      </c>
      <c r="AY838" s="67"/>
      <c r="AZ838" s="67">
        <v>240</v>
      </c>
      <c r="BA838" s="67">
        <v>0</v>
      </c>
      <c r="BB838" s="67"/>
      <c r="BC838" s="67"/>
      <c r="BD838" s="67"/>
      <c r="BE838" s="67"/>
      <c r="BF838" s="67"/>
      <c r="BG838" s="67"/>
      <c r="BH838" s="67"/>
      <c r="BI838" s="67"/>
      <c r="BJ838" s="67"/>
      <c r="BK838" s="67"/>
      <c r="BL838" s="67"/>
      <c r="BM838" s="67"/>
      <c r="BN838" s="67"/>
      <c r="BO838" s="67"/>
      <c r="BP838" s="67"/>
      <c r="BQ838" s="67"/>
      <c r="BR838" s="67"/>
      <c r="BS838" s="67"/>
      <c r="BT838" s="67"/>
      <c r="BU838" s="67"/>
      <c r="BV838" s="67"/>
      <c r="BW838" s="67"/>
      <c r="BX838" s="67"/>
      <c r="BY838" s="67"/>
      <c r="BZ838" s="67"/>
      <c r="CA838" s="67"/>
      <c r="CB838" s="67"/>
      <c r="CC838" s="69">
        <f>SUM(Table25[[#This Row],[Contract Amount FY00]:[Contract Amount FY50]])</f>
        <v>45561</v>
      </c>
      <c r="CD838" s="24"/>
    </row>
    <row r="839" spans="1:82" x14ac:dyDescent="0.25">
      <c r="A839" s="122" t="s">
        <v>2010</v>
      </c>
      <c r="B839" s="122" t="s">
        <v>2050</v>
      </c>
      <c r="C839" s="122" t="s">
        <v>2274</v>
      </c>
      <c r="E839" s="26" t="str">
        <f>IFERROR(IF(VLOOKUP(Table25[[#This Row],[Contract No.]],Table3[#All],3,FALSE)="","No","Yes"),"")</f>
        <v>Yes</v>
      </c>
      <c r="F839" s="26" t="str">
        <f>IFERROR(VLOOKUP(Table25[[#This Row],[Contract No.]],Table3[#All],3,FALSE),"")</f>
        <v>WA Cooperative</v>
      </c>
      <c r="G839" s="26" t="str">
        <f>IFERROR(IF(Table25[[#This Row],[Cooperative Purchase
(Yes/No)]]="Yes","Yes",IF(VLOOKUP(Table25[[#This Row],[Contract No.]],Table3[#All],1,FALSE)=Table25[[#This Row],[Contract No.]],"Yes","No")),"No")</f>
        <v>Yes</v>
      </c>
      <c r="H839" s="51">
        <f>IFERROR(VLOOKUP(Table25[[#This Row],[Contract No.]],Table3[#All],4,FALSE),"")</f>
        <v>44316</v>
      </c>
      <c r="I839" s="56">
        <f>IFERROR(IF(AND(MONTH(Table25[[#This Row],[Contract Start Date]])&gt;6,MONTH(Table25[[#This Row],[Contract Start Date]])&lt;=12),YEAR(Table25[[#This Row],[Contract Start Date]])+1,YEAR(Table25[[#This Row],[Contract Start Date]])),"")</f>
        <v>2021</v>
      </c>
      <c r="J839" s="55">
        <f>Table25[[#This Row],[FY Formula start]]</f>
        <v>2021</v>
      </c>
      <c r="K839" s="59" t="str">
        <f>"FY"&amp;" "&amp;Table25[[#This Row],[Year Start]]</f>
        <v>FY 2021</v>
      </c>
      <c r="L839" s="52">
        <f>IFERROR(VLOOKUP(Table25[[#This Row],[Contract No.]],Table3[#All],5,FALSE),"")</f>
        <v>46506</v>
      </c>
      <c r="M839" s="56">
        <f>IFERROR(IF(Table25[[#This Row],[Contract End Date]]="99/99/9999","No End",IF(AND(MONTH(Table25[[#This Row],[Contract End Date]])&gt;6,MONTH(Table25[[#This Row],[Contract End Date]])&lt;=12),YEAR(Table25[[#This Row],[Contract End Date]])+1,YEAR(Table25[[#This Row],[Contract End Date]]))),"")</f>
        <v>2027</v>
      </c>
      <c r="N839" s="55">
        <f>Table25[[#This Row],[FY Formula end]]</f>
        <v>2027</v>
      </c>
      <c r="O839" s="59" t="str">
        <f>IF(Table25[[#This Row],[Year End]]="No End","No End","FY"&amp;" "&amp;Table25[[#This Row],[Year End]])</f>
        <v>FY 2027</v>
      </c>
      <c r="P839" s="27"/>
      <c r="Q839" s="104">
        <f>_xlfn.IFNA(IF($B839="","",VLOOKUP($B839,'SWC Towers'!$A:$Q,$Q$2,FALSE)),"")</f>
        <v>1</v>
      </c>
      <c r="R839" s="106" t="str">
        <f>_xlfn.IFNA(IF($B839="","",VLOOKUP($B839,'SWC Towers'!$A:$Q,$R$2,FALSE)),"")</f>
        <v/>
      </c>
      <c r="S839" s="106" t="str">
        <f>_xlfn.IFNA(IF($B839="","",VLOOKUP($B839,'SWC Towers'!$A:$Q,$S$2,FALSE)),"")</f>
        <v/>
      </c>
      <c r="T839" s="106" t="str">
        <f>_xlfn.IFNA(IF($B839="","",VLOOKUP($B839,'SWC Towers'!$A:$Q,$T$2,FALSE)),"")</f>
        <v/>
      </c>
      <c r="U839" s="104" t="str">
        <f>_xlfn.IFNA(IF($B839="","",VLOOKUP($B839,'SWC Towers'!$A:$Q,$U$2,FALSE)),"")</f>
        <v/>
      </c>
      <c r="V839" s="104" t="str">
        <f>_xlfn.IFNA(IF($B839="","",VLOOKUP($B839,'SWC Towers'!$A:$Q,$V$2,FALSE)),"")</f>
        <v/>
      </c>
      <c r="W839" s="104" t="str">
        <f>_xlfn.IFNA(IF($B839="","",VLOOKUP($B839,'SWC Towers'!$A:$Q,$W$2,FALSE)),"")</f>
        <v/>
      </c>
      <c r="X839" s="104" t="str">
        <f>_xlfn.IFNA(IF($B839="","",VLOOKUP($B839,'SWC Towers'!$A:$Q,$X$2,FALSE)),"")</f>
        <v/>
      </c>
      <c r="Y839" s="104" t="str">
        <f>_xlfn.IFNA(IF($B839="","",VLOOKUP($B839,'SWC Towers'!$A:$Q,$Y$2,FALSE)),"")</f>
        <v/>
      </c>
      <c r="Z839" s="104" t="str">
        <f>_xlfn.IFNA(IF($B839="","",VLOOKUP($B839,'SWC Towers'!$A:$Q,$Z$2,FALSE)),"")</f>
        <v/>
      </c>
      <c r="AA839" s="104" t="str">
        <f>_xlfn.IFNA(IF($B839="","",VLOOKUP($B839,'SWC Towers'!$A:$Q,$AA$2,FALSE)),"")</f>
        <v/>
      </c>
      <c r="AB839" s="104" t="str">
        <f>_xlfn.IFNA(IF($B839="","",VLOOKUP($B839,'SWC Towers'!$A:$Q,$AB$2,FALSE)),"")</f>
        <v/>
      </c>
      <c r="AC839" s="20">
        <f>SUM(Table25[[#This Row],[IT Tower: Application]:[Other/Non-IT ]])</f>
        <v>1</v>
      </c>
      <c r="AD839" s="67"/>
      <c r="AE839" s="67"/>
      <c r="AF839" s="67"/>
      <c r="AG839" s="67"/>
      <c r="AH839" s="67"/>
      <c r="AI839" s="67"/>
      <c r="AJ839" s="67"/>
      <c r="AK839" s="67"/>
      <c r="AL839" s="67"/>
      <c r="AM839" s="67"/>
      <c r="AN839" s="67"/>
      <c r="AO839" s="67"/>
      <c r="AP839" s="67"/>
      <c r="AQ839" s="67"/>
      <c r="AR839" s="67"/>
      <c r="AS839" s="67"/>
      <c r="AT839" s="67"/>
      <c r="AU839" s="67"/>
      <c r="AV839" s="67"/>
      <c r="AW839" s="67"/>
      <c r="AX839" s="67"/>
      <c r="AY839" s="67"/>
      <c r="AZ839" s="67">
        <v>27361</v>
      </c>
      <c r="BA839" s="67">
        <v>115474</v>
      </c>
      <c r="BB839" s="67">
        <v>103948</v>
      </c>
      <c r="BC839" s="67">
        <v>123163</v>
      </c>
      <c r="BD839" s="67"/>
      <c r="BE839" s="67"/>
      <c r="BF839" s="67"/>
      <c r="BG839" s="67"/>
      <c r="BH839" s="67"/>
      <c r="BI839" s="67"/>
      <c r="BJ839" s="67"/>
      <c r="BK839" s="67"/>
      <c r="BL839" s="67"/>
      <c r="BM839" s="67"/>
      <c r="BN839" s="67"/>
      <c r="BO839" s="67"/>
      <c r="BP839" s="67"/>
      <c r="BQ839" s="67"/>
      <c r="BR839" s="67"/>
      <c r="BS839" s="67"/>
      <c r="BT839" s="67"/>
      <c r="BU839" s="67"/>
      <c r="BV839" s="67"/>
      <c r="BW839" s="67"/>
      <c r="BX839" s="67"/>
      <c r="BY839" s="67"/>
      <c r="BZ839" s="67"/>
      <c r="CA839" s="67"/>
      <c r="CB839" s="67"/>
      <c r="CC839" s="69">
        <f>SUM(Table25[[#This Row],[Contract Amount FY00]:[Contract Amount FY50]])</f>
        <v>369946</v>
      </c>
      <c r="CD839" s="24"/>
    </row>
    <row r="840" spans="1:82" x14ac:dyDescent="0.25">
      <c r="A840" s="122" t="s">
        <v>2010</v>
      </c>
      <c r="B840" s="122" t="s">
        <v>705</v>
      </c>
      <c r="C840" s="122" t="s">
        <v>1777</v>
      </c>
      <c r="E840" s="26" t="str">
        <f>IFERROR(IF(VLOOKUP(Table25[[#This Row],[Contract No.]],Table3[#All],3,FALSE)="","No","Yes"),"")</f>
        <v>Yes</v>
      </c>
      <c r="F840" s="26" t="str">
        <f>IFERROR(VLOOKUP(Table25[[#This Row],[Contract No.]],Table3[#All],3,FALSE),"")</f>
        <v>NASPO</v>
      </c>
      <c r="G840" s="26" t="str">
        <f>IFERROR(IF(Table25[[#This Row],[Cooperative Purchase
(Yes/No)]]="Yes","Yes",IF(VLOOKUP(Table25[[#This Row],[Contract No.]],Table3[#All],1,FALSE)=Table25[[#This Row],[Contract No.]],"Yes","No")),"No")</f>
        <v>Yes</v>
      </c>
      <c r="H840" s="51">
        <f>IFERROR(VLOOKUP(Table25[[#This Row],[Contract No.]],Table3[#All],4,FALSE),"")</f>
        <v>43647</v>
      </c>
      <c r="I840" s="56">
        <f>IFERROR(IF(AND(MONTH(Table25[[#This Row],[Contract Start Date]])&gt;6,MONTH(Table25[[#This Row],[Contract Start Date]])&lt;=12),YEAR(Table25[[#This Row],[Contract Start Date]])+1,YEAR(Table25[[#This Row],[Contract Start Date]])),"")</f>
        <v>2020</v>
      </c>
      <c r="J840" s="55">
        <f>Table25[[#This Row],[FY Formula start]]</f>
        <v>2020</v>
      </c>
      <c r="K840" s="59" t="str">
        <f>"FY"&amp;" "&amp;Table25[[#This Row],[Year Start]]</f>
        <v>FY 2020</v>
      </c>
      <c r="L840" s="52">
        <f>IFERROR(VLOOKUP(Table25[[#This Row],[Contract No.]],Table3[#All],5,FALSE),"")</f>
        <v>47360</v>
      </c>
      <c r="M840" s="56">
        <f>IFERROR(IF(Table25[[#This Row],[Contract End Date]]="99/99/9999","No End",IF(AND(MONTH(Table25[[#This Row],[Contract End Date]])&gt;6,MONTH(Table25[[#This Row],[Contract End Date]])&lt;=12),YEAR(Table25[[#This Row],[Contract End Date]])+1,YEAR(Table25[[#This Row],[Contract End Date]]))),"")</f>
        <v>2030</v>
      </c>
      <c r="N840" s="55">
        <f>Table25[[#This Row],[FY Formula end]]</f>
        <v>2030</v>
      </c>
      <c r="O840" s="59" t="str">
        <f>IF(Table25[[#This Row],[Year End]]="No End","No End","FY"&amp;" "&amp;Table25[[#This Row],[Year End]])</f>
        <v>FY 2030</v>
      </c>
      <c r="P840" s="27"/>
      <c r="Q840" s="104">
        <f>_xlfn.IFNA(IF($B840="","",VLOOKUP($B840,'SWC Towers'!$A:$Q,$Q$2,FALSE)),"")</f>
        <v>0.2</v>
      </c>
      <c r="R840" s="106" t="str">
        <f>_xlfn.IFNA(IF($B840="","",VLOOKUP($B840,'SWC Towers'!$A:$Q,$R$2,FALSE)),"")</f>
        <v/>
      </c>
      <c r="S840" s="106" t="str">
        <f>_xlfn.IFNA(IF($B840="","",VLOOKUP($B840,'SWC Towers'!$A:$Q,$S$2,FALSE)),"")</f>
        <v/>
      </c>
      <c r="T840" s="106" t="str">
        <f>_xlfn.IFNA(IF($B840="","",VLOOKUP($B840,'SWC Towers'!$A:$Q,$T$2,FALSE)),"")</f>
        <v/>
      </c>
      <c r="U840" s="104">
        <f>_xlfn.IFNA(IF($B840="","",VLOOKUP($B840,'SWC Towers'!$A:$Q,$U$2,FALSE)),"")</f>
        <v>0.4</v>
      </c>
      <c r="V840" s="104" t="str">
        <f>_xlfn.IFNA(IF($B840="","",VLOOKUP($B840,'SWC Towers'!$A:$Q,$V$2,FALSE)),"")</f>
        <v/>
      </c>
      <c r="W840" s="104">
        <f>_xlfn.IFNA(IF($B840="","",VLOOKUP($B840,'SWC Towers'!$A:$Q,$W$2,FALSE)),"")</f>
        <v>0.4</v>
      </c>
      <c r="X840" s="104" t="str">
        <f>_xlfn.IFNA(IF($B840="","",VLOOKUP($B840,'SWC Towers'!$A:$Q,$X$2,FALSE)),"")</f>
        <v/>
      </c>
      <c r="Y840" s="104" t="str">
        <f>_xlfn.IFNA(IF($B840="","",VLOOKUP($B840,'SWC Towers'!$A:$Q,$Y$2,FALSE)),"")</f>
        <v/>
      </c>
      <c r="Z840" s="104" t="str">
        <f>_xlfn.IFNA(IF($B840="","",VLOOKUP($B840,'SWC Towers'!$A:$Q,$Z$2,FALSE)),"")</f>
        <v/>
      </c>
      <c r="AA840" s="104" t="str">
        <f>_xlfn.IFNA(IF($B840="","",VLOOKUP($B840,'SWC Towers'!$A:$Q,$AA$2,FALSE)),"")</f>
        <v/>
      </c>
      <c r="AB840" s="104" t="str">
        <f>_xlfn.IFNA(IF($B840="","",VLOOKUP($B840,'SWC Towers'!$A:$Q,$AB$2,FALSE)),"")</f>
        <v/>
      </c>
      <c r="AC840" s="20">
        <f>SUM(Table25[[#This Row],[IT Tower: Application]:[Other/Non-IT ]])</f>
        <v>1</v>
      </c>
      <c r="AD840" s="67"/>
      <c r="AE840" s="67"/>
      <c r="AF840" s="67"/>
      <c r="AG840" s="67"/>
      <c r="AH840" s="67"/>
      <c r="AI840" s="67"/>
      <c r="AJ840" s="67"/>
      <c r="AK840" s="67"/>
      <c r="AL840" s="67"/>
      <c r="AM840" s="67"/>
      <c r="AN840" s="67"/>
      <c r="AO840" s="67"/>
      <c r="AP840" s="67"/>
      <c r="AQ840" s="67"/>
      <c r="AR840" s="67"/>
      <c r="AS840" s="67"/>
      <c r="AT840" s="67"/>
      <c r="AU840" s="67"/>
      <c r="AV840" s="67"/>
      <c r="AW840" s="67"/>
      <c r="AX840" s="67">
        <v>0</v>
      </c>
      <c r="AY840" s="67">
        <v>170129</v>
      </c>
      <c r="AZ840" s="67">
        <v>186784</v>
      </c>
      <c r="BA840" s="67">
        <v>188452</v>
      </c>
      <c r="BB840" s="67">
        <v>184814</v>
      </c>
      <c r="BC840" s="67">
        <v>208294</v>
      </c>
      <c r="BD840" s="67"/>
      <c r="BE840" s="67"/>
      <c r="BF840" s="67"/>
      <c r="BG840" s="67"/>
      <c r="BH840" s="67"/>
      <c r="BI840" s="67"/>
      <c r="BJ840" s="67"/>
      <c r="BK840" s="67"/>
      <c r="BL840" s="67"/>
      <c r="BM840" s="67"/>
      <c r="BN840" s="67"/>
      <c r="BO840" s="67"/>
      <c r="BP840" s="67"/>
      <c r="BQ840" s="67"/>
      <c r="BR840" s="67"/>
      <c r="BS840" s="67"/>
      <c r="BT840" s="67"/>
      <c r="BU840" s="67"/>
      <c r="BV840" s="67"/>
      <c r="BW840" s="67"/>
      <c r="BX840" s="67"/>
      <c r="BY840" s="67"/>
      <c r="BZ840" s="67"/>
      <c r="CA840" s="67"/>
      <c r="CB840" s="67"/>
      <c r="CC840" s="69">
        <f>SUM(Table25[[#This Row],[Contract Amount FY00]:[Contract Amount FY50]])</f>
        <v>938473</v>
      </c>
      <c r="CD840" s="24"/>
    </row>
    <row r="841" spans="1:82" x14ac:dyDescent="0.25">
      <c r="A841" s="122" t="s">
        <v>2010</v>
      </c>
      <c r="B841" s="122" t="s">
        <v>278</v>
      </c>
      <c r="C841" s="122" t="s">
        <v>3151</v>
      </c>
      <c r="E841" s="26" t="str">
        <f>IFERROR(IF(VLOOKUP(Table25[[#This Row],[Contract No.]],Table3[#All],3,FALSE)="","No","Yes"),"")</f>
        <v>Yes</v>
      </c>
      <c r="F841" s="26" t="str">
        <f>IFERROR(VLOOKUP(Table25[[#This Row],[Contract No.]],Table3[#All],3,FALSE),"")</f>
        <v>NASPO</v>
      </c>
      <c r="G841" s="26" t="str">
        <f>IFERROR(IF(Table25[[#This Row],[Cooperative Purchase
(Yes/No)]]="Yes","Yes",IF(VLOOKUP(Table25[[#This Row],[Contract No.]],Table3[#All],1,FALSE)=Table25[[#This Row],[Contract No.]],"Yes","No")),"No")</f>
        <v>Yes</v>
      </c>
      <c r="H841" s="51">
        <f>IFERROR(VLOOKUP(Table25[[#This Row],[Contract No.]],Table3[#All],4,FALSE),"")</f>
        <v>42917</v>
      </c>
      <c r="I841" s="56">
        <f>IFERROR(IF(AND(MONTH(Table25[[#This Row],[Contract Start Date]])&gt;6,MONTH(Table25[[#This Row],[Contract Start Date]])&lt;=12),YEAR(Table25[[#This Row],[Contract Start Date]])+1,YEAR(Table25[[#This Row],[Contract Start Date]])),"")</f>
        <v>2018</v>
      </c>
      <c r="J841" s="55">
        <f>Table25[[#This Row],[FY Formula start]]</f>
        <v>2018</v>
      </c>
      <c r="K841" s="59" t="str">
        <f>"FY"&amp;" "&amp;Table25[[#This Row],[Year Start]]</f>
        <v>FY 2018</v>
      </c>
      <c r="L841" s="52">
        <f>IFERROR(VLOOKUP(Table25[[#This Row],[Contract No.]],Table3[#All],5,FALSE),"")</f>
        <v>46280</v>
      </c>
      <c r="M841" s="56">
        <f>IFERROR(IF(Table25[[#This Row],[Contract End Date]]="99/99/9999","No End",IF(AND(MONTH(Table25[[#This Row],[Contract End Date]])&gt;6,MONTH(Table25[[#This Row],[Contract End Date]])&lt;=12),YEAR(Table25[[#This Row],[Contract End Date]])+1,YEAR(Table25[[#This Row],[Contract End Date]]))),"")</f>
        <v>2027</v>
      </c>
      <c r="N841" s="55">
        <f>Table25[[#This Row],[FY Formula end]]</f>
        <v>2027</v>
      </c>
      <c r="O841" s="59" t="str">
        <f>IF(Table25[[#This Row],[Year End]]="No End","No End","FY"&amp;" "&amp;Table25[[#This Row],[Year End]])</f>
        <v>FY 2027</v>
      </c>
      <c r="P841" s="27"/>
      <c r="Q841" s="104">
        <f>_xlfn.IFNA(IF($B841="","",VLOOKUP($B841,'SWC Towers'!$A:$Q,$Q$2,FALSE)),"")</f>
        <v>0.4</v>
      </c>
      <c r="R841" s="106" t="str">
        <f>_xlfn.IFNA(IF($B841="","",VLOOKUP($B841,'SWC Towers'!$A:$Q,$R$2,FALSE)),"")</f>
        <v/>
      </c>
      <c r="S841" s="106" t="str">
        <f>_xlfn.IFNA(IF($B841="","",VLOOKUP($B841,'SWC Towers'!$A:$Q,$S$2,FALSE)),"")</f>
        <v/>
      </c>
      <c r="T841" s="106">
        <f>_xlfn.IFNA(IF($B841="","",VLOOKUP($B841,'SWC Towers'!$A:$Q,$T$2,FALSE)),"")</f>
        <v>0.05</v>
      </c>
      <c r="U841" s="104" t="str">
        <f>_xlfn.IFNA(IF($B841="","",VLOOKUP($B841,'SWC Towers'!$A:$Q,$U$2,FALSE)),"")</f>
        <v/>
      </c>
      <c r="V841" s="104" t="str">
        <f>_xlfn.IFNA(IF($B841="","",VLOOKUP($B841,'SWC Towers'!$A:$Q,$V$2,FALSE)),"")</f>
        <v/>
      </c>
      <c r="W841" s="104">
        <f>_xlfn.IFNA(IF($B841="","",VLOOKUP($B841,'SWC Towers'!$A:$Q,$W$2,FALSE)),"")</f>
        <v>0.1</v>
      </c>
      <c r="X841" s="104" t="str">
        <f>_xlfn.IFNA(IF($B841="","",VLOOKUP($B841,'SWC Towers'!$A:$Q,$X$2,FALSE)),"")</f>
        <v/>
      </c>
      <c r="Y841" s="104">
        <f>_xlfn.IFNA(IF($B841="","",VLOOKUP($B841,'SWC Towers'!$A:$Q,$Y$2,FALSE)),"")</f>
        <v>0.05</v>
      </c>
      <c r="Z841" s="104" t="str">
        <f>_xlfn.IFNA(IF($B841="","",VLOOKUP($B841,'SWC Towers'!$A:$Q,$Z$2,FALSE)),"")</f>
        <v/>
      </c>
      <c r="AA841" s="104">
        <f>_xlfn.IFNA(IF($B841="","",VLOOKUP($B841,'SWC Towers'!$A:$Q,$AA$2,FALSE)),"")</f>
        <v>0.4</v>
      </c>
      <c r="AB841" s="104" t="str">
        <f>_xlfn.IFNA(IF($B841="","",VLOOKUP($B841,'SWC Towers'!$A:$Q,$AB$2,FALSE)),"")</f>
        <v/>
      </c>
      <c r="AC841" s="20">
        <f>SUM(Table25[[#This Row],[IT Tower: Application]:[Other/Non-IT ]])</f>
        <v>1</v>
      </c>
      <c r="AD841" s="67"/>
      <c r="AE841" s="67"/>
      <c r="AF841" s="67"/>
      <c r="AG841" s="67"/>
      <c r="AH841" s="67"/>
      <c r="AI841" s="67"/>
      <c r="AJ841" s="67"/>
      <c r="AK841" s="67"/>
      <c r="AL841" s="67"/>
      <c r="AM841" s="67"/>
      <c r="AN841" s="67"/>
      <c r="AO841" s="67"/>
      <c r="AP841" s="67"/>
      <c r="AQ841" s="67"/>
      <c r="AR841" s="67"/>
      <c r="AS841" s="67"/>
      <c r="AT841" s="67"/>
      <c r="AU841" s="67"/>
      <c r="AV841" s="67"/>
      <c r="AW841" s="67"/>
      <c r="AX841" s="67"/>
      <c r="AY841" s="67"/>
      <c r="AZ841" s="67"/>
      <c r="BA841" s="67"/>
      <c r="BB841" s="67"/>
      <c r="BC841" s="67">
        <v>9950</v>
      </c>
      <c r="BD841" s="67"/>
      <c r="BE841" s="67"/>
      <c r="BF841" s="67"/>
      <c r="BG841" s="67"/>
      <c r="BH841" s="67"/>
      <c r="BI841" s="67"/>
      <c r="BJ841" s="67"/>
      <c r="BK841" s="67"/>
      <c r="BL841" s="67"/>
      <c r="BM841" s="67"/>
      <c r="BN841" s="67"/>
      <c r="BO841" s="67"/>
      <c r="BP841" s="67"/>
      <c r="BQ841" s="67"/>
      <c r="BR841" s="67"/>
      <c r="BS841" s="67"/>
      <c r="BT841" s="67"/>
      <c r="BU841" s="67"/>
      <c r="BV841" s="67"/>
      <c r="BW841" s="67"/>
      <c r="BX841" s="67"/>
      <c r="BY841" s="67"/>
      <c r="BZ841" s="67"/>
      <c r="CA841" s="67"/>
      <c r="CB841" s="67"/>
      <c r="CC841" s="69">
        <f>SUM(Table25[[#This Row],[Contract Amount FY00]:[Contract Amount FY50]])</f>
        <v>9950</v>
      </c>
      <c r="CD841" s="24"/>
    </row>
    <row r="842" spans="1:82" x14ac:dyDescent="0.25">
      <c r="A842" s="122" t="s">
        <v>2010</v>
      </c>
      <c r="B842" s="122" t="s">
        <v>278</v>
      </c>
      <c r="C842" s="122" t="s">
        <v>3188</v>
      </c>
      <c r="E842" s="26" t="str">
        <f>IFERROR(IF(VLOOKUP(Table25[[#This Row],[Contract No.]],Table3[#All],3,FALSE)="","No","Yes"),"")</f>
        <v>Yes</v>
      </c>
      <c r="F842" s="26" t="str">
        <f>IFERROR(VLOOKUP(Table25[[#This Row],[Contract No.]],Table3[#All],3,FALSE),"")</f>
        <v>NASPO</v>
      </c>
      <c r="G842" s="26" t="str">
        <f>IFERROR(IF(Table25[[#This Row],[Cooperative Purchase
(Yes/No)]]="Yes","Yes",IF(VLOOKUP(Table25[[#This Row],[Contract No.]],Table3[#All],1,FALSE)=Table25[[#This Row],[Contract No.]],"Yes","No")),"No")</f>
        <v>Yes</v>
      </c>
      <c r="H842" s="51">
        <f>IFERROR(VLOOKUP(Table25[[#This Row],[Contract No.]],Table3[#All],4,FALSE),"")</f>
        <v>42917</v>
      </c>
      <c r="I842" s="56">
        <f>IFERROR(IF(AND(MONTH(Table25[[#This Row],[Contract Start Date]])&gt;6,MONTH(Table25[[#This Row],[Contract Start Date]])&lt;=12),YEAR(Table25[[#This Row],[Contract Start Date]])+1,YEAR(Table25[[#This Row],[Contract Start Date]])),"")</f>
        <v>2018</v>
      </c>
      <c r="J842" s="55">
        <f>Table25[[#This Row],[FY Formula start]]</f>
        <v>2018</v>
      </c>
      <c r="K842" s="59" t="str">
        <f>"FY"&amp;" "&amp;Table25[[#This Row],[Year Start]]</f>
        <v>FY 2018</v>
      </c>
      <c r="L842" s="52">
        <f>IFERROR(VLOOKUP(Table25[[#This Row],[Contract No.]],Table3[#All],5,FALSE),"")</f>
        <v>46280</v>
      </c>
      <c r="M842" s="56">
        <f>IFERROR(IF(Table25[[#This Row],[Contract End Date]]="99/99/9999","No End",IF(AND(MONTH(Table25[[#This Row],[Contract End Date]])&gt;6,MONTH(Table25[[#This Row],[Contract End Date]])&lt;=12),YEAR(Table25[[#This Row],[Contract End Date]])+1,YEAR(Table25[[#This Row],[Contract End Date]]))),"")</f>
        <v>2027</v>
      </c>
      <c r="N842" s="55">
        <f>Table25[[#This Row],[FY Formula end]]</f>
        <v>2027</v>
      </c>
      <c r="O842" s="59" t="str">
        <f>IF(Table25[[#This Row],[Year End]]="No End","No End","FY"&amp;" "&amp;Table25[[#This Row],[Year End]])</f>
        <v>FY 2027</v>
      </c>
      <c r="P842" s="27"/>
      <c r="Q842" s="104">
        <f>_xlfn.IFNA(IF($B842="","",VLOOKUP($B842,'SWC Towers'!$A:$Q,$Q$2,FALSE)),"")</f>
        <v>0.4</v>
      </c>
      <c r="R842" s="106" t="str">
        <f>_xlfn.IFNA(IF($B842="","",VLOOKUP($B842,'SWC Towers'!$A:$Q,$R$2,FALSE)),"")</f>
        <v/>
      </c>
      <c r="S842" s="106" t="str">
        <f>_xlfn.IFNA(IF($B842="","",VLOOKUP($B842,'SWC Towers'!$A:$Q,$S$2,FALSE)),"")</f>
        <v/>
      </c>
      <c r="T842" s="106">
        <f>_xlfn.IFNA(IF($B842="","",VLOOKUP($B842,'SWC Towers'!$A:$Q,$T$2,FALSE)),"")</f>
        <v>0.05</v>
      </c>
      <c r="U842" s="104" t="str">
        <f>_xlfn.IFNA(IF($B842="","",VLOOKUP($B842,'SWC Towers'!$A:$Q,$U$2,FALSE)),"")</f>
        <v/>
      </c>
      <c r="V842" s="104" t="str">
        <f>_xlfn.IFNA(IF($B842="","",VLOOKUP($B842,'SWC Towers'!$A:$Q,$V$2,FALSE)),"")</f>
        <v/>
      </c>
      <c r="W842" s="104">
        <f>_xlfn.IFNA(IF($B842="","",VLOOKUP($B842,'SWC Towers'!$A:$Q,$W$2,FALSE)),"")</f>
        <v>0.1</v>
      </c>
      <c r="X842" s="104" t="str">
        <f>_xlfn.IFNA(IF($B842="","",VLOOKUP($B842,'SWC Towers'!$A:$Q,$X$2,FALSE)),"")</f>
        <v/>
      </c>
      <c r="Y842" s="104">
        <f>_xlfn.IFNA(IF($B842="","",VLOOKUP($B842,'SWC Towers'!$A:$Q,$Y$2,FALSE)),"")</f>
        <v>0.05</v>
      </c>
      <c r="Z842" s="104" t="str">
        <f>_xlfn.IFNA(IF($B842="","",VLOOKUP($B842,'SWC Towers'!$A:$Q,$Z$2,FALSE)),"")</f>
        <v/>
      </c>
      <c r="AA842" s="104">
        <f>_xlfn.IFNA(IF($B842="","",VLOOKUP($B842,'SWC Towers'!$A:$Q,$AA$2,FALSE)),"")</f>
        <v>0.4</v>
      </c>
      <c r="AB842" s="104" t="str">
        <f>_xlfn.IFNA(IF($B842="","",VLOOKUP($B842,'SWC Towers'!$A:$Q,$AB$2,FALSE)),"")</f>
        <v/>
      </c>
      <c r="AC842" s="20">
        <f>SUM(Table25[[#This Row],[IT Tower: Application]:[Other/Non-IT ]])</f>
        <v>1</v>
      </c>
      <c r="AD842" s="67"/>
      <c r="AE842" s="67"/>
      <c r="AF842" s="67"/>
      <c r="AG842" s="67"/>
      <c r="AH842" s="67"/>
      <c r="AI842" s="67"/>
      <c r="AJ842" s="67"/>
      <c r="AK842" s="67"/>
      <c r="AL842" s="67"/>
      <c r="AM842" s="67"/>
      <c r="AN842" s="67"/>
      <c r="AO842" s="67"/>
      <c r="AP842" s="67"/>
      <c r="AQ842" s="67"/>
      <c r="AR842" s="67"/>
      <c r="AS842" s="67"/>
      <c r="AT842" s="67"/>
      <c r="AU842" s="67"/>
      <c r="AV842" s="67"/>
      <c r="AW842" s="67">
        <v>546684</v>
      </c>
      <c r="AX842" s="67">
        <v>1125153</v>
      </c>
      <c r="AY842" s="67">
        <v>985610</v>
      </c>
      <c r="AZ842" s="67">
        <v>1543225</v>
      </c>
      <c r="BA842" s="67">
        <v>635593</v>
      </c>
      <c r="BB842" s="67">
        <v>385651</v>
      </c>
      <c r="BC842" s="67">
        <v>5984302</v>
      </c>
      <c r="BD842" s="67"/>
      <c r="BE842" s="67"/>
      <c r="BF842" s="67"/>
      <c r="BG842" s="67"/>
      <c r="BH842" s="67"/>
      <c r="BI842" s="67"/>
      <c r="BJ842" s="67"/>
      <c r="BK842" s="67"/>
      <c r="BL842" s="67"/>
      <c r="BM842" s="67"/>
      <c r="BN842" s="67"/>
      <c r="BO842" s="67"/>
      <c r="BP842" s="67"/>
      <c r="BQ842" s="67"/>
      <c r="BR842" s="67"/>
      <c r="BS842" s="67"/>
      <c r="BT842" s="67"/>
      <c r="BU842" s="67"/>
      <c r="BV842" s="67"/>
      <c r="BW842" s="67"/>
      <c r="BX842" s="67"/>
      <c r="BY842" s="67"/>
      <c r="BZ842" s="67"/>
      <c r="CA842" s="67"/>
      <c r="CB842" s="67"/>
      <c r="CC842" s="69">
        <f>SUM(Table25[[#This Row],[Contract Amount FY00]:[Contract Amount FY50]])</f>
        <v>11206218</v>
      </c>
      <c r="CD842" s="24"/>
    </row>
    <row r="843" spans="1:82" x14ac:dyDescent="0.25">
      <c r="A843" s="122" t="s">
        <v>2010</v>
      </c>
      <c r="B843" s="122" t="s">
        <v>278</v>
      </c>
      <c r="C843" s="122" t="s">
        <v>547</v>
      </c>
      <c r="E843" s="26" t="str">
        <f>IFERROR(IF(VLOOKUP(Table25[[#This Row],[Contract No.]],Table3[#All],3,FALSE)="","No","Yes"),"")</f>
        <v>Yes</v>
      </c>
      <c r="F843" s="26" t="str">
        <f>IFERROR(VLOOKUP(Table25[[#This Row],[Contract No.]],Table3[#All],3,FALSE),"")</f>
        <v>NASPO</v>
      </c>
      <c r="G843" s="26" t="str">
        <f>IFERROR(IF(Table25[[#This Row],[Cooperative Purchase
(Yes/No)]]="Yes","Yes",IF(VLOOKUP(Table25[[#This Row],[Contract No.]],Table3[#All],1,FALSE)=Table25[[#This Row],[Contract No.]],"Yes","No")),"No")</f>
        <v>Yes</v>
      </c>
      <c r="H843" s="51">
        <f>IFERROR(VLOOKUP(Table25[[#This Row],[Contract No.]],Table3[#All],4,FALSE),"")</f>
        <v>42917</v>
      </c>
      <c r="I843" s="56">
        <f>IFERROR(IF(AND(MONTH(Table25[[#This Row],[Contract Start Date]])&gt;6,MONTH(Table25[[#This Row],[Contract Start Date]])&lt;=12),YEAR(Table25[[#This Row],[Contract Start Date]])+1,YEAR(Table25[[#This Row],[Contract Start Date]])),"")</f>
        <v>2018</v>
      </c>
      <c r="J843" s="55">
        <f>Table25[[#This Row],[FY Formula start]]</f>
        <v>2018</v>
      </c>
      <c r="K843" s="59" t="str">
        <f>"FY"&amp;" "&amp;Table25[[#This Row],[Year Start]]</f>
        <v>FY 2018</v>
      </c>
      <c r="L843" s="52">
        <f>IFERROR(VLOOKUP(Table25[[#This Row],[Contract No.]],Table3[#All],5,FALSE),"")</f>
        <v>46280</v>
      </c>
      <c r="M843" s="56">
        <f>IFERROR(IF(Table25[[#This Row],[Contract End Date]]="99/99/9999","No End",IF(AND(MONTH(Table25[[#This Row],[Contract End Date]])&gt;6,MONTH(Table25[[#This Row],[Contract End Date]])&lt;=12),YEAR(Table25[[#This Row],[Contract End Date]])+1,YEAR(Table25[[#This Row],[Contract End Date]]))),"")</f>
        <v>2027</v>
      </c>
      <c r="N843" s="55">
        <f>Table25[[#This Row],[FY Formula end]]</f>
        <v>2027</v>
      </c>
      <c r="O843" s="59" t="str">
        <f>IF(Table25[[#This Row],[Year End]]="No End","No End","FY"&amp;" "&amp;Table25[[#This Row],[Year End]])</f>
        <v>FY 2027</v>
      </c>
      <c r="P843" s="27"/>
      <c r="Q843" s="104">
        <f>_xlfn.IFNA(IF($B843="","",VLOOKUP($B843,'SWC Towers'!$A:$Q,$Q$2,FALSE)),"")</f>
        <v>0.4</v>
      </c>
      <c r="R843" s="106" t="str">
        <f>_xlfn.IFNA(IF($B843="","",VLOOKUP($B843,'SWC Towers'!$A:$Q,$R$2,FALSE)),"")</f>
        <v/>
      </c>
      <c r="S843" s="106" t="str">
        <f>_xlfn.IFNA(IF($B843="","",VLOOKUP($B843,'SWC Towers'!$A:$Q,$S$2,FALSE)),"")</f>
        <v/>
      </c>
      <c r="T843" s="106">
        <f>_xlfn.IFNA(IF($B843="","",VLOOKUP($B843,'SWC Towers'!$A:$Q,$T$2,FALSE)),"")</f>
        <v>0.05</v>
      </c>
      <c r="U843" s="104" t="str">
        <f>_xlfn.IFNA(IF($B843="","",VLOOKUP($B843,'SWC Towers'!$A:$Q,$U$2,FALSE)),"")</f>
        <v/>
      </c>
      <c r="V843" s="104" t="str">
        <f>_xlfn.IFNA(IF($B843="","",VLOOKUP($B843,'SWC Towers'!$A:$Q,$V$2,FALSE)),"")</f>
        <v/>
      </c>
      <c r="W843" s="104">
        <f>_xlfn.IFNA(IF($B843="","",VLOOKUP($B843,'SWC Towers'!$A:$Q,$W$2,FALSE)),"")</f>
        <v>0.1</v>
      </c>
      <c r="X843" s="104" t="str">
        <f>_xlfn.IFNA(IF($B843="","",VLOOKUP($B843,'SWC Towers'!$A:$Q,$X$2,FALSE)),"")</f>
        <v/>
      </c>
      <c r="Y843" s="104">
        <f>_xlfn.IFNA(IF($B843="","",VLOOKUP($B843,'SWC Towers'!$A:$Q,$Y$2,FALSE)),"")</f>
        <v>0.05</v>
      </c>
      <c r="Z843" s="104" t="str">
        <f>_xlfn.IFNA(IF($B843="","",VLOOKUP($B843,'SWC Towers'!$A:$Q,$Z$2,FALSE)),"")</f>
        <v/>
      </c>
      <c r="AA843" s="104">
        <f>_xlfn.IFNA(IF($B843="","",VLOOKUP($B843,'SWC Towers'!$A:$Q,$AA$2,FALSE)),"")</f>
        <v>0.4</v>
      </c>
      <c r="AB843" s="104" t="str">
        <f>_xlfn.IFNA(IF($B843="","",VLOOKUP($B843,'SWC Towers'!$A:$Q,$AB$2,FALSE)),"")</f>
        <v/>
      </c>
      <c r="AC843" s="20">
        <f>SUM(Table25[[#This Row],[IT Tower: Application]:[Other/Non-IT ]])</f>
        <v>1</v>
      </c>
      <c r="AD843" s="67"/>
      <c r="AE843" s="67"/>
      <c r="AF843" s="67"/>
      <c r="AG843" s="67"/>
      <c r="AH843" s="67"/>
      <c r="AI843" s="67"/>
      <c r="AJ843" s="67"/>
      <c r="AK843" s="67"/>
      <c r="AL843" s="67"/>
      <c r="AM843" s="67"/>
      <c r="AN843" s="67"/>
      <c r="AO843" s="67"/>
      <c r="AP843" s="67"/>
      <c r="AQ843" s="67"/>
      <c r="AR843" s="67"/>
      <c r="AS843" s="67"/>
      <c r="AT843" s="67"/>
      <c r="AU843" s="67"/>
      <c r="AV843" s="67"/>
      <c r="AW843" s="67"/>
      <c r="AX843" s="67"/>
      <c r="AY843" s="67"/>
      <c r="AZ843" s="67"/>
      <c r="BA843" s="67"/>
      <c r="BB843" s="67"/>
      <c r="BC843" s="67">
        <v>59280</v>
      </c>
      <c r="BD843" s="67"/>
      <c r="BE843" s="67"/>
      <c r="BF843" s="67"/>
      <c r="BG843" s="67"/>
      <c r="BH843" s="67"/>
      <c r="BI843" s="67"/>
      <c r="BJ843" s="67"/>
      <c r="BK843" s="67"/>
      <c r="BL843" s="67"/>
      <c r="BM843" s="67"/>
      <c r="BN843" s="67"/>
      <c r="BO843" s="67"/>
      <c r="BP843" s="67"/>
      <c r="BQ843" s="67"/>
      <c r="BR843" s="67"/>
      <c r="BS843" s="67"/>
      <c r="BT843" s="67"/>
      <c r="BU843" s="67"/>
      <c r="BV843" s="67"/>
      <c r="BW843" s="67"/>
      <c r="BX843" s="67"/>
      <c r="BY843" s="67"/>
      <c r="BZ843" s="67"/>
      <c r="CA843" s="67"/>
      <c r="CB843" s="67"/>
      <c r="CC843" s="69">
        <f>SUM(Table25[[#This Row],[Contract Amount FY00]:[Contract Amount FY50]])</f>
        <v>59280</v>
      </c>
      <c r="CD843" s="24"/>
    </row>
    <row r="844" spans="1:82" x14ac:dyDescent="0.25">
      <c r="A844" s="122" t="s">
        <v>2010</v>
      </c>
      <c r="B844" s="122" t="s">
        <v>278</v>
      </c>
      <c r="C844" s="122" t="s">
        <v>279</v>
      </c>
      <c r="E844" s="26" t="str">
        <f>IFERROR(IF(VLOOKUP(Table25[[#This Row],[Contract No.]],Table3[#All],3,FALSE)="","No","Yes"),"")</f>
        <v>Yes</v>
      </c>
      <c r="F844" s="26" t="str">
        <f>IFERROR(VLOOKUP(Table25[[#This Row],[Contract No.]],Table3[#All],3,FALSE),"")</f>
        <v>NASPO</v>
      </c>
      <c r="G844" s="26" t="str">
        <f>IFERROR(IF(Table25[[#This Row],[Cooperative Purchase
(Yes/No)]]="Yes","Yes",IF(VLOOKUP(Table25[[#This Row],[Contract No.]],Table3[#All],1,FALSE)=Table25[[#This Row],[Contract No.]],"Yes","No")),"No")</f>
        <v>Yes</v>
      </c>
      <c r="H844" s="51">
        <f>IFERROR(VLOOKUP(Table25[[#This Row],[Contract No.]],Table3[#All],4,FALSE),"")</f>
        <v>42917</v>
      </c>
      <c r="I844" s="56">
        <f>IFERROR(IF(AND(MONTH(Table25[[#This Row],[Contract Start Date]])&gt;6,MONTH(Table25[[#This Row],[Contract Start Date]])&lt;=12),YEAR(Table25[[#This Row],[Contract Start Date]])+1,YEAR(Table25[[#This Row],[Contract Start Date]])),"")</f>
        <v>2018</v>
      </c>
      <c r="J844" s="55">
        <f>Table25[[#This Row],[FY Formula start]]</f>
        <v>2018</v>
      </c>
      <c r="K844" s="59" t="str">
        <f>"FY"&amp;" "&amp;Table25[[#This Row],[Year Start]]</f>
        <v>FY 2018</v>
      </c>
      <c r="L844" s="52">
        <f>IFERROR(VLOOKUP(Table25[[#This Row],[Contract No.]],Table3[#All],5,FALSE),"")</f>
        <v>46280</v>
      </c>
      <c r="M844" s="56">
        <f>IFERROR(IF(Table25[[#This Row],[Contract End Date]]="99/99/9999","No End",IF(AND(MONTH(Table25[[#This Row],[Contract End Date]])&gt;6,MONTH(Table25[[#This Row],[Contract End Date]])&lt;=12),YEAR(Table25[[#This Row],[Contract End Date]])+1,YEAR(Table25[[#This Row],[Contract End Date]]))),"")</f>
        <v>2027</v>
      </c>
      <c r="N844" s="55">
        <f>Table25[[#This Row],[FY Formula end]]</f>
        <v>2027</v>
      </c>
      <c r="O844" s="59" t="str">
        <f>IF(Table25[[#This Row],[Year End]]="No End","No End","FY"&amp;" "&amp;Table25[[#This Row],[Year End]])</f>
        <v>FY 2027</v>
      </c>
      <c r="P844" s="27"/>
      <c r="Q844" s="104">
        <f>_xlfn.IFNA(IF($B844="","",VLOOKUP($B844,'SWC Towers'!$A:$Q,$Q$2,FALSE)),"")</f>
        <v>0.4</v>
      </c>
      <c r="R844" s="106" t="str">
        <f>_xlfn.IFNA(IF($B844="","",VLOOKUP($B844,'SWC Towers'!$A:$Q,$R$2,FALSE)),"")</f>
        <v/>
      </c>
      <c r="S844" s="106" t="str">
        <f>_xlfn.IFNA(IF($B844="","",VLOOKUP($B844,'SWC Towers'!$A:$Q,$S$2,FALSE)),"")</f>
        <v/>
      </c>
      <c r="T844" s="106">
        <f>_xlfn.IFNA(IF($B844="","",VLOOKUP($B844,'SWC Towers'!$A:$Q,$T$2,FALSE)),"")</f>
        <v>0.05</v>
      </c>
      <c r="U844" s="104" t="str">
        <f>_xlfn.IFNA(IF($B844="","",VLOOKUP($B844,'SWC Towers'!$A:$Q,$U$2,FALSE)),"")</f>
        <v/>
      </c>
      <c r="V844" s="104" t="str">
        <f>_xlfn.IFNA(IF($B844="","",VLOOKUP($B844,'SWC Towers'!$A:$Q,$V$2,FALSE)),"")</f>
        <v/>
      </c>
      <c r="W844" s="104">
        <f>_xlfn.IFNA(IF($B844="","",VLOOKUP($B844,'SWC Towers'!$A:$Q,$W$2,FALSE)),"")</f>
        <v>0.1</v>
      </c>
      <c r="X844" s="104" t="str">
        <f>_xlfn.IFNA(IF($B844="","",VLOOKUP($B844,'SWC Towers'!$A:$Q,$X$2,FALSE)),"")</f>
        <v/>
      </c>
      <c r="Y844" s="104">
        <f>_xlfn.IFNA(IF($B844="","",VLOOKUP($B844,'SWC Towers'!$A:$Q,$Y$2,FALSE)),"")</f>
        <v>0.05</v>
      </c>
      <c r="Z844" s="104" t="str">
        <f>_xlfn.IFNA(IF($B844="","",VLOOKUP($B844,'SWC Towers'!$A:$Q,$Z$2,FALSE)),"")</f>
        <v/>
      </c>
      <c r="AA844" s="104">
        <f>_xlfn.IFNA(IF($B844="","",VLOOKUP($B844,'SWC Towers'!$A:$Q,$AA$2,FALSE)),"")</f>
        <v>0.4</v>
      </c>
      <c r="AB844" s="104" t="str">
        <f>_xlfn.IFNA(IF($B844="","",VLOOKUP($B844,'SWC Towers'!$A:$Q,$AB$2,FALSE)),"")</f>
        <v/>
      </c>
      <c r="AC844" s="20">
        <f>SUM(Table25[[#This Row],[IT Tower: Application]:[Other/Non-IT ]])</f>
        <v>1</v>
      </c>
      <c r="AD844" s="67"/>
      <c r="AE844" s="67"/>
      <c r="AF844" s="67"/>
      <c r="AG844" s="67"/>
      <c r="AH844" s="67"/>
      <c r="AI844" s="67"/>
      <c r="AJ844" s="67"/>
      <c r="AK844" s="67"/>
      <c r="AL844" s="67"/>
      <c r="AM844" s="67"/>
      <c r="AN844" s="67"/>
      <c r="AO844" s="67"/>
      <c r="AP844" s="67"/>
      <c r="AQ844" s="67"/>
      <c r="AR844" s="67"/>
      <c r="AS844" s="67"/>
      <c r="AT844" s="67"/>
      <c r="AU844" s="67"/>
      <c r="AV844" s="67"/>
      <c r="AW844" s="67"/>
      <c r="AX844" s="67">
        <v>0</v>
      </c>
      <c r="AY844" s="67">
        <v>516758</v>
      </c>
      <c r="AZ844" s="67">
        <v>876858</v>
      </c>
      <c r="BA844" s="67">
        <v>910044</v>
      </c>
      <c r="BB844" s="67">
        <v>1773136</v>
      </c>
      <c r="BC844" s="67">
        <v>1837988</v>
      </c>
      <c r="BD844" s="67"/>
      <c r="BE844" s="67"/>
      <c r="BF844" s="67"/>
      <c r="BG844" s="67"/>
      <c r="BH844" s="67"/>
      <c r="BI844" s="67"/>
      <c r="BJ844" s="67"/>
      <c r="BK844" s="67"/>
      <c r="BL844" s="67"/>
      <c r="BM844" s="67"/>
      <c r="BN844" s="67"/>
      <c r="BO844" s="67"/>
      <c r="BP844" s="67"/>
      <c r="BQ844" s="67"/>
      <c r="BR844" s="67"/>
      <c r="BS844" s="67"/>
      <c r="BT844" s="67"/>
      <c r="BU844" s="67"/>
      <c r="BV844" s="67"/>
      <c r="BW844" s="67"/>
      <c r="BX844" s="67"/>
      <c r="BY844" s="67"/>
      <c r="BZ844" s="67"/>
      <c r="CA844" s="67"/>
      <c r="CB844" s="67"/>
      <c r="CC844" s="70">
        <f>SUM(Table25[[#This Row],[Contract Amount FY00]:[Contract Amount FY50]])</f>
        <v>5914784</v>
      </c>
      <c r="CD844" s="24"/>
    </row>
    <row r="845" spans="1:82" x14ac:dyDescent="0.25">
      <c r="A845" s="122" t="s">
        <v>2010</v>
      </c>
      <c r="B845" s="122" t="s">
        <v>2244</v>
      </c>
      <c r="C845" s="122" t="s">
        <v>373</v>
      </c>
      <c r="E845" s="26" t="str">
        <f>IFERROR(IF(VLOOKUP(Table25[[#This Row],[Contract No.]],Table3[#All],3,FALSE)="","No","Yes"),"")</f>
        <v>No</v>
      </c>
      <c r="F845" s="26" t="str">
        <f>IFERROR(VLOOKUP(Table25[[#This Row],[Contract No.]],Table3[#All],3,FALSE),"")</f>
        <v/>
      </c>
      <c r="G845" s="26" t="str">
        <f>IFERROR(IF(Table25[[#This Row],[Cooperative Purchase
(Yes/No)]]="Yes","Yes",IF(VLOOKUP(Table25[[#This Row],[Contract No.]],Table3[#All],1,FALSE)=Table25[[#This Row],[Contract No.]],"Yes","No")),"No")</f>
        <v>Yes</v>
      </c>
      <c r="H845" s="51">
        <f>IFERROR(VLOOKUP(Table25[[#This Row],[Contract No.]],Table3[#All],4,FALSE),"")</f>
        <v>44512</v>
      </c>
      <c r="I845" s="56">
        <f>IFERROR(IF(AND(MONTH(Table25[[#This Row],[Contract Start Date]])&gt;6,MONTH(Table25[[#This Row],[Contract Start Date]])&lt;=12),YEAR(Table25[[#This Row],[Contract Start Date]])+1,YEAR(Table25[[#This Row],[Contract Start Date]])),"")</f>
        <v>2022</v>
      </c>
      <c r="J845" s="55">
        <f>Table25[[#This Row],[FY Formula start]]</f>
        <v>2022</v>
      </c>
      <c r="K845" s="59" t="str">
        <f>"FY"&amp;" "&amp;Table25[[#This Row],[Year Start]]</f>
        <v>FY 2022</v>
      </c>
      <c r="L845" s="52">
        <f>IFERROR(VLOOKUP(Table25[[#This Row],[Contract No.]],Table3[#All],5,FALSE),"")</f>
        <v>46702</v>
      </c>
      <c r="M845" s="56">
        <f>IFERROR(IF(Table25[[#This Row],[Contract End Date]]="99/99/9999","No End",IF(AND(MONTH(Table25[[#This Row],[Contract End Date]])&gt;6,MONTH(Table25[[#This Row],[Contract End Date]])&lt;=12),YEAR(Table25[[#This Row],[Contract End Date]])+1,YEAR(Table25[[#This Row],[Contract End Date]]))),"")</f>
        <v>2028</v>
      </c>
      <c r="N845" s="55">
        <f>Table25[[#This Row],[FY Formula end]]</f>
        <v>2028</v>
      </c>
      <c r="O845" s="59" t="str">
        <f>IF(Table25[[#This Row],[Year End]]="No End","No End","FY"&amp;" "&amp;Table25[[#This Row],[Year End]])</f>
        <v>FY 2028</v>
      </c>
      <c r="P845" s="27"/>
      <c r="Q845" s="104" t="str">
        <f>_xlfn.IFNA(IF($B845="","",VLOOKUP($B845,'SWC Towers'!$A:$Q,$Q$2,FALSE)),"")</f>
        <v/>
      </c>
      <c r="R845" s="106" t="str">
        <f>_xlfn.IFNA(IF($B845="","",VLOOKUP($B845,'SWC Towers'!$A:$Q,$R$2,FALSE)),"")</f>
        <v/>
      </c>
      <c r="S845" s="106" t="str">
        <f>_xlfn.IFNA(IF($B845="","",VLOOKUP($B845,'SWC Towers'!$A:$Q,$S$2,FALSE)),"")</f>
        <v/>
      </c>
      <c r="T845" s="106">
        <f>_xlfn.IFNA(IF($B845="","",VLOOKUP($B845,'SWC Towers'!$A:$Q,$T$2,FALSE)),"")</f>
        <v>0.5</v>
      </c>
      <c r="U845" s="104" t="str">
        <f>_xlfn.IFNA(IF($B845="","",VLOOKUP($B845,'SWC Towers'!$A:$Q,$U$2,FALSE)),"")</f>
        <v/>
      </c>
      <c r="V845" s="104" t="str">
        <f>_xlfn.IFNA(IF($B845="","",VLOOKUP($B845,'SWC Towers'!$A:$Q,$V$2,FALSE)),"")</f>
        <v/>
      </c>
      <c r="W845" s="104">
        <f>_xlfn.IFNA(IF($B845="","",VLOOKUP($B845,'SWC Towers'!$A:$Q,$W$2,FALSE)),"")</f>
        <v>0.5</v>
      </c>
      <c r="X845" s="104" t="str">
        <f>_xlfn.IFNA(IF($B845="","",VLOOKUP($B845,'SWC Towers'!$A:$Q,$X$2,FALSE)),"")</f>
        <v/>
      </c>
      <c r="Y845" s="104" t="str">
        <f>_xlfn.IFNA(IF($B845="","",VLOOKUP($B845,'SWC Towers'!$A:$Q,$Y$2,FALSE)),"")</f>
        <v/>
      </c>
      <c r="Z845" s="104" t="str">
        <f>_xlfn.IFNA(IF($B845="","",VLOOKUP($B845,'SWC Towers'!$A:$Q,$Z$2,FALSE)),"")</f>
        <v/>
      </c>
      <c r="AA845" s="104" t="str">
        <f>_xlfn.IFNA(IF($B845="","",VLOOKUP($B845,'SWC Towers'!$A:$Q,$AA$2,FALSE)),"")</f>
        <v/>
      </c>
      <c r="AB845" s="104" t="str">
        <f>_xlfn.IFNA(IF($B845="","",VLOOKUP($B845,'SWC Towers'!$A:$Q,$AB$2,FALSE)),"")</f>
        <v/>
      </c>
      <c r="AC845" s="20">
        <f>SUM(Table25[[#This Row],[IT Tower: Application]:[Other/Non-IT ]])</f>
        <v>1</v>
      </c>
      <c r="AD845" s="67"/>
      <c r="AE845" s="67"/>
      <c r="AF845" s="67"/>
      <c r="AG845" s="67"/>
      <c r="AH845" s="67"/>
      <c r="AI845" s="67"/>
      <c r="AJ845" s="67"/>
      <c r="AK845" s="67"/>
      <c r="AL845" s="67"/>
      <c r="AM845" s="67"/>
      <c r="AN845" s="67"/>
      <c r="AO845" s="67"/>
      <c r="AP845" s="67"/>
      <c r="AQ845" s="67"/>
      <c r="AR845" s="67"/>
      <c r="AS845" s="67"/>
      <c r="AT845" s="67"/>
      <c r="AU845" s="67"/>
      <c r="AV845" s="67"/>
      <c r="AW845" s="67"/>
      <c r="AX845" s="67"/>
      <c r="AY845" s="67"/>
      <c r="AZ845" s="67">
        <v>42854</v>
      </c>
      <c r="BA845" s="67">
        <v>153951</v>
      </c>
      <c r="BB845" s="67">
        <v>94504</v>
      </c>
      <c r="BC845" s="67">
        <v>55110</v>
      </c>
      <c r="BD845" s="67"/>
      <c r="BE845" s="67"/>
      <c r="BF845" s="67"/>
      <c r="BG845" s="67"/>
      <c r="BH845" s="67"/>
      <c r="BI845" s="67"/>
      <c r="BJ845" s="67"/>
      <c r="BK845" s="67"/>
      <c r="BL845" s="67"/>
      <c r="BM845" s="67"/>
      <c r="BN845" s="67"/>
      <c r="BO845" s="67"/>
      <c r="BP845" s="67"/>
      <c r="BQ845" s="67"/>
      <c r="BR845" s="67"/>
      <c r="BS845" s="67"/>
      <c r="BT845" s="67"/>
      <c r="BU845" s="67"/>
      <c r="BV845" s="67"/>
      <c r="BW845" s="67"/>
      <c r="BX845" s="67"/>
      <c r="BY845" s="67"/>
      <c r="BZ845" s="67"/>
      <c r="CA845" s="67"/>
      <c r="CB845" s="67"/>
      <c r="CC845" s="69">
        <f>SUM(Table25[[#This Row],[Contract Amount FY00]:[Contract Amount FY50]])</f>
        <v>346419</v>
      </c>
      <c r="CD845" s="24"/>
    </row>
    <row r="846" spans="1:82" x14ac:dyDescent="0.25">
      <c r="A846" s="122" t="s">
        <v>2010</v>
      </c>
      <c r="B846" s="122" t="s">
        <v>2057</v>
      </c>
      <c r="C846" s="122" t="s">
        <v>3190</v>
      </c>
      <c r="E846" s="26" t="str">
        <f>IFERROR(IF(VLOOKUP(Table25[[#This Row],[Contract No.]],Table3[#All],3,FALSE)="","No","Yes"),"")</f>
        <v>Yes</v>
      </c>
      <c r="F846" s="26" t="str">
        <f>IFERROR(VLOOKUP(Table25[[#This Row],[Contract No.]],Table3[#All],3,FALSE),"")</f>
        <v>NASPO</v>
      </c>
      <c r="G846" s="26" t="str">
        <f>IFERROR(IF(Table25[[#This Row],[Cooperative Purchase
(Yes/No)]]="Yes","Yes",IF(VLOOKUP(Table25[[#This Row],[Contract No.]],Table3[#All],1,FALSE)=Table25[[#This Row],[Contract No.]],"Yes","No")),"No")</f>
        <v>Yes</v>
      </c>
      <c r="H846" s="51">
        <f>IFERROR(VLOOKUP(Table25[[#This Row],[Contract No.]],Table3[#All],4,FALSE),"")</f>
        <v>43983</v>
      </c>
      <c r="I846" s="56">
        <f>IFERROR(IF(AND(MONTH(Table25[[#This Row],[Contract Start Date]])&gt;6,MONTH(Table25[[#This Row],[Contract Start Date]])&lt;=12),YEAR(Table25[[#This Row],[Contract Start Date]])+1,YEAR(Table25[[#This Row],[Contract Start Date]])),"")</f>
        <v>2020</v>
      </c>
      <c r="J846" s="55">
        <f>Table25[[#This Row],[FY Formula start]]</f>
        <v>2020</v>
      </c>
      <c r="K846" s="59" t="str">
        <f>"FY"&amp;" "&amp;Table25[[#This Row],[Year Start]]</f>
        <v>FY 2020</v>
      </c>
      <c r="L846" s="52">
        <f>IFERROR(VLOOKUP(Table25[[#This Row],[Contract No.]],Table3[#All],5,FALSE),"")</f>
        <v>46295</v>
      </c>
      <c r="M846" s="56">
        <f>IFERROR(IF(Table25[[#This Row],[Contract End Date]]="99/99/9999","No End",IF(AND(MONTH(Table25[[#This Row],[Contract End Date]])&gt;6,MONTH(Table25[[#This Row],[Contract End Date]])&lt;=12),YEAR(Table25[[#This Row],[Contract End Date]])+1,YEAR(Table25[[#This Row],[Contract End Date]]))),"")</f>
        <v>2027</v>
      </c>
      <c r="N846" s="55">
        <f>Table25[[#This Row],[FY Formula end]]</f>
        <v>2027</v>
      </c>
      <c r="O846" s="59" t="str">
        <f>IF(Table25[[#This Row],[Year End]]="No End","No End","FY"&amp;" "&amp;Table25[[#This Row],[Year End]])</f>
        <v>FY 2027</v>
      </c>
      <c r="P846" s="27"/>
      <c r="Q846" s="104">
        <f>_xlfn.IFNA(IF($B846="","",VLOOKUP($B846,'SWC Towers'!$A:$Q,$Q$2,FALSE)),"")</f>
        <v>0.1</v>
      </c>
      <c r="R846" s="106">
        <f>_xlfn.IFNA(IF($B846="","",VLOOKUP($B846,'SWC Towers'!$A:$Q,$R$2,FALSE)),"")</f>
        <v>0.1</v>
      </c>
      <c r="S846" s="106" t="str">
        <f>_xlfn.IFNA(IF($B846="","",VLOOKUP($B846,'SWC Towers'!$A:$Q,$S$2,FALSE)),"")</f>
        <v/>
      </c>
      <c r="T846" s="106" t="str">
        <f>_xlfn.IFNA(IF($B846="","",VLOOKUP($B846,'SWC Towers'!$A:$Q,$T$2,FALSE)),"")</f>
        <v/>
      </c>
      <c r="U846" s="104">
        <f>_xlfn.IFNA(IF($B846="","",VLOOKUP($B846,'SWC Towers'!$A:$Q,$U$2,FALSE)),"")</f>
        <v>0.15</v>
      </c>
      <c r="V846" s="104" t="str">
        <f>_xlfn.IFNA(IF($B846="","",VLOOKUP($B846,'SWC Towers'!$A:$Q,$V$2,FALSE)),"")</f>
        <v/>
      </c>
      <c r="W846" s="104">
        <f>_xlfn.IFNA(IF($B846="","",VLOOKUP($B846,'SWC Towers'!$A:$Q,$W$2,FALSE)),"")</f>
        <v>0.65</v>
      </c>
      <c r="X846" s="104" t="str">
        <f>_xlfn.IFNA(IF($B846="","",VLOOKUP($B846,'SWC Towers'!$A:$Q,$X$2,FALSE)),"")</f>
        <v/>
      </c>
      <c r="Y846" s="104" t="str">
        <f>_xlfn.IFNA(IF($B846="","",VLOOKUP($B846,'SWC Towers'!$A:$Q,$Y$2,FALSE)),"")</f>
        <v/>
      </c>
      <c r="Z846" s="104" t="str">
        <f>_xlfn.IFNA(IF($B846="","",VLOOKUP($B846,'SWC Towers'!$A:$Q,$Z$2,FALSE)),"")</f>
        <v/>
      </c>
      <c r="AA846" s="104" t="str">
        <f>_xlfn.IFNA(IF($B846="","",VLOOKUP($B846,'SWC Towers'!$A:$Q,$AA$2,FALSE)),"")</f>
        <v/>
      </c>
      <c r="AB846" s="104" t="str">
        <f>_xlfn.IFNA(IF($B846="","",VLOOKUP($B846,'SWC Towers'!$A:$Q,$AB$2,FALSE)),"")</f>
        <v/>
      </c>
      <c r="AC846" s="20">
        <f>SUM(Table25[[#This Row],[IT Tower: Application]:[Other/Non-IT ]])</f>
        <v>1</v>
      </c>
      <c r="AD846" s="67"/>
      <c r="AE846" s="67"/>
      <c r="AF846" s="67"/>
      <c r="AG846" s="67"/>
      <c r="AH846" s="67"/>
      <c r="AI846" s="67"/>
      <c r="AJ846" s="67"/>
      <c r="AK846" s="67"/>
      <c r="AL846" s="67"/>
      <c r="AM846" s="67"/>
      <c r="AN846" s="67"/>
      <c r="AO846" s="67"/>
      <c r="AP846" s="67"/>
      <c r="AQ846" s="67"/>
      <c r="AR846" s="67"/>
      <c r="AS846" s="67"/>
      <c r="AT846" s="67"/>
      <c r="AU846" s="67"/>
      <c r="AV846" s="67"/>
      <c r="AW846" s="67"/>
      <c r="AX846" s="67"/>
      <c r="AY846" s="67">
        <v>173928</v>
      </c>
      <c r="AZ846" s="67">
        <v>11933</v>
      </c>
      <c r="BA846" s="67">
        <v>304547</v>
      </c>
      <c r="BB846" s="67">
        <v>1018009</v>
      </c>
      <c r="BC846" s="67">
        <v>155321</v>
      </c>
      <c r="BD846" s="67"/>
      <c r="BE846" s="67"/>
      <c r="BF846" s="67"/>
      <c r="BG846" s="67"/>
      <c r="BH846" s="67"/>
      <c r="BI846" s="67"/>
      <c r="BJ846" s="67"/>
      <c r="BK846" s="67"/>
      <c r="BL846" s="67"/>
      <c r="BM846" s="67"/>
      <c r="BN846" s="67"/>
      <c r="BO846" s="67"/>
      <c r="BP846" s="67"/>
      <c r="BQ846" s="67"/>
      <c r="BR846" s="67"/>
      <c r="BS846" s="67"/>
      <c r="BT846" s="67"/>
      <c r="BU846" s="67"/>
      <c r="BV846" s="67"/>
      <c r="BW846" s="67"/>
      <c r="BX846" s="67"/>
      <c r="BY846" s="67"/>
      <c r="BZ846" s="67"/>
      <c r="CA846" s="67"/>
      <c r="CB846" s="67"/>
      <c r="CC846" s="69">
        <f>SUM(Table25[[#This Row],[Contract Amount FY00]:[Contract Amount FY50]])</f>
        <v>1663738</v>
      </c>
      <c r="CD846" s="24"/>
    </row>
    <row r="847" spans="1:82" x14ac:dyDescent="0.25">
      <c r="A847" s="122" t="s">
        <v>2010</v>
      </c>
      <c r="B847" s="122" t="s">
        <v>2057</v>
      </c>
      <c r="C847" s="122" t="s">
        <v>3191</v>
      </c>
      <c r="E847" s="26" t="str">
        <f>IFERROR(IF(VLOOKUP(Table25[[#This Row],[Contract No.]],Table3[#All],3,FALSE)="","No","Yes"),"")</f>
        <v>Yes</v>
      </c>
      <c r="F847" s="26" t="str">
        <f>IFERROR(VLOOKUP(Table25[[#This Row],[Contract No.]],Table3[#All],3,FALSE),"")</f>
        <v>NASPO</v>
      </c>
      <c r="G847" s="26" t="str">
        <f>IFERROR(IF(Table25[[#This Row],[Cooperative Purchase
(Yes/No)]]="Yes","Yes",IF(VLOOKUP(Table25[[#This Row],[Contract No.]],Table3[#All],1,FALSE)=Table25[[#This Row],[Contract No.]],"Yes","No")),"No")</f>
        <v>Yes</v>
      </c>
      <c r="H847" s="51">
        <f>IFERROR(VLOOKUP(Table25[[#This Row],[Contract No.]],Table3[#All],4,FALSE),"")</f>
        <v>43983</v>
      </c>
      <c r="I847" s="56">
        <f>IFERROR(IF(AND(MONTH(Table25[[#This Row],[Contract Start Date]])&gt;6,MONTH(Table25[[#This Row],[Contract Start Date]])&lt;=12),YEAR(Table25[[#This Row],[Contract Start Date]])+1,YEAR(Table25[[#This Row],[Contract Start Date]])),"")</f>
        <v>2020</v>
      </c>
      <c r="J847" s="55">
        <f>Table25[[#This Row],[FY Formula start]]</f>
        <v>2020</v>
      </c>
      <c r="K847" s="59" t="str">
        <f>"FY"&amp;" "&amp;Table25[[#This Row],[Year Start]]</f>
        <v>FY 2020</v>
      </c>
      <c r="L847" s="52">
        <f>IFERROR(VLOOKUP(Table25[[#This Row],[Contract No.]],Table3[#All],5,FALSE),"")</f>
        <v>46295</v>
      </c>
      <c r="M847" s="56">
        <f>IFERROR(IF(Table25[[#This Row],[Contract End Date]]="99/99/9999","No End",IF(AND(MONTH(Table25[[#This Row],[Contract End Date]])&gt;6,MONTH(Table25[[#This Row],[Contract End Date]])&lt;=12),YEAR(Table25[[#This Row],[Contract End Date]])+1,YEAR(Table25[[#This Row],[Contract End Date]]))),"")</f>
        <v>2027</v>
      </c>
      <c r="N847" s="55">
        <f>Table25[[#This Row],[FY Formula end]]</f>
        <v>2027</v>
      </c>
      <c r="O847" s="59" t="str">
        <f>IF(Table25[[#This Row],[Year End]]="No End","No End","FY"&amp;" "&amp;Table25[[#This Row],[Year End]])</f>
        <v>FY 2027</v>
      </c>
      <c r="P847" s="27"/>
      <c r="Q847" s="104">
        <f>_xlfn.IFNA(IF($B847="","",VLOOKUP($B847,'SWC Towers'!$A:$Q,$Q$2,FALSE)),"")</f>
        <v>0.1</v>
      </c>
      <c r="R847" s="106">
        <f>_xlfn.IFNA(IF($B847="","",VLOOKUP($B847,'SWC Towers'!$A:$Q,$R$2,FALSE)),"")</f>
        <v>0.1</v>
      </c>
      <c r="S847" s="106" t="str">
        <f>_xlfn.IFNA(IF($B847="","",VLOOKUP($B847,'SWC Towers'!$A:$Q,$S$2,FALSE)),"")</f>
        <v/>
      </c>
      <c r="T847" s="106" t="str">
        <f>_xlfn.IFNA(IF($B847="","",VLOOKUP($B847,'SWC Towers'!$A:$Q,$T$2,FALSE)),"")</f>
        <v/>
      </c>
      <c r="U847" s="104">
        <f>_xlfn.IFNA(IF($B847="","",VLOOKUP($B847,'SWC Towers'!$A:$Q,$U$2,FALSE)),"")</f>
        <v>0.15</v>
      </c>
      <c r="V847" s="104" t="str">
        <f>_xlfn.IFNA(IF($B847="","",VLOOKUP($B847,'SWC Towers'!$A:$Q,$V$2,FALSE)),"")</f>
        <v/>
      </c>
      <c r="W847" s="104">
        <f>_xlfn.IFNA(IF($B847="","",VLOOKUP($B847,'SWC Towers'!$A:$Q,$W$2,FALSE)),"")</f>
        <v>0.65</v>
      </c>
      <c r="X847" s="104" t="str">
        <f>_xlfn.IFNA(IF($B847="","",VLOOKUP($B847,'SWC Towers'!$A:$Q,$X$2,FALSE)),"")</f>
        <v/>
      </c>
      <c r="Y847" s="104" t="str">
        <f>_xlfn.IFNA(IF($B847="","",VLOOKUP($B847,'SWC Towers'!$A:$Q,$Y$2,FALSE)),"")</f>
        <v/>
      </c>
      <c r="Z847" s="104" t="str">
        <f>_xlfn.IFNA(IF($B847="","",VLOOKUP($B847,'SWC Towers'!$A:$Q,$Z$2,FALSE)),"")</f>
        <v/>
      </c>
      <c r="AA847" s="104" t="str">
        <f>_xlfn.IFNA(IF($B847="","",VLOOKUP($B847,'SWC Towers'!$A:$Q,$AA$2,FALSE)),"")</f>
        <v/>
      </c>
      <c r="AB847" s="104" t="str">
        <f>_xlfn.IFNA(IF($B847="","",VLOOKUP($B847,'SWC Towers'!$A:$Q,$AB$2,FALSE)),"")</f>
        <v/>
      </c>
      <c r="AC847" s="20">
        <f>SUM(Table25[[#This Row],[IT Tower: Application]:[Other/Non-IT ]])</f>
        <v>1</v>
      </c>
      <c r="AD847" s="67"/>
      <c r="AE847" s="67"/>
      <c r="AF847" s="67"/>
      <c r="AG847" s="67"/>
      <c r="AH847" s="67"/>
      <c r="AI847" s="67"/>
      <c r="AJ847" s="67"/>
      <c r="AK847" s="67"/>
      <c r="AL847" s="67"/>
      <c r="AM847" s="67"/>
      <c r="AN847" s="67"/>
      <c r="AO847" s="67"/>
      <c r="AP847" s="67"/>
      <c r="AQ847" s="67"/>
      <c r="AR847" s="67"/>
      <c r="AS847" s="67"/>
      <c r="AT847" s="67"/>
      <c r="AU847" s="67"/>
      <c r="AV847" s="67"/>
      <c r="AW847" s="67"/>
      <c r="AX847" s="67"/>
      <c r="AY847" s="67"/>
      <c r="AZ847" s="67">
        <v>387763</v>
      </c>
      <c r="BA847" s="67">
        <v>240</v>
      </c>
      <c r="BB847" s="67">
        <v>13860</v>
      </c>
      <c r="BC847" s="67">
        <v>9677</v>
      </c>
      <c r="BD847" s="67"/>
      <c r="BE847" s="67"/>
      <c r="BF847" s="67"/>
      <c r="BG847" s="67"/>
      <c r="BH847" s="67"/>
      <c r="BI847" s="67"/>
      <c r="BJ847" s="67"/>
      <c r="BK847" s="67"/>
      <c r="BL847" s="67"/>
      <c r="BM847" s="67"/>
      <c r="BN847" s="67"/>
      <c r="BO847" s="67"/>
      <c r="BP847" s="67"/>
      <c r="BQ847" s="67"/>
      <c r="BR847" s="67"/>
      <c r="BS847" s="67"/>
      <c r="BT847" s="67"/>
      <c r="BU847" s="67"/>
      <c r="BV847" s="67"/>
      <c r="BW847" s="67"/>
      <c r="BX847" s="67"/>
      <c r="BY847" s="67"/>
      <c r="BZ847" s="67"/>
      <c r="CA847" s="67"/>
      <c r="CB847" s="67"/>
      <c r="CC847" s="69">
        <f>SUM(Table25[[#This Row],[Contract Amount FY00]:[Contract Amount FY50]])</f>
        <v>411540</v>
      </c>
      <c r="CD847" s="24"/>
    </row>
    <row r="848" spans="1:82" x14ac:dyDescent="0.25">
      <c r="A848" s="122" t="s">
        <v>2010</v>
      </c>
      <c r="B848" s="122" t="s">
        <v>3071</v>
      </c>
      <c r="C848" s="122" t="s">
        <v>753</v>
      </c>
      <c r="E848" s="26" t="str">
        <f>IFERROR(IF(VLOOKUP(Table25[[#This Row],[Contract No.]],Table3[#All],3,FALSE)="","No","Yes"),"")</f>
        <v>Yes</v>
      </c>
      <c r="F848" s="26" t="str">
        <f>IFERROR(VLOOKUP(Table25[[#This Row],[Contract No.]],Table3[#All],3,FALSE),"")</f>
        <v>NASPO</v>
      </c>
      <c r="G848" s="26" t="str">
        <f>IFERROR(IF(Table25[[#This Row],[Cooperative Purchase
(Yes/No)]]="Yes","Yes",IF(VLOOKUP(Table25[[#This Row],[Contract No.]],Table3[#All],1,FALSE)=Table25[[#This Row],[Contract No.]],"Yes","No")),"No")</f>
        <v>Yes</v>
      </c>
      <c r="H848" s="51">
        <f>IFERROR(VLOOKUP(Table25[[#This Row],[Contract No.]],Table3[#All],4,FALSE),"")</f>
        <v>45322</v>
      </c>
      <c r="I848" s="56">
        <f>IFERROR(IF(AND(MONTH(Table25[[#This Row],[Contract Start Date]])&gt;6,MONTH(Table25[[#This Row],[Contract Start Date]])&lt;=12),YEAR(Table25[[#This Row],[Contract Start Date]])+1,YEAR(Table25[[#This Row],[Contract Start Date]])),"")</f>
        <v>2024</v>
      </c>
      <c r="J848" s="55">
        <f>Table25[[#This Row],[FY Formula start]]</f>
        <v>2024</v>
      </c>
      <c r="K848" s="59" t="str">
        <f>"FY"&amp;" "&amp;Table25[[#This Row],[Year Start]]</f>
        <v>FY 2024</v>
      </c>
      <c r="L848" s="52">
        <f>IFERROR(VLOOKUP(Table25[[#This Row],[Contract No.]],Table3[#All],5,FALSE),"")</f>
        <v>46934</v>
      </c>
      <c r="M848" s="56">
        <f>IFERROR(IF(Table25[[#This Row],[Contract End Date]]="99/99/9999","No End",IF(AND(MONTH(Table25[[#This Row],[Contract End Date]])&gt;6,MONTH(Table25[[#This Row],[Contract End Date]])&lt;=12),YEAR(Table25[[#This Row],[Contract End Date]])+1,YEAR(Table25[[#This Row],[Contract End Date]]))),"")</f>
        <v>2028</v>
      </c>
      <c r="N848" s="55">
        <f>Table25[[#This Row],[FY Formula end]]</f>
        <v>2028</v>
      </c>
      <c r="O848" s="59" t="str">
        <f>IF(Table25[[#This Row],[Year End]]="No End","No End","FY"&amp;" "&amp;Table25[[#This Row],[Year End]])</f>
        <v>FY 2028</v>
      </c>
      <c r="P848" s="27"/>
      <c r="Q848" s="104" t="str">
        <f>_xlfn.IFNA(IF($B848="","",VLOOKUP($B848,'SWC Towers'!$A:$Q,$Q$2,FALSE)),"")</f>
        <v/>
      </c>
      <c r="R848" s="106">
        <f>_xlfn.IFNA(IF($B848="","",VLOOKUP($B848,'SWC Towers'!$A:$Q,$R$2,FALSE)),"")</f>
        <v>0.2</v>
      </c>
      <c r="S848" s="106" t="str">
        <f>_xlfn.IFNA(IF($B848="","",VLOOKUP($B848,'SWC Towers'!$A:$Q,$S$2,FALSE)),"")</f>
        <v/>
      </c>
      <c r="T848" s="106" t="str">
        <f>_xlfn.IFNA(IF($B848="","",VLOOKUP($B848,'SWC Towers'!$A:$Q,$T$2,FALSE)),"")</f>
        <v/>
      </c>
      <c r="U848" s="104">
        <f>_xlfn.IFNA(IF($B848="","",VLOOKUP($B848,'SWC Towers'!$A:$Q,$U$2,FALSE)),"")</f>
        <v>0.6</v>
      </c>
      <c r="V848" s="104" t="str">
        <f>_xlfn.IFNA(IF($B848="","",VLOOKUP($B848,'SWC Towers'!$A:$Q,$V$2,FALSE)),"")</f>
        <v/>
      </c>
      <c r="W848" s="104" t="str">
        <f>_xlfn.IFNA(IF($B848="","",VLOOKUP($B848,'SWC Towers'!$A:$Q,$W$2,FALSE)),"")</f>
        <v/>
      </c>
      <c r="X848" s="104" t="str">
        <f>_xlfn.IFNA(IF($B848="","",VLOOKUP($B848,'SWC Towers'!$A:$Q,$X$2,FALSE)),"")</f>
        <v/>
      </c>
      <c r="Y848" s="104" t="str">
        <f>_xlfn.IFNA(IF($B848="","",VLOOKUP($B848,'SWC Towers'!$A:$Q,$Y$2,FALSE)),"")</f>
        <v/>
      </c>
      <c r="Z848" s="104" t="str">
        <f>_xlfn.IFNA(IF($B848="","",VLOOKUP($B848,'SWC Towers'!$A:$Q,$Z$2,FALSE)),"")</f>
        <v/>
      </c>
      <c r="AA848" s="104">
        <f>_xlfn.IFNA(IF($B848="","",VLOOKUP($B848,'SWC Towers'!$A:$Q,$AA$2,FALSE)),"")</f>
        <v>0.2</v>
      </c>
      <c r="AB848" s="104" t="str">
        <f>_xlfn.IFNA(IF($B848="","",VLOOKUP($B848,'SWC Towers'!$A:$Q,$AB$2,FALSE)),"")</f>
        <v/>
      </c>
      <c r="AC848" s="20">
        <f>SUM(Table25[[#This Row],[IT Tower: Application]:[Other/Non-IT ]])</f>
        <v>1</v>
      </c>
      <c r="AD848" s="67"/>
      <c r="AE848" s="67"/>
      <c r="AF848" s="67"/>
      <c r="AG848" s="67"/>
      <c r="AH848" s="67"/>
      <c r="AI848" s="67"/>
      <c r="AJ848" s="67"/>
      <c r="AK848" s="67"/>
      <c r="AL848" s="67"/>
      <c r="AM848" s="67"/>
      <c r="AN848" s="67"/>
      <c r="AO848" s="67"/>
      <c r="AP848" s="67"/>
      <c r="AQ848" s="67"/>
      <c r="AR848" s="67"/>
      <c r="AS848" s="67"/>
      <c r="AT848" s="67"/>
      <c r="AU848" s="67"/>
      <c r="AV848" s="67"/>
      <c r="AW848" s="67"/>
      <c r="AX848" s="67"/>
      <c r="AY848" s="67"/>
      <c r="AZ848" s="67"/>
      <c r="BA848" s="67"/>
      <c r="BB848" s="67">
        <v>191132</v>
      </c>
      <c r="BC848" s="67">
        <v>556733</v>
      </c>
      <c r="BD848" s="67"/>
      <c r="BE848" s="67"/>
      <c r="BF848" s="67"/>
      <c r="BG848" s="67"/>
      <c r="BH848" s="67"/>
      <c r="BI848" s="67"/>
      <c r="BJ848" s="67"/>
      <c r="BK848" s="67"/>
      <c r="BL848" s="67"/>
      <c r="BM848" s="67"/>
      <c r="BN848" s="67"/>
      <c r="BO848" s="67"/>
      <c r="BP848" s="67"/>
      <c r="BQ848" s="67"/>
      <c r="BR848" s="67"/>
      <c r="BS848" s="67"/>
      <c r="BT848" s="67"/>
      <c r="BU848" s="67"/>
      <c r="BV848" s="67"/>
      <c r="BW848" s="67"/>
      <c r="BX848" s="67"/>
      <c r="BY848" s="67"/>
      <c r="BZ848" s="67"/>
      <c r="CA848" s="67"/>
      <c r="CB848" s="67"/>
      <c r="CC848" s="70">
        <f>SUM(Table25[[#This Row],[Contract Amount FY00]:[Contract Amount FY50]])</f>
        <v>747865</v>
      </c>
      <c r="CD848" s="24"/>
    </row>
    <row r="849" spans="1:82" x14ac:dyDescent="0.25">
      <c r="A849" s="122" t="s">
        <v>2010</v>
      </c>
      <c r="B849" s="122" t="s">
        <v>3071</v>
      </c>
      <c r="C849" s="122" t="s">
        <v>276</v>
      </c>
      <c r="E849" s="26" t="str">
        <f>IFERROR(IF(VLOOKUP(Table25[[#This Row],[Contract No.]],Table3[#All],3,FALSE)="","No","Yes"),"")</f>
        <v>Yes</v>
      </c>
      <c r="F849" s="26" t="str">
        <f>IFERROR(VLOOKUP(Table25[[#This Row],[Contract No.]],Table3[#All],3,FALSE),"")</f>
        <v>NASPO</v>
      </c>
      <c r="G849" s="26" t="str">
        <f>IFERROR(IF(Table25[[#This Row],[Cooperative Purchase
(Yes/No)]]="Yes","Yes",IF(VLOOKUP(Table25[[#This Row],[Contract No.]],Table3[#All],1,FALSE)=Table25[[#This Row],[Contract No.]],"Yes","No")),"No")</f>
        <v>Yes</v>
      </c>
      <c r="H849" s="51">
        <f>IFERROR(VLOOKUP(Table25[[#This Row],[Contract No.]],Table3[#All],4,FALSE),"")</f>
        <v>45322</v>
      </c>
      <c r="I849" s="56">
        <f>IFERROR(IF(AND(MONTH(Table25[[#This Row],[Contract Start Date]])&gt;6,MONTH(Table25[[#This Row],[Contract Start Date]])&lt;=12),YEAR(Table25[[#This Row],[Contract Start Date]])+1,YEAR(Table25[[#This Row],[Contract Start Date]])),"")</f>
        <v>2024</v>
      </c>
      <c r="J849" s="55">
        <f>Table25[[#This Row],[FY Formula start]]</f>
        <v>2024</v>
      </c>
      <c r="K849" s="59" t="str">
        <f>"FY"&amp;" "&amp;Table25[[#This Row],[Year Start]]</f>
        <v>FY 2024</v>
      </c>
      <c r="L849" s="52">
        <f>IFERROR(VLOOKUP(Table25[[#This Row],[Contract No.]],Table3[#All],5,FALSE),"")</f>
        <v>46934</v>
      </c>
      <c r="M849" s="56">
        <f>IFERROR(IF(Table25[[#This Row],[Contract End Date]]="99/99/9999","No End",IF(AND(MONTH(Table25[[#This Row],[Contract End Date]])&gt;6,MONTH(Table25[[#This Row],[Contract End Date]])&lt;=12),YEAR(Table25[[#This Row],[Contract End Date]])+1,YEAR(Table25[[#This Row],[Contract End Date]]))),"")</f>
        <v>2028</v>
      </c>
      <c r="N849" s="55">
        <f>Table25[[#This Row],[FY Formula end]]</f>
        <v>2028</v>
      </c>
      <c r="O849" s="59" t="str">
        <f>IF(Table25[[#This Row],[Year End]]="No End","No End","FY"&amp;" "&amp;Table25[[#This Row],[Year End]])</f>
        <v>FY 2028</v>
      </c>
      <c r="P849" s="27"/>
      <c r="Q849" s="104" t="str">
        <f>_xlfn.IFNA(IF($B849="","",VLOOKUP($B849,'SWC Towers'!$A:$Q,$Q$2,FALSE)),"")</f>
        <v/>
      </c>
      <c r="R849" s="106">
        <f>_xlfn.IFNA(IF($B849="","",VLOOKUP($B849,'SWC Towers'!$A:$Q,$R$2,FALSE)),"")</f>
        <v>0.2</v>
      </c>
      <c r="S849" s="106" t="str">
        <f>_xlfn.IFNA(IF($B849="","",VLOOKUP($B849,'SWC Towers'!$A:$Q,$S$2,FALSE)),"")</f>
        <v/>
      </c>
      <c r="T849" s="106" t="str">
        <f>_xlfn.IFNA(IF($B849="","",VLOOKUP($B849,'SWC Towers'!$A:$Q,$T$2,FALSE)),"")</f>
        <v/>
      </c>
      <c r="U849" s="104">
        <f>_xlfn.IFNA(IF($B849="","",VLOOKUP($B849,'SWC Towers'!$A:$Q,$U$2,FALSE)),"")</f>
        <v>0.6</v>
      </c>
      <c r="V849" s="104" t="str">
        <f>_xlfn.IFNA(IF($B849="","",VLOOKUP($B849,'SWC Towers'!$A:$Q,$V$2,FALSE)),"")</f>
        <v/>
      </c>
      <c r="W849" s="104" t="str">
        <f>_xlfn.IFNA(IF($B849="","",VLOOKUP($B849,'SWC Towers'!$A:$Q,$W$2,FALSE)),"")</f>
        <v/>
      </c>
      <c r="X849" s="104" t="str">
        <f>_xlfn.IFNA(IF($B849="","",VLOOKUP($B849,'SWC Towers'!$A:$Q,$X$2,FALSE)),"")</f>
        <v/>
      </c>
      <c r="Y849" s="104" t="str">
        <f>_xlfn.IFNA(IF($B849="","",VLOOKUP($B849,'SWC Towers'!$A:$Q,$Y$2,FALSE)),"")</f>
        <v/>
      </c>
      <c r="Z849" s="104" t="str">
        <f>_xlfn.IFNA(IF($B849="","",VLOOKUP($B849,'SWC Towers'!$A:$Q,$Z$2,FALSE)),"")</f>
        <v/>
      </c>
      <c r="AA849" s="104">
        <f>_xlfn.IFNA(IF($B849="","",VLOOKUP($B849,'SWC Towers'!$A:$Q,$AA$2,FALSE)),"")</f>
        <v>0.2</v>
      </c>
      <c r="AB849" s="104" t="str">
        <f>_xlfn.IFNA(IF($B849="","",VLOOKUP($B849,'SWC Towers'!$A:$Q,$AB$2,FALSE)),"")</f>
        <v/>
      </c>
      <c r="AC849" s="20">
        <f>SUM(Table25[[#This Row],[IT Tower: Application]:[Other/Non-IT ]])</f>
        <v>1</v>
      </c>
      <c r="AD849" s="67"/>
      <c r="AE849" s="67"/>
      <c r="AF849" s="67"/>
      <c r="AG849" s="67"/>
      <c r="AH849" s="67"/>
      <c r="AI849" s="67"/>
      <c r="AJ849" s="67"/>
      <c r="AK849" s="67"/>
      <c r="AL849" s="67"/>
      <c r="AM849" s="67"/>
      <c r="AN849" s="67"/>
      <c r="AO849" s="67"/>
      <c r="AP849" s="67"/>
      <c r="AQ849" s="67"/>
      <c r="AR849" s="67"/>
      <c r="AS849" s="67"/>
      <c r="AT849" s="67"/>
      <c r="AU849" s="67"/>
      <c r="AV849" s="67"/>
      <c r="AW849" s="67"/>
      <c r="AX849" s="67"/>
      <c r="AY849" s="67"/>
      <c r="AZ849" s="67"/>
      <c r="BA849" s="67"/>
      <c r="BB849" s="67"/>
      <c r="BC849" s="67">
        <v>20171</v>
      </c>
      <c r="BD849" s="67"/>
      <c r="BE849" s="67"/>
      <c r="BF849" s="67"/>
      <c r="BG849" s="67"/>
      <c r="BH849" s="67"/>
      <c r="BI849" s="67"/>
      <c r="BJ849" s="67"/>
      <c r="BK849" s="67"/>
      <c r="BL849" s="67"/>
      <c r="BM849" s="67"/>
      <c r="BN849" s="67"/>
      <c r="BO849" s="67"/>
      <c r="BP849" s="67"/>
      <c r="BQ849" s="67"/>
      <c r="BR849" s="67"/>
      <c r="BS849" s="67"/>
      <c r="BT849" s="67"/>
      <c r="BU849" s="67"/>
      <c r="BV849" s="67"/>
      <c r="BW849" s="67"/>
      <c r="BX849" s="67"/>
      <c r="BY849" s="67"/>
      <c r="BZ849" s="67"/>
      <c r="CA849" s="67"/>
      <c r="CB849" s="67"/>
      <c r="CC849" s="69">
        <f>SUM(Table25[[#This Row],[Contract Amount FY00]:[Contract Amount FY50]])</f>
        <v>20171</v>
      </c>
      <c r="CD849" s="24"/>
    </row>
    <row r="850" spans="1:82" x14ac:dyDescent="0.25">
      <c r="A850" s="122" t="s">
        <v>2010</v>
      </c>
      <c r="B850" s="122" t="s">
        <v>2245</v>
      </c>
      <c r="C850" s="122" t="s">
        <v>3131</v>
      </c>
      <c r="E850" s="26" t="str">
        <f>IFERROR(IF(VLOOKUP(Table25[[#This Row],[Contract No.]],Table3[#All],3,FALSE)="","No","Yes"),"")</f>
        <v>No</v>
      </c>
      <c r="F850" s="26" t="str">
        <f>IFERROR(VLOOKUP(Table25[[#This Row],[Contract No.]],Table3[#All],3,FALSE),"")</f>
        <v/>
      </c>
      <c r="G850" s="26" t="str">
        <f>IFERROR(IF(Table25[[#This Row],[Cooperative Purchase
(Yes/No)]]="Yes","Yes",IF(VLOOKUP(Table25[[#This Row],[Contract No.]],Table3[#All],1,FALSE)=Table25[[#This Row],[Contract No.]],"Yes","No")),"No")</f>
        <v>Yes</v>
      </c>
      <c r="H850" s="51">
        <f>IFERROR(VLOOKUP(Table25[[#This Row],[Contract No.]],Table3[#All],4,FALSE),"")</f>
        <v>43952</v>
      </c>
      <c r="I850" s="56">
        <f>IFERROR(IF(AND(MONTH(Table25[[#This Row],[Contract Start Date]])&gt;6,MONTH(Table25[[#This Row],[Contract Start Date]])&lt;=12),YEAR(Table25[[#This Row],[Contract Start Date]])+1,YEAR(Table25[[#This Row],[Contract Start Date]])),"")</f>
        <v>2020</v>
      </c>
      <c r="J850" s="55">
        <f>Table25[[#This Row],[FY Formula start]]</f>
        <v>2020</v>
      </c>
      <c r="K850" s="59" t="str">
        <f>"FY"&amp;" "&amp;Table25[[#This Row],[Year Start]]</f>
        <v>FY 2020</v>
      </c>
      <c r="L850" s="52">
        <f>IFERROR(VLOOKUP(Table25[[#This Row],[Contract No.]],Table3[#All],5,FALSE),"")</f>
        <v>46203</v>
      </c>
      <c r="M850" s="56">
        <f>IFERROR(IF(Table25[[#This Row],[Contract End Date]]="99/99/9999","No End",IF(AND(MONTH(Table25[[#This Row],[Contract End Date]])&gt;6,MONTH(Table25[[#This Row],[Contract End Date]])&lt;=12),YEAR(Table25[[#This Row],[Contract End Date]])+1,YEAR(Table25[[#This Row],[Contract End Date]]))),"")</f>
        <v>2026</v>
      </c>
      <c r="N850" s="55">
        <f>Table25[[#This Row],[FY Formula end]]</f>
        <v>2026</v>
      </c>
      <c r="O850" s="59" t="str">
        <f>IF(Table25[[#This Row],[Year End]]="No End","No End","FY"&amp;" "&amp;Table25[[#This Row],[Year End]])</f>
        <v>FY 2026</v>
      </c>
      <c r="P850" s="27"/>
      <c r="Q850" s="104" t="str">
        <f>_xlfn.IFNA(IF($B850="","",VLOOKUP($B850,'SWC Towers'!$A:$Q,$Q$2,FALSE)),"")</f>
        <v/>
      </c>
      <c r="R850" s="106" t="str">
        <f>_xlfn.IFNA(IF($B850="","",VLOOKUP($B850,'SWC Towers'!$A:$Q,$R$2,FALSE)),"")</f>
        <v/>
      </c>
      <c r="S850" s="106" t="str">
        <f>_xlfn.IFNA(IF($B850="","",VLOOKUP($B850,'SWC Towers'!$A:$Q,$S$2,FALSE)),"")</f>
        <v/>
      </c>
      <c r="T850" s="106" t="str">
        <f>_xlfn.IFNA(IF($B850="","",VLOOKUP($B850,'SWC Towers'!$A:$Q,$T$2,FALSE)),"")</f>
        <v/>
      </c>
      <c r="U850" s="104">
        <f>_xlfn.IFNA(IF($B850="","",VLOOKUP($B850,'SWC Towers'!$A:$Q,$U$2,FALSE)),"")</f>
        <v>0.1</v>
      </c>
      <c r="V850" s="104" t="str">
        <f>_xlfn.IFNA(IF($B850="","",VLOOKUP($B850,'SWC Towers'!$A:$Q,$V$2,FALSE)),"")</f>
        <v/>
      </c>
      <c r="W850" s="104" t="str">
        <f>_xlfn.IFNA(IF($B850="","",VLOOKUP($B850,'SWC Towers'!$A:$Q,$W$2,FALSE)),"")</f>
        <v/>
      </c>
      <c r="X850" s="104" t="str">
        <f>_xlfn.IFNA(IF($B850="","",VLOOKUP($B850,'SWC Towers'!$A:$Q,$X$2,FALSE)),"")</f>
        <v/>
      </c>
      <c r="Y850" s="104" t="str">
        <f>_xlfn.IFNA(IF($B850="","",VLOOKUP($B850,'SWC Towers'!$A:$Q,$Y$2,FALSE)),"")</f>
        <v/>
      </c>
      <c r="Z850" s="104" t="str">
        <f>_xlfn.IFNA(IF($B850="","",VLOOKUP($B850,'SWC Towers'!$A:$Q,$Z$2,FALSE)),"")</f>
        <v/>
      </c>
      <c r="AA850" s="104" t="str">
        <f>_xlfn.IFNA(IF($B850="","",VLOOKUP($B850,'SWC Towers'!$A:$Q,$AA$2,FALSE)),"")</f>
        <v/>
      </c>
      <c r="AB850" s="104">
        <f>_xlfn.IFNA(IF($B850="","",VLOOKUP($B850,'SWC Towers'!$A:$Q,$AB$2,FALSE)),"")</f>
        <v>0.9</v>
      </c>
      <c r="AC850" s="20">
        <f>SUM(Table25[[#This Row],[IT Tower: Application]:[Other/Non-IT ]])</f>
        <v>1</v>
      </c>
      <c r="AD850" s="67"/>
      <c r="AE850" s="67"/>
      <c r="AF850" s="67"/>
      <c r="AG850" s="67"/>
      <c r="AH850" s="67"/>
      <c r="AI850" s="67"/>
      <c r="AJ850" s="67"/>
      <c r="AK850" s="67"/>
      <c r="AL850" s="67"/>
      <c r="AM850" s="67"/>
      <c r="AN850" s="67"/>
      <c r="AO850" s="67"/>
      <c r="AP850" s="67"/>
      <c r="AQ850" s="67"/>
      <c r="AR850" s="67"/>
      <c r="AS850" s="67"/>
      <c r="AT850" s="67"/>
      <c r="AU850" s="67"/>
      <c r="AV850" s="67"/>
      <c r="AW850" s="67"/>
      <c r="AX850" s="67"/>
      <c r="AY850" s="67"/>
      <c r="AZ850" s="67">
        <v>0</v>
      </c>
      <c r="BA850" s="67">
        <v>258945</v>
      </c>
      <c r="BB850" s="67">
        <v>245815</v>
      </c>
      <c r="BC850" s="67">
        <v>94316</v>
      </c>
      <c r="BD850" s="67"/>
      <c r="BE850" s="67"/>
      <c r="BF850" s="67"/>
      <c r="BG850" s="67"/>
      <c r="BH850" s="67"/>
      <c r="BI850" s="67"/>
      <c r="BJ850" s="67"/>
      <c r="BK850" s="67"/>
      <c r="BL850" s="67"/>
      <c r="BM850" s="67"/>
      <c r="BN850" s="67"/>
      <c r="BO850" s="67"/>
      <c r="BP850" s="67"/>
      <c r="BQ850" s="67"/>
      <c r="BR850" s="67"/>
      <c r="BS850" s="67"/>
      <c r="BT850" s="67"/>
      <c r="BU850" s="67"/>
      <c r="BV850" s="67"/>
      <c r="BW850" s="67"/>
      <c r="BX850" s="67"/>
      <c r="BY850" s="67"/>
      <c r="BZ850" s="67"/>
      <c r="CA850" s="67"/>
      <c r="CB850" s="67"/>
      <c r="CC850" s="69">
        <f>SUM(Table25[[#This Row],[Contract Amount FY00]:[Contract Amount FY50]])</f>
        <v>599076</v>
      </c>
      <c r="CD850" s="24"/>
    </row>
    <row r="851" spans="1:82" x14ac:dyDescent="0.25">
      <c r="A851" s="122" t="s">
        <v>2010</v>
      </c>
      <c r="B851" s="122" t="s">
        <v>2245</v>
      </c>
      <c r="C851" s="122" t="s">
        <v>3192</v>
      </c>
      <c r="E851" s="26" t="str">
        <f>IFERROR(IF(VLOOKUP(Table25[[#This Row],[Contract No.]],Table3[#All],3,FALSE)="","No","Yes"),"")</f>
        <v>No</v>
      </c>
      <c r="F851" s="26" t="str">
        <f>IFERROR(VLOOKUP(Table25[[#This Row],[Contract No.]],Table3[#All],3,FALSE),"")</f>
        <v/>
      </c>
      <c r="G851" s="26" t="str">
        <f>IFERROR(IF(Table25[[#This Row],[Cooperative Purchase
(Yes/No)]]="Yes","Yes",IF(VLOOKUP(Table25[[#This Row],[Contract No.]],Table3[#All],1,FALSE)=Table25[[#This Row],[Contract No.]],"Yes","No")),"No")</f>
        <v>Yes</v>
      </c>
      <c r="H851" s="51">
        <f>IFERROR(VLOOKUP(Table25[[#This Row],[Contract No.]],Table3[#All],4,FALSE),"")</f>
        <v>43952</v>
      </c>
      <c r="I851" s="56">
        <f>IFERROR(IF(AND(MONTH(Table25[[#This Row],[Contract Start Date]])&gt;6,MONTH(Table25[[#This Row],[Contract Start Date]])&lt;=12),YEAR(Table25[[#This Row],[Contract Start Date]])+1,YEAR(Table25[[#This Row],[Contract Start Date]])),"")</f>
        <v>2020</v>
      </c>
      <c r="J851" s="55">
        <f>Table25[[#This Row],[FY Formula start]]</f>
        <v>2020</v>
      </c>
      <c r="K851" s="59" t="str">
        <f>"FY"&amp;" "&amp;Table25[[#This Row],[Year Start]]</f>
        <v>FY 2020</v>
      </c>
      <c r="L851" s="52">
        <f>IFERROR(VLOOKUP(Table25[[#This Row],[Contract No.]],Table3[#All],5,FALSE),"")</f>
        <v>46203</v>
      </c>
      <c r="M851" s="56">
        <f>IFERROR(IF(Table25[[#This Row],[Contract End Date]]="99/99/9999","No End",IF(AND(MONTH(Table25[[#This Row],[Contract End Date]])&gt;6,MONTH(Table25[[#This Row],[Contract End Date]])&lt;=12),YEAR(Table25[[#This Row],[Contract End Date]])+1,YEAR(Table25[[#This Row],[Contract End Date]]))),"")</f>
        <v>2026</v>
      </c>
      <c r="N851" s="55">
        <f>Table25[[#This Row],[FY Formula end]]</f>
        <v>2026</v>
      </c>
      <c r="O851" s="59" t="str">
        <f>IF(Table25[[#This Row],[Year End]]="No End","No End","FY"&amp;" "&amp;Table25[[#This Row],[Year End]])</f>
        <v>FY 2026</v>
      </c>
      <c r="P851" s="27"/>
      <c r="Q851" s="104" t="str">
        <f>_xlfn.IFNA(IF($B851="","",VLOOKUP($B851,'SWC Towers'!$A:$Q,$Q$2,FALSE)),"")</f>
        <v/>
      </c>
      <c r="R851" s="106" t="str">
        <f>_xlfn.IFNA(IF($B851="","",VLOOKUP($B851,'SWC Towers'!$A:$Q,$R$2,FALSE)),"")</f>
        <v/>
      </c>
      <c r="S851" s="106" t="str">
        <f>_xlfn.IFNA(IF($B851="","",VLOOKUP($B851,'SWC Towers'!$A:$Q,$S$2,FALSE)),"")</f>
        <v/>
      </c>
      <c r="T851" s="106" t="str">
        <f>_xlfn.IFNA(IF($B851="","",VLOOKUP($B851,'SWC Towers'!$A:$Q,$T$2,FALSE)),"")</f>
        <v/>
      </c>
      <c r="U851" s="104">
        <f>_xlfn.IFNA(IF($B851="","",VLOOKUP($B851,'SWC Towers'!$A:$Q,$U$2,FALSE)),"")</f>
        <v>0.1</v>
      </c>
      <c r="V851" s="104" t="str">
        <f>_xlfn.IFNA(IF($B851="","",VLOOKUP($B851,'SWC Towers'!$A:$Q,$V$2,FALSE)),"")</f>
        <v/>
      </c>
      <c r="W851" s="104" t="str">
        <f>_xlfn.IFNA(IF($B851="","",VLOOKUP($B851,'SWC Towers'!$A:$Q,$W$2,FALSE)),"")</f>
        <v/>
      </c>
      <c r="X851" s="104" t="str">
        <f>_xlfn.IFNA(IF($B851="","",VLOOKUP($B851,'SWC Towers'!$A:$Q,$X$2,FALSE)),"")</f>
        <v/>
      </c>
      <c r="Y851" s="104" t="str">
        <f>_xlfn.IFNA(IF($B851="","",VLOOKUP($B851,'SWC Towers'!$A:$Q,$Y$2,FALSE)),"")</f>
        <v/>
      </c>
      <c r="Z851" s="104" t="str">
        <f>_xlfn.IFNA(IF($B851="","",VLOOKUP($B851,'SWC Towers'!$A:$Q,$Z$2,FALSE)),"")</f>
        <v/>
      </c>
      <c r="AA851" s="104" t="str">
        <f>_xlfn.IFNA(IF($B851="","",VLOOKUP($B851,'SWC Towers'!$A:$Q,$AA$2,FALSE)),"")</f>
        <v/>
      </c>
      <c r="AB851" s="104">
        <f>_xlfn.IFNA(IF($B851="","",VLOOKUP($B851,'SWC Towers'!$A:$Q,$AB$2,FALSE)),"")</f>
        <v>0.9</v>
      </c>
      <c r="AC851" s="20">
        <f>SUM(Table25[[#This Row],[IT Tower: Application]:[Other/Non-IT ]])</f>
        <v>1</v>
      </c>
      <c r="AD851" s="67"/>
      <c r="AE851" s="67"/>
      <c r="AF851" s="67"/>
      <c r="AG851" s="67"/>
      <c r="AH851" s="67"/>
      <c r="AI851" s="67"/>
      <c r="AJ851" s="67"/>
      <c r="AK851" s="67"/>
      <c r="AL851" s="67"/>
      <c r="AM851" s="67"/>
      <c r="AN851" s="67"/>
      <c r="AO851" s="67"/>
      <c r="AP851" s="67"/>
      <c r="AQ851" s="67"/>
      <c r="AR851" s="67"/>
      <c r="AS851" s="67"/>
      <c r="AT851" s="67"/>
      <c r="AU851" s="67"/>
      <c r="AV851" s="67"/>
      <c r="AW851" s="67"/>
      <c r="AX851" s="67">
        <v>19366</v>
      </c>
      <c r="AY851" s="67">
        <v>148202</v>
      </c>
      <c r="AZ851" s="67">
        <v>172974</v>
      </c>
      <c r="BA851" s="67">
        <v>0</v>
      </c>
      <c r="BB851" s="67"/>
      <c r="BC851" s="67"/>
      <c r="BD851" s="67"/>
      <c r="BE851" s="67"/>
      <c r="BF851" s="67"/>
      <c r="BG851" s="67"/>
      <c r="BH851" s="67"/>
      <c r="BI851" s="67"/>
      <c r="BJ851" s="67"/>
      <c r="BK851" s="67"/>
      <c r="BL851" s="67"/>
      <c r="BM851" s="67"/>
      <c r="BN851" s="67"/>
      <c r="BO851" s="67"/>
      <c r="BP851" s="67"/>
      <c r="BQ851" s="67"/>
      <c r="BR851" s="67"/>
      <c r="BS851" s="67"/>
      <c r="BT851" s="67"/>
      <c r="BU851" s="67"/>
      <c r="BV851" s="67"/>
      <c r="BW851" s="67"/>
      <c r="BX851" s="67"/>
      <c r="BY851" s="67"/>
      <c r="BZ851" s="67"/>
      <c r="CA851" s="67"/>
      <c r="CB851" s="67"/>
      <c r="CC851" s="69">
        <f>SUM(Table25[[#This Row],[Contract Amount FY00]:[Contract Amount FY50]])</f>
        <v>340542</v>
      </c>
      <c r="CD851" s="24"/>
    </row>
    <row r="852" spans="1:82" x14ac:dyDescent="0.25">
      <c r="A852" s="122" t="s">
        <v>2010</v>
      </c>
      <c r="B852" s="122" t="s">
        <v>2245</v>
      </c>
      <c r="C852" s="122" t="s">
        <v>2273</v>
      </c>
      <c r="E852" s="26" t="str">
        <f>IFERROR(IF(VLOOKUP(Table25[[#This Row],[Contract No.]],Table3[#All],3,FALSE)="","No","Yes"),"")</f>
        <v>No</v>
      </c>
      <c r="F852" s="26" t="str">
        <f>IFERROR(VLOOKUP(Table25[[#This Row],[Contract No.]],Table3[#All],3,FALSE),"")</f>
        <v/>
      </c>
      <c r="G852" s="26" t="str">
        <f>IFERROR(IF(Table25[[#This Row],[Cooperative Purchase
(Yes/No)]]="Yes","Yes",IF(VLOOKUP(Table25[[#This Row],[Contract No.]],Table3[#All],1,FALSE)=Table25[[#This Row],[Contract No.]],"Yes","No")),"No")</f>
        <v>Yes</v>
      </c>
      <c r="H852" s="51">
        <f>IFERROR(VLOOKUP(Table25[[#This Row],[Contract No.]],Table3[#All],4,FALSE),"")</f>
        <v>43952</v>
      </c>
      <c r="I852" s="56">
        <f>IFERROR(IF(AND(MONTH(Table25[[#This Row],[Contract Start Date]])&gt;6,MONTH(Table25[[#This Row],[Contract Start Date]])&lt;=12),YEAR(Table25[[#This Row],[Contract Start Date]])+1,YEAR(Table25[[#This Row],[Contract Start Date]])),"")</f>
        <v>2020</v>
      </c>
      <c r="J852" s="55">
        <f>Table25[[#This Row],[FY Formula start]]</f>
        <v>2020</v>
      </c>
      <c r="K852" s="59" t="str">
        <f>"FY"&amp;" "&amp;Table25[[#This Row],[Year Start]]</f>
        <v>FY 2020</v>
      </c>
      <c r="L852" s="52">
        <f>IFERROR(VLOOKUP(Table25[[#This Row],[Contract No.]],Table3[#All],5,FALSE),"")</f>
        <v>46203</v>
      </c>
      <c r="M852" s="56">
        <f>IFERROR(IF(Table25[[#This Row],[Contract End Date]]="99/99/9999","No End",IF(AND(MONTH(Table25[[#This Row],[Contract End Date]])&gt;6,MONTH(Table25[[#This Row],[Contract End Date]])&lt;=12),YEAR(Table25[[#This Row],[Contract End Date]])+1,YEAR(Table25[[#This Row],[Contract End Date]]))),"")</f>
        <v>2026</v>
      </c>
      <c r="N852" s="55">
        <f>Table25[[#This Row],[FY Formula end]]</f>
        <v>2026</v>
      </c>
      <c r="O852" s="59" t="str">
        <f>IF(Table25[[#This Row],[Year End]]="No End","No End","FY"&amp;" "&amp;Table25[[#This Row],[Year End]])</f>
        <v>FY 2026</v>
      </c>
      <c r="P852" s="27"/>
      <c r="Q852" s="104" t="str">
        <f>_xlfn.IFNA(IF($B852="","",VLOOKUP($B852,'SWC Towers'!$A:$Q,$Q$2,FALSE)),"")</f>
        <v/>
      </c>
      <c r="R852" s="106" t="str">
        <f>_xlfn.IFNA(IF($B852="","",VLOOKUP($B852,'SWC Towers'!$A:$Q,$R$2,FALSE)),"")</f>
        <v/>
      </c>
      <c r="S852" s="106" t="str">
        <f>_xlfn.IFNA(IF($B852="","",VLOOKUP($B852,'SWC Towers'!$A:$Q,$S$2,FALSE)),"")</f>
        <v/>
      </c>
      <c r="T852" s="106" t="str">
        <f>_xlfn.IFNA(IF($B852="","",VLOOKUP($B852,'SWC Towers'!$A:$Q,$T$2,FALSE)),"")</f>
        <v/>
      </c>
      <c r="U852" s="104">
        <f>_xlfn.IFNA(IF($B852="","",VLOOKUP($B852,'SWC Towers'!$A:$Q,$U$2,FALSE)),"")</f>
        <v>0.1</v>
      </c>
      <c r="V852" s="104" t="str">
        <f>_xlfn.IFNA(IF($B852="","",VLOOKUP($B852,'SWC Towers'!$A:$Q,$V$2,FALSE)),"")</f>
        <v/>
      </c>
      <c r="W852" s="104" t="str">
        <f>_xlfn.IFNA(IF($B852="","",VLOOKUP($B852,'SWC Towers'!$A:$Q,$W$2,FALSE)),"")</f>
        <v/>
      </c>
      <c r="X852" s="104" t="str">
        <f>_xlfn.IFNA(IF($B852="","",VLOOKUP($B852,'SWC Towers'!$A:$Q,$X$2,FALSE)),"")</f>
        <v/>
      </c>
      <c r="Y852" s="104" t="str">
        <f>_xlfn.IFNA(IF($B852="","",VLOOKUP($B852,'SWC Towers'!$A:$Q,$Y$2,FALSE)),"")</f>
        <v/>
      </c>
      <c r="Z852" s="104" t="str">
        <f>_xlfn.IFNA(IF($B852="","",VLOOKUP($B852,'SWC Towers'!$A:$Q,$Z$2,FALSE)),"")</f>
        <v/>
      </c>
      <c r="AA852" s="104" t="str">
        <f>_xlfn.IFNA(IF($B852="","",VLOOKUP($B852,'SWC Towers'!$A:$Q,$AA$2,FALSE)),"")</f>
        <v/>
      </c>
      <c r="AB852" s="104">
        <f>_xlfn.IFNA(IF($B852="","",VLOOKUP($B852,'SWC Towers'!$A:$Q,$AB$2,FALSE)),"")</f>
        <v>0.9</v>
      </c>
      <c r="AC852" s="20">
        <f>SUM(Table25[[#This Row],[IT Tower: Application]:[Other/Non-IT ]])</f>
        <v>1</v>
      </c>
      <c r="AD852" s="67"/>
      <c r="AE852" s="67"/>
      <c r="AF852" s="67"/>
      <c r="AG852" s="67"/>
      <c r="AH852" s="67"/>
      <c r="AI852" s="67"/>
      <c r="AJ852" s="67"/>
      <c r="AK852" s="67"/>
      <c r="AL852" s="67"/>
      <c r="AM852" s="67"/>
      <c r="AN852" s="67"/>
      <c r="AO852" s="67"/>
      <c r="AP852" s="67"/>
      <c r="AQ852" s="67"/>
      <c r="AR852" s="67"/>
      <c r="AS852" s="67"/>
      <c r="AT852" s="67"/>
      <c r="AU852" s="67"/>
      <c r="AV852" s="67"/>
      <c r="AW852" s="67"/>
      <c r="AX852" s="67"/>
      <c r="AY852" s="67"/>
      <c r="AZ852" s="67"/>
      <c r="BA852" s="67">
        <v>754</v>
      </c>
      <c r="BB852" s="67">
        <v>2483</v>
      </c>
      <c r="BC852" s="67">
        <v>161566</v>
      </c>
      <c r="BD852" s="67"/>
      <c r="BE852" s="67"/>
      <c r="BF852" s="67"/>
      <c r="BG852" s="67"/>
      <c r="BH852" s="67"/>
      <c r="BI852" s="67"/>
      <c r="BJ852" s="67"/>
      <c r="BK852" s="67"/>
      <c r="BL852" s="67"/>
      <c r="BM852" s="67"/>
      <c r="BN852" s="67"/>
      <c r="BO852" s="67"/>
      <c r="BP852" s="67"/>
      <c r="BQ852" s="67"/>
      <c r="BR852" s="67"/>
      <c r="BS852" s="67"/>
      <c r="BT852" s="67"/>
      <c r="BU852" s="67"/>
      <c r="BV852" s="67"/>
      <c r="BW852" s="67"/>
      <c r="BX852" s="67"/>
      <c r="BY852" s="67"/>
      <c r="BZ852" s="67"/>
      <c r="CA852" s="67"/>
      <c r="CB852" s="67"/>
      <c r="CC852" s="70">
        <f>SUM(Table25[[#This Row],[Contract Amount FY00]:[Contract Amount FY50]])</f>
        <v>164803</v>
      </c>
      <c r="CD852" s="24"/>
    </row>
    <row r="853" spans="1:82" x14ac:dyDescent="0.25">
      <c r="A853" s="122" t="s">
        <v>2010</v>
      </c>
      <c r="B853" s="122" t="s">
        <v>1196</v>
      </c>
      <c r="C853" s="122" t="s">
        <v>419</v>
      </c>
      <c r="E853" s="26" t="str">
        <f>IFERROR(IF(VLOOKUP(Table25[[#This Row],[Contract No.]],Table3[#All],3,FALSE)="","No","Yes"),"")</f>
        <v>No</v>
      </c>
      <c r="F853" s="26" t="str">
        <f>IFERROR(VLOOKUP(Table25[[#This Row],[Contract No.]],Table3[#All],3,FALSE),"")</f>
        <v/>
      </c>
      <c r="G853" s="26" t="str">
        <f>IFERROR(IF(Table25[[#This Row],[Cooperative Purchase
(Yes/No)]]="Yes","Yes",IF(VLOOKUP(Table25[[#This Row],[Contract No.]],Table3[#All],1,FALSE)=Table25[[#This Row],[Contract No.]],"Yes","No")),"No")</f>
        <v>Yes</v>
      </c>
      <c r="H853" s="51">
        <f>IFERROR(VLOOKUP(Table25[[#This Row],[Contract No.]],Table3[#All],4,FALSE),"")</f>
        <v>42303</v>
      </c>
      <c r="I853" s="56">
        <f>IFERROR(IF(AND(MONTH(Table25[[#This Row],[Contract Start Date]])&gt;6,MONTH(Table25[[#This Row],[Contract Start Date]])&lt;=12),YEAR(Table25[[#This Row],[Contract Start Date]])+1,YEAR(Table25[[#This Row],[Contract Start Date]])),"")</f>
        <v>2016</v>
      </c>
      <c r="J853" s="55">
        <f>Table25[[#This Row],[FY Formula start]]</f>
        <v>2016</v>
      </c>
      <c r="K853" s="59" t="str">
        <f>"FY"&amp;" "&amp;Table25[[#This Row],[Year Start]]</f>
        <v>FY 2016</v>
      </c>
      <c r="L853" s="52">
        <f>IFERROR(VLOOKUP(Table25[[#This Row],[Contract No.]],Table3[#All],5,FALSE),"")</f>
        <v>46321</v>
      </c>
      <c r="M853" s="56">
        <f>IFERROR(IF(Table25[[#This Row],[Contract End Date]]="99/99/9999","No End",IF(AND(MONTH(Table25[[#This Row],[Contract End Date]])&gt;6,MONTH(Table25[[#This Row],[Contract End Date]])&lt;=12),YEAR(Table25[[#This Row],[Contract End Date]])+1,YEAR(Table25[[#This Row],[Contract End Date]]))),"")</f>
        <v>2027</v>
      </c>
      <c r="N853" s="55">
        <f>Table25[[#This Row],[FY Formula end]]</f>
        <v>2027</v>
      </c>
      <c r="O853" s="59" t="str">
        <f>IF(Table25[[#This Row],[Year End]]="No End","No End","FY"&amp;" "&amp;Table25[[#This Row],[Year End]])</f>
        <v>FY 2027</v>
      </c>
      <c r="P853" s="27"/>
      <c r="Q853" s="104">
        <f>_xlfn.IFNA(IF($B853="","",VLOOKUP($B853,'SWC Towers'!$A:$Q,$Q$2,FALSE)),"")</f>
        <v>1</v>
      </c>
      <c r="R853" s="106" t="str">
        <f>_xlfn.IFNA(IF($B853="","",VLOOKUP($B853,'SWC Towers'!$A:$Q,$R$2,FALSE)),"")</f>
        <v/>
      </c>
      <c r="S853" s="106" t="str">
        <f>_xlfn.IFNA(IF($B853="","",VLOOKUP($B853,'SWC Towers'!$A:$Q,$S$2,FALSE)),"")</f>
        <v/>
      </c>
      <c r="T853" s="106" t="str">
        <f>_xlfn.IFNA(IF($B853="","",VLOOKUP($B853,'SWC Towers'!$A:$Q,$T$2,FALSE)),"")</f>
        <v/>
      </c>
      <c r="U853" s="104" t="str">
        <f>_xlfn.IFNA(IF($B853="","",VLOOKUP($B853,'SWC Towers'!$A:$Q,$U$2,FALSE)),"")</f>
        <v/>
      </c>
      <c r="V853" s="104" t="str">
        <f>_xlfn.IFNA(IF($B853="","",VLOOKUP($B853,'SWC Towers'!$A:$Q,$V$2,FALSE)),"")</f>
        <v/>
      </c>
      <c r="W853" s="104" t="str">
        <f>_xlfn.IFNA(IF($B853="","",VLOOKUP($B853,'SWC Towers'!$A:$Q,$W$2,FALSE)),"")</f>
        <v/>
      </c>
      <c r="X853" s="104" t="str">
        <f>_xlfn.IFNA(IF($B853="","",VLOOKUP($B853,'SWC Towers'!$A:$Q,$X$2,FALSE)),"")</f>
        <v/>
      </c>
      <c r="Y853" s="104" t="str">
        <f>_xlfn.IFNA(IF($B853="","",VLOOKUP($B853,'SWC Towers'!$A:$Q,$Y$2,FALSE)),"")</f>
        <v/>
      </c>
      <c r="Z853" s="104" t="str">
        <f>_xlfn.IFNA(IF($B853="","",VLOOKUP($B853,'SWC Towers'!$A:$Q,$Z$2,FALSE)),"")</f>
        <v/>
      </c>
      <c r="AA853" s="104" t="str">
        <f>_xlfn.IFNA(IF($B853="","",VLOOKUP($B853,'SWC Towers'!$A:$Q,$AA$2,FALSE)),"")</f>
        <v/>
      </c>
      <c r="AB853" s="104" t="str">
        <f>_xlfn.IFNA(IF($B853="","",VLOOKUP($B853,'SWC Towers'!$A:$Q,$AB$2,FALSE)),"")</f>
        <v/>
      </c>
      <c r="AC853" s="20">
        <f>SUM(Table25[[#This Row],[IT Tower: Application]:[Other/Non-IT ]])</f>
        <v>1</v>
      </c>
      <c r="AD853" s="67"/>
      <c r="AE853" s="67"/>
      <c r="AF853" s="67"/>
      <c r="AG853" s="67"/>
      <c r="AH853" s="67"/>
      <c r="AI853" s="67"/>
      <c r="AJ853" s="67"/>
      <c r="AK853" s="67"/>
      <c r="AL853" s="67"/>
      <c r="AM853" s="67"/>
      <c r="AN853" s="67"/>
      <c r="AO853" s="67"/>
      <c r="AP853" s="67"/>
      <c r="AQ853" s="67"/>
      <c r="AR853" s="67"/>
      <c r="AS853" s="67"/>
      <c r="AT853" s="67"/>
      <c r="AU853" s="67">
        <v>0</v>
      </c>
      <c r="AV853" s="67">
        <v>10618</v>
      </c>
      <c r="AW853" s="67"/>
      <c r="AX853" s="67"/>
      <c r="AY853" s="67"/>
      <c r="AZ853" s="67"/>
      <c r="BA853" s="67"/>
      <c r="BB853" s="67"/>
      <c r="BC853" s="67"/>
      <c r="BD853" s="67"/>
      <c r="BE853" s="67"/>
      <c r="BF853" s="67"/>
      <c r="BG853" s="67"/>
      <c r="BH853" s="67"/>
      <c r="BI853" s="67"/>
      <c r="BJ853" s="67"/>
      <c r="BK853" s="67"/>
      <c r="BL853" s="67"/>
      <c r="BM853" s="67"/>
      <c r="BN853" s="67"/>
      <c r="BO853" s="67"/>
      <c r="BP853" s="67"/>
      <c r="BQ853" s="67"/>
      <c r="BR853" s="67"/>
      <c r="BS853" s="67"/>
      <c r="BT853" s="67"/>
      <c r="BU853" s="67"/>
      <c r="BV853" s="67"/>
      <c r="BW853" s="67"/>
      <c r="BX853" s="67"/>
      <c r="BY853" s="67"/>
      <c r="BZ853" s="67"/>
      <c r="CA853" s="67"/>
      <c r="CB853" s="67"/>
      <c r="CC853" s="69">
        <f>SUM(Table25[[#This Row],[Contract Amount FY00]:[Contract Amount FY50]])</f>
        <v>10618</v>
      </c>
      <c r="CD853" s="24"/>
    </row>
    <row r="854" spans="1:82" x14ac:dyDescent="0.25">
      <c r="A854" s="122" t="s">
        <v>2010</v>
      </c>
      <c r="B854" s="122" t="s">
        <v>286</v>
      </c>
      <c r="C854" s="122" t="s">
        <v>3200</v>
      </c>
      <c r="E854" s="26" t="str">
        <f>IFERROR(IF(VLOOKUP(Table25[[#This Row],[Contract No.]],Table3[#All],3,FALSE)="","No","Yes"),"")</f>
        <v>No</v>
      </c>
      <c r="F854" s="26" t="str">
        <f>IFERROR(VLOOKUP(Table25[[#This Row],[Contract No.]],Table3[#All],3,FALSE),"")</f>
        <v/>
      </c>
      <c r="G854" s="26" t="str">
        <f>IFERROR(IF(Table25[[#This Row],[Cooperative Purchase
(Yes/No)]]="Yes","Yes",IF(VLOOKUP(Table25[[#This Row],[Contract No.]],Table3[#All],1,FALSE)=Table25[[#This Row],[Contract No.]],"Yes","No")),"No")</f>
        <v>Yes</v>
      </c>
      <c r="H854" s="51">
        <f>IFERROR(VLOOKUP(Table25[[#This Row],[Contract No.]],Table3[#All],4,FALSE),"")</f>
        <v>42401</v>
      </c>
      <c r="I854" s="56">
        <f>IFERROR(IF(AND(MONTH(Table25[[#This Row],[Contract Start Date]])&gt;6,MONTH(Table25[[#This Row],[Contract Start Date]])&lt;=12),YEAR(Table25[[#This Row],[Contract Start Date]])+1,YEAR(Table25[[#This Row],[Contract Start Date]])),"")</f>
        <v>2016</v>
      </c>
      <c r="J854" s="55">
        <f>Table25[[#This Row],[FY Formula start]]</f>
        <v>2016</v>
      </c>
      <c r="K854" s="59" t="str">
        <f>"FY"&amp;" "&amp;Table25[[#This Row],[Year Start]]</f>
        <v>FY 2016</v>
      </c>
      <c r="L854" s="52">
        <f>IFERROR(VLOOKUP(Table25[[#This Row],[Contract No.]],Table3[#All],5,FALSE),"")</f>
        <v>72717</v>
      </c>
      <c r="M854" s="56">
        <f>IFERROR(IF(Table25[[#This Row],[Contract End Date]]="99/99/9999","No End",IF(AND(MONTH(Table25[[#This Row],[Contract End Date]])&gt;6,MONTH(Table25[[#This Row],[Contract End Date]])&lt;=12),YEAR(Table25[[#This Row],[Contract End Date]])+1,YEAR(Table25[[#This Row],[Contract End Date]]))),"")</f>
        <v>2099</v>
      </c>
      <c r="N854" s="55">
        <f>Table25[[#This Row],[FY Formula end]]</f>
        <v>2099</v>
      </c>
      <c r="O854" s="59" t="str">
        <f>IF(Table25[[#This Row],[Year End]]="No End","No End","FY"&amp;" "&amp;Table25[[#This Row],[Year End]])</f>
        <v>FY 2099</v>
      </c>
      <c r="P854" s="27"/>
      <c r="Q854" s="104">
        <f>_xlfn.IFNA(IF($B854="","",VLOOKUP($B854,'SWC Towers'!$A:$Q,$Q$2,FALSE)),"")</f>
        <v>0.5</v>
      </c>
      <c r="R854" s="106" t="str">
        <f>_xlfn.IFNA(IF($B854="","",VLOOKUP($B854,'SWC Towers'!$A:$Q,$R$2,FALSE)),"")</f>
        <v/>
      </c>
      <c r="S854" s="106" t="str">
        <f>_xlfn.IFNA(IF($B854="","",VLOOKUP($B854,'SWC Towers'!$A:$Q,$S$2,FALSE)),"")</f>
        <v/>
      </c>
      <c r="T854" s="106">
        <f>_xlfn.IFNA(IF($B854="","",VLOOKUP($B854,'SWC Towers'!$A:$Q,$T$2,FALSE)),"")</f>
        <v>0.5</v>
      </c>
      <c r="U854" s="104" t="str">
        <f>_xlfn.IFNA(IF($B854="","",VLOOKUP($B854,'SWC Towers'!$A:$Q,$U$2,FALSE)),"")</f>
        <v/>
      </c>
      <c r="V854" s="104" t="str">
        <f>_xlfn.IFNA(IF($B854="","",VLOOKUP($B854,'SWC Towers'!$A:$Q,$V$2,FALSE)),"")</f>
        <v/>
      </c>
      <c r="W854" s="104" t="str">
        <f>_xlfn.IFNA(IF($B854="","",VLOOKUP($B854,'SWC Towers'!$A:$Q,$W$2,FALSE)),"")</f>
        <v/>
      </c>
      <c r="X854" s="104" t="str">
        <f>_xlfn.IFNA(IF($B854="","",VLOOKUP($B854,'SWC Towers'!$A:$Q,$X$2,FALSE)),"")</f>
        <v/>
      </c>
      <c r="Y854" s="104" t="str">
        <f>_xlfn.IFNA(IF($B854="","",VLOOKUP($B854,'SWC Towers'!$A:$Q,$Y$2,FALSE)),"")</f>
        <v/>
      </c>
      <c r="Z854" s="104" t="str">
        <f>_xlfn.IFNA(IF($B854="","",VLOOKUP($B854,'SWC Towers'!$A:$Q,$Z$2,FALSE)),"")</f>
        <v/>
      </c>
      <c r="AA854" s="104" t="str">
        <f>_xlfn.IFNA(IF($B854="","",VLOOKUP($B854,'SWC Towers'!$A:$Q,$AA$2,FALSE)),"")</f>
        <v/>
      </c>
      <c r="AB854" s="104" t="str">
        <f>_xlfn.IFNA(IF($B854="","",VLOOKUP($B854,'SWC Towers'!$A:$Q,$AB$2,FALSE)),"")</f>
        <v/>
      </c>
      <c r="AC854" s="20">
        <f>SUM(Table25[[#This Row],[IT Tower: Application]:[Other/Non-IT ]])</f>
        <v>1</v>
      </c>
      <c r="AD854" s="67"/>
      <c r="AE854" s="67"/>
      <c r="AF854" s="67"/>
      <c r="AG854" s="67"/>
      <c r="AH854" s="67"/>
      <c r="AI854" s="67"/>
      <c r="AJ854" s="67"/>
      <c r="AK854" s="67"/>
      <c r="AL854" s="67"/>
      <c r="AM854" s="67"/>
      <c r="AN854" s="67"/>
      <c r="AO854" s="67"/>
      <c r="AP854" s="67"/>
      <c r="AQ854" s="67"/>
      <c r="AR854" s="67"/>
      <c r="AS854" s="67"/>
      <c r="AT854" s="67"/>
      <c r="AU854" s="67"/>
      <c r="AV854" s="67"/>
      <c r="AW854" s="67">
        <v>28975</v>
      </c>
      <c r="AX854" s="67">
        <v>42300</v>
      </c>
      <c r="AY854" s="67"/>
      <c r="AZ854" s="67"/>
      <c r="BA854" s="67"/>
      <c r="BB854" s="67"/>
      <c r="BC854" s="67"/>
      <c r="BD854" s="67"/>
      <c r="BE854" s="67"/>
      <c r="BF854" s="67"/>
      <c r="BG854" s="67"/>
      <c r="BH854" s="67"/>
      <c r="BI854" s="67"/>
      <c r="BJ854" s="67"/>
      <c r="BK854" s="67"/>
      <c r="BL854" s="67"/>
      <c r="BM854" s="67"/>
      <c r="BN854" s="67"/>
      <c r="BO854" s="67"/>
      <c r="BP854" s="67"/>
      <c r="BQ854" s="67"/>
      <c r="BR854" s="67"/>
      <c r="BS854" s="67"/>
      <c r="BT854" s="67"/>
      <c r="BU854" s="67"/>
      <c r="BV854" s="67"/>
      <c r="BW854" s="67"/>
      <c r="BX854" s="67"/>
      <c r="BY854" s="67"/>
      <c r="BZ854" s="67"/>
      <c r="CA854" s="67"/>
      <c r="CB854" s="67"/>
      <c r="CC854" s="69">
        <f>SUM(Table25[[#This Row],[Contract Amount FY00]:[Contract Amount FY50]])</f>
        <v>71275</v>
      </c>
      <c r="CD854" s="24"/>
    </row>
    <row r="855" spans="1:82" x14ac:dyDescent="0.25">
      <c r="A855" s="122" t="s">
        <v>2010</v>
      </c>
      <c r="B855" s="122" t="s">
        <v>286</v>
      </c>
      <c r="C855" s="122" t="s">
        <v>2157</v>
      </c>
      <c r="E855" s="26" t="str">
        <f>IFERROR(IF(VLOOKUP(Table25[[#This Row],[Contract No.]],Table3[#All],3,FALSE)="","No","Yes"),"")</f>
        <v>No</v>
      </c>
      <c r="F855" s="26" t="str">
        <f>IFERROR(VLOOKUP(Table25[[#This Row],[Contract No.]],Table3[#All],3,FALSE),"")</f>
        <v/>
      </c>
      <c r="G855" s="26" t="str">
        <f>IFERROR(IF(Table25[[#This Row],[Cooperative Purchase
(Yes/No)]]="Yes","Yes",IF(VLOOKUP(Table25[[#This Row],[Contract No.]],Table3[#All],1,FALSE)=Table25[[#This Row],[Contract No.]],"Yes","No")),"No")</f>
        <v>Yes</v>
      </c>
      <c r="H855" s="51">
        <f>IFERROR(VLOOKUP(Table25[[#This Row],[Contract No.]],Table3[#All],4,FALSE),"")</f>
        <v>42401</v>
      </c>
      <c r="I855" s="56">
        <f>IFERROR(IF(AND(MONTH(Table25[[#This Row],[Contract Start Date]])&gt;6,MONTH(Table25[[#This Row],[Contract Start Date]])&lt;=12),YEAR(Table25[[#This Row],[Contract Start Date]])+1,YEAR(Table25[[#This Row],[Contract Start Date]])),"")</f>
        <v>2016</v>
      </c>
      <c r="J855" s="55">
        <f>Table25[[#This Row],[FY Formula start]]</f>
        <v>2016</v>
      </c>
      <c r="K855" s="59" t="str">
        <f>"FY"&amp;" "&amp;Table25[[#This Row],[Year Start]]</f>
        <v>FY 2016</v>
      </c>
      <c r="L855" s="52">
        <f>IFERROR(VLOOKUP(Table25[[#This Row],[Contract No.]],Table3[#All],5,FALSE),"")</f>
        <v>72717</v>
      </c>
      <c r="M855" s="56">
        <f>IFERROR(IF(Table25[[#This Row],[Contract End Date]]="99/99/9999","No End",IF(AND(MONTH(Table25[[#This Row],[Contract End Date]])&gt;6,MONTH(Table25[[#This Row],[Contract End Date]])&lt;=12),YEAR(Table25[[#This Row],[Contract End Date]])+1,YEAR(Table25[[#This Row],[Contract End Date]]))),"")</f>
        <v>2099</v>
      </c>
      <c r="N855" s="55">
        <f>Table25[[#This Row],[FY Formula end]]</f>
        <v>2099</v>
      </c>
      <c r="O855" s="59" t="str">
        <f>IF(Table25[[#This Row],[Year End]]="No End","No End","FY"&amp;" "&amp;Table25[[#This Row],[Year End]])</f>
        <v>FY 2099</v>
      </c>
      <c r="P855" s="27"/>
      <c r="Q855" s="104">
        <f>_xlfn.IFNA(IF($B855="","",VLOOKUP($B855,'SWC Towers'!$A:$Q,$Q$2,FALSE)),"")</f>
        <v>0.5</v>
      </c>
      <c r="R855" s="106" t="str">
        <f>_xlfn.IFNA(IF($B855="","",VLOOKUP($B855,'SWC Towers'!$A:$Q,$R$2,FALSE)),"")</f>
        <v/>
      </c>
      <c r="S855" s="106" t="str">
        <f>_xlfn.IFNA(IF($B855="","",VLOOKUP($B855,'SWC Towers'!$A:$Q,$S$2,FALSE)),"")</f>
        <v/>
      </c>
      <c r="T855" s="106">
        <f>_xlfn.IFNA(IF($B855="","",VLOOKUP($B855,'SWC Towers'!$A:$Q,$T$2,FALSE)),"")</f>
        <v>0.5</v>
      </c>
      <c r="U855" s="104" t="str">
        <f>_xlfn.IFNA(IF($B855="","",VLOOKUP($B855,'SWC Towers'!$A:$Q,$U$2,FALSE)),"")</f>
        <v/>
      </c>
      <c r="V855" s="104" t="str">
        <f>_xlfn.IFNA(IF($B855="","",VLOOKUP($B855,'SWC Towers'!$A:$Q,$V$2,FALSE)),"")</f>
        <v/>
      </c>
      <c r="W855" s="104" t="str">
        <f>_xlfn.IFNA(IF($B855="","",VLOOKUP($B855,'SWC Towers'!$A:$Q,$W$2,FALSE)),"")</f>
        <v/>
      </c>
      <c r="X855" s="104" t="str">
        <f>_xlfn.IFNA(IF($B855="","",VLOOKUP($B855,'SWC Towers'!$A:$Q,$X$2,FALSE)),"")</f>
        <v/>
      </c>
      <c r="Y855" s="104" t="str">
        <f>_xlfn.IFNA(IF($B855="","",VLOOKUP($B855,'SWC Towers'!$A:$Q,$Y$2,FALSE)),"")</f>
        <v/>
      </c>
      <c r="Z855" s="104" t="str">
        <f>_xlfn.IFNA(IF($B855="","",VLOOKUP($B855,'SWC Towers'!$A:$Q,$Z$2,FALSE)),"")</f>
        <v/>
      </c>
      <c r="AA855" s="104" t="str">
        <f>_xlfn.IFNA(IF($B855="","",VLOOKUP($B855,'SWC Towers'!$A:$Q,$AA$2,FALSE)),"")</f>
        <v/>
      </c>
      <c r="AB855" s="104" t="str">
        <f>_xlfn.IFNA(IF($B855="","",VLOOKUP($B855,'SWC Towers'!$A:$Q,$AB$2,FALSE)),"")</f>
        <v/>
      </c>
      <c r="AC855" s="20">
        <f>SUM(Table25[[#This Row],[IT Tower: Application]:[Other/Non-IT ]])</f>
        <v>1</v>
      </c>
      <c r="AD855" s="67"/>
      <c r="AE855" s="67"/>
      <c r="AF855" s="67"/>
      <c r="AG855" s="67"/>
      <c r="AH855" s="67"/>
      <c r="AI855" s="67"/>
      <c r="AJ855" s="67"/>
      <c r="AK855" s="67"/>
      <c r="AL855" s="67"/>
      <c r="AM855" s="67"/>
      <c r="AN855" s="67"/>
      <c r="AO855" s="67"/>
      <c r="AP855" s="67"/>
      <c r="AQ855" s="67"/>
      <c r="AR855" s="67"/>
      <c r="AS855" s="67"/>
      <c r="AT855" s="67">
        <v>132085</v>
      </c>
      <c r="AU855" s="67">
        <v>294966</v>
      </c>
      <c r="AV855" s="67">
        <v>177303</v>
      </c>
      <c r="AW855" s="67">
        <v>136686</v>
      </c>
      <c r="AX855" s="67">
        <v>129288</v>
      </c>
      <c r="AY855" s="67">
        <v>31652</v>
      </c>
      <c r="AZ855" s="67">
        <v>39570</v>
      </c>
      <c r="BA855" s="67">
        <v>88982</v>
      </c>
      <c r="BB855" s="67">
        <v>23172</v>
      </c>
      <c r="BC855" s="67"/>
      <c r="BD855" s="67"/>
      <c r="BE855" s="67"/>
      <c r="BF855" s="67"/>
      <c r="BG855" s="67"/>
      <c r="BH855" s="67"/>
      <c r="BI855" s="67"/>
      <c r="BJ855" s="67"/>
      <c r="BK855" s="67"/>
      <c r="BL855" s="67"/>
      <c r="BM855" s="67"/>
      <c r="BN855" s="67"/>
      <c r="BO855" s="67"/>
      <c r="BP855" s="67"/>
      <c r="BQ855" s="67"/>
      <c r="BR855" s="67"/>
      <c r="BS855" s="67"/>
      <c r="BT855" s="67"/>
      <c r="BU855" s="67"/>
      <c r="BV855" s="67"/>
      <c r="BW855" s="67"/>
      <c r="BX855" s="67"/>
      <c r="BY855" s="67"/>
      <c r="BZ855" s="67"/>
      <c r="CA855" s="67"/>
      <c r="CB855" s="67"/>
      <c r="CC855" s="69">
        <f>SUM(Table25[[#This Row],[Contract Amount FY00]:[Contract Amount FY50]])</f>
        <v>1053704</v>
      </c>
      <c r="CD855" s="24"/>
    </row>
    <row r="856" spans="1:82" x14ac:dyDescent="0.25">
      <c r="A856" s="122" t="s">
        <v>2010</v>
      </c>
      <c r="B856" s="122" t="s">
        <v>286</v>
      </c>
      <c r="C856" s="122" t="s">
        <v>1246</v>
      </c>
      <c r="E856" s="26" t="str">
        <f>IFERROR(IF(VLOOKUP(Table25[[#This Row],[Contract No.]],Table3[#All],3,FALSE)="","No","Yes"),"")</f>
        <v>No</v>
      </c>
      <c r="F856" s="26" t="str">
        <f>IFERROR(VLOOKUP(Table25[[#This Row],[Contract No.]],Table3[#All],3,FALSE),"")</f>
        <v/>
      </c>
      <c r="G856" s="26" t="str">
        <f>IFERROR(IF(Table25[[#This Row],[Cooperative Purchase
(Yes/No)]]="Yes","Yes",IF(VLOOKUP(Table25[[#This Row],[Contract No.]],Table3[#All],1,FALSE)=Table25[[#This Row],[Contract No.]],"Yes","No")),"No")</f>
        <v>Yes</v>
      </c>
      <c r="H856" s="51">
        <f>IFERROR(VLOOKUP(Table25[[#This Row],[Contract No.]],Table3[#All],4,FALSE),"")</f>
        <v>42401</v>
      </c>
      <c r="I856" s="56">
        <f>IFERROR(IF(AND(MONTH(Table25[[#This Row],[Contract Start Date]])&gt;6,MONTH(Table25[[#This Row],[Contract Start Date]])&lt;=12),YEAR(Table25[[#This Row],[Contract Start Date]])+1,YEAR(Table25[[#This Row],[Contract Start Date]])),"")</f>
        <v>2016</v>
      </c>
      <c r="J856" s="55">
        <f>Table25[[#This Row],[FY Formula start]]</f>
        <v>2016</v>
      </c>
      <c r="K856" s="59" t="str">
        <f>"FY"&amp;" "&amp;Table25[[#This Row],[Year Start]]</f>
        <v>FY 2016</v>
      </c>
      <c r="L856" s="52">
        <f>IFERROR(VLOOKUP(Table25[[#This Row],[Contract No.]],Table3[#All],5,FALSE),"")</f>
        <v>72717</v>
      </c>
      <c r="M856" s="56">
        <f>IFERROR(IF(Table25[[#This Row],[Contract End Date]]="99/99/9999","No End",IF(AND(MONTH(Table25[[#This Row],[Contract End Date]])&gt;6,MONTH(Table25[[#This Row],[Contract End Date]])&lt;=12),YEAR(Table25[[#This Row],[Contract End Date]])+1,YEAR(Table25[[#This Row],[Contract End Date]]))),"")</f>
        <v>2099</v>
      </c>
      <c r="N856" s="55">
        <f>Table25[[#This Row],[FY Formula end]]</f>
        <v>2099</v>
      </c>
      <c r="O856" s="59" t="str">
        <f>IF(Table25[[#This Row],[Year End]]="No End","No End","FY"&amp;" "&amp;Table25[[#This Row],[Year End]])</f>
        <v>FY 2099</v>
      </c>
      <c r="P856" s="27"/>
      <c r="Q856" s="104">
        <f>_xlfn.IFNA(IF($B856="","",VLOOKUP($B856,'SWC Towers'!$A:$Q,$Q$2,FALSE)),"")</f>
        <v>0.5</v>
      </c>
      <c r="R856" s="106" t="str">
        <f>_xlfn.IFNA(IF($B856="","",VLOOKUP($B856,'SWC Towers'!$A:$Q,$R$2,FALSE)),"")</f>
        <v/>
      </c>
      <c r="S856" s="106" t="str">
        <f>_xlfn.IFNA(IF($B856="","",VLOOKUP($B856,'SWC Towers'!$A:$Q,$S$2,FALSE)),"")</f>
        <v/>
      </c>
      <c r="T856" s="106">
        <f>_xlfn.IFNA(IF($B856="","",VLOOKUP($B856,'SWC Towers'!$A:$Q,$T$2,FALSE)),"")</f>
        <v>0.5</v>
      </c>
      <c r="U856" s="104" t="str">
        <f>_xlfn.IFNA(IF($B856="","",VLOOKUP($B856,'SWC Towers'!$A:$Q,$U$2,FALSE)),"")</f>
        <v/>
      </c>
      <c r="V856" s="104" t="str">
        <f>_xlfn.IFNA(IF($B856="","",VLOOKUP($B856,'SWC Towers'!$A:$Q,$V$2,FALSE)),"")</f>
        <v/>
      </c>
      <c r="W856" s="104" t="str">
        <f>_xlfn.IFNA(IF($B856="","",VLOOKUP($B856,'SWC Towers'!$A:$Q,$W$2,FALSE)),"")</f>
        <v/>
      </c>
      <c r="X856" s="104" t="str">
        <f>_xlfn.IFNA(IF($B856="","",VLOOKUP($B856,'SWC Towers'!$A:$Q,$X$2,FALSE)),"")</f>
        <v/>
      </c>
      <c r="Y856" s="104" t="str">
        <f>_xlfn.IFNA(IF($B856="","",VLOOKUP($B856,'SWC Towers'!$A:$Q,$Y$2,FALSE)),"")</f>
        <v/>
      </c>
      <c r="Z856" s="104" t="str">
        <f>_xlfn.IFNA(IF($B856="","",VLOOKUP($B856,'SWC Towers'!$A:$Q,$Z$2,FALSE)),"")</f>
        <v/>
      </c>
      <c r="AA856" s="104" t="str">
        <f>_xlfn.IFNA(IF($B856="","",VLOOKUP($B856,'SWC Towers'!$A:$Q,$AA$2,FALSE)),"")</f>
        <v/>
      </c>
      <c r="AB856" s="104" t="str">
        <f>_xlfn.IFNA(IF($B856="","",VLOOKUP($B856,'SWC Towers'!$A:$Q,$AB$2,FALSE)),"")</f>
        <v/>
      </c>
      <c r="AC856" s="20">
        <f>SUM(Table25[[#This Row],[IT Tower: Application]:[Other/Non-IT ]])</f>
        <v>1</v>
      </c>
      <c r="AD856" s="67"/>
      <c r="AE856" s="67"/>
      <c r="AF856" s="67"/>
      <c r="AG856" s="67"/>
      <c r="AH856" s="67"/>
      <c r="AI856" s="67"/>
      <c r="AJ856" s="67"/>
      <c r="AK856" s="67"/>
      <c r="AL856" s="67"/>
      <c r="AM856" s="67"/>
      <c r="AN856" s="67"/>
      <c r="AO856" s="67"/>
      <c r="AP856" s="67"/>
      <c r="AQ856" s="67"/>
      <c r="AR856" s="67"/>
      <c r="AS856" s="67"/>
      <c r="AT856" s="67"/>
      <c r="AU856" s="67"/>
      <c r="AV856" s="67"/>
      <c r="AW856" s="67"/>
      <c r="AX856" s="67"/>
      <c r="AY856" s="67"/>
      <c r="AZ856" s="67">
        <v>2415</v>
      </c>
      <c r="BA856" s="67">
        <v>416023</v>
      </c>
      <c r="BB856" s="67">
        <v>58124</v>
      </c>
      <c r="BC856" s="67">
        <v>438625</v>
      </c>
      <c r="BD856" s="67"/>
      <c r="BE856" s="67"/>
      <c r="BF856" s="67"/>
      <c r="BG856" s="67"/>
      <c r="BH856" s="67"/>
      <c r="BI856" s="67"/>
      <c r="BJ856" s="67"/>
      <c r="BK856" s="67"/>
      <c r="BL856" s="67"/>
      <c r="BM856" s="67"/>
      <c r="BN856" s="67"/>
      <c r="BO856" s="67"/>
      <c r="BP856" s="67"/>
      <c r="BQ856" s="67"/>
      <c r="BR856" s="67"/>
      <c r="BS856" s="67"/>
      <c r="BT856" s="67"/>
      <c r="BU856" s="67"/>
      <c r="BV856" s="67"/>
      <c r="BW856" s="67"/>
      <c r="BX856" s="67"/>
      <c r="BY856" s="67"/>
      <c r="BZ856" s="67"/>
      <c r="CA856" s="67"/>
      <c r="CB856" s="67"/>
      <c r="CC856" s="69">
        <f>SUM(Table25[[#This Row],[Contract Amount FY00]:[Contract Amount FY50]])</f>
        <v>915187</v>
      </c>
      <c r="CD856" s="24"/>
    </row>
    <row r="857" spans="1:82" x14ac:dyDescent="0.25">
      <c r="A857" s="122" t="s">
        <v>2010</v>
      </c>
      <c r="B857" s="122" t="s">
        <v>286</v>
      </c>
      <c r="C857" s="122" t="s">
        <v>3156</v>
      </c>
      <c r="E857" s="26" t="str">
        <f>IFERROR(IF(VLOOKUP(Table25[[#This Row],[Contract No.]],Table3[#All],3,FALSE)="","No","Yes"),"")</f>
        <v>No</v>
      </c>
      <c r="F857" s="26" t="str">
        <f>IFERROR(VLOOKUP(Table25[[#This Row],[Contract No.]],Table3[#All],3,FALSE),"")</f>
        <v/>
      </c>
      <c r="G857" s="26" t="str">
        <f>IFERROR(IF(Table25[[#This Row],[Cooperative Purchase
(Yes/No)]]="Yes","Yes",IF(VLOOKUP(Table25[[#This Row],[Contract No.]],Table3[#All],1,FALSE)=Table25[[#This Row],[Contract No.]],"Yes","No")),"No")</f>
        <v>Yes</v>
      </c>
      <c r="H857" s="51">
        <f>IFERROR(VLOOKUP(Table25[[#This Row],[Contract No.]],Table3[#All],4,FALSE),"")</f>
        <v>42401</v>
      </c>
      <c r="I857" s="56">
        <f>IFERROR(IF(AND(MONTH(Table25[[#This Row],[Contract Start Date]])&gt;6,MONTH(Table25[[#This Row],[Contract Start Date]])&lt;=12),YEAR(Table25[[#This Row],[Contract Start Date]])+1,YEAR(Table25[[#This Row],[Contract Start Date]])),"")</f>
        <v>2016</v>
      </c>
      <c r="J857" s="55">
        <f>Table25[[#This Row],[FY Formula start]]</f>
        <v>2016</v>
      </c>
      <c r="K857" s="59" t="str">
        <f>"FY"&amp;" "&amp;Table25[[#This Row],[Year Start]]</f>
        <v>FY 2016</v>
      </c>
      <c r="L857" s="52">
        <f>IFERROR(VLOOKUP(Table25[[#This Row],[Contract No.]],Table3[#All],5,FALSE),"")</f>
        <v>72717</v>
      </c>
      <c r="M857" s="56">
        <f>IFERROR(IF(Table25[[#This Row],[Contract End Date]]="99/99/9999","No End",IF(AND(MONTH(Table25[[#This Row],[Contract End Date]])&gt;6,MONTH(Table25[[#This Row],[Contract End Date]])&lt;=12),YEAR(Table25[[#This Row],[Contract End Date]])+1,YEAR(Table25[[#This Row],[Contract End Date]]))),"")</f>
        <v>2099</v>
      </c>
      <c r="N857" s="55">
        <f>Table25[[#This Row],[FY Formula end]]</f>
        <v>2099</v>
      </c>
      <c r="O857" s="59" t="str">
        <f>IF(Table25[[#This Row],[Year End]]="No End","No End","FY"&amp;" "&amp;Table25[[#This Row],[Year End]])</f>
        <v>FY 2099</v>
      </c>
      <c r="P857" s="27"/>
      <c r="Q857" s="104">
        <f>_xlfn.IFNA(IF($B857="","",VLOOKUP($B857,'SWC Towers'!$A:$Q,$Q$2,FALSE)),"")</f>
        <v>0.5</v>
      </c>
      <c r="R857" s="106" t="str">
        <f>_xlfn.IFNA(IF($B857="","",VLOOKUP($B857,'SWC Towers'!$A:$Q,$R$2,FALSE)),"")</f>
        <v/>
      </c>
      <c r="S857" s="106" t="str">
        <f>_xlfn.IFNA(IF($B857="","",VLOOKUP($B857,'SWC Towers'!$A:$Q,$S$2,FALSE)),"")</f>
        <v/>
      </c>
      <c r="T857" s="106">
        <f>_xlfn.IFNA(IF($B857="","",VLOOKUP($B857,'SWC Towers'!$A:$Q,$T$2,FALSE)),"")</f>
        <v>0.5</v>
      </c>
      <c r="U857" s="104" t="str">
        <f>_xlfn.IFNA(IF($B857="","",VLOOKUP($B857,'SWC Towers'!$A:$Q,$U$2,FALSE)),"")</f>
        <v/>
      </c>
      <c r="V857" s="104" t="str">
        <f>_xlfn.IFNA(IF($B857="","",VLOOKUP($B857,'SWC Towers'!$A:$Q,$V$2,FALSE)),"")</f>
        <v/>
      </c>
      <c r="W857" s="104" t="str">
        <f>_xlfn.IFNA(IF($B857="","",VLOOKUP($B857,'SWC Towers'!$A:$Q,$W$2,FALSE)),"")</f>
        <v/>
      </c>
      <c r="X857" s="104" t="str">
        <f>_xlfn.IFNA(IF($B857="","",VLOOKUP($B857,'SWC Towers'!$A:$Q,$X$2,FALSE)),"")</f>
        <v/>
      </c>
      <c r="Y857" s="104" t="str">
        <f>_xlfn.IFNA(IF($B857="","",VLOOKUP($B857,'SWC Towers'!$A:$Q,$Y$2,FALSE)),"")</f>
        <v/>
      </c>
      <c r="Z857" s="104" t="str">
        <f>_xlfn.IFNA(IF($B857="","",VLOOKUP($B857,'SWC Towers'!$A:$Q,$Z$2,FALSE)),"")</f>
        <v/>
      </c>
      <c r="AA857" s="104" t="str">
        <f>_xlfn.IFNA(IF($B857="","",VLOOKUP($B857,'SWC Towers'!$A:$Q,$AA$2,FALSE)),"")</f>
        <v/>
      </c>
      <c r="AB857" s="104" t="str">
        <f>_xlfn.IFNA(IF($B857="","",VLOOKUP($B857,'SWC Towers'!$A:$Q,$AB$2,FALSE)),"")</f>
        <v/>
      </c>
      <c r="AC857" s="20">
        <f>SUM(Table25[[#This Row],[IT Tower: Application]:[Other/Non-IT ]])</f>
        <v>1</v>
      </c>
      <c r="AD857" s="67"/>
      <c r="AE857" s="67"/>
      <c r="AF857" s="67"/>
      <c r="AG857" s="67"/>
      <c r="AH857" s="67"/>
      <c r="AI857" s="67"/>
      <c r="AJ857" s="67"/>
      <c r="AK857" s="67"/>
      <c r="AL857" s="67"/>
      <c r="AM857" s="67"/>
      <c r="AN857" s="67"/>
      <c r="AO857" s="67"/>
      <c r="AP857" s="67"/>
      <c r="AQ857" s="67"/>
      <c r="AR857" s="67"/>
      <c r="AS857" s="67"/>
      <c r="AT857" s="67"/>
      <c r="AU857" s="67">
        <v>0</v>
      </c>
      <c r="AV857" s="67">
        <v>40996</v>
      </c>
      <c r="AW857" s="67"/>
      <c r="AX857" s="67"/>
      <c r="AY857" s="67"/>
      <c r="AZ857" s="67"/>
      <c r="BA857" s="67"/>
      <c r="BB857" s="67"/>
      <c r="BC857" s="67"/>
      <c r="BD857" s="67"/>
      <c r="BE857" s="67"/>
      <c r="BF857" s="67"/>
      <c r="BG857" s="67"/>
      <c r="BH857" s="67"/>
      <c r="BI857" s="67"/>
      <c r="BJ857" s="67"/>
      <c r="BK857" s="67"/>
      <c r="BL857" s="67"/>
      <c r="BM857" s="67"/>
      <c r="BN857" s="67"/>
      <c r="BO857" s="67"/>
      <c r="BP857" s="67"/>
      <c r="BQ857" s="67"/>
      <c r="BR857" s="67"/>
      <c r="BS857" s="67"/>
      <c r="BT857" s="67"/>
      <c r="BU857" s="67"/>
      <c r="BV857" s="67"/>
      <c r="BW857" s="67"/>
      <c r="BX857" s="67"/>
      <c r="BY857" s="67"/>
      <c r="BZ857" s="67"/>
      <c r="CA857" s="67"/>
      <c r="CB857" s="67"/>
      <c r="CC857" s="69">
        <f>SUM(Table25[[#This Row],[Contract Amount FY00]:[Contract Amount FY50]])</f>
        <v>40996</v>
      </c>
      <c r="CD857" s="24"/>
    </row>
    <row r="858" spans="1:82" x14ac:dyDescent="0.25">
      <c r="A858" s="122" t="s">
        <v>2010</v>
      </c>
      <c r="B858" s="122" t="s">
        <v>286</v>
      </c>
      <c r="C858" s="122" t="s">
        <v>3234</v>
      </c>
      <c r="E858" s="26" t="str">
        <f>IFERROR(IF(VLOOKUP(Table25[[#This Row],[Contract No.]],Table3[#All],3,FALSE)="","No","Yes"),"")</f>
        <v>No</v>
      </c>
      <c r="F858" s="26" t="str">
        <f>IFERROR(VLOOKUP(Table25[[#This Row],[Contract No.]],Table3[#All],3,FALSE),"")</f>
        <v/>
      </c>
      <c r="G858" s="26" t="str">
        <f>IFERROR(IF(Table25[[#This Row],[Cooperative Purchase
(Yes/No)]]="Yes","Yes",IF(VLOOKUP(Table25[[#This Row],[Contract No.]],Table3[#All],1,FALSE)=Table25[[#This Row],[Contract No.]],"Yes","No")),"No")</f>
        <v>Yes</v>
      </c>
      <c r="H858" s="51">
        <f>IFERROR(VLOOKUP(Table25[[#This Row],[Contract No.]],Table3[#All],4,FALSE),"")</f>
        <v>42401</v>
      </c>
      <c r="I858" s="56">
        <f>IFERROR(IF(AND(MONTH(Table25[[#This Row],[Contract Start Date]])&gt;6,MONTH(Table25[[#This Row],[Contract Start Date]])&lt;=12),YEAR(Table25[[#This Row],[Contract Start Date]])+1,YEAR(Table25[[#This Row],[Contract Start Date]])),"")</f>
        <v>2016</v>
      </c>
      <c r="J858" s="55">
        <f>Table25[[#This Row],[FY Formula start]]</f>
        <v>2016</v>
      </c>
      <c r="K858" s="59" t="str">
        <f>"FY"&amp;" "&amp;Table25[[#This Row],[Year Start]]</f>
        <v>FY 2016</v>
      </c>
      <c r="L858" s="52">
        <f>IFERROR(VLOOKUP(Table25[[#This Row],[Contract No.]],Table3[#All],5,FALSE),"")</f>
        <v>72717</v>
      </c>
      <c r="M858" s="56">
        <f>IFERROR(IF(Table25[[#This Row],[Contract End Date]]="99/99/9999","No End",IF(AND(MONTH(Table25[[#This Row],[Contract End Date]])&gt;6,MONTH(Table25[[#This Row],[Contract End Date]])&lt;=12),YEAR(Table25[[#This Row],[Contract End Date]])+1,YEAR(Table25[[#This Row],[Contract End Date]]))),"")</f>
        <v>2099</v>
      </c>
      <c r="N858" s="55">
        <f>Table25[[#This Row],[FY Formula end]]</f>
        <v>2099</v>
      </c>
      <c r="O858" s="59" t="str">
        <f>IF(Table25[[#This Row],[Year End]]="No End","No End","FY"&amp;" "&amp;Table25[[#This Row],[Year End]])</f>
        <v>FY 2099</v>
      </c>
      <c r="P858" s="27"/>
      <c r="Q858" s="104">
        <f>_xlfn.IFNA(IF($B858="","",VLOOKUP($B858,'SWC Towers'!$A:$Q,$Q$2,FALSE)),"")</f>
        <v>0.5</v>
      </c>
      <c r="R858" s="106" t="str">
        <f>_xlfn.IFNA(IF($B858="","",VLOOKUP($B858,'SWC Towers'!$A:$Q,$R$2,FALSE)),"")</f>
        <v/>
      </c>
      <c r="S858" s="106" t="str">
        <f>_xlfn.IFNA(IF($B858="","",VLOOKUP($B858,'SWC Towers'!$A:$Q,$S$2,FALSE)),"")</f>
        <v/>
      </c>
      <c r="T858" s="106">
        <f>_xlfn.IFNA(IF($B858="","",VLOOKUP($B858,'SWC Towers'!$A:$Q,$T$2,FALSE)),"")</f>
        <v>0.5</v>
      </c>
      <c r="U858" s="104" t="str">
        <f>_xlfn.IFNA(IF($B858="","",VLOOKUP($B858,'SWC Towers'!$A:$Q,$U$2,FALSE)),"")</f>
        <v/>
      </c>
      <c r="V858" s="104" t="str">
        <f>_xlfn.IFNA(IF($B858="","",VLOOKUP($B858,'SWC Towers'!$A:$Q,$V$2,FALSE)),"")</f>
        <v/>
      </c>
      <c r="W858" s="104" t="str">
        <f>_xlfn.IFNA(IF($B858="","",VLOOKUP($B858,'SWC Towers'!$A:$Q,$W$2,FALSE)),"")</f>
        <v/>
      </c>
      <c r="X858" s="104" t="str">
        <f>_xlfn.IFNA(IF($B858="","",VLOOKUP($B858,'SWC Towers'!$A:$Q,$X$2,FALSE)),"")</f>
        <v/>
      </c>
      <c r="Y858" s="104" t="str">
        <f>_xlfn.IFNA(IF($B858="","",VLOOKUP($B858,'SWC Towers'!$A:$Q,$Y$2,FALSE)),"")</f>
        <v/>
      </c>
      <c r="Z858" s="104" t="str">
        <f>_xlfn.IFNA(IF($B858="","",VLOOKUP($B858,'SWC Towers'!$A:$Q,$Z$2,FALSE)),"")</f>
        <v/>
      </c>
      <c r="AA858" s="104" t="str">
        <f>_xlfn.IFNA(IF($B858="","",VLOOKUP($B858,'SWC Towers'!$A:$Q,$AA$2,FALSE)),"")</f>
        <v/>
      </c>
      <c r="AB858" s="104" t="str">
        <f>_xlfn.IFNA(IF($B858="","",VLOOKUP($B858,'SWC Towers'!$A:$Q,$AB$2,FALSE)),"")</f>
        <v/>
      </c>
      <c r="AC858" s="20">
        <f>SUM(Table25[[#This Row],[IT Tower: Application]:[Other/Non-IT ]])</f>
        <v>1</v>
      </c>
      <c r="AD858" s="67"/>
      <c r="AE858" s="67"/>
      <c r="AF858" s="67"/>
      <c r="AG858" s="67"/>
      <c r="AH858" s="67"/>
      <c r="AI858" s="67"/>
      <c r="AJ858" s="67"/>
      <c r="AK858" s="67"/>
      <c r="AL858" s="67"/>
      <c r="AM858" s="67"/>
      <c r="AN858" s="67"/>
      <c r="AO858" s="67"/>
      <c r="AP858" s="67"/>
      <c r="AQ858" s="67"/>
      <c r="AR858" s="67"/>
      <c r="AS858" s="67"/>
      <c r="AT858" s="67"/>
      <c r="AU858" s="67">
        <v>59246</v>
      </c>
      <c r="AV858" s="67">
        <v>26454</v>
      </c>
      <c r="AW858" s="67"/>
      <c r="AX858" s="67"/>
      <c r="AY858" s="67"/>
      <c r="AZ858" s="67"/>
      <c r="BA858" s="67"/>
      <c r="BB858" s="67"/>
      <c r="BC858" s="67"/>
      <c r="BD858" s="67"/>
      <c r="BE858" s="67"/>
      <c r="BF858" s="67"/>
      <c r="BG858" s="67"/>
      <c r="BH858" s="67"/>
      <c r="BI858" s="67"/>
      <c r="BJ858" s="67"/>
      <c r="BK858" s="67"/>
      <c r="BL858" s="67"/>
      <c r="BM858" s="67"/>
      <c r="BN858" s="67"/>
      <c r="BO858" s="67"/>
      <c r="BP858" s="67"/>
      <c r="BQ858" s="67"/>
      <c r="BR858" s="67"/>
      <c r="BS858" s="67"/>
      <c r="BT858" s="67"/>
      <c r="BU858" s="67"/>
      <c r="BV858" s="67"/>
      <c r="BW858" s="67"/>
      <c r="BX858" s="67"/>
      <c r="BY858" s="67"/>
      <c r="BZ858" s="67"/>
      <c r="CA858" s="67"/>
      <c r="CB858" s="67"/>
      <c r="CC858" s="70">
        <f>SUM(Table25[[#This Row],[Contract Amount FY00]:[Contract Amount FY50]])</f>
        <v>85700</v>
      </c>
      <c r="CD858" s="24"/>
    </row>
    <row r="859" spans="1:82" x14ac:dyDescent="0.25">
      <c r="A859" s="122" t="s">
        <v>2010</v>
      </c>
      <c r="B859" s="122" t="s">
        <v>286</v>
      </c>
      <c r="C859" s="122" t="s">
        <v>386</v>
      </c>
      <c r="E859" s="26" t="str">
        <f>IFERROR(IF(VLOOKUP(Table25[[#This Row],[Contract No.]],Table3[#All],3,FALSE)="","No","Yes"),"")</f>
        <v>No</v>
      </c>
      <c r="F859" s="26" t="str">
        <f>IFERROR(VLOOKUP(Table25[[#This Row],[Contract No.]],Table3[#All],3,FALSE),"")</f>
        <v/>
      </c>
      <c r="G859" s="26" t="str">
        <f>IFERROR(IF(Table25[[#This Row],[Cooperative Purchase
(Yes/No)]]="Yes","Yes",IF(VLOOKUP(Table25[[#This Row],[Contract No.]],Table3[#All],1,FALSE)=Table25[[#This Row],[Contract No.]],"Yes","No")),"No")</f>
        <v>Yes</v>
      </c>
      <c r="H859" s="51">
        <f>IFERROR(VLOOKUP(Table25[[#This Row],[Contract No.]],Table3[#All],4,FALSE),"")</f>
        <v>42401</v>
      </c>
      <c r="I859" s="56">
        <f>IFERROR(IF(AND(MONTH(Table25[[#This Row],[Contract Start Date]])&gt;6,MONTH(Table25[[#This Row],[Contract Start Date]])&lt;=12),YEAR(Table25[[#This Row],[Contract Start Date]])+1,YEAR(Table25[[#This Row],[Contract Start Date]])),"")</f>
        <v>2016</v>
      </c>
      <c r="J859" s="55">
        <f>Table25[[#This Row],[FY Formula start]]</f>
        <v>2016</v>
      </c>
      <c r="K859" s="59" t="str">
        <f>"FY"&amp;" "&amp;Table25[[#This Row],[Year Start]]</f>
        <v>FY 2016</v>
      </c>
      <c r="L859" s="52">
        <f>IFERROR(VLOOKUP(Table25[[#This Row],[Contract No.]],Table3[#All],5,FALSE),"")</f>
        <v>72717</v>
      </c>
      <c r="M859" s="56">
        <f>IFERROR(IF(Table25[[#This Row],[Contract End Date]]="99/99/9999","No End",IF(AND(MONTH(Table25[[#This Row],[Contract End Date]])&gt;6,MONTH(Table25[[#This Row],[Contract End Date]])&lt;=12),YEAR(Table25[[#This Row],[Contract End Date]])+1,YEAR(Table25[[#This Row],[Contract End Date]]))),"")</f>
        <v>2099</v>
      </c>
      <c r="N859" s="55">
        <f>Table25[[#This Row],[FY Formula end]]</f>
        <v>2099</v>
      </c>
      <c r="O859" s="59" t="str">
        <f>IF(Table25[[#This Row],[Year End]]="No End","No End","FY"&amp;" "&amp;Table25[[#This Row],[Year End]])</f>
        <v>FY 2099</v>
      </c>
      <c r="P859" s="27"/>
      <c r="Q859" s="104">
        <f>_xlfn.IFNA(IF($B859="","",VLOOKUP($B859,'SWC Towers'!$A:$Q,$Q$2,FALSE)),"")</f>
        <v>0.5</v>
      </c>
      <c r="R859" s="106" t="str">
        <f>_xlfn.IFNA(IF($B859="","",VLOOKUP($B859,'SWC Towers'!$A:$Q,$R$2,FALSE)),"")</f>
        <v/>
      </c>
      <c r="S859" s="106" t="str">
        <f>_xlfn.IFNA(IF($B859="","",VLOOKUP($B859,'SWC Towers'!$A:$Q,$S$2,FALSE)),"")</f>
        <v/>
      </c>
      <c r="T859" s="106">
        <f>_xlfn.IFNA(IF($B859="","",VLOOKUP($B859,'SWC Towers'!$A:$Q,$T$2,FALSE)),"")</f>
        <v>0.5</v>
      </c>
      <c r="U859" s="104" t="str">
        <f>_xlfn.IFNA(IF($B859="","",VLOOKUP($B859,'SWC Towers'!$A:$Q,$U$2,FALSE)),"")</f>
        <v/>
      </c>
      <c r="V859" s="104" t="str">
        <f>_xlfn.IFNA(IF($B859="","",VLOOKUP($B859,'SWC Towers'!$A:$Q,$V$2,FALSE)),"")</f>
        <v/>
      </c>
      <c r="W859" s="104" t="str">
        <f>_xlfn.IFNA(IF($B859="","",VLOOKUP($B859,'SWC Towers'!$A:$Q,$W$2,FALSE)),"")</f>
        <v/>
      </c>
      <c r="X859" s="104" t="str">
        <f>_xlfn.IFNA(IF($B859="","",VLOOKUP($B859,'SWC Towers'!$A:$Q,$X$2,FALSE)),"")</f>
        <v/>
      </c>
      <c r="Y859" s="104" t="str">
        <f>_xlfn.IFNA(IF($B859="","",VLOOKUP($B859,'SWC Towers'!$A:$Q,$Y$2,FALSE)),"")</f>
        <v/>
      </c>
      <c r="Z859" s="104" t="str">
        <f>_xlfn.IFNA(IF($B859="","",VLOOKUP($B859,'SWC Towers'!$A:$Q,$Z$2,FALSE)),"")</f>
        <v/>
      </c>
      <c r="AA859" s="104" t="str">
        <f>_xlfn.IFNA(IF($B859="","",VLOOKUP($B859,'SWC Towers'!$A:$Q,$AA$2,FALSE)),"")</f>
        <v/>
      </c>
      <c r="AB859" s="104" t="str">
        <f>_xlfn.IFNA(IF($B859="","",VLOOKUP($B859,'SWC Towers'!$A:$Q,$AB$2,FALSE)),"")</f>
        <v/>
      </c>
      <c r="AC859" s="20">
        <f>SUM(Table25[[#This Row],[IT Tower: Application]:[Other/Non-IT ]])</f>
        <v>1</v>
      </c>
      <c r="AD859" s="67"/>
      <c r="AE859" s="67"/>
      <c r="AF859" s="67"/>
      <c r="AG859" s="67"/>
      <c r="AH859" s="67"/>
      <c r="AI859" s="67"/>
      <c r="AJ859" s="67"/>
      <c r="AK859" s="67"/>
      <c r="AL859" s="67"/>
      <c r="AM859" s="67"/>
      <c r="AN859" s="67"/>
      <c r="AO859" s="67"/>
      <c r="AP859" s="67"/>
      <c r="AQ859" s="67"/>
      <c r="AR859" s="67"/>
      <c r="AS859" s="67"/>
      <c r="AT859" s="67"/>
      <c r="AU859" s="67">
        <v>142635</v>
      </c>
      <c r="AV859" s="67">
        <v>0</v>
      </c>
      <c r="AW859" s="67"/>
      <c r="AX859" s="67"/>
      <c r="AY859" s="67"/>
      <c r="AZ859" s="67"/>
      <c r="BA859" s="67"/>
      <c r="BB859" s="67"/>
      <c r="BC859" s="67"/>
      <c r="BD859" s="67"/>
      <c r="BE859" s="67"/>
      <c r="BF859" s="67"/>
      <c r="BG859" s="67"/>
      <c r="BH859" s="67"/>
      <c r="BI859" s="67"/>
      <c r="BJ859" s="67"/>
      <c r="BK859" s="67"/>
      <c r="BL859" s="67"/>
      <c r="BM859" s="67"/>
      <c r="BN859" s="67"/>
      <c r="BO859" s="67"/>
      <c r="BP859" s="67"/>
      <c r="BQ859" s="67"/>
      <c r="BR859" s="67"/>
      <c r="BS859" s="67"/>
      <c r="BT859" s="67"/>
      <c r="BU859" s="67"/>
      <c r="BV859" s="67"/>
      <c r="BW859" s="67"/>
      <c r="BX859" s="67"/>
      <c r="BY859" s="67"/>
      <c r="BZ859" s="67"/>
      <c r="CA859" s="67"/>
      <c r="CB859" s="67"/>
      <c r="CC859" s="69">
        <f>SUM(Table25[[#This Row],[Contract Amount FY00]:[Contract Amount FY50]])</f>
        <v>142635</v>
      </c>
      <c r="CD859" s="24"/>
    </row>
    <row r="860" spans="1:82" x14ac:dyDescent="0.25">
      <c r="A860" s="122" t="s">
        <v>2010</v>
      </c>
      <c r="B860" s="122" t="s">
        <v>286</v>
      </c>
      <c r="C860" s="122" t="s">
        <v>3224</v>
      </c>
      <c r="E860" s="26" t="str">
        <f>IFERROR(IF(VLOOKUP(Table25[[#This Row],[Contract No.]],Table3[#All],3,FALSE)="","No","Yes"),"")</f>
        <v>No</v>
      </c>
      <c r="F860" s="26" t="str">
        <f>IFERROR(VLOOKUP(Table25[[#This Row],[Contract No.]],Table3[#All],3,FALSE),"")</f>
        <v/>
      </c>
      <c r="G860" s="26" t="str">
        <f>IFERROR(IF(Table25[[#This Row],[Cooperative Purchase
(Yes/No)]]="Yes","Yes",IF(VLOOKUP(Table25[[#This Row],[Contract No.]],Table3[#All],1,FALSE)=Table25[[#This Row],[Contract No.]],"Yes","No")),"No")</f>
        <v>Yes</v>
      </c>
      <c r="H860" s="51">
        <f>IFERROR(VLOOKUP(Table25[[#This Row],[Contract No.]],Table3[#All],4,FALSE),"")</f>
        <v>42401</v>
      </c>
      <c r="I860" s="56">
        <f>IFERROR(IF(AND(MONTH(Table25[[#This Row],[Contract Start Date]])&gt;6,MONTH(Table25[[#This Row],[Contract Start Date]])&lt;=12),YEAR(Table25[[#This Row],[Contract Start Date]])+1,YEAR(Table25[[#This Row],[Contract Start Date]])),"")</f>
        <v>2016</v>
      </c>
      <c r="J860" s="55">
        <f>Table25[[#This Row],[FY Formula start]]</f>
        <v>2016</v>
      </c>
      <c r="K860" s="59" t="str">
        <f>"FY"&amp;" "&amp;Table25[[#This Row],[Year Start]]</f>
        <v>FY 2016</v>
      </c>
      <c r="L860" s="52">
        <f>IFERROR(VLOOKUP(Table25[[#This Row],[Contract No.]],Table3[#All],5,FALSE),"")</f>
        <v>72717</v>
      </c>
      <c r="M860" s="56">
        <f>IFERROR(IF(Table25[[#This Row],[Contract End Date]]="99/99/9999","No End",IF(AND(MONTH(Table25[[#This Row],[Contract End Date]])&gt;6,MONTH(Table25[[#This Row],[Contract End Date]])&lt;=12),YEAR(Table25[[#This Row],[Contract End Date]])+1,YEAR(Table25[[#This Row],[Contract End Date]]))),"")</f>
        <v>2099</v>
      </c>
      <c r="N860" s="55">
        <f>Table25[[#This Row],[FY Formula end]]</f>
        <v>2099</v>
      </c>
      <c r="O860" s="59" t="str">
        <f>IF(Table25[[#This Row],[Year End]]="No End","No End","FY"&amp;" "&amp;Table25[[#This Row],[Year End]])</f>
        <v>FY 2099</v>
      </c>
      <c r="P860" s="27"/>
      <c r="Q860" s="104">
        <f>_xlfn.IFNA(IF($B860="","",VLOOKUP($B860,'SWC Towers'!$A:$Q,$Q$2,FALSE)),"")</f>
        <v>0.5</v>
      </c>
      <c r="R860" s="106" t="str">
        <f>_xlfn.IFNA(IF($B860="","",VLOOKUP($B860,'SWC Towers'!$A:$Q,$R$2,FALSE)),"")</f>
        <v/>
      </c>
      <c r="S860" s="106" t="str">
        <f>_xlfn.IFNA(IF($B860="","",VLOOKUP($B860,'SWC Towers'!$A:$Q,$S$2,FALSE)),"")</f>
        <v/>
      </c>
      <c r="T860" s="106">
        <f>_xlfn.IFNA(IF($B860="","",VLOOKUP($B860,'SWC Towers'!$A:$Q,$T$2,FALSE)),"")</f>
        <v>0.5</v>
      </c>
      <c r="U860" s="104" t="str">
        <f>_xlfn.IFNA(IF($B860="","",VLOOKUP($B860,'SWC Towers'!$A:$Q,$U$2,FALSE)),"")</f>
        <v/>
      </c>
      <c r="V860" s="104" t="str">
        <f>_xlfn.IFNA(IF($B860="","",VLOOKUP($B860,'SWC Towers'!$A:$Q,$V$2,FALSE)),"")</f>
        <v/>
      </c>
      <c r="W860" s="104" t="str">
        <f>_xlfn.IFNA(IF($B860="","",VLOOKUP($B860,'SWC Towers'!$A:$Q,$W$2,FALSE)),"")</f>
        <v/>
      </c>
      <c r="X860" s="104" t="str">
        <f>_xlfn.IFNA(IF($B860="","",VLOOKUP($B860,'SWC Towers'!$A:$Q,$X$2,FALSE)),"")</f>
        <v/>
      </c>
      <c r="Y860" s="104" t="str">
        <f>_xlfn.IFNA(IF($B860="","",VLOOKUP($B860,'SWC Towers'!$A:$Q,$Y$2,FALSE)),"")</f>
        <v/>
      </c>
      <c r="Z860" s="104" t="str">
        <f>_xlfn.IFNA(IF($B860="","",VLOOKUP($B860,'SWC Towers'!$A:$Q,$Z$2,FALSE)),"")</f>
        <v/>
      </c>
      <c r="AA860" s="104" t="str">
        <f>_xlfn.IFNA(IF($B860="","",VLOOKUP($B860,'SWC Towers'!$A:$Q,$AA$2,FALSE)),"")</f>
        <v/>
      </c>
      <c r="AB860" s="104" t="str">
        <f>_xlfn.IFNA(IF($B860="","",VLOOKUP($B860,'SWC Towers'!$A:$Q,$AB$2,FALSE)),"")</f>
        <v/>
      </c>
      <c r="AC860" s="20">
        <f>SUM(Table25[[#This Row],[IT Tower: Application]:[Other/Non-IT ]])</f>
        <v>1</v>
      </c>
      <c r="AD860" s="67"/>
      <c r="AE860" s="67"/>
      <c r="AF860" s="67"/>
      <c r="AG860" s="67"/>
      <c r="AH860" s="67"/>
      <c r="AI860" s="67"/>
      <c r="AJ860" s="67"/>
      <c r="AK860" s="67"/>
      <c r="AL860" s="67"/>
      <c r="AM860" s="67"/>
      <c r="AN860" s="67"/>
      <c r="AO860" s="67"/>
      <c r="AP860" s="67"/>
      <c r="AQ860" s="67"/>
      <c r="AR860" s="67"/>
      <c r="AS860" s="67"/>
      <c r="AT860" s="67">
        <v>0</v>
      </c>
      <c r="AU860" s="67">
        <v>42767</v>
      </c>
      <c r="AV860" s="67">
        <v>92033</v>
      </c>
      <c r="AW860" s="67">
        <v>256553</v>
      </c>
      <c r="AX860" s="67">
        <v>474340</v>
      </c>
      <c r="AY860" s="67">
        <v>220190</v>
      </c>
      <c r="AZ860" s="67">
        <v>135010</v>
      </c>
      <c r="BA860" s="67">
        <v>95655</v>
      </c>
      <c r="BB860" s="67">
        <v>91264</v>
      </c>
      <c r="BC860" s="67"/>
      <c r="BD860" s="67"/>
      <c r="BE860" s="67"/>
      <c r="BF860" s="67"/>
      <c r="BG860" s="67"/>
      <c r="BH860" s="67"/>
      <c r="BI860" s="67"/>
      <c r="BJ860" s="67"/>
      <c r="BK860" s="67"/>
      <c r="BL860" s="67"/>
      <c r="BM860" s="67"/>
      <c r="BN860" s="67"/>
      <c r="BO860" s="67"/>
      <c r="BP860" s="67"/>
      <c r="BQ860" s="67"/>
      <c r="BR860" s="67"/>
      <c r="BS860" s="67"/>
      <c r="BT860" s="67"/>
      <c r="BU860" s="67"/>
      <c r="BV860" s="67"/>
      <c r="BW860" s="67"/>
      <c r="BX860" s="67"/>
      <c r="BY860" s="67"/>
      <c r="BZ860" s="67"/>
      <c r="CA860" s="67"/>
      <c r="CB860" s="67"/>
      <c r="CC860" s="69">
        <f>SUM(Table25[[#This Row],[Contract Amount FY00]:[Contract Amount FY50]])</f>
        <v>1407812</v>
      </c>
      <c r="CD860" s="24"/>
    </row>
    <row r="861" spans="1:82" x14ac:dyDescent="0.25">
      <c r="A861" s="122" t="s">
        <v>2010</v>
      </c>
      <c r="B861" s="122" t="s">
        <v>286</v>
      </c>
      <c r="C861" s="122" t="s">
        <v>3199</v>
      </c>
      <c r="E861" s="26" t="str">
        <f>IFERROR(IF(VLOOKUP(Table25[[#This Row],[Contract No.]],Table3[#All],3,FALSE)="","No","Yes"),"")</f>
        <v>No</v>
      </c>
      <c r="F861" s="26" t="str">
        <f>IFERROR(VLOOKUP(Table25[[#This Row],[Contract No.]],Table3[#All],3,FALSE),"")</f>
        <v/>
      </c>
      <c r="G861" s="26" t="str">
        <f>IFERROR(IF(Table25[[#This Row],[Cooperative Purchase
(Yes/No)]]="Yes","Yes",IF(VLOOKUP(Table25[[#This Row],[Contract No.]],Table3[#All],1,FALSE)=Table25[[#This Row],[Contract No.]],"Yes","No")),"No")</f>
        <v>Yes</v>
      </c>
      <c r="H861" s="51">
        <f>IFERROR(VLOOKUP(Table25[[#This Row],[Contract No.]],Table3[#All],4,FALSE),"")</f>
        <v>42401</v>
      </c>
      <c r="I861" s="56">
        <f>IFERROR(IF(AND(MONTH(Table25[[#This Row],[Contract Start Date]])&gt;6,MONTH(Table25[[#This Row],[Contract Start Date]])&lt;=12),YEAR(Table25[[#This Row],[Contract Start Date]])+1,YEAR(Table25[[#This Row],[Contract Start Date]])),"")</f>
        <v>2016</v>
      </c>
      <c r="J861" s="55">
        <f>Table25[[#This Row],[FY Formula start]]</f>
        <v>2016</v>
      </c>
      <c r="K861" s="59" t="str">
        <f>"FY"&amp;" "&amp;Table25[[#This Row],[Year Start]]</f>
        <v>FY 2016</v>
      </c>
      <c r="L861" s="52">
        <f>IFERROR(VLOOKUP(Table25[[#This Row],[Contract No.]],Table3[#All],5,FALSE),"")</f>
        <v>72717</v>
      </c>
      <c r="M861" s="56">
        <f>IFERROR(IF(Table25[[#This Row],[Contract End Date]]="99/99/9999","No End",IF(AND(MONTH(Table25[[#This Row],[Contract End Date]])&gt;6,MONTH(Table25[[#This Row],[Contract End Date]])&lt;=12),YEAR(Table25[[#This Row],[Contract End Date]])+1,YEAR(Table25[[#This Row],[Contract End Date]]))),"")</f>
        <v>2099</v>
      </c>
      <c r="N861" s="55">
        <f>Table25[[#This Row],[FY Formula end]]</f>
        <v>2099</v>
      </c>
      <c r="O861" s="59" t="str">
        <f>IF(Table25[[#This Row],[Year End]]="No End","No End","FY"&amp;" "&amp;Table25[[#This Row],[Year End]])</f>
        <v>FY 2099</v>
      </c>
      <c r="P861" s="27"/>
      <c r="Q861" s="104">
        <f>_xlfn.IFNA(IF($B861="","",VLOOKUP($B861,'SWC Towers'!$A:$Q,$Q$2,FALSE)),"")</f>
        <v>0.5</v>
      </c>
      <c r="R861" s="106" t="str">
        <f>_xlfn.IFNA(IF($B861="","",VLOOKUP($B861,'SWC Towers'!$A:$Q,$R$2,FALSE)),"")</f>
        <v/>
      </c>
      <c r="S861" s="106" t="str">
        <f>_xlfn.IFNA(IF($B861="","",VLOOKUP($B861,'SWC Towers'!$A:$Q,$S$2,FALSE)),"")</f>
        <v/>
      </c>
      <c r="T861" s="106">
        <f>_xlfn.IFNA(IF($B861="","",VLOOKUP($B861,'SWC Towers'!$A:$Q,$T$2,FALSE)),"")</f>
        <v>0.5</v>
      </c>
      <c r="U861" s="104" t="str">
        <f>_xlfn.IFNA(IF($B861="","",VLOOKUP($B861,'SWC Towers'!$A:$Q,$U$2,FALSE)),"")</f>
        <v/>
      </c>
      <c r="V861" s="104" t="str">
        <f>_xlfn.IFNA(IF($B861="","",VLOOKUP($B861,'SWC Towers'!$A:$Q,$V$2,FALSE)),"")</f>
        <v/>
      </c>
      <c r="W861" s="104" t="str">
        <f>_xlfn.IFNA(IF($B861="","",VLOOKUP($B861,'SWC Towers'!$A:$Q,$W$2,FALSE)),"")</f>
        <v/>
      </c>
      <c r="X861" s="104" t="str">
        <f>_xlfn.IFNA(IF($B861="","",VLOOKUP($B861,'SWC Towers'!$A:$Q,$X$2,FALSE)),"")</f>
        <v/>
      </c>
      <c r="Y861" s="104" t="str">
        <f>_xlfn.IFNA(IF($B861="","",VLOOKUP($B861,'SWC Towers'!$A:$Q,$Y$2,FALSE)),"")</f>
        <v/>
      </c>
      <c r="Z861" s="104" t="str">
        <f>_xlfn.IFNA(IF($B861="","",VLOOKUP($B861,'SWC Towers'!$A:$Q,$Z$2,FALSE)),"")</f>
        <v/>
      </c>
      <c r="AA861" s="104" t="str">
        <f>_xlfn.IFNA(IF($B861="","",VLOOKUP($B861,'SWC Towers'!$A:$Q,$AA$2,FALSE)),"")</f>
        <v/>
      </c>
      <c r="AB861" s="104" t="str">
        <f>_xlfn.IFNA(IF($B861="","",VLOOKUP($B861,'SWC Towers'!$A:$Q,$AB$2,FALSE)),"")</f>
        <v/>
      </c>
      <c r="AC861" s="20">
        <f>SUM(Table25[[#This Row],[IT Tower: Application]:[Other/Non-IT ]])</f>
        <v>1</v>
      </c>
      <c r="AD861" s="67"/>
      <c r="AE861" s="67"/>
      <c r="AF861" s="67"/>
      <c r="AG861" s="67"/>
      <c r="AH861" s="67"/>
      <c r="AI861" s="67"/>
      <c r="AJ861" s="67"/>
      <c r="AK861" s="67"/>
      <c r="AL861" s="67"/>
      <c r="AM861" s="67"/>
      <c r="AN861" s="67"/>
      <c r="AO861" s="67"/>
      <c r="AP861" s="67"/>
      <c r="AQ861" s="67"/>
      <c r="AR861" s="67"/>
      <c r="AS861" s="67"/>
      <c r="AT861" s="67">
        <v>35880</v>
      </c>
      <c r="AU861" s="67">
        <v>51145</v>
      </c>
      <c r="AV861" s="67">
        <v>454900</v>
      </c>
      <c r="AW861" s="67">
        <v>463298</v>
      </c>
      <c r="AX861" s="67">
        <v>83790</v>
      </c>
      <c r="AY861" s="67">
        <v>155610</v>
      </c>
      <c r="AZ861" s="67">
        <v>25620</v>
      </c>
      <c r="BA861" s="67"/>
      <c r="BB861" s="67"/>
      <c r="BC861" s="67"/>
      <c r="BD861" s="67"/>
      <c r="BE861" s="67"/>
      <c r="BF861" s="67"/>
      <c r="BG861" s="67"/>
      <c r="BH861" s="67"/>
      <c r="BI861" s="67"/>
      <c r="BJ861" s="67"/>
      <c r="BK861" s="67"/>
      <c r="BL861" s="67"/>
      <c r="BM861" s="67"/>
      <c r="BN861" s="67"/>
      <c r="BO861" s="67"/>
      <c r="BP861" s="67"/>
      <c r="BQ861" s="67"/>
      <c r="BR861" s="67"/>
      <c r="BS861" s="67"/>
      <c r="BT861" s="67"/>
      <c r="BU861" s="67"/>
      <c r="BV861" s="67"/>
      <c r="BW861" s="67"/>
      <c r="BX861" s="67"/>
      <c r="BY861" s="67"/>
      <c r="BZ861" s="67"/>
      <c r="CA861" s="67"/>
      <c r="CB861" s="67"/>
      <c r="CC861" s="70">
        <f>SUM(Table25[[#This Row],[Contract Amount FY00]:[Contract Amount FY50]])</f>
        <v>1270243</v>
      </c>
      <c r="CD861" s="24"/>
    </row>
    <row r="862" spans="1:82" x14ac:dyDescent="0.25">
      <c r="A862" s="122" t="s">
        <v>2010</v>
      </c>
      <c r="B862" s="122" t="s">
        <v>286</v>
      </c>
      <c r="C862" s="122" t="s">
        <v>1843</v>
      </c>
      <c r="E862" s="26" t="str">
        <f>IFERROR(IF(VLOOKUP(Table25[[#This Row],[Contract No.]],Table3[#All],3,FALSE)="","No","Yes"),"")</f>
        <v>No</v>
      </c>
      <c r="F862" s="26" t="str">
        <f>IFERROR(VLOOKUP(Table25[[#This Row],[Contract No.]],Table3[#All],3,FALSE),"")</f>
        <v/>
      </c>
      <c r="G862" s="26" t="str">
        <f>IFERROR(IF(Table25[[#This Row],[Cooperative Purchase
(Yes/No)]]="Yes","Yes",IF(VLOOKUP(Table25[[#This Row],[Contract No.]],Table3[#All],1,FALSE)=Table25[[#This Row],[Contract No.]],"Yes","No")),"No")</f>
        <v>Yes</v>
      </c>
      <c r="H862" s="51">
        <f>IFERROR(VLOOKUP(Table25[[#This Row],[Contract No.]],Table3[#All],4,FALSE),"")</f>
        <v>42401</v>
      </c>
      <c r="I862" s="56">
        <f>IFERROR(IF(AND(MONTH(Table25[[#This Row],[Contract Start Date]])&gt;6,MONTH(Table25[[#This Row],[Contract Start Date]])&lt;=12),YEAR(Table25[[#This Row],[Contract Start Date]])+1,YEAR(Table25[[#This Row],[Contract Start Date]])),"")</f>
        <v>2016</v>
      </c>
      <c r="J862" s="55">
        <f>Table25[[#This Row],[FY Formula start]]</f>
        <v>2016</v>
      </c>
      <c r="K862" s="59" t="str">
        <f>"FY"&amp;" "&amp;Table25[[#This Row],[Year Start]]</f>
        <v>FY 2016</v>
      </c>
      <c r="L862" s="52">
        <f>IFERROR(VLOOKUP(Table25[[#This Row],[Contract No.]],Table3[#All],5,FALSE),"")</f>
        <v>72717</v>
      </c>
      <c r="M862" s="56">
        <f>IFERROR(IF(Table25[[#This Row],[Contract End Date]]="99/99/9999","No End",IF(AND(MONTH(Table25[[#This Row],[Contract End Date]])&gt;6,MONTH(Table25[[#This Row],[Contract End Date]])&lt;=12),YEAR(Table25[[#This Row],[Contract End Date]])+1,YEAR(Table25[[#This Row],[Contract End Date]]))),"")</f>
        <v>2099</v>
      </c>
      <c r="N862" s="55">
        <f>Table25[[#This Row],[FY Formula end]]</f>
        <v>2099</v>
      </c>
      <c r="O862" s="59" t="str">
        <f>IF(Table25[[#This Row],[Year End]]="No End","No End","FY"&amp;" "&amp;Table25[[#This Row],[Year End]])</f>
        <v>FY 2099</v>
      </c>
      <c r="P862" s="27"/>
      <c r="Q862" s="104">
        <f>_xlfn.IFNA(IF($B862="","",VLOOKUP($B862,'SWC Towers'!$A:$Q,$Q$2,FALSE)),"")</f>
        <v>0.5</v>
      </c>
      <c r="R862" s="106" t="str">
        <f>_xlfn.IFNA(IF($B862="","",VLOOKUP($B862,'SWC Towers'!$A:$Q,$R$2,FALSE)),"")</f>
        <v/>
      </c>
      <c r="S862" s="106" t="str">
        <f>_xlfn.IFNA(IF($B862="","",VLOOKUP($B862,'SWC Towers'!$A:$Q,$S$2,FALSE)),"")</f>
        <v/>
      </c>
      <c r="T862" s="106">
        <f>_xlfn.IFNA(IF($B862="","",VLOOKUP($B862,'SWC Towers'!$A:$Q,$T$2,FALSE)),"")</f>
        <v>0.5</v>
      </c>
      <c r="U862" s="104" t="str">
        <f>_xlfn.IFNA(IF($B862="","",VLOOKUP($B862,'SWC Towers'!$A:$Q,$U$2,FALSE)),"")</f>
        <v/>
      </c>
      <c r="V862" s="104" t="str">
        <f>_xlfn.IFNA(IF($B862="","",VLOOKUP($B862,'SWC Towers'!$A:$Q,$V$2,FALSE)),"")</f>
        <v/>
      </c>
      <c r="W862" s="104" t="str">
        <f>_xlfn.IFNA(IF($B862="","",VLOOKUP($B862,'SWC Towers'!$A:$Q,$W$2,FALSE)),"")</f>
        <v/>
      </c>
      <c r="X862" s="104" t="str">
        <f>_xlfn.IFNA(IF($B862="","",VLOOKUP($B862,'SWC Towers'!$A:$Q,$X$2,FALSE)),"")</f>
        <v/>
      </c>
      <c r="Y862" s="104" t="str">
        <f>_xlfn.IFNA(IF($B862="","",VLOOKUP($B862,'SWC Towers'!$A:$Q,$Y$2,FALSE)),"")</f>
        <v/>
      </c>
      <c r="Z862" s="104" t="str">
        <f>_xlfn.IFNA(IF($B862="","",VLOOKUP($B862,'SWC Towers'!$A:$Q,$Z$2,FALSE)),"")</f>
        <v/>
      </c>
      <c r="AA862" s="104" t="str">
        <f>_xlfn.IFNA(IF($B862="","",VLOOKUP($B862,'SWC Towers'!$A:$Q,$AA$2,FALSE)),"")</f>
        <v/>
      </c>
      <c r="AB862" s="104" t="str">
        <f>_xlfn.IFNA(IF($B862="","",VLOOKUP($B862,'SWC Towers'!$A:$Q,$AB$2,FALSE)),"")</f>
        <v/>
      </c>
      <c r="AC862" s="20">
        <f>SUM(Table25[[#This Row],[IT Tower: Application]:[Other/Non-IT ]])</f>
        <v>1</v>
      </c>
      <c r="AD862" s="67"/>
      <c r="AE862" s="67"/>
      <c r="AF862" s="67"/>
      <c r="AG862" s="67"/>
      <c r="AH862" s="67"/>
      <c r="AI862" s="67"/>
      <c r="AJ862" s="67"/>
      <c r="AK862" s="67"/>
      <c r="AL862" s="67"/>
      <c r="AM862" s="67"/>
      <c r="AN862" s="67"/>
      <c r="AO862" s="67"/>
      <c r="AP862" s="67"/>
      <c r="AQ862" s="67"/>
      <c r="AR862" s="67"/>
      <c r="AS862" s="67"/>
      <c r="AT862" s="67"/>
      <c r="AU862" s="67"/>
      <c r="AV862" s="67"/>
      <c r="AW862" s="67"/>
      <c r="AX862" s="67"/>
      <c r="AY862" s="67"/>
      <c r="AZ862" s="67">
        <v>0</v>
      </c>
      <c r="BA862" s="67">
        <v>104641</v>
      </c>
      <c r="BB862" s="67">
        <v>274911</v>
      </c>
      <c r="BC862" s="67">
        <v>305292</v>
      </c>
      <c r="BD862" s="67"/>
      <c r="BE862" s="67"/>
      <c r="BF862" s="67"/>
      <c r="BG862" s="67"/>
      <c r="BH862" s="67"/>
      <c r="BI862" s="67"/>
      <c r="BJ862" s="67"/>
      <c r="BK862" s="67"/>
      <c r="BL862" s="67"/>
      <c r="BM862" s="67"/>
      <c r="BN862" s="67"/>
      <c r="BO862" s="67"/>
      <c r="BP862" s="67"/>
      <c r="BQ862" s="67"/>
      <c r="BR862" s="67"/>
      <c r="BS862" s="67"/>
      <c r="BT862" s="67"/>
      <c r="BU862" s="67"/>
      <c r="BV862" s="67"/>
      <c r="BW862" s="67"/>
      <c r="BX862" s="67"/>
      <c r="BY862" s="67"/>
      <c r="BZ862" s="67"/>
      <c r="CA862" s="67"/>
      <c r="CB862" s="67"/>
      <c r="CC862" s="69">
        <f>SUM(Table25[[#This Row],[Contract Amount FY00]:[Contract Amount FY50]])</f>
        <v>684844</v>
      </c>
      <c r="CD862" s="24"/>
    </row>
    <row r="863" spans="1:82" x14ac:dyDescent="0.25">
      <c r="A863" s="122" t="s">
        <v>2010</v>
      </c>
      <c r="B863" s="122" t="s">
        <v>286</v>
      </c>
      <c r="C863" s="122" t="s">
        <v>847</v>
      </c>
      <c r="E863" s="26" t="str">
        <f>IFERROR(IF(VLOOKUP(Table25[[#This Row],[Contract No.]],Table3[#All],3,FALSE)="","No","Yes"),"")</f>
        <v>No</v>
      </c>
      <c r="F863" s="26" t="str">
        <f>IFERROR(VLOOKUP(Table25[[#This Row],[Contract No.]],Table3[#All],3,FALSE),"")</f>
        <v/>
      </c>
      <c r="G863" s="26" t="str">
        <f>IFERROR(IF(Table25[[#This Row],[Cooperative Purchase
(Yes/No)]]="Yes","Yes",IF(VLOOKUP(Table25[[#This Row],[Contract No.]],Table3[#All],1,FALSE)=Table25[[#This Row],[Contract No.]],"Yes","No")),"No")</f>
        <v>Yes</v>
      </c>
      <c r="H863" s="51">
        <f>IFERROR(VLOOKUP(Table25[[#This Row],[Contract No.]],Table3[#All],4,FALSE),"")</f>
        <v>42401</v>
      </c>
      <c r="I863" s="56">
        <f>IFERROR(IF(AND(MONTH(Table25[[#This Row],[Contract Start Date]])&gt;6,MONTH(Table25[[#This Row],[Contract Start Date]])&lt;=12),YEAR(Table25[[#This Row],[Contract Start Date]])+1,YEAR(Table25[[#This Row],[Contract Start Date]])),"")</f>
        <v>2016</v>
      </c>
      <c r="J863" s="55">
        <f>Table25[[#This Row],[FY Formula start]]</f>
        <v>2016</v>
      </c>
      <c r="K863" s="59" t="str">
        <f>"FY"&amp;" "&amp;Table25[[#This Row],[Year Start]]</f>
        <v>FY 2016</v>
      </c>
      <c r="L863" s="52">
        <f>IFERROR(VLOOKUP(Table25[[#This Row],[Contract No.]],Table3[#All],5,FALSE),"")</f>
        <v>72717</v>
      </c>
      <c r="M863" s="56">
        <f>IFERROR(IF(Table25[[#This Row],[Contract End Date]]="99/99/9999","No End",IF(AND(MONTH(Table25[[#This Row],[Contract End Date]])&gt;6,MONTH(Table25[[#This Row],[Contract End Date]])&lt;=12),YEAR(Table25[[#This Row],[Contract End Date]])+1,YEAR(Table25[[#This Row],[Contract End Date]]))),"")</f>
        <v>2099</v>
      </c>
      <c r="N863" s="55">
        <f>Table25[[#This Row],[FY Formula end]]</f>
        <v>2099</v>
      </c>
      <c r="O863" s="59" t="str">
        <f>IF(Table25[[#This Row],[Year End]]="No End","No End","FY"&amp;" "&amp;Table25[[#This Row],[Year End]])</f>
        <v>FY 2099</v>
      </c>
      <c r="P863" s="27"/>
      <c r="Q863" s="104">
        <f>_xlfn.IFNA(IF($B863="","",VLOOKUP($B863,'SWC Towers'!$A:$Q,$Q$2,FALSE)),"")</f>
        <v>0.5</v>
      </c>
      <c r="R863" s="106" t="str">
        <f>_xlfn.IFNA(IF($B863="","",VLOOKUP($B863,'SWC Towers'!$A:$Q,$R$2,FALSE)),"")</f>
        <v/>
      </c>
      <c r="S863" s="106" t="str">
        <f>_xlfn.IFNA(IF($B863="","",VLOOKUP($B863,'SWC Towers'!$A:$Q,$S$2,FALSE)),"")</f>
        <v/>
      </c>
      <c r="T863" s="106">
        <f>_xlfn.IFNA(IF($B863="","",VLOOKUP($B863,'SWC Towers'!$A:$Q,$T$2,FALSE)),"")</f>
        <v>0.5</v>
      </c>
      <c r="U863" s="104" t="str">
        <f>_xlfn.IFNA(IF($B863="","",VLOOKUP($B863,'SWC Towers'!$A:$Q,$U$2,FALSE)),"")</f>
        <v/>
      </c>
      <c r="V863" s="104" t="str">
        <f>_xlfn.IFNA(IF($B863="","",VLOOKUP($B863,'SWC Towers'!$A:$Q,$V$2,FALSE)),"")</f>
        <v/>
      </c>
      <c r="W863" s="104" t="str">
        <f>_xlfn.IFNA(IF($B863="","",VLOOKUP($B863,'SWC Towers'!$A:$Q,$W$2,FALSE)),"")</f>
        <v/>
      </c>
      <c r="X863" s="104" t="str">
        <f>_xlfn.IFNA(IF($B863="","",VLOOKUP($B863,'SWC Towers'!$A:$Q,$X$2,FALSE)),"")</f>
        <v/>
      </c>
      <c r="Y863" s="104" t="str">
        <f>_xlfn.IFNA(IF($B863="","",VLOOKUP($B863,'SWC Towers'!$A:$Q,$Y$2,FALSE)),"")</f>
        <v/>
      </c>
      <c r="Z863" s="104" t="str">
        <f>_xlfn.IFNA(IF($B863="","",VLOOKUP($B863,'SWC Towers'!$A:$Q,$Z$2,FALSE)),"")</f>
        <v/>
      </c>
      <c r="AA863" s="104" t="str">
        <f>_xlfn.IFNA(IF($B863="","",VLOOKUP($B863,'SWC Towers'!$A:$Q,$AA$2,FALSE)),"")</f>
        <v/>
      </c>
      <c r="AB863" s="104" t="str">
        <f>_xlfn.IFNA(IF($B863="","",VLOOKUP($B863,'SWC Towers'!$A:$Q,$AB$2,FALSE)),"")</f>
        <v/>
      </c>
      <c r="AC863" s="20">
        <f>SUM(Table25[[#This Row],[IT Tower: Application]:[Other/Non-IT ]])</f>
        <v>1</v>
      </c>
      <c r="AD863" s="67"/>
      <c r="AE863" s="67"/>
      <c r="AF863" s="67"/>
      <c r="AG863" s="67"/>
      <c r="AH863" s="67"/>
      <c r="AI863" s="67"/>
      <c r="AJ863" s="67"/>
      <c r="AK863" s="67"/>
      <c r="AL863" s="67"/>
      <c r="AM863" s="67"/>
      <c r="AN863" s="67"/>
      <c r="AO863" s="67"/>
      <c r="AP863" s="67"/>
      <c r="AQ863" s="67"/>
      <c r="AR863" s="67"/>
      <c r="AS863" s="67"/>
      <c r="AT863" s="67"/>
      <c r="AU863" s="67"/>
      <c r="AV863" s="67">
        <v>39788</v>
      </c>
      <c r="AW863" s="67">
        <v>30662</v>
      </c>
      <c r="AX863" s="67"/>
      <c r="AY863" s="67"/>
      <c r="AZ863" s="67"/>
      <c r="BA863" s="67"/>
      <c r="BB863" s="67"/>
      <c r="BC863" s="67"/>
      <c r="BD863" s="67"/>
      <c r="BE863" s="67"/>
      <c r="BF863" s="67"/>
      <c r="BG863" s="67"/>
      <c r="BH863" s="67"/>
      <c r="BI863" s="67"/>
      <c r="BJ863" s="67"/>
      <c r="BK863" s="67"/>
      <c r="BL863" s="67"/>
      <c r="BM863" s="67"/>
      <c r="BN863" s="67"/>
      <c r="BO863" s="67"/>
      <c r="BP863" s="67"/>
      <c r="BQ863" s="67"/>
      <c r="BR863" s="67"/>
      <c r="BS863" s="67"/>
      <c r="BT863" s="67"/>
      <c r="BU863" s="67"/>
      <c r="BV863" s="67"/>
      <c r="BW863" s="67"/>
      <c r="BX863" s="67"/>
      <c r="BY863" s="67"/>
      <c r="BZ863" s="67"/>
      <c r="CA863" s="67"/>
      <c r="CB863" s="67"/>
      <c r="CC863" s="69">
        <f>SUM(Table25[[#This Row],[Contract Amount FY00]:[Contract Amount FY50]])</f>
        <v>70450</v>
      </c>
      <c r="CD863" s="24"/>
    </row>
    <row r="864" spans="1:82" x14ac:dyDescent="0.25">
      <c r="A864" s="122" t="s">
        <v>2010</v>
      </c>
      <c r="B864" s="122" t="s">
        <v>286</v>
      </c>
      <c r="C864" s="122" t="s">
        <v>1847</v>
      </c>
      <c r="E864" s="26" t="str">
        <f>IFERROR(IF(VLOOKUP(Table25[[#This Row],[Contract No.]],Table3[#All],3,FALSE)="","No","Yes"),"")</f>
        <v>No</v>
      </c>
      <c r="F864" s="26" t="str">
        <f>IFERROR(VLOOKUP(Table25[[#This Row],[Contract No.]],Table3[#All],3,FALSE),"")</f>
        <v/>
      </c>
      <c r="G864" s="26" t="str">
        <f>IFERROR(IF(Table25[[#This Row],[Cooperative Purchase
(Yes/No)]]="Yes","Yes",IF(VLOOKUP(Table25[[#This Row],[Contract No.]],Table3[#All],1,FALSE)=Table25[[#This Row],[Contract No.]],"Yes","No")),"No")</f>
        <v>Yes</v>
      </c>
      <c r="H864" s="51">
        <f>IFERROR(VLOOKUP(Table25[[#This Row],[Contract No.]],Table3[#All],4,FALSE),"")</f>
        <v>42401</v>
      </c>
      <c r="I864" s="56">
        <f>IFERROR(IF(AND(MONTH(Table25[[#This Row],[Contract Start Date]])&gt;6,MONTH(Table25[[#This Row],[Contract Start Date]])&lt;=12),YEAR(Table25[[#This Row],[Contract Start Date]])+1,YEAR(Table25[[#This Row],[Contract Start Date]])),"")</f>
        <v>2016</v>
      </c>
      <c r="J864" s="55">
        <f>Table25[[#This Row],[FY Formula start]]</f>
        <v>2016</v>
      </c>
      <c r="K864" s="59" t="str">
        <f>"FY"&amp;" "&amp;Table25[[#This Row],[Year Start]]</f>
        <v>FY 2016</v>
      </c>
      <c r="L864" s="52">
        <f>IFERROR(VLOOKUP(Table25[[#This Row],[Contract No.]],Table3[#All],5,FALSE),"")</f>
        <v>72717</v>
      </c>
      <c r="M864" s="56">
        <f>IFERROR(IF(Table25[[#This Row],[Contract End Date]]="99/99/9999","No End",IF(AND(MONTH(Table25[[#This Row],[Contract End Date]])&gt;6,MONTH(Table25[[#This Row],[Contract End Date]])&lt;=12),YEAR(Table25[[#This Row],[Contract End Date]])+1,YEAR(Table25[[#This Row],[Contract End Date]]))),"")</f>
        <v>2099</v>
      </c>
      <c r="N864" s="55">
        <f>Table25[[#This Row],[FY Formula end]]</f>
        <v>2099</v>
      </c>
      <c r="O864" s="59" t="str">
        <f>IF(Table25[[#This Row],[Year End]]="No End","No End","FY"&amp;" "&amp;Table25[[#This Row],[Year End]])</f>
        <v>FY 2099</v>
      </c>
      <c r="P864" s="27"/>
      <c r="Q864" s="104">
        <f>_xlfn.IFNA(IF($B864="","",VLOOKUP($B864,'SWC Towers'!$A:$Q,$Q$2,FALSE)),"")</f>
        <v>0.5</v>
      </c>
      <c r="R864" s="106" t="str">
        <f>_xlfn.IFNA(IF($B864="","",VLOOKUP($B864,'SWC Towers'!$A:$Q,$R$2,FALSE)),"")</f>
        <v/>
      </c>
      <c r="S864" s="106" t="str">
        <f>_xlfn.IFNA(IF($B864="","",VLOOKUP($B864,'SWC Towers'!$A:$Q,$S$2,FALSE)),"")</f>
        <v/>
      </c>
      <c r="T864" s="106">
        <f>_xlfn.IFNA(IF($B864="","",VLOOKUP($B864,'SWC Towers'!$A:$Q,$T$2,FALSE)),"")</f>
        <v>0.5</v>
      </c>
      <c r="U864" s="104" t="str">
        <f>_xlfn.IFNA(IF($B864="","",VLOOKUP($B864,'SWC Towers'!$A:$Q,$U$2,FALSE)),"")</f>
        <v/>
      </c>
      <c r="V864" s="104" t="str">
        <f>_xlfn.IFNA(IF($B864="","",VLOOKUP($B864,'SWC Towers'!$A:$Q,$V$2,FALSE)),"")</f>
        <v/>
      </c>
      <c r="W864" s="104" t="str">
        <f>_xlfn.IFNA(IF($B864="","",VLOOKUP($B864,'SWC Towers'!$A:$Q,$W$2,FALSE)),"")</f>
        <v/>
      </c>
      <c r="X864" s="104" t="str">
        <f>_xlfn.IFNA(IF($B864="","",VLOOKUP($B864,'SWC Towers'!$A:$Q,$X$2,FALSE)),"")</f>
        <v/>
      </c>
      <c r="Y864" s="104" t="str">
        <f>_xlfn.IFNA(IF($B864="","",VLOOKUP($B864,'SWC Towers'!$A:$Q,$Y$2,FALSE)),"")</f>
        <v/>
      </c>
      <c r="Z864" s="104" t="str">
        <f>_xlfn.IFNA(IF($B864="","",VLOOKUP($B864,'SWC Towers'!$A:$Q,$Z$2,FALSE)),"")</f>
        <v/>
      </c>
      <c r="AA864" s="104" t="str">
        <f>_xlfn.IFNA(IF($B864="","",VLOOKUP($B864,'SWC Towers'!$A:$Q,$AA$2,FALSE)),"")</f>
        <v/>
      </c>
      <c r="AB864" s="104" t="str">
        <f>_xlfn.IFNA(IF($B864="","",VLOOKUP($B864,'SWC Towers'!$A:$Q,$AB$2,FALSE)),"")</f>
        <v/>
      </c>
      <c r="AC864" s="20">
        <f>SUM(Table25[[#This Row],[IT Tower: Application]:[Other/Non-IT ]])</f>
        <v>1</v>
      </c>
      <c r="AD864" s="67"/>
      <c r="AE864" s="67"/>
      <c r="AF864" s="67"/>
      <c r="AG864" s="67"/>
      <c r="AH864" s="67"/>
      <c r="AI864" s="67"/>
      <c r="AJ864" s="67"/>
      <c r="AK864" s="67"/>
      <c r="AL864" s="67"/>
      <c r="AM864" s="67"/>
      <c r="AN864" s="67"/>
      <c r="AO864" s="67"/>
      <c r="AP864" s="67"/>
      <c r="AQ864" s="67"/>
      <c r="AR864" s="67"/>
      <c r="AS864" s="67"/>
      <c r="AT864" s="67"/>
      <c r="AU864" s="67">
        <v>0</v>
      </c>
      <c r="AV864" s="67">
        <v>192850</v>
      </c>
      <c r="AW864" s="67">
        <v>209876</v>
      </c>
      <c r="AX864" s="67">
        <v>557791</v>
      </c>
      <c r="AY864" s="67">
        <v>233672</v>
      </c>
      <c r="AZ864" s="67"/>
      <c r="BA864" s="67"/>
      <c r="BB864" s="67"/>
      <c r="BC864" s="67"/>
      <c r="BD864" s="67"/>
      <c r="BE864" s="67"/>
      <c r="BF864" s="67"/>
      <c r="BG864" s="67"/>
      <c r="BH864" s="67"/>
      <c r="BI864" s="67"/>
      <c r="BJ864" s="67"/>
      <c r="BK864" s="67"/>
      <c r="BL864" s="67"/>
      <c r="BM864" s="67"/>
      <c r="BN864" s="67"/>
      <c r="BO864" s="67"/>
      <c r="BP864" s="67"/>
      <c r="BQ864" s="67"/>
      <c r="BR864" s="67"/>
      <c r="BS864" s="67"/>
      <c r="BT864" s="67"/>
      <c r="BU864" s="67"/>
      <c r="BV864" s="67"/>
      <c r="BW864" s="67"/>
      <c r="BX864" s="67"/>
      <c r="BY864" s="67"/>
      <c r="BZ864" s="67"/>
      <c r="CA864" s="67"/>
      <c r="CB864" s="67"/>
      <c r="CC864" s="69">
        <f>SUM(Table25[[#This Row],[Contract Amount FY00]:[Contract Amount FY50]])</f>
        <v>1194189</v>
      </c>
      <c r="CD864" s="24"/>
    </row>
    <row r="865" spans="1:82" x14ac:dyDescent="0.25">
      <c r="A865" s="122" t="s">
        <v>2010</v>
      </c>
      <c r="B865" s="122" t="s">
        <v>286</v>
      </c>
      <c r="C865" s="122" t="s">
        <v>551</v>
      </c>
      <c r="E865" s="26" t="str">
        <f>IFERROR(IF(VLOOKUP(Table25[[#This Row],[Contract No.]],Table3[#All],3,FALSE)="","No","Yes"),"")</f>
        <v>No</v>
      </c>
      <c r="F865" s="26" t="str">
        <f>IFERROR(VLOOKUP(Table25[[#This Row],[Contract No.]],Table3[#All],3,FALSE),"")</f>
        <v/>
      </c>
      <c r="G865" s="26" t="str">
        <f>IFERROR(IF(Table25[[#This Row],[Cooperative Purchase
(Yes/No)]]="Yes","Yes",IF(VLOOKUP(Table25[[#This Row],[Contract No.]],Table3[#All],1,FALSE)=Table25[[#This Row],[Contract No.]],"Yes","No")),"No")</f>
        <v>Yes</v>
      </c>
      <c r="H865" s="51">
        <f>IFERROR(VLOOKUP(Table25[[#This Row],[Contract No.]],Table3[#All],4,FALSE),"")</f>
        <v>42401</v>
      </c>
      <c r="I865" s="56">
        <f>IFERROR(IF(AND(MONTH(Table25[[#This Row],[Contract Start Date]])&gt;6,MONTH(Table25[[#This Row],[Contract Start Date]])&lt;=12),YEAR(Table25[[#This Row],[Contract Start Date]])+1,YEAR(Table25[[#This Row],[Contract Start Date]])),"")</f>
        <v>2016</v>
      </c>
      <c r="J865" s="55">
        <f>Table25[[#This Row],[FY Formula start]]</f>
        <v>2016</v>
      </c>
      <c r="K865" s="59" t="str">
        <f>"FY"&amp;" "&amp;Table25[[#This Row],[Year Start]]</f>
        <v>FY 2016</v>
      </c>
      <c r="L865" s="52">
        <f>IFERROR(VLOOKUP(Table25[[#This Row],[Contract No.]],Table3[#All],5,FALSE),"")</f>
        <v>72717</v>
      </c>
      <c r="M865" s="56">
        <f>IFERROR(IF(Table25[[#This Row],[Contract End Date]]="99/99/9999","No End",IF(AND(MONTH(Table25[[#This Row],[Contract End Date]])&gt;6,MONTH(Table25[[#This Row],[Contract End Date]])&lt;=12),YEAR(Table25[[#This Row],[Contract End Date]])+1,YEAR(Table25[[#This Row],[Contract End Date]]))),"")</f>
        <v>2099</v>
      </c>
      <c r="N865" s="55">
        <f>Table25[[#This Row],[FY Formula end]]</f>
        <v>2099</v>
      </c>
      <c r="O865" s="59" t="str">
        <f>IF(Table25[[#This Row],[Year End]]="No End","No End","FY"&amp;" "&amp;Table25[[#This Row],[Year End]])</f>
        <v>FY 2099</v>
      </c>
      <c r="P865" s="27"/>
      <c r="Q865" s="104">
        <f>_xlfn.IFNA(IF($B865="","",VLOOKUP($B865,'SWC Towers'!$A:$Q,$Q$2,FALSE)),"")</f>
        <v>0.5</v>
      </c>
      <c r="R865" s="106" t="str">
        <f>_xlfn.IFNA(IF($B865="","",VLOOKUP($B865,'SWC Towers'!$A:$Q,$R$2,FALSE)),"")</f>
        <v/>
      </c>
      <c r="S865" s="106" t="str">
        <f>_xlfn.IFNA(IF($B865="","",VLOOKUP($B865,'SWC Towers'!$A:$Q,$S$2,FALSE)),"")</f>
        <v/>
      </c>
      <c r="T865" s="106">
        <f>_xlfn.IFNA(IF($B865="","",VLOOKUP($B865,'SWC Towers'!$A:$Q,$T$2,FALSE)),"")</f>
        <v>0.5</v>
      </c>
      <c r="U865" s="104" t="str">
        <f>_xlfn.IFNA(IF($B865="","",VLOOKUP($B865,'SWC Towers'!$A:$Q,$U$2,FALSE)),"")</f>
        <v/>
      </c>
      <c r="V865" s="104" t="str">
        <f>_xlfn.IFNA(IF($B865="","",VLOOKUP($B865,'SWC Towers'!$A:$Q,$V$2,FALSE)),"")</f>
        <v/>
      </c>
      <c r="W865" s="104" t="str">
        <f>_xlfn.IFNA(IF($B865="","",VLOOKUP($B865,'SWC Towers'!$A:$Q,$W$2,FALSE)),"")</f>
        <v/>
      </c>
      <c r="X865" s="104" t="str">
        <f>_xlfn.IFNA(IF($B865="","",VLOOKUP($B865,'SWC Towers'!$A:$Q,$X$2,FALSE)),"")</f>
        <v/>
      </c>
      <c r="Y865" s="104" t="str">
        <f>_xlfn.IFNA(IF($B865="","",VLOOKUP($B865,'SWC Towers'!$A:$Q,$Y$2,FALSE)),"")</f>
        <v/>
      </c>
      <c r="Z865" s="104" t="str">
        <f>_xlfn.IFNA(IF($B865="","",VLOOKUP($B865,'SWC Towers'!$A:$Q,$Z$2,FALSE)),"")</f>
        <v/>
      </c>
      <c r="AA865" s="104" t="str">
        <f>_xlfn.IFNA(IF($B865="","",VLOOKUP($B865,'SWC Towers'!$A:$Q,$AA$2,FALSE)),"")</f>
        <v/>
      </c>
      <c r="AB865" s="104" t="str">
        <f>_xlfn.IFNA(IF($B865="","",VLOOKUP($B865,'SWC Towers'!$A:$Q,$AB$2,FALSE)),"")</f>
        <v/>
      </c>
      <c r="AC865" s="20">
        <f>SUM(Table25[[#This Row],[IT Tower: Application]:[Other/Non-IT ]])</f>
        <v>1</v>
      </c>
      <c r="AD865" s="67"/>
      <c r="AE865" s="67"/>
      <c r="AF865" s="67"/>
      <c r="AG865" s="67"/>
      <c r="AH865" s="67"/>
      <c r="AI865" s="67"/>
      <c r="AJ865" s="67"/>
      <c r="AK865" s="67"/>
      <c r="AL865" s="67"/>
      <c r="AM865" s="67"/>
      <c r="AN865" s="67"/>
      <c r="AO865" s="67"/>
      <c r="AP865" s="67"/>
      <c r="AQ865" s="67"/>
      <c r="AR865" s="67"/>
      <c r="AS865" s="67"/>
      <c r="AT865" s="67">
        <v>0</v>
      </c>
      <c r="AU865" s="67">
        <v>14760</v>
      </c>
      <c r="AV865" s="67">
        <v>18350</v>
      </c>
      <c r="AW865" s="67">
        <v>1600</v>
      </c>
      <c r="AX865" s="67">
        <v>3400</v>
      </c>
      <c r="AY865" s="67">
        <v>0</v>
      </c>
      <c r="AZ865" s="67"/>
      <c r="BA865" s="67"/>
      <c r="BB865" s="67"/>
      <c r="BC865" s="67"/>
      <c r="BD865" s="67"/>
      <c r="BE865" s="67"/>
      <c r="BF865" s="67"/>
      <c r="BG865" s="67"/>
      <c r="BH865" s="67"/>
      <c r="BI865" s="67"/>
      <c r="BJ865" s="67"/>
      <c r="BK865" s="67"/>
      <c r="BL865" s="67"/>
      <c r="BM865" s="67"/>
      <c r="BN865" s="67"/>
      <c r="BO865" s="67"/>
      <c r="BP865" s="67"/>
      <c r="BQ865" s="67"/>
      <c r="BR865" s="67"/>
      <c r="BS865" s="67"/>
      <c r="BT865" s="67"/>
      <c r="BU865" s="67"/>
      <c r="BV865" s="67"/>
      <c r="BW865" s="67"/>
      <c r="BX865" s="67"/>
      <c r="BY865" s="67"/>
      <c r="BZ865" s="67"/>
      <c r="CA865" s="67"/>
      <c r="CB865" s="67"/>
      <c r="CC865" s="69">
        <f>SUM(Table25[[#This Row],[Contract Amount FY00]:[Contract Amount FY50]])</f>
        <v>38110</v>
      </c>
      <c r="CD865" s="24"/>
    </row>
    <row r="866" spans="1:82" x14ac:dyDescent="0.25">
      <c r="A866" s="122" t="s">
        <v>2010</v>
      </c>
      <c r="B866" s="122" t="s">
        <v>286</v>
      </c>
      <c r="C866" s="122" t="s">
        <v>3149</v>
      </c>
      <c r="E866" s="26" t="str">
        <f>IFERROR(IF(VLOOKUP(Table25[[#This Row],[Contract No.]],Table3[#All],3,FALSE)="","No","Yes"),"")</f>
        <v>No</v>
      </c>
      <c r="F866" s="26" t="str">
        <f>IFERROR(VLOOKUP(Table25[[#This Row],[Contract No.]],Table3[#All],3,FALSE),"")</f>
        <v/>
      </c>
      <c r="G866" s="26" t="str">
        <f>IFERROR(IF(Table25[[#This Row],[Cooperative Purchase
(Yes/No)]]="Yes","Yes",IF(VLOOKUP(Table25[[#This Row],[Contract No.]],Table3[#All],1,FALSE)=Table25[[#This Row],[Contract No.]],"Yes","No")),"No")</f>
        <v>Yes</v>
      </c>
      <c r="H866" s="51">
        <f>IFERROR(VLOOKUP(Table25[[#This Row],[Contract No.]],Table3[#All],4,FALSE),"")</f>
        <v>42401</v>
      </c>
      <c r="I866" s="56">
        <f>IFERROR(IF(AND(MONTH(Table25[[#This Row],[Contract Start Date]])&gt;6,MONTH(Table25[[#This Row],[Contract Start Date]])&lt;=12),YEAR(Table25[[#This Row],[Contract Start Date]])+1,YEAR(Table25[[#This Row],[Contract Start Date]])),"")</f>
        <v>2016</v>
      </c>
      <c r="J866" s="55">
        <f>Table25[[#This Row],[FY Formula start]]</f>
        <v>2016</v>
      </c>
      <c r="K866" s="59" t="str">
        <f>"FY"&amp;" "&amp;Table25[[#This Row],[Year Start]]</f>
        <v>FY 2016</v>
      </c>
      <c r="L866" s="52">
        <f>IFERROR(VLOOKUP(Table25[[#This Row],[Contract No.]],Table3[#All],5,FALSE),"")</f>
        <v>72717</v>
      </c>
      <c r="M866" s="56">
        <f>IFERROR(IF(Table25[[#This Row],[Contract End Date]]="99/99/9999","No End",IF(AND(MONTH(Table25[[#This Row],[Contract End Date]])&gt;6,MONTH(Table25[[#This Row],[Contract End Date]])&lt;=12),YEAR(Table25[[#This Row],[Contract End Date]])+1,YEAR(Table25[[#This Row],[Contract End Date]]))),"")</f>
        <v>2099</v>
      </c>
      <c r="N866" s="55">
        <f>Table25[[#This Row],[FY Formula end]]</f>
        <v>2099</v>
      </c>
      <c r="O866" s="59" t="str">
        <f>IF(Table25[[#This Row],[Year End]]="No End","No End","FY"&amp;" "&amp;Table25[[#This Row],[Year End]])</f>
        <v>FY 2099</v>
      </c>
      <c r="P866" s="27"/>
      <c r="Q866" s="104">
        <f>_xlfn.IFNA(IF($B866="","",VLOOKUP($B866,'SWC Towers'!$A:$Q,$Q$2,FALSE)),"")</f>
        <v>0.5</v>
      </c>
      <c r="R866" s="106" t="str">
        <f>_xlfn.IFNA(IF($B866="","",VLOOKUP($B866,'SWC Towers'!$A:$Q,$R$2,FALSE)),"")</f>
        <v/>
      </c>
      <c r="S866" s="106" t="str">
        <f>_xlfn.IFNA(IF($B866="","",VLOOKUP($B866,'SWC Towers'!$A:$Q,$S$2,FALSE)),"")</f>
        <v/>
      </c>
      <c r="T866" s="106">
        <f>_xlfn.IFNA(IF($B866="","",VLOOKUP($B866,'SWC Towers'!$A:$Q,$T$2,FALSE)),"")</f>
        <v>0.5</v>
      </c>
      <c r="U866" s="104" t="str">
        <f>_xlfn.IFNA(IF($B866="","",VLOOKUP($B866,'SWC Towers'!$A:$Q,$U$2,FALSE)),"")</f>
        <v/>
      </c>
      <c r="V866" s="104" t="str">
        <f>_xlfn.IFNA(IF($B866="","",VLOOKUP($B866,'SWC Towers'!$A:$Q,$V$2,FALSE)),"")</f>
        <v/>
      </c>
      <c r="W866" s="104" t="str">
        <f>_xlfn.IFNA(IF($B866="","",VLOOKUP($B866,'SWC Towers'!$A:$Q,$W$2,FALSE)),"")</f>
        <v/>
      </c>
      <c r="X866" s="104" t="str">
        <f>_xlfn.IFNA(IF($B866="","",VLOOKUP($B866,'SWC Towers'!$A:$Q,$X$2,FALSE)),"")</f>
        <v/>
      </c>
      <c r="Y866" s="104" t="str">
        <f>_xlfn.IFNA(IF($B866="","",VLOOKUP($B866,'SWC Towers'!$A:$Q,$Y$2,FALSE)),"")</f>
        <v/>
      </c>
      <c r="Z866" s="104" t="str">
        <f>_xlfn.IFNA(IF($B866="","",VLOOKUP($B866,'SWC Towers'!$A:$Q,$Z$2,FALSE)),"")</f>
        <v/>
      </c>
      <c r="AA866" s="104" t="str">
        <f>_xlfn.IFNA(IF($B866="","",VLOOKUP($B866,'SWC Towers'!$A:$Q,$AA$2,FALSE)),"")</f>
        <v/>
      </c>
      <c r="AB866" s="104" t="str">
        <f>_xlfn.IFNA(IF($B866="","",VLOOKUP($B866,'SWC Towers'!$A:$Q,$AB$2,FALSE)),"")</f>
        <v/>
      </c>
      <c r="AC866" s="20">
        <f>SUM(Table25[[#This Row],[IT Tower: Application]:[Other/Non-IT ]])</f>
        <v>1</v>
      </c>
      <c r="AD866" s="67"/>
      <c r="AE866" s="67"/>
      <c r="AF866" s="67"/>
      <c r="AG866" s="67"/>
      <c r="AH866" s="67"/>
      <c r="AI866" s="67"/>
      <c r="AJ866" s="67"/>
      <c r="AK866" s="67"/>
      <c r="AL866" s="67"/>
      <c r="AM866" s="67"/>
      <c r="AN866" s="67"/>
      <c r="AO866" s="67"/>
      <c r="AP866" s="67"/>
      <c r="AQ866" s="67"/>
      <c r="AR866" s="67"/>
      <c r="AS866" s="67"/>
      <c r="AT866" s="67">
        <v>0</v>
      </c>
      <c r="AU866" s="67">
        <v>16497</v>
      </c>
      <c r="AV866" s="67"/>
      <c r="AW866" s="67">
        <v>263206</v>
      </c>
      <c r="AX866" s="67">
        <v>1025549</v>
      </c>
      <c r="AY866" s="67">
        <v>144160</v>
      </c>
      <c r="AZ866" s="67">
        <v>0</v>
      </c>
      <c r="BA866" s="67"/>
      <c r="BB866" s="67"/>
      <c r="BC866" s="67"/>
      <c r="BD866" s="67"/>
      <c r="BE866" s="67"/>
      <c r="BF866" s="67"/>
      <c r="BG866" s="67"/>
      <c r="BH866" s="67"/>
      <c r="BI866" s="67"/>
      <c r="BJ866" s="67"/>
      <c r="BK866" s="67"/>
      <c r="BL866" s="67"/>
      <c r="BM866" s="67"/>
      <c r="BN866" s="67"/>
      <c r="BO866" s="67"/>
      <c r="BP866" s="67"/>
      <c r="BQ866" s="67"/>
      <c r="BR866" s="67"/>
      <c r="BS866" s="67"/>
      <c r="BT866" s="67"/>
      <c r="BU866" s="67"/>
      <c r="BV866" s="67"/>
      <c r="BW866" s="67"/>
      <c r="BX866" s="67"/>
      <c r="BY866" s="67"/>
      <c r="BZ866" s="67"/>
      <c r="CA866" s="67"/>
      <c r="CB866" s="67"/>
      <c r="CC866" s="69">
        <f>SUM(Table25[[#This Row],[Contract Amount FY00]:[Contract Amount FY50]])</f>
        <v>1449412</v>
      </c>
      <c r="CD866" s="24"/>
    </row>
    <row r="867" spans="1:82" x14ac:dyDescent="0.25">
      <c r="A867" s="122" t="s">
        <v>2010</v>
      </c>
      <c r="B867" s="122" t="s">
        <v>286</v>
      </c>
      <c r="C867" s="122" t="s">
        <v>890</v>
      </c>
      <c r="E867" s="26" t="str">
        <f>IFERROR(IF(VLOOKUP(Table25[[#This Row],[Contract No.]],Table3[#All],3,FALSE)="","No","Yes"),"")</f>
        <v>No</v>
      </c>
      <c r="F867" s="26" t="str">
        <f>IFERROR(VLOOKUP(Table25[[#This Row],[Contract No.]],Table3[#All],3,FALSE),"")</f>
        <v/>
      </c>
      <c r="G867" s="26" t="str">
        <f>IFERROR(IF(Table25[[#This Row],[Cooperative Purchase
(Yes/No)]]="Yes","Yes",IF(VLOOKUP(Table25[[#This Row],[Contract No.]],Table3[#All],1,FALSE)=Table25[[#This Row],[Contract No.]],"Yes","No")),"No")</f>
        <v>Yes</v>
      </c>
      <c r="H867" s="51">
        <f>IFERROR(VLOOKUP(Table25[[#This Row],[Contract No.]],Table3[#All],4,FALSE),"")</f>
        <v>42401</v>
      </c>
      <c r="I867" s="56">
        <f>IFERROR(IF(AND(MONTH(Table25[[#This Row],[Contract Start Date]])&gt;6,MONTH(Table25[[#This Row],[Contract Start Date]])&lt;=12),YEAR(Table25[[#This Row],[Contract Start Date]])+1,YEAR(Table25[[#This Row],[Contract Start Date]])),"")</f>
        <v>2016</v>
      </c>
      <c r="J867" s="55">
        <f>Table25[[#This Row],[FY Formula start]]</f>
        <v>2016</v>
      </c>
      <c r="K867" s="59" t="str">
        <f>"FY"&amp;" "&amp;Table25[[#This Row],[Year Start]]</f>
        <v>FY 2016</v>
      </c>
      <c r="L867" s="52">
        <f>IFERROR(VLOOKUP(Table25[[#This Row],[Contract No.]],Table3[#All],5,FALSE),"")</f>
        <v>72717</v>
      </c>
      <c r="M867" s="56">
        <f>IFERROR(IF(Table25[[#This Row],[Contract End Date]]="99/99/9999","No End",IF(AND(MONTH(Table25[[#This Row],[Contract End Date]])&gt;6,MONTH(Table25[[#This Row],[Contract End Date]])&lt;=12),YEAR(Table25[[#This Row],[Contract End Date]])+1,YEAR(Table25[[#This Row],[Contract End Date]]))),"")</f>
        <v>2099</v>
      </c>
      <c r="N867" s="55">
        <f>Table25[[#This Row],[FY Formula end]]</f>
        <v>2099</v>
      </c>
      <c r="O867" s="59" t="str">
        <f>IF(Table25[[#This Row],[Year End]]="No End","No End","FY"&amp;" "&amp;Table25[[#This Row],[Year End]])</f>
        <v>FY 2099</v>
      </c>
      <c r="P867" s="27"/>
      <c r="Q867" s="104">
        <f>_xlfn.IFNA(IF($B867="","",VLOOKUP($B867,'SWC Towers'!$A:$Q,$Q$2,FALSE)),"")</f>
        <v>0.5</v>
      </c>
      <c r="R867" s="106" t="str">
        <f>_xlfn.IFNA(IF($B867="","",VLOOKUP($B867,'SWC Towers'!$A:$Q,$R$2,FALSE)),"")</f>
        <v/>
      </c>
      <c r="S867" s="106" t="str">
        <f>_xlfn.IFNA(IF($B867="","",VLOOKUP($B867,'SWC Towers'!$A:$Q,$S$2,FALSE)),"")</f>
        <v/>
      </c>
      <c r="T867" s="106">
        <f>_xlfn.IFNA(IF($B867="","",VLOOKUP($B867,'SWC Towers'!$A:$Q,$T$2,FALSE)),"")</f>
        <v>0.5</v>
      </c>
      <c r="U867" s="104" t="str">
        <f>_xlfn.IFNA(IF($B867="","",VLOOKUP($B867,'SWC Towers'!$A:$Q,$U$2,FALSE)),"")</f>
        <v/>
      </c>
      <c r="V867" s="104" t="str">
        <f>_xlfn.IFNA(IF($B867="","",VLOOKUP($B867,'SWC Towers'!$A:$Q,$V$2,FALSE)),"")</f>
        <v/>
      </c>
      <c r="W867" s="104" t="str">
        <f>_xlfn.IFNA(IF($B867="","",VLOOKUP($B867,'SWC Towers'!$A:$Q,$W$2,FALSE)),"")</f>
        <v/>
      </c>
      <c r="X867" s="104" t="str">
        <f>_xlfn.IFNA(IF($B867="","",VLOOKUP($B867,'SWC Towers'!$A:$Q,$X$2,FALSE)),"")</f>
        <v/>
      </c>
      <c r="Y867" s="104" t="str">
        <f>_xlfn.IFNA(IF($B867="","",VLOOKUP($B867,'SWC Towers'!$A:$Q,$Y$2,FALSE)),"")</f>
        <v/>
      </c>
      <c r="Z867" s="104" t="str">
        <f>_xlfn.IFNA(IF($B867="","",VLOOKUP($B867,'SWC Towers'!$A:$Q,$Z$2,FALSE)),"")</f>
        <v/>
      </c>
      <c r="AA867" s="104" t="str">
        <f>_xlfn.IFNA(IF($B867="","",VLOOKUP($B867,'SWC Towers'!$A:$Q,$AA$2,FALSE)),"")</f>
        <v/>
      </c>
      <c r="AB867" s="104" t="str">
        <f>_xlfn.IFNA(IF($B867="","",VLOOKUP($B867,'SWC Towers'!$A:$Q,$AB$2,FALSE)),"")</f>
        <v/>
      </c>
      <c r="AC867" s="20">
        <f>SUM(Table25[[#This Row],[IT Tower: Application]:[Other/Non-IT ]])</f>
        <v>1</v>
      </c>
      <c r="AD867" s="67"/>
      <c r="AE867" s="67"/>
      <c r="AF867" s="67"/>
      <c r="AG867" s="67"/>
      <c r="AH867" s="67"/>
      <c r="AI867" s="67"/>
      <c r="AJ867" s="67"/>
      <c r="AK867" s="67"/>
      <c r="AL867" s="67"/>
      <c r="AM867" s="67"/>
      <c r="AN867" s="67"/>
      <c r="AO867" s="67"/>
      <c r="AP867" s="67"/>
      <c r="AQ867" s="67"/>
      <c r="AR867" s="67"/>
      <c r="AS867" s="67"/>
      <c r="AT867" s="67">
        <v>0</v>
      </c>
      <c r="AU867" s="67">
        <v>32958</v>
      </c>
      <c r="AV867" s="67">
        <v>55620</v>
      </c>
      <c r="AW867" s="67">
        <v>35105</v>
      </c>
      <c r="AX867" s="67">
        <v>83849</v>
      </c>
      <c r="AY867" s="67">
        <v>19352</v>
      </c>
      <c r="AZ867" s="67">
        <v>22040</v>
      </c>
      <c r="BA867" s="67">
        <v>40460</v>
      </c>
      <c r="BB867" s="67">
        <v>7995</v>
      </c>
      <c r="BC867" s="67">
        <v>4000</v>
      </c>
      <c r="BD867" s="67"/>
      <c r="BE867" s="67"/>
      <c r="BF867" s="67"/>
      <c r="BG867" s="67"/>
      <c r="BH867" s="67"/>
      <c r="BI867" s="67"/>
      <c r="BJ867" s="67"/>
      <c r="BK867" s="67"/>
      <c r="BL867" s="67"/>
      <c r="BM867" s="67"/>
      <c r="BN867" s="67"/>
      <c r="BO867" s="67"/>
      <c r="BP867" s="67"/>
      <c r="BQ867" s="67"/>
      <c r="BR867" s="67"/>
      <c r="BS867" s="67"/>
      <c r="BT867" s="67"/>
      <c r="BU867" s="67"/>
      <c r="BV867" s="67"/>
      <c r="BW867" s="67"/>
      <c r="BX867" s="67"/>
      <c r="BY867" s="67"/>
      <c r="BZ867" s="67"/>
      <c r="CA867" s="67"/>
      <c r="CB867" s="67"/>
      <c r="CC867" s="70">
        <f>SUM(Table25[[#This Row],[Contract Amount FY00]:[Contract Amount FY50]])</f>
        <v>301379</v>
      </c>
      <c r="CD867" s="24"/>
    </row>
    <row r="868" spans="1:82" x14ac:dyDescent="0.25">
      <c r="A868" s="122" t="s">
        <v>2010</v>
      </c>
      <c r="B868" s="122" t="s">
        <v>286</v>
      </c>
      <c r="C868" s="122" t="s">
        <v>387</v>
      </c>
      <c r="E868" s="26" t="str">
        <f>IFERROR(IF(VLOOKUP(Table25[[#This Row],[Contract No.]],Table3[#All],3,FALSE)="","No","Yes"),"")</f>
        <v>No</v>
      </c>
      <c r="F868" s="26" t="str">
        <f>IFERROR(VLOOKUP(Table25[[#This Row],[Contract No.]],Table3[#All],3,FALSE),"")</f>
        <v/>
      </c>
      <c r="G868" s="26" t="str">
        <f>IFERROR(IF(Table25[[#This Row],[Cooperative Purchase
(Yes/No)]]="Yes","Yes",IF(VLOOKUP(Table25[[#This Row],[Contract No.]],Table3[#All],1,FALSE)=Table25[[#This Row],[Contract No.]],"Yes","No")),"No")</f>
        <v>Yes</v>
      </c>
      <c r="H868" s="51">
        <f>IFERROR(VLOOKUP(Table25[[#This Row],[Contract No.]],Table3[#All],4,FALSE),"")</f>
        <v>42401</v>
      </c>
      <c r="I868" s="56">
        <f>IFERROR(IF(AND(MONTH(Table25[[#This Row],[Contract Start Date]])&gt;6,MONTH(Table25[[#This Row],[Contract Start Date]])&lt;=12),YEAR(Table25[[#This Row],[Contract Start Date]])+1,YEAR(Table25[[#This Row],[Contract Start Date]])),"")</f>
        <v>2016</v>
      </c>
      <c r="J868" s="55">
        <f>Table25[[#This Row],[FY Formula start]]</f>
        <v>2016</v>
      </c>
      <c r="K868" s="59" t="str">
        <f>"FY"&amp;" "&amp;Table25[[#This Row],[Year Start]]</f>
        <v>FY 2016</v>
      </c>
      <c r="L868" s="52">
        <f>IFERROR(VLOOKUP(Table25[[#This Row],[Contract No.]],Table3[#All],5,FALSE),"")</f>
        <v>72717</v>
      </c>
      <c r="M868" s="56">
        <f>IFERROR(IF(Table25[[#This Row],[Contract End Date]]="99/99/9999","No End",IF(AND(MONTH(Table25[[#This Row],[Contract End Date]])&gt;6,MONTH(Table25[[#This Row],[Contract End Date]])&lt;=12),YEAR(Table25[[#This Row],[Contract End Date]])+1,YEAR(Table25[[#This Row],[Contract End Date]]))),"")</f>
        <v>2099</v>
      </c>
      <c r="N868" s="55">
        <f>Table25[[#This Row],[FY Formula end]]</f>
        <v>2099</v>
      </c>
      <c r="O868" s="59" t="str">
        <f>IF(Table25[[#This Row],[Year End]]="No End","No End","FY"&amp;" "&amp;Table25[[#This Row],[Year End]])</f>
        <v>FY 2099</v>
      </c>
      <c r="P868" s="27"/>
      <c r="Q868" s="104">
        <f>_xlfn.IFNA(IF($B868="","",VLOOKUP($B868,'SWC Towers'!$A:$Q,$Q$2,FALSE)),"")</f>
        <v>0.5</v>
      </c>
      <c r="R868" s="106" t="str">
        <f>_xlfn.IFNA(IF($B868="","",VLOOKUP($B868,'SWC Towers'!$A:$Q,$R$2,FALSE)),"")</f>
        <v/>
      </c>
      <c r="S868" s="106" t="str">
        <f>_xlfn.IFNA(IF($B868="","",VLOOKUP($B868,'SWC Towers'!$A:$Q,$S$2,FALSE)),"")</f>
        <v/>
      </c>
      <c r="T868" s="106">
        <f>_xlfn.IFNA(IF($B868="","",VLOOKUP($B868,'SWC Towers'!$A:$Q,$T$2,FALSE)),"")</f>
        <v>0.5</v>
      </c>
      <c r="U868" s="104" t="str">
        <f>_xlfn.IFNA(IF($B868="","",VLOOKUP($B868,'SWC Towers'!$A:$Q,$U$2,FALSE)),"")</f>
        <v/>
      </c>
      <c r="V868" s="104" t="str">
        <f>_xlfn.IFNA(IF($B868="","",VLOOKUP($B868,'SWC Towers'!$A:$Q,$V$2,FALSE)),"")</f>
        <v/>
      </c>
      <c r="W868" s="104" t="str">
        <f>_xlfn.IFNA(IF($B868="","",VLOOKUP($B868,'SWC Towers'!$A:$Q,$W$2,FALSE)),"")</f>
        <v/>
      </c>
      <c r="X868" s="104" t="str">
        <f>_xlfn.IFNA(IF($B868="","",VLOOKUP($B868,'SWC Towers'!$A:$Q,$X$2,FALSE)),"")</f>
        <v/>
      </c>
      <c r="Y868" s="104" t="str">
        <f>_xlfn.IFNA(IF($B868="","",VLOOKUP($B868,'SWC Towers'!$A:$Q,$Y$2,FALSE)),"")</f>
        <v/>
      </c>
      <c r="Z868" s="104" t="str">
        <f>_xlfn.IFNA(IF($B868="","",VLOOKUP($B868,'SWC Towers'!$A:$Q,$Z$2,FALSE)),"")</f>
        <v/>
      </c>
      <c r="AA868" s="104" t="str">
        <f>_xlfn.IFNA(IF($B868="","",VLOOKUP($B868,'SWC Towers'!$A:$Q,$AA$2,FALSE)),"")</f>
        <v/>
      </c>
      <c r="AB868" s="104" t="str">
        <f>_xlfn.IFNA(IF($B868="","",VLOOKUP($B868,'SWC Towers'!$A:$Q,$AB$2,FALSE)),"")</f>
        <v/>
      </c>
      <c r="AC868" s="20">
        <f>SUM(Table25[[#This Row],[IT Tower: Application]:[Other/Non-IT ]])</f>
        <v>1</v>
      </c>
      <c r="AD868" s="67"/>
      <c r="AE868" s="67"/>
      <c r="AF868" s="67"/>
      <c r="AG868" s="67"/>
      <c r="AH868" s="67"/>
      <c r="AI868" s="67"/>
      <c r="AJ868" s="67"/>
      <c r="AK868" s="67"/>
      <c r="AL868" s="67"/>
      <c r="AM868" s="67"/>
      <c r="AN868" s="67"/>
      <c r="AO868" s="67"/>
      <c r="AP868" s="67"/>
      <c r="AQ868" s="67"/>
      <c r="AR868" s="67"/>
      <c r="AS868" s="67"/>
      <c r="AT868" s="67"/>
      <c r="AU868" s="67"/>
      <c r="AV868" s="67">
        <v>9035</v>
      </c>
      <c r="AW868" s="67">
        <v>59774</v>
      </c>
      <c r="AX868" s="67">
        <v>18257</v>
      </c>
      <c r="AY868" s="67"/>
      <c r="AZ868" s="67"/>
      <c r="BA868" s="67"/>
      <c r="BB868" s="67"/>
      <c r="BC868" s="67"/>
      <c r="BD868" s="67"/>
      <c r="BE868" s="67"/>
      <c r="BF868" s="67"/>
      <c r="BG868" s="67"/>
      <c r="BH868" s="67"/>
      <c r="BI868" s="67"/>
      <c r="BJ868" s="67"/>
      <c r="BK868" s="67"/>
      <c r="BL868" s="67"/>
      <c r="BM868" s="67"/>
      <c r="BN868" s="67"/>
      <c r="BO868" s="67"/>
      <c r="BP868" s="67"/>
      <c r="BQ868" s="67"/>
      <c r="BR868" s="67"/>
      <c r="BS868" s="67"/>
      <c r="BT868" s="67"/>
      <c r="BU868" s="67"/>
      <c r="BV868" s="67"/>
      <c r="BW868" s="67"/>
      <c r="BX868" s="67"/>
      <c r="BY868" s="67"/>
      <c r="BZ868" s="67"/>
      <c r="CA868" s="67"/>
      <c r="CB868" s="67"/>
      <c r="CC868" s="69">
        <f>SUM(Table25[[#This Row],[Contract Amount FY00]:[Contract Amount FY50]])</f>
        <v>87066</v>
      </c>
      <c r="CD868" s="24"/>
    </row>
    <row r="869" spans="1:82" x14ac:dyDescent="0.25">
      <c r="A869" s="122" t="s">
        <v>2010</v>
      </c>
      <c r="B869" s="122" t="s">
        <v>286</v>
      </c>
      <c r="C869" s="122" t="s">
        <v>694</v>
      </c>
      <c r="E869" s="26" t="str">
        <f>IFERROR(IF(VLOOKUP(Table25[[#This Row],[Contract No.]],Table3[#All],3,FALSE)="","No","Yes"),"")</f>
        <v>No</v>
      </c>
      <c r="F869" s="26" t="str">
        <f>IFERROR(VLOOKUP(Table25[[#This Row],[Contract No.]],Table3[#All],3,FALSE),"")</f>
        <v/>
      </c>
      <c r="G869" s="26" t="str">
        <f>IFERROR(IF(Table25[[#This Row],[Cooperative Purchase
(Yes/No)]]="Yes","Yes",IF(VLOOKUP(Table25[[#This Row],[Contract No.]],Table3[#All],1,FALSE)=Table25[[#This Row],[Contract No.]],"Yes","No")),"No")</f>
        <v>Yes</v>
      </c>
      <c r="H869" s="51">
        <f>IFERROR(VLOOKUP(Table25[[#This Row],[Contract No.]],Table3[#All],4,FALSE),"")</f>
        <v>42401</v>
      </c>
      <c r="I869" s="56">
        <f>IFERROR(IF(AND(MONTH(Table25[[#This Row],[Contract Start Date]])&gt;6,MONTH(Table25[[#This Row],[Contract Start Date]])&lt;=12),YEAR(Table25[[#This Row],[Contract Start Date]])+1,YEAR(Table25[[#This Row],[Contract Start Date]])),"")</f>
        <v>2016</v>
      </c>
      <c r="J869" s="55">
        <f>Table25[[#This Row],[FY Formula start]]</f>
        <v>2016</v>
      </c>
      <c r="K869" s="59" t="str">
        <f>"FY"&amp;" "&amp;Table25[[#This Row],[Year Start]]</f>
        <v>FY 2016</v>
      </c>
      <c r="L869" s="52">
        <f>IFERROR(VLOOKUP(Table25[[#This Row],[Contract No.]],Table3[#All],5,FALSE),"")</f>
        <v>72717</v>
      </c>
      <c r="M869" s="56">
        <f>IFERROR(IF(Table25[[#This Row],[Contract End Date]]="99/99/9999","No End",IF(AND(MONTH(Table25[[#This Row],[Contract End Date]])&gt;6,MONTH(Table25[[#This Row],[Contract End Date]])&lt;=12),YEAR(Table25[[#This Row],[Contract End Date]])+1,YEAR(Table25[[#This Row],[Contract End Date]]))),"")</f>
        <v>2099</v>
      </c>
      <c r="N869" s="55">
        <f>Table25[[#This Row],[FY Formula end]]</f>
        <v>2099</v>
      </c>
      <c r="O869" s="59" t="str">
        <f>IF(Table25[[#This Row],[Year End]]="No End","No End","FY"&amp;" "&amp;Table25[[#This Row],[Year End]])</f>
        <v>FY 2099</v>
      </c>
      <c r="P869" s="27"/>
      <c r="Q869" s="104">
        <f>_xlfn.IFNA(IF($B869="","",VLOOKUP($B869,'SWC Towers'!$A:$Q,$Q$2,FALSE)),"")</f>
        <v>0.5</v>
      </c>
      <c r="R869" s="106" t="str">
        <f>_xlfn.IFNA(IF($B869="","",VLOOKUP($B869,'SWC Towers'!$A:$Q,$R$2,FALSE)),"")</f>
        <v/>
      </c>
      <c r="S869" s="106" t="str">
        <f>_xlfn.IFNA(IF($B869="","",VLOOKUP($B869,'SWC Towers'!$A:$Q,$S$2,FALSE)),"")</f>
        <v/>
      </c>
      <c r="T869" s="106">
        <f>_xlfn.IFNA(IF($B869="","",VLOOKUP($B869,'SWC Towers'!$A:$Q,$T$2,FALSE)),"")</f>
        <v>0.5</v>
      </c>
      <c r="U869" s="104" t="str">
        <f>_xlfn.IFNA(IF($B869="","",VLOOKUP($B869,'SWC Towers'!$A:$Q,$U$2,FALSE)),"")</f>
        <v/>
      </c>
      <c r="V869" s="104" t="str">
        <f>_xlfn.IFNA(IF($B869="","",VLOOKUP($B869,'SWC Towers'!$A:$Q,$V$2,FALSE)),"")</f>
        <v/>
      </c>
      <c r="W869" s="104" t="str">
        <f>_xlfn.IFNA(IF($B869="","",VLOOKUP($B869,'SWC Towers'!$A:$Q,$W$2,FALSE)),"")</f>
        <v/>
      </c>
      <c r="X869" s="104" t="str">
        <f>_xlfn.IFNA(IF($B869="","",VLOOKUP($B869,'SWC Towers'!$A:$Q,$X$2,FALSE)),"")</f>
        <v/>
      </c>
      <c r="Y869" s="104" t="str">
        <f>_xlfn.IFNA(IF($B869="","",VLOOKUP($B869,'SWC Towers'!$A:$Q,$Y$2,FALSE)),"")</f>
        <v/>
      </c>
      <c r="Z869" s="104" t="str">
        <f>_xlfn.IFNA(IF($B869="","",VLOOKUP($B869,'SWC Towers'!$A:$Q,$Z$2,FALSE)),"")</f>
        <v/>
      </c>
      <c r="AA869" s="104" t="str">
        <f>_xlfn.IFNA(IF($B869="","",VLOOKUP($B869,'SWC Towers'!$A:$Q,$AA$2,FALSE)),"")</f>
        <v/>
      </c>
      <c r="AB869" s="104" t="str">
        <f>_xlfn.IFNA(IF($B869="","",VLOOKUP($B869,'SWC Towers'!$A:$Q,$AB$2,FALSE)),"")</f>
        <v/>
      </c>
      <c r="AC869" s="20">
        <f>SUM(Table25[[#This Row],[IT Tower: Application]:[Other/Non-IT ]])</f>
        <v>1</v>
      </c>
      <c r="AD869" s="67"/>
      <c r="AE869" s="67"/>
      <c r="AF869" s="67"/>
      <c r="AG869" s="67"/>
      <c r="AH869" s="67"/>
      <c r="AI869" s="67"/>
      <c r="AJ869" s="67"/>
      <c r="AK869" s="67"/>
      <c r="AL869" s="67"/>
      <c r="AM869" s="67"/>
      <c r="AN869" s="67"/>
      <c r="AO869" s="67"/>
      <c r="AP869" s="67"/>
      <c r="AQ869" s="67"/>
      <c r="AR869" s="67"/>
      <c r="AS869" s="67"/>
      <c r="AT869" s="67"/>
      <c r="AU869" s="67"/>
      <c r="AV869" s="67"/>
      <c r="AW869" s="67"/>
      <c r="AX869" s="67"/>
      <c r="AY869" s="67"/>
      <c r="AZ869" s="67"/>
      <c r="BA869" s="67">
        <v>0</v>
      </c>
      <c r="BB869" s="67">
        <v>58650</v>
      </c>
      <c r="BC869" s="67"/>
      <c r="BD869" s="67"/>
      <c r="BE869" s="67"/>
      <c r="BF869" s="67"/>
      <c r="BG869" s="67"/>
      <c r="BH869" s="67"/>
      <c r="BI869" s="67"/>
      <c r="BJ869" s="67"/>
      <c r="BK869" s="67"/>
      <c r="BL869" s="67"/>
      <c r="BM869" s="67"/>
      <c r="BN869" s="67"/>
      <c r="BO869" s="67"/>
      <c r="BP869" s="67"/>
      <c r="BQ869" s="67"/>
      <c r="BR869" s="67"/>
      <c r="BS869" s="67"/>
      <c r="BT869" s="67"/>
      <c r="BU869" s="67"/>
      <c r="BV869" s="67"/>
      <c r="BW869" s="67"/>
      <c r="BX869" s="67"/>
      <c r="BY869" s="67"/>
      <c r="BZ869" s="67"/>
      <c r="CA869" s="67"/>
      <c r="CB869" s="67"/>
      <c r="CC869" s="70">
        <f>SUM(Table25[[#This Row],[Contract Amount FY00]:[Contract Amount FY50]])</f>
        <v>58650</v>
      </c>
      <c r="CD869" s="24"/>
    </row>
    <row r="870" spans="1:82" x14ac:dyDescent="0.25">
      <c r="A870" s="122" t="s">
        <v>2010</v>
      </c>
      <c r="B870" s="122" t="s">
        <v>286</v>
      </c>
      <c r="C870" s="122" t="s">
        <v>923</v>
      </c>
      <c r="E870" s="26" t="str">
        <f>IFERROR(IF(VLOOKUP(Table25[[#This Row],[Contract No.]],Table3[#All],3,FALSE)="","No","Yes"),"")</f>
        <v>No</v>
      </c>
      <c r="F870" s="26" t="str">
        <f>IFERROR(VLOOKUP(Table25[[#This Row],[Contract No.]],Table3[#All],3,FALSE),"")</f>
        <v/>
      </c>
      <c r="G870" s="26" t="str">
        <f>IFERROR(IF(Table25[[#This Row],[Cooperative Purchase
(Yes/No)]]="Yes","Yes",IF(VLOOKUP(Table25[[#This Row],[Contract No.]],Table3[#All],1,FALSE)=Table25[[#This Row],[Contract No.]],"Yes","No")),"No")</f>
        <v>Yes</v>
      </c>
      <c r="H870" s="51">
        <f>IFERROR(VLOOKUP(Table25[[#This Row],[Contract No.]],Table3[#All],4,FALSE),"")</f>
        <v>42401</v>
      </c>
      <c r="I870" s="56">
        <f>IFERROR(IF(AND(MONTH(Table25[[#This Row],[Contract Start Date]])&gt;6,MONTH(Table25[[#This Row],[Contract Start Date]])&lt;=12),YEAR(Table25[[#This Row],[Contract Start Date]])+1,YEAR(Table25[[#This Row],[Contract Start Date]])),"")</f>
        <v>2016</v>
      </c>
      <c r="J870" s="55">
        <f>Table25[[#This Row],[FY Formula start]]</f>
        <v>2016</v>
      </c>
      <c r="K870" s="59" t="str">
        <f>"FY"&amp;" "&amp;Table25[[#This Row],[Year Start]]</f>
        <v>FY 2016</v>
      </c>
      <c r="L870" s="52">
        <f>IFERROR(VLOOKUP(Table25[[#This Row],[Contract No.]],Table3[#All],5,FALSE),"")</f>
        <v>72717</v>
      </c>
      <c r="M870" s="56">
        <f>IFERROR(IF(Table25[[#This Row],[Contract End Date]]="99/99/9999","No End",IF(AND(MONTH(Table25[[#This Row],[Contract End Date]])&gt;6,MONTH(Table25[[#This Row],[Contract End Date]])&lt;=12),YEAR(Table25[[#This Row],[Contract End Date]])+1,YEAR(Table25[[#This Row],[Contract End Date]]))),"")</f>
        <v>2099</v>
      </c>
      <c r="N870" s="55">
        <f>Table25[[#This Row],[FY Formula end]]</f>
        <v>2099</v>
      </c>
      <c r="O870" s="59" t="str">
        <f>IF(Table25[[#This Row],[Year End]]="No End","No End","FY"&amp;" "&amp;Table25[[#This Row],[Year End]])</f>
        <v>FY 2099</v>
      </c>
      <c r="P870" s="27"/>
      <c r="Q870" s="104">
        <f>_xlfn.IFNA(IF($B870="","",VLOOKUP($B870,'SWC Towers'!$A:$Q,$Q$2,FALSE)),"")</f>
        <v>0.5</v>
      </c>
      <c r="R870" s="106" t="str">
        <f>_xlfn.IFNA(IF($B870="","",VLOOKUP($B870,'SWC Towers'!$A:$Q,$R$2,FALSE)),"")</f>
        <v/>
      </c>
      <c r="S870" s="106" t="str">
        <f>_xlfn.IFNA(IF($B870="","",VLOOKUP($B870,'SWC Towers'!$A:$Q,$S$2,FALSE)),"")</f>
        <v/>
      </c>
      <c r="T870" s="106">
        <f>_xlfn.IFNA(IF($B870="","",VLOOKUP($B870,'SWC Towers'!$A:$Q,$T$2,FALSE)),"")</f>
        <v>0.5</v>
      </c>
      <c r="U870" s="104" t="str">
        <f>_xlfn.IFNA(IF($B870="","",VLOOKUP($B870,'SWC Towers'!$A:$Q,$U$2,FALSE)),"")</f>
        <v/>
      </c>
      <c r="V870" s="104" t="str">
        <f>_xlfn.IFNA(IF($B870="","",VLOOKUP($B870,'SWC Towers'!$A:$Q,$V$2,FALSE)),"")</f>
        <v/>
      </c>
      <c r="W870" s="104" t="str">
        <f>_xlfn.IFNA(IF($B870="","",VLOOKUP($B870,'SWC Towers'!$A:$Q,$W$2,FALSE)),"")</f>
        <v/>
      </c>
      <c r="X870" s="104" t="str">
        <f>_xlfn.IFNA(IF($B870="","",VLOOKUP($B870,'SWC Towers'!$A:$Q,$X$2,FALSE)),"")</f>
        <v/>
      </c>
      <c r="Y870" s="104" t="str">
        <f>_xlfn.IFNA(IF($B870="","",VLOOKUP($B870,'SWC Towers'!$A:$Q,$Y$2,FALSE)),"")</f>
        <v/>
      </c>
      <c r="Z870" s="104" t="str">
        <f>_xlfn.IFNA(IF($B870="","",VLOOKUP($B870,'SWC Towers'!$A:$Q,$Z$2,FALSE)),"")</f>
        <v/>
      </c>
      <c r="AA870" s="104" t="str">
        <f>_xlfn.IFNA(IF($B870="","",VLOOKUP($B870,'SWC Towers'!$A:$Q,$AA$2,FALSE)),"")</f>
        <v/>
      </c>
      <c r="AB870" s="104" t="str">
        <f>_xlfn.IFNA(IF($B870="","",VLOOKUP($B870,'SWC Towers'!$A:$Q,$AB$2,FALSE)),"")</f>
        <v/>
      </c>
      <c r="AC870" s="20">
        <f>SUM(Table25[[#This Row],[IT Tower: Application]:[Other/Non-IT ]])</f>
        <v>1</v>
      </c>
      <c r="AD870" s="67"/>
      <c r="AE870" s="67"/>
      <c r="AF870" s="67"/>
      <c r="AG870" s="67"/>
      <c r="AH870" s="67"/>
      <c r="AI870" s="67"/>
      <c r="AJ870" s="67"/>
      <c r="AK870" s="67"/>
      <c r="AL870" s="67"/>
      <c r="AM870" s="67"/>
      <c r="AN870" s="67"/>
      <c r="AO870" s="67"/>
      <c r="AP870" s="67"/>
      <c r="AQ870" s="67"/>
      <c r="AR870" s="67"/>
      <c r="AS870" s="67"/>
      <c r="AT870" s="67"/>
      <c r="AU870" s="67">
        <v>93600</v>
      </c>
      <c r="AV870" s="67">
        <v>86000</v>
      </c>
      <c r="AW870" s="67">
        <v>0</v>
      </c>
      <c r="AX870" s="67">
        <v>99716</v>
      </c>
      <c r="AY870" s="67">
        <v>0</v>
      </c>
      <c r="AZ870" s="67">
        <v>0</v>
      </c>
      <c r="BA870" s="67">
        <v>302660</v>
      </c>
      <c r="BB870" s="67"/>
      <c r="BC870" s="67"/>
      <c r="BD870" s="67"/>
      <c r="BE870" s="67"/>
      <c r="BF870" s="67"/>
      <c r="BG870" s="67"/>
      <c r="BH870" s="67"/>
      <c r="BI870" s="67"/>
      <c r="BJ870" s="67"/>
      <c r="BK870" s="67"/>
      <c r="BL870" s="67"/>
      <c r="BM870" s="67"/>
      <c r="BN870" s="67"/>
      <c r="BO870" s="67"/>
      <c r="BP870" s="67"/>
      <c r="BQ870" s="67"/>
      <c r="BR870" s="67"/>
      <c r="BS870" s="67"/>
      <c r="BT870" s="67"/>
      <c r="BU870" s="67"/>
      <c r="BV870" s="67"/>
      <c r="BW870" s="67"/>
      <c r="BX870" s="67"/>
      <c r="BY870" s="67"/>
      <c r="BZ870" s="67"/>
      <c r="CA870" s="67"/>
      <c r="CB870" s="67"/>
      <c r="CC870" s="69">
        <f>SUM(Table25[[#This Row],[Contract Amount FY00]:[Contract Amount FY50]])</f>
        <v>581976</v>
      </c>
      <c r="CD870" s="24"/>
    </row>
    <row r="871" spans="1:82" x14ac:dyDescent="0.25">
      <c r="A871" s="122" t="s">
        <v>2010</v>
      </c>
      <c r="B871" s="122" t="s">
        <v>286</v>
      </c>
      <c r="C871" s="122" t="s">
        <v>1758</v>
      </c>
      <c r="E871" s="26" t="str">
        <f>IFERROR(IF(VLOOKUP(Table25[[#This Row],[Contract No.]],Table3[#All],3,FALSE)="","No","Yes"),"")</f>
        <v>No</v>
      </c>
      <c r="F871" s="26" t="str">
        <f>IFERROR(VLOOKUP(Table25[[#This Row],[Contract No.]],Table3[#All],3,FALSE),"")</f>
        <v/>
      </c>
      <c r="G871" s="26" t="str">
        <f>IFERROR(IF(Table25[[#This Row],[Cooperative Purchase
(Yes/No)]]="Yes","Yes",IF(VLOOKUP(Table25[[#This Row],[Contract No.]],Table3[#All],1,FALSE)=Table25[[#This Row],[Contract No.]],"Yes","No")),"No")</f>
        <v>Yes</v>
      </c>
      <c r="H871" s="51">
        <f>IFERROR(VLOOKUP(Table25[[#This Row],[Contract No.]],Table3[#All],4,FALSE),"")</f>
        <v>42401</v>
      </c>
      <c r="I871" s="56">
        <f>IFERROR(IF(AND(MONTH(Table25[[#This Row],[Contract Start Date]])&gt;6,MONTH(Table25[[#This Row],[Contract Start Date]])&lt;=12),YEAR(Table25[[#This Row],[Contract Start Date]])+1,YEAR(Table25[[#This Row],[Contract Start Date]])),"")</f>
        <v>2016</v>
      </c>
      <c r="J871" s="55">
        <f>Table25[[#This Row],[FY Formula start]]</f>
        <v>2016</v>
      </c>
      <c r="K871" s="59" t="str">
        <f>"FY"&amp;" "&amp;Table25[[#This Row],[Year Start]]</f>
        <v>FY 2016</v>
      </c>
      <c r="L871" s="52">
        <f>IFERROR(VLOOKUP(Table25[[#This Row],[Contract No.]],Table3[#All],5,FALSE),"")</f>
        <v>72717</v>
      </c>
      <c r="M871" s="56">
        <f>IFERROR(IF(Table25[[#This Row],[Contract End Date]]="99/99/9999","No End",IF(AND(MONTH(Table25[[#This Row],[Contract End Date]])&gt;6,MONTH(Table25[[#This Row],[Contract End Date]])&lt;=12),YEAR(Table25[[#This Row],[Contract End Date]])+1,YEAR(Table25[[#This Row],[Contract End Date]]))),"")</f>
        <v>2099</v>
      </c>
      <c r="N871" s="55">
        <f>Table25[[#This Row],[FY Formula end]]</f>
        <v>2099</v>
      </c>
      <c r="O871" s="59" t="str">
        <f>IF(Table25[[#This Row],[Year End]]="No End","No End","FY"&amp;" "&amp;Table25[[#This Row],[Year End]])</f>
        <v>FY 2099</v>
      </c>
      <c r="P871" s="27"/>
      <c r="Q871" s="104">
        <f>_xlfn.IFNA(IF($B871="","",VLOOKUP($B871,'SWC Towers'!$A:$Q,$Q$2,FALSE)),"")</f>
        <v>0.5</v>
      </c>
      <c r="R871" s="106" t="str">
        <f>_xlfn.IFNA(IF($B871="","",VLOOKUP($B871,'SWC Towers'!$A:$Q,$R$2,FALSE)),"")</f>
        <v/>
      </c>
      <c r="S871" s="106" t="str">
        <f>_xlfn.IFNA(IF($B871="","",VLOOKUP($B871,'SWC Towers'!$A:$Q,$S$2,FALSE)),"")</f>
        <v/>
      </c>
      <c r="T871" s="106">
        <f>_xlfn.IFNA(IF($B871="","",VLOOKUP($B871,'SWC Towers'!$A:$Q,$T$2,FALSE)),"")</f>
        <v>0.5</v>
      </c>
      <c r="U871" s="104" t="str">
        <f>_xlfn.IFNA(IF($B871="","",VLOOKUP($B871,'SWC Towers'!$A:$Q,$U$2,FALSE)),"")</f>
        <v/>
      </c>
      <c r="V871" s="104" t="str">
        <f>_xlfn.IFNA(IF($B871="","",VLOOKUP($B871,'SWC Towers'!$A:$Q,$V$2,FALSE)),"")</f>
        <v/>
      </c>
      <c r="W871" s="104" t="str">
        <f>_xlfn.IFNA(IF($B871="","",VLOOKUP($B871,'SWC Towers'!$A:$Q,$W$2,FALSE)),"")</f>
        <v/>
      </c>
      <c r="X871" s="104" t="str">
        <f>_xlfn.IFNA(IF($B871="","",VLOOKUP($B871,'SWC Towers'!$A:$Q,$X$2,FALSE)),"")</f>
        <v/>
      </c>
      <c r="Y871" s="104" t="str">
        <f>_xlfn.IFNA(IF($B871="","",VLOOKUP($B871,'SWC Towers'!$A:$Q,$Y$2,FALSE)),"")</f>
        <v/>
      </c>
      <c r="Z871" s="104" t="str">
        <f>_xlfn.IFNA(IF($B871="","",VLOOKUP($B871,'SWC Towers'!$A:$Q,$Z$2,FALSE)),"")</f>
        <v/>
      </c>
      <c r="AA871" s="104" t="str">
        <f>_xlfn.IFNA(IF($B871="","",VLOOKUP($B871,'SWC Towers'!$A:$Q,$AA$2,FALSE)),"")</f>
        <v/>
      </c>
      <c r="AB871" s="104" t="str">
        <f>_xlfn.IFNA(IF($B871="","",VLOOKUP($B871,'SWC Towers'!$A:$Q,$AB$2,FALSE)),"")</f>
        <v/>
      </c>
      <c r="AC871" s="20">
        <f>SUM(Table25[[#This Row],[IT Tower: Application]:[Other/Non-IT ]])</f>
        <v>1</v>
      </c>
      <c r="AD871" s="67"/>
      <c r="AE871" s="67"/>
      <c r="AF871" s="67"/>
      <c r="AG871" s="67"/>
      <c r="AH871" s="67"/>
      <c r="AI871" s="67"/>
      <c r="AJ871" s="67"/>
      <c r="AK871" s="67"/>
      <c r="AL871" s="67"/>
      <c r="AM871" s="67"/>
      <c r="AN871" s="67"/>
      <c r="AO871" s="67"/>
      <c r="AP871" s="67"/>
      <c r="AQ871" s="67"/>
      <c r="AR871" s="67"/>
      <c r="AS871" s="67"/>
      <c r="AT871" s="67"/>
      <c r="AU871" s="67"/>
      <c r="AV871" s="67"/>
      <c r="AW871" s="67">
        <v>0</v>
      </c>
      <c r="AX871" s="67">
        <v>74292</v>
      </c>
      <c r="AY871" s="67">
        <v>0</v>
      </c>
      <c r="AZ871" s="67"/>
      <c r="BA871" s="67"/>
      <c r="BB871" s="67"/>
      <c r="BC871" s="67"/>
      <c r="BD871" s="67"/>
      <c r="BE871" s="67"/>
      <c r="BF871" s="67"/>
      <c r="BG871" s="67"/>
      <c r="BH871" s="67"/>
      <c r="BI871" s="67"/>
      <c r="BJ871" s="67"/>
      <c r="BK871" s="67"/>
      <c r="BL871" s="67"/>
      <c r="BM871" s="67"/>
      <c r="BN871" s="67"/>
      <c r="BO871" s="67"/>
      <c r="BP871" s="67"/>
      <c r="BQ871" s="67"/>
      <c r="BR871" s="67"/>
      <c r="BS871" s="67"/>
      <c r="BT871" s="67"/>
      <c r="BU871" s="67"/>
      <c r="BV871" s="67"/>
      <c r="BW871" s="67"/>
      <c r="BX871" s="67"/>
      <c r="BY871" s="67"/>
      <c r="BZ871" s="67"/>
      <c r="CA871" s="67"/>
      <c r="CB871" s="67"/>
      <c r="CC871" s="69">
        <f>SUM(Table25[[#This Row],[Contract Amount FY00]:[Contract Amount FY50]])</f>
        <v>74292</v>
      </c>
      <c r="CD871" s="24"/>
    </row>
    <row r="872" spans="1:82" x14ac:dyDescent="0.25">
      <c r="A872" s="122" t="s">
        <v>2010</v>
      </c>
      <c r="B872" s="122" t="s">
        <v>286</v>
      </c>
      <c r="C872" s="122" t="s">
        <v>2230</v>
      </c>
      <c r="E872" s="26" t="str">
        <f>IFERROR(IF(VLOOKUP(Table25[[#This Row],[Contract No.]],Table3[#All],3,FALSE)="","No","Yes"),"")</f>
        <v>No</v>
      </c>
      <c r="F872" s="26" t="str">
        <f>IFERROR(VLOOKUP(Table25[[#This Row],[Contract No.]],Table3[#All],3,FALSE),"")</f>
        <v/>
      </c>
      <c r="G872" s="26" t="str">
        <f>IFERROR(IF(Table25[[#This Row],[Cooperative Purchase
(Yes/No)]]="Yes","Yes",IF(VLOOKUP(Table25[[#This Row],[Contract No.]],Table3[#All],1,FALSE)=Table25[[#This Row],[Contract No.]],"Yes","No")),"No")</f>
        <v>Yes</v>
      </c>
      <c r="H872" s="51">
        <f>IFERROR(VLOOKUP(Table25[[#This Row],[Contract No.]],Table3[#All],4,FALSE),"")</f>
        <v>42401</v>
      </c>
      <c r="I872" s="56">
        <f>IFERROR(IF(AND(MONTH(Table25[[#This Row],[Contract Start Date]])&gt;6,MONTH(Table25[[#This Row],[Contract Start Date]])&lt;=12),YEAR(Table25[[#This Row],[Contract Start Date]])+1,YEAR(Table25[[#This Row],[Contract Start Date]])),"")</f>
        <v>2016</v>
      </c>
      <c r="J872" s="55">
        <f>Table25[[#This Row],[FY Formula start]]</f>
        <v>2016</v>
      </c>
      <c r="K872" s="59" t="str">
        <f>"FY"&amp;" "&amp;Table25[[#This Row],[Year Start]]</f>
        <v>FY 2016</v>
      </c>
      <c r="L872" s="52">
        <f>IFERROR(VLOOKUP(Table25[[#This Row],[Contract No.]],Table3[#All],5,FALSE),"")</f>
        <v>72717</v>
      </c>
      <c r="M872" s="56">
        <f>IFERROR(IF(Table25[[#This Row],[Contract End Date]]="99/99/9999","No End",IF(AND(MONTH(Table25[[#This Row],[Contract End Date]])&gt;6,MONTH(Table25[[#This Row],[Contract End Date]])&lt;=12),YEAR(Table25[[#This Row],[Contract End Date]])+1,YEAR(Table25[[#This Row],[Contract End Date]]))),"")</f>
        <v>2099</v>
      </c>
      <c r="N872" s="55">
        <f>Table25[[#This Row],[FY Formula end]]</f>
        <v>2099</v>
      </c>
      <c r="O872" s="59" t="str">
        <f>IF(Table25[[#This Row],[Year End]]="No End","No End","FY"&amp;" "&amp;Table25[[#This Row],[Year End]])</f>
        <v>FY 2099</v>
      </c>
      <c r="P872" s="27"/>
      <c r="Q872" s="104">
        <f>_xlfn.IFNA(IF($B872="","",VLOOKUP($B872,'SWC Towers'!$A:$Q,$Q$2,FALSE)),"")</f>
        <v>0.5</v>
      </c>
      <c r="R872" s="106" t="str">
        <f>_xlfn.IFNA(IF($B872="","",VLOOKUP($B872,'SWC Towers'!$A:$Q,$R$2,FALSE)),"")</f>
        <v/>
      </c>
      <c r="S872" s="106" t="str">
        <f>_xlfn.IFNA(IF($B872="","",VLOOKUP($B872,'SWC Towers'!$A:$Q,$S$2,FALSE)),"")</f>
        <v/>
      </c>
      <c r="T872" s="106">
        <f>_xlfn.IFNA(IF($B872="","",VLOOKUP($B872,'SWC Towers'!$A:$Q,$T$2,FALSE)),"")</f>
        <v>0.5</v>
      </c>
      <c r="U872" s="104" t="str">
        <f>_xlfn.IFNA(IF($B872="","",VLOOKUP($B872,'SWC Towers'!$A:$Q,$U$2,FALSE)),"")</f>
        <v/>
      </c>
      <c r="V872" s="104" t="str">
        <f>_xlfn.IFNA(IF($B872="","",VLOOKUP($B872,'SWC Towers'!$A:$Q,$V$2,FALSE)),"")</f>
        <v/>
      </c>
      <c r="W872" s="104" t="str">
        <f>_xlfn.IFNA(IF($B872="","",VLOOKUP($B872,'SWC Towers'!$A:$Q,$W$2,FALSE)),"")</f>
        <v/>
      </c>
      <c r="X872" s="104" t="str">
        <f>_xlfn.IFNA(IF($B872="","",VLOOKUP($B872,'SWC Towers'!$A:$Q,$X$2,FALSE)),"")</f>
        <v/>
      </c>
      <c r="Y872" s="104" t="str">
        <f>_xlfn.IFNA(IF($B872="","",VLOOKUP($B872,'SWC Towers'!$A:$Q,$Y$2,FALSE)),"")</f>
        <v/>
      </c>
      <c r="Z872" s="104" t="str">
        <f>_xlfn.IFNA(IF($B872="","",VLOOKUP($B872,'SWC Towers'!$A:$Q,$Z$2,FALSE)),"")</f>
        <v/>
      </c>
      <c r="AA872" s="104" t="str">
        <f>_xlfn.IFNA(IF($B872="","",VLOOKUP($B872,'SWC Towers'!$A:$Q,$AA$2,FALSE)),"")</f>
        <v/>
      </c>
      <c r="AB872" s="104" t="str">
        <f>_xlfn.IFNA(IF($B872="","",VLOOKUP($B872,'SWC Towers'!$A:$Q,$AB$2,FALSE)),"")</f>
        <v/>
      </c>
      <c r="AC872" s="20">
        <f>SUM(Table25[[#This Row],[IT Tower: Application]:[Other/Non-IT ]])</f>
        <v>1</v>
      </c>
      <c r="AD872" s="67"/>
      <c r="AE872" s="67"/>
      <c r="AF872" s="67"/>
      <c r="AG872" s="67"/>
      <c r="AH872" s="67"/>
      <c r="AI872" s="67"/>
      <c r="AJ872" s="67"/>
      <c r="AK872" s="67"/>
      <c r="AL872" s="67"/>
      <c r="AM872" s="67"/>
      <c r="AN872" s="67"/>
      <c r="AO872" s="67"/>
      <c r="AP872" s="67"/>
      <c r="AQ872" s="67"/>
      <c r="AR872" s="67"/>
      <c r="AS872" s="67"/>
      <c r="AT872" s="67">
        <v>0</v>
      </c>
      <c r="AU872" s="67">
        <v>73698</v>
      </c>
      <c r="AV872" s="67"/>
      <c r="AW872" s="67"/>
      <c r="AX872" s="67"/>
      <c r="AY872" s="67"/>
      <c r="AZ872" s="67"/>
      <c r="BA872" s="67"/>
      <c r="BB872" s="67"/>
      <c r="BC872" s="67"/>
      <c r="BD872" s="67"/>
      <c r="BE872" s="67"/>
      <c r="BF872" s="67"/>
      <c r="BG872" s="67"/>
      <c r="BH872" s="67"/>
      <c r="BI872" s="67"/>
      <c r="BJ872" s="67"/>
      <c r="BK872" s="67"/>
      <c r="BL872" s="67"/>
      <c r="BM872" s="67"/>
      <c r="BN872" s="67"/>
      <c r="BO872" s="67"/>
      <c r="BP872" s="67"/>
      <c r="BQ872" s="67"/>
      <c r="BR872" s="67"/>
      <c r="BS872" s="67"/>
      <c r="BT872" s="67"/>
      <c r="BU872" s="67"/>
      <c r="BV872" s="67"/>
      <c r="BW872" s="67"/>
      <c r="BX872" s="67"/>
      <c r="BY872" s="67"/>
      <c r="BZ872" s="67"/>
      <c r="CA872" s="67"/>
      <c r="CB872" s="67"/>
      <c r="CC872" s="69">
        <f>SUM(Table25[[#This Row],[Contract Amount FY00]:[Contract Amount FY50]])</f>
        <v>73698</v>
      </c>
      <c r="CD872" s="24"/>
    </row>
    <row r="873" spans="1:82" x14ac:dyDescent="0.25">
      <c r="A873" s="122" t="s">
        <v>2010</v>
      </c>
      <c r="B873" s="122" t="s">
        <v>286</v>
      </c>
      <c r="C873" s="122" t="s">
        <v>718</v>
      </c>
      <c r="E873" s="26" t="str">
        <f>IFERROR(IF(VLOOKUP(Table25[[#This Row],[Contract No.]],Table3[#All],3,FALSE)="","No","Yes"),"")</f>
        <v>No</v>
      </c>
      <c r="F873" s="26" t="str">
        <f>IFERROR(VLOOKUP(Table25[[#This Row],[Contract No.]],Table3[#All],3,FALSE),"")</f>
        <v/>
      </c>
      <c r="G873" s="26" t="str">
        <f>IFERROR(IF(Table25[[#This Row],[Cooperative Purchase
(Yes/No)]]="Yes","Yes",IF(VLOOKUP(Table25[[#This Row],[Contract No.]],Table3[#All],1,FALSE)=Table25[[#This Row],[Contract No.]],"Yes","No")),"No")</f>
        <v>Yes</v>
      </c>
      <c r="H873" s="51">
        <f>IFERROR(VLOOKUP(Table25[[#This Row],[Contract No.]],Table3[#All],4,FALSE),"")</f>
        <v>42401</v>
      </c>
      <c r="I873" s="56">
        <f>IFERROR(IF(AND(MONTH(Table25[[#This Row],[Contract Start Date]])&gt;6,MONTH(Table25[[#This Row],[Contract Start Date]])&lt;=12),YEAR(Table25[[#This Row],[Contract Start Date]])+1,YEAR(Table25[[#This Row],[Contract Start Date]])),"")</f>
        <v>2016</v>
      </c>
      <c r="J873" s="55">
        <f>Table25[[#This Row],[FY Formula start]]</f>
        <v>2016</v>
      </c>
      <c r="K873" s="59" t="str">
        <f>"FY"&amp;" "&amp;Table25[[#This Row],[Year Start]]</f>
        <v>FY 2016</v>
      </c>
      <c r="L873" s="52">
        <f>IFERROR(VLOOKUP(Table25[[#This Row],[Contract No.]],Table3[#All],5,FALSE),"")</f>
        <v>72717</v>
      </c>
      <c r="M873" s="56">
        <f>IFERROR(IF(Table25[[#This Row],[Contract End Date]]="99/99/9999","No End",IF(AND(MONTH(Table25[[#This Row],[Contract End Date]])&gt;6,MONTH(Table25[[#This Row],[Contract End Date]])&lt;=12),YEAR(Table25[[#This Row],[Contract End Date]])+1,YEAR(Table25[[#This Row],[Contract End Date]]))),"")</f>
        <v>2099</v>
      </c>
      <c r="N873" s="55">
        <f>Table25[[#This Row],[FY Formula end]]</f>
        <v>2099</v>
      </c>
      <c r="O873" s="59" t="str">
        <f>IF(Table25[[#This Row],[Year End]]="No End","No End","FY"&amp;" "&amp;Table25[[#This Row],[Year End]])</f>
        <v>FY 2099</v>
      </c>
      <c r="P873" s="27"/>
      <c r="Q873" s="104">
        <f>_xlfn.IFNA(IF($B873="","",VLOOKUP($B873,'SWC Towers'!$A:$Q,$Q$2,FALSE)),"")</f>
        <v>0.5</v>
      </c>
      <c r="R873" s="106" t="str">
        <f>_xlfn.IFNA(IF($B873="","",VLOOKUP($B873,'SWC Towers'!$A:$Q,$R$2,FALSE)),"")</f>
        <v/>
      </c>
      <c r="S873" s="106" t="str">
        <f>_xlfn.IFNA(IF($B873="","",VLOOKUP($B873,'SWC Towers'!$A:$Q,$S$2,FALSE)),"")</f>
        <v/>
      </c>
      <c r="T873" s="106">
        <f>_xlfn.IFNA(IF($B873="","",VLOOKUP($B873,'SWC Towers'!$A:$Q,$T$2,FALSE)),"")</f>
        <v>0.5</v>
      </c>
      <c r="U873" s="104" t="str">
        <f>_xlfn.IFNA(IF($B873="","",VLOOKUP($B873,'SWC Towers'!$A:$Q,$U$2,FALSE)),"")</f>
        <v/>
      </c>
      <c r="V873" s="104" t="str">
        <f>_xlfn.IFNA(IF($B873="","",VLOOKUP($B873,'SWC Towers'!$A:$Q,$V$2,FALSE)),"")</f>
        <v/>
      </c>
      <c r="W873" s="104" t="str">
        <f>_xlfn.IFNA(IF($B873="","",VLOOKUP($B873,'SWC Towers'!$A:$Q,$W$2,FALSE)),"")</f>
        <v/>
      </c>
      <c r="X873" s="104" t="str">
        <f>_xlfn.IFNA(IF($B873="","",VLOOKUP($B873,'SWC Towers'!$A:$Q,$X$2,FALSE)),"")</f>
        <v/>
      </c>
      <c r="Y873" s="104" t="str">
        <f>_xlfn.IFNA(IF($B873="","",VLOOKUP($B873,'SWC Towers'!$A:$Q,$Y$2,FALSE)),"")</f>
        <v/>
      </c>
      <c r="Z873" s="104" t="str">
        <f>_xlfn.IFNA(IF($B873="","",VLOOKUP($B873,'SWC Towers'!$A:$Q,$Z$2,FALSE)),"")</f>
        <v/>
      </c>
      <c r="AA873" s="104" t="str">
        <f>_xlfn.IFNA(IF($B873="","",VLOOKUP($B873,'SWC Towers'!$A:$Q,$AA$2,FALSE)),"")</f>
        <v/>
      </c>
      <c r="AB873" s="104" t="str">
        <f>_xlfn.IFNA(IF($B873="","",VLOOKUP($B873,'SWC Towers'!$A:$Q,$AB$2,FALSE)),"")</f>
        <v/>
      </c>
      <c r="AC873" s="20">
        <f>SUM(Table25[[#This Row],[IT Tower: Application]:[Other/Non-IT ]])</f>
        <v>1</v>
      </c>
      <c r="AD873" s="67"/>
      <c r="AE873" s="67"/>
      <c r="AF873" s="67"/>
      <c r="AG873" s="67"/>
      <c r="AH873" s="67"/>
      <c r="AI873" s="67"/>
      <c r="AJ873" s="67"/>
      <c r="AK873" s="67"/>
      <c r="AL873" s="67"/>
      <c r="AM873" s="67"/>
      <c r="AN873" s="67"/>
      <c r="AO873" s="67"/>
      <c r="AP873" s="67"/>
      <c r="AQ873" s="67"/>
      <c r="AR873" s="67"/>
      <c r="AS873" s="67"/>
      <c r="AT873" s="67"/>
      <c r="AU873" s="67">
        <v>0</v>
      </c>
      <c r="AV873" s="67">
        <v>760566</v>
      </c>
      <c r="AW873" s="67">
        <v>599150</v>
      </c>
      <c r="AX873" s="67">
        <v>647177</v>
      </c>
      <c r="AY873" s="67">
        <v>619729</v>
      </c>
      <c r="AZ873" s="67">
        <v>111340</v>
      </c>
      <c r="BA873" s="67">
        <v>186686</v>
      </c>
      <c r="BB873" s="67">
        <v>269538</v>
      </c>
      <c r="BC873" s="67">
        <v>314988</v>
      </c>
      <c r="BD873" s="67"/>
      <c r="BE873" s="67"/>
      <c r="BF873" s="67"/>
      <c r="BG873" s="67"/>
      <c r="BH873" s="67"/>
      <c r="BI873" s="67"/>
      <c r="BJ873" s="67"/>
      <c r="BK873" s="67"/>
      <c r="BL873" s="67"/>
      <c r="BM873" s="67"/>
      <c r="BN873" s="67"/>
      <c r="BO873" s="67"/>
      <c r="BP873" s="67"/>
      <c r="BQ873" s="67"/>
      <c r="BR873" s="67"/>
      <c r="BS873" s="67"/>
      <c r="BT873" s="67"/>
      <c r="BU873" s="67"/>
      <c r="BV873" s="67"/>
      <c r="BW873" s="67"/>
      <c r="BX873" s="67"/>
      <c r="BY873" s="67"/>
      <c r="BZ873" s="67"/>
      <c r="CA873" s="67"/>
      <c r="CB873" s="67"/>
      <c r="CC873" s="69">
        <f>SUM(Table25[[#This Row],[Contract Amount FY00]:[Contract Amount FY50]])</f>
        <v>3509174</v>
      </c>
      <c r="CD873" s="24"/>
    </row>
    <row r="874" spans="1:82" x14ac:dyDescent="0.25">
      <c r="A874" s="122" t="s">
        <v>2010</v>
      </c>
      <c r="B874" s="122" t="s">
        <v>3011</v>
      </c>
      <c r="C874" s="122" t="s">
        <v>429</v>
      </c>
      <c r="E874" s="26" t="str">
        <f>IFERROR(IF(VLOOKUP(Table25[[#This Row],[Contract No.]],Table3[#All],3,FALSE)="","No","Yes"),"")</f>
        <v>Yes</v>
      </c>
      <c r="F874" s="26" t="str">
        <f>IFERROR(VLOOKUP(Table25[[#This Row],[Contract No.]],Table3[#All],3,FALSE),"")</f>
        <v>NASPO</v>
      </c>
      <c r="G874" s="26" t="str">
        <f>IFERROR(IF(Table25[[#This Row],[Cooperative Purchase
(Yes/No)]]="Yes","Yes",IF(VLOOKUP(Table25[[#This Row],[Contract No.]],Table3[#All],1,FALSE)=Table25[[#This Row],[Contract No.]],"Yes","No")),"No")</f>
        <v>Yes</v>
      </c>
      <c r="H874" s="51">
        <f>IFERROR(VLOOKUP(Table25[[#This Row],[Contract No.]],Table3[#All],4,FALSE),"")</f>
        <v>44440</v>
      </c>
      <c r="I874" s="56">
        <f>IFERROR(IF(AND(MONTH(Table25[[#This Row],[Contract Start Date]])&gt;6,MONTH(Table25[[#This Row],[Contract Start Date]])&lt;=12),YEAR(Table25[[#This Row],[Contract Start Date]])+1,YEAR(Table25[[#This Row],[Contract Start Date]])),"")</f>
        <v>2022</v>
      </c>
      <c r="J874" s="55">
        <f>Table25[[#This Row],[FY Formula start]]</f>
        <v>2022</v>
      </c>
      <c r="K874" s="59" t="str">
        <f>"FY"&amp;" "&amp;Table25[[#This Row],[Year Start]]</f>
        <v>FY 2022</v>
      </c>
      <c r="L874" s="52">
        <f>IFERROR(VLOOKUP(Table25[[#This Row],[Contract No.]],Table3[#All],5,FALSE),"")</f>
        <v>46040</v>
      </c>
      <c r="M874" s="56">
        <f>IFERROR(IF(Table25[[#This Row],[Contract End Date]]="99/99/9999","No End",IF(AND(MONTH(Table25[[#This Row],[Contract End Date]])&gt;6,MONTH(Table25[[#This Row],[Contract End Date]])&lt;=12),YEAR(Table25[[#This Row],[Contract End Date]])+1,YEAR(Table25[[#This Row],[Contract End Date]]))),"")</f>
        <v>2026</v>
      </c>
      <c r="N874" s="55">
        <f>Table25[[#This Row],[FY Formula end]]</f>
        <v>2026</v>
      </c>
      <c r="O874" s="59" t="str">
        <f>IF(Table25[[#This Row],[Year End]]="No End","No End","FY"&amp;" "&amp;Table25[[#This Row],[Year End]])</f>
        <v>FY 2026</v>
      </c>
      <c r="P874" s="27"/>
      <c r="Q874" s="104">
        <f>_xlfn.IFNA(IF($B874="","",VLOOKUP($B874,'SWC Towers'!$A:$Q,$Q$2,FALSE)),"")</f>
        <v>0.15</v>
      </c>
      <c r="R874" s="106" t="str">
        <f>_xlfn.IFNA(IF($B874="","",VLOOKUP($B874,'SWC Towers'!$A:$Q,$R$2,FALSE)),"")</f>
        <v/>
      </c>
      <c r="S874" s="106" t="str">
        <f>_xlfn.IFNA(IF($B874="","",VLOOKUP($B874,'SWC Towers'!$A:$Q,$S$2,FALSE)),"")</f>
        <v/>
      </c>
      <c r="T874" s="106">
        <f>_xlfn.IFNA(IF($B874="","",VLOOKUP($B874,'SWC Towers'!$A:$Q,$T$2,FALSE)),"")</f>
        <v>0.2</v>
      </c>
      <c r="U874" s="104">
        <f>_xlfn.IFNA(IF($B874="","",VLOOKUP($B874,'SWC Towers'!$A:$Q,$U$2,FALSE)),"")</f>
        <v>0.2</v>
      </c>
      <c r="V874" s="104" t="str">
        <f>_xlfn.IFNA(IF($B874="","",VLOOKUP($B874,'SWC Towers'!$A:$Q,$V$2,FALSE)),"")</f>
        <v/>
      </c>
      <c r="W874" s="104" t="str">
        <f>_xlfn.IFNA(IF($B874="","",VLOOKUP($B874,'SWC Towers'!$A:$Q,$W$2,FALSE)),"")</f>
        <v/>
      </c>
      <c r="X874" s="104" t="str">
        <f>_xlfn.IFNA(IF($B874="","",VLOOKUP($B874,'SWC Towers'!$A:$Q,$X$2,FALSE)),"")</f>
        <v/>
      </c>
      <c r="Y874" s="104" t="str">
        <f>_xlfn.IFNA(IF($B874="","",VLOOKUP($B874,'SWC Towers'!$A:$Q,$Y$2,FALSE)),"")</f>
        <v/>
      </c>
      <c r="Z874" s="104" t="str">
        <f>_xlfn.IFNA(IF($B874="","",VLOOKUP($B874,'SWC Towers'!$A:$Q,$Z$2,FALSE)),"")</f>
        <v/>
      </c>
      <c r="AA874" s="104" t="str">
        <f>_xlfn.IFNA(IF($B874="","",VLOOKUP($B874,'SWC Towers'!$A:$Q,$AA$2,FALSE)),"")</f>
        <v/>
      </c>
      <c r="AB874" s="104">
        <f>_xlfn.IFNA(IF($B874="","",VLOOKUP($B874,'SWC Towers'!$A:$Q,$AB$2,FALSE)),"")</f>
        <v>0.45</v>
      </c>
      <c r="AC874" s="20">
        <f>SUM(Table25[[#This Row],[IT Tower: Application]:[Other/Non-IT ]])</f>
        <v>1</v>
      </c>
      <c r="AD874" s="67"/>
      <c r="AE874" s="67"/>
      <c r="AF874" s="67"/>
      <c r="AG874" s="67"/>
      <c r="AH874" s="67"/>
      <c r="AI874" s="67"/>
      <c r="AJ874" s="67"/>
      <c r="AK874" s="67"/>
      <c r="AL874" s="67"/>
      <c r="AM874" s="67"/>
      <c r="AN874" s="67"/>
      <c r="AO874" s="67"/>
      <c r="AP874" s="67"/>
      <c r="AQ874" s="67"/>
      <c r="AR874" s="67"/>
      <c r="AS874" s="67"/>
      <c r="AT874" s="67"/>
      <c r="AU874" s="67"/>
      <c r="AV874" s="67"/>
      <c r="AW874" s="67"/>
      <c r="AX874" s="67"/>
      <c r="AY874" s="67"/>
      <c r="AZ874" s="67">
        <v>0</v>
      </c>
      <c r="BA874" s="67">
        <v>636045</v>
      </c>
      <c r="BB874" s="67">
        <v>349756</v>
      </c>
      <c r="BC874" s="67">
        <v>0</v>
      </c>
      <c r="BD874" s="67"/>
      <c r="BE874" s="67"/>
      <c r="BF874" s="67"/>
      <c r="BG874" s="67"/>
      <c r="BH874" s="67"/>
      <c r="BI874" s="67"/>
      <c r="BJ874" s="67"/>
      <c r="BK874" s="67"/>
      <c r="BL874" s="67"/>
      <c r="BM874" s="67"/>
      <c r="BN874" s="67"/>
      <c r="BO874" s="67"/>
      <c r="BP874" s="67"/>
      <c r="BQ874" s="67"/>
      <c r="BR874" s="67"/>
      <c r="BS874" s="67"/>
      <c r="BT874" s="67"/>
      <c r="BU874" s="67"/>
      <c r="BV874" s="67"/>
      <c r="BW874" s="67"/>
      <c r="BX874" s="67"/>
      <c r="BY874" s="67"/>
      <c r="BZ874" s="67"/>
      <c r="CA874" s="67"/>
      <c r="CB874" s="67"/>
      <c r="CC874" s="70">
        <f>SUM(Table25[[#This Row],[Contract Amount FY00]:[Contract Amount FY50]])</f>
        <v>985801</v>
      </c>
      <c r="CD874" s="24"/>
    </row>
    <row r="875" spans="1:82" x14ac:dyDescent="0.25">
      <c r="A875" s="122" t="s">
        <v>2010</v>
      </c>
      <c r="B875" s="122" t="s">
        <v>2246</v>
      </c>
      <c r="C875" s="122" t="s">
        <v>379</v>
      </c>
      <c r="E875" s="26" t="str">
        <f>IFERROR(IF(VLOOKUP(Table25[[#This Row],[Contract No.]],Table3[#All],3,FALSE)="","No","Yes"),"")</f>
        <v>No</v>
      </c>
      <c r="F875" s="26" t="str">
        <f>IFERROR(VLOOKUP(Table25[[#This Row],[Contract No.]],Table3[#All],3,FALSE),"")</f>
        <v/>
      </c>
      <c r="G875" s="26" t="str">
        <f>IFERROR(IF(Table25[[#This Row],[Cooperative Purchase
(Yes/No)]]="Yes","Yes",IF(VLOOKUP(Table25[[#This Row],[Contract No.]],Table3[#All],1,FALSE)=Table25[[#This Row],[Contract No.]],"Yes","No")),"No")</f>
        <v>Yes</v>
      </c>
      <c r="H875" s="51">
        <f>IFERROR(VLOOKUP(Table25[[#This Row],[Contract No.]],Table3[#All],4,FALSE),"")</f>
        <v>44470</v>
      </c>
      <c r="I875" s="56">
        <f>IFERROR(IF(AND(MONTH(Table25[[#This Row],[Contract Start Date]])&gt;6,MONTH(Table25[[#This Row],[Contract Start Date]])&lt;=12),YEAR(Table25[[#This Row],[Contract Start Date]])+1,YEAR(Table25[[#This Row],[Contract Start Date]])),"")</f>
        <v>2022</v>
      </c>
      <c r="J875" s="55">
        <f>Table25[[#This Row],[FY Formula start]]</f>
        <v>2022</v>
      </c>
      <c r="K875" s="59" t="str">
        <f>"FY"&amp;" "&amp;Table25[[#This Row],[Year Start]]</f>
        <v>FY 2022</v>
      </c>
      <c r="L875" s="52">
        <f>IFERROR(VLOOKUP(Table25[[#This Row],[Contract No.]],Table3[#All],5,FALSE),"")</f>
        <v>46295</v>
      </c>
      <c r="M875" s="56">
        <f>IFERROR(IF(Table25[[#This Row],[Contract End Date]]="99/99/9999","No End",IF(AND(MONTH(Table25[[#This Row],[Contract End Date]])&gt;6,MONTH(Table25[[#This Row],[Contract End Date]])&lt;=12),YEAR(Table25[[#This Row],[Contract End Date]])+1,YEAR(Table25[[#This Row],[Contract End Date]]))),"")</f>
        <v>2027</v>
      </c>
      <c r="N875" s="55">
        <f>Table25[[#This Row],[FY Formula end]]</f>
        <v>2027</v>
      </c>
      <c r="O875" s="59" t="str">
        <f>IF(Table25[[#This Row],[Year End]]="No End","No End","FY"&amp;" "&amp;Table25[[#This Row],[Year End]])</f>
        <v>FY 2027</v>
      </c>
      <c r="P875" s="27"/>
      <c r="Q875" s="104">
        <f>_xlfn.IFNA(IF($B875="","",VLOOKUP($B875,'SWC Towers'!$A:$Q,$Q$2,FALSE)),"")</f>
        <v>0.8</v>
      </c>
      <c r="R875" s="106" t="str">
        <f>_xlfn.IFNA(IF($B875="","",VLOOKUP($B875,'SWC Towers'!$A:$Q,$R$2,FALSE)),"")</f>
        <v/>
      </c>
      <c r="S875" s="106" t="str">
        <f>_xlfn.IFNA(IF($B875="","",VLOOKUP($B875,'SWC Towers'!$A:$Q,$S$2,FALSE)),"")</f>
        <v/>
      </c>
      <c r="T875" s="106">
        <f>_xlfn.IFNA(IF($B875="","",VLOOKUP($B875,'SWC Towers'!$A:$Q,$T$2,FALSE)),"")</f>
        <v>0.1</v>
      </c>
      <c r="U875" s="104" t="str">
        <f>_xlfn.IFNA(IF($B875="","",VLOOKUP($B875,'SWC Towers'!$A:$Q,$U$2,FALSE)),"")</f>
        <v/>
      </c>
      <c r="V875" s="104" t="str">
        <f>_xlfn.IFNA(IF($B875="","",VLOOKUP($B875,'SWC Towers'!$A:$Q,$V$2,FALSE)),"")</f>
        <v/>
      </c>
      <c r="W875" s="104" t="str">
        <f>_xlfn.IFNA(IF($B875="","",VLOOKUP($B875,'SWC Towers'!$A:$Q,$W$2,FALSE)),"")</f>
        <v/>
      </c>
      <c r="X875" s="104" t="str">
        <f>_xlfn.IFNA(IF($B875="","",VLOOKUP($B875,'SWC Towers'!$A:$Q,$X$2,FALSE)),"")</f>
        <v/>
      </c>
      <c r="Y875" s="104">
        <f>_xlfn.IFNA(IF($B875="","",VLOOKUP($B875,'SWC Towers'!$A:$Q,$Y$2,FALSE)),"")</f>
        <v>0.1</v>
      </c>
      <c r="Z875" s="104" t="str">
        <f>_xlfn.IFNA(IF($B875="","",VLOOKUP($B875,'SWC Towers'!$A:$Q,$Z$2,FALSE)),"")</f>
        <v/>
      </c>
      <c r="AA875" s="104" t="str">
        <f>_xlfn.IFNA(IF($B875="","",VLOOKUP($B875,'SWC Towers'!$A:$Q,$AA$2,FALSE)),"")</f>
        <v/>
      </c>
      <c r="AB875" s="104" t="str">
        <f>_xlfn.IFNA(IF($B875="","",VLOOKUP($B875,'SWC Towers'!$A:$Q,$AB$2,FALSE)),"")</f>
        <v/>
      </c>
      <c r="AC875" s="20">
        <f>SUM(Table25[[#This Row],[IT Tower: Application]:[Other/Non-IT ]])</f>
        <v>1</v>
      </c>
      <c r="AD875" s="67"/>
      <c r="AE875" s="67"/>
      <c r="AF875" s="67"/>
      <c r="AG875" s="67"/>
      <c r="AH875" s="67"/>
      <c r="AI875" s="67"/>
      <c r="AJ875" s="67"/>
      <c r="AK875" s="67"/>
      <c r="AL875" s="67"/>
      <c r="AM875" s="67"/>
      <c r="AN875" s="67"/>
      <c r="AO875" s="67"/>
      <c r="AP875" s="67"/>
      <c r="AQ875" s="67"/>
      <c r="AR875" s="67"/>
      <c r="AS875" s="67"/>
      <c r="AT875" s="67"/>
      <c r="AU875" s="67"/>
      <c r="AV875" s="67"/>
      <c r="AW875" s="67"/>
      <c r="AX875" s="67"/>
      <c r="AY875" s="67"/>
      <c r="AZ875" s="67">
        <v>50954</v>
      </c>
      <c r="BA875" s="67">
        <v>70215</v>
      </c>
      <c r="BB875" s="67">
        <v>45560</v>
      </c>
      <c r="BC875" s="67">
        <v>14964</v>
      </c>
      <c r="BD875" s="67"/>
      <c r="BE875" s="67"/>
      <c r="BF875" s="67"/>
      <c r="BG875" s="67"/>
      <c r="BH875" s="67"/>
      <c r="BI875" s="67"/>
      <c r="BJ875" s="67"/>
      <c r="BK875" s="67"/>
      <c r="BL875" s="67"/>
      <c r="BM875" s="67"/>
      <c r="BN875" s="67"/>
      <c r="BO875" s="67"/>
      <c r="BP875" s="67"/>
      <c r="BQ875" s="67"/>
      <c r="BR875" s="67"/>
      <c r="BS875" s="67"/>
      <c r="BT875" s="67"/>
      <c r="BU875" s="67"/>
      <c r="BV875" s="67"/>
      <c r="BW875" s="67"/>
      <c r="BX875" s="67"/>
      <c r="BY875" s="67"/>
      <c r="BZ875" s="67"/>
      <c r="CA875" s="67"/>
      <c r="CB875" s="67"/>
      <c r="CC875" s="69">
        <f>SUM(Table25[[#This Row],[Contract Amount FY00]:[Contract Amount FY50]])</f>
        <v>181693</v>
      </c>
      <c r="CD875" s="24"/>
    </row>
    <row r="876" spans="1:82" x14ac:dyDescent="0.25">
      <c r="A876" s="122" t="s">
        <v>2010</v>
      </c>
      <c r="B876" s="122" t="s">
        <v>3139</v>
      </c>
      <c r="C876" s="122" t="s">
        <v>3200</v>
      </c>
      <c r="E876" s="26" t="str">
        <f>IFERROR(IF(VLOOKUP(Table25[[#This Row],[Contract No.]],Table3[#All],3,FALSE)="","No","Yes"),"")</f>
        <v>No</v>
      </c>
      <c r="F876" s="26" t="str">
        <f>IFERROR(VLOOKUP(Table25[[#This Row],[Contract No.]],Table3[#All],3,FALSE),"")</f>
        <v/>
      </c>
      <c r="G876" s="26" t="str">
        <f>IFERROR(IF(Table25[[#This Row],[Cooperative Purchase
(Yes/No)]]="Yes","Yes",IF(VLOOKUP(Table25[[#This Row],[Contract No.]],Table3[#All],1,FALSE)=Table25[[#This Row],[Contract No.]],"Yes","No")),"No")</f>
        <v>Yes</v>
      </c>
      <c r="H876" s="51">
        <f>IFERROR(VLOOKUP(Table25[[#This Row],[Contract No.]],Table3[#All],4,FALSE),"")</f>
        <v>45383</v>
      </c>
      <c r="I876" s="56">
        <f>IFERROR(IF(AND(MONTH(Table25[[#This Row],[Contract Start Date]])&gt;6,MONTH(Table25[[#This Row],[Contract Start Date]])&lt;=12),YEAR(Table25[[#This Row],[Contract Start Date]])+1,YEAR(Table25[[#This Row],[Contract Start Date]])),"")</f>
        <v>2024</v>
      </c>
      <c r="J876" s="55">
        <f>Table25[[#This Row],[FY Formula start]]</f>
        <v>2024</v>
      </c>
      <c r="K876" s="59" t="str">
        <f>"FY"&amp;" "&amp;Table25[[#This Row],[Year Start]]</f>
        <v>FY 2024</v>
      </c>
      <c r="L876" s="52">
        <f>IFERROR(VLOOKUP(Table25[[#This Row],[Contract No.]],Table3[#All],5,FALSE),"")</f>
        <v>46844</v>
      </c>
      <c r="M876" s="56">
        <f>IFERROR(IF(Table25[[#This Row],[Contract End Date]]="99/99/9999","No End",IF(AND(MONTH(Table25[[#This Row],[Contract End Date]])&gt;6,MONTH(Table25[[#This Row],[Contract End Date]])&lt;=12),YEAR(Table25[[#This Row],[Contract End Date]])+1,YEAR(Table25[[#This Row],[Contract End Date]]))),"")</f>
        <v>2028</v>
      </c>
      <c r="N876" s="55">
        <f>Table25[[#This Row],[FY Formula end]]</f>
        <v>2028</v>
      </c>
      <c r="O876" s="59" t="str">
        <f>IF(Table25[[#This Row],[Year End]]="No End","No End","FY"&amp;" "&amp;Table25[[#This Row],[Year End]])</f>
        <v>FY 2028</v>
      </c>
      <c r="P876" s="27"/>
      <c r="Q876" s="104">
        <f>_xlfn.IFNA(IF($B876="","",VLOOKUP($B876,'SWC Towers'!$A:$Q,$Q$2,FALSE)),"")</f>
        <v>0.3</v>
      </c>
      <c r="R876" s="106" t="str">
        <f>_xlfn.IFNA(IF($B876="","",VLOOKUP($B876,'SWC Towers'!$A:$Q,$R$2,FALSE)),"")</f>
        <v/>
      </c>
      <c r="S876" s="106" t="str">
        <f>_xlfn.IFNA(IF($B876="","",VLOOKUP($B876,'SWC Towers'!$A:$Q,$S$2,FALSE)),"")</f>
        <v/>
      </c>
      <c r="T876" s="106">
        <f>_xlfn.IFNA(IF($B876="","",VLOOKUP($B876,'SWC Towers'!$A:$Q,$T$2,FALSE)),"")</f>
        <v>0.3</v>
      </c>
      <c r="U876" s="104" t="str">
        <f>_xlfn.IFNA(IF($B876="","",VLOOKUP($B876,'SWC Towers'!$A:$Q,$U$2,FALSE)),"")</f>
        <v/>
      </c>
      <c r="V876" s="104">
        <f>_xlfn.IFNA(IF($B876="","",VLOOKUP($B876,'SWC Towers'!$A:$Q,$V$2,FALSE)),"")</f>
        <v>0.2</v>
      </c>
      <c r="W876" s="104" t="str">
        <f>_xlfn.IFNA(IF($B876="","",VLOOKUP($B876,'SWC Towers'!$A:$Q,$W$2,FALSE)),"")</f>
        <v/>
      </c>
      <c r="X876" s="104" t="str">
        <f>_xlfn.IFNA(IF($B876="","",VLOOKUP($B876,'SWC Towers'!$A:$Q,$X$2,FALSE)),"")</f>
        <v/>
      </c>
      <c r="Y876" s="104" t="str">
        <f>_xlfn.IFNA(IF($B876="","",VLOOKUP($B876,'SWC Towers'!$A:$Q,$Y$2,FALSE)),"")</f>
        <v/>
      </c>
      <c r="Z876" s="104">
        <f>_xlfn.IFNA(IF($B876="","",VLOOKUP($B876,'SWC Towers'!$A:$Q,$Z$2,FALSE)),"")</f>
        <v>0.1</v>
      </c>
      <c r="AA876" s="104">
        <f>_xlfn.IFNA(IF($B876="","",VLOOKUP($B876,'SWC Towers'!$A:$Q,$AA$2,FALSE)),"")</f>
        <v>0.1</v>
      </c>
      <c r="AB876" s="104" t="str">
        <f>_xlfn.IFNA(IF($B876="","",VLOOKUP($B876,'SWC Towers'!$A:$Q,$AB$2,FALSE)),"")</f>
        <v/>
      </c>
      <c r="AC876" s="20">
        <f>SUM(Table25[[#This Row],[IT Tower: Application]:[Other/Non-IT ]])</f>
        <v>1</v>
      </c>
      <c r="AD876" s="67"/>
      <c r="AE876" s="67"/>
      <c r="AF876" s="67"/>
      <c r="AG876" s="67"/>
      <c r="AH876" s="67"/>
      <c r="AI876" s="67"/>
      <c r="AJ876" s="67"/>
      <c r="AK876" s="67"/>
      <c r="AL876" s="67"/>
      <c r="AM876" s="67"/>
      <c r="AN876" s="67"/>
      <c r="AO876" s="67"/>
      <c r="AP876" s="67"/>
      <c r="AQ876" s="67"/>
      <c r="AR876" s="67"/>
      <c r="AS876" s="67"/>
      <c r="AT876" s="67"/>
      <c r="AU876" s="67"/>
      <c r="AV876" s="67"/>
      <c r="AW876" s="67"/>
      <c r="AX876" s="67"/>
      <c r="AY876" s="67"/>
      <c r="AZ876" s="67"/>
      <c r="BA876" s="67"/>
      <c r="BB876" s="67">
        <v>0</v>
      </c>
      <c r="BC876" s="67">
        <v>312515</v>
      </c>
      <c r="BD876" s="67"/>
      <c r="BE876" s="67"/>
      <c r="BF876" s="67"/>
      <c r="BG876" s="67"/>
      <c r="BH876" s="67"/>
      <c r="BI876" s="67"/>
      <c r="BJ876" s="67"/>
      <c r="BK876" s="67"/>
      <c r="BL876" s="67"/>
      <c r="BM876" s="67"/>
      <c r="BN876" s="67"/>
      <c r="BO876" s="67"/>
      <c r="BP876" s="67"/>
      <c r="BQ876" s="67"/>
      <c r="BR876" s="67"/>
      <c r="BS876" s="67"/>
      <c r="BT876" s="67"/>
      <c r="BU876" s="67"/>
      <c r="BV876" s="67"/>
      <c r="BW876" s="67"/>
      <c r="BX876" s="67"/>
      <c r="BY876" s="67"/>
      <c r="BZ876" s="67"/>
      <c r="CA876" s="67"/>
      <c r="CB876" s="67"/>
      <c r="CC876" s="69">
        <f>SUM(Table25[[#This Row],[Contract Amount FY00]:[Contract Amount FY50]])</f>
        <v>312515</v>
      </c>
      <c r="CD876" s="24"/>
    </row>
    <row r="877" spans="1:82" x14ac:dyDescent="0.25">
      <c r="A877" s="122" t="s">
        <v>2010</v>
      </c>
      <c r="B877" s="122" t="s">
        <v>3139</v>
      </c>
      <c r="C877" s="122" t="s">
        <v>1843</v>
      </c>
      <c r="E877" s="26" t="str">
        <f>IFERROR(IF(VLOOKUP(Table25[[#This Row],[Contract No.]],Table3[#All],3,FALSE)="","No","Yes"),"")</f>
        <v>No</v>
      </c>
      <c r="F877" s="26" t="str">
        <f>IFERROR(VLOOKUP(Table25[[#This Row],[Contract No.]],Table3[#All],3,FALSE),"")</f>
        <v/>
      </c>
      <c r="G877" s="26" t="str">
        <f>IFERROR(IF(Table25[[#This Row],[Cooperative Purchase
(Yes/No)]]="Yes","Yes",IF(VLOOKUP(Table25[[#This Row],[Contract No.]],Table3[#All],1,FALSE)=Table25[[#This Row],[Contract No.]],"Yes","No")),"No")</f>
        <v>Yes</v>
      </c>
      <c r="H877" s="51">
        <f>IFERROR(VLOOKUP(Table25[[#This Row],[Contract No.]],Table3[#All],4,FALSE),"")</f>
        <v>45383</v>
      </c>
      <c r="I877" s="56">
        <f>IFERROR(IF(AND(MONTH(Table25[[#This Row],[Contract Start Date]])&gt;6,MONTH(Table25[[#This Row],[Contract Start Date]])&lt;=12),YEAR(Table25[[#This Row],[Contract Start Date]])+1,YEAR(Table25[[#This Row],[Contract Start Date]])),"")</f>
        <v>2024</v>
      </c>
      <c r="J877" s="55">
        <f>Table25[[#This Row],[FY Formula start]]</f>
        <v>2024</v>
      </c>
      <c r="K877" s="59" t="str">
        <f>"FY"&amp;" "&amp;Table25[[#This Row],[Year Start]]</f>
        <v>FY 2024</v>
      </c>
      <c r="L877" s="52">
        <f>IFERROR(VLOOKUP(Table25[[#This Row],[Contract No.]],Table3[#All],5,FALSE),"")</f>
        <v>46844</v>
      </c>
      <c r="M877" s="56">
        <f>IFERROR(IF(Table25[[#This Row],[Contract End Date]]="99/99/9999","No End",IF(AND(MONTH(Table25[[#This Row],[Contract End Date]])&gt;6,MONTH(Table25[[#This Row],[Contract End Date]])&lt;=12),YEAR(Table25[[#This Row],[Contract End Date]])+1,YEAR(Table25[[#This Row],[Contract End Date]]))),"")</f>
        <v>2028</v>
      </c>
      <c r="N877" s="55">
        <f>Table25[[#This Row],[FY Formula end]]</f>
        <v>2028</v>
      </c>
      <c r="O877" s="59" t="str">
        <f>IF(Table25[[#This Row],[Year End]]="No End","No End","FY"&amp;" "&amp;Table25[[#This Row],[Year End]])</f>
        <v>FY 2028</v>
      </c>
      <c r="P877" s="27"/>
      <c r="Q877" s="104">
        <f>_xlfn.IFNA(IF($B877="","",VLOOKUP($B877,'SWC Towers'!$A:$Q,$Q$2,FALSE)),"")</f>
        <v>0.3</v>
      </c>
      <c r="R877" s="106" t="str">
        <f>_xlfn.IFNA(IF($B877="","",VLOOKUP($B877,'SWC Towers'!$A:$Q,$R$2,FALSE)),"")</f>
        <v/>
      </c>
      <c r="S877" s="106" t="str">
        <f>_xlfn.IFNA(IF($B877="","",VLOOKUP($B877,'SWC Towers'!$A:$Q,$S$2,FALSE)),"")</f>
        <v/>
      </c>
      <c r="T877" s="106">
        <f>_xlfn.IFNA(IF($B877="","",VLOOKUP($B877,'SWC Towers'!$A:$Q,$T$2,FALSE)),"")</f>
        <v>0.3</v>
      </c>
      <c r="U877" s="104" t="str">
        <f>_xlfn.IFNA(IF($B877="","",VLOOKUP($B877,'SWC Towers'!$A:$Q,$U$2,FALSE)),"")</f>
        <v/>
      </c>
      <c r="V877" s="104">
        <f>_xlfn.IFNA(IF($B877="","",VLOOKUP($B877,'SWC Towers'!$A:$Q,$V$2,FALSE)),"")</f>
        <v>0.2</v>
      </c>
      <c r="W877" s="104" t="str">
        <f>_xlfn.IFNA(IF($B877="","",VLOOKUP($B877,'SWC Towers'!$A:$Q,$W$2,FALSE)),"")</f>
        <v/>
      </c>
      <c r="X877" s="104" t="str">
        <f>_xlfn.IFNA(IF($B877="","",VLOOKUP($B877,'SWC Towers'!$A:$Q,$X$2,FALSE)),"")</f>
        <v/>
      </c>
      <c r="Y877" s="104" t="str">
        <f>_xlfn.IFNA(IF($B877="","",VLOOKUP($B877,'SWC Towers'!$A:$Q,$Y$2,FALSE)),"")</f>
        <v/>
      </c>
      <c r="Z877" s="104">
        <f>_xlfn.IFNA(IF($B877="","",VLOOKUP($B877,'SWC Towers'!$A:$Q,$Z$2,FALSE)),"")</f>
        <v>0.1</v>
      </c>
      <c r="AA877" s="104">
        <f>_xlfn.IFNA(IF($B877="","",VLOOKUP($B877,'SWC Towers'!$A:$Q,$AA$2,FALSE)),"")</f>
        <v>0.1</v>
      </c>
      <c r="AB877" s="104" t="str">
        <f>_xlfn.IFNA(IF($B877="","",VLOOKUP($B877,'SWC Towers'!$A:$Q,$AB$2,FALSE)),"")</f>
        <v/>
      </c>
      <c r="AC877" s="20">
        <f>SUM(Table25[[#This Row],[IT Tower: Application]:[Other/Non-IT ]])</f>
        <v>1</v>
      </c>
      <c r="AD877" s="67"/>
      <c r="AE877" s="67"/>
      <c r="AF877" s="67"/>
      <c r="AG877" s="67"/>
      <c r="AH877" s="67"/>
      <c r="AI877" s="67"/>
      <c r="AJ877" s="67"/>
      <c r="AK877" s="67"/>
      <c r="AL877" s="67"/>
      <c r="AM877" s="67"/>
      <c r="AN877" s="67"/>
      <c r="AO877" s="67"/>
      <c r="AP877" s="67"/>
      <c r="AQ877" s="67"/>
      <c r="AR877" s="67"/>
      <c r="AS877" s="67"/>
      <c r="AT877" s="67"/>
      <c r="AU877" s="67"/>
      <c r="AV877" s="67"/>
      <c r="AW877" s="67"/>
      <c r="AX877" s="67"/>
      <c r="AY877" s="67"/>
      <c r="AZ877" s="67"/>
      <c r="BA877" s="67"/>
      <c r="BB877" s="67"/>
      <c r="BC877" s="67">
        <v>34162</v>
      </c>
      <c r="BD877" s="67"/>
      <c r="BE877" s="67"/>
      <c r="BF877" s="67"/>
      <c r="BG877" s="67"/>
      <c r="BH877" s="67"/>
      <c r="BI877" s="67"/>
      <c r="BJ877" s="67"/>
      <c r="BK877" s="67"/>
      <c r="BL877" s="67"/>
      <c r="BM877" s="67"/>
      <c r="BN877" s="67"/>
      <c r="BO877" s="67"/>
      <c r="BP877" s="67"/>
      <c r="BQ877" s="67"/>
      <c r="BR877" s="67"/>
      <c r="BS877" s="67"/>
      <c r="BT877" s="67"/>
      <c r="BU877" s="67"/>
      <c r="BV877" s="67"/>
      <c r="BW877" s="67"/>
      <c r="BX877" s="67"/>
      <c r="BY877" s="67"/>
      <c r="BZ877" s="67"/>
      <c r="CA877" s="67"/>
      <c r="CB877" s="67"/>
      <c r="CC877" s="69">
        <f>SUM(Table25[[#This Row],[Contract Amount FY00]:[Contract Amount FY50]])</f>
        <v>34162</v>
      </c>
      <c r="CD877" s="24"/>
    </row>
    <row r="878" spans="1:82" x14ac:dyDescent="0.25">
      <c r="A878" s="122" t="s">
        <v>2010</v>
      </c>
      <c r="B878" s="122" t="s">
        <v>3139</v>
      </c>
      <c r="C878" s="122" t="s">
        <v>1202</v>
      </c>
      <c r="E878" s="26" t="str">
        <f>IFERROR(IF(VLOOKUP(Table25[[#This Row],[Contract No.]],Table3[#All],3,FALSE)="","No","Yes"),"")</f>
        <v>No</v>
      </c>
      <c r="F878" s="26" t="str">
        <f>IFERROR(VLOOKUP(Table25[[#This Row],[Contract No.]],Table3[#All],3,FALSE),"")</f>
        <v/>
      </c>
      <c r="G878" s="26" t="str">
        <f>IFERROR(IF(Table25[[#This Row],[Cooperative Purchase
(Yes/No)]]="Yes","Yes",IF(VLOOKUP(Table25[[#This Row],[Contract No.]],Table3[#All],1,FALSE)=Table25[[#This Row],[Contract No.]],"Yes","No")),"No")</f>
        <v>Yes</v>
      </c>
      <c r="H878" s="51">
        <f>IFERROR(VLOOKUP(Table25[[#This Row],[Contract No.]],Table3[#All],4,FALSE),"")</f>
        <v>45383</v>
      </c>
      <c r="I878" s="56">
        <f>IFERROR(IF(AND(MONTH(Table25[[#This Row],[Contract Start Date]])&gt;6,MONTH(Table25[[#This Row],[Contract Start Date]])&lt;=12),YEAR(Table25[[#This Row],[Contract Start Date]])+1,YEAR(Table25[[#This Row],[Contract Start Date]])),"")</f>
        <v>2024</v>
      </c>
      <c r="J878" s="55">
        <f>Table25[[#This Row],[FY Formula start]]</f>
        <v>2024</v>
      </c>
      <c r="K878" s="59" t="str">
        <f>"FY"&amp;" "&amp;Table25[[#This Row],[Year Start]]</f>
        <v>FY 2024</v>
      </c>
      <c r="L878" s="52">
        <f>IFERROR(VLOOKUP(Table25[[#This Row],[Contract No.]],Table3[#All],5,FALSE),"")</f>
        <v>46844</v>
      </c>
      <c r="M878" s="56">
        <f>IFERROR(IF(Table25[[#This Row],[Contract End Date]]="99/99/9999","No End",IF(AND(MONTH(Table25[[#This Row],[Contract End Date]])&gt;6,MONTH(Table25[[#This Row],[Contract End Date]])&lt;=12),YEAR(Table25[[#This Row],[Contract End Date]])+1,YEAR(Table25[[#This Row],[Contract End Date]]))),"")</f>
        <v>2028</v>
      </c>
      <c r="N878" s="55">
        <f>Table25[[#This Row],[FY Formula end]]</f>
        <v>2028</v>
      </c>
      <c r="O878" s="59" t="str">
        <f>IF(Table25[[#This Row],[Year End]]="No End","No End","FY"&amp;" "&amp;Table25[[#This Row],[Year End]])</f>
        <v>FY 2028</v>
      </c>
      <c r="P878" s="27"/>
      <c r="Q878" s="104">
        <f>_xlfn.IFNA(IF($B878="","",VLOOKUP($B878,'SWC Towers'!$A:$Q,$Q$2,FALSE)),"")</f>
        <v>0.3</v>
      </c>
      <c r="R878" s="106" t="str">
        <f>_xlfn.IFNA(IF($B878="","",VLOOKUP($B878,'SWC Towers'!$A:$Q,$R$2,FALSE)),"")</f>
        <v/>
      </c>
      <c r="S878" s="106" t="str">
        <f>_xlfn.IFNA(IF($B878="","",VLOOKUP($B878,'SWC Towers'!$A:$Q,$S$2,FALSE)),"")</f>
        <v/>
      </c>
      <c r="T878" s="106">
        <f>_xlfn.IFNA(IF($B878="","",VLOOKUP($B878,'SWC Towers'!$A:$Q,$T$2,FALSE)),"")</f>
        <v>0.3</v>
      </c>
      <c r="U878" s="104" t="str">
        <f>_xlfn.IFNA(IF($B878="","",VLOOKUP($B878,'SWC Towers'!$A:$Q,$U$2,FALSE)),"")</f>
        <v/>
      </c>
      <c r="V878" s="104">
        <f>_xlfn.IFNA(IF($B878="","",VLOOKUP($B878,'SWC Towers'!$A:$Q,$V$2,FALSE)),"")</f>
        <v>0.2</v>
      </c>
      <c r="W878" s="104" t="str">
        <f>_xlfn.IFNA(IF($B878="","",VLOOKUP($B878,'SWC Towers'!$A:$Q,$W$2,FALSE)),"")</f>
        <v/>
      </c>
      <c r="X878" s="104" t="str">
        <f>_xlfn.IFNA(IF($B878="","",VLOOKUP($B878,'SWC Towers'!$A:$Q,$X$2,FALSE)),"")</f>
        <v/>
      </c>
      <c r="Y878" s="104" t="str">
        <f>_xlfn.IFNA(IF($B878="","",VLOOKUP($B878,'SWC Towers'!$A:$Q,$Y$2,FALSE)),"")</f>
        <v/>
      </c>
      <c r="Z878" s="104">
        <f>_xlfn.IFNA(IF($B878="","",VLOOKUP($B878,'SWC Towers'!$A:$Q,$Z$2,FALSE)),"")</f>
        <v>0.1</v>
      </c>
      <c r="AA878" s="104">
        <f>_xlfn.IFNA(IF($B878="","",VLOOKUP($B878,'SWC Towers'!$A:$Q,$AA$2,FALSE)),"")</f>
        <v>0.1</v>
      </c>
      <c r="AB878" s="104" t="str">
        <f>_xlfn.IFNA(IF($B878="","",VLOOKUP($B878,'SWC Towers'!$A:$Q,$AB$2,FALSE)),"")</f>
        <v/>
      </c>
      <c r="AC878" s="20">
        <f>SUM(Table25[[#This Row],[IT Tower: Application]:[Other/Non-IT ]])</f>
        <v>1</v>
      </c>
      <c r="AD878" s="67"/>
      <c r="AE878" s="67"/>
      <c r="AF878" s="67"/>
      <c r="AG878" s="67"/>
      <c r="AH878" s="67"/>
      <c r="AI878" s="67"/>
      <c r="AJ878" s="67"/>
      <c r="AK878" s="67"/>
      <c r="AL878" s="67"/>
      <c r="AM878" s="67"/>
      <c r="AN878" s="67"/>
      <c r="AO878" s="67"/>
      <c r="AP878" s="67"/>
      <c r="AQ878" s="67"/>
      <c r="AR878" s="67"/>
      <c r="AS878" s="67"/>
      <c r="AT878" s="67"/>
      <c r="AU878" s="67"/>
      <c r="AV878" s="67"/>
      <c r="AW878" s="67"/>
      <c r="AX878" s="67"/>
      <c r="AY878" s="67"/>
      <c r="AZ878" s="67"/>
      <c r="BA878" s="67"/>
      <c r="BB878" s="67">
        <v>0</v>
      </c>
      <c r="BC878" s="67">
        <v>287825</v>
      </c>
      <c r="BD878" s="67"/>
      <c r="BE878" s="67"/>
      <c r="BF878" s="67"/>
      <c r="BG878" s="67"/>
      <c r="BH878" s="67"/>
      <c r="BI878" s="67"/>
      <c r="BJ878" s="67"/>
      <c r="BK878" s="67"/>
      <c r="BL878" s="67"/>
      <c r="BM878" s="67"/>
      <c r="BN878" s="67"/>
      <c r="BO878" s="67"/>
      <c r="BP878" s="67"/>
      <c r="BQ878" s="67"/>
      <c r="BR878" s="67"/>
      <c r="BS878" s="67"/>
      <c r="BT878" s="67"/>
      <c r="BU878" s="67"/>
      <c r="BV878" s="67"/>
      <c r="BW878" s="67"/>
      <c r="BX878" s="67"/>
      <c r="BY878" s="67"/>
      <c r="BZ878" s="67"/>
      <c r="CA878" s="67"/>
      <c r="CB878" s="67"/>
      <c r="CC878" s="69">
        <f>SUM(Table25[[#This Row],[Contract Amount FY00]:[Contract Amount FY50]])</f>
        <v>287825</v>
      </c>
      <c r="CD878" s="24"/>
    </row>
    <row r="879" spans="1:82" x14ac:dyDescent="0.25">
      <c r="A879" s="122" t="s">
        <v>2010</v>
      </c>
      <c r="B879" s="122" t="s">
        <v>3013</v>
      </c>
      <c r="C879" s="122" t="s">
        <v>3194</v>
      </c>
      <c r="E879" s="26" t="str">
        <f>IFERROR(IF(VLOOKUP(Table25[[#This Row],[Contract No.]],Table3[#All],3,FALSE)="","No","Yes"),"")</f>
        <v>Yes</v>
      </c>
      <c r="F879" s="26" t="str">
        <f>IFERROR(VLOOKUP(Table25[[#This Row],[Contract No.]],Table3[#All],3,FALSE),"")</f>
        <v>NASPO</v>
      </c>
      <c r="G879" s="26" t="str">
        <f>IFERROR(IF(Table25[[#This Row],[Cooperative Purchase
(Yes/No)]]="Yes","Yes",IF(VLOOKUP(Table25[[#This Row],[Contract No.]],Table3[#All],1,FALSE)=Table25[[#This Row],[Contract No.]],"Yes","No")),"No")</f>
        <v>Yes</v>
      </c>
      <c r="H879" s="51">
        <f>IFERROR(VLOOKUP(Table25[[#This Row],[Contract No.]],Table3[#All],4,FALSE),"")</f>
        <v>44926</v>
      </c>
      <c r="I879" s="56">
        <f>IFERROR(IF(AND(MONTH(Table25[[#This Row],[Contract Start Date]])&gt;6,MONTH(Table25[[#This Row],[Contract Start Date]])&lt;=12),YEAR(Table25[[#This Row],[Contract Start Date]])+1,YEAR(Table25[[#This Row],[Contract Start Date]])),"")</f>
        <v>2023</v>
      </c>
      <c r="J879" s="55">
        <f>Table25[[#This Row],[FY Formula start]]</f>
        <v>2023</v>
      </c>
      <c r="K879" s="59" t="str">
        <f>"FY"&amp;" "&amp;Table25[[#This Row],[Year Start]]</f>
        <v>FY 2023</v>
      </c>
      <c r="L879" s="52">
        <f>IFERROR(VLOOKUP(Table25[[#This Row],[Contract No.]],Table3[#All],5,FALSE),"")</f>
        <v>46501</v>
      </c>
      <c r="M879" s="56">
        <f>IFERROR(IF(Table25[[#This Row],[Contract End Date]]="99/99/9999","No End",IF(AND(MONTH(Table25[[#This Row],[Contract End Date]])&gt;6,MONTH(Table25[[#This Row],[Contract End Date]])&lt;=12),YEAR(Table25[[#This Row],[Contract End Date]])+1,YEAR(Table25[[#This Row],[Contract End Date]]))),"")</f>
        <v>2027</v>
      </c>
      <c r="N879" s="55">
        <f>Table25[[#This Row],[FY Formula end]]</f>
        <v>2027</v>
      </c>
      <c r="O879" s="59" t="str">
        <f>IF(Table25[[#This Row],[Year End]]="No End","No End","FY"&amp;" "&amp;Table25[[#This Row],[Year End]])</f>
        <v>FY 2027</v>
      </c>
      <c r="P879" s="27"/>
      <c r="Q879" s="104">
        <f>_xlfn.IFNA(IF($B879="","",VLOOKUP($B879,'SWC Towers'!$A:$Q,$Q$2,FALSE)),"")</f>
        <v>0.3</v>
      </c>
      <c r="R879" s="106" t="str">
        <f>_xlfn.IFNA(IF($B879="","",VLOOKUP($B879,'SWC Towers'!$A:$Q,$R$2,FALSE)),"")</f>
        <v/>
      </c>
      <c r="S879" s="106">
        <f>_xlfn.IFNA(IF($B879="","",VLOOKUP($B879,'SWC Towers'!$A:$Q,$S$2,FALSE)),"")</f>
        <v>0.1</v>
      </c>
      <c r="T879" s="106" t="str">
        <f>_xlfn.IFNA(IF($B879="","",VLOOKUP($B879,'SWC Towers'!$A:$Q,$T$2,FALSE)),"")</f>
        <v/>
      </c>
      <c r="U879" s="104">
        <f>_xlfn.IFNA(IF($B879="","",VLOOKUP($B879,'SWC Towers'!$A:$Q,$U$2,FALSE)),"")</f>
        <v>0.6</v>
      </c>
      <c r="V879" s="104" t="str">
        <f>_xlfn.IFNA(IF($B879="","",VLOOKUP($B879,'SWC Towers'!$A:$Q,$V$2,FALSE)),"")</f>
        <v/>
      </c>
      <c r="W879" s="104" t="str">
        <f>_xlfn.IFNA(IF($B879="","",VLOOKUP($B879,'SWC Towers'!$A:$Q,$W$2,FALSE)),"")</f>
        <v/>
      </c>
      <c r="X879" s="104" t="str">
        <f>_xlfn.IFNA(IF($B879="","",VLOOKUP($B879,'SWC Towers'!$A:$Q,$X$2,FALSE)),"")</f>
        <v/>
      </c>
      <c r="Y879" s="104" t="str">
        <f>_xlfn.IFNA(IF($B879="","",VLOOKUP($B879,'SWC Towers'!$A:$Q,$Y$2,FALSE)),"")</f>
        <v/>
      </c>
      <c r="Z879" s="104" t="str">
        <f>_xlfn.IFNA(IF($B879="","",VLOOKUP($B879,'SWC Towers'!$A:$Q,$Z$2,FALSE)),"")</f>
        <v/>
      </c>
      <c r="AA879" s="104" t="str">
        <f>_xlfn.IFNA(IF($B879="","",VLOOKUP($B879,'SWC Towers'!$A:$Q,$AA$2,FALSE)),"")</f>
        <v/>
      </c>
      <c r="AB879" s="104" t="str">
        <f>_xlfn.IFNA(IF($B879="","",VLOOKUP($B879,'SWC Towers'!$A:$Q,$AB$2,FALSE)),"")</f>
        <v/>
      </c>
      <c r="AC879" s="20">
        <f>SUM(Table25[[#This Row],[IT Tower: Application]:[Other/Non-IT ]])</f>
        <v>1</v>
      </c>
      <c r="AD879" s="67"/>
      <c r="AE879" s="67"/>
      <c r="AF879" s="67"/>
      <c r="AG879" s="67"/>
      <c r="AH879" s="67"/>
      <c r="AI879" s="67"/>
      <c r="AJ879" s="67"/>
      <c r="AK879" s="67"/>
      <c r="AL879" s="67"/>
      <c r="AM879" s="67"/>
      <c r="AN879" s="67"/>
      <c r="AO879" s="67"/>
      <c r="AP879" s="67"/>
      <c r="AQ879" s="67"/>
      <c r="AR879" s="67"/>
      <c r="AS879" s="67"/>
      <c r="AT879" s="67"/>
      <c r="AU879" s="67"/>
      <c r="AV879" s="67"/>
      <c r="AW879" s="67"/>
      <c r="AX879" s="67"/>
      <c r="AY879" s="67"/>
      <c r="AZ879" s="67"/>
      <c r="BA879" s="67"/>
      <c r="BB879" s="67">
        <v>0</v>
      </c>
      <c r="BC879" s="67">
        <v>33280</v>
      </c>
      <c r="BD879" s="67"/>
      <c r="BE879" s="67"/>
      <c r="BF879" s="67"/>
      <c r="BG879" s="67"/>
      <c r="BH879" s="67"/>
      <c r="BI879" s="67"/>
      <c r="BJ879" s="67"/>
      <c r="BK879" s="67"/>
      <c r="BL879" s="67"/>
      <c r="BM879" s="67"/>
      <c r="BN879" s="67"/>
      <c r="BO879" s="67"/>
      <c r="BP879" s="67"/>
      <c r="BQ879" s="67"/>
      <c r="BR879" s="67"/>
      <c r="BS879" s="67"/>
      <c r="BT879" s="67"/>
      <c r="BU879" s="67"/>
      <c r="BV879" s="67"/>
      <c r="BW879" s="67"/>
      <c r="BX879" s="67"/>
      <c r="BY879" s="67"/>
      <c r="BZ879" s="67"/>
      <c r="CA879" s="67"/>
      <c r="CB879" s="67"/>
      <c r="CC879" s="69">
        <f>SUM(Table25[[#This Row],[Contract Amount FY00]:[Contract Amount FY50]])</f>
        <v>33280</v>
      </c>
      <c r="CD879" s="24"/>
    </row>
    <row r="880" spans="1:82" x14ac:dyDescent="0.25">
      <c r="A880" s="122" t="s">
        <v>2010</v>
      </c>
      <c r="B880" s="122" t="s">
        <v>3013</v>
      </c>
      <c r="C880" s="122" t="s">
        <v>547</v>
      </c>
      <c r="E880" s="26" t="str">
        <f>IFERROR(IF(VLOOKUP(Table25[[#This Row],[Contract No.]],Table3[#All],3,FALSE)="","No","Yes"),"")</f>
        <v>Yes</v>
      </c>
      <c r="F880" s="26" t="str">
        <f>IFERROR(VLOOKUP(Table25[[#This Row],[Contract No.]],Table3[#All],3,FALSE),"")</f>
        <v>NASPO</v>
      </c>
      <c r="G880" s="26" t="str">
        <f>IFERROR(IF(Table25[[#This Row],[Cooperative Purchase
(Yes/No)]]="Yes","Yes",IF(VLOOKUP(Table25[[#This Row],[Contract No.]],Table3[#All],1,FALSE)=Table25[[#This Row],[Contract No.]],"Yes","No")),"No")</f>
        <v>Yes</v>
      </c>
      <c r="H880" s="51">
        <f>IFERROR(VLOOKUP(Table25[[#This Row],[Contract No.]],Table3[#All],4,FALSE),"")</f>
        <v>44926</v>
      </c>
      <c r="I880" s="56">
        <f>IFERROR(IF(AND(MONTH(Table25[[#This Row],[Contract Start Date]])&gt;6,MONTH(Table25[[#This Row],[Contract Start Date]])&lt;=12),YEAR(Table25[[#This Row],[Contract Start Date]])+1,YEAR(Table25[[#This Row],[Contract Start Date]])),"")</f>
        <v>2023</v>
      </c>
      <c r="J880" s="55">
        <f>Table25[[#This Row],[FY Formula start]]</f>
        <v>2023</v>
      </c>
      <c r="K880" s="59" t="str">
        <f>"FY"&amp;" "&amp;Table25[[#This Row],[Year Start]]</f>
        <v>FY 2023</v>
      </c>
      <c r="L880" s="52">
        <f>IFERROR(VLOOKUP(Table25[[#This Row],[Contract No.]],Table3[#All],5,FALSE),"")</f>
        <v>46501</v>
      </c>
      <c r="M880" s="56">
        <f>IFERROR(IF(Table25[[#This Row],[Contract End Date]]="99/99/9999","No End",IF(AND(MONTH(Table25[[#This Row],[Contract End Date]])&gt;6,MONTH(Table25[[#This Row],[Contract End Date]])&lt;=12),YEAR(Table25[[#This Row],[Contract End Date]])+1,YEAR(Table25[[#This Row],[Contract End Date]]))),"")</f>
        <v>2027</v>
      </c>
      <c r="N880" s="55">
        <f>Table25[[#This Row],[FY Formula end]]</f>
        <v>2027</v>
      </c>
      <c r="O880" s="59" t="str">
        <f>IF(Table25[[#This Row],[Year End]]="No End","No End","FY"&amp;" "&amp;Table25[[#This Row],[Year End]])</f>
        <v>FY 2027</v>
      </c>
      <c r="P880" s="27"/>
      <c r="Q880" s="104">
        <f>_xlfn.IFNA(IF($B880="","",VLOOKUP($B880,'SWC Towers'!$A:$Q,$Q$2,FALSE)),"")</f>
        <v>0.3</v>
      </c>
      <c r="R880" s="106" t="str">
        <f>_xlfn.IFNA(IF($B880="","",VLOOKUP($B880,'SWC Towers'!$A:$Q,$R$2,FALSE)),"")</f>
        <v/>
      </c>
      <c r="S880" s="106">
        <f>_xlfn.IFNA(IF($B880="","",VLOOKUP($B880,'SWC Towers'!$A:$Q,$S$2,FALSE)),"")</f>
        <v>0.1</v>
      </c>
      <c r="T880" s="106" t="str">
        <f>_xlfn.IFNA(IF($B880="","",VLOOKUP($B880,'SWC Towers'!$A:$Q,$T$2,FALSE)),"")</f>
        <v/>
      </c>
      <c r="U880" s="104">
        <f>_xlfn.IFNA(IF($B880="","",VLOOKUP($B880,'SWC Towers'!$A:$Q,$U$2,FALSE)),"")</f>
        <v>0.6</v>
      </c>
      <c r="V880" s="104" t="str">
        <f>_xlfn.IFNA(IF($B880="","",VLOOKUP($B880,'SWC Towers'!$A:$Q,$V$2,FALSE)),"")</f>
        <v/>
      </c>
      <c r="W880" s="104" t="str">
        <f>_xlfn.IFNA(IF($B880="","",VLOOKUP($B880,'SWC Towers'!$A:$Q,$W$2,FALSE)),"")</f>
        <v/>
      </c>
      <c r="X880" s="104" t="str">
        <f>_xlfn.IFNA(IF($B880="","",VLOOKUP($B880,'SWC Towers'!$A:$Q,$X$2,FALSE)),"")</f>
        <v/>
      </c>
      <c r="Y880" s="104" t="str">
        <f>_xlfn.IFNA(IF($B880="","",VLOOKUP($B880,'SWC Towers'!$A:$Q,$Y$2,FALSE)),"")</f>
        <v/>
      </c>
      <c r="Z880" s="104" t="str">
        <f>_xlfn.IFNA(IF($B880="","",VLOOKUP($B880,'SWC Towers'!$A:$Q,$Z$2,FALSE)),"")</f>
        <v/>
      </c>
      <c r="AA880" s="104" t="str">
        <f>_xlfn.IFNA(IF($B880="","",VLOOKUP($B880,'SWC Towers'!$A:$Q,$AA$2,FALSE)),"")</f>
        <v/>
      </c>
      <c r="AB880" s="104" t="str">
        <f>_xlfn.IFNA(IF($B880="","",VLOOKUP($B880,'SWC Towers'!$A:$Q,$AB$2,FALSE)),"")</f>
        <v/>
      </c>
      <c r="AC880" s="20">
        <f>SUM(Table25[[#This Row],[IT Tower: Application]:[Other/Non-IT ]])</f>
        <v>1</v>
      </c>
      <c r="AD880" s="67"/>
      <c r="AE880" s="67"/>
      <c r="AF880" s="67"/>
      <c r="AG880" s="67"/>
      <c r="AH880" s="67"/>
      <c r="AI880" s="67"/>
      <c r="AJ880" s="67"/>
      <c r="AK880" s="67"/>
      <c r="AL880" s="67"/>
      <c r="AM880" s="67"/>
      <c r="AN880" s="67"/>
      <c r="AO880" s="67"/>
      <c r="AP880" s="67"/>
      <c r="AQ880" s="67"/>
      <c r="AR880" s="67"/>
      <c r="AS880" s="67"/>
      <c r="AT880" s="67"/>
      <c r="AU880" s="67"/>
      <c r="AV880" s="67"/>
      <c r="AW880" s="67"/>
      <c r="AX880" s="67"/>
      <c r="AY880" s="67"/>
      <c r="AZ880" s="67"/>
      <c r="BA880" s="67"/>
      <c r="BB880" s="67">
        <v>549</v>
      </c>
      <c r="BC880" s="67">
        <v>50770</v>
      </c>
      <c r="BD880" s="67"/>
      <c r="BE880" s="67"/>
      <c r="BF880" s="67"/>
      <c r="BG880" s="67"/>
      <c r="BH880" s="67"/>
      <c r="BI880" s="67"/>
      <c r="BJ880" s="67"/>
      <c r="BK880" s="67"/>
      <c r="BL880" s="67"/>
      <c r="BM880" s="67"/>
      <c r="BN880" s="67"/>
      <c r="BO880" s="67"/>
      <c r="BP880" s="67"/>
      <c r="BQ880" s="67"/>
      <c r="BR880" s="67"/>
      <c r="BS880" s="67"/>
      <c r="BT880" s="67"/>
      <c r="BU880" s="67"/>
      <c r="BV880" s="67"/>
      <c r="BW880" s="67"/>
      <c r="BX880" s="67"/>
      <c r="BY880" s="67"/>
      <c r="BZ880" s="67"/>
      <c r="CA880" s="67"/>
      <c r="CB880" s="67"/>
      <c r="CC880" s="69">
        <f>SUM(Table25[[#This Row],[Contract Amount FY00]:[Contract Amount FY50]])</f>
        <v>51319</v>
      </c>
      <c r="CD880" s="24"/>
    </row>
    <row r="881" spans="1:82" x14ac:dyDescent="0.25">
      <c r="A881" s="122" t="s">
        <v>2010</v>
      </c>
      <c r="B881" s="122" t="s">
        <v>3013</v>
      </c>
      <c r="C881" s="122" t="s">
        <v>279</v>
      </c>
      <c r="E881" s="26" t="str">
        <f>IFERROR(IF(VLOOKUP(Table25[[#This Row],[Contract No.]],Table3[#All],3,FALSE)="","No","Yes"),"")</f>
        <v>Yes</v>
      </c>
      <c r="F881" s="26" t="str">
        <f>IFERROR(VLOOKUP(Table25[[#This Row],[Contract No.]],Table3[#All],3,FALSE),"")</f>
        <v>NASPO</v>
      </c>
      <c r="G881" s="26" t="str">
        <f>IFERROR(IF(Table25[[#This Row],[Cooperative Purchase
(Yes/No)]]="Yes","Yes",IF(VLOOKUP(Table25[[#This Row],[Contract No.]],Table3[#All],1,FALSE)=Table25[[#This Row],[Contract No.]],"Yes","No")),"No")</f>
        <v>Yes</v>
      </c>
      <c r="H881" s="51">
        <f>IFERROR(VLOOKUP(Table25[[#This Row],[Contract No.]],Table3[#All],4,FALSE),"")</f>
        <v>44926</v>
      </c>
      <c r="I881" s="56">
        <f>IFERROR(IF(AND(MONTH(Table25[[#This Row],[Contract Start Date]])&gt;6,MONTH(Table25[[#This Row],[Contract Start Date]])&lt;=12),YEAR(Table25[[#This Row],[Contract Start Date]])+1,YEAR(Table25[[#This Row],[Contract Start Date]])),"")</f>
        <v>2023</v>
      </c>
      <c r="J881" s="55">
        <f>Table25[[#This Row],[FY Formula start]]</f>
        <v>2023</v>
      </c>
      <c r="K881" s="59" t="str">
        <f>"FY"&amp;" "&amp;Table25[[#This Row],[Year Start]]</f>
        <v>FY 2023</v>
      </c>
      <c r="L881" s="52">
        <f>IFERROR(VLOOKUP(Table25[[#This Row],[Contract No.]],Table3[#All],5,FALSE),"")</f>
        <v>46501</v>
      </c>
      <c r="M881" s="56">
        <f>IFERROR(IF(Table25[[#This Row],[Contract End Date]]="99/99/9999","No End",IF(AND(MONTH(Table25[[#This Row],[Contract End Date]])&gt;6,MONTH(Table25[[#This Row],[Contract End Date]])&lt;=12),YEAR(Table25[[#This Row],[Contract End Date]])+1,YEAR(Table25[[#This Row],[Contract End Date]]))),"")</f>
        <v>2027</v>
      </c>
      <c r="N881" s="55">
        <f>Table25[[#This Row],[FY Formula end]]</f>
        <v>2027</v>
      </c>
      <c r="O881" s="59" t="str">
        <f>IF(Table25[[#This Row],[Year End]]="No End","No End","FY"&amp;" "&amp;Table25[[#This Row],[Year End]])</f>
        <v>FY 2027</v>
      </c>
      <c r="P881" s="27"/>
      <c r="Q881" s="104">
        <f>_xlfn.IFNA(IF($B881="","",VLOOKUP($B881,'SWC Towers'!$A:$Q,$Q$2,FALSE)),"")</f>
        <v>0.3</v>
      </c>
      <c r="R881" s="106" t="str">
        <f>_xlfn.IFNA(IF($B881="","",VLOOKUP($B881,'SWC Towers'!$A:$Q,$R$2,FALSE)),"")</f>
        <v/>
      </c>
      <c r="S881" s="106">
        <f>_xlfn.IFNA(IF($B881="","",VLOOKUP($B881,'SWC Towers'!$A:$Q,$S$2,FALSE)),"")</f>
        <v>0.1</v>
      </c>
      <c r="T881" s="106" t="str">
        <f>_xlfn.IFNA(IF($B881="","",VLOOKUP($B881,'SWC Towers'!$A:$Q,$T$2,FALSE)),"")</f>
        <v/>
      </c>
      <c r="U881" s="104">
        <f>_xlfn.IFNA(IF($B881="","",VLOOKUP($B881,'SWC Towers'!$A:$Q,$U$2,FALSE)),"")</f>
        <v>0.6</v>
      </c>
      <c r="V881" s="104" t="str">
        <f>_xlfn.IFNA(IF($B881="","",VLOOKUP($B881,'SWC Towers'!$A:$Q,$V$2,FALSE)),"")</f>
        <v/>
      </c>
      <c r="W881" s="104" t="str">
        <f>_xlfn.IFNA(IF($B881="","",VLOOKUP($B881,'SWC Towers'!$A:$Q,$W$2,FALSE)),"")</f>
        <v/>
      </c>
      <c r="X881" s="104" t="str">
        <f>_xlfn.IFNA(IF($B881="","",VLOOKUP($B881,'SWC Towers'!$A:$Q,$X$2,FALSE)),"")</f>
        <v/>
      </c>
      <c r="Y881" s="104" t="str">
        <f>_xlfn.IFNA(IF($B881="","",VLOOKUP($B881,'SWC Towers'!$A:$Q,$Y$2,FALSE)),"")</f>
        <v/>
      </c>
      <c r="Z881" s="104" t="str">
        <f>_xlfn.IFNA(IF($B881="","",VLOOKUP($B881,'SWC Towers'!$A:$Q,$Z$2,FALSE)),"")</f>
        <v/>
      </c>
      <c r="AA881" s="104" t="str">
        <f>_xlfn.IFNA(IF($B881="","",VLOOKUP($B881,'SWC Towers'!$A:$Q,$AA$2,FALSE)),"")</f>
        <v/>
      </c>
      <c r="AB881" s="104" t="str">
        <f>_xlfn.IFNA(IF($B881="","",VLOOKUP($B881,'SWC Towers'!$A:$Q,$AB$2,FALSE)),"")</f>
        <v/>
      </c>
      <c r="AC881" s="20">
        <f>SUM(Table25[[#This Row],[IT Tower: Application]:[Other/Non-IT ]])</f>
        <v>1</v>
      </c>
      <c r="AD881" s="67"/>
      <c r="AE881" s="67"/>
      <c r="AF881" s="67"/>
      <c r="AG881" s="67"/>
      <c r="AH881" s="67"/>
      <c r="AI881" s="67"/>
      <c r="AJ881" s="67"/>
      <c r="AK881" s="67"/>
      <c r="AL881" s="67"/>
      <c r="AM881" s="67"/>
      <c r="AN881" s="67"/>
      <c r="AO881" s="67"/>
      <c r="AP881" s="67"/>
      <c r="AQ881" s="67"/>
      <c r="AR881" s="67"/>
      <c r="AS881" s="67"/>
      <c r="AT881" s="67"/>
      <c r="AU881" s="67"/>
      <c r="AV881" s="67"/>
      <c r="AW881" s="67"/>
      <c r="AX881" s="67"/>
      <c r="AY881" s="67"/>
      <c r="AZ881" s="67"/>
      <c r="BA881" s="67">
        <v>676447</v>
      </c>
      <c r="BB881" s="67">
        <v>660281</v>
      </c>
      <c r="BC881" s="67">
        <v>761851</v>
      </c>
      <c r="BD881" s="67"/>
      <c r="BE881" s="67"/>
      <c r="BF881" s="67"/>
      <c r="BG881" s="67"/>
      <c r="BH881" s="67"/>
      <c r="BI881" s="67"/>
      <c r="BJ881" s="67"/>
      <c r="BK881" s="67"/>
      <c r="BL881" s="67"/>
      <c r="BM881" s="67"/>
      <c r="BN881" s="67"/>
      <c r="BO881" s="67"/>
      <c r="BP881" s="67"/>
      <c r="BQ881" s="67"/>
      <c r="BR881" s="67"/>
      <c r="BS881" s="67"/>
      <c r="BT881" s="67"/>
      <c r="BU881" s="67"/>
      <c r="BV881" s="67"/>
      <c r="BW881" s="67"/>
      <c r="BX881" s="67"/>
      <c r="BY881" s="67"/>
      <c r="BZ881" s="67"/>
      <c r="CA881" s="67"/>
      <c r="CB881" s="67"/>
      <c r="CC881" s="69">
        <f>SUM(Table25[[#This Row],[Contract Amount FY00]:[Contract Amount FY50]])</f>
        <v>2098579</v>
      </c>
      <c r="CD881" s="24"/>
    </row>
    <row r="882" spans="1:82" x14ac:dyDescent="0.25">
      <c r="A882" s="122" t="s">
        <v>2010</v>
      </c>
      <c r="B882" s="122" t="s">
        <v>3015</v>
      </c>
      <c r="C882" s="122" t="s">
        <v>661</v>
      </c>
      <c r="E882" s="26" t="str">
        <f>IFERROR(IF(VLOOKUP(Table25[[#This Row],[Contract No.]],Table3[#All],3,FALSE)="","No","Yes"),"")</f>
        <v>Yes</v>
      </c>
      <c r="F882" s="26" t="str">
        <f>IFERROR(VLOOKUP(Table25[[#This Row],[Contract No.]],Table3[#All],3,FALSE),"")</f>
        <v>NASPO</v>
      </c>
      <c r="G882" s="26" t="str">
        <f>IFERROR(IF(Table25[[#This Row],[Cooperative Purchase
(Yes/No)]]="Yes","Yes",IF(VLOOKUP(Table25[[#This Row],[Contract No.]],Table3[#All],1,FALSE)=Table25[[#This Row],[Contract No.]],"Yes","No")),"No")</f>
        <v>Yes</v>
      </c>
      <c r="H882" s="51">
        <f>IFERROR(VLOOKUP(Table25[[#This Row],[Contract No.]],Table3[#All],4,FALSE),"")</f>
        <v>44805</v>
      </c>
      <c r="I882" s="56">
        <f>IFERROR(IF(AND(MONTH(Table25[[#This Row],[Contract Start Date]])&gt;6,MONTH(Table25[[#This Row],[Contract Start Date]])&lt;=12),YEAR(Table25[[#This Row],[Contract Start Date]])+1,YEAR(Table25[[#This Row],[Contract Start Date]])),"")</f>
        <v>2023</v>
      </c>
      <c r="J882" s="55">
        <f>Table25[[#This Row],[FY Formula start]]</f>
        <v>2023</v>
      </c>
      <c r="K882" s="59" t="str">
        <f>"FY"&amp;" "&amp;Table25[[#This Row],[Year Start]]</f>
        <v>FY 2023</v>
      </c>
      <c r="L882" s="52">
        <f>IFERROR(VLOOKUP(Table25[[#This Row],[Contract No.]],Table3[#All],5,FALSE),"")</f>
        <v>46521</v>
      </c>
      <c r="M882" s="56">
        <f>IFERROR(IF(Table25[[#This Row],[Contract End Date]]="99/99/9999","No End",IF(AND(MONTH(Table25[[#This Row],[Contract End Date]])&gt;6,MONTH(Table25[[#This Row],[Contract End Date]])&lt;=12),YEAR(Table25[[#This Row],[Contract End Date]])+1,YEAR(Table25[[#This Row],[Contract End Date]]))),"")</f>
        <v>2027</v>
      </c>
      <c r="N882" s="55">
        <f>Table25[[#This Row],[FY Formula end]]</f>
        <v>2027</v>
      </c>
      <c r="O882" s="59" t="str">
        <f>IF(Table25[[#This Row],[Year End]]="No End","No End","FY"&amp;" "&amp;Table25[[#This Row],[Year End]])</f>
        <v>FY 2027</v>
      </c>
      <c r="P882" s="27"/>
      <c r="Q882" s="104" t="str">
        <f>_xlfn.IFNA(IF($B882="","",VLOOKUP($B882,'SWC Towers'!$A:$Q,$Q$2,FALSE)),"")</f>
        <v/>
      </c>
      <c r="R882" s="106" t="str">
        <f>_xlfn.IFNA(IF($B882="","",VLOOKUP($B882,'SWC Towers'!$A:$Q,$R$2,FALSE)),"")</f>
        <v/>
      </c>
      <c r="S882" s="106" t="str">
        <f>_xlfn.IFNA(IF($B882="","",VLOOKUP($B882,'SWC Towers'!$A:$Q,$S$2,FALSE)),"")</f>
        <v/>
      </c>
      <c r="T882" s="106" t="str">
        <f>_xlfn.IFNA(IF($B882="","",VLOOKUP($B882,'SWC Towers'!$A:$Q,$T$2,FALSE)),"")</f>
        <v/>
      </c>
      <c r="U882" s="104">
        <f>_xlfn.IFNA(IF($B882="","",VLOOKUP($B882,'SWC Towers'!$A:$Q,$U$2,FALSE)),"")</f>
        <v>0.4</v>
      </c>
      <c r="V882" s="104" t="str">
        <f>_xlfn.IFNA(IF($B882="","",VLOOKUP($B882,'SWC Towers'!$A:$Q,$V$2,FALSE)),"")</f>
        <v/>
      </c>
      <c r="W882" s="104" t="str">
        <f>_xlfn.IFNA(IF($B882="","",VLOOKUP($B882,'SWC Towers'!$A:$Q,$W$2,FALSE)),"")</f>
        <v/>
      </c>
      <c r="X882" s="104" t="str">
        <f>_xlfn.IFNA(IF($B882="","",VLOOKUP($B882,'SWC Towers'!$A:$Q,$X$2,FALSE)),"")</f>
        <v/>
      </c>
      <c r="Y882" s="104">
        <f>_xlfn.IFNA(IF($B882="","",VLOOKUP($B882,'SWC Towers'!$A:$Q,$Y$2,FALSE)),"")</f>
        <v>0.3</v>
      </c>
      <c r="Z882" s="104">
        <f>_xlfn.IFNA(IF($B882="","",VLOOKUP($B882,'SWC Towers'!$A:$Q,$Z$2,FALSE)),"")</f>
        <v>0.3</v>
      </c>
      <c r="AA882" s="104" t="str">
        <f>_xlfn.IFNA(IF($B882="","",VLOOKUP($B882,'SWC Towers'!$A:$Q,$AA$2,FALSE)),"")</f>
        <v/>
      </c>
      <c r="AB882" s="104" t="str">
        <f>_xlfn.IFNA(IF($B882="","",VLOOKUP($B882,'SWC Towers'!$A:$Q,$AB$2,FALSE)),"")</f>
        <v/>
      </c>
      <c r="AC882" s="20">
        <f>SUM(Table25[[#This Row],[IT Tower: Application]:[Other/Non-IT ]])</f>
        <v>1</v>
      </c>
      <c r="AD882" s="67"/>
      <c r="AE882" s="67"/>
      <c r="AF882" s="67"/>
      <c r="AG882" s="67"/>
      <c r="AH882" s="67"/>
      <c r="AI882" s="67"/>
      <c r="AJ882" s="67"/>
      <c r="AK882" s="67"/>
      <c r="AL882" s="67"/>
      <c r="AM882" s="67"/>
      <c r="AN882" s="67"/>
      <c r="AO882" s="67"/>
      <c r="AP882" s="67"/>
      <c r="AQ882" s="67"/>
      <c r="AR882" s="67"/>
      <c r="AS882" s="67"/>
      <c r="AT882" s="67"/>
      <c r="AU882" s="67"/>
      <c r="AV882" s="67"/>
      <c r="AW882" s="67"/>
      <c r="AX882" s="67"/>
      <c r="AY882" s="67"/>
      <c r="AZ882" s="67"/>
      <c r="BA882" s="67">
        <v>0</v>
      </c>
      <c r="BB882" s="67">
        <v>10374</v>
      </c>
      <c r="BC882" s="67">
        <v>5084</v>
      </c>
      <c r="BD882" s="67"/>
      <c r="BE882" s="67"/>
      <c r="BF882" s="67"/>
      <c r="BG882" s="67"/>
      <c r="BH882" s="67"/>
      <c r="BI882" s="67"/>
      <c r="BJ882" s="67"/>
      <c r="BK882" s="67"/>
      <c r="BL882" s="67"/>
      <c r="BM882" s="67"/>
      <c r="BN882" s="67"/>
      <c r="BO882" s="67"/>
      <c r="BP882" s="67"/>
      <c r="BQ882" s="67"/>
      <c r="BR882" s="67"/>
      <c r="BS882" s="67"/>
      <c r="BT882" s="67"/>
      <c r="BU882" s="67"/>
      <c r="BV882" s="67"/>
      <c r="BW882" s="67"/>
      <c r="BX882" s="67"/>
      <c r="BY882" s="67"/>
      <c r="BZ882" s="67"/>
      <c r="CA882" s="67"/>
      <c r="CB882" s="67"/>
      <c r="CC882" s="69">
        <f>SUM(Table25[[#This Row],[Contract Amount FY00]:[Contract Amount FY50]])</f>
        <v>15458</v>
      </c>
      <c r="CD882" s="24"/>
    </row>
    <row r="883" spans="1:82" x14ac:dyDescent="0.25">
      <c r="A883" s="122" t="s">
        <v>2010</v>
      </c>
      <c r="B883" s="122" t="s">
        <v>3141</v>
      </c>
      <c r="C883" s="122" t="s">
        <v>3235</v>
      </c>
      <c r="E883" s="26" t="str">
        <f>IFERROR(IF(VLOOKUP(Table25[[#This Row],[Contract No.]],Table3[#All],3,FALSE)="","No","Yes"),"")</f>
        <v>No</v>
      </c>
      <c r="F883" s="26" t="str">
        <f>IFERROR(VLOOKUP(Table25[[#This Row],[Contract No.]],Table3[#All],3,FALSE),"")</f>
        <v/>
      </c>
      <c r="G883" s="26" t="str">
        <f>IFERROR(IF(Table25[[#This Row],[Cooperative Purchase
(Yes/No)]]="Yes","Yes",IF(VLOOKUP(Table25[[#This Row],[Contract No.]],Table3[#All],1,FALSE)=Table25[[#This Row],[Contract No.]],"Yes","No")),"No")</f>
        <v>Yes</v>
      </c>
      <c r="H883" s="51">
        <f>IFERROR(VLOOKUP(Table25[[#This Row],[Contract No.]],Table3[#All],4,FALSE),"")</f>
        <v>45427</v>
      </c>
      <c r="I883" s="56">
        <f>IFERROR(IF(AND(MONTH(Table25[[#This Row],[Contract Start Date]])&gt;6,MONTH(Table25[[#This Row],[Contract Start Date]])&lt;=12),YEAR(Table25[[#This Row],[Contract Start Date]])+1,YEAR(Table25[[#This Row],[Contract Start Date]])),"")</f>
        <v>2024</v>
      </c>
      <c r="J883" s="55">
        <f>Table25[[#This Row],[FY Formula start]]</f>
        <v>2024</v>
      </c>
      <c r="K883" s="59" t="str">
        <f>"FY"&amp;" "&amp;Table25[[#This Row],[Year Start]]</f>
        <v>FY 2024</v>
      </c>
      <c r="L883" s="52">
        <f>IFERROR(VLOOKUP(Table25[[#This Row],[Contract No.]],Table3[#All],5,FALSE),"")</f>
        <v>46888</v>
      </c>
      <c r="M883" s="56">
        <f>IFERROR(IF(Table25[[#This Row],[Contract End Date]]="99/99/9999","No End",IF(AND(MONTH(Table25[[#This Row],[Contract End Date]])&gt;6,MONTH(Table25[[#This Row],[Contract End Date]])&lt;=12),YEAR(Table25[[#This Row],[Contract End Date]])+1,YEAR(Table25[[#This Row],[Contract End Date]]))),"")</f>
        <v>2028</v>
      </c>
      <c r="N883" s="55">
        <f>Table25[[#This Row],[FY Formula end]]</f>
        <v>2028</v>
      </c>
      <c r="O883" s="59" t="str">
        <f>IF(Table25[[#This Row],[Year End]]="No End","No End","FY"&amp;" "&amp;Table25[[#This Row],[Year End]])</f>
        <v>FY 2028</v>
      </c>
      <c r="P883" s="27"/>
      <c r="Q883" s="104">
        <f>_xlfn.IFNA(IF($B883="","",VLOOKUP($B883,'SWC Towers'!$A:$Q,$Q$2,FALSE)),"")</f>
        <v>0.4</v>
      </c>
      <c r="R883" s="106" t="str">
        <f>_xlfn.IFNA(IF($B883="","",VLOOKUP($B883,'SWC Towers'!$A:$Q,$R$2,FALSE)),"")</f>
        <v/>
      </c>
      <c r="S883" s="106" t="str">
        <f>_xlfn.IFNA(IF($B883="","",VLOOKUP($B883,'SWC Towers'!$A:$Q,$S$2,FALSE)),"")</f>
        <v/>
      </c>
      <c r="T883" s="106">
        <f>_xlfn.IFNA(IF($B883="","",VLOOKUP($B883,'SWC Towers'!$A:$Q,$T$2,FALSE)),"")</f>
        <v>0.1</v>
      </c>
      <c r="U883" s="104" t="str">
        <f>_xlfn.IFNA(IF($B883="","",VLOOKUP($B883,'SWC Towers'!$A:$Q,$U$2,FALSE)),"")</f>
        <v/>
      </c>
      <c r="V883" s="104">
        <f>_xlfn.IFNA(IF($B883="","",VLOOKUP($B883,'SWC Towers'!$A:$Q,$V$2,FALSE)),"")</f>
        <v>0.4</v>
      </c>
      <c r="W883" s="104" t="str">
        <f>_xlfn.IFNA(IF($B883="","",VLOOKUP($B883,'SWC Towers'!$A:$Q,$W$2,FALSE)),"")</f>
        <v/>
      </c>
      <c r="X883" s="104" t="str">
        <f>_xlfn.IFNA(IF($B883="","",VLOOKUP($B883,'SWC Towers'!$A:$Q,$X$2,FALSE)),"")</f>
        <v/>
      </c>
      <c r="Y883" s="104" t="str">
        <f>_xlfn.IFNA(IF($B883="","",VLOOKUP($B883,'SWC Towers'!$A:$Q,$Y$2,FALSE)),"")</f>
        <v/>
      </c>
      <c r="Z883" s="104">
        <f>_xlfn.IFNA(IF($B883="","",VLOOKUP($B883,'SWC Towers'!$A:$Q,$Z$2,FALSE)),"")</f>
        <v>0.1</v>
      </c>
      <c r="AA883" s="104" t="str">
        <f>_xlfn.IFNA(IF($B883="","",VLOOKUP($B883,'SWC Towers'!$A:$Q,$AA$2,FALSE)),"")</f>
        <v/>
      </c>
      <c r="AB883" s="104" t="str">
        <f>_xlfn.IFNA(IF($B883="","",VLOOKUP($B883,'SWC Towers'!$A:$Q,$AB$2,FALSE)),"")</f>
        <v/>
      </c>
      <c r="AC883" s="20">
        <f>SUM(Table25[[#This Row],[IT Tower: Application]:[Other/Non-IT ]])</f>
        <v>1</v>
      </c>
      <c r="AD883" s="67"/>
      <c r="AE883" s="67"/>
      <c r="AF883" s="67"/>
      <c r="AG883" s="67"/>
      <c r="AH883" s="67"/>
      <c r="AI883" s="67"/>
      <c r="AJ883" s="67"/>
      <c r="AK883" s="67"/>
      <c r="AL883" s="67"/>
      <c r="AM883" s="67"/>
      <c r="AN883" s="67"/>
      <c r="AO883" s="67"/>
      <c r="AP883" s="67"/>
      <c r="AQ883" s="67"/>
      <c r="AR883" s="67"/>
      <c r="AS883" s="67"/>
      <c r="AT883" s="67"/>
      <c r="AU883" s="67"/>
      <c r="AV883" s="67"/>
      <c r="AW883" s="67"/>
      <c r="AX883" s="67"/>
      <c r="AY883" s="67"/>
      <c r="AZ883" s="67"/>
      <c r="BA883" s="67"/>
      <c r="BB883" s="67"/>
      <c r="BC883" s="67">
        <v>13937</v>
      </c>
      <c r="BD883" s="67"/>
      <c r="BE883" s="67"/>
      <c r="BF883" s="67"/>
      <c r="BG883" s="67"/>
      <c r="BH883" s="67"/>
      <c r="BI883" s="67"/>
      <c r="BJ883" s="67"/>
      <c r="BK883" s="67"/>
      <c r="BL883" s="67"/>
      <c r="BM883" s="67"/>
      <c r="BN883" s="67"/>
      <c r="BO883" s="67"/>
      <c r="BP883" s="67"/>
      <c r="BQ883" s="67"/>
      <c r="BR883" s="67"/>
      <c r="BS883" s="67"/>
      <c r="BT883" s="67"/>
      <c r="BU883" s="67"/>
      <c r="BV883" s="67"/>
      <c r="BW883" s="67"/>
      <c r="BX883" s="67"/>
      <c r="BY883" s="67"/>
      <c r="BZ883" s="67"/>
      <c r="CA883" s="67"/>
      <c r="CB883" s="67"/>
      <c r="CC883" s="69">
        <f>SUM(Table25[[#This Row],[Contract Amount FY00]:[Contract Amount FY50]])</f>
        <v>13937</v>
      </c>
      <c r="CD883" s="24"/>
    </row>
    <row r="884" spans="1:82" x14ac:dyDescent="0.25">
      <c r="A884" s="122" t="s">
        <v>2010</v>
      </c>
      <c r="B884" s="122" t="s">
        <v>3145</v>
      </c>
      <c r="C884" s="122" t="s">
        <v>3195</v>
      </c>
      <c r="E884" s="26" t="str">
        <f>IFERROR(IF(VLOOKUP(Table25[[#This Row],[Contract No.]],Table3[#All],3,FALSE)="","No","Yes"),"")</f>
        <v>Yes</v>
      </c>
      <c r="F884" s="26" t="str">
        <f>IFERROR(VLOOKUP(Table25[[#This Row],[Contract No.]],Table3[#All],3,FALSE),"")</f>
        <v>NASPO</v>
      </c>
      <c r="G884" s="26" t="str">
        <f>IFERROR(IF(Table25[[#This Row],[Cooperative Purchase
(Yes/No)]]="Yes","Yes",IF(VLOOKUP(Table25[[#This Row],[Contract No.]],Table3[#All],1,FALSE)=Table25[[#This Row],[Contract No.]],"Yes","No")),"No")</f>
        <v>Yes</v>
      </c>
      <c r="H884" s="51">
        <f>IFERROR(VLOOKUP(Table25[[#This Row],[Contract No.]],Table3[#All],4,FALSE),"")</f>
        <v>45138</v>
      </c>
      <c r="I884" s="56">
        <f>IFERROR(IF(AND(MONTH(Table25[[#This Row],[Contract Start Date]])&gt;6,MONTH(Table25[[#This Row],[Contract Start Date]])&lt;=12),YEAR(Table25[[#This Row],[Contract Start Date]])+1,YEAR(Table25[[#This Row],[Contract Start Date]])),"")</f>
        <v>2024</v>
      </c>
      <c r="J884" s="55">
        <f>Table25[[#This Row],[FY Formula start]]</f>
        <v>2024</v>
      </c>
      <c r="K884" s="59" t="str">
        <f>"FY"&amp;" "&amp;Table25[[#This Row],[Year Start]]</f>
        <v>FY 2024</v>
      </c>
      <c r="L884" s="52">
        <f>IFERROR(VLOOKUP(Table25[[#This Row],[Contract No.]],Table3[#All],5,FALSE),"")</f>
        <v>48426</v>
      </c>
      <c r="M884" s="56">
        <f>IFERROR(IF(Table25[[#This Row],[Contract End Date]]="99/99/9999","No End",IF(AND(MONTH(Table25[[#This Row],[Contract End Date]])&gt;6,MONTH(Table25[[#This Row],[Contract End Date]])&lt;=12),YEAR(Table25[[#This Row],[Contract End Date]])+1,YEAR(Table25[[#This Row],[Contract End Date]]))),"")</f>
        <v>2033</v>
      </c>
      <c r="N884" s="55">
        <f>Table25[[#This Row],[FY Formula end]]</f>
        <v>2033</v>
      </c>
      <c r="O884" s="59" t="str">
        <f>IF(Table25[[#This Row],[Year End]]="No End","No End","FY"&amp;" "&amp;Table25[[#This Row],[Year End]])</f>
        <v>FY 2033</v>
      </c>
      <c r="P884" s="27"/>
      <c r="Q884" s="104">
        <f>_xlfn.IFNA(IF($B884="","",VLOOKUP($B884,'SWC Towers'!$A:$Q,$Q$2,FALSE)),"")</f>
        <v>0.2</v>
      </c>
      <c r="R884" s="106">
        <f>_xlfn.IFNA(IF($B884="","",VLOOKUP($B884,'SWC Towers'!$A:$Q,$R$2,FALSE)),"")</f>
        <v>0.2</v>
      </c>
      <c r="S884" s="106" t="str">
        <f>_xlfn.IFNA(IF($B884="","",VLOOKUP($B884,'SWC Towers'!$A:$Q,$S$2,FALSE)),"")</f>
        <v/>
      </c>
      <c r="T884" s="106">
        <f>_xlfn.IFNA(IF($B884="","",VLOOKUP($B884,'SWC Towers'!$A:$Q,$T$2,FALSE)),"")</f>
        <v>0.1</v>
      </c>
      <c r="U884" s="104" t="str">
        <f>_xlfn.IFNA(IF($B884="","",VLOOKUP($B884,'SWC Towers'!$A:$Q,$U$2,FALSE)),"")</f>
        <v/>
      </c>
      <c r="V884" s="104" t="str">
        <f>_xlfn.IFNA(IF($B884="","",VLOOKUP($B884,'SWC Towers'!$A:$Q,$V$2,FALSE)),"")</f>
        <v/>
      </c>
      <c r="W884" s="104">
        <f>_xlfn.IFNA(IF($B884="","",VLOOKUP($B884,'SWC Towers'!$A:$Q,$W$2,FALSE)),"")</f>
        <v>0.3</v>
      </c>
      <c r="X884" s="104" t="str">
        <f>_xlfn.IFNA(IF($B884="","",VLOOKUP($B884,'SWC Towers'!$A:$Q,$X$2,FALSE)),"")</f>
        <v/>
      </c>
      <c r="Y884" s="104" t="str">
        <f>_xlfn.IFNA(IF($B884="","",VLOOKUP($B884,'SWC Towers'!$A:$Q,$Y$2,FALSE)),"")</f>
        <v/>
      </c>
      <c r="Z884" s="104">
        <f>_xlfn.IFNA(IF($B884="","",VLOOKUP($B884,'SWC Towers'!$A:$Q,$Z$2,FALSE)),"")</f>
        <v>0.1</v>
      </c>
      <c r="AA884" s="104" t="str">
        <f>_xlfn.IFNA(IF($B884="","",VLOOKUP($B884,'SWC Towers'!$A:$Q,$AA$2,FALSE)),"")</f>
        <v/>
      </c>
      <c r="AB884" s="104">
        <f>_xlfn.IFNA(IF($B884="","",VLOOKUP($B884,'SWC Towers'!$A:$Q,$AB$2,FALSE)),"")</f>
        <v>0.1</v>
      </c>
      <c r="AC884" s="20">
        <f>SUM(Table25[[#This Row],[IT Tower: Application]:[Other/Non-IT ]])</f>
        <v>1</v>
      </c>
      <c r="AD884" s="67"/>
      <c r="AE884" s="67"/>
      <c r="AF884" s="67"/>
      <c r="AG884" s="67"/>
      <c r="AH884" s="67"/>
      <c r="AI884" s="67"/>
      <c r="AJ884" s="67"/>
      <c r="AK884" s="67"/>
      <c r="AL884" s="67"/>
      <c r="AM884" s="67"/>
      <c r="AN884" s="67"/>
      <c r="AO884" s="67"/>
      <c r="AP884" s="67"/>
      <c r="AQ884" s="67"/>
      <c r="AR884" s="67"/>
      <c r="AS884" s="67"/>
      <c r="AT884" s="67"/>
      <c r="AU884" s="67"/>
      <c r="AV884" s="67"/>
      <c r="AW884" s="67"/>
      <c r="AX884" s="67"/>
      <c r="AY884" s="67"/>
      <c r="AZ884" s="67"/>
      <c r="BA884" s="67">
        <v>0</v>
      </c>
      <c r="BB884" s="67">
        <v>88154</v>
      </c>
      <c r="BC884" s="67">
        <v>12685</v>
      </c>
      <c r="BD884" s="67"/>
      <c r="BE884" s="67"/>
      <c r="BF884" s="67"/>
      <c r="BG884" s="67"/>
      <c r="BH884" s="67"/>
      <c r="BI884" s="67"/>
      <c r="BJ884" s="67"/>
      <c r="BK884" s="67"/>
      <c r="BL884" s="67"/>
      <c r="BM884" s="67"/>
      <c r="BN884" s="67"/>
      <c r="BO884" s="67"/>
      <c r="BP884" s="67"/>
      <c r="BQ884" s="67"/>
      <c r="BR884" s="67"/>
      <c r="BS884" s="67"/>
      <c r="BT884" s="67"/>
      <c r="BU884" s="67"/>
      <c r="BV884" s="67"/>
      <c r="BW884" s="67"/>
      <c r="BX884" s="67"/>
      <c r="BY884" s="67"/>
      <c r="BZ884" s="67"/>
      <c r="CA884" s="67"/>
      <c r="CB884" s="67"/>
      <c r="CC884" s="70">
        <f>SUM(Table25[[#This Row],[Contract Amount FY00]:[Contract Amount FY50]])</f>
        <v>100839</v>
      </c>
      <c r="CD884" s="24"/>
    </row>
    <row r="885" spans="1:82" x14ac:dyDescent="0.25">
      <c r="A885" s="122" t="s">
        <v>2010</v>
      </c>
      <c r="B885" s="122" t="s">
        <v>3183</v>
      </c>
      <c r="C885" s="122" t="s">
        <v>966</v>
      </c>
      <c r="E885" s="26" t="str">
        <f>IFERROR(IF(VLOOKUP(Table25[[#This Row],[Contract No.]],Table3[#All],3,FALSE)="","No","Yes"),"")</f>
        <v>Yes</v>
      </c>
      <c r="F885" s="26" t="str">
        <f>IFERROR(VLOOKUP(Table25[[#This Row],[Contract No.]],Table3[#All],3,FALSE),"")</f>
        <v>NASPO</v>
      </c>
      <c r="G885" s="26" t="str">
        <f>IFERROR(IF(Table25[[#This Row],[Cooperative Purchase
(Yes/No)]]="Yes","Yes",IF(VLOOKUP(Table25[[#This Row],[Contract No.]],Table3[#All],1,FALSE)=Table25[[#This Row],[Contract No.]],"Yes","No")),"No")</f>
        <v>Yes</v>
      </c>
      <c r="H885" s="51">
        <f>IFERROR(VLOOKUP(Table25[[#This Row],[Contract No.]],Table3[#All],4,FALSE),"")</f>
        <v>45505</v>
      </c>
      <c r="I885" s="56">
        <f>IFERROR(IF(AND(MONTH(Table25[[#This Row],[Contract Start Date]])&gt;6,MONTH(Table25[[#This Row],[Contract Start Date]])&lt;=12),YEAR(Table25[[#This Row],[Contract Start Date]])+1,YEAR(Table25[[#This Row],[Contract Start Date]])),"")</f>
        <v>2025</v>
      </c>
      <c r="J885" s="55">
        <f>Table25[[#This Row],[FY Formula start]]</f>
        <v>2025</v>
      </c>
      <c r="K885" s="59" t="str">
        <f>"FY"&amp;" "&amp;Table25[[#This Row],[Year Start]]</f>
        <v>FY 2025</v>
      </c>
      <c r="L885" s="52">
        <f>IFERROR(VLOOKUP(Table25[[#This Row],[Contract No.]],Table3[#All],5,FALSE),"")</f>
        <v>47330</v>
      </c>
      <c r="M885" s="56">
        <f>IFERROR(IF(Table25[[#This Row],[Contract End Date]]="99/99/9999","No End",IF(AND(MONTH(Table25[[#This Row],[Contract End Date]])&gt;6,MONTH(Table25[[#This Row],[Contract End Date]])&lt;=12),YEAR(Table25[[#This Row],[Contract End Date]])+1,YEAR(Table25[[#This Row],[Contract End Date]]))),"")</f>
        <v>2030</v>
      </c>
      <c r="N885" s="55">
        <f>Table25[[#This Row],[FY Formula end]]</f>
        <v>2030</v>
      </c>
      <c r="O885" s="59" t="str">
        <f>IF(Table25[[#This Row],[Year End]]="No End","No End","FY"&amp;" "&amp;Table25[[#This Row],[Year End]])</f>
        <v>FY 2030</v>
      </c>
      <c r="P885" s="27"/>
      <c r="Q885" s="104">
        <f>_xlfn.IFNA(IF($B885="","",VLOOKUP($B885,'SWC Towers'!$A:$Q,$Q$2,FALSE)),"")</f>
        <v>0.2</v>
      </c>
      <c r="R885" s="106" t="str">
        <f>_xlfn.IFNA(IF($B885="","",VLOOKUP($B885,'SWC Towers'!$A:$Q,$R$2,FALSE)),"")</f>
        <v/>
      </c>
      <c r="S885" s="106">
        <f>_xlfn.IFNA(IF($B885="","",VLOOKUP($B885,'SWC Towers'!$A:$Q,$S$2,FALSE)),"")</f>
        <v>0.2</v>
      </c>
      <c r="T885" s="106" t="str">
        <f>_xlfn.IFNA(IF($B885="","",VLOOKUP($B885,'SWC Towers'!$A:$Q,$T$2,FALSE)),"")</f>
        <v/>
      </c>
      <c r="U885" s="104">
        <f>_xlfn.IFNA(IF($B885="","",VLOOKUP($B885,'SWC Towers'!$A:$Q,$U$2,FALSE)),"")</f>
        <v>0.4</v>
      </c>
      <c r="V885" s="104" t="str">
        <f>_xlfn.IFNA(IF($B885="","",VLOOKUP($B885,'SWC Towers'!$A:$Q,$V$2,FALSE)),"")</f>
        <v/>
      </c>
      <c r="W885" s="104">
        <f>_xlfn.IFNA(IF($B885="","",VLOOKUP($B885,'SWC Towers'!$A:$Q,$W$2,FALSE)),"")</f>
        <v>0.2</v>
      </c>
      <c r="X885" s="104" t="str">
        <f>_xlfn.IFNA(IF($B885="","",VLOOKUP($B885,'SWC Towers'!$A:$Q,$X$2,FALSE)),"")</f>
        <v/>
      </c>
      <c r="Y885" s="104" t="str">
        <f>_xlfn.IFNA(IF($B885="","",VLOOKUP($B885,'SWC Towers'!$A:$Q,$Y$2,FALSE)),"")</f>
        <v/>
      </c>
      <c r="Z885" s="104" t="str">
        <f>_xlfn.IFNA(IF($B885="","",VLOOKUP($B885,'SWC Towers'!$A:$Q,$Z$2,FALSE)),"")</f>
        <v/>
      </c>
      <c r="AA885" s="104" t="str">
        <f>_xlfn.IFNA(IF($B885="","",VLOOKUP($B885,'SWC Towers'!$A:$Q,$AA$2,FALSE)),"")</f>
        <v/>
      </c>
      <c r="AB885" s="104" t="str">
        <f>_xlfn.IFNA(IF($B885="","",VLOOKUP($B885,'SWC Towers'!$A:$Q,$AB$2,FALSE)),"")</f>
        <v/>
      </c>
      <c r="AC885" s="20">
        <f>SUM(Table25[[#This Row],[IT Tower: Application]:[Other/Non-IT ]])</f>
        <v>1</v>
      </c>
      <c r="AD885" s="67"/>
      <c r="AE885" s="67"/>
      <c r="AF885" s="67"/>
      <c r="AG885" s="67"/>
      <c r="AH885" s="67"/>
      <c r="AI885" s="67"/>
      <c r="AJ885" s="67"/>
      <c r="AK885" s="67"/>
      <c r="AL885" s="67"/>
      <c r="AM885" s="67"/>
      <c r="AN885" s="67"/>
      <c r="AO885" s="67"/>
      <c r="AP885" s="67"/>
      <c r="AQ885" s="67"/>
      <c r="AR885" s="67"/>
      <c r="AS885" s="67"/>
      <c r="AT885" s="67"/>
      <c r="AU885" s="67"/>
      <c r="AV885" s="67"/>
      <c r="AW885" s="67"/>
      <c r="AX885" s="67"/>
      <c r="AY885" s="67"/>
      <c r="AZ885" s="67"/>
      <c r="BA885" s="67"/>
      <c r="BB885" s="67"/>
      <c r="BC885" s="67">
        <v>2868</v>
      </c>
      <c r="BD885" s="67"/>
      <c r="BE885" s="67"/>
      <c r="BF885" s="67"/>
      <c r="BG885" s="67"/>
      <c r="BH885" s="67"/>
      <c r="BI885" s="67"/>
      <c r="BJ885" s="67"/>
      <c r="BK885" s="67"/>
      <c r="BL885" s="67"/>
      <c r="BM885" s="67"/>
      <c r="BN885" s="67"/>
      <c r="BO885" s="67"/>
      <c r="BP885" s="67"/>
      <c r="BQ885" s="67"/>
      <c r="BR885" s="67"/>
      <c r="BS885" s="67"/>
      <c r="BT885" s="67"/>
      <c r="BU885" s="67"/>
      <c r="BV885" s="67"/>
      <c r="BW885" s="67"/>
      <c r="BX885" s="67"/>
      <c r="BY885" s="67"/>
      <c r="BZ885" s="67"/>
      <c r="CA885" s="67"/>
      <c r="CB885" s="67"/>
      <c r="CC885" s="69">
        <f>SUM(Table25[[#This Row],[Contract Amount FY00]:[Contract Amount FY50]])</f>
        <v>2868</v>
      </c>
      <c r="CD885" s="24"/>
    </row>
    <row r="886" spans="1:82" x14ac:dyDescent="0.25">
      <c r="A886" s="122" t="s">
        <v>1947</v>
      </c>
      <c r="B886" s="122" t="s">
        <v>757</v>
      </c>
      <c r="C886" s="122" t="s">
        <v>1291</v>
      </c>
      <c r="E886" s="26" t="str">
        <f>IFERROR(IF(VLOOKUP(Table25[[#This Row],[Contract No.]],Table3[#All],3,FALSE)="","No","Yes"),"")</f>
        <v>Yes</v>
      </c>
      <c r="F886" s="26" t="str">
        <f>IFERROR(VLOOKUP(Table25[[#This Row],[Contract No.]],Table3[#All],3,FALSE),"")</f>
        <v>NASPO</v>
      </c>
      <c r="G886" s="26" t="str">
        <f>IFERROR(IF(Table25[[#This Row],[Cooperative Purchase
(Yes/No)]]="Yes","Yes",IF(VLOOKUP(Table25[[#This Row],[Contract No.]],Table3[#All],1,FALSE)=Table25[[#This Row],[Contract No.]],"Yes","No")),"No")</f>
        <v>Yes</v>
      </c>
      <c r="H886" s="51">
        <f>IFERROR(VLOOKUP(Table25[[#This Row],[Contract No.]],Table3[#All],4,FALSE),"")</f>
        <v>43516</v>
      </c>
      <c r="I886" s="56">
        <f>IFERROR(IF(AND(MONTH(Table25[[#This Row],[Contract Start Date]])&gt;6,MONTH(Table25[[#This Row],[Contract Start Date]])&lt;=12),YEAR(Table25[[#This Row],[Contract Start Date]])+1,YEAR(Table25[[#This Row],[Contract Start Date]])),"")</f>
        <v>2019</v>
      </c>
      <c r="J886" s="55">
        <f>Table25[[#This Row],[FY Formula start]]</f>
        <v>2019</v>
      </c>
      <c r="K886" s="59" t="str">
        <f>"FY"&amp;" "&amp;Table25[[#This Row],[Year Start]]</f>
        <v>FY 2019</v>
      </c>
      <c r="L886" s="52">
        <f>IFERROR(VLOOKUP(Table25[[#This Row],[Contract No.]],Table3[#All],5,FALSE),"")</f>
        <v>45535</v>
      </c>
      <c r="M886" s="56">
        <f>IFERROR(IF(Table25[[#This Row],[Contract End Date]]="99/99/9999","No End",IF(AND(MONTH(Table25[[#This Row],[Contract End Date]])&gt;6,MONTH(Table25[[#This Row],[Contract End Date]])&lt;=12),YEAR(Table25[[#This Row],[Contract End Date]])+1,YEAR(Table25[[#This Row],[Contract End Date]]))),"")</f>
        <v>2025</v>
      </c>
      <c r="N886" s="55">
        <f>Table25[[#This Row],[FY Formula end]]</f>
        <v>2025</v>
      </c>
      <c r="O886" s="59" t="str">
        <f>IF(Table25[[#This Row],[Year End]]="No End","No End","FY"&amp;" "&amp;Table25[[#This Row],[Year End]])</f>
        <v>FY 2025</v>
      </c>
      <c r="P886" s="27"/>
      <c r="Q886" s="104" t="str">
        <f>_xlfn.IFNA(IF($B886="","",VLOOKUP($B886,'SWC Towers'!$A:$Q,$Q$2,FALSE)),"")</f>
        <v/>
      </c>
      <c r="R886" s="106" t="str">
        <f>_xlfn.IFNA(IF($B886="","",VLOOKUP($B886,'SWC Towers'!$A:$Q,$R$2,FALSE)),"")</f>
        <v/>
      </c>
      <c r="S886" s="106" t="str">
        <f>_xlfn.IFNA(IF($B886="","",VLOOKUP($B886,'SWC Towers'!$A:$Q,$S$2,FALSE)),"")</f>
        <v/>
      </c>
      <c r="T886" s="106">
        <f>_xlfn.IFNA(IF($B886="","",VLOOKUP($B886,'SWC Towers'!$A:$Q,$T$2,FALSE)),"")</f>
        <v>0.1</v>
      </c>
      <c r="U886" s="104">
        <f>_xlfn.IFNA(IF($B886="","",VLOOKUP($B886,'SWC Towers'!$A:$Q,$U$2,FALSE)),"")</f>
        <v>0.3</v>
      </c>
      <c r="V886" s="104" t="str">
        <f>_xlfn.IFNA(IF($B886="","",VLOOKUP($B886,'SWC Towers'!$A:$Q,$V$2,FALSE)),"")</f>
        <v/>
      </c>
      <c r="W886" s="104">
        <f>_xlfn.IFNA(IF($B886="","",VLOOKUP($B886,'SWC Towers'!$A:$Q,$W$2,FALSE)),"")</f>
        <v>0.6</v>
      </c>
      <c r="X886" s="104" t="str">
        <f>_xlfn.IFNA(IF($B886="","",VLOOKUP($B886,'SWC Towers'!$A:$Q,$X$2,FALSE)),"")</f>
        <v/>
      </c>
      <c r="Y886" s="104" t="str">
        <f>_xlfn.IFNA(IF($B886="","",VLOOKUP($B886,'SWC Towers'!$A:$Q,$Y$2,FALSE)),"")</f>
        <v/>
      </c>
      <c r="Z886" s="104" t="str">
        <f>_xlfn.IFNA(IF($B886="","",VLOOKUP($B886,'SWC Towers'!$A:$Q,$Z$2,FALSE)),"")</f>
        <v/>
      </c>
      <c r="AA886" s="104" t="str">
        <f>_xlfn.IFNA(IF($B886="","",VLOOKUP($B886,'SWC Towers'!$A:$Q,$AA$2,FALSE)),"")</f>
        <v/>
      </c>
      <c r="AB886" s="104" t="str">
        <f>_xlfn.IFNA(IF($B886="","",VLOOKUP($B886,'SWC Towers'!$A:$Q,$AB$2,FALSE)),"")</f>
        <v/>
      </c>
      <c r="AC886" s="20">
        <f>SUM(Table25[[#This Row],[IT Tower: Application]:[Other/Non-IT ]])</f>
        <v>1</v>
      </c>
      <c r="AD886" s="67"/>
      <c r="AE886" s="67"/>
      <c r="AF886" s="67"/>
      <c r="AG886" s="67"/>
      <c r="AH886" s="67"/>
      <c r="AI886" s="67"/>
      <c r="AJ886" s="67"/>
      <c r="AK886" s="67"/>
      <c r="AL886" s="67"/>
      <c r="AM886" s="67"/>
      <c r="AN886" s="67"/>
      <c r="AO886" s="67"/>
      <c r="AP886" s="67"/>
      <c r="AQ886" s="67"/>
      <c r="AR886" s="67"/>
      <c r="AS886" s="67"/>
      <c r="AT886" s="67"/>
      <c r="AU886" s="67"/>
      <c r="AV886" s="67"/>
      <c r="AW886" s="67"/>
      <c r="AX886" s="67"/>
      <c r="AY886" s="67">
        <v>0</v>
      </c>
      <c r="AZ886" s="67">
        <v>6356</v>
      </c>
      <c r="BA886" s="67">
        <v>828</v>
      </c>
      <c r="BB886" s="67"/>
      <c r="BC886" s="67"/>
      <c r="BD886" s="67"/>
      <c r="BE886" s="67"/>
      <c r="BF886" s="67"/>
      <c r="BG886" s="67"/>
      <c r="BH886" s="67"/>
      <c r="BI886" s="67"/>
      <c r="BJ886" s="67"/>
      <c r="BK886" s="67"/>
      <c r="BL886" s="67"/>
      <c r="BM886" s="67"/>
      <c r="BN886" s="67"/>
      <c r="BO886" s="67"/>
      <c r="BP886" s="67"/>
      <c r="BQ886" s="67"/>
      <c r="BR886" s="67"/>
      <c r="BS886" s="67"/>
      <c r="BT886" s="67"/>
      <c r="BU886" s="67"/>
      <c r="BV886" s="67"/>
      <c r="BW886" s="67"/>
      <c r="BX886" s="67"/>
      <c r="BY886" s="67"/>
      <c r="BZ886" s="67"/>
      <c r="CA886" s="67"/>
      <c r="CB886" s="67"/>
      <c r="CC886" s="69">
        <f>SUM(Table25[[#This Row],[Contract Amount FY00]:[Contract Amount FY50]])</f>
        <v>7184</v>
      </c>
      <c r="CD886" s="24"/>
    </row>
    <row r="887" spans="1:82" x14ac:dyDescent="0.25">
      <c r="A887" s="122" t="s">
        <v>1947</v>
      </c>
      <c r="B887" s="122" t="s">
        <v>2242</v>
      </c>
      <c r="C887" s="122" t="s">
        <v>2169</v>
      </c>
      <c r="E887" s="26" t="str">
        <f>IFERROR(IF(VLOOKUP(Table25[[#This Row],[Contract No.]],Table3[#All],3,FALSE)="","No","Yes"),"")</f>
        <v>Yes</v>
      </c>
      <c r="F887" s="26" t="str">
        <f>IFERROR(VLOOKUP(Table25[[#This Row],[Contract No.]],Table3[#All],3,FALSE),"")</f>
        <v>NASPO</v>
      </c>
      <c r="G887" s="26" t="str">
        <f>IFERROR(IF(Table25[[#This Row],[Cooperative Purchase
(Yes/No)]]="Yes","Yes",IF(VLOOKUP(Table25[[#This Row],[Contract No.]],Table3[#All],1,FALSE)=Table25[[#This Row],[Contract No.]],"Yes","No")),"No")</f>
        <v>Yes</v>
      </c>
      <c r="H887" s="51">
        <f>IFERROR(VLOOKUP(Table25[[#This Row],[Contract No.]],Table3[#All],4,FALSE),"")</f>
        <v>44378</v>
      </c>
      <c r="I887" s="56">
        <f>IFERROR(IF(AND(MONTH(Table25[[#This Row],[Contract Start Date]])&gt;6,MONTH(Table25[[#This Row],[Contract Start Date]])&lt;=12),YEAR(Table25[[#This Row],[Contract Start Date]])+1,YEAR(Table25[[#This Row],[Contract Start Date]])),"")</f>
        <v>2022</v>
      </c>
      <c r="J887" s="55">
        <f>Table25[[#This Row],[FY Formula start]]</f>
        <v>2022</v>
      </c>
      <c r="K887" s="59" t="str">
        <f>"FY"&amp;" "&amp;Table25[[#This Row],[Year Start]]</f>
        <v>FY 2022</v>
      </c>
      <c r="L887" s="52">
        <f>IFERROR(VLOOKUP(Table25[[#This Row],[Contract No.]],Table3[#All],5,FALSE),"")</f>
        <v>47118</v>
      </c>
      <c r="M887" s="56">
        <f>IFERROR(IF(Table25[[#This Row],[Contract End Date]]="99/99/9999","No End",IF(AND(MONTH(Table25[[#This Row],[Contract End Date]])&gt;6,MONTH(Table25[[#This Row],[Contract End Date]])&lt;=12),YEAR(Table25[[#This Row],[Contract End Date]])+1,YEAR(Table25[[#This Row],[Contract End Date]]))),"")</f>
        <v>2029</v>
      </c>
      <c r="N887" s="55">
        <f>Table25[[#This Row],[FY Formula end]]</f>
        <v>2029</v>
      </c>
      <c r="O887" s="59" t="str">
        <f>IF(Table25[[#This Row],[Year End]]="No End","No End","FY"&amp;" "&amp;Table25[[#This Row],[Year End]])</f>
        <v>FY 2029</v>
      </c>
      <c r="P887" s="27"/>
      <c r="Q887" s="104">
        <f>_xlfn.IFNA(IF($B887="","",VLOOKUP($B887,'SWC Towers'!$A:$Q,$Q$2,FALSE)),"")</f>
        <v>0.25</v>
      </c>
      <c r="R887" s="106">
        <f>_xlfn.IFNA(IF($B887="","",VLOOKUP($B887,'SWC Towers'!$A:$Q,$R$2,FALSE)),"")</f>
        <v>0.3</v>
      </c>
      <c r="S887" s="106" t="str">
        <f>_xlfn.IFNA(IF($B887="","",VLOOKUP($B887,'SWC Towers'!$A:$Q,$S$2,FALSE)),"")</f>
        <v/>
      </c>
      <c r="T887" s="106" t="str">
        <f>_xlfn.IFNA(IF($B887="","",VLOOKUP($B887,'SWC Towers'!$A:$Q,$T$2,FALSE)),"")</f>
        <v/>
      </c>
      <c r="U887" s="104">
        <f>_xlfn.IFNA(IF($B887="","",VLOOKUP($B887,'SWC Towers'!$A:$Q,$U$2,FALSE)),"")</f>
        <v>0.3</v>
      </c>
      <c r="V887" s="104" t="str">
        <f>_xlfn.IFNA(IF($B887="","",VLOOKUP($B887,'SWC Towers'!$A:$Q,$V$2,FALSE)),"")</f>
        <v/>
      </c>
      <c r="W887" s="104">
        <f>_xlfn.IFNA(IF($B887="","",VLOOKUP($B887,'SWC Towers'!$A:$Q,$W$2,FALSE)),"")</f>
        <v>0.1</v>
      </c>
      <c r="X887" s="104" t="str">
        <f>_xlfn.IFNA(IF($B887="","",VLOOKUP($B887,'SWC Towers'!$A:$Q,$X$2,FALSE)),"")</f>
        <v/>
      </c>
      <c r="Y887" s="104" t="str">
        <f>_xlfn.IFNA(IF($B887="","",VLOOKUP($B887,'SWC Towers'!$A:$Q,$Y$2,FALSE)),"")</f>
        <v/>
      </c>
      <c r="Z887" s="104" t="str">
        <f>_xlfn.IFNA(IF($B887="","",VLOOKUP($B887,'SWC Towers'!$A:$Q,$Z$2,FALSE)),"")</f>
        <v/>
      </c>
      <c r="AA887" s="104" t="str">
        <f>_xlfn.IFNA(IF($B887="","",VLOOKUP($B887,'SWC Towers'!$A:$Q,$AA$2,FALSE)),"")</f>
        <v/>
      </c>
      <c r="AB887" s="104">
        <f>_xlfn.IFNA(IF($B887="","",VLOOKUP($B887,'SWC Towers'!$A:$Q,$AB$2,FALSE)),"")</f>
        <v>0.05</v>
      </c>
      <c r="AC887" s="20">
        <f>SUM(Table25[[#This Row],[IT Tower: Application]:[Other/Non-IT ]])</f>
        <v>1</v>
      </c>
      <c r="AD887" s="67"/>
      <c r="AE887" s="67"/>
      <c r="AF887" s="67"/>
      <c r="AG887" s="67"/>
      <c r="AH887" s="67"/>
      <c r="AI887" s="67"/>
      <c r="AJ887" s="67"/>
      <c r="AK887" s="67"/>
      <c r="AL887" s="67"/>
      <c r="AM887" s="67"/>
      <c r="AN887" s="67"/>
      <c r="AO887" s="67"/>
      <c r="AP887" s="67"/>
      <c r="AQ887" s="67"/>
      <c r="AR887" s="67"/>
      <c r="AS887" s="67"/>
      <c r="AT887" s="67"/>
      <c r="AU887" s="67"/>
      <c r="AV887" s="67"/>
      <c r="AW887" s="67"/>
      <c r="AX887" s="67"/>
      <c r="AY887" s="67"/>
      <c r="AZ887" s="67"/>
      <c r="BA887" s="67">
        <v>22153</v>
      </c>
      <c r="BB887" s="67">
        <v>0</v>
      </c>
      <c r="BC887" s="67"/>
      <c r="BD887" s="67"/>
      <c r="BE887" s="67"/>
      <c r="BF887" s="67"/>
      <c r="BG887" s="67"/>
      <c r="BH887" s="67"/>
      <c r="BI887" s="67"/>
      <c r="BJ887" s="67"/>
      <c r="BK887" s="67"/>
      <c r="BL887" s="67"/>
      <c r="BM887" s="67"/>
      <c r="BN887" s="67"/>
      <c r="BO887" s="67"/>
      <c r="BP887" s="67"/>
      <c r="BQ887" s="67"/>
      <c r="BR887" s="67"/>
      <c r="BS887" s="67"/>
      <c r="BT887" s="67"/>
      <c r="BU887" s="67"/>
      <c r="BV887" s="67"/>
      <c r="BW887" s="67"/>
      <c r="BX887" s="67"/>
      <c r="BY887" s="67"/>
      <c r="BZ887" s="67"/>
      <c r="CA887" s="67"/>
      <c r="CB887" s="67"/>
      <c r="CC887" s="69">
        <f>SUM(Table25[[#This Row],[Contract Amount FY00]:[Contract Amount FY50]])</f>
        <v>22153</v>
      </c>
      <c r="CD887" s="24"/>
    </row>
    <row r="888" spans="1:82" x14ac:dyDescent="0.25">
      <c r="A888" s="122" t="s">
        <v>1947</v>
      </c>
      <c r="B888" s="122" t="s">
        <v>2242</v>
      </c>
      <c r="C888" s="122" t="s">
        <v>1002</v>
      </c>
      <c r="E888" s="26" t="str">
        <f>IFERROR(IF(VLOOKUP(Table25[[#This Row],[Contract No.]],Table3[#All],3,FALSE)="","No","Yes"),"")</f>
        <v>Yes</v>
      </c>
      <c r="F888" s="26" t="str">
        <f>IFERROR(VLOOKUP(Table25[[#This Row],[Contract No.]],Table3[#All],3,FALSE),"")</f>
        <v>NASPO</v>
      </c>
      <c r="G888" s="26" t="str">
        <f>IFERROR(IF(Table25[[#This Row],[Cooperative Purchase
(Yes/No)]]="Yes","Yes",IF(VLOOKUP(Table25[[#This Row],[Contract No.]],Table3[#All],1,FALSE)=Table25[[#This Row],[Contract No.]],"Yes","No")),"No")</f>
        <v>Yes</v>
      </c>
      <c r="H888" s="51">
        <f>IFERROR(VLOOKUP(Table25[[#This Row],[Contract No.]],Table3[#All],4,FALSE),"")</f>
        <v>44378</v>
      </c>
      <c r="I888" s="56">
        <f>IFERROR(IF(AND(MONTH(Table25[[#This Row],[Contract Start Date]])&gt;6,MONTH(Table25[[#This Row],[Contract Start Date]])&lt;=12),YEAR(Table25[[#This Row],[Contract Start Date]])+1,YEAR(Table25[[#This Row],[Contract Start Date]])),"")</f>
        <v>2022</v>
      </c>
      <c r="J888" s="55">
        <f>Table25[[#This Row],[FY Formula start]]</f>
        <v>2022</v>
      </c>
      <c r="K888" s="59" t="str">
        <f>"FY"&amp;" "&amp;Table25[[#This Row],[Year Start]]</f>
        <v>FY 2022</v>
      </c>
      <c r="L888" s="52">
        <f>IFERROR(VLOOKUP(Table25[[#This Row],[Contract No.]],Table3[#All],5,FALSE),"")</f>
        <v>47118</v>
      </c>
      <c r="M888" s="56">
        <f>IFERROR(IF(Table25[[#This Row],[Contract End Date]]="99/99/9999","No End",IF(AND(MONTH(Table25[[#This Row],[Contract End Date]])&gt;6,MONTH(Table25[[#This Row],[Contract End Date]])&lt;=12),YEAR(Table25[[#This Row],[Contract End Date]])+1,YEAR(Table25[[#This Row],[Contract End Date]]))),"")</f>
        <v>2029</v>
      </c>
      <c r="N888" s="55">
        <f>Table25[[#This Row],[FY Formula end]]</f>
        <v>2029</v>
      </c>
      <c r="O888" s="59" t="str">
        <f>IF(Table25[[#This Row],[Year End]]="No End","No End","FY"&amp;" "&amp;Table25[[#This Row],[Year End]])</f>
        <v>FY 2029</v>
      </c>
      <c r="P888" s="27"/>
      <c r="Q888" s="104">
        <f>_xlfn.IFNA(IF($B888="","",VLOOKUP($B888,'SWC Towers'!$A:$Q,$Q$2,FALSE)),"")</f>
        <v>0.25</v>
      </c>
      <c r="R888" s="106">
        <f>_xlfn.IFNA(IF($B888="","",VLOOKUP($B888,'SWC Towers'!$A:$Q,$R$2,FALSE)),"")</f>
        <v>0.3</v>
      </c>
      <c r="S888" s="106" t="str">
        <f>_xlfn.IFNA(IF($B888="","",VLOOKUP($B888,'SWC Towers'!$A:$Q,$S$2,FALSE)),"")</f>
        <v/>
      </c>
      <c r="T888" s="106" t="str">
        <f>_xlfn.IFNA(IF($B888="","",VLOOKUP($B888,'SWC Towers'!$A:$Q,$T$2,FALSE)),"")</f>
        <v/>
      </c>
      <c r="U888" s="104">
        <f>_xlfn.IFNA(IF($B888="","",VLOOKUP($B888,'SWC Towers'!$A:$Q,$U$2,FALSE)),"")</f>
        <v>0.3</v>
      </c>
      <c r="V888" s="104" t="str">
        <f>_xlfn.IFNA(IF($B888="","",VLOOKUP($B888,'SWC Towers'!$A:$Q,$V$2,FALSE)),"")</f>
        <v/>
      </c>
      <c r="W888" s="104">
        <f>_xlfn.IFNA(IF($B888="","",VLOOKUP($B888,'SWC Towers'!$A:$Q,$W$2,FALSE)),"")</f>
        <v>0.1</v>
      </c>
      <c r="X888" s="104" t="str">
        <f>_xlfn.IFNA(IF($B888="","",VLOOKUP($B888,'SWC Towers'!$A:$Q,$X$2,FALSE)),"")</f>
        <v/>
      </c>
      <c r="Y888" s="104" t="str">
        <f>_xlfn.IFNA(IF($B888="","",VLOOKUP($B888,'SWC Towers'!$A:$Q,$Y$2,FALSE)),"")</f>
        <v/>
      </c>
      <c r="Z888" s="104" t="str">
        <f>_xlfn.IFNA(IF($B888="","",VLOOKUP($B888,'SWC Towers'!$A:$Q,$Z$2,FALSE)),"")</f>
        <v/>
      </c>
      <c r="AA888" s="104" t="str">
        <f>_xlfn.IFNA(IF($B888="","",VLOOKUP($B888,'SWC Towers'!$A:$Q,$AA$2,FALSE)),"")</f>
        <v/>
      </c>
      <c r="AB888" s="104">
        <f>_xlfn.IFNA(IF($B888="","",VLOOKUP($B888,'SWC Towers'!$A:$Q,$AB$2,FALSE)),"")</f>
        <v>0.05</v>
      </c>
      <c r="AC888" s="20">
        <f>SUM(Table25[[#This Row],[IT Tower: Application]:[Other/Non-IT ]])</f>
        <v>1</v>
      </c>
      <c r="AD888" s="67"/>
      <c r="AE888" s="67"/>
      <c r="AF888" s="67"/>
      <c r="AG888" s="67"/>
      <c r="AH888" s="67"/>
      <c r="AI888" s="67"/>
      <c r="AJ888" s="67"/>
      <c r="AK888" s="67"/>
      <c r="AL888" s="67"/>
      <c r="AM888" s="67"/>
      <c r="AN888" s="67"/>
      <c r="AO888" s="67"/>
      <c r="AP888" s="67"/>
      <c r="AQ888" s="67"/>
      <c r="AR888" s="67"/>
      <c r="AS888" s="67"/>
      <c r="AT888" s="67"/>
      <c r="AU888" s="67"/>
      <c r="AV888" s="67"/>
      <c r="AW888" s="67"/>
      <c r="AX888" s="67"/>
      <c r="AY888" s="67"/>
      <c r="AZ888" s="67"/>
      <c r="BA888" s="67">
        <v>0</v>
      </c>
      <c r="BB888" s="67">
        <v>20338</v>
      </c>
      <c r="BC888" s="67"/>
      <c r="BD888" s="67"/>
      <c r="BE888" s="67"/>
      <c r="BF888" s="67"/>
      <c r="BG888" s="67"/>
      <c r="BH888" s="67"/>
      <c r="BI888" s="67"/>
      <c r="BJ888" s="67"/>
      <c r="BK888" s="67"/>
      <c r="BL888" s="67"/>
      <c r="BM888" s="67"/>
      <c r="BN888" s="67"/>
      <c r="BO888" s="67"/>
      <c r="BP888" s="67"/>
      <c r="BQ888" s="67"/>
      <c r="BR888" s="67"/>
      <c r="BS888" s="67"/>
      <c r="BT888" s="67"/>
      <c r="BU888" s="67"/>
      <c r="BV888" s="67"/>
      <c r="BW888" s="67"/>
      <c r="BX888" s="67"/>
      <c r="BY888" s="67"/>
      <c r="BZ888" s="67"/>
      <c r="CA888" s="67"/>
      <c r="CB888" s="67"/>
      <c r="CC888" s="69">
        <f>SUM(Table25[[#This Row],[Contract Amount FY00]:[Contract Amount FY50]])</f>
        <v>20338</v>
      </c>
      <c r="CD888" s="24"/>
    </row>
    <row r="889" spans="1:82" x14ac:dyDescent="0.25">
      <c r="A889" s="122" t="s">
        <v>1947</v>
      </c>
      <c r="B889" s="122" t="s">
        <v>2242</v>
      </c>
      <c r="C889" s="122" t="s">
        <v>3236</v>
      </c>
      <c r="E889" s="26" t="str">
        <f>IFERROR(IF(VLOOKUP(Table25[[#This Row],[Contract No.]],Table3[#All],3,FALSE)="","No","Yes"),"")</f>
        <v>Yes</v>
      </c>
      <c r="F889" s="26" t="str">
        <f>IFERROR(VLOOKUP(Table25[[#This Row],[Contract No.]],Table3[#All],3,FALSE),"")</f>
        <v>NASPO</v>
      </c>
      <c r="G889" s="26" t="str">
        <f>IFERROR(IF(Table25[[#This Row],[Cooperative Purchase
(Yes/No)]]="Yes","Yes",IF(VLOOKUP(Table25[[#This Row],[Contract No.]],Table3[#All],1,FALSE)=Table25[[#This Row],[Contract No.]],"Yes","No")),"No")</f>
        <v>Yes</v>
      </c>
      <c r="H889" s="51">
        <f>IFERROR(VLOOKUP(Table25[[#This Row],[Contract No.]],Table3[#All],4,FALSE),"")</f>
        <v>44378</v>
      </c>
      <c r="I889" s="56">
        <f>IFERROR(IF(AND(MONTH(Table25[[#This Row],[Contract Start Date]])&gt;6,MONTH(Table25[[#This Row],[Contract Start Date]])&lt;=12),YEAR(Table25[[#This Row],[Contract Start Date]])+1,YEAR(Table25[[#This Row],[Contract Start Date]])),"")</f>
        <v>2022</v>
      </c>
      <c r="J889" s="55">
        <f>Table25[[#This Row],[FY Formula start]]</f>
        <v>2022</v>
      </c>
      <c r="K889" s="59" t="str">
        <f>"FY"&amp;" "&amp;Table25[[#This Row],[Year Start]]</f>
        <v>FY 2022</v>
      </c>
      <c r="L889" s="52">
        <f>IFERROR(VLOOKUP(Table25[[#This Row],[Contract No.]],Table3[#All],5,FALSE),"")</f>
        <v>47118</v>
      </c>
      <c r="M889" s="56">
        <f>IFERROR(IF(Table25[[#This Row],[Contract End Date]]="99/99/9999","No End",IF(AND(MONTH(Table25[[#This Row],[Contract End Date]])&gt;6,MONTH(Table25[[#This Row],[Contract End Date]])&lt;=12),YEAR(Table25[[#This Row],[Contract End Date]])+1,YEAR(Table25[[#This Row],[Contract End Date]]))),"")</f>
        <v>2029</v>
      </c>
      <c r="N889" s="55">
        <f>Table25[[#This Row],[FY Formula end]]</f>
        <v>2029</v>
      </c>
      <c r="O889" s="59" t="str">
        <f>IF(Table25[[#This Row],[Year End]]="No End","No End","FY"&amp;" "&amp;Table25[[#This Row],[Year End]])</f>
        <v>FY 2029</v>
      </c>
      <c r="P889" s="27"/>
      <c r="Q889" s="104">
        <f>_xlfn.IFNA(IF($B889="","",VLOOKUP($B889,'SWC Towers'!$A:$Q,$Q$2,FALSE)),"")</f>
        <v>0.25</v>
      </c>
      <c r="R889" s="106">
        <f>_xlfn.IFNA(IF($B889="","",VLOOKUP($B889,'SWC Towers'!$A:$Q,$R$2,FALSE)),"")</f>
        <v>0.3</v>
      </c>
      <c r="S889" s="106" t="str">
        <f>_xlfn.IFNA(IF($B889="","",VLOOKUP($B889,'SWC Towers'!$A:$Q,$S$2,FALSE)),"")</f>
        <v/>
      </c>
      <c r="T889" s="106" t="str">
        <f>_xlfn.IFNA(IF($B889="","",VLOOKUP($B889,'SWC Towers'!$A:$Q,$T$2,FALSE)),"")</f>
        <v/>
      </c>
      <c r="U889" s="104">
        <f>_xlfn.IFNA(IF($B889="","",VLOOKUP($B889,'SWC Towers'!$A:$Q,$U$2,FALSE)),"")</f>
        <v>0.3</v>
      </c>
      <c r="V889" s="104" t="str">
        <f>_xlfn.IFNA(IF($B889="","",VLOOKUP($B889,'SWC Towers'!$A:$Q,$V$2,FALSE)),"")</f>
        <v/>
      </c>
      <c r="W889" s="104">
        <f>_xlfn.IFNA(IF($B889="","",VLOOKUP($B889,'SWC Towers'!$A:$Q,$W$2,FALSE)),"")</f>
        <v>0.1</v>
      </c>
      <c r="X889" s="104" t="str">
        <f>_xlfn.IFNA(IF($B889="","",VLOOKUP($B889,'SWC Towers'!$A:$Q,$X$2,FALSE)),"")</f>
        <v/>
      </c>
      <c r="Y889" s="104" t="str">
        <f>_xlfn.IFNA(IF($B889="","",VLOOKUP($B889,'SWC Towers'!$A:$Q,$Y$2,FALSE)),"")</f>
        <v/>
      </c>
      <c r="Z889" s="104" t="str">
        <f>_xlfn.IFNA(IF($B889="","",VLOOKUP($B889,'SWC Towers'!$A:$Q,$Z$2,FALSE)),"")</f>
        <v/>
      </c>
      <c r="AA889" s="104" t="str">
        <f>_xlfn.IFNA(IF($B889="","",VLOOKUP($B889,'SWC Towers'!$A:$Q,$AA$2,FALSE)),"")</f>
        <v/>
      </c>
      <c r="AB889" s="104">
        <f>_xlfn.IFNA(IF($B889="","",VLOOKUP($B889,'SWC Towers'!$A:$Q,$AB$2,FALSE)),"")</f>
        <v>0.05</v>
      </c>
      <c r="AC889" s="20">
        <f>SUM(Table25[[#This Row],[IT Tower: Application]:[Other/Non-IT ]])</f>
        <v>1</v>
      </c>
      <c r="AD889" s="67"/>
      <c r="AE889" s="67"/>
      <c r="AF889" s="67"/>
      <c r="AG889" s="67"/>
      <c r="AH889" s="67"/>
      <c r="AI889" s="67"/>
      <c r="AJ889" s="67"/>
      <c r="AK889" s="67"/>
      <c r="AL889" s="67"/>
      <c r="AM889" s="67"/>
      <c r="AN889" s="67"/>
      <c r="AO889" s="67"/>
      <c r="AP889" s="67"/>
      <c r="AQ889" s="67"/>
      <c r="AR889" s="67"/>
      <c r="AS889" s="67"/>
      <c r="AT889" s="67"/>
      <c r="AU889" s="67"/>
      <c r="AV889" s="67"/>
      <c r="AW889" s="67"/>
      <c r="AX889" s="67"/>
      <c r="AY889" s="67"/>
      <c r="AZ889" s="67"/>
      <c r="BA889" s="67"/>
      <c r="BB889" s="67"/>
      <c r="BC889" s="67">
        <v>7195</v>
      </c>
      <c r="BD889" s="67"/>
      <c r="BE889" s="67"/>
      <c r="BF889" s="67"/>
      <c r="BG889" s="67"/>
      <c r="BH889" s="67"/>
      <c r="BI889" s="67"/>
      <c r="BJ889" s="67"/>
      <c r="BK889" s="67"/>
      <c r="BL889" s="67"/>
      <c r="BM889" s="67"/>
      <c r="BN889" s="67"/>
      <c r="BO889" s="67"/>
      <c r="BP889" s="67"/>
      <c r="BQ889" s="67"/>
      <c r="BR889" s="67"/>
      <c r="BS889" s="67"/>
      <c r="BT889" s="67"/>
      <c r="BU889" s="67"/>
      <c r="BV889" s="67"/>
      <c r="BW889" s="67"/>
      <c r="BX889" s="67"/>
      <c r="BY889" s="67"/>
      <c r="BZ889" s="67"/>
      <c r="CA889" s="67"/>
      <c r="CB889" s="67"/>
      <c r="CC889" s="69">
        <f>SUM(Table25[[#This Row],[Contract Amount FY00]:[Contract Amount FY50]])</f>
        <v>7195</v>
      </c>
      <c r="CD889" s="24"/>
    </row>
    <row r="890" spans="1:82" x14ac:dyDescent="0.25">
      <c r="A890" s="122" t="s">
        <v>1947</v>
      </c>
      <c r="B890" s="122" t="s">
        <v>762</v>
      </c>
      <c r="C890" s="122" t="s">
        <v>1160</v>
      </c>
      <c r="E890" s="26" t="str">
        <f>IFERROR(IF(VLOOKUP(Table25[[#This Row],[Contract No.]],Table3[#All],3,FALSE)="","No","Yes"),"")</f>
        <v>No</v>
      </c>
      <c r="F890" s="26" t="str">
        <f>IFERROR(VLOOKUP(Table25[[#This Row],[Contract No.]],Table3[#All],3,FALSE),"")</f>
        <v/>
      </c>
      <c r="G890" s="26" t="str">
        <f>IFERROR(IF(Table25[[#This Row],[Cooperative Purchase
(Yes/No)]]="Yes","Yes",IF(VLOOKUP(Table25[[#This Row],[Contract No.]],Table3[#All],1,FALSE)=Table25[[#This Row],[Contract No.]],"Yes","No")),"No")</f>
        <v>Yes</v>
      </c>
      <c r="H890" s="51">
        <f>IFERROR(VLOOKUP(Table25[[#This Row],[Contract No.]],Table3[#All],4,FALSE),"")</f>
        <v>43435</v>
      </c>
      <c r="I890" s="56">
        <f>IFERROR(IF(AND(MONTH(Table25[[#This Row],[Contract Start Date]])&gt;6,MONTH(Table25[[#This Row],[Contract Start Date]])&lt;=12),YEAR(Table25[[#This Row],[Contract Start Date]])+1,YEAR(Table25[[#This Row],[Contract Start Date]])),"")</f>
        <v>2019</v>
      </c>
      <c r="J890" s="55">
        <f>Table25[[#This Row],[FY Formula start]]</f>
        <v>2019</v>
      </c>
      <c r="K890" s="59" t="str">
        <f>"FY"&amp;" "&amp;Table25[[#This Row],[Year Start]]</f>
        <v>FY 2019</v>
      </c>
      <c r="L890" s="52">
        <f>IFERROR(VLOOKUP(Table25[[#This Row],[Contract No.]],Table3[#All],5,FALSE),"")</f>
        <v>45626</v>
      </c>
      <c r="M890" s="56">
        <f>IFERROR(IF(Table25[[#This Row],[Contract End Date]]="99/99/9999","No End",IF(AND(MONTH(Table25[[#This Row],[Contract End Date]])&gt;6,MONTH(Table25[[#This Row],[Contract End Date]])&lt;=12),YEAR(Table25[[#This Row],[Contract End Date]])+1,YEAR(Table25[[#This Row],[Contract End Date]]))),"")</f>
        <v>2025</v>
      </c>
      <c r="N890" s="55">
        <f>Table25[[#This Row],[FY Formula end]]</f>
        <v>2025</v>
      </c>
      <c r="O890" s="59" t="str">
        <f>IF(Table25[[#This Row],[Year End]]="No End","No End","FY"&amp;" "&amp;Table25[[#This Row],[Year End]])</f>
        <v>FY 2025</v>
      </c>
      <c r="P890" s="27"/>
      <c r="Q890" s="104" t="str">
        <f>_xlfn.IFNA(IF($B890="","",VLOOKUP($B890,'SWC Towers'!$A:$Q,$Q$2,FALSE)),"")</f>
        <v/>
      </c>
      <c r="R890" s="106" t="str">
        <f>_xlfn.IFNA(IF($B890="","",VLOOKUP($B890,'SWC Towers'!$A:$Q,$R$2,FALSE)),"")</f>
        <v/>
      </c>
      <c r="S890" s="106" t="str">
        <f>_xlfn.IFNA(IF($B890="","",VLOOKUP($B890,'SWC Towers'!$A:$Q,$S$2,FALSE)),"")</f>
        <v/>
      </c>
      <c r="T890" s="106" t="str">
        <f>_xlfn.IFNA(IF($B890="","",VLOOKUP($B890,'SWC Towers'!$A:$Q,$T$2,FALSE)),"")</f>
        <v/>
      </c>
      <c r="U890" s="104">
        <f>_xlfn.IFNA(IF($B890="","",VLOOKUP($B890,'SWC Towers'!$A:$Q,$U$2,FALSE)),"")</f>
        <v>0.7</v>
      </c>
      <c r="V890" s="104" t="str">
        <f>_xlfn.IFNA(IF($B890="","",VLOOKUP($B890,'SWC Towers'!$A:$Q,$V$2,FALSE)),"")</f>
        <v/>
      </c>
      <c r="W890" s="104" t="str">
        <f>_xlfn.IFNA(IF($B890="","",VLOOKUP($B890,'SWC Towers'!$A:$Q,$W$2,FALSE)),"")</f>
        <v/>
      </c>
      <c r="X890" s="104" t="str">
        <f>_xlfn.IFNA(IF($B890="","",VLOOKUP($B890,'SWC Towers'!$A:$Q,$X$2,FALSE)),"")</f>
        <v/>
      </c>
      <c r="Y890" s="104" t="str">
        <f>_xlfn.IFNA(IF($B890="","",VLOOKUP($B890,'SWC Towers'!$A:$Q,$Y$2,FALSE)),"")</f>
        <v/>
      </c>
      <c r="Z890" s="104" t="str">
        <f>_xlfn.IFNA(IF($B890="","",VLOOKUP($B890,'SWC Towers'!$A:$Q,$Z$2,FALSE)),"")</f>
        <v/>
      </c>
      <c r="AA890" s="104" t="str">
        <f>_xlfn.IFNA(IF($B890="","",VLOOKUP($B890,'SWC Towers'!$A:$Q,$AA$2,FALSE)),"")</f>
        <v/>
      </c>
      <c r="AB890" s="104">
        <f>_xlfn.IFNA(IF($B890="","",VLOOKUP($B890,'SWC Towers'!$A:$Q,$AB$2,FALSE)),"")</f>
        <v>0.3</v>
      </c>
      <c r="AC890" s="20">
        <f>SUM(Table25[[#This Row],[IT Tower: Application]:[Other/Non-IT ]])</f>
        <v>1</v>
      </c>
      <c r="AD890" s="67"/>
      <c r="AE890" s="67"/>
      <c r="AF890" s="67"/>
      <c r="AG890" s="67"/>
      <c r="AH890" s="67"/>
      <c r="AI890" s="67"/>
      <c r="AJ890" s="67"/>
      <c r="AK890" s="67"/>
      <c r="AL890" s="67"/>
      <c r="AM890" s="67"/>
      <c r="AN890" s="67"/>
      <c r="AO890" s="67"/>
      <c r="AP890" s="67"/>
      <c r="AQ890" s="67"/>
      <c r="AR890" s="67"/>
      <c r="AS890" s="67"/>
      <c r="AT890" s="67"/>
      <c r="AU890" s="67"/>
      <c r="AV890" s="67"/>
      <c r="AW890" s="67"/>
      <c r="AX890" s="67"/>
      <c r="AY890" s="67"/>
      <c r="AZ890" s="67">
        <v>0</v>
      </c>
      <c r="BA890" s="67">
        <v>18.5</v>
      </c>
      <c r="BB890" s="67"/>
      <c r="BC890" s="67"/>
      <c r="BD890" s="67"/>
      <c r="BE890" s="67"/>
      <c r="BF890" s="67"/>
      <c r="BG890" s="67"/>
      <c r="BH890" s="67"/>
      <c r="BI890" s="67"/>
      <c r="BJ890" s="67"/>
      <c r="BK890" s="67"/>
      <c r="BL890" s="67"/>
      <c r="BM890" s="67"/>
      <c r="BN890" s="67"/>
      <c r="BO890" s="67"/>
      <c r="BP890" s="67"/>
      <c r="BQ890" s="67"/>
      <c r="BR890" s="67"/>
      <c r="BS890" s="67"/>
      <c r="BT890" s="67"/>
      <c r="BU890" s="67"/>
      <c r="BV890" s="67"/>
      <c r="BW890" s="67"/>
      <c r="BX890" s="67"/>
      <c r="BY890" s="67"/>
      <c r="BZ890" s="67"/>
      <c r="CA890" s="67"/>
      <c r="CB890" s="67"/>
      <c r="CC890" s="69">
        <f>SUM(Table25[[#This Row],[Contract Amount FY00]:[Contract Amount FY50]])</f>
        <v>18.5</v>
      </c>
      <c r="CD890" s="24"/>
    </row>
    <row r="891" spans="1:82" x14ac:dyDescent="0.25">
      <c r="A891" s="122" t="s">
        <v>1947</v>
      </c>
      <c r="B891" s="122" t="s">
        <v>762</v>
      </c>
      <c r="C891" s="122" t="s">
        <v>1001</v>
      </c>
      <c r="E891" s="26" t="str">
        <f>IFERROR(IF(VLOOKUP(Table25[[#This Row],[Contract No.]],Table3[#All],3,FALSE)="","No","Yes"),"")</f>
        <v>No</v>
      </c>
      <c r="F891" s="26" t="str">
        <f>IFERROR(VLOOKUP(Table25[[#This Row],[Contract No.]],Table3[#All],3,FALSE),"")</f>
        <v/>
      </c>
      <c r="G891" s="26" t="str">
        <f>IFERROR(IF(Table25[[#This Row],[Cooperative Purchase
(Yes/No)]]="Yes","Yes",IF(VLOOKUP(Table25[[#This Row],[Contract No.]],Table3[#All],1,FALSE)=Table25[[#This Row],[Contract No.]],"Yes","No")),"No")</f>
        <v>Yes</v>
      </c>
      <c r="H891" s="51">
        <f>IFERROR(VLOOKUP(Table25[[#This Row],[Contract No.]],Table3[#All],4,FALSE),"")</f>
        <v>43435</v>
      </c>
      <c r="I891" s="56">
        <f>IFERROR(IF(AND(MONTH(Table25[[#This Row],[Contract Start Date]])&gt;6,MONTH(Table25[[#This Row],[Contract Start Date]])&lt;=12),YEAR(Table25[[#This Row],[Contract Start Date]])+1,YEAR(Table25[[#This Row],[Contract Start Date]])),"")</f>
        <v>2019</v>
      </c>
      <c r="J891" s="55">
        <f>Table25[[#This Row],[FY Formula start]]</f>
        <v>2019</v>
      </c>
      <c r="K891" s="59" t="str">
        <f>"FY"&amp;" "&amp;Table25[[#This Row],[Year Start]]</f>
        <v>FY 2019</v>
      </c>
      <c r="L891" s="52">
        <f>IFERROR(VLOOKUP(Table25[[#This Row],[Contract No.]],Table3[#All],5,FALSE),"")</f>
        <v>45626</v>
      </c>
      <c r="M891" s="56">
        <f>IFERROR(IF(Table25[[#This Row],[Contract End Date]]="99/99/9999","No End",IF(AND(MONTH(Table25[[#This Row],[Contract End Date]])&gt;6,MONTH(Table25[[#This Row],[Contract End Date]])&lt;=12),YEAR(Table25[[#This Row],[Contract End Date]])+1,YEAR(Table25[[#This Row],[Contract End Date]]))),"")</f>
        <v>2025</v>
      </c>
      <c r="N891" s="55">
        <f>Table25[[#This Row],[FY Formula end]]</f>
        <v>2025</v>
      </c>
      <c r="O891" s="59" t="str">
        <f>IF(Table25[[#This Row],[Year End]]="No End","No End","FY"&amp;" "&amp;Table25[[#This Row],[Year End]])</f>
        <v>FY 2025</v>
      </c>
      <c r="P891" s="27"/>
      <c r="Q891" s="104" t="str">
        <f>_xlfn.IFNA(IF($B891="","",VLOOKUP($B891,'SWC Towers'!$A:$Q,$Q$2,FALSE)),"")</f>
        <v/>
      </c>
      <c r="R891" s="106" t="str">
        <f>_xlfn.IFNA(IF($B891="","",VLOOKUP($B891,'SWC Towers'!$A:$Q,$R$2,FALSE)),"")</f>
        <v/>
      </c>
      <c r="S891" s="106" t="str">
        <f>_xlfn.IFNA(IF($B891="","",VLOOKUP($B891,'SWC Towers'!$A:$Q,$S$2,FALSE)),"")</f>
        <v/>
      </c>
      <c r="T891" s="106" t="str">
        <f>_xlfn.IFNA(IF($B891="","",VLOOKUP($B891,'SWC Towers'!$A:$Q,$T$2,FALSE)),"")</f>
        <v/>
      </c>
      <c r="U891" s="104">
        <f>_xlfn.IFNA(IF($B891="","",VLOOKUP($B891,'SWC Towers'!$A:$Q,$U$2,FALSE)),"")</f>
        <v>0.7</v>
      </c>
      <c r="V891" s="104" t="str">
        <f>_xlfn.IFNA(IF($B891="","",VLOOKUP($B891,'SWC Towers'!$A:$Q,$V$2,FALSE)),"")</f>
        <v/>
      </c>
      <c r="W891" s="104" t="str">
        <f>_xlfn.IFNA(IF($B891="","",VLOOKUP($B891,'SWC Towers'!$A:$Q,$W$2,FALSE)),"")</f>
        <v/>
      </c>
      <c r="X891" s="104" t="str">
        <f>_xlfn.IFNA(IF($B891="","",VLOOKUP($B891,'SWC Towers'!$A:$Q,$X$2,FALSE)),"")</f>
        <v/>
      </c>
      <c r="Y891" s="104" t="str">
        <f>_xlfn.IFNA(IF($B891="","",VLOOKUP($B891,'SWC Towers'!$A:$Q,$Y$2,FALSE)),"")</f>
        <v/>
      </c>
      <c r="Z891" s="104" t="str">
        <f>_xlfn.IFNA(IF($B891="","",VLOOKUP($B891,'SWC Towers'!$A:$Q,$Z$2,FALSE)),"")</f>
        <v/>
      </c>
      <c r="AA891" s="104" t="str">
        <f>_xlfn.IFNA(IF($B891="","",VLOOKUP($B891,'SWC Towers'!$A:$Q,$AA$2,FALSE)),"")</f>
        <v/>
      </c>
      <c r="AB891" s="104">
        <f>_xlfn.IFNA(IF($B891="","",VLOOKUP($B891,'SWC Towers'!$A:$Q,$AB$2,FALSE)),"")</f>
        <v>0.3</v>
      </c>
      <c r="AC891" s="20">
        <f>SUM(Table25[[#This Row],[IT Tower: Application]:[Other/Non-IT ]])</f>
        <v>1</v>
      </c>
      <c r="AD891" s="67"/>
      <c r="AE891" s="67"/>
      <c r="AF891" s="67"/>
      <c r="AG891" s="67"/>
      <c r="AH891" s="67"/>
      <c r="AI891" s="67"/>
      <c r="AJ891" s="67"/>
      <c r="AK891" s="67"/>
      <c r="AL891" s="67"/>
      <c r="AM891" s="67"/>
      <c r="AN891" s="67"/>
      <c r="AO891" s="67"/>
      <c r="AP891" s="67"/>
      <c r="AQ891" s="67"/>
      <c r="AR891" s="67"/>
      <c r="AS891" s="67"/>
      <c r="AT891" s="67"/>
      <c r="AU891" s="67"/>
      <c r="AV891" s="67"/>
      <c r="AW891" s="67"/>
      <c r="AX891" s="67"/>
      <c r="AY891" s="67"/>
      <c r="AZ891" s="67">
        <v>210</v>
      </c>
      <c r="BA891" s="67">
        <v>0</v>
      </c>
      <c r="BB891" s="67"/>
      <c r="BC891" s="67"/>
      <c r="BD891" s="67"/>
      <c r="BE891" s="67"/>
      <c r="BF891" s="67"/>
      <c r="BG891" s="67"/>
      <c r="BH891" s="67"/>
      <c r="BI891" s="67"/>
      <c r="BJ891" s="67"/>
      <c r="BK891" s="67"/>
      <c r="BL891" s="67"/>
      <c r="BM891" s="67"/>
      <c r="BN891" s="67"/>
      <c r="BO891" s="67"/>
      <c r="BP891" s="67"/>
      <c r="BQ891" s="67"/>
      <c r="BR891" s="67"/>
      <c r="BS891" s="67"/>
      <c r="BT891" s="67"/>
      <c r="BU891" s="67"/>
      <c r="BV891" s="67"/>
      <c r="BW891" s="67"/>
      <c r="BX891" s="67"/>
      <c r="BY891" s="67"/>
      <c r="BZ891" s="67"/>
      <c r="CA891" s="67"/>
      <c r="CB891" s="67"/>
      <c r="CC891" s="69">
        <f>SUM(Table25[[#This Row],[Contract Amount FY00]:[Contract Amount FY50]])</f>
        <v>210</v>
      </c>
      <c r="CD891" s="24"/>
    </row>
    <row r="892" spans="1:82" x14ac:dyDescent="0.25">
      <c r="A892" s="122" t="s">
        <v>1947</v>
      </c>
      <c r="B892" s="122" t="s">
        <v>762</v>
      </c>
      <c r="C892" s="122" t="s">
        <v>2232</v>
      </c>
      <c r="E892" s="26" t="str">
        <f>IFERROR(IF(VLOOKUP(Table25[[#This Row],[Contract No.]],Table3[#All],3,FALSE)="","No","Yes"),"")</f>
        <v>No</v>
      </c>
      <c r="F892" s="26" t="str">
        <f>IFERROR(VLOOKUP(Table25[[#This Row],[Contract No.]],Table3[#All],3,FALSE),"")</f>
        <v/>
      </c>
      <c r="G892" s="26" t="str">
        <f>IFERROR(IF(Table25[[#This Row],[Cooperative Purchase
(Yes/No)]]="Yes","Yes",IF(VLOOKUP(Table25[[#This Row],[Contract No.]],Table3[#All],1,FALSE)=Table25[[#This Row],[Contract No.]],"Yes","No")),"No")</f>
        <v>Yes</v>
      </c>
      <c r="H892" s="51">
        <f>IFERROR(VLOOKUP(Table25[[#This Row],[Contract No.]],Table3[#All],4,FALSE),"")</f>
        <v>43435</v>
      </c>
      <c r="I892" s="56">
        <f>IFERROR(IF(AND(MONTH(Table25[[#This Row],[Contract Start Date]])&gt;6,MONTH(Table25[[#This Row],[Contract Start Date]])&lt;=12),YEAR(Table25[[#This Row],[Contract Start Date]])+1,YEAR(Table25[[#This Row],[Contract Start Date]])),"")</f>
        <v>2019</v>
      </c>
      <c r="J892" s="55">
        <f>Table25[[#This Row],[FY Formula start]]</f>
        <v>2019</v>
      </c>
      <c r="K892" s="59" t="str">
        <f>"FY"&amp;" "&amp;Table25[[#This Row],[Year Start]]</f>
        <v>FY 2019</v>
      </c>
      <c r="L892" s="52">
        <f>IFERROR(VLOOKUP(Table25[[#This Row],[Contract No.]],Table3[#All],5,FALSE),"")</f>
        <v>45626</v>
      </c>
      <c r="M892" s="56">
        <f>IFERROR(IF(Table25[[#This Row],[Contract End Date]]="99/99/9999","No End",IF(AND(MONTH(Table25[[#This Row],[Contract End Date]])&gt;6,MONTH(Table25[[#This Row],[Contract End Date]])&lt;=12),YEAR(Table25[[#This Row],[Contract End Date]])+1,YEAR(Table25[[#This Row],[Contract End Date]]))),"")</f>
        <v>2025</v>
      </c>
      <c r="N892" s="55">
        <f>Table25[[#This Row],[FY Formula end]]</f>
        <v>2025</v>
      </c>
      <c r="O892" s="59" t="str">
        <f>IF(Table25[[#This Row],[Year End]]="No End","No End","FY"&amp;" "&amp;Table25[[#This Row],[Year End]])</f>
        <v>FY 2025</v>
      </c>
      <c r="P892" s="27"/>
      <c r="Q892" s="104" t="str">
        <f>_xlfn.IFNA(IF($B892="","",VLOOKUP($B892,'SWC Towers'!$A:$Q,$Q$2,FALSE)),"")</f>
        <v/>
      </c>
      <c r="R892" s="106" t="str">
        <f>_xlfn.IFNA(IF($B892="","",VLOOKUP($B892,'SWC Towers'!$A:$Q,$R$2,FALSE)),"")</f>
        <v/>
      </c>
      <c r="S892" s="106" t="str">
        <f>_xlfn.IFNA(IF($B892="","",VLOOKUP($B892,'SWC Towers'!$A:$Q,$S$2,FALSE)),"")</f>
        <v/>
      </c>
      <c r="T892" s="106" t="str">
        <f>_xlfn.IFNA(IF($B892="","",VLOOKUP($B892,'SWC Towers'!$A:$Q,$T$2,FALSE)),"")</f>
        <v/>
      </c>
      <c r="U892" s="104">
        <f>_xlfn.IFNA(IF($B892="","",VLOOKUP($B892,'SWC Towers'!$A:$Q,$U$2,FALSE)),"")</f>
        <v>0.7</v>
      </c>
      <c r="V892" s="104" t="str">
        <f>_xlfn.IFNA(IF($B892="","",VLOOKUP($B892,'SWC Towers'!$A:$Q,$V$2,FALSE)),"")</f>
        <v/>
      </c>
      <c r="W892" s="104" t="str">
        <f>_xlfn.IFNA(IF($B892="","",VLOOKUP($B892,'SWC Towers'!$A:$Q,$W$2,FALSE)),"")</f>
        <v/>
      </c>
      <c r="X892" s="104" t="str">
        <f>_xlfn.IFNA(IF($B892="","",VLOOKUP($B892,'SWC Towers'!$A:$Q,$X$2,FALSE)),"")</f>
        <v/>
      </c>
      <c r="Y892" s="104" t="str">
        <f>_xlfn.IFNA(IF($B892="","",VLOOKUP($B892,'SWC Towers'!$A:$Q,$Y$2,FALSE)),"")</f>
        <v/>
      </c>
      <c r="Z892" s="104" t="str">
        <f>_xlfn.IFNA(IF($B892="","",VLOOKUP($B892,'SWC Towers'!$A:$Q,$Z$2,FALSE)),"")</f>
        <v/>
      </c>
      <c r="AA892" s="104" t="str">
        <f>_xlfn.IFNA(IF($B892="","",VLOOKUP($B892,'SWC Towers'!$A:$Q,$AA$2,FALSE)),"")</f>
        <v/>
      </c>
      <c r="AB892" s="104">
        <f>_xlfn.IFNA(IF($B892="","",VLOOKUP($B892,'SWC Towers'!$A:$Q,$AB$2,FALSE)),"")</f>
        <v>0.3</v>
      </c>
      <c r="AC892" s="20">
        <f>SUM(Table25[[#This Row],[IT Tower: Application]:[Other/Non-IT ]])</f>
        <v>1</v>
      </c>
      <c r="AD892" s="67"/>
      <c r="AE892" s="67"/>
      <c r="AF892" s="67"/>
      <c r="AG892" s="67"/>
      <c r="AH892" s="67"/>
      <c r="AI892" s="67"/>
      <c r="AJ892" s="67"/>
      <c r="AK892" s="67"/>
      <c r="AL892" s="67"/>
      <c r="AM892" s="67"/>
      <c r="AN892" s="67"/>
      <c r="AO892" s="67"/>
      <c r="AP892" s="67"/>
      <c r="AQ892" s="67"/>
      <c r="AR892" s="67"/>
      <c r="AS892" s="67"/>
      <c r="AT892" s="67"/>
      <c r="AU892" s="67"/>
      <c r="AV892" s="67"/>
      <c r="AW892" s="67"/>
      <c r="AX892" s="67">
        <v>0</v>
      </c>
      <c r="AY892" s="67">
        <v>2327</v>
      </c>
      <c r="AZ892" s="67"/>
      <c r="BA892" s="67"/>
      <c r="BB892" s="67"/>
      <c r="BC892" s="67"/>
      <c r="BD892" s="67"/>
      <c r="BE892" s="67"/>
      <c r="BF892" s="67"/>
      <c r="BG892" s="67"/>
      <c r="BH892" s="67"/>
      <c r="BI892" s="67"/>
      <c r="BJ892" s="67"/>
      <c r="BK892" s="67"/>
      <c r="BL892" s="67"/>
      <c r="BM892" s="67"/>
      <c r="BN892" s="67"/>
      <c r="BO892" s="67"/>
      <c r="BP892" s="67"/>
      <c r="BQ892" s="67"/>
      <c r="BR892" s="67"/>
      <c r="BS892" s="67"/>
      <c r="BT892" s="67"/>
      <c r="BU892" s="67"/>
      <c r="BV892" s="67"/>
      <c r="BW892" s="67"/>
      <c r="BX892" s="67"/>
      <c r="BY892" s="67"/>
      <c r="BZ892" s="67"/>
      <c r="CA892" s="67"/>
      <c r="CB892" s="67"/>
      <c r="CC892" s="69">
        <f>SUM(Table25[[#This Row],[Contract Amount FY00]:[Contract Amount FY50]])</f>
        <v>2327</v>
      </c>
      <c r="CD892" s="24"/>
    </row>
    <row r="893" spans="1:82" x14ac:dyDescent="0.25">
      <c r="A893" s="122" t="s">
        <v>1947</v>
      </c>
      <c r="B893" s="122" t="s">
        <v>533</v>
      </c>
      <c r="C893" s="122" t="s">
        <v>3237</v>
      </c>
      <c r="E893" s="26" t="str">
        <f>IFERROR(IF(VLOOKUP(Table25[[#This Row],[Contract No.]],Table3[#All],3,FALSE)="","No","Yes"),"")</f>
        <v>No</v>
      </c>
      <c r="F893" s="26" t="str">
        <f>IFERROR(VLOOKUP(Table25[[#This Row],[Contract No.]],Table3[#All],3,FALSE),"")</f>
        <v/>
      </c>
      <c r="G893" s="26" t="str">
        <f>IFERROR(IF(Table25[[#This Row],[Cooperative Purchase
(Yes/No)]]="Yes","Yes",IF(VLOOKUP(Table25[[#This Row],[Contract No.]],Table3[#All],1,FALSE)=Table25[[#This Row],[Contract No.]],"Yes","No")),"No")</f>
        <v>Yes</v>
      </c>
      <c r="H893" s="51">
        <f>IFERROR(VLOOKUP(Table25[[#This Row],[Contract No.]],Table3[#All],4,FALSE),"")</f>
        <v>43556</v>
      </c>
      <c r="I893" s="56">
        <f>IFERROR(IF(AND(MONTH(Table25[[#This Row],[Contract Start Date]])&gt;6,MONTH(Table25[[#This Row],[Contract Start Date]])&lt;=12),YEAR(Table25[[#This Row],[Contract Start Date]])+1,YEAR(Table25[[#This Row],[Contract Start Date]])),"")</f>
        <v>2019</v>
      </c>
      <c r="J893" s="55">
        <f>Table25[[#This Row],[FY Formula start]]</f>
        <v>2019</v>
      </c>
      <c r="K893" s="59" t="str">
        <f>"FY"&amp;" "&amp;Table25[[#This Row],[Year Start]]</f>
        <v>FY 2019</v>
      </c>
      <c r="L893" s="52">
        <f>IFERROR(VLOOKUP(Table25[[#This Row],[Contract No.]],Table3[#All],5,FALSE),"")</f>
        <v>45747</v>
      </c>
      <c r="M893" s="56">
        <f>IFERROR(IF(Table25[[#This Row],[Contract End Date]]="99/99/9999","No End",IF(AND(MONTH(Table25[[#This Row],[Contract End Date]])&gt;6,MONTH(Table25[[#This Row],[Contract End Date]])&lt;=12),YEAR(Table25[[#This Row],[Contract End Date]])+1,YEAR(Table25[[#This Row],[Contract End Date]]))),"")</f>
        <v>2025</v>
      </c>
      <c r="N893" s="55">
        <f>Table25[[#This Row],[FY Formula end]]</f>
        <v>2025</v>
      </c>
      <c r="O893" s="59" t="str">
        <f>IF(Table25[[#This Row],[Year End]]="No End","No End","FY"&amp;" "&amp;Table25[[#This Row],[Year End]])</f>
        <v>FY 2025</v>
      </c>
      <c r="P893" s="27"/>
      <c r="Q893" s="104">
        <f>_xlfn.IFNA(IF($B893="","",VLOOKUP($B893,'SWC Towers'!$A:$Q,$Q$2,FALSE)),"")</f>
        <v>0.2</v>
      </c>
      <c r="R893" s="106">
        <f>_xlfn.IFNA(IF($B893="","",VLOOKUP($B893,'SWC Towers'!$A:$Q,$R$2,FALSE)),"")</f>
        <v>0.2</v>
      </c>
      <c r="S893" s="106" t="str">
        <f>_xlfn.IFNA(IF($B893="","",VLOOKUP($B893,'SWC Towers'!$A:$Q,$S$2,FALSE)),"")</f>
        <v/>
      </c>
      <c r="T893" s="106" t="str">
        <f>_xlfn.IFNA(IF($B893="","",VLOOKUP($B893,'SWC Towers'!$A:$Q,$T$2,FALSE)),"")</f>
        <v/>
      </c>
      <c r="U893" s="104">
        <f>_xlfn.IFNA(IF($B893="","",VLOOKUP($B893,'SWC Towers'!$A:$Q,$U$2,FALSE)),"")</f>
        <v>0.2</v>
      </c>
      <c r="V893" s="104" t="str">
        <f>_xlfn.IFNA(IF($B893="","",VLOOKUP($B893,'SWC Towers'!$A:$Q,$V$2,FALSE)),"")</f>
        <v/>
      </c>
      <c r="W893" s="104">
        <f>_xlfn.IFNA(IF($B893="","",VLOOKUP($B893,'SWC Towers'!$A:$Q,$W$2,FALSE)),"")</f>
        <v>0.2</v>
      </c>
      <c r="X893" s="104" t="str">
        <f>_xlfn.IFNA(IF($B893="","",VLOOKUP($B893,'SWC Towers'!$A:$Q,$X$2,FALSE)),"")</f>
        <v/>
      </c>
      <c r="Y893" s="104" t="str">
        <f>_xlfn.IFNA(IF($B893="","",VLOOKUP($B893,'SWC Towers'!$A:$Q,$Y$2,FALSE)),"")</f>
        <v/>
      </c>
      <c r="Z893" s="104" t="str">
        <f>_xlfn.IFNA(IF($B893="","",VLOOKUP($B893,'SWC Towers'!$A:$Q,$Z$2,FALSE)),"")</f>
        <v/>
      </c>
      <c r="AA893" s="104">
        <f>_xlfn.IFNA(IF($B893="","",VLOOKUP($B893,'SWC Towers'!$A:$Q,$AA$2,FALSE)),"")</f>
        <v>0.2</v>
      </c>
      <c r="AB893" s="104" t="str">
        <f>_xlfn.IFNA(IF($B893="","",VLOOKUP($B893,'SWC Towers'!$A:$Q,$AB$2,FALSE)),"")</f>
        <v/>
      </c>
      <c r="AC893" s="20">
        <f>SUM(Table25[[#This Row],[IT Tower: Application]:[Other/Non-IT ]])</f>
        <v>1</v>
      </c>
      <c r="AD893" s="67"/>
      <c r="AE893" s="67"/>
      <c r="AF893" s="67"/>
      <c r="AG893" s="67"/>
      <c r="AH893" s="67"/>
      <c r="AI893" s="67"/>
      <c r="AJ893" s="67"/>
      <c r="AK893" s="67"/>
      <c r="AL893" s="67"/>
      <c r="AM893" s="67"/>
      <c r="AN893" s="67"/>
      <c r="AO893" s="67"/>
      <c r="AP893" s="67"/>
      <c r="AQ893" s="67"/>
      <c r="AR893" s="67"/>
      <c r="AS893" s="67"/>
      <c r="AT893" s="67"/>
      <c r="AU893" s="67"/>
      <c r="AV893" s="67"/>
      <c r="AW893" s="67"/>
      <c r="AX893" s="67"/>
      <c r="AY893" s="67">
        <v>0</v>
      </c>
      <c r="AZ893" s="67">
        <v>171535</v>
      </c>
      <c r="BA893" s="67">
        <v>0</v>
      </c>
      <c r="BB893" s="67">
        <v>1019</v>
      </c>
      <c r="BC893" s="67">
        <v>370490</v>
      </c>
      <c r="BD893" s="67"/>
      <c r="BE893" s="67"/>
      <c r="BF893" s="67"/>
      <c r="BG893" s="67"/>
      <c r="BH893" s="67"/>
      <c r="BI893" s="67"/>
      <c r="BJ893" s="67"/>
      <c r="BK893" s="67"/>
      <c r="BL893" s="67"/>
      <c r="BM893" s="67"/>
      <c r="BN893" s="67"/>
      <c r="BO893" s="67"/>
      <c r="BP893" s="67"/>
      <c r="BQ893" s="67"/>
      <c r="BR893" s="67"/>
      <c r="BS893" s="67"/>
      <c r="BT893" s="67"/>
      <c r="BU893" s="67"/>
      <c r="BV893" s="67"/>
      <c r="BW893" s="67"/>
      <c r="BX893" s="67"/>
      <c r="BY893" s="67"/>
      <c r="BZ893" s="67"/>
      <c r="CA893" s="67"/>
      <c r="CB893" s="67"/>
      <c r="CC893" s="69">
        <f>SUM(Table25[[#This Row],[Contract Amount FY00]:[Contract Amount FY50]])</f>
        <v>543044</v>
      </c>
      <c r="CD893" s="24"/>
    </row>
    <row r="894" spans="1:82" x14ac:dyDescent="0.25">
      <c r="A894" s="122" t="s">
        <v>1947</v>
      </c>
      <c r="B894" s="122" t="s">
        <v>382</v>
      </c>
      <c r="C894" s="122" t="s">
        <v>1234</v>
      </c>
      <c r="E894" s="26" t="str">
        <f>IFERROR(IF(VLOOKUP(Table25[[#This Row],[Contract No.]],Table3[#All],3,FALSE)="","No","Yes"),"")</f>
        <v>No</v>
      </c>
      <c r="F894" s="26" t="str">
        <f>IFERROR(VLOOKUP(Table25[[#This Row],[Contract No.]],Table3[#All],3,FALSE),"")</f>
        <v/>
      </c>
      <c r="G894" s="26" t="str">
        <f>IFERROR(IF(Table25[[#This Row],[Cooperative Purchase
(Yes/No)]]="Yes","Yes",IF(VLOOKUP(Table25[[#This Row],[Contract No.]],Table3[#All],1,FALSE)=Table25[[#This Row],[Contract No.]],"Yes","No")),"No")</f>
        <v>Yes</v>
      </c>
      <c r="H894" s="51">
        <f>IFERROR(VLOOKUP(Table25[[#This Row],[Contract No.]],Table3[#All],4,FALSE),"")</f>
        <v>42727</v>
      </c>
      <c r="I894" s="56">
        <f>IFERROR(IF(AND(MONTH(Table25[[#This Row],[Contract Start Date]])&gt;6,MONTH(Table25[[#This Row],[Contract Start Date]])&lt;=12),YEAR(Table25[[#This Row],[Contract Start Date]])+1,YEAR(Table25[[#This Row],[Contract Start Date]])),"")</f>
        <v>2017</v>
      </c>
      <c r="J894" s="55">
        <f>Table25[[#This Row],[FY Formula start]]</f>
        <v>2017</v>
      </c>
      <c r="K894" s="59" t="str">
        <f>"FY"&amp;" "&amp;Table25[[#This Row],[Year Start]]</f>
        <v>FY 2017</v>
      </c>
      <c r="L894" s="52">
        <f>IFERROR(VLOOKUP(Table25[[#This Row],[Contract No.]],Table3[#All],5,FALSE),"")</f>
        <v>45688</v>
      </c>
      <c r="M894" s="56">
        <f>IFERROR(IF(Table25[[#This Row],[Contract End Date]]="99/99/9999","No End",IF(AND(MONTH(Table25[[#This Row],[Contract End Date]])&gt;6,MONTH(Table25[[#This Row],[Contract End Date]])&lt;=12),YEAR(Table25[[#This Row],[Contract End Date]])+1,YEAR(Table25[[#This Row],[Contract End Date]]))),"")</f>
        <v>2025</v>
      </c>
      <c r="N894" s="55">
        <f>Table25[[#This Row],[FY Formula end]]</f>
        <v>2025</v>
      </c>
      <c r="O894" s="59" t="str">
        <f>IF(Table25[[#This Row],[Year End]]="No End","No End","FY"&amp;" "&amp;Table25[[#This Row],[Year End]])</f>
        <v>FY 2025</v>
      </c>
      <c r="P894" s="27"/>
      <c r="Q894" s="104">
        <f>_xlfn.IFNA(IF($B894="","",VLOOKUP($B894,'SWC Towers'!$A:$Q,$Q$2,FALSE)),"")</f>
        <v>0.1</v>
      </c>
      <c r="R894" s="106">
        <f>_xlfn.IFNA(IF($B894="","",VLOOKUP($B894,'SWC Towers'!$A:$Q,$R$2,FALSE)),"")</f>
        <v>0.1</v>
      </c>
      <c r="S894" s="106" t="str">
        <f>_xlfn.IFNA(IF($B894="","",VLOOKUP($B894,'SWC Towers'!$A:$Q,$S$2,FALSE)),"")</f>
        <v/>
      </c>
      <c r="T894" s="106" t="str">
        <f>_xlfn.IFNA(IF($B894="","",VLOOKUP($B894,'SWC Towers'!$A:$Q,$T$2,FALSE)),"")</f>
        <v/>
      </c>
      <c r="U894" s="104" t="str">
        <f>_xlfn.IFNA(IF($B894="","",VLOOKUP($B894,'SWC Towers'!$A:$Q,$U$2,FALSE)),"")</f>
        <v/>
      </c>
      <c r="V894" s="104" t="str">
        <f>_xlfn.IFNA(IF($B894="","",VLOOKUP($B894,'SWC Towers'!$A:$Q,$V$2,FALSE)),"")</f>
        <v/>
      </c>
      <c r="W894" s="104">
        <f>_xlfn.IFNA(IF($B894="","",VLOOKUP($B894,'SWC Towers'!$A:$Q,$W$2,FALSE)),"")</f>
        <v>0.4</v>
      </c>
      <c r="X894" s="104" t="str">
        <f>_xlfn.IFNA(IF($B894="","",VLOOKUP($B894,'SWC Towers'!$A:$Q,$X$2,FALSE)),"")</f>
        <v/>
      </c>
      <c r="Y894" s="104" t="str">
        <f>_xlfn.IFNA(IF($B894="","",VLOOKUP($B894,'SWC Towers'!$A:$Q,$Y$2,FALSE)),"")</f>
        <v/>
      </c>
      <c r="Z894" s="104" t="str">
        <f>_xlfn.IFNA(IF($B894="","",VLOOKUP($B894,'SWC Towers'!$A:$Q,$Z$2,FALSE)),"")</f>
        <v/>
      </c>
      <c r="AA894" s="104" t="str">
        <f>_xlfn.IFNA(IF($B894="","",VLOOKUP($B894,'SWC Towers'!$A:$Q,$AA$2,FALSE)),"")</f>
        <v/>
      </c>
      <c r="AB894" s="104">
        <f>_xlfn.IFNA(IF($B894="","",VLOOKUP($B894,'SWC Towers'!$A:$Q,$AB$2,FALSE)),"")</f>
        <v>0.4</v>
      </c>
      <c r="AC894" s="20">
        <f>SUM(Table25[[#This Row],[IT Tower: Application]:[Other/Non-IT ]])</f>
        <v>1</v>
      </c>
      <c r="AD894" s="67"/>
      <c r="AE894" s="67"/>
      <c r="AF894" s="67"/>
      <c r="AG894" s="67"/>
      <c r="AH894" s="67"/>
      <c r="AI894" s="67"/>
      <c r="AJ894" s="67"/>
      <c r="AK894" s="67"/>
      <c r="AL894" s="67"/>
      <c r="AM894" s="67"/>
      <c r="AN894" s="67"/>
      <c r="AO894" s="67"/>
      <c r="AP894" s="67"/>
      <c r="AQ894" s="67"/>
      <c r="AR894" s="67"/>
      <c r="AS894" s="67"/>
      <c r="AT894" s="67"/>
      <c r="AU894" s="67"/>
      <c r="AV894" s="67"/>
      <c r="AW894" s="67">
        <v>156</v>
      </c>
      <c r="AX894" s="67">
        <v>0</v>
      </c>
      <c r="AY894" s="67"/>
      <c r="AZ894" s="67"/>
      <c r="BA894" s="67"/>
      <c r="BB894" s="67"/>
      <c r="BC894" s="67"/>
      <c r="BD894" s="67"/>
      <c r="BE894" s="67"/>
      <c r="BF894" s="67"/>
      <c r="BG894" s="67"/>
      <c r="BH894" s="67"/>
      <c r="BI894" s="67"/>
      <c r="BJ894" s="67"/>
      <c r="BK894" s="67"/>
      <c r="BL894" s="67"/>
      <c r="BM894" s="67"/>
      <c r="BN894" s="67"/>
      <c r="BO894" s="67"/>
      <c r="BP894" s="67"/>
      <c r="BQ894" s="67"/>
      <c r="BR894" s="67"/>
      <c r="BS894" s="67"/>
      <c r="BT894" s="67"/>
      <c r="BU894" s="67"/>
      <c r="BV894" s="67"/>
      <c r="BW894" s="67"/>
      <c r="BX894" s="67"/>
      <c r="BY894" s="67"/>
      <c r="BZ894" s="67"/>
      <c r="CA894" s="67"/>
      <c r="CB894" s="67"/>
      <c r="CC894" s="69">
        <f>SUM(Table25[[#This Row],[Contract Amount FY00]:[Contract Amount FY50]])</f>
        <v>156</v>
      </c>
      <c r="CD894" s="24"/>
    </row>
    <row r="895" spans="1:82" x14ac:dyDescent="0.25">
      <c r="A895" s="122" t="s">
        <v>1947</v>
      </c>
      <c r="B895" s="122" t="s">
        <v>705</v>
      </c>
      <c r="C895" s="122" t="s">
        <v>384</v>
      </c>
      <c r="E895" s="26" t="str">
        <f>IFERROR(IF(VLOOKUP(Table25[[#This Row],[Contract No.]],Table3[#All],3,FALSE)="","No","Yes"),"")</f>
        <v>Yes</v>
      </c>
      <c r="F895" s="26" t="str">
        <f>IFERROR(VLOOKUP(Table25[[#This Row],[Contract No.]],Table3[#All],3,FALSE),"")</f>
        <v>NASPO</v>
      </c>
      <c r="G895" s="26" t="str">
        <f>IFERROR(IF(Table25[[#This Row],[Cooperative Purchase
(Yes/No)]]="Yes","Yes",IF(VLOOKUP(Table25[[#This Row],[Contract No.]],Table3[#All],1,FALSE)=Table25[[#This Row],[Contract No.]],"Yes","No")),"No")</f>
        <v>Yes</v>
      </c>
      <c r="H895" s="51">
        <f>IFERROR(VLOOKUP(Table25[[#This Row],[Contract No.]],Table3[#All],4,FALSE),"")</f>
        <v>43647</v>
      </c>
      <c r="I895" s="56">
        <f>IFERROR(IF(AND(MONTH(Table25[[#This Row],[Contract Start Date]])&gt;6,MONTH(Table25[[#This Row],[Contract Start Date]])&lt;=12),YEAR(Table25[[#This Row],[Contract Start Date]])+1,YEAR(Table25[[#This Row],[Contract Start Date]])),"")</f>
        <v>2020</v>
      </c>
      <c r="J895" s="55">
        <f>Table25[[#This Row],[FY Formula start]]</f>
        <v>2020</v>
      </c>
      <c r="K895" s="59" t="str">
        <f>"FY"&amp;" "&amp;Table25[[#This Row],[Year Start]]</f>
        <v>FY 2020</v>
      </c>
      <c r="L895" s="52">
        <f>IFERROR(VLOOKUP(Table25[[#This Row],[Contract No.]],Table3[#All],5,FALSE),"")</f>
        <v>47360</v>
      </c>
      <c r="M895" s="56">
        <f>IFERROR(IF(Table25[[#This Row],[Contract End Date]]="99/99/9999","No End",IF(AND(MONTH(Table25[[#This Row],[Contract End Date]])&gt;6,MONTH(Table25[[#This Row],[Contract End Date]])&lt;=12),YEAR(Table25[[#This Row],[Contract End Date]])+1,YEAR(Table25[[#This Row],[Contract End Date]]))),"")</f>
        <v>2030</v>
      </c>
      <c r="N895" s="55">
        <f>Table25[[#This Row],[FY Formula end]]</f>
        <v>2030</v>
      </c>
      <c r="O895" s="59" t="str">
        <f>IF(Table25[[#This Row],[Year End]]="No End","No End","FY"&amp;" "&amp;Table25[[#This Row],[Year End]])</f>
        <v>FY 2030</v>
      </c>
      <c r="P895" s="27"/>
      <c r="Q895" s="104">
        <f>_xlfn.IFNA(IF($B895="","",VLOOKUP($B895,'SWC Towers'!$A:$Q,$Q$2,FALSE)),"")</f>
        <v>0.2</v>
      </c>
      <c r="R895" s="106" t="str">
        <f>_xlfn.IFNA(IF($B895="","",VLOOKUP($B895,'SWC Towers'!$A:$Q,$R$2,FALSE)),"")</f>
        <v/>
      </c>
      <c r="S895" s="106" t="str">
        <f>_xlfn.IFNA(IF($B895="","",VLOOKUP($B895,'SWC Towers'!$A:$Q,$S$2,FALSE)),"")</f>
        <v/>
      </c>
      <c r="T895" s="106" t="str">
        <f>_xlfn.IFNA(IF($B895="","",VLOOKUP($B895,'SWC Towers'!$A:$Q,$T$2,FALSE)),"")</f>
        <v/>
      </c>
      <c r="U895" s="104">
        <f>_xlfn.IFNA(IF($B895="","",VLOOKUP($B895,'SWC Towers'!$A:$Q,$U$2,FALSE)),"")</f>
        <v>0.4</v>
      </c>
      <c r="V895" s="104" t="str">
        <f>_xlfn.IFNA(IF($B895="","",VLOOKUP($B895,'SWC Towers'!$A:$Q,$V$2,FALSE)),"")</f>
        <v/>
      </c>
      <c r="W895" s="104">
        <f>_xlfn.IFNA(IF($B895="","",VLOOKUP($B895,'SWC Towers'!$A:$Q,$W$2,FALSE)),"")</f>
        <v>0.4</v>
      </c>
      <c r="X895" s="104" t="str">
        <f>_xlfn.IFNA(IF($B895="","",VLOOKUP($B895,'SWC Towers'!$A:$Q,$X$2,FALSE)),"")</f>
        <v/>
      </c>
      <c r="Y895" s="104" t="str">
        <f>_xlfn.IFNA(IF($B895="","",VLOOKUP($B895,'SWC Towers'!$A:$Q,$Y$2,FALSE)),"")</f>
        <v/>
      </c>
      <c r="Z895" s="104" t="str">
        <f>_xlfn.IFNA(IF($B895="","",VLOOKUP($B895,'SWC Towers'!$A:$Q,$Z$2,FALSE)),"")</f>
        <v/>
      </c>
      <c r="AA895" s="104" t="str">
        <f>_xlfn.IFNA(IF($B895="","",VLOOKUP($B895,'SWC Towers'!$A:$Q,$AA$2,FALSE)),"")</f>
        <v/>
      </c>
      <c r="AB895" s="104" t="str">
        <f>_xlfn.IFNA(IF($B895="","",VLOOKUP($B895,'SWC Towers'!$A:$Q,$AB$2,FALSE)),"")</f>
        <v/>
      </c>
      <c r="AC895" s="20">
        <f>SUM(Table25[[#This Row],[IT Tower: Application]:[Other/Non-IT ]])</f>
        <v>1</v>
      </c>
      <c r="AD895" s="67"/>
      <c r="AE895" s="67"/>
      <c r="AF895" s="67"/>
      <c r="AG895" s="67"/>
      <c r="AH895" s="67"/>
      <c r="AI895" s="67"/>
      <c r="AJ895" s="67"/>
      <c r="AK895" s="67"/>
      <c r="AL895" s="67"/>
      <c r="AM895" s="67"/>
      <c r="AN895" s="67"/>
      <c r="AO895" s="67"/>
      <c r="AP895" s="67"/>
      <c r="AQ895" s="67"/>
      <c r="AR895" s="67"/>
      <c r="AS895" s="67"/>
      <c r="AT895" s="67"/>
      <c r="AU895" s="67"/>
      <c r="AV895" s="67"/>
      <c r="AW895" s="67"/>
      <c r="AX895" s="67">
        <v>0</v>
      </c>
      <c r="AY895" s="67">
        <v>757</v>
      </c>
      <c r="AZ895" s="67">
        <v>296</v>
      </c>
      <c r="BA895" s="67">
        <v>424</v>
      </c>
      <c r="BB895" s="67">
        <v>16</v>
      </c>
      <c r="BC895" s="67">
        <v>0</v>
      </c>
      <c r="BD895" s="67"/>
      <c r="BE895" s="67"/>
      <c r="BF895" s="67"/>
      <c r="BG895" s="67"/>
      <c r="BH895" s="67"/>
      <c r="BI895" s="67"/>
      <c r="BJ895" s="67"/>
      <c r="BK895" s="67"/>
      <c r="BL895" s="67"/>
      <c r="BM895" s="67"/>
      <c r="BN895" s="67"/>
      <c r="BO895" s="67"/>
      <c r="BP895" s="67"/>
      <c r="BQ895" s="67"/>
      <c r="BR895" s="67"/>
      <c r="BS895" s="67"/>
      <c r="BT895" s="67"/>
      <c r="BU895" s="67"/>
      <c r="BV895" s="67"/>
      <c r="BW895" s="67"/>
      <c r="BX895" s="67"/>
      <c r="BY895" s="67"/>
      <c r="BZ895" s="67"/>
      <c r="CA895" s="67"/>
      <c r="CB895" s="67"/>
      <c r="CC895" s="69">
        <f>SUM(Table25[[#This Row],[Contract Amount FY00]:[Contract Amount FY50]])</f>
        <v>1493</v>
      </c>
      <c r="CD895" s="24"/>
    </row>
    <row r="896" spans="1:82" x14ac:dyDescent="0.25">
      <c r="A896" s="122" t="s">
        <v>1947</v>
      </c>
      <c r="B896" s="122" t="s">
        <v>705</v>
      </c>
      <c r="C896" s="122" t="s">
        <v>404</v>
      </c>
      <c r="E896" s="26" t="str">
        <f>IFERROR(IF(VLOOKUP(Table25[[#This Row],[Contract No.]],Table3[#All],3,FALSE)="","No","Yes"),"")</f>
        <v>Yes</v>
      </c>
      <c r="F896" s="26" t="str">
        <f>IFERROR(VLOOKUP(Table25[[#This Row],[Contract No.]],Table3[#All],3,FALSE),"")</f>
        <v>NASPO</v>
      </c>
      <c r="G896" s="26" t="str">
        <f>IFERROR(IF(Table25[[#This Row],[Cooperative Purchase
(Yes/No)]]="Yes","Yes",IF(VLOOKUP(Table25[[#This Row],[Contract No.]],Table3[#All],1,FALSE)=Table25[[#This Row],[Contract No.]],"Yes","No")),"No")</f>
        <v>Yes</v>
      </c>
      <c r="H896" s="51">
        <f>IFERROR(VLOOKUP(Table25[[#This Row],[Contract No.]],Table3[#All],4,FALSE),"")</f>
        <v>43647</v>
      </c>
      <c r="I896" s="56">
        <f>IFERROR(IF(AND(MONTH(Table25[[#This Row],[Contract Start Date]])&gt;6,MONTH(Table25[[#This Row],[Contract Start Date]])&lt;=12),YEAR(Table25[[#This Row],[Contract Start Date]])+1,YEAR(Table25[[#This Row],[Contract Start Date]])),"")</f>
        <v>2020</v>
      </c>
      <c r="J896" s="55">
        <f>Table25[[#This Row],[FY Formula start]]</f>
        <v>2020</v>
      </c>
      <c r="K896" s="59" t="str">
        <f>"FY"&amp;" "&amp;Table25[[#This Row],[Year Start]]</f>
        <v>FY 2020</v>
      </c>
      <c r="L896" s="52">
        <f>IFERROR(VLOOKUP(Table25[[#This Row],[Contract No.]],Table3[#All],5,FALSE),"")</f>
        <v>47360</v>
      </c>
      <c r="M896" s="56">
        <f>IFERROR(IF(Table25[[#This Row],[Contract End Date]]="99/99/9999","No End",IF(AND(MONTH(Table25[[#This Row],[Contract End Date]])&gt;6,MONTH(Table25[[#This Row],[Contract End Date]])&lt;=12),YEAR(Table25[[#This Row],[Contract End Date]])+1,YEAR(Table25[[#This Row],[Contract End Date]]))),"")</f>
        <v>2030</v>
      </c>
      <c r="N896" s="55">
        <f>Table25[[#This Row],[FY Formula end]]</f>
        <v>2030</v>
      </c>
      <c r="O896" s="59" t="str">
        <f>IF(Table25[[#This Row],[Year End]]="No End","No End","FY"&amp;" "&amp;Table25[[#This Row],[Year End]])</f>
        <v>FY 2030</v>
      </c>
      <c r="P896" s="27"/>
      <c r="Q896" s="104">
        <f>_xlfn.IFNA(IF($B896="","",VLOOKUP($B896,'SWC Towers'!$A:$Q,$Q$2,FALSE)),"")</f>
        <v>0.2</v>
      </c>
      <c r="R896" s="106" t="str">
        <f>_xlfn.IFNA(IF($B896="","",VLOOKUP($B896,'SWC Towers'!$A:$Q,$R$2,FALSE)),"")</f>
        <v/>
      </c>
      <c r="S896" s="106" t="str">
        <f>_xlfn.IFNA(IF($B896="","",VLOOKUP($B896,'SWC Towers'!$A:$Q,$S$2,FALSE)),"")</f>
        <v/>
      </c>
      <c r="T896" s="106" t="str">
        <f>_xlfn.IFNA(IF($B896="","",VLOOKUP($B896,'SWC Towers'!$A:$Q,$T$2,FALSE)),"")</f>
        <v/>
      </c>
      <c r="U896" s="104">
        <f>_xlfn.IFNA(IF($B896="","",VLOOKUP($B896,'SWC Towers'!$A:$Q,$U$2,FALSE)),"")</f>
        <v>0.4</v>
      </c>
      <c r="V896" s="104" t="str">
        <f>_xlfn.IFNA(IF($B896="","",VLOOKUP($B896,'SWC Towers'!$A:$Q,$V$2,FALSE)),"")</f>
        <v/>
      </c>
      <c r="W896" s="104">
        <f>_xlfn.IFNA(IF($B896="","",VLOOKUP($B896,'SWC Towers'!$A:$Q,$W$2,FALSE)),"")</f>
        <v>0.4</v>
      </c>
      <c r="X896" s="104" t="str">
        <f>_xlfn.IFNA(IF($B896="","",VLOOKUP($B896,'SWC Towers'!$A:$Q,$X$2,FALSE)),"")</f>
        <v/>
      </c>
      <c r="Y896" s="104" t="str">
        <f>_xlfn.IFNA(IF($B896="","",VLOOKUP($B896,'SWC Towers'!$A:$Q,$Y$2,FALSE)),"")</f>
        <v/>
      </c>
      <c r="Z896" s="104" t="str">
        <f>_xlfn.IFNA(IF($B896="","",VLOOKUP($B896,'SWC Towers'!$A:$Q,$Z$2,FALSE)),"")</f>
        <v/>
      </c>
      <c r="AA896" s="104" t="str">
        <f>_xlfn.IFNA(IF($B896="","",VLOOKUP($B896,'SWC Towers'!$A:$Q,$AA$2,FALSE)),"")</f>
        <v/>
      </c>
      <c r="AB896" s="104" t="str">
        <f>_xlfn.IFNA(IF($B896="","",VLOOKUP($B896,'SWC Towers'!$A:$Q,$AB$2,FALSE)),"")</f>
        <v/>
      </c>
      <c r="AC896" s="20">
        <f>SUM(Table25[[#This Row],[IT Tower: Application]:[Other/Non-IT ]])</f>
        <v>1</v>
      </c>
      <c r="AD896" s="67"/>
      <c r="AE896" s="67"/>
      <c r="AF896" s="67"/>
      <c r="AG896" s="67"/>
      <c r="AH896" s="67"/>
      <c r="AI896" s="67"/>
      <c r="AJ896" s="67"/>
      <c r="AK896" s="67"/>
      <c r="AL896" s="67"/>
      <c r="AM896" s="67"/>
      <c r="AN896" s="67"/>
      <c r="AO896" s="67"/>
      <c r="AP896" s="67"/>
      <c r="AQ896" s="67"/>
      <c r="AR896" s="67"/>
      <c r="AS896" s="67"/>
      <c r="AT896" s="67"/>
      <c r="AU896" s="67"/>
      <c r="AV896" s="67"/>
      <c r="AW896" s="67"/>
      <c r="AX896" s="67"/>
      <c r="AY896" s="67"/>
      <c r="AZ896" s="67"/>
      <c r="BA896" s="67">
        <v>15320</v>
      </c>
      <c r="BB896" s="67">
        <v>0</v>
      </c>
      <c r="BC896" s="67"/>
      <c r="BD896" s="67"/>
      <c r="BE896" s="67"/>
      <c r="BF896" s="67"/>
      <c r="BG896" s="67"/>
      <c r="BH896" s="67"/>
      <c r="BI896" s="67"/>
      <c r="BJ896" s="67"/>
      <c r="BK896" s="67"/>
      <c r="BL896" s="67"/>
      <c r="BM896" s="67"/>
      <c r="BN896" s="67"/>
      <c r="BO896" s="67"/>
      <c r="BP896" s="67"/>
      <c r="BQ896" s="67"/>
      <c r="BR896" s="67"/>
      <c r="BS896" s="67"/>
      <c r="BT896" s="67"/>
      <c r="BU896" s="67"/>
      <c r="BV896" s="67"/>
      <c r="BW896" s="67"/>
      <c r="BX896" s="67"/>
      <c r="BY896" s="67"/>
      <c r="BZ896" s="67"/>
      <c r="CA896" s="67"/>
      <c r="CB896" s="67"/>
      <c r="CC896" s="69">
        <f>SUM(Table25[[#This Row],[Contract Amount FY00]:[Contract Amount FY50]])</f>
        <v>15320</v>
      </c>
      <c r="CD896" s="24"/>
    </row>
    <row r="897" spans="1:82" x14ac:dyDescent="0.25">
      <c r="A897" s="122" t="s">
        <v>1947</v>
      </c>
      <c r="B897" s="122" t="s">
        <v>705</v>
      </c>
      <c r="C897" s="122" t="s">
        <v>405</v>
      </c>
      <c r="E897" s="26" t="str">
        <f>IFERROR(IF(VLOOKUP(Table25[[#This Row],[Contract No.]],Table3[#All],3,FALSE)="","No","Yes"),"")</f>
        <v>Yes</v>
      </c>
      <c r="F897" s="26" t="str">
        <f>IFERROR(VLOOKUP(Table25[[#This Row],[Contract No.]],Table3[#All],3,FALSE),"")</f>
        <v>NASPO</v>
      </c>
      <c r="G897" s="26" t="str">
        <f>IFERROR(IF(Table25[[#This Row],[Cooperative Purchase
(Yes/No)]]="Yes","Yes",IF(VLOOKUP(Table25[[#This Row],[Contract No.]],Table3[#All],1,FALSE)=Table25[[#This Row],[Contract No.]],"Yes","No")),"No")</f>
        <v>Yes</v>
      </c>
      <c r="H897" s="51">
        <f>IFERROR(VLOOKUP(Table25[[#This Row],[Contract No.]],Table3[#All],4,FALSE),"")</f>
        <v>43647</v>
      </c>
      <c r="I897" s="56">
        <f>IFERROR(IF(AND(MONTH(Table25[[#This Row],[Contract Start Date]])&gt;6,MONTH(Table25[[#This Row],[Contract Start Date]])&lt;=12),YEAR(Table25[[#This Row],[Contract Start Date]])+1,YEAR(Table25[[#This Row],[Contract Start Date]])),"")</f>
        <v>2020</v>
      </c>
      <c r="J897" s="55">
        <f>Table25[[#This Row],[FY Formula start]]</f>
        <v>2020</v>
      </c>
      <c r="K897" s="59" t="str">
        <f>"FY"&amp;" "&amp;Table25[[#This Row],[Year Start]]</f>
        <v>FY 2020</v>
      </c>
      <c r="L897" s="52">
        <f>IFERROR(VLOOKUP(Table25[[#This Row],[Contract No.]],Table3[#All],5,FALSE),"")</f>
        <v>47360</v>
      </c>
      <c r="M897" s="56">
        <f>IFERROR(IF(Table25[[#This Row],[Contract End Date]]="99/99/9999","No End",IF(AND(MONTH(Table25[[#This Row],[Contract End Date]])&gt;6,MONTH(Table25[[#This Row],[Contract End Date]])&lt;=12),YEAR(Table25[[#This Row],[Contract End Date]])+1,YEAR(Table25[[#This Row],[Contract End Date]]))),"")</f>
        <v>2030</v>
      </c>
      <c r="N897" s="55">
        <f>Table25[[#This Row],[FY Formula end]]</f>
        <v>2030</v>
      </c>
      <c r="O897" s="59" t="str">
        <f>IF(Table25[[#This Row],[Year End]]="No End","No End","FY"&amp;" "&amp;Table25[[#This Row],[Year End]])</f>
        <v>FY 2030</v>
      </c>
      <c r="P897" s="27"/>
      <c r="Q897" s="104">
        <f>_xlfn.IFNA(IF($B897="","",VLOOKUP($B897,'SWC Towers'!$A:$Q,$Q$2,FALSE)),"")</f>
        <v>0.2</v>
      </c>
      <c r="R897" s="106" t="str">
        <f>_xlfn.IFNA(IF($B897="","",VLOOKUP($B897,'SWC Towers'!$A:$Q,$R$2,FALSE)),"")</f>
        <v/>
      </c>
      <c r="S897" s="106" t="str">
        <f>_xlfn.IFNA(IF($B897="","",VLOOKUP($B897,'SWC Towers'!$A:$Q,$S$2,FALSE)),"")</f>
        <v/>
      </c>
      <c r="T897" s="106" t="str">
        <f>_xlfn.IFNA(IF($B897="","",VLOOKUP($B897,'SWC Towers'!$A:$Q,$T$2,FALSE)),"")</f>
        <v/>
      </c>
      <c r="U897" s="104">
        <f>_xlfn.IFNA(IF($B897="","",VLOOKUP($B897,'SWC Towers'!$A:$Q,$U$2,FALSE)),"")</f>
        <v>0.4</v>
      </c>
      <c r="V897" s="104" t="str">
        <f>_xlfn.IFNA(IF($B897="","",VLOOKUP($B897,'SWC Towers'!$A:$Q,$V$2,FALSE)),"")</f>
        <v/>
      </c>
      <c r="W897" s="104">
        <f>_xlfn.IFNA(IF($B897="","",VLOOKUP($B897,'SWC Towers'!$A:$Q,$W$2,FALSE)),"")</f>
        <v>0.4</v>
      </c>
      <c r="X897" s="104" t="str">
        <f>_xlfn.IFNA(IF($B897="","",VLOOKUP($B897,'SWC Towers'!$A:$Q,$X$2,FALSE)),"")</f>
        <v/>
      </c>
      <c r="Y897" s="104" t="str">
        <f>_xlfn.IFNA(IF($B897="","",VLOOKUP($B897,'SWC Towers'!$A:$Q,$Y$2,FALSE)),"")</f>
        <v/>
      </c>
      <c r="Z897" s="104" t="str">
        <f>_xlfn.IFNA(IF($B897="","",VLOOKUP($B897,'SWC Towers'!$A:$Q,$Z$2,FALSE)),"")</f>
        <v/>
      </c>
      <c r="AA897" s="104" t="str">
        <f>_xlfn.IFNA(IF($B897="","",VLOOKUP($B897,'SWC Towers'!$A:$Q,$AA$2,FALSE)),"")</f>
        <v/>
      </c>
      <c r="AB897" s="104" t="str">
        <f>_xlfn.IFNA(IF($B897="","",VLOOKUP($B897,'SWC Towers'!$A:$Q,$AB$2,FALSE)),"")</f>
        <v/>
      </c>
      <c r="AC897" s="20">
        <f>SUM(Table25[[#This Row],[IT Tower: Application]:[Other/Non-IT ]])</f>
        <v>1</v>
      </c>
      <c r="AD897" s="67"/>
      <c r="AE897" s="67"/>
      <c r="AF897" s="67"/>
      <c r="AG897" s="67"/>
      <c r="AH897" s="67"/>
      <c r="AI897" s="67"/>
      <c r="AJ897" s="67"/>
      <c r="AK897" s="67"/>
      <c r="AL897" s="67"/>
      <c r="AM897" s="67"/>
      <c r="AN897" s="67"/>
      <c r="AO897" s="67"/>
      <c r="AP897" s="67"/>
      <c r="AQ897" s="67"/>
      <c r="AR897" s="67"/>
      <c r="AS897" s="67"/>
      <c r="AT897" s="67"/>
      <c r="AU897" s="67"/>
      <c r="AV897" s="67"/>
      <c r="AW897" s="67"/>
      <c r="AX897" s="67">
        <v>0</v>
      </c>
      <c r="AY897" s="67">
        <v>9152</v>
      </c>
      <c r="AZ897" s="67">
        <v>9173</v>
      </c>
      <c r="BA897" s="67">
        <v>0</v>
      </c>
      <c r="BB897" s="67"/>
      <c r="BC897" s="67"/>
      <c r="BD897" s="67"/>
      <c r="BE897" s="67"/>
      <c r="BF897" s="67"/>
      <c r="BG897" s="67"/>
      <c r="BH897" s="67"/>
      <c r="BI897" s="67"/>
      <c r="BJ897" s="67"/>
      <c r="BK897" s="67"/>
      <c r="BL897" s="67"/>
      <c r="BM897" s="67"/>
      <c r="BN897" s="67"/>
      <c r="BO897" s="67"/>
      <c r="BP897" s="67"/>
      <c r="BQ897" s="67"/>
      <c r="BR897" s="67"/>
      <c r="BS897" s="67"/>
      <c r="BT897" s="67"/>
      <c r="BU897" s="67"/>
      <c r="BV897" s="67"/>
      <c r="BW897" s="67"/>
      <c r="BX897" s="67"/>
      <c r="BY897" s="67"/>
      <c r="BZ897" s="67"/>
      <c r="CA897" s="67"/>
      <c r="CB897" s="67"/>
      <c r="CC897" s="69">
        <f>SUM(Table25[[#This Row],[Contract Amount FY00]:[Contract Amount FY50]])</f>
        <v>18325</v>
      </c>
      <c r="CD897" s="24"/>
    </row>
    <row r="898" spans="1:82" x14ac:dyDescent="0.25">
      <c r="A898" s="122" t="s">
        <v>1947</v>
      </c>
      <c r="B898" s="122" t="s">
        <v>705</v>
      </c>
      <c r="C898" s="122" t="s">
        <v>559</v>
      </c>
      <c r="E898" s="26" t="str">
        <f>IFERROR(IF(VLOOKUP(Table25[[#This Row],[Contract No.]],Table3[#All],3,FALSE)="","No","Yes"),"")</f>
        <v>Yes</v>
      </c>
      <c r="F898" s="26" t="str">
        <f>IFERROR(VLOOKUP(Table25[[#This Row],[Contract No.]],Table3[#All],3,FALSE),"")</f>
        <v>NASPO</v>
      </c>
      <c r="G898" s="26" t="str">
        <f>IFERROR(IF(Table25[[#This Row],[Cooperative Purchase
(Yes/No)]]="Yes","Yes",IF(VLOOKUP(Table25[[#This Row],[Contract No.]],Table3[#All],1,FALSE)=Table25[[#This Row],[Contract No.]],"Yes","No")),"No")</f>
        <v>Yes</v>
      </c>
      <c r="H898" s="51">
        <f>IFERROR(VLOOKUP(Table25[[#This Row],[Contract No.]],Table3[#All],4,FALSE),"")</f>
        <v>43647</v>
      </c>
      <c r="I898" s="56">
        <f>IFERROR(IF(AND(MONTH(Table25[[#This Row],[Contract Start Date]])&gt;6,MONTH(Table25[[#This Row],[Contract Start Date]])&lt;=12),YEAR(Table25[[#This Row],[Contract Start Date]])+1,YEAR(Table25[[#This Row],[Contract Start Date]])),"")</f>
        <v>2020</v>
      </c>
      <c r="J898" s="55">
        <f>Table25[[#This Row],[FY Formula start]]</f>
        <v>2020</v>
      </c>
      <c r="K898" s="59" t="str">
        <f>"FY"&amp;" "&amp;Table25[[#This Row],[Year Start]]</f>
        <v>FY 2020</v>
      </c>
      <c r="L898" s="52">
        <f>IFERROR(VLOOKUP(Table25[[#This Row],[Contract No.]],Table3[#All],5,FALSE),"")</f>
        <v>47360</v>
      </c>
      <c r="M898" s="56">
        <f>IFERROR(IF(Table25[[#This Row],[Contract End Date]]="99/99/9999","No End",IF(AND(MONTH(Table25[[#This Row],[Contract End Date]])&gt;6,MONTH(Table25[[#This Row],[Contract End Date]])&lt;=12),YEAR(Table25[[#This Row],[Contract End Date]])+1,YEAR(Table25[[#This Row],[Contract End Date]]))),"")</f>
        <v>2030</v>
      </c>
      <c r="N898" s="55">
        <f>Table25[[#This Row],[FY Formula end]]</f>
        <v>2030</v>
      </c>
      <c r="O898" s="59" t="str">
        <f>IF(Table25[[#This Row],[Year End]]="No End","No End","FY"&amp;" "&amp;Table25[[#This Row],[Year End]])</f>
        <v>FY 2030</v>
      </c>
      <c r="P898" s="27"/>
      <c r="Q898" s="104">
        <f>_xlfn.IFNA(IF($B898="","",VLOOKUP($B898,'SWC Towers'!$A:$Q,$Q$2,FALSE)),"")</f>
        <v>0.2</v>
      </c>
      <c r="R898" s="106" t="str">
        <f>_xlfn.IFNA(IF($B898="","",VLOOKUP($B898,'SWC Towers'!$A:$Q,$R$2,FALSE)),"")</f>
        <v/>
      </c>
      <c r="S898" s="106" t="str">
        <f>_xlfn.IFNA(IF($B898="","",VLOOKUP($B898,'SWC Towers'!$A:$Q,$S$2,FALSE)),"")</f>
        <v/>
      </c>
      <c r="T898" s="106" t="str">
        <f>_xlfn.IFNA(IF($B898="","",VLOOKUP($B898,'SWC Towers'!$A:$Q,$T$2,FALSE)),"")</f>
        <v/>
      </c>
      <c r="U898" s="104">
        <f>_xlfn.IFNA(IF($B898="","",VLOOKUP($B898,'SWC Towers'!$A:$Q,$U$2,FALSE)),"")</f>
        <v>0.4</v>
      </c>
      <c r="V898" s="104" t="str">
        <f>_xlfn.IFNA(IF($B898="","",VLOOKUP($B898,'SWC Towers'!$A:$Q,$V$2,FALSE)),"")</f>
        <v/>
      </c>
      <c r="W898" s="104">
        <f>_xlfn.IFNA(IF($B898="","",VLOOKUP($B898,'SWC Towers'!$A:$Q,$W$2,FALSE)),"")</f>
        <v>0.4</v>
      </c>
      <c r="X898" s="104" t="str">
        <f>_xlfn.IFNA(IF($B898="","",VLOOKUP($B898,'SWC Towers'!$A:$Q,$X$2,FALSE)),"")</f>
        <v/>
      </c>
      <c r="Y898" s="104" t="str">
        <f>_xlfn.IFNA(IF($B898="","",VLOOKUP($B898,'SWC Towers'!$A:$Q,$Y$2,FALSE)),"")</f>
        <v/>
      </c>
      <c r="Z898" s="104" t="str">
        <f>_xlfn.IFNA(IF($B898="","",VLOOKUP($B898,'SWC Towers'!$A:$Q,$Z$2,FALSE)),"")</f>
        <v/>
      </c>
      <c r="AA898" s="104" t="str">
        <f>_xlfn.IFNA(IF($B898="","",VLOOKUP($B898,'SWC Towers'!$A:$Q,$AA$2,FALSE)),"")</f>
        <v/>
      </c>
      <c r="AB898" s="104" t="str">
        <f>_xlfn.IFNA(IF($B898="","",VLOOKUP($B898,'SWC Towers'!$A:$Q,$AB$2,FALSE)),"")</f>
        <v/>
      </c>
      <c r="AC898" s="20">
        <f>SUM(Table25[[#This Row],[IT Tower: Application]:[Other/Non-IT ]])</f>
        <v>1</v>
      </c>
      <c r="AD898" s="67"/>
      <c r="AE898" s="67"/>
      <c r="AF898" s="67"/>
      <c r="AG898" s="67"/>
      <c r="AH898" s="67"/>
      <c r="AI898" s="67"/>
      <c r="AJ898" s="67"/>
      <c r="AK898" s="67"/>
      <c r="AL898" s="67"/>
      <c r="AM898" s="67"/>
      <c r="AN898" s="67"/>
      <c r="AO898" s="67"/>
      <c r="AP898" s="67"/>
      <c r="AQ898" s="67"/>
      <c r="AR898" s="67"/>
      <c r="AS898" s="67"/>
      <c r="AT898" s="67"/>
      <c r="AU898" s="67"/>
      <c r="AV898" s="67"/>
      <c r="AW898" s="67"/>
      <c r="AX898" s="67"/>
      <c r="AY898" s="67"/>
      <c r="AZ898" s="67"/>
      <c r="BA898" s="67">
        <v>0</v>
      </c>
      <c r="BB898" s="67">
        <v>436</v>
      </c>
      <c r="BC898" s="67">
        <v>735</v>
      </c>
      <c r="BD898" s="67"/>
      <c r="BE898" s="67"/>
      <c r="BF898" s="67"/>
      <c r="BG898" s="67"/>
      <c r="BH898" s="67"/>
      <c r="BI898" s="67"/>
      <c r="BJ898" s="67"/>
      <c r="BK898" s="67"/>
      <c r="BL898" s="67"/>
      <c r="BM898" s="67"/>
      <c r="BN898" s="67"/>
      <c r="BO898" s="67"/>
      <c r="BP898" s="67"/>
      <c r="BQ898" s="67"/>
      <c r="BR898" s="67"/>
      <c r="BS898" s="67"/>
      <c r="BT898" s="67"/>
      <c r="BU898" s="67"/>
      <c r="BV898" s="67"/>
      <c r="BW898" s="67"/>
      <c r="BX898" s="67"/>
      <c r="BY898" s="67"/>
      <c r="BZ898" s="67"/>
      <c r="CA898" s="67"/>
      <c r="CB898" s="67"/>
      <c r="CC898" s="69">
        <f>SUM(Table25[[#This Row],[Contract Amount FY00]:[Contract Amount FY50]])</f>
        <v>1171</v>
      </c>
      <c r="CD898" s="24"/>
    </row>
    <row r="899" spans="1:82" x14ac:dyDescent="0.25">
      <c r="A899" s="122" t="s">
        <v>1947</v>
      </c>
      <c r="B899" s="122" t="s">
        <v>705</v>
      </c>
      <c r="C899" s="122" t="s">
        <v>1777</v>
      </c>
      <c r="E899" s="26" t="str">
        <f>IFERROR(IF(VLOOKUP(Table25[[#This Row],[Contract No.]],Table3[#All],3,FALSE)="","No","Yes"),"")</f>
        <v>Yes</v>
      </c>
      <c r="F899" s="26" t="str">
        <f>IFERROR(VLOOKUP(Table25[[#This Row],[Contract No.]],Table3[#All],3,FALSE),"")</f>
        <v>NASPO</v>
      </c>
      <c r="G899" s="26" t="str">
        <f>IFERROR(IF(Table25[[#This Row],[Cooperative Purchase
(Yes/No)]]="Yes","Yes",IF(VLOOKUP(Table25[[#This Row],[Contract No.]],Table3[#All],1,FALSE)=Table25[[#This Row],[Contract No.]],"Yes","No")),"No")</f>
        <v>Yes</v>
      </c>
      <c r="H899" s="51">
        <f>IFERROR(VLOOKUP(Table25[[#This Row],[Contract No.]],Table3[#All],4,FALSE),"")</f>
        <v>43647</v>
      </c>
      <c r="I899" s="56">
        <f>IFERROR(IF(AND(MONTH(Table25[[#This Row],[Contract Start Date]])&gt;6,MONTH(Table25[[#This Row],[Contract Start Date]])&lt;=12),YEAR(Table25[[#This Row],[Contract Start Date]])+1,YEAR(Table25[[#This Row],[Contract Start Date]])),"")</f>
        <v>2020</v>
      </c>
      <c r="J899" s="55">
        <f>Table25[[#This Row],[FY Formula start]]</f>
        <v>2020</v>
      </c>
      <c r="K899" s="59" t="str">
        <f>"FY"&amp;" "&amp;Table25[[#This Row],[Year Start]]</f>
        <v>FY 2020</v>
      </c>
      <c r="L899" s="52">
        <f>IFERROR(VLOOKUP(Table25[[#This Row],[Contract No.]],Table3[#All],5,FALSE),"")</f>
        <v>47360</v>
      </c>
      <c r="M899" s="56">
        <f>IFERROR(IF(Table25[[#This Row],[Contract End Date]]="99/99/9999","No End",IF(AND(MONTH(Table25[[#This Row],[Contract End Date]])&gt;6,MONTH(Table25[[#This Row],[Contract End Date]])&lt;=12),YEAR(Table25[[#This Row],[Contract End Date]])+1,YEAR(Table25[[#This Row],[Contract End Date]]))),"")</f>
        <v>2030</v>
      </c>
      <c r="N899" s="55">
        <f>Table25[[#This Row],[FY Formula end]]</f>
        <v>2030</v>
      </c>
      <c r="O899" s="59" t="str">
        <f>IF(Table25[[#This Row],[Year End]]="No End","No End","FY"&amp;" "&amp;Table25[[#This Row],[Year End]])</f>
        <v>FY 2030</v>
      </c>
      <c r="P899" s="27"/>
      <c r="Q899" s="104">
        <f>_xlfn.IFNA(IF($B899="","",VLOOKUP($B899,'SWC Towers'!$A:$Q,$Q$2,FALSE)),"")</f>
        <v>0.2</v>
      </c>
      <c r="R899" s="106" t="str">
        <f>_xlfn.IFNA(IF($B899="","",VLOOKUP($B899,'SWC Towers'!$A:$Q,$R$2,FALSE)),"")</f>
        <v/>
      </c>
      <c r="S899" s="106" t="str">
        <f>_xlfn.IFNA(IF($B899="","",VLOOKUP($B899,'SWC Towers'!$A:$Q,$S$2,FALSE)),"")</f>
        <v/>
      </c>
      <c r="T899" s="106" t="str">
        <f>_xlfn.IFNA(IF($B899="","",VLOOKUP($B899,'SWC Towers'!$A:$Q,$T$2,FALSE)),"")</f>
        <v/>
      </c>
      <c r="U899" s="104">
        <f>_xlfn.IFNA(IF($B899="","",VLOOKUP($B899,'SWC Towers'!$A:$Q,$U$2,FALSE)),"")</f>
        <v>0.4</v>
      </c>
      <c r="V899" s="104" t="str">
        <f>_xlfn.IFNA(IF($B899="","",VLOOKUP($B899,'SWC Towers'!$A:$Q,$V$2,FALSE)),"")</f>
        <v/>
      </c>
      <c r="W899" s="104">
        <f>_xlfn.IFNA(IF($B899="","",VLOOKUP($B899,'SWC Towers'!$A:$Q,$W$2,FALSE)),"")</f>
        <v>0.4</v>
      </c>
      <c r="X899" s="104" t="str">
        <f>_xlfn.IFNA(IF($B899="","",VLOOKUP($B899,'SWC Towers'!$A:$Q,$X$2,FALSE)),"")</f>
        <v/>
      </c>
      <c r="Y899" s="104" t="str">
        <f>_xlfn.IFNA(IF($B899="","",VLOOKUP($B899,'SWC Towers'!$A:$Q,$Y$2,FALSE)),"")</f>
        <v/>
      </c>
      <c r="Z899" s="104" t="str">
        <f>_xlfn.IFNA(IF($B899="","",VLOOKUP($B899,'SWC Towers'!$A:$Q,$Z$2,FALSE)),"")</f>
        <v/>
      </c>
      <c r="AA899" s="104" t="str">
        <f>_xlfn.IFNA(IF($B899="","",VLOOKUP($B899,'SWC Towers'!$A:$Q,$AA$2,FALSE)),"")</f>
        <v/>
      </c>
      <c r="AB899" s="104" t="str">
        <f>_xlfn.IFNA(IF($B899="","",VLOOKUP($B899,'SWC Towers'!$A:$Q,$AB$2,FALSE)),"")</f>
        <v/>
      </c>
      <c r="AC899" s="20">
        <f>SUM(Table25[[#This Row],[IT Tower: Application]:[Other/Non-IT ]])</f>
        <v>1</v>
      </c>
      <c r="AD899" s="67"/>
      <c r="AE899" s="67"/>
      <c r="AF899" s="67"/>
      <c r="AG899" s="67"/>
      <c r="AH899" s="67"/>
      <c r="AI899" s="67"/>
      <c r="AJ899" s="67"/>
      <c r="AK899" s="67"/>
      <c r="AL899" s="67"/>
      <c r="AM899" s="67"/>
      <c r="AN899" s="67"/>
      <c r="AO899" s="67"/>
      <c r="AP899" s="67"/>
      <c r="AQ899" s="67"/>
      <c r="AR899" s="67"/>
      <c r="AS899" s="67"/>
      <c r="AT899" s="67"/>
      <c r="AU899" s="67"/>
      <c r="AV899" s="67"/>
      <c r="AW899" s="67"/>
      <c r="AX899" s="67">
        <v>0</v>
      </c>
      <c r="AY899" s="67">
        <v>339783</v>
      </c>
      <c r="AZ899" s="67">
        <v>149075</v>
      </c>
      <c r="BA899" s="67">
        <v>115468</v>
      </c>
      <c r="BB899" s="67">
        <v>119141</v>
      </c>
      <c r="BC899" s="67">
        <v>181799</v>
      </c>
      <c r="BD899" s="67"/>
      <c r="BE899" s="67"/>
      <c r="BF899" s="67"/>
      <c r="BG899" s="67"/>
      <c r="BH899" s="67"/>
      <c r="BI899" s="67"/>
      <c r="BJ899" s="67"/>
      <c r="BK899" s="67"/>
      <c r="BL899" s="67"/>
      <c r="BM899" s="67"/>
      <c r="BN899" s="67"/>
      <c r="BO899" s="67"/>
      <c r="BP899" s="67"/>
      <c r="BQ899" s="67"/>
      <c r="BR899" s="67"/>
      <c r="BS899" s="67"/>
      <c r="BT899" s="67"/>
      <c r="BU899" s="67"/>
      <c r="BV899" s="67"/>
      <c r="BW899" s="67"/>
      <c r="BX899" s="67"/>
      <c r="BY899" s="67"/>
      <c r="BZ899" s="67"/>
      <c r="CA899" s="67"/>
      <c r="CB899" s="67"/>
      <c r="CC899" s="69">
        <f>SUM(Table25[[#This Row],[Contract Amount FY00]:[Contract Amount FY50]])</f>
        <v>905266</v>
      </c>
      <c r="CD899" s="24"/>
    </row>
    <row r="900" spans="1:82" x14ac:dyDescent="0.25">
      <c r="A900" s="122" t="s">
        <v>1947</v>
      </c>
      <c r="B900" s="122" t="s">
        <v>278</v>
      </c>
      <c r="C900" s="122" t="s">
        <v>3188</v>
      </c>
      <c r="E900" s="26" t="str">
        <f>IFERROR(IF(VLOOKUP(Table25[[#This Row],[Contract No.]],Table3[#All],3,FALSE)="","No","Yes"),"")</f>
        <v>Yes</v>
      </c>
      <c r="F900" s="26" t="str">
        <f>IFERROR(VLOOKUP(Table25[[#This Row],[Contract No.]],Table3[#All],3,FALSE),"")</f>
        <v>NASPO</v>
      </c>
      <c r="G900" s="26" t="str">
        <f>IFERROR(IF(Table25[[#This Row],[Cooperative Purchase
(Yes/No)]]="Yes","Yes",IF(VLOOKUP(Table25[[#This Row],[Contract No.]],Table3[#All],1,FALSE)=Table25[[#This Row],[Contract No.]],"Yes","No")),"No")</f>
        <v>Yes</v>
      </c>
      <c r="H900" s="51">
        <f>IFERROR(VLOOKUP(Table25[[#This Row],[Contract No.]],Table3[#All],4,FALSE),"")</f>
        <v>42917</v>
      </c>
      <c r="I900" s="56">
        <f>IFERROR(IF(AND(MONTH(Table25[[#This Row],[Contract Start Date]])&gt;6,MONTH(Table25[[#This Row],[Contract Start Date]])&lt;=12),YEAR(Table25[[#This Row],[Contract Start Date]])+1,YEAR(Table25[[#This Row],[Contract Start Date]])),"")</f>
        <v>2018</v>
      </c>
      <c r="J900" s="55">
        <f>Table25[[#This Row],[FY Formula start]]</f>
        <v>2018</v>
      </c>
      <c r="K900" s="59" t="str">
        <f>"FY"&amp;" "&amp;Table25[[#This Row],[Year Start]]</f>
        <v>FY 2018</v>
      </c>
      <c r="L900" s="52">
        <f>IFERROR(VLOOKUP(Table25[[#This Row],[Contract No.]],Table3[#All],5,FALSE),"")</f>
        <v>46280</v>
      </c>
      <c r="M900" s="56">
        <f>IFERROR(IF(Table25[[#This Row],[Contract End Date]]="99/99/9999","No End",IF(AND(MONTH(Table25[[#This Row],[Contract End Date]])&gt;6,MONTH(Table25[[#This Row],[Contract End Date]])&lt;=12),YEAR(Table25[[#This Row],[Contract End Date]])+1,YEAR(Table25[[#This Row],[Contract End Date]]))),"")</f>
        <v>2027</v>
      </c>
      <c r="N900" s="55">
        <f>Table25[[#This Row],[FY Formula end]]</f>
        <v>2027</v>
      </c>
      <c r="O900" s="59" t="str">
        <f>IF(Table25[[#This Row],[Year End]]="No End","No End","FY"&amp;" "&amp;Table25[[#This Row],[Year End]])</f>
        <v>FY 2027</v>
      </c>
      <c r="P900" s="27"/>
      <c r="Q900" s="104">
        <f>_xlfn.IFNA(IF($B900="","",VLOOKUP($B900,'SWC Towers'!$A:$Q,$Q$2,FALSE)),"")</f>
        <v>0.4</v>
      </c>
      <c r="R900" s="106" t="str">
        <f>_xlfn.IFNA(IF($B900="","",VLOOKUP($B900,'SWC Towers'!$A:$Q,$R$2,FALSE)),"")</f>
        <v/>
      </c>
      <c r="S900" s="106" t="str">
        <f>_xlfn.IFNA(IF($B900="","",VLOOKUP($B900,'SWC Towers'!$A:$Q,$S$2,FALSE)),"")</f>
        <v/>
      </c>
      <c r="T900" s="106">
        <f>_xlfn.IFNA(IF($B900="","",VLOOKUP($B900,'SWC Towers'!$A:$Q,$T$2,FALSE)),"")</f>
        <v>0.05</v>
      </c>
      <c r="U900" s="104" t="str">
        <f>_xlfn.IFNA(IF($B900="","",VLOOKUP($B900,'SWC Towers'!$A:$Q,$U$2,FALSE)),"")</f>
        <v/>
      </c>
      <c r="V900" s="104" t="str">
        <f>_xlfn.IFNA(IF($B900="","",VLOOKUP($B900,'SWC Towers'!$A:$Q,$V$2,FALSE)),"")</f>
        <v/>
      </c>
      <c r="W900" s="104">
        <f>_xlfn.IFNA(IF($B900="","",VLOOKUP($B900,'SWC Towers'!$A:$Q,$W$2,FALSE)),"")</f>
        <v>0.1</v>
      </c>
      <c r="X900" s="104" t="str">
        <f>_xlfn.IFNA(IF($B900="","",VLOOKUP($B900,'SWC Towers'!$A:$Q,$X$2,FALSE)),"")</f>
        <v/>
      </c>
      <c r="Y900" s="104">
        <f>_xlfn.IFNA(IF($B900="","",VLOOKUP($B900,'SWC Towers'!$A:$Q,$Y$2,FALSE)),"")</f>
        <v>0.05</v>
      </c>
      <c r="Z900" s="104" t="str">
        <f>_xlfn.IFNA(IF($B900="","",VLOOKUP($B900,'SWC Towers'!$A:$Q,$Z$2,FALSE)),"")</f>
        <v/>
      </c>
      <c r="AA900" s="104">
        <f>_xlfn.IFNA(IF($B900="","",VLOOKUP($B900,'SWC Towers'!$A:$Q,$AA$2,FALSE)),"")</f>
        <v>0.4</v>
      </c>
      <c r="AB900" s="104" t="str">
        <f>_xlfn.IFNA(IF($B900="","",VLOOKUP($B900,'SWC Towers'!$A:$Q,$AB$2,FALSE)),"")</f>
        <v/>
      </c>
      <c r="AC900" s="20">
        <f>SUM(Table25[[#This Row],[IT Tower: Application]:[Other/Non-IT ]])</f>
        <v>1</v>
      </c>
      <c r="AD900" s="67"/>
      <c r="AE900" s="67"/>
      <c r="AF900" s="67"/>
      <c r="AG900" s="67"/>
      <c r="AH900" s="67"/>
      <c r="AI900" s="67"/>
      <c r="AJ900" s="67"/>
      <c r="AK900" s="67"/>
      <c r="AL900" s="67"/>
      <c r="AM900" s="67"/>
      <c r="AN900" s="67"/>
      <c r="AO900" s="67"/>
      <c r="AP900" s="67"/>
      <c r="AQ900" s="67"/>
      <c r="AR900" s="67"/>
      <c r="AS900" s="67"/>
      <c r="AT900" s="67"/>
      <c r="AU900" s="67"/>
      <c r="AV900" s="67"/>
      <c r="AW900" s="67"/>
      <c r="AX900" s="67"/>
      <c r="AY900" s="67"/>
      <c r="AZ900" s="67"/>
      <c r="BA900" s="67">
        <v>13460</v>
      </c>
      <c r="BB900" s="67">
        <v>0</v>
      </c>
      <c r="BC900" s="67">
        <v>12077</v>
      </c>
      <c r="BD900" s="67"/>
      <c r="BE900" s="67"/>
      <c r="BF900" s="67"/>
      <c r="BG900" s="67"/>
      <c r="BH900" s="67"/>
      <c r="BI900" s="67"/>
      <c r="BJ900" s="67"/>
      <c r="BK900" s="67"/>
      <c r="BL900" s="67"/>
      <c r="BM900" s="67"/>
      <c r="BN900" s="67"/>
      <c r="BO900" s="67"/>
      <c r="BP900" s="67"/>
      <c r="BQ900" s="67"/>
      <c r="BR900" s="67"/>
      <c r="BS900" s="67"/>
      <c r="BT900" s="67"/>
      <c r="BU900" s="67"/>
      <c r="BV900" s="67"/>
      <c r="BW900" s="67"/>
      <c r="BX900" s="67"/>
      <c r="BY900" s="67"/>
      <c r="BZ900" s="67"/>
      <c r="CA900" s="67"/>
      <c r="CB900" s="67"/>
      <c r="CC900" s="69">
        <f>SUM(Table25[[#This Row],[Contract Amount FY00]:[Contract Amount FY50]])</f>
        <v>25537</v>
      </c>
      <c r="CD900" s="24"/>
    </row>
    <row r="901" spans="1:82" x14ac:dyDescent="0.25">
      <c r="A901" s="122" t="s">
        <v>1947</v>
      </c>
      <c r="B901" s="122" t="s">
        <v>278</v>
      </c>
      <c r="C901" s="122" t="s">
        <v>279</v>
      </c>
      <c r="E901" s="26" t="str">
        <f>IFERROR(IF(VLOOKUP(Table25[[#This Row],[Contract No.]],Table3[#All],3,FALSE)="","No","Yes"),"")</f>
        <v>Yes</v>
      </c>
      <c r="F901" s="26" t="str">
        <f>IFERROR(VLOOKUP(Table25[[#This Row],[Contract No.]],Table3[#All],3,FALSE),"")</f>
        <v>NASPO</v>
      </c>
      <c r="G901" s="26" t="str">
        <f>IFERROR(IF(Table25[[#This Row],[Cooperative Purchase
(Yes/No)]]="Yes","Yes",IF(VLOOKUP(Table25[[#This Row],[Contract No.]],Table3[#All],1,FALSE)=Table25[[#This Row],[Contract No.]],"Yes","No")),"No")</f>
        <v>Yes</v>
      </c>
      <c r="H901" s="51">
        <f>IFERROR(VLOOKUP(Table25[[#This Row],[Contract No.]],Table3[#All],4,FALSE),"")</f>
        <v>42917</v>
      </c>
      <c r="I901" s="56">
        <f>IFERROR(IF(AND(MONTH(Table25[[#This Row],[Contract Start Date]])&gt;6,MONTH(Table25[[#This Row],[Contract Start Date]])&lt;=12),YEAR(Table25[[#This Row],[Contract Start Date]])+1,YEAR(Table25[[#This Row],[Contract Start Date]])),"")</f>
        <v>2018</v>
      </c>
      <c r="J901" s="55">
        <f>Table25[[#This Row],[FY Formula start]]</f>
        <v>2018</v>
      </c>
      <c r="K901" s="59" t="str">
        <f>"FY"&amp;" "&amp;Table25[[#This Row],[Year Start]]</f>
        <v>FY 2018</v>
      </c>
      <c r="L901" s="52">
        <f>IFERROR(VLOOKUP(Table25[[#This Row],[Contract No.]],Table3[#All],5,FALSE),"")</f>
        <v>46280</v>
      </c>
      <c r="M901" s="56">
        <f>IFERROR(IF(Table25[[#This Row],[Contract End Date]]="99/99/9999","No End",IF(AND(MONTH(Table25[[#This Row],[Contract End Date]])&gt;6,MONTH(Table25[[#This Row],[Contract End Date]])&lt;=12),YEAR(Table25[[#This Row],[Contract End Date]])+1,YEAR(Table25[[#This Row],[Contract End Date]]))),"")</f>
        <v>2027</v>
      </c>
      <c r="N901" s="55">
        <f>Table25[[#This Row],[FY Formula end]]</f>
        <v>2027</v>
      </c>
      <c r="O901" s="59" t="str">
        <f>IF(Table25[[#This Row],[Year End]]="No End","No End","FY"&amp;" "&amp;Table25[[#This Row],[Year End]])</f>
        <v>FY 2027</v>
      </c>
      <c r="P901" s="27"/>
      <c r="Q901" s="104">
        <f>_xlfn.IFNA(IF($B901="","",VLOOKUP($B901,'SWC Towers'!$A:$Q,$Q$2,FALSE)),"")</f>
        <v>0.4</v>
      </c>
      <c r="R901" s="106" t="str">
        <f>_xlfn.IFNA(IF($B901="","",VLOOKUP($B901,'SWC Towers'!$A:$Q,$R$2,FALSE)),"")</f>
        <v/>
      </c>
      <c r="S901" s="106" t="str">
        <f>_xlfn.IFNA(IF($B901="","",VLOOKUP($B901,'SWC Towers'!$A:$Q,$S$2,FALSE)),"")</f>
        <v/>
      </c>
      <c r="T901" s="106">
        <f>_xlfn.IFNA(IF($B901="","",VLOOKUP($B901,'SWC Towers'!$A:$Q,$T$2,FALSE)),"")</f>
        <v>0.05</v>
      </c>
      <c r="U901" s="104" t="str">
        <f>_xlfn.IFNA(IF($B901="","",VLOOKUP($B901,'SWC Towers'!$A:$Q,$U$2,FALSE)),"")</f>
        <v/>
      </c>
      <c r="V901" s="104" t="str">
        <f>_xlfn.IFNA(IF($B901="","",VLOOKUP($B901,'SWC Towers'!$A:$Q,$V$2,FALSE)),"")</f>
        <v/>
      </c>
      <c r="W901" s="104">
        <f>_xlfn.IFNA(IF($B901="","",VLOOKUP($B901,'SWC Towers'!$A:$Q,$W$2,FALSE)),"")</f>
        <v>0.1</v>
      </c>
      <c r="X901" s="104" t="str">
        <f>_xlfn.IFNA(IF($B901="","",VLOOKUP($B901,'SWC Towers'!$A:$Q,$X$2,FALSE)),"")</f>
        <v/>
      </c>
      <c r="Y901" s="104">
        <f>_xlfn.IFNA(IF($B901="","",VLOOKUP($B901,'SWC Towers'!$A:$Q,$Y$2,FALSE)),"")</f>
        <v>0.05</v>
      </c>
      <c r="Z901" s="104" t="str">
        <f>_xlfn.IFNA(IF($B901="","",VLOOKUP($B901,'SWC Towers'!$A:$Q,$Z$2,FALSE)),"")</f>
        <v/>
      </c>
      <c r="AA901" s="104">
        <f>_xlfn.IFNA(IF($B901="","",VLOOKUP($B901,'SWC Towers'!$A:$Q,$AA$2,FALSE)),"")</f>
        <v>0.4</v>
      </c>
      <c r="AB901" s="104" t="str">
        <f>_xlfn.IFNA(IF($B901="","",VLOOKUP($B901,'SWC Towers'!$A:$Q,$AB$2,FALSE)),"")</f>
        <v/>
      </c>
      <c r="AC901" s="20">
        <f>SUM(Table25[[#This Row],[IT Tower: Application]:[Other/Non-IT ]])</f>
        <v>1</v>
      </c>
      <c r="AD901" s="67"/>
      <c r="AE901" s="67"/>
      <c r="AF901" s="67"/>
      <c r="AG901" s="67"/>
      <c r="AH901" s="67"/>
      <c r="AI901" s="67"/>
      <c r="AJ901" s="67"/>
      <c r="AK901" s="67"/>
      <c r="AL901" s="67"/>
      <c r="AM901" s="67"/>
      <c r="AN901" s="67"/>
      <c r="AO901" s="67"/>
      <c r="AP901" s="67"/>
      <c r="AQ901" s="67"/>
      <c r="AR901" s="67"/>
      <c r="AS901" s="67"/>
      <c r="AT901" s="67"/>
      <c r="AU901" s="67"/>
      <c r="AV901" s="67"/>
      <c r="AW901" s="67"/>
      <c r="AX901" s="67">
        <v>3664</v>
      </c>
      <c r="AY901" s="67">
        <v>94364</v>
      </c>
      <c r="AZ901" s="67">
        <v>42013</v>
      </c>
      <c r="BA901" s="67">
        <v>129309</v>
      </c>
      <c r="BB901" s="67">
        <v>172839</v>
      </c>
      <c r="BC901" s="67">
        <v>208323</v>
      </c>
      <c r="BD901" s="67"/>
      <c r="BE901" s="67"/>
      <c r="BF901" s="67"/>
      <c r="BG901" s="67"/>
      <c r="BH901" s="67"/>
      <c r="BI901" s="67"/>
      <c r="BJ901" s="67"/>
      <c r="BK901" s="67"/>
      <c r="BL901" s="67"/>
      <c r="BM901" s="67"/>
      <c r="BN901" s="67"/>
      <c r="BO901" s="67"/>
      <c r="BP901" s="67"/>
      <c r="BQ901" s="67"/>
      <c r="BR901" s="67"/>
      <c r="BS901" s="67"/>
      <c r="BT901" s="67"/>
      <c r="BU901" s="67"/>
      <c r="BV901" s="67"/>
      <c r="BW901" s="67"/>
      <c r="BX901" s="67"/>
      <c r="BY901" s="67"/>
      <c r="BZ901" s="67"/>
      <c r="CA901" s="67"/>
      <c r="CB901" s="67"/>
      <c r="CC901" s="69">
        <f>SUM(Table25[[#This Row],[Contract Amount FY00]:[Contract Amount FY50]])</f>
        <v>650512</v>
      </c>
      <c r="CD901" s="24"/>
    </row>
    <row r="902" spans="1:82" x14ac:dyDescent="0.25">
      <c r="A902" s="122" t="s">
        <v>1947</v>
      </c>
      <c r="B902" s="122" t="s">
        <v>2244</v>
      </c>
      <c r="C902" s="122" t="s">
        <v>373</v>
      </c>
      <c r="E902" s="26" t="str">
        <f>IFERROR(IF(VLOOKUP(Table25[[#This Row],[Contract No.]],Table3[#All],3,FALSE)="","No","Yes"),"")</f>
        <v>No</v>
      </c>
      <c r="F902" s="26" t="str">
        <f>IFERROR(VLOOKUP(Table25[[#This Row],[Contract No.]],Table3[#All],3,FALSE),"")</f>
        <v/>
      </c>
      <c r="G902" s="26" t="str">
        <f>IFERROR(IF(Table25[[#This Row],[Cooperative Purchase
(Yes/No)]]="Yes","Yes",IF(VLOOKUP(Table25[[#This Row],[Contract No.]],Table3[#All],1,FALSE)=Table25[[#This Row],[Contract No.]],"Yes","No")),"No")</f>
        <v>Yes</v>
      </c>
      <c r="H902" s="51">
        <f>IFERROR(VLOOKUP(Table25[[#This Row],[Contract No.]],Table3[#All],4,FALSE),"")</f>
        <v>44512</v>
      </c>
      <c r="I902" s="56">
        <f>IFERROR(IF(AND(MONTH(Table25[[#This Row],[Contract Start Date]])&gt;6,MONTH(Table25[[#This Row],[Contract Start Date]])&lt;=12),YEAR(Table25[[#This Row],[Contract Start Date]])+1,YEAR(Table25[[#This Row],[Contract Start Date]])),"")</f>
        <v>2022</v>
      </c>
      <c r="J902" s="55">
        <f>Table25[[#This Row],[FY Formula start]]</f>
        <v>2022</v>
      </c>
      <c r="K902" s="59" t="str">
        <f>"FY"&amp;" "&amp;Table25[[#This Row],[Year Start]]</f>
        <v>FY 2022</v>
      </c>
      <c r="L902" s="52">
        <f>IFERROR(VLOOKUP(Table25[[#This Row],[Contract No.]],Table3[#All],5,FALSE),"")</f>
        <v>46702</v>
      </c>
      <c r="M902" s="56">
        <f>IFERROR(IF(Table25[[#This Row],[Contract End Date]]="99/99/9999","No End",IF(AND(MONTH(Table25[[#This Row],[Contract End Date]])&gt;6,MONTH(Table25[[#This Row],[Contract End Date]])&lt;=12),YEAR(Table25[[#This Row],[Contract End Date]])+1,YEAR(Table25[[#This Row],[Contract End Date]]))),"")</f>
        <v>2028</v>
      </c>
      <c r="N902" s="55">
        <f>Table25[[#This Row],[FY Formula end]]</f>
        <v>2028</v>
      </c>
      <c r="O902" s="59" t="str">
        <f>IF(Table25[[#This Row],[Year End]]="No End","No End","FY"&amp;" "&amp;Table25[[#This Row],[Year End]])</f>
        <v>FY 2028</v>
      </c>
      <c r="P902" s="27"/>
      <c r="Q902" s="104" t="str">
        <f>_xlfn.IFNA(IF($B902="","",VLOOKUP($B902,'SWC Towers'!$A:$Q,$Q$2,FALSE)),"")</f>
        <v/>
      </c>
      <c r="R902" s="106" t="str">
        <f>_xlfn.IFNA(IF($B902="","",VLOOKUP($B902,'SWC Towers'!$A:$Q,$R$2,FALSE)),"")</f>
        <v/>
      </c>
      <c r="S902" s="106" t="str">
        <f>_xlfn.IFNA(IF($B902="","",VLOOKUP($B902,'SWC Towers'!$A:$Q,$S$2,FALSE)),"")</f>
        <v/>
      </c>
      <c r="T902" s="106">
        <f>_xlfn.IFNA(IF($B902="","",VLOOKUP($B902,'SWC Towers'!$A:$Q,$T$2,FALSE)),"")</f>
        <v>0.5</v>
      </c>
      <c r="U902" s="104" t="str">
        <f>_xlfn.IFNA(IF($B902="","",VLOOKUP($B902,'SWC Towers'!$A:$Q,$U$2,FALSE)),"")</f>
        <v/>
      </c>
      <c r="V902" s="104" t="str">
        <f>_xlfn.IFNA(IF($B902="","",VLOOKUP($B902,'SWC Towers'!$A:$Q,$V$2,FALSE)),"")</f>
        <v/>
      </c>
      <c r="W902" s="104">
        <f>_xlfn.IFNA(IF($B902="","",VLOOKUP($B902,'SWC Towers'!$A:$Q,$W$2,FALSE)),"")</f>
        <v>0.5</v>
      </c>
      <c r="X902" s="104" t="str">
        <f>_xlfn.IFNA(IF($B902="","",VLOOKUP($B902,'SWC Towers'!$A:$Q,$X$2,FALSE)),"")</f>
        <v/>
      </c>
      <c r="Y902" s="104" t="str">
        <f>_xlfn.IFNA(IF($B902="","",VLOOKUP($B902,'SWC Towers'!$A:$Q,$Y$2,FALSE)),"")</f>
        <v/>
      </c>
      <c r="Z902" s="104" t="str">
        <f>_xlfn.IFNA(IF($B902="","",VLOOKUP($B902,'SWC Towers'!$A:$Q,$Z$2,FALSE)),"")</f>
        <v/>
      </c>
      <c r="AA902" s="104" t="str">
        <f>_xlfn.IFNA(IF($B902="","",VLOOKUP($B902,'SWC Towers'!$A:$Q,$AA$2,FALSE)),"")</f>
        <v/>
      </c>
      <c r="AB902" s="104" t="str">
        <f>_xlfn.IFNA(IF($B902="","",VLOOKUP($B902,'SWC Towers'!$A:$Q,$AB$2,FALSE)),"")</f>
        <v/>
      </c>
      <c r="AC902" s="20">
        <f>SUM(Table25[[#This Row],[IT Tower: Application]:[Other/Non-IT ]])</f>
        <v>1</v>
      </c>
      <c r="AD902" s="67"/>
      <c r="AE902" s="67"/>
      <c r="AF902" s="67"/>
      <c r="AG902" s="67"/>
      <c r="AH902" s="67"/>
      <c r="AI902" s="67"/>
      <c r="AJ902" s="67"/>
      <c r="AK902" s="67"/>
      <c r="AL902" s="67"/>
      <c r="AM902" s="67"/>
      <c r="AN902" s="67"/>
      <c r="AO902" s="67"/>
      <c r="AP902" s="67"/>
      <c r="AQ902" s="67"/>
      <c r="AR902" s="67"/>
      <c r="AS902" s="67"/>
      <c r="AT902" s="67"/>
      <c r="AU902" s="67"/>
      <c r="AV902" s="67"/>
      <c r="AW902" s="67"/>
      <c r="AX902" s="67"/>
      <c r="AY902" s="67"/>
      <c r="AZ902" s="67">
        <v>22240</v>
      </c>
      <c r="BA902" s="67">
        <v>909888</v>
      </c>
      <c r="BB902" s="67">
        <v>1545419</v>
      </c>
      <c r="BC902" s="67">
        <v>1435820</v>
      </c>
      <c r="BD902" s="67"/>
      <c r="BE902" s="67"/>
      <c r="BF902" s="67"/>
      <c r="BG902" s="67"/>
      <c r="BH902" s="67"/>
      <c r="BI902" s="67"/>
      <c r="BJ902" s="67"/>
      <c r="BK902" s="67"/>
      <c r="BL902" s="67"/>
      <c r="BM902" s="67"/>
      <c r="BN902" s="67"/>
      <c r="BO902" s="67"/>
      <c r="BP902" s="67"/>
      <c r="BQ902" s="67"/>
      <c r="BR902" s="67"/>
      <c r="BS902" s="67"/>
      <c r="BT902" s="67"/>
      <c r="BU902" s="67"/>
      <c r="BV902" s="67"/>
      <c r="BW902" s="67"/>
      <c r="BX902" s="67"/>
      <c r="BY902" s="67"/>
      <c r="BZ902" s="67"/>
      <c r="CA902" s="67"/>
      <c r="CB902" s="67"/>
      <c r="CC902" s="69">
        <f>SUM(Table25[[#This Row],[Contract Amount FY00]:[Contract Amount FY50]])</f>
        <v>3913367</v>
      </c>
      <c r="CD902" s="24"/>
    </row>
    <row r="903" spans="1:82" x14ac:dyDescent="0.25">
      <c r="A903" s="122" t="s">
        <v>1947</v>
      </c>
      <c r="B903" s="122" t="s">
        <v>2057</v>
      </c>
      <c r="C903" s="122" t="s">
        <v>3190</v>
      </c>
      <c r="E903" s="26" t="str">
        <f>IFERROR(IF(VLOOKUP(Table25[[#This Row],[Contract No.]],Table3[#All],3,FALSE)="","No","Yes"),"")</f>
        <v>Yes</v>
      </c>
      <c r="F903" s="26" t="str">
        <f>IFERROR(VLOOKUP(Table25[[#This Row],[Contract No.]],Table3[#All],3,FALSE),"")</f>
        <v>NASPO</v>
      </c>
      <c r="G903" s="26" t="str">
        <f>IFERROR(IF(Table25[[#This Row],[Cooperative Purchase
(Yes/No)]]="Yes","Yes",IF(VLOOKUP(Table25[[#This Row],[Contract No.]],Table3[#All],1,FALSE)=Table25[[#This Row],[Contract No.]],"Yes","No")),"No")</f>
        <v>Yes</v>
      </c>
      <c r="H903" s="51">
        <f>IFERROR(VLOOKUP(Table25[[#This Row],[Contract No.]],Table3[#All],4,FALSE),"")</f>
        <v>43983</v>
      </c>
      <c r="I903" s="56">
        <f>IFERROR(IF(AND(MONTH(Table25[[#This Row],[Contract Start Date]])&gt;6,MONTH(Table25[[#This Row],[Contract Start Date]])&lt;=12),YEAR(Table25[[#This Row],[Contract Start Date]])+1,YEAR(Table25[[#This Row],[Contract Start Date]])),"")</f>
        <v>2020</v>
      </c>
      <c r="J903" s="55">
        <f>Table25[[#This Row],[FY Formula start]]</f>
        <v>2020</v>
      </c>
      <c r="K903" s="59" t="str">
        <f>"FY"&amp;" "&amp;Table25[[#This Row],[Year Start]]</f>
        <v>FY 2020</v>
      </c>
      <c r="L903" s="52">
        <f>IFERROR(VLOOKUP(Table25[[#This Row],[Contract No.]],Table3[#All],5,FALSE),"")</f>
        <v>46295</v>
      </c>
      <c r="M903" s="56">
        <f>IFERROR(IF(Table25[[#This Row],[Contract End Date]]="99/99/9999","No End",IF(AND(MONTH(Table25[[#This Row],[Contract End Date]])&gt;6,MONTH(Table25[[#This Row],[Contract End Date]])&lt;=12),YEAR(Table25[[#This Row],[Contract End Date]])+1,YEAR(Table25[[#This Row],[Contract End Date]]))),"")</f>
        <v>2027</v>
      </c>
      <c r="N903" s="55">
        <f>Table25[[#This Row],[FY Formula end]]</f>
        <v>2027</v>
      </c>
      <c r="O903" s="59" t="str">
        <f>IF(Table25[[#This Row],[Year End]]="No End","No End","FY"&amp;" "&amp;Table25[[#This Row],[Year End]])</f>
        <v>FY 2027</v>
      </c>
      <c r="P903" s="27"/>
      <c r="Q903" s="104">
        <f>_xlfn.IFNA(IF($B903="","",VLOOKUP($B903,'SWC Towers'!$A:$Q,$Q$2,FALSE)),"")</f>
        <v>0.1</v>
      </c>
      <c r="R903" s="106">
        <f>_xlfn.IFNA(IF($B903="","",VLOOKUP($B903,'SWC Towers'!$A:$Q,$R$2,FALSE)),"")</f>
        <v>0.1</v>
      </c>
      <c r="S903" s="106" t="str">
        <f>_xlfn.IFNA(IF($B903="","",VLOOKUP($B903,'SWC Towers'!$A:$Q,$S$2,FALSE)),"")</f>
        <v/>
      </c>
      <c r="T903" s="106" t="str">
        <f>_xlfn.IFNA(IF($B903="","",VLOOKUP($B903,'SWC Towers'!$A:$Q,$T$2,FALSE)),"")</f>
        <v/>
      </c>
      <c r="U903" s="104">
        <f>_xlfn.IFNA(IF($B903="","",VLOOKUP($B903,'SWC Towers'!$A:$Q,$U$2,FALSE)),"")</f>
        <v>0.15</v>
      </c>
      <c r="V903" s="104" t="str">
        <f>_xlfn.IFNA(IF($B903="","",VLOOKUP($B903,'SWC Towers'!$A:$Q,$V$2,FALSE)),"")</f>
        <v/>
      </c>
      <c r="W903" s="104">
        <f>_xlfn.IFNA(IF($B903="","",VLOOKUP($B903,'SWC Towers'!$A:$Q,$W$2,FALSE)),"")</f>
        <v>0.65</v>
      </c>
      <c r="X903" s="104" t="str">
        <f>_xlfn.IFNA(IF($B903="","",VLOOKUP($B903,'SWC Towers'!$A:$Q,$X$2,FALSE)),"")</f>
        <v/>
      </c>
      <c r="Y903" s="104" t="str">
        <f>_xlfn.IFNA(IF($B903="","",VLOOKUP($B903,'SWC Towers'!$A:$Q,$Y$2,FALSE)),"")</f>
        <v/>
      </c>
      <c r="Z903" s="104" t="str">
        <f>_xlfn.IFNA(IF($B903="","",VLOOKUP($B903,'SWC Towers'!$A:$Q,$Z$2,FALSE)),"")</f>
        <v/>
      </c>
      <c r="AA903" s="104" t="str">
        <f>_xlfn.IFNA(IF($B903="","",VLOOKUP($B903,'SWC Towers'!$A:$Q,$AA$2,FALSE)),"")</f>
        <v/>
      </c>
      <c r="AB903" s="104" t="str">
        <f>_xlfn.IFNA(IF($B903="","",VLOOKUP($B903,'SWC Towers'!$A:$Q,$AB$2,FALSE)),"")</f>
        <v/>
      </c>
      <c r="AC903" s="20">
        <f>SUM(Table25[[#This Row],[IT Tower: Application]:[Other/Non-IT ]])</f>
        <v>1</v>
      </c>
      <c r="AD903" s="67"/>
      <c r="AE903" s="67"/>
      <c r="AF903" s="67"/>
      <c r="AG903" s="67"/>
      <c r="AH903" s="67"/>
      <c r="AI903" s="67"/>
      <c r="AJ903" s="67"/>
      <c r="AK903" s="67"/>
      <c r="AL903" s="67"/>
      <c r="AM903" s="67"/>
      <c r="AN903" s="67"/>
      <c r="AO903" s="67"/>
      <c r="AP903" s="67"/>
      <c r="AQ903" s="67"/>
      <c r="AR903" s="67"/>
      <c r="AS903" s="67"/>
      <c r="AT903" s="67"/>
      <c r="AU903" s="67"/>
      <c r="AV903" s="67"/>
      <c r="AW903" s="67"/>
      <c r="AX903" s="67"/>
      <c r="AY903" s="67">
        <v>0</v>
      </c>
      <c r="AZ903" s="67">
        <v>30042</v>
      </c>
      <c r="BA903" s="67">
        <v>32011</v>
      </c>
      <c r="BB903" s="67">
        <v>53063</v>
      </c>
      <c r="BC903" s="67">
        <v>302135</v>
      </c>
      <c r="BD903" s="67"/>
      <c r="BE903" s="67"/>
      <c r="BF903" s="67"/>
      <c r="BG903" s="67"/>
      <c r="BH903" s="67"/>
      <c r="BI903" s="67"/>
      <c r="BJ903" s="67"/>
      <c r="BK903" s="67"/>
      <c r="BL903" s="67"/>
      <c r="BM903" s="67"/>
      <c r="BN903" s="67"/>
      <c r="BO903" s="67"/>
      <c r="BP903" s="67"/>
      <c r="BQ903" s="67"/>
      <c r="BR903" s="67"/>
      <c r="BS903" s="67"/>
      <c r="BT903" s="67"/>
      <c r="BU903" s="67"/>
      <c r="BV903" s="67"/>
      <c r="BW903" s="67"/>
      <c r="BX903" s="67"/>
      <c r="BY903" s="67"/>
      <c r="BZ903" s="67"/>
      <c r="CA903" s="67"/>
      <c r="CB903" s="67"/>
      <c r="CC903" s="69">
        <f>SUM(Table25[[#This Row],[Contract Amount FY00]:[Contract Amount FY50]])</f>
        <v>417251</v>
      </c>
      <c r="CD903" s="24"/>
    </row>
    <row r="904" spans="1:82" x14ac:dyDescent="0.25">
      <c r="A904" s="122" t="s">
        <v>1947</v>
      </c>
      <c r="B904" s="122" t="s">
        <v>3071</v>
      </c>
      <c r="C904" s="122" t="s">
        <v>753</v>
      </c>
      <c r="E904" s="26" t="str">
        <f>IFERROR(IF(VLOOKUP(Table25[[#This Row],[Contract No.]],Table3[#All],3,FALSE)="","No","Yes"),"")</f>
        <v>Yes</v>
      </c>
      <c r="F904" s="26" t="str">
        <f>IFERROR(VLOOKUP(Table25[[#This Row],[Contract No.]],Table3[#All],3,FALSE),"")</f>
        <v>NASPO</v>
      </c>
      <c r="G904" s="26" t="str">
        <f>IFERROR(IF(Table25[[#This Row],[Cooperative Purchase
(Yes/No)]]="Yes","Yes",IF(VLOOKUP(Table25[[#This Row],[Contract No.]],Table3[#All],1,FALSE)=Table25[[#This Row],[Contract No.]],"Yes","No")),"No")</f>
        <v>Yes</v>
      </c>
      <c r="H904" s="51">
        <f>IFERROR(VLOOKUP(Table25[[#This Row],[Contract No.]],Table3[#All],4,FALSE),"")</f>
        <v>45322</v>
      </c>
      <c r="I904" s="56">
        <f>IFERROR(IF(AND(MONTH(Table25[[#This Row],[Contract Start Date]])&gt;6,MONTH(Table25[[#This Row],[Contract Start Date]])&lt;=12),YEAR(Table25[[#This Row],[Contract Start Date]])+1,YEAR(Table25[[#This Row],[Contract Start Date]])),"")</f>
        <v>2024</v>
      </c>
      <c r="J904" s="55">
        <f>Table25[[#This Row],[FY Formula start]]</f>
        <v>2024</v>
      </c>
      <c r="K904" s="59" t="str">
        <f>"FY"&amp;" "&amp;Table25[[#This Row],[Year Start]]</f>
        <v>FY 2024</v>
      </c>
      <c r="L904" s="52">
        <f>IFERROR(VLOOKUP(Table25[[#This Row],[Contract No.]],Table3[#All],5,FALSE),"")</f>
        <v>46934</v>
      </c>
      <c r="M904" s="56">
        <f>IFERROR(IF(Table25[[#This Row],[Contract End Date]]="99/99/9999","No End",IF(AND(MONTH(Table25[[#This Row],[Contract End Date]])&gt;6,MONTH(Table25[[#This Row],[Contract End Date]])&lt;=12),YEAR(Table25[[#This Row],[Contract End Date]])+1,YEAR(Table25[[#This Row],[Contract End Date]]))),"")</f>
        <v>2028</v>
      </c>
      <c r="N904" s="55">
        <f>Table25[[#This Row],[FY Formula end]]</f>
        <v>2028</v>
      </c>
      <c r="O904" s="59" t="str">
        <f>IF(Table25[[#This Row],[Year End]]="No End","No End","FY"&amp;" "&amp;Table25[[#This Row],[Year End]])</f>
        <v>FY 2028</v>
      </c>
      <c r="P904" s="27"/>
      <c r="Q904" s="104" t="str">
        <f>_xlfn.IFNA(IF($B904="","",VLOOKUP($B904,'SWC Towers'!$A:$Q,$Q$2,FALSE)),"")</f>
        <v/>
      </c>
      <c r="R904" s="106">
        <f>_xlfn.IFNA(IF($B904="","",VLOOKUP($B904,'SWC Towers'!$A:$Q,$R$2,FALSE)),"")</f>
        <v>0.2</v>
      </c>
      <c r="S904" s="106" t="str">
        <f>_xlfn.IFNA(IF($B904="","",VLOOKUP($B904,'SWC Towers'!$A:$Q,$S$2,FALSE)),"")</f>
        <v/>
      </c>
      <c r="T904" s="106" t="str">
        <f>_xlfn.IFNA(IF($B904="","",VLOOKUP($B904,'SWC Towers'!$A:$Q,$T$2,FALSE)),"")</f>
        <v/>
      </c>
      <c r="U904" s="104">
        <f>_xlfn.IFNA(IF($B904="","",VLOOKUP($B904,'SWC Towers'!$A:$Q,$U$2,FALSE)),"")</f>
        <v>0.6</v>
      </c>
      <c r="V904" s="104" t="str">
        <f>_xlfn.IFNA(IF($B904="","",VLOOKUP($B904,'SWC Towers'!$A:$Q,$V$2,FALSE)),"")</f>
        <v/>
      </c>
      <c r="W904" s="104" t="str">
        <f>_xlfn.IFNA(IF($B904="","",VLOOKUP($B904,'SWC Towers'!$A:$Q,$W$2,FALSE)),"")</f>
        <v/>
      </c>
      <c r="X904" s="104" t="str">
        <f>_xlfn.IFNA(IF($B904="","",VLOOKUP($B904,'SWC Towers'!$A:$Q,$X$2,FALSE)),"")</f>
        <v/>
      </c>
      <c r="Y904" s="104" t="str">
        <f>_xlfn.IFNA(IF($B904="","",VLOOKUP($B904,'SWC Towers'!$A:$Q,$Y$2,FALSE)),"")</f>
        <v/>
      </c>
      <c r="Z904" s="104" t="str">
        <f>_xlfn.IFNA(IF($B904="","",VLOOKUP($B904,'SWC Towers'!$A:$Q,$Z$2,FALSE)),"")</f>
        <v/>
      </c>
      <c r="AA904" s="104">
        <f>_xlfn.IFNA(IF($B904="","",VLOOKUP($B904,'SWC Towers'!$A:$Q,$AA$2,FALSE)),"")</f>
        <v>0.2</v>
      </c>
      <c r="AB904" s="104" t="str">
        <f>_xlfn.IFNA(IF($B904="","",VLOOKUP($B904,'SWC Towers'!$A:$Q,$AB$2,FALSE)),"")</f>
        <v/>
      </c>
      <c r="AC904" s="20">
        <f>SUM(Table25[[#This Row],[IT Tower: Application]:[Other/Non-IT ]])</f>
        <v>1</v>
      </c>
      <c r="AD904" s="67"/>
      <c r="AE904" s="67"/>
      <c r="AF904" s="67"/>
      <c r="AG904" s="67"/>
      <c r="AH904" s="67"/>
      <c r="AI904" s="67"/>
      <c r="AJ904" s="67"/>
      <c r="AK904" s="67"/>
      <c r="AL904" s="67"/>
      <c r="AM904" s="67"/>
      <c r="AN904" s="67"/>
      <c r="AO904" s="67"/>
      <c r="AP904" s="67"/>
      <c r="AQ904" s="67"/>
      <c r="AR904" s="67"/>
      <c r="AS904" s="67"/>
      <c r="AT904" s="67"/>
      <c r="AU904" s="67"/>
      <c r="AV904" s="67"/>
      <c r="AW904" s="67"/>
      <c r="AX904" s="67"/>
      <c r="AY904" s="67"/>
      <c r="AZ904" s="67"/>
      <c r="BA904" s="67"/>
      <c r="BB904" s="67">
        <v>196637</v>
      </c>
      <c r="BC904" s="67">
        <v>90517</v>
      </c>
      <c r="BD904" s="67"/>
      <c r="BE904" s="67"/>
      <c r="BF904" s="67"/>
      <c r="BG904" s="67"/>
      <c r="BH904" s="67"/>
      <c r="BI904" s="67"/>
      <c r="BJ904" s="67"/>
      <c r="BK904" s="67"/>
      <c r="BL904" s="67"/>
      <c r="BM904" s="67"/>
      <c r="BN904" s="67"/>
      <c r="BO904" s="67"/>
      <c r="BP904" s="67"/>
      <c r="BQ904" s="67"/>
      <c r="BR904" s="67"/>
      <c r="BS904" s="67"/>
      <c r="BT904" s="67"/>
      <c r="BU904" s="67"/>
      <c r="BV904" s="67"/>
      <c r="BW904" s="67"/>
      <c r="BX904" s="67"/>
      <c r="BY904" s="67"/>
      <c r="BZ904" s="67"/>
      <c r="CA904" s="67"/>
      <c r="CB904" s="67"/>
      <c r="CC904" s="69">
        <f>SUM(Table25[[#This Row],[Contract Amount FY00]:[Contract Amount FY50]])</f>
        <v>287154</v>
      </c>
      <c r="CD904" s="24"/>
    </row>
    <row r="905" spans="1:82" x14ac:dyDescent="0.25">
      <c r="A905" s="122" t="s">
        <v>1947</v>
      </c>
      <c r="B905" s="122" t="s">
        <v>2245</v>
      </c>
      <c r="C905" s="122" t="s">
        <v>3131</v>
      </c>
      <c r="E905" s="26" t="str">
        <f>IFERROR(IF(VLOOKUP(Table25[[#This Row],[Contract No.]],Table3[#All],3,FALSE)="","No","Yes"),"")</f>
        <v>No</v>
      </c>
      <c r="F905" s="26" t="str">
        <f>IFERROR(VLOOKUP(Table25[[#This Row],[Contract No.]],Table3[#All],3,FALSE),"")</f>
        <v/>
      </c>
      <c r="G905" s="26" t="str">
        <f>IFERROR(IF(Table25[[#This Row],[Cooperative Purchase
(Yes/No)]]="Yes","Yes",IF(VLOOKUP(Table25[[#This Row],[Contract No.]],Table3[#All],1,FALSE)=Table25[[#This Row],[Contract No.]],"Yes","No")),"No")</f>
        <v>Yes</v>
      </c>
      <c r="H905" s="51">
        <f>IFERROR(VLOOKUP(Table25[[#This Row],[Contract No.]],Table3[#All],4,FALSE),"")</f>
        <v>43952</v>
      </c>
      <c r="I905" s="56">
        <f>IFERROR(IF(AND(MONTH(Table25[[#This Row],[Contract Start Date]])&gt;6,MONTH(Table25[[#This Row],[Contract Start Date]])&lt;=12),YEAR(Table25[[#This Row],[Contract Start Date]])+1,YEAR(Table25[[#This Row],[Contract Start Date]])),"")</f>
        <v>2020</v>
      </c>
      <c r="J905" s="55">
        <f>Table25[[#This Row],[FY Formula start]]</f>
        <v>2020</v>
      </c>
      <c r="K905" s="59" t="str">
        <f>"FY"&amp;" "&amp;Table25[[#This Row],[Year Start]]</f>
        <v>FY 2020</v>
      </c>
      <c r="L905" s="52">
        <f>IFERROR(VLOOKUP(Table25[[#This Row],[Contract No.]],Table3[#All],5,FALSE),"")</f>
        <v>46203</v>
      </c>
      <c r="M905" s="56">
        <f>IFERROR(IF(Table25[[#This Row],[Contract End Date]]="99/99/9999","No End",IF(AND(MONTH(Table25[[#This Row],[Contract End Date]])&gt;6,MONTH(Table25[[#This Row],[Contract End Date]])&lt;=12),YEAR(Table25[[#This Row],[Contract End Date]])+1,YEAR(Table25[[#This Row],[Contract End Date]]))),"")</f>
        <v>2026</v>
      </c>
      <c r="N905" s="55">
        <f>Table25[[#This Row],[FY Formula end]]</f>
        <v>2026</v>
      </c>
      <c r="O905" s="59" t="str">
        <f>IF(Table25[[#This Row],[Year End]]="No End","No End","FY"&amp;" "&amp;Table25[[#This Row],[Year End]])</f>
        <v>FY 2026</v>
      </c>
      <c r="P905" s="27"/>
      <c r="Q905" s="104" t="str">
        <f>_xlfn.IFNA(IF($B905="","",VLOOKUP($B905,'SWC Towers'!$A:$Q,$Q$2,FALSE)),"")</f>
        <v/>
      </c>
      <c r="R905" s="106" t="str">
        <f>_xlfn.IFNA(IF($B905="","",VLOOKUP($B905,'SWC Towers'!$A:$Q,$R$2,FALSE)),"")</f>
        <v/>
      </c>
      <c r="S905" s="106" t="str">
        <f>_xlfn.IFNA(IF($B905="","",VLOOKUP($B905,'SWC Towers'!$A:$Q,$S$2,FALSE)),"")</f>
        <v/>
      </c>
      <c r="T905" s="106" t="str">
        <f>_xlfn.IFNA(IF($B905="","",VLOOKUP($B905,'SWC Towers'!$A:$Q,$T$2,FALSE)),"")</f>
        <v/>
      </c>
      <c r="U905" s="104">
        <f>_xlfn.IFNA(IF($B905="","",VLOOKUP($B905,'SWC Towers'!$A:$Q,$U$2,FALSE)),"")</f>
        <v>0.1</v>
      </c>
      <c r="V905" s="104" t="str">
        <f>_xlfn.IFNA(IF($B905="","",VLOOKUP($B905,'SWC Towers'!$A:$Q,$V$2,FALSE)),"")</f>
        <v/>
      </c>
      <c r="W905" s="104" t="str">
        <f>_xlfn.IFNA(IF($B905="","",VLOOKUP($B905,'SWC Towers'!$A:$Q,$W$2,FALSE)),"")</f>
        <v/>
      </c>
      <c r="X905" s="104" t="str">
        <f>_xlfn.IFNA(IF($B905="","",VLOOKUP($B905,'SWC Towers'!$A:$Q,$X$2,FALSE)),"")</f>
        <v/>
      </c>
      <c r="Y905" s="104" t="str">
        <f>_xlfn.IFNA(IF($B905="","",VLOOKUP($B905,'SWC Towers'!$A:$Q,$Y$2,FALSE)),"")</f>
        <v/>
      </c>
      <c r="Z905" s="104" t="str">
        <f>_xlfn.IFNA(IF($B905="","",VLOOKUP($B905,'SWC Towers'!$A:$Q,$Z$2,FALSE)),"")</f>
        <v/>
      </c>
      <c r="AA905" s="104" t="str">
        <f>_xlfn.IFNA(IF($B905="","",VLOOKUP($B905,'SWC Towers'!$A:$Q,$AA$2,FALSE)),"")</f>
        <v/>
      </c>
      <c r="AB905" s="104">
        <f>_xlfn.IFNA(IF($B905="","",VLOOKUP($B905,'SWC Towers'!$A:$Q,$AB$2,FALSE)),"")</f>
        <v>0.9</v>
      </c>
      <c r="AC905" s="20">
        <f>SUM(Table25[[#This Row],[IT Tower: Application]:[Other/Non-IT ]])</f>
        <v>1</v>
      </c>
      <c r="AD905" s="67"/>
      <c r="AE905" s="67"/>
      <c r="AF905" s="67"/>
      <c r="AG905" s="67"/>
      <c r="AH905" s="67"/>
      <c r="AI905" s="67"/>
      <c r="AJ905" s="67"/>
      <c r="AK905" s="67"/>
      <c r="AL905" s="67"/>
      <c r="AM905" s="67"/>
      <c r="AN905" s="67"/>
      <c r="AO905" s="67"/>
      <c r="AP905" s="67"/>
      <c r="AQ905" s="67"/>
      <c r="AR905" s="67"/>
      <c r="AS905" s="67"/>
      <c r="AT905" s="67"/>
      <c r="AU905" s="67"/>
      <c r="AV905" s="67"/>
      <c r="AW905" s="67"/>
      <c r="AX905" s="67"/>
      <c r="AY905" s="67"/>
      <c r="AZ905" s="67">
        <v>0</v>
      </c>
      <c r="BA905" s="67">
        <v>97391</v>
      </c>
      <c r="BB905" s="67">
        <v>61856</v>
      </c>
      <c r="BC905" s="67">
        <v>35778</v>
      </c>
      <c r="BD905" s="67"/>
      <c r="BE905" s="67"/>
      <c r="BF905" s="67"/>
      <c r="BG905" s="67"/>
      <c r="BH905" s="67"/>
      <c r="BI905" s="67"/>
      <c r="BJ905" s="67"/>
      <c r="BK905" s="67"/>
      <c r="BL905" s="67"/>
      <c r="BM905" s="67"/>
      <c r="BN905" s="67"/>
      <c r="BO905" s="67"/>
      <c r="BP905" s="67"/>
      <c r="BQ905" s="67"/>
      <c r="BR905" s="67"/>
      <c r="BS905" s="67"/>
      <c r="BT905" s="67"/>
      <c r="BU905" s="67"/>
      <c r="BV905" s="67"/>
      <c r="BW905" s="67"/>
      <c r="BX905" s="67"/>
      <c r="BY905" s="67"/>
      <c r="BZ905" s="67"/>
      <c r="CA905" s="67"/>
      <c r="CB905" s="67"/>
      <c r="CC905" s="69">
        <f>SUM(Table25[[#This Row],[Contract Amount FY00]:[Contract Amount FY50]])</f>
        <v>195025</v>
      </c>
      <c r="CD905" s="24"/>
    </row>
    <row r="906" spans="1:82" x14ac:dyDescent="0.25">
      <c r="A906" s="122" t="s">
        <v>1947</v>
      </c>
      <c r="B906" s="122" t="s">
        <v>2245</v>
      </c>
      <c r="C906" s="122" t="s">
        <v>3192</v>
      </c>
      <c r="E906" s="26" t="str">
        <f>IFERROR(IF(VLOOKUP(Table25[[#This Row],[Contract No.]],Table3[#All],3,FALSE)="","No","Yes"),"")</f>
        <v>No</v>
      </c>
      <c r="F906" s="26" t="str">
        <f>IFERROR(VLOOKUP(Table25[[#This Row],[Contract No.]],Table3[#All],3,FALSE),"")</f>
        <v/>
      </c>
      <c r="G906" s="26" t="str">
        <f>IFERROR(IF(Table25[[#This Row],[Cooperative Purchase
(Yes/No)]]="Yes","Yes",IF(VLOOKUP(Table25[[#This Row],[Contract No.]],Table3[#All],1,FALSE)=Table25[[#This Row],[Contract No.]],"Yes","No")),"No")</f>
        <v>Yes</v>
      </c>
      <c r="H906" s="51">
        <f>IFERROR(VLOOKUP(Table25[[#This Row],[Contract No.]],Table3[#All],4,FALSE),"")</f>
        <v>43952</v>
      </c>
      <c r="I906" s="56">
        <f>IFERROR(IF(AND(MONTH(Table25[[#This Row],[Contract Start Date]])&gt;6,MONTH(Table25[[#This Row],[Contract Start Date]])&lt;=12),YEAR(Table25[[#This Row],[Contract Start Date]])+1,YEAR(Table25[[#This Row],[Contract Start Date]])),"")</f>
        <v>2020</v>
      </c>
      <c r="J906" s="55">
        <f>Table25[[#This Row],[FY Formula start]]</f>
        <v>2020</v>
      </c>
      <c r="K906" s="59" t="str">
        <f>"FY"&amp;" "&amp;Table25[[#This Row],[Year Start]]</f>
        <v>FY 2020</v>
      </c>
      <c r="L906" s="52">
        <f>IFERROR(VLOOKUP(Table25[[#This Row],[Contract No.]],Table3[#All],5,FALSE),"")</f>
        <v>46203</v>
      </c>
      <c r="M906" s="56">
        <f>IFERROR(IF(Table25[[#This Row],[Contract End Date]]="99/99/9999","No End",IF(AND(MONTH(Table25[[#This Row],[Contract End Date]])&gt;6,MONTH(Table25[[#This Row],[Contract End Date]])&lt;=12),YEAR(Table25[[#This Row],[Contract End Date]])+1,YEAR(Table25[[#This Row],[Contract End Date]]))),"")</f>
        <v>2026</v>
      </c>
      <c r="N906" s="55">
        <f>Table25[[#This Row],[FY Formula end]]</f>
        <v>2026</v>
      </c>
      <c r="O906" s="59" t="str">
        <f>IF(Table25[[#This Row],[Year End]]="No End","No End","FY"&amp;" "&amp;Table25[[#This Row],[Year End]])</f>
        <v>FY 2026</v>
      </c>
      <c r="P906" s="27"/>
      <c r="Q906" s="104" t="str">
        <f>_xlfn.IFNA(IF($B906="","",VLOOKUP($B906,'SWC Towers'!$A:$Q,$Q$2,FALSE)),"")</f>
        <v/>
      </c>
      <c r="R906" s="106" t="str">
        <f>_xlfn.IFNA(IF($B906="","",VLOOKUP($B906,'SWC Towers'!$A:$Q,$R$2,FALSE)),"")</f>
        <v/>
      </c>
      <c r="S906" s="106" t="str">
        <f>_xlfn.IFNA(IF($B906="","",VLOOKUP($B906,'SWC Towers'!$A:$Q,$S$2,FALSE)),"")</f>
        <v/>
      </c>
      <c r="T906" s="106" t="str">
        <f>_xlfn.IFNA(IF($B906="","",VLOOKUP($B906,'SWC Towers'!$A:$Q,$T$2,FALSE)),"")</f>
        <v/>
      </c>
      <c r="U906" s="104">
        <f>_xlfn.IFNA(IF($B906="","",VLOOKUP($B906,'SWC Towers'!$A:$Q,$U$2,FALSE)),"")</f>
        <v>0.1</v>
      </c>
      <c r="V906" s="104" t="str">
        <f>_xlfn.IFNA(IF($B906="","",VLOOKUP($B906,'SWC Towers'!$A:$Q,$V$2,FALSE)),"")</f>
        <v/>
      </c>
      <c r="W906" s="104" t="str">
        <f>_xlfn.IFNA(IF($B906="","",VLOOKUP($B906,'SWC Towers'!$A:$Q,$W$2,FALSE)),"")</f>
        <v/>
      </c>
      <c r="X906" s="104" t="str">
        <f>_xlfn.IFNA(IF($B906="","",VLOOKUP($B906,'SWC Towers'!$A:$Q,$X$2,FALSE)),"")</f>
        <v/>
      </c>
      <c r="Y906" s="104" t="str">
        <f>_xlfn.IFNA(IF($B906="","",VLOOKUP($B906,'SWC Towers'!$A:$Q,$Y$2,FALSE)),"")</f>
        <v/>
      </c>
      <c r="Z906" s="104" t="str">
        <f>_xlfn.IFNA(IF($B906="","",VLOOKUP($B906,'SWC Towers'!$A:$Q,$Z$2,FALSE)),"")</f>
        <v/>
      </c>
      <c r="AA906" s="104" t="str">
        <f>_xlfn.IFNA(IF($B906="","",VLOOKUP($B906,'SWC Towers'!$A:$Q,$AA$2,FALSE)),"")</f>
        <v/>
      </c>
      <c r="AB906" s="104">
        <f>_xlfn.IFNA(IF($B906="","",VLOOKUP($B906,'SWC Towers'!$A:$Q,$AB$2,FALSE)),"")</f>
        <v>0.9</v>
      </c>
      <c r="AC906" s="20">
        <f>SUM(Table25[[#This Row],[IT Tower: Application]:[Other/Non-IT ]])</f>
        <v>1</v>
      </c>
      <c r="AD906" s="67"/>
      <c r="AE906" s="67"/>
      <c r="AF906" s="67"/>
      <c r="AG906" s="67"/>
      <c r="AH906" s="67"/>
      <c r="AI906" s="67"/>
      <c r="AJ906" s="67"/>
      <c r="AK906" s="67"/>
      <c r="AL906" s="67"/>
      <c r="AM906" s="67"/>
      <c r="AN906" s="67"/>
      <c r="AO906" s="67"/>
      <c r="AP906" s="67"/>
      <c r="AQ906" s="67"/>
      <c r="AR906" s="67"/>
      <c r="AS906" s="67"/>
      <c r="AT906" s="67"/>
      <c r="AU906" s="67"/>
      <c r="AV906" s="67"/>
      <c r="AW906" s="67"/>
      <c r="AX906" s="67">
        <v>938</v>
      </c>
      <c r="AY906" s="67">
        <v>19797</v>
      </c>
      <c r="AZ906" s="67">
        <v>31029</v>
      </c>
      <c r="BA906" s="67">
        <v>0</v>
      </c>
      <c r="BB906" s="67"/>
      <c r="BC906" s="67"/>
      <c r="BD906" s="67"/>
      <c r="BE906" s="67"/>
      <c r="BF906" s="67"/>
      <c r="BG906" s="67"/>
      <c r="BH906" s="67"/>
      <c r="BI906" s="67"/>
      <c r="BJ906" s="67"/>
      <c r="BK906" s="67"/>
      <c r="BL906" s="67"/>
      <c r="BM906" s="67"/>
      <c r="BN906" s="67"/>
      <c r="BO906" s="67"/>
      <c r="BP906" s="67"/>
      <c r="BQ906" s="67"/>
      <c r="BR906" s="67"/>
      <c r="BS906" s="67"/>
      <c r="BT906" s="67"/>
      <c r="BU906" s="67"/>
      <c r="BV906" s="67"/>
      <c r="BW906" s="67"/>
      <c r="BX906" s="67"/>
      <c r="BY906" s="67"/>
      <c r="BZ906" s="67"/>
      <c r="CA906" s="67"/>
      <c r="CB906" s="67"/>
      <c r="CC906" s="69">
        <f>SUM(Table25[[#This Row],[Contract Amount FY00]:[Contract Amount FY50]])</f>
        <v>51764</v>
      </c>
      <c r="CD906" s="24"/>
    </row>
    <row r="907" spans="1:82" x14ac:dyDescent="0.25">
      <c r="A907" s="122" t="s">
        <v>1947</v>
      </c>
      <c r="B907" s="122" t="s">
        <v>2245</v>
      </c>
      <c r="C907" s="122" t="s">
        <v>2273</v>
      </c>
      <c r="E907" s="26" t="str">
        <f>IFERROR(IF(VLOOKUP(Table25[[#This Row],[Contract No.]],Table3[#All],3,FALSE)="","No","Yes"),"")</f>
        <v>No</v>
      </c>
      <c r="F907" s="26" t="str">
        <f>IFERROR(VLOOKUP(Table25[[#This Row],[Contract No.]],Table3[#All],3,FALSE),"")</f>
        <v/>
      </c>
      <c r="G907" s="26" t="str">
        <f>IFERROR(IF(Table25[[#This Row],[Cooperative Purchase
(Yes/No)]]="Yes","Yes",IF(VLOOKUP(Table25[[#This Row],[Contract No.]],Table3[#All],1,FALSE)=Table25[[#This Row],[Contract No.]],"Yes","No")),"No")</f>
        <v>Yes</v>
      </c>
      <c r="H907" s="51">
        <f>IFERROR(VLOOKUP(Table25[[#This Row],[Contract No.]],Table3[#All],4,FALSE),"")</f>
        <v>43952</v>
      </c>
      <c r="I907" s="56">
        <f>IFERROR(IF(AND(MONTH(Table25[[#This Row],[Contract Start Date]])&gt;6,MONTH(Table25[[#This Row],[Contract Start Date]])&lt;=12),YEAR(Table25[[#This Row],[Contract Start Date]])+1,YEAR(Table25[[#This Row],[Contract Start Date]])),"")</f>
        <v>2020</v>
      </c>
      <c r="J907" s="55">
        <f>Table25[[#This Row],[FY Formula start]]</f>
        <v>2020</v>
      </c>
      <c r="K907" s="59" t="str">
        <f>"FY"&amp;" "&amp;Table25[[#This Row],[Year Start]]</f>
        <v>FY 2020</v>
      </c>
      <c r="L907" s="52">
        <f>IFERROR(VLOOKUP(Table25[[#This Row],[Contract No.]],Table3[#All],5,FALSE),"")</f>
        <v>46203</v>
      </c>
      <c r="M907" s="56">
        <f>IFERROR(IF(Table25[[#This Row],[Contract End Date]]="99/99/9999","No End",IF(AND(MONTH(Table25[[#This Row],[Contract End Date]])&gt;6,MONTH(Table25[[#This Row],[Contract End Date]])&lt;=12),YEAR(Table25[[#This Row],[Contract End Date]])+1,YEAR(Table25[[#This Row],[Contract End Date]]))),"")</f>
        <v>2026</v>
      </c>
      <c r="N907" s="55">
        <f>Table25[[#This Row],[FY Formula end]]</f>
        <v>2026</v>
      </c>
      <c r="O907" s="59" t="str">
        <f>IF(Table25[[#This Row],[Year End]]="No End","No End","FY"&amp;" "&amp;Table25[[#This Row],[Year End]])</f>
        <v>FY 2026</v>
      </c>
      <c r="P907" s="27"/>
      <c r="Q907" s="104" t="str">
        <f>_xlfn.IFNA(IF($B907="","",VLOOKUP($B907,'SWC Towers'!$A:$Q,$Q$2,FALSE)),"")</f>
        <v/>
      </c>
      <c r="R907" s="106" t="str">
        <f>_xlfn.IFNA(IF($B907="","",VLOOKUP($B907,'SWC Towers'!$A:$Q,$R$2,FALSE)),"")</f>
        <v/>
      </c>
      <c r="S907" s="106" t="str">
        <f>_xlfn.IFNA(IF($B907="","",VLOOKUP($B907,'SWC Towers'!$A:$Q,$S$2,FALSE)),"")</f>
        <v/>
      </c>
      <c r="T907" s="106" t="str">
        <f>_xlfn.IFNA(IF($B907="","",VLOOKUP($B907,'SWC Towers'!$A:$Q,$T$2,FALSE)),"")</f>
        <v/>
      </c>
      <c r="U907" s="104">
        <f>_xlfn.IFNA(IF($B907="","",VLOOKUP($B907,'SWC Towers'!$A:$Q,$U$2,FALSE)),"")</f>
        <v>0.1</v>
      </c>
      <c r="V907" s="104" t="str">
        <f>_xlfn.IFNA(IF($B907="","",VLOOKUP($B907,'SWC Towers'!$A:$Q,$V$2,FALSE)),"")</f>
        <v/>
      </c>
      <c r="W907" s="104" t="str">
        <f>_xlfn.IFNA(IF($B907="","",VLOOKUP($B907,'SWC Towers'!$A:$Q,$W$2,FALSE)),"")</f>
        <v/>
      </c>
      <c r="X907" s="104" t="str">
        <f>_xlfn.IFNA(IF($B907="","",VLOOKUP($B907,'SWC Towers'!$A:$Q,$X$2,FALSE)),"")</f>
        <v/>
      </c>
      <c r="Y907" s="104" t="str">
        <f>_xlfn.IFNA(IF($B907="","",VLOOKUP($B907,'SWC Towers'!$A:$Q,$Y$2,FALSE)),"")</f>
        <v/>
      </c>
      <c r="Z907" s="104" t="str">
        <f>_xlfn.IFNA(IF($B907="","",VLOOKUP($B907,'SWC Towers'!$A:$Q,$Z$2,FALSE)),"")</f>
        <v/>
      </c>
      <c r="AA907" s="104" t="str">
        <f>_xlfn.IFNA(IF($B907="","",VLOOKUP($B907,'SWC Towers'!$A:$Q,$AA$2,FALSE)),"")</f>
        <v/>
      </c>
      <c r="AB907" s="104">
        <f>_xlfn.IFNA(IF($B907="","",VLOOKUP($B907,'SWC Towers'!$A:$Q,$AB$2,FALSE)),"")</f>
        <v>0.9</v>
      </c>
      <c r="AC907" s="20">
        <f>SUM(Table25[[#This Row],[IT Tower: Application]:[Other/Non-IT ]])</f>
        <v>1</v>
      </c>
      <c r="AD907" s="67"/>
      <c r="AE907" s="67"/>
      <c r="AF907" s="67"/>
      <c r="AG907" s="67"/>
      <c r="AH907" s="67"/>
      <c r="AI907" s="67"/>
      <c r="AJ907" s="67"/>
      <c r="AK907" s="67"/>
      <c r="AL907" s="67"/>
      <c r="AM907" s="67"/>
      <c r="AN907" s="67"/>
      <c r="AO907" s="67"/>
      <c r="AP907" s="67"/>
      <c r="AQ907" s="67"/>
      <c r="AR907" s="67"/>
      <c r="AS907" s="67"/>
      <c r="AT907" s="67"/>
      <c r="AU907" s="67"/>
      <c r="AV907" s="67"/>
      <c r="AW907" s="67"/>
      <c r="AX907" s="67"/>
      <c r="AY907" s="67"/>
      <c r="AZ907" s="67"/>
      <c r="BA907" s="67"/>
      <c r="BB907" s="67">
        <v>0</v>
      </c>
      <c r="BC907" s="67">
        <v>745</v>
      </c>
      <c r="BD907" s="67"/>
      <c r="BE907" s="67"/>
      <c r="BF907" s="67"/>
      <c r="BG907" s="67"/>
      <c r="BH907" s="67"/>
      <c r="BI907" s="67"/>
      <c r="BJ907" s="67"/>
      <c r="BK907" s="67"/>
      <c r="BL907" s="67"/>
      <c r="BM907" s="67"/>
      <c r="BN907" s="67"/>
      <c r="BO907" s="67"/>
      <c r="BP907" s="67"/>
      <c r="BQ907" s="67"/>
      <c r="BR907" s="67"/>
      <c r="BS907" s="67"/>
      <c r="BT907" s="67"/>
      <c r="BU907" s="67"/>
      <c r="BV907" s="67"/>
      <c r="BW907" s="67"/>
      <c r="BX907" s="67"/>
      <c r="BY907" s="67"/>
      <c r="BZ907" s="67"/>
      <c r="CA907" s="67"/>
      <c r="CB907" s="67"/>
      <c r="CC907" s="69">
        <f>SUM(Table25[[#This Row],[Contract Amount FY00]:[Contract Amount FY50]])</f>
        <v>745</v>
      </c>
      <c r="CD907" s="24"/>
    </row>
    <row r="908" spans="1:82" x14ac:dyDescent="0.25">
      <c r="A908" s="122" t="s">
        <v>1947</v>
      </c>
      <c r="B908" s="122" t="s">
        <v>526</v>
      </c>
      <c r="C908" s="122" t="s">
        <v>375</v>
      </c>
      <c r="E908" s="26" t="str">
        <f>IFERROR(IF(VLOOKUP(Table25[[#This Row],[Contract No.]],Table3[#All],3,FALSE)="","No","Yes"),"")</f>
        <v>Yes</v>
      </c>
      <c r="F908" s="26" t="str">
        <f>IFERROR(VLOOKUP(Table25[[#This Row],[Contract No.]],Table3[#All],3,FALSE),"")</f>
        <v>NASPO</v>
      </c>
      <c r="G908" s="26" t="str">
        <f>IFERROR(IF(Table25[[#This Row],[Cooperative Purchase
(Yes/No)]]="Yes","Yes",IF(VLOOKUP(Table25[[#This Row],[Contract No.]],Table3[#All],1,FALSE)=Table25[[#This Row],[Contract No.]],"Yes","No")),"No")</f>
        <v>Yes</v>
      </c>
      <c r="H908" s="51">
        <f>IFERROR(VLOOKUP(Table25[[#This Row],[Contract No.]],Table3[#All],4,FALSE),"")</f>
        <v>43892</v>
      </c>
      <c r="I908" s="56">
        <f>IFERROR(IF(AND(MONTH(Table25[[#This Row],[Contract Start Date]])&gt;6,MONTH(Table25[[#This Row],[Contract Start Date]])&lt;=12),YEAR(Table25[[#This Row],[Contract Start Date]])+1,YEAR(Table25[[#This Row],[Contract Start Date]])),"")</f>
        <v>2020</v>
      </c>
      <c r="J908" s="55">
        <f>Table25[[#This Row],[FY Formula start]]</f>
        <v>2020</v>
      </c>
      <c r="K908" s="59" t="str">
        <f>"FY"&amp;" "&amp;Table25[[#This Row],[Year Start]]</f>
        <v>FY 2020</v>
      </c>
      <c r="L908" s="52">
        <f>IFERROR(VLOOKUP(Table25[[#This Row],[Contract No.]],Table3[#All],5,FALSE),"")</f>
        <v>45504</v>
      </c>
      <c r="M908" s="56">
        <f>IFERROR(IF(Table25[[#This Row],[Contract End Date]]="99/99/9999","No End",IF(AND(MONTH(Table25[[#This Row],[Contract End Date]])&gt;6,MONTH(Table25[[#This Row],[Contract End Date]])&lt;=12),YEAR(Table25[[#This Row],[Contract End Date]])+1,YEAR(Table25[[#This Row],[Contract End Date]]))),"")</f>
        <v>2025</v>
      </c>
      <c r="N908" s="55">
        <f>Table25[[#This Row],[FY Formula end]]</f>
        <v>2025</v>
      </c>
      <c r="O908" s="59" t="str">
        <f>IF(Table25[[#This Row],[Year End]]="No End","No End","FY"&amp;" "&amp;Table25[[#This Row],[Year End]])</f>
        <v>FY 2025</v>
      </c>
      <c r="P908" s="27"/>
      <c r="Q908" s="104" t="str">
        <f>_xlfn.IFNA(IF($B908="","",VLOOKUP($B908,'SWC Towers'!$A:$Q,$Q$2,FALSE)),"")</f>
        <v/>
      </c>
      <c r="R908" s="106">
        <f>_xlfn.IFNA(IF($B908="","",VLOOKUP($B908,'SWC Towers'!$A:$Q,$R$2,FALSE)),"")</f>
        <v>0.1</v>
      </c>
      <c r="S908" s="106" t="str">
        <f>_xlfn.IFNA(IF($B908="","",VLOOKUP($B908,'SWC Towers'!$A:$Q,$S$2,FALSE)),"")</f>
        <v/>
      </c>
      <c r="T908" s="106">
        <f>_xlfn.IFNA(IF($B908="","",VLOOKUP($B908,'SWC Towers'!$A:$Q,$T$2,FALSE)),"")</f>
        <v>0.05</v>
      </c>
      <c r="U908" s="104">
        <f>_xlfn.IFNA(IF($B908="","",VLOOKUP($B908,'SWC Towers'!$A:$Q,$U$2,FALSE)),"")</f>
        <v>0.65</v>
      </c>
      <c r="V908" s="104" t="str">
        <f>_xlfn.IFNA(IF($B908="","",VLOOKUP($B908,'SWC Towers'!$A:$Q,$V$2,FALSE)),"")</f>
        <v/>
      </c>
      <c r="W908" s="104">
        <f>_xlfn.IFNA(IF($B908="","",VLOOKUP($B908,'SWC Towers'!$A:$Q,$W$2,FALSE)),"")</f>
        <v>0.1</v>
      </c>
      <c r="X908" s="104" t="str">
        <f>_xlfn.IFNA(IF($B908="","",VLOOKUP($B908,'SWC Towers'!$A:$Q,$X$2,FALSE)),"")</f>
        <v/>
      </c>
      <c r="Y908" s="104" t="str">
        <f>_xlfn.IFNA(IF($B908="","",VLOOKUP($B908,'SWC Towers'!$A:$Q,$Y$2,FALSE)),"")</f>
        <v/>
      </c>
      <c r="Z908" s="104">
        <f>_xlfn.IFNA(IF($B908="","",VLOOKUP($B908,'SWC Towers'!$A:$Q,$Z$2,FALSE)),"")</f>
        <v>0.1</v>
      </c>
      <c r="AA908" s="104" t="str">
        <f>_xlfn.IFNA(IF($B908="","",VLOOKUP($B908,'SWC Towers'!$A:$Q,$AA$2,FALSE)),"")</f>
        <v/>
      </c>
      <c r="AB908" s="104" t="str">
        <f>_xlfn.IFNA(IF($B908="","",VLOOKUP($B908,'SWC Towers'!$A:$Q,$AB$2,FALSE)),"")</f>
        <v/>
      </c>
      <c r="AC908" s="20">
        <f>SUM(Table25[[#This Row],[IT Tower: Application]:[Other/Non-IT ]])</f>
        <v>1</v>
      </c>
      <c r="AD908" s="67"/>
      <c r="AE908" s="67"/>
      <c r="AF908" s="67"/>
      <c r="AG908" s="67"/>
      <c r="AH908" s="67"/>
      <c r="AI908" s="67"/>
      <c r="AJ908" s="67"/>
      <c r="AK908" s="67"/>
      <c r="AL908" s="67"/>
      <c r="AM908" s="67"/>
      <c r="AN908" s="67"/>
      <c r="AO908" s="67"/>
      <c r="AP908" s="67"/>
      <c r="AQ908" s="67"/>
      <c r="AR908" s="67"/>
      <c r="AS908" s="67"/>
      <c r="AT908" s="67"/>
      <c r="AU908" s="67"/>
      <c r="AV908" s="67"/>
      <c r="AW908" s="67"/>
      <c r="AX908" s="67"/>
      <c r="AY908" s="67"/>
      <c r="AZ908" s="67"/>
      <c r="BA908" s="67">
        <v>0</v>
      </c>
      <c r="BB908" s="67">
        <v>6800</v>
      </c>
      <c r="BC908" s="67"/>
      <c r="BD908" s="67"/>
      <c r="BE908" s="67"/>
      <c r="BF908" s="67"/>
      <c r="BG908" s="67"/>
      <c r="BH908" s="67"/>
      <c r="BI908" s="67"/>
      <c r="BJ908" s="67"/>
      <c r="BK908" s="67"/>
      <c r="BL908" s="67"/>
      <c r="BM908" s="67"/>
      <c r="BN908" s="67"/>
      <c r="BO908" s="67"/>
      <c r="BP908" s="67"/>
      <c r="BQ908" s="67"/>
      <c r="BR908" s="67"/>
      <c r="BS908" s="67"/>
      <c r="BT908" s="67"/>
      <c r="BU908" s="67"/>
      <c r="BV908" s="67"/>
      <c r="BW908" s="67"/>
      <c r="BX908" s="67"/>
      <c r="BY908" s="67"/>
      <c r="BZ908" s="67"/>
      <c r="CA908" s="67"/>
      <c r="CB908" s="67"/>
      <c r="CC908" s="69">
        <f>SUM(Table25[[#This Row],[Contract Amount FY00]:[Contract Amount FY50]])</f>
        <v>6800</v>
      </c>
      <c r="CD908" s="24"/>
    </row>
    <row r="909" spans="1:82" x14ac:dyDescent="0.25">
      <c r="A909" s="122" t="s">
        <v>1947</v>
      </c>
      <c r="B909" s="122" t="s">
        <v>526</v>
      </c>
      <c r="C909" s="122" t="s">
        <v>3193</v>
      </c>
      <c r="E909" s="26" t="str">
        <f>IFERROR(IF(VLOOKUP(Table25[[#This Row],[Contract No.]],Table3[#All],3,FALSE)="","No","Yes"),"")</f>
        <v>Yes</v>
      </c>
      <c r="F909" s="26" t="str">
        <f>IFERROR(VLOOKUP(Table25[[#This Row],[Contract No.]],Table3[#All],3,FALSE),"")</f>
        <v>NASPO</v>
      </c>
      <c r="G909" s="26" t="str">
        <f>IFERROR(IF(Table25[[#This Row],[Cooperative Purchase
(Yes/No)]]="Yes","Yes",IF(VLOOKUP(Table25[[#This Row],[Contract No.]],Table3[#All],1,FALSE)=Table25[[#This Row],[Contract No.]],"Yes","No")),"No")</f>
        <v>Yes</v>
      </c>
      <c r="H909" s="51">
        <f>IFERROR(VLOOKUP(Table25[[#This Row],[Contract No.]],Table3[#All],4,FALSE),"")</f>
        <v>43892</v>
      </c>
      <c r="I909" s="56">
        <f>IFERROR(IF(AND(MONTH(Table25[[#This Row],[Contract Start Date]])&gt;6,MONTH(Table25[[#This Row],[Contract Start Date]])&lt;=12),YEAR(Table25[[#This Row],[Contract Start Date]])+1,YEAR(Table25[[#This Row],[Contract Start Date]])),"")</f>
        <v>2020</v>
      </c>
      <c r="J909" s="55">
        <f>Table25[[#This Row],[FY Formula start]]</f>
        <v>2020</v>
      </c>
      <c r="K909" s="59" t="str">
        <f>"FY"&amp;" "&amp;Table25[[#This Row],[Year Start]]</f>
        <v>FY 2020</v>
      </c>
      <c r="L909" s="52">
        <f>IFERROR(VLOOKUP(Table25[[#This Row],[Contract No.]],Table3[#All],5,FALSE),"")</f>
        <v>45504</v>
      </c>
      <c r="M909" s="56">
        <f>IFERROR(IF(Table25[[#This Row],[Contract End Date]]="99/99/9999","No End",IF(AND(MONTH(Table25[[#This Row],[Contract End Date]])&gt;6,MONTH(Table25[[#This Row],[Contract End Date]])&lt;=12),YEAR(Table25[[#This Row],[Contract End Date]])+1,YEAR(Table25[[#This Row],[Contract End Date]]))),"")</f>
        <v>2025</v>
      </c>
      <c r="N909" s="55">
        <f>Table25[[#This Row],[FY Formula end]]</f>
        <v>2025</v>
      </c>
      <c r="O909" s="59" t="str">
        <f>IF(Table25[[#This Row],[Year End]]="No End","No End","FY"&amp;" "&amp;Table25[[#This Row],[Year End]])</f>
        <v>FY 2025</v>
      </c>
      <c r="P909" s="27"/>
      <c r="Q909" s="104" t="str">
        <f>_xlfn.IFNA(IF($B909="","",VLOOKUP($B909,'SWC Towers'!$A:$Q,$Q$2,FALSE)),"")</f>
        <v/>
      </c>
      <c r="R909" s="106">
        <f>_xlfn.IFNA(IF($B909="","",VLOOKUP($B909,'SWC Towers'!$A:$Q,$R$2,FALSE)),"")</f>
        <v>0.1</v>
      </c>
      <c r="S909" s="106" t="str">
        <f>_xlfn.IFNA(IF($B909="","",VLOOKUP($B909,'SWC Towers'!$A:$Q,$S$2,FALSE)),"")</f>
        <v/>
      </c>
      <c r="T909" s="106">
        <f>_xlfn.IFNA(IF($B909="","",VLOOKUP($B909,'SWC Towers'!$A:$Q,$T$2,FALSE)),"")</f>
        <v>0.05</v>
      </c>
      <c r="U909" s="104">
        <f>_xlfn.IFNA(IF($B909="","",VLOOKUP($B909,'SWC Towers'!$A:$Q,$U$2,FALSE)),"")</f>
        <v>0.65</v>
      </c>
      <c r="V909" s="104" t="str">
        <f>_xlfn.IFNA(IF($B909="","",VLOOKUP($B909,'SWC Towers'!$A:$Q,$V$2,FALSE)),"")</f>
        <v/>
      </c>
      <c r="W909" s="104">
        <f>_xlfn.IFNA(IF($B909="","",VLOOKUP($B909,'SWC Towers'!$A:$Q,$W$2,FALSE)),"")</f>
        <v>0.1</v>
      </c>
      <c r="X909" s="104" t="str">
        <f>_xlfn.IFNA(IF($B909="","",VLOOKUP($B909,'SWC Towers'!$A:$Q,$X$2,FALSE)),"")</f>
        <v/>
      </c>
      <c r="Y909" s="104" t="str">
        <f>_xlfn.IFNA(IF($B909="","",VLOOKUP($B909,'SWC Towers'!$A:$Q,$Y$2,FALSE)),"")</f>
        <v/>
      </c>
      <c r="Z909" s="104">
        <f>_xlfn.IFNA(IF($B909="","",VLOOKUP($B909,'SWC Towers'!$A:$Q,$Z$2,FALSE)),"")</f>
        <v>0.1</v>
      </c>
      <c r="AA909" s="104" t="str">
        <f>_xlfn.IFNA(IF($B909="","",VLOOKUP($B909,'SWC Towers'!$A:$Q,$AA$2,FALSE)),"")</f>
        <v/>
      </c>
      <c r="AB909" s="104" t="str">
        <f>_xlfn.IFNA(IF($B909="","",VLOOKUP($B909,'SWC Towers'!$A:$Q,$AB$2,FALSE)),"")</f>
        <v/>
      </c>
      <c r="AC909" s="20">
        <f>SUM(Table25[[#This Row],[IT Tower: Application]:[Other/Non-IT ]])</f>
        <v>1</v>
      </c>
      <c r="AD909" s="67"/>
      <c r="AE909" s="67"/>
      <c r="AF909" s="67"/>
      <c r="AG909" s="67"/>
      <c r="AH909" s="67"/>
      <c r="AI909" s="67"/>
      <c r="AJ909" s="67"/>
      <c r="AK909" s="67"/>
      <c r="AL909" s="67"/>
      <c r="AM909" s="67"/>
      <c r="AN909" s="67"/>
      <c r="AO909" s="67"/>
      <c r="AP909" s="67"/>
      <c r="AQ909" s="67"/>
      <c r="AR909" s="67"/>
      <c r="AS909" s="67"/>
      <c r="AT909" s="67"/>
      <c r="AU909" s="67"/>
      <c r="AV909" s="67"/>
      <c r="AW909" s="67"/>
      <c r="AX909" s="67"/>
      <c r="AY909" s="67"/>
      <c r="AZ909" s="67">
        <v>0</v>
      </c>
      <c r="BA909" s="67">
        <v>336029</v>
      </c>
      <c r="BB909" s="67"/>
      <c r="BC909" s="67"/>
      <c r="BD909" s="67"/>
      <c r="BE909" s="67"/>
      <c r="BF909" s="67"/>
      <c r="BG909" s="67"/>
      <c r="BH909" s="67"/>
      <c r="BI909" s="67"/>
      <c r="BJ909" s="67"/>
      <c r="BK909" s="67"/>
      <c r="BL909" s="67"/>
      <c r="BM909" s="67"/>
      <c r="BN909" s="67"/>
      <c r="BO909" s="67"/>
      <c r="BP909" s="67"/>
      <c r="BQ909" s="67"/>
      <c r="BR909" s="67"/>
      <c r="BS909" s="67"/>
      <c r="BT909" s="67"/>
      <c r="BU909" s="67"/>
      <c r="BV909" s="67"/>
      <c r="BW909" s="67"/>
      <c r="BX909" s="67"/>
      <c r="BY909" s="67"/>
      <c r="BZ909" s="67"/>
      <c r="CA909" s="67"/>
      <c r="CB909" s="67"/>
      <c r="CC909" s="70">
        <f>SUM(Table25[[#This Row],[Contract Amount FY00]:[Contract Amount FY50]])</f>
        <v>336029</v>
      </c>
      <c r="CD909" s="24"/>
    </row>
    <row r="910" spans="1:82" x14ac:dyDescent="0.25">
      <c r="A910" s="122" t="s">
        <v>1947</v>
      </c>
      <c r="B910" s="122" t="s">
        <v>286</v>
      </c>
      <c r="C910" s="122" t="s">
        <v>1680</v>
      </c>
      <c r="E910" s="26" t="str">
        <f>IFERROR(IF(VLOOKUP(Table25[[#This Row],[Contract No.]],Table3[#All],3,FALSE)="","No","Yes"),"")</f>
        <v>No</v>
      </c>
      <c r="F910" s="26" t="str">
        <f>IFERROR(VLOOKUP(Table25[[#This Row],[Contract No.]],Table3[#All],3,FALSE),"")</f>
        <v/>
      </c>
      <c r="G910" s="26" t="str">
        <f>IFERROR(IF(Table25[[#This Row],[Cooperative Purchase
(Yes/No)]]="Yes","Yes",IF(VLOOKUP(Table25[[#This Row],[Contract No.]],Table3[#All],1,FALSE)=Table25[[#This Row],[Contract No.]],"Yes","No")),"No")</f>
        <v>Yes</v>
      </c>
      <c r="H910" s="51">
        <f>IFERROR(VLOOKUP(Table25[[#This Row],[Contract No.]],Table3[#All],4,FALSE),"")</f>
        <v>42401</v>
      </c>
      <c r="I910" s="56">
        <f>IFERROR(IF(AND(MONTH(Table25[[#This Row],[Contract Start Date]])&gt;6,MONTH(Table25[[#This Row],[Contract Start Date]])&lt;=12),YEAR(Table25[[#This Row],[Contract Start Date]])+1,YEAR(Table25[[#This Row],[Contract Start Date]])),"")</f>
        <v>2016</v>
      </c>
      <c r="J910" s="55">
        <f>Table25[[#This Row],[FY Formula start]]</f>
        <v>2016</v>
      </c>
      <c r="K910" s="59" t="str">
        <f>"FY"&amp;" "&amp;Table25[[#This Row],[Year Start]]</f>
        <v>FY 2016</v>
      </c>
      <c r="L910" s="52">
        <f>IFERROR(VLOOKUP(Table25[[#This Row],[Contract No.]],Table3[#All],5,FALSE),"")</f>
        <v>72717</v>
      </c>
      <c r="M910" s="56">
        <f>IFERROR(IF(Table25[[#This Row],[Contract End Date]]="99/99/9999","No End",IF(AND(MONTH(Table25[[#This Row],[Contract End Date]])&gt;6,MONTH(Table25[[#This Row],[Contract End Date]])&lt;=12),YEAR(Table25[[#This Row],[Contract End Date]])+1,YEAR(Table25[[#This Row],[Contract End Date]]))),"")</f>
        <v>2099</v>
      </c>
      <c r="N910" s="55">
        <f>Table25[[#This Row],[FY Formula end]]</f>
        <v>2099</v>
      </c>
      <c r="O910" s="59" t="str">
        <f>IF(Table25[[#This Row],[Year End]]="No End","No End","FY"&amp;" "&amp;Table25[[#This Row],[Year End]])</f>
        <v>FY 2099</v>
      </c>
      <c r="P910" s="27"/>
      <c r="Q910" s="104">
        <f>_xlfn.IFNA(IF($B910="","",VLOOKUP($B910,'SWC Towers'!$A:$Q,$Q$2,FALSE)),"")</f>
        <v>0.5</v>
      </c>
      <c r="R910" s="106" t="str">
        <f>_xlfn.IFNA(IF($B910="","",VLOOKUP($B910,'SWC Towers'!$A:$Q,$R$2,FALSE)),"")</f>
        <v/>
      </c>
      <c r="S910" s="106" t="str">
        <f>_xlfn.IFNA(IF($B910="","",VLOOKUP($B910,'SWC Towers'!$A:$Q,$S$2,FALSE)),"")</f>
        <v/>
      </c>
      <c r="T910" s="106">
        <f>_xlfn.IFNA(IF($B910="","",VLOOKUP($B910,'SWC Towers'!$A:$Q,$T$2,FALSE)),"")</f>
        <v>0.5</v>
      </c>
      <c r="U910" s="104" t="str">
        <f>_xlfn.IFNA(IF($B910="","",VLOOKUP($B910,'SWC Towers'!$A:$Q,$U$2,FALSE)),"")</f>
        <v/>
      </c>
      <c r="V910" s="104" t="str">
        <f>_xlfn.IFNA(IF($B910="","",VLOOKUP($B910,'SWC Towers'!$A:$Q,$V$2,FALSE)),"")</f>
        <v/>
      </c>
      <c r="W910" s="104" t="str">
        <f>_xlfn.IFNA(IF($B910="","",VLOOKUP($B910,'SWC Towers'!$A:$Q,$W$2,FALSE)),"")</f>
        <v/>
      </c>
      <c r="X910" s="104" t="str">
        <f>_xlfn.IFNA(IF($B910="","",VLOOKUP($B910,'SWC Towers'!$A:$Q,$X$2,FALSE)),"")</f>
        <v/>
      </c>
      <c r="Y910" s="104" t="str">
        <f>_xlfn.IFNA(IF($B910="","",VLOOKUP($B910,'SWC Towers'!$A:$Q,$Y$2,FALSE)),"")</f>
        <v/>
      </c>
      <c r="Z910" s="104" t="str">
        <f>_xlfn.IFNA(IF($B910="","",VLOOKUP($B910,'SWC Towers'!$A:$Q,$Z$2,FALSE)),"")</f>
        <v/>
      </c>
      <c r="AA910" s="104" t="str">
        <f>_xlfn.IFNA(IF($B910="","",VLOOKUP($B910,'SWC Towers'!$A:$Q,$AA$2,FALSE)),"")</f>
        <v/>
      </c>
      <c r="AB910" s="104" t="str">
        <f>_xlfn.IFNA(IF($B910="","",VLOOKUP($B910,'SWC Towers'!$A:$Q,$AB$2,FALSE)),"")</f>
        <v/>
      </c>
      <c r="AC910" s="20">
        <f>SUM(Table25[[#This Row],[IT Tower: Application]:[Other/Non-IT ]])</f>
        <v>1</v>
      </c>
      <c r="AD910" s="67"/>
      <c r="AE910" s="67"/>
      <c r="AF910" s="67"/>
      <c r="AG910" s="67"/>
      <c r="AH910" s="67"/>
      <c r="AI910" s="67"/>
      <c r="AJ910" s="67"/>
      <c r="AK910" s="67"/>
      <c r="AL910" s="67"/>
      <c r="AM910" s="67"/>
      <c r="AN910" s="67"/>
      <c r="AO910" s="67"/>
      <c r="AP910" s="67"/>
      <c r="AQ910" s="67"/>
      <c r="AR910" s="67"/>
      <c r="AS910" s="67"/>
      <c r="AT910" s="67"/>
      <c r="AU910" s="67"/>
      <c r="AV910" s="67"/>
      <c r="AW910" s="67">
        <v>0</v>
      </c>
      <c r="AX910" s="67">
        <v>74432.679999999993</v>
      </c>
      <c r="AY910" s="67">
        <v>13222</v>
      </c>
      <c r="AZ910" s="67">
        <v>16665</v>
      </c>
      <c r="BA910" s="67">
        <v>10782</v>
      </c>
      <c r="BB910" s="67">
        <v>19167</v>
      </c>
      <c r="BC910" s="67">
        <v>16876</v>
      </c>
      <c r="BD910" s="67"/>
      <c r="BE910" s="67"/>
      <c r="BF910" s="67"/>
      <c r="BG910" s="67"/>
      <c r="BH910" s="67"/>
      <c r="BI910" s="67"/>
      <c r="BJ910" s="67"/>
      <c r="BK910" s="67"/>
      <c r="BL910" s="67"/>
      <c r="BM910" s="67"/>
      <c r="BN910" s="67"/>
      <c r="BO910" s="67"/>
      <c r="BP910" s="67"/>
      <c r="BQ910" s="67"/>
      <c r="BR910" s="67"/>
      <c r="BS910" s="67"/>
      <c r="BT910" s="67"/>
      <c r="BU910" s="67"/>
      <c r="BV910" s="67"/>
      <c r="BW910" s="67"/>
      <c r="BX910" s="67"/>
      <c r="BY910" s="67"/>
      <c r="BZ910" s="67"/>
      <c r="CA910" s="67"/>
      <c r="CB910" s="67"/>
      <c r="CC910" s="69">
        <f>SUM(Table25[[#This Row],[Contract Amount FY00]:[Contract Amount FY50]])</f>
        <v>151144.68</v>
      </c>
      <c r="CD910" s="24"/>
    </row>
    <row r="911" spans="1:82" x14ac:dyDescent="0.25">
      <c r="A911" s="122" t="s">
        <v>1947</v>
      </c>
      <c r="B911" s="122" t="s">
        <v>2246</v>
      </c>
      <c r="C911" s="122" t="s">
        <v>379</v>
      </c>
      <c r="E911" s="26" t="str">
        <f>IFERROR(IF(VLOOKUP(Table25[[#This Row],[Contract No.]],Table3[#All],3,FALSE)="","No","Yes"),"")</f>
        <v>No</v>
      </c>
      <c r="F911" s="26" t="str">
        <f>IFERROR(VLOOKUP(Table25[[#This Row],[Contract No.]],Table3[#All],3,FALSE),"")</f>
        <v/>
      </c>
      <c r="G911" s="26" t="str">
        <f>IFERROR(IF(Table25[[#This Row],[Cooperative Purchase
(Yes/No)]]="Yes","Yes",IF(VLOOKUP(Table25[[#This Row],[Contract No.]],Table3[#All],1,FALSE)=Table25[[#This Row],[Contract No.]],"Yes","No")),"No")</f>
        <v>Yes</v>
      </c>
      <c r="H911" s="51">
        <f>IFERROR(VLOOKUP(Table25[[#This Row],[Contract No.]],Table3[#All],4,FALSE),"")</f>
        <v>44470</v>
      </c>
      <c r="I911" s="56">
        <f>IFERROR(IF(AND(MONTH(Table25[[#This Row],[Contract Start Date]])&gt;6,MONTH(Table25[[#This Row],[Contract Start Date]])&lt;=12),YEAR(Table25[[#This Row],[Contract Start Date]])+1,YEAR(Table25[[#This Row],[Contract Start Date]])),"")</f>
        <v>2022</v>
      </c>
      <c r="J911" s="55">
        <f>Table25[[#This Row],[FY Formula start]]</f>
        <v>2022</v>
      </c>
      <c r="K911" s="59" t="str">
        <f>"FY"&amp;" "&amp;Table25[[#This Row],[Year Start]]</f>
        <v>FY 2022</v>
      </c>
      <c r="L911" s="52">
        <f>IFERROR(VLOOKUP(Table25[[#This Row],[Contract No.]],Table3[#All],5,FALSE),"")</f>
        <v>46295</v>
      </c>
      <c r="M911" s="56">
        <f>IFERROR(IF(Table25[[#This Row],[Contract End Date]]="99/99/9999","No End",IF(AND(MONTH(Table25[[#This Row],[Contract End Date]])&gt;6,MONTH(Table25[[#This Row],[Contract End Date]])&lt;=12),YEAR(Table25[[#This Row],[Contract End Date]])+1,YEAR(Table25[[#This Row],[Contract End Date]]))),"")</f>
        <v>2027</v>
      </c>
      <c r="N911" s="55">
        <f>Table25[[#This Row],[FY Formula end]]</f>
        <v>2027</v>
      </c>
      <c r="O911" s="59" t="str">
        <f>IF(Table25[[#This Row],[Year End]]="No End","No End","FY"&amp;" "&amp;Table25[[#This Row],[Year End]])</f>
        <v>FY 2027</v>
      </c>
      <c r="P911" s="27"/>
      <c r="Q911" s="104">
        <f>_xlfn.IFNA(IF($B911="","",VLOOKUP($B911,'SWC Towers'!$A:$Q,$Q$2,FALSE)),"")</f>
        <v>0.8</v>
      </c>
      <c r="R911" s="106" t="str">
        <f>_xlfn.IFNA(IF($B911="","",VLOOKUP($B911,'SWC Towers'!$A:$Q,$R$2,FALSE)),"")</f>
        <v/>
      </c>
      <c r="S911" s="106" t="str">
        <f>_xlfn.IFNA(IF($B911="","",VLOOKUP($B911,'SWC Towers'!$A:$Q,$S$2,FALSE)),"")</f>
        <v/>
      </c>
      <c r="T911" s="106">
        <f>_xlfn.IFNA(IF($B911="","",VLOOKUP($B911,'SWC Towers'!$A:$Q,$T$2,FALSE)),"")</f>
        <v>0.1</v>
      </c>
      <c r="U911" s="104" t="str">
        <f>_xlfn.IFNA(IF($B911="","",VLOOKUP($B911,'SWC Towers'!$A:$Q,$U$2,FALSE)),"")</f>
        <v/>
      </c>
      <c r="V911" s="104" t="str">
        <f>_xlfn.IFNA(IF($B911="","",VLOOKUP($B911,'SWC Towers'!$A:$Q,$V$2,FALSE)),"")</f>
        <v/>
      </c>
      <c r="W911" s="104" t="str">
        <f>_xlfn.IFNA(IF($B911="","",VLOOKUP($B911,'SWC Towers'!$A:$Q,$W$2,FALSE)),"")</f>
        <v/>
      </c>
      <c r="X911" s="104" t="str">
        <f>_xlfn.IFNA(IF($B911="","",VLOOKUP($B911,'SWC Towers'!$A:$Q,$X$2,FALSE)),"")</f>
        <v/>
      </c>
      <c r="Y911" s="104">
        <f>_xlfn.IFNA(IF($B911="","",VLOOKUP($B911,'SWC Towers'!$A:$Q,$Y$2,FALSE)),"")</f>
        <v>0.1</v>
      </c>
      <c r="Z911" s="104" t="str">
        <f>_xlfn.IFNA(IF($B911="","",VLOOKUP($B911,'SWC Towers'!$A:$Q,$Z$2,FALSE)),"")</f>
        <v/>
      </c>
      <c r="AA911" s="104" t="str">
        <f>_xlfn.IFNA(IF($B911="","",VLOOKUP($B911,'SWC Towers'!$A:$Q,$AA$2,FALSE)),"")</f>
        <v/>
      </c>
      <c r="AB911" s="104" t="str">
        <f>_xlfn.IFNA(IF($B911="","",VLOOKUP($B911,'SWC Towers'!$A:$Q,$AB$2,FALSE)),"")</f>
        <v/>
      </c>
      <c r="AC911" s="20">
        <f>SUM(Table25[[#This Row],[IT Tower: Application]:[Other/Non-IT ]])</f>
        <v>1</v>
      </c>
      <c r="AD911" s="67"/>
      <c r="AE911" s="67"/>
      <c r="AF911" s="67"/>
      <c r="AG911" s="67"/>
      <c r="AH911" s="67"/>
      <c r="AI911" s="67"/>
      <c r="AJ911" s="67"/>
      <c r="AK911" s="67"/>
      <c r="AL911" s="67"/>
      <c r="AM911" s="67"/>
      <c r="AN911" s="67"/>
      <c r="AO911" s="67"/>
      <c r="AP911" s="67"/>
      <c r="AQ911" s="67"/>
      <c r="AR911" s="67"/>
      <c r="AS911" s="67"/>
      <c r="AT911" s="67"/>
      <c r="AU911" s="67"/>
      <c r="AV911" s="67"/>
      <c r="AW911" s="67"/>
      <c r="AX911" s="67"/>
      <c r="AY911" s="67"/>
      <c r="AZ911" s="67">
        <v>0</v>
      </c>
      <c r="BA911" s="67">
        <v>20476</v>
      </c>
      <c r="BB911" s="67">
        <v>64457</v>
      </c>
      <c r="BC911" s="67">
        <v>21668</v>
      </c>
      <c r="BD911" s="67"/>
      <c r="BE911" s="67"/>
      <c r="BF911" s="67"/>
      <c r="BG911" s="67"/>
      <c r="BH911" s="67"/>
      <c r="BI911" s="67"/>
      <c r="BJ911" s="67"/>
      <c r="BK911" s="67"/>
      <c r="BL911" s="67"/>
      <c r="BM911" s="67"/>
      <c r="BN911" s="67"/>
      <c r="BO911" s="67"/>
      <c r="BP911" s="67"/>
      <c r="BQ911" s="67"/>
      <c r="BR911" s="67"/>
      <c r="BS911" s="67"/>
      <c r="BT911" s="67"/>
      <c r="BU911" s="67"/>
      <c r="BV911" s="67"/>
      <c r="BW911" s="67"/>
      <c r="BX911" s="67"/>
      <c r="BY911" s="67"/>
      <c r="BZ911" s="67"/>
      <c r="CA911" s="67"/>
      <c r="CB911" s="67"/>
      <c r="CC911" s="69">
        <f>SUM(Table25[[#This Row],[Contract Amount FY00]:[Contract Amount FY50]])</f>
        <v>106601</v>
      </c>
      <c r="CD911" s="24"/>
    </row>
    <row r="912" spans="1:82" x14ac:dyDescent="0.25">
      <c r="A912" s="122" t="s">
        <v>1947</v>
      </c>
      <c r="B912" s="122" t="s">
        <v>3013</v>
      </c>
      <c r="C912" s="122" t="s">
        <v>1845</v>
      </c>
      <c r="E912" s="26" t="str">
        <f>IFERROR(IF(VLOOKUP(Table25[[#This Row],[Contract No.]],Table3[#All],3,FALSE)="","No","Yes"),"")</f>
        <v>Yes</v>
      </c>
      <c r="F912" s="26" t="str">
        <f>IFERROR(VLOOKUP(Table25[[#This Row],[Contract No.]],Table3[#All],3,FALSE),"")</f>
        <v>NASPO</v>
      </c>
      <c r="G912" s="26" t="str">
        <f>IFERROR(IF(Table25[[#This Row],[Cooperative Purchase
(Yes/No)]]="Yes","Yes",IF(VLOOKUP(Table25[[#This Row],[Contract No.]],Table3[#All],1,FALSE)=Table25[[#This Row],[Contract No.]],"Yes","No")),"No")</f>
        <v>Yes</v>
      </c>
      <c r="H912" s="51">
        <f>IFERROR(VLOOKUP(Table25[[#This Row],[Contract No.]],Table3[#All],4,FALSE),"")</f>
        <v>44926</v>
      </c>
      <c r="I912" s="56">
        <f>IFERROR(IF(AND(MONTH(Table25[[#This Row],[Contract Start Date]])&gt;6,MONTH(Table25[[#This Row],[Contract Start Date]])&lt;=12),YEAR(Table25[[#This Row],[Contract Start Date]])+1,YEAR(Table25[[#This Row],[Contract Start Date]])),"")</f>
        <v>2023</v>
      </c>
      <c r="J912" s="55">
        <f>Table25[[#This Row],[FY Formula start]]</f>
        <v>2023</v>
      </c>
      <c r="K912" s="59" t="str">
        <f>"FY"&amp;" "&amp;Table25[[#This Row],[Year Start]]</f>
        <v>FY 2023</v>
      </c>
      <c r="L912" s="52">
        <f>IFERROR(VLOOKUP(Table25[[#This Row],[Contract No.]],Table3[#All],5,FALSE),"")</f>
        <v>46501</v>
      </c>
      <c r="M912" s="56">
        <f>IFERROR(IF(Table25[[#This Row],[Contract End Date]]="99/99/9999","No End",IF(AND(MONTH(Table25[[#This Row],[Contract End Date]])&gt;6,MONTH(Table25[[#This Row],[Contract End Date]])&lt;=12),YEAR(Table25[[#This Row],[Contract End Date]])+1,YEAR(Table25[[#This Row],[Contract End Date]]))),"")</f>
        <v>2027</v>
      </c>
      <c r="N912" s="55">
        <f>Table25[[#This Row],[FY Formula end]]</f>
        <v>2027</v>
      </c>
      <c r="O912" s="59" t="str">
        <f>IF(Table25[[#This Row],[Year End]]="No End","No End","FY"&amp;" "&amp;Table25[[#This Row],[Year End]])</f>
        <v>FY 2027</v>
      </c>
      <c r="P912" s="27"/>
      <c r="Q912" s="104">
        <f>_xlfn.IFNA(IF($B912="","",VLOOKUP($B912,'SWC Towers'!$A:$Q,$Q$2,FALSE)),"")</f>
        <v>0.3</v>
      </c>
      <c r="R912" s="106" t="str">
        <f>_xlfn.IFNA(IF($B912="","",VLOOKUP($B912,'SWC Towers'!$A:$Q,$R$2,FALSE)),"")</f>
        <v/>
      </c>
      <c r="S912" s="106">
        <f>_xlfn.IFNA(IF($B912="","",VLOOKUP($B912,'SWC Towers'!$A:$Q,$S$2,FALSE)),"")</f>
        <v>0.1</v>
      </c>
      <c r="T912" s="106" t="str">
        <f>_xlfn.IFNA(IF($B912="","",VLOOKUP($B912,'SWC Towers'!$A:$Q,$T$2,FALSE)),"")</f>
        <v/>
      </c>
      <c r="U912" s="104">
        <f>_xlfn.IFNA(IF($B912="","",VLOOKUP($B912,'SWC Towers'!$A:$Q,$U$2,FALSE)),"")</f>
        <v>0.6</v>
      </c>
      <c r="V912" s="104" t="str">
        <f>_xlfn.IFNA(IF($B912="","",VLOOKUP($B912,'SWC Towers'!$A:$Q,$V$2,FALSE)),"")</f>
        <v/>
      </c>
      <c r="W912" s="104" t="str">
        <f>_xlfn.IFNA(IF($B912="","",VLOOKUP($B912,'SWC Towers'!$A:$Q,$W$2,FALSE)),"")</f>
        <v/>
      </c>
      <c r="X912" s="104" t="str">
        <f>_xlfn.IFNA(IF($B912="","",VLOOKUP($B912,'SWC Towers'!$A:$Q,$X$2,FALSE)),"")</f>
        <v/>
      </c>
      <c r="Y912" s="104" t="str">
        <f>_xlfn.IFNA(IF($B912="","",VLOOKUP($B912,'SWC Towers'!$A:$Q,$Y$2,FALSE)),"")</f>
        <v/>
      </c>
      <c r="Z912" s="104" t="str">
        <f>_xlfn.IFNA(IF($B912="","",VLOOKUP($B912,'SWC Towers'!$A:$Q,$Z$2,FALSE)),"")</f>
        <v/>
      </c>
      <c r="AA912" s="104" t="str">
        <f>_xlfn.IFNA(IF($B912="","",VLOOKUP($B912,'SWC Towers'!$A:$Q,$AA$2,FALSE)),"")</f>
        <v/>
      </c>
      <c r="AB912" s="104" t="str">
        <f>_xlfn.IFNA(IF($B912="","",VLOOKUP($B912,'SWC Towers'!$A:$Q,$AB$2,FALSE)),"")</f>
        <v/>
      </c>
      <c r="AC912" s="20">
        <f>SUM(Table25[[#This Row],[IT Tower: Application]:[Other/Non-IT ]])</f>
        <v>1</v>
      </c>
      <c r="AD912" s="67"/>
      <c r="AE912" s="67"/>
      <c r="AF912" s="67"/>
      <c r="AG912" s="67"/>
      <c r="AH912" s="67"/>
      <c r="AI912" s="67"/>
      <c r="AJ912" s="67"/>
      <c r="AK912" s="67"/>
      <c r="AL912" s="67"/>
      <c r="AM912" s="67"/>
      <c r="AN912" s="67"/>
      <c r="AO912" s="67"/>
      <c r="AP912" s="67"/>
      <c r="AQ912" s="67"/>
      <c r="AR912" s="67"/>
      <c r="AS912" s="67"/>
      <c r="AT912" s="67"/>
      <c r="AU912" s="67"/>
      <c r="AV912" s="67"/>
      <c r="AW912" s="67"/>
      <c r="AX912" s="67"/>
      <c r="AY912" s="67"/>
      <c r="AZ912" s="67"/>
      <c r="BA912" s="67">
        <v>30019</v>
      </c>
      <c r="BB912" s="67">
        <v>32120</v>
      </c>
      <c r="BC912" s="67">
        <v>35332</v>
      </c>
      <c r="BD912" s="67"/>
      <c r="BE912" s="67"/>
      <c r="BF912" s="67"/>
      <c r="BG912" s="67"/>
      <c r="BH912" s="67"/>
      <c r="BI912" s="67"/>
      <c r="BJ912" s="67"/>
      <c r="BK912" s="67"/>
      <c r="BL912" s="67"/>
      <c r="BM912" s="67"/>
      <c r="BN912" s="67"/>
      <c r="BO912" s="67"/>
      <c r="BP912" s="67"/>
      <c r="BQ912" s="67"/>
      <c r="BR912" s="67"/>
      <c r="BS912" s="67"/>
      <c r="BT912" s="67"/>
      <c r="BU912" s="67"/>
      <c r="BV912" s="67"/>
      <c r="BW912" s="67"/>
      <c r="BX912" s="67"/>
      <c r="BY912" s="67"/>
      <c r="BZ912" s="67"/>
      <c r="CA912" s="67"/>
      <c r="CB912" s="67"/>
      <c r="CC912" s="69">
        <f>SUM(Table25[[#This Row],[Contract Amount FY00]:[Contract Amount FY50]])</f>
        <v>97471</v>
      </c>
      <c r="CD912" s="24"/>
    </row>
    <row r="913" spans="1:82" x14ac:dyDescent="0.25">
      <c r="A913" s="122" t="s">
        <v>1947</v>
      </c>
      <c r="B913" s="122" t="s">
        <v>3013</v>
      </c>
      <c r="C913" s="122" t="s">
        <v>279</v>
      </c>
      <c r="E913" s="26" t="str">
        <f>IFERROR(IF(VLOOKUP(Table25[[#This Row],[Contract No.]],Table3[#All],3,FALSE)="","No","Yes"),"")</f>
        <v>Yes</v>
      </c>
      <c r="F913" s="26" t="str">
        <f>IFERROR(VLOOKUP(Table25[[#This Row],[Contract No.]],Table3[#All],3,FALSE),"")</f>
        <v>NASPO</v>
      </c>
      <c r="G913" s="26" t="str">
        <f>IFERROR(IF(Table25[[#This Row],[Cooperative Purchase
(Yes/No)]]="Yes","Yes",IF(VLOOKUP(Table25[[#This Row],[Contract No.]],Table3[#All],1,FALSE)=Table25[[#This Row],[Contract No.]],"Yes","No")),"No")</f>
        <v>Yes</v>
      </c>
      <c r="H913" s="51">
        <f>IFERROR(VLOOKUP(Table25[[#This Row],[Contract No.]],Table3[#All],4,FALSE),"")</f>
        <v>44926</v>
      </c>
      <c r="I913" s="56">
        <f>IFERROR(IF(AND(MONTH(Table25[[#This Row],[Contract Start Date]])&gt;6,MONTH(Table25[[#This Row],[Contract Start Date]])&lt;=12),YEAR(Table25[[#This Row],[Contract Start Date]])+1,YEAR(Table25[[#This Row],[Contract Start Date]])),"")</f>
        <v>2023</v>
      </c>
      <c r="J913" s="55">
        <f>Table25[[#This Row],[FY Formula start]]</f>
        <v>2023</v>
      </c>
      <c r="K913" s="59" t="str">
        <f>"FY"&amp;" "&amp;Table25[[#This Row],[Year Start]]</f>
        <v>FY 2023</v>
      </c>
      <c r="L913" s="52">
        <f>IFERROR(VLOOKUP(Table25[[#This Row],[Contract No.]],Table3[#All],5,FALSE),"")</f>
        <v>46501</v>
      </c>
      <c r="M913" s="56">
        <f>IFERROR(IF(Table25[[#This Row],[Contract End Date]]="99/99/9999","No End",IF(AND(MONTH(Table25[[#This Row],[Contract End Date]])&gt;6,MONTH(Table25[[#This Row],[Contract End Date]])&lt;=12),YEAR(Table25[[#This Row],[Contract End Date]])+1,YEAR(Table25[[#This Row],[Contract End Date]]))),"")</f>
        <v>2027</v>
      </c>
      <c r="N913" s="55">
        <f>Table25[[#This Row],[FY Formula end]]</f>
        <v>2027</v>
      </c>
      <c r="O913" s="59" t="str">
        <f>IF(Table25[[#This Row],[Year End]]="No End","No End","FY"&amp;" "&amp;Table25[[#This Row],[Year End]])</f>
        <v>FY 2027</v>
      </c>
      <c r="P913" s="27"/>
      <c r="Q913" s="104">
        <f>_xlfn.IFNA(IF($B913="","",VLOOKUP($B913,'SWC Towers'!$A:$Q,$Q$2,FALSE)),"")</f>
        <v>0.3</v>
      </c>
      <c r="R913" s="106" t="str">
        <f>_xlfn.IFNA(IF($B913="","",VLOOKUP($B913,'SWC Towers'!$A:$Q,$R$2,FALSE)),"")</f>
        <v/>
      </c>
      <c r="S913" s="106">
        <f>_xlfn.IFNA(IF($B913="","",VLOOKUP($B913,'SWC Towers'!$A:$Q,$S$2,FALSE)),"")</f>
        <v>0.1</v>
      </c>
      <c r="T913" s="106" t="str">
        <f>_xlfn.IFNA(IF($B913="","",VLOOKUP($B913,'SWC Towers'!$A:$Q,$T$2,FALSE)),"")</f>
        <v/>
      </c>
      <c r="U913" s="104">
        <f>_xlfn.IFNA(IF($B913="","",VLOOKUP($B913,'SWC Towers'!$A:$Q,$U$2,FALSE)),"")</f>
        <v>0.6</v>
      </c>
      <c r="V913" s="104" t="str">
        <f>_xlfn.IFNA(IF($B913="","",VLOOKUP($B913,'SWC Towers'!$A:$Q,$V$2,FALSE)),"")</f>
        <v/>
      </c>
      <c r="W913" s="104" t="str">
        <f>_xlfn.IFNA(IF($B913="","",VLOOKUP($B913,'SWC Towers'!$A:$Q,$W$2,FALSE)),"")</f>
        <v/>
      </c>
      <c r="X913" s="104" t="str">
        <f>_xlfn.IFNA(IF($B913="","",VLOOKUP($B913,'SWC Towers'!$A:$Q,$X$2,FALSE)),"")</f>
        <v/>
      </c>
      <c r="Y913" s="104" t="str">
        <f>_xlfn.IFNA(IF($B913="","",VLOOKUP($B913,'SWC Towers'!$A:$Q,$Y$2,FALSE)),"")</f>
        <v/>
      </c>
      <c r="Z913" s="104" t="str">
        <f>_xlfn.IFNA(IF($B913="","",VLOOKUP($B913,'SWC Towers'!$A:$Q,$Z$2,FALSE)),"")</f>
        <v/>
      </c>
      <c r="AA913" s="104" t="str">
        <f>_xlfn.IFNA(IF($B913="","",VLOOKUP($B913,'SWC Towers'!$A:$Q,$AA$2,FALSE)),"")</f>
        <v/>
      </c>
      <c r="AB913" s="104" t="str">
        <f>_xlfn.IFNA(IF($B913="","",VLOOKUP($B913,'SWC Towers'!$A:$Q,$AB$2,FALSE)),"")</f>
        <v/>
      </c>
      <c r="AC913" s="20">
        <f>SUM(Table25[[#This Row],[IT Tower: Application]:[Other/Non-IT ]])</f>
        <v>1</v>
      </c>
      <c r="AD913" s="67"/>
      <c r="AE913" s="67"/>
      <c r="AF913" s="67"/>
      <c r="AG913" s="67"/>
      <c r="AH913" s="67"/>
      <c r="AI913" s="67"/>
      <c r="AJ913" s="67"/>
      <c r="AK913" s="67"/>
      <c r="AL913" s="67"/>
      <c r="AM913" s="67"/>
      <c r="AN913" s="67"/>
      <c r="AO913" s="67"/>
      <c r="AP913" s="67"/>
      <c r="AQ913" s="67"/>
      <c r="AR913" s="67"/>
      <c r="AS913" s="67"/>
      <c r="AT913" s="67"/>
      <c r="AU913" s="67"/>
      <c r="AV913" s="67"/>
      <c r="AW913" s="67"/>
      <c r="AX913" s="67"/>
      <c r="AY913" s="67"/>
      <c r="AZ913" s="67"/>
      <c r="BA913" s="67">
        <v>80803</v>
      </c>
      <c r="BB913" s="67">
        <v>-7345</v>
      </c>
      <c r="BC913" s="67">
        <v>77848</v>
      </c>
      <c r="BD913" s="67"/>
      <c r="BE913" s="67"/>
      <c r="BF913" s="67"/>
      <c r="BG913" s="67"/>
      <c r="BH913" s="67"/>
      <c r="BI913" s="67"/>
      <c r="BJ913" s="67"/>
      <c r="BK913" s="67"/>
      <c r="BL913" s="67"/>
      <c r="BM913" s="67"/>
      <c r="BN913" s="67"/>
      <c r="BO913" s="67"/>
      <c r="BP913" s="67"/>
      <c r="BQ913" s="67"/>
      <c r="BR913" s="67"/>
      <c r="BS913" s="67"/>
      <c r="BT913" s="67"/>
      <c r="BU913" s="67"/>
      <c r="BV913" s="67"/>
      <c r="BW913" s="67"/>
      <c r="BX913" s="67"/>
      <c r="BY913" s="67"/>
      <c r="BZ913" s="67"/>
      <c r="CA913" s="67"/>
      <c r="CB913" s="67"/>
      <c r="CC913" s="69">
        <f>SUM(Table25[[#This Row],[Contract Amount FY00]:[Contract Amount FY50]])</f>
        <v>151306</v>
      </c>
      <c r="CD913" s="24"/>
    </row>
    <row r="914" spans="1:82" x14ac:dyDescent="0.25">
      <c r="A914" s="122" t="s">
        <v>1947</v>
      </c>
      <c r="B914" s="122" t="s">
        <v>3015</v>
      </c>
      <c r="C914" s="122" t="s">
        <v>661</v>
      </c>
      <c r="E914" s="26" t="str">
        <f>IFERROR(IF(VLOOKUP(Table25[[#This Row],[Contract No.]],Table3[#All],3,FALSE)="","No","Yes"),"")</f>
        <v>Yes</v>
      </c>
      <c r="F914" s="26" t="str">
        <f>IFERROR(VLOOKUP(Table25[[#This Row],[Contract No.]],Table3[#All],3,FALSE),"")</f>
        <v>NASPO</v>
      </c>
      <c r="G914" s="26" t="str">
        <f>IFERROR(IF(Table25[[#This Row],[Cooperative Purchase
(Yes/No)]]="Yes","Yes",IF(VLOOKUP(Table25[[#This Row],[Contract No.]],Table3[#All],1,FALSE)=Table25[[#This Row],[Contract No.]],"Yes","No")),"No")</f>
        <v>Yes</v>
      </c>
      <c r="H914" s="51">
        <f>IFERROR(VLOOKUP(Table25[[#This Row],[Contract No.]],Table3[#All],4,FALSE),"")</f>
        <v>44805</v>
      </c>
      <c r="I914" s="56">
        <f>IFERROR(IF(AND(MONTH(Table25[[#This Row],[Contract Start Date]])&gt;6,MONTH(Table25[[#This Row],[Contract Start Date]])&lt;=12),YEAR(Table25[[#This Row],[Contract Start Date]])+1,YEAR(Table25[[#This Row],[Contract Start Date]])),"")</f>
        <v>2023</v>
      </c>
      <c r="J914" s="55">
        <f>Table25[[#This Row],[FY Formula start]]</f>
        <v>2023</v>
      </c>
      <c r="K914" s="59" t="str">
        <f>"FY"&amp;" "&amp;Table25[[#This Row],[Year Start]]</f>
        <v>FY 2023</v>
      </c>
      <c r="L914" s="52">
        <f>IFERROR(VLOOKUP(Table25[[#This Row],[Contract No.]],Table3[#All],5,FALSE),"")</f>
        <v>46521</v>
      </c>
      <c r="M914" s="56">
        <f>IFERROR(IF(Table25[[#This Row],[Contract End Date]]="99/99/9999","No End",IF(AND(MONTH(Table25[[#This Row],[Contract End Date]])&gt;6,MONTH(Table25[[#This Row],[Contract End Date]])&lt;=12),YEAR(Table25[[#This Row],[Contract End Date]])+1,YEAR(Table25[[#This Row],[Contract End Date]]))),"")</f>
        <v>2027</v>
      </c>
      <c r="N914" s="55">
        <f>Table25[[#This Row],[FY Formula end]]</f>
        <v>2027</v>
      </c>
      <c r="O914" s="59" t="str">
        <f>IF(Table25[[#This Row],[Year End]]="No End","No End","FY"&amp;" "&amp;Table25[[#This Row],[Year End]])</f>
        <v>FY 2027</v>
      </c>
      <c r="P914" s="27"/>
      <c r="Q914" s="104" t="str">
        <f>_xlfn.IFNA(IF($B914="","",VLOOKUP($B914,'SWC Towers'!$A:$Q,$Q$2,FALSE)),"")</f>
        <v/>
      </c>
      <c r="R914" s="106" t="str">
        <f>_xlfn.IFNA(IF($B914="","",VLOOKUP($B914,'SWC Towers'!$A:$Q,$R$2,FALSE)),"")</f>
        <v/>
      </c>
      <c r="S914" s="106" t="str">
        <f>_xlfn.IFNA(IF($B914="","",VLOOKUP($B914,'SWC Towers'!$A:$Q,$S$2,FALSE)),"")</f>
        <v/>
      </c>
      <c r="T914" s="106" t="str">
        <f>_xlfn.IFNA(IF($B914="","",VLOOKUP($B914,'SWC Towers'!$A:$Q,$T$2,FALSE)),"")</f>
        <v/>
      </c>
      <c r="U914" s="104">
        <f>_xlfn.IFNA(IF($B914="","",VLOOKUP($B914,'SWC Towers'!$A:$Q,$U$2,FALSE)),"")</f>
        <v>0.4</v>
      </c>
      <c r="V914" s="104" t="str">
        <f>_xlfn.IFNA(IF($B914="","",VLOOKUP($B914,'SWC Towers'!$A:$Q,$V$2,FALSE)),"")</f>
        <v/>
      </c>
      <c r="W914" s="104" t="str">
        <f>_xlfn.IFNA(IF($B914="","",VLOOKUP($B914,'SWC Towers'!$A:$Q,$W$2,FALSE)),"")</f>
        <v/>
      </c>
      <c r="X914" s="104" t="str">
        <f>_xlfn.IFNA(IF($B914="","",VLOOKUP($B914,'SWC Towers'!$A:$Q,$X$2,FALSE)),"")</f>
        <v/>
      </c>
      <c r="Y914" s="104">
        <f>_xlfn.IFNA(IF($B914="","",VLOOKUP($B914,'SWC Towers'!$A:$Q,$Y$2,FALSE)),"")</f>
        <v>0.3</v>
      </c>
      <c r="Z914" s="104">
        <f>_xlfn.IFNA(IF($B914="","",VLOOKUP($B914,'SWC Towers'!$A:$Q,$Z$2,FALSE)),"")</f>
        <v>0.3</v>
      </c>
      <c r="AA914" s="104" t="str">
        <f>_xlfn.IFNA(IF($B914="","",VLOOKUP($B914,'SWC Towers'!$A:$Q,$AA$2,FALSE)),"")</f>
        <v/>
      </c>
      <c r="AB914" s="104" t="str">
        <f>_xlfn.IFNA(IF($B914="","",VLOOKUP($B914,'SWC Towers'!$A:$Q,$AB$2,FALSE)),"")</f>
        <v/>
      </c>
      <c r="AC914" s="20">
        <f>SUM(Table25[[#This Row],[IT Tower: Application]:[Other/Non-IT ]])</f>
        <v>1</v>
      </c>
      <c r="AD914" s="67"/>
      <c r="AE914" s="67"/>
      <c r="AF914" s="67"/>
      <c r="AG914" s="67"/>
      <c r="AH914" s="67"/>
      <c r="AI914" s="67"/>
      <c r="AJ914" s="67"/>
      <c r="AK914" s="67"/>
      <c r="AL914" s="67"/>
      <c r="AM914" s="67"/>
      <c r="AN914" s="67"/>
      <c r="AO914" s="67"/>
      <c r="AP914" s="67"/>
      <c r="AQ914" s="67"/>
      <c r="AR914" s="67"/>
      <c r="AS914" s="67"/>
      <c r="AT914" s="67"/>
      <c r="AU914" s="67"/>
      <c r="AV914" s="67"/>
      <c r="AW914" s="67"/>
      <c r="AX914" s="67"/>
      <c r="AY914" s="67"/>
      <c r="AZ914" s="67"/>
      <c r="BA914" s="67">
        <v>0</v>
      </c>
      <c r="BB914" s="67">
        <v>10781</v>
      </c>
      <c r="BC914" s="67">
        <v>2154</v>
      </c>
      <c r="BD914" s="67"/>
      <c r="BE914" s="67"/>
      <c r="BF914" s="67"/>
      <c r="BG914" s="67"/>
      <c r="BH914" s="67"/>
      <c r="BI914" s="67"/>
      <c r="BJ914" s="67"/>
      <c r="BK914" s="67"/>
      <c r="BL914" s="67"/>
      <c r="BM914" s="67"/>
      <c r="BN914" s="67"/>
      <c r="BO914" s="67"/>
      <c r="BP914" s="67"/>
      <c r="BQ914" s="67"/>
      <c r="BR914" s="67"/>
      <c r="BS914" s="67"/>
      <c r="BT914" s="67"/>
      <c r="BU914" s="67"/>
      <c r="BV914" s="67"/>
      <c r="BW914" s="67"/>
      <c r="BX914" s="67"/>
      <c r="BY914" s="67"/>
      <c r="BZ914" s="67"/>
      <c r="CA914" s="67"/>
      <c r="CB914" s="67"/>
      <c r="CC914" s="69">
        <f>SUM(Table25[[#This Row],[Contract Amount FY00]:[Contract Amount FY50]])</f>
        <v>12935</v>
      </c>
      <c r="CD914" s="24"/>
    </row>
    <row r="915" spans="1:82" x14ac:dyDescent="0.25">
      <c r="A915" s="122" t="s">
        <v>1947</v>
      </c>
      <c r="B915" s="122" t="s">
        <v>3145</v>
      </c>
      <c r="C915" s="122" t="s">
        <v>3195</v>
      </c>
      <c r="E915" s="26" t="str">
        <f>IFERROR(IF(VLOOKUP(Table25[[#This Row],[Contract No.]],Table3[#All],3,FALSE)="","No","Yes"),"")</f>
        <v>Yes</v>
      </c>
      <c r="F915" s="26" t="str">
        <f>IFERROR(VLOOKUP(Table25[[#This Row],[Contract No.]],Table3[#All],3,FALSE),"")</f>
        <v>NASPO</v>
      </c>
      <c r="G915" s="26" t="str">
        <f>IFERROR(IF(Table25[[#This Row],[Cooperative Purchase
(Yes/No)]]="Yes","Yes",IF(VLOOKUP(Table25[[#This Row],[Contract No.]],Table3[#All],1,FALSE)=Table25[[#This Row],[Contract No.]],"Yes","No")),"No")</f>
        <v>Yes</v>
      </c>
      <c r="H915" s="51">
        <f>IFERROR(VLOOKUP(Table25[[#This Row],[Contract No.]],Table3[#All],4,FALSE),"")</f>
        <v>45138</v>
      </c>
      <c r="I915" s="56">
        <f>IFERROR(IF(AND(MONTH(Table25[[#This Row],[Contract Start Date]])&gt;6,MONTH(Table25[[#This Row],[Contract Start Date]])&lt;=12),YEAR(Table25[[#This Row],[Contract Start Date]])+1,YEAR(Table25[[#This Row],[Contract Start Date]])),"")</f>
        <v>2024</v>
      </c>
      <c r="J915" s="55">
        <f>Table25[[#This Row],[FY Formula start]]</f>
        <v>2024</v>
      </c>
      <c r="K915" s="59" t="str">
        <f>"FY"&amp;" "&amp;Table25[[#This Row],[Year Start]]</f>
        <v>FY 2024</v>
      </c>
      <c r="L915" s="52">
        <f>IFERROR(VLOOKUP(Table25[[#This Row],[Contract No.]],Table3[#All],5,FALSE),"")</f>
        <v>48426</v>
      </c>
      <c r="M915" s="56">
        <f>IFERROR(IF(Table25[[#This Row],[Contract End Date]]="99/99/9999","No End",IF(AND(MONTH(Table25[[#This Row],[Contract End Date]])&gt;6,MONTH(Table25[[#This Row],[Contract End Date]])&lt;=12),YEAR(Table25[[#This Row],[Contract End Date]])+1,YEAR(Table25[[#This Row],[Contract End Date]]))),"")</f>
        <v>2033</v>
      </c>
      <c r="N915" s="55">
        <f>Table25[[#This Row],[FY Formula end]]</f>
        <v>2033</v>
      </c>
      <c r="O915" s="59" t="str">
        <f>IF(Table25[[#This Row],[Year End]]="No End","No End","FY"&amp;" "&amp;Table25[[#This Row],[Year End]])</f>
        <v>FY 2033</v>
      </c>
      <c r="P915" s="27"/>
      <c r="Q915" s="104">
        <f>_xlfn.IFNA(IF($B915="","",VLOOKUP($B915,'SWC Towers'!$A:$Q,$Q$2,FALSE)),"")</f>
        <v>0.2</v>
      </c>
      <c r="R915" s="106">
        <f>_xlfn.IFNA(IF($B915="","",VLOOKUP($B915,'SWC Towers'!$A:$Q,$R$2,FALSE)),"")</f>
        <v>0.2</v>
      </c>
      <c r="S915" s="106" t="str">
        <f>_xlfn.IFNA(IF($B915="","",VLOOKUP($B915,'SWC Towers'!$A:$Q,$S$2,FALSE)),"")</f>
        <v/>
      </c>
      <c r="T915" s="106">
        <f>_xlfn.IFNA(IF($B915="","",VLOOKUP($B915,'SWC Towers'!$A:$Q,$T$2,FALSE)),"")</f>
        <v>0.1</v>
      </c>
      <c r="U915" s="104" t="str">
        <f>_xlfn.IFNA(IF($B915="","",VLOOKUP($B915,'SWC Towers'!$A:$Q,$U$2,FALSE)),"")</f>
        <v/>
      </c>
      <c r="V915" s="104" t="str">
        <f>_xlfn.IFNA(IF($B915="","",VLOOKUP($B915,'SWC Towers'!$A:$Q,$V$2,FALSE)),"")</f>
        <v/>
      </c>
      <c r="W915" s="104">
        <f>_xlfn.IFNA(IF($B915="","",VLOOKUP($B915,'SWC Towers'!$A:$Q,$W$2,FALSE)),"")</f>
        <v>0.3</v>
      </c>
      <c r="X915" s="104" t="str">
        <f>_xlfn.IFNA(IF($B915="","",VLOOKUP($B915,'SWC Towers'!$A:$Q,$X$2,FALSE)),"")</f>
        <v/>
      </c>
      <c r="Y915" s="104" t="str">
        <f>_xlfn.IFNA(IF($B915="","",VLOOKUP($B915,'SWC Towers'!$A:$Q,$Y$2,FALSE)),"")</f>
        <v/>
      </c>
      <c r="Z915" s="104">
        <f>_xlfn.IFNA(IF($B915="","",VLOOKUP($B915,'SWC Towers'!$A:$Q,$Z$2,FALSE)),"")</f>
        <v>0.1</v>
      </c>
      <c r="AA915" s="104" t="str">
        <f>_xlfn.IFNA(IF($B915="","",VLOOKUP($B915,'SWC Towers'!$A:$Q,$AA$2,FALSE)),"")</f>
        <v/>
      </c>
      <c r="AB915" s="104">
        <f>_xlfn.IFNA(IF($B915="","",VLOOKUP($B915,'SWC Towers'!$A:$Q,$AB$2,FALSE)),"")</f>
        <v>0.1</v>
      </c>
      <c r="AC915" s="20">
        <f>SUM(Table25[[#This Row],[IT Tower: Application]:[Other/Non-IT ]])</f>
        <v>1</v>
      </c>
      <c r="AD915" s="67"/>
      <c r="AE915" s="67"/>
      <c r="AF915" s="67"/>
      <c r="AG915" s="67"/>
      <c r="AH915" s="67"/>
      <c r="AI915" s="67"/>
      <c r="AJ915" s="67"/>
      <c r="AK915" s="67"/>
      <c r="AL915" s="67"/>
      <c r="AM915" s="67"/>
      <c r="AN915" s="67"/>
      <c r="AO915" s="67"/>
      <c r="AP915" s="67"/>
      <c r="AQ915" s="67"/>
      <c r="AR915" s="67"/>
      <c r="AS915" s="67"/>
      <c r="AT915" s="67"/>
      <c r="AU915" s="67"/>
      <c r="AV915" s="67"/>
      <c r="AW915" s="67"/>
      <c r="AX915" s="67"/>
      <c r="AY915" s="67"/>
      <c r="AZ915" s="67"/>
      <c r="BA915" s="67">
        <v>0</v>
      </c>
      <c r="BB915" s="67">
        <v>8291</v>
      </c>
      <c r="BC915" s="67">
        <v>38082</v>
      </c>
      <c r="BD915" s="67"/>
      <c r="BE915" s="67"/>
      <c r="BF915" s="67"/>
      <c r="BG915" s="67"/>
      <c r="BH915" s="67"/>
      <c r="BI915" s="67"/>
      <c r="BJ915" s="67"/>
      <c r="BK915" s="67"/>
      <c r="BL915" s="67"/>
      <c r="BM915" s="67"/>
      <c r="BN915" s="67"/>
      <c r="BO915" s="67"/>
      <c r="BP915" s="67"/>
      <c r="BQ915" s="67"/>
      <c r="BR915" s="67"/>
      <c r="BS915" s="67"/>
      <c r="BT915" s="67"/>
      <c r="BU915" s="67"/>
      <c r="BV915" s="67"/>
      <c r="BW915" s="67"/>
      <c r="BX915" s="67"/>
      <c r="BY915" s="67"/>
      <c r="BZ915" s="67"/>
      <c r="CA915" s="67"/>
      <c r="CB915" s="67"/>
      <c r="CC915" s="69">
        <f>SUM(Table25[[#This Row],[Contract Amount FY00]:[Contract Amount FY50]])</f>
        <v>46373</v>
      </c>
      <c r="CD915" s="24"/>
    </row>
    <row r="916" spans="1:82" x14ac:dyDescent="0.25">
      <c r="A916" s="122" t="s">
        <v>1947</v>
      </c>
      <c r="B916" s="122" t="s">
        <v>3145</v>
      </c>
      <c r="C916" s="122" t="s">
        <v>615</v>
      </c>
      <c r="E916" s="26" t="str">
        <f>IFERROR(IF(VLOOKUP(Table25[[#This Row],[Contract No.]],Table3[#All],3,FALSE)="","No","Yes"),"")</f>
        <v>Yes</v>
      </c>
      <c r="F916" s="26" t="str">
        <f>IFERROR(VLOOKUP(Table25[[#This Row],[Contract No.]],Table3[#All],3,FALSE),"")</f>
        <v>NASPO</v>
      </c>
      <c r="G916" s="26" t="str">
        <f>IFERROR(IF(Table25[[#This Row],[Cooperative Purchase
(Yes/No)]]="Yes","Yes",IF(VLOOKUP(Table25[[#This Row],[Contract No.]],Table3[#All],1,FALSE)=Table25[[#This Row],[Contract No.]],"Yes","No")),"No")</f>
        <v>Yes</v>
      </c>
      <c r="H916" s="51">
        <f>IFERROR(VLOOKUP(Table25[[#This Row],[Contract No.]],Table3[#All],4,FALSE),"")</f>
        <v>45138</v>
      </c>
      <c r="I916" s="56">
        <f>IFERROR(IF(AND(MONTH(Table25[[#This Row],[Contract Start Date]])&gt;6,MONTH(Table25[[#This Row],[Contract Start Date]])&lt;=12),YEAR(Table25[[#This Row],[Contract Start Date]])+1,YEAR(Table25[[#This Row],[Contract Start Date]])),"")</f>
        <v>2024</v>
      </c>
      <c r="J916" s="55">
        <f>Table25[[#This Row],[FY Formula start]]</f>
        <v>2024</v>
      </c>
      <c r="K916" s="59" t="str">
        <f>"FY"&amp;" "&amp;Table25[[#This Row],[Year Start]]</f>
        <v>FY 2024</v>
      </c>
      <c r="L916" s="52">
        <f>IFERROR(VLOOKUP(Table25[[#This Row],[Contract No.]],Table3[#All],5,FALSE),"")</f>
        <v>48426</v>
      </c>
      <c r="M916" s="56">
        <f>IFERROR(IF(Table25[[#This Row],[Contract End Date]]="99/99/9999","No End",IF(AND(MONTH(Table25[[#This Row],[Contract End Date]])&gt;6,MONTH(Table25[[#This Row],[Contract End Date]])&lt;=12),YEAR(Table25[[#This Row],[Contract End Date]])+1,YEAR(Table25[[#This Row],[Contract End Date]]))),"")</f>
        <v>2033</v>
      </c>
      <c r="N916" s="55">
        <f>Table25[[#This Row],[FY Formula end]]</f>
        <v>2033</v>
      </c>
      <c r="O916" s="59" t="str">
        <f>IF(Table25[[#This Row],[Year End]]="No End","No End","FY"&amp;" "&amp;Table25[[#This Row],[Year End]])</f>
        <v>FY 2033</v>
      </c>
      <c r="P916" s="27"/>
      <c r="Q916" s="104">
        <f>_xlfn.IFNA(IF($B916="","",VLOOKUP($B916,'SWC Towers'!$A:$Q,$Q$2,FALSE)),"")</f>
        <v>0.2</v>
      </c>
      <c r="R916" s="106">
        <f>_xlfn.IFNA(IF($B916="","",VLOOKUP($B916,'SWC Towers'!$A:$Q,$R$2,FALSE)),"")</f>
        <v>0.2</v>
      </c>
      <c r="S916" s="106" t="str">
        <f>_xlfn.IFNA(IF($B916="","",VLOOKUP($B916,'SWC Towers'!$A:$Q,$S$2,FALSE)),"")</f>
        <v/>
      </c>
      <c r="T916" s="106">
        <f>_xlfn.IFNA(IF($B916="","",VLOOKUP($B916,'SWC Towers'!$A:$Q,$T$2,FALSE)),"")</f>
        <v>0.1</v>
      </c>
      <c r="U916" s="104" t="str">
        <f>_xlfn.IFNA(IF($B916="","",VLOOKUP($B916,'SWC Towers'!$A:$Q,$U$2,FALSE)),"")</f>
        <v/>
      </c>
      <c r="V916" s="104" t="str">
        <f>_xlfn.IFNA(IF($B916="","",VLOOKUP($B916,'SWC Towers'!$A:$Q,$V$2,FALSE)),"")</f>
        <v/>
      </c>
      <c r="W916" s="104">
        <f>_xlfn.IFNA(IF($B916="","",VLOOKUP($B916,'SWC Towers'!$A:$Q,$W$2,FALSE)),"")</f>
        <v>0.3</v>
      </c>
      <c r="X916" s="104" t="str">
        <f>_xlfn.IFNA(IF($B916="","",VLOOKUP($B916,'SWC Towers'!$A:$Q,$X$2,FALSE)),"")</f>
        <v/>
      </c>
      <c r="Y916" s="104" t="str">
        <f>_xlfn.IFNA(IF($B916="","",VLOOKUP($B916,'SWC Towers'!$A:$Q,$Y$2,FALSE)),"")</f>
        <v/>
      </c>
      <c r="Z916" s="104">
        <f>_xlfn.IFNA(IF($B916="","",VLOOKUP($B916,'SWC Towers'!$A:$Q,$Z$2,FALSE)),"")</f>
        <v>0.1</v>
      </c>
      <c r="AA916" s="104" t="str">
        <f>_xlfn.IFNA(IF($B916="","",VLOOKUP($B916,'SWC Towers'!$A:$Q,$AA$2,FALSE)),"")</f>
        <v/>
      </c>
      <c r="AB916" s="104">
        <f>_xlfn.IFNA(IF($B916="","",VLOOKUP($B916,'SWC Towers'!$A:$Q,$AB$2,FALSE)),"")</f>
        <v>0.1</v>
      </c>
      <c r="AC916" s="20">
        <f>SUM(Table25[[#This Row],[IT Tower: Application]:[Other/Non-IT ]])</f>
        <v>1</v>
      </c>
      <c r="AD916" s="67"/>
      <c r="AE916" s="67"/>
      <c r="AF916" s="67"/>
      <c r="AG916" s="67"/>
      <c r="AH916" s="67"/>
      <c r="AI916" s="67"/>
      <c r="AJ916" s="67"/>
      <c r="AK916" s="67"/>
      <c r="AL916" s="67"/>
      <c r="AM916" s="67"/>
      <c r="AN916" s="67"/>
      <c r="AO916" s="67"/>
      <c r="AP916" s="67"/>
      <c r="AQ916" s="67"/>
      <c r="AR916" s="67"/>
      <c r="AS916" s="67"/>
      <c r="AT916" s="67"/>
      <c r="AU916" s="67"/>
      <c r="AV916" s="67"/>
      <c r="AW916" s="67"/>
      <c r="AX916" s="67"/>
      <c r="AY916" s="67"/>
      <c r="AZ916" s="67"/>
      <c r="BA916" s="67"/>
      <c r="BB916" s="67">
        <v>560</v>
      </c>
      <c r="BC916" s="67">
        <v>87489</v>
      </c>
      <c r="BD916" s="67"/>
      <c r="BE916" s="67"/>
      <c r="BF916" s="67"/>
      <c r="BG916" s="67"/>
      <c r="BH916" s="67"/>
      <c r="BI916" s="67"/>
      <c r="BJ916" s="67"/>
      <c r="BK916" s="67"/>
      <c r="BL916" s="67"/>
      <c r="BM916" s="67"/>
      <c r="BN916" s="67"/>
      <c r="BO916" s="67"/>
      <c r="BP916" s="67"/>
      <c r="BQ916" s="67"/>
      <c r="BR916" s="67"/>
      <c r="BS916" s="67"/>
      <c r="BT916" s="67"/>
      <c r="BU916" s="67"/>
      <c r="BV916" s="67"/>
      <c r="BW916" s="67"/>
      <c r="BX916" s="67"/>
      <c r="BY916" s="67"/>
      <c r="BZ916" s="67"/>
      <c r="CA916" s="67"/>
      <c r="CB916" s="67"/>
      <c r="CC916" s="69">
        <f>SUM(Table25[[#This Row],[Contract Amount FY00]:[Contract Amount FY50]])</f>
        <v>88049</v>
      </c>
      <c r="CD916" s="24"/>
    </row>
    <row r="917" spans="1:82" x14ac:dyDescent="0.25">
      <c r="A917" s="122" t="s">
        <v>1947</v>
      </c>
      <c r="B917" s="122" t="s">
        <v>3145</v>
      </c>
      <c r="C917" s="122" t="s">
        <v>2221</v>
      </c>
      <c r="E917" s="26" t="str">
        <f>IFERROR(IF(VLOOKUP(Table25[[#This Row],[Contract No.]],Table3[#All],3,FALSE)="","No","Yes"),"")</f>
        <v>Yes</v>
      </c>
      <c r="F917" s="26" t="str">
        <f>IFERROR(VLOOKUP(Table25[[#This Row],[Contract No.]],Table3[#All],3,FALSE),"")</f>
        <v>NASPO</v>
      </c>
      <c r="G917" s="26" t="str">
        <f>IFERROR(IF(Table25[[#This Row],[Cooperative Purchase
(Yes/No)]]="Yes","Yes",IF(VLOOKUP(Table25[[#This Row],[Contract No.]],Table3[#All],1,FALSE)=Table25[[#This Row],[Contract No.]],"Yes","No")),"No")</f>
        <v>Yes</v>
      </c>
      <c r="H917" s="51">
        <f>IFERROR(VLOOKUP(Table25[[#This Row],[Contract No.]],Table3[#All],4,FALSE),"")</f>
        <v>45138</v>
      </c>
      <c r="I917" s="56">
        <f>IFERROR(IF(AND(MONTH(Table25[[#This Row],[Contract Start Date]])&gt;6,MONTH(Table25[[#This Row],[Contract Start Date]])&lt;=12),YEAR(Table25[[#This Row],[Contract Start Date]])+1,YEAR(Table25[[#This Row],[Contract Start Date]])),"")</f>
        <v>2024</v>
      </c>
      <c r="J917" s="55">
        <f>Table25[[#This Row],[FY Formula start]]</f>
        <v>2024</v>
      </c>
      <c r="K917" s="59" t="str">
        <f>"FY"&amp;" "&amp;Table25[[#This Row],[Year Start]]</f>
        <v>FY 2024</v>
      </c>
      <c r="L917" s="52">
        <f>IFERROR(VLOOKUP(Table25[[#This Row],[Contract No.]],Table3[#All],5,FALSE),"")</f>
        <v>48426</v>
      </c>
      <c r="M917" s="56">
        <f>IFERROR(IF(Table25[[#This Row],[Contract End Date]]="99/99/9999","No End",IF(AND(MONTH(Table25[[#This Row],[Contract End Date]])&gt;6,MONTH(Table25[[#This Row],[Contract End Date]])&lt;=12),YEAR(Table25[[#This Row],[Contract End Date]])+1,YEAR(Table25[[#This Row],[Contract End Date]]))),"")</f>
        <v>2033</v>
      </c>
      <c r="N917" s="55">
        <f>Table25[[#This Row],[FY Formula end]]</f>
        <v>2033</v>
      </c>
      <c r="O917" s="59" t="str">
        <f>IF(Table25[[#This Row],[Year End]]="No End","No End","FY"&amp;" "&amp;Table25[[#This Row],[Year End]])</f>
        <v>FY 2033</v>
      </c>
      <c r="P917" s="27"/>
      <c r="Q917" s="104">
        <f>_xlfn.IFNA(IF($B917="","",VLOOKUP($B917,'SWC Towers'!$A:$Q,$Q$2,FALSE)),"")</f>
        <v>0.2</v>
      </c>
      <c r="R917" s="106">
        <f>_xlfn.IFNA(IF($B917="","",VLOOKUP($B917,'SWC Towers'!$A:$Q,$R$2,FALSE)),"")</f>
        <v>0.2</v>
      </c>
      <c r="S917" s="106" t="str">
        <f>_xlfn.IFNA(IF($B917="","",VLOOKUP($B917,'SWC Towers'!$A:$Q,$S$2,FALSE)),"")</f>
        <v/>
      </c>
      <c r="T917" s="106">
        <f>_xlfn.IFNA(IF($B917="","",VLOOKUP($B917,'SWC Towers'!$A:$Q,$T$2,FALSE)),"")</f>
        <v>0.1</v>
      </c>
      <c r="U917" s="104" t="str">
        <f>_xlfn.IFNA(IF($B917="","",VLOOKUP($B917,'SWC Towers'!$A:$Q,$U$2,FALSE)),"")</f>
        <v/>
      </c>
      <c r="V917" s="104" t="str">
        <f>_xlfn.IFNA(IF($B917="","",VLOOKUP($B917,'SWC Towers'!$A:$Q,$V$2,FALSE)),"")</f>
        <v/>
      </c>
      <c r="W917" s="104">
        <f>_xlfn.IFNA(IF($B917="","",VLOOKUP($B917,'SWC Towers'!$A:$Q,$W$2,FALSE)),"")</f>
        <v>0.3</v>
      </c>
      <c r="X917" s="104" t="str">
        <f>_xlfn.IFNA(IF($B917="","",VLOOKUP($B917,'SWC Towers'!$A:$Q,$X$2,FALSE)),"")</f>
        <v/>
      </c>
      <c r="Y917" s="104" t="str">
        <f>_xlfn.IFNA(IF($B917="","",VLOOKUP($B917,'SWC Towers'!$A:$Q,$Y$2,FALSE)),"")</f>
        <v/>
      </c>
      <c r="Z917" s="104">
        <f>_xlfn.IFNA(IF($B917="","",VLOOKUP($B917,'SWC Towers'!$A:$Q,$Z$2,FALSE)),"")</f>
        <v>0.1</v>
      </c>
      <c r="AA917" s="104" t="str">
        <f>_xlfn.IFNA(IF($B917="","",VLOOKUP($B917,'SWC Towers'!$A:$Q,$AA$2,FALSE)),"")</f>
        <v/>
      </c>
      <c r="AB917" s="104">
        <f>_xlfn.IFNA(IF($B917="","",VLOOKUP($B917,'SWC Towers'!$A:$Q,$AB$2,FALSE)),"")</f>
        <v>0.1</v>
      </c>
      <c r="AC917" s="20">
        <f>SUM(Table25[[#This Row],[IT Tower: Application]:[Other/Non-IT ]])</f>
        <v>1</v>
      </c>
      <c r="AD917" s="67"/>
      <c r="AE917" s="67"/>
      <c r="AF917" s="67"/>
      <c r="AG917" s="67"/>
      <c r="AH917" s="67"/>
      <c r="AI917" s="67"/>
      <c r="AJ917" s="67"/>
      <c r="AK917" s="67"/>
      <c r="AL917" s="67"/>
      <c r="AM917" s="67"/>
      <c r="AN917" s="67"/>
      <c r="AO917" s="67"/>
      <c r="AP917" s="67"/>
      <c r="AQ917" s="67"/>
      <c r="AR917" s="67"/>
      <c r="AS917" s="67"/>
      <c r="AT917" s="67"/>
      <c r="AU917" s="67"/>
      <c r="AV917" s="67"/>
      <c r="AW917" s="67"/>
      <c r="AX917" s="67"/>
      <c r="AY917" s="67"/>
      <c r="AZ917" s="67"/>
      <c r="BA917" s="67"/>
      <c r="BB917" s="67">
        <v>23778</v>
      </c>
      <c r="BC917" s="67">
        <v>7303</v>
      </c>
      <c r="BD917" s="67"/>
      <c r="BE917" s="67"/>
      <c r="BF917" s="67"/>
      <c r="BG917" s="67"/>
      <c r="BH917" s="67"/>
      <c r="BI917" s="67"/>
      <c r="BJ917" s="67"/>
      <c r="BK917" s="67"/>
      <c r="BL917" s="67"/>
      <c r="BM917" s="67"/>
      <c r="BN917" s="67"/>
      <c r="BO917" s="67"/>
      <c r="BP917" s="67"/>
      <c r="BQ917" s="67"/>
      <c r="BR917" s="67"/>
      <c r="BS917" s="67"/>
      <c r="BT917" s="67"/>
      <c r="BU917" s="67"/>
      <c r="BV917" s="67"/>
      <c r="BW917" s="67"/>
      <c r="BX917" s="67"/>
      <c r="BY917" s="67"/>
      <c r="BZ917" s="67"/>
      <c r="CA917" s="67"/>
      <c r="CB917" s="67"/>
      <c r="CC917" s="69">
        <f>SUM(Table25[[#This Row],[Contract Amount FY00]:[Contract Amount FY50]])</f>
        <v>31081</v>
      </c>
      <c r="CD917" s="24"/>
    </row>
    <row r="918" spans="1:82" x14ac:dyDescent="0.25">
      <c r="A918" s="122" t="s">
        <v>1948</v>
      </c>
      <c r="B918" s="122" t="s">
        <v>533</v>
      </c>
      <c r="C918" s="122" t="s">
        <v>1682</v>
      </c>
      <c r="E918" s="26" t="str">
        <f>IFERROR(IF(VLOOKUP(Table25[[#This Row],[Contract No.]],Table3[#All],3,FALSE)="","No","Yes"),"")</f>
        <v>No</v>
      </c>
      <c r="F918" s="26" t="str">
        <f>IFERROR(VLOOKUP(Table25[[#This Row],[Contract No.]],Table3[#All],3,FALSE),"")</f>
        <v/>
      </c>
      <c r="G918" s="26" t="str">
        <f>IFERROR(IF(Table25[[#This Row],[Cooperative Purchase
(Yes/No)]]="Yes","Yes",IF(VLOOKUP(Table25[[#This Row],[Contract No.]],Table3[#All],1,FALSE)=Table25[[#This Row],[Contract No.]],"Yes","No")),"No")</f>
        <v>Yes</v>
      </c>
      <c r="H918" s="51">
        <f>IFERROR(VLOOKUP(Table25[[#This Row],[Contract No.]],Table3[#All],4,FALSE),"")</f>
        <v>43556</v>
      </c>
      <c r="I918" s="56">
        <f>IFERROR(IF(AND(MONTH(Table25[[#This Row],[Contract Start Date]])&gt;6,MONTH(Table25[[#This Row],[Contract Start Date]])&lt;=12),YEAR(Table25[[#This Row],[Contract Start Date]])+1,YEAR(Table25[[#This Row],[Contract Start Date]])),"")</f>
        <v>2019</v>
      </c>
      <c r="J918" s="55">
        <f>Table25[[#This Row],[FY Formula start]]</f>
        <v>2019</v>
      </c>
      <c r="K918" s="59" t="str">
        <f>"FY"&amp;" "&amp;Table25[[#This Row],[Year Start]]</f>
        <v>FY 2019</v>
      </c>
      <c r="L918" s="52">
        <f>IFERROR(VLOOKUP(Table25[[#This Row],[Contract No.]],Table3[#All],5,FALSE),"")</f>
        <v>45747</v>
      </c>
      <c r="M918" s="56">
        <f>IFERROR(IF(Table25[[#This Row],[Contract End Date]]="99/99/9999","No End",IF(AND(MONTH(Table25[[#This Row],[Contract End Date]])&gt;6,MONTH(Table25[[#This Row],[Contract End Date]])&lt;=12),YEAR(Table25[[#This Row],[Contract End Date]])+1,YEAR(Table25[[#This Row],[Contract End Date]]))),"")</f>
        <v>2025</v>
      </c>
      <c r="N918" s="55">
        <f>Table25[[#This Row],[FY Formula end]]</f>
        <v>2025</v>
      </c>
      <c r="O918" s="59" t="str">
        <f>IF(Table25[[#This Row],[Year End]]="No End","No End","FY"&amp;" "&amp;Table25[[#This Row],[Year End]])</f>
        <v>FY 2025</v>
      </c>
      <c r="P918" s="27"/>
      <c r="Q918" s="104">
        <f>_xlfn.IFNA(IF($B918="","",VLOOKUP($B918,'SWC Towers'!$A:$Q,$Q$2,FALSE)),"")</f>
        <v>0.2</v>
      </c>
      <c r="R918" s="106">
        <f>_xlfn.IFNA(IF($B918="","",VLOOKUP($B918,'SWC Towers'!$A:$Q,$R$2,FALSE)),"")</f>
        <v>0.2</v>
      </c>
      <c r="S918" s="106" t="str">
        <f>_xlfn.IFNA(IF($B918="","",VLOOKUP($B918,'SWC Towers'!$A:$Q,$S$2,FALSE)),"")</f>
        <v/>
      </c>
      <c r="T918" s="106" t="str">
        <f>_xlfn.IFNA(IF($B918="","",VLOOKUP($B918,'SWC Towers'!$A:$Q,$T$2,FALSE)),"")</f>
        <v/>
      </c>
      <c r="U918" s="104">
        <f>_xlfn.IFNA(IF($B918="","",VLOOKUP($B918,'SWC Towers'!$A:$Q,$U$2,FALSE)),"")</f>
        <v>0.2</v>
      </c>
      <c r="V918" s="104" t="str">
        <f>_xlfn.IFNA(IF($B918="","",VLOOKUP($B918,'SWC Towers'!$A:$Q,$V$2,FALSE)),"")</f>
        <v/>
      </c>
      <c r="W918" s="104">
        <f>_xlfn.IFNA(IF($B918="","",VLOOKUP($B918,'SWC Towers'!$A:$Q,$W$2,FALSE)),"")</f>
        <v>0.2</v>
      </c>
      <c r="X918" s="104" t="str">
        <f>_xlfn.IFNA(IF($B918="","",VLOOKUP($B918,'SWC Towers'!$A:$Q,$X$2,FALSE)),"")</f>
        <v/>
      </c>
      <c r="Y918" s="104" t="str">
        <f>_xlfn.IFNA(IF($B918="","",VLOOKUP($B918,'SWC Towers'!$A:$Q,$Y$2,FALSE)),"")</f>
        <v/>
      </c>
      <c r="Z918" s="104" t="str">
        <f>_xlfn.IFNA(IF($B918="","",VLOOKUP($B918,'SWC Towers'!$A:$Q,$Z$2,FALSE)),"")</f>
        <v/>
      </c>
      <c r="AA918" s="104">
        <f>_xlfn.IFNA(IF($B918="","",VLOOKUP($B918,'SWC Towers'!$A:$Q,$AA$2,FALSE)),"")</f>
        <v>0.2</v>
      </c>
      <c r="AB918" s="104" t="str">
        <f>_xlfn.IFNA(IF($B918="","",VLOOKUP($B918,'SWC Towers'!$A:$Q,$AB$2,FALSE)),"")</f>
        <v/>
      </c>
      <c r="AC918" s="20">
        <f>SUM(Table25[[#This Row],[IT Tower: Application]:[Other/Non-IT ]])</f>
        <v>1</v>
      </c>
      <c r="AD918" s="67"/>
      <c r="AE918" s="67"/>
      <c r="AF918" s="67"/>
      <c r="AG918" s="67"/>
      <c r="AH918" s="67"/>
      <c r="AI918" s="67"/>
      <c r="AJ918" s="67"/>
      <c r="AK918" s="67"/>
      <c r="AL918" s="67"/>
      <c r="AM918" s="67"/>
      <c r="AN918" s="67"/>
      <c r="AO918" s="67"/>
      <c r="AP918" s="67"/>
      <c r="AQ918" s="67"/>
      <c r="AR918" s="67"/>
      <c r="AS918" s="67"/>
      <c r="AT918" s="67"/>
      <c r="AU918" s="67"/>
      <c r="AV918" s="67"/>
      <c r="AW918" s="67">
        <v>4242</v>
      </c>
      <c r="AX918" s="67">
        <v>0</v>
      </c>
      <c r="AY918" s="67"/>
      <c r="AZ918" s="67"/>
      <c r="BA918" s="67"/>
      <c r="BB918" s="67"/>
      <c r="BC918" s="67"/>
      <c r="BD918" s="67"/>
      <c r="BE918" s="67"/>
      <c r="BF918" s="67"/>
      <c r="BG918" s="67"/>
      <c r="BH918" s="67"/>
      <c r="BI918" s="67"/>
      <c r="BJ918" s="67"/>
      <c r="BK918" s="67"/>
      <c r="BL918" s="67"/>
      <c r="BM918" s="67"/>
      <c r="BN918" s="67"/>
      <c r="BO918" s="67"/>
      <c r="BP918" s="67"/>
      <c r="BQ918" s="67"/>
      <c r="BR918" s="67"/>
      <c r="BS918" s="67"/>
      <c r="BT918" s="67"/>
      <c r="BU918" s="67"/>
      <c r="BV918" s="67"/>
      <c r="BW918" s="67"/>
      <c r="BX918" s="67"/>
      <c r="BY918" s="67"/>
      <c r="BZ918" s="67"/>
      <c r="CA918" s="67"/>
      <c r="CB918" s="67"/>
      <c r="CC918" s="69">
        <f>SUM(Table25[[#This Row],[Contract Amount FY00]:[Contract Amount FY50]])</f>
        <v>4242</v>
      </c>
      <c r="CD918" s="24"/>
    </row>
    <row r="919" spans="1:82" x14ac:dyDescent="0.25">
      <c r="A919" s="122" t="s">
        <v>1948</v>
      </c>
      <c r="B919" s="122" t="s">
        <v>705</v>
      </c>
      <c r="C919" s="122" t="s">
        <v>405</v>
      </c>
      <c r="E919" s="26" t="str">
        <f>IFERROR(IF(VLOOKUP(Table25[[#This Row],[Contract No.]],Table3[#All],3,FALSE)="","No","Yes"),"")</f>
        <v>Yes</v>
      </c>
      <c r="F919" s="26" t="str">
        <f>IFERROR(VLOOKUP(Table25[[#This Row],[Contract No.]],Table3[#All],3,FALSE),"")</f>
        <v>NASPO</v>
      </c>
      <c r="G919" s="26" t="str">
        <f>IFERROR(IF(Table25[[#This Row],[Cooperative Purchase
(Yes/No)]]="Yes","Yes",IF(VLOOKUP(Table25[[#This Row],[Contract No.]],Table3[#All],1,FALSE)=Table25[[#This Row],[Contract No.]],"Yes","No")),"No")</f>
        <v>Yes</v>
      </c>
      <c r="H919" s="51">
        <f>IFERROR(VLOOKUP(Table25[[#This Row],[Contract No.]],Table3[#All],4,FALSE),"")</f>
        <v>43647</v>
      </c>
      <c r="I919" s="56">
        <f>IFERROR(IF(AND(MONTH(Table25[[#This Row],[Contract Start Date]])&gt;6,MONTH(Table25[[#This Row],[Contract Start Date]])&lt;=12),YEAR(Table25[[#This Row],[Contract Start Date]])+1,YEAR(Table25[[#This Row],[Contract Start Date]])),"")</f>
        <v>2020</v>
      </c>
      <c r="J919" s="55">
        <f>Table25[[#This Row],[FY Formula start]]</f>
        <v>2020</v>
      </c>
      <c r="K919" s="59" t="str">
        <f>"FY"&amp;" "&amp;Table25[[#This Row],[Year Start]]</f>
        <v>FY 2020</v>
      </c>
      <c r="L919" s="52">
        <f>IFERROR(VLOOKUP(Table25[[#This Row],[Contract No.]],Table3[#All],5,FALSE),"")</f>
        <v>47360</v>
      </c>
      <c r="M919" s="56">
        <f>IFERROR(IF(Table25[[#This Row],[Contract End Date]]="99/99/9999","No End",IF(AND(MONTH(Table25[[#This Row],[Contract End Date]])&gt;6,MONTH(Table25[[#This Row],[Contract End Date]])&lt;=12),YEAR(Table25[[#This Row],[Contract End Date]])+1,YEAR(Table25[[#This Row],[Contract End Date]]))),"")</f>
        <v>2030</v>
      </c>
      <c r="N919" s="55">
        <f>Table25[[#This Row],[FY Formula end]]</f>
        <v>2030</v>
      </c>
      <c r="O919" s="59" t="str">
        <f>IF(Table25[[#This Row],[Year End]]="No End","No End","FY"&amp;" "&amp;Table25[[#This Row],[Year End]])</f>
        <v>FY 2030</v>
      </c>
      <c r="P919" s="27"/>
      <c r="Q919" s="104">
        <f>_xlfn.IFNA(IF($B919="","",VLOOKUP($B919,'SWC Towers'!$A:$Q,$Q$2,FALSE)),"")</f>
        <v>0.2</v>
      </c>
      <c r="R919" s="106" t="str">
        <f>_xlfn.IFNA(IF($B919="","",VLOOKUP($B919,'SWC Towers'!$A:$Q,$R$2,FALSE)),"")</f>
        <v/>
      </c>
      <c r="S919" s="106" t="str">
        <f>_xlfn.IFNA(IF($B919="","",VLOOKUP($B919,'SWC Towers'!$A:$Q,$S$2,FALSE)),"")</f>
        <v/>
      </c>
      <c r="T919" s="106" t="str">
        <f>_xlfn.IFNA(IF($B919="","",VLOOKUP($B919,'SWC Towers'!$A:$Q,$T$2,FALSE)),"")</f>
        <v/>
      </c>
      <c r="U919" s="104">
        <f>_xlfn.IFNA(IF($B919="","",VLOOKUP($B919,'SWC Towers'!$A:$Q,$U$2,FALSE)),"")</f>
        <v>0.4</v>
      </c>
      <c r="V919" s="104" t="str">
        <f>_xlfn.IFNA(IF($B919="","",VLOOKUP($B919,'SWC Towers'!$A:$Q,$V$2,FALSE)),"")</f>
        <v/>
      </c>
      <c r="W919" s="104">
        <f>_xlfn.IFNA(IF($B919="","",VLOOKUP($B919,'SWC Towers'!$A:$Q,$W$2,FALSE)),"")</f>
        <v>0.4</v>
      </c>
      <c r="X919" s="104" t="str">
        <f>_xlfn.IFNA(IF($B919="","",VLOOKUP($B919,'SWC Towers'!$A:$Q,$X$2,FALSE)),"")</f>
        <v/>
      </c>
      <c r="Y919" s="104" t="str">
        <f>_xlfn.IFNA(IF($B919="","",VLOOKUP($B919,'SWC Towers'!$A:$Q,$Y$2,FALSE)),"")</f>
        <v/>
      </c>
      <c r="Z919" s="104" t="str">
        <f>_xlfn.IFNA(IF($B919="","",VLOOKUP($B919,'SWC Towers'!$A:$Q,$Z$2,FALSE)),"")</f>
        <v/>
      </c>
      <c r="AA919" s="104" t="str">
        <f>_xlfn.IFNA(IF($B919="","",VLOOKUP($B919,'SWC Towers'!$A:$Q,$AA$2,FALSE)),"")</f>
        <v/>
      </c>
      <c r="AB919" s="104" t="str">
        <f>_xlfn.IFNA(IF($B919="","",VLOOKUP($B919,'SWC Towers'!$A:$Q,$AB$2,FALSE)),"")</f>
        <v/>
      </c>
      <c r="AC919" s="20">
        <f>SUM(Table25[[#This Row],[IT Tower: Application]:[Other/Non-IT ]])</f>
        <v>1</v>
      </c>
      <c r="AD919" s="67"/>
      <c r="AE919" s="67"/>
      <c r="AF919" s="67"/>
      <c r="AG919" s="67"/>
      <c r="AH919" s="67"/>
      <c r="AI919" s="67"/>
      <c r="AJ919" s="67"/>
      <c r="AK919" s="67"/>
      <c r="AL919" s="67"/>
      <c r="AM919" s="67"/>
      <c r="AN919" s="67"/>
      <c r="AO919" s="67"/>
      <c r="AP919" s="67"/>
      <c r="AQ919" s="67"/>
      <c r="AR919" s="67"/>
      <c r="AS919" s="67"/>
      <c r="AT919" s="67"/>
      <c r="AU919" s="67"/>
      <c r="AV919" s="67"/>
      <c r="AW919" s="67"/>
      <c r="AX919" s="67">
        <v>0</v>
      </c>
      <c r="AY919" s="67">
        <v>600</v>
      </c>
      <c r="AZ919" s="67">
        <v>600</v>
      </c>
      <c r="BA919" s="67">
        <v>450</v>
      </c>
      <c r="BB919" s="67">
        <v>0</v>
      </c>
      <c r="BC919" s="67"/>
      <c r="BD919" s="67"/>
      <c r="BE919" s="67"/>
      <c r="BF919" s="67"/>
      <c r="BG919" s="67"/>
      <c r="BH919" s="67"/>
      <c r="BI919" s="67"/>
      <c r="BJ919" s="67"/>
      <c r="BK919" s="67"/>
      <c r="BL919" s="67"/>
      <c r="BM919" s="67"/>
      <c r="BN919" s="67"/>
      <c r="BO919" s="67"/>
      <c r="BP919" s="67"/>
      <c r="BQ919" s="67"/>
      <c r="BR919" s="67"/>
      <c r="BS919" s="67"/>
      <c r="BT919" s="67"/>
      <c r="BU919" s="67"/>
      <c r="BV919" s="67"/>
      <c r="BW919" s="67"/>
      <c r="BX919" s="67"/>
      <c r="BY919" s="67"/>
      <c r="BZ919" s="67"/>
      <c r="CA919" s="67"/>
      <c r="CB919" s="67"/>
      <c r="CC919" s="69">
        <f>SUM(Table25[[#This Row],[Contract Amount FY00]:[Contract Amount FY50]])</f>
        <v>1650</v>
      </c>
      <c r="CD919" s="24"/>
    </row>
    <row r="920" spans="1:82" x14ac:dyDescent="0.25">
      <c r="A920" s="122" t="s">
        <v>1948</v>
      </c>
      <c r="B920" s="122" t="s">
        <v>705</v>
      </c>
      <c r="C920" s="122" t="s">
        <v>1777</v>
      </c>
      <c r="E920" s="26" t="str">
        <f>IFERROR(IF(VLOOKUP(Table25[[#This Row],[Contract No.]],Table3[#All],3,FALSE)="","No","Yes"),"")</f>
        <v>Yes</v>
      </c>
      <c r="F920" s="26" t="str">
        <f>IFERROR(VLOOKUP(Table25[[#This Row],[Contract No.]],Table3[#All],3,FALSE),"")</f>
        <v>NASPO</v>
      </c>
      <c r="G920" s="26" t="str">
        <f>IFERROR(IF(Table25[[#This Row],[Cooperative Purchase
(Yes/No)]]="Yes","Yes",IF(VLOOKUP(Table25[[#This Row],[Contract No.]],Table3[#All],1,FALSE)=Table25[[#This Row],[Contract No.]],"Yes","No")),"No")</f>
        <v>Yes</v>
      </c>
      <c r="H920" s="51">
        <f>IFERROR(VLOOKUP(Table25[[#This Row],[Contract No.]],Table3[#All],4,FALSE),"")</f>
        <v>43647</v>
      </c>
      <c r="I920" s="56">
        <f>IFERROR(IF(AND(MONTH(Table25[[#This Row],[Contract Start Date]])&gt;6,MONTH(Table25[[#This Row],[Contract Start Date]])&lt;=12),YEAR(Table25[[#This Row],[Contract Start Date]])+1,YEAR(Table25[[#This Row],[Contract Start Date]])),"")</f>
        <v>2020</v>
      </c>
      <c r="J920" s="55">
        <f>Table25[[#This Row],[FY Formula start]]</f>
        <v>2020</v>
      </c>
      <c r="K920" s="59" t="str">
        <f>"FY"&amp;" "&amp;Table25[[#This Row],[Year Start]]</f>
        <v>FY 2020</v>
      </c>
      <c r="L920" s="52">
        <f>IFERROR(VLOOKUP(Table25[[#This Row],[Contract No.]],Table3[#All],5,FALSE),"")</f>
        <v>47360</v>
      </c>
      <c r="M920" s="56">
        <f>IFERROR(IF(Table25[[#This Row],[Contract End Date]]="99/99/9999","No End",IF(AND(MONTH(Table25[[#This Row],[Contract End Date]])&gt;6,MONTH(Table25[[#This Row],[Contract End Date]])&lt;=12),YEAR(Table25[[#This Row],[Contract End Date]])+1,YEAR(Table25[[#This Row],[Contract End Date]]))),"")</f>
        <v>2030</v>
      </c>
      <c r="N920" s="55">
        <f>Table25[[#This Row],[FY Formula end]]</f>
        <v>2030</v>
      </c>
      <c r="O920" s="59" t="str">
        <f>IF(Table25[[#This Row],[Year End]]="No End","No End","FY"&amp;" "&amp;Table25[[#This Row],[Year End]])</f>
        <v>FY 2030</v>
      </c>
      <c r="P920" s="27"/>
      <c r="Q920" s="104">
        <f>_xlfn.IFNA(IF($B920="","",VLOOKUP($B920,'SWC Towers'!$A:$Q,$Q$2,FALSE)),"")</f>
        <v>0.2</v>
      </c>
      <c r="R920" s="106" t="str">
        <f>_xlfn.IFNA(IF($B920="","",VLOOKUP($B920,'SWC Towers'!$A:$Q,$R$2,FALSE)),"")</f>
        <v/>
      </c>
      <c r="S920" s="106" t="str">
        <f>_xlfn.IFNA(IF($B920="","",VLOOKUP($B920,'SWC Towers'!$A:$Q,$S$2,FALSE)),"")</f>
        <v/>
      </c>
      <c r="T920" s="106" t="str">
        <f>_xlfn.IFNA(IF($B920="","",VLOOKUP($B920,'SWC Towers'!$A:$Q,$T$2,FALSE)),"")</f>
        <v/>
      </c>
      <c r="U920" s="104">
        <f>_xlfn.IFNA(IF($B920="","",VLOOKUP($B920,'SWC Towers'!$A:$Q,$U$2,FALSE)),"")</f>
        <v>0.4</v>
      </c>
      <c r="V920" s="104" t="str">
        <f>_xlfn.IFNA(IF($B920="","",VLOOKUP($B920,'SWC Towers'!$A:$Q,$V$2,FALSE)),"")</f>
        <v/>
      </c>
      <c r="W920" s="104">
        <f>_xlfn.IFNA(IF($B920="","",VLOOKUP($B920,'SWC Towers'!$A:$Q,$W$2,FALSE)),"")</f>
        <v>0.4</v>
      </c>
      <c r="X920" s="104" t="str">
        <f>_xlfn.IFNA(IF($B920="","",VLOOKUP($B920,'SWC Towers'!$A:$Q,$X$2,FALSE)),"")</f>
        <v/>
      </c>
      <c r="Y920" s="104" t="str">
        <f>_xlfn.IFNA(IF($B920="","",VLOOKUP($B920,'SWC Towers'!$A:$Q,$Y$2,FALSE)),"")</f>
        <v/>
      </c>
      <c r="Z920" s="104" t="str">
        <f>_xlfn.IFNA(IF($B920="","",VLOOKUP($B920,'SWC Towers'!$A:$Q,$Z$2,FALSE)),"")</f>
        <v/>
      </c>
      <c r="AA920" s="104" t="str">
        <f>_xlfn.IFNA(IF($B920="","",VLOOKUP($B920,'SWC Towers'!$A:$Q,$AA$2,FALSE)),"")</f>
        <v/>
      </c>
      <c r="AB920" s="104" t="str">
        <f>_xlfn.IFNA(IF($B920="","",VLOOKUP($B920,'SWC Towers'!$A:$Q,$AB$2,FALSE)),"")</f>
        <v/>
      </c>
      <c r="AC920" s="20">
        <f>SUM(Table25[[#This Row],[IT Tower: Application]:[Other/Non-IT ]])</f>
        <v>1</v>
      </c>
      <c r="AD920" s="67"/>
      <c r="AE920" s="67"/>
      <c r="AF920" s="67"/>
      <c r="AG920" s="67"/>
      <c r="AH920" s="67"/>
      <c r="AI920" s="67"/>
      <c r="AJ920" s="67"/>
      <c r="AK920" s="67"/>
      <c r="AL920" s="67"/>
      <c r="AM920" s="67"/>
      <c r="AN920" s="67"/>
      <c r="AO920" s="67"/>
      <c r="AP920" s="67"/>
      <c r="AQ920" s="67"/>
      <c r="AR920" s="67"/>
      <c r="AS920" s="67"/>
      <c r="AT920" s="67"/>
      <c r="AU920" s="67"/>
      <c r="AV920" s="67"/>
      <c r="AW920" s="67"/>
      <c r="AX920" s="67">
        <v>0</v>
      </c>
      <c r="AY920" s="67">
        <v>7336</v>
      </c>
      <c r="AZ920" s="67">
        <v>7719</v>
      </c>
      <c r="BA920" s="67">
        <v>8261</v>
      </c>
      <c r="BB920" s="67">
        <v>7760</v>
      </c>
      <c r="BC920" s="67">
        <v>7696</v>
      </c>
      <c r="BD920" s="67"/>
      <c r="BE920" s="67"/>
      <c r="BF920" s="67"/>
      <c r="BG920" s="67"/>
      <c r="BH920" s="67"/>
      <c r="BI920" s="67"/>
      <c r="BJ920" s="67"/>
      <c r="BK920" s="67"/>
      <c r="BL920" s="67"/>
      <c r="BM920" s="67"/>
      <c r="BN920" s="67"/>
      <c r="BO920" s="67"/>
      <c r="BP920" s="67"/>
      <c r="BQ920" s="67"/>
      <c r="BR920" s="67"/>
      <c r="BS920" s="67"/>
      <c r="BT920" s="67"/>
      <c r="BU920" s="67"/>
      <c r="BV920" s="67"/>
      <c r="BW920" s="67"/>
      <c r="BX920" s="67"/>
      <c r="BY920" s="67"/>
      <c r="BZ920" s="67"/>
      <c r="CA920" s="67"/>
      <c r="CB920" s="67"/>
      <c r="CC920" s="69">
        <f>SUM(Table25[[#This Row],[Contract Amount FY00]:[Contract Amount FY50]])</f>
        <v>38772</v>
      </c>
      <c r="CD920" s="24"/>
    </row>
    <row r="921" spans="1:82" x14ac:dyDescent="0.25">
      <c r="A921" s="122" t="s">
        <v>1948</v>
      </c>
      <c r="B921" s="122" t="s">
        <v>278</v>
      </c>
      <c r="C921" s="122" t="s">
        <v>3188</v>
      </c>
      <c r="E921" s="26" t="str">
        <f>IFERROR(IF(VLOOKUP(Table25[[#This Row],[Contract No.]],Table3[#All],3,FALSE)="","No","Yes"),"")</f>
        <v>Yes</v>
      </c>
      <c r="F921" s="26" t="str">
        <f>IFERROR(VLOOKUP(Table25[[#This Row],[Contract No.]],Table3[#All],3,FALSE),"")</f>
        <v>NASPO</v>
      </c>
      <c r="G921" s="26" t="str">
        <f>IFERROR(IF(Table25[[#This Row],[Cooperative Purchase
(Yes/No)]]="Yes","Yes",IF(VLOOKUP(Table25[[#This Row],[Contract No.]],Table3[#All],1,FALSE)=Table25[[#This Row],[Contract No.]],"Yes","No")),"No")</f>
        <v>Yes</v>
      </c>
      <c r="H921" s="51">
        <f>IFERROR(VLOOKUP(Table25[[#This Row],[Contract No.]],Table3[#All],4,FALSE),"")</f>
        <v>42917</v>
      </c>
      <c r="I921" s="56">
        <f>IFERROR(IF(AND(MONTH(Table25[[#This Row],[Contract Start Date]])&gt;6,MONTH(Table25[[#This Row],[Contract Start Date]])&lt;=12),YEAR(Table25[[#This Row],[Contract Start Date]])+1,YEAR(Table25[[#This Row],[Contract Start Date]])),"")</f>
        <v>2018</v>
      </c>
      <c r="J921" s="55">
        <f>Table25[[#This Row],[FY Formula start]]</f>
        <v>2018</v>
      </c>
      <c r="K921" s="59" t="str">
        <f>"FY"&amp;" "&amp;Table25[[#This Row],[Year Start]]</f>
        <v>FY 2018</v>
      </c>
      <c r="L921" s="52">
        <f>IFERROR(VLOOKUP(Table25[[#This Row],[Contract No.]],Table3[#All],5,FALSE),"")</f>
        <v>46280</v>
      </c>
      <c r="M921" s="56">
        <f>IFERROR(IF(Table25[[#This Row],[Contract End Date]]="99/99/9999","No End",IF(AND(MONTH(Table25[[#This Row],[Contract End Date]])&gt;6,MONTH(Table25[[#This Row],[Contract End Date]])&lt;=12),YEAR(Table25[[#This Row],[Contract End Date]])+1,YEAR(Table25[[#This Row],[Contract End Date]]))),"")</f>
        <v>2027</v>
      </c>
      <c r="N921" s="55">
        <f>Table25[[#This Row],[FY Formula end]]</f>
        <v>2027</v>
      </c>
      <c r="O921" s="59" t="str">
        <f>IF(Table25[[#This Row],[Year End]]="No End","No End","FY"&amp;" "&amp;Table25[[#This Row],[Year End]])</f>
        <v>FY 2027</v>
      </c>
      <c r="P921" s="27"/>
      <c r="Q921" s="104">
        <f>_xlfn.IFNA(IF($B921="","",VLOOKUP($B921,'SWC Towers'!$A:$Q,$Q$2,FALSE)),"")</f>
        <v>0.4</v>
      </c>
      <c r="R921" s="106" t="str">
        <f>_xlfn.IFNA(IF($B921="","",VLOOKUP($B921,'SWC Towers'!$A:$Q,$R$2,FALSE)),"")</f>
        <v/>
      </c>
      <c r="S921" s="106" t="str">
        <f>_xlfn.IFNA(IF($B921="","",VLOOKUP($B921,'SWC Towers'!$A:$Q,$S$2,FALSE)),"")</f>
        <v/>
      </c>
      <c r="T921" s="106">
        <f>_xlfn.IFNA(IF($B921="","",VLOOKUP($B921,'SWC Towers'!$A:$Q,$T$2,FALSE)),"")</f>
        <v>0.05</v>
      </c>
      <c r="U921" s="104" t="str">
        <f>_xlfn.IFNA(IF($B921="","",VLOOKUP($B921,'SWC Towers'!$A:$Q,$U$2,FALSE)),"")</f>
        <v/>
      </c>
      <c r="V921" s="104" t="str">
        <f>_xlfn.IFNA(IF($B921="","",VLOOKUP($B921,'SWC Towers'!$A:$Q,$V$2,FALSE)),"")</f>
        <v/>
      </c>
      <c r="W921" s="104">
        <f>_xlfn.IFNA(IF($B921="","",VLOOKUP($B921,'SWC Towers'!$A:$Q,$W$2,FALSE)),"")</f>
        <v>0.1</v>
      </c>
      <c r="X921" s="104" t="str">
        <f>_xlfn.IFNA(IF($B921="","",VLOOKUP($B921,'SWC Towers'!$A:$Q,$X$2,FALSE)),"")</f>
        <v/>
      </c>
      <c r="Y921" s="104">
        <f>_xlfn.IFNA(IF($B921="","",VLOOKUP($B921,'SWC Towers'!$A:$Q,$Y$2,FALSE)),"")</f>
        <v>0.05</v>
      </c>
      <c r="Z921" s="104" t="str">
        <f>_xlfn.IFNA(IF($B921="","",VLOOKUP($B921,'SWC Towers'!$A:$Q,$Z$2,FALSE)),"")</f>
        <v/>
      </c>
      <c r="AA921" s="104">
        <f>_xlfn.IFNA(IF($B921="","",VLOOKUP($B921,'SWC Towers'!$A:$Q,$AA$2,FALSE)),"")</f>
        <v>0.4</v>
      </c>
      <c r="AB921" s="104" t="str">
        <f>_xlfn.IFNA(IF($B921="","",VLOOKUP($B921,'SWC Towers'!$A:$Q,$AB$2,FALSE)),"")</f>
        <v/>
      </c>
      <c r="AC921" s="20">
        <f>SUM(Table25[[#This Row],[IT Tower: Application]:[Other/Non-IT ]])</f>
        <v>1</v>
      </c>
      <c r="AD921" s="67"/>
      <c r="AE921" s="67"/>
      <c r="AF921" s="67"/>
      <c r="AG921" s="67"/>
      <c r="AH921" s="67"/>
      <c r="AI921" s="67"/>
      <c r="AJ921" s="67"/>
      <c r="AK921" s="67"/>
      <c r="AL921" s="67"/>
      <c r="AM921" s="67"/>
      <c r="AN921" s="67"/>
      <c r="AO921" s="67"/>
      <c r="AP921" s="67"/>
      <c r="AQ921" s="67"/>
      <c r="AR921" s="67"/>
      <c r="AS921" s="67"/>
      <c r="AT921" s="67"/>
      <c r="AU921" s="67"/>
      <c r="AV921" s="67"/>
      <c r="AW921" s="67">
        <v>133670</v>
      </c>
      <c r="AX921" s="67">
        <v>0</v>
      </c>
      <c r="AY921" s="67">
        <v>0</v>
      </c>
      <c r="AZ921" s="67">
        <v>956190</v>
      </c>
      <c r="BA921" s="67">
        <v>105992</v>
      </c>
      <c r="BB921" s="67">
        <v>73379</v>
      </c>
      <c r="BC921" s="67">
        <v>321420</v>
      </c>
      <c r="BD921" s="67"/>
      <c r="BE921" s="67"/>
      <c r="BF921" s="67"/>
      <c r="BG921" s="67"/>
      <c r="BH921" s="67"/>
      <c r="BI921" s="67"/>
      <c r="BJ921" s="67"/>
      <c r="BK921" s="67"/>
      <c r="BL921" s="67"/>
      <c r="BM921" s="67"/>
      <c r="BN921" s="67"/>
      <c r="BO921" s="67"/>
      <c r="BP921" s="67"/>
      <c r="BQ921" s="67"/>
      <c r="BR921" s="67"/>
      <c r="BS921" s="67"/>
      <c r="BT921" s="67"/>
      <c r="BU921" s="67"/>
      <c r="BV921" s="67"/>
      <c r="BW921" s="67"/>
      <c r="BX921" s="67"/>
      <c r="BY921" s="67"/>
      <c r="BZ921" s="67"/>
      <c r="CA921" s="67"/>
      <c r="CB921" s="67"/>
      <c r="CC921" s="70">
        <f>SUM(Table25[[#This Row],[Contract Amount FY00]:[Contract Amount FY50]])</f>
        <v>1590651</v>
      </c>
      <c r="CD921" s="24"/>
    </row>
    <row r="922" spans="1:82" x14ac:dyDescent="0.25">
      <c r="A922" s="122" t="s">
        <v>1948</v>
      </c>
      <c r="B922" s="122" t="s">
        <v>2244</v>
      </c>
      <c r="C922" s="122" t="s">
        <v>441</v>
      </c>
      <c r="E922" s="26" t="str">
        <f>IFERROR(IF(VLOOKUP(Table25[[#This Row],[Contract No.]],Table3[#All],3,FALSE)="","No","Yes"),"")</f>
        <v>No</v>
      </c>
      <c r="F922" s="26" t="str">
        <f>IFERROR(VLOOKUP(Table25[[#This Row],[Contract No.]],Table3[#All],3,FALSE),"")</f>
        <v/>
      </c>
      <c r="G922" s="26" t="str">
        <f>IFERROR(IF(Table25[[#This Row],[Cooperative Purchase
(Yes/No)]]="Yes","Yes",IF(VLOOKUP(Table25[[#This Row],[Contract No.]],Table3[#All],1,FALSE)=Table25[[#This Row],[Contract No.]],"Yes","No")),"No")</f>
        <v>Yes</v>
      </c>
      <c r="H922" s="51">
        <f>IFERROR(VLOOKUP(Table25[[#This Row],[Contract No.]],Table3[#All],4,FALSE),"")</f>
        <v>44512</v>
      </c>
      <c r="I922" s="56">
        <f>IFERROR(IF(AND(MONTH(Table25[[#This Row],[Contract Start Date]])&gt;6,MONTH(Table25[[#This Row],[Contract Start Date]])&lt;=12),YEAR(Table25[[#This Row],[Contract Start Date]])+1,YEAR(Table25[[#This Row],[Contract Start Date]])),"")</f>
        <v>2022</v>
      </c>
      <c r="J922" s="55">
        <f>Table25[[#This Row],[FY Formula start]]</f>
        <v>2022</v>
      </c>
      <c r="K922" s="59" t="str">
        <f>"FY"&amp;" "&amp;Table25[[#This Row],[Year Start]]</f>
        <v>FY 2022</v>
      </c>
      <c r="L922" s="52">
        <f>IFERROR(VLOOKUP(Table25[[#This Row],[Contract No.]],Table3[#All],5,FALSE),"")</f>
        <v>46702</v>
      </c>
      <c r="M922" s="56">
        <f>IFERROR(IF(Table25[[#This Row],[Contract End Date]]="99/99/9999","No End",IF(AND(MONTH(Table25[[#This Row],[Contract End Date]])&gt;6,MONTH(Table25[[#This Row],[Contract End Date]])&lt;=12),YEAR(Table25[[#This Row],[Contract End Date]])+1,YEAR(Table25[[#This Row],[Contract End Date]]))),"")</f>
        <v>2028</v>
      </c>
      <c r="N922" s="55">
        <f>Table25[[#This Row],[FY Formula end]]</f>
        <v>2028</v>
      </c>
      <c r="O922" s="59" t="str">
        <f>IF(Table25[[#This Row],[Year End]]="No End","No End","FY"&amp;" "&amp;Table25[[#This Row],[Year End]])</f>
        <v>FY 2028</v>
      </c>
      <c r="P922" s="27"/>
      <c r="Q922" s="104" t="str">
        <f>_xlfn.IFNA(IF($B922="","",VLOOKUP($B922,'SWC Towers'!$A:$Q,$Q$2,FALSE)),"")</f>
        <v/>
      </c>
      <c r="R922" s="106" t="str">
        <f>_xlfn.IFNA(IF($B922="","",VLOOKUP($B922,'SWC Towers'!$A:$Q,$R$2,FALSE)),"")</f>
        <v/>
      </c>
      <c r="S922" s="106" t="str">
        <f>_xlfn.IFNA(IF($B922="","",VLOOKUP($B922,'SWC Towers'!$A:$Q,$S$2,FALSE)),"")</f>
        <v/>
      </c>
      <c r="T922" s="106">
        <f>_xlfn.IFNA(IF($B922="","",VLOOKUP($B922,'SWC Towers'!$A:$Q,$T$2,FALSE)),"")</f>
        <v>0.5</v>
      </c>
      <c r="U922" s="104" t="str">
        <f>_xlfn.IFNA(IF($B922="","",VLOOKUP($B922,'SWC Towers'!$A:$Q,$U$2,FALSE)),"")</f>
        <v/>
      </c>
      <c r="V922" s="104" t="str">
        <f>_xlfn.IFNA(IF($B922="","",VLOOKUP($B922,'SWC Towers'!$A:$Q,$V$2,FALSE)),"")</f>
        <v/>
      </c>
      <c r="W922" s="104">
        <f>_xlfn.IFNA(IF($B922="","",VLOOKUP($B922,'SWC Towers'!$A:$Q,$W$2,FALSE)),"")</f>
        <v>0.5</v>
      </c>
      <c r="X922" s="104" t="str">
        <f>_xlfn.IFNA(IF($B922="","",VLOOKUP($B922,'SWC Towers'!$A:$Q,$X$2,FALSE)),"")</f>
        <v/>
      </c>
      <c r="Y922" s="104" t="str">
        <f>_xlfn.IFNA(IF($B922="","",VLOOKUP($B922,'SWC Towers'!$A:$Q,$Y$2,FALSE)),"")</f>
        <v/>
      </c>
      <c r="Z922" s="104" t="str">
        <f>_xlfn.IFNA(IF($B922="","",VLOOKUP($B922,'SWC Towers'!$A:$Q,$Z$2,FALSE)),"")</f>
        <v/>
      </c>
      <c r="AA922" s="104" t="str">
        <f>_xlfn.IFNA(IF($B922="","",VLOOKUP($B922,'SWC Towers'!$A:$Q,$AA$2,FALSE)),"")</f>
        <v/>
      </c>
      <c r="AB922" s="104" t="str">
        <f>_xlfn.IFNA(IF($B922="","",VLOOKUP($B922,'SWC Towers'!$A:$Q,$AB$2,FALSE)),"")</f>
        <v/>
      </c>
      <c r="AC922" s="20">
        <f>SUM(Table25[[#This Row],[IT Tower: Application]:[Other/Non-IT ]])</f>
        <v>1</v>
      </c>
      <c r="AD922" s="67"/>
      <c r="AE922" s="67"/>
      <c r="AF922" s="67"/>
      <c r="AG922" s="67"/>
      <c r="AH922" s="67"/>
      <c r="AI922" s="67"/>
      <c r="AJ922" s="67"/>
      <c r="AK922" s="67"/>
      <c r="AL922" s="67"/>
      <c r="AM922" s="67"/>
      <c r="AN922" s="67"/>
      <c r="AO922" s="67"/>
      <c r="AP922" s="67"/>
      <c r="AQ922" s="67"/>
      <c r="AR922" s="67"/>
      <c r="AS922" s="67"/>
      <c r="AT922" s="67"/>
      <c r="AU922" s="67"/>
      <c r="AV922" s="67"/>
      <c r="AW922" s="67"/>
      <c r="AX922" s="67"/>
      <c r="AY922" s="67"/>
      <c r="AZ922" s="67"/>
      <c r="BA922" s="67">
        <v>16238</v>
      </c>
      <c r="BB922" s="67">
        <v>697</v>
      </c>
      <c r="BC922" s="67"/>
      <c r="BD922" s="67"/>
      <c r="BE922" s="67"/>
      <c r="BF922" s="67"/>
      <c r="BG922" s="67"/>
      <c r="BH922" s="67"/>
      <c r="BI922" s="67"/>
      <c r="BJ922" s="67"/>
      <c r="BK922" s="67"/>
      <c r="BL922" s="67"/>
      <c r="BM922" s="67"/>
      <c r="BN922" s="67"/>
      <c r="BO922" s="67"/>
      <c r="BP922" s="67"/>
      <c r="BQ922" s="67"/>
      <c r="BR922" s="67"/>
      <c r="BS922" s="67"/>
      <c r="BT922" s="67"/>
      <c r="BU922" s="67"/>
      <c r="BV922" s="67"/>
      <c r="BW922" s="67"/>
      <c r="BX922" s="67"/>
      <c r="BY922" s="67"/>
      <c r="BZ922" s="67"/>
      <c r="CA922" s="67"/>
      <c r="CB922" s="67"/>
      <c r="CC922" s="69">
        <f>SUM(Table25[[#This Row],[Contract Amount FY00]:[Contract Amount FY50]])</f>
        <v>16935</v>
      </c>
      <c r="CD922" s="24"/>
    </row>
    <row r="923" spans="1:82" x14ac:dyDescent="0.25">
      <c r="A923" s="122" t="s">
        <v>1948</v>
      </c>
      <c r="B923" s="122" t="s">
        <v>2057</v>
      </c>
      <c r="C923" s="122" t="s">
        <v>3190</v>
      </c>
      <c r="E923" s="26" t="str">
        <f>IFERROR(IF(VLOOKUP(Table25[[#This Row],[Contract No.]],Table3[#All],3,FALSE)="","No","Yes"),"")</f>
        <v>Yes</v>
      </c>
      <c r="F923" s="26" t="str">
        <f>IFERROR(VLOOKUP(Table25[[#This Row],[Contract No.]],Table3[#All],3,FALSE),"")</f>
        <v>NASPO</v>
      </c>
      <c r="G923" s="26" t="str">
        <f>IFERROR(IF(Table25[[#This Row],[Cooperative Purchase
(Yes/No)]]="Yes","Yes",IF(VLOOKUP(Table25[[#This Row],[Contract No.]],Table3[#All],1,FALSE)=Table25[[#This Row],[Contract No.]],"Yes","No")),"No")</f>
        <v>Yes</v>
      </c>
      <c r="H923" s="51">
        <f>IFERROR(VLOOKUP(Table25[[#This Row],[Contract No.]],Table3[#All],4,FALSE),"")</f>
        <v>43983</v>
      </c>
      <c r="I923" s="56">
        <f>IFERROR(IF(AND(MONTH(Table25[[#This Row],[Contract Start Date]])&gt;6,MONTH(Table25[[#This Row],[Contract Start Date]])&lt;=12),YEAR(Table25[[#This Row],[Contract Start Date]])+1,YEAR(Table25[[#This Row],[Contract Start Date]])),"")</f>
        <v>2020</v>
      </c>
      <c r="J923" s="55">
        <f>Table25[[#This Row],[FY Formula start]]</f>
        <v>2020</v>
      </c>
      <c r="K923" s="59" t="str">
        <f>"FY"&amp;" "&amp;Table25[[#This Row],[Year Start]]</f>
        <v>FY 2020</v>
      </c>
      <c r="L923" s="52">
        <f>IFERROR(VLOOKUP(Table25[[#This Row],[Contract No.]],Table3[#All],5,FALSE),"")</f>
        <v>46295</v>
      </c>
      <c r="M923" s="56">
        <f>IFERROR(IF(Table25[[#This Row],[Contract End Date]]="99/99/9999","No End",IF(AND(MONTH(Table25[[#This Row],[Contract End Date]])&gt;6,MONTH(Table25[[#This Row],[Contract End Date]])&lt;=12),YEAR(Table25[[#This Row],[Contract End Date]])+1,YEAR(Table25[[#This Row],[Contract End Date]]))),"")</f>
        <v>2027</v>
      </c>
      <c r="N923" s="55">
        <f>Table25[[#This Row],[FY Formula end]]</f>
        <v>2027</v>
      </c>
      <c r="O923" s="59" t="str">
        <f>IF(Table25[[#This Row],[Year End]]="No End","No End","FY"&amp;" "&amp;Table25[[#This Row],[Year End]])</f>
        <v>FY 2027</v>
      </c>
      <c r="P923" s="27"/>
      <c r="Q923" s="104">
        <f>_xlfn.IFNA(IF($B923="","",VLOOKUP($B923,'SWC Towers'!$A:$Q,$Q$2,FALSE)),"")</f>
        <v>0.1</v>
      </c>
      <c r="R923" s="106">
        <f>_xlfn.IFNA(IF($B923="","",VLOOKUP($B923,'SWC Towers'!$A:$Q,$R$2,FALSE)),"")</f>
        <v>0.1</v>
      </c>
      <c r="S923" s="106" t="str">
        <f>_xlfn.IFNA(IF($B923="","",VLOOKUP($B923,'SWC Towers'!$A:$Q,$S$2,FALSE)),"")</f>
        <v/>
      </c>
      <c r="T923" s="106" t="str">
        <f>_xlfn.IFNA(IF($B923="","",VLOOKUP($B923,'SWC Towers'!$A:$Q,$T$2,FALSE)),"")</f>
        <v/>
      </c>
      <c r="U923" s="104">
        <f>_xlfn.IFNA(IF($B923="","",VLOOKUP($B923,'SWC Towers'!$A:$Q,$U$2,FALSE)),"")</f>
        <v>0.15</v>
      </c>
      <c r="V923" s="104" t="str">
        <f>_xlfn.IFNA(IF($B923="","",VLOOKUP($B923,'SWC Towers'!$A:$Q,$V$2,FALSE)),"")</f>
        <v/>
      </c>
      <c r="W923" s="104">
        <f>_xlfn.IFNA(IF($B923="","",VLOOKUP($B923,'SWC Towers'!$A:$Q,$W$2,FALSE)),"")</f>
        <v>0.65</v>
      </c>
      <c r="X923" s="104" t="str">
        <f>_xlfn.IFNA(IF($B923="","",VLOOKUP($B923,'SWC Towers'!$A:$Q,$X$2,FALSE)),"")</f>
        <v/>
      </c>
      <c r="Y923" s="104" t="str">
        <f>_xlfn.IFNA(IF($B923="","",VLOOKUP($B923,'SWC Towers'!$A:$Q,$Y$2,FALSE)),"")</f>
        <v/>
      </c>
      <c r="Z923" s="104" t="str">
        <f>_xlfn.IFNA(IF($B923="","",VLOOKUP($B923,'SWC Towers'!$A:$Q,$Z$2,FALSE)),"")</f>
        <v/>
      </c>
      <c r="AA923" s="104" t="str">
        <f>_xlfn.IFNA(IF($B923="","",VLOOKUP($B923,'SWC Towers'!$A:$Q,$AA$2,FALSE)),"")</f>
        <v/>
      </c>
      <c r="AB923" s="104" t="str">
        <f>_xlfn.IFNA(IF($B923="","",VLOOKUP($B923,'SWC Towers'!$A:$Q,$AB$2,FALSE)),"")</f>
        <v/>
      </c>
      <c r="AC923" s="20">
        <f>SUM(Table25[[#This Row],[IT Tower: Application]:[Other/Non-IT ]])</f>
        <v>1</v>
      </c>
      <c r="AD923" s="67"/>
      <c r="AE923" s="67"/>
      <c r="AF923" s="67"/>
      <c r="AG923" s="67"/>
      <c r="AH923" s="67"/>
      <c r="AI923" s="67"/>
      <c r="AJ923" s="67"/>
      <c r="AK923" s="67"/>
      <c r="AL923" s="67"/>
      <c r="AM923" s="67"/>
      <c r="AN923" s="67"/>
      <c r="AO923" s="67"/>
      <c r="AP923" s="67"/>
      <c r="AQ923" s="67"/>
      <c r="AR923" s="67"/>
      <c r="AS923" s="67"/>
      <c r="AT923" s="67"/>
      <c r="AU923" s="67"/>
      <c r="AV923" s="67"/>
      <c r="AW923" s="67"/>
      <c r="AX923" s="67"/>
      <c r="AY923" s="67"/>
      <c r="AZ923" s="67"/>
      <c r="BA923" s="67">
        <v>6449</v>
      </c>
      <c r="BB923" s="67">
        <v>0</v>
      </c>
      <c r="BC923" s="67"/>
      <c r="BD923" s="67"/>
      <c r="BE923" s="67"/>
      <c r="BF923" s="67"/>
      <c r="BG923" s="67"/>
      <c r="BH923" s="67"/>
      <c r="BI923" s="67"/>
      <c r="BJ923" s="67"/>
      <c r="BK923" s="67"/>
      <c r="BL923" s="67"/>
      <c r="BM923" s="67"/>
      <c r="BN923" s="67"/>
      <c r="BO923" s="67"/>
      <c r="BP923" s="67"/>
      <c r="BQ923" s="67"/>
      <c r="BR923" s="67"/>
      <c r="BS923" s="67"/>
      <c r="BT923" s="67"/>
      <c r="BU923" s="67"/>
      <c r="BV923" s="67"/>
      <c r="BW923" s="67"/>
      <c r="BX923" s="67"/>
      <c r="BY923" s="67"/>
      <c r="BZ923" s="67"/>
      <c r="CA923" s="67"/>
      <c r="CB923" s="67"/>
      <c r="CC923" s="69">
        <f>SUM(Table25[[#This Row],[Contract Amount FY00]:[Contract Amount FY50]])</f>
        <v>6449</v>
      </c>
      <c r="CD923" s="24"/>
    </row>
    <row r="924" spans="1:82" x14ac:dyDescent="0.25">
      <c r="A924" s="122" t="s">
        <v>1948</v>
      </c>
      <c r="B924" s="122" t="s">
        <v>3071</v>
      </c>
      <c r="C924" s="122" t="s">
        <v>753</v>
      </c>
      <c r="E924" s="26" t="str">
        <f>IFERROR(IF(VLOOKUP(Table25[[#This Row],[Contract No.]],Table3[#All],3,FALSE)="","No","Yes"),"")</f>
        <v>Yes</v>
      </c>
      <c r="F924" s="26" t="str">
        <f>IFERROR(VLOOKUP(Table25[[#This Row],[Contract No.]],Table3[#All],3,FALSE),"")</f>
        <v>NASPO</v>
      </c>
      <c r="G924" s="26" t="str">
        <f>IFERROR(IF(Table25[[#This Row],[Cooperative Purchase
(Yes/No)]]="Yes","Yes",IF(VLOOKUP(Table25[[#This Row],[Contract No.]],Table3[#All],1,FALSE)=Table25[[#This Row],[Contract No.]],"Yes","No")),"No")</f>
        <v>Yes</v>
      </c>
      <c r="H924" s="51">
        <f>IFERROR(VLOOKUP(Table25[[#This Row],[Contract No.]],Table3[#All],4,FALSE),"")</f>
        <v>45322</v>
      </c>
      <c r="I924" s="56">
        <f>IFERROR(IF(AND(MONTH(Table25[[#This Row],[Contract Start Date]])&gt;6,MONTH(Table25[[#This Row],[Contract Start Date]])&lt;=12),YEAR(Table25[[#This Row],[Contract Start Date]])+1,YEAR(Table25[[#This Row],[Contract Start Date]])),"")</f>
        <v>2024</v>
      </c>
      <c r="J924" s="55">
        <f>Table25[[#This Row],[FY Formula start]]</f>
        <v>2024</v>
      </c>
      <c r="K924" s="59" t="str">
        <f>"FY"&amp;" "&amp;Table25[[#This Row],[Year Start]]</f>
        <v>FY 2024</v>
      </c>
      <c r="L924" s="52">
        <f>IFERROR(VLOOKUP(Table25[[#This Row],[Contract No.]],Table3[#All],5,FALSE),"")</f>
        <v>46934</v>
      </c>
      <c r="M924" s="56">
        <f>IFERROR(IF(Table25[[#This Row],[Contract End Date]]="99/99/9999","No End",IF(AND(MONTH(Table25[[#This Row],[Contract End Date]])&gt;6,MONTH(Table25[[#This Row],[Contract End Date]])&lt;=12),YEAR(Table25[[#This Row],[Contract End Date]])+1,YEAR(Table25[[#This Row],[Contract End Date]]))),"")</f>
        <v>2028</v>
      </c>
      <c r="N924" s="55">
        <f>Table25[[#This Row],[FY Formula end]]</f>
        <v>2028</v>
      </c>
      <c r="O924" s="59" t="str">
        <f>IF(Table25[[#This Row],[Year End]]="No End","No End","FY"&amp;" "&amp;Table25[[#This Row],[Year End]])</f>
        <v>FY 2028</v>
      </c>
      <c r="P924" s="27"/>
      <c r="Q924" s="104" t="str">
        <f>_xlfn.IFNA(IF($B924="","",VLOOKUP($B924,'SWC Towers'!$A:$Q,$Q$2,FALSE)),"")</f>
        <v/>
      </c>
      <c r="R924" s="106">
        <f>_xlfn.IFNA(IF($B924="","",VLOOKUP($B924,'SWC Towers'!$A:$Q,$R$2,FALSE)),"")</f>
        <v>0.2</v>
      </c>
      <c r="S924" s="106" t="str">
        <f>_xlfn.IFNA(IF($B924="","",VLOOKUP($B924,'SWC Towers'!$A:$Q,$S$2,FALSE)),"")</f>
        <v/>
      </c>
      <c r="T924" s="106" t="str">
        <f>_xlfn.IFNA(IF($B924="","",VLOOKUP($B924,'SWC Towers'!$A:$Q,$T$2,FALSE)),"")</f>
        <v/>
      </c>
      <c r="U924" s="104">
        <f>_xlfn.IFNA(IF($B924="","",VLOOKUP($B924,'SWC Towers'!$A:$Q,$U$2,FALSE)),"")</f>
        <v>0.6</v>
      </c>
      <c r="V924" s="104" t="str">
        <f>_xlfn.IFNA(IF($B924="","",VLOOKUP($B924,'SWC Towers'!$A:$Q,$V$2,FALSE)),"")</f>
        <v/>
      </c>
      <c r="W924" s="104" t="str">
        <f>_xlfn.IFNA(IF($B924="","",VLOOKUP($B924,'SWC Towers'!$A:$Q,$W$2,FALSE)),"")</f>
        <v/>
      </c>
      <c r="X924" s="104" t="str">
        <f>_xlfn.IFNA(IF($B924="","",VLOOKUP($B924,'SWC Towers'!$A:$Q,$X$2,FALSE)),"")</f>
        <v/>
      </c>
      <c r="Y924" s="104" t="str">
        <f>_xlfn.IFNA(IF($B924="","",VLOOKUP($B924,'SWC Towers'!$A:$Q,$Y$2,FALSE)),"")</f>
        <v/>
      </c>
      <c r="Z924" s="104" t="str">
        <f>_xlfn.IFNA(IF($B924="","",VLOOKUP($B924,'SWC Towers'!$A:$Q,$Z$2,FALSE)),"")</f>
        <v/>
      </c>
      <c r="AA924" s="104">
        <f>_xlfn.IFNA(IF($B924="","",VLOOKUP($B924,'SWC Towers'!$A:$Q,$AA$2,FALSE)),"")</f>
        <v>0.2</v>
      </c>
      <c r="AB924" s="104" t="str">
        <f>_xlfn.IFNA(IF($B924="","",VLOOKUP($B924,'SWC Towers'!$A:$Q,$AB$2,FALSE)),"")</f>
        <v/>
      </c>
      <c r="AC924" s="20">
        <f>SUM(Table25[[#This Row],[IT Tower: Application]:[Other/Non-IT ]])</f>
        <v>1</v>
      </c>
      <c r="AD924" s="67"/>
      <c r="AE924" s="67"/>
      <c r="AF924" s="67"/>
      <c r="AG924" s="67"/>
      <c r="AH924" s="67"/>
      <c r="AI924" s="67"/>
      <c r="AJ924" s="67"/>
      <c r="AK924" s="67"/>
      <c r="AL924" s="67"/>
      <c r="AM924" s="67"/>
      <c r="AN924" s="67"/>
      <c r="AO924" s="67"/>
      <c r="AP924" s="67"/>
      <c r="AQ924" s="67"/>
      <c r="AR924" s="67"/>
      <c r="AS924" s="67"/>
      <c r="AT924" s="67"/>
      <c r="AU924" s="67"/>
      <c r="AV924" s="67"/>
      <c r="AW924" s="67"/>
      <c r="AX924" s="67"/>
      <c r="AY924" s="67"/>
      <c r="AZ924" s="67"/>
      <c r="BA924" s="67"/>
      <c r="BB924" s="67">
        <v>0</v>
      </c>
      <c r="BC924" s="67">
        <v>9737</v>
      </c>
      <c r="BD924" s="67"/>
      <c r="BE924" s="67"/>
      <c r="BF924" s="67"/>
      <c r="BG924" s="67"/>
      <c r="BH924" s="67"/>
      <c r="BI924" s="67"/>
      <c r="BJ924" s="67"/>
      <c r="BK924" s="67"/>
      <c r="BL924" s="67"/>
      <c r="BM924" s="67"/>
      <c r="BN924" s="67"/>
      <c r="BO924" s="67"/>
      <c r="BP924" s="67"/>
      <c r="BQ924" s="67"/>
      <c r="BR924" s="67"/>
      <c r="BS924" s="67"/>
      <c r="BT924" s="67"/>
      <c r="BU924" s="67"/>
      <c r="BV924" s="67"/>
      <c r="BW924" s="67"/>
      <c r="BX924" s="67"/>
      <c r="BY924" s="67"/>
      <c r="BZ924" s="67"/>
      <c r="CA924" s="67"/>
      <c r="CB924" s="67"/>
      <c r="CC924" s="69">
        <f>SUM(Table25[[#This Row],[Contract Amount FY00]:[Contract Amount FY50]])</f>
        <v>9737</v>
      </c>
      <c r="CD924" s="24"/>
    </row>
    <row r="925" spans="1:82" x14ac:dyDescent="0.25">
      <c r="A925" s="122" t="s">
        <v>1948</v>
      </c>
      <c r="B925" s="122" t="s">
        <v>3071</v>
      </c>
      <c r="C925" s="122" t="s">
        <v>372</v>
      </c>
      <c r="E925" s="26" t="str">
        <f>IFERROR(IF(VLOOKUP(Table25[[#This Row],[Contract No.]],Table3[#All],3,FALSE)="","No","Yes"),"")</f>
        <v>Yes</v>
      </c>
      <c r="F925" s="26" t="str">
        <f>IFERROR(VLOOKUP(Table25[[#This Row],[Contract No.]],Table3[#All],3,FALSE),"")</f>
        <v>NASPO</v>
      </c>
      <c r="G925" s="26" t="str">
        <f>IFERROR(IF(Table25[[#This Row],[Cooperative Purchase
(Yes/No)]]="Yes","Yes",IF(VLOOKUP(Table25[[#This Row],[Contract No.]],Table3[#All],1,FALSE)=Table25[[#This Row],[Contract No.]],"Yes","No")),"No")</f>
        <v>Yes</v>
      </c>
      <c r="H925" s="51">
        <f>IFERROR(VLOOKUP(Table25[[#This Row],[Contract No.]],Table3[#All],4,FALSE),"")</f>
        <v>45322</v>
      </c>
      <c r="I925" s="56">
        <f>IFERROR(IF(AND(MONTH(Table25[[#This Row],[Contract Start Date]])&gt;6,MONTH(Table25[[#This Row],[Contract Start Date]])&lt;=12),YEAR(Table25[[#This Row],[Contract Start Date]])+1,YEAR(Table25[[#This Row],[Contract Start Date]])),"")</f>
        <v>2024</v>
      </c>
      <c r="J925" s="55">
        <f>Table25[[#This Row],[FY Formula start]]</f>
        <v>2024</v>
      </c>
      <c r="K925" s="59" t="str">
        <f>"FY"&amp;" "&amp;Table25[[#This Row],[Year Start]]</f>
        <v>FY 2024</v>
      </c>
      <c r="L925" s="52">
        <f>IFERROR(VLOOKUP(Table25[[#This Row],[Contract No.]],Table3[#All],5,FALSE),"")</f>
        <v>46934</v>
      </c>
      <c r="M925" s="56">
        <f>IFERROR(IF(Table25[[#This Row],[Contract End Date]]="99/99/9999","No End",IF(AND(MONTH(Table25[[#This Row],[Contract End Date]])&gt;6,MONTH(Table25[[#This Row],[Contract End Date]])&lt;=12),YEAR(Table25[[#This Row],[Contract End Date]])+1,YEAR(Table25[[#This Row],[Contract End Date]]))),"")</f>
        <v>2028</v>
      </c>
      <c r="N925" s="55">
        <f>Table25[[#This Row],[FY Formula end]]</f>
        <v>2028</v>
      </c>
      <c r="O925" s="59" t="str">
        <f>IF(Table25[[#This Row],[Year End]]="No End","No End","FY"&amp;" "&amp;Table25[[#This Row],[Year End]])</f>
        <v>FY 2028</v>
      </c>
      <c r="P925" s="27"/>
      <c r="Q925" s="104" t="str">
        <f>_xlfn.IFNA(IF($B925="","",VLOOKUP($B925,'SWC Towers'!$A:$Q,$Q$2,FALSE)),"")</f>
        <v/>
      </c>
      <c r="R925" s="106">
        <f>_xlfn.IFNA(IF($B925="","",VLOOKUP($B925,'SWC Towers'!$A:$Q,$R$2,FALSE)),"")</f>
        <v>0.2</v>
      </c>
      <c r="S925" s="106" t="str">
        <f>_xlfn.IFNA(IF($B925="","",VLOOKUP($B925,'SWC Towers'!$A:$Q,$S$2,FALSE)),"")</f>
        <v/>
      </c>
      <c r="T925" s="106" t="str">
        <f>_xlfn.IFNA(IF($B925="","",VLOOKUP($B925,'SWC Towers'!$A:$Q,$T$2,FALSE)),"")</f>
        <v/>
      </c>
      <c r="U925" s="104">
        <f>_xlfn.IFNA(IF($B925="","",VLOOKUP($B925,'SWC Towers'!$A:$Q,$U$2,FALSE)),"")</f>
        <v>0.6</v>
      </c>
      <c r="V925" s="104" t="str">
        <f>_xlfn.IFNA(IF($B925="","",VLOOKUP($B925,'SWC Towers'!$A:$Q,$V$2,FALSE)),"")</f>
        <v/>
      </c>
      <c r="W925" s="104" t="str">
        <f>_xlfn.IFNA(IF($B925="","",VLOOKUP($B925,'SWC Towers'!$A:$Q,$W$2,FALSE)),"")</f>
        <v/>
      </c>
      <c r="X925" s="104" t="str">
        <f>_xlfn.IFNA(IF($B925="","",VLOOKUP($B925,'SWC Towers'!$A:$Q,$X$2,FALSE)),"")</f>
        <v/>
      </c>
      <c r="Y925" s="104" t="str">
        <f>_xlfn.IFNA(IF($B925="","",VLOOKUP($B925,'SWC Towers'!$A:$Q,$Y$2,FALSE)),"")</f>
        <v/>
      </c>
      <c r="Z925" s="104" t="str">
        <f>_xlfn.IFNA(IF($B925="","",VLOOKUP($B925,'SWC Towers'!$A:$Q,$Z$2,FALSE)),"")</f>
        <v/>
      </c>
      <c r="AA925" s="104">
        <f>_xlfn.IFNA(IF($B925="","",VLOOKUP($B925,'SWC Towers'!$A:$Q,$AA$2,FALSE)),"")</f>
        <v>0.2</v>
      </c>
      <c r="AB925" s="104" t="str">
        <f>_xlfn.IFNA(IF($B925="","",VLOOKUP($B925,'SWC Towers'!$A:$Q,$AB$2,FALSE)),"")</f>
        <v/>
      </c>
      <c r="AC925" s="20">
        <f>SUM(Table25[[#This Row],[IT Tower: Application]:[Other/Non-IT ]])</f>
        <v>1</v>
      </c>
      <c r="AD925" s="67"/>
      <c r="AE925" s="67"/>
      <c r="AF925" s="67"/>
      <c r="AG925" s="67"/>
      <c r="AH925" s="67"/>
      <c r="AI925" s="67"/>
      <c r="AJ925" s="67"/>
      <c r="AK925" s="67"/>
      <c r="AL925" s="67"/>
      <c r="AM925" s="67"/>
      <c r="AN925" s="67"/>
      <c r="AO925" s="67"/>
      <c r="AP925" s="67"/>
      <c r="AQ925" s="67"/>
      <c r="AR925" s="67"/>
      <c r="AS925" s="67"/>
      <c r="AT925" s="67"/>
      <c r="AU925" s="67"/>
      <c r="AV925" s="67"/>
      <c r="AW925" s="67"/>
      <c r="AX925" s="67"/>
      <c r="AY925" s="67"/>
      <c r="AZ925" s="67"/>
      <c r="BA925" s="67"/>
      <c r="BB925" s="67"/>
      <c r="BC925" s="67">
        <v>7255</v>
      </c>
      <c r="BD925" s="67"/>
      <c r="BE925" s="67"/>
      <c r="BF925" s="67"/>
      <c r="BG925" s="67"/>
      <c r="BH925" s="67"/>
      <c r="BI925" s="67"/>
      <c r="BJ925" s="67"/>
      <c r="BK925" s="67"/>
      <c r="BL925" s="67"/>
      <c r="BM925" s="67"/>
      <c r="BN925" s="67"/>
      <c r="BO925" s="67"/>
      <c r="BP925" s="67"/>
      <c r="BQ925" s="67"/>
      <c r="BR925" s="67"/>
      <c r="BS925" s="67"/>
      <c r="BT925" s="67"/>
      <c r="BU925" s="67"/>
      <c r="BV925" s="67"/>
      <c r="BW925" s="67"/>
      <c r="BX925" s="67"/>
      <c r="BY925" s="67"/>
      <c r="BZ925" s="67"/>
      <c r="CA925" s="67"/>
      <c r="CB925" s="67"/>
      <c r="CC925" s="69">
        <f>SUM(Table25[[#This Row],[Contract Amount FY00]:[Contract Amount FY50]])</f>
        <v>7255</v>
      </c>
      <c r="CD925" s="24"/>
    </row>
    <row r="926" spans="1:82" x14ac:dyDescent="0.25">
      <c r="A926" s="122" t="s">
        <v>1948</v>
      </c>
      <c r="B926" s="122" t="s">
        <v>2245</v>
      </c>
      <c r="C926" s="122" t="s">
        <v>3131</v>
      </c>
      <c r="E926" s="26" t="str">
        <f>IFERROR(IF(VLOOKUP(Table25[[#This Row],[Contract No.]],Table3[#All],3,FALSE)="","No","Yes"),"")</f>
        <v>No</v>
      </c>
      <c r="F926" s="26" t="str">
        <f>IFERROR(VLOOKUP(Table25[[#This Row],[Contract No.]],Table3[#All],3,FALSE),"")</f>
        <v/>
      </c>
      <c r="G926" s="26" t="str">
        <f>IFERROR(IF(Table25[[#This Row],[Cooperative Purchase
(Yes/No)]]="Yes","Yes",IF(VLOOKUP(Table25[[#This Row],[Contract No.]],Table3[#All],1,FALSE)=Table25[[#This Row],[Contract No.]],"Yes","No")),"No")</f>
        <v>Yes</v>
      </c>
      <c r="H926" s="51">
        <f>IFERROR(VLOOKUP(Table25[[#This Row],[Contract No.]],Table3[#All],4,FALSE),"")</f>
        <v>43952</v>
      </c>
      <c r="I926" s="56">
        <f>IFERROR(IF(AND(MONTH(Table25[[#This Row],[Contract Start Date]])&gt;6,MONTH(Table25[[#This Row],[Contract Start Date]])&lt;=12),YEAR(Table25[[#This Row],[Contract Start Date]])+1,YEAR(Table25[[#This Row],[Contract Start Date]])),"")</f>
        <v>2020</v>
      </c>
      <c r="J926" s="55">
        <f>Table25[[#This Row],[FY Formula start]]</f>
        <v>2020</v>
      </c>
      <c r="K926" s="59" t="str">
        <f>"FY"&amp;" "&amp;Table25[[#This Row],[Year Start]]</f>
        <v>FY 2020</v>
      </c>
      <c r="L926" s="52">
        <f>IFERROR(VLOOKUP(Table25[[#This Row],[Contract No.]],Table3[#All],5,FALSE),"")</f>
        <v>46203</v>
      </c>
      <c r="M926" s="56">
        <f>IFERROR(IF(Table25[[#This Row],[Contract End Date]]="99/99/9999","No End",IF(AND(MONTH(Table25[[#This Row],[Contract End Date]])&gt;6,MONTH(Table25[[#This Row],[Contract End Date]])&lt;=12),YEAR(Table25[[#This Row],[Contract End Date]])+1,YEAR(Table25[[#This Row],[Contract End Date]]))),"")</f>
        <v>2026</v>
      </c>
      <c r="N926" s="55">
        <f>Table25[[#This Row],[FY Formula end]]</f>
        <v>2026</v>
      </c>
      <c r="O926" s="59" t="str">
        <f>IF(Table25[[#This Row],[Year End]]="No End","No End","FY"&amp;" "&amp;Table25[[#This Row],[Year End]])</f>
        <v>FY 2026</v>
      </c>
      <c r="P926" s="27"/>
      <c r="Q926" s="104" t="str">
        <f>_xlfn.IFNA(IF($B926="","",VLOOKUP($B926,'SWC Towers'!$A:$Q,$Q$2,FALSE)),"")</f>
        <v/>
      </c>
      <c r="R926" s="106" t="str">
        <f>_xlfn.IFNA(IF($B926="","",VLOOKUP($B926,'SWC Towers'!$A:$Q,$R$2,FALSE)),"")</f>
        <v/>
      </c>
      <c r="S926" s="106" t="str">
        <f>_xlfn.IFNA(IF($B926="","",VLOOKUP($B926,'SWC Towers'!$A:$Q,$S$2,FALSE)),"")</f>
        <v/>
      </c>
      <c r="T926" s="106" t="str">
        <f>_xlfn.IFNA(IF($B926="","",VLOOKUP($B926,'SWC Towers'!$A:$Q,$T$2,FALSE)),"")</f>
        <v/>
      </c>
      <c r="U926" s="104">
        <f>_xlfn.IFNA(IF($B926="","",VLOOKUP($B926,'SWC Towers'!$A:$Q,$U$2,FALSE)),"")</f>
        <v>0.1</v>
      </c>
      <c r="V926" s="104" t="str">
        <f>_xlfn.IFNA(IF($B926="","",VLOOKUP($B926,'SWC Towers'!$A:$Q,$V$2,FALSE)),"")</f>
        <v/>
      </c>
      <c r="W926" s="104" t="str">
        <f>_xlfn.IFNA(IF($B926="","",VLOOKUP($B926,'SWC Towers'!$A:$Q,$W$2,FALSE)),"")</f>
        <v/>
      </c>
      <c r="X926" s="104" t="str">
        <f>_xlfn.IFNA(IF($B926="","",VLOOKUP($B926,'SWC Towers'!$A:$Q,$X$2,FALSE)),"")</f>
        <v/>
      </c>
      <c r="Y926" s="104" t="str">
        <f>_xlfn.IFNA(IF($B926="","",VLOOKUP($B926,'SWC Towers'!$A:$Q,$Y$2,FALSE)),"")</f>
        <v/>
      </c>
      <c r="Z926" s="104" t="str">
        <f>_xlfn.IFNA(IF($B926="","",VLOOKUP($B926,'SWC Towers'!$A:$Q,$Z$2,FALSE)),"")</f>
        <v/>
      </c>
      <c r="AA926" s="104" t="str">
        <f>_xlfn.IFNA(IF($B926="","",VLOOKUP($B926,'SWC Towers'!$A:$Q,$AA$2,FALSE)),"")</f>
        <v/>
      </c>
      <c r="AB926" s="104">
        <f>_xlfn.IFNA(IF($B926="","",VLOOKUP($B926,'SWC Towers'!$A:$Q,$AB$2,FALSE)),"")</f>
        <v>0.9</v>
      </c>
      <c r="AC926" s="20">
        <f>SUM(Table25[[#This Row],[IT Tower: Application]:[Other/Non-IT ]])</f>
        <v>1</v>
      </c>
      <c r="AD926" s="67"/>
      <c r="AE926" s="67"/>
      <c r="AF926" s="67"/>
      <c r="AG926" s="67"/>
      <c r="AH926" s="67"/>
      <c r="AI926" s="67"/>
      <c r="AJ926" s="67"/>
      <c r="AK926" s="67"/>
      <c r="AL926" s="67"/>
      <c r="AM926" s="67"/>
      <c r="AN926" s="67"/>
      <c r="AO926" s="67"/>
      <c r="AP926" s="67"/>
      <c r="AQ926" s="67"/>
      <c r="AR926" s="67"/>
      <c r="AS926" s="67"/>
      <c r="AT926" s="67"/>
      <c r="AU926" s="67"/>
      <c r="AV926" s="67"/>
      <c r="AW926" s="67"/>
      <c r="AX926" s="67"/>
      <c r="AY926" s="67"/>
      <c r="AZ926" s="67"/>
      <c r="BA926" s="67"/>
      <c r="BB926" s="67">
        <v>0</v>
      </c>
      <c r="BC926" s="67">
        <v>1104</v>
      </c>
      <c r="BD926" s="67"/>
      <c r="BE926" s="67"/>
      <c r="BF926" s="67"/>
      <c r="BG926" s="67"/>
      <c r="BH926" s="67"/>
      <c r="BI926" s="67"/>
      <c r="BJ926" s="67"/>
      <c r="BK926" s="67"/>
      <c r="BL926" s="67"/>
      <c r="BM926" s="67"/>
      <c r="BN926" s="67"/>
      <c r="BO926" s="67"/>
      <c r="BP926" s="67"/>
      <c r="BQ926" s="67"/>
      <c r="BR926" s="67"/>
      <c r="BS926" s="67"/>
      <c r="BT926" s="67"/>
      <c r="BU926" s="67"/>
      <c r="BV926" s="67"/>
      <c r="BW926" s="67"/>
      <c r="BX926" s="67"/>
      <c r="BY926" s="67"/>
      <c r="BZ926" s="67"/>
      <c r="CA926" s="67"/>
      <c r="CB926" s="67"/>
      <c r="CC926" s="69">
        <f>SUM(Table25[[#This Row],[Contract Amount FY00]:[Contract Amount FY50]])</f>
        <v>1104</v>
      </c>
      <c r="CD926" s="24"/>
    </row>
    <row r="927" spans="1:82" x14ac:dyDescent="0.25">
      <c r="A927" s="122" t="s">
        <v>1948</v>
      </c>
      <c r="B927" s="122" t="s">
        <v>2245</v>
      </c>
      <c r="C927" s="122" t="s">
        <v>3192</v>
      </c>
      <c r="E927" s="26" t="str">
        <f>IFERROR(IF(VLOOKUP(Table25[[#This Row],[Contract No.]],Table3[#All],3,FALSE)="","No","Yes"),"")</f>
        <v>No</v>
      </c>
      <c r="F927" s="26" t="str">
        <f>IFERROR(VLOOKUP(Table25[[#This Row],[Contract No.]],Table3[#All],3,FALSE),"")</f>
        <v/>
      </c>
      <c r="G927" s="26" t="str">
        <f>IFERROR(IF(Table25[[#This Row],[Cooperative Purchase
(Yes/No)]]="Yes","Yes",IF(VLOOKUP(Table25[[#This Row],[Contract No.]],Table3[#All],1,FALSE)=Table25[[#This Row],[Contract No.]],"Yes","No")),"No")</f>
        <v>Yes</v>
      </c>
      <c r="H927" s="51">
        <f>IFERROR(VLOOKUP(Table25[[#This Row],[Contract No.]],Table3[#All],4,FALSE),"")</f>
        <v>43952</v>
      </c>
      <c r="I927" s="56">
        <f>IFERROR(IF(AND(MONTH(Table25[[#This Row],[Contract Start Date]])&gt;6,MONTH(Table25[[#This Row],[Contract Start Date]])&lt;=12),YEAR(Table25[[#This Row],[Contract Start Date]])+1,YEAR(Table25[[#This Row],[Contract Start Date]])),"")</f>
        <v>2020</v>
      </c>
      <c r="J927" s="55">
        <f>Table25[[#This Row],[FY Formula start]]</f>
        <v>2020</v>
      </c>
      <c r="K927" s="59" t="str">
        <f>"FY"&amp;" "&amp;Table25[[#This Row],[Year Start]]</f>
        <v>FY 2020</v>
      </c>
      <c r="L927" s="52">
        <f>IFERROR(VLOOKUP(Table25[[#This Row],[Contract No.]],Table3[#All],5,FALSE),"")</f>
        <v>46203</v>
      </c>
      <c r="M927" s="56">
        <f>IFERROR(IF(Table25[[#This Row],[Contract End Date]]="99/99/9999","No End",IF(AND(MONTH(Table25[[#This Row],[Contract End Date]])&gt;6,MONTH(Table25[[#This Row],[Contract End Date]])&lt;=12),YEAR(Table25[[#This Row],[Contract End Date]])+1,YEAR(Table25[[#This Row],[Contract End Date]]))),"")</f>
        <v>2026</v>
      </c>
      <c r="N927" s="55">
        <f>Table25[[#This Row],[FY Formula end]]</f>
        <v>2026</v>
      </c>
      <c r="O927" s="59" t="str">
        <f>IF(Table25[[#This Row],[Year End]]="No End","No End","FY"&amp;" "&amp;Table25[[#This Row],[Year End]])</f>
        <v>FY 2026</v>
      </c>
      <c r="P927" s="27"/>
      <c r="Q927" s="104" t="str">
        <f>_xlfn.IFNA(IF($B927="","",VLOOKUP($B927,'SWC Towers'!$A:$Q,$Q$2,FALSE)),"")</f>
        <v/>
      </c>
      <c r="R927" s="106" t="str">
        <f>_xlfn.IFNA(IF($B927="","",VLOOKUP($B927,'SWC Towers'!$A:$Q,$R$2,FALSE)),"")</f>
        <v/>
      </c>
      <c r="S927" s="106" t="str">
        <f>_xlfn.IFNA(IF($B927="","",VLOOKUP($B927,'SWC Towers'!$A:$Q,$S$2,FALSE)),"")</f>
        <v/>
      </c>
      <c r="T927" s="106" t="str">
        <f>_xlfn.IFNA(IF($B927="","",VLOOKUP($B927,'SWC Towers'!$A:$Q,$T$2,FALSE)),"")</f>
        <v/>
      </c>
      <c r="U927" s="104">
        <f>_xlfn.IFNA(IF($B927="","",VLOOKUP($B927,'SWC Towers'!$A:$Q,$U$2,FALSE)),"")</f>
        <v>0.1</v>
      </c>
      <c r="V927" s="104" t="str">
        <f>_xlfn.IFNA(IF($B927="","",VLOOKUP($B927,'SWC Towers'!$A:$Q,$V$2,FALSE)),"")</f>
        <v/>
      </c>
      <c r="W927" s="104" t="str">
        <f>_xlfn.IFNA(IF($B927="","",VLOOKUP($B927,'SWC Towers'!$A:$Q,$W$2,FALSE)),"")</f>
        <v/>
      </c>
      <c r="X927" s="104" t="str">
        <f>_xlfn.IFNA(IF($B927="","",VLOOKUP($B927,'SWC Towers'!$A:$Q,$X$2,FALSE)),"")</f>
        <v/>
      </c>
      <c r="Y927" s="104" t="str">
        <f>_xlfn.IFNA(IF($B927="","",VLOOKUP($B927,'SWC Towers'!$A:$Q,$Y$2,FALSE)),"")</f>
        <v/>
      </c>
      <c r="Z927" s="104" t="str">
        <f>_xlfn.IFNA(IF($B927="","",VLOOKUP($B927,'SWC Towers'!$A:$Q,$Z$2,FALSE)),"")</f>
        <v/>
      </c>
      <c r="AA927" s="104" t="str">
        <f>_xlfn.IFNA(IF($B927="","",VLOOKUP($B927,'SWC Towers'!$A:$Q,$AA$2,FALSE)),"")</f>
        <v/>
      </c>
      <c r="AB927" s="104">
        <f>_xlfn.IFNA(IF($B927="","",VLOOKUP($B927,'SWC Towers'!$A:$Q,$AB$2,FALSE)),"")</f>
        <v>0.9</v>
      </c>
      <c r="AC927" s="20">
        <f>SUM(Table25[[#This Row],[IT Tower: Application]:[Other/Non-IT ]])</f>
        <v>1</v>
      </c>
      <c r="AD927" s="67"/>
      <c r="AE927" s="67"/>
      <c r="AF927" s="67"/>
      <c r="AG927" s="67"/>
      <c r="AH927" s="67"/>
      <c r="AI927" s="67"/>
      <c r="AJ927" s="67"/>
      <c r="AK927" s="67"/>
      <c r="AL927" s="67"/>
      <c r="AM927" s="67"/>
      <c r="AN927" s="67"/>
      <c r="AO927" s="67"/>
      <c r="AP927" s="67"/>
      <c r="AQ927" s="67"/>
      <c r="AR927" s="67"/>
      <c r="AS927" s="67"/>
      <c r="AT927" s="67"/>
      <c r="AU927" s="67"/>
      <c r="AV927" s="67"/>
      <c r="AW927" s="67"/>
      <c r="AX927" s="67">
        <v>186</v>
      </c>
      <c r="AY927" s="67">
        <v>111</v>
      </c>
      <c r="AZ927" s="67">
        <v>0</v>
      </c>
      <c r="BA927" s="67"/>
      <c r="BB927" s="67"/>
      <c r="BC927" s="67"/>
      <c r="BD927" s="67"/>
      <c r="BE927" s="67"/>
      <c r="BF927" s="67"/>
      <c r="BG927" s="67"/>
      <c r="BH927" s="67"/>
      <c r="BI927" s="67"/>
      <c r="BJ927" s="67"/>
      <c r="BK927" s="67"/>
      <c r="BL927" s="67"/>
      <c r="BM927" s="67"/>
      <c r="BN927" s="67"/>
      <c r="BO927" s="67"/>
      <c r="BP927" s="67"/>
      <c r="BQ927" s="67"/>
      <c r="BR927" s="67"/>
      <c r="BS927" s="67"/>
      <c r="BT927" s="67"/>
      <c r="BU927" s="67"/>
      <c r="BV927" s="67"/>
      <c r="BW927" s="67"/>
      <c r="BX927" s="67"/>
      <c r="BY927" s="67"/>
      <c r="BZ927" s="67"/>
      <c r="CA927" s="67"/>
      <c r="CB927" s="67"/>
      <c r="CC927" s="69">
        <f>SUM(Table25[[#This Row],[Contract Amount FY00]:[Contract Amount FY50]])</f>
        <v>297</v>
      </c>
      <c r="CD927" s="24"/>
    </row>
    <row r="928" spans="1:82" x14ac:dyDescent="0.25">
      <c r="A928" s="122" t="s">
        <v>1948</v>
      </c>
      <c r="B928" s="122" t="s">
        <v>2245</v>
      </c>
      <c r="C928" s="122" t="s">
        <v>2273</v>
      </c>
      <c r="E928" s="26" t="str">
        <f>IFERROR(IF(VLOOKUP(Table25[[#This Row],[Contract No.]],Table3[#All],3,FALSE)="","No","Yes"),"")</f>
        <v>No</v>
      </c>
      <c r="F928" s="26" t="str">
        <f>IFERROR(VLOOKUP(Table25[[#This Row],[Contract No.]],Table3[#All],3,FALSE),"")</f>
        <v/>
      </c>
      <c r="G928" s="26" t="str">
        <f>IFERROR(IF(Table25[[#This Row],[Cooperative Purchase
(Yes/No)]]="Yes","Yes",IF(VLOOKUP(Table25[[#This Row],[Contract No.]],Table3[#All],1,FALSE)=Table25[[#This Row],[Contract No.]],"Yes","No")),"No")</f>
        <v>Yes</v>
      </c>
      <c r="H928" s="51">
        <f>IFERROR(VLOOKUP(Table25[[#This Row],[Contract No.]],Table3[#All],4,FALSE),"")</f>
        <v>43952</v>
      </c>
      <c r="I928" s="56">
        <f>IFERROR(IF(AND(MONTH(Table25[[#This Row],[Contract Start Date]])&gt;6,MONTH(Table25[[#This Row],[Contract Start Date]])&lt;=12),YEAR(Table25[[#This Row],[Contract Start Date]])+1,YEAR(Table25[[#This Row],[Contract Start Date]])),"")</f>
        <v>2020</v>
      </c>
      <c r="J928" s="55">
        <f>Table25[[#This Row],[FY Formula start]]</f>
        <v>2020</v>
      </c>
      <c r="K928" s="59" t="str">
        <f>"FY"&amp;" "&amp;Table25[[#This Row],[Year Start]]</f>
        <v>FY 2020</v>
      </c>
      <c r="L928" s="52">
        <f>IFERROR(VLOOKUP(Table25[[#This Row],[Contract No.]],Table3[#All],5,FALSE),"")</f>
        <v>46203</v>
      </c>
      <c r="M928" s="56">
        <f>IFERROR(IF(Table25[[#This Row],[Contract End Date]]="99/99/9999","No End",IF(AND(MONTH(Table25[[#This Row],[Contract End Date]])&gt;6,MONTH(Table25[[#This Row],[Contract End Date]])&lt;=12),YEAR(Table25[[#This Row],[Contract End Date]])+1,YEAR(Table25[[#This Row],[Contract End Date]]))),"")</f>
        <v>2026</v>
      </c>
      <c r="N928" s="55">
        <f>Table25[[#This Row],[FY Formula end]]</f>
        <v>2026</v>
      </c>
      <c r="O928" s="59" t="str">
        <f>IF(Table25[[#This Row],[Year End]]="No End","No End","FY"&amp;" "&amp;Table25[[#This Row],[Year End]])</f>
        <v>FY 2026</v>
      </c>
      <c r="P928" s="27"/>
      <c r="Q928" s="104" t="str">
        <f>_xlfn.IFNA(IF($B928="","",VLOOKUP($B928,'SWC Towers'!$A:$Q,$Q$2,FALSE)),"")</f>
        <v/>
      </c>
      <c r="R928" s="106" t="str">
        <f>_xlfn.IFNA(IF($B928="","",VLOOKUP($B928,'SWC Towers'!$A:$Q,$R$2,FALSE)),"")</f>
        <v/>
      </c>
      <c r="S928" s="106" t="str">
        <f>_xlfn.IFNA(IF($B928="","",VLOOKUP($B928,'SWC Towers'!$A:$Q,$S$2,FALSE)),"")</f>
        <v/>
      </c>
      <c r="T928" s="106" t="str">
        <f>_xlfn.IFNA(IF($B928="","",VLOOKUP($B928,'SWC Towers'!$A:$Q,$T$2,FALSE)),"")</f>
        <v/>
      </c>
      <c r="U928" s="104">
        <f>_xlfn.IFNA(IF($B928="","",VLOOKUP($B928,'SWC Towers'!$A:$Q,$U$2,FALSE)),"")</f>
        <v>0.1</v>
      </c>
      <c r="V928" s="104" t="str">
        <f>_xlfn.IFNA(IF($B928="","",VLOOKUP($B928,'SWC Towers'!$A:$Q,$V$2,FALSE)),"")</f>
        <v/>
      </c>
      <c r="W928" s="104" t="str">
        <f>_xlfn.IFNA(IF($B928="","",VLOOKUP($B928,'SWC Towers'!$A:$Q,$W$2,FALSE)),"")</f>
        <v/>
      </c>
      <c r="X928" s="104" t="str">
        <f>_xlfn.IFNA(IF($B928="","",VLOOKUP($B928,'SWC Towers'!$A:$Q,$X$2,FALSE)),"")</f>
        <v/>
      </c>
      <c r="Y928" s="104" t="str">
        <f>_xlfn.IFNA(IF($B928="","",VLOOKUP($B928,'SWC Towers'!$A:$Q,$Y$2,FALSE)),"")</f>
        <v/>
      </c>
      <c r="Z928" s="104" t="str">
        <f>_xlfn.IFNA(IF($B928="","",VLOOKUP($B928,'SWC Towers'!$A:$Q,$Z$2,FALSE)),"")</f>
        <v/>
      </c>
      <c r="AA928" s="104" t="str">
        <f>_xlfn.IFNA(IF($B928="","",VLOOKUP($B928,'SWC Towers'!$A:$Q,$AA$2,FALSE)),"")</f>
        <v/>
      </c>
      <c r="AB928" s="104">
        <f>_xlfn.IFNA(IF($B928="","",VLOOKUP($B928,'SWC Towers'!$A:$Q,$AB$2,FALSE)),"")</f>
        <v>0.9</v>
      </c>
      <c r="AC928" s="20">
        <f>SUM(Table25[[#This Row],[IT Tower: Application]:[Other/Non-IT ]])</f>
        <v>1</v>
      </c>
      <c r="AD928" s="67"/>
      <c r="AE928" s="67"/>
      <c r="AF928" s="67"/>
      <c r="AG928" s="67"/>
      <c r="AH928" s="67"/>
      <c r="AI928" s="67"/>
      <c r="AJ928" s="67"/>
      <c r="AK928" s="67"/>
      <c r="AL928" s="67"/>
      <c r="AM928" s="67"/>
      <c r="AN928" s="67"/>
      <c r="AO928" s="67"/>
      <c r="AP928" s="67"/>
      <c r="AQ928" s="67"/>
      <c r="AR928" s="67"/>
      <c r="AS928" s="67"/>
      <c r="AT928" s="67"/>
      <c r="AU928" s="67"/>
      <c r="AV928" s="67"/>
      <c r="AW928" s="67"/>
      <c r="AX928" s="67"/>
      <c r="AY928" s="67"/>
      <c r="AZ928" s="67"/>
      <c r="BA928" s="67"/>
      <c r="BB928" s="67"/>
      <c r="BC928" s="67">
        <v>73</v>
      </c>
      <c r="BD928" s="67"/>
      <c r="BE928" s="67"/>
      <c r="BF928" s="67"/>
      <c r="BG928" s="67"/>
      <c r="BH928" s="67"/>
      <c r="BI928" s="67"/>
      <c r="BJ928" s="67"/>
      <c r="BK928" s="67"/>
      <c r="BL928" s="67"/>
      <c r="BM928" s="67"/>
      <c r="BN928" s="67"/>
      <c r="BO928" s="67"/>
      <c r="BP928" s="67"/>
      <c r="BQ928" s="67"/>
      <c r="BR928" s="67"/>
      <c r="BS928" s="67"/>
      <c r="BT928" s="67"/>
      <c r="BU928" s="67"/>
      <c r="BV928" s="67"/>
      <c r="BW928" s="67"/>
      <c r="BX928" s="67"/>
      <c r="BY928" s="67"/>
      <c r="BZ928" s="67"/>
      <c r="CA928" s="67"/>
      <c r="CB928" s="67"/>
      <c r="CC928" s="69">
        <f>SUM(Table25[[#This Row],[Contract Amount FY00]:[Contract Amount FY50]])</f>
        <v>73</v>
      </c>
      <c r="CD928" s="24"/>
    </row>
    <row r="929" spans="1:82" x14ac:dyDescent="0.25">
      <c r="A929" s="122" t="s">
        <v>1948</v>
      </c>
      <c r="B929" s="122" t="s">
        <v>526</v>
      </c>
      <c r="C929" s="122" t="s">
        <v>946</v>
      </c>
      <c r="E929" s="26" t="str">
        <f>IFERROR(IF(VLOOKUP(Table25[[#This Row],[Contract No.]],Table3[#All],3,FALSE)="","No","Yes"),"")</f>
        <v>Yes</v>
      </c>
      <c r="F929" s="26" t="str">
        <f>IFERROR(VLOOKUP(Table25[[#This Row],[Contract No.]],Table3[#All],3,FALSE),"")</f>
        <v>NASPO</v>
      </c>
      <c r="G929" s="26" t="str">
        <f>IFERROR(IF(Table25[[#This Row],[Cooperative Purchase
(Yes/No)]]="Yes","Yes",IF(VLOOKUP(Table25[[#This Row],[Contract No.]],Table3[#All],1,FALSE)=Table25[[#This Row],[Contract No.]],"Yes","No")),"No")</f>
        <v>Yes</v>
      </c>
      <c r="H929" s="51">
        <f>IFERROR(VLOOKUP(Table25[[#This Row],[Contract No.]],Table3[#All],4,FALSE),"")</f>
        <v>43892</v>
      </c>
      <c r="I929" s="56">
        <f>IFERROR(IF(AND(MONTH(Table25[[#This Row],[Contract Start Date]])&gt;6,MONTH(Table25[[#This Row],[Contract Start Date]])&lt;=12),YEAR(Table25[[#This Row],[Contract Start Date]])+1,YEAR(Table25[[#This Row],[Contract Start Date]])),"")</f>
        <v>2020</v>
      </c>
      <c r="J929" s="55">
        <f>Table25[[#This Row],[FY Formula start]]</f>
        <v>2020</v>
      </c>
      <c r="K929" s="59" t="str">
        <f>"FY"&amp;" "&amp;Table25[[#This Row],[Year Start]]</f>
        <v>FY 2020</v>
      </c>
      <c r="L929" s="52">
        <f>IFERROR(VLOOKUP(Table25[[#This Row],[Contract No.]],Table3[#All],5,FALSE),"")</f>
        <v>45504</v>
      </c>
      <c r="M929" s="56">
        <f>IFERROR(IF(Table25[[#This Row],[Contract End Date]]="99/99/9999","No End",IF(AND(MONTH(Table25[[#This Row],[Contract End Date]])&gt;6,MONTH(Table25[[#This Row],[Contract End Date]])&lt;=12),YEAR(Table25[[#This Row],[Contract End Date]])+1,YEAR(Table25[[#This Row],[Contract End Date]]))),"")</f>
        <v>2025</v>
      </c>
      <c r="N929" s="55">
        <f>Table25[[#This Row],[FY Formula end]]</f>
        <v>2025</v>
      </c>
      <c r="O929" s="59" t="str">
        <f>IF(Table25[[#This Row],[Year End]]="No End","No End","FY"&amp;" "&amp;Table25[[#This Row],[Year End]])</f>
        <v>FY 2025</v>
      </c>
      <c r="P929" s="27"/>
      <c r="Q929" s="104" t="str">
        <f>_xlfn.IFNA(IF($B929="","",VLOOKUP($B929,'SWC Towers'!$A:$Q,$Q$2,FALSE)),"")</f>
        <v/>
      </c>
      <c r="R929" s="106">
        <f>_xlfn.IFNA(IF($B929="","",VLOOKUP($B929,'SWC Towers'!$A:$Q,$R$2,FALSE)),"")</f>
        <v>0.1</v>
      </c>
      <c r="S929" s="106" t="str">
        <f>_xlfn.IFNA(IF($B929="","",VLOOKUP($B929,'SWC Towers'!$A:$Q,$S$2,FALSE)),"")</f>
        <v/>
      </c>
      <c r="T929" s="106">
        <f>_xlfn.IFNA(IF($B929="","",VLOOKUP($B929,'SWC Towers'!$A:$Q,$T$2,FALSE)),"")</f>
        <v>0.05</v>
      </c>
      <c r="U929" s="104">
        <f>_xlfn.IFNA(IF($B929="","",VLOOKUP($B929,'SWC Towers'!$A:$Q,$U$2,FALSE)),"")</f>
        <v>0.65</v>
      </c>
      <c r="V929" s="104" t="str">
        <f>_xlfn.IFNA(IF($B929="","",VLOOKUP($B929,'SWC Towers'!$A:$Q,$V$2,FALSE)),"")</f>
        <v/>
      </c>
      <c r="W929" s="104">
        <f>_xlfn.IFNA(IF($B929="","",VLOOKUP($B929,'SWC Towers'!$A:$Q,$W$2,FALSE)),"")</f>
        <v>0.1</v>
      </c>
      <c r="X929" s="104" t="str">
        <f>_xlfn.IFNA(IF($B929="","",VLOOKUP($B929,'SWC Towers'!$A:$Q,$X$2,FALSE)),"")</f>
        <v/>
      </c>
      <c r="Y929" s="104" t="str">
        <f>_xlfn.IFNA(IF($B929="","",VLOOKUP($B929,'SWC Towers'!$A:$Q,$Y$2,FALSE)),"")</f>
        <v/>
      </c>
      <c r="Z929" s="104">
        <f>_xlfn.IFNA(IF($B929="","",VLOOKUP($B929,'SWC Towers'!$A:$Q,$Z$2,FALSE)),"")</f>
        <v>0.1</v>
      </c>
      <c r="AA929" s="104" t="str">
        <f>_xlfn.IFNA(IF($B929="","",VLOOKUP($B929,'SWC Towers'!$A:$Q,$AA$2,FALSE)),"")</f>
        <v/>
      </c>
      <c r="AB929" s="104" t="str">
        <f>_xlfn.IFNA(IF($B929="","",VLOOKUP($B929,'SWC Towers'!$A:$Q,$AB$2,FALSE)),"")</f>
        <v/>
      </c>
      <c r="AC929" s="20">
        <f>SUM(Table25[[#This Row],[IT Tower: Application]:[Other/Non-IT ]])</f>
        <v>1</v>
      </c>
      <c r="AD929" s="67"/>
      <c r="AE929" s="67"/>
      <c r="AF929" s="67"/>
      <c r="AG929" s="67"/>
      <c r="AH929" s="67"/>
      <c r="AI929" s="67"/>
      <c r="AJ929" s="67"/>
      <c r="AK929" s="67"/>
      <c r="AL929" s="67"/>
      <c r="AM929" s="67"/>
      <c r="AN929" s="67"/>
      <c r="AO929" s="67"/>
      <c r="AP929" s="67"/>
      <c r="AQ929" s="67"/>
      <c r="AR929" s="67"/>
      <c r="AS929" s="67"/>
      <c r="AT929" s="67"/>
      <c r="AU929" s="67"/>
      <c r="AV929" s="67"/>
      <c r="AW929" s="67"/>
      <c r="AX929" s="67">
        <v>7452</v>
      </c>
      <c r="AY929" s="67">
        <v>9497</v>
      </c>
      <c r="AZ929" s="67">
        <v>9672</v>
      </c>
      <c r="BA929" s="67">
        <v>10697</v>
      </c>
      <c r="BB929" s="67">
        <v>7463</v>
      </c>
      <c r="BC929" s="67">
        <v>0</v>
      </c>
      <c r="BD929" s="67"/>
      <c r="BE929" s="67"/>
      <c r="BF929" s="67"/>
      <c r="BG929" s="67"/>
      <c r="BH929" s="67"/>
      <c r="BI929" s="67"/>
      <c r="BJ929" s="67"/>
      <c r="BK929" s="67"/>
      <c r="BL929" s="67"/>
      <c r="BM929" s="67"/>
      <c r="BN929" s="67"/>
      <c r="BO929" s="67"/>
      <c r="BP929" s="67"/>
      <c r="BQ929" s="67"/>
      <c r="BR929" s="67"/>
      <c r="BS929" s="67"/>
      <c r="BT929" s="67"/>
      <c r="BU929" s="67"/>
      <c r="BV929" s="67"/>
      <c r="BW929" s="67"/>
      <c r="BX929" s="67"/>
      <c r="BY929" s="67"/>
      <c r="BZ929" s="67"/>
      <c r="CA929" s="67"/>
      <c r="CB929" s="67"/>
      <c r="CC929" s="69">
        <f>SUM(Table25[[#This Row],[Contract Amount FY00]:[Contract Amount FY50]])</f>
        <v>44781</v>
      </c>
      <c r="CD929" s="24"/>
    </row>
    <row r="930" spans="1:82" x14ac:dyDescent="0.25">
      <c r="A930" s="122" t="s">
        <v>1948</v>
      </c>
      <c r="B930" s="122" t="s">
        <v>286</v>
      </c>
      <c r="C930" s="122" t="s">
        <v>944</v>
      </c>
      <c r="E930" s="26" t="str">
        <f>IFERROR(IF(VLOOKUP(Table25[[#This Row],[Contract No.]],Table3[#All],3,FALSE)="","No","Yes"),"")</f>
        <v>No</v>
      </c>
      <c r="F930" s="26" t="str">
        <f>IFERROR(VLOOKUP(Table25[[#This Row],[Contract No.]],Table3[#All],3,FALSE),"")</f>
        <v/>
      </c>
      <c r="G930" s="26" t="str">
        <f>IFERROR(IF(Table25[[#This Row],[Cooperative Purchase
(Yes/No)]]="Yes","Yes",IF(VLOOKUP(Table25[[#This Row],[Contract No.]],Table3[#All],1,FALSE)=Table25[[#This Row],[Contract No.]],"Yes","No")),"No")</f>
        <v>Yes</v>
      </c>
      <c r="H930" s="51">
        <f>IFERROR(VLOOKUP(Table25[[#This Row],[Contract No.]],Table3[#All],4,FALSE),"")</f>
        <v>42401</v>
      </c>
      <c r="I930" s="56">
        <f>IFERROR(IF(AND(MONTH(Table25[[#This Row],[Contract Start Date]])&gt;6,MONTH(Table25[[#This Row],[Contract Start Date]])&lt;=12),YEAR(Table25[[#This Row],[Contract Start Date]])+1,YEAR(Table25[[#This Row],[Contract Start Date]])),"")</f>
        <v>2016</v>
      </c>
      <c r="J930" s="55">
        <f>Table25[[#This Row],[FY Formula start]]</f>
        <v>2016</v>
      </c>
      <c r="K930" s="59" t="str">
        <f>"FY"&amp;" "&amp;Table25[[#This Row],[Year Start]]</f>
        <v>FY 2016</v>
      </c>
      <c r="L930" s="52">
        <f>IFERROR(VLOOKUP(Table25[[#This Row],[Contract No.]],Table3[#All],5,FALSE),"")</f>
        <v>72717</v>
      </c>
      <c r="M930" s="56">
        <f>IFERROR(IF(Table25[[#This Row],[Contract End Date]]="99/99/9999","No End",IF(AND(MONTH(Table25[[#This Row],[Contract End Date]])&gt;6,MONTH(Table25[[#This Row],[Contract End Date]])&lt;=12),YEAR(Table25[[#This Row],[Contract End Date]])+1,YEAR(Table25[[#This Row],[Contract End Date]]))),"")</f>
        <v>2099</v>
      </c>
      <c r="N930" s="55">
        <f>Table25[[#This Row],[FY Formula end]]</f>
        <v>2099</v>
      </c>
      <c r="O930" s="59" t="str">
        <f>IF(Table25[[#This Row],[Year End]]="No End","No End","FY"&amp;" "&amp;Table25[[#This Row],[Year End]])</f>
        <v>FY 2099</v>
      </c>
      <c r="P930" s="27"/>
      <c r="Q930" s="104">
        <f>_xlfn.IFNA(IF($B930="","",VLOOKUP($B930,'SWC Towers'!$A:$Q,$Q$2,FALSE)),"")</f>
        <v>0.5</v>
      </c>
      <c r="R930" s="106" t="str">
        <f>_xlfn.IFNA(IF($B930="","",VLOOKUP($B930,'SWC Towers'!$A:$Q,$R$2,FALSE)),"")</f>
        <v/>
      </c>
      <c r="S930" s="106" t="str">
        <f>_xlfn.IFNA(IF($B930="","",VLOOKUP($B930,'SWC Towers'!$A:$Q,$S$2,FALSE)),"")</f>
        <v/>
      </c>
      <c r="T930" s="106">
        <f>_xlfn.IFNA(IF($B930="","",VLOOKUP($B930,'SWC Towers'!$A:$Q,$T$2,FALSE)),"")</f>
        <v>0.5</v>
      </c>
      <c r="U930" s="104" t="str">
        <f>_xlfn.IFNA(IF($B930="","",VLOOKUP($B930,'SWC Towers'!$A:$Q,$U$2,FALSE)),"")</f>
        <v/>
      </c>
      <c r="V930" s="104" t="str">
        <f>_xlfn.IFNA(IF($B930="","",VLOOKUP($B930,'SWC Towers'!$A:$Q,$V$2,FALSE)),"")</f>
        <v/>
      </c>
      <c r="W930" s="104" t="str">
        <f>_xlfn.IFNA(IF($B930="","",VLOOKUP($B930,'SWC Towers'!$A:$Q,$W$2,FALSE)),"")</f>
        <v/>
      </c>
      <c r="X930" s="104" t="str">
        <f>_xlfn.IFNA(IF($B930="","",VLOOKUP($B930,'SWC Towers'!$A:$Q,$X$2,FALSE)),"")</f>
        <v/>
      </c>
      <c r="Y930" s="104" t="str">
        <f>_xlfn.IFNA(IF($B930="","",VLOOKUP($B930,'SWC Towers'!$A:$Q,$Y$2,FALSE)),"")</f>
        <v/>
      </c>
      <c r="Z930" s="104" t="str">
        <f>_xlfn.IFNA(IF($B930="","",VLOOKUP($B930,'SWC Towers'!$A:$Q,$Z$2,FALSE)),"")</f>
        <v/>
      </c>
      <c r="AA930" s="104" t="str">
        <f>_xlfn.IFNA(IF($B930="","",VLOOKUP($B930,'SWC Towers'!$A:$Q,$AA$2,FALSE)),"")</f>
        <v/>
      </c>
      <c r="AB930" s="104" t="str">
        <f>_xlfn.IFNA(IF($B930="","",VLOOKUP($B930,'SWC Towers'!$A:$Q,$AB$2,FALSE)),"")</f>
        <v/>
      </c>
      <c r="AC930" s="20">
        <f>SUM(Table25[[#This Row],[IT Tower: Application]:[Other/Non-IT ]])</f>
        <v>1</v>
      </c>
      <c r="AD930" s="67"/>
      <c r="AE930" s="67"/>
      <c r="AF930" s="67"/>
      <c r="AG930" s="67"/>
      <c r="AH930" s="67"/>
      <c r="AI930" s="67"/>
      <c r="AJ930" s="67"/>
      <c r="AK930" s="67"/>
      <c r="AL930" s="67"/>
      <c r="AM930" s="67"/>
      <c r="AN930" s="67"/>
      <c r="AO930" s="67"/>
      <c r="AP930" s="67"/>
      <c r="AQ930" s="67"/>
      <c r="AR930" s="67"/>
      <c r="AS930" s="67"/>
      <c r="AT930" s="67"/>
      <c r="AU930" s="67">
        <v>17900</v>
      </c>
      <c r="AV930" s="67">
        <v>0</v>
      </c>
      <c r="AW930" s="67"/>
      <c r="AX930" s="67"/>
      <c r="AY930" s="67"/>
      <c r="AZ930" s="67"/>
      <c r="BA930" s="67"/>
      <c r="BB930" s="67"/>
      <c r="BC930" s="67"/>
      <c r="BD930" s="67"/>
      <c r="BE930" s="67"/>
      <c r="BF930" s="67"/>
      <c r="BG930" s="67"/>
      <c r="BH930" s="67"/>
      <c r="BI930" s="67"/>
      <c r="BJ930" s="67"/>
      <c r="BK930" s="67"/>
      <c r="BL930" s="67"/>
      <c r="BM930" s="67"/>
      <c r="BN930" s="67"/>
      <c r="BO930" s="67"/>
      <c r="BP930" s="67"/>
      <c r="BQ930" s="67"/>
      <c r="BR930" s="67"/>
      <c r="BS930" s="67"/>
      <c r="BT930" s="67"/>
      <c r="BU930" s="67"/>
      <c r="BV930" s="67"/>
      <c r="BW930" s="67"/>
      <c r="BX930" s="67"/>
      <c r="BY930" s="67"/>
      <c r="BZ930" s="67"/>
      <c r="CA930" s="67"/>
      <c r="CB930" s="67"/>
      <c r="CC930" s="69">
        <f>SUM(Table25[[#This Row],[Contract Amount FY00]:[Contract Amount FY50]])</f>
        <v>17900</v>
      </c>
      <c r="CD930" s="24"/>
    </row>
    <row r="931" spans="1:82" x14ac:dyDescent="0.25">
      <c r="A931" s="122" t="s">
        <v>1948</v>
      </c>
      <c r="B931" s="122" t="s">
        <v>3183</v>
      </c>
      <c r="C931" s="122" t="s">
        <v>946</v>
      </c>
      <c r="E931" s="26" t="str">
        <f>IFERROR(IF(VLOOKUP(Table25[[#This Row],[Contract No.]],Table3[#All],3,FALSE)="","No","Yes"),"")</f>
        <v>Yes</v>
      </c>
      <c r="F931" s="26" t="str">
        <f>IFERROR(VLOOKUP(Table25[[#This Row],[Contract No.]],Table3[#All],3,FALSE),"")</f>
        <v>NASPO</v>
      </c>
      <c r="G931" s="26" t="str">
        <f>IFERROR(IF(Table25[[#This Row],[Cooperative Purchase
(Yes/No)]]="Yes","Yes",IF(VLOOKUP(Table25[[#This Row],[Contract No.]],Table3[#All],1,FALSE)=Table25[[#This Row],[Contract No.]],"Yes","No")),"No")</f>
        <v>Yes</v>
      </c>
      <c r="H931" s="51">
        <f>IFERROR(VLOOKUP(Table25[[#This Row],[Contract No.]],Table3[#All],4,FALSE),"")</f>
        <v>45505</v>
      </c>
      <c r="I931" s="56">
        <f>IFERROR(IF(AND(MONTH(Table25[[#This Row],[Contract Start Date]])&gt;6,MONTH(Table25[[#This Row],[Contract Start Date]])&lt;=12),YEAR(Table25[[#This Row],[Contract Start Date]])+1,YEAR(Table25[[#This Row],[Contract Start Date]])),"")</f>
        <v>2025</v>
      </c>
      <c r="J931" s="55">
        <f>Table25[[#This Row],[FY Formula start]]</f>
        <v>2025</v>
      </c>
      <c r="K931" s="59" t="str">
        <f>"FY"&amp;" "&amp;Table25[[#This Row],[Year Start]]</f>
        <v>FY 2025</v>
      </c>
      <c r="L931" s="52">
        <f>IFERROR(VLOOKUP(Table25[[#This Row],[Contract No.]],Table3[#All],5,FALSE),"")</f>
        <v>47330</v>
      </c>
      <c r="M931" s="56">
        <f>IFERROR(IF(Table25[[#This Row],[Contract End Date]]="99/99/9999","No End",IF(AND(MONTH(Table25[[#This Row],[Contract End Date]])&gt;6,MONTH(Table25[[#This Row],[Contract End Date]])&lt;=12),YEAR(Table25[[#This Row],[Contract End Date]])+1,YEAR(Table25[[#This Row],[Contract End Date]]))),"")</f>
        <v>2030</v>
      </c>
      <c r="N931" s="55">
        <f>Table25[[#This Row],[FY Formula end]]</f>
        <v>2030</v>
      </c>
      <c r="O931" s="59" t="str">
        <f>IF(Table25[[#This Row],[Year End]]="No End","No End","FY"&amp;" "&amp;Table25[[#This Row],[Year End]])</f>
        <v>FY 2030</v>
      </c>
      <c r="P931" s="27"/>
      <c r="Q931" s="104">
        <f>_xlfn.IFNA(IF($B931="","",VLOOKUP($B931,'SWC Towers'!$A:$Q,$Q$2,FALSE)),"")</f>
        <v>0.2</v>
      </c>
      <c r="R931" s="106" t="str">
        <f>_xlfn.IFNA(IF($B931="","",VLOOKUP($B931,'SWC Towers'!$A:$Q,$R$2,FALSE)),"")</f>
        <v/>
      </c>
      <c r="S931" s="106">
        <f>_xlfn.IFNA(IF($B931="","",VLOOKUP($B931,'SWC Towers'!$A:$Q,$S$2,FALSE)),"")</f>
        <v>0.2</v>
      </c>
      <c r="T931" s="106" t="str">
        <f>_xlfn.IFNA(IF($B931="","",VLOOKUP($B931,'SWC Towers'!$A:$Q,$T$2,FALSE)),"")</f>
        <v/>
      </c>
      <c r="U931" s="104">
        <f>_xlfn.IFNA(IF($B931="","",VLOOKUP($B931,'SWC Towers'!$A:$Q,$U$2,FALSE)),"")</f>
        <v>0.4</v>
      </c>
      <c r="V931" s="104" t="str">
        <f>_xlfn.IFNA(IF($B931="","",VLOOKUP($B931,'SWC Towers'!$A:$Q,$V$2,FALSE)),"")</f>
        <v/>
      </c>
      <c r="W931" s="104">
        <f>_xlfn.IFNA(IF($B931="","",VLOOKUP($B931,'SWC Towers'!$A:$Q,$W$2,FALSE)),"")</f>
        <v>0.2</v>
      </c>
      <c r="X931" s="104" t="str">
        <f>_xlfn.IFNA(IF($B931="","",VLOOKUP($B931,'SWC Towers'!$A:$Q,$X$2,FALSE)),"")</f>
        <v/>
      </c>
      <c r="Y931" s="104" t="str">
        <f>_xlfn.IFNA(IF($B931="","",VLOOKUP($B931,'SWC Towers'!$A:$Q,$Y$2,FALSE)),"")</f>
        <v/>
      </c>
      <c r="Z931" s="104" t="str">
        <f>_xlfn.IFNA(IF($B931="","",VLOOKUP($B931,'SWC Towers'!$A:$Q,$Z$2,FALSE)),"")</f>
        <v/>
      </c>
      <c r="AA931" s="104" t="str">
        <f>_xlfn.IFNA(IF($B931="","",VLOOKUP($B931,'SWC Towers'!$A:$Q,$AA$2,FALSE)),"")</f>
        <v/>
      </c>
      <c r="AB931" s="104" t="str">
        <f>_xlfn.IFNA(IF($B931="","",VLOOKUP($B931,'SWC Towers'!$A:$Q,$AB$2,FALSE)),"")</f>
        <v/>
      </c>
      <c r="AC931" s="20">
        <f>SUM(Table25[[#This Row],[IT Tower: Application]:[Other/Non-IT ]])</f>
        <v>1</v>
      </c>
      <c r="AD931" s="67"/>
      <c r="AE931" s="67"/>
      <c r="AF931" s="67"/>
      <c r="AG931" s="67"/>
      <c r="AH931" s="67"/>
      <c r="AI931" s="67"/>
      <c r="AJ931" s="67"/>
      <c r="AK931" s="67"/>
      <c r="AL931" s="67"/>
      <c r="AM931" s="67"/>
      <c r="AN931" s="67"/>
      <c r="AO931" s="67"/>
      <c r="AP931" s="67"/>
      <c r="AQ931" s="67"/>
      <c r="AR931" s="67"/>
      <c r="AS931" s="67"/>
      <c r="AT931" s="67"/>
      <c r="AU931" s="67"/>
      <c r="AV931" s="67"/>
      <c r="AW931" s="67"/>
      <c r="AX931" s="67"/>
      <c r="AY931" s="67"/>
      <c r="AZ931" s="67"/>
      <c r="BA931" s="67"/>
      <c r="BB931" s="67">
        <v>0</v>
      </c>
      <c r="BC931" s="67">
        <v>7417</v>
      </c>
      <c r="BD931" s="67"/>
      <c r="BE931" s="67"/>
      <c r="BF931" s="67"/>
      <c r="BG931" s="67"/>
      <c r="BH931" s="67"/>
      <c r="BI931" s="67"/>
      <c r="BJ931" s="67"/>
      <c r="BK931" s="67"/>
      <c r="BL931" s="67"/>
      <c r="BM931" s="67"/>
      <c r="BN931" s="67"/>
      <c r="BO931" s="67"/>
      <c r="BP931" s="67"/>
      <c r="BQ931" s="67"/>
      <c r="BR931" s="67"/>
      <c r="BS931" s="67"/>
      <c r="BT931" s="67"/>
      <c r="BU931" s="67"/>
      <c r="BV931" s="67"/>
      <c r="BW931" s="67"/>
      <c r="BX931" s="67"/>
      <c r="BY931" s="67"/>
      <c r="BZ931" s="67"/>
      <c r="CA931" s="67"/>
      <c r="CB931" s="67"/>
      <c r="CC931" s="69">
        <f>SUM(Table25[[#This Row],[Contract Amount FY00]:[Contract Amount FY50]])</f>
        <v>7417</v>
      </c>
      <c r="CD931" s="24"/>
    </row>
    <row r="932" spans="1:82" x14ac:dyDescent="0.25">
      <c r="A932" s="122" t="s">
        <v>2011</v>
      </c>
      <c r="B932" s="122" t="s">
        <v>3007</v>
      </c>
      <c r="C932" s="122" t="s">
        <v>3125</v>
      </c>
      <c r="E932" s="26" t="str">
        <f>IFERROR(IF(VLOOKUP(Table25[[#This Row],[Contract No.]],Table3[#All],3,FALSE)="","No","Yes"),"")</f>
        <v>No</v>
      </c>
      <c r="F932" s="26" t="str">
        <f>IFERROR(VLOOKUP(Table25[[#This Row],[Contract No.]],Table3[#All],3,FALSE),"")</f>
        <v/>
      </c>
      <c r="G932" s="26" t="str">
        <f>IFERROR(IF(Table25[[#This Row],[Cooperative Purchase
(Yes/No)]]="Yes","Yes",IF(VLOOKUP(Table25[[#This Row],[Contract No.]],Table3[#All],1,FALSE)=Table25[[#This Row],[Contract No.]],"Yes","No")),"No")</f>
        <v>Yes</v>
      </c>
      <c r="H932" s="51">
        <f>IFERROR(VLOOKUP(Table25[[#This Row],[Contract No.]],Table3[#All],4,FALSE),"")</f>
        <v>44743</v>
      </c>
      <c r="I932" s="56">
        <f>IFERROR(IF(AND(MONTH(Table25[[#This Row],[Contract Start Date]])&gt;6,MONTH(Table25[[#This Row],[Contract Start Date]])&lt;=12),YEAR(Table25[[#This Row],[Contract Start Date]])+1,YEAR(Table25[[#This Row],[Contract Start Date]])),"")</f>
        <v>2023</v>
      </c>
      <c r="J932" s="55">
        <f>Table25[[#This Row],[FY Formula start]]</f>
        <v>2023</v>
      </c>
      <c r="K932" s="59" t="str">
        <f>"FY"&amp;" "&amp;Table25[[#This Row],[Year Start]]</f>
        <v>FY 2023</v>
      </c>
      <c r="L932" s="52">
        <f>IFERROR(VLOOKUP(Table25[[#This Row],[Contract No.]],Table3[#All],5,FALSE),"")</f>
        <v>46234</v>
      </c>
      <c r="M932" s="56">
        <f>IFERROR(IF(Table25[[#This Row],[Contract End Date]]="99/99/9999","No End",IF(AND(MONTH(Table25[[#This Row],[Contract End Date]])&gt;6,MONTH(Table25[[#This Row],[Contract End Date]])&lt;=12),YEAR(Table25[[#This Row],[Contract End Date]])+1,YEAR(Table25[[#This Row],[Contract End Date]]))),"")</f>
        <v>2027</v>
      </c>
      <c r="N932" s="55">
        <f>Table25[[#This Row],[FY Formula end]]</f>
        <v>2027</v>
      </c>
      <c r="O932" s="59" t="str">
        <f>IF(Table25[[#This Row],[Year End]]="No End","No End","FY"&amp;" "&amp;Table25[[#This Row],[Year End]])</f>
        <v>FY 2027</v>
      </c>
      <c r="P932" s="27"/>
      <c r="Q932" s="104">
        <f>_xlfn.IFNA(IF($B932="","",VLOOKUP($B932,'SWC Towers'!$A:$Q,$Q$2,FALSE)),"")</f>
        <v>0.5</v>
      </c>
      <c r="R932" s="106" t="str">
        <f>_xlfn.IFNA(IF($B932="","",VLOOKUP($B932,'SWC Towers'!$A:$Q,$R$2,FALSE)),"")</f>
        <v/>
      </c>
      <c r="S932" s="106" t="str">
        <f>_xlfn.IFNA(IF($B932="","",VLOOKUP($B932,'SWC Towers'!$A:$Q,$S$2,FALSE)),"")</f>
        <v/>
      </c>
      <c r="T932" s="106" t="str">
        <f>_xlfn.IFNA(IF($B932="","",VLOOKUP($B932,'SWC Towers'!$A:$Q,$T$2,FALSE)),"")</f>
        <v/>
      </c>
      <c r="U932" s="104">
        <f>_xlfn.IFNA(IF($B932="","",VLOOKUP($B932,'SWC Towers'!$A:$Q,$U$2,FALSE)),"")</f>
        <v>0.5</v>
      </c>
      <c r="V932" s="104" t="str">
        <f>_xlfn.IFNA(IF($B932="","",VLOOKUP($B932,'SWC Towers'!$A:$Q,$V$2,FALSE)),"")</f>
        <v/>
      </c>
      <c r="W932" s="104" t="str">
        <f>_xlfn.IFNA(IF($B932="","",VLOOKUP($B932,'SWC Towers'!$A:$Q,$W$2,FALSE)),"")</f>
        <v/>
      </c>
      <c r="X932" s="104" t="str">
        <f>_xlfn.IFNA(IF($B932="","",VLOOKUP($B932,'SWC Towers'!$A:$Q,$X$2,FALSE)),"")</f>
        <v/>
      </c>
      <c r="Y932" s="104" t="str">
        <f>_xlfn.IFNA(IF($B932="","",VLOOKUP($B932,'SWC Towers'!$A:$Q,$Y$2,FALSE)),"")</f>
        <v/>
      </c>
      <c r="Z932" s="104" t="str">
        <f>_xlfn.IFNA(IF($B932="","",VLOOKUP($B932,'SWC Towers'!$A:$Q,$Z$2,FALSE)),"")</f>
        <v/>
      </c>
      <c r="AA932" s="104" t="str">
        <f>_xlfn.IFNA(IF($B932="","",VLOOKUP($B932,'SWC Towers'!$A:$Q,$AA$2,FALSE)),"")</f>
        <v/>
      </c>
      <c r="AB932" s="104" t="str">
        <f>_xlfn.IFNA(IF($B932="","",VLOOKUP($B932,'SWC Towers'!$A:$Q,$AB$2,FALSE)),"")</f>
        <v/>
      </c>
      <c r="AC932" s="20">
        <f>SUM(Table25[[#This Row],[IT Tower: Application]:[Other/Non-IT ]])</f>
        <v>1</v>
      </c>
      <c r="AD932" s="67"/>
      <c r="AE932" s="67"/>
      <c r="AF932" s="67"/>
      <c r="AG932" s="67"/>
      <c r="AH932" s="67"/>
      <c r="AI932" s="67"/>
      <c r="AJ932" s="67"/>
      <c r="AK932" s="67"/>
      <c r="AL932" s="67"/>
      <c r="AM932" s="67"/>
      <c r="AN932" s="67"/>
      <c r="AO932" s="67"/>
      <c r="AP932" s="67"/>
      <c r="AQ932" s="67"/>
      <c r="AR932" s="67"/>
      <c r="AS932" s="67"/>
      <c r="AT932" s="67"/>
      <c r="AU932" s="67"/>
      <c r="AV932" s="67"/>
      <c r="AW932" s="67"/>
      <c r="AX932" s="67"/>
      <c r="AY932" s="67"/>
      <c r="AZ932" s="67">
        <v>0</v>
      </c>
      <c r="BA932" s="67">
        <v>3514551</v>
      </c>
      <c r="BB932" s="67">
        <v>4381104</v>
      </c>
      <c r="BC932" s="67">
        <v>7792891</v>
      </c>
      <c r="BD932" s="67"/>
      <c r="BE932" s="67"/>
      <c r="BF932" s="67"/>
      <c r="BG932" s="67"/>
      <c r="BH932" s="67"/>
      <c r="BI932" s="67"/>
      <c r="BJ932" s="67"/>
      <c r="BK932" s="67"/>
      <c r="BL932" s="67"/>
      <c r="BM932" s="67"/>
      <c r="BN932" s="67"/>
      <c r="BO932" s="67"/>
      <c r="BP932" s="67"/>
      <c r="BQ932" s="67"/>
      <c r="BR932" s="67"/>
      <c r="BS932" s="67"/>
      <c r="BT932" s="67"/>
      <c r="BU932" s="67"/>
      <c r="BV932" s="67"/>
      <c r="BW932" s="67"/>
      <c r="BX932" s="67"/>
      <c r="BY932" s="67"/>
      <c r="BZ932" s="67"/>
      <c r="CA932" s="67"/>
      <c r="CB932" s="67"/>
      <c r="CC932" s="69">
        <f>SUM(Table25[[#This Row],[Contract Amount FY00]:[Contract Amount FY50]])</f>
        <v>15688546</v>
      </c>
      <c r="CD932" s="24"/>
    </row>
    <row r="933" spans="1:82" x14ac:dyDescent="0.25">
      <c r="A933" s="122" t="s">
        <v>2011</v>
      </c>
      <c r="B933" s="122" t="s">
        <v>2242</v>
      </c>
      <c r="C933" s="122" t="s">
        <v>385</v>
      </c>
      <c r="E933" s="26" t="str">
        <f>IFERROR(IF(VLOOKUP(Table25[[#This Row],[Contract No.]],Table3[#All],3,FALSE)="","No","Yes"),"")</f>
        <v>Yes</v>
      </c>
      <c r="F933" s="26" t="str">
        <f>IFERROR(VLOOKUP(Table25[[#This Row],[Contract No.]],Table3[#All],3,FALSE),"")</f>
        <v>NASPO</v>
      </c>
      <c r="G933" s="26" t="str">
        <f>IFERROR(IF(Table25[[#This Row],[Cooperative Purchase
(Yes/No)]]="Yes","Yes",IF(VLOOKUP(Table25[[#This Row],[Contract No.]],Table3[#All],1,FALSE)=Table25[[#This Row],[Contract No.]],"Yes","No")),"No")</f>
        <v>Yes</v>
      </c>
      <c r="H933" s="51">
        <f>IFERROR(VLOOKUP(Table25[[#This Row],[Contract No.]],Table3[#All],4,FALSE),"")</f>
        <v>44378</v>
      </c>
      <c r="I933" s="56">
        <f>IFERROR(IF(AND(MONTH(Table25[[#This Row],[Contract Start Date]])&gt;6,MONTH(Table25[[#This Row],[Contract Start Date]])&lt;=12),YEAR(Table25[[#This Row],[Contract Start Date]])+1,YEAR(Table25[[#This Row],[Contract Start Date]])),"")</f>
        <v>2022</v>
      </c>
      <c r="J933" s="55">
        <f>Table25[[#This Row],[FY Formula start]]</f>
        <v>2022</v>
      </c>
      <c r="K933" s="59" t="str">
        <f>"FY"&amp;" "&amp;Table25[[#This Row],[Year Start]]</f>
        <v>FY 2022</v>
      </c>
      <c r="L933" s="52">
        <f>IFERROR(VLOOKUP(Table25[[#This Row],[Contract No.]],Table3[#All],5,FALSE),"")</f>
        <v>47118</v>
      </c>
      <c r="M933" s="56">
        <f>IFERROR(IF(Table25[[#This Row],[Contract End Date]]="99/99/9999","No End",IF(AND(MONTH(Table25[[#This Row],[Contract End Date]])&gt;6,MONTH(Table25[[#This Row],[Contract End Date]])&lt;=12),YEAR(Table25[[#This Row],[Contract End Date]])+1,YEAR(Table25[[#This Row],[Contract End Date]]))),"")</f>
        <v>2029</v>
      </c>
      <c r="N933" s="55">
        <f>Table25[[#This Row],[FY Formula end]]</f>
        <v>2029</v>
      </c>
      <c r="O933" s="59" t="str">
        <f>IF(Table25[[#This Row],[Year End]]="No End","No End","FY"&amp;" "&amp;Table25[[#This Row],[Year End]])</f>
        <v>FY 2029</v>
      </c>
      <c r="P933" s="27"/>
      <c r="Q933" s="104">
        <f>_xlfn.IFNA(IF($B933="","",VLOOKUP($B933,'SWC Towers'!$A:$Q,$Q$2,FALSE)),"")</f>
        <v>0.25</v>
      </c>
      <c r="R933" s="106">
        <f>_xlfn.IFNA(IF($B933="","",VLOOKUP($B933,'SWC Towers'!$A:$Q,$R$2,FALSE)),"")</f>
        <v>0.3</v>
      </c>
      <c r="S933" s="106" t="str">
        <f>_xlfn.IFNA(IF($B933="","",VLOOKUP($B933,'SWC Towers'!$A:$Q,$S$2,FALSE)),"")</f>
        <v/>
      </c>
      <c r="T933" s="106" t="str">
        <f>_xlfn.IFNA(IF($B933="","",VLOOKUP($B933,'SWC Towers'!$A:$Q,$T$2,FALSE)),"")</f>
        <v/>
      </c>
      <c r="U933" s="104">
        <f>_xlfn.IFNA(IF($B933="","",VLOOKUP($B933,'SWC Towers'!$A:$Q,$U$2,FALSE)),"")</f>
        <v>0.3</v>
      </c>
      <c r="V933" s="104" t="str">
        <f>_xlfn.IFNA(IF($B933="","",VLOOKUP($B933,'SWC Towers'!$A:$Q,$V$2,FALSE)),"")</f>
        <v/>
      </c>
      <c r="W933" s="104">
        <f>_xlfn.IFNA(IF($B933="","",VLOOKUP($B933,'SWC Towers'!$A:$Q,$W$2,FALSE)),"")</f>
        <v>0.1</v>
      </c>
      <c r="X933" s="104" t="str">
        <f>_xlfn.IFNA(IF($B933="","",VLOOKUP($B933,'SWC Towers'!$A:$Q,$X$2,FALSE)),"")</f>
        <v/>
      </c>
      <c r="Y933" s="104" t="str">
        <f>_xlfn.IFNA(IF($B933="","",VLOOKUP($B933,'SWC Towers'!$A:$Q,$Y$2,FALSE)),"")</f>
        <v/>
      </c>
      <c r="Z933" s="104" t="str">
        <f>_xlfn.IFNA(IF($B933="","",VLOOKUP($B933,'SWC Towers'!$A:$Q,$Z$2,FALSE)),"")</f>
        <v/>
      </c>
      <c r="AA933" s="104" t="str">
        <f>_xlfn.IFNA(IF($B933="","",VLOOKUP($B933,'SWC Towers'!$A:$Q,$AA$2,FALSE)),"")</f>
        <v/>
      </c>
      <c r="AB933" s="104">
        <f>_xlfn.IFNA(IF($B933="","",VLOOKUP($B933,'SWC Towers'!$A:$Q,$AB$2,FALSE)),"")</f>
        <v>0.05</v>
      </c>
      <c r="AC933" s="20">
        <f>SUM(Table25[[#This Row],[IT Tower: Application]:[Other/Non-IT ]])</f>
        <v>1</v>
      </c>
      <c r="AD933" s="67"/>
      <c r="AE933" s="67"/>
      <c r="AF933" s="67"/>
      <c r="AG933" s="67"/>
      <c r="AH933" s="67"/>
      <c r="AI933" s="67"/>
      <c r="AJ933" s="67"/>
      <c r="AK933" s="67"/>
      <c r="AL933" s="67"/>
      <c r="AM933" s="67"/>
      <c r="AN933" s="67"/>
      <c r="AO933" s="67"/>
      <c r="AP933" s="67"/>
      <c r="AQ933" s="67"/>
      <c r="AR933" s="67"/>
      <c r="AS933" s="67"/>
      <c r="AT933" s="67"/>
      <c r="AU933" s="67"/>
      <c r="AV933" s="67"/>
      <c r="AW933" s="67"/>
      <c r="AX933" s="67"/>
      <c r="AY933" s="67"/>
      <c r="AZ933" s="67">
        <v>51040</v>
      </c>
      <c r="BA933" s="67">
        <v>88550</v>
      </c>
      <c r="BB933" s="67">
        <v>185508</v>
      </c>
      <c r="BC933" s="67">
        <v>8747</v>
      </c>
      <c r="BD933" s="67"/>
      <c r="BE933" s="67"/>
      <c r="BF933" s="67"/>
      <c r="BG933" s="67"/>
      <c r="BH933" s="67"/>
      <c r="BI933" s="67"/>
      <c r="BJ933" s="67"/>
      <c r="BK933" s="67"/>
      <c r="BL933" s="67"/>
      <c r="BM933" s="67"/>
      <c r="BN933" s="67"/>
      <c r="BO933" s="67"/>
      <c r="BP933" s="67"/>
      <c r="BQ933" s="67"/>
      <c r="BR933" s="67"/>
      <c r="BS933" s="67"/>
      <c r="BT933" s="67"/>
      <c r="BU933" s="67"/>
      <c r="BV933" s="67"/>
      <c r="BW933" s="67"/>
      <c r="BX933" s="67"/>
      <c r="BY933" s="67"/>
      <c r="BZ933" s="67"/>
      <c r="CA933" s="67"/>
      <c r="CB933" s="67"/>
      <c r="CC933" s="69">
        <f>SUM(Table25[[#This Row],[Contract Amount FY00]:[Contract Amount FY50]])</f>
        <v>333845</v>
      </c>
      <c r="CD933" s="24"/>
    </row>
    <row r="934" spans="1:82" x14ac:dyDescent="0.25">
      <c r="A934" s="122" t="s">
        <v>2011</v>
      </c>
      <c r="B934" s="122" t="s">
        <v>533</v>
      </c>
      <c r="C934" s="122" t="s">
        <v>1682</v>
      </c>
      <c r="E934" s="26" t="str">
        <f>IFERROR(IF(VLOOKUP(Table25[[#This Row],[Contract No.]],Table3[#All],3,FALSE)="","No","Yes"),"")</f>
        <v>No</v>
      </c>
      <c r="F934" s="26" t="str">
        <f>IFERROR(VLOOKUP(Table25[[#This Row],[Contract No.]],Table3[#All],3,FALSE),"")</f>
        <v/>
      </c>
      <c r="G934" s="26" t="str">
        <f>IFERROR(IF(Table25[[#This Row],[Cooperative Purchase
(Yes/No)]]="Yes","Yes",IF(VLOOKUP(Table25[[#This Row],[Contract No.]],Table3[#All],1,FALSE)=Table25[[#This Row],[Contract No.]],"Yes","No")),"No")</f>
        <v>Yes</v>
      </c>
      <c r="H934" s="51">
        <f>IFERROR(VLOOKUP(Table25[[#This Row],[Contract No.]],Table3[#All],4,FALSE),"")</f>
        <v>43556</v>
      </c>
      <c r="I934" s="56">
        <f>IFERROR(IF(AND(MONTH(Table25[[#This Row],[Contract Start Date]])&gt;6,MONTH(Table25[[#This Row],[Contract Start Date]])&lt;=12),YEAR(Table25[[#This Row],[Contract Start Date]])+1,YEAR(Table25[[#This Row],[Contract Start Date]])),"")</f>
        <v>2019</v>
      </c>
      <c r="J934" s="55">
        <f>Table25[[#This Row],[FY Formula start]]</f>
        <v>2019</v>
      </c>
      <c r="K934" s="59" t="str">
        <f>"FY"&amp;" "&amp;Table25[[#This Row],[Year Start]]</f>
        <v>FY 2019</v>
      </c>
      <c r="L934" s="52">
        <f>IFERROR(VLOOKUP(Table25[[#This Row],[Contract No.]],Table3[#All],5,FALSE),"")</f>
        <v>45747</v>
      </c>
      <c r="M934" s="56">
        <f>IFERROR(IF(Table25[[#This Row],[Contract End Date]]="99/99/9999","No End",IF(AND(MONTH(Table25[[#This Row],[Contract End Date]])&gt;6,MONTH(Table25[[#This Row],[Contract End Date]])&lt;=12),YEAR(Table25[[#This Row],[Contract End Date]])+1,YEAR(Table25[[#This Row],[Contract End Date]]))),"")</f>
        <v>2025</v>
      </c>
      <c r="N934" s="55">
        <f>Table25[[#This Row],[FY Formula end]]</f>
        <v>2025</v>
      </c>
      <c r="O934" s="59" t="str">
        <f>IF(Table25[[#This Row],[Year End]]="No End","No End","FY"&amp;" "&amp;Table25[[#This Row],[Year End]])</f>
        <v>FY 2025</v>
      </c>
      <c r="P934" s="27"/>
      <c r="Q934" s="104">
        <f>_xlfn.IFNA(IF($B934="","",VLOOKUP($B934,'SWC Towers'!$A:$Q,$Q$2,FALSE)),"")</f>
        <v>0.2</v>
      </c>
      <c r="R934" s="106">
        <f>_xlfn.IFNA(IF($B934="","",VLOOKUP($B934,'SWC Towers'!$A:$Q,$R$2,FALSE)),"")</f>
        <v>0.2</v>
      </c>
      <c r="S934" s="106" t="str">
        <f>_xlfn.IFNA(IF($B934="","",VLOOKUP($B934,'SWC Towers'!$A:$Q,$S$2,FALSE)),"")</f>
        <v/>
      </c>
      <c r="T934" s="106" t="str">
        <f>_xlfn.IFNA(IF($B934="","",VLOOKUP($B934,'SWC Towers'!$A:$Q,$T$2,FALSE)),"")</f>
        <v/>
      </c>
      <c r="U934" s="104">
        <f>_xlfn.IFNA(IF($B934="","",VLOOKUP($B934,'SWC Towers'!$A:$Q,$U$2,FALSE)),"")</f>
        <v>0.2</v>
      </c>
      <c r="V934" s="104" t="str">
        <f>_xlfn.IFNA(IF($B934="","",VLOOKUP($B934,'SWC Towers'!$A:$Q,$V$2,FALSE)),"")</f>
        <v/>
      </c>
      <c r="W934" s="104">
        <f>_xlfn.IFNA(IF($B934="","",VLOOKUP($B934,'SWC Towers'!$A:$Q,$W$2,FALSE)),"")</f>
        <v>0.2</v>
      </c>
      <c r="X934" s="104" t="str">
        <f>_xlfn.IFNA(IF($B934="","",VLOOKUP($B934,'SWC Towers'!$A:$Q,$X$2,FALSE)),"")</f>
        <v/>
      </c>
      <c r="Y934" s="104" t="str">
        <f>_xlfn.IFNA(IF($B934="","",VLOOKUP($B934,'SWC Towers'!$A:$Q,$Y$2,FALSE)),"")</f>
        <v/>
      </c>
      <c r="Z934" s="104" t="str">
        <f>_xlfn.IFNA(IF($B934="","",VLOOKUP($B934,'SWC Towers'!$A:$Q,$Z$2,FALSE)),"")</f>
        <v/>
      </c>
      <c r="AA934" s="104">
        <f>_xlfn.IFNA(IF($B934="","",VLOOKUP($B934,'SWC Towers'!$A:$Q,$AA$2,FALSE)),"")</f>
        <v>0.2</v>
      </c>
      <c r="AB934" s="104" t="str">
        <f>_xlfn.IFNA(IF($B934="","",VLOOKUP($B934,'SWC Towers'!$A:$Q,$AB$2,FALSE)),"")</f>
        <v/>
      </c>
      <c r="AC934" s="20">
        <f>SUM(Table25[[#This Row],[IT Tower: Application]:[Other/Non-IT ]])</f>
        <v>1</v>
      </c>
      <c r="AD934" s="67"/>
      <c r="AE934" s="67"/>
      <c r="AF934" s="67"/>
      <c r="AG934" s="67"/>
      <c r="AH934" s="67"/>
      <c r="AI934" s="67"/>
      <c r="AJ934" s="67"/>
      <c r="AK934" s="67"/>
      <c r="AL934" s="67"/>
      <c r="AM934" s="67"/>
      <c r="AN934" s="67"/>
      <c r="AO934" s="67"/>
      <c r="AP934" s="67"/>
      <c r="AQ934" s="67"/>
      <c r="AR934" s="67"/>
      <c r="AS934" s="67"/>
      <c r="AT934" s="67"/>
      <c r="AU934" s="67"/>
      <c r="AV934" s="67"/>
      <c r="AW934" s="67"/>
      <c r="AX934" s="67">
        <v>2629</v>
      </c>
      <c r="AY934" s="67">
        <v>76890</v>
      </c>
      <c r="AZ934" s="67">
        <v>0</v>
      </c>
      <c r="BA934" s="67">
        <v>9813</v>
      </c>
      <c r="BB934" s="67">
        <v>0</v>
      </c>
      <c r="BC934" s="67"/>
      <c r="BD934" s="67"/>
      <c r="BE934" s="67"/>
      <c r="BF934" s="67"/>
      <c r="BG934" s="67"/>
      <c r="BH934" s="67"/>
      <c r="BI934" s="67"/>
      <c r="BJ934" s="67"/>
      <c r="BK934" s="67"/>
      <c r="BL934" s="67"/>
      <c r="BM934" s="67"/>
      <c r="BN934" s="67"/>
      <c r="BO934" s="67"/>
      <c r="BP934" s="67"/>
      <c r="BQ934" s="67"/>
      <c r="BR934" s="67"/>
      <c r="BS934" s="67"/>
      <c r="BT934" s="67"/>
      <c r="BU934" s="67"/>
      <c r="BV934" s="67"/>
      <c r="BW934" s="67"/>
      <c r="BX934" s="67"/>
      <c r="BY934" s="67"/>
      <c r="BZ934" s="67"/>
      <c r="CA934" s="67"/>
      <c r="CB934" s="67"/>
      <c r="CC934" s="69">
        <f>SUM(Table25[[#This Row],[Contract Amount FY00]:[Contract Amount FY50]])</f>
        <v>89332</v>
      </c>
      <c r="CD934" s="24"/>
    </row>
    <row r="935" spans="1:82" x14ac:dyDescent="0.25">
      <c r="A935" s="122" t="s">
        <v>2011</v>
      </c>
      <c r="B935" s="122" t="s">
        <v>533</v>
      </c>
      <c r="C935" s="122" t="s">
        <v>3187</v>
      </c>
      <c r="E935" s="26" t="str">
        <f>IFERROR(IF(VLOOKUP(Table25[[#This Row],[Contract No.]],Table3[#All],3,FALSE)="","No","Yes"),"")</f>
        <v>No</v>
      </c>
      <c r="F935" s="26" t="str">
        <f>IFERROR(VLOOKUP(Table25[[#This Row],[Contract No.]],Table3[#All],3,FALSE),"")</f>
        <v/>
      </c>
      <c r="G935" s="26" t="str">
        <f>IFERROR(IF(Table25[[#This Row],[Cooperative Purchase
(Yes/No)]]="Yes","Yes",IF(VLOOKUP(Table25[[#This Row],[Contract No.]],Table3[#All],1,FALSE)=Table25[[#This Row],[Contract No.]],"Yes","No")),"No")</f>
        <v>Yes</v>
      </c>
      <c r="H935" s="51">
        <f>IFERROR(VLOOKUP(Table25[[#This Row],[Contract No.]],Table3[#All],4,FALSE),"")</f>
        <v>43556</v>
      </c>
      <c r="I935" s="56">
        <f>IFERROR(IF(AND(MONTH(Table25[[#This Row],[Contract Start Date]])&gt;6,MONTH(Table25[[#This Row],[Contract Start Date]])&lt;=12),YEAR(Table25[[#This Row],[Contract Start Date]])+1,YEAR(Table25[[#This Row],[Contract Start Date]])),"")</f>
        <v>2019</v>
      </c>
      <c r="J935" s="55">
        <f>Table25[[#This Row],[FY Formula start]]</f>
        <v>2019</v>
      </c>
      <c r="K935" s="59" t="str">
        <f>"FY"&amp;" "&amp;Table25[[#This Row],[Year Start]]</f>
        <v>FY 2019</v>
      </c>
      <c r="L935" s="52">
        <f>IFERROR(VLOOKUP(Table25[[#This Row],[Contract No.]],Table3[#All],5,FALSE),"")</f>
        <v>45747</v>
      </c>
      <c r="M935" s="56">
        <f>IFERROR(IF(Table25[[#This Row],[Contract End Date]]="99/99/9999","No End",IF(AND(MONTH(Table25[[#This Row],[Contract End Date]])&gt;6,MONTH(Table25[[#This Row],[Contract End Date]])&lt;=12),YEAR(Table25[[#This Row],[Contract End Date]])+1,YEAR(Table25[[#This Row],[Contract End Date]]))),"")</f>
        <v>2025</v>
      </c>
      <c r="N935" s="55">
        <f>Table25[[#This Row],[FY Formula end]]</f>
        <v>2025</v>
      </c>
      <c r="O935" s="59" t="str">
        <f>IF(Table25[[#This Row],[Year End]]="No End","No End","FY"&amp;" "&amp;Table25[[#This Row],[Year End]])</f>
        <v>FY 2025</v>
      </c>
      <c r="P935" s="27"/>
      <c r="Q935" s="104">
        <f>_xlfn.IFNA(IF($B935="","",VLOOKUP($B935,'SWC Towers'!$A:$Q,$Q$2,FALSE)),"")</f>
        <v>0.2</v>
      </c>
      <c r="R935" s="106">
        <f>_xlfn.IFNA(IF($B935="","",VLOOKUP($B935,'SWC Towers'!$A:$Q,$R$2,FALSE)),"")</f>
        <v>0.2</v>
      </c>
      <c r="S935" s="106" t="str">
        <f>_xlfn.IFNA(IF($B935="","",VLOOKUP($B935,'SWC Towers'!$A:$Q,$S$2,FALSE)),"")</f>
        <v/>
      </c>
      <c r="T935" s="106" t="str">
        <f>_xlfn.IFNA(IF($B935="","",VLOOKUP($B935,'SWC Towers'!$A:$Q,$T$2,FALSE)),"")</f>
        <v/>
      </c>
      <c r="U935" s="104">
        <f>_xlfn.IFNA(IF($B935="","",VLOOKUP($B935,'SWC Towers'!$A:$Q,$U$2,FALSE)),"")</f>
        <v>0.2</v>
      </c>
      <c r="V935" s="104" t="str">
        <f>_xlfn.IFNA(IF($B935="","",VLOOKUP($B935,'SWC Towers'!$A:$Q,$V$2,FALSE)),"")</f>
        <v/>
      </c>
      <c r="W935" s="104">
        <f>_xlfn.IFNA(IF($B935="","",VLOOKUP($B935,'SWC Towers'!$A:$Q,$W$2,FALSE)),"")</f>
        <v>0.2</v>
      </c>
      <c r="X935" s="104" t="str">
        <f>_xlfn.IFNA(IF($B935="","",VLOOKUP($B935,'SWC Towers'!$A:$Q,$X$2,FALSE)),"")</f>
        <v/>
      </c>
      <c r="Y935" s="104" t="str">
        <f>_xlfn.IFNA(IF($B935="","",VLOOKUP($B935,'SWC Towers'!$A:$Q,$Y$2,FALSE)),"")</f>
        <v/>
      </c>
      <c r="Z935" s="104" t="str">
        <f>_xlfn.IFNA(IF($B935="","",VLOOKUP($B935,'SWC Towers'!$A:$Q,$Z$2,FALSE)),"")</f>
        <v/>
      </c>
      <c r="AA935" s="104">
        <f>_xlfn.IFNA(IF($B935="","",VLOOKUP($B935,'SWC Towers'!$A:$Q,$AA$2,FALSE)),"")</f>
        <v>0.2</v>
      </c>
      <c r="AB935" s="104" t="str">
        <f>_xlfn.IFNA(IF($B935="","",VLOOKUP($B935,'SWC Towers'!$A:$Q,$AB$2,FALSE)),"")</f>
        <v/>
      </c>
      <c r="AC935" s="20">
        <f>SUM(Table25[[#This Row],[IT Tower: Application]:[Other/Non-IT ]])</f>
        <v>1</v>
      </c>
      <c r="AD935" s="67"/>
      <c r="AE935" s="67"/>
      <c r="AF935" s="67"/>
      <c r="AG935" s="67"/>
      <c r="AH935" s="67"/>
      <c r="AI935" s="67"/>
      <c r="AJ935" s="67"/>
      <c r="AK935" s="67"/>
      <c r="AL935" s="67"/>
      <c r="AM935" s="67"/>
      <c r="AN935" s="67"/>
      <c r="AO935" s="67"/>
      <c r="AP935" s="67"/>
      <c r="AQ935" s="67"/>
      <c r="AR935" s="67"/>
      <c r="AS935" s="67"/>
      <c r="AT935" s="67"/>
      <c r="AU935" s="67"/>
      <c r="AV935" s="67"/>
      <c r="AW935" s="67">
        <v>118708</v>
      </c>
      <c r="AX935" s="67">
        <v>7876</v>
      </c>
      <c r="AY935" s="67">
        <v>124272</v>
      </c>
      <c r="AZ935" s="67">
        <v>113119</v>
      </c>
      <c r="BA935" s="67">
        <v>168516</v>
      </c>
      <c r="BB935" s="67">
        <v>66655</v>
      </c>
      <c r="BC935" s="67">
        <v>76771</v>
      </c>
      <c r="BD935" s="67"/>
      <c r="BE935" s="67"/>
      <c r="BF935" s="67"/>
      <c r="BG935" s="67"/>
      <c r="BH935" s="67"/>
      <c r="BI935" s="67"/>
      <c r="BJ935" s="67"/>
      <c r="BK935" s="67"/>
      <c r="BL935" s="67"/>
      <c r="BM935" s="67"/>
      <c r="BN935" s="67"/>
      <c r="BO935" s="67"/>
      <c r="BP935" s="67"/>
      <c r="BQ935" s="67"/>
      <c r="BR935" s="67"/>
      <c r="BS935" s="67"/>
      <c r="BT935" s="67"/>
      <c r="BU935" s="67"/>
      <c r="BV935" s="67"/>
      <c r="BW935" s="67"/>
      <c r="BX935" s="67"/>
      <c r="BY935" s="67"/>
      <c r="BZ935" s="67"/>
      <c r="CA935" s="67"/>
      <c r="CB935" s="67"/>
      <c r="CC935" s="69">
        <f>SUM(Table25[[#This Row],[Contract Amount FY00]:[Contract Amount FY50]])</f>
        <v>675917</v>
      </c>
      <c r="CD935" s="24"/>
    </row>
    <row r="936" spans="1:82" x14ac:dyDescent="0.25">
      <c r="A936" s="122" t="s">
        <v>2011</v>
      </c>
      <c r="B936" s="122" t="s">
        <v>533</v>
      </c>
      <c r="C936" s="122" t="s">
        <v>2200</v>
      </c>
      <c r="E936" s="26" t="str">
        <f>IFERROR(IF(VLOOKUP(Table25[[#This Row],[Contract No.]],Table3[#All],3,FALSE)="","No","Yes"),"")</f>
        <v>No</v>
      </c>
      <c r="F936" s="26" t="str">
        <f>IFERROR(VLOOKUP(Table25[[#This Row],[Contract No.]],Table3[#All],3,FALSE),"")</f>
        <v/>
      </c>
      <c r="G936" s="26" t="str">
        <f>IFERROR(IF(Table25[[#This Row],[Cooperative Purchase
(Yes/No)]]="Yes","Yes",IF(VLOOKUP(Table25[[#This Row],[Contract No.]],Table3[#All],1,FALSE)=Table25[[#This Row],[Contract No.]],"Yes","No")),"No")</f>
        <v>Yes</v>
      </c>
      <c r="H936" s="51">
        <f>IFERROR(VLOOKUP(Table25[[#This Row],[Contract No.]],Table3[#All],4,FALSE),"")</f>
        <v>43556</v>
      </c>
      <c r="I936" s="56">
        <f>IFERROR(IF(AND(MONTH(Table25[[#This Row],[Contract Start Date]])&gt;6,MONTH(Table25[[#This Row],[Contract Start Date]])&lt;=12),YEAR(Table25[[#This Row],[Contract Start Date]])+1,YEAR(Table25[[#This Row],[Contract Start Date]])),"")</f>
        <v>2019</v>
      </c>
      <c r="J936" s="55">
        <f>Table25[[#This Row],[FY Formula start]]</f>
        <v>2019</v>
      </c>
      <c r="K936" s="59" t="str">
        <f>"FY"&amp;" "&amp;Table25[[#This Row],[Year Start]]</f>
        <v>FY 2019</v>
      </c>
      <c r="L936" s="52">
        <f>IFERROR(VLOOKUP(Table25[[#This Row],[Contract No.]],Table3[#All],5,FALSE),"")</f>
        <v>45747</v>
      </c>
      <c r="M936" s="56">
        <f>IFERROR(IF(Table25[[#This Row],[Contract End Date]]="99/99/9999","No End",IF(AND(MONTH(Table25[[#This Row],[Contract End Date]])&gt;6,MONTH(Table25[[#This Row],[Contract End Date]])&lt;=12),YEAR(Table25[[#This Row],[Contract End Date]])+1,YEAR(Table25[[#This Row],[Contract End Date]]))),"")</f>
        <v>2025</v>
      </c>
      <c r="N936" s="55">
        <f>Table25[[#This Row],[FY Formula end]]</f>
        <v>2025</v>
      </c>
      <c r="O936" s="59" t="str">
        <f>IF(Table25[[#This Row],[Year End]]="No End","No End","FY"&amp;" "&amp;Table25[[#This Row],[Year End]])</f>
        <v>FY 2025</v>
      </c>
      <c r="P936" s="27"/>
      <c r="Q936" s="104">
        <f>_xlfn.IFNA(IF($B936="","",VLOOKUP($B936,'SWC Towers'!$A:$Q,$Q$2,FALSE)),"")</f>
        <v>0.2</v>
      </c>
      <c r="R936" s="106">
        <f>_xlfn.IFNA(IF($B936="","",VLOOKUP($B936,'SWC Towers'!$A:$Q,$R$2,FALSE)),"")</f>
        <v>0.2</v>
      </c>
      <c r="S936" s="106" t="str">
        <f>_xlfn.IFNA(IF($B936="","",VLOOKUP($B936,'SWC Towers'!$A:$Q,$S$2,FALSE)),"")</f>
        <v/>
      </c>
      <c r="T936" s="106" t="str">
        <f>_xlfn.IFNA(IF($B936="","",VLOOKUP($B936,'SWC Towers'!$A:$Q,$T$2,FALSE)),"")</f>
        <v/>
      </c>
      <c r="U936" s="104">
        <f>_xlfn.IFNA(IF($B936="","",VLOOKUP($B936,'SWC Towers'!$A:$Q,$U$2,FALSE)),"")</f>
        <v>0.2</v>
      </c>
      <c r="V936" s="104" t="str">
        <f>_xlfn.IFNA(IF($B936="","",VLOOKUP($B936,'SWC Towers'!$A:$Q,$V$2,FALSE)),"")</f>
        <v/>
      </c>
      <c r="W936" s="104">
        <f>_xlfn.IFNA(IF($B936="","",VLOOKUP($B936,'SWC Towers'!$A:$Q,$W$2,FALSE)),"")</f>
        <v>0.2</v>
      </c>
      <c r="X936" s="104" t="str">
        <f>_xlfn.IFNA(IF($B936="","",VLOOKUP($B936,'SWC Towers'!$A:$Q,$X$2,FALSE)),"")</f>
        <v/>
      </c>
      <c r="Y936" s="104" t="str">
        <f>_xlfn.IFNA(IF($B936="","",VLOOKUP($B936,'SWC Towers'!$A:$Q,$Y$2,FALSE)),"")</f>
        <v/>
      </c>
      <c r="Z936" s="104" t="str">
        <f>_xlfn.IFNA(IF($B936="","",VLOOKUP($B936,'SWC Towers'!$A:$Q,$Z$2,FALSE)),"")</f>
        <v/>
      </c>
      <c r="AA936" s="104">
        <f>_xlfn.IFNA(IF($B936="","",VLOOKUP($B936,'SWC Towers'!$A:$Q,$AA$2,FALSE)),"")</f>
        <v>0.2</v>
      </c>
      <c r="AB936" s="104" t="str">
        <f>_xlfn.IFNA(IF($B936="","",VLOOKUP($B936,'SWC Towers'!$A:$Q,$AB$2,FALSE)),"")</f>
        <v/>
      </c>
      <c r="AC936" s="20">
        <f>SUM(Table25[[#This Row],[IT Tower: Application]:[Other/Non-IT ]])</f>
        <v>1</v>
      </c>
      <c r="AD936" s="67"/>
      <c r="AE936" s="67"/>
      <c r="AF936" s="67"/>
      <c r="AG936" s="67"/>
      <c r="AH936" s="67"/>
      <c r="AI936" s="67"/>
      <c r="AJ936" s="67"/>
      <c r="AK936" s="67"/>
      <c r="AL936" s="67"/>
      <c r="AM936" s="67"/>
      <c r="AN936" s="67"/>
      <c r="AO936" s="67"/>
      <c r="AP936" s="67"/>
      <c r="AQ936" s="67"/>
      <c r="AR936" s="67"/>
      <c r="AS936" s="67"/>
      <c r="AT936" s="67"/>
      <c r="AU936" s="67"/>
      <c r="AV936" s="67"/>
      <c r="AW936" s="67">
        <v>0</v>
      </c>
      <c r="AX936" s="67">
        <v>13424</v>
      </c>
      <c r="AY936" s="67"/>
      <c r="AZ936" s="67"/>
      <c r="BA936" s="67"/>
      <c r="BB936" s="67"/>
      <c r="BC936" s="67"/>
      <c r="BD936" s="67"/>
      <c r="BE936" s="67"/>
      <c r="BF936" s="67"/>
      <c r="BG936" s="67"/>
      <c r="BH936" s="67"/>
      <c r="BI936" s="67"/>
      <c r="BJ936" s="67"/>
      <c r="BK936" s="67"/>
      <c r="BL936" s="67"/>
      <c r="BM936" s="67"/>
      <c r="BN936" s="67"/>
      <c r="BO936" s="67"/>
      <c r="BP936" s="67"/>
      <c r="BQ936" s="67"/>
      <c r="BR936" s="67"/>
      <c r="BS936" s="67"/>
      <c r="BT936" s="67"/>
      <c r="BU936" s="67"/>
      <c r="BV936" s="67"/>
      <c r="BW936" s="67"/>
      <c r="BX936" s="67"/>
      <c r="BY936" s="67"/>
      <c r="BZ936" s="67"/>
      <c r="CA936" s="67"/>
      <c r="CB936" s="67"/>
      <c r="CC936" s="69">
        <f>SUM(Table25[[#This Row],[Contract Amount FY00]:[Contract Amount FY50]])</f>
        <v>13424</v>
      </c>
      <c r="CD936" s="24"/>
    </row>
    <row r="937" spans="1:82" x14ac:dyDescent="0.25">
      <c r="A937" s="122" t="s">
        <v>2011</v>
      </c>
      <c r="B937" s="122" t="s">
        <v>705</v>
      </c>
      <c r="C937" s="122" t="s">
        <v>384</v>
      </c>
      <c r="E937" s="26" t="str">
        <f>IFERROR(IF(VLOOKUP(Table25[[#This Row],[Contract No.]],Table3[#All],3,FALSE)="","No","Yes"),"")</f>
        <v>Yes</v>
      </c>
      <c r="F937" s="26" t="str">
        <f>IFERROR(VLOOKUP(Table25[[#This Row],[Contract No.]],Table3[#All],3,FALSE),"")</f>
        <v>NASPO</v>
      </c>
      <c r="G937" s="26" t="str">
        <f>IFERROR(IF(Table25[[#This Row],[Cooperative Purchase
(Yes/No)]]="Yes","Yes",IF(VLOOKUP(Table25[[#This Row],[Contract No.]],Table3[#All],1,FALSE)=Table25[[#This Row],[Contract No.]],"Yes","No")),"No")</f>
        <v>Yes</v>
      </c>
      <c r="H937" s="51">
        <f>IFERROR(VLOOKUP(Table25[[#This Row],[Contract No.]],Table3[#All],4,FALSE),"")</f>
        <v>43647</v>
      </c>
      <c r="I937" s="56">
        <f>IFERROR(IF(AND(MONTH(Table25[[#This Row],[Contract Start Date]])&gt;6,MONTH(Table25[[#This Row],[Contract Start Date]])&lt;=12),YEAR(Table25[[#This Row],[Contract Start Date]])+1,YEAR(Table25[[#This Row],[Contract Start Date]])),"")</f>
        <v>2020</v>
      </c>
      <c r="J937" s="55">
        <f>Table25[[#This Row],[FY Formula start]]</f>
        <v>2020</v>
      </c>
      <c r="K937" s="59" t="str">
        <f>"FY"&amp;" "&amp;Table25[[#This Row],[Year Start]]</f>
        <v>FY 2020</v>
      </c>
      <c r="L937" s="52">
        <f>IFERROR(VLOOKUP(Table25[[#This Row],[Contract No.]],Table3[#All],5,FALSE),"")</f>
        <v>47360</v>
      </c>
      <c r="M937" s="56">
        <f>IFERROR(IF(Table25[[#This Row],[Contract End Date]]="99/99/9999","No End",IF(AND(MONTH(Table25[[#This Row],[Contract End Date]])&gt;6,MONTH(Table25[[#This Row],[Contract End Date]])&lt;=12),YEAR(Table25[[#This Row],[Contract End Date]])+1,YEAR(Table25[[#This Row],[Contract End Date]]))),"")</f>
        <v>2030</v>
      </c>
      <c r="N937" s="55">
        <f>Table25[[#This Row],[FY Formula end]]</f>
        <v>2030</v>
      </c>
      <c r="O937" s="59" t="str">
        <f>IF(Table25[[#This Row],[Year End]]="No End","No End","FY"&amp;" "&amp;Table25[[#This Row],[Year End]])</f>
        <v>FY 2030</v>
      </c>
      <c r="P937" s="27"/>
      <c r="Q937" s="104">
        <f>_xlfn.IFNA(IF($B937="","",VLOOKUP($B937,'SWC Towers'!$A:$Q,$Q$2,FALSE)),"")</f>
        <v>0.2</v>
      </c>
      <c r="R937" s="106" t="str">
        <f>_xlfn.IFNA(IF($B937="","",VLOOKUP($B937,'SWC Towers'!$A:$Q,$R$2,FALSE)),"")</f>
        <v/>
      </c>
      <c r="S937" s="106" t="str">
        <f>_xlfn.IFNA(IF($B937="","",VLOOKUP($B937,'SWC Towers'!$A:$Q,$S$2,FALSE)),"")</f>
        <v/>
      </c>
      <c r="T937" s="106" t="str">
        <f>_xlfn.IFNA(IF($B937="","",VLOOKUP($B937,'SWC Towers'!$A:$Q,$T$2,FALSE)),"")</f>
        <v/>
      </c>
      <c r="U937" s="104">
        <f>_xlfn.IFNA(IF($B937="","",VLOOKUP($B937,'SWC Towers'!$A:$Q,$U$2,FALSE)),"")</f>
        <v>0.4</v>
      </c>
      <c r="V937" s="104" t="str">
        <f>_xlfn.IFNA(IF($B937="","",VLOOKUP($B937,'SWC Towers'!$A:$Q,$V$2,FALSE)),"")</f>
        <v/>
      </c>
      <c r="W937" s="104">
        <f>_xlfn.IFNA(IF($B937="","",VLOOKUP($B937,'SWC Towers'!$A:$Q,$W$2,FALSE)),"")</f>
        <v>0.4</v>
      </c>
      <c r="X937" s="104" t="str">
        <f>_xlfn.IFNA(IF($B937="","",VLOOKUP($B937,'SWC Towers'!$A:$Q,$X$2,FALSE)),"")</f>
        <v/>
      </c>
      <c r="Y937" s="104" t="str">
        <f>_xlfn.IFNA(IF($B937="","",VLOOKUP($B937,'SWC Towers'!$A:$Q,$Y$2,FALSE)),"")</f>
        <v/>
      </c>
      <c r="Z937" s="104" t="str">
        <f>_xlfn.IFNA(IF($B937="","",VLOOKUP($B937,'SWC Towers'!$A:$Q,$Z$2,FALSE)),"")</f>
        <v/>
      </c>
      <c r="AA937" s="104" t="str">
        <f>_xlfn.IFNA(IF($B937="","",VLOOKUP($B937,'SWC Towers'!$A:$Q,$AA$2,FALSE)),"")</f>
        <v/>
      </c>
      <c r="AB937" s="104" t="str">
        <f>_xlfn.IFNA(IF($B937="","",VLOOKUP($B937,'SWC Towers'!$A:$Q,$AB$2,FALSE)),"")</f>
        <v/>
      </c>
      <c r="AC937" s="20">
        <f>SUM(Table25[[#This Row],[IT Tower: Application]:[Other/Non-IT ]])</f>
        <v>1</v>
      </c>
      <c r="AD937" s="67"/>
      <c r="AE937" s="67"/>
      <c r="AF937" s="67"/>
      <c r="AG937" s="67"/>
      <c r="AH937" s="67"/>
      <c r="AI937" s="67"/>
      <c r="AJ937" s="67"/>
      <c r="AK937" s="67"/>
      <c r="AL937" s="67"/>
      <c r="AM937" s="67"/>
      <c r="AN937" s="67"/>
      <c r="AO937" s="67"/>
      <c r="AP937" s="67"/>
      <c r="AQ937" s="67"/>
      <c r="AR937" s="67"/>
      <c r="AS937" s="67"/>
      <c r="AT937" s="67"/>
      <c r="AU937" s="67"/>
      <c r="AV937" s="67"/>
      <c r="AW937" s="67"/>
      <c r="AX937" s="67">
        <v>0</v>
      </c>
      <c r="AY937" s="67">
        <v>3106</v>
      </c>
      <c r="AZ937" s="67">
        <v>6739</v>
      </c>
      <c r="BA937" s="67">
        <v>13585</v>
      </c>
      <c r="BB937" s="67">
        <v>19515</v>
      </c>
      <c r="BC937" s="67">
        <v>15468</v>
      </c>
      <c r="BD937" s="67"/>
      <c r="BE937" s="67"/>
      <c r="BF937" s="67"/>
      <c r="BG937" s="67"/>
      <c r="BH937" s="67"/>
      <c r="BI937" s="67"/>
      <c r="BJ937" s="67"/>
      <c r="BK937" s="67"/>
      <c r="BL937" s="67"/>
      <c r="BM937" s="67"/>
      <c r="BN937" s="67"/>
      <c r="BO937" s="67"/>
      <c r="BP937" s="67"/>
      <c r="BQ937" s="67"/>
      <c r="BR937" s="67"/>
      <c r="BS937" s="67"/>
      <c r="BT937" s="67"/>
      <c r="BU937" s="67"/>
      <c r="BV937" s="67"/>
      <c r="BW937" s="67"/>
      <c r="BX937" s="67"/>
      <c r="BY937" s="67"/>
      <c r="BZ937" s="67"/>
      <c r="CA937" s="67"/>
      <c r="CB937" s="67"/>
      <c r="CC937" s="69">
        <f>SUM(Table25[[#This Row],[Contract Amount FY00]:[Contract Amount FY50]])</f>
        <v>58413</v>
      </c>
      <c r="CD937" s="24"/>
    </row>
    <row r="938" spans="1:82" x14ac:dyDescent="0.25">
      <c r="A938" s="122" t="s">
        <v>2011</v>
      </c>
      <c r="B938" s="122" t="s">
        <v>705</v>
      </c>
      <c r="C938" s="122" t="s">
        <v>404</v>
      </c>
      <c r="E938" s="26" t="str">
        <f>IFERROR(IF(VLOOKUP(Table25[[#This Row],[Contract No.]],Table3[#All],3,FALSE)="","No","Yes"),"")</f>
        <v>Yes</v>
      </c>
      <c r="F938" s="26" t="str">
        <f>IFERROR(VLOOKUP(Table25[[#This Row],[Contract No.]],Table3[#All],3,FALSE),"")</f>
        <v>NASPO</v>
      </c>
      <c r="G938" s="26" t="str">
        <f>IFERROR(IF(Table25[[#This Row],[Cooperative Purchase
(Yes/No)]]="Yes","Yes",IF(VLOOKUP(Table25[[#This Row],[Contract No.]],Table3[#All],1,FALSE)=Table25[[#This Row],[Contract No.]],"Yes","No")),"No")</f>
        <v>Yes</v>
      </c>
      <c r="H938" s="51">
        <f>IFERROR(VLOOKUP(Table25[[#This Row],[Contract No.]],Table3[#All],4,FALSE),"")</f>
        <v>43647</v>
      </c>
      <c r="I938" s="56">
        <f>IFERROR(IF(AND(MONTH(Table25[[#This Row],[Contract Start Date]])&gt;6,MONTH(Table25[[#This Row],[Contract Start Date]])&lt;=12),YEAR(Table25[[#This Row],[Contract Start Date]])+1,YEAR(Table25[[#This Row],[Contract Start Date]])),"")</f>
        <v>2020</v>
      </c>
      <c r="J938" s="55">
        <f>Table25[[#This Row],[FY Formula start]]</f>
        <v>2020</v>
      </c>
      <c r="K938" s="59" t="str">
        <f>"FY"&amp;" "&amp;Table25[[#This Row],[Year Start]]</f>
        <v>FY 2020</v>
      </c>
      <c r="L938" s="52">
        <f>IFERROR(VLOOKUP(Table25[[#This Row],[Contract No.]],Table3[#All],5,FALSE),"")</f>
        <v>47360</v>
      </c>
      <c r="M938" s="56">
        <f>IFERROR(IF(Table25[[#This Row],[Contract End Date]]="99/99/9999","No End",IF(AND(MONTH(Table25[[#This Row],[Contract End Date]])&gt;6,MONTH(Table25[[#This Row],[Contract End Date]])&lt;=12),YEAR(Table25[[#This Row],[Contract End Date]])+1,YEAR(Table25[[#This Row],[Contract End Date]]))),"")</f>
        <v>2030</v>
      </c>
      <c r="N938" s="55">
        <f>Table25[[#This Row],[FY Formula end]]</f>
        <v>2030</v>
      </c>
      <c r="O938" s="59" t="str">
        <f>IF(Table25[[#This Row],[Year End]]="No End","No End","FY"&amp;" "&amp;Table25[[#This Row],[Year End]])</f>
        <v>FY 2030</v>
      </c>
      <c r="P938" s="27"/>
      <c r="Q938" s="104">
        <f>_xlfn.IFNA(IF($B938="","",VLOOKUP($B938,'SWC Towers'!$A:$Q,$Q$2,FALSE)),"")</f>
        <v>0.2</v>
      </c>
      <c r="R938" s="106" t="str">
        <f>_xlfn.IFNA(IF($B938="","",VLOOKUP($B938,'SWC Towers'!$A:$Q,$R$2,FALSE)),"")</f>
        <v/>
      </c>
      <c r="S938" s="106" t="str">
        <f>_xlfn.IFNA(IF($B938="","",VLOOKUP($B938,'SWC Towers'!$A:$Q,$S$2,FALSE)),"")</f>
        <v/>
      </c>
      <c r="T938" s="106" t="str">
        <f>_xlfn.IFNA(IF($B938="","",VLOOKUP($B938,'SWC Towers'!$A:$Q,$T$2,FALSE)),"")</f>
        <v/>
      </c>
      <c r="U938" s="104">
        <f>_xlfn.IFNA(IF($B938="","",VLOOKUP($B938,'SWC Towers'!$A:$Q,$U$2,FALSE)),"")</f>
        <v>0.4</v>
      </c>
      <c r="V938" s="104" t="str">
        <f>_xlfn.IFNA(IF($B938="","",VLOOKUP($B938,'SWC Towers'!$A:$Q,$V$2,FALSE)),"")</f>
        <v/>
      </c>
      <c r="W938" s="104">
        <f>_xlfn.IFNA(IF($B938="","",VLOOKUP($B938,'SWC Towers'!$A:$Q,$W$2,FALSE)),"")</f>
        <v>0.4</v>
      </c>
      <c r="X938" s="104" t="str">
        <f>_xlfn.IFNA(IF($B938="","",VLOOKUP($B938,'SWC Towers'!$A:$Q,$X$2,FALSE)),"")</f>
        <v/>
      </c>
      <c r="Y938" s="104" t="str">
        <f>_xlfn.IFNA(IF($B938="","",VLOOKUP($B938,'SWC Towers'!$A:$Q,$Y$2,FALSE)),"")</f>
        <v/>
      </c>
      <c r="Z938" s="104" t="str">
        <f>_xlfn.IFNA(IF($B938="","",VLOOKUP($B938,'SWC Towers'!$A:$Q,$Z$2,FALSE)),"")</f>
        <v/>
      </c>
      <c r="AA938" s="104" t="str">
        <f>_xlfn.IFNA(IF($B938="","",VLOOKUP($B938,'SWC Towers'!$A:$Q,$AA$2,FALSE)),"")</f>
        <v/>
      </c>
      <c r="AB938" s="104" t="str">
        <f>_xlfn.IFNA(IF($B938="","",VLOOKUP($B938,'SWC Towers'!$A:$Q,$AB$2,FALSE)),"")</f>
        <v/>
      </c>
      <c r="AC938" s="20">
        <f>SUM(Table25[[#This Row],[IT Tower: Application]:[Other/Non-IT ]])</f>
        <v>1</v>
      </c>
      <c r="AD938" s="67"/>
      <c r="AE938" s="67"/>
      <c r="AF938" s="67"/>
      <c r="AG938" s="67"/>
      <c r="AH938" s="67"/>
      <c r="AI938" s="67"/>
      <c r="AJ938" s="67"/>
      <c r="AK938" s="67"/>
      <c r="AL938" s="67"/>
      <c r="AM938" s="67"/>
      <c r="AN938" s="67"/>
      <c r="AO938" s="67"/>
      <c r="AP938" s="67"/>
      <c r="AQ938" s="67"/>
      <c r="AR938" s="67"/>
      <c r="AS938" s="67"/>
      <c r="AT938" s="67"/>
      <c r="AU938" s="67"/>
      <c r="AV938" s="67"/>
      <c r="AW938" s="67">
        <v>0</v>
      </c>
      <c r="AX938" s="67">
        <v>11580</v>
      </c>
      <c r="AY938" s="67">
        <v>20428</v>
      </c>
      <c r="AZ938" s="67">
        <v>11905</v>
      </c>
      <c r="BA938" s="67">
        <v>50442</v>
      </c>
      <c r="BB938" s="67">
        <v>25132</v>
      </c>
      <c r="BC938" s="67">
        <v>14935</v>
      </c>
      <c r="BD938" s="67"/>
      <c r="BE938" s="67"/>
      <c r="BF938" s="67"/>
      <c r="BG938" s="67"/>
      <c r="BH938" s="67"/>
      <c r="BI938" s="67"/>
      <c r="BJ938" s="67"/>
      <c r="BK938" s="67"/>
      <c r="BL938" s="67"/>
      <c r="BM938" s="67"/>
      <c r="BN938" s="67"/>
      <c r="BO938" s="67"/>
      <c r="BP938" s="67"/>
      <c r="BQ938" s="67"/>
      <c r="BR938" s="67"/>
      <c r="BS938" s="67"/>
      <c r="BT938" s="67"/>
      <c r="BU938" s="67"/>
      <c r="BV938" s="67"/>
      <c r="BW938" s="67"/>
      <c r="BX938" s="67"/>
      <c r="BY938" s="67"/>
      <c r="BZ938" s="67"/>
      <c r="CA938" s="67"/>
      <c r="CB938" s="67"/>
      <c r="CC938" s="69">
        <f>SUM(Table25[[#This Row],[Contract Amount FY00]:[Contract Amount FY50]])</f>
        <v>134422</v>
      </c>
      <c r="CD938" s="24"/>
    </row>
    <row r="939" spans="1:82" x14ac:dyDescent="0.25">
      <c r="A939" s="122" t="s">
        <v>2011</v>
      </c>
      <c r="B939" s="122" t="s">
        <v>705</v>
      </c>
      <c r="C939" s="122" t="s">
        <v>405</v>
      </c>
      <c r="E939" s="26" t="str">
        <f>IFERROR(IF(VLOOKUP(Table25[[#This Row],[Contract No.]],Table3[#All],3,FALSE)="","No","Yes"),"")</f>
        <v>Yes</v>
      </c>
      <c r="F939" s="26" t="str">
        <f>IFERROR(VLOOKUP(Table25[[#This Row],[Contract No.]],Table3[#All],3,FALSE),"")</f>
        <v>NASPO</v>
      </c>
      <c r="G939" s="26" t="str">
        <f>IFERROR(IF(Table25[[#This Row],[Cooperative Purchase
(Yes/No)]]="Yes","Yes",IF(VLOOKUP(Table25[[#This Row],[Contract No.]],Table3[#All],1,FALSE)=Table25[[#This Row],[Contract No.]],"Yes","No")),"No")</f>
        <v>Yes</v>
      </c>
      <c r="H939" s="51">
        <f>IFERROR(VLOOKUP(Table25[[#This Row],[Contract No.]],Table3[#All],4,FALSE),"")</f>
        <v>43647</v>
      </c>
      <c r="I939" s="56">
        <f>IFERROR(IF(AND(MONTH(Table25[[#This Row],[Contract Start Date]])&gt;6,MONTH(Table25[[#This Row],[Contract Start Date]])&lt;=12),YEAR(Table25[[#This Row],[Contract Start Date]])+1,YEAR(Table25[[#This Row],[Contract Start Date]])),"")</f>
        <v>2020</v>
      </c>
      <c r="J939" s="55">
        <f>Table25[[#This Row],[FY Formula start]]</f>
        <v>2020</v>
      </c>
      <c r="K939" s="59" t="str">
        <f>"FY"&amp;" "&amp;Table25[[#This Row],[Year Start]]</f>
        <v>FY 2020</v>
      </c>
      <c r="L939" s="52">
        <f>IFERROR(VLOOKUP(Table25[[#This Row],[Contract No.]],Table3[#All],5,FALSE),"")</f>
        <v>47360</v>
      </c>
      <c r="M939" s="56">
        <f>IFERROR(IF(Table25[[#This Row],[Contract End Date]]="99/99/9999","No End",IF(AND(MONTH(Table25[[#This Row],[Contract End Date]])&gt;6,MONTH(Table25[[#This Row],[Contract End Date]])&lt;=12),YEAR(Table25[[#This Row],[Contract End Date]])+1,YEAR(Table25[[#This Row],[Contract End Date]]))),"")</f>
        <v>2030</v>
      </c>
      <c r="N939" s="55">
        <f>Table25[[#This Row],[FY Formula end]]</f>
        <v>2030</v>
      </c>
      <c r="O939" s="59" t="str">
        <f>IF(Table25[[#This Row],[Year End]]="No End","No End","FY"&amp;" "&amp;Table25[[#This Row],[Year End]])</f>
        <v>FY 2030</v>
      </c>
      <c r="P939" s="27"/>
      <c r="Q939" s="104">
        <f>_xlfn.IFNA(IF($B939="","",VLOOKUP($B939,'SWC Towers'!$A:$Q,$Q$2,FALSE)),"")</f>
        <v>0.2</v>
      </c>
      <c r="R939" s="106" t="str">
        <f>_xlfn.IFNA(IF($B939="","",VLOOKUP($B939,'SWC Towers'!$A:$Q,$R$2,FALSE)),"")</f>
        <v/>
      </c>
      <c r="S939" s="106" t="str">
        <f>_xlfn.IFNA(IF($B939="","",VLOOKUP($B939,'SWC Towers'!$A:$Q,$S$2,FALSE)),"")</f>
        <v/>
      </c>
      <c r="T939" s="106" t="str">
        <f>_xlfn.IFNA(IF($B939="","",VLOOKUP($B939,'SWC Towers'!$A:$Q,$T$2,FALSE)),"")</f>
        <v/>
      </c>
      <c r="U939" s="104">
        <f>_xlfn.IFNA(IF($B939="","",VLOOKUP($B939,'SWC Towers'!$A:$Q,$U$2,FALSE)),"")</f>
        <v>0.4</v>
      </c>
      <c r="V939" s="104" t="str">
        <f>_xlfn.IFNA(IF($B939="","",VLOOKUP($B939,'SWC Towers'!$A:$Q,$V$2,FALSE)),"")</f>
        <v/>
      </c>
      <c r="W939" s="104">
        <f>_xlfn.IFNA(IF($B939="","",VLOOKUP($B939,'SWC Towers'!$A:$Q,$W$2,FALSE)),"")</f>
        <v>0.4</v>
      </c>
      <c r="X939" s="104" t="str">
        <f>_xlfn.IFNA(IF($B939="","",VLOOKUP($B939,'SWC Towers'!$A:$Q,$X$2,FALSE)),"")</f>
        <v/>
      </c>
      <c r="Y939" s="104" t="str">
        <f>_xlfn.IFNA(IF($B939="","",VLOOKUP($B939,'SWC Towers'!$A:$Q,$Y$2,FALSE)),"")</f>
        <v/>
      </c>
      <c r="Z939" s="104" t="str">
        <f>_xlfn.IFNA(IF($B939="","",VLOOKUP($B939,'SWC Towers'!$A:$Q,$Z$2,FALSE)),"")</f>
        <v/>
      </c>
      <c r="AA939" s="104" t="str">
        <f>_xlfn.IFNA(IF($B939="","",VLOOKUP($B939,'SWC Towers'!$A:$Q,$AA$2,FALSE)),"")</f>
        <v/>
      </c>
      <c r="AB939" s="104" t="str">
        <f>_xlfn.IFNA(IF($B939="","",VLOOKUP($B939,'SWC Towers'!$A:$Q,$AB$2,FALSE)),"")</f>
        <v/>
      </c>
      <c r="AC939" s="20">
        <f>SUM(Table25[[#This Row],[IT Tower: Application]:[Other/Non-IT ]])</f>
        <v>1</v>
      </c>
      <c r="AD939" s="67"/>
      <c r="AE939" s="67"/>
      <c r="AF939" s="67"/>
      <c r="AG939" s="67"/>
      <c r="AH939" s="67"/>
      <c r="AI939" s="67"/>
      <c r="AJ939" s="67"/>
      <c r="AK939" s="67"/>
      <c r="AL939" s="67"/>
      <c r="AM939" s="67"/>
      <c r="AN939" s="67"/>
      <c r="AO939" s="67"/>
      <c r="AP939" s="67"/>
      <c r="AQ939" s="67"/>
      <c r="AR939" s="67"/>
      <c r="AS939" s="67"/>
      <c r="AT939" s="67"/>
      <c r="AU939" s="67"/>
      <c r="AV939" s="67"/>
      <c r="AW939" s="67"/>
      <c r="AX939" s="67">
        <v>0</v>
      </c>
      <c r="AY939" s="67">
        <v>3568</v>
      </c>
      <c r="AZ939" s="67">
        <v>199</v>
      </c>
      <c r="BA939" s="67">
        <v>0</v>
      </c>
      <c r="BB939" s="67"/>
      <c r="BC939" s="67"/>
      <c r="BD939" s="67"/>
      <c r="BE939" s="67"/>
      <c r="BF939" s="67"/>
      <c r="BG939" s="67"/>
      <c r="BH939" s="67"/>
      <c r="BI939" s="67"/>
      <c r="BJ939" s="67"/>
      <c r="BK939" s="67"/>
      <c r="BL939" s="67"/>
      <c r="BM939" s="67"/>
      <c r="BN939" s="67"/>
      <c r="BO939" s="67"/>
      <c r="BP939" s="67"/>
      <c r="BQ939" s="67"/>
      <c r="BR939" s="67"/>
      <c r="BS939" s="67"/>
      <c r="BT939" s="67"/>
      <c r="BU939" s="67"/>
      <c r="BV939" s="67"/>
      <c r="BW939" s="67"/>
      <c r="BX939" s="67"/>
      <c r="BY939" s="67"/>
      <c r="BZ939" s="67"/>
      <c r="CA939" s="67"/>
      <c r="CB939" s="67"/>
      <c r="CC939" s="69">
        <f>SUM(Table25[[#This Row],[Contract Amount FY00]:[Contract Amount FY50]])</f>
        <v>3767</v>
      </c>
      <c r="CD939" s="24"/>
    </row>
    <row r="940" spans="1:82" x14ac:dyDescent="0.25">
      <c r="A940" s="122" t="s">
        <v>2011</v>
      </c>
      <c r="B940" s="122" t="s">
        <v>705</v>
      </c>
      <c r="C940" s="122" t="s">
        <v>559</v>
      </c>
      <c r="E940" s="26" t="str">
        <f>IFERROR(IF(VLOOKUP(Table25[[#This Row],[Contract No.]],Table3[#All],3,FALSE)="","No","Yes"),"")</f>
        <v>Yes</v>
      </c>
      <c r="F940" s="26" t="str">
        <f>IFERROR(VLOOKUP(Table25[[#This Row],[Contract No.]],Table3[#All],3,FALSE),"")</f>
        <v>NASPO</v>
      </c>
      <c r="G940" s="26" t="str">
        <f>IFERROR(IF(Table25[[#This Row],[Cooperative Purchase
(Yes/No)]]="Yes","Yes",IF(VLOOKUP(Table25[[#This Row],[Contract No.]],Table3[#All],1,FALSE)=Table25[[#This Row],[Contract No.]],"Yes","No")),"No")</f>
        <v>Yes</v>
      </c>
      <c r="H940" s="51">
        <f>IFERROR(VLOOKUP(Table25[[#This Row],[Contract No.]],Table3[#All],4,FALSE),"")</f>
        <v>43647</v>
      </c>
      <c r="I940" s="56">
        <f>IFERROR(IF(AND(MONTH(Table25[[#This Row],[Contract Start Date]])&gt;6,MONTH(Table25[[#This Row],[Contract Start Date]])&lt;=12),YEAR(Table25[[#This Row],[Contract Start Date]])+1,YEAR(Table25[[#This Row],[Contract Start Date]])),"")</f>
        <v>2020</v>
      </c>
      <c r="J940" s="55">
        <f>Table25[[#This Row],[FY Formula start]]</f>
        <v>2020</v>
      </c>
      <c r="K940" s="59" t="str">
        <f>"FY"&amp;" "&amp;Table25[[#This Row],[Year Start]]</f>
        <v>FY 2020</v>
      </c>
      <c r="L940" s="52">
        <f>IFERROR(VLOOKUP(Table25[[#This Row],[Contract No.]],Table3[#All],5,FALSE),"")</f>
        <v>47360</v>
      </c>
      <c r="M940" s="56">
        <f>IFERROR(IF(Table25[[#This Row],[Contract End Date]]="99/99/9999","No End",IF(AND(MONTH(Table25[[#This Row],[Contract End Date]])&gt;6,MONTH(Table25[[#This Row],[Contract End Date]])&lt;=12),YEAR(Table25[[#This Row],[Contract End Date]])+1,YEAR(Table25[[#This Row],[Contract End Date]]))),"")</f>
        <v>2030</v>
      </c>
      <c r="N940" s="55">
        <f>Table25[[#This Row],[FY Formula end]]</f>
        <v>2030</v>
      </c>
      <c r="O940" s="59" t="str">
        <f>IF(Table25[[#This Row],[Year End]]="No End","No End","FY"&amp;" "&amp;Table25[[#This Row],[Year End]])</f>
        <v>FY 2030</v>
      </c>
      <c r="P940" s="27"/>
      <c r="Q940" s="104">
        <f>_xlfn.IFNA(IF($B940="","",VLOOKUP($B940,'SWC Towers'!$A:$Q,$Q$2,FALSE)),"")</f>
        <v>0.2</v>
      </c>
      <c r="R940" s="106" t="str">
        <f>_xlfn.IFNA(IF($B940="","",VLOOKUP($B940,'SWC Towers'!$A:$Q,$R$2,FALSE)),"")</f>
        <v/>
      </c>
      <c r="S940" s="106" t="str">
        <f>_xlfn.IFNA(IF($B940="","",VLOOKUP($B940,'SWC Towers'!$A:$Q,$S$2,FALSE)),"")</f>
        <v/>
      </c>
      <c r="T940" s="106" t="str">
        <f>_xlfn.IFNA(IF($B940="","",VLOOKUP($B940,'SWC Towers'!$A:$Q,$T$2,FALSE)),"")</f>
        <v/>
      </c>
      <c r="U940" s="104">
        <f>_xlfn.IFNA(IF($B940="","",VLOOKUP($B940,'SWC Towers'!$A:$Q,$U$2,FALSE)),"")</f>
        <v>0.4</v>
      </c>
      <c r="V940" s="104" t="str">
        <f>_xlfn.IFNA(IF($B940="","",VLOOKUP($B940,'SWC Towers'!$A:$Q,$V$2,FALSE)),"")</f>
        <v/>
      </c>
      <c r="W940" s="104">
        <f>_xlfn.IFNA(IF($B940="","",VLOOKUP($B940,'SWC Towers'!$A:$Q,$W$2,FALSE)),"")</f>
        <v>0.4</v>
      </c>
      <c r="X940" s="104" t="str">
        <f>_xlfn.IFNA(IF($B940="","",VLOOKUP($B940,'SWC Towers'!$A:$Q,$X$2,FALSE)),"")</f>
        <v/>
      </c>
      <c r="Y940" s="104" t="str">
        <f>_xlfn.IFNA(IF($B940="","",VLOOKUP($B940,'SWC Towers'!$A:$Q,$Y$2,FALSE)),"")</f>
        <v/>
      </c>
      <c r="Z940" s="104" t="str">
        <f>_xlfn.IFNA(IF($B940="","",VLOOKUP($B940,'SWC Towers'!$A:$Q,$Z$2,FALSE)),"")</f>
        <v/>
      </c>
      <c r="AA940" s="104" t="str">
        <f>_xlfn.IFNA(IF($B940="","",VLOOKUP($B940,'SWC Towers'!$A:$Q,$AA$2,FALSE)),"")</f>
        <v/>
      </c>
      <c r="AB940" s="104" t="str">
        <f>_xlfn.IFNA(IF($B940="","",VLOOKUP($B940,'SWC Towers'!$A:$Q,$AB$2,FALSE)),"")</f>
        <v/>
      </c>
      <c r="AC940" s="20">
        <f>SUM(Table25[[#This Row],[IT Tower: Application]:[Other/Non-IT ]])</f>
        <v>1</v>
      </c>
      <c r="AD940" s="67"/>
      <c r="AE940" s="67"/>
      <c r="AF940" s="67"/>
      <c r="AG940" s="67"/>
      <c r="AH940" s="67"/>
      <c r="AI940" s="67"/>
      <c r="AJ940" s="67"/>
      <c r="AK940" s="67"/>
      <c r="AL940" s="67"/>
      <c r="AM940" s="67"/>
      <c r="AN940" s="67"/>
      <c r="AO940" s="67"/>
      <c r="AP940" s="67"/>
      <c r="AQ940" s="67"/>
      <c r="AR940" s="67"/>
      <c r="AS940" s="67"/>
      <c r="AT940" s="67"/>
      <c r="AU940" s="67"/>
      <c r="AV940" s="67"/>
      <c r="AW940" s="67"/>
      <c r="AX940" s="67"/>
      <c r="AY940" s="67"/>
      <c r="AZ940" s="67"/>
      <c r="BA940" s="67">
        <v>0</v>
      </c>
      <c r="BB940" s="67">
        <v>1115448</v>
      </c>
      <c r="BC940" s="67">
        <v>671053</v>
      </c>
      <c r="BD940" s="67"/>
      <c r="BE940" s="67"/>
      <c r="BF940" s="67"/>
      <c r="BG940" s="67"/>
      <c r="BH940" s="67"/>
      <c r="BI940" s="67"/>
      <c r="BJ940" s="67"/>
      <c r="BK940" s="67"/>
      <c r="BL940" s="67"/>
      <c r="BM940" s="67"/>
      <c r="BN940" s="67"/>
      <c r="BO940" s="67"/>
      <c r="BP940" s="67"/>
      <c r="BQ940" s="67"/>
      <c r="BR940" s="67"/>
      <c r="BS940" s="67"/>
      <c r="BT940" s="67"/>
      <c r="BU940" s="67"/>
      <c r="BV940" s="67"/>
      <c r="BW940" s="67"/>
      <c r="BX940" s="67"/>
      <c r="BY940" s="67"/>
      <c r="BZ940" s="67"/>
      <c r="CA940" s="67"/>
      <c r="CB940" s="67"/>
      <c r="CC940" s="69">
        <f>SUM(Table25[[#This Row],[Contract Amount FY00]:[Contract Amount FY50]])</f>
        <v>1786501</v>
      </c>
      <c r="CD940" s="24"/>
    </row>
    <row r="941" spans="1:82" x14ac:dyDescent="0.25">
      <c r="A941" s="122" t="s">
        <v>2011</v>
      </c>
      <c r="B941" s="122" t="s">
        <v>705</v>
      </c>
      <c r="C941" s="122" t="s">
        <v>1777</v>
      </c>
      <c r="E941" s="26" t="str">
        <f>IFERROR(IF(VLOOKUP(Table25[[#This Row],[Contract No.]],Table3[#All],3,FALSE)="","No","Yes"),"")</f>
        <v>Yes</v>
      </c>
      <c r="F941" s="26" t="str">
        <f>IFERROR(VLOOKUP(Table25[[#This Row],[Contract No.]],Table3[#All],3,FALSE),"")</f>
        <v>NASPO</v>
      </c>
      <c r="G941" s="26" t="str">
        <f>IFERROR(IF(Table25[[#This Row],[Cooperative Purchase
(Yes/No)]]="Yes","Yes",IF(VLOOKUP(Table25[[#This Row],[Contract No.]],Table3[#All],1,FALSE)=Table25[[#This Row],[Contract No.]],"Yes","No")),"No")</f>
        <v>Yes</v>
      </c>
      <c r="H941" s="51">
        <f>IFERROR(VLOOKUP(Table25[[#This Row],[Contract No.]],Table3[#All],4,FALSE),"")</f>
        <v>43647</v>
      </c>
      <c r="I941" s="56">
        <f>IFERROR(IF(AND(MONTH(Table25[[#This Row],[Contract Start Date]])&gt;6,MONTH(Table25[[#This Row],[Contract Start Date]])&lt;=12),YEAR(Table25[[#This Row],[Contract Start Date]])+1,YEAR(Table25[[#This Row],[Contract Start Date]])),"")</f>
        <v>2020</v>
      </c>
      <c r="J941" s="55">
        <f>Table25[[#This Row],[FY Formula start]]</f>
        <v>2020</v>
      </c>
      <c r="K941" s="59" t="str">
        <f>"FY"&amp;" "&amp;Table25[[#This Row],[Year Start]]</f>
        <v>FY 2020</v>
      </c>
      <c r="L941" s="52">
        <f>IFERROR(VLOOKUP(Table25[[#This Row],[Contract No.]],Table3[#All],5,FALSE),"")</f>
        <v>47360</v>
      </c>
      <c r="M941" s="56">
        <f>IFERROR(IF(Table25[[#This Row],[Contract End Date]]="99/99/9999","No End",IF(AND(MONTH(Table25[[#This Row],[Contract End Date]])&gt;6,MONTH(Table25[[#This Row],[Contract End Date]])&lt;=12),YEAR(Table25[[#This Row],[Contract End Date]])+1,YEAR(Table25[[#This Row],[Contract End Date]]))),"")</f>
        <v>2030</v>
      </c>
      <c r="N941" s="55">
        <f>Table25[[#This Row],[FY Formula end]]</f>
        <v>2030</v>
      </c>
      <c r="O941" s="59" t="str">
        <f>IF(Table25[[#This Row],[Year End]]="No End","No End","FY"&amp;" "&amp;Table25[[#This Row],[Year End]])</f>
        <v>FY 2030</v>
      </c>
      <c r="P941" s="27"/>
      <c r="Q941" s="104">
        <f>_xlfn.IFNA(IF($B941="","",VLOOKUP($B941,'SWC Towers'!$A:$Q,$Q$2,FALSE)),"")</f>
        <v>0.2</v>
      </c>
      <c r="R941" s="106" t="str">
        <f>_xlfn.IFNA(IF($B941="","",VLOOKUP($B941,'SWC Towers'!$A:$Q,$R$2,FALSE)),"")</f>
        <v/>
      </c>
      <c r="S941" s="106" t="str">
        <f>_xlfn.IFNA(IF($B941="","",VLOOKUP($B941,'SWC Towers'!$A:$Q,$S$2,FALSE)),"")</f>
        <v/>
      </c>
      <c r="T941" s="106" t="str">
        <f>_xlfn.IFNA(IF($B941="","",VLOOKUP($B941,'SWC Towers'!$A:$Q,$T$2,FALSE)),"")</f>
        <v/>
      </c>
      <c r="U941" s="104">
        <f>_xlfn.IFNA(IF($B941="","",VLOOKUP($B941,'SWC Towers'!$A:$Q,$U$2,FALSE)),"")</f>
        <v>0.4</v>
      </c>
      <c r="V941" s="104" t="str">
        <f>_xlfn.IFNA(IF($B941="","",VLOOKUP($B941,'SWC Towers'!$A:$Q,$V$2,FALSE)),"")</f>
        <v/>
      </c>
      <c r="W941" s="104">
        <f>_xlfn.IFNA(IF($B941="","",VLOOKUP($B941,'SWC Towers'!$A:$Q,$W$2,FALSE)),"")</f>
        <v>0.4</v>
      </c>
      <c r="X941" s="104" t="str">
        <f>_xlfn.IFNA(IF($B941="","",VLOOKUP($B941,'SWC Towers'!$A:$Q,$X$2,FALSE)),"")</f>
        <v/>
      </c>
      <c r="Y941" s="104" t="str">
        <f>_xlfn.IFNA(IF($B941="","",VLOOKUP($B941,'SWC Towers'!$A:$Q,$Y$2,FALSE)),"")</f>
        <v/>
      </c>
      <c r="Z941" s="104" t="str">
        <f>_xlfn.IFNA(IF($B941="","",VLOOKUP($B941,'SWC Towers'!$A:$Q,$Z$2,FALSE)),"")</f>
        <v/>
      </c>
      <c r="AA941" s="104" t="str">
        <f>_xlfn.IFNA(IF($B941="","",VLOOKUP($B941,'SWC Towers'!$A:$Q,$AA$2,FALSE)),"")</f>
        <v/>
      </c>
      <c r="AB941" s="104" t="str">
        <f>_xlfn.IFNA(IF($B941="","",VLOOKUP($B941,'SWC Towers'!$A:$Q,$AB$2,FALSE)),"")</f>
        <v/>
      </c>
      <c r="AC941" s="20">
        <f>SUM(Table25[[#This Row],[IT Tower: Application]:[Other/Non-IT ]])</f>
        <v>1</v>
      </c>
      <c r="AD941" s="67"/>
      <c r="AE941" s="67"/>
      <c r="AF941" s="67"/>
      <c r="AG941" s="67"/>
      <c r="AH941" s="67"/>
      <c r="AI941" s="67"/>
      <c r="AJ941" s="67"/>
      <c r="AK941" s="67"/>
      <c r="AL941" s="67"/>
      <c r="AM941" s="67"/>
      <c r="AN941" s="67"/>
      <c r="AO941" s="67"/>
      <c r="AP941" s="67"/>
      <c r="AQ941" s="67"/>
      <c r="AR941" s="67"/>
      <c r="AS941" s="67"/>
      <c r="AT941" s="67"/>
      <c r="AU941" s="67"/>
      <c r="AV941" s="67"/>
      <c r="AW941" s="67"/>
      <c r="AX941" s="67">
        <v>0</v>
      </c>
      <c r="AY941" s="67">
        <v>3642429</v>
      </c>
      <c r="AZ941" s="67">
        <v>4013963</v>
      </c>
      <c r="BA941" s="67">
        <v>4840355</v>
      </c>
      <c r="BB941" s="67">
        <v>5282836</v>
      </c>
      <c r="BC941" s="67">
        <v>5323676</v>
      </c>
      <c r="BD941" s="67"/>
      <c r="BE941" s="67"/>
      <c r="BF941" s="67"/>
      <c r="BG941" s="67"/>
      <c r="BH941" s="67"/>
      <c r="BI941" s="67"/>
      <c r="BJ941" s="67"/>
      <c r="BK941" s="67"/>
      <c r="BL941" s="67"/>
      <c r="BM941" s="67"/>
      <c r="BN941" s="67"/>
      <c r="BO941" s="67"/>
      <c r="BP941" s="67"/>
      <c r="BQ941" s="67"/>
      <c r="BR941" s="67"/>
      <c r="BS941" s="67"/>
      <c r="BT941" s="67"/>
      <c r="BU941" s="67"/>
      <c r="BV941" s="67"/>
      <c r="BW941" s="67"/>
      <c r="BX941" s="67"/>
      <c r="BY941" s="67"/>
      <c r="BZ941" s="67"/>
      <c r="CA941" s="67"/>
      <c r="CB941" s="67"/>
      <c r="CC941" s="69">
        <f>SUM(Table25[[#This Row],[Contract Amount FY00]:[Contract Amount FY50]])</f>
        <v>23103259</v>
      </c>
      <c r="CD941" s="24"/>
    </row>
    <row r="942" spans="1:82" x14ac:dyDescent="0.25">
      <c r="A942" s="122" t="s">
        <v>2011</v>
      </c>
      <c r="B942" s="122" t="s">
        <v>278</v>
      </c>
      <c r="C942" s="122" t="s">
        <v>2253</v>
      </c>
      <c r="E942" s="26" t="str">
        <f>IFERROR(IF(VLOOKUP(Table25[[#This Row],[Contract No.]],Table3[#All],3,FALSE)="","No","Yes"),"")</f>
        <v>Yes</v>
      </c>
      <c r="F942" s="26" t="str">
        <f>IFERROR(VLOOKUP(Table25[[#This Row],[Contract No.]],Table3[#All],3,FALSE),"")</f>
        <v>NASPO</v>
      </c>
      <c r="G942" s="26" t="str">
        <f>IFERROR(IF(Table25[[#This Row],[Cooperative Purchase
(Yes/No)]]="Yes","Yes",IF(VLOOKUP(Table25[[#This Row],[Contract No.]],Table3[#All],1,FALSE)=Table25[[#This Row],[Contract No.]],"Yes","No")),"No")</f>
        <v>Yes</v>
      </c>
      <c r="H942" s="51">
        <f>IFERROR(VLOOKUP(Table25[[#This Row],[Contract No.]],Table3[#All],4,FALSE),"")</f>
        <v>42917</v>
      </c>
      <c r="I942" s="56">
        <f>IFERROR(IF(AND(MONTH(Table25[[#This Row],[Contract Start Date]])&gt;6,MONTH(Table25[[#This Row],[Contract Start Date]])&lt;=12),YEAR(Table25[[#This Row],[Contract Start Date]])+1,YEAR(Table25[[#This Row],[Contract Start Date]])),"")</f>
        <v>2018</v>
      </c>
      <c r="J942" s="55">
        <f>Table25[[#This Row],[FY Formula start]]</f>
        <v>2018</v>
      </c>
      <c r="K942" s="59" t="str">
        <f>"FY"&amp;" "&amp;Table25[[#This Row],[Year Start]]</f>
        <v>FY 2018</v>
      </c>
      <c r="L942" s="52">
        <f>IFERROR(VLOOKUP(Table25[[#This Row],[Contract No.]],Table3[#All],5,FALSE),"")</f>
        <v>46280</v>
      </c>
      <c r="M942" s="56">
        <f>IFERROR(IF(Table25[[#This Row],[Contract End Date]]="99/99/9999","No End",IF(AND(MONTH(Table25[[#This Row],[Contract End Date]])&gt;6,MONTH(Table25[[#This Row],[Contract End Date]])&lt;=12),YEAR(Table25[[#This Row],[Contract End Date]])+1,YEAR(Table25[[#This Row],[Contract End Date]]))),"")</f>
        <v>2027</v>
      </c>
      <c r="N942" s="55">
        <f>Table25[[#This Row],[FY Formula end]]</f>
        <v>2027</v>
      </c>
      <c r="O942" s="59" t="str">
        <f>IF(Table25[[#This Row],[Year End]]="No End","No End","FY"&amp;" "&amp;Table25[[#This Row],[Year End]])</f>
        <v>FY 2027</v>
      </c>
      <c r="P942" s="27"/>
      <c r="Q942" s="104">
        <f>_xlfn.IFNA(IF($B942="","",VLOOKUP($B942,'SWC Towers'!$A:$Q,$Q$2,FALSE)),"")</f>
        <v>0.4</v>
      </c>
      <c r="R942" s="106" t="str">
        <f>_xlfn.IFNA(IF($B942="","",VLOOKUP($B942,'SWC Towers'!$A:$Q,$R$2,FALSE)),"")</f>
        <v/>
      </c>
      <c r="S942" s="106" t="str">
        <f>_xlfn.IFNA(IF($B942="","",VLOOKUP($B942,'SWC Towers'!$A:$Q,$S$2,FALSE)),"")</f>
        <v/>
      </c>
      <c r="T942" s="106">
        <f>_xlfn.IFNA(IF($B942="","",VLOOKUP($B942,'SWC Towers'!$A:$Q,$T$2,FALSE)),"")</f>
        <v>0.05</v>
      </c>
      <c r="U942" s="104" t="str">
        <f>_xlfn.IFNA(IF($B942="","",VLOOKUP($B942,'SWC Towers'!$A:$Q,$U$2,FALSE)),"")</f>
        <v/>
      </c>
      <c r="V942" s="104" t="str">
        <f>_xlfn.IFNA(IF($B942="","",VLOOKUP($B942,'SWC Towers'!$A:$Q,$V$2,FALSE)),"")</f>
        <v/>
      </c>
      <c r="W942" s="104">
        <f>_xlfn.IFNA(IF($B942="","",VLOOKUP($B942,'SWC Towers'!$A:$Q,$W$2,FALSE)),"")</f>
        <v>0.1</v>
      </c>
      <c r="X942" s="104" t="str">
        <f>_xlfn.IFNA(IF($B942="","",VLOOKUP($B942,'SWC Towers'!$A:$Q,$X$2,FALSE)),"")</f>
        <v/>
      </c>
      <c r="Y942" s="104">
        <f>_xlfn.IFNA(IF($B942="","",VLOOKUP($B942,'SWC Towers'!$A:$Q,$Y$2,FALSE)),"")</f>
        <v>0.05</v>
      </c>
      <c r="Z942" s="104" t="str">
        <f>_xlfn.IFNA(IF($B942="","",VLOOKUP($B942,'SWC Towers'!$A:$Q,$Z$2,FALSE)),"")</f>
        <v/>
      </c>
      <c r="AA942" s="104">
        <f>_xlfn.IFNA(IF($B942="","",VLOOKUP($B942,'SWC Towers'!$A:$Q,$AA$2,FALSE)),"")</f>
        <v>0.4</v>
      </c>
      <c r="AB942" s="104" t="str">
        <f>_xlfn.IFNA(IF($B942="","",VLOOKUP($B942,'SWC Towers'!$A:$Q,$AB$2,FALSE)),"")</f>
        <v/>
      </c>
      <c r="AC942" s="20">
        <f>SUM(Table25[[#This Row],[IT Tower: Application]:[Other/Non-IT ]])</f>
        <v>1</v>
      </c>
      <c r="AD942" s="67"/>
      <c r="AE942" s="67"/>
      <c r="AF942" s="67"/>
      <c r="AG942" s="67"/>
      <c r="AH942" s="67"/>
      <c r="AI942" s="67"/>
      <c r="AJ942" s="67"/>
      <c r="AK942" s="67"/>
      <c r="AL942" s="67"/>
      <c r="AM942" s="67"/>
      <c r="AN942" s="67"/>
      <c r="AO942" s="67"/>
      <c r="AP942" s="67"/>
      <c r="AQ942" s="67"/>
      <c r="AR942" s="67"/>
      <c r="AS942" s="67"/>
      <c r="AT942" s="67"/>
      <c r="AU942" s="67"/>
      <c r="AV942" s="67"/>
      <c r="AW942" s="67"/>
      <c r="AX942" s="67"/>
      <c r="AY942" s="67"/>
      <c r="AZ942" s="67"/>
      <c r="BA942" s="67"/>
      <c r="BB942" s="67">
        <v>5400000</v>
      </c>
      <c r="BC942" s="67">
        <v>9675000</v>
      </c>
      <c r="BD942" s="67"/>
      <c r="BE942" s="67"/>
      <c r="BF942" s="67"/>
      <c r="BG942" s="67"/>
      <c r="BH942" s="67"/>
      <c r="BI942" s="67"/>
      <c r="BJ942" s="67"/>
      <c r="BK942" s="67"/>
      <c r="BL942" s="67"/>
      <c r="BM942" s="67"/>
      <c r="BN942" s="67"/>
      <c r="BO942" s="67"/>
      <c r="BP942" s="67"/>
      <c r="BQ942" s="67"/>
      <c r="BR942" s="67"/>
      <c r="BS942" s="67"/>
      <c r="BT942" s="67"/>
      <c r="BU942" s="67"/>
      <c r="BV942" s="67"/>
      <c r="BW942" s="67"/>
      <c r="BX942" s="67"/>
      <c r="BY942" s="67"/>
      <c r="BZ942" s="67"/>
      <c r="CA942" s="67"/>
      <c r="CB942" s="67"/>
      <c r="CC942" s="69">
        <f>SUM(Table25[[#This Row],[Contract Amount FY00]:[Contract Amount FY50]])</f>
        <v>15075000</v>
      </c>
      <c r="CD942" s="24"/>
    </row>
    <row r="943" spans="1:82" x14ac:dyDescent="0.25">
      <c r="A943" s="122" t="s">
        <v>2011</v>
      </c>
      <c r="B943" s="122" t="s">
        <v>278</v>
      </c>
      <c r="C943" s="122" t="s">
        <v>3188</v>
      </c>
      <c r="E943" s="26" t="str">
        <f>IFERROR(IF(VLOOKUP(Table25[[#This Row],[Contract No.]],Table3[#All],3,FALSE)="","No","Yes"),"")</f>
        <v>Yes</v>
      </c>
      <c r="F943" s="26" t="str">
        <f>IFERROR(VLOOKUP(Table25[[#This Row],[Contract No.]],Table3[#All],3,FALSE),"")</f>
        <v>NASPO</v>
      </c>
      <c r="G943" s="26" t="str">
        <f>IFERROR(IF(Table25[[#This Row],[Cooperative Purchase
(Yes/No)]]="Yes","Yes",IF(VLOOKUP(Table25[[#This Row],[Contract No.]],Table3[#All],1,FALSE)=Table25[[#This Row],[Contract No.]],"Yes","No")),"No")</f>
        <v>Yes</v>
      </c>
      <c r="H943" s="51">
        <f>IFERROR(VLOOKUP(Table25[[#This Row],[Contract No.]],Table3[#All],4,FALSE),"")</f>
        <v>42917</v>
      </c>
      <c r="I943" s="56">
        <f>IFERROR(IF(AND(MONTH(Table25[[#This Row],[Contract Start Date]])&gt;6,MONTH(Table25[[#This Row],[Contract Start Date]])&lt;=12),YEAR(Table25[[#This Row],[Contract Start Date]])+1,YEAR(Table25[[#This Row],[Contract Start Date]])),"")</f>
        <v>2018</v>
      </c>
      <c r="J943" s="55">
        <f>Table25[[#This Row],[FY Formula start]]</f>
        <v>2018</v>
      </c>
      <c r="K943" s="59" t="str">
        <f>"FY"&amp;" "&amp;Table25[[#This Row],[Year Start]]</f>
        <v>FY 2018</v>
      </c>
      <c r="L943" s="52">
        <f>IFERROR(VLOOKUP(Table25[[#This Row],[Contract No.]],Table3[#All],5,FALSE),"")</f>
        <v>46280</v>
      </c>
      <c r="M943" s="56">
        <f>IFERROR(IF(Table25[[#This Row],[Contract End Date]]="99/99/9999","No End",IF(AND(MONTH(Table25[[#This Row],[Contract End Date]])&gt;6,MONTH(Table25[[#This Row],[Contract End Date]])&lt;=12),YEAR(Table25[[#This Row],[Contract End Date]])+1,YEAR(Table25[[#This Row],[Contract End Date]]))),"")</f>
        <v>2027</v>
      </c>
      <c r="N943" s="55">
        <f>Table25[[#This Row],[FY Formula end]]</f>
        <v>2027</v>
      </c>
      <c r="O943" s="59" t="str">
        <f>IF(Table25[[#This Row],[Year End]]="No End","No End","FY"&amp;" "&amp;Table25[[#This Row],[Year End]])</f>
        <v>FY 2027</v>
      </c>
      <c r="P943" s="27"/>
      <c r="Q943" s="104">
        <f>_xlfn.IFNA(IF($B943="","",VLOOKUP($B943,'SWC Towers'!$A:$Q,$Q$2,FALSE)),"")</f>
        <v>0.4</v>
      </c>
      <c r="R943" s="106" t="str">
        <f>_xlfn.IFNA(IF($B943="","",VLOOKUP($B943,'SWC Towers'!$A:$Q,$R$2,FALSE)),"")</f>
        <v/>
      </c>
      <c r="S943" s="106" t="str">
        <f>_xlfn.IFNA(IF($B943="","",VLOOKUP($B943,'SWC Towers'!$A:$Q,$S$2,FALSE)),"")</f>
        <v/>
      </c>
      <c r="T943" s="106">
        <f>_xlfn.IFNA(IF($B943="","",VLOOKUP($B943,'SWC Towers'!$A:$Q,$T$2,FALSE)),"")</f>
        <v>0.05</v>
      </c>
      <c r="U943" s="104" t="str">
        <f>_xlfn.IFNA(IF($B943="","",VLOOKUP($B943,'SWC Towers'!$A:$Q,$U$2,FALSE)),"")</f>
        <v/>
      </c>
      <c r="V943" s="104" t="str">
        <f>_xlfn.IFNA(IF($B943="","",VLOOKUP($B943,'SWC Towers'!$A:$Q,$V$2,FALSE)),"")</f>
        <v/>
      </c>
      <c r="W943" s="104">
        <f>_xlfn.IFNA(IF($B943="","",VLOOKUP($B943,'SWC Towers'!$A:$Q,$W$2,FALSE)),"")</f>
        <v>0.1</v>
      </c>
      <c r="X943" s="104" t="str">
        <f>_xlfn.IFNA(IF($B943="","",VLOOKUP($B943,'SWC Towers'!$A:$Q,$X$2,FALSE)),"")</f>
        <v/>
      </c>
      <c r="Y943" s="104">
        <f>_xlfn.IFNA(IF($B943="","",VLOOKUP($B943,'SWC Towers'!$A:$Q,$Y$2,FALSE)),"")</f>
        <v>0.05</v>
      </c>
      <c r="Z943" s="104" t="str">
        <f>_xlfn.IFNA(IF($B943="","",VLOOKUP($B943,'SWC Towers'!$A:$Q,$Z$2,FALSE)),"")</f>
        <v/>
      </c>
      <c r="AA943" s="104">
        <f>_xlfn.IFNA(IF($B943="","",VLOOKUP($B943,'SWC Towers'!$A:$Q,$AA$2,FALSE)),"")</f>
        <v>0.4</v>
      </c>
      <c r="AB943" s="104" t="str">
        <f>_xlfn.IFNA(IF($B943="","",VLOOKUP($B943,'SWC Towers'!$A:$Q,$AB$2,FALSE)),"")</f>
        <v/>
      </c>
      <c r="AC943" s="20">
        <f>SUM(Table25[[#This Row],[IT Tower: Application]:[Other/Non-IT ]])</f>
        <v>1</v>
      </c>
      <c r="AD943" s="67"/>
      <c r="AE943" s="67"/>
      <c r="AF943" s="67"/>
      <c r="AG943" s="67"/>
      <c r="AH943" s="67"/>
      <c r="AI943" s="67"/>
      <c r="AJ943" s="67"/>
      <c r="AK943" s="67"/>
      <c r="AL943" s="67"/>
      <c r="AM943" s="67"/>
      <c r="AN943" s="67"/>
      <c r="AO943" s="67"/>
      <c r="AP943" s="67"/>
      <c r="AQ943" s="67"/>
      <c r="AR943" s="67"/>
      <c r="AS943" s="67"/>
      <c r="AT943" s="67"/>
      <c r="AU943" s="67"/>
      <c r="AV943" s="67">
        <v>0</v>
      </c>
      <c r="AW943" s="67">
        <v>3420</v>
      </c>
      <c r="AX943" s="67">
        <v>2598</v>
      </c>
      <c r="AY943" s="67">
        <v>13518</v>
      </c>
      <c r="AZ943" s="67">
        <v>550796</v>
      </c>
      <c r="BA943" s="67">
        <v>3350522</v>
      </c>
      <c r="BB943" s="67">
        <v>2712602</v>
      </c>
      <c r="BC943" s="67">
        <v>9037414</v>
      </c>
      <c r="BD943" s="67"/>
      <c r="BE943" s="67"/>
      <c r="BF943" s="67"/>
      <c r="BG943" s="67"/>
      <c r="BH943" s="67"/>
      <c r="BI943" s="67"/>
      <c r="BJ943" s="67"/>
      <c r="BK943" s="67"/>
      <c r="BL943" s="67"/>
      <c r="BM943" s="67"/>
      <c r="BN943" s="67"/>
      <c r="BO943" s="67"/>
      <c r="BP943" s="67"/>
      <c r="BQ943" s="67"/>
      <c r="BR943" s="67"/>
      <c r="BS943" s="67"/>
      <c r="BT943" s="67"/>
      <c r="BU943" s="67"/>
      <c r="BV943" s="67"/>
      <c r="BW943" s="67"/>
      <c r="BX943" s="67"/>
      <c r="BY943" s="67"/>
      <c r="BZ943" s="67"/>
      <c r="CA943" s="67"/>
      <c r="CB943" s="67"/>
      <c r="CC943" s="69">
        <f>SUM(Table25[[#This Row],[Contract Amount FY00]:[Contract Amount FY50]])</f>
        <v>15670870</v>
      </c>
      <c r="CD943" s="24"/>
    </row>
    <row r="944" spans="1:82" x14ac:dyDescent="0.25">
      <c r="A944" s="122" t="s">
        <v>2011</v>
      </c>
      <c r="B944" s="122" t="s">
        <v>278</v>
      </c>
      <c r="C944" s="122" t="s">
        <v>547</v>
      </c>
      <c r="E944" s="26" t="str">
        <f>IFERROR(IF(VLOOKUP(Table25[[#This Row],[Contract No.]],Table3[#All],3,FALSE)="","No","Yes"),"")</f>
        <v>Yes</v>
      </c>
      <c r="F944" s="26" t="str">
        <f>IFERROR(VLOOKUP(Table25[[#This Row],[Contract No.]],Table3[#All],3,FALSE),"")</f>
        <v>NASPO</v>
      </c>
      <c r="G944" s="26" t="str">
        <f>IFERROR(IF(Table25[[#This Row],[Cooperative Purchase
(Yes/No)]]="Yes","Yes",IF(VLOOKUP(Table25[[#This Row],[Contract No.]],Table3[#All],1,FALSE)=Table25[[#This Row],[Contract No.]],"Yes","No")),"No")</f>
        <v>Yes</v>
      </c>
      <c r="H944" s="51">
        <f>IFERROR(VLOOKUP(Table25[[#This Row],[Contract No.]],Table3[#All],4,FALSE),"")</f>
        <v>42917</v>
      </c>
      <c r="I944" s="56">
        <f>IFERROR(IF(AND(MONTH(Table25[[#This Row],[Contract Start Date]])&gt;6,MONTH(Table25[[#This Row],[Contract Start Date]])&lt;=12),YEAR(Table25[[#This Row],[Contract Start Date]])+1,YEAR(Table25[[#This Row],[Contract Start Date]])),"")</f>
        <v>2018</v>
      </c>
      <c r="J944" s="55">
        <f>Table25[[#This Row],[FY Formula start]]</f>
        <v>2018</v>
      </c>
      <c r="K944" s="59" t="str">
        <f>"FY"&amp;" "&amp;Table25[[#This Row],[Year Start]]</f>
        <v>FY 2018</v>
      </c>
      <c r="L944" s="52">
        <f>IFERROR(VLOOKUP(Table25[[#This Row],[Contract No.]],Table3[#All],5,FALSE),"")</f>
        <v>46280</v>
      </c>
      <c r="M944" s="56">
        <f>IFERROR(IF(Table25[[#This Row],[Contract End Date]]="99/99/9999","No End",IF(AND(MONTH(Table25[[#This Row],[Contract End Date]])&gt;6,MONTH(Table25[[#This Row],[Contract End Date]])&lt;=12),YEAR(Table25[[#This Row],[Contract End Date]])+1,YEAR(Table25[[#This Row],[Contract End Date]]))),"")</f>
        <v>2027</v>
      </c>
      <c r="N944" s="55">
        <f>Table25[[#This Row],[FY Formula end]]</f>
        <v>2027</v>
      </c>
      <c r="O944" s="59" t="str">
        <f>IF(Table25[[#This Row],[Year End]]="No End","No End","FY"&amp;" "&amp;Table25[[#This Row],[Year End]])</f>
        <v>FY 2027</v>
      </c>
      <c r="P944" s="27"/>
      <c r="Q944" s="104">
        <f>_xlfn.IFNA(IF($B944="","",VLOOKUP($B944,'SWC Towers'!$A:$Q,$Q$2,FALSE)),"")</f>
        <v>0.4</v>
      </c>
      <c r="R944" s="106" t="str">
        <f>_xlfn.IFNA(IF($B944="","",VLOOKUP($B944,'SWC Towers'!$A:$Q,$R$2,FALSE)),"")</f>
        <v/>
      </c>
      <c r="S944" s="106" t="str">
        <f>_xlfn.IFNA(IF($B944="","",VLOOKUP($B944,'SWC Towers'!$A:$Q,$S$2,FALSE)),"")</f>
        <v/>
      </c>
      <c r="T944" s="106">
        <f>_xlfn.IFNA(IF($B944="","",VLOOKUP($B944,'SWC Towers'!$A:$Q,$T$2,FALSE)),"")</f>
        <v>0.05</v>
      </c>
      <c r="U944" s="104" t="str">
        <f>_xlfn.IFNA(IF($B944="","",VLOOKUP($B944,'SWC Towers'!$A:$Q,$U$2,FALSE)),"")</f>
        <v/>
      </c>
      <c r="V944" s="104" t="str">
        <f>_xlfn.IFNA(IF($B944="","",VLOOKUP($B944,'SWC Towers'!$A:$Q,$V$2,FALSE)),"")</f>
        <v/>
      </c>
      <c r="W944" s="104">
        <f>_xlfn.IFNA(IF($B944="","",VLOOKUP($B944,'SWC Towers'!$A:$Q,$W$2,FALSE)),"")</f>
        <v>0.1</v>
      </c>
      <c r="X944" s="104" t="str">
        <f>_xlfn.IFNA(IF($B944="","",VLOOKUP($B944,'SWC Towers'!$A:$Q,$X$2,FALSE)),"")</f>
        <v/>
      </c>
      <c r="Y944" s="104">
        <f>_xlfn.IFNA(IF($B944="","",VLOOKUP($B944,'SWC Towers'!$A:$Q,$Y$2,FALSE)),"")</f>
        <v>0.05</v>
      </c>
      <c r="Z944" s="104" t="str">
        <f>_xlfn.IFNA(IF($B944="","",VLOOKUP($B944,'SWC Towers'!$A:$Q,$Z$2,FALSE)),"")</f>
        <v/>
      </c>
      <c r="AA944" s="104">
        <f>_xlfn.IFNA(IF($B944="","",VLOOKUP($B944,'SWC Towers'!$A:$Q,$AA$2,FALSE)),"")</f>
        <v>0.4</v>
      </c>
      <c r="AB944" s="104" t="str">
        <f>_xlfn.IFNA(IF($B944="","",VLOOKUP($B944,'SWC Towers'!$A:$Q,$AB$2,FALSE)),"")</f>
        <v/>
      </c>
      <c r="AC944" s="20">
        <f>SUM(Table25[[#This Row],[IT Tower: Application]:[Other/Non-IT ]])</f>
        <v>1</v>
      </c>
      <c r="AD944" s="67"/>
      <c r="AE944" s="67"/>
      <c r="AF944" s="67"/>
      <c r="AG944" s="67"/>
      <c r="AH944" s="67"/>
      <c r="AI944" s="67"/>
      <c r="AJ944" s="67"/>
      <c r="AK944" s="67"/>
      <c r="AL944" s="67"/>
      <c r="AM944" s="67"/>
      <c r="AN944" s="67"/>
      <c r="AO944" s="67"/>
      <c r="AP944" s="67"/>
      <c r="AQ944" s="67"/>
      <c r="AR944" s="67"/>
      <c r="AS944" s="67"/>
      <c r="AT944" s="67"/>
      <c r="AU944" s="67"/>
      <c r="AV944" s="67"/>
      <c r="AW944" s="67"/>
      <c r="AX944" s="67"/>
      <c r="AY944" s="67"/>
      <c r="AZ944" s="67"/>
      <c r="BA944" s="67"/>
      <c r="BB944" s="67">
        <v>0</v>
      </c>
      <c r="BC944" s="67">
        <v>1240850</v>
      </c>
      <c r="BD944" s="67"/>
      <c r="BE944" s="67"/>
      <c r="BF944" s="67"/>
      <c r="BG944" s="67"/>
      <c r="BH944" s="67"/>
      <c r="BI944" s="67"/>
      <c r="BJ944" s="67"/>
      <c r="BK944" s="67"/>
      <c r="BL944" s="67"/>
      <c r="BM944" s="67"/>
      <c r="BN944" s="67"/>
      <c r="BO944" s="67"/>
      <c r="BP944" s="67"/>
      <c r="BQ944" s="67"/>
      <c r="BR944" s="67"/>
      <c r="BS944" s="67"/>
      <c r="BT944" s="67"/>
      <c r="BU944" s="67"/>
      <c r="BV944" s="67"/>
      <c r="BW944" s="67"/>
      <c r="BX944" s="67"/>
      <c r="BY944" s="67"/>
      <c r="BZ944" s="67"/>
      <c r="CA944" s="67"/>
      <c r="CB944" s="67"/>
      <c r="CC944" s="69">
        <f>SUM(Table25[[#This Row],[Contract Amount FY00]:[Contract Amount FY50]])</f>
        <v>1240850</v>
      </c>
      <c r="CD944" s="24"/>
    </row>
    <row r="945" spans="1:82" x14ac:dyDescent="0.25">
      <c r="A945" s="122" t="s">
        <v>2011</v>
      </c>
      <c r="B945" s="122" t="s">
        <v>278</v>
      </c>
      <c r="C945" s="122" t="s">
        <v>1804</v>
      </c>
      <c r="E945" s="26" t="str">
        <f>IFERROR(IF(VLOOKUP(Table25[[#This Row],[Contract No.]],Table3[#All],3,FALSE)="","No","Yes"),"")</f>
        <v>Yes</v>
      </c>
      <c r="F945" s="26" t="str">
        <f>IFERROR(VLOOKUP(Table25[[#This Row],[Contract No.]],Table3[#All],3,FALSE),"")</f>
        <v>NASPO</v>
      </c>
      <c r="G945" s="26" t="str">
        <f>IFERROR(IF(Table25[[#This Row],[Cooperative Purchase
(Yes/No)]]="Yes","Yes",IF(VLOOKUP(Table25[[#This Row],[Contract No.]],Table3[#All],1,FALSE)=Table25[[#This Row],[Contract No.]],"Yes","No")),"No")</f>
        <v>Yes</v>
      </c>
      <c r="H945" s="51">
        <f>IFERROR(VLOOKUP(Table25[[#This Row],[Contract No.]],Table3[#All],4,FALSE),"")</f>
        <v>42917</v>
      </c>
      <c r="I945" s="56">
        <f>IFERROR(IF(AND(MONTH(Table25[[#This Row],[Contract Start Date]])&gt;6,MONTH(Table25[[#This Row],[Contract Start Date]])&lt;=12),YEAR(Table25[[#This Row],[Contract Start Date]])+1,YEAR(Table25[[#This Row],[Contract Start Date]])),"")</f>
        <v>2018</v>
      </c>
      <c r="J945" s="55">
        <f>Table25[[#This Row],[FY Formula start]]</f>
        <v>2018</v>
      </c>
      <c r="K945" s="59" t="str">
        <f>"FY"&amp;" "&amp;Table25[[#This Row],[Year Start]]</f>
        <v>FY 2018</v>
      </c>
      <c r="L945" s="52">
        <f>IFERROR(VLOOKUP(Table25[[#This Row],[Contract No.]],Table3[#All],5,FALSE),"")</f>
        <v>46280</v>
      </c>
      <c r="M945" s="56">
        <f>IFERROR(IF(Table25[[#This Row],[Contract End Date]]="99/99/9999","No End",IF(AND(MONTH(Table25[[#This Row],[Contract End Date]])&gt;6,MONTH(Table25[[#This Row],[Contract End Date]])&lt;=12),YEAR(Table25[[#This Row],[Contract End Date]])+1,YEAR(Table25[[#This Row],[Contract End Date]]))),"")</f>
        <v>2027</v>
      </c>
      <c r="N945" s="55">
        <f>Table25[[#This Row],[FY Formula end]]</f>
        <v>2027</v>
      </c>
      <c r="O945" s="59" t="str">
        <f>IF(Table25[[#This Row],[Year End]]="No End","No End","FY"&amp;" "&amp;Table25[[#This Row],[Year End]])</f>
        <v>FY 2027</v>
      </c>
      <c r="P945" s="27"/>
      <c r="Q945" s="104">
        <f>_xlfn.IFNA(IF($B945="","",VLOOKUP($B945,'SWC Towers'!$A:$Q,$Q$2,FALSE)),"")</f>
        <v>0.4</v>
      </c>
      <c r="R945" s="106" t="str">
        <f>_xlfn.IFNA(IF($B945="","",VLOOKUP($B945,'SWC Towers'!$A:$Q,$R$2,FALSE)),"")</f>
        <v/>
      </c>
      <c r="S945" s="106" t="str">
        <f>_xlfn.IFNA(IF($B945="","",VLOOKUP($B945,'SWC Towers'!$A:$Q,$S$2,FALSE)),"")</f>
        <v/>
      </c>
      <c r="T945" s="106">
        <f>_xlfn.IFNA(IF($B945="","",VLOOKUP($B945,'SWC Towers'!$A:$Q,$T$2,FALSE)),"")</f>
        <v>0.05</v>
      </c>
      <c r="U945" s="104" t="str">
        <f>_xlfn.IFNA(IF($B945="","",VLOOKUP($B945,'SWC Towers'!$A:$Q,$U$2,FALSE)),"")</f>
        <v/>
      </c>
      <c r="V945" s="104" t="str">
        <f>_xlfn.IFNA(IF($B945="","",VLOOKUP($B945,'SWC Towers'!$A:$Q,$V$2,FALSE)),"")</f>
        <v/>
      </c>
      <c r="W945" s="104">
        <f>_xlfn.IFNA(IF($B945="","",VLOOKUP($B945,'SWC Towers'!$A:$Q,$W$2,FALSE)),"")</f>
        <v>0.1</v>
      </c>
      <c r="X945" s="104" t="str">
        <f>_xlfn.IFNA(IF($B945="","",VLOOKUP($B945,'SWC Towers'!$A:$Q,$X$2,FALSE)),"")</f>
        <v/>
      </c>
      <c r="Y945" s="104">
        <f>_xlfn.IFNA(IF($B945="","",VLOOKUP($B945,'SWC Towers'!$A:$Q,$Y$2,FALSE)),"")</f>
        <v>0.05</v>
      </c>
      <c r="Z945" s="104" t="str">
        <f>_xlfn.IFNA(IF($B945="","",VLOOKUP($B945,'SWC Towers'!$A:$Q,$Z$2,FALSE)),"")</f>
        <v/>
      </c>
      <c r="AA945" s="104">
        <f>_xlfn.IFNA(IF($B945="","",VLOOKUP($B945,'SWC Towers'!$A:$Q,$AA$2,FALSE)),"")</f>
        <v>0.4</v>
      </c>
      <c r="AB945" s="104" t="str">
        <f>_xlfn.IFNA(IF($B945="","",VLOOKUP($B945,'SWC Towers'!$A:$Q,$AB$2,FALSE)),"")</f>
        <v/>
      </c>
      <c r="AC945" s="20">
        <f>SUM(Table25[[#This Row],[IT Tower: Application]:[Other/Non-IT ]])</f>
        <v>1</v>
      </c>
      <c r="AD945" s="67"/>
      <c r="AE945" s="67"/>
      <c r="AF945" s="67"/>
      <c r="AG945" s="67"/>
      <c r="AH945" s="67"/>
      <c r="AI945" s="67"/>
      <c r="AJ945" s="67"/>
      <c r="AK945" s="67"/>
      <c r="AL945" s="67"/>
      <c r="AM945" s="67"/>
      <c r="AN945" s="67"/>
      <c r="AO945" s="67"/>
      <c r="AP945" s="67"/>
      <c r="AQ945" s="67"/>
      <c r="AR945" s="67"/>
      <c r="AS945" s="67"/>
      <c r="AT945" s="67"/>
      <c r="AU945" s="67"/>
      <c r="AV945" s="67"/>
      <c r="AW945" s="67"/>
      <c r="AX945" s="67"/>
      <c r="AY945" s="67"/>
      <c r="AZ945" s="67"/>
      <c r="BA945" s="67"/>
      <c r="BB945" s="67">
        <v>0</v>
      </c>
      <c r="BC945" s="67">
        <v>4852</v>
      </c>
      <c r="BD945" s="67"/>
      <c r="BE945" s="67"/>
      <c r="BF945" s="67"/>
      <c r="BG945" s="67"/>
      <c r="BH945" s="67"/>
      <c r="BI945" s="67"/>
      <c r="BJ945" s="67"/>
      <c r="BK945" s="67"/>
      <c r="BL945" s="67"/>
      <c r="BM945" s="67"/>
      <c r="BN945" s="67"/>
      <c r="BO945" s="67"/>
      <c r="BP945" s="67"/>
      <c r="BQ945" s="67"/>
      <c r="BR945" s="67"/>
      <c r="BS945" s="67"/>
      <c r="BT945" s="67"/>
      <c r="BU945" s="67"/>
      <c r="BV945" s="67"/>
      <c r="BW945" s="67"/>
      <c r="BX945" s="67"/>
      <c r="BY945" s="67"/>
      <c r="BZ945" s="67"/>
      <c r="CA945" s="67"/>
      <c r="CB945" s="67"/>
      <c r="CC945" s="69">
        <f>SUM(Table25[[#This Row],[Contract Amount FY00]:[Contract Amount FY50]])</f>
        <v>4852</v>
      </c>
      <c r="CD945" s="24"/>
    </row>
    <row r="946" spans="1:82" x14ac:dyDescent="0.25">
      <c r="A946" s="122" t="s">
        <v>2011</v>
      </c>
      <c r="B946" s="122" t="s">
        <v>278</v>
      </c>
      <c r="C946" s="122" t="s">
        <v>1817</v>
      </c>
      <c r="E946" s="26" t="str">
        <f>IFERROR(IF(VLOOKUP(Table25[[#This Row],[Contract No.]],Table3[#All],3,FALSE)="","No","Yes"),"")</f>
        <v>Yes</v>
      </c>
      <c r="F946" s="26" t="str">
        <f>IFERROR(VLOOKUP(Table25[[#This Row],[Contract No.]],Table3[#All],3,FALSE),"")</f>
        <v>NASPO</v>
      </c>
      <c r="G946" s="26" t="str">
        <f>IFERROR(IF(Table25[[#This Row],[Cooperative Purchase
(Yes/No)]]="Yes","Yes",IF(VLOOKUP(Table25[[#This Row],[Contract No.]],Table3[#All],1,FALSE)=Table25[[#This Row],[Contract No.]],"Yes","No")),"No")</f>
        <v>Yes</v>
      </c>
      <c r="H946" s="51">
        <f>IFERROR(VLOOKUP(Table25[[#This Row],[Contract No.]],Table3[#All],4,FALSE),"")</f>
        <v>42917</v>
      </c>
      <c r="I946" s="56">
        <f>IFERROR(IF(AND(MONTH(Table25[[#This Row],[Contract Start Date]])&gt;6,MONTH(Table25[[#This Row],[Contract Start Date]])&lt;=12),YEAR(Table25[[#This Row],[Contract Start Date]])+1,YEAR(Table25[[#This Row],[Contract Start Date]])),"")</f>
        <v>2018</v>
      </c>
      <c r="J946" s="55">
        <f>Table25[[#This Row],[FY Formula start]]</f>
        <v>2018</v>
      </c>
      <c r="K946" s="59" t="str">
        <f>"FY"&amp;" "&amp;Table25[[#This Row],[Year Start]]</f>
        <v>FY 2018</v>
      </c>
      <c r="L946" s="52">
        <f>IFERROR(VLOOKUP(Table25[[#This Row],[Contract No.]],Table3[#All],5,FALSE),"")</f>
        <v>46280</v>
      </c>
      <c r="M946" s="56">
        <f>IFERROR(IF(Table25[[#This Row],[Contract End Date]]="99/99/9999","No End",IF(AND(MONTH(Table25[[#This Row],[Contract End Date]])&gt;6,MONTH(Table25[[#This Row],[Contract End Date]])&lt;=12),YEAR(Table25[[#This Row],[Contract End Date]])+1,YEAR(Table25[[#This Row],[Contract End Date]]))),"")</f>
        <v>2027</v>
      </c>
      <c r="N946" s="55">
        <f>Table25[[#This Row],[FY Formula end]]</f>
        <v>2027</v>
      </c>
      <c r="O946" s="59" t="str">
        <f>IF(Table25[[#This Row],[Year End]]="No End","No End","FY"&amp;" "&amp;Table25[[#This Row],[Year End]])</f>
        <v>FY 2027</v>
      </c>
      <c r="P946" s="27"/>
      <c r="Q946" s="104">
        <f>_xlfn.IFNA(IF($B946="","",VLOOKUP($B946,'SWC Towers'!$A:$Q,$Q$2,FALSE)),"")</f>
        <v>0.4</v>
      </c>
      <c r="R946" s="106" t="str">
        <f>_xlfn.IFNA(IF($B946="","",VLOOKUP($B946,'SWC Towers'!$A:$Q,$R$2,FALSE)),"")</f>
        <v/>
      </c>
      <c r="S946" s="106" t="str">
        <f>_xlfn.IFNA(IF($B946="","",VLOOKUP($B946,'SWC Towers'!$A:$Q,$S$2,FALSE)),"")</f>
        <v/>
      </c>
      <c r="T946" s="106">
        <f>_xlfn.IFNA(IF($B946="","",VLOOKUP($B946,'SWC Towers'!$A:$Q,$T$2,FALSE)),"")</f>
        <v>0.05</v>
      </c>
      <c r="U946" s="104" t="str">
        <f>_xlfn.IFNA(IF($B946="","",VLOOKUP($B946,'SWC Towers'!$A:$Q,$U$2,FALSE)),"")</f>
        <v/>
      </c>
      <c r="V946" s="104" t="str">
        <f>_xlfn.IFNA(IF($B946="","",VLOOKUP($B946,'SWC Towers'!$A:$Q,$V$2,FALSE)),"")</f>
        <v/>
      </c>
      <c r="W946" s="104">
        <f>_xlfn.IFNA(IF($B946="","",VLOOKUP($B946,'SWC Towers'!$A:$Q,$W$2,FALSE)),"")</f>
        <v>0.1</v>
      </c>
      <c r="X946" s="104" t="str">
        <f>_xlfn.IFNA(IF($B946="","",VLOOKUP($B946,'SWC Towers'!$A:$Q,$X$2,FALSE)),"")</f>
        <v/>
      </c>
      <c r="Y946" s="104">
        <f>_xlfn.IFNA(IF($B946="","",VLOOKUP($B946,'SWC Towers'!$A:$Q,$Y$2,FALSE)),"")</f>
        <v>0.05</v>
      </c>
      <c r="Z946" s="104" t="str">
        <f>_xlfn.IFNA(IF($B946="","",VLOOKUP($B946,'SWC Towers'!$A:$Q,$Z$2,FALSE)),"")</f>
        <v/>
      </c>
      <c r="AA946" s="104">
        <f>_xlfn.IFNA(IF($B946="","",VLOOKUP($B946,'SWC Towers'!$A:$Q,$AA$2,FALSE)),"")</f>
        <v>0.4</v>
      </c>
      <c r="AB946" s="104" t="str">
        <f>_xlfn.IFNA(IF($B946="","",VLOOKUP($B946,'SWC Towers'!$A:$Q,$AB$2,FALSE)),"")</f>
        <v/>
      </c>
      <c r="AC946" s="20">
        <f>SUM(Table25[[#This Row],[IT Tower: Application]:[Other/Non-IT ]])</f>
        <v>1</v>
      </c>
      <c r="AD946" s="67"/>
      <c r="AE946" s="67"/>
      <c r="AF946" s="67"/>
      <c r="AG946" s="67"/>
      <c r="AH946" s="67"/>
      <c r="AI946" s="67"/>
      <c r="AJ946" s="67"/>
      <c r="AK946" s="67"/>
      <c r="AL946" s="67"/>
      <c r="AM946" s="67"/>
      <c r="AN946" s="67"/>
      <c r="AO946" s="67"/>
      <c r="AP946" s="67"/>
      <c r="AQ946" s="67"/>
      <c r="AR946" s="67"/>
      <c r="AS946" s="67"/>
      <c r="AT946" s="67"/>
      <c r="AU946" s="67"/>
      <c r="AV946" s="67"/>
      <c r="AW946" s="67"/>
      <c r="AX946" s="67"/>
      <c r="AY946" s="67"/>
      <c r="AZ946" s="67"/>
      <c r="BA946" s="67">
        <v>650000</v>
      </c>
      <c r="BB946" s="67">
        <v>4941820</v>
      </c>
      <c r="BC946" s="67">
        <v>4379434</v>
      </c>
      <c r="BD946" s="67"/>
      <c r="BE946" s="67"/>
      <c r="BF946" s="67"/>
      <c r="BG946" s="67"/>
      <c r="BH946" s="67"/>
      <c r="BI946" s="67"/>
      <c r="BJ946" s="67"/>
      <c r="BK946" s="67"/>
      <c r="BL946" s="67"/>
      <c r="BM946" s="67"/>
      <c r="BN946" s="67"/>
      <c r="BO946" s="67"/>
      <c r="BP946" s="67"/>
      <c r="BQ946" s="67"/>
      <c r="BR946" s="67"/>
      <c r="BS946" s="67"/>
      <c r="BT946" s="67"/>
      <c r="BU946" s="67"/>
      <c r="BV946" s="67"/>
      <c r="BW946" s="67"/>
      <c r="BX946" s="67"/>
      <c r="BY946" s="67"/>
      <c r="BZ946" s="67"/>
      <c r="CA946" s="67"/>
      <c r="CB946" s="67"/>
      <c r="CC946" s="69">
        <f>SUM(Table25[[#This Row],[Contract Amount FY00]:[Contract Amount FY50]])</f>
        <v>9971254</v>
      </c>
      <c r="CD946" s="24"/>
    </row>
    <row r="947" spans="1:82" x14ac:dyDescent="0.25">
      <c r="A947" s="122" t="s">
        <v>2011</v>
      </c>
      <c r="B947" s="122" t="s">
        <v>278</v>
      </c>
      <c r="C947" s="122" t="s">
        <v>2265</v>
      </c>
      <c r="E947" s="26" t="str">
        <f>IFERROR(IF(VLOOKUP(Table25[[#This Row],[Contract No.]],Table3[#All],3,FALSE)="","No","Yes"),"")</f>
        <v>Yes</v>
      </c>
      <c r="F947" s="26" t="str">
        <f>IFERROR(VLOOKUP(Table25[[#This Row],[Contract No.]],Table3[#All],3,FALSE),"")</f>
        <v>NASPO</v>
      </c>
      <c r="G947" s="26" t="str">
        <f>IFERROR(IF(Table25[[#This Row],[Cooperative Purchase
(Yes/No)]]="Yes","Yes",IF(VLOOKUP(Table25[[#This Row],[Contract No.]],Table3[#All],1,FALSE)=Table25[[#This Row],[Contract No.]],"Yes","No")),"No")</f>
        <v>Yes</v>
      </c>
      <c r="H947" s="51">
        <f>IFERROR(VLOOKUP(Table25[[#This Row],[Contract No.]],Table3[#All],4,FALSE),"")</f>
        <v>42917</v>
      </c>
      <c r="I947" s="56">
        <f>IFERROR(IF(AND(MONTH(Table25[[#This Row],[Contract Start Date]])&gt;6,MONTH(Table25[[#This Row],[Contract Start Date]])&lt;=12),YEAR(Table25[[#This Row],[Contract Start Date]])+1,YEAR(Table25[[#This Row],[Contract Start Date]])),"")</f>
        <v>2018</v>
      </c>
      <c r="J947" s="55">
        <f>Table25[[#This Row],[FY Formula start]]</f>
        <v>2018</v>
      </c>
      <c r="K947" s="59" t="str">
        <f>"FY"&amp;" "&amp;Table25[[#This Row],[Year Start]]</f>
        <v>FY 2018</v>
      </c>
      <c r="L947" s="52">
        <f>IFERROR(VLOOKUP(Table25[[#This Row],[Contract No.]],Table3[#All],5,FALSE),"")</f>
        <v>46280</v>
      </c>
      <c r="M947" s="56">
        <f>IFERROR(IF(Table25[[#This Row],[Contract End Date]]="99/99/9999","No End",IF(AND(MONTH(Table25[[#This Row],[Contract End Date]])&gt;6,MONTH(Table25[[#This Row],[Contract End Date]])&lt;=12),YEAR(Table25[[#This Row],[Contract End Date]])+1,YEAR(Table25[[#This Row],[Contract End Date]]))),"")</f>
        <v>2027</v>
      </c>
      <c r="N947" s="55">
        <f>Table25[[#This Row],[FY Formula end]]</f>
        <v>2027</v>
      </c>
      <c r="O947" s="59" t="str">
        <f>IF(Table25[[#This Row],[Year End]]="No End","No End","FY"&amp;" "&amp;Table25[[#This Row],[Year End]])</f>
        <v>FY 2027</v>
      </c>
      <c r="P947" s="27"/>
      <c r="Q947" s="104">
        <f>_xlfn.IFNA(IF($B947="","",VLOOKUP($B947,'SWC Towers'!$A:$Q,$Q$2,FALSE)),"")</f>
        <v>0.4</v>
      </c>
      <c r="R947" s="106" t="str">
        <f>_xlfn.IFNA(IF($B947="","",VLOOKUP($B947,'SWC Towers'!$A:$Q,$R$2,FALSE)),"")</f>
        <v/>
      </c>
      <c r="S947" s="106" t="str">
        <f>_xlfn.IFNA(IF($B947="","",VLOOKUP($B947,'SWC Towers'!$A:$Q,$S$2,FALSE)),"")</f>
        <v/>
      </c>
      <c r="T947" s="106">
        <f>_xlfn.IFNA(IF($B947="","",VLOOKUP($B947,'SWC Towers'!$A:$Q,$T$2,FALSE)),"")</f>
        <v>0.05</v>
      </c>
      <c r="U947" s="104" t="str">
        <f>_xlfn.IFNA(IF($B947="","",VLOOKUP($B947,'SWC Towers'!$A:$Q,$U$2,FALSE)),"")</f>
        <v/>
      </c>
      <c r="V947" s="104" t="str">
        <f>_xlfn.IFNA(IF($B947="","",VLOOKUP($B947,'SWC Towers'!$A:$Q,$V$2,FALSE)),"")</f>
        <v/>
      </c>
      <c r="W947" s="104">
        <f>_xlfn.IFNA(IF($B947="","",VLOOKUP($B947,'SWC Towers'!$A:$Q,$W$2,FALSE)),"")</f>
        <v>0.1</v>
      </c>
      <c r="X947" s="104" t="str">
        <f>_xlfn.IFNA(IF($B947="","",VLOOKUP($B947,'SWC Towers'!$A:$Q,$X$2,FALSE)),"")</f>
        <v/>
      </c>
      <c r="Y947" s="104">
        <f>_xlfn.IFNA(IF($B947="","",VLOOKUP($B947,'SWC Towers'!$A:$Q,$Y$2,FALSE)),"")</f>
        <v>0.05</v>
      </c>
      <c r="Z947" s="104" t="str">
        <f>_xlfn.IFNA(IF($B947="","",VLOOKUP($B947,'SWC Towers'!$A:$Q,$Z$2,FALSE)),"")</f>
        <v/>
      </c>
      <c r="AA947" s="104">
        <f>_xlfn.IFNA(IF($B947="","",VLOOKUP($B947,'SWC Towers'!$A:$Q,$AA$2,FALSE)),"")</f>
        <v>0.4</v>
      </c>
      <c r="AB947" s="104" t="str">
        <f>_xlfn.IFNA(IF($B947="","",VLOOKUP($B947,'SWC Towers'!$A:$Q,$AB$2,FALSE)),"")</f>
        <v/>
      </c>
      <c r="AC947" s="20">
        <f>SUM(Table25[[#This Row],[IT Tower: Application]:[Other/Non-IT ]])</f>
        <v>1</v>
      </c>
      <c r="AD947" s="67"/>
      <c r="AE947" s="67"/>
      <c r="AF947" s="67"/>
      <c r="AG947" s="67"/>
      <c r="AH947" s="67"/>
      <c r="AI947" s="67"/>
      <c r="AJ947" s="67"/>
      <c r="AK947" s="67"/>
      <c r="AL947" s="67"/>
      <c r="AM947" s="67"/>
      <c r="AN947" s="67"/>
      <c r="AO947" s="67"/>
      <c r="AP947" s="67"/>
      <c r="AQ947" s="67"/>
      <c r="AR947" s="67"/>
      <c r="AS947" s="67"/>
      <c r="AT947" s="67"/>
      <c r="AU947" s="67"/>
      <c r="AV947" s="67"/>
      <c r="AW947" s="67"/>
      <c r="AX947" s="67"/>
      <c r="AY947" s="67"/>
      <c r="AZ947" s="67">
        <v>0</v>
      </c>
      <c r="BA947" s="67">
        <v>85398</v>
      </c>
      <c r="BB947" s="67">
        <v>103115</v>
      </c>
      <c r="BC947" s="67">
        <v>371960</v>
      </c>
      <c r="BD947" s="67"/>
      <c r="BE947" s="67"/>
      <c r="BF947" s="67"/>
      <c r="BG947" s="67"/>
      <c r="BH947" s="67"/>
      <c r="BI947" s="67"/>
      <c r="BJ947" s="67"/>
      <c r="BK947" s="67"/>
      <c r="BL947" s="67"/>
      <c r="BM947" s="67"/>
      <c r="BN947" s="67"/>
      <c r="BO947" s="67"/>
      <c r="BP947" s="67"/>
      <c r="BQ947" s="67"/>
      <c r="BR947" s="67"/>
      <c r="BS947" s="67"/>
      <c r="BT947" s="67"/>
      <c r="BU947" s="67"/>
      <c r="BV947" s="67"/>
      <c r="BW947" s="67"/>
      <c r="BX947" s="67"/>
      <c r="BY947" s="67"/>
      <c r="BZ947" s="67"/>
      <c r="CA947" s="67"/>
      <c r="CB947" s="67"/>
      <c r="CC947" s="69">
        <f>SUM(Table25[[#This Row],[Contract Amount FY00]:[Contract Amount FY50]])</f>
        <v>560473</v>
      </c>
      <c r="CD947" s="24"/>
    </row>
    <row r="948" spans="1:82" x14ac:dyDescent="0.25">
      <c r="A948" s="122" t="s">
        <v>2011</v>
      </c>
      <c r="B948" s="122" t="s">
        <v>278</v>
      </c>
      <c r="C948" s="122" t="s">
        <v>2181</v>
      </c>
      <c r="E948" s="26" t="str">
        <f>IFERROR(IF(VLOOKUP(Table25[[#This Row],[Contract No.]],Table3[#All],3,FALSE)="","No","Yes"),"")</f>
        <v>Yes</v>
      </c>
      <c r="F948" s="26" t="str">
        <f>IFERROR(VLOOKUP(Table25[[#This Row],[Contract No.]],Table3[#All],3,FALSE),"")</f>
        <v>NASPO</v>
      </c>
      <c r="G948" s="26" t="str">
        <f>IFERROR(IF(Table25[[#This Row],[Cooperative Purchase
(Yes/No)]]="Yes","Yes",IF(VLOOKUP(Table25[[#This Row],[Contract No.]],Table3[#All],1,FALSE)=Table25[[#This Row],[Contract No.]],"Yes","No")),"No")</f>
        <v>Yes</v>
      </c>
      <c r="H948" s="51">
        <f>IFERROR(VLOOKUP(Table25[[#This Row],[Contract No.]],Table3[#All],4,FALSE),"")</f>
        <v>42917</v>
      </c>
      <c r="I948" s="56">
        <f>IFERROR(IF(AND(MONTH(Table25[[#This Row],[Contract Start Date]])&gt;6,MONTH(Table25[[#This Row],[Contract Start Date]])&lt;=12),YEAR(Table25[[#This Row],[Contract Start Date]])+1,YEAR(Table25[[#This Row],[Contract Start Date]])),"")</f>
        <v>2018</v>
      </c>
      <c r="J948" s="55">
        <f>Table25[[#This Row],[FY Formula start]]</f>
        <v>2018</v>
      </c>
      <c r="K948" s="59" t="str">
        <f>"FY"&amp;" "&amp;Table25[[#This Row],[Year Start]]</f>
        <v>FY 2018</v>
      </c>
      <c r="L948" s="52">
        <f>IFERROR(VLOOKUP(Table25[[#This Row],[Contract No.]],Table3[#All],5,FALSE),"")</f>
        <v>46280</v>
      </c>
      <c r="M948" s="56">
        <f>IFERROR(IF(Table25[[#This Row],[Contract End Date]]="99/99/9999","No End",IF(AND(MONTH(Table25[[#This Row],[Contract End Date]])&gt;6,MONTH(Table25[[#This Row],[Contract End Date]])&lt;=12),YEAR(Table25[[#This Row],[Contract End Date]])+1,YEAR(Table25[[#This Row],[Contract End Date]]))),"")</f>
        <v>2027</v>
      </c>
      <c r="N948" s="55">
        <f>Table25[[#This Row],[FY Formula end]]</f>
        <v>2027</v>
      </c>
      <c r="O948" s="59" t="str">
        <f>IF(Table25[[#This Row],[Year End]]="No End","No End","FY"&amp;" "&amp;Table25[[#This Row],[Year End]])</f>
        <v>FY 2027</v>
      </c>
      <c r="P948" s="27"/>
      <c r="Q948" s="104">
        <f>_xlfn.IFNA(IF($B948="","",VLOOKUP($B948,'SWC Towers'!$A:$Q,$Q$2,FALSE)),"")</f>
        <v>0.4</v>
      </c>
      <c r="R948" s="106" t="str">
        <f>_xlfn.IFNA(IF($B948="","",VLOOKUP($B948,'SWC Towers'!$A:$Q,$R$2,FALSE)),"")</f>
        <v/>
      </c>
      <c r="S948" s="106" t="str">
        <f>_xlfn.IFNA(IF($B948="","",VLOOKUP($B948,'SWC Towers'!$A:$Q,$S$2,FALSE)),"")</f>
        <v/>
      </c>
      <c r="T948" s="106">
        <f>_xlfn.IFNA(IF($B948="","",VLOOKUP($B948,'SWC Towers'!$A:$Q,$T$2,FALSE)),"")</f>
        <v>0.05</v>
      </c>
      <c r="U948" s="104" t="str">
        <f>_xlfn.IFNA(IF($B948="","",VLOOKUP($B948,'SWC Towers'!$A:$Q,$U$2,FALSE)),"")</f>
        <v/>
      </c>
      <c r="V948" s="104" t="str">
        <f>_xlfn.IFNA(IF($B948="","",VLOOKUP($B948,'SWC Towers'!$A:$Q,$V$2,FALSE)),"")</f>
        <v/>
      </c>
      <c r="W948" s="104">
        <f>_xlfn.IFNA(IF($B948="","",VLOOKUP($B948,'SWC Towers'!$A:$Q,$W$2,FALSE)),"")</f>
        <v>0.1</v>
      </c>
      <c r="X948" s="104" t="str">
        <f>_xlfn.IFNA(IF($B948="","",VLOOKUP($B948,'SWC Towers'!$A:$Q,$X$2,FALSE)),"")</f>
        <v/>
      </c>
      <c r="Y948" s="104">
        <f>_xlfn.IFNA(IF($B948="","",VLOOKUP($B948,'SWC Towers'!$A:$Q,$Y$2,FALSE)),"")</f>
        <v>0.05</v>
      </c>
      <c r="Z948" s="104" t="str">
        <f>_xlfn.IFNA(IF($B948="","",VLOOKUP($B948,'SWC Towers'!$A:$Q,$Z$2,FALSE)),"")</f>
        <v/>
      </c>
      <c r="AA948" s="104">
        <f>_xlfn.IFNA(IF($B948="","",VLOOKUP($B948,'SWC Towers'!$A:$Q,$AA$2,FALSE)),"")</f>
        <v>0.4</v>
      </c>
      <c r="AB948" s="104" t="str">
        <f>_xlfn.IFNA(IF($B948="","",VLOOKUP($B948,'SWC Towers'!$A:$Q,$AB$2,FALSE)),"")</f>
        <v/>
      </c>
      <c r="AC948" s="20">
        <f>SUM(Table25[[#This Row],[IT Tower: Application]:[Other/Non-IT ]])</f>
        <v>1</v>
      </c>
      <c r="AD948" s="67"/>
      <c r="AE948" s="67"/>
      <c r="AF948" s="67"/>
      <c r="AG948" s="67"/>
      <c r="AH948" s="67"/>
      <c r="AI948" s="67"/>
      <c r="AJ948" s="67"/>
      <c r="AK948" s="67"/>
      <c r="AL948" s="67"/>
      <c r="AM948" s="67"/>
      <c r="AN948" s="67"/>
      <c r="AO948" s="67"/>
      <c r="AP948" s="67"/>
      <c r="AQ948" s="67"/>
      <c r="AR948" s="67"/>
      <c r="AS948" s="67"/>
      <c r="AT948" s="67"/>
      <c r="AU948" s="67"/>
      <c r="AV948" s="67"/>
      <c r="AW948" s="67"/>
      <c r="AX948" s="67"/>
      <c r="AY948" s="67"/>
      <c r="AZ948" s="67"/>
      <c r="BA948" s="67">
        <v>0</v>
      </c>
      <c r="BB948" s="67">
        <v>35220</v>
      </c>
      <c r="BC948" s="67"/>
      <c r="BD948" s="67"/>
      <c r="BE948" s="67"/>
      <c r="BF948" s="67"/>
      <c r="BG948" s="67"/>
      <c r="BH948" s="67"/>
      <c r="BI948" s="67"/>
      <c r="BJ948" s="67"/>
      <c r="BK948" s="67"/>
      <c r="BL948" s="67"/>
      <c r="BM948" s="67"/>
      <c r="BN948" s="67"/>
      <c r="BO948" s="67"/>
      <c r="BP948" s="67"/>
      <c r="BQ948" s="67"/>
      <c r="BR948" s="67"/>
      <c r="BS948" s="67"/>
      <c r="BT948" s="67"/>
      <c r="BU948" s="67"/>
      <c r="BV948" s="67"/>
      <c r="BW948" s="67"/>
      <c r="BX948" s="67"/>
      <c r="BY948" s="67"/>
      <c r="BZ948" s="67"/>
      <c r="CA948" s="67"/>
      <c r="CB948" s="67"/>
      <c r="CC948" s="69">
        <f>SUM(Table25[[#This Row],[Contract Amount FY00]:[Contract Amount FY50]])</f>
        <v>35220</v>
      </c>
      <c r="CD948" s="24"/>
    </row>
    <row r="949" spans="1:82" x14ac:dyDescent="0.25">
      <c r="A949" s="122" t="s">
        <v>2011</v>
      </c>
      <c r="B949" s="122" t="s">
        <v>278</v>
      </c>
      <c r="C949" s="122" t="s">
        <v>3238</v>
      </c>
      <c r="E949" s="26" t="str">
        <f>IFERROR(IF(VLOOKUP(Table25[[#This Row],[Contract No.]],Table3[#All],3,FALSE)="","No","Yes"),"")</f>
        <v>Yes</v>
      </c>
      <c r="F949" s="26" t="str">
        <f>IFERROR(VLOOKUP(Table25[[#This Row],[Contract No.]],Table3[#All],3,FALSE),"")</f>
        <v>NASPO</v>
      </c>
      <c r="G949" s="26" t="str">
        <f>IFERROR(IF(Table25[[#This Row],[Cooperative Purchase
(Yes/No)]]="Yes","Yes",IF(VLOOKUP(Table25[[#This Row],[Contract No.]],Table3[#All],1,FALSE)=Table25[[#This Row],[Contract No.]],"Yes","No")),"No")</f>
        <v>Yes</v>
      </c>
      <c r="H949" s="51">
        <f>IFERROR(VLOOKUP(Table25[[#This Row],[Contract No.]],Table3[#All],4,FALSE),"")</f>
        <v>42917</v>
      </c>
      <c r="I949" s="56">
        <f>IFERROR(IF(AND(MONTH(Table25[[#This Row],[Contract Start Date]])&gt;6,MONTH(Table25[[#This Row],[Contract Start Date]])&lt;=12),YEAR(Table25[[#This Row],[Contract Start Date]])+1,YEAR(Table25[[#This Row],[Contract Start Date]])),"")</f>
        <v>2018</v>
      </c>
      <c r="J949" s="55">
        <f>Table25[[#This Row],[FY Formula start]]</f>
        <v>2018</v>
      </c>
      <c r="K949" s="59" t="str">
        <f>"FY"&amp;" "&amp;Table25[[#This Row],[Year Start]]</f>
        <v>FY 2018</v>
      </c>
      <c r="L949" s="52">
        <f>IFERROR(VLOOKUP(Table25[[#This Row],[Contract No.]],Table3[#All],5,FALSE),"")</f>
        <v>46280</v>
      </c>
      <c r="M949" s="56">
        <f>IFERROR(IF(Table25[[#This Row],[Contract End Date]]="99/99/9999","No End",IF(AND(MONTH(Table25[[#This Row],[Contract End Date]])&gt;6,MONTH(Table25[[#This Row],[Contract End Date]])&lt;=12),YEAR(Table25[[#This Row],[Contract End Date]])+1,YEAR(Table25[[#This Row],[Contract End Date]]))),"")</f>
        <v>2027</v>
      </c>
      <c r="N949" s="55">
        <f>Table25[[#This Row],[FY Formula end]]</f>
        <v>2027</v>
      </c>
      <c r="O949" s="59" t="str">
        <f>IF(Table25[[#This Row],[Year End]]="No End","No End","FY"&amp;" "&amp;Table25[[#This Row],[Year End]])</f>
        <v>FY 2027</v>
      </c>
      <c r="P949" s="27"/>
      <c r="Q949" s="104">
        <f>_xlfn.IFNA(IF($B949="","",VLOOKUP($B949,'SWC Towers'!$A:$Q,$Q$2,FALSE)),"")</f>
        <v>0.4</v>
      </c>
      <c r="R949" s="106" t="str">
        <f>_xlfn.IFNA(IF($B949="","",VLOOKUP($B949,'SWC Towers'!$A:$Q,$R$2,FALSE)),"")</f>
        <v/>
      </c>
      <c r="S949" s="106" t="str">
        <f>_xlfn.IFNA(IF($B949="","",VLOOKUP($B949,'SWC Towers'!$A:$Q,$S$2,FALSE)),"")</f>
        <v/>
      </c>
      <c r="T949" s="106">
        <f>_xlfn.IFNA(IF($B949="","",VLOOKUP($B949,'SWC Towers'!$A:$Q,$T$2,FALSE)),"")</f>
        <v>0.05</v>
      </c>
      <c r="U949" s="104" t="str">
        <f>_xlfn.IFNA(IF($B949="","",VLOOKUP($B949,'SWC Towers'!$A:$Q,$U$2,FALSE)),"")</f>
        <v/>
      </c>
      <c r="V949" s="104" t="str">
        <f>_xlfn.IFNA(IF($B949="","",VLOOKUP($B949,'SWC Towers'!$A:$Q,$V$2,FALSE)),"")</f>
        <v/>
      </c>
      <c r="W949" s="104">
        <f>_xlfn.IFNA(IF($B949="","",VLOOKUP($B949,'SWC Towers'!$A:$Q,$W$2,FALSE)),"")</f>
        <v>0.1</v>
      </c>
      <c r="X949" s="104" t="str">
        <f>_xlfn.IFNA(IF($B949="","",VLOOKUP($B949,'SWC Towers'!$A:$Q,$X$2,FALSE)),"")</f>
        <v/>
      </c>
      <c r="Y949" s="104">
        <f>_xlfn.IFNA(IF($B949="","",VLOOKUP($B949,'SWC Towers'!$A:$Q,$Y$2,FALSE)),"")</f>
        <v>0.05</v>
      </c>
      <c r="Z949" s="104" t="str">
        <f>_xlfn.IFNA(IF($B949="","",VLOOKUP($B949,'SWC Towers'!$A:$Q,$Z$2,FALSE)),"")</f>
        <v/>
      </c>
      <c r="AA949" s="104">
        <f>_xlfn.IFNA(IF($B949="","",VLOOKUP($B949,'SWC Towers'!$A:$Q,$AA$2,FALSE)),"")</f>
        <v>0.4</v>
      </c>
      <c r="AB949" s="104" t="str">
        <f>_xlfn.IFNA(IF($B949="","",VLOOKUP($B949,'SWC Towers'!$A:$Q,$AB$2,FALSE)),"")</f>
        <v/>
      </c>
      <c r="AC949" s="20">
        <f>SUM(Table25[[#This Row],[IT Tower: Application]:[Other/Non-IT ]])</f>
        <v>1</v>
      </c>
      <c r="AD949" s="67"/>
      <c r="AE949" s="67"/>
      <c r="AF949" s="67"/>
      <c r="AG949" s="67"/>
      <c r="AH949" s="67"/>
      <c r="AI949" s="67"/>
      <c r="AJ949" s="67"/>
      <c r="AK949" s="67"/>
      <c r="AL949" s="67"/>
      <c r="AM949" s="67"/>
      <c r="AN949" s="67"/>
      <c r="AO949" s="67"/>
      <c r="AP949" s="67"/>
      <c r="AQ949" s="67"/>
      <c r="AR949" s="67"/>
      <c r="AS949" s="67"/>
      <c r="AT949" s="67"/>
      <c r="AU949" s="67"/>
      <c r="AV949" s="67"/>
      <c r="AW949" s="67"/>
      <c r="AX949" s="67"/>
      <c r="AY949" s="67"/>
      <c r="AZ949" s="67"/>
      <c r="BA949" s="67"/>
      <c r="BB949" s="67">
        <v>0</v>
      </c>
      <c r="BC949" s="67">
        <v>302784</v>
      </c>
      <c r="BD949" s="67"/>
      <c r="BE949" s="67"/>
      <c r="BF949" s="67"/>
      <c r="BG949" s="67"/>
      <c r="BH949" s="67"/>
      <c r="BI949" s="67"/>
      <c r="BJ949" s="67"/>
      <c r="BK949" s="67"/>
      <c r="BL949" s="67"/>
      <c r="BM949" s="67"/>
      <c r="BN949" s="67"/>
      <c r="BO949" s="67"/>
      <c r="BP949" s="67"/>
      <c r="BQ949" s="67"/>
      <c r="BR949" s="67"/>
      <c r="BS949" s="67"/>
      <c r="BT949" s="67"/>
      <c r="BU949" s="67"/>
      <c r="BV949" s="67"/>
      <c r="BW949" s="67"/>
      <c r="BX949" s="67"/>
      <c r="BY949" s="67"/>
      <c r="BZ949" s="67"/>
      <c r="CA949" s="67"/>
      <c r="CB949" s="67"/>
      <c r="CC949" s="69">
        <f>SUM(Table25[[#This Row],[Contract Amount FY00]:[Contract Amount FY50]])</f>
        <v>302784</v>
      </c>
      <c r="CD949" s="24"/>
    </row>
    <row r="950" spans="1:82" x14ac:dyDescent="0.25">
      <c r="A950" s="122" t="s">
        <v>2011</v>
      </c>
      <c r="B950" s="122" t="s">
        <v>278</v>
      </c>
      <c r="C950" s="122" t="s">
        <v>441</v>
      </c>
      <c r="E950" s="26" t="str">
        <f>IFERROR(IF(VLOOKUP(Table25[[#This Row],[Contract No.]],Table3[#All],3,FALSE)="","No","Yes"),"")</f>
        <v>Yes</v>
      </c>
      <c r="F950" s="26" t="str">
        <f>IFERROR(VLOOKUP(Table25[[#This Row],[Contract No.]],Table3[#All],3,FALSE),"")</f>
        <v>NASPO</v>
      </c>
      <c r="G950" s="26" t="str">
        <f>IFERROR(IF(Table25[[#This Row],[Cooperative Purchase
(Yes/No)]]="Yes","Yes",IF(VLOOKUP(Table25[[#This Row],[Contract No.]],Table3[#All],1,FALSE)=Table25[[#This Row],[Contract No.]],"Yes","No")),"No")</f>
        <v>Yes</v>
      </c>
      <c r="H950" s="51">
        <f>IFERROR(VLOOKUP(Table25[[#This Row],[Contract No.]],Table3[#All],4,FALSE),"")</f>
        <v>42917</v>
      </c>
      <c r="I950" s="56">
        <f>IFERROR(IF(AND(MONTH(Table25[[#This Row],[Contract Start Date]])&gt;6,MONTH(Table25[[#This Row],[Contract Start Date]])&lt;=12),YEAR(Table25[[#This Row],[Contract Start Date]])+1,YEAR(Table25[[#This Row],[Contract Start Date]])),"")</f>
        <v>2018</v>
      </c>
      <c r="J950" s="55">
        <f>Table25[[#This Row],[FY Formula start]]</f>
        <v>2018</v>
      </c>
      <c r="K950" s="59" t="str">
        <f>"FY"&amp;" "&amp;Table25[[#This Row],[Year Start]]</f>
        <v>FY 2018</v>
      </c>
      <c r="L950" s="52">
        <f>IFERROR(VLOOKUP(Table25[[#This Row],[Contract No.]],Table3[#All],5,FALSE),"")</f>
        <v>46280</v>
      </c>
      <c r="M950" s="56">
        <f>IFERROR(IF(Table25[[#This Row],[Contract End Date]]="99/99/9999","No End",IF(AND(MONTH(Table25[[#This Row],[Contract End Date]])&gt;6,MONTH(Table25[[#This Row],[Contract End Date]])&lt;=12),YEAR(Table25[[#This Row],[Contract End Date]])+1,YEAR(Table25[[#This Row],[Contract End Date]]))),"")</f>
        <v>2027</v>
      </c>
      <c r="N950" s="55">
        <f>Table25[[#This Row],[FY Formula end]]</f>
        <v>2027</v>
      </c>
      <c r="O950" s="59" t="str">
        <f>IF(Table25[[#This Row],[Year End]]="No End","No End","FY"&amp;" "&amp;Table25[[#This Row],[Year End]])</f>
        <v>FY 2027</v>
      </c>
      <c r="P950" s="27"/>
      <c r="Q950" s="104">
        <f>_xlfn.IFNA(IF($B950="","",VLOOKUP($B950,'SWC Towers'!$A:$Q,$Q$2,FALSE)),"")</f>
        <v>0.4</v>
      </c>
      <c r="R950" s="106" t="str">
        <f>_xlfn.IFNA(IF($B950="","",VLOOKUP($B950,'SWC Towers'!$A:$Q,$R$2,FALSE)),"")</f>
        <v/>
      </c>
      <c r="S950" s="106" t="str">
        <f>_xlfn.IFNA(IF($B950="","",VLOOKUP($B950,'SWC Towers'!$A:$Q,$S$2,FALSE)),"")</f>
        <v/>
      </c>
      <c r="T950" s="106">
        <f>_xlfn.IFNA(IF($B950="","",VLOOKUP($B950,'SWC Towers'!$A:$Q,$T$2,FALSE)),"")</f>
        <v>0.05</v>
      </c>
      <c r="U950" s="104" t="str">
        <f>_xlfn.IFNA(IF($B950="","",VLOOKUP($B950,'SWC Towers'!$A:$Q,$U$2,FALSE)),"")</f>
        <v/>
      </c>
      <c r="V950" s="104" t="str">
        <f>_xlfn.IFNA(IF($B950="","",VLOOKUP($B950,'SWC Towers'!$A:$Q,$V$2,FALSE)),"")</f>
        <v/>
      </c>
      <c r="W950" s="104">
        <f>_xlfn.IFNA(IF($B950="","",VLOOKUP($B950,'SWC Towers'!$A:$Q,$W$2,FALSE)),"")</f>
        <v>0.1</v>
      </c>
      <c r="X950" s="104" t="str">
        <f>_xlfn.IFNA(IF($B950="","",VLOOKUP($B950,'SWC Towers'!$A:$Q,$X$2,FALSE)),"")</f>
        <v/>
      </c>
      <c r="Y950" s="104">
        <f>_xlfn.IFNA(IF($B950="","",VLOOKUP($B950,'SWC Towers'!$A:$Q,$Y$2,FALSE)),"")</f>
        <v>0.05</v>
      </c>
      <c r="Z950" s="104" t="str">
        <f>_xlfn.IFNA(IF($B950="","",VLOOKUP($B950,'SWC Towers'!$A:$Q,$Z$2,FALSE)),"")</f>
        <v/>
      </c>
      <c r="AA950" s="104">
        <f>_xlfn.IFNA(IF($B950="","",VLOOKUP($B950,'SWC Towers'!$A:$Q,$AA$2,FALSE)),"")</f>
        <v>0.4</v>
      </c>
      <c r="AB950" s="104" t="str">
        <f>_xlfn.IFNA(IF($B950="","",VLOOKUP($B950,'SWC Towers'!$A:$Q,$AB$2,FALSE)),"")</f>
        <v/>
      </c>
      <c r="AC950" s="20">
        <f>SUM(Table25[[#This Row],[IT Tower: Application]:[Other/Non-IT ]])</f>
        <v>1</v>
      </c>
      <c r="AD950" s="67"/>
      <c r="AE950" s="67"/>
      <c r="AF950" s="67"/>
      <c r="AG950" s="67"/>
      <c r="AH950" s="67"/>
      <c r="AI950" s="67"/>
      <c r="AJ950" s="67"/>
      <c r="AK950" s="67"/>
      <c r="AL950" s="67"/>
      <c r="AM950" s="67"/>
      <c r="AN950" s="67"/>
      <c r="AO950" s="67"/>
      <c r="AP950" s="67"/>
      <c r="AQ950" s="67"/>
      <c r="AR950" s="67"/>
      <c r="AS950" s="67"/>
      <c r="AT950" s="67"/>
      <c r="AU950" s="67"/>
      <c r="AV950" s="67"/>
      <c r="AW950" s="67"/>
      <c r="AX950" s="67"/>
      <c r="AY950" s="67"/>
      <c r="AZ950" s="67">
        <v>0</v>
      </c>
      <c r="BA950" s="67">
        <v>138443</v>
      </c>
      <c r="BB950" s="67">
        <v>115543</v>
      </c>
      <c r="BC950" s="67">
        <v>0</v>
      </c>
      <c r="BD950" s="67"/>
      <c r="BE950" s="67"/>
      <c r="BF950" s="67"/>
      <c r="BG950" s="67"/>
      <c r="BH950" s="67"/>
      <c r="BI950" s="67"/>
      <c r="BJ950" s="67"/>
      <c r="BK950" s="67"/>
      <c r="BL950" s="67"/>
      <c r="BM950" s="67"/>
      <c r="BN950" s="67"/>
      <c r="BO950" s="67"/>
      <c r="BP950" s="67"/>
      <c r="BQ950" s="67"/>
      <c r="BR950" s="67"/>
      <c r="BS950" s="67"/>
      <c r="BT950" s="67"/>
      <c r="BU950" s="67"/>
      <c r="BV950" s="67"/>
      <c r="BW950" s="67"/>
      <c r="BX950" s="67"/>
      <c r="BY950" s="67"/>
      <c r="BZ950" s="67"/>
      <c r="CA950" s="67"/>
      <c r="CB950" s="67"/>
      <c r="CC950" s="69">
        <f>SUM(Table25[[#This Row],[Contract Amount FY00]:[Contract Amount FY50]])</f>
        <v>253986</v>
      </c>
      <c r="CD950" s="24"/>
    </row>
    <row r="951" spans="1:82" x14ac:dyDescent="0.25">
      <c r="A951" s="122" t="s">
        <v>2011</v>
      </c>
      <c r="B951" s="122" t="s">
        <v>278</v>
      </c>
      <c r="C951" s="122" t="s">
        <v>1261</v>
      </c>
      <c r="E951" s="26" t="str">
        <f>IFERROR(IF(VLOOKUP(Table25[[#This Row],[Contract No.]],Table3[#All],3,FALSE)="","No","Yes"),"")</f>
        <v>Yes</v>
      </c>
      <c r="F951" s="26" t="str">
        <f>IFERROR(VLOOKUP(Table25[[#This Row],[Contract No.]],Table3[#All],3,FALSE),"")</f>
        <v>NASPO</v>
      </c>
      <c r="G951" s="26" t="str">
        <f>IFERROR(IF(Table25[[#This Row],[Cooperative Purchase
(Yes/No)]]="Yes","Yes",IF(VLOOKUP(Table25[[#This Row],[Contract No.]],Table3[#All],1,FALSE)=Table25[[#This Row],[Contract No.]],"Yes","No")),"No")</f>
        <v>Yes</v>
      </c>
      <c r="H951" s="51">
        <f>IFERROR(VLOOKUP(Table25[[#This Row],[Contract No.]],Table3[#All],4,FALSE),"")</f>
        <v>42917</v>
      </c>
      <c r="I951" s="56">
        <f>IFERROR(IF(AND(MONTH(Table25[[#This Row],[Contract Start Date]])&gt;6,MONTH(Table25[[#This Row],[Contract Start Date]])&lt;=12),YEAR(Table25[[#This Row],[Contract Start Date]])+1,YEAR(Table25[[#This Row],[Contract Start Date]])),"")</f>
        <v>2018</v>
      </c>
      <c r="J951" s="55">
        <f>Table25[[#This Row],[FY Formula start]]</f>
        <v>2018</v>
      </c>
      <c r="K951" s="59" t="str">
        <f>"FY"&amp;" "&amp;Table25[[#This Row],[Year Start]]</f>
        <v>FY 2018</v>
      </c>
      <c r="L951" s="52">
        <f>IFERROR(VLOOKUP(Table25[[#This Row],[Contract No.]],Table3[#All],5,FALSE),"")</f>
        <v>46280</v>
      </c>
      <c r="M951" s="56">
        <f>IFERROR(IF(Table25[[#This Row],[Contract End Date]]="99/99/9999","No End",IF(AND(MONTH(Table25[[#This Row],[Contract End Date]])&gt;6,MONTH(Table25[[#This Row],[Contract End Date]])&lt;=12),YEAR(Table25[[#This Row],[Contract End Date]])+1,YEAR(Table25[[#This Row],[Contract End Date]]))),"")</f>
        <v>2027</v>
      </c>
      <c r="N951" s="55">
        <f>Table25[[#This Row],[FY Formula end]]</f>
        <v>2027</v>
      </c>
      <c r="O951" s="59" t="str">
        <f>IF(Table25[[#This Row],[Year End]]="No End","No End","FY"&amp;" "&amp;Table25[[#This Row],[Year End]])</f>
        <v>FY 2027</v>
      </c>
      <c r="P951" s="27"/>
      <c r="Q951" s="104">
        <f>_xlfn.IFNA(IF($B951="","",VLOOKUP($B951,'SWC Towers'!$A:$Q,$Q$2,FALSE)),"")</f>
        <v>0.4</v>
      </c>
      <c r="R951" s="106" t="str">
        <f>_xlfn.IFNA(IF($B951="","",VLOOKUP($B951,'SWC Towers'!$A:$Q,$R$2,FALSE)),"")</f>
        <v/>
      </c>
      <c r="S951" s="106" t="str">
        <f>_xlfn.IFNA(IF($B951="","",VLOOKUP($B951,'SWC Towers'!$A:$Q,$S$2,FALSE)),"")</f>
        <v/>
      </c>
      <c r="T951" s="106">
        <f>_xlfn.IFNA(IF($B951="","",VLOOKUP($B951,'SWC Towers'!$A:$Q,$T$2,FALSE)),"")</f>
        <v>0.05</v>
      </c>
      <c r="U951" s="104" t="str">
        <f>_xlfn.IFNA(IF($B951="","",VLOOKUP($B951,'SWC Towers'!$A:$Q,$U$2,FALSE)),"")</f>
        <v/>
      </c>
      <c r="V951" s="104" t="str">
        <f>_xlfn.IFNA(IF($B951="","",VLOOKUP($B951,'SWC Towers'!$A:$Q,$V$2,FALSE)),"")</f>
        <v/>
      </c>
      <c r="W951" s="104">
        <f>_xlfn.IFNA(IF($B951="","",VLOOKUP($B951,'SWC Towers'!$A:$Q,$W$2,FALSE)),"")</f>
        <v>0.1</v>
      </c>
      <c r="X951" s="104" t="str">
        <f>_xlfn.IFNA(IF($B951="","",VLOOKUP($B951,'SWC Towers'!$A:$Q,$X$2,FALSE)),"")</f>
        <v/>
      </c>
      <c r="Y951" s="104">
        <f>_xlfn.IFNA(IF($B951="","",VLOOKUP($B951,'SWC Towers'!$A:$Q,$Y$2,FALSE)),"")</f>
        <v>0.05</v>
      </c>
      <c r="Z951" s="104" t="str">
        <f>_xlfn.IFNA(IF($B951="","",VLOOKUP($B951,'SWC Towers'!$A:$Q,$Z$2,FALSE)),"")</f>
        <v/>
      </c>
      <c r="AA951" s="104">
        <f>_xlfn.IFNA(IF($B951="","",VLOOKUP($B951,'SWC Towers'!$A:$Q,$AA$2,FALSE)),"")</f>
        <v>0.4</v>
      </c>
      <c r="AB951" s="104" t="str">
        <f>_xlfn.IFNA(IF($B951="","",VLOOKUP($B951,'SWC Towers'!$A:$Q,$AB$2,FALSE)),"")</f>
        <v/>
      </c>
      <c r="AC951" s="20">
        <f>SUM(Table25[[#This Row],[IT Tower: Application]:[Other/Non-IT ]])</f>
        <v>1</v>
      </c>
      <c r="AD951" s="67"/>
      <c r="AE951" s="67"/>
      <c r="AF951" s="67"/>
      <c r="AG951" s="67"/>
      <c r="AH951" s="67"/>
      <c r="AI951" s="67"/>
      <c r="AJ951" s="67"/>
      <c r="AK951" s="67"/>
      <c r="AL951" s="67"/>
      <c r="AM951" s="67"/>
      <c r="AN951" s="67"/>
      <c r="AO951" s="67"/>
      <c r="AP951" s="67"/>
      <c r="AQ951" s="67"/>
      <c r="AR951" s="67"/>
      <c r="AS951" s="67"/>
      <c r="AT951" s="67"/>
      <c r="AU951" s="67"/>
      <c r="AV951" s="67"/>
      <c r="AW951" s="67"/>
      <c r="AX951" s="67"/>
      <c r="AY951" s="67"/>
      <c r="AZ951" s="67"/>
      <c r="BA951" s="67">
        <v>0</v>
      </c>
      <c r="BB951" s="67">
        <v>134748</v>
      </c>
      <c r="BC951" s="67"/>
      <c r="BD951" s="67"/>
      <c r="BE951" s="67"/>
      <c r="BF951" s="67"/>
      <c r="BG951" s="67"/>
      <c r="BH951" s="67"/>
      <c r="BI951" s="67"/>
      <c r="BJ951" s="67"/>
      <c r="BK951" s="67"/>
      <c r="BL951" s="67"/>
      <c r="BM951" s="67"/>
      <c r="BN951" s="67"/>
      <c r="BO951" s="67"/>
      <c r="BP951" s="67"/>
      <c r="BQ951" s="67"/>
      <c r="BR951" s="67"/>
      <c r="BS951" s="67"/>
      <c r="BT951" s="67"/>
      <c r="BU951" s="67"/>
      <c r="BV951" s="67"/>
      <c r="BW951" s="67"/>
      <c r="BX951" s="67"/>
      <c r="BY951" s="67"/>
      <c r="BZ951" s="67"/>
      <c r="CA951" s="67"/>
      <c r="CB951" s="67"/>
      <c r="CC951" s="69">
        <f>SUM(Table25[[#This Row],[Contract Amount FY00]:[Contract Amount FY50]])</f>
        <v>134748</v>
      </c>
      <c r="CD951" s="24"/>
    </row>
    <row r="952" spans="1:82" x14ac:dyDescent="0.25">
      <c r="A952" s="122" t="s">
        <v>2011</v>
      </c>
      <c r="B952" s="122" t="s">
        <v>278</v>
      </c>
      <c r="C952" s="122" t="s">
        <v>279</v>
      </c>
      <c r="E952" s="26" t="str">
        <f>IFERROR(IF(VLOOKUP(Table25[[#This Row],[Contract No.]],Table3[#All],3,FALSE)="","No","Yes"),"")</f>
        <v>Yes</v>
      </c>
      <c r="F952" s="26" t="str">
        <f>IFERROR(VLOOKUP(Table25[[#This Row],[Contract No.]],Table3[#All],3,FALSE),"")</f>
        <v>NASPO</v>
      </c>
      <c r="G952" s="26" t="str">
        <f>IFERROR(IF(Table25[[#This Row],[Cooperative Purchase
(Yes/No)]]="Yes","Yes",IF(VLOOKUP(Table25[[#This Row],[Contract No.]],Table3[#All],1,FALSE)=Table25[[#This Row],[Contract No.]],"Yes","No")),"No")</f>
        <v>Yes</v>
      </c>
      <c r="H952" s="51">
        <f>IFERROR(VLOOKUP(Table25[[#This Row],[Contract No.]],Table3[#All],4,FALSE),"")</f>
        <v>42917</v>
      </c>
      <c r="I952" s="56">
        <f>IFERROR(IF(AND(MONTH(Table25[[#This Row],[Contract Start Date]])&gt;6,MONTH(Table25[[#This Row],[Contract Start Date]])&lt;=12),YEAR(Table25[[#This Row],[Contract Start Date]])+1,YEAR(Table25[[#This Row],[Contract Start Date]])),"")</f>
        <v>2018</v>
      </c>
      <c r="J952" s="55">
        <f>Table25[[#This Row],[FY Formula start]]</f>
        <v>2018</v>
      </c>
      <c r="K952" s="59" t="str">
        <f>"FY"&amp;" "&amp;Table25[[#This Row],[Year Start]]</f>
        <v>FY 2018</v>
      </c>
      <c r="L952" s="52">
        <f>IFERROR(VLOOKUP(Table25[[#This Row],[Contract No.]],Table3[#All],5,FALSE),"")</f>
        <v>46280</v>
      </c>
      <c r="M952" s="56">
        <f>IFERROR(IF(Table25[[#This Row],[Contract End Date]]="99/99/9999","No End",IF(AND(MONTH(Table25[[#This Row],[Contract End Date]])&gt;6,MONTH(Table25[[#This Row],[Contract End Date]])&lt;=12),YEAR(Table25[[#This Row],[Contract End Date]])+1,YEAR(Table25[[#This Row],[Contract End Date]]))),"")</f>
        <v>2027</v>
      </c>
      <c r="N952" s="55">
        <f>Table25[[#This Row],[FY Formula end]]</f>
        <v>2027</v>
      </c>
      <c r="O952" s="59" t="str">
        <f>IF(Table25[[#This Row],[Year End]]="No End","No End","FY"&amp;" "&amp;Table25[[#This Row],[Year End]])</f>
        <v>FY 2027</v>
      </c>
      <c r="P952" s="27"/>
      <c r="Q952" s="104">
        <f>_xlfn.IFNA(IF($B952="","",VLOOKUP($B952,'SWC Towers'!$A:$Q,$Q$2,FALSE)),"")</f>
        <v>0.4</v>
      </c>
      <c r="R952" s="106" t="str">
        <f>_xlfn.IFNA(IF($B952="","",VLOOKUP($B952,'SWC Towers'!$A:$Q,$R$2,FALSE)),"")</f>
        <v/>
      </c>
      <c r="S952" s="106" t="str">
        <f>_xlfn.IFNA(IF($B952="","",VLOOKUP($B952,'SWC Towers'!$A:$Q,$S$2,FALSE)),"")</f>
        <v/>
      </c>
      <c r="T952" s="106">
        <f>_xlfn.IFNA(IF($B952="","",VLOOKUP($B952,'SWC Towers'!$A:$Q,$T$2,FALSE)),"")</f>
        <v>0.05</v>
      </c>
      <c r="U952" s="104" t="str">
        <f>_xlfn.IFNA(IF($B952="","",VLOOKUP($B952,'SWC Towers'!$A:$Q,$U$2,FALSE)),"")</f>
        <v/>
      </c>
      <c r="V952" s="104" t="str">
        <f>_xlfn.IFNA(IF($B952="","",VLOOKUP($B952,'SWC Towers'!$A:$Q,$V$2,FALSE)),"")</f>
        <v/>
      </c>
      <c r="W952" s="104">
        <f>_xlfn.IFNA(IF($B952="","",VLOOKUP($B952,'SWC Towers'!$A:$Q,$W$2,FALSE)),"")</f>
        <v>0.1</v>
      </c>
      <c r="X952" s="104" t="str">
        <f>_xlfn.IFNA(IF($B952="","",VLOOKUP($B952,'SWC Towers'!$A:$Q,$X$2,FALSE)),"")</f>
        <v/>
      </c>
      <c r="Y952" s="104">
        <f>_xlfn.IFNA(IF($B952="","",VLOOKUP($B952,'SWC Towers'!$A:$Q,$Y$2,FALSE)),"")</f>
        <v>0.05</v>
      </c>
      <c r="Z952" s="104" t="str">
        <f>_xlfn.IFNA(IF($B952="","",VLOOKUP($B952,'SWC Towers'!$A:$Q,$Z$2,FALSE)),"")</f>
        <v/>
      </c>
      <c r="AA952" s="104">
        <f>_xlfn.IFNA(IF($B952="","",VLOOKUP($B952,'SWC Towers'!$A:$Q,$AA$2,FALSE)),"")</f>
        <v>0.4</v>
      </c>
      <c r="AB952" s="104" t="str">
        <f>_xlfn.IFNA(IF($B952="","",VLOOKUP($B952,'SWC Towers'!$A:$Q,$AB$2,FALSE)),"")</f>
        <v/>
      </c>
      <c r="AC952" s="20">
        <f>SUM(Table25[[#This Row],[IT Tower: Application]:[Other/Non-IT ]])</f>
        <v>1</v>
      </c>
      <c r="AD952" s="67"/>
      <c r="AE952" s="67"/>
      <c r="AF952" s="67"/>
      <c r="AG952" s="67"/>
      <c r="AH952" s="67"/>
      <c r="AI952" s="67"/>
      <c r="AJ952" s="67"/>
      <c r="AK952" s="67"/>
      <c r="AL952" s="67"/>
      <c r="AM952" s="67"/>
      <c r="AN952" s="67"/>
      <c r="AO952" s="67"/>
      <c r="AP952" s="67"/>
      <c r="AQ952" s="67"/>
      <c r="AR952" s="67"/>
      <c r="AS952" s="67"/>
      <c r="AT952" s="67"/>
      <c r="AU952" s="67"/>
      <c r="AV952" s="67">
        <v>0</v>
      </c>
      <c r="AW952" s="67">
        <v>50976</v>
      </c>
      <c r="AX952" s="67">
        <v>145786.01999999999</v>
      </c>
      <c r="AY952" s="67">
        <v>1508978</v>
      </c>
      <c r="AZ952" s="67">
        <v>2128880</v>
      </c>
      <c r="BA952" s="67">
        <v>4477251</v>
      </c>
      <c r="BB952" s="67">
        <v>4771330</v>
      </c>
      <c r="BC952" s="67">
        <v>4400094</v>
      </c>
      <c r="BD952" s="67"/>
      <c r="BE952" s="67"/>
      <c r="BF952" s="67"/>
      <c r="BG952" s="67"/>
      <c r="BH952" s="67"/>
      <c r="BI952" s="67"/>
      <c r="BJ952" s="67"/>
      <c r="BK952" s="67"/>
      <c r="BL952" s="67"/>
      <c r="BM952" s="67"/>
      <c r="BN952" s="67"/>
      <c r="BO952" s="67"/>
      <c r="BP952" s="67"/>
      <c r="BQ952" s="67"/>
      <c r="BR952" s="67"/>
      <c r="BS952" s="67"/>
      <c r="BT952" s="67"/>
      <c r="BU952" s="67"/>
      <c r="BV952" s="67"/>
      <c r="BW952" s="67"/>
      <c r="BX952" s="67"/>
      <c r="BY952" s="67"/>
      <c r="BZ952" s="67"/>
      <c r="CA952" s="67"/>
      <c r="CB952" s="67"/>
      <c r="CC952" s="69">
        <f>SUM(Table25[[#This Row],[Contract Amount FY00]:[Contract Amount FY50]])</f>
        <v>17483295.02</v>
      </c>
      <c r="CD952" s="24"/>
    </row>
    <row r="953" spans="1:82" x14ac:dyDescent="0.25">
      <c r="A953" s="122" t="s">
        <v>2011</v>
      </c>
      <c r="B953" s="122" t="s">
        <v>278</v>
      </c>
      <c r="C953" s="122" t="s">
        <v>3189</v>
      </c>
      <c r="E953" s="26" t="str">
        <f>IFERROR(IF(VLOOKUP(Table25[[#This Row],[Contract No.]],Table3[#All],3,FALSE)="","No","Yes"),"")</f>
        <v>Yes</v>
      </c>
      <c r="F953" s="26" t="str">
        <f>IFERROR(VLOOKUP(Table25[[#This Row],[Contract No.]],Table3[#All],3,FALSE),"")</f>
        <v>NASPO</v>
      </c>
      <c r="G953" s="26" t="str">
        <f>IFERROR(IF(Table25[[#This Row],[Cooperative Purchase
(Yes/No)]]="Yes","Yes",IF(VLOOKUP(Table25[[#This Row],[Contract No.]],Table3[#All],1,FALSE)=Table25[[#This Row],[Contract No.]],"Yes","No")),"No")</f>
        <v>Yes</v>
      </c>
      <c r="H953" s="51">
        <f>IFERROR(VLOOKUP(Table25[[#This Row],[Contract No.]],Table3[#All],4,FALSE),"")</f>
        <v>42917</v>
      </c>
      <c r="I953" s="56">
        <f>IFERROR(IF(AND(MONTH(Table25[[#This Row],[Contract Start Date]])&gt;6,MONTH(Table25[[#This Row],[Contract Start Date]])&lt;=12),YEAR(Table25[[#This Row],[Contract Start Date]])+1,YEAR(Table25[[#This Row],[Contract Start Date]])),"")</f>
        <v>2018</v>
      </c>
      <c r="J953" s="55">
        <f>Table25[[#This Row],[FY Formula start]]</f>
        <v>2018</v>
      </c>
      <c r="K953" s="59" t="str">
        <f>"FY"&amp;" "&amp;Table25[[#This Row],[Year Start]]</f>
        <v>FY 2018</v>
      </c>
      <c r="L953" s="52">
        <f>IFERROR(VLOOKUP(Table25[[#This Row],[Contract No.]],Table3[#All],5,FALSE),"")</f>
        <v>46280</v>
      </c>
      <c r="M953" s="56">
        <f>IFERROR(IF(Table25[[#This Row],[Contract End Date]]="99/99/9999","No End",IF(AND(MONTH(Table25[[#This Row],[Contract End Date]])&gt;6,MONTH(Table25[[#This Row],[Contract End Date]])&lt;=12),YEAR(Table25[[#This Row],[Contract End Date]])+1,YEAR(Table25[[#This Row],[Contract End Date]]))),"")</f>
        <v>2027</v>
      </c>
      <c r="N953" s="55">
        <f>Table25[[#This Row],[FY Formula end]]</f>
        <v>2027</v>
      </c>
      <c r="O953" s="59" t="str">
        <f>IF(Table25[[#This Row],[Year End]]="No End","No End","FY"&amp;" "&amp;Table25[[#This Row],[Year End]])</f>
        <v>FY 2027</v>
      </c>
      <c r="P953" s="27"/>
      <c r="Q953" s="104">
        <f>_xlfn.IFNA(IF($B953="","",VLOOKUP($B953,'SWC Towers'!$A:$Q,$Q$2,FALSE)),"")</f>
        <v>0.4</v>
      </c>
      <c r="R953" s="106" t="str">
        <f>_xlfn.IFNA(IF($B953="","",VLOOKUP($B953,'SWC Towers'!$A:$Q,$R$2,FALSE)),"")</f>
        <v/>
      </c>
      <c r="S953" s="106" t="str">
        <f>_xlfn.IFNA(IF($B953="","",VLOOKUP($B953,'SWC Towers'!$A:$Q,$S$2,FALSE)),"")</f>
        <v/>
      </c>
      <c r="T953" s="106">
        <f>_xlfn.IFNA(IF($B953="","",VLOOKUP($B953,'SWC Towers'!$A:$Q,$T$2,FALSE)),"")</f>
        <v>0.05</v>
      </c>
      <c r="U953" s="104" t="str">
        <f>_xlfn.IFNA(IF($B953="","",VLOOKUP($B953,'SWC Towers'!$A:$Q,$U$2,FALSE)),"")</f>
        <v/>
      </c>
      <c r="V953" s="104" t="str">
        <f>_xlfn.IFNA(IF($B953="","",VLOOKUP($B953,'SWC Towers'!$A:$Q,$V$2,FALSE)),"")</f>
        <v/>
      </c>
      <c r="W953" s="104">
        <f>_xlfn.IFNA(IF($B953="","",VLOOKUP($B953,'SWC Towers'!$A:$Q,$W$2,FALSE)),"")</f>
        <v>0.1</v>
      </c>
      <c r="X953" s="104" t="str">
        <f>_xlfn.IFNA(IF($B953="","",VLOOKUP($B953,'SWC Towers'!$A:$Q,$X$2,FALSE)),"")</f>
        <v/>
      </c>
      <c r="Y953" s="104">
        <f>_xlfn.IFNA(IF($B953="","",VLOOKUP($B953,'SWC Towers'!$A:$Q,$Y$2,FALSE)),"")</f>
        <v>0.05</v>
      </c>
      <c r="Z953" s="104" t="str">
        <f>_xlfn.IFNA(IF($B953="","",VLOOKUP($B953,'SWC Towers'!$A:$Q,$Z$2,FALSE)),"")</f>
        <v/>
      </c>
      <c r="AA953" s="104">
        <f>_xlfn.IFNA(IF($B953="","",VLOOKUP($B953,'SWC Towers'!$A:$Q,$AA$2,FALSE)),"")</f>
        <v>0.4</v>
      </c>
      <c r="AB953" s="104" t="str">
        <f>_xlfn.IFNA(IF($B953="","",VLOOKUP($B953,'SWC Towers'!$A:$Q,$AB$2,FALSE)),"")</f>
        <v/>
      </c>
      <c r="AC953" s="20">
        <f>SUM(Table25[[#This Row],[IT Tower: Application]:[Other/Non-IT ]])</f>
        <v>1</v>
      </c>
      <c r="AD953" s="67"/>
      <c r="AE953" s="67"/>
      <c r="AF953" s="67"/>
      <c r="AG953" s="67"/>
      <c r="AH953" s="67"/>
      <c r="AI953" s="67"/>
      <c r="AJ953" s="67"/>
      <c r="AK953" s="67"/>
      <c r="AL953" s="67"/>
      <c r="AM953" s="67"/>
      <c r="AN953" s="67"/>
      <c r="AO953" s="67"/>
      <c r="AP953" s="67"/>
      <c r="AQ953" s="67"/>
      <c r="AR953" s="67"/>
      <c r="AS953" s="67"/>
      <c r="AT953" s="67"/>
      <c r="AU953" s="67"/>
      <c r="AV953" s="67">
        <v>23557</v>
      </c>
      <c r="AW953" s="67">
        <v>43978</v>
      </c>
      <c r="AX953" s="67">
        <v>0</v>
      </c>
      <c r="AY953" s="67"/>
      <c r="AZ953" s="67">
        <v>0</v>
      </c>
      <c r="BA953" s="67">
        <v>8550236</v>
      </c>
      <c r="BB953" s="67">
        <v>4418864</v>
      </c>
      <c r="BC953" s="67">
        <v>4462316</v>
      </c>
      <c r="BD953" s="67"/>
      <c r="BE953" s="67"/>
      <c r="BF953" s="67"/>
      <c r="BG953" s="67"/>
      <c r="BH953" s="67"/>
      <c r="BI953" s="67"/>
      <c r="BJ953" s="67"/>
      <c r="BK953" s="67"/>
      <c r="BL953" s="67"/>
      <c r="BM953" s="67"/>
      <c r="BN953" s="67"/>
      <c r="BO953" s="67"/>
      <c r="BP953" s="67"/>
      <c r="BQ953" s="67"/>
      <c r="BR953" s="67"/>
      <c r="BS953" s="67"/>
      <c r="BT953" s="67"/>
      <c r="BU953" s="67"/>
      <c r="BV953" s="67"/>
      <c r="BW953" s="67"/>
      <c r="BX953" s="67"/>
      <c r="BY953" s="67"/>
      <c r="BZ953" s="67"/>
      <c r="CA953" s="67"/>
      <c r="CB953" s="67"/>
      <c r="CC953" s="69">
        <f>SUM(Table25[[#This Row],[Contract Amount FY00]:[Contract Amount FY50]])</f>
        <v>17498951</v>
      </c>
      <c r="CD953" s="24"/>
    </row>
    <row r="954" spans="1:82" x14ac:dyDescent="0.25">
      <c r="A954" s="122" t="s">
        <v>2011</v>
      </c>
      <c r="B954" s="122" t="s">
        <v>278</v>
      </c>
      <c r="C954" s="122" t="s">
        <v>2278</v>
      </c>
      <c r="E954" s="26" t="str">
        <f>IFERROR(IF(VLOOKUP(Table25[[#This Row],[Contract No.]],Table3[#All],3,FALSE)="","No","Yes"),"")</f>
        <v>Yes</v>
      </c>
      <c r="F954" s="26" t="str">
        <f>IFERROR(VLOOKUP(Table25[[#This Row],[Contract No.]],Table3[#All],3,FALSE),"")</f>
        <v>NASPO</v>
      </c>
      <c r="G954" s="26" t="str">
        <f>IFERROR(IF(Table25[[#This Row],[Cooperative Purchase
(Yes/No)]]="Yes","Yes",IF(VLOOKUP(Table25[[#This Row],[Contract No.]],Table3[#All],1,FALSE)=Table25[[#This Row],[Contract No.]],"Yes","No")),"No")</f>
        <v>Yes</v>
      </c>
      <c r="H954" s="51">
        <f>IFERROR(VLOOKUP(Table25[[#This Row],[Contract No.]],Table3[#All],4,FALSE),"")</f>
        <v>42917</v>
      </c>
      <c r="I954" s="56">
        <f>IFERROR(IF(AND(MONTH(Table25[[#This Row],[Contract Start Date]])&gt;6,MONTH(Table25[[#This Row],[Contract Start Date]])&lt;=12),YEAR(Table25[[#This Row],[Contract Start Date]])+1,YEAR(Table25[[#This Row],[Contract Start Date]])),"")</f>
        <v>2018</v>
      </c>
      <c r="J954" s="55">
        <f>Table25[[#This Row],[FY Formula start]]</f>
        <v>2018</v>
      </c>
      <c r="K954" s="59" t="str">
        <f>"FY"&amp;" "&amp;Table25[[#This Row],[Year Start]]</f>
        <v>FY 2018</v>
      </c>
      <c r="L954" s="52">
        <f>IFERROR(VLOOKUP(Table25[[#This Row],[Contract No.]],Table3[#All],5,FALSE),"")</f>
        <v>46280</v>
      </c>
      <c r="M954" s="56">
        <f>IFERROR(IF(Table25[[#This Row],[Contract End Date]]="99/99/9999","No End",IF(AND(MONTH(Table25[[#This Row],[Contract End Date]])&gt;6,MONTH(Table25[[#This Row],[Contract End Date]])&lt;=12),YEAR(Table25[[#This Row],[Contract End Date]])+1,YEAR(Table25[[#This Row],[Contract End Date]]))),"")</f>
        <v>2027</v>
      </c>
      <c r="N954" s="55">
        <f>Table25[[#This Row],[FY Formula end]]</f>
        <v>2027</v>
      </c>
      <c r="O954" s="59" t="str">
        <f>IF(Table25[[#This Row],[Year End]]="No End","No End","FY"&amp;" "&amp;Table25[[#This Row],[Year End]])</f>
        <v>FY 2027</v>
      </c>
      <c r="P954" s="27"/>
      <c r="Q954" s="104">
        <f>_xlfn.IFNA(IF($B954="","",VLOOKUP($B954,'SWC Towers'!$A:$Q,$Q$2,FALSE)),"")</f>
        <v>0.4</v>
      </c>
      <c r="R954" s="106" t="str">
        <f>_xlfn.IFNA(IF($B954="","",VLOOKUP($B954,'SWC Towers'!$A:$Q,$R$2,FALSE)),"")</f>
        <v/>
      </c>
      <c r="S954" s="106" t="str">
        <f>_xlfn.IFNA(IF($B954="","",VLOOKUP($B954,'SWC Towers'!$A:$Q,$S$2,FALSE)),"")</f>
        <v/>
      </c>
      <c r="T954" s="106">
        <f>_xlfn.IFNA(IF($B954="","",VLOOKUP($B954,'SWC Towers'!$A:$Q,$T$2,FALSE)),"")</f>
        <v>0.05</v>
      </c>
      <c r="U954" s="104" t="str">
        <f>_xlfn.IFNA(IF($B954="","",VLOOKUP($B954,'SWC Towers'!$A:$Q,$U$2,FALSE)),"")</f>
        <v/>
      </c>
      <c r="V954" s="104" t="str">
        <f>_xlfn.IFNA(IF($B954="","",VLOOKUP($B954,'SWC Towers'!$A:$Q,$V$2,FALSE)),"")</f>
        <v/>
      </c>
      <c r="W954" s="104">
        <f>_xlfn.IFNA(IF($B954="","",VLOOKUP($B954,'SWC Towers'!$A:$Q,$W$2,FALSE)),"")</f>
        <v>0.1</v>
      </c>
      <c r="X954" s="104" t="str">
        <f>_xlfn.IFNA(IF($B954="","",VLOOKUP($B954,'SWC Towers'!$A:$Q,$X$2,FALSE)),"")</f>
        <v/>
      </c>
      <c r="Y954" s="104">
        <f>_xlfn.IFNA(IF($B954="","",VLOOKUP($B954,'SWC Towers'!$A:$Q,$Y$2,FALSE)),"")</f>
        <v>0.05</v>
      </c>
      <c r="Z954" s="104" t="str">
        <f>_xlfn.IFNA(IF($B954="","",VLOOKUP($B954,'SWC Towers'!$A:$Q,$Z$2,FALSE)),"")</f>
        <v/>
      </c>
      <c r="AA954" s="104">
        <f>_xlfn.IFNA(IF($B954="","",VLOOKUP($B954,'SWC Towers'!$A:$Q,$AA$2,FALSE)),"")</f>
        <v>0.4</v>
      </c>
      <c r="AB954" s="104" t="str">
        <f>_xlfn.IFNA(IF($B954="","",VLOOKUP($B954,'SWC Towers'!$A:$Q,$AB$2,FALSE)),"")</f>
        <v/>
      </c>
      <c r="AC954" s="20">
        <f>SUM(Table25[[#This Row],[IT Tower: Application]:[Other/Non-IT ]])</f>
        <v>1</v>
      </c>
      <c r="AD954" s="67"/>
      <c r="AE954" s="67"/>
      <c r="AF954" s="67"/>
      <c r="AG954" s="67"/>
      <c r="AH954" s="67"/>
      <c r="AI954" s="67"/>
      <c r="AJ954" s="67"/>
      <c r="AK954" s="67"/>
      <c r="AL954" s="67"/>
      <c r="AM954" s="67"/>
      <c r="AN954" s="67"/>
      <c r="AO954" s="67"/>
      <c r="AP954" s="67"/>
      <c r="AQ954" s="67"/>
      <c r="AR954" s="67"/>
      <c r="AS954" s="67"/>
      <c r="AT954" s="67"/>
      <c r="AU954" s="67"/>
      <c r="AV954" s="67"/>
      <c r="AW954" s="67"/>
      <c r="AX954" s="67"/>
      <c r="AY954" s="67"/>
      <c r="AZ954" s="67">
        <v>744920</v>
      </c>
      <c r="BA954" s="67">
        <v>0</v>
      </c>
      <c r="BB954" s="67">
        <v>0</v>
      </c>
      <c r="BC954" s="67">
        <v>46962</v>
      </c>
      <c r="BD954" s="67"/>
      <c r="BE954" s="67"/>
      <c r="BF954" s="67"/>
      <c r="BG954" s="67"/>
      <c r="BH954" s="67"/>
      <c r="BI954" s="67"/>
      <c r="BJ954" s="67"/>
      <c r="BK954" s="67"/>
      <c r="BL954" s="67"/>
      <c r="BM954" s="67"/>
      <c r="BN954" s="67"/>
      <c r="BO954" s="67"/>
      <c r="BP954" s="67"/>
      <c r="BQ954" s="67"/>
      <c r="BR954" s="67"/>
      <c r="BS954" s="67"/>
      <c r="BT954" s="67"/>
      <c r="BU954" s="67"/>
      <c r="BV954" s="67"/>
      <c r="BW954" s="67"/>
      <c r="BX954" s="67"/>
      <c r="BY954" s="67"/>
      <c r="BZ954" s="67"/>
      <c r="CA954" s="67"/>
      <c r="CB954" s="67"/>
      <c r="CC954" s="69">
        <f>SUM(Table25[[#This Row],[Contract Amount FY00]:[Contract Amount FY50]])</f>
        <v>791882</v>
      </c>
      <c r="CD954" s="24"/>
    </row>
    <row r="955" spans="1:82" x14ac:dyDescent="0.25">
      <c r="A955" s="122" t="s">
        <v>2011</v>
      </c>
      <c r="B955" s="122" t="s">
        <v>2244</v>
      </c>
      <c r="C955" s="122" t="s">
        <v>380</v>
      </c>
      <c r="E955" s="26" t="str">
        <f>IFERROR(IF(VLOOKUP(Table25[[#This Row],[Contract No.]],Table3[#All],3,FALSE)="","No","Yes"),"")</f>
        <v>No</v>
      </c>
      <c r="F955" s="26" t="str">
        <f>IFERROR(VLOOKUP(Table25[[#This Row],[Contract No.]],Table3[#All],3,FALSE),"")</f>
        <v/>
      </c>
      <c r="G955" s="26" t="str">
        <f>IFERROR(IF(Table25[[#This Row],[Cooperative Purchase
(Yes/No)]]="Yes","Yes",IF(VLOOKUP(Table25[[#This Row],[Contract No.]],Table3[#All],1,FALSE)=Table25[[#This Row],[Contract No.]],"Yes","No")),"No")</f>
        <v>Yes</v>
      </c>
      <c r="H955" s="51">
        <f>IFERROR(VLOOKUP(Table25[[#This Row],[Contract No.]],Table3[#All],4,FALSE),"")</f>
        <v>44512</v>
      </c>
      <c r="I955" s="56">
        <f>IFERROR(IF(AND(MONTH(Table25[[#This Row],[Contract Start Date]])&gt;6,MONTH(Table25[[#This Row],[Contract Start Date]])&lt;=12),YEAR(Table25[[#This Row],[Contract Start Date]])+1,YEAR(Table25[[#This Row],[Contract Start Date]])),"")</f>
        <v>2022</v>
      </c>
      <c r="J955" s="55">
        <f>Table25[[#This Row],[FY Formula start]]</f>
        <v>2022</v>
      </c>
      <c r="K955" s="59" t="str">
        <f>"FY"&amp;" "&amp;Table25[[#This Row],[Year Start]]</f>
        <v>FY 2022</v>
      </c>
      <c r="L955" s="52">
        <f>IFERROR(VLOOKUP(Table25[[#This Row],[Contract No.]],Table3[#All],5,FALSE),"")</f>
        <v>46702</v>
      </c>
      <c r="M955" s="56">
        <f>IFERROR(IF(Table25[[#This Row],[Contract End Date]]="99/99/9999","No End",IF(AND(MONTH(Table25[[#This Row],[Contract End Date]])&gt;6,MONTH(Table25[[#This Row],[Contract End Date]])&lt;=12),YEAR(Table25[[#This Row],[Contract End Date]])+1,YEAR(Table25[[#This Row],[Contract End Date]]))),"")</f>
        <v>2028</v>
      </c>
      <c r="N955" s="55">
        <f>Table25[[#This Row],[FY Formula end]]</f>
        <v>2028</v>
      </c>
      <c r="O955" s="59" t="str">
        <f>IF(Table25[[#This Row],[Year End]]="No End","No End","FY"&amp;" "&amp;Table25[[#This Row],[Year End]])</f>
        <v>FY 2028</v>
      </c>
      <c r="P955" s="27"/>
      <c r="Q955" s="104" t="str">
        <f>_xlfn.IFNA(IF($B955="","",VLOOKUP($B955,'SWC Towers'!$A:$Q,$Q$2,FALSE)),"")</f>
        <v/>
      </c>
      <c r="R955" s="106" t="str">
        <f>_xlfn.IFNA(IF($B955="","",VLOOKUP($B955,'SWC Towers'!$A:$Q,$R$2,FALSE)),"")</f>
        <v/>
      </c>
      <c r="S955" s="106" t="str">
        <f>_xlfn.IFNA(IF($B955="","",VLOOKUP($B955,'SWC Towers'!$A:$Q,$S$2,FALSE)),"")</f>
        <v/>
      </c>
      <c r="T955" s="106">
        <f>_xlfn.IFNA(IF($B955="","",VLOOKUP($B955,'SWC Towers'!$A:$Q,$T$2,FALSE)),"")</f>
        <v>0.5</v>
      </c>
      <c r="U955" s="104" t="str">
        <f>_xlfn.IFNA(IF($B955="","",VLOOKUP($B955,'SWC Towers'!$A:$Q,$U$2,FALSE)),"")</f>
        <v/>
      </c>
      <c r="V955" s="104" t="str">
        <f>_xlfn.IFNA(IF($B955="","",VLOOKUP($B955,'SWC Towers'!$A:$Q,$V$2,FALSE)),"")</f>
        <v/>
      </c>
      <c r="W955" s="104">
        <f>_xlfn.IFNA(IF($B955="","",VLOOKUP($B955,'SWC Towers'!$A:$Q,$W$2,FALSE)),"")</f>
        <v>0.5</v>
      </c>
      <c r="X955" s="104" t="str">
        <f>_xlfn.IFNA(IF($B955="","",VLOOKUP($B955,'SWC Towers'!$A:$Q,$X$2,FALSE)),"")</f>
        <v/>
      </c>
      <c r="Y955" s="104" t="str">
        <f>_xlfn.IFNA(IF($B955="","",VLOOKUP($B955,'SWC Towers'!$A:$Q,$Y$2,FALSE)),"")</f>
        <v/>
      </c>
      <c r="Z955" s="104" t="str">
        <f>_xlfn.IFNA(IF($B955="","",VLOOKUP($B955,'SWC Towers'!$A:$Q,$Z$2,FALSE)),"")</f>
        <v/>
      </c>
      <c r="AA955" s="104" t="str">
        <f>_xlfn.IFNA(IF($B955="","",VLOOKUP($B955,'SWC Towers'!$A:$Q,$AA$2,FALSE)),"")</f>
        <v/>
      </c>
      <c r="AB955" s="104" t="str">
        <f>_xlfn.IFNA(IF($B955="","",VLOOKUP($B955,'SWC Towers'!$A:$Q,$AB$2,FALSE)),"")</f>
        <v/>
      </c>
      <c r="AC955" s="20">
        <f>SUM(Table25[[#This Row],[IT Tower: Application]:[Other/Non-IT ]])</f>
        <v>1</v>
      </c>
      <c r="AD955" s="67"/>
      <c r="AE955" s="67"/>
      <c r="AF955" s="67"/>
      <c r="AG955" s="67"/>
      <c r="AH955" s="67"/>
      <c r="AI955" s="67"/>
      <c r="AJ955" s="67"/>
      <c r="AK955" s="67"/>
      <c r="AL955" s="67"/>
      <c r="AM955" s="67"/>
      <c r="AN955" s="67"/>
      <c r="AO955" s="67"/>
      <c r="AP955" s="67"/>
      <c r="AQ955" s="67"/>
      <c r="AR955" s="67"/>
      <c r="AS955" s="67"/>
      <c r="AT955" s="67"/>
      <c r="AU955" s="67"/>
      <c r="AV955" s="67"/>
      <c r="AW955" s="67"/>
      <c r="AX955" s="67"/>
      <c r="AY955" s="67"/>
      <c r="AZ955" s="67">
        <v>436824</v>
      </c>
      <c r="BA955" s="67">
        <v>429738</v>
      </c>
      <c r="BB955" s="67">
        <v>616955</v>
      </c>
      <c r="BC955" s="67">
        <v>471183</v>
      </c>
      <c r="BD955" s="67"/>
      <c r="BE955" s="67"/>
      <c r="BF955" s="67"/>
      <c r="BG955" s="67"/>
      <c r="BH955" s="67"/>
      <c r="BI955" s="67"/>
      <c r="BJ955" s="67"/>
      <c r="BK955" s="67"/>
      <c r="BL955" s="67"/>
      <c r="BM955" s="67"/>
      <c r="BN955" s="67"/>
      <c r="BO955" s="67"/>
      <c r="BP955" s="67"/>
      <c r="BQ955" s="67"/>
      <c r="BR955" s="67"/>
      <c r="BS955" s="67"/>
      <c r="BT955" s="67"/>
      <c r="BU955" s="67"/>
      <c r="BV955" s="67"/>
      <c r="BW955" s="67"/>
      <c r="BX955" s="67"/>
      <c r="BY955" s="67"/>
      <c r="BZ955" s="67"/>
      <c r="CA955" s="67"/>
      <c r="CB955" s="67"/>
      <c r="CC955" s="69">
        <f>SUM(Table25[[#This Row],[Contract Amount FY00]:[Contract Amount FY50]])</f>
        <v>1954700</v>
      </c>
      <c r="CD955" s="24"/>
    </row>
    <row r="956" spans="1:82" x14ac:dyDescent="0.25">
      <c r="A956" s="122" t="s">
        <v>2011</v>
      </c>
      <c r="B956" s="122" t="s">
        <v>2244</v>
      </c>
      <c r="C956" s="122" t="s">
        <v>373</v>
      </c>
      <c r="E956" s="26" t="str">
        <f>IFERROR(IF(VLOOKUP(Table25[[#This Row],[Contract No.]],Table3[#All],3,FALSE)="","No","Yes"),"")</f>
        <v>No</v>
      </c>
      <c r="F956" s="26" t="str">
        <f>IFERROR(VLOOKUP(Table25[[#This Row],[Contract No.]],Table3[#All],3,FALSE),"")</f>
        <v/>
      </c>
      <c r="G956" s="26" t="str">
        <f>IFERROR(IF(Table25[[#This Row],[Cooperative Purchase
(Yes/No)]]="Yes","Yes",IF(VLOOKUP(Table25[[#This Row],[Contract No.]],Table3[#All],1,FALSE)=Table25[[#This Row],[Contract No.]],"Yes","No")),"No")</f>
        <v>Yes</v>
      </c>
      <c r="H956" s="51">
        <f>IFERROR(VLOOKUP(Table25[[#This Row],[Contract No.]],Table3[#All],4,FALSE),"")</f>
        <v>44512</v>
      </c>
      <c r="I956" s="56">
        <f>IFERROR(IF(AND(MONTH(Table25[[#This Row],[Contract Start Date]])&gt;6,MONTH(Table25[[#This Row],[Contract Start Date]])&lt;=12),YEAR(Table25[[#This Row],[Contract Start Date]])+1,YEAR(Table25[[#This Row],[Contract Start Date]])),"")</f>
        <v>2022</v>
      </c>
      <c r="J956" s="55">
        <f>Table25[[#This Row],[FY Formula start]]</f>
        <v>2022</v>
      </c>
      <c r="K956" s="59" t="str">
        <f>"FY"&amp;" "&amp;Table25[[#This Row],[Year Start]]</f>
        <v>FY 2022</v>
      </c>
      <c r="L956" s="52">
        <f>IFERROR(VLOOKUP(Table25[[#This Row],[Contract No.]],Table3[#All],5,FALSE),"")</f>
        <v>46702</v>
      </c>
      <c r="M956" s="56">
        <f>IFERROR(IF(Table25[[#This Row],[Contract End Date]]="99/99/9999","No End",IF(AND(MONTH(Table25[[#This Row],[Contract End Date]])&gt;6,MONTH(Table25[[#This Row],[Contract End Date]])&lt;=12),YEAR(Table25[[#This Row],[Contract End Date]])+1,YEAR(Table25[[#This Row],[Contract End Date]]))),"")</f>
        <v>2028</v>
      </c>
      <c r="N956" s="55">
        <f>Table25[[#This Row],[FY Formula end]]</f>
        <v>2028</v>
      </c>
      <c r="O956" s="59" t="str">
        <f>IF(Table25[[#This Row],[Year End]]="No End","No End","FY"&amp;" "&amp;Table25[[#This Row],[Year End]])</f>
        <v>FY 2028</v>
      </c>
      <c r="P956" s="27"/>
      <c r="Q956" s="104" t="str">
        <f>_xlfn.IFNA(IF($B956="","",VLOOKUP($B956,'SWC Towers'!$A:$Q,$Q$2,FALSE)),"")</f>
        <v/>
      </c>
      <c r="R956" s="106" t="str">
        <f>_xlfn.IFNA(IF($B956="","",VLOOKUP($B956,'SWC Towers'!$A:$Q,$R$2,FALSE)),"")</f>
        <v/>
      </c>
      <c r="S956" s="106" t="str">
        <f>_xlfn.IFNA(IF($B956="","",VLOOKUP($B956,'SWC Towers'!$A:$Q,$S$2,FALSE)),"")</f>
        <v/>
      </c>
      <c r="T956" s="106">
        <f>_xlfn.IFNA(IF($B956="","",VLOOKUP($B956,'SWC Towers'!$A:$Q,$T$2,FALSE)),"")</f>
        <v>0.5</v>
      </c>
      <c r="U956" s="104" t="str">
        <f>_xlfn.IFNA(IF($B956="","",VLOOKUP($B956,'SWC Towers'!$A:$Q,$U$2,FALSE)),"")</f>
        <v/>
      </c>
      <c r="V956" s="104" t="str">
        <f>_xlfn.IFNA(IF($B956="","",VLOOKUP($B956,'SWC Towers'!$A:$Q,$V$2,FALSE)),"")</f>
        <v/>
      </c>
      <c r="W956" s="104">
        <f>_xlfn.IFNA(IF($B956="","",VLOOKUP($B956,'SWC Towers'!$A:$Q,$W$2,FALSE)),"")</f>
        <v>0.5</v>
      </c>
      <c r="X956" s="104" t="str">
        <f>_xlfn.IFNA(IF($B956="","",VLOOKUP($B956,'SWC Towers'!$A:$Q,$X$2,FALSE)),"")</f>
        <v/>
      </c>
      <c r="Y956" s="104" t="str">
        <f>_xlfn.IFNA(IF($B956="","",VLOOKUP($B956,'SWC Towers'!$A:$Q,$Y$2,FALSE)),"")</f>
        <v/>
      </c>
      <c r="Z956" s="104" t="str">
        <f>_xlfn.IFNA(IF($B956="","",VLOOKUP($B956,'SWC Towers'!$A:$Q,$Z$2,FALSE)),"")</f>
        <v/>
      </c>
      <c r="AA956" s="104" t="str">
        <f>_xlfn.IFNA(IF($B956="","",VLOOKUP($B956,'SWC Towers'!$A:$Q,$AA$2,FALSE)),"")</f>
        <v/>
      </c>
      <c r="AB956" s="104" t="str">
        <f>_xlfn.IFNA(IF($B956="","",VLOOKUP($B956,'SWC Towers'!$A:$Q,$AB$2,FALSE)),"")</f>
        <v/>
      </c>
      <c r="AC956" s="20">
        <f>SUM(Table25[[#This Row],[IT Tower: Application]:[Other/Non-IT ]])</f>
        <v>1</v>
      </c>
      <c r="AD956" s="67"/>
      <c r="AE956" s="67"/>
      <c r="AF956" s="67"/>
      <c r="AG956" s="67"/>
      <c r="AH956" s="67"/>
      <c r="AI956" s="67"/>
      <c r="AJ956" s="67"/>
      <c r="AK956" s="67"/>
      <c r="AL956" s="67"/>
      <c r="AM956" s="67"/>
      <c r="AN956" s="67"/>
      <c r="AO956" s="67"/>
      <c r="AP956" s="67"/>
      <c r="AQ956" s="67"/>
      <c r="AR956" s="67"/>
      <c r="AS956" s="67"/>
      <c r="AT956" s="67"/>
      <c r="AU956" s="67"/>
      <c r="AV956" s="67"/>
      <c r="AW956" s="67"/>
      <c r="AX956" s="67"/>
      <c r="AY956" s="67">
        <v>0</v>
      </c>
      <c r="AZ956" s="67">
        <v>14032</v>
      </c>
      <c r="BA956" s="67">
        <v>78898</v>
      </c>
      <c r="BB956" s="67">
        <v>178941</v>
      </c>
      <c r="BC956" s="67">
        <v>7599</v>
      </c>
      <c r="BD956" s="67"/>
      <c r="BE956" s="67"/>
      <c r="BF956" s="67"/>
      <c r="BG956" s="67"/>
      <c r="BH956" s="67"/>
      <c r="BI956" s="67"/>
      <c r="BJ956" s="67"/>
      <c r="BK956" s="67"/>
      <c r="BL956" s="67"/>
      <c r="BM956" s="67"/>
      <c r="BN956" s="67"/>
      <c r="BO956" s="67"/>
      <c r="BP956" s="67"/>
      <c r="BQ956" s="67"/>
      <c r="BR956" s="67"/>
      <c r="BS956" s="67"/>
      <c r="BT956" s="67"/>
      <c r="BU956" s="67"/>
      <c r="BV956" s="67"/>
      <c r="BW956" s="67"/>
      <c r="BX956" s="67"/>
      <c r="BY956" s="67"/>
      <c r="BZ956" s="67"/>
      <c r="CA956" s="67"/>
      <c r="CB956" s="67"/>
      <c r="CC956" s="69">
        <f>SUM(Table25[[#This Row],[Contract Amount FY00]:[Contract Amount FY50]])</f>
        <v>279470</v>
      </c>
      <c r="CD956" s="24"/>
    </row>
    <row r="957" spans="1:82" x14ac:dyDescent="0.25">
      <c r="A957" s="122" t="s">
        <v>2011</v>
      </c>
      <c r="B957" s="122" t="s">
        <v>2244</v>
      </c>
      <c r="C957" s="122" t="s">
        <v>275</v>
      </c>
      <c r="E957" s="26" t="str">
        <f>IFERROR(IF(VLOOKUP(Table25[[#This Row],[Contract No.]],Table3[#All],3,FALSE)="","No","Yes"),"")</f>
        <v>No</v>
      </c>
      <c r="F957" s="26" t="str">
        <f>IFERROR(VLOOKUP(Table25[[#This Row],[Contract No.]],Table3[#All],3,FALSE),"")</f>
        <v/>
      </c>
      <c r="G957" s="26" t="str">
        <f>IFERROR(IF(Table25[[#This Row],[Cooperative Purchase
(Yes/No)]]="Yes","Yes",IF(VLOOKUP(Table25[[#This Row],[Contract No.]],Table3[#All],1,FALSE)=Table25[[#This Row],[Contract No.]],"Yes","No")),"No")</f>
        <v>Yes</v>
      </c>
      <c r="H957" s="51">
        <f>IFERROR(VLOOKUP(Table25[[#This Row],[Contract No.]],Table3[#All],4,FALSE),"")</f>
        <v>44512</v>
      </c>
      <c r="I957" s="56">
        <f>IFERROR(IF(AND(MONTH(Table25[[#This Row],[Contract Start Date]])&gt;6,MONTH(Table25[[#This Row],[Contract Start Date]])&lt;=12),YEAR(Table25[[#This Row],[Contract Start Date]])+1,YEAR(Table25[[#This Row],[Contract Start Date]])),"")</f>
        <v>2022</v>
      </c>
      <c r="J957" s="55">
        <f>Table25[[#This Row],[FY Formula start]]</f>
        <v>2022</v>
      </c>
      <c r="K957" s="59" t="str">
        <f>"FY"&amp;" "&amp;Table25[[#This Row],[Year Start]]</f>
        <v>FY 2022</v>
      </c>
      <c r="L957" s="52">
        <f>IFERROR(VLOOKUP(Table25[[#This Row],[Contract No.]],Table3[#All],5,FALSE),"")</f>
        <v>46702</v>
      </c>
      <c r="M957" s="56">
        <f>IFERROR(IF(Table25[[#This Row],[Contract End Date]]="99/99/9999","No End",IF(AND(MONTH(Table25[[#This Row],[Contract End Date]])&gt;6,MONTH(Table25[[#This Row],[Contract End Date]])&lt;=12),YEAR(Table25[[#This Row],[Contract End Date]])+1,YEAR(Table25[[#This Row],[Contract End Date]]))),"")</f>
        <v>2028</v>
      </c>
      <c r="N957" s="55">
        <f>Table25[[#This Row],[FY Formula end]]</f>
        <v>2028</v>
      </c>
      <c r="O957" s="59" t="str">
        <f>IF(Table25[[#This Row],[Year End]]="No End","No End","FY"&amp;" "&amp;Table25[[#This Row],[Year End]])</f>
        <v>FY 2028</v>
      </c>
      <c r="P957" s="27"/>
      <c r="Q957" s="104" t="str">
        <f>_xlfn.IFNA(IF($B957="","",VLOOKUP($B957,'SWC Towers'!$A:$Q,$Q$2,FALSE)),"")</f>
        <v/>
      </c>
      <c r="R957" s="106" t="str">
        <f>_xlfn.IFNA(IF($B957="","",VLOOKUP($B957,'SWC Towers'!$A:$Q,$R$2,FALSE)),"")</f>
        <v/>
      </c>
      <c r="S957" s="106" t="str">
        <f>_xlfn.IFNA(IF($B957="","",VLOOKUP($B957,'SWC Towers'!$A:$Q,$S$2,FALSE)),"")</f>
        <v/>
      </c>
      <c r="T957" s="106">
        <f>_xlfn.IFNA(IF($B957="","",VLOOKUP($B957,'SWC Towers'!$A:$Q,$T$2,FALSE)),"")</f>
        <v>0.5</v>
      </c>
      <c r="U957" s="104" t="str">
        <f>_xlfn.IFNA(IF($B957="","",VLOOKUP($B957,'SWC Towers'!$A:$Q,$U$2,FALSE)),"")</f>
        <v/>
      </c>
      <c r="V957" s="104" t="str">
        <f>_xlfn.IFNA(IF($B957="","",VLOOKUP($B957,'SWC Towers'!$A:$Q,$V$2,FALSE)),"")</f>
        <v/>
      </c>
      <c r="W957" s="104">
        <f>_xlfn.IFNA(IF($B957="","",VLOOKUP($B957,'SWC Towers'!$A:$Q,$W$2,FALSE)),"")</f>
        <v>0.5</v>
      </c>
      <c r="X957" s="104" t="str">
        <f>_xlfn.IFNA(IF($B957="","",VLOOKUP($B957,'SWC Towers'!$A:$Q,$X$2,FALSE)),"")</f>
        <v/>
      </c>
      <c r="Y957" s="104" t="str">
        <f>_xlfn.IFNA(IF($B957="","",VLOOKUP($B957,'SWC Towers'!$A:$Q,$Y$2,FALSE)),"")</f>
        <v/>
      </c>
      <c r="Z957" s="104" t="str">
        <f>_xlfn.IFNA(IF($B957="","",VLOOKUP($B957,'SWC Towers'!$A:$Q,$Z$2,FALSE)),"")</f>
        <v/>
      </c>
      <c r="AA957" s="104" t="str">
        <f>_xlfn.IFNA(IF($B957="","",VLOOKUP($B957,'SWC Towers'!$A:$Q,$AA$2,FALSE)),"")</f>
        <v/>
      </c>
      <c r="AB957" s="104" t="str">
        <f>_xlfn.IFNA(IF($B957="","",VLOOKUP($B957,'SWC Towers'!$A:$Q,$AB$2,FALSE)),"")</f>
        <v/>
      </c>
      <c r="AC957" s="20">
        <f>SUM(Table25[[#This Row],[IT Tower: Application]:[Other/Non-IT ]])</f>
        <v>1</v>
      </c>
      <c r="AD957" s="67"/>
      <c r="AE957" s="67"/>
      <c r="AF957" s="67"/>
      <c r="AG957" s="67"/>
      <c r="AH957" s="67"/>
      <c r="AI957" s="67"/>
      <c r="AJ957" s="67"/>
      <c r="AK957" s="67"/>
      <c r="AL957" s="67"/>
      <c r="AM957" s="67"/>
      <c r="AN957" s="67"/>
      <c r="AO957" s="67"/>
      <c r="AP957" s="67"/>
      <c r="AQ957" s="67"/>
      <c r="AR957" s="67"/>
      <c r="AS957" s="67"/>
      <c r="AT957" s="67"/>
      <c r="AU957" s="67"/>
      <c r="AV957" s="67"/>
      <c r="AW957" s="67"/>
      <c r="AX957" s="67"/>
      <c r="AY957" s="67"/>
      <c r="AZ957" s="67"/>
      <c r="BA957" s="67"/>
      <c r="BB957" s="67">
        <v>58503</v>
      </c>
      <c r="BC957" s="67">
        <v>2376</v>
      </c>
      <c r="BD957" s="67"/>
      <c r="BE957" s="67"/>
      <c r="BF957" s="67"/>
      <c r="BG957" s="67"/>
      <c r="BH957" s="67"/>
      <c r="BI957" s="67"/>
      <c r="BJ957" s="67"/>
      <c r="BK957" s="67"/>
      <c r="BL957" s="67"/>
      <c r="BM957" s="67"/>
      <c r="BN957" s="67"/>
      <c r="BO957" s="67"/>
      <c r="BP957" s="67"/>
      <c r="BQ957" s="67"/>
      <c r="BR957" s="67"/>
      <c r="BS957" s="67"/>
      <c r="BT957" s="67"/>
      <c r="BU957" s="67"/>
      <c r="BV957" s="67"/>
      <c r="BW957" s="67"/>
      <c r="BX957" s="67"/>
      <c r="BY957" s="67"/>
      <c r="BZ957" s="67"/>
      <c r="CA957" s="67"/>
      <c r="CB957" s="67"/>
      <c r="CC957" s="69">
        <f>SUM(Table25[[#This Row],[Contract Amount FY00]:[Contract Amount FY50]])</f>
        <v>60879</v>
      </c>
      <c r="CD957" s="24"/>
    </row>
    <row r="958" spans="1:82" x14ac:dyDescent="0.25">
      <c r="A958" s="122" t="s">
        <v>2011</v>
      </c>
      <c r="B958" s="122" t="s">
        <v>2244</v>
      </c>
      <c r="C958" s="122" t="s">
        <v>652</v>
      </c>
      <c r="E958" s="26" t="str">
        <f>IFERROR(IF(VLOOKUP(Table25[[#This Row],[Contract No.]],Table3[#All],3,FALSE)="","No","Yes"),"")</f>
        <v>No</v>
      </c>
      <c r="F958" s="26" t="str">
        <f>IFERROR(VLOOKUP(Table25[[#This Row],[Contract No.]],Table3[#All],3,FALSE),"")</f>
        <v/>
      </c>
      <c r="G958" s="26" t="str">
        <f>IFERROR(IF(Table25[[#This Row],[Cooperative Purchase
(Yes/No)]]="Yes","Yes",IF(VLOOKUP(Table25[[#This Row],[Contract No.]],Table3[#All],1,FALSE)=Table25[[#This Row],[Contract No.]],"Yes","No")),"No")</f>
        <v>Yes</v>
      </c>
      <c r="H958" s="51">
        <f>IFERROR(VLOOKUP(Table25[[#This Row],[Contract No.]],Table3[#All],4,FALSE),"")</f>
        <v>44512</v>
      </c>
      <c r="I958" s="56">
        <f>IFERROR(IF(AND(MONTH(Table25[[#This Row],[Contract Start Date]])&gt;6,MONTH(Table25[[#This Row],[Contract Start Date]])&lt;=12),YEAR(Table25[[#This Row],[Contract Start Date]])+1,YEAR(Table25[[#This Row],[Contract Start Date]])),"")</f>
        <v>2022</v>
      </c>
      <c r="J958" s="55">
        <f>Table25[[#This Row],[FY Formula start]]</f>
        <v>2022</v>
      </c>
      <c r="K958" s="59" t="str">
        <f>"FY"&amp;" "&amp;Table25[[#This Row],[Year Start]]</f>
        <v>FY 2022</v>
      </c>
      <c r="L958" s="52">
        <f>IFERROR(VLOOKUP(Table25[[#This Row],[Contract No.]],Table3[#All],5,FALSE),"")</f>
        <v>46702</v>
      </c>
      <c r="M958" s="56">
        <f>IFERROR(IF(Table25[[#This Row],[Contract End Date]]="99/99/9999","No End",IF(AND(MONTH(Table25[[#This Row],[Contract End Date]])&gt;6,MONTH(Table25[[#This Row],[Contract End Date]])&lt;=12),YEAR(Table25[[#This Row],[Contract End Date]])+1,YEAR(Table25[[#This Row],[Contract End Date]]))),"")</f>
        <v>2028</v>
      </c>
      <c r="N958" s="55">
        <f>Table25[[#This Row],[FY Formula end]]</f>
        <v>2028</v>
      </c>
      <c r="O958" s="59" t="str">
        <f>IF(Table25[[#This Row],[Year End]]="No End","No End","FY"&amp;" "&amp;Table25[[#This Row],[Year End]])</f>
        <v>FY 2028</v>
      </c>
      <c r="P958" s="27"/>
      <c r="Q958" s="104" t="str">
        <f>_xlfn.IFNA(IF($B958="","",VLOOKUP($B958,'SWC Towers'!$A:$Q,$Q$2,FALSE)),"")</f>
        <v/>
      </c>
      <c r="R958" s="106" t="str">
        <f>_xlfn.IFNA(IF($B958="","",VLOOKUP($B958,'SWC Towers'!$A:$Q,$R$2,FALSE)),"")</f>
        <v/>
      </c>
      <c r="S958" s="106" t="str">
        <f>_xlfn.IFNA(IF($B958="","",VLOOKUP($B958,'SWC Towers'!$A:$Q,$S$2,FALSE)),"")</f>
        <v/>
      </c>
      <c r="T958" s="106">
        <f>_xlfn.IFNA(IF($B958="","",VLOOKUP($B958,'SWC Towers'!$A:$Q,$T$2,FALSE)),"")</f>
        <v>0.5</v>
      </c>
      <c r="U958" s="104" t="str">
        <f>_xlfn.IFNA(IF($B958="","",VLOOKUP($B958,'SWC Towers'!$A:$Q,$U$2,FALSE)),"")</f>
        <v/>
      </c>
      <c r="V958" s="104" t="str">
        <f>_xlfn.IFNA(IF($B958="","",VLOOKUP($B958,'SWC Towers'!$A:$Q,$V$2,FALSE)),"")</f>
        <v/>
      </c>
      <c r="W958" s="104">
        <f>_xlfn.IFNA(IF($B958="","",VLOOKUP($B958,'SWC Towers'!$A:$Q,$W$2,FALSE)),"")</f>
        <v>0.5</v>
      </c>
      <c r="X958" s="104" t="str">
        <f>_xlfn.IFNA(IF($B958="","",VLOOKUP($B958,'SWC Towers'!$A:$Q,$X$2,FALSE)),"")</f>
        <v/>
      </c>
      <c r="Y958" s="104" t="str">
        <f>_xlfn.IFNA(IF($B958="","",VLOOKUP($B958,'SWC Towers'!$A:$Q,$Y$2,FALSE)),"")</f>
        <v/>
      </c>
      <c r="Z958" s="104" t="str">
        <f>_xlfn.IFNA(IF($B958="","",VLOOKUP($B958,'SWC Towers'!$A:$Q,$Z$2,FALSE)),"")</f>
        <v/>
      </c>
      <c r="AA958" s="104" t="str">
        <f>_xlfn.IFNA(IF($B958="","",VLOOKUP($B958,'SWC Towers'!$A:$Q,$AA$2,FALSE)),"")</f>
        <v/>
      </c>
      <c r="AB958" s="104" t="str">
        <f>_xlfn.IFNA(IF($B958="","",VLOOKUP($B958,'SWC Towers'!$A:$Q,$AB$2,FALSE)),"")</f>
        <v/>
      </c>
      <c r="AC958" s="20">
        <f>SUM(Table25[[#This Row],[IT Tower: Application]:[Other/Non-IT ]])</f>
        <v>1</v>
      </c>
      <c r="AD958" s="67"/>
      <c r="AE958" s="67"/>
      <c r="AF958" s="67"/>
      <c r="AG958" s="67"/>
      <c r="AH958" s="67"/>
      <c r="AI958" s="67"/>
      <c r="AJ958" s="67"/>
      <c r="AK958" s="67"/>
      <c r="AL958" s="67"/>
      <c r="AM958" s="67"/>
      <c r="AN958" s="67"/>
      <c r="AO958" s="67"/>
      <c r="AP958" s="67"/>
      <c r="AQ958" s="67"/>
      <c r="AR958" s="67"/>
      <c r="AS958" s="67"/>
      <c r="AT958" s="67"/>
      <c r="AU958" s="67"/>
      <c r="AV958" s="67"/>
      <c r="AW958" s="67"/>
      <c r="AX958" s="67"/>
      <c r="AY958" s="67"/>
      <c r="AZ958" s="67"/>
      <c r="BA958" s="67">
        <v>5192</v>
      </c>
      <c r="BB958" s="67">
        <v>0</v>
      </c>
      <c r="BC958" s="67"/>
      <c r="BD958" s="67"/>
      <c r="BE958" s="67"/>
      <c r="BF958" s="67"/>
      <c r="BG958" s="67"/>
      <c r="BH958" s="67"/>
      <c r="BI958" s="67"/>
      <c r="BJ958" s="67"/>
      <c r="BK958" s="67"/>
      <c r="BL958" s="67"/>
      <c r="BM958" s="67"/>
      <c r="BN958" s="67"/>
      <c r="BO958" s="67"/>
      <c r="BP958" s="67"/>
      <c r="BQ958" s="67"/>
      <c r="BR958" s="67"/>
      <c r="BS958" s="67"/>
      <c r="BT958" s="67"/>
      <c r="BU958" s="67"/>
      <c r="BV958" s="67"/>
      <c r="BW958" s="67"/>
      <c r="BX958" s="67"/>
      <c r="BY958" s="67"/>
      <c r="BZ958" s="67"/>
      <c r="CA958" s="67"/>
      <c r="CB958" s="67"/>
      <c r="CC958" s="69">
        <f>SUM(Table25[[#This Row],[Contract Amount FY00]:[Contract Amount FY50]])</f>
        <v>5192</v>
      </c>
      <c r="CD958" s="24"/>
    </row>
    <row r="959" spans="1:82" x14ac:dyDescent="0.25">
      <c r="A959" s="122" t="s">
        <v>2011</v>
      </c>
      <c r="B959" s="122" t="s">
        <v>2244</v>
      </c>
      <c r="C959" s="122" t="s">
        <v>2267</v>
      </c>
      <c r="E959" s="26" t="str">
        <f>IFERROR(IF(VLOOKUP(Table25[[#This Row],[Contract No.]],Table3[#All],3,FALSE)="","No","Yes"),"")</f>
        <v>No</v>
      </c>
      <c r="F959" s="26" t="str">
        <f>IFERROR(VLOOKUP(Table25[[#This Row],[Contract No.]],Table3[#All],3,FALSE),"")</f>
        <v/>
      </c>
      <c r="G959" s="26" t="str">
        <f>IFERROR(IF(Table25[[#This Row],[Cooperative Purchase
(Yes/No)]]="Yes","Yes",IF(VLOOKUP(Table25[[#This Row],[Contract No.]],Table3[#All],1,FALSE)=Table25[[#This Row],[Contract No.]],"Yes","No")),"No")</f>
        <v>Yes</v>
      </c>
      <c r="H959" s="51">
        <f>IFERROR(VLOOKUP(Table25[[#This Row],[Contract No.]],Table3[#All],4,FALSE),"")</f>
        <v>44512</v>
      </c>
      <c r="I959" s="56">
        <f>IFERROR(IF(AND(MONTH(Table25[[#This Row],[Contract Start Date]])&gt;6,MONTH(Table25[[#This Row],[Contract Start Date]])&lt;=12),YEAR(Table25[[#This Row],[Contract Start Date]])+1,YEAR(Table25[[#This Row],[Contract Start Date]])),"")</f>
        <v>2022</v>
      </c>
      <c r="J959" s="55">
        <f>Table25[[#This Row],[FY Formula start]]</f>
        <v>2022</v>
      </c>
      <c r="K959" s="59" t="str">
        <f>"FY"&amp;" "&amp;Table25[[#This Row],[Year Start]]</f>
        <v>FY 2022</v>
      </c>
      <c r="L959" s="52">
        <f>IFERROR(VLOOKUP(Table25[[#This Row],[Contract No.]],Table3[#All],5,FALSE),"")</f>
        <v>46702</v>
      </c>
      <c r="M959" s="56">
        <f>IFERROR(IF(Table25[[#This Row],[Contract End Date]]="99/99/9999","No End",IF(AND(MONTH(Table25[[#This Row],[Contract End Date]])&gt;6,MONTH(Table25[[#This Row],[Contract End Date]])&lt;=12),YEAR(Table25[[#This Row],[Contract End Date]])+1,YEAR(Table25[[#This Row],[Contract End Date]]))),"")</f>
        <v>2028</v>
      </c>
      <c r="N959" s="55">
        <f>Table25[[#This Row],[FY Formula end]]</f>
        <v>2028</v>
      </c>
      <c r="O959" s="59" t="str">
        <f>IF(Table25[[#This Row],[Year End]]="No End","No End","FY"&amp;" "&amp;Table25[[#This Row],[Year End]])</f>
        <v>FY 2028</v>
      </c>
      <c r="P959" s="27"/>
      <c r="Q959" s="104" t="str">
        <f>_xlfn.IFNA(IF($B959="","",VLOOKUP($B959,'SWC Towers'!$A:$Q,$Q$2,FALSE)),"")</f>
        <v/>
      </c>
      <c r="R959" s="106" t="str">
        <f>_xlfn.IFNA(IF($B959="","",VLOOKUP($B959,'SWC Towers'!$A:$Q,$R$2,FALSE)),"")</f>
        <v/>
      </c>
      <c r="S959" s="106" t="str">
        <f>_xlfn.IFNA(IF($B959="","",VLOOKUP($B959,'SWC Towers'!$A:$Q,$S$2,FALSE)),"")</f>
        <v/>
      </c>
      <c r="T959" s="106">
        <f>_xlfn.IFNA(IF($B959="","",VLOOKUP($B959,'SWC Towers'!$A:$Q,$T$2,FALSE)),"")</f>
        <v>0.5</v>
      </c>
      <c r="U959" s="104" t="str">
        <f>_xlfn.IFNA(IF($B959="","",VLOOKUP($B959,'SWC Towers'!$A:$Q,$U$2,FALSE)),"")</f>
        <v/>
      </c>
      <c r="V959" s="104" t="str">
        <f>_xlfn.IFNA(IF($B959="","",VLOOKUP($B959,'SWC Towers'!$A:$Q,$V$2,FALSE)),"")</f>
        <v/>
      </c>
      <c r="W959" s="104">
        <f>_xlfn.IFNA(IF($B959="","",VLOOKUP($B959,'SWC Towers'!$A:$Q,$W$2,FALSE)),"")</f>
        <v>0.5</v>
      </c>
      <c r="X959" s="104" t="str">
        <f>_xlfn.IFNA(IF($B959="","",VLOOKUP($B959,'SWC Towers'!$A:$Q,$X$2,FALSE)),"")</f>
        <v/>
      </c>
      <c r="Y959" s="104" t="str">
        <f>_xlfn.IFNA(IF($B959="","",VLOOKUP($B959,'SWC Towers'!$A:$Q,$Y$2,FALSE)),"")</f>
        <v/>
      </c>
      <c r="Z959" s="104" t="str">
        <f>_xlfn.IFNA(IF($B959="","",VLOOKUP($B959,'SWC Towers'!$A:$Q,$Z$2,FALSE)),"")</f>
        <v/>
      </c>
      <c r="AA959" s="104" t="str">
        <f>_xlfn.IFNA(IF($B959="","",VLOOKUP($B959,'SWC Towers'!$A:$Q,$AA$2,FALSE)),"")</f>
        <v/>
      </c>
      <c r="AB959" s="104" t="str">
        <f>_xlfn.IFNA(IF($B959="","",VLOOKUP($B959,'SWC Towers'!$A:$Q,$AB$2,FALSE)),"")</f>
        <v/>
      </c>
      <c r="AC959" s="20">
        <f>SUM(Table25[[#This Row],[IT Tower: Application]:[Other/Non-IT ]])</f>
        <v>1</v>
      </c>
      <c r="AD959" s="67"/>
      <c r="AE959" s="67"/>
      <c r="AF959" s="67"/>
      <c r="AG959" s="67"/>
      <c r="AH959" s="67"/>
      <c r="AI959" s="67"/>
      <c r="AJ959" s="67"/>
      <c r="AK959" s="67"/>
      <c r="AL959" s="67"/>
      <c r="AM959" s="67"/>
      <c r="AN959" s="67"/>
      <c r="AO959" s="67"/>
      <c r="AP959" s="67"/>
      <c r="AQ959" s="67"/>
      <c r="AR959" s="67"/>
      <c r="AS959" s="67"/>
      <c r="AT959" s="67"/>
      <c r="AU959" s="67"/>
      <c r="AV959" s="67"/>
      <c r="AW959" s="67"/>
      <c r="AX959" s="67"/>
      <c r="AY959" s="67">
        <v>0</v>
      </c>
      <c r="AZ959" s="67">
        <v>3946</v>
      </c>
      <c r="BA959" s="67">
        <v>0</v>
      </c>
      <c r="BB959" s="67">
        <v>69250</v>
      </c>
      <c r="BC959" s="67"/>
      <c r="BD959" s="67"/>
      <c r="BE959" s="67"/>
      <c r="BF959" s="67"/>
      <c r="BG959" s="67"/>
      <c r="BH959" s="67"/>
      <c r="BI959" s="67"/>
      <c r="BJ959" s="67"/>
      <c r="BK959" s="67"/>
      <c r="BL959" s="67"/>
      <c r="BM959" s="67"/>
      <c r="BN959" s="67"/>
      <c r="BO959" s="67"/>
      <c r="BP959" s="67"/>
      <c r="BQ959" s="67"/>
      <c r="BR959" s="67"/>
      <c r="BS959" s="67"/>
      <c r="BT959" s="67"/>
      <c r="BU959" s="67"/>
      <c r="BV959" s="67"/>
      <c r="BW959" s="67"/>
      <c r="BX959" s="67"/>
      <c r="BY959" s="67"/>
      <c r="BZ959" s="67"/>
      <c r="CA959" s="67"/>
      <c r="CB959" s="67"/>
      <c r="CC959" s="69">
        <f>SUM(Table25[[#This Row],[Contract Amount FY00]:[Contract Amount FY50]])</f>
        <v>73196</v>
      </c>
      <c r="CD959" s="24"/>
    </row>
    <row r="960" spans="1:82" x14ac:dyDescent="0.25">
      <c r="A960" s="122" t="s">
        <v>2011</v>
      </c>
      <c r="B960" s="122" t="s">
        <v>2244</v>
      </c>
      <c r="C960" s="122" t="s">
        <v>813</v>
      </c>
      <c r="E960" s="26" t="str">
        <f>IFERROR(IF(VLOOKUP(Table25[[#This Row],[Contract No.]],Table3[#All],3,FALSE)="","No","Yes"),"")</f>
        <v>No</v>
      </c>
      <c r="F960" s="26" t="str">
        <f>IFERROR(VLOOKUP(Table25[[#This Row],[Contract No.]],Table3[#All],3,FALSE),"")</f>
        <v/>
      </c>
      <c r="G960" s="26" t="str">
        <f>IFERROR(IF(Table25[[#This Row],[Cooperative Purchase
(Yes/No)]]="Yes","Yes",IF(VLOOKUP(Table25[[#This Row],[Contract No.]],Table3[#All],1,FALSE)=Table25[[#This Row],[Contract No.]],"Yes","No")),"No")</f>
        <v>Yes</v>
      </c>
      <c r="H960" s="51">
        <f>IFERROR(VLOOKUP(Table25[[#This Row],[Contract No.]],Table3[#All],4,FALSE),"")</f>
        <v>44512</v>
      </c>
      <c r="I960" s="56">
        <f>IFERROR(IF(AND(MONTH(Table25[[#This Row],[Contract Start Date]])&gt;6,MONTH(Table25[[#This Row],[Contract Start Date]])&lt;=12),YEAR(Table25[[#This Row],[Contract Start Date]])+1,YEAR(Table25[[#This Row],[Contract Start Date]])),"")</f>
        <v>2022</v>
      </c>
      <c r="J960" s="55">
        <f>Table25[[#This Row],[FY Formula start]]</f>
        <v>2022</v>
      </c>
      <c r="K960" s="59" t="str">
        <f>"FY"&amp;" "&amp;Table25[[#This Row],[Year Start]]</f>
        <v>FY 2022</v>
      </c>
      <c r="L960" s="52">
        <f>IFERROR(VLOOKUP(Table25[[#This Row],[Contract No.]],Table3[#All],5,FALSE),"")</f>
        <v>46702</v>
      </c>
      <c r="M960" s="56">
        <f>IFERROR(IF(Table25[[#This Row],[Contract End Date]]="99/99/9999","No End",IF(AND(MONTH(Table25[[#This Row],[Contract End Date]])&gt;6,MONTH(Table25[[#This Row],[Contract End Date]])&lt;=12),YEAR(Table25[[#This Row],[Contract End Date]])+1,YEAR(Table25[[#This Row],[Contract End Date]]))),"")</f>
        <v>2028</v>
      </c>
      <c r="N960" s="55">
        <f>Table25[[#This Row],[FY Formula end]]</f>
        <v>2028</v>
      </c>
      <c r="O960" s="59" t="str">
        <f>IF(Table25[[#This Row],[Year End]]="No End","No End","FY"&amp;" "&amp;Table25[[#This Row],[Year End]])</f>
        <v>FY 2028</v>
      </c>
      <c r="P960" s="27"/>
      <c r="Q960" s="104" t="str">
        <f>_xlfn.IFNA(IF($B960="","",VLOOKUP($B960,'SWC Towers'!$A:$Q,$Q$2,FALSE)),"")</f>
        <v/>
      </c>
      <c r="R960" s="106" t="str">
        <f>_xlfn.IFNA(IF($B960="","",VLOOKUP($B960,'SWC Towers'!$A:$Q,$R$2,FALSE)),"")</f>
        <v/>
      </c>
      <c r="S960" s="106" t="str">
        <f>_xlfn.IFNA(IF($B960="","",VLOOKUP($B960,'SWC Towers'!$A:$Q,$S$2,FALSE)),"")</f>
        <v/>
      </c>
      <c r="T960" s="106">
        <f>_xlfn.IFNA(IF($B960="","",VLOOKUP($B960,'SWC Towers'!$A:$Q,$T$2,FALSE)),"")</f>
        <v>0.5</v>
      </c>
      <c r="U960" s="104" t="str">
        <f>_xlfn.IFNA(IF($B960="","",VLOOKUP($B960,'SWC Towers'!$A:$Q,$U$2,FALSE)),"")</f>
        <v/>
      </c>
      <c r="V960" s="104" t="str">
        <f>_xlfn.IFNA(IF($B960="","",VLOOKUP($B960,'SWC Towers'!$A:$Q,$V$2,FALSE)),"")</f>
        <v/>
      </c>
      <c r="W960" s="104">
        <f>_xlfn.IFNA(IF($B960="","",VLOOKUP($B960,'SWC Towers'!$A:$Q,$W$2,FALSE)),"")</f>
        <v>0.5</v>
      </c>
      <c r="X960" s="104" t="str">
        <f>_xlfn.IFNA(IF($B960="","",VLOOKUP($B960,'SWC Towers'!$A:$Q,$X$2,FALSE)),"")</f>
        <v/>
      </c>
      <c r="Y960" s="104" t="str">
        <f>_xlfn.IFNA(IF($B960="","",VLOOKUP($B960,'SWC Towers'!$A:$Q,$Y$2,FALSE)),"")</f>
        <v/>
      </c>
      <c r="Z960" s="104" t="str">
        <f>_xlfn.IFNA(IF($B960="","",VLOOKUP($B960,'SWC Towers'!$A:$Q,$Z$2,FALSE)),"")</f>
        <v/>
      </c>
      <c r="AA960" s="104" t="str">
        <f>_xlfn.IFNA(IF($B960="","",VLOOKUP($B960,'SWC Towers'!$A:$Q,$AA$2,FALSE)),"")</f>
        <v/>
      </c>
      <c r="AB960" s="104" t="str">
        <f>_xlfn.IFNA(IF($B960="","",VLOOKUP($B960,'SWC Towers'!$A:$Q,$AB$2,FALSE)),"")</f>
        <v/>
      </c>
      <c r="AC960" s="20">
        <f>SUM(Table25[[#This Row],[IT Tower: Application]:[Other/Non-IT ]])</f>
        <v>1</v>
      </c>
      <c r="AD960" s="67"/>
      <c r="AE960" s="67"/>
      <c r="AF960" s="67"/>
      <c r="AG960" s="67"/>
      <c r="AH960" s="67"/>
      <c r="AI960" s="67"/>
      <c r="AJ960" s="67"/>
      <c r="AK960" s="67"/>
      <c r="AL960" s="67"/>
      <c r="AM960" s="67"/>
      <c r="AN960" s="67"/>
      <c r="AO960" s="67"/>
      <c r="AP960" s="67"/>
      <c r="AQ960" s="67"/>
      <c r="AR960" s="67"/>
      <c r="AS960" s="67"/>
      <c r="AT960" s="67"/>
      <c r="AU960" s="67"/>
      <c r="AV960" s="67"/>
      <c r="AW960" s="67"/>
      <c r="AX960" s="67"/>
      <c r="AY960" s="67"/>
      <c r="AZ960" s="67">
        <v>21783</v>
      </c>
      <c r="BA960" s="67">
        <v>550</v>
      </c>
      <c r="BB960" s="67">
        <v>58054</v>
      </c>
      <c r="BC960" s="67">
        <v>123745</v>
      </c>
      <c r="BD960" s="67"/>
      <c r="BE960" s="67"/>
      <c r="BF960" s="67"/>
      <c r="BG960" s="67"/>
      <c r="BH960" s="67"/>
      <c r="BI960" s="67"/>
      <c r="BJ960" s="67"/>
      <c r="BK960" s="67"/>
      <c r="BL960" s="67"/>
      <c r="BM960" s="67"/>
      <c r="BN960" s="67"/>
      <c r="BO960" s="67"/>
      <c r="BP960" s="67"/>
      <c r="BQ960" s="67"/>
      <c r="BR960" s="67"/>
      <c r="BS960" s="67"/>
      <c r="BT960" s="67"/>
      <c r="BU960" s="67"/>
      <c r="BV960" s="67"/>
      <c r="BW960" s="67"/>
      <c r="BX960" s="67"/>
      <c r="BY960" s="67"/>
      <c r="BZ960" s="67"/>
      <c r="CA960" s="67"/>
      <c r="CB960" s="67"/>
      <c r="CC960" s="69">
        <f>SUM(Table25[[#This Row],[Contract Amount FY00]:[Contract Amount FY50]])</f>
        <v>204132</v>
      </c>
      <c r="CD960" s="24"/>
    </row>
    <row r="961" spans="1:82" x14ac:dyDescent="0.25">
      <c r="A961" s="122" t="s">
        <v>2011</v>
      </c>
      <c r="B961" s="122" t="s">
        <v>2244</v>
      </c>
      <c r="C961" s="122" t="s">
        <v>374</v>
      </c>
      <c r="E961" s="26" t="str">
        <f>IFERROR(IF(VLOOKUP(Table25[[#This Row],[Contract No.]],Table3[#All],3,FALSE)="","No","Yes"),"")</f>
        <v>No</v>
      </c>
      <c r="F961" s="26" t="str">
        <f>IFERROR(VLOOKUP(Table25[[#This Row],[Contract No.]],Table3[#All],3,FALSE),"")</f>
        <v/>
      </c>
      <c r="G961" s="26" t="str">
        <f>IFERROR(IF(Table25[[#This Row],[Cooperative Purchase
(Yes/No)]]="Yes","Yes",IF(VLOOKUP(Table25[[#This Row],[Contract No.]],Table3[#All],1,FALSE)=Table25[[#This Row],[Contract No.]],"Yes","No")),"No")</f>
        <v>Yes</v>
      </c>
      <c r="H961" s="51">
        <f>IFERROR(VLOOKUP(Table25[[#This Row],[Contract No.]],Table3[#All],4,FALSE),"")</f>
        <v>44512</v>
      </c>
      <c r="I961" s="56">
        <f>IFERROR(IF(AND(MONTH(Table25[[#This Row],[Contract Start Date]])&gt;6,MONTH(Table25[[#This Row],[Contract Start Date]])&lt;=12),YEAR(Table25[[#This Row],[Contract Start Date]])+1,YEAR(Table25[[#This Row],[Contract Start Date]])),"")</f>
        <v>2022</v>
      </c>
      <c r="J961" s="55">
        <f>Table25[[#This Row],[FY Formula start]]</f>
        <v>2022</v>
      </c>
      <c r="K961" s="59" t="str">
        <f>"FY"&amp;" "&amp;Table25[[#This Row],[Year Start]]</f>
        <v>FY 2022</v>
      </c>
      <c r="L961" s="52">
        <f>IFERROR(VLOOKUP(Table25[[#This Row],[Contract No.]],Table3[#All],5,FALSE),"")</f>
        <v>46702</v>
      </c>
      <c r="M961" s="56">
        <f>IFERROR(IF(Table25[[#This Row],[Contract End Date]]="99/99/9999","No End",IF(AND(MONTH(Table25[[#This Row],[Contract End Date]])&gt;6,MONTH(Table25[[#This Row],[Contract End Date]])&lt;=12),YEAR(Table25[[#This Row],[Contract End Date]])+1,YEAR(Table25[[#This Row],[Contract End Date]]))),"")</f>
        <v>2028</v>
      </c>
      <c r="N961" s="55">
        <f>Table25[[#This Row],[FY Formula end]]</f>
        <v>2028</v>
      </c>
      <c r="O961" s="59" t="str">
        <f>IF(Table25[[#This Row],[Year End]]="No End","No End","FY"&amp;" "&amp;Table25[[#This Row],[Year End]])</f>
        <v>FY 2028</v>
      </c>
      <c r="P961" s="27"/>
      <c r="Q961" s="104" t="str">
        <f>_xlfn.IFNA(IF($B961="","",VLOOKUP($B961,'SWC Towers'!$A:$Q,$Q$2,FALSE)),"")</f>
        <v/>
      </c>
      <c r="R961" s="106" t="str">
        <f>_xlfn.IFNA(IF($B961="","",VLOOKUP($B961,'SWC Towers'!$A:$Q,$R$2,FALSE)),"")</f>
        <v/>
      </c>
      <c r="S961" s="106" t="str">
        <f>_xlfn.IFNA(IF($B961="","",VLOOKUP($B961,'SWC Towers'!$A:$Q,$S$2,FALSE)),"")</f>
        <v/>
      </c>
      <c r="T961" s="106">
        <f>_xlfn.IFNA(IF($B961="","",VLOOKUP($B961,'SWC Towers'!$A:$Q,$T$2,FALSE)),"")</f>
        <v>0.5</v>
      </c>
      <c r="U961" s="104" t="str">
        <f>_xlfn.IFNA(IF($B961="","",VLOOKUP($B961,'SWC Towers'!$A:$Q,$U$2,FALSE)),"")</f>
        <v/>
      </c>
      <c r="V961" s="104" t="str">
        <f>_xlfn.IFNA(IF($B961="","",VLOOKUP($B961,'SWC Towers'!$A:$Q,$V$2,FALSE)),"")</f>
        <v/>
      </c>
      <c r="W961" s="104">
        <f>_xlfn.IFNA(IF($B961="","",VLOOKUP($B961,'SWC Towers'!$A:$Q,$W$2,FALSE)),"")</f>
        <v>0.5</v>
      </c>
      <c r="X961" s="104" t="str">
        <f>_xlfn.IFNA(IF($B961="","",VLOOKUP($B961,'SWC Towers'!$A:$Q,$X$2,FALSE)),"")</f>
        <v/>
      </c>
      <c r="Y961" s="104" t="str">
        <f>_xlfn.IFNA(IF($B961="","",VLOOKUP($B961,'SWC Towers'!$A:$Q,$Y$2,FALSE)),"")</f>
        <v/>
      </c>
      <c r="Z961" s="104" t="str">
        <f>_xlfn.IFNA(IF($B961="","",VLOOKUP($B961,'SWC Towers'!$A:$Q,$Z$2,FALSE)),"")</f>
        <v/>
      </c>
      <c r="AA961" s="104" t="str">
        <f>_xlfn.IFNA(IF($B961="","",VLOOKUP($B961,'SWC Towers'!$A:$Q,$AA$2,FALSE)),"")</f>
        <v/>
      </c>
      <c r="AB961" s="104" t="str">
        <f>_xlfn.IFNA(IF($B961="","",VLOOKUP($B961,'SWC Towers'!$A:$Q,$AB$2,FALSE)),"")</f>
        <v/>
      </c>
      <c r="AC961" s="20">
        <f>SUM(Table25[[#This Row],[IT Tower: Application]:[Other/Non-IT ]])</f>
        <v>1</v>
      </c>
      <c r="AD961" s="67"/>
      <c r="AE961" s="67"/>
      <c r="AF961" s="67"/>
      <c r="AG961" s="67"/>
      <c r="AH961" s="67"/>
      <c r="AI961" s="67"/>
      <c r="AJ961" s="67"/>
      <c r="AK961" s="67"/>
      <c r="AL961" s="67"/>
      <c r="AM961" s="67"/>
      <c r="AN961" s="67"/>
      <c r="AO961" s="67"/>
      <c r="AP961" s="67"/>
      <c r="AQ961" s="67"/>
      <c r="AR961" s="67"/>
      <c r="AS961" s="67"/>
      <c r="AT961" s="67"/>
      <c r="AU961" s="67"/>
      <c r="AV961" s="67"/>
      <c r="AW961" s="67"/>
      <c r="AX961" s="67"/>
      <c r="AY961" s="67"/>
      <c r="AZ961" s="67">
        <v>34245</v>
      </c>
      <c r="BA961" s="67">
        <v>237563</v>
      </c>
      <c r="BB961" s="67">
        <v>248820</v>
      </c>
      <c r="BC961" s="67">
        <v>470066</v>
      </c>
      <c r="BD961" s="67"/>
      <c r="BE961" s="67"/>
      <c r="BF961" s="67"/>
      <c r="BG961" s="67"/>
      <c r="BH961" s="67"/>
      <c r="BI961" s="67"/>
      <c r="BJ961" s="67"/>
      <c r="BK961" s="67"/>
      <c r="BL961" s="67"/>
      <c r="BM961" s="67"/>
      <c r="BN961" s="67"/>
      <c r="BO961" s="67"/>
      <c r="BP961" s="67"/>
      <c r="BQ961" s="67"/>
      <c r="BR961" s="67"/>
      <c r="BS961" s="67"/>
      <c r="BT961" s="67"/>
      <c r="BU961" s="67"/>
      <c r="BV961" s="67"/>
      <c r="BW961" s="67"/>
      <c r="BX961" s="67"/>
      <c r="BY961" s="67"/>
      <c r="BZ961" s="67"/>
      <c r="CA961" s="67"/>
      <c r="CB961" s="67"/>
      <c r="CC961" s="69">
        <f>SUM(Table25[[#This Row],[Contract Amount FY00]:[Contract Amount FY50]])</f>
        <v>990694</v>
      </c>
      <c r="CD961" s="24"/>
    </row>
    <row r="962" spans="1:82" x14ac:dyDescent="0.25">
      <c r="A962" s="122" t="s">
        <v>2011</v>
      </c>
      <c r="B962" s="122" t="s">
        <v>2244</v>
      </c>
      <c r="C962" s="122" t="s">
        <v>441</v>
      </c>
      <c r="E962" s="26" t="str">
        <f>IFERROR(IF(VLOOKUP(Table25[[#This Row],[Contract No.]],Table3[#All],3,FALSE)="","No","Yes"),"")</f>
        <v>No</v>
      </c>
      <c r="F962" s="26" t="str">
        <f>IFERROR(VLOOKUP(Table25[[#This Row],[Contract No.]],Table3[#All],3,FALSE),"")</f>
        <v/>
      </c>
      <c r="G962" s="26" t="str">
        <f>IFERROR(IF(Table25[[#This Row],[Cooperative Purchase
(Yes/No)]]="Yes","Yes",IF(VLOOKUP(Table25[[#This Row],[Contract No.]],Table3[#All],1,FALSE)=Table25[[#This Row],[Contract No.]],"Yes","No")),"No")</f>
        <v>Yes</v>
      </c>
      <c r="H962" s="51">
        <f>IFERROR(VLOOKUP(Table25[[#This Row],[Contract No.]],Table3[#All],4,FALSE),"")</f>
        <v>44512</v>
      </c>
      <c r="I962" s="56">
        <f>IFERROR(IF(AND(MONTH(Table25[[#This Row],[Contract Start Date]])&gt;6,MONTH(Table25[[#This Row],[Contract Start Date]])&lt;=12),YEAR(Table25[[#This Row],[Contract Start Date]])+1,YEAR(Table25[[#This Row],[Contract Start Date]])),"")</f>
        <v>2022</v>
      </c>
      <c r="J962" s="55">
        <f>Table25[[#This Row],[FY Formula start]]</f>
        <v>2022</v>
      </c>
      <c r="K962" s="59" t="str">
        <f>"FY"&amp;" "&amp;Table25[[#This Row],[Year Start]]</f>
        <v>FY 2022</v>
      </c>
      <c r="L962" s="52">
        <f>IFERROR(VLOOKUP(Table25[[#This Row],[Contract No.]],Table3[#All],5,FALSE),"")</f>
        <v>46702</v>
      </c>
      <c r="M962" s="56">
        <f>IFERROR(IF(Table25[[#This Row],[Contract End Date]]="99/99/9999","No End",IF(AND(MONTH(Table25[[#This Row],[Contract End Date]])&gt;6,MONTH(Table25[[#This Row],[Contract End Date]])&lt;=12),YEAR(Table25[[#This Row],[Contract End Date]])+1,YEAR(Table25[[#This Row],[Contract End Date]]))),"")</f>
        <v>2028</v>
      </c>
      <c r="N962" s="55">
        <f>Table25[[#This Row],[FY Formula end]]</f>
        <v>2028</v>
      </c>
      <c r="O962" s="59" t="str">
        <f>IF(Table25[[#This Row],[Year End]]="No End","No End","FY"&amp;" "&amp;Table25[[#This Row],[Year End]])</f>
        <v>FY 2028</v>
      </c>
      <c r="P962" s="27"/>
      <c r="Q962" s="104" t="str">
        <f>_xlfn.IFNA(IF($B962="","",VLOOKUP($B962,'SWC Towers'!$A:$Q,$Q$2,FALSE)),"")</f>
        <v/>
      </c>
      <c r="R962" s="106" t="str">
        <f>_xlfn.IFNA(IF($B962="","",VLOOKUP($B962,'SWC Towers'!$A:$Q,$R$2,FALSE)),"")</f>
        <v/>
      </c>
      <c r="S962" s="106" t="str">
        <f>_xlfn.IFNA(IF($B962="","",VLOOKUP($B962,'SWC Towers'!$A:$Q,$S$2,FALSE)),"")</f>
        <v/>
      </c>
      <c r="T962" s="106">
        <f>_xlfn.IFNA(IF($B962="","",VLOOKUP($B962,'SWC Towers'!$A:$Q,$T$2,FALSE)),"")</f>
        <v>0.5</v>
      </c>
      <c r="U962" s="104" t="str">
        <f>_xlfn.IFNA(IF($B962="","",VLOOKUP($B962,'SWC Towers'!$A:$Q,$U$2,FALSE)),"")</f>
        <v/>
      </c>
      <c r="V962" s="104" t="str">
        <f>_xlfn.IFNA(IF($B962="","",VLOOKUP($B962,'SWC Towers'!$A:$Q,$V$2,FALSE)),"")</f>
        <v/>
      </c>
      <c r="W962" s="104">
        <f>_xlfn.IFNA(IF($B962="","",VLOOKUP($B962,'SWC Towers'!$A:$Q,$W$2,FALSE)),"")</f>
        <v>0.5</v>
      </c>
      <c r="X962" s="104" t="str">
        <f>_xlfn.IFNA(IF($B962="","",VLOOKUP($B962,'SWC Towers'!$A:$Q,$X$2,FALSE)),"")</f>
        <v/>
      </c>
      <c r="Y962" s="104" t="str">
        <f>_xlfn.IFNA(IF($B962="","",VLOOKUP($B962,'SWC Towers'!$A:$Q,$Y$2,FALSE)),"")</f>
        <v/>
      </c>
      <c r="Z962" s="104" t="str">
        <f>_xlfn.IFNA(IF($B962="","",VLOOKUP($B962,'SWC Towers'!$A:$Q,$Z$2,FALSE)),"")</f>
        <v/>
      </c>
      <c r="AA962" s="104" t="str">
        <f>_xlfn.IFNA(IF($B962="","",VLOOKUP($B962,'SWC Towers'!$A:$Q,$AA$2,FALSE)),"")</f>
        <v/>
      </c>
      <c r="AB962" s="104" t="str">
        <f>_xlfn.IFNA(IF($B962="","",VLOOKUP($B962,'SWC Towers'!$A:$Q,$AB$2,FALSE)),"")</f>
        <v/>
      </c>
      <c r="AC962" s="20">
        <f>SUM(Table25[[#This Row],[IT Tower: Application]:[Other/Non-IT ]])</f>
        <v>1</v>
      </c>
      <c r="AD962" s="67"/>
      <c r="AE962" s="67"/>
      <c r="AF962" s="67"/>
      <c r="AG962" s="67"/>
      <c r="AH962" s="67"/>
      <c r="AI962" s="67"/>
      <c r="AJ962" s="67"/>
      <c r="AK962" s="67"/>
      <c r="AL962" s="67"/>
      <c r="AM962" s="67"/>
      <c r="AN962" s="67"/>
      <c r="AO962" s="67"/>
      <c r="AP962" s="67"/>
      <c r="AQ962" s="67"/>
      <c r="AR962" s="67"/>
      <c r="AS962" s="67"/>
      <c r="AT962" s="67"/>
      <c r="AU962" s="67"/>
      <c r="AV962" s="67"/>
      <c r="AW962" s="67"/>
      <c r="AX962" s="67"/>
      <c r="AY962" s="67"/>
      <c r="AZ962" s="67"/>
      <c r="BA962" s="67">
        <v>0</v>
      </c>
      <c r="BB962" s="67">
        <v>8200</v>
      </c>
      <c r="BC962" s="67">
        <v>0</v>
      </c>
      <c r="BD962" s="67"/>
      <c r="BE962" s="67"/>
      <c r="BF962" s="67"/>
      <c r="BG962" s="67"/>
      <c r="BH962" s="67"/>
      <c r="BI962" s="67"/>
      <c r="BJ962" s="67"/>
      <c r="BK962" s="67"/>
      <c r="BL962" s="67"/>
      <c r="BM962" s="67"/>
      <c r="BN962" s="67"/>
      <c r="BO962" s="67"/>
      <c r="BP962" s="67"/>
      <c r="BQ962" s="67"/>
      <c r="BR962" s="67"/>
      <c r="BS962" s="67"/>
      <c r="BT962" s="67"/>
      <c r="BU962" s="67"/>
      <c r="BV962" s="67"/>
      <c r="BW962" s="67"/>
      <c r="BX962" s="67"/>
      <c r="BY962" s="67"/>
      <c r="BZ962" s="67"/>
      <c r="CA962" s="67"/>
      <c r="CB962" s="67"/>
      <c r="CC962" s="69">
        <f>SUM(Table25[[#This Row],[Contract Amount FY00]:[Contract Amount FY50]])</f>
        <v>8200</v>
      </c>
      <c r="CD962" s="24"/>
    </row>
    <row r="963" spans="1:82" x14ac:dyDescent="0.25">
      <c r="A963" s="122" t="s">
        <v>2011</v>
      </c>
      <c r="B963" s="122" t="s">
        <v>2057</v>
      </c>
      <c r="C963" s="122" t="s">
        <v>3190</v>
      </c>
      <c r="E963" s="26" t="str">
        <f>IFERROR(IF(VLOOKUP(Table25[[#This Row],[Contract No.]],Table3[#All],3,FALSE)="","No","Yes"),"")</f>
        <v>Yes</v>
      </c>
      <c r="F963" s="26" t="str">
        <f>IFERROR(VLOOKUP(Table25[[#This Row],[Contract No.]],Table3[#All],3,FALSE),"")</f>
        <v>NASPO</v>
      </c>
      <c r="G963" s="26" t="str">
        <f>IFERROR(IF(Table25[[#This Row],[Cooperative Purchase
(Yes/No)]]="Yes","Yes",IF(VLOOKUP(Table25[[#This Row],[Contract No.]],Table3[#All],1,FALSE)=Table25[[#This Row],[Contract No.]],"Yes","No")),"No")</f>
        <v>Yes</v>
      </c>
      <c r="H963" s="51">
        <f>IFERROR(VLOOKUP(Table25[[#This Row],[Contract No.]],Table3[#All],4,FALSE),"")</f>
        <v>43983</v>
      </c>
      <c r="I963" s="56">
        <f>IFERROR(IF(AND(MONTH(Table25[[#This Row],[Contract Start Date]])&gt;6,MONTH(Table25[[#This Row],[Contract Start Date]])&lt;=12),YEAR(Table25[[#This Row],[Contract Start Date]])+1,YEAR(Table25[[#This Row],[Contract Start Date]])),"")</f>
        <v>2020</v>
      </c>
      <c r="J963" s="55">
        <f>Table25[[#This Row],[FY Formula start]]</f>
        <v>2020</v>
      </c>
      <c r="K963" s="59" t="str">
        <f>"FY"&amp;" "&amp;Table25[[#This Row],[Year Start]]</f>
        <v>FY 2020</v>
      </c>
      <c r="L963" s="52">
        <f>IFERROR(VLOOKUP(Table25[[#This Row],[Contract No.]],Table3[#All],5,FALSE),"")</f>
        <v>46295</v>
      </c>
      <c r="M963" s="56">
        <f>IFERROR(IF(Table25[[#This Row],[Contract End Date]]="99/99/9999","No End",IF(AND(MONTH(Table25[[#This Row],[Contract End Date]])&gt;6,MONTH(Table25[[#This Row],[Contract End Date]])&lt;=12),YEAR(Table25[[#This Row],[Contract End Date]])+1,YEAR(Table25[[#This Row],[Contract End Date]]))),"")</f>
        <v>2027</v>
      </c>
      <c r="N963" s="55">
        <f>Table25[[#This Row],[FY Formula end]]</f>
        <v>2027</v>
      </c>
      <c r="O963" s="59" t="str">
        <f>IF(Table25[[#This Row],[Year End]]="No End","No End","FY"&amp;" "&amp;Table25[[#This Row],[Year End]])</f>
        <v>FY 2027</v>
      </c>
      <c r="P963" s="27"/>
      <c r="Q963" s="104">
        <f>_xlfn.IFNA(IF($B963="","",VLOOKUP($B963,'SWC Towers'!$A:$Q,$Q$2,FALSE)),"")</f>
        <v>0.1</v>
      </c>
      <c r="R963" s="106">
        <f>_xlfn.IFNA(IF($B963="","",VLOOKUP($B963,'SWC Towers'!$A:$Q,$R$2,FALSE)),"")</f>
        <v>0.1</v>
      </c>
      <c r="S963" s="106" t="str">
        <f>_xlfn.IFNA(IF($B963="","",VLOOKUP($B963,'SWC Towers'!$A:$Q,$S$2,FALSE)),"")</f>
        <v/>
      </c>
      <c r="T963" s="106" t="str">
        <f>_xlfn.IFNA(IF($B963="","",VLOOKUP($B963,'SWC Towers'!$A:$Q,$T$2,FALSE)),"")</f>
        <v/>
      </c>
      <c r="U963" s="104">
        <f>_xlfn.IFNA(IF($B963="","",VLOOKUP($B963,'SWC Towers'!$A:$Q,$U$2,FALSE)),"")</f>
        <v>0.15</v>
      </c>
      <c r="V963" s="104" t="str">
        <f>_xlfn.IFNA(IF($B963="","",VLOOKUP($B963,'SWC Towers'!$A:$Q,$V$2,FALSE)),"")</f>
        <v/>
      </c>
      <c r="W963" s="104">
        <f>_xlfn.IFNA(IF($B963="","",VLOOKUP($B963,'SWC Towers'!$A:$Q,$W$2,FALSE)),"")</f>
        <v>0.65</v>
      </c>
      <c r="X963" s="104" t="str">
        <f>_xlfn.IFNA(IF($B963="","",VLOOKUP($B963,'SWC Towers'!$A:$Q,$X$2,FALSE)),"")</f>
        <v/>
      </c>
      <c r="Y963" s="104" t="str">
        <f>_xlfn.IFNA(IF($B963="","",VLOOKUP($B963,'SWC Towers'!$A:$Q,$Y$2,FALSE)),"")</f>
        <v/>
      </c>
      <c r="Z963" s="104" t="str">
        <f>_xlfn.IFNA(IF($B963="","",VLOOKUP($B963,'SWC Towers'!$A:$Q,$Z$2,FALSE)),"")</f>
        <v/>
      </c>
      <c r="AA963" s="104" t="str">
        <f>_xlfn.IFNA(IF($B963="","",VLOOKUP($B963,'SWC Towers'!$A:$Q,$AA$2,FALSE)),"")</f>
        <v/>
      </c>
      <c r="AB963" s="104" t="str">
        <f>_xlfn.IFNA(IF($B963="","",VLOOKUP($B963,'SWC Towers'!$A:$Q,$AB$2,FALSE)),"")</f>
        <v/>
      </c>
      <c r="AC963" s="20">
        <f>SUM(Table25[[#This Row],[IT Tower: Application]:[Other/Non-IT ]])</f>
        <v>1</v>
      </c>
      <c r="AD963" s="67"/>
      <c r="AE963" s="67"/>
      <c r="AF963" s="67"/>
      <c r="AG963" s="67"/>
      <c r="AH963" s="67"/>
      <c r="AI963" s="67"/>
      <c r="AJ963" s="67"/>
      <c r="AK963" s="67"/>
      <c r="AL963" s="67"/>
      <c r="AM963" s="67"/>
      <c r="AN963" s="67"/>
      <c r="AO963" s="67"/>
      <c r="AP963" s="67"/>
      <c r="AQ963" s="67"/>
      <c r="AR963" s="67"/>
      <c r="AS963" s="67"/>
      <c r="AT963" s="67"/>
      <c r="AU963" s="67"/>
      <c r="AV963" s="67"/>
      <c r="AW963" s="67"/>
      <c r="AX963" s="67"/>
      <c r="AY963" s="67">
        <v>1253784</v>
      </c>
      <c r="AZ963" s="67">
        <v>987493</v>
      </c>
      <c r="BA963" s="67">
        <v>5633027</v>
      </c>
      <c r="BB963" s="67">
        <v>1001881</v>
      </c>
      <c r="BC963" s="67">
        <v>480515</v>
      </c>
      <c r="BD963" s="67"/>
      <c r="BE963" s="67"/>
      <c r="BF963" s="67"/>
      <c r="BG963" s="67"/>
      <c r="BH963" s="67"/>
      <c r="BI963" s="67"/>
      <c r="BJ963" s="67"/>
      <c r="BK963" s="67"/>
      <c r="BL963" s="67"/>
      <c r="BM963" s="67"/>
      <c r="BN963" s="67"/>
      <c r="BO963" s="67"/>
      <c r="BP963" s="67"/>
      <c r="BQ963" s="67"/>
      <c r="BR963" s="67"/>
      <c r="BS963" s="67"/>
      <c r="BT963" s="67"/>
      <c r="BU963" s="67"/>
      <c r="BV963" s="67"/>
      <c r="BW963" s="67"/>
      <c r="BX963" s="67"/>
      <c r="BY963" s="67"/>
      <c r="BZ963" s="67"/>
      <c r="CA963" s="67"/>
      <c r="CB963" s="67"/>
      <c r="CC963" s="69">
        <f>SUM(Table25[[#This Row],[Contract Amount FY00]:[Contract Amount FY50]])</f>
        <v>9356700</v>
      </c>
      <c r="CD963" s="24"/>
    </row>
    <row r="964" spans="1:82" x14ac:dyDescent="0.25">
      <c r="A964" s="122" t="s">
        <v>2011</v>
      </c>
      <c r="B964" s="122" t="s">
        <v>2057</v>
      </c>
      <c r="C964" s="122" t="s">
        <v>276</v>
      </c>
      <c r="E964" s="26" t="str">
        <f>IFERROR(IF(VLOOKUP(Table25[[#This Row],[Contract No.]],Table3[#All],3,FALSE)="","No","Yes"),"")</f>
        <v>Yes</v>
      </c>
      <c r="F964" s="26" t="str">
        <f>IFERROR(VLOOKUP(Table25[[#This Row],[Contract No.]],Table3[#All],3,FALSE),"")</f>
        <v>NASPO</v>
      </c>
      <c r="G964" s="26" t="str">
        <f>IFERROR(IF(Table25[[#This Row],[Cooperative Purchase
(Yes/No)]]="Yes","Yes",IF(VLOOKUP(Table25[[#This Row],[Contract No.]],Table3[#All],1,FALSE)=Table25[[#This Row],[Contract No.]],"Yes","No")),"No")</f>
        <v>Yes</v>
      </c>
      <c r="H964" s="51">
        <f>IFERROR(VLOOKUP(Table25[[#This Row],[Contract No.]],Table3[#All],4,FALSE),"")</f>
        <v>43983</v>
      </c>
      <c r="I964" s="56">
        <f>IFERROR(IF(AND(MONTH(Table25[[#This Row],[Contract Start Date]])&gt;6,MONTH(Table25[[#This Row],[Contract Start Date]])&lt;=12),YEAR(Table25[[#This Row],[Contract Start Date]])+1,YEAR(Table25[[#This Row],[Contract Start Date]])),"")</f>
        <v>2020</v>
      </c>
      <c r="J964" s="55">
        <f>Table25[[#This Row],[FY Formula start]]</f>
        <v>2020</v>
      </c>
      <c r="K964" s="59" t="str">
        <f>"FY"&amp;" "&amp;Table25[[#This Row],[Year Start]]</f>
        <v>FY 2020</v>
      </c>
      <c r="L964" s="52">
        <f>IFERROR(VLOOKUP(Table25[[#This Row],[Contract No.]],Table3[#All],5,FALSE),"")</f>
        <v>46295</v>
      </c>
      <c r="M964" s="56">
        <f>IFERROR(IF(Table25[[#This Row],[Contract End Date]]="99/99/9999","No End",IF(AND(MONTH(Table25[[#This Row],[Contract End Date]])&gt;6,MONTH(Table25[[#This Row],[Contract End Date]])&lt;=12),YEAR(Table25[[#This Row],[Contract End Date]])+1,YEAR(Table25[[#This Row],[Contract End Date]]))),"")</f>
        <v>2027</v>
      </c>
      <c r="N964" s="55">
        <f>Table25[[#This Row],[FY Formula end]]</f>
        <v>2027</v>
      </c>
      <c r="O964" s="59" t="str">
        <f>IF(Table25[[#This Row],[Year End]]="No End","No End","FY"&amp;" "&amp;Table25[[#This Row],[Year End]])</f>
        <v>FY 2027</v>
      </c>
      <c r="P964" s="27"/>
      <c r="Q964" s="104">
        <f>_xlfn.IFNA(IF($B964="","",VLOOKUP($B964,'SWC Towers'!$A:$Q,$Q$2,FALSE)),"")</f>
        <v>0.1</v>
      </c>
      <c r="R964" s="106">
        <f>_xlfn.IFNA(IF($B964="","",VLOOKUP($B964,'SWC Towers'!$A:$Q,$R$2,FALSE)),"")</f>
        <v>0.1</v>
      </c>
      <c r="S964" s="106" t="str">
        <f>_xlfn.IFNA(IF($B964="","",VLOOKUP($B964,'SWC Towers'!$A:$Q,$S$2,FALSE)),"")</f>
        <v/>
      </c>
      <c r="T964" s="106" t="str">
        <f>_xlfn.IFNA(IF($B964="","",VLOOKUP($B964,'SWC Towers'!$A:$Q,$T$2,FALSE)),"")</f>
        <v/>
      </c>
      <c r="U964" s="104">
        <f>_xlfn.IFNA(IF($B964="","",VLOOKUP($B964,'SWC Towers'!$A:$Q,$U$2,FALSE)),"")</f>
        <v>0.15</v>
      </c>
      <c r="V964" s="104" t="str">
        <f>_xlfn.IFNA(IF($B964="","",VLOOKUP($B964,'SWC Towers'!$A:$Q,$V$2,FALSE)),"")</f>
        <v/>
      </c>
      <c r="W964" s="104">
        <f>_xlfn.IFNA(IF($B964="","",VLOOKUP($B964,'SWC Towers'!$A:$Q,$W$2,FALSE)),"")</f>
        <v>0.65</v>
      </c>
      <c r="X964" s="104" t="str">
        <f>_xlfn.IFNA(IF($B964="","",VLOOKUP($B964,'SWC Towers'!$A:$Q,$X$2,FALSE)),"")</f>
        <v/>
      </c>
      <c r="Y964" s="104" t="str">
        <f>_xlfn.IFNA(IF($B964="","",VLOOKUP($B964,'SWC Towers'!$A:$Q,$Y$2,FALSE)),"")</f>
        <v/>
      </c>
      <c r="Z964" s="104" t="str">
        <f>_xlfn.IFNA(IF($B964="","",VLOOKUP($B964,'SWC Towers'!$A:$Q,$Z$2,FALSE)),"")</f>
        <v/>
      </c>
      <c r="AA964" s="104" t="str">
        <f>_xlfn.IFNA(IF($B964="","",VLOOKUP($B964,'SWC Towers'!$A:$Q,$AA$2,FALSE)),"")</f>
        <v/>
      </c>
      <c r="AB964" s="104" t="str">
        <f>_xlfn.IFNA(IF($B964="","",VLOOKUP($B964,'SWC Towers'!$A:$Q,$AB$2,FALSE)),"")</f>
        <v/>
      </c>
      <c r="AC964" s="20">
        <f>SUM(Table25[[#This Row],[IT Tower: Application]:[Other/Non-IT ]])</f>
        <v>1</v>
      </c>
      <c r="AD964" s="67"/>
      <c r="AE964" s="67"/>
      <c r="AF964" s="67"/>
      <c r="AG964" s="67"/>
      <c r="AH964" s="67"/>
      <c r="AI964" s="67"/>
      <c r="AJ964" s="67"/>
      <c r="AK964" s="67"/>
      <c r="AL964" s="67"/>
      <c r="AM964" s="67"/>
      <c r="AN964" s="67"/>
      <c r="AO964" s="67"/>
      <c r="AP964" s="67"/>
      <c r="AQ964" s="67"/>
      <c r="AR964" s="67"/>
      <c r="AS964" s="67"/>
      <c r="AT964" s="67"/>
      <c r="AU964" s="67"/>
      <c r="AV964" s="67"/>
      <c r="AW964" s="67"/>
      <c r="AX964" s="67"/>
      <c r="AY964" s="67">
        <v>8207.9599999999991</v>
      </c>
      <c r="AZ964" s="67">
        <v>0</v>
      </c>
      <c r="BA964" s="67"/>
      <c r="BB964" s="67"/>
      <c r="BC964" s="67"/>
      <c r="BD964" s="67"/>
      <c r="BE964" s="67"/>
      <c r="BF964" s="67"/>
      <c r="BG964" s="67"/>
      <c r="BH964" s="67"/>
      <c r="BI964" s="67"/>
      <c r="BJ964" s="67"/>
      <c r="BK964" s="67"/>
      <c r="BL964" s="67"/>
      <c r="BM964" s="67"/>
      <c r="BN964" s="67"/>
      <c r="BO964" s="67"/>
      <c r="BP964" s="67"/>
      <c r="BQ964" s="67"/>
      <c r="BR964" s="67"/>
      <c r="BS964" s="67"/>
      <c r="BT964" s="67"/>
      <c r="BU964" s="67"/>
      <c r="BV964" s="67"/>
      <c r="BW964" s="67"/>
      <c r="BX964" s="67"/>
      <c r="BY964" s="67"/>
      <c r="BZ964" s="67"/>
      <c r="CA964" s="67"/>
      <c r="CB964" s="67"/>
      <c r="CC964" s="69">
        <f>SUM(Table25[[#This Row],[Contract Amount FY00]:[Contract Amount FY50]])</f>
        <v>8207.9599999999991</v>
      </c>
      <c r="CD964" s="24"/>
    </row>
    <row r="965" spans="1:82" x14ac:dyDescent="0.25">
      <c r="A965" s="122" t="s">
        <v>2011</v>
      </c>
      <c r="B965" s="122" t="s">
        <v>2057</v>
      </c>
      <c r="C965" s="122" t="s">
        <v>3191</v>
      </c>
      <c r="E965" s="26" t="str">
        <f>IFERROR(IF(VLOOKUP(Table25[[#This Row],[Contract No.]],Table3[#All],3,FALSE)="","No","Yes"),"")</f>
        <v>Yes</v>
      </c>
      <c r="F965" s="26" t="str">
        <f>IFERROR(VLOOKUP(Table25[[#This Row],[Contract No.]],Table3[#All],3,FALSE),"")</f>
        <v>NASPO</v>
      </c>
      <c r="G965" s="26" t="str">
        <f>IFERROR(IF(Table25[[#This Row],[Cooperative Purchase
(Yes/No)]]="Yes","Yes",IF(VLOOKUP(Table25[[#This Row],[Contract No.]],Table3[#All],1,FALSE)=Table25[[#This Row],[Contract No.]],"Yes","No")),"No")</f>
        <v>Yes</v>
      </c>
      <c r="H965" s="51">
        <f>IFERROR(VLOOKUP(Table25[[#This Row],[Contract No.]],Table3[#All],4,FALSE),"")</f>
        <v>43983</v>
      </c>
      <c r="I965" s="56">
        <f>IFERROR(IF(AND(MONTH(Table25[[#This Row],[Contract Start Date]])&gt;6,MONTH(Table25[[#This Row],[Contract Start Date]])&lt;=12),YEAR(Table25[[#This Row],[Contract Start Date]])+1,YEAR(Table25[[#This Row],[Contract Start Date]])),"")</f>
        <v>2020</v>
      </c>
      <c r="J965" s="55">
        <f>Table25[[#This Row],[FY Formula start]]</f>
        <v>2020</v>
      </c>
      <c r="K965" s="59" t="str">
        <f>"FY"&amp;" "&amp;Table25[[#This Row],[Year Start]]</f>
        <v>FY 2020</v>
      </c>
      <c r="L965" s="52">
        <f>IFERROR(VLOOKUP(Table25[[#This Row],[Contract No.]],Table3[#All],5,FALSE),"")</f>
        <v>46295</v>
      </c>
      <c r="M965" s="56">
        <f>IFERROR(IF(Table25[[#This Row],[Contract End Date]]="99/99/9999","No End",IF(AND(MONTH(Table25[[#This Row],[Contract End Date]])&gt;6,MONTH(Table25[[#This Row],[Contract End Date]])&lt;=12),YEAR(Table25[[#This Row],[Contract End Date]])+1,YEAR(Table25[[#This Row],[Contract End Date]]))),"")</f>
        <v>2027</v>
      </c>
      <c r="N965" s="55">
        <f>Table25[[#This Row],[FY Formula end]]</f>
        <v>2027</v>
      </c>
      <c r="O965" s="59" t="str">
        <f>IF(Table25[[#This Row],[Year End]]="No End","No End","FY"&amp;" "&amp;Table25[[#This Row],[Year End]])</f>
        <v>FY 2027</v>
      </c>
      <c r="P965" s="27"/>
      <c r="Q965" s="104">
        <f>_xlfn.IFNA(IF($B965="","",VLOOKUP($B965,'SWC Towers'!$A:$Q,$Q$2,FALSE)),"")</f>
        <v>0.1</v>
      </c>
      <c r="R965" s="106">
        <f>_xlfn.IFNA(IF($B965="","",VLOOKUP($B965,'SWC Towers'!$A:$Q,$R$2,FALSE)),"")</f>
        <v>0.1</v>
      </c>
      <c r="S965" s="106" t="str">
        <f>_xlfn.IFNA(IF($B965="","",VLOOKUP($B965,'SWC Towers'!$A:$Q,$S$2,FALSE)),"")</f>
        <v/>
      </c>
      <c r="T965" s="106" t="str">
        <f>_xlfn.IFNA(IF($B965="","",VLOOKUP($B965,'SWC Towers'!$A:$Q,$T$2,FALSE)),"")</f>
        <v/>
      </c>
      <c r="U965" s="104">
        <f>_xlfn.IFNA(IF($B965="","",VLOOKUP($B965,'SWC Towers'!$A:$Q,$U$2,FALSE)),"")</f>
        <v>0.15</v>
      </c>
      <c r="V965" s="104" t="str">
        <f>_xlfn.IFNA(IF($B965="","",VLOOKUP($B965,'SWC Towers'!$A:$Q,$V$2,FALSE)),"")</f>
        <v/>
      </c>
      <c r="W965" s="104">
        <f>_xlfn.IFNA(IF($B965="","",VLOOKUP($B965,'SWC Towers'!$A:$Q,$W$2,FALSE)),"")</f>
        <v>0.65</v>
      </c>
      <c r="X965" s="104" t="str">
        <f>_xlfn.IFNA(IF($B965="","",VLOOKUP($B965,'SWC Towers'!$A:$Q,$X$2,FALSE)),"")</f>
        <v/>
      </c>
      <c r="Y965" s="104" t="str">
        <f>_xlfn.IFNA(IF($B965="","",VLOOKUP($B965,'SWC Towers'!$A:$Q,$Y$2,FALSE)),"")</f>
        <v/>
      </c>
      <c r="Z965" s="104" t="str">
        <f>_xlfn.IFNA(IF($B965="","",VLOOKUP($B965,'SWC Towers'!$A:$Q,$Z$2,FALSE)),"")</f>
        <v/>
      </c>
      <c r="AA965" s="104" t="str">
        <f>_xlfn.IFNA(IF($B965="","",VLOOKUP($B965,'SWC Towers'!$A:$Q,$AA$2,FALSE)),"")</f>
        <v/>
      </c>
      <c r="AB965" s="104" t="str">
        <f>_xlfn.IFNA(IF($B965="","",VLOOKUP($B965,'SWC Towers'!$A:$Q,$AB$2,FALSE)),"")</f>
        <v/>
      </c>
      <c r="AC965" s="20">
        <f>SUM(Table25[[#This Row],[IT Tower: Application]:[Other/Non-IT ]])</f>
        <v>1</v>
      </c>
      <c r="AD965" s="67"/>
      <c r="AE965" s="67"/>
      <c r="AF965" s="67"/>
      <c r="AG965" s="67"/>
      <c r="AH965" s="67"/>
      <c r="AI965" s="67"/>
      <c r="AJ965" s="67"/>
      <c r="AK965" s="67"/>
      <c r="AL965" s="67"/>
      <c r="AM965" s="67"/>
      <c r="AN965" s="67"/>
      <c r="AO965" s="67"/>
      <c r="AP965" s="67"/>
      <c r="AQ965" s="67"/>
      <c r="AR965" s="67"/>
      <c r="AS965" s="67"/>
      <c r="AT965" s="67"/>
      <c r="AU965" s="67"/>
      <c r="AV965" s="67"/>
      <c r="AW965" s="67"/>
      <c r="AX965" s="67">
        <v>269262</v>
      </c>
      <c r="AY965" s="67">
        <v>61</v>
      </c>
      <c r="AZ965" s="67">
        <v>65420</v>
      </c>
      <c r="BA965" s="67">
        <v>188308.54</v>
      </c>
      <c r="BB965" s="67">
        <v>44820.56</v>
      </c>
      <c r="BC965" s="67">
        <v>167541</v>
      </c>
      <c r="BD965" s="67"/>
      <c r="BE965" s="67"/>
      <c r="BF965" s="67"/>
      <c r="BG965" s="67"/>
      <c r="BH965" s="67"/>
      <c r="BI965" s="67"/>
      <c r="BJ965" s="67"/>
      <c r="BK965" s="67"/>
      <c r="BL965" s="67"/>
      <c r="BM965" s="67"/>
      <c r="BN965" s="67"/>
      <c r="BO965" s="67"/>
      <c r="BP965" s="67"/>
      <c r="BQ965" s="67"/>
      <c r="BR965" s="67"/>
      <c r="BS965" s="67"/>
      <c r="BT965" s="67"/>
      <c r="BU965" s="67"/>
      <c r="BV965" s="67"/>
      <c r="BW965" s="67"/>
      <c r="BX965" s="67"/>
      <c r="BY965" s="67"/>
      <c r="BZ965" s="67"/>
      <c r="CA965" s="67"/>
      <c r="CB965" s="67"/>
      <c r="CC965" s="69">
        <f>SUM(Table25[[#This Row],[Contract Amount FY00]:[Contract Amount FY50]])</f>
        <v>735413.10000000009</v>
      </c>
      <c r="CD965" s="24"/>
    </row>
    <row r="966" spans="1:82" x14ac:dyDescent="0.25">
      <c r="A966" s="122" t="s">
        <v>2011</v>
      </c>
      <c r="B966" s="122" t="s">
        <v>3071</v>
      </c>
      <c r="C966" s="122" t="s">
        <v>753</v>
      </c>
      <c r="E966" s="26" t="str">
        <f>IFERROR(IF(VLOOKUP(Table25[[#This Row],[Contract No.]],Table3[#All],3,FALSE)="","No","Yes"),"")</f>
        <v>Yes</v>
      </c>
      <c r="F966" s="26" t="str">
        <f>IFERROR(VLOOKUP(Table25[[#This Row],[Contract No.]],Table3[#All],3,FALSE),"")</f>
        <v>NASPO</v>
      </c>
      <c r="G966" s="26" t="str">
        <f>IFERROR(IF(Table25[[#This Row],[Cooperative Purchase
(Yes/No)]]="Yes","Yes",IF(VLOOKUP(Table25[[#This Row],[Contract No.]],Table3[#All],1,FALSE)=Table25[[#This Row],[Contract No.]],"Yes","No")),"No")</f>
        <v>Yes</v>
      </c>
      <c r="H966" s="51">
        <f>IFERROR(VLOOKUP(Table25[[#This Row],[Contract No.]],Table3[#All],4,FALSE),"")</f>
        <v>45322</v>
      </c>
      <c r="I966" s="56">
        <f>IFERROR(IF(AND(MONTH(Table25[[#This Row],[Contract Start Date]])&gt;6,MONTH(Table25[[#This Row],[Contract Start Date]])&lt;=12),YEAR(Table25[[#This Row],[Contract Start Date]])+1,YEAR(Table25[[#This Row],[Contract Start Date]])),"")</f>
        <v>2024</v>
      </c>
      <c r="J966" s="55">
        <f>Table25[[#This Row],[FY Formula start]]</f>
        <v>2024</v>
      </c>
      <c r="K966" s="59" t="str">
        <f>"FY"&amp;" "&amp;Table25[[#This Row],[Year Start]]</f>
        <v>FY 2024</v>
      </c>
      <c r="L966" s="52">
        <f>IFERROR(VLOOKUP(Table25[[#This Row],[Contract No.]],Table3[#All],5,FALSE),"")</f>
        <v>46934</v>
      </c>
      <c r="M966" s="56">
        <f>IFERROR(IF(Table25[[#This Row],[Contract End Date]]="99/99/9999","No End",IF(AND(MONTH(Table25[[#This Row],[Contract End Date]])&gt;6,MONTH(Table25[[#This Row],[Contract End Date]])&lt;=12),YEAR(Table25[[#This Row],[Contract End Date]])+1,YEAR(Table25[[#This Row],[Contract End Date]]))),"")</f>
        <v>2028</v>
      </c>
      <c r="N966" s="55">
        <f>Table25[[#This Row],[FY Formula end]]</f>
        <v>2028</v>
      </c>
      <c r="O966" s="59" t="str">
        <f>IF(Table25[[#This Row],[Year End]]="No End","No End","FY"&amp;" "&amp;Table25[[#This Row],[Year End]])</f>
        <v>FY 2028</v>
      </c>
      <c r="P966" s="27"/>
      <c r="Q966" s="104" t="str">
        <f>_xlfn.IFNA(IF($B966="","",VLOOKUP($B966,'SWC Towers'!$A:$Q,$Q$2,FALSE)),"")</f>
        <v/>
      </c>
      <c r="R966" s="106">
        <f>_xlfn.IFNA(IF($B966="","",VLOOKUP($B966,'SWC Towers'!$A:$Q,$R$2,FALSE)),"")</f>
        <v>0.2</v>
      </c>
      <c r="S966" s="106" t="str">
        <f>_xlfn.IFNA(IF($B966="","",VLOOKUP($B966,'SWC Towers'!$A:$Q,$S$2,FALSE)),"")</f>
        <v/>
      </c>
      <c r="T966" s="106" t="str">
        <f>_xlfn.IFNA(IF($B966="","",VLOOKUP($B966,'SWC Towers'!$A:$Q,$T$2,FALSE)),"")</f>
        <v/>
      </c>
      <c r="U966" s="104">
        <f>_xlfn.IFNA(IF($B966="","",VLOOKUP($B966,'SWC Towers'!$A:$Q,$U$2,FALSE)),"")</f>
        <v>0.6</v>
      </c>
      <c r="V966" s="104" t="str">
        <f>_xlfn.IFNA(IF($B966="","",VLOOKUP($B966,'SWC Towers'!$A:$Q,$V$2,FALSE)),"")</f>
        <v/>
      </c>
      <c r="W966" s="104" t="str">
        <f>_xlfn.IFNA(IF($B966="","",VLOOKUP($B966,'SWC Towers'!$A:$Q,$W$2,FALSE)),"")</f>
        <v/>
      </c>
      <c r="X966" s="104" t="str">
        <f>_xlfn.IFNA(IF($B966="","",VLOOKUP($B966,'SWC Towers'!$A:$Q,$X$2,FALSE)),"")</f>
        <v/>
      </c>
      <c r="Y966" s="104" t="str">
        <f>_xlfn.IFNA(IF($B966="","",VLOOKUP($B966,'SWC Towers'!$A:$Q,$Y$2,FALSE)),"")</f>
        <v/>
      </c>
      <c r="Z966" s="104" t="str">
        <f>_xlfn.IFNA(IF($B966="","",VLOOKUP($B966,'SWC Towers'!$A:$Q,$Z$2,FALSE)),"")</f>
        <v/>
      </c>
      <c r="AA966" s="104">
        <f>_xlfn.IFNA(IF($B966="","",VLOOKUP($B966,'SWC Towers'!$A:$Q,$AA$2,FALSE)),"")</f>
        <v>0.2</v>
      </c>
      <c r="AB966" s="104" t="str">
        <f>_xlfn.IFNA(IF($B966="","",VLOOKUP($B966,'SWC Towers'!$A:$Q,$AB$2,FALSE)),"")</f>
        <v/>
      </c>
      <c r="AC966" s="20">
        <f>SUM(Table25[[#This Row],[IT Tower: Application]:[Other/Non-IT ]])</f>
        <v>1</v>
      </c>
      <c r="AD966" s="67"/>
      <c r="AE966" s="67"/>
      <c r="AF966" s="67"/>
      <c r="AG966" s="67"/>
      <c r="AH966" s="67"/>
      <c r="AI966" s="67"/>
      <c r="AJ966" s="67"/>
      <c r="AK966" s="67"/>
      <c r="AL966" s="67"/>
      <c r="AM966" s="67"/>
      <c r="AN966" s="67"/>
      <c r="AO966" s="67"/>
      <c r="AP966" s="67"/>
      <c r="AQ966" s="67"/>
      <c r="AR966" s="67"/>
      <c r="AS966" s="67"/>
      <c r="AT966" s="67"/>
      <c r="AU966" s="67"/>
      <c r="AV966" s="67"/>
      <c r="AW966" s="67"/>
      <c r="AX966" s="67"/>
      <c r="AY966" s="67"/>
      <c r="AZ966" s="67"/>
      <c r="BA966" s="67"/>
      <c r="BB966" s="67">
        <v>239039</v>
      </c>
      <c r="BC966" s="67">
        <v>10232</v>
      </c>
      <c r="BD966" s="67"/>
      <c r="BE966" s="67"/>
      <c r="BF966" s="67"/>
      <c r="BG966" s="67"/>
      <c r="BH966" s="67"/>
      <c r="BI966" s="67"/>
      <c r="BJ966" s="67"/>
      <c r="BK966" s="67"/>
      <c r="BL966" s="67"/>
      <c r="BM966" s="67"/>
      <c r="BN966" s="67"/>
      <c r="BO966" s="67"/>
      <c r="BP966" s="67"/>
      <c r="BQ966" s="67"/>
      <c r="BR966" s="67"/>
      <c r="BS966" s="67"/>
      <c r="BT966" s="67"/>
      <c r="BU966" s="67"/>
      <c r="BV966" s="67"/>
      <c r="BW966" s="67"/>
      <c r="BX966" s="67"/>
      <c r="BY966" s="67"/>
      <c r="BZ966" s="67"/>
      <c r="CA966" s="67"/>
      <c r="CB966" s="67"/>
      <c r="CC966" s="69">
        <f>SUM(Table25[[#This Row],[Contract Amount FY00]:[Contract Amount FY50]])</f>
        <v>249271</v>
      </c>
      <c r="CD966" s="24"/>
    </row>
    <row r="967" spans="1:82" x14ac:dyDescent="0.25">
      <c r="A967" s="122" t="s">
        <v>2011</v>
      </c>
      <c r="B967" s="122" t="s">
        <v>3071</v>
      </c>
      <c r="C967" s="122" t="s">
        <v>375</v>
      </c>
      <c r="E967" s="26" t="str">
        <f>IFERROR(IF(VLOOKUP(Table25[[#This Row],[Contract No.]],Table3[#All],3,FALSE)="","No","Yes"),"")</f>
        <v>Yes</v>
      </c>
      <c r="F967" s="26" t="str">
        <f>IFERROR(VLOOKUP(Table25[[#This Row],[Contract No.]],Table3[#All],3,FALSE),"")</f>
        <v>NASPO</v>
      </c>
      <c r="G967" s="26" t="str">
        <f>IFERROR(IF(Table25[[#This Row],[Cooperative Purchase
(Yes/No)]]="Yes","Yes",IF(VLOOKUP(Table25[[#This Row],[Contract No.]],Table3[#All],1,FALSE)=Table25[[#This Row],[Contract No.]],"Yes","No")),"No")</f>
        <v>Yes</v>
      </c>
      <c r="H967" s="51">
        <f>IFERROR(VLOOKUP(Table25[[#This Row],[Contract No.]],Table3[#All],4,FALSE),"")</f>
        <v>45322</v>
      </c>
      <c r="I967" s="56">
        <f>IFERROR(IF(AND(MONTH(Table25[[#This Row],[Contract Start Date]])&gt;6,MONTH(Table25[[#This Row],[Contract Start Date]])&lt;=12),YEAR(Table25[[#This Row],[Contract Start Date]])+1,YEAR(Table25[[#This Row],[Contract Start Date]])),"")</f>
        <v>2024</v>
      </c>
      <c r="J967" s="55">
        <f>Table25[[#This Row],[FY Formula start]]</f>
        <v>2024</v>
      </c>
      <c r="K967" s="59" t="str">
        <f>"FY"&amp;" "&amp;Table25[[#This Row],[Year Start]]</f>
        <v>FY 2024</v>
      </c>
      <c r="L967" s="52">
        <f>IFERROR(VLOOKUP(Table25[[#This Row],[Contract No.]],Table3[#All],5,FALSE),"")</f>
        <v>46934</v>
      </c>
      <c r="M967" s="56">
        <f>IFERROR(IF(Table25[[#This Row],[Contract End Date]]="99/99/9999","No End",IF(AND(MONTH(Table25[[#This Row],[Contract End Date]])&gt;6,MONTH(Table25[[#This Row],[Contract End Date]])&lt;=12),YEAR(Table25[[#This Row],[Contract End Date]])+1,YEAR(Table25[[#This Row],[Contract End Date]]))),"")</f>
        <v>2028</v>
      </c>
      <c r="N967" s="55">
        <f>Table25[[#This Row],[FY Formula end]]</f>
        <v>2028</v>
      </c>
      <c r="O967" s="59" t="str">
        <f>IF(Table25[[#This Row],[Year End]]="No End","No End","FY"&amp;" "&amp;Table25[[#This Row],[Year End]])</f>
        <v>FY 2028</v>
      </c>
      <c r="P967" s="27"/>
      <c r="Q967" s="104" t="str">
        <f>_xlfn.IFNA(IF($B967="","",VLOOKUP($B967,'SWC Towers'!$A:$Q,$Q$2,FALSE)),"")</f>
        <v/>
      </c>
      <c r="R967" s="106">
        <f>_xlfn.IFNA(IF($B967="","",VLOOKUP($B967,'SWC Towers'!$A:$Q,$R$2,FALSE)),"")</f>
        <v>0.2</v>
      </c>
      <c r="S967" s="106" t="str">
        <f>_xlfn.IFNA(IF($B967="","",VLOOKUP($B967,'SWC Towers'!$A:$Q,$S$2,FALSE)),"")</f>
        <v/>
      </c>
      <c r="T967" s="106" t="str">
        <f>_xlfn.IFNA(IF($B967="","",VLOOKUP($B967,'SWC Towers'!$A:$Q,$T$2,FALSE)),"")</f>
        <v/>
      </c>
      <c r="U967" s="104">
        <f>_xlfn.IFNA(IF($B967="","",VLOOKUP($B967,'SWC Towers'!$A:$Q,$U$2,FALSE)),"")</f>
        <v>0.6</v>
      </c>
      <c r="V967" s="104" t="str">
        <f>_xlfn.IFNA(IF($B967="","",VLOOKUP($B967,'SWC Towers'!$A:$Q,$V$2,FALSE)),"")</f>
        <v/>
      </c>
      <c r="W967" s="104" t="str">
        <f>_xlfn.IFNA(IF($B967="","",VLOOKUP($B967,'SWC Towers'!$A:$Q,$W$2,FALSE)),"")</f>
        <v/>
      </c>
      <c r="X967" s="104" t="str">
        <f>_xlfn.IFNA(IF($B967="","",VLOOKUP($B967,'SWC Towers'!$A:$Q,$X$2,FALSE)),"")</f>
        <v/>
      </c>
      <c r="Y967" s="104" t="str">
        <f>_xlfn.IFNA(IF($B967="","",VLOOKUP($B967,'SWC Towers'!$A:$Q,$Y$2,FALSE)),"")</f>
        <v/>
      </c>
      <c r="Z967" s="104" t="str">
        <f>_xlfn.IFNA(IF($B967="","",VLOOKUP($B967,'SWC Towers'!$A:$Q,$Z$2,FALSE)),"")</f>
        <v/>
      </c>
      <c r="AA967" s="104">
        <f>_xlfn.IFNA(IF($B967="","",VLOOKUP($B967,'SWC Towers'!$A:$Q,$AA$2,FALSE)),"")</f>
        <v>0.2</v>
      </c>
      <c r="AB967" s="104" t="str">
        <f>_xlfn.IFNA(IF($B967="","",VLOOKUP($B967,'SWC Towers'!$A:$Q,$AB$2,FALSE)),"")</f>
        <v/>
      </c>
      <c r="AC967" s="20">
        <f>SUM(Table25[[#This Row],[IT Tower: Application]:[Other/Non-IT ]])</f>
        <v>1</v>
      </c>
      <c r="AD967" s="67"/>
      <c r="AE967" s="67"/>
      <c r="AF967" s="67"/>
      <c r="AG967" s="67"/>
      <c r="AH967" s="67"/>
      <c r="AI967" s="67"/>
      <c r="AJ967" s="67"/>
      <c r="AK967" s="67"/>
      <c r="AL967" s="67"/>
      <c r="AM967" s="67"/>
      <c r="AN967" s="67"/>
      <c r="AO967" s="67"/>
      <c r="AP967" s="67"/>
      <c r="AQ967" s="67"/>
      <c r="AR967" s="67"/>
      <c r="AS967" s="67"/>
      <c r="AT967" s="67"/>
      <c r="AU967" s="67"/>
      <c r="AV967" s="67"/>
      <c r="AW967" s="67"/>
      <c r="AX967" s="67"/>
      <c r="AY967" s="67"/>
      <c r="AZ967" s="67"/>
      <c r="BA967" s="67"/>
      <c r="BB967" s="67">
        <v>0</v>
      </c>
      <c r="BC967" s="67">
        <v>2178</v>
      </c>
      <c r="BD967" s="67"/>
      <c r="BE967" s="67"/>
      <c r="BF967" s="67"/>
      <c r="BG967" s="67"/>
      <c r="BH967" s="67"/>
      <c r="BI967" s="67"/>
      <c r="BJ967" s="67"/>
      <c r="BK967" s="67"/>
      <c r="BL967" s="67"/>
      <c r="BM967" s="67"/>
      <c r="BN967" s="67"/>
      <c r="BO967" s="67"/>
      <c r="BP967" s="67"/>
      <c r="BQ967" s="67"/>
      <c r="BR967" s="67"/>
      <c r="BS967" s="67"/>
      <c r="BT967" s="67"/>
      <c r="BU967" s="67"/>
      <c r="BV967" s="67"/>
      <c r="BW967" s="67"/>
      <c r="BX967" s="67"/>
      <c r="BY967" s="67"/>
      <c r="BZ967" s="67"/>
      <c r="CA967" s="67"/>
      <c r="CB967" s="67"/>
      <c r="CC967" s="69">
        <f>SUM(Table25[[#This Row],[Contract Amount FY00]:[Contract Amount FY50]])</f>
        <v>2178</v>
      </c>
      <c r="CD967" s="24"/>
    </row>
    <row r="968" spans="1:82" x14ac:dyDescent="0.25">
      <c r="A968" s="122" t="s">
        <v>2011</v>
      </c>
      <c r="B968" s="122" t="s">
        <v>3071</v>
      </c>
      <c r="C968" s="122" t="s">
        <v>674</v>
      </c>
      <c r="E968" s="26" t="str">
        <f>IFERROR(IF(VLOOKUP(Table25[[#This Row],[Contract No.]],Table3[#All],3,FALSE)="","No","Yes"),"")</f>
        <v>Yes</v>
      </c>
      <c r="F968" s="26" t="str">
        <f>IFERROR(VLOOKUP(Table25[[#This Row],[Contract No.]],Table3[#All],3,FALSE),"")</f>
        <v>NASPO</v>
      </c>
      <c r="G968" s="26" t="str">
        <f>IFERROR(IF(Table25[[#This Row],[Cooperative Purchase
(Yes/No)]]="Yes","Yes",IF(VLOOKUP(Table25[[#This Row],[Contract No.]],Table3[#All],1,FALSE)=Table25[[#This Row],[Contract No.]],"Yes","No")),"No")</f>
        <v>Yes</v>
      </c>
      <c r="H968" s="51">
        <f>IFERROR(VLOOKUP(Table25[[#This Row],[Contract No.]],Table3[#All],4,FALSE),"")</f>
        <v>45322</v>
      </c>
      <c r="I968" s="56">
        <f>IFERROR(IF(AND(MONTH(Table25[[#This Row],[Contract Start Date]])&gt;6,MONTH(Table25[[#This Row],[Contract Start Date]])&lt;=12),YEAR(Table25[[#This Row],[Contract Start Date]])+1,YEAR(Table25[[#This Row],[Contract Start Date]])),"")</f>
        <v>2024</v>
      </c>
      <c r="J968" s="55">
        <f>Table25[[#This Row],[FY Formula start]]</f>
        <v>2024</v>
      </c>
      <c r="K968" s="59" t="str">
        <f>"FY"&amp;" "&amp;Table25[[#This Row],[Year Start]]</f>
        <v>FY 2024</v>
      </c>
      <c r="L968" s="52">
        <f>IFERROR(VLOOKUP(Table25[[#This Row],[Contract No.]],Table3[#All],5,FALSE),"")</f>
        <v>46934</v>
      </c>
      <c r="M968" s="56">
        <f>IFERROR(IF(Table25[[#This Row],[Contract End Date]]="99/99/9999","No End",IF(AND(MONTH(Table25[[#This Row],[Contract End Date]])&gt;6,MONTH(Table25[[#This Row],[Contract End Date]])&lt;=12),YEAR(Table25[[#This Row],[Contract End Date]])+1,YEAR(Table25[[#This Row],[Contract End Date]]))),"")</f>
        <v>2028</v>
      </c>
      <c r="N968" s="55">
        <f>Table25[[#This Row],[FY Formula end]]</f>
        <v>2028</v>
      </c>
      <c r="O968" s="59" t="str">
        <f>IF(Table25[[#This Row],[Year End]]="No End","No End","FY"&amp;" "&amp;Table25[[#This Row],[Year End]])</f>
        <v>FY 2028</v>
      </c>
      <c r="P968" s="27"/>
      <c r="Q968" s="104" t="str">
        <f>_xlfn.IFNA(IF($B968="","",VLOOKUP($B968,'SWC Towers'!$A:$Q,$Q$2,FALSE)),"")</f>
        <v/>
      </c>
      <c r="R968" s="106">
        <f>_xlfn.IFNA(IF($B968="","",VLOOKUP($B968,'SWC Towers'!$A:$Q,$R$2,FALSE)),"")</f>
        <v>0.2</v>
      </c>
      <c r="S968" s="106" t="str">
        <f>_xlfn.IFNA(IF($B968="","",VLOOKUP($B968,'SWC Towers'!$A:$Q,$S$2,FALSE)),"")</f>
        <v/>
      </c>
      <c r="T968" s="106" t="str">
        <f>_xlfn.IFNA(IF($B968="","",VLOOKUP($B968,'SWC Towers'!$A:$Q,$T$2,FALSE)),"")</f>
        <v/>
      </c>
      <c r="U968" s="104">
        <f>_xlfn.IFNA(IF($B968="","",VLOOKUP($B968,'SWC Towers'!$A:$Q,$U$2,FALSE)),"")</f>
        <v>0.6</v>
      </c>
      <c r="V968" s="104" t="str">
        <f>_xlfn.IFNA(IF($B968="","",VLOOKUP($B968,'SWC Towers'!$A:$Q,$V$2,FALSE)),"")</f>
        <v/>
      </c>
      <c r="W968" s="104" t="str">
        <f>_xlfn.IFNA(IF($B968="","",VLOOKUP($B968,'SWC Towers'!$A:$Q,$W$2,FALSE)),"")</f>
        <v/>
      </c>
      <c r="X968" s="104" t="str">
        <f>_xlfn.IFNA(IF($B968="","",VLOOKUP($B968,'SWC Towers'!$A:$Q,$X$2,FALSE)),"")</f>
        <v/>
      </c>
      <c r="Y968" s="104" t="str">
        <f>_xlfn.IFNA(IF($B968="","",VLOOKUP($B968,'SWC Towers'!$A:$Q,$Y$2,FALSE)),"")</f>
        <v/>
      </c>
      <c r="Z968" s="104" t="str">
        <f>_xlfn.IFNA(IF($B968="","",VLOOKUP($B968,'SWC Towers'!$A:$Q,$Z$2,FALSE)),"")</f>
        <v/>
      </c>
      <c r="AA968" s="104">
        <f>_xlfn.IFNA(IF($B968="","",VLOOKUP($B968,'SWC Towers'!$A:$Q,$AA$2,FALSE)),"")</f>
        <v>0.2</v>
      </c>
      <c r="AB968" s="104" t="str">
        <f>_xlfn.IFNA(IF($B968="","",VLOOKUP($B968,'SWC Towers'!$A:$Q,$AB$2,FALSE)),"")</f>
        <v/>
      </c>
      <c r="AC968" s="20">
        <f>SUM(Table25[[#This Row],[IT Tower: Application]:[Other/Non-IT ]])</f>
        <v>1</v>
      </c>
      <c r="AD968" s="67"/>
      <c r="AE968" s="67"/>
      <c r="AF968" s="67"/>
      <c r="AG968" s="67"/>
      <c r="AH968" s="67"/>
      <c r="AI968" s="67"/>
      <c r="AJ968" s="67"/>
      <c r="AK968" s="67"/>
      <c r="AL968" s="67"/>
      <c r="AM968" s="67"/>
      <c r="AN968" s="67"/>
      <c r="AO968" s="67"/>
      <c r="AP968" s="67"/>
      <c r="AQ968" s="67"/>
      <c r="AR968" s="67"/>
      <c r="AS968" s="67"/>
      <c r="AT968" s="67"/>
      <c r="AU968" s="67"/>
      <c r="AV968" s="67"/>
      <c r="AW968" s="67"/>
      <c r="AX968" s="67"/>
      <c r="AY968" s="67"/>
      <c r="AZ968" s="67"/>
      <c r="BA968" s="67"/>
      <c r="BB968" s="67">
        <v>2611</v>
      </c>
      <c r="BC968" s="67">
        <v>256</v>
      </c>
      <c r="BD968" s="67"/>
      <c r="BE968" s="67"/>
      <c r="BF968" s="67"/>
      <c r="BG968" s="67"/>
      <c r="BH968" s="67"/>
      <c r="BI968" s="67"/>
      <c r="BJ968" s="67"/>
      <c r="BK968" s="67"/>
      <c r="BL968" s="67"/>
      <c r="BM968" s="67"/>
      <c r="BN968" s="67"/>
      <c r="BO968" s="67"/>
      <c r="BP968" s="67"/>
      <c r="BQ968" s="67"/>
      <c r="BR968" s="67"/>
      <c r="BS968" s="67"/>
      <c r="BT968" s="67"/>
      <c r="BU968" s="67"/>
      <c r="BV968" s="67"/>
      <c r="BW968" s="67"/>
      <c r="BX968" s="67"/>
      <c r="BY968" s="67"/>
      <c r="BZ968" s="67"/>
      <c r="CA968" s="67"/>
      <c r="CB968" s="67"/>
      <c r="CC968" s="69">
        <f>SUM(Table25[[#This Row],[Contract Amount FY00]:[Contract Amount FY50]])</f>
        <v>2867</v>
      </c>
      <c r="CD968" s="24"/>
    </row>
    <row r="969" spans="1:82" x14ac:dyDescent="0.25">
      <c r="A969" s="122" t="s">
        <v>2011</v>
      </c>
      <c r="B969" s="122" t="s">
        <v>3071</v>
      </c>
      <c r="C969" s="122" t="s">
        <v>383</v>
      </c>
      <c r="E969" s="26" t="str">
        <f>IFERROR(IF(VLOOKUP(Table25[[#This Row],[Contract No.]],Table3[#All],3,FALSE)="","No","Yes"),"")</f>
        <v>Yes</v>
      </c>
      <c r="F969" s="26" t="str">
        <f>IFERROR(VLOOKUP(Table25[[#This Row],[Contract No.]],Table3[#All],3,FALSE),"")</f>
        <v>NASPO</v>
      </c>
      <c r="G969" s="26" t="str">
        <f>IFERROR(IF(Table25[[#This Row],[Cooperative Purchase
(Yes/No)]]="Yes","Yes",IF(VLOOKUP(Table25[[#This Row],[Contract No.]],Table3[#All],1,FALSE)=Table25[[#This Row],[Contract No.]],"Yes","No")),"No")</f>
        <v>Yes</v>
      </c>
      <c r="H969" s="51">
        <f>IFERROR(VLOOKUP(Table25[[#This Row],[Contract No.]],Table3[#All],4,FALSE),"")</f>
        <v>45322</v>
      </c>
      <c r="I969" s="56">
        <f>IFERROR(IF(AND(MONTH(Table25[[#This Row],[Contract Start Date]])&gt;6,MONTH(Table25[[#This Row],[Contract Start Date]])&lt;=12),YEAR(Table25[[#This Row],[Contract Start Date]])+1,YEAR(Table25[[#This Row],[Contract Start Date]])),"")</f>
        <v>2024</v>
      </c>
      <c r="J969" s="55">
        <f>Table25[[#This Row],[FY Formula start]]</f>
        <v>2024</v>
      </c>
      <c r="K969" s="59" t="str">
        <f>"FY"&amp;" "&amp;Table25[[#This Row],[Year Start]]</f>
        <v>FY 2024</v>
      </c>
      <c r="L969" s="52">
        <f>IFERROR(VLOOKUP(Table25[[#This Row],[Contract No.]],Table3[#All],5,FALSE),"")</f>
        <v>46934</v>
      </c>
      <c r="M969" s="56">
        <f>IFERROR(IF(Table25[[#This Row],[Contract End Date]]="99/99/9999","No End",IF(AND(MONTH(Table25[[#This Row],[Contract End Date]])&gt;6,MONTH(Table25[[#This Row],[Contract End Date]])&lt;=12),YEAR(Table25[[#This Row],[Contract End Date]])+1,YEAR(Table25[[#This Row],[Contract End Date]]))),"")</f>
        <v>2028</v>
      </c>
      <c r="N969" s="55">
        <f>Table25[[#This Row],[FY Formula end]]</f>
        <v>2028</v>
      </c>
      <c r="O969" s="59" t="str">
        <f>IF(Table25[[#This Row],[Year End]]="No End","No End","FY"&amp;" "&amp;Table25[[#This Row],[Year End]])</f>
        <v>FY 2028</v>
      </c>
      <c r="P969" s="27"/>
      <c r="Q969" s="104" t="str">
        <f>_xlfn.IFNA(IF($B969="","",VLOOKUP($B969,'SWC Towers'!$A:$Q,$Q$2,FALSE)),"")</f>
        <v/>
      </c>
      <c r="R969" s="106">
        <f>_xlfn.IFNA(IF($B969="","",VLOOKUP($B969,'SWC Towers'!$A:$Q,$R$2,FALSE)),"")</f>
        <v>0.2</v>
      </c>
      <c r="S969" s="106" t="str">
        <f>_xlfn.IFNA(IF($B969="","",VLOOKUP($B969,'SWC Towers'!$A:$Q,$S$2,FALSE)),"")</f>
        <v/>
      </c>
      <c r="T969" s="106" t="str">
        <f>_xlfn.IFNA(IF($B969="","",VLOOKUP($B969,'SWC Towers'!$A:$Q,$T$2,FALSE)),"")</f>
        <v/>
      </c>
      <c r="U969" s="104">
        <f>_xlfn.IFNA(IF($B969="","",VLOOKUP($B969,'SWC Towers'!$A:$Q,$U$2,FALSE)),"")</f>
        <v>0.6</v>
      </c>
      <c r="V969" s="104" t="str">
        <f>_xlfn.IFNA(IF($B969="","",VLOOKUP($B969,'SWC Towers'!$A:$Q,$V$2,FALSE)),"")</f>
        <v/>
      </c>
      <c r="W969" s="104" t="str">
        <f>_xlfn.IFNA(IF($B969="","",VLOOKUP($B969,'SWC Towers'!$A:$Q,$W$2,FALSE)),"")</f>
        <v/>
      </c>
      <c r="X969" s="104" t="str">
        <f>_xlfn.IFNA(IF($B969="","",VLOOKUP($B969,'SWC Towers'!$A:$Q,$X$2,FALSE)),"")</f>
        <v/>
      </c>
      <c r="Y969" s="104" t="str">
        <f>_xlfn.IFNA(IF($B969="","",VLOOKUP($B969,'SWC Towers'!$A:$Q,$Y$2,FALSE)),"")</f>
        <v/>
      </c>
      <c r="Z969" s="104" t="str">
        <f>_xlfn.IFNA(IF($B969="","",VLOOKUP($B969,'SWC Towers'!$A:$Q,$Z$2,FALSE)),"")</f>
        <v/>
      </c>
      <c r="AA969" s="104">
        <f>_xlfn.IFNA(IF($B969="","",VLOOKUP($B969,'SWC Towers'!$A:$Q,$AA$2,FALSE)),"")</f>
        <v>0.2</v>
      </c>
      <c r="AB969" s="104" t="str">
        <f>_xlfn.IFNA(IF($B969="","",VLOOKUP($B969,'SWC Towers'!$A:$Q,$AB$2,FALSE)),"")</f>
        <v/>
      </c>
      <c r="AC969" s="20">
        <f>SUM(Table25[[#This Row],[IT Tower: Application]:[Other/Non-IT ]])</f>
        <v>1</v>
      </c>
      <c r="AD969" s="70"/>
      <c r="AE969" s="70"/>
      <c r="AF969" s="70"/>
      <c r="AG969" s="70"/>
      <c r="AH969" s="70"/>
      <c r="AI969" s="70"/>
      <c r="AJ969" s="70"/>
      <c r="AK969" s="70"/>
      <c r="AL969" s="70"/>
      <c r="AM969" s="70"/>
      <c r="AN969" s="70"/>
      <c r="AO969" s="70"/>
      <c r="AP969" s="70"/>
      <c r="AQ969" s="70"/>
      <c r="AR969" s="70"/>
      <c r="AS969" s="70"/>
      <c r="AT969" s="70"/>
      <c r="AU969" s="70"/>
      <c r="AV969" s="70"/>
      <c r="AW969" s="70"/>
      <c r="AX969" s="70"/>
      <c r="AY969" s="70"/>
      <c r="AZ969" s="70"/>
      <c r="BA969" s="70"/>
      <c r="BB969" s="70">
        <v>26355</v>
      </c>
      <c r="BC969" s="70">
        <v>3130</v>
      </c>
      <c r="BD969" s="70"/>
      <c r="BE969" s="70"/>
      <c r="BF969" s="70"/>
      <c r="BG969" s="70"/>
      <c r="BH969" s="70"/>
      <c r="BI969" s="70"/>
      <c r="BJ969" s="70"/>
      <c r="BK969" s="70"/>
      <c r="BL969" s="70"/>
      <c r="BM969" s="70"/>
      <c r="BN969" s="70"/>
      <c r="BO969" s="70"/>
      <c r="BP969" s="70"/>
      <c r="BQ969" s="70"/>
      <c r="BR969" s="70"/>
      <c r="BS969" s="70"/>
      <c r="BT969" s="70"/>
      <c r="BU969" s="70"/>
      <c r="BV969" s="70"/>
      <c r="BW969" s="70"/>
      <c r="BX969" s="70"/>
      <c r="BY969" s="70"/>
      <c r="BZ969" s="70"/>
      <c r="CA969" s="70"/>
      <c r="CB969" s="70"/>
      <c r="CC969" s="69">
        <f>SUM(Table25[[#This Row],[Contract Amount FY00]:[Contract Amount FY50]])</f>
        <v>29485</v>
      </c>
      <c r="CD969" s="24"/>
    </row>
    <row r="970" spans="1:82" x14ac:dyDescent="0.25">
      <c r="A970" s="122" t="s">
        <v>2011</v>
      </c>
      <c r="B970" s="122" t="s">
        <v>3071</v>
      </c>
      <c r="C970" s="122" t="s">
        <v>282</v>
      </c>
      <c r="E970" s="26" t="str">
        <f>IFERROR(IF(VLOOKUP(Table25[[#This Row],[Contract No.]],Table3[#All],3,FALSE)="","No","Yes"),"")</f>
        <v>Yes</v>
      </c>
      <c r="F970" s="26" t="str">
        <f>IFERROR(VLOOKUP(Table25[[#This Row],[Contract No.]],Table3[#All],3,FALSE),"")</f>
        <v>NASPO</v>
      </c>
      <c r="G970" s="26" t="str">
        <f>IFERROR(IF(Table25[[#This Row],[Cooperative Purchase
(Yes/No)]]="Yes","Yes",IF(VLOOKUP(Table25[[#This Row],[Contract No.]],Table3[#All],1,FALSE)=Table25[[#This Row],[Contract No.]],"Yes","No")),"No")</f>
        <v>Yes</v>
      </c>
      <c r="H970" s="51">
        <f>IFERROR(VLOOKUP(Table25[[#This Row],[Contract No.]],Table3[#All],4,FALSE),"")</f>
        <v>45322</v>
      </c>
      <c r="I970" s="56">
        <f>IFERROR(IF(AND(MONTH(Table25[[#This Row],[Contract Start Date]])&gt;6,MONTH(Table25[[#This Row],[Contract Start Date]])&lt;=12),YEAR(Table25[[#This Row],[Contract Start Date]])+1,YEAR(Table25[[#This Row],[Contract Start Date]])),"")</f>
        <v>2024</v>
      </c>
      <c r="J970" s="55">
        <f>Table25[[#This Row],[FY Formula start]]</f>
        <v>2024</v>
      </c>
      <c r="K970" s="59" t="str">
        <f>"FY"&amp;" "&amp;Table25[[#This Row],[Year Start]]</f>
        <v>FY 2024</v>
      </c>
      <c r="L970" s="52">
        <f>IFERROR(VLOOKUP(Table25[[#This Row],[Contract No.]],Table3[#All],5,FALSE),"")</f>
        <v>46934</v>
      </c>
      <c r="M970" s="56">
        <f>IFERROR(IF(Table25[[#This Row],[Contract End Date]]="99/99/9999","No End",IF(AND(MONTH(Table25[[#This Row],[Contract End Date]])&gt;6,MONTH(Table25[[#This Row],[Contract End Date]])&lt;=12),YEAR(Table25[[#This Row],[Contract End Date]])+1,YEAR(Table25[[#This Row],[Contract End Date]]))),"")</f>
        <v>2028</v>
      </c>
      <c r="N970" s="55">
        <f>Table25[[#This Row],[FY Formula end]]</f>
        <v>2028</v>
      </c>
      <c r="O970" s="59" t="str">
        <f>IF(Table25[[#This Row],[Year End]]="No End","No End","FY"&amp;" "&amp;Table25[[#This Row],[Year End]])</f>
        <v>FY 2028</v>
      </c>
      <c r="P970" s="27"/>
      <c r="Q970" s="104" t="str">
        <f>_xlfn.IFNA(IF($B970="","",VLOOKUP($B970,'SWC Towers'!$A:$Q,$Q$2,FALSE)),"")</f>
        <v/>
      </c>
      <c r="R970" s="106">
        <f>_xlfn.IFNA(IF($B970="","",VLOOKUP($B970,'SWC Towers'!$A:$Q,$R$2,FALSE)),"")</f>
        <v>0.2</v>
      </c>
      <c r="S970" s="106" t="str">
        <f>_xlfn.IFNA(IF($B970="","",VLOOKUP($B970,'SWC Towers'!$A:$Q,$S$2,FALSE)),"")</f>
        <v/>
      </c>
      <c r="T970" s="106" t="str">
        <f>_xlfn.IFNA(IF($B970="","",VLOOKUP($B970,'SWC Towers'!$A:$Q,$T$2,FALSE)),"")</f>
        <v/>
      </c>
      <c r="U970" s="104">
        <f>_xlfn.IFNA(IF($B970="","",VLOOKUP($B970,'SWC Towers'!$A:$Q,$U$2,FALSE)),"")</f>
        <v>0.6</v>
      </c>
      <c r="V970" s="104" t="str">
        <f>_xlfn.IFNA(IF($B970="","",VLOOKUP($B970,'SWC Towers'!$A:$Q,$V$2,FALSE)),"")</f>
        <v/>
      </c>
      <c r="W970" s="104" t="str">
        <f>_xlfn.IFNA(IF($B970="","",VLOOKUP($B970,'SWC Towers'!$A:$Q,$W$2,FALSE)),"")</f>
        <v/>
      </c>
      <c r="X970" s="104" t="str">
        <f>_xlfn.IFNA(IF($B970="","",VLOOKUP($B970,'SWC Towers'!$A:$Q,$X$2,FALSE)),"")</f>
        <v/>
      </c>
      <c r="Y970" s="104" t="str">
        <f>_xlfn.IFNA(IF($B970="","",VLOOKUP($B970,'SWC Towers'!$A:$Q,$Y$2,FALSE)),"")</f>
        <v/>
      </c>
      <c r="Z970" s="104" t="str">
        <f>_xlfn.IFNA(IF($B970="","",VLOOKUP($B970,'SWC Towers'!$A:$Q,$Z$2,FALSE)),"")</f>
        <v/>
      </c>
      <c r="AA970" s="104">
        <f>_xlfn.IFNA(IF($B970="","",VLOOKUP($B970,'SWC Towers'!$A:$Q,$AA$2,FALSE)),"")</f>
        <v>0.2</v>
      </c>
      <c r="AB970" s="104" t="str">
        <f>_xlfn.IFNA(IF($B970="","",VLOOKUP($B970,'SWC Towers'!$A:$Q,$AB$2,FALSE)),"")</f>
        <v/>
      </c>
      <c r="AC970" s="20">
        <f>SUM(Table25[[#This Row],[IT Tower: Application]:[Other/Non-IT ]])</f>
        <v>1</v>
      </c>
      <c r="AD970" s="70"/>
      <c r="AE970" s="70"/>
      <c r="AF970" s="70"/>
      <c r="AG970" s="70"/>
      <c r="AH970" s="70"/>
      <c r="AI970" s="70"/>
      <c r="AJ970" s="70"/>
      <c r="AK970" s="70"/>
      <c r="AL970" s="70"/>
      <c r="AM970" s="70"/>
      <c r="AN970" s="70"/>
      <c r="AO970" s="70"/>
      <c r="AP970" s="70"/>
      <c r="AQ970" s="70"/>
      <c r="AR970" s="70"/>
      <c r="AS970" s="70"/>
      <c r="AT970" s="70"/>
      <c r="AU970" s="70"/>
      <c r="AV970" s="70"/>
      <c r="AW970" s="70"/>
      <c r="AX970" s="70"/>
      <c r="AY970" s="70"/>
      <c r="AZ970" s="70"/>
      <c r="BA970" s="70"/>
      <c r="BB970" s="70">
        <v>4928</v>
      </c>
      <c r="BC970" s="70">
        <v>101115</v>
      </c>
      <c r="BD970" s="70"/>
      <c r="BE970" s="70"/>
      <c r="BF970" s="70"/>
      <c r="BG970" s="70"/>
      <c r="BH970" s="70"/>
      <c r="BI970" s="70"/>
      <c r="BJ970" s="70"/>
      <c r="BK970" s="70"/>
      <c r="BL970" s="70"/>
      <c r="BM970" s="70"/>
      <c r="BN970" s="70"/>
      <c r="BO970" s="70"/>
      <c r="BP970" s="70"/>
      <c r="BQ970" s="70"/>
      <c r="BR970" s="70"/>
      <c r="BS970" s="70"/>
      <c r="BT970" s="70"/>
      <c r="BU970" s="70"/>
      <c r="BV970" s="70"/>
      <c r="BW970" s="70"/>
      <c r="BX970" s="70"/>
      <c r="BY970" s="70"/>
      <c r="BZ970" s="70"/>
      <c r="CA970" s="70"/>
      <c r="CB970" s="70"/>
      <c r="CC970" s="69">
        <f>SUM(Table25[[#This Row],[Contract Amount FY00]:[Contract Amount FY50]])</f>
        <v>106043</v>
      </c>
      <c r="CD970" s="24"/>
    </row>
    <row r="971" spans="1:82" x14ac:dyDescent="0.25">
      <c r="A971" s="122" t="s">
        <v>2011</v>
      </c>
      <c r="B971" s="122" t="s">
        <v>2245</v>
      </c>
      <c r="C971" s="122" t="s">
        <v>2264</v>
      </c>
      <c r="E971" s="26" t="str">
        <f>IFERROR(IF(VLOOKUP(Table25[[#This Row],[Contract No.]],Table3[#All],3,FALSE)="","No","Yes"),"")</f>
        <v>No</v>
      </c>
      <c r="F971" s="26" t="str">
        <f>IFERROR(VLOOKUP(Table25[[#This Row],[Contract No.]],Table3[#All],3,FALSE),"")</f>
        <v/>
      </c>
      <c r="G971" s="26" t="str">
        <f>IFERROR(IF(Table25[[#This Row],[Cooperative Purchase
(Yes/No)]]="Yes","Yes",IF(VLOOKUP(Table25[[#This Row],[Contract No.]],Table3[#All],1,FALSE)=Table25[[#This Row],[Contract No.]],"Yes","No")),"No")</f>
        <v>Yes</v>
      </c>
      <c r="H971" s="51">
        <f>IFERROR(VLOOKUP(Table25[[#This Row],[Contract No.]],Table3[#All],4,FALSE),"")</f>
        <v>43952</v>
      </c>
      <c r="I971" s="56">
        <f>IFERROR(IF(AND(MONTH(Table25[[#This Row],[Contract Start Date]])&gt;6,MONTH(Table25[[#This Row],[Contract Start Date]])&lt;=12),YEAR(Table25[[#This Row],[Contract Start Date]])+1,YEAR(Table25[[#This Row],[Contract Start Date]])),"")</f>
        <v>2020</v>
      </c>
      <c r="J971" s="55">
        <f>Table25[[#This Row],[FY Formula start]]</f>
        <v>2020</v>
      </c>
      <c r="K971" s="59" t="str">
        <f>"FY"&amp;" "&amp;Table25[[#This Row],[Year Start]]</f>
        <v>FY 2020</v>
      </c>
      <c r="L971" s="52">
        <f>IFERROR(VLOOKUP(Table25[[#This Row],[Contract No.]],Table3[#All],5,FALSE),"")</f>
        <v>46203</v>
      </c>
      <c r="M971" s="56">
        <f>IFERROR(IF(Table25[[#This Row],[Contract End Date]]="99/99/9999","No End",IF(AND(MONTH(Table25[[#This Row],[Contract End Date]])&gt;6,MONTH(Table25[[#This Row],[Contract End Date]])&lt;=12),YEAR(Table25[[#This Row],[Contract End Date]])+1,YEAR(Table25[[#This Row],[Contract End Date]]))),"")</f>
        <v>2026</v>
      </c>
      <c r="N971" s="55">
        <f>Table25[[#This Row],[FY Formula end]]</f>
        <v>2026</v>
      </c>
      <c r="O971" s="59" t="str">
        <f>IF(Table25[[#This Row],[Year End]]="No End","No End","FY"&amp;" "&amp;Table25[[#This Row],[Year End]])</f>
        <v>FY 2026</v>
      </c>
      <c r="P971" s="27"/>
      <c r="Q971" s="104" t="str">
        <f>_xlfn.IFNA(IF($B971="","",VLOOKUP($B971,'SWC Towers'!$A:$Q,$Q$2,FALSE)),"")</f>
        <v/>
      </c>
      <c r="R971" s="106" t="str">
        <f>_xlfn.IFNA(IF($B971="","",VLOOKUP($B971,'SWC Towers'!$A:$Q,$R$2,FALSE)),"")</f>
        <v/>
      </c>
      <c r="S971" s="106" t="str">
        <f>_xlfn.IFNA(IF($B971="","",VLOOKUP($B971,'SWC Towers'!$A:$Q,$S$2,FALSE)),"")</f>
        <v/>
      </c>
      <c r="T971" s="106" t="str">
        <f>_xlfn.IFNA(IF($B971="","",VLOOKUP($B971,'SWC Towers'!$A:$Q,$T$2,FALSE)),"")</f>
        <v/>
      </c>
      <c r="U971" s="104">
        <f>_xlfn.IFNA(IF($B971="","",VLOOKUP($B971,'SWC Towers'!$A:$Q,$U$2,FALSE)),"")</f>
        <v>0.1</v>
      </c>
      <c r="V971" s="104" t="str">
        <f>_xlfn.IFNA(IF($B971="","",VLOOKUP($B971,'SWC Towers'!$A:$Q,$V$2,FALSE)),"")</f>
        <v/>
      </c>
      <c r="W971" s="104" t="str">
        <f>_xlfn.IFNA(IF($B971="","",VLOOKUP($B971,'SWC Towers'!$A:$Q,$W$2,FALSE)),"")</f>
        <v/>
      </c>
      <c r="X971" s="104" t="str">
        <f>_xlfn.IFNA(IF($B971="","",VLOOKUP($B971,'SWC Towers'!$A:$Q,$X$2,FALSE)),"")</f>
        <v/>
      </c>
      <c r="Y971" s="104" t="str">
        <f>_xlfn.IFNA(IF($B971="","",VLOOKUP($B971,'SWC Towers'!$A:$Q,$Y$2,FALSE)),"")</f>
        <v/>
      </c>
      <c r="Z971" s="104" t="str">
        <f>_xlfn.IFNA(IF($B971="","",VLOOKUP($B971,'SWC Towers'!$A:$Q,$Z$2,FALSE)),"")</f>
        <v/>
      </c>
      <c r="AA971" s="104" t="str">
        <f>_xlfn.IFNA(IF($B971="","",VLOOKUP($B971,'SWC Towers'!$A:$Q,$AA$2,FALSE)),"")</f>
        <v/>
      </c>
      <c r="AB971" s="104">
        <f>_xlfn.IFNA(IF($B971="","",VLOOKUP($B971,'SWC Towers'!$A:$Q,$AB$2,FALSE)),"")</f>
        <v>0.9</v>
      </c>
      <c r="AC971" s="20">
        <f>SUM(Table25[[#This Row],[IT Tower: Application]:[Other/Non-IT ]])</f>
        <v>1</v>
      </c>
      <c r="AD971" s="70"/>
      <c r="AE971" s="70"/>
      <c r="AF971" s="70"/>
      <c r="AG971" s="70"/>
      <c r="AH971" s="70"/>
      <c r="AI971" s="70"/>
      <c r="AJ971" s="70"/>
      <c r="AK971" s="70"/>
      <c r="AL971" s="70"/>
      <c r="AM971" s="70"/>
      <c r="AN971" s="70"/>
      <c r="AO971" s="70"/>
      <c r="AP971" s="70"/>
      <c r="AQ971" s="70"/>
      <c r="AR971" s="70"/>
      <c r="AS971" s="70"/>
      <c r="AT971" s="70"/>
      <c r="AU971" s="70"/>
      <c r="AV971" s="70"/>
      <c r="AW971" s="70"/>
      <c r="AX971" s="70"/>
      <c r="AY971" s="70"/>
      <c r="AZ971" s="70">
        <v>0</v>
      </c>
      <c r="BA971" s="70">
        <v>7</v>
      </c>
      <c r="BB971" s="70"/>
      <c r="BC971" s="70"/>
      <c r="BD971" s="70"/>
      <c r="BE971" s="70"/>
      <c r="BF971" s="70"/>
      <c r="BG971" s="70"/>
      <c r="BH971" s="70"/>
      <c r="BI971" s="70"/>
      <c r="BJ971" s="70"/>
      <c r="BK971" s="70"/>
      <c r="BL971" s="70"/>
      <c r="BM971" s="70"/>
      <c r="BN971" s="70"/>
      <c r="BO971" s="70"/>
      <c r="BP971" s="70"/>
      <c r="BQ971" s="70"/>
      <c r="BR971" s="70"/>
      <c r="BS971" s="70"/>
      <c r="BT971" s="70"/>
      <c r="BU971" s="70"/>
      <c r="BV971" s="70"/>
      <c r="BW971" s="70"/>
      <c r="BX971" s="70"/>
      <c r="BY971" s="70"/>
      <c r="BZ971" s="70"/>
      <c r="CA971" s="70"/>
      <c r="CB971" s="70"/>
      <c r="CC971" s="69">
        <f>SUM(Table25[[#This Row],[Contract Amount FY00]:[Contract Amount FY50]])</f>
        <v>7</v>
      </c>
      <c r="CD971" s="24"/>
    </row>
    <row r="972" spans="1:82" x14ac:dyDescent="0.25">
      <c r="A972" s="122" t="s">
        <v>2011</v>
      </c>
      <c r="B972" s="122" t="s">
        <v>2245</v>
      </c>
      <c r="C972" s="122" t="s">
        <v>3131</v>
      </c>
      <c r="E972" s="26" t="str">
        <f>IFERROR(IF(VLOOKUP(Table25[[#This Row],[Contract No.]],Table3[#All],3,FALSE)="","No","Yes"),"")</f>
        <v>No</v>
      </c>
      <c r="F972" s="26" t="str">
        <f>IFERROR(VLOOKUP(Table25[[#This Row],[Contract No.]],Table3[#All],3,FALSE),"")</f>
        <v/>
      </c>
      <c r="G972" s="26" t="str">
        <f>IFERROR(IF(Table25[[#This Row],[Cooperative Purchase
(Yes/No)]]="Yes","Yes",IF(VLOOKUP(Table25[[#This Row],[Contract No.]],Table3[#All],1,FALSE)=Table25[[#This Row],[Contract No.]],"Yes","No")),"No")</f>
        <v>Yes</v>
      </c>
      <c r="H972" s="51">
        <f>IFERROR(VLOOKUP(Table25[[#This Row],[Contract No.]],Table3[#All],4,FALSE),"")</f>
        <v>43952</v>
      </c>
      <c r="I972" s="56">
        <f>IFERROR(IF(AND(MONTH(Table25[[#This Row],[Contract Start Date]])&gt;6,MONTH(Table25[[#This Row],[Contract Start Date]])&lt;=12),YEAR(Table25[[#This Row],[Contract Start Date]])+1,YEAR(Table25[[#This Row],[Contract Start Date]])),"")</f>
        <v>2020</v>
      </c>
      <c r="J972" s="55">
        <f>Table25[[#This Row],[FY Formula start]]</f>
        <v>2020</v>
      </c>
      <c r="K972" s="59" t="str">
        <f>"FY"&amp;" "&amp;Table25[[#This Row],[Year Start]]</f>
        <v>FY 2020</v>
      </c>
      <c r="L972" s="52">
        <f>IFERROR(VLOOKUP(Table25[[#This Row],[Contract No.]],Table3[#All],5,FALSE),"")</f>
        <v>46203</v>
      </c>
      <c r="M972" s="56">
        <f>IFERROR(IF(Table25[[#This Row],[Contract End Date]]="99/99/9999","No End",IF(AND(MONTH(Table25[[#This Row],[Contract End Date]])&gt;6,MONTH(Table25[[#This Row],[Contract End Date]])&lt;=12),YEAR(Table25[[#This Row],[Contract End Date]])+1,YEAR(Table25[[#This Row],[Contract End Date]]))),"")</f>
        <v>2026</v>
      </c>
      <c r="N972" s="55">
        <f>Table25[[#This Row],[FY Formula end]]</f>
        <v>2026</v>
      </c>
      <c r="O972" s="59" t="str">
        <f>IF(Table25[[#This Row],[Year End]]="No End","No End","FY"&amp;" "&amp;Table25[[#This Row],[Year End]])</f>
        <v>FY 2026</v>
      </c>
      <c r="P972" s="27"/>
      <c r="Q972" s="104" t="str">
        <f>_xlfn.IFNA(IF($B972="","",VLOOKUP($B972,'SWC Towers'!$A:$Q,$Q$2,FALSE)),"")</f>
        <v/>
      </c>
      <c r="R972" s="106" t="str">
        <f>_xlfn.IFNA(IF($B972="","",VLOOKUP($B972,'SWC Towers'!$A:$Q,$R$2,FALSE)),"")</f>
        <v/>
      </c>
      <c r="S972" s="106" t="str">
        <f>_xlfn.IFNA(IF($B972="","",VLOOKUP($B972,'SWC Towers'!$A:$Q,$S$2,FALSE)),"")</f>
        <v/>
      </c>
      <c r="T972" s="106" t="str">
        <f>_xlfn.IFNA(IF($B972="","",VLOOKUP($B972,'SWC Towers'!$A:$Q,$T$2,FALSE)),"")</f>
        <v/>
      </c>
      <c r="U972" s="104">
        <f>_xlfn.IFNA(IF($B972="","",VLOOKUP($B972,'SWC Towers'!$A:$Q,$U$2,FALSE)),"")</f>
        <v>0.1</v>
      </c>
      <c r="V972" s="104" t="str">
        <f>_xlfn.IFNA(IF($B972="","",VLOOKUP($B972,'SWC Towers'!$A:$Q,$V$2,FALSE)),"")</f>
        <v/>
      </c>
      <c r="W972" s="104" t="str">
        <f>_xlfn.IFNA(IF($B972="","",VLOOKUP($B972,'SWC Towers'!$A:$Q,$W$2,FALSE)),"")</f>
        <v/>
      </c>
      <c r="X972" s="104" t="str">
        <f>_xlfn.IFNA(IF($B972="","",VLOOKUP($B972,'SWC Towers'!$A:$Q,$X$2,FALSE)),"")</f>
        <v/>
      </c>
      <c r="Y972" s="104" t="str">
        <f>_xlfn.IFNA(IF($B972="","",VLOOKUP($B972,'SWC Towers'!$A:$Q,$Y$2,FALSE)),"")</f>
        <v/>
      </c>
      <c r="Z972" s="104" t="str">
        <f>_xlfn.IFNA(IF($B972="","",VLOOKUP($B972,'SWC Towers'!$A:$Q,$Z$2,FALSE)),"")</f>
        <v/>
      </c>
      <c r="AA972" s="104" t="str">
        <f>_xlfn.IFNA(IF($B972="","",VLOOKUP($B972,'SWC Towers'!$A:$Q,$AA$2,FALSE)),"")</f>
        <v/>
      </c>
      <c r="AB972" s="104">
        <f>_xlfn.IFNA(IF($B972="","",VLOOKUP($B972,'SWC Towers'!$A:$Q,$AB$2,FALSE)),"")</f>
        <v>0.9</v>
      </c>
      <c r="AC972" s="20">
        <f>SUM(Table25[[#This Row],[IT Tower: Application]:[Other/Non-IT ]])</f>
        <v>1</v>
      </c>
      <c r="AD972" s="70"/>
      <c r="AE972" s="70"/>
      <c r="AF972" s="70"/>
      <c r="AG972" s="70"/>
      <c r="AH972" s="70"/>
      <c r="AI972" s="70"/>
      <c r="AJ972" s="70"/>
      <c r="AK972" s="70"/>
      <c r="AL972" s="70"/>
      <c r="AM972" s="70"/>
      <c r="AN972" s="70"/>
      <c r="AO972" s="70"/>
      <c r="AP972" s="70"/>
      <c r="AQ972" s="70"/>
      <c r="AR972" s="70"/>
      <c r="AS972" s="70"/>
      <c r="AT972" s="70"/>
      <c r="AU972" s="70"/>
      <c r="AV972" s="70"/>
      <c r="AW972" s="70"/>
      <c r="AX972" s="70"/>
      <c r="AY972" s="70"/>
      <c r="AZ972" s="70">
        <v>0</v>
      </c>
      <c r="BA972" s="70">
        <v>2076402</v>
      </c>
      <c r="BB972" s="70">
        <v>1906971</v>
      </c>
      <c r="BC972" s="70">
        <v>1290992</v>
      </c>
      <c r="BD972" s="70"/>
      <c r="BE972" s="70"/>
      <c r="BF972" s="70"/>
      <c r="BG972" s="70"/>
      <c r="BH972" s="70"/>
      <c r="BI972" s="70"/>
      <c r="BJ972" s="70"/>
      <c r="BK972" s="70"/>
      <c r="BL972" s="70"/>
      <c r="BM972" s="70"/>
      <c r="BN972" s="70"/>
      <c r="BO972" s="70"/>
      <c r="BP972" s="70"/>
      <c r="BQ972" s="70"/>
      <c r="BR972" s="70"/>
      <c r="BS972" s="70"/>
      <c r="BT972" s="70"/>
      <c r="BU972" s="70"/>
      <c r="BV972" s="70"/>
      <c r="BW972" s="70"/>
      <c r="BX972" s="70"/>
      <c r="BY972" s="70"/>
      <c r="BZ972" s="70"/>
      <c r="CA972" s="70"/>
      <c r="CB972" s="70"/>
      <c r="CC972" s="69">
        <f>SUM(Table25[[#This Row],[Contract Amount FY00]:[Contract Amount FY50]])</f>
        <v>5274365</v>
      </c>
      <c r="CD972" s="24"/>
    </row>
    <row r="973" spans="1:82" x14ac:dyDescent="0.25">
      <c r="A973" s="122" t="s">
        <v>2011</v>
      </c>
      <c r="B973" s="122" t="s">
        <v>2245</v>
      </c>
      <c r="C973" s="122" t="s">
        <v>3192</v>
      </c>
      <c r="E973" s="26" t="str">
        <f>IFERROR(IF(VLOOKUP(Table25[[#This Row],[Contract No.]],Table3[#All],3,FALSE)="","No","Yes"),"")</f>
        <v>No</v>
      </c>
      <c r="F973" s="26" t="str">
        <f>IFERROR(VLOOKUP(Table25[[#This Row],[Contract No.]],Table3[#All],3,FALSE),"")</f>
        <v/>
      </c>
      <c r="G973" s="26" t="str">
        <f>IFERROR(IF(Table25[[#This Row],[Cooperative Purchase
(Yes/No)]]="Yes","Yes",IF(VLOOKUP(Table25[[#This Row],[Contract No.]],Table3[#All],1,FALSE)=Table25[[#This Row],[Contract No.]],"Yes","No")),"No")</f>
        <v>Yes</v>
      </c>
      <c r="H973" s="51">
        <f>IFERROR(VLOOKUP(Table25[[#This Row],[Contract No.]],Table3[#All],4,FALSE),"")</f>
        <v>43952</v>
      </c>
      <c r="I973" s="56">
        <f>IFERROR(IF(AND(MONTH(Table25[[#This Row],[Contract Start Date]])&gt;6,MONTH(Table25[[#This Row],[Contract Start Date]])&lt;=12),YEAR(Table25[[#This Row],[Contract Start Date]])+1,YEAR(Table25[[#This Row],[Contract Start Date]])),"")</f>
        <v>2020</v>
      </c>
      <c r="J973" s="55">
        <f>Table25[[#This Row],[FY Formula start]]</f>
        <v>2020</v>
      </c>
      <c r="K973" s="59" t="str">
        <f>"FY"&amp;" "&amp;Table25[[#This Row],[Year Start]]</f>
        <v>FY 2020</v>
      </c>
      <c r="L973" s="52">
        <f>IFERROR(VLOOKUP(Table25[[#This Row],[Contract No.]],Table3[#All],5,FALSE),"")</f>
        <v>46203</v>
      </c>
      <c r="M973" s="56">
        <f>IFERROR(IF(Table25[[#This Row],[Contract End Date]]="99/99/9999","No End",IF(AND(MONTH(Table25[[#This Row],[Contract End Date]])&gt;6,MONTH(Table25[[#This Row],[Contract End Date]])&lt;=12),YEAR(Table25[[#This Row],[Contract End Date]])+1,YEAR(Table25[[#This Row],[Contract End Date]]))),"")</f>
        <v>2026</v>
      </c>
      <c r="N973" s="55">
        <f>Table25[[#This Row],[FY Formula end]]</f>
        <v>2026</v>
      </c>
      <c r="O973" s="59" t="str">
        <f>IF(Table25[[#This Row],[Year End]]="No End","No End","FY"&amp;" "&amp;Table25[[#This Row],[Year End]])</f>
        <v>FY 2026</v>
      </c>
      <c r="P973" s="27"/>
      <c r="Q973" s="104" t="str">
        <f>_xlfn.IFNA(IF($B973="","",VLOOKUP($B973,'SWC Towers'!$A:$Q,$Q$2,FALSE)),"")</f>
        <v/>
      </c>
      <c r="R973" s="106" t="str">
        <f>_xlfn.IFNA(IF($B973="","",VLOOKUP($B973,'SWC Towers'!$A:$Q,$R$2,FALSE)),"")</f>
        <v/>
      </c>
      <c r="S973" s="106" t="str">
        <f>_xlfn.IFNA(IF($B973="","",VLOOKUP($B973,'SWC Towers'!$A:$Q,$S$2,FALSE)),"")</f>
        <v/>
      </c>
      <c r="T973" s="106" t="str">
        <f>_xlfn.IFNA(IF($B973="","",VLOOKUP($B973,'SWC Towers'!$A:$Q,$T$2,FALSE)),"")</f>
        <v/>
      </c>
      <c r="U973" s="104">
        <f>_xlfn.IFNA(IF($B973="","",VLOOKUP($B973,'SWC Towers'!$A:$Q,$U$2,FALSE)),"")</f>
        <v>0.1</v>
      </c>
      <c r="V973" s="104" t="str">
        <f>_xlfn.IFNA(IF($B973="","",VLOOKUP($B973,'SWC Towers'!$A:$Q,$V$2,FALSE)),"")</f>
        <v/>
      </c>
      <c r="W973" s="104" t="str">
        <f>_xlfn.IFNA(IF($B973="","",VLOOKUP($B973,'SWC Towers'!$A:$Q,$W$2,FALSE)),"")</f>
        <v/>
      </c>
      <c r="X973" s="104" t="str">
        <f>_xlfn.IFNA(IF($B973="","",VLOOKUP($B973,'SWC Towers'!$A:$Q,$X$2,FALSE)),"")</f>
        <v/>
      </c>
      <c r="Y973" s="104" t="str">
        <f>_xlfn.IFNA(IF($B973="","",VLOOKUP($B973,'SWC Towers'!$A:$Q,$Y$2,FALSE)),"")</f>
        <v/>
      </c>
      <c r="Z973" s="104" t="str">
        <f>_xlfn.IFNA(IF($B973="","",VLOOKUP($B973,'SWC Towers'!$A:$Q,$Z$2,FALSE)),"")</f>
        <v/>
      </c>
      <c r="AA973" s="104" t="str">
        <f>_xlfn.IFNA(IF($B973="","",VLOOKUP($B973,'SWC Towers'!$A:$Q,$AA$2,FALSE)),"")</f>
        <v/>
      </c>
      <c r="AB973" s="104">
        <f>_xlfn.IFNA(IF($B973="","",VLOOKUP($B973,'SWC Towers'!$A:$Q,$AB$2,FALSE)),"")</f>
        <v>0.9</v>
      </c>
      <c r="AC973" s="20">
        <f>SUM(Table25[[#This Row],[IT Tower: Application]:[Other/Non-IT ]])</f>
        <v>1</v>
      </c>
      <c r="AD973" s="70"/>
      <c r="AE973" s="70"/>
      <c r="AF973" s="70"/>
      <c r="AG973" s="70"/>
      <c r="AH973" s="70"/>
      <c r="AI973" s="70"/>
      <c r="AJ973" s="70"/>
      <c r="AK973" s="70"/>
      <c r="AL973" s="70"/>
      <c r="AM973" s="70"/>
      <c r="AN973" s="70"/>
      <c r="AO973" s="70"/>
      <c r="AP973" s="70"/>
      <c r="AQ973" s="70"/>
      <c r="AR973" s="70"/>
      <c r="AS973" s="70"/>
      <c r="AT973" s="70"/>
      <c r="AU973" s="70"/>
      <c r="AV973" s="70"/>
      <c r="AW973" s="70"/>
      <c r="AX973" s="70">
        <v>144441</v>
      </c>
      <c r="AY973" s="70">
        <v>1092558</v>
      </c>
      <c r="AZ973" s="70">
        <v>1660625</v>
      </c>
      <c r="BA973" s="70">
        <v>0</v>
      </c>
      <c r="BB973" s="70"/>
      <c r="BC973" s="70"/>
      <c r="BD973" s="70"/>
      <c r="BE973" s="70"/>
      <c r="BF973" s="70"/>
      <c r="BG973" s="70"/>
      <c r="BH973" s="70"/>
      <c r="BI973" s="70"/>
      <c r="BJ973" s="70"/>
      <c r="BK973" s="70"/>
      <c r="BL973" s="70"/>
      <c r="BM973" s="70"/>
      <c r="BN973" s="70"/>
      <c r="BO973" s="70"/>
      <c r="BP973" s="70"/>
      <c r="BQ973" s="70"/>
      <c r="BR973" s="70"/>
      <c r="BS973" s="70"/>
      <c r="BT973" s="70"/>
      <c r="BU973" s="70"/>
      <c r="BV973" s="70"/>
      <c r="BW973" s="70"/>
      <c r="BX973" s="70"/>
      <c r="BY973" s="70"/>
      <c r="BZ973" s="70"/>
      <c r="CA973" s="70"/>
      <c r="CB973" s="70"/>
      <c r="CC973" s="69">
        <f>SUM(Table25[[#This Row],[Contract Amount FY00]:[Contract Amount FY50]])</f>
        <v>2897624</v>
      </c>
      <c r="CD973" s="24"/>
    </row>
    <row r="974" spans="1:82" x14ac:dyDescent="0.25">
      <c r="A974" s="122" t="s">
        <v>2011</v>
      </c>
      <c r="B974" s="122" t="s">
        <v>2245</v>
      </c>
      <c r="C974" s="122" t="s">
        <v>2273</v>
      </c>
      <c r="E974" s="26" t="str">
        <f>IFERROR(IF(VLOOKUP(Table25[[#This Row],[Contract No.]],Table3[#All],3,FALSE)="","No","Yes"),"")</f>
        <v>No</v>
      </c>
      <c r="F974" s="26" t="str">
        <f>IFERROR(VLOOKUP(Table25[[#This Row],[Contract No.]],Table3[#All],3,FALSE),"")</f>
        <v/>
      </c>
      <c r="G974" s="26" t="str">
        <f>IFERROR(IF(Table25[[#This Row],[Cooperative Purchase
(Yes/No)]]="Yes","Yes",IF(VLOOKUP(Table25[[#This Row],[Contract No.]],Table3[#All],1,FALSE)=Table25[[#This Row],[Contract No.]],"Yes","No")),"No")</f>
        <v>Yes</v>
      </c>
      <c r="H974" s="51">
        <f>IFERROR(VLOOKUP(Table25[[#This Row],[Contract No.]],Table3[#All],4,FALSE),"")</f>
        <v>43952</v>
      </c>
      <c r="I974" s="56">
        <f>IFERROR(IF(AND(MONTH(Table25[[#This Row],[Contract Start Date]])&gt;6,MONTH(Table25[[#This Row],[Contract Start Date]])&lt;=12),YEAR(Table25[[#This Row],[Contract Start Date]])+1,YEAR(Table25[[#This Row],[Contract Start Date]])),"")</f>
        <v>2020</v>
      </c>
      <c r="J974" s="55">
        <f>Table25[[#This Row],[FY Formula start]]</f>
        <v>2020</v>
      </c>
      <c r="K974" s="59" t="str">
        <f>"FY"&amp;" "&amp;Table25[[#This Row],[Year Start]]</f>
        <v>FY 2020</v>
      </c>
      <c r="L974" s="52">
        <f>IFERROR(VLOOKUP(Table25[[#This Row],[Contract No.]],Table3[#All],5,FALSE),"")</f>
        <v>46203</v>
      </c>
      <c r="M974" s="56">
        <f>IFERROR(IF(Table25[[#This Row],[Contract End Date]]="99/99/9999","No End",IF(AND(MONTH(Table25[[#This Row],[Contract End Date]])&gt;6,MONTH(Table25[[#This Row],[Contract End Date]])&lt;=12),YEAR(Table25[[#This Row],[Contract End Date]])+1,YEAR(Table25[[#This Row],[Contract End Date]]))),"")</f>
        <v>2026</v>
      </c>
      <c r="N974" s="55">
        <f>Table25[[#This Row],[FY Formula end]]</f>
        <v>2026</v>
      </c>
      <c r="O974" s="59" t="str">
        <f>IF(Table25[[#This Row],[Year End]]="No End","No End","FY"&amp;" "&amp;Table25[[#This Row],[Year End]])</f>
        <v>FY 2026</v>
      </c>
      <c r="P974" s="27"/>
      <c r="Q974" s="104" t="str">
        <f>_xlfn.IFNA(IF($B974="","",VLOOKUP($B974,'SWC Towers'!$A:$Q,$Q$2,FALSE)),"")</f>
        <v/>
      </c>
      <c r="R974" s="106" t="str">
        <f>_xlfn.IFNA(IF($B974="","",VLOOKUP($B974,'SWC Towers'!$A:$Q,$R$2,FALSE)),"")</f>
        <v/>
      </c>
      <c r="S974" s="106" t="str">
        <f>_xlfn.IFNA(IF($B974="","",VLOOKUP($B974,'SWC Towers'!$A:$Q,$S$2,FALSE)),"")</f>
        <v/>
      </c>
      <c r="T974" s="106" t="str">
        <f>_xlfn.IFNA(IF($B974="","",VLOOKUP($B974,'SWC Towers'!$A:$Q,$T$2,FALSE)),"")</f>
        <v/>
      </c>
      <c r="U974" s="104">
        <f>_xlfn.IFNA(IF($B974="","",VLOOKUP($B974,'SWC Towers'!$A:$Q,$U$2,FALSE)),"")</f>
        <v>0.1</v>
      </c>
      <c r="V974" s="104" t="str">
        <f>_xlfn.IFNA(IF($B974="","",VLOOKUP($B974,'SWC Towers'!$A:$Q,$V$2,FALSE)),"")</f>
        <v/>
      </c>
      <c r="W974" s="104" t="str">
        <f>_xlfn.IFNA(IF($B974="","",VLOOKUP($B974,'SWC Towers'!$A:$Q,$W$2,FALSE)),"")</f>
        <v/>
      </c>
      <c r="X974" s="104" t="str">
        <f>_xlfn.IFNA(IF($B974="","",VLOOKUP($B974,'SWC Towers'!$A:$Q,$X$2,FALSE)),"")</f>
        <v/>
      </c>
      <c r="Y974" s="104" t="str">
        <f>_xlfn.IFNA(IF($B974="","",VLOOKUP($B974,'SWC Towers'!$A:$Q,$Y$2,FALSE)),"")</f>
        <v/>
      </c>
      <c r="Z974" s="104" t="str">
        <f>_xlfn.IFNA(IF($B974="","",VLOOKUP($B974,'SWC Towers'!$A:$Q,$Z$2,FALSE)),"")</f>
        <v/>
      </c>
      <c r="AA974" s="104" t="str">
        <f>_xlfn.IFNA(IF($B974="","",VLOOKUP($B974,'SWC Towers'!$A:$Q,$AA$2,FALSE)),"")</f>
        <v/>
      </c>
      <c r="AB974" s="104">
        <f>_xlfn.IFNA(IF($B974="","",VLOOKUP($B974,'SWC Towers'!$A:$Q,$AB$2,FALSE)),"")</f>
        <v>0.9</v>
      </c>
      <c r="AC974" s="20">
        <f>SUM(Table25[[#This Row],[IT Tower: Application]:[Other/Non-IT ]])</f>
        <v>1</v>
      </c>
      <c r="AD974" s="70"/>
      <c r="AE974" s="70"/>
      <c r="AF974" s="70"/>
      <c r="AG974" s="70"/>
      <c r="AH974" s="70"/>
      <c r="AI974" s="70"/>
      <c r="AJ974" s="70"/>
      <c r="AK974" s="70"/>
      <c r="AL974" s="70"/>
      <c r="AM974" s="70"/>
      <c r="AN974" s="70"/>
      <c r="AO974" s="70"/>
      <c r="AP974" s="70"/>
      <c r="AQ974" s="70"/>
      <c r="AR974" s="70"/>
      <c r="AS974" s="70"/>
      <c r="AT974" s="70"/>
      <c r="AU974" s="70"/>
      <c r="AV974" s="70"/>
      <c r="AW974" s="70"/>
      <c r="AX974" s="70"/>
      <c r="AY974" s="70">
        <v>0</v>
      </c>
      <c r="AZ974" s="70">
        <v>3221</v>
      </c>
      <c r="BA974" s="70">
        <v>8743</v>
      </c>
      <c r="BB974" s="70">
        <v>21952</v>
      </c>
      <c r="BC974" s="70">
        <v>25465</v>
      </c>
      <c r="BD974" s="70"/>
      <c r="BE974" s="70"/>
      <c r="BF974" s="70"/>
      <c r="BG974" s="70"/>
      <c r="BH974" s="70"/>
      <c r="BI974" s="70"/>
      <c r="BJ974" s="70"/>
      <c r="BK974" s="70"/>
      <c r="BL974" s="70"/>
      <c r="BM974" s="70"/>
      <c r="BN974" s="70"/>
      <c r="BO974" s="70"/>
      <c r="BP974" s="70"/>
      <c r="BQ974" s="70"/>
      <c r="BR974" s="70"/>
      <c r="BS974" s="70"/>
      <c r="BT974" s="70"/>
      <c r="BU974" s="70"/>
      <c r="BV974" s="70"/>
      <c r="BW974" s="70"/>
      <c r="BX974" s="70"/>
      <c r="BY974" s="70"/>
      <c r="BZ974" s="70"/>
      <c r="CA974" s="70"/>
      <c r="CB974" s="70"/>
      <c r="CC974" s="69">
        <f>SUM(Table25[[#This Row],[Contract Amount FY00]:[Contract Amount FY50]])</f>
        <v>59381</v>
      </c>
      <c r="CD974" s="24"/>
    </row>
    <row r="975" spans="1:82" x14ac:dyDescent="0.25">
      <c r="A975" s="122" t="s">
        <v>2011</v>
      </c>
      <c r="B975" s="122" t="s">
        <v>526</v>
      </c>
      <c r="C975" s="122" t="s">
        <v>3206</v>
      </c>
      <c r="E975" s="26" t="str">
        <f>IFERROR(IF(VLOOKUP(Table25[[#This Row],[Contract No.]],Table3[#All],3,FALSE)="","No","Yes"),"")</f>
        <v>Yes</v>
      </c>
      <c r="F975" s="26" t="str">
        <f>IFERROR(VLOOKUP(Table25[[#This Row],[Contract No.]],Table3[#All],3,FALSE),"")</f>
        <v>NASPO</v>
      </c>
      <c r="G975" s="26" t="str">
        <f>IFERROR(IF(Table25[[#This Row],[Cooperative Purchase
(Yes/No)]]="Yes","Yes",IF(VLOOKUP(Table25[[#This Row],[Contract No.]],Table3[#All],1,FALSE)=Table25[[#This Row],[Contract No.]],"Yes","No")),"No")</f>
        <v>Yes</v>
      </c>
      <c r="H975" s="51">
        <f>IFERROR(VLOOKUP(Table25[[#This Row],[Contract No.]],Table3[#All],4,FALSE),"")</f>
        <v>43892</v>
      </c>
      <c r="I975" s="56">
        <f>IFERROR(IF(AND(MONTH(Table25[[#This Row],[Contract Start Date]])&gt;6,MONTH(Table25[[#This Row],[Contract Start Date]])&lt;=12),YEAR(Table25[[#This Row],[Contract Start Date]])+1,YEAR(Table25[[#This Row],[Contract Start Date]])),"")</f>
        <v>2020</v>
      </c>
      <c r="J975" s="55">
        <f>Table25[[#This Row],[FY Formula start]]</f>
        <v>2020</v>
      </c>
      <c r="K975" s="59" t="str">
        <f>"FY"&amp;" "&amp;Table25[[#This Row],[Year Start]]</f>
        <v>FY 2020</v>
      </c>
      <c r="L975" s="52">
        <f>IFERROR(VLOOKUP(Table25[[#This Row],[Contract No.]],Table3[#All],5,FALSE),"")</f>
        <v>45504</v>
      </c>
      <c r="M975" s="56">
        <f>IFERROR(IF(Table25[[#This Row],[Contract End Date]]="99/99/9999","No End",IF(AND(MONTH(Table25[[#This Row],[Contract End Date]])&gt;6,MONTH(Table25[[#This Row],[Contract End Date]])&lt;=12),YEAR(Table25[[#This Row],[Contract End Date]])+1,YEAR(Table25[[#This Row],[Contract End Date]]))),"")</f>
        <v>2025</v>
      </c>
      <c r="N975" s="55">
        <f>Table25[[#This Row],[FY Formula end]]</f>
        <v>2025</v>
      </c>
      <c r="O975" s="59" t="str">
        <f>IF(Table25[[#This Row],[Year End]]="No End","No End","FY"&amp;" "&amp;Table25[[#This Row],[Year End]])</f>
        <v>FY 2025</v>
      </c>
      <c r="P975" s="27"/>
      <c r="Q975" s="104" t="str">
        <f>_xlfn.IFNA(IF($B975="","",VLOOKUP($B975,'SWC Towers'!$A:$Q,$Q$2,FALSE)),"")</f>
        <v/>
      </c>
      <c r="R975" s="106">
        <f>_xlfn.IFNA(IF($B975="","",VLOOKUP($B975,'SWC Towers'!$A:$Q,$R$2,FALSE)),"")</f>
        <v>0.1</v>
      </c>
      <c r="S975" s="106" t="str">
        <f>_xlfn.IFNA(IF($B975="","",VLOOKUP($B975,'SWC Towers'!$A:$Q,$S$2,FALSE)),"")</f>
        <v/>
      </c>
      <c r="T975" s="106">
        <f>_xlfn.IFNA(IF($B975="","",VLOOKUP($B975,'SWC Towers'!$A:$Q,$T$2,FALSE)),"")</f>
        <v>0.05</v>
      </c>
      <c r="U975" s="104">
        <f>_xlfn.IFNA(IF($B975="","",VLOOKUP($B975,'SWC Towers'!$A:$Q,$U$2,FALSE)),"")</f>
        <v>0.65</v>
      </c>
      <c r="V975" s="104" t="str">
        <f>_xlfn.IFNA(IF($B975="","",VLOOKUP($B975,'SWC Towers'!$A:$Q,$V$2,FALSE)),"")</f>
        <v/>
      </c>
      <c r="W975" s="104">
        <f>_xlfn.IFNA(IF($B975="","",VLOOKUP($B975,'SWC Towers'!$A:$Q,$W$2,FALSE)),"")</f>
        <v>0.1</v>
      </c>
      <c r="X975" s="104" t="str">
        <f>_xlfn.IFNA(IF($B975="","",VLOOKUP($B975,'SWC Towers'!$A:$Q,$X$2,FALSE)),"")</f>
        <v/>
      </c>
      <c r="Y975" s="104" t="str">
        <f>_xlfn.IFNA(IF($B975="","",VLOOKUP($B975,'SWC Towers'!$A:$Q,$Y$2,FALSE)),"")</f>
        <v/>
      </c>
      <c r="Z975" s="104">
        <f>_xlfn.IFNA(IF($B975="","",VLOOKUP($B975,'SWC Towers'!$A:$Q,$Z$2,FALSE)),"")</f>
        <v>0.1</v>
      </c>
      <c r="AA975" s="104" t="str">
        <f>_xlfn.IFNA(IF($B975="","",VLOOKUP($B975,'SWC Towers'!$A:$Q,$AA$2,FALSE)),"")</f>
        <v/>
      </c>
      <c r="AB975" s="104" t="str">
        <f>_xlfn.IFNA(IF($B975="","",VLOOKUP($B975,'SWC Towers'!$A:$Q,$AB$2,FALSE)),"")</f>
        <v/>
      </c>
      <c r="AC975" s="20">
        <f>SUM(Table25[[#This Row],[IT Tower: Application]:[Other/Non-IT ]])</f>
        <v>1</v>
      </c>
      <c r="AD975" s="70"/>
      <c r="AE975" s="70"/>
      <c r="AF975" s="70"/>
      <c r="AG975" s="70"/>
      <c r="AH975" s="70"/>
      <c r="AI975" s="70"/>
      <c r="AJ975" s="70"/>
      <c r="AK975" s="70"/>
      <c r="AL975" s="70"/>
      <c r="AM975" s="70"/>
      <c r="AN975" s="70"/>
      <c r="AO975" s="70"/>
      <c r="AP975" s="70"/>
      <c r="AQ975" s="70"/>
      <c r="AR975" s="70"/>
      <c r="AS975" s="70"/>
      <c r="AT975" s="70"/>
      <c r="AU975" s="70"/>
      <c r="AV975" s="70"/>
      <c r="AW975" s="70"/>
      <c r="AX975" s="70"/>
      <c r="AY975" s="70">
        <v>129850</v>
      </c>
      <c r="AZ975" s="70">
        <v>0</v>
      </c>
      <c r="BA975" s="70">
        <v>896</v>
      </c>
      <c r="BB975" s="70">
        <v>1792</v>
      </c>
      <c r="BC975" s="70">
        <v>0</v>
      </c>
      <c r="BD975" s="70"/>
      <c r="BE975" s="70"/>
      <c r="BF975" s="70"/>
      <c r="BG975" s="70"/>
      <c r="BH975" s="70"/>
      <c r="BI975" s="70"/>
      <c r="BJ975" s="70"/>
      <c r="BK975" s="70"/>
      <c r="BL975" s="70"/>
      <c r="BM975" s="70"/>
      <c r="BN975" s="70"/>
      <c r="BO975" s="70"/>
      <c r="BP975" s="70"/>
      <c r="BQ975" s="70"/>
      <c r="BR975" s="70"/>
      <c r="BS975" s="70"/>
      <c r="BT975" s="70"/>
      <c r="BU975" s="70"/>
      <c r="BV975" s="70"/>
      <c r="BW975" s="70"/>
      <c r="BX975" s="70"/>
      <c r="BY975" s="70"/>
      <c r="BZ975" s="70"/>
      <c r="CA975" s="70"/>
      <c r="CB975" s="70"/>
      <c r="CC975" s="69">
        <f>SUM(Table25[[#This Row],[Contract Amount FY00]:[Contract Amount FY50]])</f>
        <v>132538</v>
      </c>
      <c r="CD975" s="24"/>
    </row>
    <row r="976" spans="1:82" x14ac:dyDescent="0.25">
      <c r="A976" s="122" t="s">
        <v>2011</v>
      </c>
      <c r="B976" s="122" t="s">
        <v>526</v>
      </c>
      <c r="C976" s="122" t="s">
        <v>375</v>
      </c>
      <c r="E976" s="26" t="str">
        <f>IFERROR(IF(VLOOKUP(Table25[[#This Row],[Contract No.]],Table3[#All],3,FALSE)="","No","Yes"),"")</f>
        <v>Yes</v>
      </c>
      <c r="F976" s="26" t="str">
        <f>IFERROR(VLOOKUP(Table25[[#This Row],[Contract No.]],Table3[#All],3,FALSE),"")</f>
        <v>NASPO</v>
      </c>
      <c r="G976" s="26" t="str">
        <f>IFERROR(IF(Table25[[#This Row],[Cooperative Purchase
(Yes/No)]]="Yes","Yes",IF(VLOOKUP(Table25[[#This Row],[Contract No.]],Table3[#All],1,FALSE)=Table25[[#This Row],[Contract No.]],"Yes","No")),"No")</f>
        <v>Yes</v>
      </c>
      <c r="H976" s="51">
        <f>IFERROR(VLOOKUP(Table25[[#This Row],[Contract No.]],Table3[#All],4,FALSE),"")</f>
        <v>43892</v>
      </c>
      <c r="I976" s="56">
        <f>IFERROR(IF(AND(MONTH(Table25[[#This Row],[Contract Start Date]])&gt;6,MONTH(Table25[[#This Row],[Contract Start Date]])&lt;=12),YEAR(Table25[[#This Row],[Contract Start Date]])+1,YEAR(Table25[[#This Row],[Contract Start Date]])),"")</f>
        <v>2020</v>
      </c>
      <c r="J976" s="55">
        <f>Table25[[#This Row],[FY Formula start]]</f>
        <v>2020</v>
      </c>
      <c r="K976" s="59" t="str">
        <f>"FY"&amp;" "&amp;Table25[[#This Row],[Year Start]]</f>
        <v>FY 2020</v>
      </c>
      <c r="L976" s="52">
        <f>IFERROR(VLOOKUP(Table25[[#This Row],[Contract No.]],Table3[#All],5,FALSE),"")</f>
        <v>45504</v>
      </c>
      <c r="M976" s="56">
        <f>IFERROR(IF(Table25[[#This Row],[Contract End Date]]="99/99/9999","No End",IF(AND(MONTH(Table25[[#This Row],[Contract End Date]])&gt;6,MONTH(Table25[[#This Row],[Contract End Date]])&lt;=12),YEAR(Table25[[#This Row],[Contract End Date]])+1,YEAR(Table25[[#This Row],[Contract End Date]]))),"")</f>
        <v>2025</v>
      </c>
      <c r="N976" s="55">
        <f>Table25[[#This Row],[FY Formula end]]</f>
        <v>2025</v>
      </c>
      <c r="O976" s="59" t="str">
        <f>IF(Table25[[#This Row],[Year End]]="No End","No End","FY"&amp;" "&amp;Table25[[#This Row],[Year End]])</f>
        <v>FY 2025</v>
      </c>
      <c r="P976" s="27"/>
      <c r="Q976" s="104" t="str">
        <f>_xlfn.IFNA(IF($B976="","",VLOOKUP($B976,'SWC Towers'!$A:$Q,$Q$2,FALSE)),"")</f>
        <v/>
      </c>
      <c r="R976" s="106">
        <f>_xlfn.IFNA(IF($B976="","",VLOOKUP($B976,'SWC Towers'!$A:$Q,$R$2,FALSE)),"")</f>
        <v>0.1</v>
      </c>
      <c r="S976" s="106" t="str">
        <f>_xlfn.IFNA(IF($B976="","",VLOOKUP($B976,'SWC Towers'!$A:$Q,$S$2,FALSE)),"")</f>
        <v/>
      </c>
      <c r="T976" s="106">
        <f>_xlfn.IFNA(IF($B976="","",VLOOKUP($B976,'SWC Towers'!$A:$Q,$T$2,FALSE)),"")</f>
        <v>0.05</v>
      </c>
      <c r="U976" s="104">
        <f>_xlfn.IFNA(IF($B976="","",VLOOKUP($B976,'SWC Towers'!$A:$Q,$U$2,FALSE)),"")</f>
        <v>0.65</v>
      </c>
      <c r="V976" s="104" t="str">
        <f>_xlfn.IFNA(IF($B976="","",VLOOKUP($B976,'SWC Towers'!$A:$Q,$V$2,FALSE)),"")</f>
        <v/>
      </c>
      <c r="W976" s="104">
        <f>_xlfn.IFNA(IF($B976="","",VLOOKUP($B976,'SWC Towers'!$A:$Q,$W$2,FALSE)),"")</f>
        <v>0.1</v>
      </c>
      <c r="X976" s="104" t="str">
        <f>_xlfn.IFNA(IF($B976="","",VLOOKUP($B976,'SWC Towers'!$A:$Q,$X$2,FALSE)),"")</f>
        <v/>
      </c>
      <c r="Y976" s="104" t="str">
        <f>_xlfn.IFNA(IF($B976="","",VLOOKUP($B976,'SWC Towers'!$A:$Q,$Y$2,FALSE)),"")</f>
        <v/>
      </c>
      <c r="Z976" s="104">
        <f>_xlfn.IFNA(IF($B976="","",VLOOKUP($B976,'SWC Towers'!$A:$Q,$Z$2,FALSE)),"")</f>
        <v>0.1</v>
      </c>
      <c r="AA976" s="104" t="str">
        <f>_xlfn.IFNA(IF($B976="","",VLOOKUP($B976,'SWC Towers'!$A:$Q,$AA$2,FALSE)),"")</f>
        <v/>
      </c>
      <c r="AB976" s="104" t="str">
        <f>_xlfn.IFNA(IF($B976="","",VLOOKUP($B976,'SWC Towers'!$A:$Q,$AB$2,FALSE)),"")</f>
        <v/>
      </c>
      <c r="AC976" s="20">
        <f>SUM(Table25[[#This Row],[IT Tower: Application]:[Other/Non-IT ]])</f>
        <v>1</v>
      </c>
      <c r="AD976" s="70"/>
      <c r="AE976" s="70"/>
      <c r="AF976" s="70"/>
      <c r="AG976" s="70"/>
      <c r="AH976" s="70"/>
      <c r="AI976" s="70"/>
      <c r="AJ976" s="70"/>
      <c r="AK976" s="70"/>
      <c r="AL976" s="70"/>
      <c r="AM976" s="70"/>
      <c r="AN976" s="70"/>
      <c r="AO976" s="70"/>
      <c r="AP976" s="70"/>
      <c r="AQ976" s="70"/>
      <c r="AR976" s="70"/>
      <c r="AS976" s="70"/>
      <c r="AT976" s="70"/>
      <c r="AU976" s="70"/>
      <c r="AV976" s="70"/>
      <c r="AW976" s="70"/>
      <c r="AX976" s="70"/>
      <c r="AY976" s="70">
        <v>0</v>
      </c>
      <c r="AZ976" s="70">
        <v>1049</v>
      </c>
      <c r="BA976" s="70">
        <v>798</v>
      </c>
      <c r="BB976" s="70">
        <v>1249</v>
      </c>
      <c r="BC976" s="70">
        <v>0</v>
      </c>
      <c r="BD976" s="70"/>
      <c r="BE976" s="70"/>
      <c r="BF976" s="70"/>
      <c r="BG976" s="70"/>
      <c r="BH976" s="70"/>
      <c r="BI976" s="70"/>
      <c r="BJ976" s="70"/>
      <c r="BK976" s="70"/>
      <c r="BL976" s="70"/>
      <c r="BM976" s="70"/>
      <c r="BN976" s="70"/>
      <c r="BO976" s="70"/>
      <c r="BP976" s="70"/>
      <c r="BQ976" s="70"/>
      <c r="BR976" s="70"/>
      <c r="BS976" s="70"/>
      <c r="BT976" s="70"/>
      <c r="BU976" s="70"/>
      <c r="BV976" s="70"/>
      <c r="BW976" s="70"/>
      <c r="BX976" s="70"/>
      <c r="BY976" s="70"/>
      <c r="BZ976" s="70"/>
      <c r="CA976" s="70"/>
      <c r="CB976" s="70"/>
      <c r="CC976" s="69">
        <f>SUM(Table25[[#This Row],[Contract Amount FY00]:[Contract Amount FY50]])</f>
        <v>3096</v>
      </c>
      <c r="CD976" s="24"/>
    </row>
    <row r="977" spans="1:82" x14ac:dyDescent="0.25">
      <c r="A977" s="122" t="s">
        <v>2011</v>
      </c>
      <c r="B977" s="122" t="s">
        <v>526</v>
      </c>
      <c r="C977" s="122" t="s">
        <v>3193</v>
      </c>
      <c r="E977" s="26" t="str">
        <f>IFERROR(IF(VLOOKUP(Table25[[#This Row],[Contract No.]],Table3[#All],3,FALSE)="","No","Yes"),"")</f>
        <v>Yes</v>
      </c>
      <c r="F977" s="26" t="str">
        <f>IFERROR(VLOOKUP(Table25[[#This Row],[Contract No.]],Table3[#All],3,FALSE),"")</f>
        <v>NASPO</v>
      </c>
      <c r="G977" s="26" t="str">
        <f>IFERROR(IF(Table25[[#This Row],[Cooperative Purchase
(Yes/No)]]="Yes","Yes",IF(VLOOKUP(Table25[[#This Row],[Contract No.]],Table3[#All],1,FALSE)=Table25[[#This Row],[Contract No.]],"Yes","No")),"No")</f>
        <v>Yes</v>
      </c>
      <c r="H977" s="51">
        <f>IFERROR(VLOOKUP(Table25[[#This Row],[Contract No.]],Table3[#All],4,FALSE),"")</f>
        <v>43892</v>
      </c>
      <c r="I977" s="56">
        <f>IFERROR(IF(AND(MONTH(Table25[[#This Row],[Contract Start Date]])&gt;6,MONTH(Table25[[#This Row],[Contract Start Date]])&lt;=12),YEAR(Table25[[#This Row],[Contract Start Date]])+1,YEAR(Table25[[#This Row],[Contract Start Date]])),"")</f>
        <v>2020</v>
      </c>
      <c r="J977" s="55">
        <f>Table25[[#This Row],[FY Formula start]]</f>
        <v>2020</v>
      </c>
      <c r="K977" s="59" t="str">
        <f>"FY"&amp;" "&amp;Table25[[#This Row],[Year Start]]</f>
        <v>FY 2020</v>
      </c>
      <c r="L977" s="52">
        <f>IFERROR(VLOOKUP(Table25[[#This Row],[Contract No.]],Table3[#All],5,FALSE),"")</f>
        <v>45504</v>
      </c>
      <c r="M977" s="56">
        <f>IFERROR(IF(Table25[[#This Row],[Contract End Date]]="99/99/9999","No End",IF(AND(MONTH(Table25[[#This Row],[Contract End Date]])&gt;6,MONTH(Table25[[#This Row],[Contract End Date]])&lt;=12),YEAR(Table25[[#This Row],[Contract End Date]])+1,YEAR(Table25[[#This Row],[Contract End Date]]))),"")</f>
        <v>2025</v>
      </c>
      <c r="N977" s="55">
        <f>Table25[[#This Row],[FY Formula end]]</f>
        <v>2025</v>
      </c>
      <c r="O977" s="59" t="str">
        <f>IF(Table25[[#This Row],[Year End]]="No End","No End","FY"&amp;" "&amp;Table25[[#This Row],[Year End]])</f>
        <v>FY 2025</v>
      </c>
      <c r="P977" s="27"/>
      <c r="Q977" s="104" t="str">
        <f>_xlfn.IFNA(IF($B977="","",VLOOKUP($B977,'SWC Towers'!$A:$Q,$Q$2,FALSE)),"")</f>
        <v/>
      </c>
      <c r="R977" s="106">
        <f>_xlfn.IFNA(IF($B977="","",VLOOKUP($B977,'SWC Towers'!$A:$Q,$R$2,FALSE)),"")</f>
        <v>0.1</v>
      </c>
      <c r="S977" s="106" t="str">
        <f>_xlfn.IFNA(IF($B977="","",VLOOKUP($B977,'SWC Towers'!$A:$Q,$S$2,FALSE)),"")</f>
        <v/>
      </c>
      <c r="T977" s="106">
        <f>_xlfn.IFNA(IF($B977="","",VLOOKUP($B977,'SWC Towers'!$A:$Q,$T$2,FALSE)),"")</f>
        <v>0.05</v>
      </c>
      <c r="U977" s="104">
        <f>_xlfn.IFNA(IF($B977="","",VLOOKUP($B977,'SWC Towers'!$A:$Q,$U$2,FALSE)),"")</f>
        <v>0.65</v>
      </c>
      <c r="V977" s="104" t="str">
        <f>_xlfn.IFNA(IF($B977="","",VLOOKUP($B977,'SWC Towers'!$A:$Q,$V$2,FALSE)),"")</f>
        <v/>
      </c>
      <c r="W977" s="104">
        <f>_xlfn.IFNA(IF($B977="","",VLOOKUP($B977,'SWC Towers'!$A:$Q,$W$2,FALSE)),"")</f>
        <v>0.1</v>
      </c>
      <c r="X977" s="104" t="str">
        <f>_xlfn.IFNA(IF($B977="","",VLOOKUP($B977,'SWC Towers'!$A:$Q,$X$2,FALSE)),"")</f>
        <v/>
      </c>
      <c r="Y977" s="104" t="str">
        <f>_xlfn.IFNA(IF($B977="","",VLOOKUP($B977,'SWC Towers'!$A:$Q,$Y$2,FALSE)),"")</f>
        <v/>
      </c>
      <c r="Z977" s="104">
        <f>_xlfn.IFNA(IF($B977="","",VLOOKUP($B977,'SWC Towers'!$A:$Q,$Z$2,FALSE)),"")</f>
        <v>0.1</v>
      </c>
      <c r="AA977" s="104" t="str">
        <f>_xlfn.IFNA(IF($B977="","",VLOOKUP($B977,'SWC Towers'!$A:$Q,$AA$2,FALSE)),"")</f>
        <v/>
      </c>
      <c r="AB977" s="104" t="str">
        <f>_xlfn.IFNA(IF($B977="","",VLOOKUP($B977,'SWC Towers'!$A:$Q,$AB$2,FALSE)),"")</f>
        <v/>
      </c>
      <c r="AC977" s="20">
        <f>SUM(Table25[[#This Row],[IT Tower: Application]:[Other/Non-IT ]])</f>
        <v>1</v>
      </c>
      <c r="AD977" s="70"/>
      <c r="AE977" s="70"/>
      <c r="AF977" s="70"/>
      <c r="AG977" s="70"/>
      <c r="AH977" s="70"/>
      <c r="AI977" s="70"/>
      <c r="AJ977" s="70"/>
      <c r="AK977" s="70"/>
      <c r="AL977" s="70"/>
      <c r="AM977" s="70"/>
      <c r="AN977" s="70"/>
      <c r="AO977" s="70"/>
      <c r="AP977" s="70"/>
      <c r="AQ977" s="70"/>
      <c r="AR977" s="70"/>
      <c r="AS977" s="70"/>
      <c r="AT977" s="70"/>
      <c r="AU977" s="70"/>
      <c r="AV977" s="70"/>
      <c r="AW977" s="70"/>
      <c r="AX977" s="70">
        <v>366232</v>
      </c>
      <c r="AY977" s="70">
        <v>4168007</v>
      </c>
      <c r="AZ977" s="70">
        <v>3711589</v>
      </c>
      <c r="BA977" s="70">
        <v>4331703</v>
      </c>
      <c r="BB977" s="70">
        <v>3047165</v>
      </c>
      <c r="BC977" s="70">
        <v>1512587</v>
      </c>
      <c r="BD977" s="70"/>
      <c r="BE977" s="70"/>
      <c r="BF977" s="70"/>
      <c r="BG977" s="70"/>
      <c r="BH977" s="70"/>
      <c r="BI977" s="70"/>
      <c r="BJ977" s="70"/>
      <c r="BK977" s="70"/>
      <c r="BL977" s="70"/>
      <c r="BM977" s="70"/>
      <c r="BN977" s="70"/>
      <c r="BO977" s="70"/>
      <c r="BP977" s="70"/>
      <c r="BQ977" s="70"/>
      <c r="BR977" s="70"/>
      <c r="BS977" s="70"/>
      <c r="BT977" s="70"/>
      <c r="BU977" s="70"/>
      <c r="BV977" s="70"/>
      <c r="BW977" s="70"/>
      <c r="BX977" s="70"/>
      <c r="BY977" s="70"/>
      <c r="BZ977" s="70"/>
      <c r="CA977" s="70"/>
      <c r="CB977" s="70"/>
      <c r="CC977" s="69">
        <f>SUM(Table25[[#This Row],[Contract Amount FY00]:[Contract Amount FY50]])</f>
        <v>17137283</v>
      </c>
      <c r="CD977" s="24"/>
    </row>
    <row r="978" spans="1:82" x14ac:dyDescent="0.25">
      <c r="A978" s="122" t="s">
        <v>2011</v>
      </c>
      <c r="B978" s="122" t="s">
        <v>3009</v>
      </c>
      <c r="C978" s="122" t="s">
        <v>3154</v>
      </c>
      <c r="E978" s="26" t="str">
        <f>IFERROR(IF(VLOOKUP(Table25[[#This Row],[Contract No.]],Table3[#All],3,FALSE)="","No","Yes"),"")</f>
        <v>No</v>
      </c>
      <c r="F978" s="26" t="str">
        <f>IFERROR(VLOOKUP(Table25[[#This Row],[Contract No.]],Table3[#All],3,FALSE),"")</f>
        <v/>
      </c>
      <c r="G978" s="26" t="str">
        <f>IFERROR(IF(Table25[[#This Row],[Cooperative Purchase
(Yes/No)]]="Yes","Yes",IF(VLOOKUP(Table25[[#This Row],[Contract No.]],Table3[#All],1,FALSE)=Table25[[#This Row],[Contract No.]],"Yes","No")),"No")</f>
        <v>Yes</v>
      </c>
      <c r="H978" s="51">
        <f>IFERROR(VLOOKUP(Table25[[#This Row],[Contract No.]],Table3[#All],4,FALSE),"")</f>
        <v>44593</v>
      </c>
      <c r="I978" s="56">
        <f>IFERROR(IF(AND(MONTH(Table25[[#This Row],[Contract Start Date]])&gt;6,MONTH(Table25[[#This Row],[Contract Start Date]])&lt;=12),YEAR(Table25[[#This Row],[Contract Start Date]])+1,YEAR(Table25[[#This Row],[Contract Start Date]])),"")</f>
        <v>2022</v>
      </c>
      <c r="J978" s="55">
        <f>Table25[[#This Row],[FY Formula start]]</f>
        <v>2022</v>
      </c>
      <c r="K978" s="59" t="str">
        <f>"FY"&amp;" "&amp;Table25[[#This Row],[Year Start]]</f>
        <v>FY 2022</v>
      </c>
      <c r="L978" s="52">
        <f>IFERROR(VLOOKUP(Table25[[#This Row],[Contract No.]],Table3[#All],5,FALSE),"")</f>
        <v>47038</v>
      </c>
      <c r="M978" s="56">
        <f>IFERROR(IF(Table25[[#This Row],[Contract End Date]]="99/99/9999","No End",IF(AND(MONTH(Table25[[#This Row],[Contract End Date]])&gt;6,MONTH(Table25[[#This Row],[Contract End Date]])&lt;=12),YEAR(Table25[[#This Row],[Contract End Date]])+1,YEAR(Table25[[#This Row],[Contract End Date]]))),"")</f>
        <v>2029</v>
      </c>
      <c r="N978" s="55">
        <f>Table25[[#This Row],[FY Formula end]]</f>
        <v>2029</v>
      </c>
      <c r="O978" s="59" t="str">
        <f>IF(Table25[[#This Row],[Year End]]="No End","No End","FY"&amp;" "&amp;Table25[[#This Row],[Year End]])</f>
        <v>FY 2029</v>
      </c>
      <c r="P978" s="27"/>
      <c r="Q978" s="104" t="str">
        <f>_xlfn.IFNA(IF($B978="","",VLOOKUP($B978,'SWC Towers'!$A:$Q,$Q$2,FALSE)),"")</f>
        <v/>
      </c>
      <c r="R978" s="106" t="str">
        <f>_xlfn.IFNA(IF($B978="","",VLOOKUP($B978,'SWC Towers'!$A:$Q,$R$2,FALSE)),"")</f>
        <v/>
      </c>
      <c r="S978" s="106" t="str">
        <f>_xlfn.IFNA(IF($B978="","",VLOOKUP($B978,'SWC Towers'!$A:$Q,$S$2,FALSE)),"")</f>
        <v/>
      </c>
      <c r="T978" s="106" t="str">
        <f>_xlfn.IFNA(IF($B978="","",VLOOKUP($B978,'SWC Towers'!$A:$Q,$T$2,FALSE)),"")</f>
        <v/>
      </c>
      <c r="U978" s="104">
        <f>_xlfn.IFNA(IF($B978="","",VLOOKUP($B978,'SWC Towers'!$A:$Q,$U$2,FALSE)),"")</f>
        <v>0.7</v>
      </c>
      <c r="V978" s="104" t="str">
        <f>_xlfn.IFNA(IF($B978="","",VLOOKUP($B978,'SWC Towers'!$A:$Q,$V$2,FALSE)),"")</f>
        <v/>
      </c>
      <c r="W978" s="104">
        <f>_xlfn.IFNA(IF($B978="","",VLOOKUP($B978,'SWC Towers'!$A:$Q,$W$2,FALSE)),"")</f>
        <v>0.1</v>
      </c>
      <c r="X978" s="104" t="str">
        <f>_xlfn.IFNA(IF($B978="","",VLOOKUP($B978,'SWC Towers'!$A:$Q,$X$2,FALSE)),"")</f>
        <v/>
      </c>
      <c r="Y978" s="104" t="str">
        <f>_xlfn.IFNA(IF($B978="","",VLOOKUP($B978,'SWC Towers'!$A:$Q,$Y$2,FALSE)),"")</f>
        <v/>
      </c>
      <c r="Z978" s="104">
        <f>_xlfn.IFNA(IF($B978="","",VLOOKUP($B978,'SWC Towers'!$A:$Q,$Z$2,FALSE)),"")</f>
        <v>0.2</v>
      </c>
      <c r="AA978" s="104" t="str">
        <f>_xlfn.IFNA(IF($B978="","",VLOOKUP($B978,'SWC Towers'!$A:$Q,$AA$2,FALSE)),"")</f>
        <v/>
      </c>
      <c r="AB978" s="104" t="str">
        <f>_xlfn.IFNA(IF($B978="","",VLOOKUP($B978,'SWC Towers'!$A:$Q,$AB$2,FALSE)),"")</f>
        <v/>
      </c>
      <c r="AC978" s="20">
        <f>SUM(Table25[[#This Row],[IT Tower: Application]:[Other/Non-IT ]])</f>
        <v>1</v>
      </c>
      <c r="AD978" s="70"/>
      <c r="AE978" s="70"/>
      <c r="AF978" s="70"/>
      <c r="AG978" s="70"/>
      <c r="AH978" s="70"/>
      <c r="AI978" s="70"/>
      <c r="AJ978" s="70"/>
      <c r="AK978" s="70"/>
      <c r="AL978" s="70"/>
      <c r="AM978" s="70"/>
      <c r="AN978" s="70"/>
      <c r="AO978" s="70"/>
      <c r="AP978" s="70"/>
      <c r="AQ978" s="70"/>
      <c r="AR978" s="70"/>
      <c r="AS978" s="70"/>
      <c r="AT978" s="70"/>
      <c r="AU978" s="70"/>
      <c r="AV978" s="70"/>
      <c r="AW978" s="70"/>
      <c r="AX978" s="70"/>
      <c r="AY978" s="70"/>
      <c r="AZ978" s="70"/>
      <c r="BA978" s="70">
        <v>0</v>
      </c>
      <c r="BB978" s="70">
        <v>258447</v>
      </c>
      <c r="BC978" s="70">
        <v>741444</v>
      </c>
      <c r="BD978" s="70"/>
      <c r="BE978" s="70"/>
      <c r="BF978" s="70"/>
      <c r="BG978" s="70"/>
      <c r="BH978" s="70"/>
      <c r="BI978" s="70"/>
      <c r="BJ978" s="70"/>
      <c r="BK978" s="70"/>
      <c r="BL978" s="70"/>
      <c r="BM978" s="70"/>
      <c r="BN978" s="70"/>
      <c r="BO978" s="70"/>
      <c r="BP978" s="70"/>
      <c r="BQ978" s="70"/>
      <c r="BR978" s="70"/>
      <c r="BS978" s="70"/>
      <c r="BT978" s="70"/>
      <c r="BU978" s="70"/>
      <c r="BV978" s="70"/>
      <c r="BW978" s="70"/>
      <c r="BX978" s="70"/>
      <c r="BY978" s="70"/>
      <c r="BZ978" s="70"/>
      <c r="CA978" s="70"/>
      <c r="CB978" s="70"/>
      <c r="CC978" s="69">
        <f>SUM(Table25[[#This Row],[Contract Amount FY00]:[Contract Amount FY50]])</f>
        <v>999891</v>
      </c>
      <c r="CD978" s="24"/>
    </row>
    <row r="979" spans="1:82" x14ac:dyDescent="0.25">
      <c r="A979" s="122" t="s">
        <v>2011</v>
      </c>
      <c r="B979" s="122" t="s">
        <v>1196</v>
      </c>
      <c r="C979" s="122" t="s">
        <v>746</v>
      </c>
      <c r="E979" s="26" t="str">
        <f>IFERROR(IF(VLOOKUP(Table25[[#This Row],[Contract No.]],Table3[#All],3,FALSE)="","No","Yes"),"")</f>
        <v>No</v>
      </c>
      <c r="F979" s="26" t="str">
        <f>IFERROR(VLOOKUP(Table25[[#This Row],[Contract No.]],Table3[#All],3,FALSE),"")</f>
        <v/>
      </c>
      <c r="G979" s="26" t="str">
        <f>IFERROR(IF(Table25[[#This Row],[Cooperative Purchase
(Yes/No)]]="Yes","Yes",IF(VLOOKUP(Table25[[#This Row],[Contract No.]],Table3[#All],1,FALSE)=Table25[[#This Row],[Contract No.]],"Yes","No")),"No")</f>
        <v>Yes</v>
      </c>
      <c r="H979" s="51">
        <f>IFERROR(VLOOKUP(Table25[[#This Row],[Contract No.]],Table3[#All],4,FALSE),"")</f>
        <v>42303</v>
      </c>
      <c r="I979" s="56">
        <f>IFERROR(IF(AND(MONTH(Table25[[#This Row],[Contract Start Date]])&gt;6,MONTH(Table25[[#This Row],[Contract Start Date]])&lt;=12),YEAR(Table25[[#This Row],[Contract Start Date]])+1,YEAR(Table25[[#This Row],[Contract Start Date]])),"")</f>
        <v>2016</v>
      </c>
      <c r="J979" s="55">
        <f>Table25[[#This Row],[FY Formula start]]</f>
        <v>2016</v>
      </c>
      <c r="K979" s="59" t="str">
        <f>"FY"&amp;" "&amp;Table25[[#This Row],[Year Start]]</f>
        <v>FY 2016</v>
      </c>
      <c r="L979" s="52">
        <f>IFERROR(VLOOKUP(Table25[[#This Row],[Contract No.]],Table3[#All],5,FALSE),"")</f>
        <v>46321</v>
      </c>
      <c r="M979" s="56">
        <f>IFERROR(IF(Table25[[#This Row],[Contract End Date]]="99/99/9999","No End",IF(AND(MONTH(Table25[[#This Row],[Contract End Date]])&gt;6,MONTH(Table25[[#This Row],[Contract End Date]])&lt;=12),YEAR(Table25[[#This Row],[Contract End Date]])+1,YEAR(Table25[[#This Row],[Contract End Date]]))),"")</f>
        <v>2027</v>
      </c>
      <c r="N979" s="55">
        <f>Table25[[#This Row],[FY Formula end]]</f>
        <v>2027</v>
      </c>
      <c r="O979" s="59" t="str">
        <f>IF(Table25[[#This Row],[Year End]]="No End","No End","FY"&amp;" "&amp;Table25[[#This Row],[Year End]])</f>
        <v>FY 2027</v>
      </c>
      <c r="P979" s="27"/>
      <c r="Q979" s="104">
        <f>_xlfn.IFNA(IF($B979="","",VLOOKUP($B979,'SWC Towers'!$A:$Q,$Q$2,FALSE)),"")</f>
        <v>1</v>
      </c>
      <c r="R979" s="106" t="str">
        <f>_xlfn.IFNA(IF($B979="","",VLOOKUP($B979,'SWC Towers'!$A:$Q,$R$2,FALSE)),"")</f>
        <v/>
      </c>
      <c r="S979" s="106" t="str">
        <f>_xlfn.IFNA(IF($B979="","",VLOOKUP($B979,'SWC Towers'!$A:$Q,$S$2,FALSE)),"")</f>
        <v/>
      </c>
      <c r="T979" s="106" t="str">
        <f>_xlfn.IFNA(IF($B979="","",VLOOKUP($B979,'SWC Towers'!$A:$Q,$T$2,FALSE)),"")</f>
        <v/>
      </c>
      <c r="U979" s="104" t="str">
        <f>_xlfn.IFNA(IF($B979="","",VLOOKUP($B979,'SWC Towers'!$A:$Q,$U$2,FALSE)),"")</f>
        <v/>
      </c>
      <c r="V979" s="104" t="str">
        <f>_xlfn.IFNA(IF($B979="","",VLOOKUP($B979,'SWC Towers'!$A:$Q,$V$2,FALSE)),"")</f>
        <v/>
      </c>
      <c r="W979" s="104" t="str">
        <f>_xlfn.IFNA(IF($B979="","",VLOOKUP($B979,'SWC Towers'!$A:$Q,$W$2,FALSE)),"")</f>
        <v/>
      </c>
      <c r="X979" s="104" t="str">
        <f>_xlfn.IFNA(IF($B979="","",VLOOKUP($B979,'SWC Towers'!$A:$Q,$X$2,FALSE)),"")</f>
        <v/>
      </c>
      <c r="Y979" s="104" t="str">
        <f>_xlfn.IFNA(IF($B979="","",VLOOKUP($B979,'SWC Towers'!$A:$Q,$Y$2,FALSE)),"")</f>
        <v/>
      </c>
      <c r="Z979" s="104" t="str">
        <f>_xlfn.IFNA(IF($B979="","",VLOOKUP($B979,'SWC Towers'!$A:$Q,$Z$2,FALSE)),"")</f>
        <v/>
      </c>
      <c r="AA979" s="104" t="str">
        <f>_xlfn.IFNA(IF($B979="","",VLOOKUP($B979,'SWC Towers'!$A:$Q,$AA$2,FALSE)),"")</f>
        <v/>
      </c>
      <c r="AB979" s="104" t="str">
        <f>_xlfn.IFNA(IF($B979="","",VLOOKUP($B979,'SWC Towers'!$A:$Q,$AB$2,FALSE)),"")</f>
        <v/>
      </c>
      <c r="AC979" s="20">
        <f>SUM(Table25[[#This Row],[IT Tower: Application]:[Other/Non-IT ]])</f>
        <v>1</v>
      </c>
      <c r="AD979" s="70"/>
      <c r="AE979" s="70"/>
      <c r="AF979" s="70"/>
      <c r="AG979" s="70"/>
      <c r="AH979" s="70"/>
      <c r="AI979" s="70"/>
      <c r="AJ979" s="70"/>
      <c r="AK979" s="70"/>
      <c r="AL979" s="70"/>
      <c r="AM979" s="70"/>
      <c r="AN979" s="70"/>
      <c r="AO979" s="70"/>
      <c r="AP979" s="70"/>
      <c r="AQ979" s="70"/>
      <c r="AR979" s="70"/>
      <c r="AS979" s="70"/>
      <c r="AT979" s="70"/>
      <c r="AU979" s="70"/>
      <c r="AV979" s="70"/>
      <c r="AW979" s="70"/>
      <c r="AX979" s="70">
        <v>0</v>
      </c>
      <c r="AY979" s="70">
        <v>178700</v>
      </c>
      <c r="AZ979" s="70">
        <v>261356</v>
      </c>
      <c r="BA979" s="70">
        <v>146503</v>
      </c>
      <c r="BB979" s="70">
        <v>264222</v>
      </c>
      <c r="BC979" s="70">
        <v>197925</v>
      </c>
      <c r="BD979" s="70"/>
      <c r="BE979" s="70"/>
      <c r="BF979" s="70"/>
      <c r="BG979" s="70"/>
      <c r="BH979" s="70"/>
      <c r="BI979" s="70"/>
      <c r="BJ979" s="70"/>
      <c r="BK979" s="70"/>
      <c r="BL979" s="70"/>
      <c r="BM979" s="70"/>
      <c r="BN979" s="70"/>
      <c r="BO979" s="70"/>
      <c r="BP979" s="70"/>
      <c r="BQ979" s="70"/>
      <c r="BR979" s="70"/>
      <c r="BS979" s="70"/>
      <c r="BT979" s="70"/>
      <c r="BU979" s="70"/>
      <c r="BV979" s="70"/>
      <c r="BW979" s="70"/>
      <c r="BX979" s="70"/>
      <c r="BY979" s="70"/>
      <c r="BZ979" s="70"/>
      <c r="CA979" s="70"/>
      <c r="CB979" s="70"/>
      <c r="CC979" s="69">
        <f>SUM(Table25[[#This Row],[Contract Amount FY00]:[Contract Amount FY50]])</f>
        <v>1048706</v>
      </c>
      <c r="CD979" s="24"/>
    </row>
    <row r="980" spans="1:82" x14ac:dyDescent="0.25">
      <c r="A980" s="122" t="s">
        <v>2011</v>
      </c>
      <c r="B980" s="122" t="s">
        <v>1196</v>
      </c>
      <c r="C980" s="122" t="s">
        <v>586</v>
      </c>
      <c r="E980" s="26" t="str">
        <f>IFERROR(IF(VLOOKUP(Table25[[#This Row],[Contract No.]],Table3[#All],3,FALSE)="","No","Yes"),"")</f>
        <v>No</v>
      </c>
      <c r="F980" s="26" t="str">
        <f>IFERROR(VLOOKUP(Table25[[#This Row],[Contract No.]],Table3[#All],3,FALSE),"")</f>
        <v/>
      </c>
      <c r="G980" s="26" t="str">
        <f>IFERROR(IF(Table25[[#This Row],[Cooperative Purchase
(Yes/No)]]="Yes","Yes",IF(VLOOKUP(Table25[[#This Row],[Contract No.]],Table3[#All],1,FALSE)=Table25[[#This Row],[Contract No.]],"Yes","No")),"No")</f>
        <v>Yes</v>
      </c>
      <c r="H980" s="51">
        <f>IFERROR(VLOOKUP(Table25[[#This Row],[Contract No.]],Table3[#All],4,FALSE),"")</f>
        <v>42303</v>
      </c>
      <c r="I980" s="56">
        <f>IFERROR(IF(AND(MONTH(Table25[[#This Row],[Contract Start Date]])&gt;6,MONTH(Table25[[#This Row],[Contract Start Date]])&lt;=12),YEAR(Table25[[#This Row],[Contract Start Date]])+1,YEAR(Table25[[#This Row],[Contract Start Date]])),"")</f>
        <v>2016</v>
      </c>
      <c r="J980" s="55">
        <f>Table25[[#This Row],[FY Formula start]]</f>
        <v>2016</v>
      </c>
      <c r="K980" s="59" t="str">
        <f>"FY"&amp;" "&amp;Table25[[#This Row],[Year Start]]</f>
        <v>FY 2016</v>
      </c>
      <c r="L980" s="52">
        <f>IFERROR(VLOOKUP(Table25[[#This Row],[Contract No.]],Table3[#All],5,FALSE),"")</f>
        <v>46321</v>
      </c>
      <c r="M980" s="56">
        <f>IFERROR(IF(Table25[[#This Row],[Contract End Date]]="99/99/9999","No End",IF(AND(MONTH(Table25[[#This Row],[Contract End Date]])&gt;6,MONTH(Table25[[#This Row],[Contract End Date]])&lt;=12),YEAR(Table25[[#This Row],[Contract End Date]])+1,YEAR(Table25[[#This Row],[Contract End Date]]))),"")</f>
        <v>2027</v>
      </c>
      <c r="N980" s="55">
        <f>Table25[[#This Row],[FY Formula end]]</f>
        <v>2027</v>
      </c>
      <c r="O980" s="59" t="str">
        <f>IF(Table25[[#This Row],[Year End]]="No End","No End","FY"&amp;" "&amp;Table25[[#This Row],[Year End]])</f>
        <v>FY 2027</v>
      </c>
      <c r="P980" s="27"/>
      <c r="Q980" s="104">
        <f>_xlfn.IFNA(IF($B980="","",VLOOKUP($B980,'SWC Towers'!$A:$Q,$Q$2,FALSE)),"")</f>
        <v>1</v>
      </c>
      <c r="R980" s="106" t="str">
        <f>_xlfn.IFNA(IF($B980="","",VLOOKUP($B980,'SWC Towers'!$A:$Q,$R$2,FALSE)),"")</f>
        <v/>
      </c>
      <c r="S980" s="106" t="str">
        <f>_xlfn.IFNA(IF($B980="","",VLOOKUP($B980,'SWC Towers'!$A:$Q,$S$2,FALSE)),"")</f>
        <v/>
      </c>
      <c r="T980" s="106" t="str">
        <f>_xlfn.IFNA(IF($B980="","",VLOOKUP($B980,'SWC Towers'!$A:$Q,$T$2,FALSE)),"")</f>
        <v/>
      </c>
      <c r="U980" s="104" t="str">
        <f>_xlfn.IFNA(IF($B980="","",VLOOKUP($B980,'SWC Towers'!$A:$Q,$U$2,FALSE)),"")</f>
        <v/>
      </c>
      <c r="V980" s="104" t="str">
        <f>_xlfn.IFNA(IF($B980="","",VLOOKUP($B980,'SWC Towers'!$A:$Q,$V$2,FALSE)),"")</f>
        <v/>
      </c>
      <c r="W980" s="104" t="str">
        <f>_xlfn.IFNA(IF($B980="","",VLOOKUP($B980,'SWC Towers'!$A:$Q,$W$2,FALSE)),"")</f>
        <v/>
      </c>
      <c r="X980" s="104" t="str">
        <f>_xlfn.IFNA(IF($B980="","",VLOOKUP($B980,'SWC Towers'!$A:$Q,$X$2,FALSE)),"")</f>
        <v/>
      </c>
      <c r="Y980" s="104" t="str">
        <f>_xlfn.IFNA(IF($B980="","",VLOOKUP($B980,'SWC Towers'!$A:$Q,$Y$2,FALSE)),"")</f>
        <v/>
      </c>
      <c r="Z980" s="104" t="str">
        <f>_xlfn.IFNA(IF($B980="","",VLOOKUP($B980,'SWC Towers'!$A:$Q,$Z$2,FALSE)),"")</f>
        <v/>
      </c>
      <c r="AA980" s="104" t="str">
        <f>_xlfn.IFNA(IF($B980="","",VLOOKUP($B980,'SWC Towers'!$A:$Q,$AA$2,FALSE)),"")</f>
        <v/>
      </c>
      <c r="AB980" s="104" t="str">
        <f>_xlfn.IFNA(IF($B980="","",VLOOKUP($B980,'SWC Towers'!$A:$Q,$AB$2,FALSE)),"")</f>
        <v/>
      </c>
      <c r="AC980" s="20">
        <f>SUM(Table25[[#This Row],[IT Tower: Application]:[Other/Non-IT ]])</f>
        <v>1</v>
      </c>
      <c r="AD980" s="70"/>
      <c r="AE980" s="70"/>
      <c r="AF980" s="70"/>
      <c r="AG980" s="70"/>
      <c r="AH980" s="70"/>
      <c r="AI980" s="70"/>
      <c r="AJ980" s="70"/>
      <c r="AK980" s="70"/>
      <c r="AL980" s="70"/>
      <c r="AM980" s="70"/>
      <c r="AN980" s="70"/>
      <c r="AO980" s="70"/>
      <c r="AP980" s="70"/>
      <c r="AQ980" s="70"/>
      <c r="AR980" s="70"/>
      <c r="AS980" s="70"/>
      <c r="AT980" s="70"/>
      <c r="AU980" s="70"/>
      <c r="AV980" s="70">
        <v>325936</v>
      </c>
      <c r="AW980" s="70">
        <v>218861</v>
      </c>
      <c r="AX980" s="70">
        <v>249095</v>
      </c>
      <c r="AY980" s="70">
        <v>2935037</v>
      </c>
      <c r="AZ980" s="70">
        <v>5389</v>
      </c>
      <c r="BA980" s="70">
        <v>1917</v>
      </c>
      <c r="BB980" s="70"/>
      <c r="BC980" s="70"/>
      <c r="BD980" s="70"/>
      <c r="BE980" s="70"/>
      <c r="BF980" s="70"/>
      <c r="BG980" s="70"/>
      <c r="BH980" s="70"/>
      <c r="BI980" s="70"/>
      <c r="BJ980" s="70"/>
      <c r="BK980" s="70"/>
      <c r="BL980" s="70"/>
      <c r="BM980" s="70"/>
      <c r="BN980" s="70"/>
      <c r="BO980" s="70"/>
      <c r="BP980" s="70"/>
      <c r="BQ980" s="70"/>
      <c r="BR980" s="70"/>
      <c r="BS980" s="70"/>
      <c r="BT980" s="70"/>
      <c r="BU980" s="70"/>
      <c r="BV980" s="70"/>
      <c r="BW980" s="70"/>
      <c r="BX980" s="70"/>
      <c r="BY980" s="70"/>
      <c r="BZ980" s="70"/>
      <c r="CA980" s="70"/>
      <c r="CB980" s="70"/>
      <c r="CC980" s="69">
        <f>SUM(Table25[[#This Row],[Contract Amount FY00]:[Contract Amount FY50]])</f>
        <v>3736235</v>
      </c>
      <c r="CD980" s="24"/>
    </row>
    <row r="981" spans="1:82" x14ac:dyDescent="0.25">
      <c r="A981" s="122" t="s">
        <v>2011</v>
      </c>
      <c r="B981" s="122" t="s">
        <v>286</v>
      </c>
      <c r="C981" s="122" t="s">
        <v>1021</v>
      </c>
      <c r="E981" s="26" t="str">
        <f>IFERROR(IF(VLOOKUP(Table25[[#This Row],[Contract No.]],Table3[#All],3,FALSE)="","No","Yes"),"")</f>
        <v>No</v>
      </c>
      <c r="F981" s="26" t="str">
        <f>IFERROR(VLOOKUP(Table25[[#This Row],[Contract No.]],Table3[#All],3,FALSE),"")</f>
        <v/>
      </c>
      <c r="G981" s="26" t="str">
        <f>IFERROR(IF(Table25[[#This Row],[Cooperative Purchase
(Yes/No)]]="Yes","Yes",IF(VLOOKUP(Table25[[#This Row],[Contract No.]],Table3[#All],1,FALSE)=Table25[[#This Row],[Contract No.]],"Yes","No")),"No")</f>
        <v>Yes</v>
      </c>
      <c r="H981" s="51">
        <f>IFERROR(VLOOKUP(Table25[[#This Row],[Contract No.]],Table3[#All],4,FALSE),"")</f>
        <v>42401</v>
      </c>
      <c r="I981" s="56">
        <f>IFERROR(IF(AND(MONTH(Table25[[#This Row],[Contract Start Date]])&gt;6,MONTH(Table25[[#This Row],[Contract Start Date]])&lt;=12),YEAR(Table25[[#This Row],[Contract Start Date]])+1,YEAR(Table25[[#This Row],[Contract Start Date]])),"")</f>
        <v>2016</v>
      </c>
      <c r="J981" s="55">
        <f>Table25[[#This Row],[FY Formula start]]</f>
        <v>2016</v>
      </c>
      <c r="K981" s="59" t="str">
        <f>"FY"&amp;" "&amp;Table25[[#This Row],[Year Start]]</f>
        <v>FY 2016</v>
      </c>
      <c r="L981" s="52">
        <f>IFERROR(VLOOKUP(Table25[[#This Row],[Contract No.]],Table3[#All],5,FALSE),"")</f>
        <v>72717</v>
      </c>
      <c r="M981" s="56">
        <f>IFERROR(IF(Table25[[#This Row],[Contract End Date]]="99/99/9999","No End",IF(AND(MONTH(Table25[[#This Row],[Contract End Date]])&gt;6,MONTH(Table25[[#This Row],[Contract End Date]])&lt;=12),YEAR(Table25[[#This Row],[Contract End Date]])+1,YEAR(Table25[[#This Row],[Contract End Date]]))),"")</f>
        <v>2099</v>
      </c>
      <c r="N981" s="55">
        <f>Table25[[#This Row],[FY Formula end]]</f>
        <v>2099</v>
      </c>
      <c r="O981" s="59" t="str">
        <f>IF(Table25[[#This Row],[Year End]]="No End","No End","FY"&amp;" "&amp;Table25[[#This Row],[Year End]])</f>
        <v>FY 2099</v>
      </c>
      <c r="P981" s="27"/>
      <c r="Q981" s="104">
        <f>_xlfn.IFNA(IF($B981="","",VLOOKUP($B981,'SWC Towers'!$A:$Q,$Q$2,FALSE)),"")</f>
        <v>0.5</v>
      </c>
      <c r="R981" s="106" t="str">
        <f>_xlfn.IFNA(IF($B981="","",VLOOKUP($B981,'SWC Towers'!$A:$Q,$R$2,FALSE)),"")</f>
        <v/>
      </c>
      <c r="S981" s="106" t="str">
        <f>_xlfn.IFNA(IF($B981="","",VLOOKUP($B981,'SWC Towers'!$A:$Q,$S$2,FALSE)),"")</f>
        <v/>
      </c>
      <c r="T981" s="106">
        <f>_xlfn.IFNA(IF($B981="","",VLOOKUP($B981,'SWC Towers'!$A:$Q,$T$2,FALSE)),"")</f>
        <v>0.5</v>
      </c>
      <c r="U981" s="104" t="str">
        <f>_xlfn.IFNA(IF($B981="","",VLOOKUP($B981,'SWC Towers'!$A:$Q,$U$2,FALSE)),"")</f>
        <v/>
      </c>
      <c r="V981" s="104" t="str">
        <f>_xlfn.IFNA(IF($B981="","",VLOOKUP($B981,'SWC Towers'!$A:$Q,$V$2,FALSE)),"")</f>
        <v/>
      </c>
      <c r="W981" s="104" t="str">
        <f>_xlfn.IFNA(IF($B981="","",VLOOKUP($B981,'SWC Towers'!$A:$Q,$W$2,FALSE)),"")</f>
        <v/>
      </c>
      <c r="X981" s="104" t="str">
        <f>_xlfn.IFNA(IF($B981="","",VLOOKUP($B981,'SWC Towers'!$A:$Q,$X$2,FALSE)),"")</f>
        <v/>
      </c>
      <c r="Y981" s="104" t="str">
        <f>_xlfn.IFNA(IF($B981="","",VLOOKUP($B981,'SWC Towers'!$A:$Q,$Y$2,FALSE)),"")</f>
        <v/>
      </c>
      <c r="Z981" s="104" t="str">
        <f>_xlfn.IFNA(IF($B981="","",VLOOKUP($B981,'SWC Towers'!$A:$Q,$Z$2,FALSE)),"")</f>
        <v/>
      </c>
      <c r="AA981" s="104" t="str">
        <f>_xlfn.IFNA(IF($B981="","",VLOOKUP($B981,'SWC Towers'!$A:$Q,$AA$2,FALSE)),"")</f>
        <v/>
      </c>
      <c r="AB981" s="104" t="str">
        <f>_xlfn.IFNA(IF($B981="","",VLOOKUP($B981,'SWC Towers'!$A:$Q,$AB$2,FALSE)),"")</f>
        <v/>
      </c>
      <c r="AC981" s="20">
        <f>SUM(Table25[[#This Row],[IT Tower: Application]:[Other/Non-IT ]])</f>
        <v>1</v>
      </c>
      <c r="AD981" s="70"/>
      <c r="AE981" s="70"/>
      <c r="AF981" s="70"/>
      <c r="AG981" s="70"/>
      <c r="AH981" s="70"/>
      <c r="AI981" s="70"/>
      <c r="AJ981" s="70"/>
      <c r="AK981" s="70"/>
      <c r="AL981" s="70"/>
      <c r="AM981" s="70"/>
      <c r="AN981" s="70"/>
      <c r="AO981" s="70"/>
      <c r="AP981" s="70"/>
      <c r="AQ981" s="70"/>
      <c r="AR981" s="70"/>
      <c r="AS981" s="70"/>
      <c r="AT981" s="70"/>
      <c r="AU981" s="70">
        <v>43982</v>
      </c>
      <c r="AV981" s="70">
        <v>468222</v>
      </c>
      <c r="AW981" s="70">
        <v>70740</v>
      </c>
      <c r="AX981" s="70"/>
      <c r="AY981" s="70"/>
      <c r="AZ981" s="70"/>
      <c r="BA981" s="70"/>
      <c r="BB981" s="70"/>
      <c r="BC981" s="70"/>
      <c r="BD981" s="70"/>
      <c r="BE981" s="70"/>
      <c r="BF981" s="70"/>
      <c r="BG981" s="70"/>
      <c r="BH981" s="70"/>
      <c r="BI981" s="70"/>
      <c r="BJ981" s="70"/>
      <c r="BK981" s="70"/>
      <c r="BL981" s="70"/>
      <c r="BM981" s="70"/>
      <c r="BN981" s="70"/>
      <c r="BO981" s="70"/>
      <c r="BP981" s="70"/>
      <c r="BQ981" s="70"/>
      <c r="BR981" s="70"/>
      <c r="BS981" s="70"/>
      <c r="BT981" s="70"/>
      <c r="BU981" s="70"/>
      <c r="BV981" s="70"/>
      <c r="BW981" s="70"/>
      <c r="BX981" s="70"/>
      <c r="BY981" s="70"/>
      <c r="BZ981" s="70"/>
      <c r="CA981" s="70"/>
      <c r="CB981" s="70"/>
      <c r="CC981" s="69">
        <f>SUM(Table25[[#This Row],[Contract Amount FY00]:[Contract Amount FY50]])</f>
        <v>582944</v>
      </c>
      <c r="CD981" s="24"/>
    </row>
    <row r="982" spans="1:82" x14ac:dyDescent="0.25">
      <c r="A982" s="122" t="s">
        <v>2011</v>
      </c>
      <c r="B982" s="122" t="s">
        <v>286</v>
      </c>
      <c r="C982" s="122" t="s">
        <v>3239</v>
      </c>
      <c r="E982" s="26" t="str">
        <f>IFERROR(IF(VLOOKUP(Table25[[#This Row],[Contract No.]],Table3[#All],3,FALSE)="","No","Yes"),"")</f>
        <v>No</v>
      </c>
      <c r="F982" s="26" t="str">
        <f>IFERROR(VLOOKUP(Table25[[#This Row],[Contract No.]],Table3[#All],3,FALSE),"")</f>
        <v/>
      </c>
      <c r="G982" s="26" t="str">
        <f>IFERROR(IF(Table25[[#This Row],[Cooperative Purchase
(Yes/No)]]="Yes","Yes",IF(VLOOKUP(Table25[[#This Row],[Contract No.]],Table3[#All],1,FALSE)=Table25[[#This Row],[Contract No.]],"Yes","No")),"No")</f>
        <v>Yes</v>
      </c>
      <c r="H982" s="51">
        <f>IFERROR(VLOOKUP(Table25[[#This Row],[Contract No.]],Table3[#All],4,FALSE),"")</f>
        <v>42401</v>
      </c>
      <c r="I982" s="56">
        <f>IFERROR(IF(AND(MONTH(Table25[[#This Row],[Contract Start Date]])&gt;6,MONTH(Table25[[#This Row],[Contract Start Date]])&lt;=12),YEAR(Table25[[#This Row],[Contract Start Date]])+1,YEAR(Table25[[#This Row],[Contract Start Date]])),"")</f>
        <v>2016</v>
      </c>
      <c r="J982" s="55">
        <f>Table25[[#This Row],[FY Formula start]]</f>
        <v>2016</v>
      </c>
      <c r="K982" s="59" t="str">
        <f>"FY"&amp;" "&amp;Table25[[#This Row],[Year Start]]</f>
        <v>FY 2016</v>
      </c>
      <c r="L982" s="52">
        <f>IFERROR(VLOOKUP(Table25[[#This Row],[Contract No.]],Table3[#All],5,FALSE),"")</f>
        <v>72717</v>
      </c>
      <c r="M982" s="56">
        <f>IFERROR(IF(Table25[[#This Row],[Contract End Date]]="99/99/9999","No End",IF(AND(MONTH(Table25[[#This Row],[Contract End Date]])&gt;6,MONTH(Table25[[#This Row],[Contract End Date]])&lt;=12),YEAR(Table25[[#This Row],[Contract End Date]])+1,YEAR(Table25[[#This Row],[Contract End Date]]))),"")</f>
        <v>2099</v>
      </c>
      <c r="N982" s="55">
        <f>Table25[[#This Row],[FY Formula end]]</f>
        <v>2099</v>
      </c>
      <c r="O982" s="59" t="str">
        <f>IF(Table25[[#This Row],[Year End]]="No End","No End","FY"&amp;" "&amp;Table25[[#This Row],[Year End]])</f>
        <v>FY 2099</v>
      </c>
      <c r="P982" s="27"/>
      <c r="Q982" s="104">
        <f>_xlfn.IFNA(IF($B982="","",VLOOKUP($B982,'SWC Towers'!$A:$Q,$Q$2,FALSE)),"")</f>
        <v>0.5</v>
      </c>
      <c r="R982" s="106" t="str">
        <f>_xlfn.IFNA(IF($B982="","",VLOOKUP($B982,'SWC Towers'!$A:$Q,$R$2,FALSE)),"")</f>
        <v/>
      </c>
      <c r="S982" s="106" t="str">
        <f>_xlfn.IFNA(IF($B982="","",VLOOKUP($B982,'SWC Towers'!$A:$Q,$S$2,FALSE)),"")</f>
        <v/>
      </c>
      <c r="T982" s="106">
        <f>_xlfn.IFNA(IF($B982="","",VLOOKUP($B982,'SWC Towers'!$A:$Q,$T$2,FALSE)),"")</f>
        <v>0.5</v>
      </c>
      <c r="U982" s="104" t="str">
        <f>_xlfn.IFNA(IF($B982="","",VLOOKUP($B982,'SWC Towers'!$A:$Q,$U$2,FALSE)),"")</f>
        <v/>
      </c>
      <c r="V982" s="104" t="str">
        <f>_xlfn.IFNA(IF($B982="","",VLOOKUP($B982,'SWC Towers'!$A:$Q,$V$2,FALSE)),"")</f>
        <v/>
      </c>
      <c r="W982" s="104" t="str">
        <f>_xlfn.IFNA(IF($B982="","",VLOOKUP($B982,'SWC Towers'!$A:$Q,$W$2,FALSE)),"")</f>
        <v/>
      </c>
      <c r="X982" s="104" t="str">
        <f>_xlfn.IFNA(IF($B982="","",VLOOKUP($B982,'SWC Towers'!$A:$Q,$X$2,FALSE)),"")</f>
        <v/>
      </c>
      <c r="Y982" s="104" t="str">
        <f>_xlfn.IFNA(IF($B982="","",VLOOKUP($B982,'SWC Towers'!$A:$Q,$Y$2,FALSE)),"")</f>
        <v/>
      </c>
      <c r="Z982" s="104" t="str">
        <f>_xlfn.IFNA(IF($B982="","",VLOOKUP($B982,'SWC Towers'!$A:$Q,$Z$2,FALSE)),"")</f>
        <v/>
      </c>
      <c r="AA982" s="104" t="str">
        <f>_xlfn.IFNA(IF($B982="","",VLOOKUP($B982,'SWC Towers'!$A:$Q,$AA$2,FALSE)),"")</f>
        <v/>
      </c>
      <c r="AB982" s="104" t="str">
        <f>_xlfn.IFNA(IF($B982="","",VLOOKUP($B982,'SWC Towers'!$A:$Q,$AB$2,FALSE)),"")</f>
        <v/>
      </c>
      <c r="AC982" s="20">
        <f>SUM(Table25[[#This Row],[IT Tower: Application]:[Other/Non-IT ]])</f>
        <v>1</v>
      </c>
      <c r="AD982" s="70"/>
      <c r="AE982" s="70"/>
      <c r="AF982" s="70"/>
      <c r="AG982" s="70"/>
      <c r="AH982" s="70"/>
      <c r="AI982" s="70"/>
      <c r="AJ982" s="70"/>
      <c r="AK982" s="70"/>
      <c r="AL982" s="70"/>
      <c r="AM982" s="70"/>
      <c r="AN982" s="70"/>
      <c r="AO982" s="70"/>
      <c r="AP982" s="70"/>
      <c r="AQ982" s="70"/>
      <c r="AR982" s="70"/>
      <c r="AS982" s="70"/>
      <c r="AT982" s="70"/>
      <c r="AU982" s="70"/>
      <c r="AV982" s="70">
        <v>0</v>
      </c>
      <c r="AW982" s="70">
        <v>92002</v>
      </c>
      <c r="AX982" s="70">
        <v>389672</v>
      </c>
      <c r="AY982" s="70">
        <v>326138</v>
      </c>
      <c r="AZ982" s="70">
        <v>0</v>
      </c>
      <c r="BA982" s="70"/>
      <c r="BB982" s="70"/>
      <c r="BC982" s="70"/>
      <c r="BD982" s="70"/>
      <c r="BE982" s="70"/>
      <c r="BF982" s="70"/>
      <c r="BG982" s="70"/>
      <c r="BH982" s="70"/>
      <c r="BI982" s="70"/>
      <c r="BJ982" s="70"/>
      <c r="BK982" s="70"/>
      <c r="BL982" s="70"/>
      <c r="BM982" s="70"/>
      <c r="BN982" s="70"/>
      <c r="BO982" s="70"/>
      <c r="BP982" s="70"/>
      <c r="BQ982" s="70"/>
      <c r="BR982" s="70"/>
      <c r="BS982" s="70"/>
      <c r="BT982" s="70"/>
      <c r="BU982" s="70"/>
      <c r="BV982" s="70"/>
      <c r="BW982" s="70"/>
      <c r="BX982" s="70"/>
      <c r="BY982" s="70"/>
      <c r="BZ982" s="70"/>
      <c r="CA982" s="70"/>
      <c r="CB982" s="70"/>
      <c r="CC982" s="69">
        <f>SUM(Table25[[#This Row],[Contract Amount FY00]:[Contract Amount FY50]])</f>
        <v>807812</v>
      </c>
      <c r="CD982" s="24"/>
    </row>
    <row r="983" spans="1:82" x14ac:dyDescent="0.25">
      <c r="A983" s="122" t="s">
        <v>2011</v>
      </c>
      <c r="B983" s="122" t="s">
        <v>286</v>
      </c>
      <c r="C983" s="122" t="s">
        <v>1292</v>
      </c>
      <c r="E983" s="26" t="str">
        <f>IFERROR(IF(VLOOKUP(Table25[[#This Row],[Contract No.]],Table3[#All],3,FALSE)="","No","Yes"),"")</f>
        <v>No</v>
      </c>
      <c r="F983" s="26" t="str">
        <f>IFERROR(VLOOKUP(Table25[[#This Row],[Contract No.]],Table3[#All],3,FALSE),"")</f>
        <v/>
      </c>
      <c r="G983" s="26" t="str">
        <f>IFERROR(IF(Table25[[#This Row],[Cooperative Purchase
(Yes/No)]]="Yes","Yes",IF(VLOOKUP(Table25[[#This Row],[Contract No.]],Table3[#All],1,FALSE)=Table25[[#This Row],[Contract No.]],"Yes","No")),"No")</f>
        <v>Yes</v>
      </c>
      <c r="H983" s="51">
        <f>IFERROR(VLOOKUP(Table25[[#This Row],[Contract No.]],Table3[#All],4,FALSE),"")</f>
        <v>42401</v>
      </c>
      <c r="I983" s="56">
        <f>IFERROR(IF(AND(MONTH(Table25[[#This Row],[Contract Start Date]])&gt;6,MONTH(Table25[[#This Row],[Contract Start Date]])&lt;=12),YEAR(Table25[[#This Row],[Contract Start Date]])+1,YEAR(Table25[[#This Row],[Contract Start Date]])),"")</f>
        <v>2016</v>
      </c>
      <c r="J983" s="55">
        <f>Table25[[#This Row],[FY Formula start]]</f>
        <v>2016</v>
      </c>
      <c r="K983" s="59" t="str">
        <f>"FY"&amp;" "&amp;Table25[[#This Row],[Year Start]]</f>
        <v>FY 2016</v>
      </c>
      <c r="L983" s="52">
        <f>IFERROR(VLOOKUP(Table25[[#This Row],[Contract No.]],Table3[#All],5,FALSE),"")</f>
        <v>72717</v>
      </c>
      <c r="M983" s="56">
        <f>IFERROR(IF(Table25[[#This Row],[Contract End Date]]="99/99/9999","No End",IF(AND(MONTH(Table25[[#This Row],[Contract End Date]])&gt;6,MONTH(Table25[[#This Row],[Contract End Date]])&lt;=12),YEAR(Table25[[#This Row],[Contract End Date]])+1,YEAR(Table25[[#This Row],[Contract End Date]]))),"")</f>
        <v>2099</v>
      </c>
      <c r="N983" s="55">
        <f>Table25[[#This Row],[FY Formula end]]</f>
        <v>2099</v>
      </c>
      <c r="O983" s="59" t="str">
        <f>IF(Table25[[#This Row],[Year End]]="No End","No End","FY"&amp;" "&amp;Table25[[#This Row],[Year End]])</f>
        <v>FY 2099</v>
      </c>
      <c r="P983" s="27"/>
      <c r="Q983" s="104">
        <f>_xlfn.IFNA(IF($B983="","",VLOOKUP($B983,'SWC Towers'!$A:$Q,$Q$2,FALSE)),"")</f>
        <v>0.5</v>
      </c>
      <c r="R983" s="106" t="str">
        <f>_xlfn.IFNA(IF($B983="","",VLOOKUP($B983,'SWC Towers'!$A:$Q,$R$2,FALSE)),"")</f>
        <v/>
      </c>
      <c r="S983" s="106" t="str">
        <f>_xlfn.IFNA(IF($B983="","",VLOOKUP($B983,'SWC Towers'!$A:$Q,$S$2,FALSE)),"")</f>
        <v/>
      </c>
      <c r="T983" s="106">
        <f>_xlfn.IFNA(IF($B983="","",VLOOKUP($B983,'SWC Towers'!$A:$Q,$T$2,FALSE)),"")</f>
        <v>0.5</v>
      </c>
      <c r="U983" s="104" t="str">
        <f>_xlfn.IFNA(IF($B983="","",VLOOKUP($B983,'SWC Towers'!$A:$Q,$U$2,FALSE)),"")</f>
        <v/>
      </c>
      <c r="V983" s="104" t="str">
        <f>_xlfn.IFNA(IF($B983="","",VLOOKUP($B983,'SWC Towers'!$A:$Q,$V$2,FALSE)),"")</f>
        <v/>
      </c>
      <c r="W983" s="104" t="str">
        <f>_xlfn.IFNA(IF($B983="","",VLOOKUP($B983,'SWC Towers'!$A:$Q,$W$2,FALSE)),"")</f>
        <v/>
      </c>
      <c r="X983" s="104" t="str">
        <f>_xlfn.IFNA(IF($B983="","",VLOOKUP($B983,'SWC Towers'!$A:$Q,$X$2,FALSE)),"")</f>
        <v/>
      </c>
      <c r="Y983" s="104" t="str">
        <f>_xlfn.IFNA(IF($B983="","",VLOOKUP($B983,'SWC Towers'!$A:$Q,$Y$2,FALSE)),"")</f>
        <v/>
      </c>
      <c r="Z983" s="104" t="str">
        <f>_xlfn.IFNA(IF($B983="","",VLOOKUP($B983,'SWC Towers'!$A:$Q,$Z$2,FALSE)),"")</f>
        <v/>
      </c>
      <c r="AA983" s="104" t="str">
        <f>_xlfn.IFNA(IF($B983="","",VLOOKUP($B983,'SWC Towers'!$A:$Q,$AA$2,FALSE)),"")</f>
        <v/>
      </c>
      <c r="AB983" s="104" t="str">
        <f>_xlfn.IFNA(IF($B983="","",VLOOKUP($B983,'SWC Towers'!$A:$Q,$AB$2,FALSE)),"")</f>
        <v/>
      </c>
      <c r="AC983" s="20">
        <f>SUM(Table25[[#This Row],[IT Tower: Application]:[Other/Non-IT ]])</f>
        <v>1</v>
      </c>
      <c r="AD983" s="70"/>
      <c r="AE983" s="70"/>
      <c r="AF983" s="70"/>
      <c r="AG983" s="70"/>
      <c r="AH983" s="70"/>
      <c r="AI983" s="70"/>
      <c r="AJ983" s="70"/>
      <c r="AK983" s="70"/>
      <c r="AL983" s="70"/>
      <c r="AM983" s="70"/>
      <c r="AN983" s="70"/>
      <c r="AO983" s="70"/>
      <c r="AP983" s="70"/>
      <c r="AQ983" s="70"/>
      <c r="AR983" s="70"/>
      <c r="AS983" s="70"/>
      <c r="AT983" s="70"/>
      <c r="AU983" s="70">
        <v>0</v>
      </c>
      <c r="AV983" s="70">
        <v>318788</v>
      </c>
      <c r="AW983" s="70">
        <v>327054</v>
      </c>
      <c r="AX983" s="70">
        <v>68839</v>
      </c>
      <c r="AY983" s="70"/>
      <c r="AZ983" s="70"/>
      <c r="BA983" s="70"/>
      <c r="BB983" s="70"/>
      <c r="BC983" s="70"/>
      <c r="BD983" s="70"/>
      <c r="BE983" s="70"/>
      <c r="BF983" s="70"/>
      <c r="BG983" s="70"/>
      <c r="BH983" s="70"/>
      <c r="BI983" s="70"/>
      <c r="BJ983" s="70"/>
      <c r="BK983" s="70"/>
      <c r="BL983" s="70"/>
      <c r="BM983" s="70"/>
      <c r="BN983" s="70"/>
      <c r="BO983" s="70"/>
      <c r="BP983" s="70"/>
      <c r="BQ983" s="70"/>
      <c r="BR983" s="70"/>
      <c r="BS983" s="70"/>
      <c r="BT983" s="70"/>
      <c r="BU983" s="70"/>
      <c r="BV983" s="70"/>
      <c r="BW983" s="70"/>
      <c r="BX983" s="70"/>
      <c r="BY983" s="70"/>
      <c r="BZ983" s="70"/>
      <c r="CA983" s="70"/>
      <c r="CB983" s="70"/>
      <c r="CC983" s="69">
        <f>SUM(Table25[[#This Row],[Contract Amount FY00]:[Contract Amount FY50]])</f>
        <v>714681</v>
      </c>
      <c r="CD983" s="24"/>
    </row>
    <row r="984" spans="1:82" x14ac:dyDescent="0.25">
      <c r="A984" s="122" t="s">
        <v>2011</v>
      </c>
      <c r="B984" s="122" t="s">
        <v>286</v>
      </c>
      <c r="C984" s="122" t="s">
        <v>1418</v>
      </c>
      <c r="E984" s="26" t="str">
        <f>IFERROR(IF(VLOOKUP(Table25[[#This Row],[Contract No.]],Table3[#All],3,FALSE)="","No","Yes"),"")</f>
        <v>No</v>
      </c>
      <c r="F984" s="26" t="str">
        <f>IFERROR(VLOOKUP(Table25[[#This Row],[Contract No.]],Table3[#All],3,FALSE),"")</f>
        <v/>
      </c>
      <c r="G984" s="26" t="str">
        <f>IFERROR(IF(Table25[[#This Row],[Cooperative Purchase
(Yes/No)]]="Yes","Yes",IF(VLOOKUP(Table25[[#This Row],[Contract No.]],Table3[#All],1,FALSE)=Table25[[#This Row],[Contract No.]],"Yes","No")),"No")</f>
        <v>Yes</v>
      </c>
      <c r="H984" s="51">
        <f>IFERROR(VLOOKUP(Table25[[#This Row],[Contract No.]],Table3[#All],4,FALSE),"")</f>
        <v>42401</v>
      </c>
      <c r="I984" s="56">
        <f>IFERROR(IF(AND(MONTH(Table25[[#This Row],[Contract Start Date]])&gt;6,MONTH(Table25[[#This Row],[Contract Start Date]])&lt;=12),YEAR(Table25[[#This Row],[Contract Start Date]])+1,YEAR(Table25[[#This Row],[Contract Start Date]])),"")</f>
        <v>2016</v>
      </c>
      <c r="J984" s="55">
        <f>Table25[[#This Row],[FY Formula start]]</f>
        <v>2016</v>
      </c>
      <c r="K984" s="59" t="str">
        <f>"FY"&amp;" "&amp;Table25[[#This Row],[Year Start]]</f>
        <v>FY 2016</v>
      </c>
      <c r="L984" s="52">
        <f>IFERROR(VLOOKUP(Table25[[#This Row],[Contract No.]],Table3[#All],5,FALSE),"")</f>
        <v>72717</v>
      </c>
      <c r="M984" s="56">
        <f>IFERROR(IF(Table25[[#This Row],[Contract End Date]]="99/99/9999","No End",IF(AND(MONTH(Table25[[#This Row],[Contract End Date]])&gt;6,MONTH(Table25[[#This Row],[Contract End Date]])&lt;=12),YEAR(Table25[[#This Row],[Contract End Date]])+1,YEAR(Table25[[#This Row],[Contract End Date]]))),"")</f>
        <v>2099</v>
      </c>
      <c r="N984" s="55">
        <f>Table25[[#This Row],[FY Formula end]]</f>
        <v>2099</v>
      </c>
      <c r="O984" s="59" t="str">
        <f>IF(Table25[[#This Row],[Year End]]="No End","No End","FY"&amp;" "&amp;Table25[[#This Row],[Year End]])</f>
        <v>FY 2099</v>
      </c>
      <c r="P984" s="27"/>
      <c r="Q984" s="104">
        <f>_xlfn.IFNA(IF($B984="","",VLOOKUP($B984,'SWC Towers'!$A:$Q,$Q$2,FALSE)),"")</f>
        <v>0.5</v>
      </c>
      <c r="R984" s="106" t="str">
        <f>_xlfn.IFNA(IF($B984="","",VLOOKUP($B984,'SWC Towers'!$A:$Q,$R$2,FALSE)),"")</f>
        <v/>
      </c>
      <c r="S984" s="106" t="str">
        <f>_xlfn.IFNA(IF($B984="","",VLOOKUP($B984,'SWC Towers'!$A:$Q,$S$2,FALSE)),"")</f>
        <v/>
      </c>
      <c r="T984" s="106">
        <f>_xlfn.IFNA(IF($B984="","",VLOOKUP($B984,'SWC Towers'!$A:$Q,$T$2,FALSE)),"")</f>
        <v>0.5</v>
      </c>
      <c r="U984" s="104" t="str">
        <f>_xlfn.IFNA(IF($B984="","",VLOOKUP($B984,'SWC Towers'!$A:$Q,$U$2,FALSE)),"")</f>
        <v/>
      </c>
      <c r="V984" s="104" t="str">
        <f>_xlfn.IFNA(IF($B984="","",VLOOKUP($B984,'SWC Towers'!$A:$Q,$V$2,FALSE)),"")</f>
        <v/>
      </c>
      <c r="W984" s="104" t="str">
        <f>_xlfn.IFNA(IF($B984="","",VLOOKUP($B984,'SWC Towers'!$A:$Q,$W$2,FALSE)),"")</f>
        <v/>
      </c>
      <c r="X984" s="104" t="str">
        <f>_xlfn.IFNA(IF($B984="","",VLOOKUP($B984,'SWC Towers'!$A:$Q,$X$2,FALSE)),"")</f>
        <v/>
      </c>
      <c r="Y984" s="104" t="str">
        <f>_xlfn.IFNA(IF($B984="","",VLOOKUP($B984,'SWC Towers'!$A:$Q,$Y$2,FALSE)),"")</f>
        <v/>
      </c>
      <c r="Z984" s="104" t="str">
        <f>_xlfn.IFNA(IF($B984="","",VLOOKUP($B984,'SWC Towers'!$A:$Q,$Z$2,FALSE)),"")</f>
        <v/>
      </c>
      <c r="AA984" s="104" t="str">
        <f>_xlfn.IFNA(IF($B984="","",VLOOKUP($B984,'SWC Towers'!$A:$Q,$AA$2,FALSE)),"")</f>
        <v/>
      </c>
      <c r="AB984" s="104" t="str">
        <f>_xlfn.IFNA(IF($B984="","",VLOOKUP($B984,'SWC Towers'!$A:$Q,$AB$2,FALSE)),"")</f>
        <v/>
      </c>
      <c r="AC984" s="20">
        <f>SUM(Table25[[#This Row],[IT Tower: Application]:[Other/Non-IT ]])</f>
        <v>1</v>
      </c>
      <c r="AD984" s="70"/>
      <c r="AE984" s="70"/>
      <c r="AF984" s="70"/>
      <c r="AG984" s="70"/>
      <c r="AH984" s="70"/>
      <c r="AI984" s="70"/>
      <c r="AJ984" s="70"/>
      <c r="AK984" s="70"/>
      <c r="AL984" s="70"/>
      <c r="AM984" s="70"/>
      <c r="AN984" s="70"/>
      <c r="AO984" s="70"/>
      <c r="AP984" s="70"/>
      <c r="AQ984" s="70"/>
      <c r="AR984" s="70"/>
      <c r="AS984" s="70"/>
      <c r="AT984" s="70"/>
      <c r="AU984" s="70"/>
      <c r="AV984" s="70"/>
      <c r="AW984" s="70"/>
      <c r="AX984" s="70"/>
      <c r="AY984" s="70"/>
      <c r="AZ984" s="70"/>
      <c r="BA984" s="70">
        <v>9855</v>
      </c>
      <c r="BB984" s="70">
        <v>9855</v>
      </c>
      <c r="BC984" s="70">
        <v>0</v>
      </c>
      <c r="BD984" s="70"/>
      <c r="BE984" s="70"/>
      <c r="BF984" s="70"/>
      <c r="BG984" s="70"/>
      <c r="BH984" s="70"/>
      <c r="BI984" s="70"/>
      <c r="BJ984" s="70"/>
      <c r="BK984" s="70"/>
      <c r="BL984" s="70"/>
      <c r="BM984" s="70"/>
      <c r="BN984" s="70"/>
      <c r="BO984" s="70"/>
      <c r="BP984" s="70"/>
      <c r="BQ984" s="70"/>
      <c r="BR984" s="70"/>
      <c r="BS984" s="70"/>
      <c r="BT984" s="70"/>
      <c r="BU984" s="70"/>
      <c r="BV984" s="70"/>
      <c r="BW984" s="70"/>
      <c r="BX984" s="70"/>
      <c r="BY984" s="70"/>
      <c r="BZ984" s="70"/>
      <c r="CA984" s="70"/>
      <c r="CB984" s="70"/>
      <c r="CC984" s="69">
        <f>SUM(Table25[[#This Row],[Contract Amount FY00]:[Contract Amount FY50]])</f>
        <v>19710</v>
      </c>
      <c r="CD984" s="24"/>
    </row>
    <row r="985" spans="1:82" x14ac:dyDescent="0.25">
      <c r="A985" s="122" t="s">
        <v>2011</v>
      </c>
      <c r="B985" s="122" t="s">
        <v>286</v>
      </c>
      <c r="C985" s="122" t="s">
        <v>2157</v>
      </c>
      <c r="E985" s="26" t="str">
        <f>IFERROR(IF(VLOOKUP(Table25[[#This Row],[Contract No.]],Table3[#All],3,FALSE)="","No","Yes"),"")</f>
        <v>No</v>
      </c>
      <c r="F985" s="26" t="str">
        <f>IFERROR(VLOOKUP(Table25[[#This Row],[Contract No.]],Table3[#All],3,FALSE),"")</f>
        <v/>
      </c>
      <c r="G985" s="26" t="str">
        <f>IFERROR(IF(Table25[[#This Row],[Cooperative Purchase
(Yes/No)]]="Yes","Yes",IF(VLOOKUP(Table25[[#This Row],[Contract No.]],Table3[#All],1,FALSE)=Table25[[#This Row],[Contract No.]],"Yes","No")),"No")</f>
        <v>Yes</v>
      </c>
      <c r="H985" s="51">
        <f>IFERROR(VLOOKUP(Table25[[#This Row],[Contract No.]],Table3[#All],4,FALSE),"")</f>
        <v>42401</v>
      </c>
      <c r="I985" s="56">
        <f>IFERROR(IF(AND(MONTH(Table25[[#This Row],[Contract Start Date]])&gt;6,MONTH(Table25[[#This Row],[Contract Start Date]])&lt;=12),YEAR(Table25[[#This Row],[Contract Start Date]])+1,YEAR(Table25[[#This Row],[Contract Start Date]])),"")</f>
        <v>2016</v>
      </c>
      <c r="J985" s="55">
        <f>Table25[[#This Row],[FY Formula start]]</f>
        <v>2016</v>
      </c>
      <c r="K985" s="59" t="str">
        <f>"FY"&amp;" "&amp;Table25[[#This Row],[Year Start]]</f>
        <v>FY 2016</v>
      </c>
      <c r="L985" s="52">
        <f>IFERROR(VLOOKUP(Table25[[#This Row],[Contract No.]],Table3[#All],5,FALSE),"")</f>
        <v>72717</v>
      </c>
      <c r="M985" s="56">
        <f>IFERROR(IF(Table25[[#This Row],[Contract End Date]]="99/99/9999","No End",IF(AND(MONTH(Table25[[#This Row],[Contract End Date]])&gt;6,MONTH(Table25[[#This Row],[Contract End Date]])&lt;=12),YEAR(Table25[[#This Row],[Contract End Date]])+1,YEAR(Table25[[#This Row],[Contract End Date]]))),"")</f>
        <v>2099</v>
      </c>
      <c r="N985" s="55">
        <f>Table25[[#This Row],[FY Formula end]]</f>
        <v>2099</v>
      </c>
      <c r="O985" s="59" t="str">
        <f>IF(Table25[[#This Row],[Year End]]="No End","No End","FY"&amp;" "&amp;Table25[[#This Row],[Year End]])</f>
        <v>FY 2099</v>
      </c>
      <c r="P985" s="27"/>
      <c r="Q985" s="104">
        <f>_xlfn.IFNA(IF($B985="","",VLOOKUP($B985,'SWC Towers'!$A:$Q,$Q$2,FALSE)),"")</f>
        <v>0.5</v>
      </c>
      <c r="R985" s="106" t="str">
        <f>_xlfn.IFNA(IF($B985="","",VLOOKUP($B985,'SWC Towers'!$A:$Q,$R$2,FALSE)),"")</f>
        <v/>
      </c>
      <c r="S985" s="106" t="str">
        <f>_xlfn.IFNA(IF($B985="","",VLOOKUP($B985,'SWC Towers'!$A:$Q,$S$2,FALSE)),"")</f>
        <v/>
      </c>
      <c r="T985" s="106">
        <f>_xlfn.IFNA(IF($B985="","",VLOOKUP($B985,'SWC Towers'!$A:$Q,$T$2,FALSE)),"")</f>
        <v>0.5</v>
      </c>
      <c r="U985" s="104" t="str">
        <f>_xlfn.IFNA(IF($B985="","",VLOOKUP($B985,'SWC Towers'!$A:$Q,$U$2,FALSE)),"")</f>
        <v/>
      </c>
      <c r="V985" s="104" t="str">
        <f>_xlfn.IFNA(IF($B985="","",VLOOKUP($B985,'SWC Towers'!$A:$Q,$V$2,FALSE)),"")</f>
        <v/>
      </c>
      <c r="W985" s="104" t="str">
        <f>_xlfn.IFNA(IF($B985="","",VLOOKUP($B985,'SWC Towers'!$A:$Q,$W$2,FALSE)),"")</f>
        <v/>
      </c>
      <c r="X985" s="104" t="str">
        <f>_xlfn.IFNA(IF($B985="","",VLOOKUP($B985,'SWC Towers'!$A:$Q,$X$2,FALSE)),"")</f>
        <v/>
      </c>
      <c r="Y985" s="104" t="str">
        <f>_xlfn.IFNA(IF($B985="","",VLOOKUP($B985,'SWC Towers'!$A:$Q,$Y$2,FALSE)),"")</f>
        <v/>
      </c>
      <c r="Z985" s="104" t="str">
        <f>_xlfn.IFNA(IF($B985="","",VLOOKUP($B985,'SWC Towers'!$A:$Q,$Z$2,FALSE)),"")</f>
        <v/>
      </c>
      <c r="AA985" s="104" t="str">
        <f>_xlfn.IFNA(IF($B985="","",VLOOKUP($B985,'SWC Towers'!$A:$Q,$AA$2,FALSE)),"")</f>
        <v/>
      </c>
      <c r="AB985" s="104" t="str">
        <f>_xlfn.IFNA(IF($B985="","",VLOOKUP($B985,'SWC Towers'!$A:$Q,$AB$2,FALSE)),"")</f>
        <v/>
      </c>
      <c r="AC985" s="20">
        <f>SUM(Table25[[#This Row],[IT Tower: Application]:[Other/Non-IT ]])</f>
        <v>1</v>
      </c>
      <c r="AD985" s="70"/>
      <c r="AE985" s="70"/>
      <c r="AF985" s="70"/>
      <c r="AG985" s="70"/>
      <c r="AH985" s="70"/>
      <c r="AI985" s="70"/>
      <c r="AJ985" s="70"/>
      <c r="AK985" s="70"/>
      <c r="AL985" s="70"/>
      <c r="AM985" s="70"/>
      <c r="AN985" s="70"/>
      <c r="AO985" s="70"/>
      <c r="AP985" s="70"/>
      <c r="AQ985" s="70"/>
      <c r="AR985" s="70"/>
      <c r="AS985" s="70"/>
      <c r="AT985" s="70">
        <v>41184</v>
      </c>
      <c r="AU985" s="70">
        <v>41067</v>
      </c>
      <c r="AV985" s="70">
        <v>0</v>
      </c>
      <c r="AW985" s="70"/>
      <c r="AX985" s="70"/>
      <c r="AY985" s="70"/>
      <c r="AZ985" s="70"/>
      <c r="BA985" s="70"/>
      <c r="BB985" s="70"/>
      <c r="BC985" s="70"/>
      <c r="BD985" s="70"/>
      <c r="BE985" s="70"/>
      <c r="BF985" s="70"/>
      <c r="BG985" s="70"/>
      <c r="BH985" s="70"/>
      <c r="BI985" s="70"/>
      <c r="BJ985" s="70"/>
      <c r="BK985" s="70"/>
      <c r="BL985" s="70"/>
      <c r="BM985" s="70"/>
      <c r="BN985" s="70"/>
      <c r="BO985" s="70"/>
      <c r="BP985" s="70"/>
      <c r="BQ985" s="70"/>
      <c r="BR985" s="70"/>
      <c r="BS985" s="70"/>
      <c r="BT985" s="70"/>
      <c r="BU985" s="70"/>
      <c r="BV985" s="70"/>
      <c r="BW985" s="70"/>
      <c r="BX985" s="70"/>
      <c r="BY985" s="70"/>
      <c r="BZ985" s="70"/>
      <c r="CA985" s="70"/>
      <c r="CB985" s="70"/>
      <c r="CC985" s="69">
        <f>SUM(Table25[[#This Row],[Contract Amount FY00]:[Contract Amount FY50]])</f>
        <v>82251</v>
      </c>
      <c r="CD985" s="24"/>
    </row>
    <row r="986" spans="1:82" x14ac:dyDescent="0.25">
      <c r="A986" s="122" t="s">
        <v>2011</v>
      </c>
      <c r="B986" s="122" t="s">
        <v>286</v>
      </c>
      <c r="C986" s="122" t="s">
        <v>950</v>
      </c>
      <c r="E986" s="26" t="str">
        <f>IFERROR(IF(VLOOKUP(Table25[[#This Row],[Contract No.]],Table3[#All],3,FALSE)="","No","Yes"),"")</f>
        <v>No</v>
      </c>
      <c r="F986" s="26" t="str">
        <f>IFERROR(VLOOKUP(Table25[[#This Row],[Contract No.]],Table3[#All],3,FALSE),"")</f>
        <v/>
      </c>
      <c r="G986" s="26" t="str">
        <f>IFERROR(IF(Table25[[#This Row],[Cooperative Purchase
(Yes/No)]]="Yes","Yes",IF(VLOOKUP(Table25[[#This Row],[Contract No.]],Table3[#All],1,FALSE)=Table25[[#This Row],[Contract No.]],"Yes","No")),"No")</f>
        <v>Yes</v>
      </c>
      <c r="H986" s="51">
        <f>IFERROR(VLOOKUP(Table25[[#This Row],[Contract No.]],Table3[#All],4,FALSE),"")</f>
        <v>42401</v>
      </c>
      <c r="I986" s="56">
        <f>IFERROR(IF(AND(MONTH(Table25[[#This Row],[Contract Start Date]])&gt;6,MONTH(Table25[[#This Row],[Contract Start Date]])&lt;=12),YEAR(Table25[[#This Row],[Contract Start Date]])+1,YEAR(Table25[[#This Row],[Contract Start Date]])),"")</f>
        <v>2016</v>
      </c>
      <c r="J986" s="55">
        <f>Table25[[#This Row],[FY Formula start]]</f>
        <v>2016</v>
      </c>
      <c r="K986" s="59" t="str">
        <f>"FY"&amp;" "&amp;Table25[[#This Row],[Year Start]]</f>
        <v>FY 2016</v>
      </c>
      <c r="L986" s="52">
        <f>IFERROR(VLOOKUP(Table25[[#This Row],[Contract No.]],Table3[#All],5,FALSE),"")</f>
        <v>72717</v>
      </c>
      <c r="M986" s="56">
        <f>IFERROR(IF(Table25[[#This Row],[Contract End Date]]="99/99/9999","No End",IF(AND(MONTH(Table25[[#This Row],[Contract End Date]])&gt;6,MONTH(Table25[[#This Row],[Contract End Date]])&lt;=12),YEAR(Table25[[#This Row],[Contract End Date]])+1,YEAR(Table25[[#This Row],[Contract End Date]]))),"")</f>
        <v>2099</v>
      </c>
      <c r="N986" s="55">
        <f>Table25[[#This Row],[FY Formula end]]</f>
        <v>2099</v>
      </c>
      <c r="O986" s="59" t="str">
        <f>IF(Table25[[#This Row],[Year End]]="No End","No End","FY"&amp;" "&amp;Table25[[#This Row],[Year End]])</f>
        <v>FY 2099</v>
      </c>
      <c r="P986" s="27"/>
      <c r="Q986" s="104">
        <f>_xlfn.IFNA(IF($B986="","",VLOOKUP($B986,'SWC Towers'!$A:$Q,$Q$2,FALSE)),"")</f>
        <v>0.5</v>
      </c>
      <c r="R986" s="106" t="str">
        <f>_xlfn.IFNA(IF($B986="","",VLOOKUP($B986,'SWC Towers'!$A:$Q,$R$2,FALSE)),"")</f>
        <v/>
      </c>
      <c r="S986" s="106" t="str">
        <f>_xlfn.IFNA(IF($B986="","",VLOOKUP($B986,'SWC Towers'!$A:$Q,$S$2,FALSE)),"")</f>
        <v/>
      </c>
      <c r="T986" s="106">
        <f>_xlfn.IFNA(IF($B986="","",VLOOKUP($B986,'SWC Towers'!$A:$Q,$T$2,FALSE)),"")</f>
        <v>0.5</v>
      </c>
      <c r="U986" s="104" t="str">
        <f>_xlfn.IFNA(IF($B986="","",VLOOKUP($B986,'SWC Towers'!$A:$Q,$U$2,FALSE)),"")</f>
        <v/>
      </c>
      <c r="V986" s="104" t="str">
        <f>_xlfn.IFNA(IF($B986="","",VLOOKUP($B986,'SWC Towers'!$A:$Q,$V$2,FALSE)),"")</f>
        <v/>
      </c>
      <c r="W986" s="104" t="str">
        <f>_xlfn.IFNA(IF($B986="","",VLOOKUP($B986,'SWC Towers'!$A:$Q,$W$2,FALSE)),"")</f>
        <v/>
      </c>
      <c r="X986" s="104" t="str">
        <f>_xlfn.IFNA(IF($B986="","",VLOOKUP($B986,'SWC Towers'!$A:$Q,$X$2,FALSE)),"")</f>
        <v/>
      </c>
      <c r="Y986" s="104" t="str">
        <f>_xlfn.IFNA(IF($B986="","",VLOOKUP($B986,'SWC Towers'!$A:$Q,$Y$2,FALSE)),"")</f>
        <v/>
      </c>
      <c r="Z986" s="104" t="str">
        <f>_xlfn.IFNA(IF($B986="","",VLOOKUP($B986,'SWC Towers'!$A:$Q,$Z$2,FALSE)),"")</f>
        <v/>
      </c>
      <c r="AA986" s="104" t="str">
        <f>_xlfn.IFNA(IF($B986="","",VLOOKUP($B986,'SWC Towers'!$A:$Q,$AA$2,FALSE)),"")</f>
        <v/>
      </c>
      <c r="AB986" s="104" t="str">
        <f>_xlfn.IFNA(IF($B986="","",VLOOKUP($B986,'SWC Towers'!$A:$Q,$AB$2,FALSE)),"")</f>
        <v/>
      </c>
      <c r="AC986" s="20">
        <f>SUM(Table25[[#This Row],[IT Tower: Application]:[Other/Non-IT ]])</f>
        <v>1</v>
      </c>
      <c r="AD986" s="70"/>
      <c r="AE986" s="70"/>
      <c r="AF986" s="70"/>
      <c r="AG986" s="70"/>
      <c r="AH986" s="70"/>
      <c r="AI986" s="70"/>
      <c r="AJ986" s="70"/>
      <c r="AK986" s="70"/>
      <c r="AL986" s="70"/>
      <c r="AM986" s="70"/>
      <c r="AN986" s="70"/>
      <c r="AO986" s="70"/>
      <c r="AP986" s="70"/>
      <c r="AQ986" s="70"/>
      <c r="AR986" s="70"/>
      <c r="AS986" s="70"/>
      <c r="AT986" s="70">
        <v>71712</v>
      </c>
      <c r="AU986" s="70">
        <v>233693</v>
      </c>
      <c r="AV986" s="70">
        <v>309552</v>
      </c>
      <c r="AW986" s="70">
        <v>283763</v>
      </c>
      <c r="AX986" s="70">
        <v>347826</v>
      </c>
      <c r="AY986" s="70">
        <v>95760</v>
      </c>
      <c r="AZ986" s="70"/>
      <c r="BA986" s="70"/>
      <c r="BB986" s="70"/>
      <c r="BC986" s="70"/>
      <c r="BD986" s="70"/>
      <c r="BE986" s="70"/>
      <c r="BF986" s="70"/>
      <c r="BG986" s="70"/>
      <c r="BH986" s="70"/>
      <c r="BI986" s="70"/>
      <c r="BJ986" s="70"/>
      <c r="BK986" s="70"/>
      <c r="BL986" s="70"/>
      <c r="BM986" s="70"/>
      <c r="BN986" s="70"/>
      <c r="BO986" s="70"/>
      <c r="BP986" s="70"/>
      <c r="BQ986" s="70"/>
      <c r="BR986" s="70"/>
      <c r="BS986" s="70"/>
      <c r="BT986" s="70"/>
      <c r="BU986" s="70"/>
      <c r="BV986" s="70"/>
      <c r="BW986" s="70"/>
      <c r="BX986" s="70"/>
      <c r="BY986" s="70"/>
      <c r="BZ986" s="70"/>
      <c r="CA986" s="70"/>
      <c r="CB986" s="70"/>
      <c r="CC986" s="69">
        <f>SUM(Table25[[#This Row],[Contract Amount FY00]:[Contract Amount FY50]])</f>
        <v>1342306</v>
      </c>
      <c r="CD986" s="24"/>
    </row>
    <row r="987" spans="1:82" x14ac:dyDescent="0.25">
      <c r="A987" s="122" t="s">
        <v>2011</v>
      </c>
      <c r="B987" s="122" t="s">
        <v>286</v>
      </c>
      <c r="C987" s="122" t="s">
        <v>3222</v>
      </c>
      <c r="E987" s="26" t="str">
        <f>IFERROR(IF(VLOOKUP(Table25[[#This Row],[Contract No.]],Table3[#All],3,FALSE)="","No","Yes"),"")</f>
        <v>No</v>
      </c>
      <c r="F987" s="26" t="str">
        <f>IFERROR(VLOOKUP(Table25[[#This Row],[Contract No.]],Table3[#All],3,FALSE),"")</f>
        <v/>
      </c>
      <c r="G987" s="26" t="str">
        <f>IFERROR(IF(Table25[[#This Row],[Cooperative Purchase
(Yes/No)]]="Yes","Yes",IF(VLOOKUP(Table25[[#This Row],[Contract No.]],Table3[#All],1,FALSE)=Table25[[#This Row],[Contract No.]],"Yes","No")),"No")</f>
        <v>Yes</v>
      </c>
      <c r="H987" s="51">
        <f>IFERROR(VLOOKUP(Table25[[#This Row],[Contract No.]],Table3[#All],4,FALSE),"")</f>
        <v>42401</v>
      </c>
      <c r="I987" s="56">
        <f>IFERROR(IF(AND(MONTH(Table25[[#This Row],[Contract Start Date]])&gt;6,MONTH(Table25[[#This Row],[Contract Start Date]])&lt;=12),YEAR(Table25[[#This Row],[Contract Start Date]])+1,YEAR(Table25[[#This Row],[Contract Start Date]])),"")</f>
        <v>2016</v>
      </c>
      <c r="J987" s="55">
        <f>Table25[[#This Row],[FY Formula start]]</f>
        <v>2016</v>
      </c>
      <c r="K987" s="59" t="str">
        <f>"FY"&amp;" "&amp;Table25[[#This Row],[Year Start]]</f>
        <v>FY 2016</v>
      </c>
      <c r="L987" s="52">
        <f>IFERROR(VLOOKUP(Table25[[#This Row],[Contract No.]],Table3[#All],5,FALSE),"")</f>
        <v>72717</v>
      </c>
      <c r="M987" s="56">
        <f>IFERROR(IF(Table25[[#This Row],[Contract End Date]]="99/99/9999","No End",IF(AND(MONTH(Table25[[#This Row],[Contract End Date]])&gt;6,MONTH(Table25[[#This Row],[Contract End Date]])&lt;=12),YEAR(Table25[[#This Row],[Contract End Date]])+1,YEAR(Table25[[#This Row],[Contract End Date]]))),"")</f>
        <v>2099</v>
      </c>
      <c r="N987" s="55">
        <f>Table25[[#This Row],[FY Formula end]]</f>
        <v>2099</v>
      </c>
      <c r="O987" s="59" t="str">
        <f>IF(Table25[[#This Row],[Year End]]="No End","No End","FY"&amp;" "&amp;Table25[[#This Row],[Year End]])</f>
        <v>FY 2099</v>
      </c>
      <c r="P987" s="27"/>
      <c r="Q987" s="104">
        <f>_xlfn.IFNA(IF($B987="","",VLOOKUP($B987,'SWC Towers'!$A:$Q,$Q$2,FALSE)),"")</f>
        <v>0.5</v>
      </c>
      <c r="R987" s="106" t="str">
        <f>_xlfn.IFNA(IF($B987="","",VLOOKUP($B987,'SWC Towers'!$A:$Q,$R$2,FALSE)),"")</f>
        <v/>
      </c>
      <c r="S987" s="106" t="str">
        <f>_xlfn.IFNA(IF($B987="","",VLOOKUP($B987,'SWC Towers'!$A:$Q,$S$2,FALSE)),"")</f>
        <v/>
      </c>
      <c r="T987" s="106">
        <f>_xlfn.IFNA(IF($B987="","",VLOOKUP($B987,'SWC Towers'!$A:$Q,$T$2,FALSE)),"")</f>
        <v>0.5</v>
      </c>
      <c r="U987" s="104" t="str">
        <f>_xlfn.IFNA(IF($B987="","",VLOOKUP($B987,'SWC Towers'!$A:$Q,$U$2,FALSE)),"")</f>
        <v/>
      </c>
      <c r="V987" s="104" t="str">
        <f>_xlfn.IFNA(IF($B987="","",VLOOKUP($B987,'SWC Towers'!$A:$Q,$V$2,FALSE)),"")</f>
        <v/>
      </c>
      <c r="W987" s="104" t="str">
        <f>_xlfn.IFNA(IF($B987="","",VLOOKUP($B987,'SWC Towers'!$A:$Q,$W$2,FALSE)),"")</f>
        <v/>
      </c>
      <c r="X987" s="104" t="str">
        <f>_xlfn.IFNA(IF($B987="","",VLOOKUP($B987,'SWC Towers'!$A:$Q,$X$2,FALSE)),"")</f>
        <v/>
      </c>
      <c r="Y987" s="104" t="str">
        <f>_xlfn.IFNA(IF($B987="","",VLOOKUP($B987,'SWC Towers'!$A:$Q,$Y$2,FALSE)),"")</f>
        <v/>
      </c>
      <c r="Z987" s="104" t="str">
        <f>_xlfn.IFNA(IF($B987="","",VLOOKUP($B987,'SWC Towers'!$A:$Q,$Z$2,FALSE)),"")</f>
        <v/>
      </c>
      <c r="AA987" s="104" t="str">
        <f>_xlfn.IFNA(IF($B987="","",VLOOKUP($B987,'SWC Towers'!$A:$Q,$AA$2,FALSE)),"")</f>
        <v/>
      </c>
      <c r="AB987" s="104" t="str">
        <f>_xlfn.IFNA(IF($B987="","",VLOOKUP($B987,'SWC Towers'!$A:$Q,$AB$2,FALSE)),"")</f>
        <v/>
      </c>
      <c r="AC987" s="20">
        <f>SUM(Table25[[#This Row],[IT Tower: Application]:[Other/Non-IT ]])</f>
        <v>1</v>
      </c>
      <c r="AD987" s="70"/>
      <c r="AE987" s="70"/>
      <c r="AF987" s="70"/>
      <c r="AG987" s="70"/>
      <c r="AH987" s="70"/>
      <c r="AI987" s="70"/>
      <c r="AJ987" s="70"/>
      <c r="AK987" s="70"/>
      <c r="AL987" s="70"/>
      <c r="AM987" s="70"/>
      <c r="AN987" s="70"/>
      <c r="AO987" s="70"/>
      <c r="AP987" s="70"/>
      <c r="AQ987" s="70"/>
      <c r="AR987" s="70"/>
      <c r="AS987" s="70"/>
      <c r="AT987" s="70"/>
      <c r="AU987" s="70"/>
      <c r="AV987" s="70"/>
      <c r="AW987" s="70">
        <v>0</v>
      </c>
      <c r="AX987" s="70">
        <v>50160</v>
      </c>
      <c r="AY987" s="70"/>
      <c r="AZ987" s="70"/>
      <c r="BA987" s="70"/>
      <c r="BB987" s="70"/>
      <c r="BC987" s="70"/>
      <c r="BD987" s="70"/>
      <c r="BE987" s="70"/>
      <c r="BF987" s="70"/>
      <c r="BG987" s="70"/>
      <c r="BH987" s="70"/>
      <c r="BI987" s="70"/>
      <c r="BJ987" s="70"/>
      <c r="BK987" s="70"/>
      <c r="BL987" s="70"/>
      <c r="BM987" s="70"/>
      <c r="BN987" s="70"/>
      <c r="BO987" s="70"/>
      <c r="BP987" s="70"/>
      <c r="BQ987" s="70"/>
      <c r="BR987" s="70"/>
      <c r="BS987" s="70"/>
      <c r="BT987" s="70"/>
      <c r="BU987" s="70"/>
      <c r="BV987" s="70"/>
      <c r="BW987" s="70"/>
      <c r="BX987" s="70"/>
      <c r="BY987" s="70"/>
      <c r="BZ987" s="70"/>
      <c r="CA987" s="70"/>
      <c r="CB987" s="70"/>
      <c r="CC987" s="69">
        <f>SUM(Table25[[#This Row],[Contract Amount FY00]:[Contract Amount FY50]])</f>
        <v>50160</v>
      </c>
      <c r="CD987" s="24"/>
    </row>
    <row r="988" spans="1:82" x14ac:dyDescent="0.25">
      <c r="A988" s="122" t="s">
        <v>2011</v>
      </c>
      <c r="B988" s="122" t="s">
        <v>286</v>
      </c>
      <c r="C988" s="122" t="s">
        <v>1812</v>
      </c>
      <c r="E988" s="26" t="str">
        <f>IFERROR(IF(VLOOKUP(Table25[[#This Row],[Contract No.]],Table3[#All],3,FALSE)="","No","Yes"),"")</f>
        <v>No</v>
      </c>
      <c r="F988" s="26" t="str">
        <f>IFERROR(VLOOKUP(Table25[[#This Row],[Contract No.]],Table3[#All],3,FALSE),"")</f>
        <v/>
      </c>
      <c r="G988" s="26" t="str">
        <f>IFERROR(IF(Table25[[#This Row],[Cooperative Purchase
(Yes/No)]]="Yes","Yes",IF(VLOOKUP(Table25[[#This Row],[Contract No.]],Table3[#All],1,FALSE)=Table25[[#This Row],[Contract No.]],"Yes","No")),"No")</f>
        <v>Yes</v>
      </c>
      <c r="H988" s="51">
        <f>IFERROR(VLOOKUP(Table25[[#This Row],[Contract No.]],Table3[#All],4,FALSE),"")</f>
        <v>42401</v>
      </c>
      <c r="I988" s="56">
        <f>IFERROR(IF(AND(MONTH(Table25[[#This Row],[Contract Start Date]])&gt;6,MONTH(Table25[[#This Row],[Contract Start Date]])&lt;=12),YEAR(Table25[[#This Row],[Contract Start Date]])+1,YEAR(Table25[[#This Row],[Contract Start Date]])),"")</f>
        <v>2016</v>
      </c>
      <c r="J988" s="55">
        <f>Table25[[#This Row],[FY Formula start]]</f>
        <v>2016</v>
      </c>
      <c r="K988" s="59" t="str">
        <f>"FY"&amp;" "&amp;Table25[[#This Row],[Year Start]]</f>
        <v>FY 2016</v>
      </c>
      <c r="L988" s="52">
        <f>IFERROR(VLOOKUP(Table25[[#This Row],[Contract No.]],Table3[#All],5,FALSE),"")</f>
        <v>72717</v>
      </c>
      <c r="M988" s="56">
        <f>IFERROR(IF(Table25[[#This Row],[Contract End Date]]="99/99/9999","No End",IF(AND(MONTH(Table25[[#This Row],[Contract End Date]])&gt;6,MONTH(Table25[[#This Row],[Contract End Date]])&lt;=12),YEAR(Table25[[#This Row],[Contract End Date]])+1,YEAR(Table25[[#This Row],[Contract End Date]]))),"")</f>
        <v>2099</v>
      </c>
      <c r="N988" s="55">
        <f>Table25[[#This Row],[FY Formula end]]</f>
        <v>2099</v>
      </c>
      <c r="O988" s="59" t="str">
        <f>IF(Table25[[#This Row],[Year End]]="No End","No End","FY"&amp;" "&amp;Table25[[#This Row],[Year End]])</f>
        <v>FY 2099</v>
      </c>
      <c r="P988" s="27"/>
      <c r="Q988" s="104">
        <f>_xlfn.IFNA(IF($B988="","",VLOOKUP($B988,'SWC Towers'!$A:$Q,$Q$2,FALSE)),"")</f>
        <v>0.5</v>
      </c>
      <c r="R988" s="106" t="str">
        <f>_xlfn.IFNA(IF($B988="","",VLOOKUP($B988,'SWC Towers'!$A:$Q,$R$2,FALSE)),"")</f>
        <v/>
      </c>
      <c r="S988" s="106" t="str">
        <f>_xlfn.IFNA(IF($B988="","",VLOOKUP($B988,'SWC Towers'!$A:$Q,$S$2,FALSE)),"")</f>
        <v/>
      </c>
      <c r="T988" s="106">
        <f>_xlfn.IFNA(IF($B988="","",VLOOKUP($B988,'SWC Towers'!$A:$Q,$T$2,FALSE)),"")</f>
        <v>0.5</v>
      </c>
      <c r="U988" s="104" t="str">
        <f>_xlfn.IFNA(IF($B988="","",VLOOKUP($B988,'SWC Towers'!$A:$Q,$U$2,FALSE)),"")</f>
        <v/>
      </c>
      <c r="V988" s="104" t="str">
        <f>_xlfn.IFNA(IF($B988="","",VLOOKUP($B988,'SWC Towers'!$A:$Q,$V$2,FALSE)),"")</f>
        <v/>
      </c>
      <c r="W988" s="104" t="str">
        <f>_xlfn.IFNA(IF($B988="","",VLOOKUP($B988,'SWC Towers'!$A:$Q,$W$2,FALSE)),"")</f>
        <v/>
      </c>
      <c r="X988" s="104" t="str">
        <f>_xlfn.IFNA(IF($B988="","",VLOOKUP($B988,'SWC Towers'!$A:$Q,$X$2,FALSE)),"")</f>
        <v/>
      </c>
      <c r="Y988" s="104" t="str">
        <f>_xlfn.IFNA(IF($B988="","",VLOOKUP($B988,'SWC Towers'!$A:$Q,$Y$2,FALSE)),"")</f>
        <v/>
      </c>
      <c r="Z988" s="104" t="str">
        <f>_xlfn.IFNA(IF($B988="","",VLOOKUP($B988,'SWC Towers'!$A:$Q,$Z$2,FALSE)),"")</f>
        <v/>
      </c>
      <c r="AA988" s="104" t="str">
        <f>_xlfn.IFNA(IF($B988="","",VLOOKUP($B988,'SWC Towers'!$A:$Q,$AA$2,FALSE)),"")</f>
        <v/>
      </c>
      <c r="AB988" s="104" t="str">
        <f>_xlfn.IFNA(IF($B988="","",VLOOKUP($B988,'SWC Towers'!$A:$Q,$AB$2,FALSE)),"")</f>
        <v/>
      </c>
      <c r="AC988" s="20">
        <f>SUM(Table25[[#This Row],[IT Tower: Application]:[Other/Non-IT ]])</f>
        <v>1</v>
      </c>
      <c r="AD988" s="70"/>
      <c r="AE988" s="70"/>
      <c r="AF988" s="70"/>
      <c r="AG988" s="70"/>
      <c r="AH988" s="70"/>
      <c r="AI988" s="70"/>
      <c r="AJ988" s="70"/>
      <c r="AK988" s="70"/>
      <c r="AL988" s="70"/>
      <c r="AM988" s="70"/>
      <c r="AN988" s="70"/>
      <c r="AO988" s="70"/>
      <c r="AP988" s="70"/>
      <c r="AQ988" s="70"/>
      <c r="AR988" s="70"/>
      <c r="AS988" s="70"/>
      <c r="AT988" s="70"/>
      <c r="AU988" s="70"/>
      <c r="AV988" s="70"/>
      <c r="AW988" s="70">
        <v>0</v>
      </c>
      <c r="AX988" s="70">
        <v>739949</v>
      </c>
      <c r="AY988" s="70">
        <v>808001</v>
      </c>
      <c r="AZ988" s="70">
        <v>886782</v>
      </c>
      <c r="BA988" s="70">
        <v>1197732</v>
      </c>
      <c r="BB988" s="70">
        <v>1576349</v>
      </c>
      <c r="BC988" s="70">
        <v>1727101</v>
      </c>
      <c r="BD988" s="70"/>
      <c r="BE988" s="70"/>
      <c r="BF988" s="70"/>
      <c r="BG988" s="70"/>
      <c r="BH988" s="70"/>
      <c r="BI988" s="70"/>
      <c r="BJ988" s="70"/>
      <c r="BK988" s="70"/>
      <c r="BL988" s="70"/>
      <c r="BM988" s="70"/>
      <c r="BN988" s="70"/>
      <c r="BO988" s="70"/>
      <c r="BP988" s="70"/>
      <c r="BQ988" s="70"/>
      <c r="BR988" s="70"/>
      <c r="BS988" s="70"/>
      <c r="BT988" s="70"/>
      <c r="BU988" s="70"/>
      <c r="BV988" s="70"/>
      <c r="BW988" s="70"/>
      <c r="BX988" s="70"/>
      <c r="BY988" s="70"/>
      <c r="BZ988" s="70"/>
      <c r="CA988" s="70"/>
      <c r="CB988" s="70"/>
      <c r="CC988" s="69">
        <f>SUM(Table25[[#This Row],[Contract Amount FY00]:[Contract Amount FY50]])</f>
        <v>6935914</v>
      </c>
      <c r="CD988" s="24"/>
    </row>
    <row r="989" spans="1:82" x14ac:dyDescent="0.25">
      <c r="A989" s="122" t="s">
        <v>2011</v>
      </c>
      <c r="B989" s="122" t="s">
        <v>286</v>
      </c>
      <c r="C989" s="122" t="s">
        <v>386</v>
      </c>
      <c r="E989" s="26" t="str">
        <f>IFERROR(IF(VLOOKUP(Table25[[#This Row],[Contract No.]],Table3[#All],3,FALSE)="","No","Yes"),"")</f>
        <v>No</v>
      </c>
      <c r="F989" s="26" t="str">
        <f>IFERROR(VLOOKUP(Table25[[#This Row],[Contract No.]],Table3[#All],3,FALSE),"")</f>
        <v/>
      </c>
      <c r="G989" s="26" t="str">
        <f>IFERROR(IF(Table25[[#This Row],[Cooperative Purchase
(Yes/No)]]="Yes","Yes",IF(VLOOKUP(Table25[[#This Row],[Contract No.]],Table3[#All],1,FALSE)=Table25[[#This Row],[Contract No.]],"Yes","No")),"No")</f>
        <v>Yes</v>
      </c>
      <c r="H989" s="51">
        <f>IFERROR(VLOOKUP(Table25[[#This Row],[Contract No.]],Table3[#All],4,FALSE),"")</f>
        <v>42401</v>
      </c>
      <c r="I989" s="56">
        <f>IFERROR(IF(AND(MONTH(Table25[[#This Row],[Contract Start Date]])&gt;6,MONTH(Table25[[#This Row],[Contract Start Date]])&lt;=12),YEAR(Table25[[#This Row],[Contract Start Date]])+1,YEAR(Table25[[#This Row],[Contract Start Date]])),"")</f>
        <v>2016</v>
      </c>
      <c r="J989" s="55">
        <f>Table25[[#This Row],[FY Formula start]]</f>
        <v>2016</v>
      </c>
      <c r="K989" s="59" t="str">
        <f>"FY"&amp;" "&amp;Table25[[#This Row],[Year Start]]</f>
        <v>FY 2016</v>
      </c>
      <c r="L989" s="52">
        <f>IFERROR(VLOOKUP(Table25[[#This Row],[Contract No.]],Table3[#All],5,FALSE),"")</f>
        <v>72717</v>
      </c>
      <c r="M989" s="56">
        <f>IFERROR(IF(Table25[[#This Row],[Contract End Date]]="99/99/9999","No End",IF(AND(MONTH(Table25[[#This Row],[Contract End Date]])&gt;6,MONTH(Table25[[#This Row],[Contract End Date]])&lt;=12),YEAR(Table25[[#This Row],[Contract End Date]])+1,YEAR(Table25[[#This Row],[Contract End Date]]))),"")</f>
        <v>2099</v>
      </c>
      <c r="N989" s="55">
        <f>Table25[[#This Row],[FY Formula end]]</f>
        <v>2099</v>
      </c>
      <c r="O989" s="59" t="str">
        <f>IF(Table25[[#This Row],[Year End]]="No End","No End","FY"&amp;" "&amp;Table25[[#This Row],[Year End]])</f>
        <v>FY 2099</v>
      </c>
      <c r="P989" s="27"/>
      <c r="Q989" s="104">
        <f>_xlfn.IFNA(IF($B989="","",VLOOKUP($B989,'SWC Towers'!$A:$Q,$Q$2,FALSE)),"")</f>
        <v>0.5</v>
      </c>
      <c r="R989" s="106" t="str">
        <f>_xlfn.IFNA(IF($B989="","",VLOOKUP($B989,'SWC Towers'!$A:$Q,$R$2,FALSE)),"")</f>
        <v/>
      </c>
      <c r="S989" s="106" t="str">
        <f>_xlfn.IFNA(IF($B989="","",VLOOKUP($B989,'SWC Towers'!$A:$Q,$S$2,FALSE)),"")</f>
        <v/>
      </c>
      <c r="T989" s="106">
        <f>_xlfn.IFNA(IF($B989="","",VLOOKUP($B989,'SWC Towers'!$A:$Q,$T$2,FALSE)),"")</f>
        <v>0.5</v>
      </c>
      <c r="U989" s="104" t="str">
        <f>_xlfn.IFNA(IF($B989="","",VLOOKUP($B989,'SWC Towers'!$A:$Q,$U$2,FALSE)),"")</f>
        <v/>
      </c>
      <c r="V989" s="104" t="str">
        <f>_xlfn.IFNA(IF($B989="","",VLOOKUP($B989,'SWC Towers'!$A:$Q,$V$2,FALSE)),"")</f>
        <v/>
      </c>
      <c r="W989" s="104" t="str">
        <f>_xlfn.IFNA(IF($B989="","",VLOOKUP($B989,'SWC Towers'!$A:$Q,$W$2,FALSE)),"")</f>
        <v/>
      </c>
      <c r="X989" s="104" t="str">
        <f>_xlfn.IFNA(IF($B989="","",VLOOKUP($B989,'SWC Towers'!$A:$Q,$X$2,FALSE)),"")</f>
        <v/>
      </c>
      <c r="Y989" s="104" t="str">
        <f>_xlfn.IFNA(IF($B989="","",VLOOKUP($B989,'SWC Towers'!$A:$Q,$Y$2,FALSE)),"")</f>
        <v/>
      </c>
      <c r="Z989" s="104" t="str">
        <f>_xlfn.IFNA(IF($B989="","",VLOOKUP($B989,'SWC Towers'!$A:$Q,$Z$2,FALSE)),"")</f>
        <v/>
      </c>
      <c r="AA989" s="104" t="str">
        <f>_xlfn.IFNA(IF($B989="","",VLOOKUP($B989,'SWC Towers'!$A:$Q,$AA$2,FALSE)),"")</f>
        <v/>
      </c>
      <c r="AB989" s="104" t="str">
        <f>_xlfn.IFNA(IF($B989="","",VLOOKUP($B989,'SWC Towers'!$A:$Q,$AB$2,FALSE)),"")</f>
        <v/>
      </c>
      <c r="AC989" s="20">
        <f>SUM(Table25[[#This Row],[IT Tower: Application]:[Other/Non-IT ]])</f>
        <v>1</v>
      </c>
      <c r="AD989" s="70"/>
      <c r="AE989" s="70"/>
      <c r="AF989" s="70"/>
      <c r="AG989" s="70"/>
      <c r="AH989" s="70"/>
      <c r="AI989" s="70"/>
      <c r="AJ989" s="70"/>
      <c r="AK989" s="70"/>
      <c r="AL989" s="70"/>
      <c r="AM989" s="70"/>
      <c r="AN989" s="70"/>
      <c r="AO989" s="70"/>
      <c r="AP989" s="70"/>
      <c r="AQ989" s="70"/>
      <c r="AR989" s="70"/>
      <c r="AS989" s="70"/>
      <c r="AT989" s="70"/>
      <c r="AU989" s="70"/>
      <c r="AV989" s="70"/>
      <c r="AW989" s="70"/>
      <c r="AX989" s="70"/>
      <c r="AY989" s="70"/>
      <c r="AZ989" s="70"/>
      <c r="BA989" s="70"/>
      <c r="BB989" s="70"/>
      <c r="BC989" s="70">
        <v>28060</v>
      </c>
      <c r="BD989" s="70"/>
      <c r="BE989" s="70"/>
      <c r="BF989" s="70"/>
      <c r="BG989" s="70"/>
      <c r="BH989" s="70"/>
      <c r="BI989" s="70"/>
      <c r="BJ989" s="70"/>
      <c r="BK989" s="70"/>
      <c r="BL989" s="70"/>
      <c r="BM989" s="70"/>
      <c r="BN989" s="70"/>
      <c r="BO989" s="70"/>
      <c r="BP989" s="70"/>
      <c r="BQ989" s="70"/>
      <c r="BR989" s="70"/>
      <c r="BS989" s="70"/>
      <c r="BT989" s="70"/>
      <c r="BU989" s="70"/>
      <c r="BV989" s="70"/>
      <c r="BW989" s="70"/>
      <c r="BX989" s="70"/>
      <c r="BY989" s="70"/>
      <c r="BZ989" s="70"/>
      <c r="CA989" s="70"/>
      <c r="CB989" s="70"/>
      <c r="CC989" s="69">
        <f>SUM(Table25[[#This Row],[Contract Amount FY00]:[Contract Amount FY50]])</f>
        <v>28060</v>
      </c>
      <c r="CD989" s="24"/>
    </row>
    <row r="990" spans="1:82" x14ac:dyDescent="0.25">
      <c r="A990" s="122" t="s">
        <v>2011</v>
      </c>
      <c r="B990" s="122" t="s">
        <v>286</v>
      </c>
      <c r="C990" s="122" t="s">
        <v>1817</v>
      </c>
      <c r="E990" s="26" t="str">
        <f>IFERROR(IF(VLOOKUP(Table25[[#This Row],[Contract No.]],Table3[#All],3,FALSE)="","No","Yes"),"")</f>
        <v>No</v>
      </c>
      <c r="F990" s="26" t="str">
        <f>IFERROR(VLOOKUP(Table25[[#This Row],[Contract No.]],Table3[#All],3,FALSE),"")</f>
        <v/>
      </c>
      <c r="G990" s="26" t="str">
        <f>IFERROR(IF(Table25[[#This Row],[Cooperative Purchase
(Yes/No)]]="Yes","Yes",IF(VLOOKUP(Table25[[#This Row],[Contract No.]],Table3[#All],1,FALSE)=Table25[[#This Row],[Contract No.]],"Yes","No")),"No")</f>
        <v>Yes</v>
      </c>
      <c r="H990" s="51">
        <f>IFERROR(VLOOKUP(Table25[[#This Row],[Contract No.]],Table3[#All],4,FALSE),"")</f>
        <v>42401</v>
      </c>
      <c r="I990" s="56">
        <f>IFERROR(IF(AND(MONTH(Table25[[#This Row],[Contract Start Date]])&gt;6,MONTH(Table25[[#This Row],[Contract Start Date]])&lt;=12),YEAR(Table25[[#This Row],[Contract Start Date]])+1,YEAR(Table25[[#This Row],[Contract Start Date]])),"")</f>
        <v>2016</v>
      </c>
      <c r="J990" s="55">
        <f>Table25[[#This Row],[FY Formula start]]</f>
        <v>2016</v>
      </c>
      <c r="K990" s="59" t="str">
        <f>"FY"&amp;" "&amp;Table25[[#This Row],[Year Start]]</f>
        <v>FY 2016</v>
      </c>
      <c r="L990" s="52">
        <f>IFERROR(VLOOKUP(Table25[[#This Row],[Contract No.]],Table3[#All],5,FALSE),"")</f>
        <v>72717</v>
      </c>
      <c r="M990" s="56">
        <f>IFERROR(IF(Table25[[#This Row],[Contract End Date]]="99/99/9999","No End",IF(AND(MONTH(Table25[[#This Row],[Contract End Date]])&gt;6,MONTH(Table25[[#This Row],[Contract End Date]])&lt;=12),YEAR(Table25[[#This Row],[Contract End Date]])+1,YEAR(Table25[[#This Row],[Contract End Date]]))),"")</f>
        <v>2099</v>
      </c>
      <c r="N990" s="55">
        <f>Table25[[#This Row],[FY Formula end]]</f>
        <v>2099</v>
      </c>
      <c r="O990" s="59" t="str">
        <f>IF(Table25[[#This Row],[Year End]]="No End","No End","FY"&amp;" "&amp;Table25[[#This Row],[Year End]])</f>
        <v>FY 2099</v>
      </c>
      <c r="P990" s="27"/>
      <c r="Q990" s="104">
        <f>_xlfn.IFNA(IF($B990="","",VLOOKUP($B990,'SWC Towers'!$A:$Q,$Q$2,FALSE)),"")</f>
        <v>0.5</v>
      </c>
      <c r="R990" s="106" t="str">
        <f>_xlfn.IFNA(IF($B990="","",VLOOKUP($B990,'SWC Towers'!$A:$Q,$R$2,FALSE)),"")</f>
        <v/>
      </c>
      <c r="S990" s="106" t="str">
        <f>_xlfn.IFNA(IF($B990="","",VLOOKUP($B990,'SWC Towers'!$A:$Q,$S$2,FALSE)),"")</f>
        <v/>
      </c>
      <c r="T990" s="106">
        <f>_xlfn.IFNA(IF($B990="","",VLOOKUP($B990,'SWC Towers'!$A:$Q,$T$2,FALSE)),"")</f>
        <v>0.5</v>
      </c>
      <c r="U990" s="104" t="str">
        <f>_xlfn.IFNA(IF($B990="","",VLOOKUP($B990,'SWC Towers'!$A:$Q,$U$2,FALSE)),"")</f>
        <v/>
      </c>
      <c r="V990" s="104" t="str">
        <f>_xlfn.IFNA(IF($B990="","",VLOOKUP($B990,'SWC Towers'!$A:$Q,$V$2,FALSE)),"")</f>
        <v/>
      </c>
      <c r="W990" s="104" t="str">
        <f>_xlfn.IFNA(IF($B990="","",VLOOKUP($B990,'SWC Towers'!$A:$Q,$W$2,FALSE)),"")</f>
        <v/>
      </c>
      <c r="X990" s="104" t="str">
        <f>_xlfn.IFNA(IF($B990="","",VLOOKUP($B990,'SWC Towers'!$A:$Q,$X$2,FALSE)),"")</f>
        <v/>
      </c>
      <c r="Y990" s="104" t="str">
        <f>_xlfn.IFNA(IF($B990="","",VLOOKUP($B990,'SWC Towers'!$A:$Q,$Y$2,FALSE)),"")</f>
        <v/>
      </c>
      <c r="Z990" s="104" t="str">
        <f>_xlfn.IFNA(IF($B990="","",VLOOKUP($B990,'SWC Towers'!$A:$Q,$Z$2,FALSE)),"")</f>
        <v/>
      </c>
      <c r="AA990" s="104" t="str">
        <f>_xlfn.IFNA(IF($B990="","",VLOOKUP($B990,'SWC Towers'!$A:$Q,$AA$2,FALSE)),"")</f>
        <v/>
      </c>
      <c r="AB990" s="104" t="str">
        <f>_xlfn.IFNA(IF($B990="","",VLOOKUP($B990,'SWC Towers'!$A:$Q,$AB$2,FALSE)),"")</f>
        <v/>
      </c>
      <c r="AC990" s="20">
        <f>SUM(Table25[[#This Row],[IT Tower: Application]:[Other/Non-IT ]])</f>
        <v>1</v>
      </c>
      <c r="AD990" s="70"/>
      <c r="AE990" s="70"/>
      <c r="AF990" s="70"/>
      <c r="AG990" s="70"/>
      <c r="AH990" s="70"/>
      <c r="AI990" s="70"/>
      <c r="AJ990" s="70"/>
      <c r="AK990" s="70"/>
      <c r="AL990" s="70"/>
      <c r="AM990" s="70"/>
      <c r="AN990" s="70"/>
      <c r="AO990" s="70"/>
      <c r="AP990" s="70"/>
      <c r="AQ990" s="70"/>
      <c r="AR990" s="70"/>
      <c r="AS990" s="70"/>
      <c r="AT990" s="70"/>
      <c r="AU990" s="70">
        <v>34861</v>
      </c>
      <c r="AV990" s="70">
        <v>336410</v>
      </c>
      <c r="AW990" s="70">
        <v>601083</v>
      </c>
      <c r="AX990" s="70">
        <v>0</v>
      </c>
      <c r="AY990" s="70"/>
      <c r="AZ990" s="70"/>
      <c r="BA990" s="70"/>
      <c r="BB990" s="70"/>
      <c r="BC990" s="70"/>
      <c r="BD990" s="70"/>
      <c r="BE990" s="70"/>
      <c r="BF990" s="70"/>
      <c r="BG990" s="70"/>
      <c r="BH990" s="70"/>
      <c r="BI990" s="70"/>
      <c r="BJ990" s="70"/>
      <c r="BK990" s="70"/>
      <c r="BL990" s="70"/>
      <c r="BM990" s="70"/>
      <c r="BN990" s="70"/>
      <c r="BO990" s="70"/>
      <c r="BP990" s="70"/>
      <c r="BQ990" s="70"/>
      <c r="BR990" s="70"/>
      <c r="BS990" s="70"/>
      <c r="BT990" s="70"/>
      <c r="BU990" s="70"/>
      <c r="BV990" s="70"/>
      <c r="BW990" s="70"/>
      <c r="BX990" s="70"/>
      <c r="BY990" s="70"/>
      <c r="BZ990" s="70"/>
      <c r="CA990" s="70"/>
      <c r="CB990" s="70"/>
      <c r="CC990" s="69">
        <f>SUM(Table25[[#This Row],[Contract Amount FY00]:[Contract Amount FY50]])</f>
        <v>972354</v>
      </c>
      <c r="CD990" s="24"/>
    </row>
    <row r="991" spans="1:82" x14ac:dyDescent="0.25">
      <c r="A991" s="122" t="s">
        <v>2011</v>
      </c>
      <c r="B991" s="122" t="s">
        <v>286</v>
      </c>
      <c r="C991" s="122" t="s">
        <v>429</v>
      </c>
      <c r="E991" s="26" t="str">
        <f>IFERROR(IF(VLOOKUP(Table25[[#This Row],[Contract No.]],Table3[#All],3,FALSE)="","No","Yes"),"")</f>
        <v>No</v>
      </c>
      <c r="F991" s="26" t="str">
        <f>IFERROR(VLOOKUP(Table25[[#This Row],[Contract No.]],Table3[#All],3,FALSE),"")</f>
        <v/>
      </c>
      <c r="G991" s="26" t="str">
        <f>IFERROR(IF(Table25[[#This Row],[Cooperative Purchase
(Yes/No)]]="Yes","Yes",IF(VLOOKUP(Table25[[#This Row],[Contract No.]],Table3[#All],1,FALSE)=Table25[[#This Row],[Contract No.]],"Yes","No")),"No")</f>
        <v>Yes</v>
      </c>
      <c r="H991" s="51">
        <f>IFERROR(VLOOKUP(Table25[[#This Row],[Contract No.]],Table3[#All],4,FALSE),"")</f>
        <v>42401</v>
      </c>
      <c r="I991" s="56">
        <f>IFERROR(IF(AND(MONTH(Table25[[#This Row],[Contract Start Date]])&gt;6,MONTH(Table25[[#This Row],[Contract Start Date]])&lt;=12),YEAR(Table25[[#This Row],[Contract Start Date]])+1,YEAR(Table25[[#This Row],[Contract Start Date]])),"")</f>
        <v>2016</v>
      </c>
      <c r="J991" s="55">
        <f>Table25[[#This Row],[FY Formula start]]</f>
        <v>2016</v>
      </c>
      <c r="K991" s="59" t="str">
        <f>"FY"&amp;" "&amp;Table25[[#This Row],[Year Start]]</f>
        <v>FY 2016</v>
      </c>
      <c r="L991" s="52">
        <f>IFERROR(VLOOKUP(Table25[[#This Row],[Contract No.]],Table3[#All],5,FALSE),"")</f>
        <v>72717</v>
      </c>
      <c r="M991" s="56">
        <f>IFERROR(IF(Table25[[#This Row],[Contract End Date]]="99/99/9999","No End",IF(AND(MONTH(Table25[[#This Row],[Contract End Date]])&gt;6,MONTH(Table25[[#This Row],[Contract End Date]])&lt;=12),YEAR(Table25[[#This Row],[Contract End Date]])+1,YEAR(Table25[[#This Row],[Contract End Date]]))),"")</f>
        <v>2099</v>
      </c>
      <c r="N991" s="55">
        <f>Table25[[#This Row],[FY Formula end]]</f>
        <v>2099</v>
      </c>
      <c r="O991" s="59" t="str">
        <f>IF(Table25[[#This Row],[Year End]]="No End","No End","FY"&amp;" "&amp;Table25[[#This Row],[Year End]])</f>
        <v>FY 2099</v>
      </c>
      <c r="P991" s="27"/>
      <c r="Q991" s="104">
        <f>_xlfn.IFNA(IF($B991="","",VLOOKUP($B991,'SWC Towers'!$A:$Q,$Q$2,FALSE)),"")</f>
        <v>0.5</v>
      </c>
      <c r="R991" s="106" t="str">
        <f>_xlfn.IFNA(IF($B991="","",VLOOKUP($B991,'SWC Towers'!$A:$Q,$R$2,FALSE)),"")</f>
        <v/>
      </c>
      <c r="S991" s="106" t="str">
        <f>_xlfn.IFNA(IF($B991="","",VLOOKUP($B991,'SWC Towers'!$A:$Q,$S$2,FALSE)),"")</f>
        <v/>
      </c>
      <c r="T991" s="106">
        <f>_xlfn.IFNA(IF($B991="","",VLOOKUP($B991,'SWC Towers'!$A:$Q,$T$2,FALSE)),"")</f>
        <v>0.5</v>
      </c>
      <c r="U991" s="104" t="str">
        <f>_xlfn.IFNA(IF($B991="","",VLOOKUP($B991,'SWC Towers'!$A:$Q,$U$2,FALSE)),"")</f>
        <v/>
      </c>
      <c r="V991" s="104" t="str">
        <f>_xlfn.IFNA(IF($B991="","",VLOOKUP($B991,'SWC Towers'!$A:$Q,$V$2,FALSE)),"")</f>
        <v/>
      </c>
      <c r="W991" s="104" t="str">
        <f>_xlfn.IFNA(IF($B991="","",VLOOKUP($B991,'SWC Towers'!$A:$Q,$W$2,FALSE)),"")</f>
        <v/>
      </c>
      <c r="X991" s="104" t="str">
        <f>_xlfn.IFNA(IF($B991="","",VLOOKUP($B991,'SWC Towers'!$A:$Q,$X$2,FALSE)),"")</f>
        <v/>
      </c>
      <c r="Y991" s="104" t="str">
        <f>_xlfn.IFNA(IF($B991="","",VLOOKUP($B991,'SWC Towers'!$A:$Q,$Y$2,FALSE)),"")</f>
        <v/>
      </c>
      <c r="Z991" s="104" t="str">
        <f>_xlfn.IFNA(IF($B991="","",VLOOKUP($B991,'SWC Towers'!$A:$Q,$Z$2,FALSE)),"")</f>
        <v/>
      </c>
      <c r="AA991" s="104" t="str">
        <f>_xlfn.IFNA(IF($B991="","",VLOOKUP($B991,'SWC Towers'!$A:$Q,$AA$2,FALSE)),"")</f>
        <v/>
      </c>
      <c r="AB991" s="104" t="str">
        <f>_xlfn.IFNA(IF($B991="","",VLOOKUP($B991,'SWC Towers'!$A:$Q,$AB$2,FALSE)),"")</f>
        <v/>
      </c>
      <c r="AC991" s="20">
        <f>SUM(Table25[[#This Row],[IT Tower: Application]:[Other/Non-IT ]])</f>
        <v>1</v>
      </c>
      <c r="AD991" s="70"/>
      <c r="AE991" s="70"/>
      <c r="AF991" s="70"/>
      <c r="AG991" s="70"/>
      <c r="AH991" s="70"/>
      <c r="AI991" s="70"/>
      <c r="AJ991" s="70"/>
      <c r="AK991" s="70"/>
      <c r="AL991" s="70"/>
      <c r="AM991" s="70"/>
      <c r="AN991" s="70"/>
      <c r="AO991" s="70"/>
      <c r="AP991" s="70"/>
      <c r="AQ991" s="70"/>
      <c r="AR991" s="70"/>
      <c r="AS991" s="70"/>
      <c r="AT991" s="70"/>
      <c r="AU991" s="70"/>
      <c r="AV991" s="70"/>
      <c r="AW991" s="70"/>
      <c r="AX991" s="70">
        <v>250000</v>
      </c>
      <c r="AY991" s="70">
        <v>0</v>
      </c>
      <c r="AZ991" s="70"/>
      <c r="BA991" s="70"/>
      <c r="BB991" s="70"/>
      <c r="BC991" s="70"/>
      <c r="BD991" s="70"/>
      <c r="BE991" s="70"/>
      <c r="BF991" s="70"/>
      <c r="BG991" s="70"/>
      <c r="BH991" s="70"/>
      <c r="BI991" s="70"/>
      <c r="BJ991" s="70"/>
      <c r="BK991" s="70"/>
      <c r="BL991" s="70"/>
      <c r="BM991" s="70"/>
      <c r="BN991" s="70"/>
      <c r="BO991" s="70"/>
      <c r="BP991" s="70"/>
      <c r="BQ991" s="70"/>
      <c r="BR991" s="70"/>
      <c r="BS991" s="70"/>
      <c r="BT991" s="70"/>
      <c r="BU991" s="70"/>
      <c r="BV991" s="70"/>
      <c r="BW991" s="70"/>
      <c r="BX991" s="70"/>
      <c r="BY991" s="70"/>
      <c r="BZ991" s="70"/>
      <c r="CA991" s="70"/>
      <c r="CB991" s="70"/>
      <c r="CC991" s="69">
        <f>SUM(Table25[[#This Row],[Contract Amount FY00]:[Contract Amount FY50]])</f>
        <v>250000</v>
      </c>
      <c r="CD991" s="24"/>
    </row>
    <row r="992" spans="1:82" x14ac:dyDescent="0.25">
      <c r="A992" s="122" t="s">
        <v>2011</v>
      </c>
      <c r="B992" s="122" t="s">
        <v>286</v>
      </c>
      <c r="C992" s="122" t="s">
        <v>1843</v>
      </c>
      <c r="E992" s="26" t="str">
        <f>IFERROR(IF(VLOOKUP(Table25[[#This Row],[Contract No.]],Table3[#All],3,FALSE)="","No","Yes"),"")</f>
        <v>No</v>
      </c>
      <c r="F992" s="26" t="str">
        <f>IFERROR(VLOOKUP(Table25[[#This Row],[Contract No.]],Table3[#All],3,FALSE),"")</f>
        <v/>
      </c>
      <c r="G992" s="26" t="str">
        <f>IFERROR(IF(Table25[[#This Row],[Cooperative Purchase
(Yes/No)]]="Yes","Yes",IF(VLOOKUP(Table25[[#This Row],[Contract No.]],Table3[#All],1,FALSE)=Table25[[#This Row],[Contract No.]],"Yes","No")),"No")</f>
        <v>Yes</v>
      </c>
      <c r="H992" s="51">
        <f>IFERROR(VLOOKUP(Table25[[#This Row],[Contract No.]],Table3[#All],4,FALSE),"")</f>
        <v>42401</v>
      </c>
      <c r="I992" s="56">
        <f>IFERROR(IF(AND(MONTH(Table25[[#This Row],[Contract Start Date]])&gt;6,MONTH(Table25[[#This Row],[Contract Start Date]])&lt;=12),YEAR(Table25[[#This Row],[Contract Start Date]])+1,YEAR(Table25[[#This Row],[Contract Start Date]])),"")</f>
        <v>2016</v>
      </c>
      <c r="J992" s="55">
        <f>Table25[[#This Row],[FY Formula start]]</f>
        <v>2016</v>
      </c>
      <c r="K992" s="59" t="str">
        <f>"FY"&amp;" "&amp;Table25[[#This Row],[Year Start]]</f>
        <v>FY 2016</v>
      </c>
      <c r="L992" s="52">
        <f>IFERROR(VLOOKUP(Table25[[#This Row],[Contract No.]],Table3[#All],5,FALSE),"")</f>
        <v>72717</v>
      </c>
      <c r="M992" s="56">
        <f>IFERROR(IF(Table25[[#This Row],[Contract End Date]]="99/99/9999","No End",IF(AND(MONTH(Table25[[#This Row],[Contract End Date]])&gt;6,MONTH(Table25[[#This Row],[Contract End Date]])&lt;=12),YEAR(Table25[[#This Row],[Contract End Date]])+1,YEAR(Table25[[#This Row],[Contract End Date]]))),"")</f>
        <v>2099</v>
      </c>
      <c r="N992" s="55">
        <f>Table25[[#This Row],[FY Formula end]]</f>
        <v>2099</v>
      </c>
      <c r="O992" s="59" t="str">
        <f>IF(Table25[[#This Row],[Year End]]="No End","No End","FY"&amp;" "&amp;Table25[[#This Row],[Year End]])</f>
        <v>FY 2099</v>
      </c>
      <c r="P992" s="27"/>
      <c r="Q992" s="104">
        <f>_xlfn.IFNA(IF($B992="","",VLOOKUP($B992,'SWC Towers'!$A:$Q,$Q$2,FALSE)),"")</f>
        <v>0.5</v>
      </c>
      <c r="R992" s="106" t="str">
        <f>_xlfn.IFNA(IF($B992="","",VLOOKUP($B992,'SWC Towers'!$A:$Q,$R$2,FALSE)),"")</f>
        <v/>
      </c>
      <c r="S992" s="106" t="str">
        <f>_xlfn.IFNA(IF($B992="","",VLOOKUP($B992,'SWC Towers'!$A:$Q,$S$2,FALSE)),"")</f>
        <v/>
      </c>
      <c r="T992" s="106">
        <f>_xlfn.IFNA(IF($B992="","",VLOOKUP($B992,'SWC Towers'!$A:$Q,$T$2,FALSE)),"")</f>
        <v>0.5</v>
      </c>
      <c r="U992" s="104" t="str">
        <f>_xlfn.IFNA(IF($B992="","",VLOOKUP($B992,'SWC Towers'!$A:$Q,$U$2,FALSE)),"")</f>
        <v/>
      </c>
      <c r="V992" s="104" t="str">
        <f>_xlfn.IFNA(IF($B992="","",VLOOKUP($B992,'SWC Towers'!$A:$Q,$V$2,FALSE)),"")</f>
        <v/>
      </c>
      <c r="W992" s="104" t="str">
        <f>_xlfn.IFNA(IF($B992="","",VLOOKUP($B992,'SWC Towers'!$A:$Q,$W$2,FALSE)),"")</f>
        <v/>
      </c>
      <c r="X992" s="104" t="str">
        <f>_xlfn.IFNA(IF($B992="","",VLOOKUP($B992,'SWC Towers'!$A:$Q,$X$2,FALSE)),"")</f>
        <v/>
      </c>
      <c r="Y992" s="104" t="str">
        <f>_xlfn.IFNA(IF($B992="","",VLOOKUP($B992,'SWC Towers'!$A:$Q,$Y$2,FALSE)),"")</f>
        <v/>
      </c>
      <c r="Z992" s="104" t="str">
        <f>_xlfn.IFNA(IF($B992="","",VLOOKUP($B992,'SWC Towers'!$A:$Q,$Z$2,FALSE)),"")</f>
        <v/>
      </c>
      <c r="AA992" s="104" t="str">
        <f>_xlfn.IFNA(IF($B992="","",VLOOKUP($B992,'SWC Towers'!$A:$Q,$AA$2,FALSE)),"")</f>
        <v/>
      </c>
      <c r="AB992" s="104" t="str">
        <f>_xlfn.IFNA(IF($B992="","",VLOOKUP($B992,'SWC Towers'!$A:$Q,$AB$2,FALSE)),"")</f>
        <v/>
      </c>
      <c r="AC992" s="20">
        <f>SUM(Table25[[#This Row],[IT Tower: Application]:[Other/Non-IT ]])</f>
        <v>1</v>
      </c>
      <c r="AD992" s="70"/>
      <c r="AE992" s="70"/>
      <c r="AF992" s="70"/>
      <c r="AG992" s="70"/>
      <c r="AH992" s="70"/>
      <c r="AI992" s="70"/>
      <c r="AJ992" s="70"/>
      <c r="AK992" s="70"/>
      <c r="AL992" s="70"/>
      <c r="AM992" s="70"/>
      <c r="AN992" s="70"/>
      <c r="AO992" s="70"/>
      <c r="AP992" s="70"/>
      <c r="AQ992" s="70"/>
      <c r="AR992" s="70"/>
      <c r="AS992" s="70"/>
      <c r="AT992" s="70"/>
      <c r="AU992" s="70">
        <v>0</v>
      </c>
      <c r="AV992" s="70">
        <v>107865</v>
      </c>
      <c r="AW992" s="70">
        <v>0</v>
      </c>
      <c r="AX992" s="70"/>
      <c r="AY992" s="70"/>
      <c r="AZ992" s="70"/>
      <c r="BA992" s="70"/>
      <c r="BB992" s="70"/>
      <c r="BC992" s="70"/>
      <c r="BD992" s="70"/>
      <c r="BE992" s="70"/>
      <c r="BF992" s="70"/>
      <c r="BG992" s="70"/>
      <c r="BH992" s="70"/>
      <c r="BI992" s="70"/>
      <c r="BJ992" s="70"/>
      <c r="BK992" s="70"/>
      <c r="BL992" s="70"/>
      <c r="BM992" s="70"/>
      <c r="BN992" s="70"/>
      <c r="BO992" s="70"/>
      <c r="BP992" s="70"/>
      <c r="BQ992" s="70"/>
      <c r="BR992" s="70"/>
      <c r="BS992" s="70"/>
      <c r="BT992" s="70"/>
      <c r="BU992" s="70"/>
      <c r="BV992" s="70"/>
      <c r="BW992" s="70"/>
      <c r="BX992" s="70"/>
      <c r="BY992" s="70"/>
      <c r="BZ992" s="70"/>
      <c r="CA992" s="70"/>
      <c r="CB992" s="70"/>
      <c r="CC992" s="69">
        <f>SUM(Table25[[#This Row],[Contract Amount FY00]:[Contract Amount FY50]])</f>
        <v>107865</v>
      </c>
      <c r="CD992" s="24"/>
    </row>
    <row r="993" spans="1:82" x14ac:dyDescent="0.25">
      <c r="A993" s="122" t="s">
        <v>2011</v>
      </c>
      <c r="B993" s="122" t="s">
        <v>286</v>
      </c>
      <c r="C993" s="122" t="s">
        <v>3201</v>
      </c>
      <c r="E993" s="26" t="str">
        <f>IFERROR(IF(VLOOKUP(Table25[[#This Row],[Contract No.]],Table3[#All],3,FALSE)="","No","Yes"),"")</f>
        <v>No</v>
      </c>
      <c r="F993" s="26" t="str">
        <f>IFERROR(VLOOKUP(Table25[[#This Row],[Contract No.]],Table3[#All],3,FALSE),"")</f>
        <v/>
      </c>
      <c r="G993" s="26" t="str">
        <f>IFERROR(IF(Table25[[#This Row],[Cooperative Purchase
(Yes/No)]]="Yes","Yes",IF(VLOOKUP(Table25[[#This Row],[Contract No.]],Table3[#All],1,FALSE)=Table25[[#This Row],[Contract No.]],"Yes","No")),"No")</f>
        <v>Yes</v>
      </c>
      <c r="H993" s="51">
        <f>IFERROR(VLOOKUP(Table25[[#This Row],[Contract No.]],Table3[#All],4,FALSE),"")</f>
        <v>42401</v>
      </c>
      <c r="I993" s="56">
        <f>IFERROR(IF(AND(MONTH(Table25[[#This Row],[Contract Start Date]])&gt;6,MONTH(Table25[[#This Row],[Contract Start Date]])&lt;=12),YEAR(Table25[[#This Row],[Contract Start Date]])+1,YEAR(Table25[[#This Row],[Contract Start Date]])),"")</f>
        <v>2016</v>
      </c>
      <c r="J993" s="55">
        <f>Table25[[#This Row],[FY Formula start]]</f>
        <v>2016</v>
      </c>
      <c r="K993" s="59" t="str">
        <f>"FY"&amp;" "&amp;Table25[[#This Row],[Year Start]]</f>
        <v>FY 2016</v>
      </c>
      <c r="L993" s="52">
        <f>IFERROR(VLOOKUP(Table25[[#This Row],[Contract No.]],Table3[#All],5,FALSE),"")</f>
        <v>72717</v>
      </c>
      <c r="M993" s="56">
        <f>IFERROR(IF(Table25[[#This Row],[Contract End Date]]="99/99/9999","No End",IF(AND(MONTH(Table25[[#This Row],[Contract End Date]])&gt;6,MONTH(Table25[[#This Row],[Contract End Date]])&lt;=12),YEAR(Table25[[#This Row],[Contract End Date]])+1,YEAR(Table25[[#This Row],[Contract End Date]]))),"")</f>
        <v>2099</v>
      </c>
      <c r="N993" s="55">
        <f>Table25[[#This Row],[FY Formula end]]</f>
        <v>2099</v>
      </c>
      <c r="O993" s="59" t="str">
        <f>IF(Table25[[#This Row],[Year End]]="No End","No End","FY"&amp;" "&amp;Table25[[#This Row],[Year End]])</f>
        <v>FY 2099</v>
      </c>
      <c r="P993" s="27"/>
      <c r="Q993" s="104">
        <f>_xlfn.IFNA(IF($B993="","",VLOOKUP($B993,'SWC Towers'!$A:$Q,$Q$2,FALSE)),"")</f>
        <v>0.5</v>
      </c>
      <c r="R993" s="106" t="str">
        <f>_xlfn.IFNA(IF($B993="","",VLOOKUP($B993,'SWC Towers'!$A:$Q,$R$2,FALSE)),"")</f>
        <v/>
      </c>
      <c r="S993" s="106" t="str">
        <f>_xlfn.IFNA(IF($B993="","",VLOOKUP($B993,'SWC Towers'!$A:$Q,$S$2,FALSE)),"")</f>
        <v/>
      </c>
      <c r="T993" s="106">
        <f>_xlfn.IFNA(IF($B993="","",VLOOKUP($B993,'SWC Towers'!$A:$Q,$T$2,FALSE)),"")</f>
        <v>0.5</v>
      </c>
      <c r="U993" s="104" t="str">
        <f>_xlfn.IFNA(IF($B993="","",VLOOKUP($B993,'SWC Towers'!$A:$Q,$U$2,FALSE)),"")</f>
        <v/>
      </c>
      <c r="V993" s="104" t="str">
        <f>_xlfn.IFNA(IF($B993="","",VLOOKUP($B993,'SWC Towers'!$A:$Q,$V$2,FALSE)),"")</f>
        <v/>
      </c>
      <c r="W993" s="104" t="str">
        <f>_xlfn.IFNA(IF($B993="","",VLOOKUP($B993,'SWC Towers'!$A:$Q,$W$2,FALSE)),"")</f>
        <v/>
      </c>
      <c r="X993" s="104" t="str">
        <f>_xlfn.IFNA(IF($B993="","",VLOOKUP($B993,'SWC Towers'!$A:$Q,$X$2,FALSE)),"")</f>
        <v/>
      </c>
      <c r="Y993" s="104" t="str">
        <f>_xlfn.IFNA(IF($B993="","",VLOOKUP($B993,'SWC Towers'!$A:$Q,$Y$2,FALSE)),"")</f>
        <v/>
      </c>
      <c r="Z993" s="104" t="str">
        <f>_xlfn.IFNA(IF($B993="","",VLOOKUP($B993,'SWC Towers'!$A:$Q,$Z$2,FALSE)),"")</f>
        <v/>
      </c>
      <c r="AA993" s="104" t="str">
        <f>_xlfn.IFNA(IF($B993="","",VLOOKUP($B993,'SWC Towers'!$A:$Q,$AA$2,FALSE)),"")</f>
        <v/>
      </c>
      <c r="AB993" s="104" t="str">
        <f>_xlfn.IFNA(IF($B993="","",VLOOKUP($B993,'SWC Towers'!$A:$Q,$AB$2,FALSE)),"")</f>
        <v/>
      </c>
      <c r="AC993" s="20">
        <f>SUM(Table25[[#This Row],[IT Tower: Application]:[Other/Non-IT ]])</f>
        <v>1</v>
      </c>
      <c r="AD993" s="70"/>
      <c r="AE993" s="70"/>
      <c r="AF993" s="70"/>
      <c r="AG993" s="70"/>
      <c r="AH993" s="70"/>
      <c r="AI993" s="70"/>
      <c r="AJ993" s="70"/>
      <c r="AK993" s="70"/>
      <c r="AL993" s="70"/>
      <c r="AM993" s="70"/>
      <c r="AN993" s="70"/>
      <c r="AO993" s="70"/>
      <c r="AP993" s="70"/>
      <c r="AQ993" s="70"/>
      <c r="AR993" s="70"/>
      <c r="AS993" s="70"/>
      <c r="AT993" s="70"/>
      <c r="AU993" s="70">
        <v>121675</v>
      </c>
      <c r="AV993" s="70">
        <v>344685</v>
      </c>
      <c r="AW993" s="70">
        <v>387478</v>
      </c>
      <c r="AX993" s="70">
        <v>317100</v>
      </c>
      <c r="AY993" s="70">
        <v>75400</v>
      </c>
      <c r="AZ993" s="70"/>
      <c r="BA993" s="70"/>
      <c r="BB993" s="70"/>
      <c r="BC993" s="70"/>
      <c r="BD993" s="70"/>
      <c r="BE993" s="70"/>
      <c r="BF993" s="70"/>
      <c r="BG993" s="70"/>
      <c r="BH993" s="70"/>
      <c r="BI993" s="70"/>
      <c r="BJ993" s="70"/>
      <c r="BK993" s="70"/>
      <c r="BL993" s="70"/>
      <c r="BM993" s="70"/>
      <c r="BN993" s="70"/>
      <c r="BO993" s="70"/>
      <c r="BP993" s="70"/>
      <c r="BQ993" s="70"/>
      <c r="BR993" s="70"/>
      <c r="BS993" s="70"/>
      <c r="BT993" s="70"/>
      <c r="BU993" s="70"/>
      <c r="BV993" s="70"/>
      <c r="BW993" s="70"/>
      <c r="BX993" s="70"/>
      <c r="BY993" s="70"/>
      <c r="BZ993" s="70"/>
      <c r="CA993" s="70"/>
      <c r="CB993" s="70"/>
      <c r="CC993" s="69">
        <f>SUM(Table25[[#This Row],[Contract Amount FY00]:[Contract Amount FY50]])</f>
        <v>1246338</v>
      </c>
      <c r="CD993" s="24"/>
    </row>
    <row r="994" spans="1:82" x14ac:dyDescent="0.25">
      <c r="A994" s="122" t="s">
        <v>2011</v>
      </c>
      <c r="B994" s="122" t="s">
        <v>286</v>
      </c>
      <c r="C994" s="122" t="s">
        <v>3149</v>
      </c>
      <c r="E994" s="26" t="str">
        <f>IFERROR(IF(VLOOKUP(Table25[[#This Row],[Contract No.]],Table3[#All],3,FALSE)="","No","Yes"),"")</f>
        <v>No</v>
      </c>
      <c r="F994" s="26" t="str">
        <f>IFERROR(VLOOKUP(Table25[[#This Row],[Contract No.]],Table3[#All],3,FALSE),"")</f>
        <v/>
      </c>
      <c r="G994" s="26" t="str">
        <f>IFERROR(IF(Table25[[#This Row],[Cooperative Purchase
(Yes/No)]]="Yes","Yes",IF(VLOOKUP(Table25[[#This Row],[Contract No.]],Table3[#All],1,FALSE)=Table25[[#This Row],[Contract No.]],"Yes","No")),"No")</f>
        <v>Yes</v>
      </c>
      <c r="H994" s="51">
        <f>IFERROR(VLOOKUP(Table25[[#This Row],[Contract No.]],Table3[#All],4,FALSE),"")</f>
        <v>42401</v>
      </c>
      <c r="I994" s="56">
        <f>IFERROR(IF(AND(MONTH(Table25[[#This Row],[Contract Start Date]])&gt;6,MONTH(Table25[[#This Row],[Contract Start Date]])&lt;=12),YEAR(Table25[[#This Row],[Contract Start Date]])+1,YEAR(Table25[[#This Row],[Contract Start Date]])),"")</f>
        <v>2016</v>
      </c>
      <c r="J994" s="55">
        <f>Table25[[#This Row],[FY Formula start]]</f>
        <v>2016</v>
      </c>
      <c r="K994" s="59" t="str">
        <f>"FY"&amp;" "&amp;Table25[[#This Row],[Year Start]]</f>
        <v>FY 2016</v>
      </c>
      <c r="L994" s="52">
        <f>IFERROR(VLOOKUP(Table25[[#This Row],[Contract No.]],Table3[#All],5,FALSE),"")</f>
        <v>72717</v>
      </c>
      <c r="M994" s="56">
        <f>IFERROR(IF(Table25[[#This Row],[Contract End Date]]="99/99/9999","No End",IF(AND(MONTH(Table25[[#This Row],[Contract End Date]])&gt;6,MONTH(Table25[[#This Row],[Contract End Date]])&lt;=12),YEAR(Table25[[#This Row],[Contract End Date]])+1,YEAR(Table25[[#This Row],[Contract End Date]]))),"")</f>
        <v>2099</v>
      </c>
      <c r="N994" s="55">
        <f>Table25[[#This Row],[FY Formula end]]</f>
        <v>2099</v>
      </c>
      <c r="O994" s="59" t="str">
        <f>IF(Table25[[#This Row],[Year End]]="No End","No End","FY"&amp;" "&amp;Table25[[#This Row],[Year End]])</f>
        <v>FY 2099</v>
      </c>
      <c r="P994" s="27"/>
      <c r="Q994" s="104">
        <f>_xlfn.IFNA(IF($B994="","",VLOOKUP($B994,'SWC Towers'!$A:$Q,$Q$2,FALSE)),"")</f>
        <v>0.5</v>
      </c>
      <c r="R994" s="106" t="str">
        <f>_xlfn.IFNA(IF($B994="","",VLOOKUP($B994,'SWC Towers'!$A:$Q,$R$2,FALSE)),"")</f>
        <v/>
      </c>
      <c r="S994" s="106" t="str">
        <f>_xlfn.IFNA(IF($B994="","",VLOOKUP($B994,'SWC Towers'!$A:$Q,$S$2,FALSE)),"")</f>
        <v/>
      </c>
      <c r="T994" s="106">
        <f>_xlfn.IFNA(IF($B994="","",VLOOKUP($B994,'SWC Towers'!$A:$Q,$T$2,FALSE)),"")</f>
        <v>0.5</v>
      </c>
      <c r="U994" s="104" t="str">
        <f>_xlfn.IFNA(IF($B994="","",VLOOKUP($B994,'SWC Towers'!$A:$Q,$U$2,FALSE)),"")</f>
        <v/>
      </c>
      <c r="V994" s="104" t="str">
        <f>_xlfn.IFNA(IF($B994="","",VLOOKUP($B994,'SWC Towers'!$A:$Q,$V$2,FALSE)),"")</f>
        <v/>
      </c>
      <c r="W994" s="104" t="str">
        <f>_xlfn.IFNA(IF($B994="","",VLOOKUP($B994,'SWC Towers'!$A:$Q,$W$2,FALSE)),"")</f>
        <v/>
      </c>
      <c r="X994" s="104" t="str">
        <f>_xlfn.IFNA(IF($B994="","",VLOOKUP($B994,'SWC Towers'!$A:$Q,$X$2,FALSE)),"")</f>
        <v/>
      </c>
      <c r="Y994" s="104" t="str">
        <f>_xlfn.IFNA(IF($B994="","",VLOOKUP($B994,'SWC Towers'!$A:$Q,$Y$2,FALSE)),"")</f>
        <v/>
      </c>
      <c r="Z994" s="104" t="str">
        <f>_xlfn.IFNA(IF($B994="","",VLOOKUP($B994,'SWC Towers'!$A:$Q,$Z$2,FALSE)),"")</f>
        <v/>
      </c>
      <c r="AA994" s="104" t="str">
        <f>_xlfn.IFNA(IF($B994="","",VLOOKUP($B994,'SWC Towers'!$A:$Q,$AA$2,FALSE)),"")</f>
        <v/>
      </c>
      <c r="AB994" s="104" t="str">
        <f>_xlfn.IFNA(IF($B994="","",VLOOKUP($B994,'SWC Towers'!$A:$Q,$AB$2,FALSE)),"")</f>
        <v/>
      </c>
      <c r="AC994" s="20">
        <f>SUM(Table25[[#This Row],[IT Tower: Application]:[Other/Non-IT ]])</f>
        <v>1</v>
      </c>
      <c r="AD994" s="70"/>
      <c r="AE994" s="70"/>
      <c r="AF994" s="70"/>
      <c r="AG994" s="70"/>
      <c r="AH994" s="70"/>
      <c r="AI994" s="70"/>
      <c r="AJ994" s="70"/>
      <c r="AK994" s="70"/>
      <c r="AL994" s="70"/>
      <c r="AM994" s="70"/>
      <c r="AN994" s="70"/>
      <c r="AO994" s="70"/>
      <c r="AP994" s="70"/>
      <c r="AQ994" s="70"/>
      <c r="AR994" s="70"/>
      <c r="AS994" s="70"/>
      <c r="AT994" s="70"/>
      <c r="AU994" s="70"/>
      <c r="AV994" s="70"/>
      <c r="AW994" s="70"/>
      <c r="AX994" s="70"/>
      <c r="AY994" s="70">
        <v>16448</v>
      </c>
      <c r="AZ994" s="70">
        <v>0</v>
      </c>
      <c r="BA994" s="70"/>
      <c r="BB994" s="70"/>
      <c r="BC994" s="70"/>
      <c r="BD994" s="70"/>
      <c r="BE994" s="70"/>
      <c r="BF994" s="70"/>
      <c r="BG994" s="70"/>
      <c r="BH994" s="70"/>
      <c r="BI994" s="70"/>
      <c r="BJ994" s="70"/>
      <c r="BK994" s="70"/>
      <c r="BL994" s="70"/>
      <c r="BM994" s="70"/>
      <c r="BN994" s="70"/>
      <c r="BO994" s="70"/>
      <c r="BP994" s="70"/>
      <c r="BQ994" s="70"/>
      <c r="BR994" s="70"/>
      <c r="BS994" s="70"/>
      <c r="BT994" s="70"/>
      <c r="BU994" s="70"/>
      <c r="BV994" s="70"/>
      <c r="BW994" s="70"/>
      <c r="BX994" s="70"/>
      <c r="BY994" s="70"/>
      <c r="BZ994" s="70"/>
      <c r="CA994" s="70"/>
      <c r="CB994" s="70"/>
      <c r="CC994" s="69">
        <f>SUM(Table25[[#This Row],[Contract Amount FY00]:[Contract Amount FY50]])</f>
        <v>16448</v>
      </c>
      <c r="CD994" s="24"/>
    </row>
    <row r="995" spans="1:82" x14ac:dyDescent="0.25">
      <c r="A995" s="122" t="s">
        <v>2011</v>
      </c>
      <c r="B995" s="122" t="s">
        <v>286</v>
      </c>
      <c r="C995" s="122" t="s">
        <v>699</v>
      </c>
      <c r="E995" s="26" t="str">
        <f>IFERROR(IF(VLOOKUP(Table25[[#This Row],[Contract No.]],Table3[#All],3,FALSE)="","No","Yes"),"")</f>
        <v>No</v>
      </c>
      <c r="F995" s="26" t="str">
        <f>IFERROR(VLOOKUP(Table25[[#This Row],[Contract No.]],Table3[#All],3,FALSE),"")</f>
        <v/>
      </c>
      <c r="G995" s="26" t="str">
        <f>IFERROR(IF(Table25[[#This Row],[Cooperative Purchase
(Yes/No)]]="Yes","Yes",IF(VLOOKUP(Table25[[#This Row],[Contract No.]],Table3[#All],1,FALSE)=Table25[[#This Row],[Contract No.]],"Yes","No")),"No")</f>
        <v>Yes</v>
      </c>
      <c r="H995" s="51">
        <f>IFERROR(VLOOKUP(Table25[[#This Row],[Contract No.]],Table3[#All],4,FALSE),"")</f>
        <v>42401</v>
      </c>
      <c r="I995" s="56">
        <f>IFERROR(IF(AND(MONTH(Table25[[#This Row],[Contract Start Date]])&gt;6,MONTH(Table25[[#This Row],[Contract Start Date]])&lt;=12),YEAR(Table25[[#This Row],[Contract Start Date]])+1,YEAR(Table25[[#This Row],[Contract Start Date]])),"")</f>
        <v>2016</v>
      </c>
      <c r="J995" s="55">
        <f>Table25[[#This Row],[FY Formula start]]</f>
        <v>2016</v>
      </c>
      <c r="K995" s="59" t="str">
        <f>"FY"&amp;" "&amp;Table25[[#This Row],[Year Start]]</f>
        <v>FY 2016</v>
      </c>
      <c r="L995" s="52">
        <f>IFERROR(VLOOKUP(Table25[[#This Row],[Contract No.]],Table3[#All],5,FALSE),"")</f>
        <v>72717</v>
      </c>
      <c r="M995" s="56">
        <f>IFERROR(IF(Table25[[#This Row],[Contract End Date]]="99/99/9999","No End",IF(AND(MONTH(Table25[[#This Row],[Contract End Date]])&gt;6,MONTH(Table25[[#This Row],[Contract End Date]])&lt;=12),YEAR(Table25[[#This Row],[Contract End Date]])+1,YEAR(Table25[[#This Row],[Contract End Date]]))),"")</f>
        <v>2099</v>
      </c>
      <c r="N995" s="55">
        <f>Table25[[#This Row],[FY Formula end]]</f>
        <v>2099</v>
      </c>
      <c r="O995" s="59" t="str">
        <f>IF(Table25[[#This Row],[Year End]]="No End","No End","FY"&amp;" "&amp;Table25[[#This Row],[Year End]])</f>
        <v>FY 2099</v>
      </c>
      <c r="P995" s="27"/>
      <c r="Q995" s="104">
        <f>_xlfn.IFNA(IF($B995="","",VLOOKUP($B995,'SWC Towers'!$A:$Q,$Q$2,FALSE)),"")</f>
        <v>0.5</v>
      </c>
      <c r="R995" s="106" t="str">
        <f>_xlfn.IFNA(IF($B995="","",VLOOKUP($B995,'SWC Towers'!$A:$Q,$R$2,FALSE)),"")</f>
        <v/>
      </c>
      <c r="S995" s="106" t="str">
        <f>_xlfn.IFNA(IF($B995="","",VLOOKUP($B995,'SWC Towers'!$A:$Q,$S$2,FALSE)),"")</f>
        <v/>
      </c>
      <c r="T995" s="106">
        <f>_xlfn.IFNA(IF($B995="","",VLOOKUP($B995,'SWC Towers'!$A:$Q,$T$2,FALSE)),"")</f>
        <v>0.5</v>
      </c>
      <c r="U995" s="104" t="str">
        <f>_xlfn.IFNA(IF($B995="","",VLOOKUP($B995,'SWC Towers'!$A:$Q,$U$2,FALSE)),"")</f>
        <v/>
      </c>
      <c r="V995" s="104" t="str">
        <f>_xlfn.IFNA(IF($B995="","",VLOOKUP($B995,'SWC Towers'!$A:$Q,$V$2,FALSE)),"")</f>
        <v/>
      </c>
      <c r="W995" s="104" t="str">
        <f>_xlfn.IFNA(IF($B995="","",VLOOKUP($B995,'SWC Towers'!$A:$Q,$W$2,FALSE)),"")</f>
        <v/>
      </c>
      <c r="X995" s="104" t="str">
        <f>_xlfn.IFNA(IF($B995="","",VLOOKUP($B995,'SWC Towers'!$A:$Q,$X$2,FALSE)),"")</f>
        <v/>
      </c>
      <c r="Y995" s="104" t="str">
        <f>_xlfn.IFNA(IF($B995="","",VLOOKUP($B995,'SWC Towers'!$A:$Q,$Y$2,FALSE)),"")</f>
        <v/>
      </c>
      <c r="Z995" s="104" t="str">
        <f>_xlfn.IFNA(IF($B995="","",VLOOKUP($B995,'SWC Towers'!$A:$Q,$Z$2,FALSE)),"")</f>
        <v/>
      </c>
      <c r="AA995" s="104" t="str">
        <f>_xlfn.IFNA(IF($B995="","",VLOOKUP($B995,'SWC Towers'!$A:$Q,$AA$2,FALSE)),"")</f>
        <v/>
      </c>
      <c r="AB995" s="104" t="str">
        <f>_xlfn.IFNA(IF($B995="","",VLOOKUP($B995,'SWC Towers'!$A:$Q,$AB$2,FALSE)),"")</f>
        <v/>
      </c>
      <c r="AC995" s="20">
        <f>SUM(Table25[[#This Row],[IT Tower: Application]:[Other/Non-IT ]])</f>
        <v>1</v>
      </c>
      <c r="AD995" s="70"/>
      <c r="AE995" s="70"/>
      <c r="AF995" s="70"/>
      <c r="AG995" s="70"/>
      <c r="AH995" s="70"/>
      <c r="AI995" s="70"/>
      <c r="AJ995" s="70"/>
      <c r="AK995" s="70"/>
      <c r="AL995" s="70"/>
      <c r="AM995" s="70"/>
      <c r="AN995" s="70"/>
      <c r="AO995" s="70"/>
      <c r="AP995" s="70"/>
      <c r="AQ995" s="70"/>
      <c r="AR995" s="70"/>
      <c r="AS995" s="70"/>
      <c r="AT995" s="70">
        <v>187218</v>
      </c>
      <c r="AU995" s="70">
        <v>819419</v>
      </c>
      <c r="AV995" s="70">
        <v>822657</v>
      </c>
      <c r="AW995" s="70">
        <v>775619</v>
      </c>
      <c r="AX995" s="70">
        <v>305144</v>
      </c>
      <c r="AY995" s="70">
        <v>350042</v>
      </c>
      <c r="AZ995" s="70">
        <v>339130</v>
      </c>
      <c r="BA995" s="70">
        <v>332318</v>
      </c>
      <c r="BB995" s="70">
        <v>393900</v>
      </c>
      <c r="BC995" s="70">
        <v>0</v>
      </c>
      <c r="BD995" s="70"/>
      <c r="BE995" s="70"/>
      <c r="BF995" s="70"/>
      <c r="BG995" s="70"/>
      <c r="BH995" s="70"/>
      <c r="BI995" s="70"/>
      <c r="BJ995" s="70"/>
      <c r="BK995" s="70"/>
      <c r="BL995" s="70"/>
      <c r="BM995" s="70"/>
      <c r="BN995" s="70"/>
      <c r="BO995" s="70"/>
      <c r="BP995" s="70"/>
      <c r="BQ995" s="70"/>
      <c r="BR995" s="70"/>
      <c r="BS995" s="70"/>
      <c r="BT995" s="70"/>
      <c r="BU995" s="70"/>
      <c r="BV995" s="70"/>
      <c r="BW995" s="70"/>
      <c r="BX995" s="70"/>
      <c r="BY995" s="70"/>
      <c r="BZ995" s="70"/>
      <c r="CA995" s="70"/>
      <c r="CB995" s="70"/>
      <c r="CC995" s="69">
        <f>SUM(Table25[[#This Row],[Contract Amount FY00]:[Contract Amount FY50]])</f>
        <v>4325447</v>
      </c>
      <c r="CD995" s="24"/>
    </row>
    <row r="996" spans="1:82" x14ac:dyDescent="0.25">
      <c r="A996" s="122" t="s">
        <v>2011</v>
      </c>
      <c r="B996" s="122" t="s">
        <v>286</v>
      </c>
      <c r="C996" s="122" t="s">
        <v>1202</v>
      </c>
      <c r="E996" s="26" t="str">
        <f>IFERROR(IF(VLOOKUP(Table25[[#This Row],[Contract No.]],Table3[#All],3,FALSE)="","No","Yes"),"")</f>
        <v>No</v>
      </c>
      <c r="F996" s="26" t="str">
        <f>IFERROR(VLOOKUP(Table25[[#This Row],[Contract No.]],Table3[#All],3,FALSE),"")</f>
        <v/>
      </c>
      <c r="G996" s="26" t="str">
        <f>IFERROR(IF(Table25[[#This Row],[Cooperative Purchase
(Yes/No)]]="Yes","Yes",IF(VLOOKUP(Table25[[#This Row],[Contract No.]],Table3[#All],1,FALSE)=Table25[[#This Row],[Contract No.]],"Yes","No")),"No")</f>
        <v>Yes</v>
      </c>
      <c r="H996" s="51">
        <f>IFERROR(VLOOKUP(Table25[[#This Row],[Contract No.]],Table3[#All],4,FALSE),"")</f>
        <v>42401</v>
      </c>
      <c r="I996" s="56">
        <f>IFERROR(IF(AND(MONTH(Table25[[#This Row],[Contract Start Date]])&gt;6,MONTH(Table25[[#This Row],[Contract Start Date]])&lt;=12),YEAR(Table25[[#This Row],[Contract Start Date]])+1,YEAR(Table25[[#This Row],[Contract Start Date]])),"")</f>
        <v>2016</v>
      </c>
      <c r="J996" s="55">
        <f>Table25[[#This Row],[FY Formula start]]</f>
        <v>2016</v>
      </c>
      <c r="K996" s="59" t="str">
        <f>"FY"&amp;" "&amp;Table25[[#This Row],[Year Start]]</f>
        <v>FY 2016</v>
      </c>
      <c r="L996" s="52">
        <f>IFERROR(VLOOKUP(Table25[[#This Row],[Contract No.]],Table3[#All],5,FALSE),"")</f>
        <v>72717</v>
      </c>
      <c r="M996" s="56">
        <f>IFERROR(IF(Table25[[#This Row],[Contract End Date]]="99/99/9999","No End",IF(AND(MONTH(Table25[[#This Row],[Contract End Date]])&gt;6,MONTH(Table25[[#This Row],[Contract End Date]])&lt;=12),YEAR(Table25[[#This Row],[Contract End Date]])+1,YEAR(Table25[[#This Row],[Contract End Date]]))),"")</f>
        <v>2099</v>
      </c>
      <c r="N996" s="55">
        <f>Table25[[#This Row],[FY Formula end]]</f>
        <v>2099</v>
      </c>
      <c r="O996" s="59" t="str">
        <f>IF(Table25[[#This Row],[Year End]]="No End","No End","FY"&amp;" "&amp;Table25[[#This Row],[Year End]])</f>
        <v>FY 2099</v>
      </c>
      <c r="P996" s="27"/>
      <c r="Q996" s="104">
        <f>_xlfn.IFNA(IF($B996="","",VLOOKUP($B996,'SWC Towers'!$A:$Q,$Q$2,FALSE)),"")</f>
        <v>0.5</v>
      </c>
      <c r="R996" s="106" t="str">
        <f>_xlfn.IFNA(IF($B996="","",VLOOKUP($B996,'SWC Towers'!$A:$Q,$R$2,FALSE)),"")</f>
        <v/>
      </c>
      <c r="S996" s="106" t="str">
        <f>_xlfn.IFNA(IF($B996="","",VLOOKUP($B996,'SWC Towers'!$A:$Q,$S$2,FALSE)),"")</f>
        <v/>
      </c>
      <c r="T996" s="106">
        <f>_xlfn.IFNA(IF($B996="","",VLOOKUP($B996,'SWC Towers'!$A:$Q,$T$2,FALSE)),"")</f>
        <v>0.5</v>
      </c>
      <c r="U996" s="104" t="str">
        <f>_xlfn.IFNA(IF($B996="","",VLOOKUP($B996,'SWC Towers'!$A:$Q,$U$2,FALSE)),"")</f>
        <v/>
      </c>
      <c r="V996" s="104" t="str">
        <f>_xlfn.IFNA(IF($B996="","",VLOOKUP($B996,'SWC Towers'!$A:$Q,$V$2,FALSE)),"")</f>
        <v/>
      </c>
      <c r="W996" s="104" t="str">
        <f>_xlfn.IFNA(IF($B996="","",VLOOKUP($B996,'SWC Towers'!$A:$Q,$W$2,FALSE)),"")</f>
        <v/>
      </c>
      <c r="X996" s="104" t="str">
        <f>_xlfn.IFNA(IF($B996="","",VLOOKUP($B996,'SWC Towers'!$A:$Q,$X$2,FALSE)),"")</f>
        <v/>
      </c>
      <c r="Y996" s="104" t="str">
        <f>_xlfn.IFNA(IF($B996="","",VLOOKUP($B996,'SWC Towers'!$A:$Q,$Y$2,FALSE)),"")</f>
        <v/>
      </c>
      <c r="Z996" s="104" t="str">
        <f>_xlfn.IFNA(IF($B996="","",VLOOKUP($B996,'SWC Towers'!$A:$Q,$Z$2,FALSE)),"")</f>
        <v/>
      </c>
      <c r="AA996" s="104" t="str">
        <f>_xlfn.IFNA(IF($B996="","",VLOOKUP($B996,'SWC Towers'!$A:$Q,$AA$2,FALSE)),"")</f>
        <v/>
      </c>
      <c r="AB996" s="104" t="str">
        <f>_xlfn.IFNA(IF($B996="","",VLOOKUP($B996,'SWC Towers'!$A:$Q,$AB$2,FALSE)),"")</f>
        <v/>
      </c>
      <c r="AC996" s="20">
        <f>SUM(Table25[[#This Row],[IT Tower: Application]:[Other/Non-IT ]])</f>
        <v>1</v>
      </c>
      <c r="AD996" s="70"/>
      <c r="AE996" s="70"/>
      <c r="AF996" s="70"/>
      <c r="AG996" s="70"/>
      <c r="AH996" s="70"/>
      <c r="AI996" s="70"/>
      <c r="AJ996" s="70"/>
      <c r="AK996" s="70"/>
      <c r="AL996" s="70"/>
      <c r="AM996" s="70"/>
      <c r="AN996" s="70"/>
      <c r="AO996" s="70"/>
      <c r="AP996" s="70"/>
      <c r="AQ996" s="70"/>
      <c r="AR996" s="70"/>
      <c r="AS996" s="70"/>
      <c r="AT996" s="70">
        <v>187383</v>
      </c>
      <c r="AU996" s="70">
        <v>732306</v>
      </c>
      <c r="AV996" s="70">
        <v>164478</v>
      </c>
      <c r="AW996" s="70">
        <v>360689</v>
      </c>
      <c r="AX996" s="70">
        <v>617962</v>
      </c>
      <c r="AY996" s="70">
        <v>1106400</v>
      </c>
      <c r="AZ996" s="70">
        <v>1208438</v>
      </c>
      <c r="BA996" s="70">
        <v>582225</v>
      </c>
      <c r="BB996" s="70">
        <v>473691</v>
      </c>
      <c r="BC996" s="70">
        <v>0</v>
      </c>
      <c r="BD996" s="70"/>
      <c r="BE996" s="70"/>
      <c r="BF996" s="70"/>
      <c r="BG996" s="70"/>
      <c r="BH996" s="70"/>
      <c r="BI996" s="70"/>
      <c r="BJ996" s="70"/>
      <c r="BK996" s="70"/>
      <c r="BL996" s="70"/>
      <c r="BM996" s="70"/>
      <c r="BN996" s="70"/>
      <c r="BO996" s="70"/>
      <c r="BP996" s="70"/>
      <c r="BQ996" s="70"/>
      <c r="BR996" s="70"/>
      <c r="BS996" s="70"/>
      <c r="BT996" s="70"/>
      <c r="BU996" s="70"/>
      <c r="BV996" s="70"/>
      <c r="BW996" s="70"/>
      <c r="BX996" s="70"/>
      <c r="BY996" s="70"/>
      <c r="BZ996" s="70"/>
      <c r="CA996" s="70"/>
      <c r="CB996" s="70"/>
      <c r="CC996" s="69">
        <f>SUM(Table25[[#This Row],[Contract Amount FY00]:[Contract Amount FY50]])</f>
        <v>5433572</v>
      </c>
      <c r="CD996" s="24"/>
    </row>
    <row r="997" spans="1:82" x14ac:dyDescent="0.25">
      <c r="A997" s="122" t="s">
        <v>2011</v>
      </c>
      <c r="B997" s="122" t="s">
        <v>286</v>
      </c>
      <c r="C997" s="122" t="s">
        <v>3240</v>
      </c>
      <c r="E997" s="26" t="str">
        <f>IFERROR(IF(VLOOKUP(Table25[[#This Row],[Contract No.]],Table3[#All],3,FALSE)="","No","Yes"),"")</f>
        <v>No</v>
      </c>
      <c r="F997" s="26" t="str">
        <f>IFERROR(VLOOKUP(Table25[[#This Row],[Contract No.]],Table3[#All],3,FALSE),"")</f>
        <v/>
      </c>
      <c r="G997" s="26" t="str">
        <f>IFERROR(IF(Table25[[#This Row],[Cooperative Purchase
(Yes/No)]]="Yes","Yes",IF(VLOOKUP(Table25[[#This Row],[Contract No.]],Table3[#All],1,FALSE)=Table25[[#This Row],[Contract No.]],"Yes","No")),"No")</f>
        <v>Yes</v>
      </c>
      <c r="H997" s="51">
        <f>IFERROR(VLOOKUP(Table25[[#This Row],[Contract No.]],Table3[#All],4,FALSE),"")</f>
        <v>42401</v>
      </c>
      <c r="I997" s="56">
        <f>IFERROR(IF(AND(MONTH(Table25[[#This Row],[Contract Start Date]])&gt;6,MONTH(Table25[[#This Row],[Contract Start Date]])&lt;=12),YEAR(Table25[[#This Row],[Contract Start Date]])+1,YEAR(Table25[[#This Row],[Contract Start Date]])),"")</f>
        <v>2016</v>
      </c>
      <c r="J997" s="55">
        <f>Table25[[#This Row],[FY Formula start]]</f>
        <v>2016</v>
      </c>
      <c r="K997" s="59" t="str">
        <f>"FY"&amp;" "&amp;Table25[[#This Row],[Year Start]]</f>
        <v>FY 2016</v>
      </c>
      <c r="L997" s="52">
        <f>IFERROR(VLOOKUP(Table25[[#This Row],[Contract No.]],Table3[#All],5,FALSE),"")</f>
        <v>72717</v>
      </c>
      <c r="M997" s="56">
        <f>IFERROR(IF(Table25[[#This Row],[Contract End Date]]="99/99/9999","No End",IF(AND(MONTH(Table25[[#This Row],[Contract End Date]])&gt;6,MONTH(Table25[[#This Row],[Contract End Date]])&lt;=12),YEAR(Table25[[#This Row],[Contract End Date]])+1,YEAR(Table25[[#This Row],[Contract End Date]]))),"")</f>
        <v>2099</v>
      </c>
      <c r="N997" s="55">
        <f>Table25[[#This Row],[FY Formula end]]</f>
        <v>2099</v>
      </c>
      <c r="O997" s="59" t="str">
        <f>IF(Table25[[#This Row],[Year End]]="No End","No End","FY"&amp;" "&amp;Table25[[#This Row],[Year End]])</f>
        <v>FY 2099</v>
      </c>
      <c r="P997" s="27"/>
      <c r="Q997" s="104">
        <f>_xlfn.IFNA(IF($B997="","",VLOOKUP($B997,'SWC Towers'!$A:$Q,$Q$2,FALSE)),"")</f>
        <v>0.5</v>
      </c>
      <c r="R997" s="106" t="str">
        <f>_xlfn.IFNA(IF($B997="","",VLOOKUP($B997,'SWC Towers'!$A:$Q,$R$2,FALSE)),"")</f>
        <v/>
      </c>
      <c r="S997" s="106" t="str">
        <f>_xlfn.IFNA(IF($B997="","",VLOOKUP($B997,'SWC Towers'!$A:$Q,$S$2,FALSE)),"")</f>
        <v/>
      </c>
      <c r="T997" s="106">
        <f>_xlfn.IFNA(IF($B997="","",VLOOKUP($B997,'SWC Towers'!$A:$Q,$T$2,FALSE)),"")</f>
        <v>0.5</v>
      </c>
      <c r="U997" s="104" t="str">
        <f>_xlfn.IFNA(IF($B997="","",VLOOKUP($B997,'SWC Towers'!$A:$Q,$U$2,FALSE)),"")</f>
        <v/>
      </c>
      <c r="V997" s="104" t="str">
        <f>_xlfn.IFNA(IF($B997="","",VLOOKUP($B997,'SWC Towers'!$A:$Q,$V$2,FALSE)),"")</f>
        <v/>
      </c>
      <c r="W997" s="104" t="str">
        <f>_xlfn.IFNA(IF($B997="","",VLOOKUP($B997,'SWC Towers'!$A:$Q,$W$2,FALSE)),"")</f>
        <v/>
      </c>
      <c r="X997" s="104" t="str">
        <f>_xlfn.IFNA(IF($B997="","",VLOOKUP($B997,'SWC Towers'!$A:$Q,$X$2,FALSE)),"")</f>
        <v/>
      </c>
      <c r="Y997" s="104" t="str">
        <f>_xlfn.IFNA(IF($B997="","",VLOOKUP($B997,'SWC Towers'!$A:$Q,$Y$2,FALSE)),"")</f>
        <v/>
      </c>
      <c r="Z997" s="104" t="str">
        <f>_xlfn.IFNA(IF($B997="","",VLOOKUP($B997,'SWC Towers'!$A:$Q,$Z$2,FALSE)),"")</f>
        <v/>
      </c>
      <c r="AA997" s="104" t="str">
        <f>_xlfn.IFNA(IF($B997="","",VLOOKUP($B997,'SWC Towers'!$A:$Q,$AA$2,FALSE)),"")</f>
        <v/>
      </c>
      <c r="AB997" s="104" t="str">
        <f>_xlfn.IFNA(IF($B997="","",VLOOKUP($B997,'SWC Towers'!$A:$Q,$AB$2,FALSE)),"")</f>
        <v/>
      </c>
      <c r="AC997" s="20">
        <f>SUM(Table25[[#This Row],[IT Tower: Application]:[Other/Non-IT ]])</f>
        <v>1</v>
      </c>
      <c r="AD997" s="70"/>
      <c r="AE997" s="70"/>
      <c r="AF997" s="70"/>
      <c r="AG997" s="70"/>
      <c r="AH997" s="70"/>
      <c r="AI997" s="70"/>
      <c r="AJ997" s="70"/>
      <c r="AK997" s="70"/>
      <c r="AL997" s="70"/>
      <c r="AM997" s="70"/>
      <c r="AN997" s="70"/>
      <c r="AO997" s="70"/>
      <c r="AP997" s="70"/>
      <c r="AQ997" s="70"/>
      <c r="AR997" s="70"/>
      <c r="AS997" s="70"/>
      <c r="AT997" s="70"/>
      <c r="AU997" s="70"/>
      <c r="AV997" s="70"/>
      <c r="AW997" s="70">
        <v>0</v>
      </c>
      <c r="AX997" s="70">
        <v>125280</v>
      </c>
      <c r="AY997" s="70">
        <v>187200</v>
      </c>
      <c r="AZ997" s="70">
        <v>190080</v>
      </c>
      <c r="BA997" s="70">
        <v>226520</v>
      </c>
      <c r="BB997" s="70">
        <v>238700</v>
      </c>
      <c r="BC997" s="70">
        <v>58080</v>
      </c>
      <c r="BD997" s="70"/>
      <c r="BE997" s="70"/>
      <c r="BF997" s="70"/>
      <c r="BG997" s="70"/>
      <c r="BH997" s="70"/>
      <c r="BI997" s="70"/>
      <c r="BJ997" s="70"/>
      <c r="BK997" s="70"/>
      <c r="BL997" s="70"/>
      <c r="BM997" s="70"/>
      <c r="BN997" s="70"/>
      <c r="BO997" s="70"/>
      <c r="BP997" s="70"/>
      <c r="BQ997" s="70"/>
      <c r="BR997" s="70"/>
      <c r="BS997" s="70"/>
      <c r="BT997" s="70"/>
      <c r="BU997" s="70"/>
      <c r="BV997" s="70"/>
      <c r="BW997" s="70"/>
      <c r="BX997" s="70"/>
      <c r="BY997" s="70"/>
      <c r="BZ997" s="70"/>
      <c r="CA997" s="70"/>
      <c r="CB997" s="70"/>
      <c r="CC997" s="69">
        <f>SUM(Table25[[#This Row],[Contract Amount FY00]:[Contract Amount FY50]])</f>
        <v>1025860</v>
      </c>
      <c r="CD997" s="24"/>
    </row>
    <row r="998" spans="1:82" x14ac:dyDescent="0.25">
      <c r="A998" s="122" t="s">
        <v>2011</v>
      </c>
      <c r="B998" s="122" t="s">
        <v>286</v>
      </c>
      <c r="C998" s="122" t="s">
        <v>3232</v>
      </c>
      <c r="E998" s="26" t="str">
        <f>IFERROR(IF(VLOOKUP(Table25[[#This Row],[Contract No.]],Table3[#All],3,FALSE)="","No","Yes"),"")</f>
        <v>No</v>
      </c>
      <c r="F998" s="26" t="str">
        <f>IFERROR(VLOOKUP(Table25[[#This Row],[Contract No.]],Table3[#All],3,FALSE),"")</f>
        <v/>
      </c>
      <c r="G998" s="26" t="str">
        <f>IFERROR(IF(Table25[[#This Row],[Cooperative Purchase
(Yes/No)]]="Yes","Yes",IF(VLOOKUP(Table25[[#This Row],[Contract No.]],Table3[#All],1,FALSE)=Table25[[#This Row],[Contract No.]],"Yes","No")),"No")</f>
        <v>Yes</v>
      </c>
      <c r="H998" s="51">
        <f>IFERROR(VLOOKUP(Table25[[#This Row],[Contract No.]],Table3[#All],4,FALSE),"")</f>
        <v>42401</v>
      </c>
      <c r="I998" s="56">
        <f>IFERROR(IF(AND(MONTH(Table25[[#This Row],[Contract Start Date]])&gt;6,MONTH(Table25[[#This Row],[Contract Start Date]])&lt;=12),YEAR(Table25[[#This Row],[Contract Start Date]])+1,YEAR(Table25[[#This Row],[Contract Start Date]])),"")</f>
        <v>2016</v>
      </c>
      <c r="J998" s="55">
        <f>Table25[[#This Row],[FY Formula start]]</f>
        <v>2016</v>
      </c>
      <c r="K998" s="59" t="str">
        <f>"FY"&amp;" "&amp;Table25[[#This Row],[Year Start]]</f>
        <v>FY 2016</v>
      </c>
      <c r="L998" s="52">
        <f>IFERROR(VLOOKUP(Table25[[#This Row],[Contract No.]],Table3[#All],5,FALSE),"")</f>
        <v>72717</v>
      </c>
      <c r="M998" s="56">
        <f>IFERROR(IF(Table25[[#This Row],[Contract End Date]]="99/99/9999","No End",IF(AND(MONTH(Table25[[#This Row],[Contract End Date]])&gt;6,MONTH(Table25[[#This Row],[Contract End Date]])&lt;=12),YEAR(Table25[[#This Row],[Contract End Date]])+1,YEAR(Table25[[#This Row],[Contract End Date]]))),"")</f>
        <v>2099</v>
      </c>
      <c r="N998" s="55">
        <f>Table25[[#This Row],[FY Formula end]]</f>
        <v>2099</v>
      </c>
      <c r="O998" s="59" t="str">
        <f>IF(Table25[[#This Row],[Year End]]="No End","No End","FY"&amp;" "&amp;Table25[[#This Row],[Year End]])</f>
        <v>FY 2099</v>
      </c>
      <c r="P998" s="27"/>
      <c r="Q998" s="104">
        <f>_xlfn.IFNA(IF($B998="","",VLOOKUP($B998,'SWC Towers'!$A:$Q,$Q$2,FALSE)),"")</f>
        <v>0.5</v>
      </c>
      <c r="R998" s="106" t="str">
        <f>_xlfn.IFNA(IF($B998="","",VLOOKUP($B998,'SWC Towers'!$A:$Q,$R$2,FALSE)),"")</f>
        <v/>
      </c>
      <c r="S998" s="106" t="str">
        <f>_xlfn.IFNA(IF($B998="","",VLOOKUP($B998,'SWC Towers'!$A:$Q,$S$2,FALSE)),"")</f>
        <v/>
      </c>
      <c r="T998" s="106">
        <f>_xlfn.IFNA(IF($B998="","",VLOOKUP($B998,'SWC Towers'!$A:$Q,$T$2,FALSE)),"")</f>
        <v>0.5</v>
      </c>
      <c r="U998" s="104" t="str">
        <f>_xlfn.IFNA(IF($B998="","",VLOOKUP($B998,'SWC Towers'!$A:$Q,$U$2,FALSE)),"")</f>
        <v/>
      </c>
      <c r="V998" s="104" t="str">
        <f>_xlfn.IFNA(IF($B998="","",VLOOKUP($B998,'SWC Towers'!$A:$Q,$V$2,FALSE)),"")</f>
        <v/>
      </c>
      <c r="W998" s="104" t="str">
        <f>_xlfn.IFNA(IF($B998="","",VLOOKUP($B998,'SWC Towers'!$A:$Q,$W$2,FALSE)),"")</f>
        <v/>
      </c>
      <c r="X998" s="104" t="str">
        <f>_xlfn.IFNA(IF($B998="","",VLOOKUP($B998,'SWC Towers'!$A:$Q,$X$2,FALSE)),"")</f>
        <v/>
      </c>
      <c r="Y998" s="104" t="str">
        <f>_xlfn.IFNA(IF($B998="","",VLOOKUP($B998,'SWC Towers'!$A:$Q,$Y$2,FALSE)),"")</f>
        <v/>
      </c>
      <c r="Z998" s="104" t="str">
        <f>_xlfn.IFNA(IF($B998="","",VLOOKUP($B998,'SWC Towers'!$A:$Q,$Z$2,FALSE)),"")</f>
        <v/>
      </c>
      <c r="AA998" s="104" t="str">
        <f>_xlfn.IFNA(IF($B998="","",VLOOKUP($B998,'SWC Towers'!$A:$Q,$AA$2,FALSE)),"")</f>
        <v/>
      </c>
      <c r="AB998" s="104" t="str">
        <f>_xlfn.IFNA(IF($B998="","",VLOOKUP($B998,'SWC Towers'!$A:$Q,$AB$2,FALSE)),"")</f>
        <v/>
      </c>
      <c r="AC998" s="20">
        <f>SUM(Table25[[#This Row],[IT Tower: Application]:[Other/Non-IT ]])</f>
        <v>1</v>
      </c>
      <c r="AD998" s="70"/>
      <c r="AE998" s="70"/>
      <c r="AF998" s="70"/>
      <c r="AG998" s="70"/>
      <c r="AH998" s="70"/>
      <c r="AI998" s="70"/>
      <c r="AJ998" s="70"/>
      <c r="AK998" s="70"/>
      <c r="AL998" s="70"/>
      <c r="AM998" s="70"/>
      <c r="AN998" s="70"/>
      <c r="AO998" s="70"/>
      <c r="AP998" s="70"/>
      <c r="AQ998" s="70"/>
      <c r="AR998" s="70"/>
      <c r="AS998" s="70"/>
      <c r="AT998" s="70">
        <v>42081</v>
      </c>
      <c r="AU998" s="70">
        <v>170316</v>
      </c>
      <c r="AV998" s="70">
        <v>166083</v>
      </c>
      <c r="AW998" s="70">
        <v>190427</v>
      </c>
      <c r="AX998" s="70">
        <v>183632</v>
      </c>
      <c r="AY998" s="70">
        <v>56880</v>
      </c>
      <c r="AZ998" s="70"/>
      <c r="BA998" s="70"/>
      <c r="BB998" s="70"/>
      <c r="BC998" s="70"/>
      <c r="BD998" s="70"/>
      <c r="BE998" s="70"/>
      <c r="BF998" s="70"/>
      <c r="BG998" s="70"/>
      <c r="BH998" s="70"/>
      <c r="BI998" s="70"/>
      <c r="BJ998" s="70"/>
      <c r="BK998" s="70"/>
      <c r="BL998" s="70"/>
      <c r="BM998" s="70"/>
      <c r="BN998" s="70"/>
      <c r="BO998" s="70"/>
      <c r="BP998" s="70"/>
      <c r="BQ998" s="70"/>
      <c r="BR998" s="70"/>
      <c r="BS998" s="70"/>
      <c r="BT998" s="70"/>
      <c r="BU998" s="70"/>
      <c r="BV998" s="70"/>
      <c r="BW998" s="70"/>
      <c r="BX998" s="70"/>
      <c r="BY998" s="70"/>
      <c r="BZ998" s="70"/>
      <c r="CA998" s="70"/>
      <c r="CB998" s="70"/>
      <c r="CC998" s="69">
        <f>SUM(Table25[[#This Row],[Contract Amount FY00]:[Contract Amount FY50]])</f>
        <v>809419</v>
      </c>
      <c r="CD998" s="24"/>
    </row>
    <row r="999" spans="1:82" x14ac:dyDescent="0.25">
      <c r="A999" s="122" t="s">
        <v>2011</v>
      </c>
      <c r="B999" s="122" t="s">
        <v>286</v>
      </c>
      <c r="C999" s="122" t="s">
        <v>2195</v>
      </c>
      <c r="E999" s="26" t="str">
        <f>IFERROR(IF(VLOOKUP(Table25[[#This Row],[Contract No.]],Table3[#All],3,FALSE)="","No","Yes"),"")</f>
        <v>No</v>
      </c>
      <c r="F999" s="26" t="str">
        <f>IFERROR(VLOOKUP(Table25[[#This Row],[Contract No.]],Table3[#All],3,FALSE),"")</f>
        <v/>
      </c>
      <c r="G999" s="26" t="str">
        <f>IFERROR(IF(Table25[[#This Row],[Cooperative Purchase
(Yes/No)]]="Yes","Yes",IF(VLOOKUP(Table25[[#This Row],[Contract No.]],Table3[#All],1,FALSE)=Table25[[#This Row],[Contract No.]],"Yes","No")),"No")</f>
        <v>Yes</v>
      </c>
      <c r="H999" s="51">
        <f>IFERROR(VLOOKUP(Table25[[#This Row],[Contract No.]],Table3[#All],4,FALSE),"")</f>
        <v>42401</v>
      </c>
      <c r="I999" s="56">
        <f>IFERROR(IF(AND(MONTH(Table25[[#This Row],[Contract Start Date]])&gt;6,MONTH(Table25[[#This Row],[Contract Start Date]])&lt;=12),YEAR(Table25[[#This Row],[Contract Start Date]])+1,YEAR(Table25[[#This Row],[Contract Start Date]])),"")</f>
        <v>2016</v>
      </c>
      <c r="J999" s="55">
        <f>Table25[[#This Row],[FY Formula start]]</f>
        <v>2016</v>
      </c>
      <c r="K999" s="59" t="str">
        <f>"FY"&amp;" "&amp;Table25[[#This Row],[Year Start]]</f>
        <v>FY 2016</v>
      </c>
      <c r="L999" s="52">
        <f>IFERROR(VLOOKUP(Table25[[#This Row],[Contract No.]],Table3[#All],5,FALSE),"")</f>
        <v>72717</v>
      </c>
      <c r="M999" s="56">
        <f>IFERROR(IF(Table25[[#This Row],[Contract End Date]]="99/99/9999","No End",IF(AND(MONTH(Table25[[#This Row],[Contract End Date]])&gt;6,MONTH(Table25[[#This Row],[Contract End Date]])&lt;=12),YEAR(Table25[[#This Row],[Contract End Date]])+1,YEAR(Table25[[#This Row],[Contract End Date]]))),"")</f>
        <v>2099</v>
      </c>
      <c r="N999" s="55">
        <f>Table25[[#This Row],[FY Formula end]]</f>
        <v>2099</v>
      </c>
      <c r="O999" s="59" t="str">
        <f>IF(Table25[[#This Row],[Year End]]="No End","No End","FY"&amp;" "&amp;Table25[[#This Row],[Year End]])</f>
        <v>FY 2099</v>
      </c>
      <c r="P999" s="27"/>
      <c r="Q999" s="104">
        <f>_xlfn.IFNA(IF($B999="","",VLOOKUP($B999,'SWC Towers'!$A:$Q,$Q$2,FALSE)),"")</f>
        <v>0.5</v>
      </c>
      <c r="R999" s="106" t="str">
        <f>_xlfn.IFNA(IF($B999="","",VLOOKUP($B999,'SWC Towers'!$A:$Q,$R$2,FALSE)),"")</f>
        <v/>
      </c>
      <c r="S999" s="106" t="str">
        <f>_xlfn.IFNA(IF($B999="","",VLOOKUP($B999,'SWC Towers'!$A:$Q,$S$2,FALSE)),"")</f>
        <v/>
      </c>
      <c r="T999" s="106">
        <f>_xlfn.IFNA(IF($B999="","",VLOOKUP($B999,'SWC Towers'!$A:$Q,$T$2,FALSE)),"")</f>
        <v>0.5</v>
      </c>
      <c r="U999" s="104" t="str">
        <f>_xlfn.IFNA(IF($B999="","",VLOOKUP($B999,'SWC Towers'!$A:$Q,$U$2,FALSE)),"")</f>
        <v/>
      </c>
      <c r="V999" s="104" t="str">
        <f>_xlfn.IFNA(IF($B999="","",VLOOKUP($B999,'SWC Towers'!$A:$Q,$V$2,FALSE)),"")</f>
        <v/>
      </c>
      <c r="W999" s="104" t="str">
        <f>_xlfn.IFNA(IF($B999="","",VLOOKUP($B999,'SWC Towers'!$A:$Q,$W$2,FALSE)),"")</f>
        <v/>
      </c>
      <c r="X999" s="104" t="str">
        <f>_xlfn.IFNA(IF($B999="","",VLOOKUP($B999,'SWC Towers'!$A:$Q,$X$2,FALSE)),"")</f>
        <v/>
      </c>
      <c r="Y999" s="104" t="str">
        <f>_xlfn.IFNA(IF($B999="","",VLOOKUP($B999,'SWC Towers'!$A:$Q,$Y$2,FALSE)),"")</f>
        <v/>
      </c>
      <c r="Z999" s="104" t="str">
        <f>_xlfn.IFNA(IF($B999="","",VLOOKUP($B999,'SWC Towers'!$A:$Q,$Z$2,FALSE)),"")</f>
        <v/>
      </c>
      <c r="AA999" s="104" t="str">
        <f>_xlfn.IFNA(IF($B999="","",VLOOKUP($B999,'SWC Towers'!$A:$Q,$AA$2,FALSE)),"")</f>
        <v/>
      </c>
      <c r="AB999" s="104" t="str">
        <f>_xlfn.IFNA(IF($B999="","",VLOOKUP($B999,'SWC Towers'!$A:$Q,$AB$2,FALSE)),"")</f>
        <v/>
      </c>
      <c r="AC999" s="20">
        <f>SUM(Table25[[#This Row],[IT Tower: Application]:[Other/Non-IT ]])</f>
        <v>1</v>
      </c>
      <c r="AD999" s="70"/>
      <c r="AE999" s="70"/>
      <c r="AF999" s="70"/>
      <c r="AG999" s="70"/>
      <c r="AH999" s="70"/>
      <c r="AI999" s="70"/>
      <c r="AJ999" s="70"/>
      <c r="AK999" s="70"/>
      <c r="AL999" s="70"/>
      <c r="AM999" s="70"/>
      <c r="AN999" s="70"/>
      <c r="AO999" s="70"/>
      <c r="AP999" s="70"/>
      <c r="AQ999" s="70"/>
      <c r="AR999" s="70"/>
      <c r="AS999" s="70"/>
      <c r="AT999" s="70"/>
      <c r="AU999" s="70">
        <v>65952</v>
      </c>
      <c r="AV999" s="70">
        <v>23976</v>
      </c>
      <c r="AW999" s="70"/>
      <c r="AX999" s="70"/>
      <c r="AY999" s="70"/>
      <c r="AZ999" s="70"/>
      <c r="BA999" s="70"/>
      <c r="BB999" s="70"/>
      <c r="BC999" s="70"/>
      <c r="BD999" s="70"/>
      <c r="BE999" s="70"/>
      <c r="BF999" s="70"/>
      <c r="BG999" s="70"/>
      <c r="BH999" s="70"/>
      <c r="BI999" s="70"/>
      <c r="BJ999" s="70"/>
      <c r="BK999" s="70"/>
      <c r="BL999" s="70"/>
      <c r="BM999" s="70"/>
      <c r="BN999" s="70"/>
      <c r="BO999" s="70"/>
      <c r="BP999" s="70"/>
      <c r="BQ999" s="70"/>
      <c r="BR999" s="70"/>
      <c r="BS999" s="70"/>
      <c r="BT999" s="70"/>
      <c r="BU999" s="70"/>
      <c r="BV999" s="70"/>
      <c r="BW999" s="70"/>
      <c r="BX999" s="70"/>
      <c r="BY999" s="70"/>
      <c r="BZ999" s="70"/>
      <c r="CA999" s="70"/>
      <c r="CB999" s="70"/>
      <c r="CC999" s="69">
        <f>SUM(Table25[[#This Row],[Contract Amount FY00]:[Contract Amount FY50]])</f>
        <v>89928</v>
      </c>
      <c r="CD999" s="24"/>
    </row>
    <row r="1000" spans="1:82" x14ac:dyDescent="0.25">
      <c r="A1000" s="122" t="s">
        <v>2011</v>
      </c>
      <c r="B1000" s="122" t="s">
        <v>286</v>
      </c>
      <c r="C1000" s="122" t="s">
        <v>2199</v>
      </c>
      <c r="E1000" s="26" t="str">
        <f>IFERROR(IF(VLOOKUP(Table25[[#This Row],[Contract No.]],Table3[#All],3,FALSE)="","No","Yes"),"")</f>
        <v>No</v>
      </c>
      <c r="F1000" s="26" t="str">
        <f>IFERROR(VLOOKUP(Table25[[#This Row],[Contract No.]],Table3[#All],3,FALSE),"")</f>
        <v/>
      </c>
      <c r="G1000" s="26" t="str">
        <f>IFERROR(IF(Table25[[#This Row],[Cooperative Purchase
(Yes/No)]]="Yes","Yes",IF(VLOOKUP(Table25[[#This Row],[Contract No.]],Table3[#All],1,FALSE)=Table25[[#This Row],[Contract No.]],"Yes","No")),"No")</f>
        <v>Yes</v>
      </c>
      <c r="H1000" s="51">
        <f>IFERROR(VLOOKUP(Table25[[#This Row],[Contract No.]],Table3[#All],4,FALSE),"")</f>
        <v>42401</v>
      </c>
      <c r="I1000" s="56">
        <f>IFERROR(IF(AND(MONTH(Table25[[#This Row],[Contract Start Date]])&gt;6,MONTH(Table25[[#This Row],[Contract Start Date]])&lt;=12),YEAR(Table25[[#This Row],[Contract Start Date]])+1,YEAR(Table25[[#This Row],[Contract Start Date]])),"")</f>
        <v>2016</v>
      </c>
      <c r="J1000" s="55">
        <f>Table25[[#This Row],[FY Formula start]]</f>
        <v>2016</v>
      </c>
      <c r="K1000" s="59" t="str">
        <f>"FY"&amp;" "&amp;Table25[[#This Row],[Year Start]]</f>
        <v>FY 2016</v>
      </c>
      <c r="L1000" s="52">
        <f>IFERROR(VLOOKUP(Table25[[#This Row],[Contract No.]],Table3[#All],5,FALSE),"")</f>
        <v>72717</v>
      </c>
      <c r="M1000" s="56">
        <f>IFERROR(IF(Table25[[#This Row],[Contract End Date]]="99/99/9999","No End",IF(AND(MONTH(Table25[[#This Row],[Contract End Date]])&gt;6,MONTH(Table25[[#This Row],[Contract End Date]])&lt;=12),YEAR(Table25[[#This Row],[Contract End Date]])+1,YEAR(Table25[[#This Row],[Contract End Date]]))),"")</f>
        <v>2099</v>
      </c>
      <c r="N1000" s="55">
        <f>Table25[[#This Row],[FY Formula end]]</f>
        <v>2099</v>
      </c>
      <c r="O1000" s="59" t="str">
        <f>IF(Table25[[#This Row],[Year End]]="No End","No End","FY"&amp;" "&amp;Table25[[#This Row],[Year End]])</f>
        <v>FY 2099</v>
      </c>
      <c r="P1000" s="27"/>
      <c r="Q1000" s="104">
        <f>_xlfn.IFNA(IF($B1000="","",VLOOKUP($B1000,'SWC Towers'!$A:$Q,$Q$2,FALSE)),"")</f>
        <v>0.5</v>
      </c>
      <c r="R1000" s="106" t="str">
        <f>_xlfn.IFNA(IF($B1000="","",VLOOKUP($B1000,'SWC Towers'!$A:$Q,$R$2,FALSE)),"")</f>
        <v/>
      </c>
      <c r="S1000" s="106" t="str">
        <f>_xlfn.IFNA(IF($B1000="","",VLOOKUP($B1000,'SWC Towers'!$A:$Q,$S$2,FALSE)),"")</f>
        <v/>
      </c>
      <c r="T1000" s="106">
        <f>_xlfn.IFNA(IF($B1000="","",VLOOKUP($B1000,'SWC Towers'!$A:$Q,$T$2,FALSE)),"")</f>
        <v>0.5</v>
      </c>
      <c r="U1000" s="104" t="str">
        <f>_xlfn.IFNA(IF($B1000="","",VLOOKUP($B1000,'SWC Towers'!$A:$Q,$U$2,FALSE)),"")</f>
        <v/>
      </c>
      <c r="V1000" s="104" t="str">
        <f>_xlfn.IFNA(IF($B1000="","",VLOOKUP($B1000,'SWC Towers'!$A:$Q,$V$2,FALSE)),"")</f>
        <v/>
      </c>
      <c r="W1000" s="104" t="str">
        <f>_xlfn.IFNA(IF($B1000="","",VLOOKUP($B1000,'SWC Towers'!$A:$Q,$W$2,FALSE)),"")</f>
        <v/>
      </c>
      <c r="X1000" s="104" t="str">
        <f>_xlfn.IFNA(IF($B1000="","",VLOOKUP($B1000,'SWC Towers'!$A:$Q,$X$2,FALSE)),"")</f>
        <v/>
      </c>
      <c r="Y1000" s="104" t="str">
        <f>_xlfn.IFNA(IF($B1000="","",VLOOKUP($B1000,'SWC Towers'!$A:$Q,$Y$2,FALSE)),"")</f>
        <v/>
      </c>
      <c r="Z1000" s="104" t="str">
        <f>_xlfn.IFNA(IF($B1000="","",VLOOKUP($B1000,'SWC Towers'!$A:$Q,$Z$2,FALSE)),"")</f>
        <v/>
      </c>
      <c r="AA1000" s="104" t="str">
        <f>_xlfn.IFNA(IF($B1000="","",VLOOKUP($B1000,'SWC Towers'!$A:$Q,$AA$2,FALSE)),"")</f>
        <v/>
      </c>
      <c r="AB1000" s="104" t="str">
        <f>_xlfn.IFNA(IF($B1000="","",VLOOKUP($B1000,'SWC Towers'!$A:$Q,$AB$2,FALSE)),"")</f>
        <v/>
      </c>
      <c r="AC1000" s="20">
        <f>SUM(Table25[[#This Row],[IT Tower: Application]:[Other/Non-IT ]])</f>
        <v>1</v>
      </c>
      <c r="AD1000" s="70"/>
      <c r="AE1000" s="70"/>
      <c r="AF1000" s="70"/>
      <c r="AG1000" s="70"/>
      <c r="AH1000" s="70"/>
      <c r="AI1000" s="70"/>
      <c r="AJ1000" s="70"/>
      <c r="AK1000" s="70"/>
      <c r="AL1000" s="70"/>
      <c r="AM1000" s="70"/>
      <c r="AN1000" s="70"/>
      <c r="AO1000" s="70"/>
      <c r="AP1000" s="70"/>
      <c r="AQ1000" s="70"/>
      <c r="AR1000" s="70"/>
      <c r="AS1000" s="70"/>
      <c r="AT1000" s="70"/>
      <c r="AU1000" s="70"/>
      <c r="AV1000" s="70">
        <v>183242</v>
      </c>
      <c r="AW1000" s="70">
        <v>610740</v>
      </c>
      <c r="AX1000" s="70">
        <v>0</v>
      </c>
      <c r="AY1000" s="70"/>
      <c r="AZ1000" s="70"/>
      <c r="BA1000" s="70"/>
      <c r="BB1000" s="70"/>
      <c r="BC1000" s="70"/>
      <c r="BD1000" s="70"/>
      <c r="BE1000" s="70"/>
      <c r="BF1000" s="70"/>
      <c r="BG1000" s="70"/>
      <c r="BH1000" s="70"/>
      <c r="BI1000" s="70"/>
      <c r="BJ1000" s="70"/>
      <c r="BK1000" s="70"/>
      <c r="BL1000" s="70"/>
      <c r="BM1000" s="70"/>
      <c r="BN1000" s="70"/>
      <c r="BO1000" s="70"/>
      <c r="BP1000" s="70"/>
      <c r="BQ1000" s="70"/>
      <c r="BR1000" s="70"/>
      <c r="BS1000" s="70"/>
      <c r="BT1000" s="70"/>
      <c r="BU1000" s="70"/>
      <c r="BV1000" s="70"/>
      <c r="BW1000" s="70"/>
      <c r="BX1000" s="70"/>
      <c r="BY1000" s="70"/>
      <c r="BZ1000" s="70"/>
      <c r="CA1000" s="70"/>
      <c r="CB1000" s="70"/>
      <c r="CC1000" s="69">
        <f>SUM(Table25[[#This Row],[Contract Amount FY00]:[Contract Amount FY50]])</f>
        <v>793982</v>
      </c>
      <c r="CD1000" s="24"/>
    </row>
    <row r="1001" spans="1:82" x14ac:dyDescent="0.25">
      <c r="A1001" s="122" t="s">
        <v>2011</v>
      </c>
      <c r="B1001" s="122" t="s">
        <v>286</v>
      </c>
      <c r="C1001" s="122" t="s">
        <v>492</v>
      </c>
      <c r="E1001" s="26" t="str">
        <f>IFERROR(IF(VLOOKUP(Table25[[#This Row],[Contract No.]],Table3[#All],3,FALSE)="","No","Yes"),"")</f>
        <v>No</v>
      </c>
      <c r="F1001" s="26" t="str">
        <f>IFERROR(VLOOKUP(Table25[[#This Row],[Contract No.]],Table3[#All],3,FALSE),"")</f>
        <v/>
      </c>
      <c r="G1001" s="26" t="str">
        <f>IFERROR(IF(Table25[[#This Row],[Cooperative Purchase
(Yes/No)]]="Yes","Yes",IF(VLOOKUP(Table25[[#This Row],[Contract No.]],Table3[#All],1,FALSE)=Table25[[#This Row],[Contract No.]],"Yes","No")),"No")</f>
        <v>Yes</v>
      </c>
      <c r="H1001" s="51">
        <f>IFERROR(VLOOKUP(Table25[[#This Row],[Contract No.]],Table3[#All],4,FALSE),"")</f>
        <v>42401</v>
      </c>
      <c r="I1001" s="56">
        <f>IFERROR(IF(AND(MONTH(Table25[[#This Row],[Contract Start Date]])&gt;6,MONTH(Table25[[#This Row],[Contract Start Date]])&lt;=12),YEAR(Table25[[#This Row],[Contract Start Date]])+1,YEAR(Table25[[#This Row],[Contract Start Date]])),"")</f>
        <v>2016</v>
      </c>
      <c r="J1001" s="55">
        <f>Table25[[#This Row],[FY Formula start]]</f>
        <v>2016</v>
      </c>
      <c r="K1001" s="59" t="str">
        <f>"FY"&amp;" "&amp;Table25[[#This Row],[Year Start]]</f>
        <v>FY 2016</v>
      </c>
      <c r="L1001" s="52">
        <f>IFERROR(VLOOKUP(Table25[[#This Row],[Contract No.]],Table3[#All],5,FALSE),"")</f>
        <v>72717</v>
      </c>
      <c r="M1001" s="56">
        <f>IFERROR(IF(Table25[[#This Row],[Contract End Date]]="99/99/9999","No End",IF(AND(MONTH(Table25[[#This Row],[Contract End Date]])&gt;6,MONTH(Table25[[#This Row],[Contract End Date]])&lt;=12),YEAR(Table25[[#This Row],[Contract End Date]])+1,YEAR(Table25[[#This Row],[Contract End Date]]))),"")</f>
        <v>2099</v>
      </c>
      <c r="N1001" s="55">
        <f>Table25[[#This Row],[FY Formula end]]</f>
        <v>2099</v>
      </c>
      <c r="O1001" s="59" t="str">
        <f>IF(Table25[[#This Row],[Year End]]="No End","No End","FY"&amp;" "&amp;Table25[[#This Row],[Year End]])</f>
        <v>FY 2099</v>
      </c>
      <c r="P1001" s="27"/>
      <c r="Q1001" s="104">
        <f>_xlfn.IFNA(IF($B1001="","",VLOOKUP($B1001,'SWC Towers'!$A:$Q,$Q$2,FALSE)),"")</f>
        <v>0.5</v>
      </c>
      <c r="R1001" s="106" t="str">
        <f>_xlfn.IFNA(IF($B1001="","",VLOOKUP($B1001,'SWC Towers'!$A:$Q,$R$2,FALSE)),"")</f>
        <v/>
      </c>
      <c r="S1001" s="106" t="str">
        <f>_xlfn.IFNA(IF($B1001="","",VLOOKUP($B1001,'SWC Towers'!$A:$Q,$S$2,FALSE)),"")</f>
        <v/>
      </c>
      <c r="T1001" s="106">
        <f>_xlfn.IFNA(IF($B1001="","",VLOOKUP($B1001,'SWC Towers'!$A:$Q,$T$2,FALSE)),"")</f>
        <v>0.5</v>
      </c>
      <c r="U1001" s="104" t="str">
        <f>_xlfn.IFNA(IF($B1001="","",VLOOKUP($B1001,'SWC Towers'!$A:$Q,$U$2,FALSE)),"")</f>
        <v/>
      </c>
      <c r="V1001" s="104" t="str">
        <f>_xlfn.IFNA(IF($B1001="","",VLOOKUP($B1001,'SWC Towers'!$A:$Q,$V$2,FALSE)),"")</f>
        <v/>
      </c>
      <c r="W1001" s="104" t="str">
        <f>_xlfn.IFNA(IF($B1001="","",VLOOKUP($B1001,'SWC Towers'!$A:$Q,$W$2,FALSE)),"")</f>
        <v/>
      </c>
      <c r="X1001" s="104" t="str">
        <f>_xlfn.IFNA(IF($B1001="","",VLOOKUP($B1001,'SWC Towers'!$A:$Q,$X$2,FALSE)),"")</f>
        <v/>
      </c>
      <c r="Y1001" s="104" t="str">
        <f>_xlfn.IFNA(IF($B1001="","",VLOOKUP($B1001,'SWC Towers'!$A:$Q,$Y$2,FALSE)),"")</f>
        <v/>
      </c>
      <c r="Z1001" s="104" t="str">
        <f>_xlfn.IFNA(IF($B1001="","",VLOOKUP($B1001,'SWC Towers'!$A:$Q,$Z$2,FALSE)),"")</f>
        <v/>
      </c>
      <c r="AA1001" s="104" t="str">
        <f>_xlfn.IFNA(IF($B1001="","",VLOOKUP($B1001,'SWC Towers'!$A:$Q,$AA$2,FALSE)),"")</f>
        <v/>
      </c>
      <c r="AB1001" s="104" t="str">
        <f>_xlfn.IFNA(IF($B1001="","",VLOOKUP($B1001,'SWC Towers'!$A:$Q,$AB$2,FALSE)),"")</f>
        <v/>
      </c>
      <c r="AC1001" s="20">
        <f>SUM(Table25[[#This Row],[IT Tower: Application]:[Other/Non-IT ]])</f>
        <v>1</v>
      </c>
      <c r="AD1001" s="70"/>
      <c r="AE1001" s="70"/>
      <c r="AF1001" s="70"/>
      <c r="AG1001" s="70"/>
      <c r="AH1001" s="70"/>
      <c r="AI1001" s="70"/>
      <c r="AJ1001" s="70"/>
      <c r="AK1001" s="70"/>
      <c r="AL1001" s="70"/>
      <c r="AM1001" s="70"/>
      <c r="AN1001" s="70"/>
      <c r="AO1001" s="70"/>
      <c r="AP1001" s="70"/>
      <c r="AQ1001" s="70"/>
      <c r="AR1001" s="70"/>
      <c r="AS1001" s="70"/>
      <c r="AT1001" s="70"/>
      <c r="AU1001" s="70"/>
      <c r="AV1001" s="70"/>
      <c r="AW1001" s="70">
        <v>647</v>
      </c>
      <c r="AX1001" s="70">
        <v>85</v>
      </c>
      <c r="AY1001" s="70"/>
      <c r="AZ1001" s="70"/>
      <c r="BA1001" s="70"/>
      <c r="BB1001" s="70"/>
      <c r="BC1001" s="70"/>
      <c r="BD1001" s="70"/>
      <c r="BE1001" s="70"/>
      <c r="BF1001" s="70"/>
      <c r="BG1001" s="70"/>
      <c r="BH1001" s="70"/>
      <c r="BI1001" s="70"/>
      <c r="BJ1001" s="70"/>
      <c r="BK1001" s="70"/>
      <c r="BL1001" s="70"/>
      <c r="BM1001" s="70"/>
      <c r="BN1001" s="70"/>
      <c r="BO1001" s="70"/>
      <c r="BP1001" s="70"/>
      <c r="BQ1001" s="70"/>
      <c r="BR1001" s="70"/>
      <c r="BS1001" s="70"/>
      <c r="BT1001" s="70"/>
      <c r="BU1001" s="70"/>
      <c r="BV1001" s="70"/>
      <c r="BW1001" s="70"/>
      <c r="BX1001" s="70"/>
      <c r="BY1001" s="70"/>
      <c r="BZ1001" s="70"/>
      <c r="CA1001" s="70"/>
      <c r="CB1001" s="70"/>
      <c r="CC1001" s="69">
        <f>SUM(Table25[[#This Row],[Contract Amount FY00]:[Contract Amount FY50]])</f>
        <v>732</v>
      </c>
      <c r="CD1001" s="24"/>
    </row>
    <row r="1002" spans="1:82" x14ac:dyDescent="0.25">
      <c r="A1002" s="122" t="s">
        <v>2011</v>
      </c>
      <c r="B1002" s="122" t="s">
        <v>286</v>
      </c>
      <c r="C1002" s="122" t="s">
        <v>2272</v>
      </c>
      <c r="E1002" s="26" t="str">
        <f>IFERROR(IF(VLOOKUP(Table25[[#This Row],[Contract No.]],Table3[#All],3,FALSE)="","No","Yes"),"")</f>
        <v>No</v>
      </c>
      <c r="F1002" s="26" t="str">
        <f>IFERROR(VLOOKUP(Table25[[#This Row],[Contract No.]],Table3[#All],3,FALSE),"")</f>
        <v/>
      </c>
      <c r="G1002" s="26" t="str">
        <f>IFERROR(IF(Table25[[#This Row],[Cooperative Purchase
(Yes/No)]]="Yes","Yes",IF(VLOOKUP(Table25[[#This Row],[Contract No.]],Table3[#All],1,FALSE)=Table25[[#This Row],[Contract No.]],"Yes","No")),"No")</f>
        <v>Yes</v>
      </c>
      <c r="H1002" s="51">
        <f>IFERROR(VLOOKUP(Table25[[#This Row],[Contract No.]],Table3[#All],4,FALSE),"")</f>
        <v>42401</v>
      </c>
      <c r="I1002" s="56">
        <f>IFERROR(IF(AND(MONTH(Table25[[#This Row],[Contract Start Date]])&gt;6,MONTH(Table25[[#This Row],[Contract Start Date]])&lt;=12),YEAR(Table25[[#This Row],[Contract Start Date]])+1,YEAR(Table25[[#This Row],[Contract Start Date]])),"")</f>
        <v>2016</v>
      </c>
      <c r="J1002" s="55">
        <f>Table25[[#This Row],[FY Formula start]]</f>
        <v>2016</v>
      </c>
      <c r="K1002" s="59" t="str">
        <f>"FY"&amp;" "&amp;Table25[[#This Row],[Year Start]]</f>
        <v>FY 2016</v>
      </c>
      <c r="L1002" s="52">
        <f>IFERROR(VLOOKUP(Table25[[#This Row],[Contract No.]],Table3[#All],5,FALSE),"")</f>
        <v>72717</v>
      </c>
      <c r="M1002" s="56">
        <f>IFERROR(IF(Table25[[#This Row],[Contract End Date]]="99/99/9999","No End",IF(AND(MONTH(Table25[[#This Row],[Contract End Date]])&gt;6,MONTH(Table25[[#This Row],[Contract End Date]])&lt;=12),YEAR(Table25[[#This Row],[Contract End Date]])+1,YEAR(Table25[[#This Row],[Contract End Date]]))),"")</f>
        <v>2099</v>
      </c>
      <c r="N1002" s="55">
        <f>Table25[[#This Row],[FY Formula end]]</f>
        <v>2099</v>
      </c>
      <c r="O1002" s="59" t="str">
        <f>IF(Table25[[#This Row],[Year End]]="No End","No End","FY"&amp;" "&amp;Table25[[#This Row],[Year End]])</f>
        <v>FY 2099</v>
      </c>
      <c r="P1002" s="27"/>
      <c r="Q1002" s="104">
        <f>_xlfn.IFNA(IF($B1002="","",VLOOKUP($B1002,'SWC Towers'!$A:$Q,$Q$2,FALSE)),"")</f>
        <v>0.5</v>
      </c>
      <c r="R1002" s="106" t="str">
        <f>_xlfn.IFNA(IF($B1002="","",VLOOKUP($B1002,'SWC Towers'!$A:$Q,$R$2,FALSE)),"")</f>
        <v/>
      </c>
      <c r="S1002" s="106" t="str">
        <f>_xlfn.IFNA(IF($B1002="","",VLOOKUP($B1002,'SWC Towers'!$A:$Q,$S$2,FALSE)),"")</f>
        <v/>
      </c>
      <c r="T1002" s="106">
        <f>_xlfn.IFNA(IF($B1002="","",VLOOKUP($B1002,'SWC Towers'!$A:$Q,$T$2,FALSE)),"")</f>
        <v>0.5</v>
      </c>
      <c r="U1002" s="104" t="str">
        <f>_xlfn.IFNA(IF($B1002="","",VLOOKUP($B1002,'SWC Towers'!$A:$Q,$U$2,FALSE)),"")</f>
        <v/>
      </c>
      <c r="V1002" s="104" t="str">
        <f>_xlfn.IFNA(IF($B1002="","",VLOOKUP($B1002,'SWC Towers'!$A:$Q,$V$2,FALSE)),"")</f>
        <v/>
      </c>
      <c r="W1002" s="104" t="str">
        <f>_xlfn.IFNA(IF($B1002="","",VLOOKUP($B1002,'SWC Towers'!$A:$Q,$W$2,FALSE)),"")</f>
        <v/>
      </c>
      <c r="X1002" s="104" t="str">
        <f>_xlfn.IFNA(IF($B1002="","",VLOOKUP($B1002,'SWC Towers'!$A:$Q,$X$2,FALSE)),"")</f>
        <v/>
      </c>
      <c r="Y1002" s="104" t="str">
        <f>_xlfn.IFNA(IF($B1002="","",VLOOKUP($B1002,'SWC Towers'!$A:$Q,$Y$2,FALSE)),"")</f>
        <v/>
      </c>
      <c r="Z1002" s="104" t="str">
        <f>_xlfn.IFNA(IF($B1002="","",VLOOKUP($B1002,'SWC Towers'!$A:$Q,$Z$2,FALSE)),"")</f>
        <v/>
      </c>
      <c r="AA1002" s="104" t="str">
        <f>_xlfn.IFNA(IF($B1002="","",VLOOKUP($B1002,'SWC Towers'!$A:$Q,$AA$2,FALSE)),"")</f>
        <v/>
      </c>
      <c r="AB1002" s="104" t="str">
        <f>_xlfn.IFNA(IF($B1002="","",VLOOKUP($B1002,'SWC Towers'!$A:$Q,$AB$2,FALSE)),"")</f>
        <v/>
      </c>
      <c r="AC1002" s="20">
        <f>SUM(Table25[[#This Row],[IT Tower: Application]:[Other/Non-IT ]])</f>
        <v>1</v>
      </c>
      <c r="AD1002" s="70"/>
      <c r="AE1002" s="70"/>
      <c r="AF1002" s="70"/>
      <c r="AG1002" s="70"/>
      <c r="AH1002" s="70"/>
      <c r="AI1002" s="70"/>
      <c r="AJ1002" s="70"/>
      <c r="AK1002" s="70"/>
      <c r="AL1002" s="70"/>
      <c r="AM1002" s="70"/>
      <c r="AN1002" s="70"/>
      <c r="AO1002" s="70"/>
      <c r="AP1002" s="70"/>
      <c r="AQ1002" s="70"/>
      <c r="AR1002" s="70"/>
      <c r="AS1002" s="70"/>
      <c r="AT1002" s="70"/>
      <c r="AU1002" s="70"/>
      <c r="AV1002" s="70"/>
      <c r="AW1002" s="70">
        <v>0</v>
      </c>
      <c r="AX1002" s="70">
        <v>12526</v>
      </c>
      <c r="AY1002" s="70">
        <v>0</v>
      </c>
      <c r="AZ1002" s="70"/>
      <c r="BA1002" s="70"/>
      <c r="BB1002" s="70"/>
      <c r="BC1002" s="70"/>
      <c r="BD1002" s="70"/>
      <c r="BE1002" s="70"/>
      <c r="BF1002" s="70"/>
      <c r="BG1002" s="70"/>
      <c r="BH1002" s="70"/>
      <c r="BI1002" s="70"/>
      <c r="BJ1002" s="70"/>
      <c r="BK1002" s="70"/>
      <c r="BL1002" s="70"/>
      <c r="BM1002" s="70"/>
      <c r="BN1002" s="70"/>
      <c r="BO1002" s="70"/>
      <c r="BP1002" s="70"/>
      <c r="BQ1002" s="70"/>
      <c r="BR1002" s="70"/>
      <c r="BS1002" s="70"/>
      <c r="BT1002" s="70"/>
      <c r="BU1002" s="70"/>
      <c r="BV1002" s="70"/>
      <c r="BW1002" s="70"/>
      <c r="BX1002" s="70"/>
      <c r="BY1002" s="70"/>
      <c r="BZ1002" s="70"/>
      <c r="CA1002" s="70"/>
      <c r="CB1002" s="70"/>
      <c r="CC1002" s="69">
        <f>SUM(Table25[[#This Row],[Contract Amount FY00]:[Contract Amount FY50]])</f>
        <v>12526</v>
      </c>
      <c r="CD1002" s="24"/>
    </row>
    <row r="1003" spans="1:82" x14ac:dyDescent="0.25">
      <c r="A1003" s="122" t="s">
        <v>2011</v>
      </c>
      <c r="B1003" s="122" t="s">
        <v>286</v>
      </c>
      <c r="C1003" s="122" t="s">
        <v>2206</v>
      </c>
      <c r="E1003" s="26" t="str">
        <f>IFERROR(IF(VLOOKUP(Table25[[#This Row],[Contract No.]],Table3[#All],3,FALSE)="","No","Yes"),"")</f>
        <v>No</v>
      </c>
      <c r="F1003" s="26" t="str">
        <f>IFERROR(VLOOKUP(Table25[[#This Row],[Contract No.]],Table3[#All],3,FALSE),"")</f>
        <v/>
      </c>
      <c r="G1003" s="26" t="str">
        <f>IFERROR(IF(Table25[[#This Row],[Cooperative Purchase
(Yes/No)]]="Yes","Yes",IF(VLOOKUP(Table25[[#This Row],[Contract No.]],Table3[#All],1,FALSE)=Table25[[#This Row],[Contract No.]],"Yes","No")),"No")</f>
        <v>Yes</v>
      </c>
      <c r="H1003" s="51">
        <f>IFERROR(VLOOKUP(Table25[[#This Row],[Contract No.]],Table3[#All],4,FALSE),"")</f>
        <v>42401</v>
      </c>
      <c r="I1003" s="56">
        <f>IFERROR(IF(AND(MONTH(Table25[[#This Row],[Contract Start Date]])&gt;6,MONTH(Table25[[#This Row],[Contract Start Date]])&lt;=12),YEAR(Table25[[#This Row],[Contract Start Date]])+1,YEAR(Table25[[#This Row],[Contract Start Date]])),"")</f>
        <v>2016</v>
      </c>
      <c r="J1003" s="55">
        <f>Table25[[#This Row],[FY Formula start]]</f>
        <v>2016</v>
      </c>
      <c r="K1003" s="59" t="str">
        <f>"FY"&amp;" "&amp;Table25[[#This Row],[Year Start]]</f>
        <v>FY 2016</v>
      </c>
      <c r="L1003" s="52">
        <f>IFERROR(VLOOKUP(Table25[[#This Row],[Contract No.]],Table3[#All],5,FALSE),"")</f>
        <v>72717</v>
      </c>
      <c r="M1003" s="56">
        <f>IFERROR(IF(Table25[[#This Row],[Contract End Date]]="99/99/9999","No End",IF(AND(MONTH(Table25[[#This Row],[Contract End Date]])&gt;6,MONTH(Table25[[#This Row],[Contract End Date]])&lt;=12),YEAR(Table25[[#This Row],[Contract End Date]])+1,YEAR(Table25[[#This Row],[Contract End Date]]))),"")</f>
        <v>2099</v>
      </c>
      <c r="N1003" s="55">
        <f>Table25[[#This Row],[FY Formula end]]</f>
        <v>2099</v>
      </c>
      <c r="O1003" s="59" t="str">
        <f>IF(Table25[[#This Row],[Year End]]="No End","No End","FY"&amp;" "&amp;Table25[[#This Row],[Year End]])</f>
        <v>FY 2099</v>
      </c>
      <c r="P1003" s="27"/>
      <c r="Q1003" s="104">
        <f>_xlfn.IFNA(IF($B1003="","",VLOOKUP($B1003,'SWC Towers'!$A:$Q,$Q$2,FALSE)),"")</f>
        <v>0.5</v>
      </c>
      <c r="R1003" s="106" t="str">
        <f>_xlfn.IFNA(IF($B1003="","",VLOOKUP($B1003,'SWC Towers'!$A:$Q,$R$2,FALSE)),"")</f>
        <v/>
      </c>
      <c r="S1003" s="106" t="str">
        <f>_xlfn.IFNA(IF($B1003="","",VLOOKUP($B1003,'SWC Towers'!$A:$Q,$S$2,FALSE)),"")</f>
        <v/>
      </c>
      <c r="T1003" s="106">
        <f>_xlfn.IFNA(IF($B1003="","",VLOOKUP($B1003,'SWC Towers'!$A:$Q,$T$2,FALSE)),"")</f>
        <v>0.5</v>
      </c>
      <c r="U1003" s="104" t="str">
        <f>_xlfn.IFNA(IF($B1003="","",VLOOKUP($B1003,'SWC Towers'!$A:$Q,$U$2,FALSE)),"")</f>
        <v/>
      </c>
      <c r="V1003" s="104" t="str">
        <f>_xlfn.IFNA(IF($B1003="","",VLOOKUP($B1003,'SWC Towers'!$A:$Q,$V$2,FALSE)),"")</f>
        <v/>
      </c>
      <c r="W1003" s="104" t="str">
        <f>_xlfn.IFNA(IF($B1003="","",VLOOKUP($B1003,'SWC Towers'!$A:$Q,$W$2,FALSE)),"")</f>
        <v/>
      </c>
      <c r="X1003" s="104" t="str">
        <f>_xlfn.IFNA(IF($B1003="","",VLOOKUP($B1003,'SWC Towers'!$A:$Q,$X$2,FALSE)),"")</f>
        <v/>
      </c>
      <c r="Y1003" s="104" t="str">
        <f>_xlfn.IFNA(IF($B1003="","",VLOOKUP($B1003,'SWC Towers'!$A:$Q,$Y$2,FALSE)),"")</f>
        <v/>
      </c>
      <c r="Z1003" s="104" t="str">
        <f>_xlfn.IFNA(IF($B1003="","",VLOOKUP($B1003,'SWC Towers'!$A:$Q,$Z$2,FALSE)),"")</f>
        <v/>
      </c>
      <c r="AA1003" s="104" t="str">
        <f>_xlfn.IFNA(IF($B1003="","",VLOOKUP($B1003,'SWC Towers'!$A:$Q,$AA$2,FALSE)),"")</f>
        <v/>
      </c>
      <c r="AB1003" s="104" t="str">
        <f>_xlfn.IFNA(IF($B1003="","",VLOOKUP($B1003,'SWC Towers'!$A:$Q,$AB$2,FALSE)),"")</f>
        <v/>
      </c>
      <c r="AC1003" s="20">
        <f>SUM(Table25[[#This Row],[IT Tower: Application]:[Other/Non-IT ]])</f>
        <v>1</v>
      </c>
      <c r="AD1003" s="70"/>
      <c r="AE1003" s="70"/>
      <c r="AF1003" s="70"/>
      <c r="AG1003" s="70"/>
      <c r="AH1003" s="70"/>
      <c r="AI1003" s="70"/>
      <c r="AJ1003" s="70"/>
      <c r="AK1003" s="70"/>
      <c r="AL1003" s="70"/>
      <c r="AM1003" s="70"/>
      <c r="AN1003" s="70"/>
      <c r="AO1003" s="70"/>
      <c r="AP1003" s="70"/>
      <c r="AQ1003" s="70"/>
      <c r="AR1003" s="70"/>
      <c r="AS1003" s="70"/>
      <c r="AT1003" s="70"/>
      <c r="AU1003" s="70"/>
      <c r="AV1003" s="70"/>
      <c r="AW1003" s="70"/>
      <c r="AX1003" s="70"/>
      <c r="AY1003" s="70"/>
      <c r="AZ1003" s="70">
        <v>0</v>
      </c>
      <c r="BA1003" s="70">
        <v>265221</v>
      </c>
      <c r="BB1003" s="70">
        <v>41933</v>
      </c>
      <c r="BC1003" s="70"/>
      <c r="BD1003" s="70"/>
      <c r="BE1003" s="70"/>
      <c r="BF1003" s="70"/>
      <c r="BG1003" s="70"/>
      <c r="BH1003" s="70"/>
      <c r="BI1003" s="70"/>
      <c r="BJ1003" s="70"/>
      <c r="BK1003" s="70"/>
      <c r="BL1003" s="70"/>
      <c r="BM1003" s="70"/>
      <c r="BN1003" s="70"/>
      <c r="BO1003" s="70"/>
      <c r="BP1003" s="70"/>
      <c r="BQ1003" s="70"/>
      <c r="BR1003" s="70"/>
      <c r="BS1003" s="70"/>
      <c r="BT1003" s="70"/>
      <c r="BU1003" s="70"/>
      <c r="BV1003" s="70"/>
      <c r="BW1003" s="70"/>
      <c r="BX1003" s="70"/>
      <c r="BY1003" s="70"/>
      <c r="BZ1003" s="70"/>
      <c r="CA1003" s="70"/>
      <c r="CB1003" s="70"/>
      <c r="CC1003" s="69">
        <f>SUM(Table25[[#This Row],[Contract Amount FY00]:[Contract Amount FY50]])</f>
        <v>307154</v>
      </c>
      <c r="CD1003" s="24"/>
    </row>
    <row r="1004" spans="1:82" x14ac:dyDescent="0.25">
      <c r="A1004" s="122" t="s">
        <v>2011</v>
      </c>
      <c r="B1004" s="122" t="s">
        <v>286</v>
      </c>
      <c r="C1004" s="122" t="s">
        <v>1755</v>
      </c>
      <c r="E1004" s="26" t="str">
        <f>IFERROR(IF(VLOOKUP(Table25[[#This Row],[Contract No.]],Table3[#All],3,FALSE)="","No","Yes"),"")</f>
        <v>No</v>
      </c>
      <c r="F1004" s="26" t="str">
        <f>IFERROR(VLOOKUP(Table25[[#This Row],[Contract No.]],Table3[#All],3,FALSE),"")</f>
        <v/>
      </c>
      <c r="G1004" s="26" t="str">
        <f>IFERROR(IF(Table25[[#This Row],[Cooperative Purchase
(Yes/No)]]="Yes","Yes",IF(VLOOKUP(Table25[[#This Row],[Contract No.]],Table3[#All],1,FALSE)=Table25[[#This Row],[Contract No.]],"Yes","No")),"No")</f>
        <v>Yes</v>
      </c>
      <c r="H1004" s="51">
        <f>IFERROR(VLOOKUP(Table25[[#This Row],[Contract No.]],Table3[#All],4,FALSE),"")</f>
        <v>42401</v>
      </c>
      <c r="I1004" s="56">
        <f>IFERROR(IF(AND(MONTH(Table25[[#This Row],[Contract Start Date]])&gt;6,MONTH(Table25[[#This Row],[Contract Start Date]])&lt;=12),YEAR(Table25[[#This Row],[Contract Start Date]])+1,YEAR(Table25[[#This Row],[Contract Start Date]])),"")</f>
        <v>2016</v>
      </c>
      <c r="J1004" s="55">
        <f>Table25[[#This Row],[FY Formula start]]</f>
        <v>2016</v>
      </c>
      <c r="K1004" s="59" t="str">
        <f>"FY"&amp;" "&amp;Table25[[#This Row],[Year Start]]</f>
        <v>FY 2016</v>
      </c>
      <c r="L1004" s="52">
        <f>IFERROR(VLOOKUP(Table25[[#This Row],[Contract No.]],Table3[#All],5,FALSE),"")</f>
        <v>72717</v>
      </c>
      <c r="M1004" s="56">
        <f>IFERROR(IF(Table25[[#This Row],[Contract End Date]]="99/99/9999","No End",IF(AND(MONTH(Table25[[#This Row],[Contract End Date]])&gt;6,MONTH(Table25[[#This Row],[Contract End Date]])&lt;=12),YEAR(Table25[[#This Row],[Contract End Date]])+1,YEAR(Table25[[#This Row],[Contract End Date]]))),"")</f>
        <v>2099</v>
      </c>
      <c r="N1004" s="55">
        <f>Table25[[#This Row],[FY Formula end]]</f>
        <v>2099</v>
      </c>
      <c r="O1004" s="59" t="str">
        <f>IF(Table25[[#This Row],[Year End]]="No End","No End","FY"&amp;" "&amp;Table25[[#This Row],[Year End]])</f>
        <v>FY 2099</v>
      </c>
      <c r="P1004" s="27"/>
      <c r="Q1004" s="104">
        <f>_xlfn.IFNA(IF($B1004="","",VLOOKUP($B1004,'SWC Towers'!$A:$Q,$Q$2,FALSE)),"")</f>
        <v>0.5</v>
      </c>
      <c r="R1004" s="106" t="str">
        <f>_xlfn.IFNA(IF($B1004="","",VLOOKUP($B1004,'SWC Towers'!$A:$Q,$R$2,FALSE)),"")</f>
        <v/>
      </c>
      <c r="S1004" s="106" t="str">
        <f>_xlfn.IFNA(IF($B1004="","",VLOOKUP($B1004,'SWC Towers'!$A:$Q,$S$2,FALSE)),"")</f>
        <v/>
      </c>
      <c r="T1004" s="106">
        <f>_xlfn.IFNA(IF($B1004="","",VLOOKUP($B1004,'SWC Towers'!$A:$Q,$T$2,FALSE)),"")</f>
        <v>0.5</v>
      </c>
      <c r="U1004" s="104" t="str">
        <f>_xlfn.IFNA(IF($B1004="","",VLOOKUP($B1004,'SWC Towers'!$A:$Q,$U$2,FALSE)),"")</f>
        <v/>
      </c>
      <c r="V1004" s="104" t="str">
        <f>_xlfn.IFNA(IF($B1004="","",VLOOKUP($B1004,'SWC Towers'!$A:$Q,$V$2,FALSE)),"")</f>
        <v/>
      </c>
      <c r="W1004" s="104" t="str">
        <f>_xlfn.IFNA(IF($B1004="","",VLOOKUP($B1004,'SWC Towers'!$A:$Q,$W$2,FALSE)),"")</f>
        <v/>
      </c>
      <c r="X1004" s="104" t="str">
        <f>_xlfn.IFNA(IF($B1004="","",VLOOKUP($B1004,'SWC Towers'!$A:$Q,$X$2,FALSE)),"")</f>
        <v/>
      </c>
      <c r="Y1004" s="104" t="str">
        <f>_xlfn.IFNA(IF($B1004="","",VLOOKUP($B1004,'SWC Towers'!$A:$Q,$Y$2,FALSE)),"")</f>
        <v/>
      </c>
      <c r="Z1004" s="104" t="str">
        <f>_xlfn.IFNA(IF($B1004="","",VLOOKUP($B1004,'SWC Towers'!$A:$Q,$Z$2,FALSE)),"")</f>
        <v/>
      </c>
      <c r="AA1004" s="104" t="str">
        <f>_xlfn.IFNA(IF($B1004="","",VLOOKUP($B1004,'SWC Towers'!$A:$Q,$AA$2,FALSE)),"")</f>
        <v/>
      </c>
      <c r="AB1004" s="104" t="str">
        <f>_xlfn.IFNA(IF($B1004="","",VLOOKUP($B1004,'SWC Towers'!$A:$Q,$AB$2,FALSE)),"")</f>
        <v/>
      </c>
      <c r="AC1004" s="20">
        <f>SUM(Table25[[#This Row],[IT Tower: Application]:[Other/Non-IT ]])</f>
        <v>1</v>
      </c>
      <c r="AD1004" s="70"/>
      <c r="AE1004" s="70"/>
      <c r="AF1004" s="70"/>
      <c r="AG1004" s="70"/>
      <c r="AH1004" s="70"/>
      <c r="AI1004" s="70"/>
      <c r="AJ1004" s="70"/>
      <c r="AK1004" s="70"/>
      <c r="AL1004" s="70"/>
      <c r="AM1004" s="70"/>
      <c r="AN1004" s="70"/>
      <c r="AO1004" s="70"/>
      <c r="AP1004" s="70"/>
      <c r="AQ1004" s="70"/>
      <c r="AR1004" s="70"/>
      <c r="AS1004" s="70"/>
      <c r="AT1004" s="70">
        <v>262749</v>
      </c>
      <c r="AU1004" s="70">
        <v>387646</v>
      </c>
      <c r="AV1004" s="70">
        <v>485355</v>
      </c>
      <c r="AW1004" s="70">
        <v>523794</v>
      </c>
      <c r="AX1004" s="70">
        <v>461752</v>
      </c>
      <c r="AY1004" s="70">
        <v>517713</v>
      </c>
      <c r="AZ1004" s="70">
        <v>551862</v>
      </c>
      <c r="BA1004" s="70">
        <v>508722</v>
      </c>
      <c r="BB1004" s="70">
        <v>371119</v>
      </c>
      <c r="BC1004" s="70">
        <v>286644</v>
      </c>
      <c r="BD1004" s="70"/>
      <c r="BE1004" s="70"/>
      <c r="BF1004" s="70"/>
      <c r="BG1004" s="70"/>
      <c r="BH1004" s="70"/>
      <c r="BI1004" s="70"/>
      <c r="BJ1004" s="70"/>
      <c r="BK1004" s="70"/>
      <c r="BL1004" s="70"/>
      <c r="BM1004" s="70"/>
      <c r="BN1004" s="70"/>
      <c r="BO1004" s="70"/>
      <c r="BP1004" s="70"/>
      <c r="BQ1004" s="70"/>
      <c r="BR1004" s="70"/>
      <c r="BS1004" s="70"/>
      <c r="BT1004" s="70"/>
      <c r="BU1004" s="70"/>
      <c r="BV1004" s="70"/>
      <c r="BW1004" s="70"/>
      <c r="BX1004" s="70"/>
      <c r="BY1004" s="70"/>
      <c r="BZ1004" s="70"/>
      <c r="CA1004" s="70"/>
      <c r="CB1004" s="70"/>
      <c r="CC1004" s="69">
        <f>SUM(Table25[[#This Row],[Contract Amount FY00]:[Contract Amount FY50]])</f>
        <v>4357356</v>
      </c>
      <c r="CD1004" s="24"/>
    </row>
    <row r="1005" spans="1:82" x14ac:dyDescent="0.25">
      <c r="A1005" s="122" t="s">
        <v>2011</v>
      </c>
      <c r="B1005" s="122" t="s">
        <v>286</v>
      </c>
      <c r="C1005" s="122" t="s">
        <v>952</v>
      </c>
      <c r="E1005" s="26" t="str">
        <f>IFERROR(IF(VLOOKUP(Table25[[#This Row],[Contract No.]],Table3[#All],3,FALSE)="","No","Yes"),"")</f>
        <v>No</v>
      </c>
      <c r="F1005" s="26" t="str">
        <f>IFERROR(VLOOKUP(Table25[[#This Row],[Contract No.]],Table3[#All],3,FALSE),"")</f>
        <v/>
      </c>
      <c r="G1005" s="26" t="str">
        <f>IFERROR(IF(Table25[[#This Row],[Cooperative Purchase
(Yes/No)]]="Yes","Yes",IF(VLOOKUP(Table25[[#This Row],[Contract No.]],Table3[#All],1,FALSE)=Table25[[#This Row],[Contract No.]],"Yes","No")),"No")</f>
        <v>Yes</v>
      </c>
      <c r="H1005" s="51">
        <f>IFERROR(VLOOKUP(Table25[[#This Row],[Contract No.]],Table3[#All],4,FALSE),"")</f>
        <v>42401</v>
      </c>
      <c r="I1005" s="56">
        <f>IFERROR(IF(AND(MONTH(Table25[[#This Row],[Contract Start Date]])&gt;6,MONTH(Table25[[#This Row],[Contract Start Date]])&lt;=12),YEAR(Table25[[#This Row],[Contract Start Date]])+1,YEAR(Table25[[#This Row],[Contract Start Date]])),"")</f>
        <v>2016</v>
      </c>
      <c r="J1005" s="55">
        <f>Table25[[#This Row],[FY Formula start]]</f>
        <v>2016</v>
      </c>
      <c r="K1005" s="59" t="str">
        <f>"FY"&amp;" "&amp;Table25[[#This Row],[Year Start]]</f>
        <v>FY 2016</v>
      </c>
      <c r="L1005" s="52">
        <f>IFERROR(VLOOKUP(Table25[[#This Row],[Contract No.]],Table3[#All],5,FALSE),"")</f>
        <v>72717</v>
      </c>
      <c r="M1005" s="56">
        <f>IFERROR(IF(Table25[[#This Row],[Contract End Date]]="99/99/9999","No End",IF(AND(MONTH(Table25[[#This Row],[Contract End Date]])&gt;6,MONTH(Table25[[#This Row],[Contract End Date]])&lt;=12),YEAR(Table25[[#This Row],[Contract End Date]])+1,YEAR(Table25[[#This Row],[Contract End Date]]))),"")</f>
        <v>2099</v>
      </c>
      <c r="N1005" s="55">
        <f>Table25[[#This Row],[FY Formula end]]</f>
        <v>2099</v>
      </c>
      <c r="O1005" s="59" t="str">
        <f>IF(Table25[[#This Row],[Year End]]="No End","No End","FY"&amp;" "&amp;Table25[[#This Row],[Year End]])</f>
        <v>FY 2099</v>
      </c>
      <c r="P1005" s="27"/>
      <c r="Q1005" s="104">
        <f>_xlfn.IFNA(IF($B1005="","",VLOOKUP($B1005,'SWC Towers'!$A:$Q,$Q$2,FALSE)),"")</f>
        <v>0.5</v>
      </c>
      <c r="R1005" s="106" t="str">
        <f>_xlfn.IFNA(IF($B1005="","",VLOOKUP($B1005,'SWC Towers'!$A:$Q,$R$2,FALSE)),"")</f>
        <v/>
      </c>
      <c r="S1005" s="106" t="str">
        <f>_xlfn.IFNA(IF($B1005="","",VLOOKUP($B1005,'SWC Towers'!$A:$Q,$S$2,FALSE)),"")</f>
        <v/>
      </c>
      <c r="T1005" s="106">
        <f>_xlfn.IFNA(IF($B1005="","",VLOOKUP($B1005,'SWC Towers'!$A:$Q,$T$2,FALSE)),"")</f>
        <v>0.5</v>
      </c>
      <c r="U1005" s="104" t="str">
        <f>_xlfn.IFNA(IF($B1005="","",VLOOKUP($B1005,'SWC Towers'!$A:$Q,$U$2,FALSE)),"")</f>
        <v/>
      </c>
      <c r="V1005" s="104" t="str">
        <f>_xlfn.IFNA(IF($B1005="","",VLOOKUP($B1005,'SWC Towers'!$A:$Q,$V$2,FALSE)),"")</f>
        <v/>
      </c>
      <c r="W1005" s="104" t="str">
        <f>_xlfn.IFNA(IF($B1005="","",VLOOKUP($B1005,'SWC Towers'!$A:$Q,$W$2,FALSE)),"")</f>
        <v/>
      </c>
      <c r="X1005" s="104" t="str">
        <f>_xlfn.IFNA(IF($B1005="","",VLOOKUP($B1005,'SWC Towers'!$A:$Q,$X$2,FALSE)),"")</f>
        <v/>
      </c>
      <c r="Y1005" s="104" t="str">
        <f>_xlfn.IFNA(IF($B1005="","",VLOOKUP($B1005,'SWC Towers'!$A:$Q,$Y$2,FALSE)),"")</f>
        <v/>
      </c>
      <c r="Z1005" s="104" t="str">
        <f>_xlfn.IFNA(IF($B1005="","",VLOOKUP($B1005,'SWC Towers'!$A:$Q,$Z$2,FALSE)),"")</f>
        <v/>
      </c>
      <c r="AA1005" s="104" t="str">
        <f>_xlfn.IFNA(IF($B1005="","",VLOOKUP($B1005,'SWC Towers'!$A:$Q,$AA$2,FALSE)),"")</f>
        <v/>
      </c>
      <c r="AB1005" s="104" t="str">
        <f>_xlfn.IFNA(IF($B1005="","",VLOOKUP($B1005,'SWC Towers'!$A:$Q,$AB$2,FALSE)),"")</f>
        <v/>
      </c>
      <c r="AC1005" s="20">
        <f>SUM(Table25[[#This Row],[IT Tower: Application]:[Other/Non-IT ]])</f>
        <v>1</v>
      </c>
      <c r="AD1005" s="70"/>
      <c r="AE1005" s="70"/>
      <c r="AF1005" s="70"/>
      <c r="AG1005" s="70"/>
      <c r="AH1005" s="70"/>
      <c r="AI1005" s="70"/>
      <c r="AJ1005" s="70"/>
      <c r="AK1005" s="70"/>
      <c r="AL1005" s="70"/>
      <c r="AM1005" s="70"/>
      <c r="AN1005" s="70"/>
      <c r="AO1005" s="70"/>
      <c r="AP1005" s="70"/>
      <c r="AQ1005" s="70"/>
      <c r="AR1005" s="70"/>
      <c r="AS1005" s="70"/>
      <c r="AT1005" s="70"/>
      <c r="AU1005" s="70"/>
      <c r="AV1005" s="70"/>
      <c r="AW1005" s="70">
        <v>0</v>
      </c>
      <c r="AX1005" s="70">
        <v>149890.5</v>
      </c>
      <c r="AY1005" s="70">
        <v>150203</v>
      </c>
      <c r="AZ1005" s="70">
        <v>166478</v>
      </c>
      <c r="BA1005" s="70">
        <v>162173</v>
      </c>
      <c r="BB1005" s="70">
        <v>190628</v>
      </c>
      <c r="BC1005" s="70">
        <v>219673</v>
      </c>
      <c r="BD1005" s="70"/>
      <c r="BE1005" s="70"/>
      <c r="BF1005" s="70"/>
      <c r="BG1005" s="70"/>
      <c r="BH1005" s="70"/>
      <c r="BI1005" s="70"/>
      <c r="BJ1005" s="70"/>
      <c r="BK1005" s="70"/>
      <c r="BL1005" s="70"/>
      <c r="BM1005" s="70"/>
      <c r="BN1005" s="70"/>
      <c r="BO1005" s="70"/>
      <c r="BP1005" s="70"/>
      <c r="BQ1005" s="70"/>
      <c r="BR1005" s="70"/>
      <c r="BS1005" s="70"/>
      <c r="BT1005" s="70"/>
      <c r="BU1005" s="70"/>
      <c r="BV1005" s="70"/>
      <c r="BW1005" s="70"/>
      <c r="BX1005" s="70"/>
      <c r="BY1005" s="70"/>
      <c r="BZ1005" s="70"/>
      <c r="CA1005" s="70"/>
      <c r="CB1005" s="70"/>
      <c r="CC1005" s="69">
        <f>SUM(Table25[[#This Row],[Contract Amount FY00]:[Contract Amount FY50]])</f>
        <v>1039045.5</v>
      </c>
      <c r="CD1005" s="24"/>
    </row>
    <row r="1006" spans="1:82" x14ac:dyDescent="0.25">
      <c r="A1006" s="122" t="s">
        <v>2011</v>
      </c>
      <c r="B1006" s="122" t="s">
        <v>286</v>
      </c>
      <c r="C1006" s="122" t="s">
        <v>3207</v>
      </c>
      <c r="E1006" s="26" t="str">
        <f>IFERROR(IF(VLOOKUP(Table25[[#This Row],[Contract No.]],Table3[#All],3,FALSE)="","No","Yes"),"")</f>
        <v>No</v>
      </c>
      <c r="F1006" s="26" t="str">
        <f>IFERROR(VLOOKUP(Table25[[#This Row],[Contract No.]],Table3[#All],3,FALSE),"")</f>
        <v/>
      </c>
      <c r="G1006" s="26" t="str">
        <f>IFERROR(IF(Table25[[#This Row],[Cooperative Purchase
(Yes/No)]]="Yes","Yes",IF(VLOOKUP(Table25[[#This Row],[Contract No.]],Table3[#All],1,FALSE)=Table25[[#This Row],[Contract No.]],"Yes","No")),"No")</f>
        <v>Yes</v>
      </c>
      <c r="H1006" s="51">
        <f>IFERROR(VLOOKUP(Table25[[#This Row],[Contract No.]],Table3[#All],4,FALSE),"")</f>
        <v>42401</v>
      </c>
      <c r="I1006" s="56">
        <f>IFERROR(IF(AND(MONTH(Table25[[#This Row],[Contract Start Date]])&gt;6,MONTH(Table25[[#This Row],[Contract Start Date]])&lt;=12),YEAR(Table25[[#This Row],[Contract Start Date]])+1,YEAR(Table25[[#This Row],[Contract Start Date]])),"")</f>
        <v>2016</v>
      </c>
      <c r="J1006" s="55">
        <f>Table25[[#This Row],[FY Formula start]]</f>
        <v>2016</v>
      </c>
      <c r="K1006" s="59" t="str">
        <f>"FY"&amp;" "&amp;Table25[[#This Row],[Year Start]]</f>
        <v>FY 2016</v>
      </c>
      <c r="L1006" s="52">
        <f>IFERROR(VLOOKUP(Table25[[#This Row],[Contract No.]],Table3[#All],5,FALSE),"")</f>
        <v>72717</v>
      </c>
      <c r="M1006" s="56">
        <f>IFERROR(IF(Table25[[#This Row],[Contract End Date]]="99/99/9999","No End",IF(AND(MONTH(Table25[[#This Row],[Contract End Date]])&gt;6,MONTH(Table25[[#This Row],[Contract End Date]])&lt;=12),YEAR(Table25[[#This Row],[Contract End Date]])+1,YEAR(Table25[[#This Row],[Contract End Date]]))),"")</f>
        <v>2099</v>
      </c>
      <c r="N1006" s="55">
        <f>Table25[[#This Row],[FY Formula end]]</f>
        <v>2099</v>
      </c>
      <c r="O1006" s="59" t="str">
        <f>IF(Table25[[#This Row],[Year End]]="No End","No End","FY"&amp;" "&amp;Table25[[#This Row],[Year End]])</f>
        <v>FY 2099</v>
      </c>
      <c r="P1006" s="27"/>
      <c r="Q1006" s="104">
        <f>_xlfn.IFNA(IF($B1006="","",VLOOKUP($B1006,'SWC Towers'!$A:$Q,$Q$2,FALSE)),"")</f>
        <v>0.5</v>
      </c>
      <c r="R1006" s="106" t="str">
        <f>_xlfn.IFNA(IF($B1006="","",VLOOKUP($B1006,'SWC Towers'!$A:$Q,$R$2,FALSE)),"")</f>
        <v/>
      </c>
      <c r="S1006" s="106" t="str">
        <f>_xlfn.IFNA(IF($B1006="","",VLOOKUP($B1006,'SWC Towers'!$A:$Q,$S$2,FALSE)),"")</f>
        <v/>
      </c>
      <c r="T1006" s="106">
        <f>_xlfn.IFNA(IF($B1006="","",VLOOKUP($B1006,'SWC Towers'!$A:$Q,$T$2,FALSE)),"")</f>
        <v>0.5</v>
      </c>
      <c r="U1006" s="104" t="str">
        <f>_xlfn.IFNA(IF($B1006="","",VLOOKUP($B1006,'SWC Towers'!$A:$Q,$U$2,FALSE)),"")</f>
        <v/>
      </c>
      <c r="V1006" s="104" t="str">
        <f>_xlfn.IFNA(IF($B1006="","",VLOOKUP($B1006,'SWC Towers'!$A:$Q,$V$2,FALSE)),"")</f>
        <v/>
      </c>
      <c r="W1006" s="104" t="str">
        <f>_xlfn.IFNA(IF($B1006="","",VLOOKUP($B1006,'SWC Towers'!$A:$Q,$W$2,FALSE)),"")</f>
        <v/>
      </c>
      <c r="X1006" s="104" t="str">
        <f>_xlfn.IFNA(IF($B1006="","",VLOOKUP($B1006,'SWC Towers'!$A:$Q,$X$2,FALSE)),"")</f>
        <v/>
      </c>
      <c r="Y1006" s="104" t="str">
        <f>_xlfn.IFNA(IF($B1006="","",VLOOKUP($B1006,'SWC Towers'!$A:$Q,$Y$2,FALSE)),"")</f>
        <v/>
      </c>
      <c r="Z1006" s="104" t="str">
        <f>_xlfn.IFNA(IF($B1006="","",VLOOKUP($B1006,'SWC Towers'!$A:$Q,$Z$2,FALSE)),"")</f>
        <v/>
      </c>
      <c r="AA1006" s="104" t="str">
        <f>_xlfn.IFNA(IF($B1006="","",VLOOKUP($B1006,'SWC Towers'!$A:$Q,$AA$2,FALSE)),"")</f>
        <v/>
      </c>
      <c r="AB1006" s="104" t="str">
        <f>_xlfn.IFNA(IF($B1006="","",VLOOKUP($B1006,'SWC Towers'!$A:$Q,$AB$2,FALSE)),"")</f>
        <v/>
      </c>
      <c r="AC1006" s="20">
        <f>SUM(Table25[[#This Row],[IT Tower: Application]:[Other/Non-IT ]])</f>
        <v>1</v>
      </c>
      <c r="AD1006" s="70"/>
      <c r="AE1006" s="70"/>
      <c r="AF1006" s="70"/>
      <c r="AG1006" s="70"/>
      <c r="AH1006" s="70"/>
      <c r="AI1006" s="70"/>
      <c r="AJ1006" s="70"/>
      <c r="AK1006" s="70"/>
      <c r="AL1006" s="70"/>
      <c r="AM1006" s="70"/>
      <c r="AN1006" s="70"/>
      <c r="AO1006" s="70"/>
      <c r="AP1006" s="70"/>
      <c r="AQ1006" s="70"/>
      <c r="AR1006" s="70"/>
      <c r="AS1006" s="70"/>
      <c r="AT1006" s="70"/>
      <c r="AU1006" s="70"/>
      <c r="AV1006" s="70"/>
      <c r="AW1006" s="70"/>
      <c r="AX1006" s="70"/>
      <c r="AY1006" s="70"/>
      <c r="AZ1006" s="70"/>
      <c r="BA1006" s="70">
        <v>236611</v>
      </c>
      <c r="BB1006" s="70">
        <v>224755</v>
      </c>
      <c r="BC1006" s="70">
        <v>9000</v>
      </c>
      <c r="BD1006" s="70"/>
      <c r="BE1006" s="70"/>
      <c r="BF1006" s="70"/>
      <c r="BG1006" s="70"/>
      <c r="BH1006" s="70"/>
      <c r="BI1006" s="70"/>
      <c r="BJ1006" s="70"/>
      <c r="BK1006" s="70"/>
      <c r="BL1006" s="70"/>
      <c r="BM1006" s="70"/>
      <c r="BN1006" s="70"/>
      <c r="BO1006" s="70"/>
      <c r="BP1006" s="70"/>
      <c r="BQ1006" s="70"/>
      <c r="BR1006" s="70"/>
      <c r="BS1006" s="70"/>
      <c r="BT1006" s="70"/>
      <c r="BU1006" s="70"/>
      <c r="BV1006" s="70"/>
      <c r="BW1006" s="70"/>
      <c r="BX1006" s="70"/>
      <c r="BY1006" s="70"/>
      <c r="BZ1006" s="70"/>
      <c r="CA1006" s="70"/>
      <c r="CB1006" s="70"/>
      <c r="CC1006" s="69">
        <f>SUM(Table25[[#This Row],[Contract Amount FY00]:[Contract Amount FY50]])</f>
        <v>470366</v>
      </c>
      <c r="CD1006" s="24"/>
    </row>
    <row r="1007" spans="1:82" x14ac:dyDescent="0.25">
      <c r="A1007" s="122" t="s">
        <v>2011</v>
      </c>
      <c r="B1007" s="122" t="s">
        <v>286</v>
      </c>
      <c r="C1007" s="122" t="s">
        <v>1764</v>
      </c>
      <c r="E1007" s="26" t="str">
        <f>IFERROR(IF(VLOOKUP(Table25[[#This Row],[Contract No.]],Table3[#All],3,FALSE)="","No","Yes"),"")</f>
        <v>No</v>
      </c>
      <c r="F1007" s="26" t="str">
        <f>IFERROR(VLOOKUP(Table25[[#This Row],[Contract No.]],Table3[#All],3,FALSE),"")</f>
        <v/>
      </c>
      <c r="G1007" s="26" t="str">
        <f>IFERROR(IF(Table25[[#This Row],[Cooperative Purchase
(Yes/No)]]="Yes","Yes",IF(VLOOKUP(Table25[[#This Row],[Contract No.]],Table3[#All],1,FALSE)=Table25[[#This Row],[Contract No.]],"Yes","No")),"No")</f>
        <v>Yes</v>
      </c>
      <c r="H1007" s="51">
        <f>IFERROR(VLOOKUP(Table25[[#This Row],[Contract No.]],Table3[#All],4,FALSE),"")</f>
        <v>42401</v>
      </c>
      <c r="I1007" s="56">
        <f>IFERROR(IF(AND(MONTH(Table25[[#This Row],[Contract Start Date]])&gt;6,MONTH(Table25[[#This Row],[Contract Start Date]])&lt;=12),YEAR(Table25[[#This Row],[Contract Start Date]])+1,YEAR(Table25[[#This Row],[Contract Start Date]])),"")</f>
        <v>2016</v>
      </c>
      <c r="J1007" s="55">
        <f>Table25[[#This Row],[FY Formula start]]</f>
        <v>2016</v>
      </c>
      <c r="K1007" s="59" t="str">
        <f>"FY"&amp;" "&amp;Table25[[#This Row],[Year Start]]</f>
        <v>FY 2016</v>
      </c>
      <c r="L1007" s="52">
        <f>IFERROR(VLOOKUP(Table25[[#This Row],[Contract No.]],Table3[#All],5,FALSE),"")</f>
        <v>72717</v>
      </c>
      <c r="M1007" s="56">
        <f>IFERROR(IF(Table25[[#This Row],[Contract End Date]]="99/99/9999","No End",IF(AND(MONTH(Table25[[#This Row],[Contract End Date]])&gt;6,MONTH(Table25[[#This Row],[Contract End Date]])&lt;=12),YEAR(Table25[[#This Row],[Contract End Date]])+1,YEAR(Table25[[#This Row],[Contract End Date]]))),"")</f>
        <v>2099</v>
      </c>
      <c r="N1007" s="55">
        <f>Table25[[#This Row],[FY Formula end]]</f>
        <v>2099</v>
      </c>
      <c r="O1007" s="59" t="str">
        <f>IF(Table25[[#This Row],[Year End]]="No End","No End","FY"&amp;" "&amp;Table25[[#This Row],[Year End]])</f>
        <v>FY 2099</v>
      </c>
      <c r="P1007" s="27"/>
      <c r="Q1007" s="104">
        <f>_xlfn.IFNA(IF($B1007="","",VLOOKUP($B1007,'SWC Towers'!$A:$Q,$Q$2,FALSE)),"")</f>
        <v>0.5</v>
      </c>
      <c r="R1007" s="106" t="str">
        <f>_xlfn.IFNA(IF($B1007="","",VLOOKUP($B1007,'SWC Towers'!$A:$Q,$R$2,FALSE)),"")</f>
        <v/>
      </c>
      <c r="S1007" s="106" t="str">
        <f>_xlfn.IFNA(IF($B1007="","",VLOOKUP($B1007,'SWC Towers'!$A:$Q,$S$2,FALSE)),"")</f>
        <v/>
      </c>
      <c r="T1007" s="106">
        <f>_xlfn.IFNA(IF($B1007="","",VLOOKUP($B1007,'SWC Towers'!$A:$Q,$T$2,FALSE)),"")</f>
        <v>0.5</v>
      </c>
      <c r="U1007" s="104" t="str">
        <f>_xlfn.IFNA(IF($B1007="","",VLOOKUP($B1007,'SWC Towers'!$A:$Q,$U$2,FALSE)),"")</f>
        <v/>
      </c>
      <c r="V1007" s="104" t="str">
        <f>_xlfn.IFNA(IF($B1007="","",VLOOKUP($B1007,'SWC Towers'!$A:$Q,$V$2,FALSE)),"")</f>
        <v/>
      </c>
      <c r="W1007" s="104" t="str">
        <f>_xlfn.IFNA(IF($B1007="","",VLOOKUP($B1007,'SWC Towers'!$A:$Q,$W$2,FALSE)),"")</f>
        <v/>
      </c>
      <c r="X1007" s="104" t="str">
        <f>_xlfn.IFNA(IF($B1007="","",VLOOKUP($B1007,'SWC Towers'!$A:$Q,$X$2,FALSE)),"")</f>
        <v/>
      </c>
      <c r="Y1007" s="104" t="str">
        <f>_xlfn.IFNA(IF($B1007="","",VLOOKUP($B1007,'SWC Towers'!$A:$Q,$Y$2,FALSE)),"")</f>
        <v/>
      </c>
      <c r="Z1007" s="104" t="str">
        <f>_xlfn.IFNA(IF($B1007="","",VLOOKUP($B1007,'SWC Towers'!$A:$Q,$Z$2,FALSE)),"")</f>
        <v/>
      </c>
      <c r="AA1007" s="104" t="str">
        <f>_xlfn.IFNA(IF($B1007="","",VLOOKUP($B1007,'SWC Towers'!$A:$Q,$AA$2,FALSE)),"")</f>
        <v/>
      </c>
      <c r="AB1007" s="104" t="str">
        <f>_xlfn.IFNA(IF($B1007="","",VLOOKUP($B1007,'SWC Towers'!$A:$Q,$AB$2,FALSE)),"")</f>
        <v/>
      </c>
      <c r="AC1007" s="20">
        <f>SUM(Table25[[#This Row],[IT Tower: Application]:[Other/Non-IT ]])</f>
        <v>1</v>
      </c>
      <c r="AD1007" s="70"/>
      <c r="AE1007" s="70"/>
      <c r="AF1007" s="70"/>
      <c r="AG1007" s="70"/>
      <c r="AH1007" s="70"/>
      <c r="AI1007" s="70"/>
      <c r="AJ1007" s="70"/>
      <c r="AK1007" s="70"/>
      <c r="AL1007" s="70"/>
      <c r="AM1007" s="70"/>
      <c r="AN1007" s="70"/>
      <c r="AO1007" s="70"/>
      <c r="AP1007" s="70"/>
      <c r="AQ1007" s="70"/>
      <c r="AR1007" s="70"/>
      <c r="AS1007" s="70"/>
      <c r="AT1007" s="70"/>
      <c r="AU1007" s="70"/>
      <c r="AV1007" s="70">
        <v>41126</v>
      </c>
      <c r="AW1007" s="70">
        <v>183161</v>
      </c>
      <c r="AX1007" s="70">
        <v>194665</v>
      </c>
      <c r="AY1007" s="70">
        <v>201300</v>
      </c>
      <c r="AZ1007" s="70">
        <v>242050</v>
      </c>
      <c r="BA1007" s="70">
        <v>513446</v>
      </c>
      <c r="BB1007" s="70">
        <v>523306</v>
      </c>
      <c r="BC1007" s="70">
        <v>0</v>
      </c>
      <c r="BD1007" s="70"/>
      <c r="BE1007" s="70"/>
      <c r="BF1007" s="70"/>
      <c r="BG1007" s="70"/>
      <c r="BH1007" s="70"/>
      <c r="BI1007" s="70"/>
      <c r="BJ1007" s="70"/>
      <c r="BK1007" s="70"/>
      <c r="BL1007" s="70"/>
      <c r="BM1007" s="70"/>
      <c r="BN1007" s="70"/>
      <c r="BO1007" s="70"/>
      <c r="BP1007" s="70"/>
      <c r="BQ1007" s="70"/>
      <c r="BR1007" s="70"/>
      <c r="BS1007" s="70"/>
      <c r="BT1007" s="70"/>
      <c r="BU1007" s="70"/>
      <c r="BV1007" s="70"/>
      <c r="BW1007" s="70"/>
      <c r="BX1007" s="70"/>
      <c r="BY1007" s="70"/>
      <c r="BZ1007" s="70"/>
      <c r="CA1007" s="70"/>
      <c r="CB1007" s="70"/>
      <c r="CC1007" s="69">
        <f>SUM(Table25[[#This Row],[Contract Amount FY00]:[Contract Amount FY50]])</f>
        <v>1899054</v>
      </c>
      <c r="CD1007" s="24"/>
    </row>
    <row r="1008" spans="1:82" x14ac:dyDescent="0.25">
      <c r="A1008" s="122" t="s">
        <v>2011</v>
      </c>
      <c r="B1008" s="122" t="s">
        <v>286</v>
      </c>
      <c r="C1008" s="122" t="s">
        <v>541</v>
      </c>
      <c r="E1008" s="26" t="str">
        <f>IFERROR(IF(VLOOKUP(Table25[[#This Row],[Contract No.]],Table3[#All],3,FALSE)="","No","Yes"),"")</f>
        <v>No</v>
      </c>
      <c r="F1008" s="26" t="str">
        <f>IFERROR(VLOOKUP(Table25[[#This Row],[Contract No.]],Table3[#All],3,FALSE),"")</f>
        <v/>
      </c>
      <c r="G1008" s="26" t="str">
        <f>IFERROR(IF(Table25[[#This Row],[Cooperative Purchase
(Yes/No)]]="Yes","Yes",IF(VLOOKUP(Table25[[#This Row],[Contract No.]],Table3[#All],1,FALSE)=Table25[[#This Row],[Contract No.]],"Yes","No")),"No")</f>
        <v>Yes</v>
      </c>
      <c r="H1008" s="51">
        <f>IFERROR(VLOOKUP(Table25[[#This Row],[Contract No.]],Table3[#All],4,FALSE),"")</f>
        <v>42401</v>
      </c>
      <c r="I1008" s="56">
        <f>IFERROR(IF(AND(MONTH(Table25[[#This Row],[Contract Start Date]])&gt;6,MONTH(Table25[[#This Row],[Contract Start Date]])&lt;=12),YEAR(Table25[[#This Row],[Contract Start Date]])+1,YEAR(Table25[[#This Row],[Contract Start Date]])),"")</f>
        <v>2016</v>
      </c>
      <c r="J1008" s="55">
        <f>Table25[[#This Row],[FY Formula start]]</f>
        <v>2016</v>
      </c>
      <c r="K1008" s="59" t="str">
        <f>"FY"&amp;" "&amp;Table25[[#This Row],[Year Start]]</f>
        <v>FY 2016</v>
      </c>
      <c r="L1008" s="52">
        <f>IFERROR(VLOOKUP(Table25[[#This Row],[Contract No.]],Table3[#All],5,FALSE),"")</f>
        <v>72717</v>
      </c>
      <c r="M1008" s="56">
        <f>IFERROR(IF(Table25[[#This Row],[Contract End Date]]="99/99/9999","No End",IF(AND(MONTH(Table25[[#This Row],[Contract End Date]])&gt;6,MONTH(Table25[[#This Row],[Contract End Date]])&lt;=12),YEAR(Table25[[#This Row],[Contract End Date]])+1,YEAR(Table25[[#This Row],[Contract End Date]]))),"")</f>
        <v>2099</v>
      </c>
      <c r="N1008" s="55">
        <f>Table25[[#This Row],[FY Formula end]]</f>
        <v>2099</v>
      </c>
      <c r="O1008" s="59" t="str">
        <f>IF(Table25[[#This Row],[Year End]]="No End","No End","FY"&amp;" "&amp;Table25[[#This Row],[Year End]])</f>
        <v>FY 2099</v>
      </c>
      <c r="P1008" s="27"/>
      <c r="Q1008" s="104">
        <f>_xlfn.IFNA(IF($B1008="","",VLOOKUP($B1008,'SWC Towers'!$A:$Q,$Q$2,FALSE)),"")</f>
        <v>0.5</v>
      </c>
      <c r="R1008" s="106" t="str">
        <f>_xlfn.IFNA(IF($B1008="","",VLOOKUP($B1008,'SWC Towers'!$A:$Q,$R$2,FALSE)),"")</f>
        <v/>
      </c>
      <c r="S1008" s="106" t="str">
        <f>_xlfn.IFNA(IF($B1008="","",VLOOKUP($B1008,'SWC Towers'!$A:$Q,$S$2,FALSE)),"")</f>
        <v/>
      </c>
      <c r="T1008" s="106">
        <f>_xlfn.IFNA(IF($B1008="","",VLOOKUP($B1008,'SWC Towers'!$A:$Q,$T$2,FALSE)),"")</f>
        <v>0.5</v>
      </c>
      <c r="U1008" s="104" t="str">
        <f>_xlfn.IFNA(IF($B1008="","",VLOOKUP($B1008,'SWC Towers'!$A:$Q,$U$2,FALSE)),"")</f>
        <v/>
      </c>
      <c r="V1008" s="104" t="str">
        <f>_xlfn.IFNA(IF($B1008="","",VLOOKUP($B1008,'SWC Towers'!$A:$Q,$V$2,FALSE)),"")</f>
        <v/>
      </c>
      <c r="W1008" s="104" t="str">
        <f>_xlfn.IFNA(IF($B1008="","",VLOOKUP($B1008,'SWC Towers'!$A:$Q,$W$2,FALSE)),"")</f>
        <v/>
      </c>
      <c r="X1008" s="104" t="str">
        <f>_xlfn.IFNA(IF($B1008="","",VLOOKUP($B1008,'SWC Towers'!$A:$Q,$X$2,FALSE)),"")</f>
        <v/>
      </c>
      <c r="Y1008" s="104" t="str">
        <f>_xlfn.IFNA(IF($B1008="","",VLOOKUP($B1008,'SWC Towers'!$A:$Q,$Y$2,FALSE)),"")</f>
        <v/>
      </c>
      <c r="Z1008" s="104" t="str">
        <f>_xlfn.IFNA(IF($B1008="","",VLOOKUP($B1008,'SWC Towers'!$A:$Q,$Z$2,FALSE)),"")</f>
        <v/>
      </c>
      <c r="AA1008" s="104" t="str">
        <f>_xlfn.IFNA(IF($B1008="","",VLOOKUP($B1008,'SWC Towers'!$A:$Q,$AA$2,FALSE)),"")</f>
        <v/>
      </c>
      <c r="AB1008" s="104" t="str">
        <f>_xlfn.IFNA(IF($B1008="","",VLOOKUP($B1008,'SWC Towers'!$A:$Q,$AB$2,FALSE)),"")</f>
        <v/>
      </c>
      <c r="AC1008" s="20">
        <f>SUM(Table25[[#This Row],[IT Tower: Application]:[Other/Non-IT ]])</f>
        <v>1</v>
      </c>
      <c r="AD1008" s="70"/>
      <c r="AE1008" s="70"/>
      <c r="AF1008" s="70"/>
      <c r="AG1008" s="70"/>
      <c r="AH1008" s="70"/>
      <c r="AI1008" s="70"/>
      <c r="AJ1008" s="70"/>
      <c r="AK1008" s="70"/>
      <c r="AL1008" s="70"/>
      <c r="AM1008" s="70"/>
      <c r="AN1008" s="70"/>
      <c r="AO1008" s="70"/>
      <c r="AP1008" s="70"/>
      <c r="AQ1008" s="70"/>
      <c r="AR1008" s="70"/>
      <c r="AS1008" s="70"/>
      <c r="AT1008" s="70"/>
      <c r="AU1008" s="70"/>
      <c r="AV1008" s="70"/>
      <c r="AW1008" s="70">
        <v>0</v>
      </c>
      <c r="AX1008" s="70">
        <v>171450</v>
      </c>
      <c r="AY1008" s="70">
        <v>189350</v>
      </c>
      <c r="AZ1008" s="70">
        <v>17600</v>
      </c>
      <c r="BA1008" s="70"/>
      <c r="BB1008" s="70"/>
      <c r="BC1008" s="70"/>
      <c r="BD1008" s="70"/>
      <c r="BE1008" s="70"/>
      <c r="BF1008" s="70"/>
      <c r="BG1008" s="70"/>
      <c r="BH1008" s="70"/>
      <c r="BI1008" s="70"/>
      <c r="BJ1008" s="70"/>
      <c r="BK1008" s="70"/>
      <c r="BL1008" s="70"/>
      <c r="BM1008" s="70"/>
      <c r="BN1008" s="70"/>
      <c r="BO1008" s="70"/>
      <c r="BP1008" s="70"/>
      <c r="BQ1008" s="70"/>
      <c r="BR1008" s="70"/>
      <c r="BS1008" s="70"/>
      <c r="BT1008" s="70"/>
      <c r="BU1008" s="70"/>
      <c r="BV1008" s="70"/>
      <c r="BW1008" s="70"/>
      <c r="BX1008" s="70"/>
      <c r="BY1008" s="70"/>
      <c r="BZ1008" s="70"/>
      <c r="CA1008" s="70"/>
      <c r="CB1008" s="70"/>
      <c r="CC1008" s="69">
        <f>SUM(Table25[[#This Row],[Contract Amount FY00]:[Contract Amount FY50]])</f>
        <v>378400</v>
      </c>
      <c r="CD1008" s="24"/>
    </row>
    <row r="1009" spans="1:82" x14ac:dyDescent="0.25">
      <c r="A1009" s="122" t="s">
        <v>2011</v>
      </c>
      <c r="B1009" s="122" t="s">
        <v>286</v>
      </c>
      <c r="C1009" s="122" t="s">
        <v>747</v>
      </c>
      <c r="E1009" s="26" t="str">
        <f>IFERROR(IF(VLOOKUP(Table25[[#This Row],[Contract No.]],Table3[#All],3,FALSE)="","No","Yes"),"")</f>
        <v>No</v>
      </c>
      <c r="F1009" s="26" t="str">
        <f>IFERROR(VLOOKUP(Table25[[#This Row],[Contract No.]],Table3[#All],3,FALSE),"")</f>
        <v/>
      </c>
      <c r="G1009" s="26" t="str">
        <f>IFERROR(IF(Table25[[#This Row],[Cooperative Purchase
(Yes/No)]]="Yes","Yes",IF(VLOOKUP(Table25[[#This Row],[Contract No.]],Table3[#All],1,FALSE)=Table25[[#This Row],[Contract No.]],"Yes","No")),"No")</f>
        <v>Yes</v>
      </c>
      <c r="H1009" s="51">
        <f>IFERROR(VLOOKUP(Table25[[#This Row],[Contract No.]],Table3[#All],4,FALSE),"")</f>
        <v>42401</v>
      </c>
      <c r="I1009" s="56">
        <f>IFERROR(IF(AND(MONTH(Table25[[#This Row],[Contract Start Date]])&gt;6,MONTH(Table25[[#This Row],[Contract Start Date]])&lt;=12),YEAR(Table25[[#This Row],[Contract Start Date]])+1,YEAR(Table25[[#This Row],[Contract Start Date]])),"")</f>
        <v>2016</v>
      </c>
      <c r="J1009" s="55">
        <f>Table25[[#This Row],[FY Formula start]]</f>
        <v>2016</v>
      </c>
      <c r="K1009" s="59" t="str">
        <f>"FY"&amp;" "&amp;Table25[[#This Row],[Year Start]]</f>
        <v>FY 2016</v>
      </c>
      <c r="L1009" s="52">
        <f>IFERROR(VLOOKUP(Table25[[#This Row],[Contract No.]],Table3[#All],5,FALSE),"")</f>
        <v>72717</v>
      </c>
      <c r="M1009" s="56">
        <f>IFERROR(IF(Table25[[#This Row],[Contract End Date]]="99/99/9999","No End",IF(AND(MONTH(Table25[[#This Row],[Contract End Date]])&gt;6,MONTH(Table25[[#This Row],[Contract End Date]])&lt;=12),YEAR(Table25[[#This Row],[Contract End Date]])+1,YEAR(Table25[[#This Row],[Contract End Date]]))),"")</f>
        <v>2099</v>
      </c>
      <c r="N1009" s="55">
        <f>Table25[[#This Row],[FY Formula end]]</f>
        <v>2099</v>
      </c>
      <c r="O1009" s="59" t="str">
        <f>IF(Table25[[#This Row],[Year End]]="No End","No End","FY"&amp;" "&amp;Table25[[#This Row],[Year End]])</f>
        <v>FY 2099</v>
      </c>
      <c r="P1009" s="27"/>
      <c r="Q1009" s="104">
        <f>_xlfn.IFNA(IF($B1009="","",VLOOKUP($B1009,'SWC Towers'!$A:$Q,$Q$2,FALSE)),"")</f>
        <v>0.5</v>
      </c>
      <c r="R1009" s="106" t="str">
        <f>_xlfn.IFNA(IF($B1009="","",VLOOKUP($B1009,'SWC Towers'!$A:$Q,$R$2,FALSE)),"")</f>
        <v/>
      </c>
      <c r="S1009" s="106" t="str">
        <f>_xlfn.IFNA(IF($B1009="","",VLOOKUP($B1009,'SWC Towers'!$A:$Q,$S$2,FALSE)),"")</f>
        <v/>
      </c>
      <c r="T1009" s="106">
        <f>_xlfn.IFNA(IF($B1009="","",VLOOKUP($B1009,'SWC Towers'!$A:$Q,$T$2,FALSE)),"")</f>
        <v>0.5</v>
      </c>
      <c r="U1009" s="104" t="str">
        <f>_xlfn.IFNA(IF($B1009="","",VLOOKUP($B1009,'SWC Towers'!$A:$Q,$U$2,FALSE)),"")</f>
        <v/>
      </c>
      <c r="V1009" s="104" t="str">
        <f>_xlfn.IFNA(IF($B1009="","",VLOOKUP($B1009,'SWC Towers'!$A:$Q,$V$2,FALSE)),"")</f>
        <v/>
      </c>
      <c r="W1009" s="104" t="str">
        <f>_xlfn.IFNA(IF($B1009="","",VLOOKUP($B1009,'SWC Towers'!$A:$Q,$W$2,FALSE)),"")</f>
        <v/>
      </c>
      <c r="X1009" s="104" t="str">
        <f>_xlfn.IFNA(IF($B1009="","",VLOOKUP($B1009,'SWC Towers'!$A:$Q,$X$2,FALSE)),"")</f>
        <v/>
      </c>
      <c r="Y1009" s="104" t="str">
        <f>_xlfn.IFNA(IF($B1009="","",VLOOKUP($B1009,'SWC Towers'!$A:$Q,$Y$2,FALSE)),"")</f>
        <v/>
      </c>
      <c r="Z1009" s="104" t="str">
        <f>_xlfn.IFNA(IF($B1009="","",VLOOKUP($B1009,'SWC Towers'!$A:$Q,$Z$2,FALSE)),"")</f>
        <v/>
      </c>
      <c r="AA1009" s="104" t="str">
        <f>_xlfn.IFNA(IF($B1009="","",VLOOKUP($B1009,'SWC Towers'!$A:$Q,$AA$2,FALSE)),"")</f>
        <v/>
      </c>
      <c r="AB1009" s="104" t="str">
        <f>_xlfn.IFNA(IF($B1009="","",VLOOKUP($B1009,'SWC Towers'!$A:$Q,$AB$2,FALSE)),"")</f>
        <v/>
      </c>
      <c r="AC1009" s="20">
        <f>SUM(Table25[[#This Row],[IT Tower: Application]:[Other/Non-IT ]])</f>
        <v>1</v>
      </c>
      <c r="AD1009" s="70"/>
      <c r="AE1009" s="70"/>
      <c r="AF1009" s="70"/>
      <c r="AG1009" s="70"/>
      <c r="AH1009" s="70"/>
      <c r="AI1009" s="70"/>
      <c r="AJ1009" s="70"/>
      <c r="AK1009" s="70"/>
      <c r="AL1009" s="70"/>
      <c r="AM1009" s="70"/>
      <c r="AN1009" s="70"/>
      <c r="AO1009" s="70"/>
      <c r="AP1009" s="70"/>
      <c r="AQ1009" s="70"/>
      <c r="AR1009" s="70"/>
      <c r="AS1009" s="70"/>
      <c r="AT1009" s="70">
        <v>1800</v>
      </c>
      <c r="AU1009" s="70">
        <v>49400</v>
      </c>
      <c r="AV1009" s="70">
        <v>51560</v>
      </c>
      <c r="AW1009" s="70">
        <v>45252</v>
      </c>
      <c r="AX1009" s="70">
        <v>78623</v>
      </c>
      <c r="AY1009" s="70">
        <v>97227</v>
      </c>
      <c r="AZ1009" s="70">
        <v>87492</v>
      </c>
      <c r="BA1009" s="70">
        <v>0</v>
      </c>
      <c r="BB1009" s="70"/>
      <c r="BC1009" s="70"/>
      <c r="BD1009" s="70"/>
      <c r="BE1009" s="70"/>
      <c r="BF1009" s="70"/>
      <c r="BG1009" s="70"/>
      <c r="BH1009" s="70"/>
      <c r="BI1009" s="70"/>
      <c r="BJ1009" s="70"/>
      <c r="BK1009" s="70"/>
      <c r="BL1009" s="70"/>
      <c r="BM1009" s="70"/>
      <c r="BN1009" s="70"/>
      <c r="BO1009" s="70"/>
      <c r="BP1009" s="70"/>
      <c r="BQ1009" s="70"/>
      <c r="BR1009" s="70"/>
      <c r="BS1009" s="70"/>
      <c r="BT1009" s="70"/>
      <c r="BU1009" s="70"/>
      <c r="BV1009" s="70"/>
      <c r="BW1009" s="70"/>
      <c r="BX1009" s="70"/>
      <c r="BY1009" s="70"/>
      <c r="BZ1009" s="70"/>
      <c r="CA1009" s="70"/>
      <c r="CB1009" s="70"/>
      <c r="CC1009" s="69">
        <f>SUM(Table25[[#This Row],[Contract Amount FY00]:[Contract Amount FY50]])</f>
        <v>411354</v>
      </c>
      <c r="CD1009" s="24"/>
    </row>
    <row r="1010" spans="1:82" x14ac:dyDescent="0.25">
      <c r="A1010" s="122" t="s">
        <v>2011</v>
      </c>
      <c r="B1010" s="122" t="s">
        <v>286</v>
      </c>
      <c r="C1010" s="122" t="s">
        <v>1770</v>
      </c>
      <c r="E1010" s="26" t="str">
        <f>IFERROR(IF(VLOOKUP(Table25[[#This Row],[Contract No.]],Table3[#All],3,FALSE)="","No","Yes"),"")</f>
        <v>No</v>
      </c>
      <c r="F1010" s="26" t="str">
        <f>IFERROR(VLOOKUP(Table25[[#This Row],[Contract No.]],Table3[#All],3,FALSE),"")</f>
        <v/>
      </c>
      <c r="G1010" s="26" t="str">
        <f>IFERROR(IF(Table25[[#This Row],[Cooperative Purchase
(Yes/No)]]="Yes","Yes",IF(VLOOKUP(Table25[[#This Row],[Contract No.]],Table3[#All],1,FALSE)=Table25[[#This Row],[Contract No.]],"Yes","No")),"No")</f>
        <v>Yes</v>
      </c>
      <c r="H1010" s="51">
        <f>IFERROR(VLOOKUP(Table25[[#This Row],[Contract No.]],Table3[#All],4,FALSE),"")</f>
        <v>42401</v>
      </c>
      <c r="I1010" s="56">
        <f>IFERROR(IF(AND(MONTH(Table25[[#This Row],[Contract Start Date]])&gt;6,MONTH(Table25[[#This Row],[Contract Start Date]])&lt;=12),YEAR(Table25[[#This Row],[Contract Start Date]])+1,YEAR(Table25[[#This Row],[Contract Start Date]])),"")</f>
        <v>2016</v>
      </c>
      <c r="J1010" s="55">
        <f>Table25[[#This Row],[FY Formula start]]</f>
        <v>2016</v>
      </c>
      <c r="K1010" s="59" t="str">
        <f>"FY"&amp;" "&amp;Table25[[#This Row],[Year Start]]</f>
        <v>FY 2016</v>
      </c>
      <c r="L1010" s="52">
        <f>IFERROR(VLOOKUP(Table25[[#This Row],[Contract No.]],Table3[#All],5,FALSE),"")</f>
        <v>72717</v>
      </c>
      <c r="M1010" s="56">
        <f>IFERROR(IF(Table25[[#This Row],[Contract End Date]]="99/99/9999","No End",IF(AND(MONTH(Table25[[#This Row],[Contract End Date]])&gt;6,MONTH(Table25[[#This Row],[Contract End Date]])&lt;=12),YEAR(Table25[[#This Row],[Contract End Date]])+1,YEAR(Table25[[#This Row],[Contract End Date]]))),"")</f>
        <v>2099</v>
      </c>
      <c r="N1010" s="55">
        <f>Table25[[#This Row],[FY Formula end]]</f>
        <v>2099</v>
      </c>
      <c r="O1010" s="59" t="str">
        <f>IF(Table25[[#This Row],[Year End]]="No End","No End","FY"&amp;" "&amp;Table25[[#This Row],[Year End]])</f>
        <v>FY 2099</v>
      </c>
      <c r="P1010" s="27"/>
      <c r="Q1010" s="104">
        <f>_xlfn.IFNA(IF($B1010="","",VLOOKUP($B1010,'SWC Towers'!$A:$Q,$Q$2,FALSE)),"")</f>
        <v>0.5</v>
      </c>
      <c r="R1010" s="106" t="str">
        <f>_xlfn.IFNA(IF($B1010="","",VLOOKUP($B1010,'SWC Towers'!$A:$Q,$R$2,FALSE)),"")</f>
        <v/>
      </c>
      <c r="S1010" s="106" t="str">
        <f>_xlfn.IFNA(IF($B1010="","",VLOOKUP($B1010,'SWC Towers'!$A:$Q,$S$2,FALSE)),"")</f>
        <v/>
      </c>
      <c r="T1010" s="106">
        <f>_xlfn.IFNA(IF($B1010="","",VLOOKUP($B1010,'SWC Towers'!$A:$Q,$T$2,FALSE)),"")</f>
        <v>0.5</v>
      </c>
      <c r="U1010" s="104" t="str">
        <f>_xlfn.IFNA(IF($B1010="","",VLOOKUP($B1010,'SWC Towers'!$A:$Q,$U$2,FALSE)),"")</f>
        <v/>
      </c>
      <c r="V1010" s="104" t="str">
        <f>_xlfn.IFNA(IF($B1010="","",VLOOKUP($B1010,'SWC Towers'!$A:$Q,$V$2,FALSE)),"")</f>
        <v/>
      </c>
      <c r="W1010" s="104" t="str">
        <f>_xlfn.IFNA(IF($B1010="","",VLOOKUP($B1010,'SWC Towers'!$A:$Q,$W$2,FALSE)),"")</f>
        <v/>
      </c>
      <c r="X1010" s="104" t="str">
        <f>_xlfn.IFNA(IF($B1010="","",VLOOKUP($B1010,'SWC Towers'!$A:$Q,$X$2,FALSE)),"")</f>
        <v/>
      </c>
      <c r="Y1010" s="104" t="str">
        <f>_xlfn.IFNA(IF($B1010="","",VLOOKUP($B1010,'SWC Towers'!$A:$Q,$Y$2,FALSE)),"")</f>
        <v/>
      </c>
      <c r="Z1010" s="104" t="str">
        <f>_xlfn.IFNA(IF($B1010="","",VLOOKUP($B1010,'SWC Towers'!$A:$Q,$Z$2,FALSE)),"")</f>
        <v/>
      </c>
      <c r="AA1010" s="104" t="str">
        <f>_xlfn.IFNA(IF($B1010="","",VLOOKUP($B1010,'SWC Towers'!$A:$Q,$AA$2,FALSE)),"")</f>
        <v/>
      </c>
      <c r="AB1010" s="104" t="str">
        <f>_xlfn.IFNA(IF($B1010="","",VLOOKUP($B1010,'SWC Towers'!$A:$Q,$AB$2,FALSE)),"")</f>
        <v/>
      </c>
      <c r="AC1010" s="20">
        <f>SUM(Table25[[#This Row],[IT Tower: Application]:[Other/Non-IT ]])</f>
        <v>1</v>
      </c>
      <c r="AD1010" s="70"/>
      <c r="AE1010" s="70"/>
      <c r="AF1010" s="70"/>
      <c r="AG1010" s="70"/>
      <c r="AH1010" s="70"/>
      <c r="AI1010" s="70"/>
      <c r="AJ1010" s="70"/>
      <c r="AK1010" s="70"/>
      <c r="AL1010" s="70"/>
      <c r="AM1010" s="70"/>
      <c r="AN1010" s="70"/>
      <c r="AO1010" s="70"/>
      <c r="AP1010" s="70"/>
      <c r="AQ1010" s="70"/>
      <c r="AR1010" s="70"/>
      <c r="AS1010" s="70"/>
      <c r="AT1010" s="70"/>
      <c r="AU1010" s="70"/>
      <c r="AV1010" s="70"/>
      <c r="AW1010" s="70">
        <v>0</v>
      </c>
      <c r="AX1010" s="70">
        <v>340045</v>
      </c>
      <c r="AY1010" s="70">
        <v>368225</v>
      </c>
      <c r="AZ1010" s="70">
        <v>366311</v>
      </c>
      <c r="BA1010" s="70">
        <v>182171</v>
      </c>
      <c r="BB1010" s="70">
        <v>169752</v>
      </c>
      <c r="BC1010" s="70">
        <v>17336</v>
      </c>
      <c r="BD1010" s="70"/>
      <c r="BE1010" s="70"/>
      <c r="BF1010" s="70"/>
      <c r="BG1010" s="70"/>
      <c r="BH1010" s="70"/>
      <c r="BI1010" s="70"/>
      <c r="BJ1010" s="70"/>
      <c r="BK1010" s="70"/>
      <c r="BL1010" s="70"/>
      <c r="BM1010" s="70"/>
      <c r="BN1010" s="70"/>
      <c r="BO1010" s="70"/>
      <c r="BP1010" s="70"/>
      <c r="BQ1010" s="70"/>
      <c r="BR1010" s="70"/>
      <c r="BS1010" s="70"/>
      <c r="BT1010" s="70"/>
      <c r="BU1010" s="70"/>
      <c r="BV1010" s="70"/>
      <c r="BW1010" s="70"/>
      <c r="BX1010" s="70"/>
      <c r="BY1010" s="70"/>
      <c r="BZ1010" s="70"/>
      <c r="CA1010" s="70"/>
      <c r="CB1010" s="70"/>
      <c r="CC1010" s="69">
        <f>SUM(Table25[[#This Row],[Contract Amount FY00]:[Contract Amount FY50]])</f>
        <v>1443840</v>
      </c>
      <c r="CD1010" s="24"/>
    </row>
    <row r="1011" spans="1:82" x14ac:dyDescent="0.25">
      <c r="A1011" s="122" t="s">
        <v>2011</v>
      </c>
      <c r="B1011" s="122" t="s">
        <v>286</v>
      </c>
      <c r="C1011" s="122" t="s">
        <v>718</v>
      </c>
      <c r="E1011" s="26" t="str">
        <f>IFERROR(IF(VLOOKUP(Table25[[#This Row],[Contract No.]],Table3[#All],3,FALSE)="","No","Yes"),"")</f>
        <v>No</v>
      </c>
      <c r="F1011" s="26" t="str">
        <f>IFERROR(VLOOKUP(Table25[[#This Row],[Contract No.]],Table3[#All],3,FALSE),"")</f>
        <v/>
      </c>
      <c r="G1011" s="26" t="str">
        <f>IFERROR(IF(Table25[[#This Row],[Cooperative Purchase
(Yes/No)]]="Yes","Yes",IF(VLOOKUP(Table25[[#This Row],[Contract No.]],Table3[#All],1,FALSE)=Table25[[#This Row],[Contract No.]],"Yes","No")),"No")</f>
        <v>Yes</v>
      </c>
      <c r="H1011" s="51">
        <f>IFERROR(VLOOKUP(Table25[[#This Row],[Contract No.]],Table3[#All],4,FALSE),"")</f>
        <v>42401</v>
      </c>
      <c r="I1011" s="56">
        <f>IFERROR(IF(AND(MONTH(Table25[[#This Row],[Contract Start Date]])&gt;6,MONTH(Table25[[#This Row],[Contract Start Date]])&lt;=12),YEAR(Table25[[#This Row],[Contract Start Date]])+1,YEAR(Table25[[#This Row],[Contract Start Date]])),"")</f>
        <v>2016</v>
      </c>
      <c r="J1011" s="55">
        <f>Table25[[#This Row],[FY Formula start]]</f>
        <v>2016</v>
      </c>
      <c r="K1011" s="59" t="str">
        <f>"FY"&amp;" "&amp;Table25[[#This Row],[Year Start]]</f>
        <v>FY 2016</v>
      </c>
      <c r="L1011" s="52">
        <f>IFERROR(VLOOKUP(Table25[[#This Row],[Contract No.]],Table3[#All],5,FALSE),"")</f>
        <v>72717</v>
      </c>
      <c r="M1011" s="56">
        <f>IFERROR(IF(Table25[[#This Row],[Contract End Date]]="99/99/9999","No End",IF(AND(MONTH(Table25[[#This Row],[Contract End Date]])&gt;6,MONTH(Table25[[#This Row],[Contract End Date]])&lt;=12),YEAR(Table25[[#This Row],[Contract End Date]])+1,YEAR(Table25[[#This Row],[Contract End Date]]))),"")</f>
        <v>2099</v>
      </c>
      <c r="N1011" s="55">
        <f>Table25[[#This Row],[FY Formula end]]</f>
        <v>2099</v>
      </c>
      <c r="O1011" s="59" t="str">
        <f>IF(Table25[[#This Row],[Year End]]="No End","No End","FY"&amp;" "&amp;Table25[[#This Row],[Year End]])</f>
        <v>FY 2099</v>
      </c>
      <c r="P1011" s="27"/>
      <c r="Q1011" s="104">
        <f>_xlfn.IFNA(IF($B1011="","",VLOOKUP($B1011,'SWC Towers'!$A:$Q,$Q$2,FALSE)),"")</f>
        <v>0.5</v>
      </c>
      <c r="R1011" s="106" t="str">
        <f>_xlfn.IFNA(IF($B1011="","",VLOOKUP($B1011,'SWC Towers'!$A:$Q,$R$2,FALSE)),"")</f>
        <v/>
      </c>
      <c r="S1011" s="106" t="str">
        <f>_xlfn.IFNA(IF($B1011="","",VLOOKUP($B1011,'SWC Towers'!$A:$Q,$S$2,FALSE)),"")</f>
        <v/>
      </c>
      <c r="T1011" s="106">
        <f>_xlfn.IFNA(IF($B1011="","",VLOOKUP($B1011,'SWC Towers'!$A:$Q,$T$2,FALSE)),"")</f>
        <v>0.5</v>
      </c>
      <c r="U1011" s="104" t="str">
        <f>_xlfn.IFNA(IF($B1011="","",VLOOKUP($B1011,'SWC Towers'!$A:$Q,$U$2,FALSE)),"")</f>
        <v/>
      </c>
      <c r="V1011" s="104" t="str">
        <f>_xlfn.IFNA(IF($B1011="","",VLOOKUP($B1011,'SWC Towers'!$A:$Q,$V$2,FALSE)),"")</f>
        <v/>
      </c>
      <c r="W1011" s="104" t="str">
        <f>_xlfn.IFNA(IF($B1011="","",VLOOKUP($B1011,'SWC Towers'!$A:$Q,$W$2,FALSE)),"")</f>
        <v/>
      </c>
      <c r="X1011" s="104" t="str">
        <f>_xlfn.IFNA(IF($B1011="","",VLOOKUP($B1011,'SWC Towers'!$A:$Q,$X$2,FALSE)),"")</f>
        <v/>
      </c>
      <c r="Y1011" s="104" t="str">
        <f>_xlfn.IFNA(IF($B1011="","",VLOOKUP($B1011,'SWC Towers'!$A:$Q,$Y$2,FALSE)),"")</f>
        <v/>
      </c>
      <c r="Z1011" s="104" t="str">
        <f>_xlfn.IFNA(IF($B1011="","",VLOOKUP($B1011,'SWC Towers'!$A:$Q,$Z$2,FALSE)),"")</f>
        <v/>
      </c>
      <c r="AA1011" s="104" t="str">
        <f>_xlfn.IFNA(IF($B1011="","",VLOOKUP($B1011,'SWC Towers'!$A:$Q,$AA$2,FALSE)),"")</f>
        <v/>
      </c>
      <c r="AB1011" s="104" t="str">
        <f>_xlfn.IFNA(IF($B1011="","",VLOOKUP($B1011,'SWC Towers'!$A:$Q,$AB$2,FALSE)),"")</f>
        <v/>
      </c>
      <c r="AC1011" s="20">
        <f>SUM(Table25[[#This Row],[IT Tower: Application]:[Other/Non-IT ]])</f>
        <v>1</v>
      </c>
      <c r="AD1011" s="70"/>
      <c r="AE1011" s="70"/>
      <c r="AF1011" s="70"/>
      <c r="AG1011" s="70"/>
      <c r="AH1011" s="70"/>
      <c r="AI1011" s="70"/>
      <c r="AJ1011" s="70"/>
      <c r="AK1011" s="70"/>
      <c r="AL1011" s="70"/>
      <c r="AM1011" s="70"/>
      <c r="AN1011" s="70"/>
      <c r="AO1011" s="70"/>
      <c r="AP1011" s="70"/>
      <c r="AQ1011" s="70"/>
      <c r="AR1011" s="70"/>
      <c r="AS1011" s="70"/>
      <c r="AT1011" s="70"/>
      <c r="AU1011" s="70">
        <v>93640</v>
      </c>
      <c r="AV1011" s="70">
        <v>1160054</v>
      </c>
      <c r="AW1011" s="70">
        <v>1379493</v>
      </c>
      <c r="AX1011" s="70">
        <v>1066878</v>
      </c>
      <c r="AY1011" s="70">
        <v>393930</v>
      </c>
      <c r="AZ1011" s="70"/>
      <c r="BA1011" s="70"/>
      <c r="BB1011" s="70"/>
      <c r="BC1011" s="70"/>
      <c r="BD1011" s="70"/>
      <c r="BE1011" s="70"/>
      <c r="BF1011" s="70"/>
      <c r="BG1011" s="70"/>
      <c r="BH1011" s="70"/>
      <c r="BI1011" s="70"/>
      <c r="BJ1011" s="70"/>
      <c r="BK1011" s="70"/>
      <c r="BL1011" s="70"/>
      <c r="BM1011" s="70"/>
      <c r="BN1011" s="70"/>
      <c r="BO1011" s="70"/>
      <c r="BP1011" s="70"/>
      <c r="BQ1011" s="70"/>
      <c r="BR1011" s="70"/>
      <c r="BS1011" s="70"/>
      <c r="BT1011" s="70"/>
      <c r="BU1011" s="70"/>
      <c r="BV1011" s="70"/>
      <c r="BW1011" s="70"/>
      <c r="BX1011" s="70"/>
      <c r="BY1011" s="70"/>
      <c r="BZ1011" s="70"/>
      <c r="CA1011" s="70"/>
      <c r="CB1011" s="70"/>
      <c r="CC1011" s="69">
        <f>SUM(Table25[[#This Row],[Contract Amount FY00]:[Contract Amount FY50]])</f>
        <v>4093995</v>
      </c>
      <c r="CD1011" s="24"/>
    </row>
    <row r="1012" spans="1:82" x14ac:dyDescent="0.25">
      <c r="A1012" s="122" t="s">
        <v>2011</v>
      </c>
      <c r="B1012" s="122" t="s">
        <v>286</v>
      </c>
      <c r="C1012" s="122" t="s">
        <v>3159</v>
      </c>
      <c r="E1012" s="26" t="str">
        <f>IFERROR(IF(VLOOKUP(Table25[[#This Row],[Contract No.]],Table3[#All],3,FALSE)="","No","Yes"),"")</f>
        <v>No</v>
      </c>
      <c r="F1012" s="26" t="str">
        <f>IFERROR(VLOOKUP(Table25[[#This Row],[Contract No.]],Table3[#All],3,FALSE),"")</f>
        <v/>
      </c>
      <c r="G1012" s="26" t="str">
        <f>IFERROR(IF(Table25[[#This Row],[Cooperative Purchase
(Yes/No)]]="Yes","Yes",IF(VLOOKUP(Table25[[#This Row],[Contract No.]],Table3[#All],1,FALSE)=Table25[[#This Row],[Contract No.]],"Yes","No")),"No")</f>
        <v>Yes</v>
      </c>
      <c r="H1012" s="51">
        <f>IFERROR(VLOOKUP(Table25[[#This Row],[Contract No.]],Table3[#All],4,FALSE),"")</f>
        <v>42401</v>
      </c>
      <c r="I1012" s="56">
        <f>IFERROR(IF(AND(MONTH(Table25[[#This Row],[Contract Start Date]])&gt;6,MONTH(Table25[[#This Row],[Contract Start Date]])&lt;=12),YEAR(Table25[[#This Row],[Contract Start Date]])+1,YEAR(Table25[[#This Row],[Contract Start Date]])),"")</f>
        <v>2016</v>
      </c>
      <c r="J1012" s="55">
        <f>Table25[[#This Row],[FY Formula start]]</f>
        <v>2016</v>
      </c>
      <c r="K1012" s="59" t="str">
        <f>"FY"&amp;" "&amp;Table25[[#This Row],[Year Start]]</f>
        <v>FY 2016</v>
      </c>
      <c r="L1012" s="52">
        <f>IFERROR(VLOOKUP(Table25[[#This Row],[Contract No.]],Table3[#All],5,FALSE),"")</f>
        <v>72717</v>
      </c>
      <c r="M1012" s="56">
        <f>IFERROR(IF(Table25[[#This Row],[Contract End Date]]="99/99/9999","No End",IF(AND(MONTH(Table25[[#This Row],[Contract End Date]])&gt;6,MONTH(Table25[[#This Row],[Contract End Date]])&lt;=12),YEAR(Table25[[#This Row],[Contract End Date]])+1,YEAR(Table25[[#This Row],[Contract End Date]]))),"")</f>
        <v>2099</v>
      </c>
      <c r="N1012" s="55">
        <f>Table25[[#This Row],[FY Formula end]]</f>
        <v>2099</v>
      </c>
      <c r="O1012" s="59" t="str">
        <f>IF(Table25[[#This Row],[Year End]]="No End","No End","FY"&amp;" "&amp;Table25[[#This Row],[Year End]])</f>
        <v>FY 2099</v>
      </c>
      <c r="P1012" s="27"/>
      <c r="Q1012" s="104">
        <f>_xlfn.IFNA(IF($B1012="","",VLOOKUP($B1012,'SWC Towers'!$A:$Q,$Q$2,FALSE)),"")</f>
        <v>0.5</v>
      </c>
      <c r="R1012" s="106" t="str">
        <f>_xlfn.IFNA(IF($B1012="","",VLOOKUP($B1012,'SWC Towers'!$A:$Q,$R$2,FALSE)),"")</f>
        <v/>
      </c>
      <c r="S1012" s="106" t="str">
        <f>_xlfn.IFNA(IF($B1012="","",VLOOKUP($B1012,'SWC Towers'!$A:$Q,$S$2,FALSE)),"")</f>
        <v/>
      </c>
      <c r="T1012" s="106">
        <f>_xlfn.IFNA(IF($B1012="","",VLOOKUP($B1012,'SWC Towers'!$A:$Q,$T$2,FALSE)),"")</f>
        <v>0.5</v>
      </c>
      <c r="U1012" s="104" t="str">
        <f>_xlfn.IFNA(IF($B1012="","",VLOOKUP($B1012,'SWC Towers'!$A:$Q,$U$2,FALSE)),"")</f>
        <v/>
      </c>
      <c r="V1012" s="104" t="str">
        <f>_xlfn.IFNA(IF($B1012="","",VLOOKUP($B1012,'SWC Towers'!$A:$Q,$V$2,FALSE)),"")</f>
        <v/>
      </c>
      <c r="W1012" s="104" t="str">
        <f>_xlfn.IFNA(IF($B1012="","",VLOOKUP($B1012,'SWC Towers'!$A:$Q,$W$2,FALSE)),"")</f>
        <v/>
      </c>
      <c r="X1012" s="104" t="str">
        <f>_xlfn.IFNA(IF($B1012="","",VLOOKUP($B1012,'SWC Towers'!$A:$Q,$X$2,FALSE)),"")</f>
        <v/>
      </c>
      <c r="Y1012" s="104" t="str">
        <f>_xlfn.IFNA(IF($B1012="","",VLOOKUP($B1012,'SWC Towers'!$A:$Q,$Y$2,FALSE)),"")</f>
        <v/>
      </c>
      <c r="Z1012" s="104" t="str">
        <f>_xlfn.IFNA(IF($B1012="","",VLOOKUP($B1012,'SWC Towers'!$A:$Q,$Z$2,FALSE)),"")</f>
        <v/>
      </c>
      <c r="AA1012" s="104" t="str">
        <f>_xlfn.IFNA(IF($B1012="","",VLOOKUP($B1012,'SWC Towers'!$A:$Q,$AA$2,FALSE)),"")</f>
        <v/>
      </c>
      <c r="AB1012" s="104" t="str">
        <f>_xlfn.IFNA(IF($B1012="","",VLOOKUP($B1012,'SWC Towers'!$A:$Q,$AB$2,FALSE)),"")</f>
        <v/>
      </c>
      <c r="AC1012" s="20">
        <f>SUM(Table25[[#This Row],[IT Tower: Application]:[Other/Non-IT ]])</f>
        <v>1</v>
      </c>
      <c r="AD1012" s="70"/>
      <c r="AE1012" s="70"/>
      <c r="AF1012" s="70"/>
      <c r="AG1012" s="70"/>
      <c r="AH1012" s="70"/>
      <c r="AI1012" s="70"/>
      <c r="AJ1012" s="70"/>
      <c r="AK1012" s="70"/>
      <c r="AL1012" s="70"/>
      <c r="AM1012" s="70"/>
      <c r="AN1012" s="70"/>
      <c r="AO1012" s="70"/>
      <c r="AP1012" s="70"/>
      <c r="AQ1012" s="70"/>
      <c r="AR1012" s="70"/>
      <c r="AS1012" s="70"/>
      <c r="AT1012" s="70"/>
      <c r="AU1012" s="70"/>
      <c r="AV1012" s="70"/>
      <c r="AW1012" s="70"/>
      <c r="AX1012" s="70"/>
      <c r="AY1012" s="70"/>
      <c r="AZ1012" s="70">
        <v>0</v>
      </c>
      <c r="BA1012" s="70">
        <v>88569</v>
      </c>
      <c r="BB1012" s="70">
        <v>24588</v>
      </c>
      <c r="BC1012" s="70">
        <v>98744</v>
      </c>
      <c r="BD1012" s="70"/>
      <c r="BE1012" s="70"/>
      <c r="BF1012" s="70"/>
      <c r="BG1012" s="70"/>
      <c r="BH1012" s="70"/>
      <c r="BI1012" s="70"/>
      <c r="BJ1012" s="70"/>
      <c r="BK1012" s="70"/>
      <c r="BL1012" s="70"/>
      <c r="BM1012" s="70"/>
      <c r="BN1012" s="70"/>
      <c r="BO1012" s="70"/>
      <c r="BP1012" s="70"/>
      <c r="BQ1012" s="70"/>
      <c r="BR1012" s="70"/>
      <c r="BS1012" s="70"/>
      <c r="BT1012" s="70"/>
      <c r="BU1012" s="70"/>
      <c r="BV1012" s="70"/>
      <c r="BW1012" s="70"/>
      <c r="BX1012" s="70"/>
      <c r="BY1012" s="70"/>
      <c r="BZ1012" s="70"/>
      <c r="CA1012" s="70"/>
      <c r="CB1012" s="70"/>
      <c r="CC1012" s="69">
        <f>SUM(Table25[[#This Row],[Contract Amount FY00]:[Contract Amount FY50]])</f>
        <v>211901</v>
      </c>
      <c r="CD1012" s="24"/>
    </row>
    <row r="1013" spans="1:82" x14ac:dyDescent="0.25">
      <c r="A1013" s="122" t="s">
        <v>2011</v>
      </c>
      <c r="B1013" s="122" t="s">
        <v>3011</v>
      </c>
      <c r="C1013" s="122" t="s">
        <v>429</v>
      </c>
      <c r="E1013" s="26" t="str">
        <f>IFERROR(IF(VLOOKUP(Table25[[#This Row],[Contract No.]],Table3[#All],3,FALSE)="","No","Yes"),"")</f>
        <v>Yes</v>
      </c>
      <c r="F1013" s="26" t="str">
        <f>IFERROR(VLOOKUP(Table25[[#This Row],[Contract No.]],Table3[#All],3,FALSE),"")</f>
        <v>NASPO</v>
      </c>
      <c r="G1013" s="26" t="str">
        <f>IFERROR(IF(Table25[[#This Row],[Cooperative Purchase
(Yes/No)]]="Yes","Yes",IF(VLOOKUP(Table25[[#This Row],[Contract No.]],Table3[#All],1,FALSE)=Table25[[#This Row],[Contract No.]],"Yes","No")),"No")</f>
        <v>Yes</v>
      </c>
      <c r="H1013" s="51">
        <f>IFERROR(VLOOKUP(Table25[[#This Row],[Contract No.]],Table3[#All],4,FALSE),"")</f>
        <v>44440</v>
      </c>
      <c r="I1013" s="56">
        <f>IFERROR(IF(AND(MONTH(Table25[[#This Row],[Contract Start Date]])&gt;6,MONTH(Table25[[#This Row],[Contract Start Date]])&lt;=12),YEAR(Table25[[#This Row],[Contract Start Date]])+1,YEAR(Table25[[#This Row],[Contract Start Date]])),"")</f>
        <v>2022</v>
      </c>
      <c r="J1013" s="55">
        <f>Table25[[#This Row],[FY Formula start]]</f>
        <v>2022</v>
      </c>
      <c r="K1013" s="59" t="str">
        <f>"FY"&amp;" "&amp;Table25[[#This Row],[Year Start]]</f>
        <v>FY 2022</v>
      </c>
      <c r="L1013" s="52">
        <f>IFERROR(VLOOKUP(Table25[[#This Row],[Contract No.]],Table3[#All],5,FALSE),"")</f>
        <v>46040</v>
      </c>
      <c r="M1013" s="56">
        <f>IFERROR(IF(Table25[[#This Row],[Contract End Date]]="99/99/9999","No End",IF(AND(MONTH(Table25[[#This Row],[Contract End Date]])&gt;6,MONTH(Table25[[#This Row],[Contract End Date]])&lt;=12),YEAR(Table25[[#This Row],[Contract End Date]])+1,YEAR(Table25[[#This Row],[Contract End Date]]))),"")</f>
        <v>2026</v>
      </c>
      <c r="N1013" s="55">
        <f>Table25[[#This Row],[FY Formula end]]</f>
        <v>2026</v>
      </c>
      <c r="O1013" s="59" t="str">
        <f>IF(Table25[[#This Row],[Year End]]="No End","No End","FY"&amp;" "&amp;Table25[[#This Row],[Year End]])</f>
        <v>FY 2026</v>
      </c>
      <c r="P1013" s="27"/>
      <c r="Q1013" s="104">
        <f>_xlfn.IFNA(IF($B1013="","",VLOOKUP($B1013,'SWC Towers'!$A:$Q,$Q$2,FALSE)),"")</f>
        <v>0.15</v>
      </c>
      <c r="R1013" s="106" t="str">
        <f>_xlfn.IFNA(IF($B1013="","",VLOOKUP($B1013,'SWC Towers'!$A:$Q,$R$2,FALSE)),"")</f>
        <v/>
      </c>
      <c r="S1013" s="106" t="str">
        <f>_xlfn.IFNA(IF($B1013="","",VLOOKUP($B1013,'SWC Towers'!$A:$Q,$S$2,FALSE)),"")</f>
        <v/>
      </c>
      <c r="T1013" s="106">
        <f>_xlfn.IFNA(IF($B1013="","",VLOOKUP($B1013,'SWC Towers'!$A:$Q,$T$2,FALSE)),"")</f>
        <v>0.2</v>
      </c>
      <c r="U1013" s="104">
        <f>_xlfn.IFNA(IF($B1013="","",VLOOKUP($B1013,'SWC Towers'!$A:$Q,$U$2,FALSE)),"")</f>
        <v>0.2</v>
      </c>
      <c r="V1013" s="104" t="str">
        <f>_xlfn.IFNA(IF($B1013="","",VLOOKUP($B1013,'SWC Towers'!$A:$Q,$V$2,FALSE)),"")</f>
        <v/>
      </c>
      <c r="W1013" s="104" t="str">
        <f>_xlfn.IFNA(IF($B1013="","",VLOOKUP($B1013,'SWC Towers'!$A:$Q,$W$2,FALSE)),"")</f>
        <v/>
      </c>
      <c r="X1013" s="104" t="str">
        <f>_xlfn.IFNA(IF($B1013="","",VLOOKUP($B1013,'SWC Towers'!$A:$Q,$X$2,FALSE)),"")</f>
        <v/>
      </c>
      <c r="Y1013" s="104" t="str">
        <f>_xlfn.IFNA(IF($B1013="","",VLOOKUP($B1013,'SWC Towers'!$A:$Q,$Y$2,FALSE)),"")</f>
        <v/>
      </c>
      <c r="Z1013" s="104" t="str">
        <f>_xlfn.IFNA(IF($B1013="","",VLOOKUP($B1013,'SWC Towers'!$A:$Q,$Z$2,FALSE)),"")</f>
        <v/>
      </c>
      <c r="AA1013" s="104" t="str">
        <f>_xlfn.IFNA(IF($B1013="","",VLOOKUP($B1013,'SWC Towers'!$A:$Q,$AA$2,FALSE)),"")</f>
        <v/>
      </c>
      <c r="AB1013" s="104">
        <f>_xlfn.IFNA(IF($B1013="","",VLOOKUP($B1013,'SWC Towers'!$A:$Q,$AB$2,FALSE)),"")</f>
        <v>0.45</v>
      </c>
      <c r="AC1013" s="20">
        <f>SUM(Table25[[#This Row],[IT Tower: Application]:[Other/Non-IT ]])</f>
        <v>1</v>
      </c>
      <c r="AD1013" s="70"/>
      <c r="AE1013" s="70"/>
      <c r="AF1013" s="70"/>
      <c r="AG1013" s="70"/>
      <c r="AH1013" s="70"/>
      <c r="AI1013" s="70"/>
      <c r="AJ1013" s="70"/>
      <c r="AK1013" s="70"/>
      <c r="AL1013" s="70"/>
      <c r="AM1013" s="70"/>
      <c r="AN1013" s="70"/>
      <c r="AO1013" s="70"/>
      <c r="AP1013" s="70"/>
      <c r="AQ1013" s="70"/>
      <c r="AR1013" s="70"/>
      <c r="AS1013" s="70"/>
      <c r="AT1013" s="70"/>
      <c r="AU1013" s="70"/>
      <c r="AV1013" s="70"/>
      <c r="AW1013" s="70"/>
      <c r="AX1013" s="70"/>
      <c r="AY1013" s="70"/>
      <c r="AZ1013" s="70">
        <v>258757</v>
      </c>
      <c r="BA1013" s="70">
        <v>1239910</v>
      </c>
      <c r="BB1013" s="70">
        <v>815991</v>
      </c>
      <c r="BC1013" s="70">
        <v>520058</v>
      </c>
      <c r="BD1013" s="70"/>
      <c r="BE1013" s="70"/>
      <c r="BF1013" s="70"/>
      <c r="BG1013" s="70"/>
      <c r="BH1013" s="70"/>
      <c r="BI1013" s="70"/>
      <c r="BJ1013" s="70"/>
      <c r="BK1013" s="70"/>
      <c r="BL1013" s="70"/>
      <c r="BM1013" s="70"/>
      <c r="BN1013" s="70"/>
      <c r="BO1013" s="70"/>
      <c r="BP1013" s="70"/>
      <c r="BQ1013" s="70"/>
      <c r="BR1013" s="70"/>
      <c r="BS1013" s="70"/>
      <c r="BT1013" s="70"/>
      <c r="BU1013" s="70"/>
      <c r="BV1013" s="70"/>
      <c r="BW1013" s="70"/>
      <c r="BX1013" s="70"/>
      <c r="BY1013" s="70"/>
      <c r="BZ1013" s="70"/>
      <c r="CA1013" s="70"/>
      <c r="CB1013" s="70"/>
      <c r="CC1013" s="69">
        <f>SUM(Table25[[#This Row],[Contract Amount FY00]:[Contract Amount FY50]])</f>
        <v>2834716</v>
      </c>
      <c r="CD1013" s="24"/>
    </row>
    <row r="1014" spans="1:82" x14ac:dyDescent="0.25">
      <c r="A1014" s="122" t="s">
        <v>2011</v>
      </c>
      <c r="B1014" s="122" t="s">
        <v>3177</v>
      </c>
      <c r="C1014" s="122" t="s">
        <v>1776</v>
      </c>
      <c r="E1014" s="26" t="str">
        <f>IFERROR(IF(VLOOKUP(Table25[[#This Row],[Contract No.]],Table3[#All],3,FALSE)="","No","Yes"),"")</f>
        <v>No</v>
      </c>
      <c r="F1014" s="26" t="str">
        <f>IFERROR(VLOOKUP(Table25[[#This Row],[Contract No.]],Table3[#All],3,FALSE),"")</f>
        <v/>
      </c>
      <c r="G1014" s="26" t="str">
        <f>IFERROR(IF(Table25[[#This Row],[Cooperative Purchase
(Yes/No)]]="Yes","Yes",IF(VLOOKUP(Table25[[#This Row],[Contract No.]],Table3[#All],1,FALSE)=Table25[[#This Row],[Contract No.]],"Yes","No")),"No")</f>
        <v>Yes</v>
      </c>
      <c r="H1014" s="51">
        <f>IFERROR(VLOOKUP(Table25[[#This Row],[Contract No.]],Table3[#All],4,FALSE),"")</f>
        <v>45656</v>
      </c>
      <c r="I1014" s="56">
        <f>IFERROR(IF(AND(MONTH(Table25[[#This Row],[Contract Start Date]])&gt;6,MONTH(Table25[[#This Row],[Contract Start Date]])&lt;=12),YEAR(Table25[[#This Row],[Contract Start Date]])+1,YEAR(Table25[[#This Row],[Contract Start Date]])),"")</f>
        <v>2025</v>
      </c>
      <c r="J1014" s="55">
        <f>Table25[[#This Row],[FY Formula start]]</f>
        <v>2025</v>
      </c>
      <c r="K1014" s="59" t="str">
        <f>"FY"&amp;" "&amp;Table25[[#This Row],[Year Start]]</f>
        <v>FY 2025</v>
      </c>
      <c r="L1014" s="52">
        <f>IFERROR(VLOOKUP(Table25[[#This Row],[Contract No.]],Table3[#All],5,FALSE),"")</f>
        <v>73050</v>
      </c>
      <c r="M1014" s="56">
        <f>IFERROR(IF(Table25[[#This Row],[Contract End Date]]="99/99/9999","No End",IF(AND(MONTH(Table25[[#This Row],[Contract End Date]])&gt;6,MONTH(Table25[[#This Row],[Contract End Date]])&lt;=12),YEAR(Table25[[#This Row],[Contract End Date]])+1,YEAR(Table25[[#This Row],[Contract End Date]]))),"")</f>
        <v>2100</v>
      </c>
      <c r="N1014" s="55">
        <f>Table25[[#This Row],[FY Formula end]]</f>
        <v>2100</v>
      </c>
      <c r="O1014" s="59" t="str">
        <f>IF(Table25[[#This Row],[Year End]]="No End","No End","FY"&amp;" "&amp;Table25[[#This Row],[Year End]])</f>
        <v>FY 2100</v>
      </c>
      <c r="P1014" s="27"/>
      <c r="Q1014" s="104" t="str">
        <f>_xlfn.IFNA(IF($B1014="","",VLOOKUP($B1014,'SWC Towers'!$A:$Q,$Q$2,FALSE)),"")</f>
        <v/>
      </c>
      <c r="R1014" s="106" t="str">
        <f>_xlfn.IFNA(IF($B1014="","",VLOOKUP($B1014,'SWC Towers'!$A:$Q,$R$2,FALSE)),"")</f>
        <v/>
      </c>
      <c r="S1014" s="106" t="str">
        <f>_xlfn.IFNA(IF($B1014="","",VLOOKUP($B1014,'SWC Towers'!$A:$Q,$S$2,FALSE)),"")</f>
        <v/>
      </c>
      <c r="T1014" s="106">
        <f>_xlfn.IFNA(IF($B1014="","",VLOOKUP($B1014,'SWC Towers'!$A:$Q,$T$2,FALSE)),"")</f>
        <v>0.6</v>
      </c>
      <c r="U1014" s="104">
        <f>_xlfn.IFNA(IF($B1014="","",VLOOKUP($B1014,'SWC Towers'!$A:$Q,$U$2,FALSE)),"")</f>
        <v>0.4</v>
      </c>
      <c r="V1014" s="104" t="str">
        <f>_xlfn.IFNA(IF($B1014="","",VLOOKUP($B1014,'SWC Towers'!$A:$Q,$V$2,FALSE)),"")</f>
        <v/>
      </c>
      <c r="W1014" s="104" t="str">
        <f>_xlfn.IFNA(IF($B1014="","",VLOOKUP($B1014,'SWC Towers'!$A:$Q,$W$2,FALSE)),"")</f>
        <v/>
      </c>
      <c r="X1014" s="104" t="str">
        <f>_xlfn.IFNA(IF($B1014="","",VLOOKUP($B1014,'SWC Towers'!$A:$Q,$X$2,FALSE)),"")</f>
        <v/>
      </c>
      <c r="Y1014" s="104" t="str">
        <f>_xlfn.IFNA(IF($B1014="","",VLOOKUP($B1014,'SWC Towers'!$A:$Q,$Y$2,FALSE)),"")</f>
        <v/>
      </c>
      <c r="Z1014" s="104" t="str">
        <f>_xlfn.IFNA(IF($B1014="","",VLOOKUP($B1014,'SWC Towers'!$A:$Q,$Z$2,FALSE)),"")</f>
        <v/>
      </c>
      <c r="AA1014" s="104" t="str">
        <f>_xlfn.IFNA(IF($B1014="","",VLOOKUP($B1014,'SWC Towers'!$A:$Q,$AA$2,FALSE)),"")</f>
        <v/>
      </c>
      <c r="AB1014" s="104" t="str">
        <f>_xlfn.IFNA(IF($B1014="","",VLOOKUP($B1014,'SWC Towers'!$A:$Q,$AB$2,FALSE)),"")</f>
        <v/>
      </c>
      <c r="AC1014" s="20">
        <f>SUM(Table25[[#This Row],[IT Tower: Application]:[Other/Non-IT ]])</f>
        <v>1</v>
      </c>
      <c r="AD1014" s="70"/>
      <c r="AE1014" s="70"/>
      <c r="AF1014" s="70"/>
      <c r="AG1014" s="70"/>
      <c r="AH1014" s="70"/>
      <c r="AI1014" s="70"/>
      <c r="AJ1014" s="70"/>
      <c r="AK1014" s="70"/>
      <c r="AL1014" s="70"/>
      <c r="AM1014" s="70"/>
      <c r="AN1014" s="70"/>
      <c r="AO1014" s="70"/>
      <c r="AP1014" s="70"/>
      <c r="AQ1014" s="70"/>
      <c r="AR1014" s="70"/>
      <c r="AS1014" s="70"/>
      <c r="AT1014" s="70"/>
      <c r="AU1014" s="70"/>
      <c r="AV1014" s="70"/>
      <c r="AW1014" s="70"/>
      <c r="AX1014" s="70"/>
      <c r="AY1014" s="70"/>
      <c r="AZ1014" s="70"/>
      <c r="BA1014" s="70"/>
      <c r="BB1014" s="70"/>
      <c r="BC1014" s="70">
        <v>250247</v>
      </c>
      <c r="BD1014" s="70"/>
      <c r="BE1014" s="70"/>
      <c r="BF1014" s="70"/>
      <c r="BG1014" s="70"/>
      <c r="BH1014" s="70"/>
      <c r="BI1014" s="70"/>
      <c r="BJ1014" s="70"/>
      <c r="BK1014" s="70"/>
      <c r="BL1014" s="70"/>
      <c r="BM1014" s="70"/>
      <c r="BN1014" s="70"/>
      <c r="BO1014" s="70"/>
      <c r="BP1014" s="70"/>
      <c r="BQ1014" s="70"/>
      <c r="BR1014" s="70"/>
      <c r="BS1014" s="70"/>
      <c r="BT1014" s="70"/>
      <c r="BU1014" s="70"/>
      <c r="BV1014" s="70"/>
      <c r="BW1014" s="70"/>
      <c r="BX1014" s="70"/>
      <c r="BY1014" s="70"/>
      <c r="BZ1014" s="70"/>
      <c r="CA1014" s="70"/>
      <c r="CB1014" s="70"/>
      <c r="CC1014" s="69">
        <f>SUM(Table25[[#This Row],[Contract Amount FY00]:[Contract Amount FY50]])</f>
        <v>250247</v>
      </c>
      <c r="CD1014" s="24"/>
    </row>
    <row r="1015" spans="1:82" x14ac:dyDescent="0.25">
      <c r="A1015" s="122" t="s">
        <v>2011</v>
      </c>
      <c r="B1015" s="122" t="s">
        <v>2246</v>
      </c>
      <c r="C1015" s="122" t="s">
        <v>379</v>
      </c>
      <c r="E1015" s="26" t="str">
        <f>IFERROR(IF(VLOOKUP(Table25[[#This Row],[Contract No.]],Table3[#All],3,FALSE)="","No","Yes"),"")</f>
        <v>No</v>
      </c>
      <c r="F1015" s="26" t="str">
        <f>IFERROR(VLOOKUP(Table25[[#This Row],[Contract No.]],Table3[#All],3,FALSE),"")</f>
        <v/>
      </c>
      <c r="G1015" s="26" t="str">
        <f>IFERROR(IF(Table25[[#This Row],[Cooperative Purchase
(Yes/No)]]="Yes","Yes",IF(VLOOKUP(Table25[[#This Row],[Contract No.]],Table3[#All],1,FALSE)=Table25[[#This Row],[Contract No.]],"Yes","No")),"No")</f>
        <v>Yes</v>
      </c>
      <c r="H1015" s="51">
        <f>IFERROR(VLOOKUP(Table25[[#This Row],[Contract No.]],Table3[#All],4,FALSE),"")</f>
        <v>44470</v>
      </c>
      <c r="I1015" s="56">
        <f>IFERROR(IF(AND(MONTH(Table25[[#This Row],[Contract Start Date]])&gt;6,MONTH(Table25[[#This Row],[Contract Start Date]])&lt;=12),YEAR(Table25[[#This Row],[Contract Start Date]])+1,YEAR(Table25[[#This Row],[Contract Start Date]])),"")</f>
        <v>2022</v>
      </c>
      <c r="J1015" s="55">
        <f>Table25[[#This Row],[FY Formula start]]</f>
        <v>2022</v>
      </c>
      <c r="K1015" s="59" t="str">
        <f>"FY"&amp;" "&amp;Table25[[#This Row],[Year Start]]</f>
        <v>FY 2022</v>
      </c>
      <c r="L1015" s="52">
        <f>IFERROR(VLOOKUP(Table25[[#This Row],[Contract No.]],Table3[#All],5,FALSE),"")</f>
        <v>46295</v>
      </c>
      <c r="M1015" s="56">
        <f>IFERROR(IF(Table25[[#This Row],[Contract End Date]]="99/99/9999","No End",IF(AND(MONTH(Table25[[#This Row],[Contract End Date]])&gt;6,MONTH(Table25[[#This Row],[Contract End Date]])&lt;=12),YEAR(Table25[[#This Row],[Contract End Date]])+1,YEAR(Table25[[#This Row],[Contract End Date]]))),"")</f>
        <v>2027</v>
      </c>
      <c r="N1015" s="55">
        <f>Table25[[#This Row],[FY Formula end]]</f>
        <v>2027</v>
      </c>
      <c r="O1015" s="59" t="str">
        <f>IF(Table25[[#This Row],[Year End]]="No End","No End","FY"&amp;" "&amp;Table25[[#This Row],[Year End]])</f>
        <v>FY 2027</v>
      </c>
      <c r="P1015" s="27"/>
      <c r="Q1015" s="104">
        <f>_xlfn.IFNA(IF($B1015="","",VLOOKUP($B1015,'SWC Towers'!$A:$Q,$Q$2,FALSE)),"")</f>
        <v>0.8</v>
      </c>
      <c r="R1015" s="106" t="str">
        <f>_xlfn.IFNA(IF($B1015="","",VLOOKUP($B1015,'SWC Towers'!$A:$Q,$R$2,FALSE)),"")</f>
        <v/>
      </c>
      <c r="S1015" s="106" t="str">
        <f>_xlfn.IFNA(IF($B1015="","",VLOOKUP($B1015,'SWC Towers'!$A:$Q,$S$2,FALSE)),"")</f>
        <v/>
      </c>
      <c r="T1015" s="106">
        <f>_xlfn.IFNA(IF($B1015="","",VLOOKUP($B1015,'SWC Towers'!$A:$Q,$T$2,FALSE)),"")</f>
        <v>0.1</v>
      </c>
      <c r="U1015" s="104" t="str">
        <f>_xlfn.IFNA(IF($B1015="","",VLOOKUP($B1015,'SWC Towers'!$A:$Q,$U$2,FALSE)),"")</f>
        <v/>
      </c>
      <c r="V1015" s="104" t="str">
        <f>_xlfn.IFNA(IF($B1015="","",VLOOKUP($B1015,'SWC Towers'!$A:$Q,$V$2,FALSE)),"")</f>
        <v/>
      </c>
      <c r="W1015" s="104" t="str">
        <f>_xlfn.IFNA(IF($B1015="","",VLOOKUP($B1015,'SWC Towers'!$A:$Q,$W$2,FALSE)),"")</f>
        <v/>
      </c>
      <c r="X1015" s="104" t="str">
        <f>_xlfn.IFNA(IF($B1015="","",VLOOKUP($B1015,'SWC Towers'!$A:$Q,$X$2,FALSE)),"")</f>
        <v/>
      </c>
      <c r="Y1015" s="104">
        <f>_xlfn.IFNA(IF($B1015="","",VLOOKUP($B1015,'SWC Towers'!$A:$Q,$Y$2,FALSE)),"")</f>
        <v>0.1</v>
      </c>
      <c r="Z1015" s="104" t="str">
        <f>_xlfn.IFNA(IF($B1015="","",VLOOKUP($B1015,'SWC Towers'!$A:$Q,$Z$2,FALSE)),"")</f>
        <v/>
      </c>
      <c r="AA1015" s="104" t="str">
        <f>_xlfn.IFNA(IF($B1015="","",VLOOKUP($B1015,'SWC Towers'!$A:$Q,$AA$2,FALSE)),"")</f>
        <v/>
      </c>
      <c r="AB1015" s="104" t="str">
        <f>_xlfn.IFNA(IF($B1015="","",VLOOKUP($B1015,'SWC Towers'!$A:$Q,$AB$2,FALSE)),"")</f>
        <v/>
      </c>
      <c r="AC1015" s="20">
        <f>SUM(Table25[[#This Row],[IT Tower: Application]:[Other/Non-IT ]])</f>
        <v>1</v>
      </c>
      <c r="AD1015" s="70"/>
      <c r="AE1015" s="70"/>
      <c r="AF1015" s="70"/>
      <c r="AG1015" s="70"/>
      <c r="AH1015" s="70"/>
      <c r="AI1015" s="70"/>
      <c r="AJ1015" s="70"/>
      <c r="AK1015" s="70"/>
      <c r="AL1015" s="70"/>
      <c r="AM1015" s="70"/>
      <c r="AN1015" s="70"/>
      <c r="AO1015" s="70"/>
      <c r="AP1015" s="70"/>
      <c r="AQ1015" s="70"/>
      <c r="AR1015" s="70"/>
      <c r="AS1015" s="70"/>
      <c r="AT1015" s="70"/>
      <c r="AU1015" s="70"/>
      <c r="AV1015" s="70"/>
      <c r="AW1015" s="70"/>
      <c r="AX1015" s="70"/>
      <c r="AY1015" s="70"/>
      <c r="AZ1015" s="70">
        <v>242810</v>
      </c>
      <c r="BA1015" s="70">
        <v>255534</v>
      </c>
      <c r="BB1015" s="70">
        <v>108546</v>
      </c>
      <c r="BC1015" s="70">
        <v>110690</v>
      </c>
      <c r="BD1015" s="70"/>
      <c r="BE1015" s="70"/>
      <c r="BF1015" s="70"/>
      <c r="BG1015" s="70"/>
      <c r="BH1015" s="70"/>
      <c r="BI1015" s="70"/>
      <c r="BJ1015" s="70"/>
      <c r="BK1015" s="70"/>
      <c r="BL1015" s="70"/>
      <c r="BM1015" s="70"/>
      <c r="BN1015" s="70"/>
      <c r="BO1015" s="70"/>
      <c r="BP1015" s="70"/>
      <c r="BQ1015" s="70"/>
      <c r="BR1015" s="70"/>
      <c r="BS1015" s="70"/>
      <c r="BT1015" s="70"/>
      <c r="BU1015" s="70"/>
      <c r="BV1015" s="70"/>
      <c r="BW1015" s="70"/>
      <c r="BX1015" s="70"/>
      <c r="BY1015" s="70"/>
      <c r="BZ1015" s="70"/>
      <c r="CA1015" s="70"/>
      <c r="CB1015" s="70"/>
      <c r="CC1015" s="69">
        <f>SUM(Table25[[#This Row],[Contract Amount FY00]:[Contract Amount FY50]])</f>
        <v>717580</v>
      </c>
      <c r="CD1015" s="24"/>
    </row>
    <row r="1016" spans="1:82" x14ac:dyDescent="0.25">
      <c r="A1016" s="122" t="s">
        <v>2011</v>
      </c>
      <c r="B1016" s="122" t="s">
        <v>3139</v>
      </c>
      <c r="C1016" s="122" t="s">
        <v>3194</v>
      </c>
      <c r="E1016" s="26" t="str">
        <f>IFERROR(IF(VLOOKUP(Table25[[#This Row],[Contract No.]],Table3[#All],3,FALSE)="","No","Yes"),"")</f>
        <v>No</v>
      </c>
      <c r="F1016" s="26" t="str">
        <f>IFERROR(VLOOKUP(Table25[[#This Row],[Contract No.]],Table3[#All],3,FALSE),"")</f>
        <v/>
      </c>
      <c r="G1016" s="26" t="str">
        <f>IFERROR(IF(Table25[[#This Row],[Cooperative Purchase
(Yes/No)]]="Yes","Yes",IF(VLOOKUP(Table25[[#This Row],[Contract No.]],Table3[#All],1,FALSE)=Table25[[#This Row],[Contract No.]],"Yes","No")),"No")</f>
        <v>Yes</v>
      </c>
      <c r="H1016" s="51">
        <f>IFERROR(VLOOKUP(Table25[[#This Row],[Contract No.]],Table3[#All],4,FALSE),"")</f>
        <v>45383</v>
      </c>
      <c r="I1016" s="56">
        <f>IFERROR(IF(AND(MONTH(Table25[[#This Row],[Contract Start Date]])&gt;6,MONTH(Table25[[#This Row],[Contract Start Date]])&lt;=12),YEAR(Table25[[#This Row],[Contract Start Date]])+1,YEAR(Table25[[#This Row],[Contract Start Date]])),"")</f>
        <v>2024</v>
      </c>
      <c r="J1016" s="55">
        <f>Table25[[#This Row],[FY Formula start]]</f>
        <v>2024</v>
      </c>
      <c r="K1016" s="59" t="str">
        <f>"FY"&amp;" "&amp;Table25[[#This Row],[Year Start]]</f>
        <v>FY 2024</v>
      </c>
      <c r="L1016" s="52">
        <f>IFERROR(VLOOKUP(Table25[[#This Row],[Contract No.]],Table3[#All],5,FALSE),"")</f>
        <v>46844</v>
      </c>
      <c r="M1016" s="56">
        <f>IFERROR(IF(Table25[[#This Row],[Contract End Date]]="99/99/9999","No End",IF(AND(MONTH(Table25[[#This Row],[Contract End Date]])&gt;6,MONTH(Table25[[#This Row],[Contract End Date]])&lt;=12),YEAR(Table25[[#This Row],[Contract End Date]])+1,YEAR(Table25[[#This Row],[Contract End Date]]))),"")</f>
        <v>2028</v>
      </c>
      <c r="N1016" s="55">
        <f>Table25[[#This Row],[FY Formula end]]</f>
        <v>2028</v>
      </c>
      <c r="O1016" s="59" t="str">
        <f>IF(Table25[[#This Row],[Year End]]="No End","No End","FY"&amp;" "&amp;Table25[[#This Row],[Year End]])</f>
        <v>FY 2028</v>
      </c>
      <c r="P1016" s="27"/>
      <c r="Q1016" s="104">
        <f>_xlfn.IFNA(IF($B1016="","",VLOOKUP($B1016,'SWC Towers'!$A:$Q,$Q$2,FALSE)),"")</f>
        <v>0.3</v>
      </c>
      <c r="R1016" s="106" t="str">
        <f>_xlfn.IFNA(IF($B1016="","",VLOOKUP($B1016,'SWC Towers'!$A:$Q,$R$2,FALSE)),"")</f>
        <v/>
      </c>
      <c r="S1016" s="106" t="str">
        <f>_xlfn.IFNA(IF($B1016="","",VLOOKUP($B1016,'SWC Towers'!$A:$Q,$S$2,FALSE)),"")</f>
        <v/>
      </c>
      <c r="T1016" s="106">
        <f>_xlfn.IFNA(IF($B1016="","",VLOOKUP($B1016,'SWC Towers'!$A:$Q,$T$2,FALSE)),"")</f>
        <v>0.3</v>
      </c>
      <c r="U1016" s="104" t="str">
        <f>_xlfn.IFNA(IF($B1016="","",VLOOKUP($B1016,'SWC Towers'!$A:$Q,$U$2,FALSE)),"")</f>
        <v/>
      </c>
      <c r="V1016" s="104">
        <f>_xlfn.IFNA(IF($B1016="","",VLOOKUP($B1016,'SWC Towers'!$A:$Q,$V$2,FALSE)),"")</f>
        <v>0.2</v>
      </c>
      <c r="W1016" s="104" t="str">
        <f>_xlfn.IFNA(IF($B1016="","",VLOOKUP($B1016,'SWC Towers'!$A:$Q,$W$2,FALSE)),"")</f>
        <v/>
      </c>
      <c r="X1016" s="104" t="str">
        <f>_xlfn.IFNA(IF($B1016="","",VLOOKUP($B1016,'SWC Towers'!$A:$Q,$X$2,FALSE)),"")</f>
        <v/>
      </c>
      <c r="Y1016" s="104" t="str">
        <f>_xlfn.IFNA(IF($B1016="","",VLOOKUP($B1016,'SWC Towers'!$A:$Q,$Y$2,FALSE)),"")</f>
        <v/>
      </c>
      <c r="Z1016" s="104">
        <f>_xlfn.IFNA(IF($B1016="","",VLOOKUP($B1016,'SWC Towers'!$A:$Q,$Z$2,FALSE)),"")</f>
        <v>0.1</v>
      </c>
      <c r="AA1016" s="104">
        <f>_xlfn.IFNA(IF($B1016="","",VLOOKUP($B1016,'SWC Towers'!$A:$Q,$AA$2,FALSE)),"")</f>
        <v>0.1</v>
      </c>
      <c r="AB1016" s="104" t="str">
        <f>_xlfn.IFNA(IF($B1016="","",VLOOKUP($B1016,'SWC Towers'!$A:$Q,$AB$2,FALSE)),"")</f>
        <v/>
      </c>
      <c r="AC1016" s="20">
        <f>SUM(Table25[[#This Row],[IT Tower: Application]:[Other/Non-IT ]])</f>
        <v>1</v>
      </c>
      <c r="AD1016" s="70"/>
      <c r="AE1016" s="70"/>
      <c r="AF1016" s="70"/>
      <c r="AG1016" s="70"/>
      <c r="AH1016" s="70"/>
      <c r="AI1016" s="70"/>
      <c r="AJ1016" s="70"/>
      <c r="AK1016" s="70"/>
      <c r="AL1016" s="70"/>
      <c r="AM1016" s="70"/>
      <c r="AN1016" s="70"/>
      <c r="AO1016" s="70"/>
      <c r="AP1016" s="70"/>
      <c r="AQ1016" s="70"/>
      <c r="AR1016" s="70"/>
      <c r="AS1016" s="70"/>
      <c r="AT1016" s="70"/>
      <c r="AU1016" s="70"/>
      <c r="AV1016" s="70"/>
      <c r="AW1016" s="70"/>
      <c r="AX1016" s="70"/>
      <c r="AY1016" s="70"/>
      <c r="AZ1016" s="70"/>
      <c r="BA1016" s="70"/>
      <c r="BB1016" s="70"/>
      <c r="BC1016" s="70">
        <v>87215</v>
      </c>
      <c r="BD1016" s="70"/>
      <c r="BE1016" s="70"/>
      <c r="BF1016" s="70"/>
      <c r="BG1016" s="70"/>
      <c r="BH1016" s="70"/>
      <c r="BI1016" s="70"/>
      <c r="BJ1016" s="70"/>
      <c r="BK1016" s="70"/>
      <c r="BL1016" s="70"/>
      <c r="BM1016" s="70"/>
      <c r="BN1016" s="70"/>
      <c r="BO1016" s="70"/>
      <c r="BP1016" s="70"/>
      <c r="BQ1016" s="70"/>
      <c r="BR1016" s="70"/>
      <c r="BS1016" s="70"/>
      <c r="BT1016" s="70"/>
      <c r="BU1016" s="70"/>
      <c r="BV1016" s="70"/>
      <c r="BW1016" s="70"/>
      <c r="BX1016" s="70"/>
      <c r="BY1016" s="70"/>
      <c r="BZ1016" s="70"/>
      <c r="CA1016" s="70"/>
      <c r="CB1016" s="70"/>
      <c r="CC1016" s="69">
        <f>SUM(Table25[[#This Row],[Contract Amount FY00]:[Contract Amount FY50]])</f>
        <v>87215</v>
      </c>
      <c r="CD1016" s="24"/>
    </row>
    <row r="1017" spans="1:82" x14ac:dyDescent="0.25">
      <c r="A1017" s="122" t="s">
        <v>2011</v>
      </c>
      <c r="B1017" s="122" t="s">
        <v>3139</v>
      </c>
      <c r="C1017" s="122" t="s">
        <v>2257</v>
      </c>
      <c r="E1017" s="26" t="str">
        <f>IFERROR(IF(VLOOKUP(Table25[[#This Row],[Contract No.]],Table3[#All],3,FALSE)="","No","Yes"),"")</f>
        <v>No</v>
      </c>
      <c r="F1017" s="26" t="str">
        <f>IFERROR(VLOOKUP(Table25[[#This Row],[Contract No.]],Table3[#All],3,FALSE),"")</f>
        <v/>
      </c>
      <c r="G1017" s="26" t="str">
        <f>IFERROR(IF(Table25[[#This Row],[Cooperative Purchase
(Yes/No)]]="Yes","Yes",IF(VLOOKUP(Table25[[#This Row],[Contract No.]],Table3[#All],1,FALSE)=Table25[[#This Row],[Contract No.]],"Yes","No")),"No")</f>
        <v>Yes</v>
      </c>
      <c r="H1017" s="51">
        <f>IFERROR(VLOOKUP(Table25[[#This Row],[Contract No.]],Table3[#All],4,FALSE),"")</f>
        <v>45383</v>
      </c>
      <c r="I1017" s="56">
        <f>IFERROR(IF(AND(MONTH(Table25[[#This Row],[Contract Start Date]])&gt;6,MONTH(Table25[[#This Row],[Contract Start Date]])&lt;=12),YEAR(Table25[[#This Row],[Contract Start Date]])+1,YEAR(Table25[[#This Row],[Contract Start Date]])),"")</f>
        <v>2024</v>
      </c>
      <c r="J1017" s="55">
        <f>Table25[[#This Row],[FY Formula start]]</f>
        <v>2024</v>
      </c>
      <c r="K1017" s="59" t="str">
        <f>"FY"&amp;" "&amp;Table25[[#This Row],[Year Start]]</f>
        <v>FY 2024</v>
      </c>
      <c r="L1017" s="52">
        <f>IFERROR(VLOOKUP(Table25[[#This Row],[Contract No.]],Table3[#All],5,FALSE),"")</f>
        <v>46844</v>
      </c>
      <c r="M1017" s="56">
        <f>IFERROR(IF(Table25[[#This Row],[Contract End Date]]="99/99/9999","No End",IF(AND(MONTH(Table25[[#This Row],[Contract End Date]])&gt;6,MONTH(Table25[[#This Row],[Contract End Date]])&lt;=12),YEAR(Table25[[#This Row],[Contract End Date]])+1,YEAR(Table25[[#This Row],[Contract End Date]]))),"")</f>
        <v>2028</v>
      </c>
      <c r="N1017" s="55">
        <f>Table25[[#This Row],[FY Formula end]]</f>
        <v>2028</v>
      </c>
      <c r="O1017" s="59" t="str">
        <f>IF(Table25[[#This Row],[Year End]]="No End","No End","FY"&amp;" "&amp;Table25[[#This Row],[Year End]])</f>
        <v>FY 2028</v>
      </c>
      <c r="P1017" s="27"/>
      <c r="Q1017" s="104">
        <f>_xlfn.IFNA(IF($B1017="","",VLOOKUP($B1017,'SWC Towers'!$A:$Q,$Q$2,FALSE)),"")</f>
        <v>0.3</v>
      </c>
      <c r="R1017" s="106" t="str">
        <f>_xlfn.IFNA(IF($B1017="","",VLOOKUP($B1017,'SWC Towers'!$A:$Q,$R$2,FALSE)),"")</f>
        <v/>
      </c>
      <c r="S1017" s="106" t="str">
        <f>_xlfn.IFNA(IF($B1017="","",VLOOKUP($B1017,'SWC Towers'!$A:$Q,$S$2,FALSE)),"")</f>
        <v/>
      </c>
      <c r="T1017" s="106">
        <f>_xlfn.IFNA(IF($B1017="","",VLOOKUP($B1017,'SWC Towers'!$A:$Q,$T$2,FALSE)),"")</f>
        <v>0.3</v>
      </c>
      <c r="U1017" s="104" t="str">
        <f>_xlfn.IFNA(IF($B1017="","",VLOOKUP($B1017,'SWC Towers'!$A:$Q,$U$2,FALSE)),"")</f>
        <v/>
      </c>
      <c r="V1017" s="104">
        <f>_xlfn.IFNA(IF($B1017="","",VLOOKUP($B1017,'SWC Towers'!$A:$Q,$V$2,FALSE)),"")</f>
        <v>0.2</v>
      </c>
      <c r="W1017" s="104" t="str">
        <f>_xlfn.IFNA(IF($B1017="","",VLOOKUP($B1017,'SWC Towers'!$A:$Q,$W$2,FALSE)),"")</f>
        <v/>
      </c>
      <c r="X1017" s="104" t="str">
        <f>_xlfn.IFNA(IF($B1017="","",VLOOKUP($B1017,'SWC Towers'!$A:$Q,$X$2,FALSE)),"")</f>
        <v/>
      </c>
      <c r="Y1017" s="104" t="str">
        <f>_xlfn.IFNA(IF($B1017="","",VLOOKUP($B1017,'SWC Towers'!$A:$Q,$Y$2,FALSE)),"")</f>
        <v/>
      </c>
      <c r="Z1017" s="104">
        <f>_xlfn.IFNA(IF($B1017="","",VLOOKUP($B1017,'SWC Towers'!$A:$Q,$Z$2,FALSE)),"")</f>
        <v>0.1</v>
      </c>
      <c r="AA1017" s="104">
        <f>_xlfn.IFNA(IF($B1017="","",VLOOKUP($B1017,'SWC Towers'!$A:$Q,$AA$2,FALSE)),"")</f>
        <v>0.1</v>
      </c>
      <c r="AB1017" s="104" t="str">
        <f>_xlfn.IFNA(IF($B1017="","",VLOOKUP($B1017,'SWC Towers'!$A:$Q,$AB$2,FALSE)),"")</f>
        <v/>
      </c>
      <c r="AC1017" s="20">
        <f>SUM(Table25[[#This Row],[IT Tower: Application]:[Other/Non-IT ]])</f>
        <v>1</v>
      </c>
      <c r="AD1017" s="70"/>
      <c r="AE1017" s="70"/>
      <c r="AF1017" s="70"/>
      <c r="AG1017" s="70"/>
      <c r="AH1017" s="70"/>
      <c r="AI1017" s="70"/>
      <c r="AJ1017" s="70"/>
      <c r="AK1017" s="70"/>
      <c r="AL1017" s="70"/>
      <c r="AM1017" s="70"/>
      <c r="AN1017" s="70"/>
      <c r="AO1017" s="70"/>
      <c r="AP1017" s="70"/>
      <c r="AQ1017" s="70"/>
      <c r="AR1017" s="70"/>
      <c r="AS1017" s="70"/>
      <c r="AT1017" s="70"/>
      <c r="AU1017" s="70"/>
      <c r="AV1017" s="70"/>
      <c r="AW1017" s="70"/>
      <c r="AX1017" s="70"/>
      <c r="AY1017" s="70"/>
      <c r="AZ1017" s="70"/>
      <c r="BA1017" s="70"/>
      <c r="BB1017" s="70">
        <v>0</v>
      </c>
      <c r="BC1017" s="70">
        <v>63105</v>
      </c>
      <c r="BD1017" s="70"/>
      <c r="BE1017" s="70"/>
      <c r="BF1017" s="70"/>
      <c r="BG1017" s="70"/>
      <c r="BH1017" s="70"/>
      <c r="BI1017" s="70"/>
      <c r="BJ1017" s="70"/>
      <c r="BK1017" s="70"/>
      <c r="BL1017" s="70"/>
      <c r="BM1017" s="70"/>
      <c r="BN1017" s="70"/>
      <c r="BO1017" s="70"/>
      <c r="BP1017" s="70"/>
      <c r="BQ1017" s="70"/>
      <c r="BR1017" s="70"/>
      <c r="BS1017" s="70"/>
      <c r="BT1017" s="70"/>
      <c r="BU1017" s="70"/>
      <c r="BV1017" s="70"/>
      <c r="BW1017" s="70"/>
      <c r="BX1017" s="70"/>
      <c r="BY1017" s="70"/>
      <c r="BZ1017" s="70"/>
      <c r="CA1017" s="70"/>
      <c r="CB1017" s="70"/>
      <c r="CC1017" s="69">
        <f>SUM(Table25[[#This Row],[Contract Amount FY00]:[Contract Amount FY50]])</f>
        <v>63105</v>
      </c>
      <c r="CD1017" s="24"/>
    </row>
    <row r="1018" spans="1:82" x14ac:dyDescent="0.25">
      <c r="A1018" s="122" t="s">
        <v>2011</v>
      </c>
      <c r="B1018" s="122" t="s">
        <v>3139</v>
      </c>
      <c r="C1018" s="122" t="s">
        <v>3124</v>
      </c>
      <c r="E1018" s="26" t="str">
        <f>IFERROR(IF(VLOOKUP(Table25[[#This Row],[Contract No.]],Table3[#All],3,FALSE)="","No","Yes"),"")</f>
        <v>No</v>
      </c>
      <c r="F1018" s="26" t="str">
        <f>IFERROR(VLOOKUP(Table25[[#This Row],[Contract No.]],Table3[#All],3,FALSE),"")</f>
        <v/>
      </c>
      <c r="G1018" s="26" t="str">
        <f>IFERROR(IF(Table25[[#This Row],[Cooperative Purchase
(Yes/No)]]="Yes","Yes",IF(VLOOKUP(Table25[[#This Row],[Contract No.]],Table3[#All],1,FALSE)=Table25[[#This Row],[Contract No.]],"Yes","No")),"No")</f>
        <v>Yes</v>
      </c>
      <c r="H1018" s="51">
        <f>IFERROR(VLOOKUP(Table25[[#This Row],[Contract No.]],Table3[#All],4,FALSE),"")</f>
        <v>45383</v>
      </c>
      <c r="I1018" s="56">
        <f>IFERROR(IF(AND(MONTH(Table25[[#This Row],[Contract Start Date]])&gt;6,MONTH(Table25[[#This Row],[Contract Start Date]])&lt;=12),YEAR(Table25[[#This Row],[Contract Start Date]])+1,YEAR(Table25[[#This Row],[Contract Start Date]])),"")</f>
        <v>2024</v>
      </c>
      <c r="J1018" s="55">
        <f>Table25[[#This Row],[FY Formula start]]</f>
        <v>2024</v>
      </c>
      <c r="K1018" s="59" t="str">
        <f>"FY"&amp;" "&amp;Table25[[#This Row],[Year Start]]</f>
        <v>FY 2024</v>
      </c>
      <c r="L1018" s="52">
        <f>IFERROR(VLOOKUP(Table25[[#This Row],[Contract No.]],Table3[#All],5,FALSE),"")</f>
        <v>46844</v>
      </c>
      <c r="M1018" s="56">
        <f>IFERROR(IF(Table25[[#This Row],[Contract End Date]]="99/99/9999","No End",IF(AND(MONTH(Table25[[#This Row],[Contract End Date]])&gt;6,MONTH(Table25[[#This Row],[Contract End Date]])&lt;=12),YEAR(Table25[[#This Row],[Contract End Date]])+1,YEAR(Table25[[#This Row],[Contract End Date]]))),"")</f>
        <v>2028</v>
      </c>
      <c r="N1018" s="55">
        <f>Table25[[#This Row],[FY Formula end]]</f>
        <v>2028</v>
      </c>
      <c r="O1018" s="59" t="str">
        <f>IF(Table25[[#This Row],[Year End]]="No End","No End","FY"&amp;" "&amp;Table25[[#This Row],[Year End]])</f>
        <v>FY 2028</v>
      </c>
      <c r="P1018" s="27"/>
      <c r="Q1018" s="104">
        <f>_xlfn.IFNA(IF($B1018="","",VLOOKUP($B1018,'SWC Towers'!$A:$Q,$Q$2,FALSE)),"")</f>
        <v>0.3</v>
      </c>
      <c r="R1018" s="106" t="str">
        <f>_xlfn.IFNA(IF($B1018="","",VLOOKUP($B1018,'SWC Towers'!$A:$Q,$R$2,FALSE)),"")</f>
        <v/>
      </c>
      <c r="S1018" s="106" t="str">
        <f>_xlfn.IFNA(IF($B1018="","",VLOOKUP($B1018,'SWC Towers'!$A:$Q,$S$2,FALSE)),"")</f>
        <v/>
      </c>
      <c r="T1018" s="106">
        <f>_xlfn.IFNA(IF($B1018="","",VLOOKUP($B1018,'SWC Towers'!$A:$Q,$T$2,FALSE)),"")</f>
        <v>0.3</v>
      </c>
      <c r="U1018" s="104" t="str">
        <f>_xlfn.IFNA(IF($B1018="","",VLOOKUP($B1018,'SWC Towers'!$A:$Q,$U$2,FALSE)),"")</f>
        <v/>
      </c>
      <c r="V1018" s="104">
        <f>_xlfn.IFNA(IF($B1018="","",VLOOKUP($B1018,'SWC Towers'!$A:$Q,$V$2,FALSE)),"")</f>
        <v>0.2</v>
      </c>
      <c r="W1018" s="104" t="str">
        <f>_xlfn.IFNA(IF($B1018="","",VLOOKUP($B1018,'SWC Towers'!$A:$Q,$W$2,FALSE)),"")</f>
        <v/>
      </c>
      <c r="X1018" s="104" t="str">
        <f>_xlfn.IFNA(IF($B1018="","",VLOOKUP($B1018,'SWC Towers'!$A:$Q,$X$2,FALSE)),"")</f>
        <v/>
      </c>
      <c r="Y1018" s="104" t="str">
        <f>_xlfn.IFNA(IF($B1018="","",VLOOKUP($B1018,'SWC Towers'!$A:$Q,$Y$2,FALSE)),"")</f>
        <v/>
      </c>
      <c r="Z1018" s="104">
        <f>_xlfn.IFNA(IF($B1018="","",VLOOKUP($B1018,'SWC Towers'!$A:$Q,$Z$2,FALSE)),"")</f>
        <v>0.1</v>
      </c>
      <c r="AA1018" s="104">
        <f>_xlfn.IFNA(IF($B1018="","",VLOOKUP($B1018,'SWC Towers'!$A:$Q,$AA$2,FALSE)),"")</f>
        <v>0.1</v>
      </c>
      <c r="AB1018" s="104" t="str">
        <f>_xlfn.IFNA(IF($B1018="","",VLOOKUP($B1018,'SWC Towers'!$A:$Q,$AB$2,FALSE)),"")</f>
        <v/>
      </c>
      <c r="AC1018" s="20">
        <f>SUM(Table25[[#This Row],[IT Tower: Application]:[Other/Non-IT ]])</f>
        <v>1</v>
      </c>
      <c r="AD1018" s="70"/>
      <c r="AE1018" s="70"/>
      <c r="AF1018" s="70"/>
      <c r="AG1018" s="70"/>
      <c r="AH1018" s="70"/>
      <c r="AI1018" s="70"/>
      <c r="AJ1018" s="70"/>
      <c r="AK1018" s="70"/>
      <c r="AL1018" s="70"/>
      <c r="AM1018" s="70"/>
      <c r="AN1018" s="70"/>
      <c r="AO1018" s="70"/>
      <c r="AP1018" s="70"/>
      <c r="AQ1018" s="70"/>
      <c r="AR1018" s="70"/>
      <c r="AS1018" s="70"/>
      <c r="AT1018" s="70"/>
      <c r="AU1018" s="70"/>
      <c r="AV1018" s="70"/>
      <c r="AW1018" s="70"/>
      <c r="AX1018" s="70"/>
      <c r="AY1018" s="70"/>
      <c r="AZ1018" s="70"/>
      <c r="BA1018" s="70"/>
      <c r="BB1018" s="70">
        <v>0</v>
      </c>
      <c r="BC1018" s="70">
        <v>205988</v>
      </c>
      <c r="BD1018" s="70"/>
      <c r="BE1018" s="70"/>
      <c r="BF1018" s="70"/>
      <c r="BG1018" s="70"/>
      <c r="BH1018" s="70"/>
      <c r="BI1018" s="70"/>
      <c r="BJ1018" s="70"/>
      <c r="BK1018" s="70"/>
      <c r="BL1018" s="70"/>
      <c r="BM1018" s="70"/>
      <c r="BN1018" s="70"/>
      <c r="BO1018" s="70"/>
      <c r="BP1018" s="70"/>
      <c r="BQ1018" s="70"/>
      <c r="BR1018" s="70"/>
      <c r="BS1018" s="70"/>
      <c r="BT1018" s="70"/>
      <c r="BU1018" s="70"/>
      <c r="BV1018" s="70"/>
      <c r="BW1018" s="70"/>
      <c r="BX1018" s="70"/>
      <c r="BY1018" s="70"/>
      <c r="BZ1018" s="70"/>
      <c r="CA1018" s="70"/>
      <c r="CB1018" s="70"/>
      <c r="CC1018" s="69">
        <f>SUM(Table25[[#This Row],[Contract Amount FY00]:[Contract Amount FY50]])</f>
        <v>205988</v>
      </c>
      <c r="CD1018" s="24"/>
    </row>
    <row r="1019" spans="1:82" x14ac:dyDescent="0.25">
      <c r="A1019" s="122" t="s">
        <v>2011</v>
      </c>
      <c r="B1019" s="122" t="s">
        <v>3139</v>
      </c>
      <c r="C1019" s="122" t="s">
        <v>1243</v>
      </c>
      <c r="E1019" s="26" t="str">
        <f>IFERROR(IF(VLOOKUP(Table25[[#This Row],[Contract No.]],Table3[#All],3,FALSE)="","No","Yes"),"")</f>
        <v>No</v>
      </c>
      <c r="F1019" s="26" t="str">
        <f>IFERROR(VLOOKUP(Table25[[#This Row],[Contract No.]],Table3[#All],3,FALSE),"")</f>
        <v/>
      </c>
      <c r="G1019" s="26" t="str">
        <f>IFERROR(IF(Table25[[#This Row],[Cooperative Purchase
(Yes/No)]]="Yes","Yes",IF(VLOOKUP(Table25[[#This Row],[Contract No.]],Table3[#All],1,FALSE)=Table25[[#This Row],[Contract No.]],"Yes","No")),"No")</f>
        <v>Yes</v>
      </c>
      <c r="H1019" s="51">
        <f>IFERROR(VLOOKUP(Table25[[#This Row],[Contract No.]],Table3[#All],4,FALSE),"")</f>
        <v>45383</v>
      </c>
      <c r="I1019" s="56">
        <f>IFERROR(IF(AND(MONTH(Table25[[#This Row],[Contract Start Date]])&gt;6,MONTH(Table25[[#This Row],[Contract Start Date]])&lt;=12),YEAR(Table25[[#This Row],[Contract Start Date]])+1,YEAR(Table25[[#This Row],[Contract Start Date]])),"")</f>
        <v>2024</v>
      </c>
      <c r="J1019" s="55">
        <f>Table25[[#This Row],[FY Formula start]]</f>
        <v>2024</v>
      </c>
      <c r="K1019" s="59" t="str">
        <f>"FY"&amp;" "&amp;Table25[[#This Row],[Year Start]]</f>
        <v>FY 2024</v>
      </c>
      <c r="L1019" s="52">
        <f>IFERROR(VLOOKUP(Table25[[#This Row],[Contract No.]],Table3[#All],5,FALSE),"")</f>
        <v>46844</v>
      </c>
      <c r="M1019" s="56">
        <f>IFERROR(IF(Table25[[#This Row],[Contract End Date]]="99/99/9999","No End",IF(AND(MONTH(Table25[[#This Row],[Contract End Date]])&gt;6,MONTH(Table25[[#This Row],[Contract End Date]])&lt;=12),YEAR(Table25[[#This Row],[Contract End Date]])+1,YEAR(Table25[[#This Row],[Contract End Date]]))),"")</f>
        <v>2028</v>
      </c>
      <c r="N1019" s="55">
        <f>Table25[[#This Row],[FY Formula end]]</f>
        <v>2028</v>
      </c>
      <c r="O1019" s="59" t="str">
        <f>IF(Table25[[#This Row],[Year End]]="No End","No End","FY"&amp;" "&amp;Table25[[#This Row],[Year End]])</f>
        <v>FY 2028</v>
      </c>
      <c r="P1019" s="27"/>
      <c r="Q1019" s="104">
        <f>_xlfn.IFNA(IF($B1019="","",VLOOKUP($B1019,'SWC Towers'!$A:$Q,$Q$2,FALSE)),"")</f>
        <v>0.3</v>
      </c>
      <c r="R1019" s="106" t="str">
        <f>_xlfn.IFNA(IF($B1019="","",VLOOKUP($B1019,'SWC Towers'!$A:$Q,$R$2,FALSE)),"")</f>
        <v/>
      </c>
      <c r="S1019" s="106" t="str">
        <f>_xlfn.IFNA(IF($B1019="","",VLOOKUP($B1019,'SWC Towers'!$A:$Q,$S$2,FALSE)),"")</f>
        <v/>
      </c>
      <c r="T1019" s="106">
        <f>_xlfn.IFNA(IF($B1019="","",VLOOKUP($B1019,'SWC Towers'!$A:$Q,$T$2,FALSE)),"")</f>
        <v>0.3</v>
      </c>
      <c r="U1019" s="104" t="str">
        <f>_xlfn.IFNA(IF($B1019="","",VLOOKUP($B1019,'SWC Towers'!$A:$Q,$U$2,FALSE)),"")</f>
        <v/>
      </c>
      <c r="V1019" s="104">
        <f>_xlfn.IFNA(IF($B1019="","",VLOOKUP($B1019,'SWC Towers'!$A:$Q,$V$2,FALSE)),"")</f>
        <v>0.2</v>
      </c>
      <c r="W1019" s="104" t="str">
        <f>_xlfn.IFNA(IF($B1019="","",VLOOKUP($B1019,'SWC Towers'!$A:$Q,$W$2,FALSE)),"")</f>
        <v/>
      </c>
      <c r="X1019" s="104" t="str">
        <f>_xlfn.IFNA(IF($B1019="","",VLOOKUP($B1019,'SWC Towers'!$A:$Q,$X$2,FALSE)),"")</f>
        <v/>
      </c>
      <c r="Y1019" s="104" t="str">
        <f>_xlfn.IFNA(IF($B1019="","",VLOOKUP($B1019,'SWC Towers'!$A:$Q,$Y$2,FALSE)),"")</f>
        <v/>
      </c>
      <c r="Z1019" s="104">
        <f>_xlfn.IFNA(IF($B1019="","",VLOOKUP($B1019,'SWC Towers'!$A:$Q,$Z$2,FALSE)),"")</f>
        <v>0.1</v>
      </c>
      <c r="AA1019" s="104">
        <f>_xlfn.IFNA(IF($B1019="","",VLOOKUP($B1019,'SWC Towers'!$A:$Q,$AA$2,FALSE)),"")</f>
        <v>0.1</v>
      </c>
      <c r="AB1019" s="104" t="str">
        <f>_xlfn.IFNA(IF($B1019="","",VLOOKUP($B1019,'SWC Towers'!$A:$Q,$AB$2,FALSE)),"")</f>
        <v/>
      </c>
      <c r="AC1019" s="20">
        <f>SUM(Table25[[#This Row],[IT Tower: Application]:[Other/Non-IT ]])</f>
        <v>1</v>
      </c>
      <c r="AD1019" s="70"/>
      <c r="AE1019" s="70"/>
      <c r="AF1019" s="70"/>
      <c r="AG1019" s="70"/>
      <c r="AH1019" s="70"/>
      <c r="AI1019" s="70"/>
      <c r="AJ1019" s="70"/>
      <c r="AK1019" s="70"/>
      <c r="AL1019" s="70"/>
      <c r="AM1019" s="70"/>
      <c r="AN1019" s="70"/>
      <c r="AO1019" s="70"/>
      <c r="AP1019" s="70"/>
      <c r="AQ1019" s="70"/>
      <c r="AR1019" s="70"/>
      <c r="AS1019" s="70"/>
      <c r="AT1019" s="70"/>
      <c r="AU1019" s="70"/>
      <c r="AV1019" s="70"/>
      <c r="AW1019" s="70"/>
      <c r="AX1019" s="70"/>
      <c r="AY1019" s="70"/>
      <c r="AZ1019" s="70"/>
      <c r="BA1019" s="70"/>
      <c r="BB1019" s="70"/>
      <c r="BC1019" s="70">
        <v>172272</v>
      </c>
      <c r="BD1019" s="70"/>
      <c r="BE1019" s="70"/>
      <c r="BF1019" s="70"/>
      <c r="BG1019" s="70"/>
      <c r="BH1019" s="70"/>
      <c r="BI1019" s="70"/>
      <c r="BJ1019" s="70"/>
      <c r="BK1019" s="70"/>
      <c r="BL1019" s="70"/>
      <c r="BM1019" s="70"/>
      <c r="BN1019" s="70"/>
      <c r="BO1019" s="70"/>
      <c r="BP1019" s="70"/>
      <c r="BQ1019" s="70"/>
      <c r="BR1019" s="70"/>
      <c r="BS1019" s="70"/>
      <c r="BT1019" s="70"/>
      <c r="BU1019" s="70"/>
      <c r="BV1019" s="70"/>
      <c r="BW1019" s="70"/>
      <c r="BX1019" s="70"/>
      <c r="BY1019" s="70"/>
      <c r="BZ1019" s="70"/>
      <c r="CA1019" s="70"/>
      <c r="CB1019" s="70"/>
      <c r="CC1019" s="69">
        <f>SUM(Table25[[#This Row],[Contract Amount FY00]:[Contract Amount FY50]])</f>
        <v>172272</v>
      </c>
      <c r="CD1019" s="24"/>
    </row>
    <row r="1020" spans="1:82" x14ac:dyDescent="0.25">
      <c r="A1020" s="122" t="s">
        <v>2011</v>
      </c>
      <c r="B1020" s="122" t="s">
        <v>3139</v>
      </c>
      <c r="C1020" s="122" t="s">
        <v>3215</v>
      </c>
      <c r="E1020" s="26" t="str">
        <f>IFERROR(IF(VLOOKUP(Table25[[#This Row],[Contract No.]],Table3[#All],3,FALSE)="","No","Yes"),"")</f>
        <v>No</v>
      </c>
      <c r="F1020" s="26" t="str">
        <f>IFERROR(VLOOKUP(Table25[[#This Row],[Contract No.]],Table3[#All],3,FALSE),"")</f>
        <v/>
      </c>
      <c r="G1020" s="26" t="str">
        <f>IFERROR(IF(Table25[[#This Row],[Cooperative Purchase
(Yes/No)]]="Yes","Yes",IF(VLOOKUP(Table25[[#This Row],[Contract No.]],Table3[#All],1,FALSE)=Table25[[#This Row],[Contract No.]],"Yes","No")),"No")</f>
        <v>Yes</v>
      </c>
      <c r="H1020" s="51">
        <f>IFERROR(VLOOKUP(Table25[[#This Row],[Contract No.]],Table3[#All],4,FALSE),"")</f>
        <v>45383</v>
      </c>
      <c r="I1020" s="56">
        <f>IFERROR(IF(AND(MONTH(Table25[[#This Row],[Contract Start Date]])&gt;6,MONTH(Table25[[#This Row],[Contract Start Date]])&lt;=12),YEAR(Table25[[#This Row],[Contract Start Date]])+1,YEAR(Table25[[#This Row],[Contract Start Date]])),"")</f>
        <v>2024</v>
      </c>
      <c r="J1020" s="55">
        <f>Table25[[#This Row],[FY Formula start]]</f>
        <v>2024</v>
      </c>
      <c r="K1020" s="59" t="str">
        <f>"FY"&amp;" "&amp;Table25[[#This Row],[Year Start]]</f>
        <v>FY 2024</v>
      </c>
      <c r="L1020" s="52">
        <f>IFERROR(VLOOKUP(Table25[[#This Row],[Contract No.]],Table3[#All],5,FALSE),"")</f>
        <v>46844</v>
      </c>
      <c r="M1020" s="56">
        <f>IFERROR(IF(Table25[[#This Row],[Contract End Date]]="99/99/9999","No End",IF(AND(MONTH(Table25[[#This Row],[Contract End Date]])&gt;6,MONTH(Table25[[#This Row],[Contract End Date]])&lt;=12),YEAR(Table25[[#This Row],[Contract End Date]])+1,YEAR(Table25[[#This Row],[Contract End Date]]))),"")</f>
        <v>2028</v>
      </c>
      <c r="N1020" s="55">
        <f>Table25[[#This Row],[FY Formula end]]</f>
        <v>2028</v>
      </c>
      <c r="O1020" s="59" t="str">
        <f>IF(Table25[[#This Row],[Year End]]="No End","No End","FY"&amp;" "&amp;Table25[[#This Row],[Year End]])</f>
        <v>FY 2028</v>
      </c>
      <c r="P1020" s="27"/>
      <c r="Q1020" s="104">
        <f>_xlfn.IFNA(IF($B1020="","",VLOOKUP($B1020,'SWC Towers'!$A:$Q,$Q$2,FALSE)),"")</f>
        <v>0.3</v>
      </c>
      <c r="R1020" s="106" t="str">
        <f>_xlfn.IFNA(IF($B1020="","",VLOOKUP($B1020,'SWC Towers'!$A:$Q,$R$2,FALSE)),"")</f>
        <v/>
      </c>
      <c r="S1020" s="106" t="str">
        <f>_xlfn.IFNA(IF($B1020="","",VLOOKUP($B1020,'SWC Towers'!$A:$Q,$S$2,FALSE)),"")</f>
        <v/>
      </c>
      <c r="T1020" s="106">
        <f>_xlfn.IFNA(IF($B1020="","",VLOOKUP($B1020,'SWC Towers'!$A:$Q,$T$2,FALSE)),"")</f>
        <v>0.3</v>
      </c>
      <c r="U1020" s="104" t="str">
        <f>_xlfn.IFNA(IF($B1020="","",VLOOKUP($B1020,'SWC Towers'!$A:$Q,$U$2,FALSE)),"")</f>
        <v/>
      </c>
      <c r="V1020" s="104">
        <f>_xlfn.IFNA(IF($B1020="","",VLOOKUP($B1020,'SWC Towers'!$A:$Q,$V$2,FALSE)),"")</f>
        <v>0.2</v>
      </c>
      <c r="W1020" s="104" t="str">
        <f>_xlfn.IFNA(IF($B1020="","",VLOOKUP($B1020,'SWC Towers'!$A:$Q,$W$2,FALSE)),"")</f>
        <v/>
      </c>
      <c r="X1020" s="104" t="str">
        <f>_xlfn.IFNA(IF($B1020="","",VLOOKUP($B1020,'SWC Towers'!$A:$Q,$X$2,FALSE)),"")</f>
        <v/>
      </c>
      <c r="Y1020" s="104" t="str">
        <f>_xlfn.IFNA(IF($B1020="","",VLOOKUP($B1020,'SWC Towers'!$A:$Q,$Y$2,FALSE)),"")</f>
        <v/>
      </c>
      <c r="Z1020" s="104">
        <f>_xlfn.IFNA(IF($B1020="","",VLOOKUP($B1020,'SWC Towers'!$A:$Q,$Z$2,FALSE)),"")</f>
        <v>0.1</v>
      </c>
      <c r="AA1020" s="104">
        <f>_xlfn.IFNA(IF($B1020="","",VLOOKUP($B1020,'SWC Towers'!$A:$Q,$AA$2,FALSE)),"")</f>
        <v>0.1</v>
      </c>
      <c r="AB1020" s="104" t="str">
        <f>_xlfn.IFNA(IF($B1020="","",VLOOKUP($B1020,'SWC Towers'!$A:$Q,$AB$2,FALSE)),"")</f>
        <v/>
      </c>
      <c r="AC1020" s="20">
        <f>SUM(Table25[[#This Row],[IT Tower: Application]:[Other/Non-IT ]])</f>
        <v>1</v>
      </c>
      <c r="AD1020" s="70"/>
      <c r="AE1020" s="70"/>
      <c r="AF1020" s="70"/>
      <c r="AG1020" s="70"/>
      <c r="AH1020" s="70"/>
      <c r="AI1020" s="70"/>
      <c r="AJ1020" s="70"/>
      <c r="AK1020" s="70"/>
      <c r="AL1020" s="70"/>
      <c r="AM1020" s="70"/>
      <c r="AN1020" s="70"/>
      <c r="AO1020" s="70"/>
      <c r="AP1020" s="70"/>
      <c r="AQ1020" s="70"/>
      <c r="AR1020" s="70"/>
      <c r="AS1020" s="70"/>
      <c r="AT1020" s="70"/>
      <c r="AU1020" s="70"/>
      <c r="AV1020" s="70"/>
      <c r="AW1020" s="70"/>
      <c r="AX1020" s="70"/>
      <c r="AY1020" s="70"/>
      <c r="AZ1020" s="70"/>
      <c r="BA1020" s="70"/>
      <c r="BB1020" s="70">
        <v>0</v>
      </c>
      <c r="BC1020" s="70">
        <v>157136</v>
      </c>
      <c r="BD1020" s="70"/>
      <c r="BE1020" s="70"/>
      <c r="BF1020" s="70"/>
      <c r="BG1020" s="70"/>
      <c r="BH1020" s="70"/>
      <c r="BI1020" s="70"/>
      <c r="BJ1020" s="70"/>
      <c r="BK1020" s="70"/>
      <c r="BL1020" s="70"/>
      <c r="BM1020" s="70"/>
      <c r="BN1020" s="70"/>
      <c r="BO1020" s="70"/>
      <c r="BP1020" s="70"/>
      <c r="BQ1020" s="70"/>
      <c r="BR1020" s="70"/>
      <c r="BS1020" s="70"/>
      <c r="BT1020" s="70"/>
      <c r="BU1020" s="70"/>
      <c r="BV1020" s="70"/>
      <c r="BW1020" s="70"/>
      <c r="BX1020" s="70"/>
      <c r="BY1020" s="70"/>
      <c r="BZ1020" s="70"/>
      <c r="CA1020" s="70"/>
      <c r="CB1020" s="70"/>
      <c r="CC1020" s="69">
        <f>SUM(Table25[[#This Row],[Contract Amount FY00]:[Contract Amount FY50]])</f>
        <v>157136</v>
      </c>
      <c r="CD1020" s="24"/>
    </row>
    <row r="1021" spans="1:82" x14ac:dyDescent="0.25">
      <c r="A1021" s="122" t="s">
        <v>2011</v>
      </c>
      <c r="B1021" s="122" t="s">
        <v>3139</v>
      </c>
      <c r="C1021" s="122" t="s">
        <v>3241</v>
      </c>
      <c r="E1021" s="26" t="str">
        <f>IFERROR(IF(VLOOKUP(Table25[[#This Row],[Contract No.]],Table3[#All],3,FALSE)="","No","Yes"),"")</f>
        <v>No</v>
      </c>
      <c r="F1021" s="26" t="str">
        <f>IFERROR(VLOOKUP(Table25[[#This Row],[Contract No.]],Table3[#All],3,FALSE),"")</f>
        <v/>
      </c>
      <c r="G1021" s="26" t="str">
        <f>IFERROR(IF(Table25[[#This Row],[Cooperative Purchase
(Yes/No)]]="Yes","Yes",IF(VLOOKUP(Table25[[#This Row],[Contract No.]],Table3[#All],1,FALSE)=Table25[[#This Row],[Contract No.]],"Yes","No")),"No")</f>
        <v>Yes</v>
      </c>
      <c r="H1021" s="51">
        <f>IFERROR(VLOOKUP(Table25[[#This Row],[Contract No.]],Table3[#All],4,FALSE),"")</f>
        <v>45383</v>
      </c>
      <c r="I1021" s="56">
        <f>IFERROR(IF(AND(MONTH(Table25[[#This Row],[Contract Start Date]])&gt;6,MONTH(Table25[[#This Row],[Contract Start Date]])&lt;=12),YEAR(Table25[[#This Row],[Contract Start Date]])+1,YEAR(Table25[[#This Row],[Contract Start Date]])),"")</f>
        <v>2024</v>
      </c>
      <c r="J1021" s="55">
        <f>Table25[[#This Row],[FY Formula start]]</f>
        <v>2024</v>
      </c>
      <c r="K1021" s="59" t="str">
        <f>"FY"&amp;" "&amp;Table25[[#This Row],[Year Start]]</f>
        <v>FY 2024</v>
      </c>
      <c r="L1021" s="52">
        <f>IFERROR(VLOOKUP(Table25[[#This Row],[Contract No.]],Table3[#All],5,FALSE),"")</f>
        <v>46844</v>
      </c>
      <c r="M1021" s="56">
        <f>IFERROR(IF(Table25[[#This Row],[Contract End Date]]="99/99/9999","No End",IF(AND(MONTH(Table25[[#This Row],[Contract End Date]])&gt;6,MONTH(Table25[[#This Row],[Contract End Date]])&lt;=12),YEAR(Table25[[#This Row],[Contract End Date]])+1,YEAR(Table25[[#This Row],[Contract End Date]]))),"")</f>
        <v>2028</v>
      </c>
      <c r="N1021" s="55">
        <f>Table25[[#This Row],[FY Formula end]]</f>
        <v>2028</v>
      </c>
      <c r="O1021" s="59" t="str">
        <f>IF(Table25[[#This Row],[Year End]]="No End","No End","FY"&amp;" "&amp;Table25[[#This Row],[Year End]])</f>
        <v>FY 2028</v>
      </c>
      <c r="P1021" s="27"/>
      <c r="Q1021" s="104">
        <f>_xlfn.IFNA(IF($B1021="","",VLOOKUP($B1021,'SWC Towers'!$A:$Q,$Q$2,FALSE)),"")</f>
        <v>0.3</v>
      </c>
      <c r="R1021" s="106" t="str">
        <f>_xlfn.IFNA(IF($B1021="","",VLOOKUP($B1021,'SWC Towers'!$A:$Q,$R$2,FALSE)),"")</f>
        <v/>
      </c>
      <c r="S1021" s="106" t="str">
        <f>_xlfn.IFNA(IF($B1021="","",VLOOKUP($B1021,'SWC Towers'!$A:$Q,$S$2,FALSE)),"")</f>
        <v/>
      </c>
      <c r="T1021" s="106">
        <f>_xlfn.IFNA(IF($B1021="","",VLOOKUP($B1021,'SWC Towers'!$A:$Q,$T$2,FALSE)),"")</f>
        <v>0.3</v>
      </c>
      <c r="U1021" s="104" t="str">
        <f>_xlfn.IFNA(IF($B1021="","",VLOOKUP($B1021,'SWC Towers'!$A:$Q,$U$2,FALSE)),"")</f>
        <v/>
      </c>
      <c r="V1021" s="104">
        <f>_xlfn.IFNA(IF($B1021="","",VLOOKUP($B1021,'SWC Towers'!$A:$Q,$V$2,FALSE)),"")</f>
        <v>0.2</v>
      </c>
      <c r="W1021" s="104" t="str">
        <f>_xlfn.IFNA(IF($B1021="","",VLOOKUP($B1021,'SWC Towers'!$A:$Q,$W$2,FALSE)),"")</f>
        <v/>
      </c>
      <c r="X1021" s="104" t="str">
        <f>_xlfn.IFNA(IF($B1021="","",VLOOKUP($B1021,'SWC Towers'!$A:$Q,$X$2,FALSE)),"")</f>
        <v/>
      </c>
      <c r="Y1021" s="104" t="str">
        <f>_xlfn.IFNA(IF($B1021="","",VLOOKUP($B1021,'SWC Towers'!$A:$Q,$Y$2,FALSE)),"")</f>
        <v/>
      </c>
      <c r="Z1021" s="104">
        <f>_xlfn.IFNA(IF($B1021="","",VLOOKUP($B1021,'SWC Towers'!$A:$Q,$Z$2,FALSE)),"")</f>
        <v>0.1</v>
      </c>
      <c r="AA1021" s="104">
        <f>_xlfn.IFNA(IF($B1021="","",VLOOKUP($B1021,'SWC Towers'!$A:$Q,$AA$2,FALSE)),"")</f>
        <v>0.1</v>
      </c>
      <c r="AB1021" s="104" t="str">
        <f>_xlfn.IFNA(IF($B1021="","",VLOOKUP($B1021,'SWC Towers'!$A:$Q,$AB$2,FALSE)),"")</f>
        <v/>
      </c>
      <c r="AC1021" s="20">
        <f>SUM(Table25[[#This Row],[IT Tower: Application]:[Other/Non-IT ]])</f>
        <v>1</v>
      </c>
      <c r="AD1021" s="70"/>
      <c r="AE1021" s="70"/>
      <c r="AF1021" s="70"/>
      <c r="AG1021" s="70"/>
      <c r="AH1021" s="70"/>
      <c r="AI1021" s="70"/>
      <c r="AJ1021" s="70"/>
      <c r="AK1021" s="70"/>
      <c r="AL1021" s="70"/>
      <c r="AM1021" s="70"/>
      <c r="AN1021" s="70"/>
      <c r="AO1021" s="70"/>
      <c r="AP1021" s="70"/>
      <c r="AQ1021" s="70"/>
      <c r="AR1021" s="70"/>
      <c r="AS1021" s="70"/>
      <c r="AT1021" s="70"/>
      <c r="AU1021" s="70"/>
      <c r="AV1021" s="70"/>
      <c r="AW1021" s="70"/>
      <c r="AX1021" s="70"/>
      <c r="AY1021" s="70"/>
      <c r="AZ1021" s="70"/>
      <c r="BA1021" s="70"/>
      <c r="BB1021" s="70">
        <v>0</v>
      </c>
      <c r="BC1021" s="70">
        <v>305775</v>
      </c>
      <c r="BD1021" s="70"/>
      <c r="BE1021" s="70"/>
      <c r="BF1021" s="70"/>
      <c r="BG1021" s="70"/>
      <c r="BH1021" s="70"/>
      <c r="BI1021" s="70"/>
      <c r="BJ1021" s="70"/>
      <c r="BK1021" s="70"/>
      <c r="BL1021" s="70"/>
      <c r="BM1021" s="70"/>
      <c r="BN1021" s="70"/>
      <c r="BO1021" s="70"/>
      <c r="BP1021" s="70"/>
      <c r="BQ1021" s="70"/>
      <c r="BR1021" s="70"/>
      <c r="BS1021" s="70"/>
      <c r="BT1021" s="70"/>
      <c r="BU1021" s="70"/>
      <c r="BV1021" s="70"/>
      <c r="BW1021" s="70"/>
      <c r="BX1021" s="70"/>
      <c r="BY1021" s="70"/>
      <c r="BZ1021" s="70"/>
      <c r="CA1021" s="70"/>
      <c r="CB1021" s="70"/>
      <c r="CC1021" s="69">
        <f>SUM(Table25[[#This Row],[Contract Amount FY00]:[Contract Amount FY50]])</f>
        <v>305775</v>
      </c>
      <c r="CD1021" s="24"/>
    </row>
    <row r="1022" spans="1:82" x14ac:dyDescent="0.25">
      <c r="A1022" s="122" t="s">
        <v>2011</v>
      </c>
      <c r="B1022" s="122" t="s">
        <v>3139</v>
      </c>
      <c r="C1022" s="122" t="s">
        <v>2230</v>
      </c>
      <c r="E1022" s="26" t="str">
        <f>IFERROR(IF(VLOOKUP(Table25[[#This Row],[Contract No.]],Table3[#All],3,FALSE)="","No","Yes"),"")</f>
        <v>No</v>
      </c>
      <c r="F1022" s="26" t="str">
        <f>IFERROR(VLOOKUP(Table25[[#This Row],[Contract No.]],Table3[#All],3,FALSE),"")</f>
        <v/>
      </c>
      <c r="G1022" s="26" t="str">
        <f>IFERROR(IF(Table25[[#This Row],[Cooperative Purchase
(Yes/No)]]="Yes","Yes",IF(VLOOKUP(Table25[[#This Row],[Contract No.]],Table3[#All],1,FALSE)=Table25[[#This Row],[Contract No.]],"Yes","No")),"No")</f>
        <v>Yes</v>
      </c>
      <c r="H1022" s="51">
        <f>IFERROR(VLOOKUP(Table25[[#This Row],[Contract No.]],Table3[#All],4,FALSE),"")</f>
        <v>45383</v>
      </c>
      <c r="I1022" s="56">
        <f>IFERROR(IF(AND(MONTH(Table25[[#This Row],[Contract Start Date]])&gt;6,MONTH(Table25[[#This Row],[Contract Start Date]])&lt;=12),YEAR(Table25[[#This Row],[Contract Start Date]])+1,YEAR(Table25[[#This Row],[Contract Start Date]])),"")</f>
        <v>2024</v>
      </c>
      <c r="J1022" s="55">
        <f>Table25[[#This Row],[FY Formula start]]</f>
        <v>2024</v>
      </c>
      <c r="K1022" s="59" t="str">
        <f>"FY"&amp;" "&amp;Table25[[#This Row],[Year Start]]</f>
        <v>FY 2024</v>
      </c>
      <c r="L1022" s="52">
        <f>IFERROR(VLOOKUP(Table25[[#This Row],[Contract No.]],Table3[#All],5,FALSE),"")</f>
        <v>46844</v>
      </c>
      <c r="M1022" s="56">
        <f>IFERROR(IF(Table25[[#This Row],[Contract End Date]]="99/99/9999","No End",IF(AND(MONTH(Table25[[#This Row],[Contract End Date]])&gt;6,MONTH(Table25[[#This Row],[Contract End Date]])&lt;=12),YEAR(Table25[[#This Row],[Contract End Date]])+1,YEAR(Table25[[#This Row],[Contract End Date]]))),"")</f>
        <v>2028</v>
      </c>
      <c r="N1022" s="55">
        <f>Table25[[#This Row],[FY Formula end]]</f>
        <v>2028</v>
      </c>
      <c r="O1022" s="59" t="str">
        <f>IF(Table25[[#This Row],[Year End]]="No End","No End","FY"&amp;" "&amp;Table25[[#This Row],[Year End]])</f>
        <v>FY 2028</v>
      </c>
      <c r="P1022" s="27"/>
      <c r="Q1022" s="104">
        <f>_xlfn.IFNA(IF($B1022="","",VLOOKUP($B1022,'SWC Towers'!$A:$Q,$Q$2,FALSE)),"")</f>
        <v>0.3</v>
      </c>
      <c r="R1022" s="106" t="str">
        <f>_xlfn.IFNA(IF($B1022="","",VLOOKUP($B1022,'SWC Towers'!$A:$Q,$R$2,FALSE)),"")</f>
        <v/>
      </c>
      <c r="S1022" s="106" t="str">
        <f>_xlfn.IFNA(IF($B1022="","",VLOOKUP($B1022,'SWC Towers'!$A:$Q,$S$2,FALSE)),"")</f>
        <v/>
      </c>
      <c r="T1022" s="106">
        <f>_xlfn.IFNA(IF($B1022="","",VLOOKUP($B1022,'SWC Towers'!$A:$Q,$T$2,FALSE)),"")</f>
        <v>0.3</v>
      </c>
      <c r="U1022" s="104" t="str">
        <f>_xlfn.IFNA(IF($B1022="","",VLOOKUP($B1022,'SWC Towers'!$A:$Q,$U$2,FALSE)),"")</f>
        <v/>
      </c>
      <c r="V1022" s="104">
        <f>_xlfn.IFNA(IF($B1022="","",VLOOKUP($B1022,'SWC Towers'!$A:$Q,$V$2,FALSE)),"")</f>
        <v>0.2</v>
      </c>
      <c r="W1022" s="104" t="str">
        <f>_xlfn.IFNA(IF($B1022="","",VLOOKUP($B1022,'SWC Towers'!$A:$Q,$W$2,FALSE)),"")</f>
        <v/>
      </c>
      <c r="X1022" s="104" t="str">
        <f>_xlfn.IFNA(IF($B1022="","",VLOOKUP($B1022,'SWC Towers'!$A:$Q,$X$2,FALSE)),"")</f>
        <v/>
      </c>
      <c r="Y1022" s="104" t="str">
        <f>_xlfn.IFNA(IF($B1022="","",VLOOKUP($B1022,'SWC Towers'!$A:$Q,$Y$2,FALSE)),"")</f>
        <v/>
      </c>
      <c r="Z1022" s="104">
        <f>_xlfn.IFNA(IF($B1022="","",VLOOKUP($B1022,'SWC Towers'!$A:$Q,$Z$2,FALSE)),"")</f>
        <v>0.1</v>
      </c>
      <c r="AA1022" s="104">
        <f>_xlfn.IFNA(IF($B1022="","",VLOOKUP($B1022,'SWC Towers'!$A:$Q,$AA$2,FALSE)),"")</f>
        <v>0.1</v>
      </c>
      <c r="AB1022" s="104" t="str">
        <f>_xlfn.IFNA(IF($B1022="","",VLOOKUP($B1022,'SWC Towers'!$A:$Q,$AB$2,FALSE)),"")</f>
        <v/>
      </c>
      <c r="AC1022" s="20">
        <f>SUM(Table25[[#This Row],[IT Tower: Application]:[Other/Non-IT ]])</f>
        <v>1</v>
      </c>
      <c r="AD1022" s="70"/>
      <c r="AE1022" s="70"/>
      <c r="AF1022" s="70"/>
      <c r="AG1022" s="70"/>
      <c r="AH1022" s="70"/>
      <c r="AI1022" s="70"/>
      <c r="AJ1022" s="70"/>
      <c r="AK1022" s="70"/>
      <c r="AL1022" s="70"/>
      <c r="AM1022" s="70"/>
      <c r="AN1022" s="70"/>
      <c r="AO1022" s="70"/>
      <c r="AP1022" s="70"/>
      <c r="AQ1022" s="70"/>
      <c r="AR1022" s="70"/>
      <c r="AS1022" s="70"/>
      <c r="AT1022" s="70"/>
      <c r="AU1022" s="70"/>
      <c r="AV1022" s="70"/>
      <c r="AW1022" s="70"/>
      <c r="AX1022" s="70"/>
      <c r="AY1022" s="70"/>
      <c r="AZ1022" s="70"/>
      <c r="BA1022" s="70"/>
      <c r="BB1022" s="70">
        <v>0</v>
      </c>
      <c r="BC1022" s="70">
        <v>84476</v>
      </c>
      <c r="BD1022" s="70"/>
      <c r="BE1022" s="70"/>
      <c r="BF1022" s="70"/>
      <c r="BG1022" s="70"/>
      <c r="BH1022" s="70"/>
      <c r="BI1022" s="70"/>
      <c r="BJ1022" s="70"/>
      <c r="BK1022" s="70"/>
      <c r="BL1022" s="70"/>
      <c r="BM1022" s="70"/>
      <c r="BN1022" s="70"/>
      <c r="BO1022" s="70"/>
      <c r="BP1022" s="70"/>
      <c r="BQ1022" s="70"/>
      <c r="BR1022" s="70"/>
      <c r="BS1022" s="70"/>
      <c r="BT1022" s="70"/>
      <c r="BU1022" s="70"/>
      <c r="BV1022" s="70"/>
      <c r="BW1022" s="70"/>
      <c r="BX1022" s="70"/>
      <c r="BY1022" s="70"/>
      <c r="BZ1022" s="70"/>
      <c r="CA1022" s="70"/>
      <c r="CB1022" s="70"/>
      <c r="CC1022" s="69">
        <f>SUM(Table25[[#This Row],[Contract Amount FY00]:[Contract Amount FY50]])</f>
        <v>84476</v>
      </c>
      <c r="CD1022" s="24"/>
    </row>
    <row r="1023" spans="1:82" x14ac:dyDescent="0.25">
      <c r="A1023" s="122" t="s">
        <v>2011</v>
      </c>
      <c r="B1023" s="122" t="s">
        <v>3013</v>
      </c>
      <c r="C1023" s="122" t="s">
        <v>3194</v>
      </c>
      <c r="E1023" s="26" t="str">
        <f>IFERROR(IF(VLOOKUP(Table25[[#This Row],[Contract No.]],Table3[#All],3,FALSE)="","No","Yes"),"")</f>
        <v>Yes</v>
      </c>
      <c r="F1023" s="26" t="str">
        <f>IFERROR(VLOOKUP(Table25[[#This Row],[Contract No.]],Table3[#All],3,FALSE),"")</f>
        <v>NASPO</v>
      </c>
      <c r="G1023" s="26" t="str">
        <f>IFERROR(IF(Table25[[#This Row],[Cooperative Purchase
(Yes/No)]]="Yes","Yes",IF(VLOOKUP(Table25[[#This Row],[Contract No.]],Table3[#All],1,FALSE)=Table25[[#This Row],[Contract No.]],"Yes","No")),"No")</f>
        <v>Yes</v>
      </c>
      <c r="H1023" s="51">
        <f>IFERROR(VLOOKUP(Table25[[#This Row],[Contract No.]],Table3[#All],4,FALSE),"")</f>
        <v>44926</v>
      </c>
      <c r="I1023" s="56">
        <f>IFERROR(IF(AND(MONTH(Table25[[#This Row],[Contract Start Date]])&gt;6,MONTH(Table25[[#This Row],[Contract Start Date]])&lt;=12),YEAR(Table25[[#This Row],[Contract Start Date]])+1,YEAR(Table25[[#This Row],[Contract Start Date]])),"")</f>
        <v>2023</v>
      </c>
      <c r="J1023" s="55">
        <f>Table25[[#This Row],[FY Formula start]]</f>
        <v>2023</v>
      </c>
      <c r="K1023" s="59" t="str">
        <f>"FY"&amp;" "&amp;Table25[[#This Row],[Year Start]]</f>
        <v>FY 2023</v>
      </c>
      <c r="L1023" s="52">
        <f>IFERROR(VLOOKUP(Table25[[#This Row],[Contract No.]],Table3[#All],5,FALSE),"")</f>
        <v>46501</v>
      </c>
      <c r="M1023" s="56">
        <f>IFERROR(IF(Table25[[#This Row],[Contract End Date]]="99/99/9999","No End",IF(AND(MONTH(Table25[[#This Row],[Contract End Date]])&gt;6,MONTH(Table25[[#This Row],[Contract End Date]])&lt;=12),YEAR(Table25[[#This Row],[Contract End Date]])+1,YEAR(Table25[[#This Row],[Contract End Date]]))),"")</f>
        <v>2027</v>
      </c>
      <c r="N1023" s="55">
        <f>Table25[[#This Row],[FY Formula end]]</f>
        <v>2027</v>
      </c>
      <c r="O1023" s="59" t="str">
        <f>IF(Table25[[#This Row],[Year End]]="No End","No End","FY"&amp;" "&amp;Table25[[#This Row],[Year End]])</f>
        <v>FY 2027</v>
      </c>
      <c r="P1023" s="27"/>
      <c r="Q1023" s="104">
        <f>_xlfn.IFNA(IF($B1023="","",VLOOKUP($B1023,'SWC Towers'!$A:$Q,$Q$2,FALSE)),"")</f>
        <v>0.3</v>
      </c>
      <c r="R1023" s="106" t="str">
        <f>_xlfn.IFNA(IF($B1023="","",VLOOKUP($B1023,'SWC Towers'!$A:$Q,$R$2,FALSE)),"")</f>
        <v/>
      </c>
      <c r="S1023" s="106">
        <f>_xlfn.IFNA(IF($B1023="","",VLOOKUP($B1023,'SWC Towers'!$A:$Q,$S$2,FALSE)),"")</f>
        <v>0.1</v>
      </c>
      <c r="T1023" s="106" t="str">
        <f>_xlfn.IFNA(IF($B1023="","",VLOOKUP($B1023,'SWC Towers'!$A:$Q,$T$2,FALSE)),"")</f>
        <v/>
      </c>
      <c r="U1023" s="104">
        <f>_xlfn.IFNA(IF($B1023="","",VLOOKUP($B1023,'SWC Towers'!$A:$Q,$U$2,FALSE)),"")</f>
        <v>0.6</v>
      </c>
      <c r="V1023" s="104" t="str">
        <f>_xlfn.IFNA(IF($B1023="","",VLOOKUP($B1023,'SWC Towers'!$A:$Q,$V$2,FALSE)),"")</f>
        <v/>
      </c>
      <c r="W1023" s="104" t="str">
        <f>_xlfn.IFNA(IF($B1023="","",VLOOKUP($B1023,'SWC Towers'!$A:$Q,$W$2,FALSE)),"")</f>
        <v/>
      </c>
      <c r="X1023" s="104" t="str">
        <f>_xlfn.IFNA(IF($B1023="","",VLOOKUP($B1023,'SWC Towers'!$A:$Q,$X$2,FALSE)),"")</f>
        <v/>
      </c>
      <c r="Y1023" s="104" t="str">
        <f>_xlfn.IFNA(IF($B1023="","",VLOOKUP($B1023,'SWC Towers'!$A:$Q,$Y$2,FALSE)),"")</f>
        <v/>
      </c>
      <c r="Z1023" s="104" t="str">
        <f>_xlfn.IFNA(IF($B1023="","",VLOOKUP($B1023,'SWC Towers'!$A:$Q,$Z$2,FALSE)),"")</f>
        <v/>
      </c>
      <c r="AA1023" s="104" t="str">
        <f>_xlfn.IFNA(IF($B1023="","",VLOOKUP($B1023,'SWC Towers'!$A:$Q,$AA$2,FALSE)),"")</f>
        <v/>
      </c>
      <c r="AB1023" s="104" t="str">
        <f>_xlfn.IFNA(IF($B1023="","",VLOOKUP($B1023,'SWC Towers'!$A:$Q,$AB$2,FALSE)),"")</f>
        <v/>
      </c>
      <c r="AC1023" s="20">
        <f>SUM(Table25[[#This Row],[IT Tower: Application]:[Other/Non-IT ]])</f>
        <v>1</v>
      </c>
      <c r="AD1023" s="70"/>
      <c r="AE1023" s="70"/>
      <c r="AF1023" s="70"/>
      <c r="AG1023" s="70"/>
      <c r="AH1023" s="70"/>
      <c r="AI1023" s="70"/>
      <c r="AJ1023" s="70"/>
      <c r="AK1023" s="70"/>
      <c r="AL1023" s="70"/>
      <c r="AM1023" s="70"/>
      <c r="AN1023" s="70"/>
      <c r="AO1023" s="70"/>
      <c r="AP1023" s="70"/>
      <c r="AQ1023" s="70"/>
      <c r="AR1023" s="70"/>
      <c r="AS1023" s="70"/>
      <c r="AT1023" s="70"/>
      <c r="AU1023" s="70"/>
      <c r="AV1023" s="70"/>
      <c r="AW1023" s="70"/>
      <c r="AX1023" s="70"/>
      <c r="AY1023" s="70"/>
      <c r="AZ1023" s="70"/>
      <c r="BA1023" s="70">
        <v>0</v>
      </c>
      <c r="BB1023" s="70">
        <v>312504</v>
      </c>
      <c r="BC1023" s="70">
        <v>533832</v>
      </c>
      <c r="BD1023" s="70"/>
      <c r="BE1023" s="70"/>
      <c r="BF1023" s="70"/>
      <c r="BG1023" s="70"/>
      <c r="BH1023" s="70"/>
      <c r="BI1023" s="70"/>
      <c r="BJ1023" s="70"/>
      <c r="BK1023" s="70"/>
      <c r="BL1023" s="70"/>
      <c r="BM1023" s="70"/>
      <c r="BN1023" s="70"/>
      <c r="BO1023" s="70"/>
      <c r="BP1023" s="70"/>
      <c r="BQ1023" s="70"/>
      <c r="BR1023" s="70"/>
      <c r="BS1023" s="70"/>
      <c r="BT1023" s="70"/>
      <c r="BU1023" s="70"/>
      <c r="BV1023" s="70"/>
      <c r="BW1023" s="70"/>
      <c r="BX1023" s="70"/>
      <c r="BY1023" s="70"/>
      <c r="BZ1023" s="70"/>
      <c r="CA1023" s="70"/>
      <c r="CB1023" s="70"/>
      <c r="CC1023" s="69">
        <f>SUM(Table25[[#This Row],[Contract Amount FY00]:[Contract Amount FY50]])</f>
        <v>846336</v>
      </c>
      <c r="CD1023" s="24"/>
    </row>
    <row r="1024" spans="1:82" x14ac:dyDescent="0.25">
      <c r="A1024" s="122" t="s">
        <v>2011</v>
      </c>
      <c r="B1024" s="122" t="s">
        <v>3013</v>
      </c>
      <c r="C1024" s="122" t="s">
        <v>547</v>
      </c>
      <c r="E1024" s="26" t="str">
        <f>IFERROR(IF(VLOOKUP(Table25[[#This Row],[Contract No.]],Table3[#All],3,FALSE)="","No","Yes"),"")</f>
        <v>Yes</v>
      </c>
      <c r="F1024" s="26" t="str">
        <f>IFERROR(VLOOKUP(Table25[[#This Row],[Contract No.]],Table3[#All],3,FALSE),"")</f>
        <v>NASPO</v>
      </c>
      <c r="G1024" s="26" t="str">
        <f>IFERROR(IF(Table25[[#This Row],[Cooperative Purchase
(Yes/No)]]="Yes","Yes",IF(VLOOKUP(Table25[[#This Row],[Contract No.]],Table3[#All],1,FALSE)=Table25[[#This Row],[Contract No.]],"Yes","No")),"No")</f>
        <v>Yes</v>
      </c>
      <c r="H1024" s="51">
        <f>IFERROR(VLOOKUP(Table25[[#This Row],[Contract No.]],Table3[#All],4,FALSE),"")</f>
        <v>44926</v>
      </c>
      <c r="I1024" s="56">
        <f>IFERROR(IF(AND(MONTH(Table25[[#This Row],[Contract Start Date]])&gt;6,MONTH(Table25[[#This Row],[Contract Start Date]])&lt;=12),YEAR(Table25[[#This Row],[Contract Start Date]])+1,YEAR(Table25[[#This Row],[Contract Start Date]])),"")</f>
        <v>2023</v>
      </c>
      <c r="J1024" s="55">
        <f>Table25[[#This Row],[FY Formula start]]</f>
        <v>2023</v>
      </c>
      <c r="K1024" s="59" t="str">
        <f>"FY"&amp;" "&amp;Table25[[#This Row],[Year Start]]</f>
        <v>FY 2023</v>
      </c>
      <c r="L1024" s="52">
        <f>IFERROR(VLOOKUP(Table25[[#This Row],[Contract No.]],Table3[#All],5,FALSE),"")</f>
        <v>46501</v>
      </c>
      <c r="M1024" s="56">
        <f>IFERROR(IF(Table25[[#This Row],[Contract End Date]]="99/99/9999","No End",IF(AND(MONTH(Table25[[#This Row],[Contract End Date]])&gt;6,MONTH(Table25[[#This Row],[Contract End Date]])&lt;=12),YEAR(Table25[[#This Row],[Contract End Date]])+1,YEAR(Table25[[#This Row],[Contract End Date]]))),"")</f>
        <v>2027</v>
      </c>
      <c r="N1024" s="55">
        <f>Table25[[#This Row],[FY Formula end]]</f>
        <v>2027</v>
      </c>
      <c r="O1024" s="59" t="str">
        <f>IF(Table25[[#This Row],[Year End]]="No End","No End","FY"&amp;" "&amp;Table25[[#This Row],[Year End]])</f>
        <v>FY 2027</v>
      </c>
      <c r="P1024" s="27"/>
      <c r="Q1024" s="104">
        <f>_xlfn.IFNA(IF($B1024="","",VLOOKUP($B1024,'SWC Towers'!$A:$Q,$Q$2,FALSE)),"")</f>
        <v>0.3</v>
      </c>
      <c r="R1024" s="106" t="str">
        <f>_xlfn.IFNA(IF($B1024="","",VLOOKUP($B1024,'SWC Towers'!$A:$Q,$R$2,FALSE)),"")</f>
        <v/>
      </c>
      <c r="S1024" s="106">
        <f>_xlfn.IFNA(IF($B1024="","",VLOOKUP($B1024,'SWC Towers'!$A:$Q,$S$2,FALSE)),"")</f>
        <v>0.1</v>
      </c>
      <c r="T1024" s="106" t="str">
        <f>_xlfn.IFNA(IF($B1024="","",VLOOKUP($B1024,'SWC Towers'!$A:$Q,$T$2,FALSE)),"")</f>
        <v/>
      </c>
      <c r="U1024" s="104">
        <f>_xlfn.IFNA(IF($B1024="","",VLOOKUP($B1024,'SWC Towers'!$A:$Q,$U$2,FALSE)),"")</f>
        <v>0.6</v>
      </c>
      <c r="V1024" s="104" t="str">
        <f>_xlfn.IFNA(IF($B1024="","",VLOOKUP($B1024,'SWC Towers'!$A:$Q,$V$2,FALSE)),"")</f>
        <v/>
      </c>
      <c r="W1024" s="104" t="str">
        <f>_xlfn.IFNA(IF($B1024="","",VLOOKUP($B1024,'SWC Towers'!$A:$Q,$W$2,FALSE)),"")</f>
        <v/>
      </c>
      <c r="X1024" s="104" t="str">
        <f>_xlfn.IFNA(IF($B1024="","",VLOOKUP($B1024,'SWC Towers'!$A:$Q,$X$2,FALSE)),"")</f>
        <v/>
      </c>
      <c r="Y1024" s="104" t="str">
        <f>_xlfn.IFNA(IF($B1024="","",VLOOKUP($B1024,'SWC Towers'!$A:$Q,$Y$2,FALSE)),"")</f>
        <v/>
      </c>
      <c r="Z1024" s="104" t="str">
        <f>_xlfn.IFNA(IF($B1024="","",VLOOKUP($B1024,'SWC Towers'!$A:$Q,$Z$2,FALSE)),"")</f>
        <v/>
      </c>
      <c r="AA1024" s="104" t="str">
        <f>_xlfn.IFNA(IF($B1024="","",VLOOKUP($B1024,'SWC Towers'!$A:$Q,$AA$2,FALSE)),"")</f>
        <v/>
      </c>
      <c r="AB1024" s="104" t="str">
        <f>_xlfn.IFNA(IF($B1024="","",VLOOKUP($B1024,'SWC Towers'!$A:$Q,$AB$2,FALSE)),"")</f>
        <v/>
      </c>
      <c r="AC1024" s="20">
        <f>SUM(Table25[[#This Row],[IT Tower: Application]:[Other/Non-IT ]])</f>
        <v>1</v>
      </c>
      <c r="AD1024" s="70"/>
      <c r="AE1024" s="70"/>
      <c r="AF1024" s="70"/>
      <c r="AG1024" s="70"/>
      <c r="AH1024" s="70"/>
      <c r="AI1024" s="70"/>
      <c r="AJ1024" s="70"/>
      <c r="AK1024" s="70"/>
      <c r="AL1024" s="70"/>
      <c r="AM1024" s="70"/>
      <c r="AN1024" s="70"/>
      <c r="AO1024" s="70"/>
      <c r="AP1024" s="70"/>
      <c r="AQ1024" s="70"/>
      <c r="AR1024" s="70"/>
      <c r="AS1024" s="70"/>
      <c r="AT1024" s="70"/>
      <c r="AU1024" s="70"/>
      <c r="AV1024" s="70"/>
      <c r="AW1024" s="70"/>
      <c r="AX1024" s="70"/>
      <c r="AY1024" s="70"/>
      <c r="AZ1024" s="70"/>
      <c r="BA1024" s="70"/>
      <c r="BB1024" s="70">
        <v>1168165</v>
      </c>
      <c r="BC1024" s="70">
        <v>1171953</v>
      </c>
      <c r="BD1024" s="70"/>
      <c r="BE1024" s="70"/>
      <c r="BF1024" s="70"/>
      <c r="BG1024" s="70"/>
      <c r="BH1024" s="70"/>
      <c r="BI1024" s="70"/>
      <c r="BJ1024" s="70"/>
      <c r="BK1024" s="70"/>
      <c r="BL1024" s="70"/>
      <c r="BM1024" s="70"/>
      <c r="BN1024" s="70"/>
      <c r="BO1024" s="70"/>
      <c r="BP1024" s="70"/>
      <c r="BQ1024" s="70"/>
      <c r="BR1024" s="70"/>
      <c r="BS1024" s="70"/>
      <c r="BT1024" s="70"/>
      <c r="BU1024" s="70"/>
      <c r="BV1024" s="70"/>
      <c r="BW1024" s="70"/>
      <c r="BX1024" s="70"/>
      <c r="BY1024" s="70"/>
      <c r="BZ1024" s="70"/>
      <c r="CA1024" s="70"/>
      <c r="CB1024" s="70"/>
      <c r="CC1024" s="69">
        <f>SUM(Table25[[#This Row],[Contract Amount FY00]:[Contract Amount FY50]])</f>
        <v>2340118</v>
      </c>
      <c r="CD1024" s="24"/>
    </row>
    <row r="1025" spans="1:82" x14ac:dyDescent="0.25">
      <c r="A1025" s="122" t="s">
        <v>2011</v>
      </c>
      <c r="B1025" s="122" t="s">
        <v>3013</v>
      </c>
      <c r="C1025" s="122" t="s">
        <v>1845</v>
      </c>
      <c r="E1025" s="26" t="str">
        <f>IFERROR(IF(VLOOKUP(Table25[[#This Row],[Contract No.]],Table3[#All],3,FALSE)="","No","Yes"),"")</f>
        <v>Yes</v>
      </c>
      <c r="F1025" s="26" t="str">
        <f>IFERROR(VLOOKUP(Table25[[#This Row],[Contract No.]],Table3[#All],3,FALSE),"")</f>
        <v>NASPO</v>
      </c>
      <c r="G1025" s="26" t="str">
        <f>IFERROR(IF(Table25[[#This Row],[Cooperative Purchase
(Yes/No)]]="Yes","Yes",IF(VLOOKUP(Table25[[#This Row],[Contract No.]],Table3[#All],1,FALSE)=Table25[[#This Row],[Contract No.]],"Yes","No")),"No")</f>
        <v>Yes</v>
      </c>
      <c r="H1025" s="51">
        <f>IFERROR(VLOOKUP(Table25[[#This Row],[Contract No.]],Table3[#All],4,FALSE),"")</f>
        <v>44926</v>
      </c>
      <c r="I1025" s="56">
        <f>IFERROR(IF(AND(MONTH(Table25[[#This Row],[Contract Start Date]])&gt;6,MONTH(Table25[[#This Row],[Contract Start Date]])&lt;=12),YEAR(Table25[[#This Row],[Contract Start Date]])+1,YEAR(Table25[[#This Row],[Contract Start Date]])),"")</f>
        <v>2023</v>
      </c>
      <c r="J1025" s="55">
        <f>Table25[[#This Row],[FY Formula start]]</f>
        <v>2023</v>
      </c>
      <c r="K1025" s="59" t="str">
        <f>"FY"&amp;" "&amp;Table25[[#This Row],[Year Start]]</f>
        <v>FY 2023</v>
      </c>
      <c r="L1025" s="52">
        <f>IFERROR(VLOOKUP(Table25[[#This Row],[Contract No.]],Table3[#All],5,FALSE),"")</f>
        <v>46501</v>
      </c>
      <c r="M1025" s="56">
        <f>IFERROR(IF(Table25[[#This Row],[Contract End Date]]="99/99/9999","No End",IF(AND(MONTH(Table25[[#This Row],[Contract End Date]])&gt;6,MONTH(Table25[[#This Row],[Contract End Date]])&lt;=12),YEAR(Table25[[#This Row],[Contract End Date]])+1,YEAR(Table25[[#This Row],[Contract End Date]]))),"")</f>
        <v>2027</v>
      </c>
      <c r="N1025" s="55">
        <f>Table25[[#This Row],[FY Formula end]]</f>
        <v>2027</v>
      </c>
      <c r="O1025" s="59" t="str">
        <f>IF(Table25[[#This Row],[Year End]]="No End","No End","FY"&amp;" "&amp;Table25[[#This Row],[Year End]])</f>
        <v>FY 2027</v>
      </c>
      <c r="P1025" s="27"/>
      <c r="Q1025" s="104">
        <f>_xlfn.IFNA(IF($B1025="","",VLOOKUP($B1025,'SWC Towers'!$A:$Q,$Q$2,FALSE)),"")</f>
        <v>0.3</v>
      </c>
      <c r="R1025" s="106" t="str">
        <f>_xlfn.IFNA(IF($B1025="","",VLOOKUP($B1025,'SWC Towers'!$A:$Q,$R$2,FALSE)),"")</f>
        <v/>
      </c>
      <c r="S1025" s="106">
        <f>_xlfn.IFNA(IF($B1025="","",VLOOKUP($B1025,'SWC Towers'!$A:$Q,$S$2,FALSE)),"")</f>
        <v>0.1</v>
      </c>
      <c r="T1025" s="106" t="str">
        <f>_xlfn.IFNA(IF($B1025="","",VLOOKUP($B1025,'SWC Towers'!$A:$Q,$T$2,FALSE)),"")</f>
        <v/>
      </c>
      <c r="U1025" s="104">
        <f>_xlfn.IFNA(IF($B1025="","",VLOOKUP($B1025,'SWC Towers'!$A:$Q,$U$2,FALSE)),"")</f>
        <v>0.6</v>
      </c>
      <c r="V1025" s="104" t="str">
        <f>_xlfn.IFNA(IF($B1025="","",VLOOKUP($B1025,'SWC Towers'!$A:$Q,$V$2,FALSE)),"")</f>
        <v/>
      </c>
      <c r="W1025" s="104" t="str">
        <f>_xlfn.IFNA(IF($B1025="","",VLOOKUP($B1025,'SWC Towers'!$A:$Q,$W$2,FALSE)),"")</f>
        <v/>
      </c>
      <c r="X1025" s="104" t="str">
        <f>_xlfn.IFNA(IF($B1025="","",VLOOKUP($B1025,'SWC Towers'!$A:$Q,$X$2,FALSE)),"")</f>
        <v/>
      </c>
      <c r="Y1025" s="104" t="str">
        <f>_xlfn.IFNA(IF($B1025="","",VLOOKUP($B1025,'SWC Towers'!$A:$Q,$Y$2,FALSE)),"")</f>
        <v/>
      </c>
      <c r="Z1025" s="104" t="str">
        <f>_xlfn.IFNA(IF($B1025="","",VLOOKUP($B1025,'SWC Towers'!$A:$Q,$Z$2,FALSE)),"")</f>
        <v/>
      </c>
      <c r="AA1025" s="104" t="str">
        <f>_xlfn.IFNA(IF($B1025="","",VLOOKUP($B1025,'SWC Towers'!$A:$Q,$AA$2,FALSE)),"")</f>
        <v/>
      </c>
      <c r="AB1025" s="104" t="str">
        <f>_xlfn.IFNA(IF($B1025="","",VLOOKUP($B1025,'SWC Towers'!$A:$Q,$AB$2,FALSE)),"")</f>
        <v/>
      </c>
      <c r="AC1025" s="20">
        <f>SUM(Table25[[#This Row],[IT Tower: Application]:[Other/Non-IT ]])</f>
        <v>1</v>
      </c>
      <c r="AD1025" s="70"/>
      <c r="AE1025" s="70"/>
      <c r="AF1025" s="70"/>
      <c r="AG1025" s="70"/>
      <c r="AH1025" s="70"/>
      <c r="AI1025" s="70"/>
      <c r="AJ1025" s="70"/>
      <c r="AK1025" s="70"/>
      <c r="AL1025" s="70"/>
      <c r="AM1025" s="70"/>
      <c r="AN1025" s="70"/>
      <c r="AO1025" s="70"/>
      <c r="AP1025" s="70"/>
      <c r="AQ1025" s="70"/>
      <c r="AR1025" s="70"/>
      <c r="AS1025" s="70"/>
      <c r="AT1025" s="70"/>
      <c r="AU1025" s="70"/>
      <c r="AV1025" s="70"/>
      <c r="AW1025" s="70"/>
      <c r="AX1025" s="70"/>
      <c r="AY1025" s="70"/>
      <c r="AZ1025" s="70"/>
      <c r="BA1025" s="70">
        <v>25585</v>
      </c>
      <c r="BB1025" s="70">
        <v>267804</v>
      </c>
      <c r="BC1025" s="70">
        <v>681419</v>
      </c>
      <c r="BD1025" s="70"/>
      <c r="BE1025" s="70"/>
      <c r="BF1025" s="70"/>
      <c r="BG1025" s="70"/>
      <c r="BH1025" s="70"/>
      <c r="BI1025" s="70"/>
      <c r="BJ1025" s="70"/>
      <c r="BK1025" s="70"/>
      <c r="BL1025" s="70"/>
      <c r="BM1025" s="70"/>
      <c r="BN1025" s="70"/>
      <c r="BO1025" s="70"/>
      <c r="BP1025" s="70"/>
      <c r="BQ1025" s="70"/>
      <c r="BR1025" s="70"/>
      <c r="BS1025" s="70"/>
      <c r="BT1025" s="70"/>
      <c r="BU1025" s="70"/>
      <c r="BV1025" s="70"/>
      <c r="BW1025" s="70"/>
      <c r="BX1025" s="70"/>
      <c r="BY1025" s="70"/>
      <c r="BZ1025" s="70"/>
      <c r="CA1025" s="70"/>
      <c r="CB1025" s="70"/>
      <c r="CC1025" s="69">
        <f>SUM(Table25[[#This Row],[Contract Amount FY00]:[Contract Amount FY50]])</f>
        <v>974808</v>
      </c>
      <c r="CD1025" s="24"/>
    </row>
    <row r="1026" spans="1:82" x14ac:dyDescent="0.25">
      <c r="A1026" s="122" t="s">
        <v>2011</v>
      </c>
      <c r="B1026" s="122" t="s">
        <v>3013</v>
      </c>
      <c r="C1026" s="122" t="s">
        <v>279</v>
      </c>
      <c r="E1026" s="26" t="str">
        <f>IFERROR(IF(VLOOKUP(Table25[[#This Row],[Contract No.]],Table3[#All],3,FALSE)="","No","Yes"),"")</f>
        <v>Yes</v>
      </c>
      <c r="F1026" s="26" t="str">
        <f>IFERROR(VLOOKUP(Table25[[#This Row],[Contract No.]],Table3[#All],3,FALSE),"")</f>
        <v>NASPO</v>
      </c>
      <c r="G1026" s="26" t="str">
        <f>IFERROR(IF(Table25[[#This Row],[Cooperative Purchase
(Yes/No)]]="Yes","Yes",IF(VLOOKUP(Table25[[#This Row],[Contract No.]],Table3[#All],1,FALSE)=Table25[[#This Row],[Contract No.]],"Yes","No")),"No")</f>
        <v>Yes</v>
      </c>
      <c r="H1026" s="51">
        <f>IFERROR(VLOOKUP(Table25[[#This Row],[Contract No.]],Table3[#All],4,FALSE),"")</f>
        <v>44926</v>
      </c>
      <c r="I1026" s="56">
        <f>IFERROR(IF(AND(MONTH(Table25[[#This Row],[Contract Start Date]])&gt;6,MONTH(Table25[[#This Row],[Contract Start Date]])&lt;=12),YEAR(Table25[[#This Row],[Contract Start Date]])+1,YEAR(Table25[[#This Row],[Contract Start Date]])),"")</f>
        <v>2023</v>
      </c>
      <c r="J1026" s="55">
        <f>Table25[[#This Row],[FY Formula start]]</f>
        <v>2023</v>
      </c>
      <c r="K1026" s="59" t="str">
        <f>"FY"&amp;" "&amp;Table25[[#This Row],[Year Start]]</f>
        <v>FY 2023</v>
      </c>
      <c r="L1026" s="52">
        <f>IFERROR(VLOOKUP(Table25[[#This Row],[Contract No.]],Table3[#All],5,FALSE),"")</f>
        <v>46501</v>
      </c>
      <c r="M1026" s="56">
        <f>IFERROR(IF(Table25[[#This Row],[Contract End Date]]="99/99/9999","No End",IF(AND(MONTH(Table25[[#This Row],[Contract End Date]])&gt;6,MONTH(Table25[[#This Row],[Contract End Date]])&lt;=12),YEAR(Table25[[#This Row],[Contract End Date]])+1,YEAR(Table25[[#This Row],[Contract End Date]]))),"")</f>
        <v>2027</v>
      </c>
      <c r="N1026" s="55">
        <f>Table25[[#This Row],[FY Formula end]]</f>
        <v>2027</v>
      </c>
      <c r="O1026" s="59" t="str">
        <f>IF(Table25[[#This Row],[Year End]]="No End","No End","FY"&amp;" "&amp;Table25[[#This Row],[Year End]])</f>
        <v>FY 2027</v>
      </c>
      <c r="P1026" s="27"/>
      <c r="Q1026" s="104">
        <f>_xlfn.IFNA(IF($B1026="","",VLOOKUP($B1026,'SWC Towers'!$A:$Q,$Q$2,FALSE)),"")</f>
        <v>0.3</v>
      </c>
      <c r="R1026" s="106" t="str">
        <f>_xlfn.IFNA(IF($B1026="","",VLOOKUP($B1026,'SWC Towers'!$A:$Q,$R$2,FALSE)),"")</f>
        <v/>
      </c>
      <c r="S1026" s="106">
        <f>_xlfn.IFNA(IF($B1026="","",VLOOKUP($B1026,'SWC Towers'!$A:$Q,$S$2,FALSE)),"")</f>
        <v>0.1</v>
      </c>
      <c r="T1026" s="106" t="str">
        <f>_xlfn.IFNA(IF($B1026="","",VLOOKUP($B1026,'SWC Towers'!$A:$Q,$T$2,FALSE)),"")</f>
        <v/>
      </c>
      <c r="U1026" s="104">
        <f>_xlfn.IFNA(IF($B1026="","",VLOOKUP($B1026,'SWC Towers'!$A:$Q,$U$2,FALSE)),"")</f>
        <v>0.6</v>
      </c>
      <c r="V1026" s="104" t="str">
        <f>_xlfn.IFNA(IF($B1026="","",VLOOKUP($B1026,'SWC Towers'!$A:$Q,$V$2,FALSE)),"")</f>
        <v/>
      </c>
      <c r="W1026" s="104" t="str">
        <f>_xlfn.IFNA(IF($B1026="","",VLOOKUP($B1026,'SWC Towers'!$A:$Q,$W$2,FALSE)),"")</f>
        <v/>
      </c>
      <c r="X1026" s="104" t="str">
        <f>_xlfn.IFNA(IF($B1026="","",VLOOKUP($B1026,'SWC Towers'!$A:$Q,$X$2,FALSE)),"")</f>
        <v/>
      </c>
      <c r="Y1026" s="104" t="str">
        <f>_xlfn.IFNA(IF($B1026="","",VLOOKUP($B1026,'SWC Towers'!$A:$Q,$Y$2,FALSE)),"")</f>
        <v/>
      </c>
      <c r="Z1026" s="104" t="str">
        <f>_xlfn.IFNA(IF($B1026="","",VLOOKUP($B1026,'SWC Towers'!$A:$Q,$Z$2,FALSE)),"")</f>
        <v/>
      </c>
      <c r="AA1026" s="104" t="str">
        <f>_xlfn.IFNA(IF($B1026="","",VLOOKUP($B1026,'SWC Towers'!$A:$Q,$AA$2,FALSE)),"")</f>
        <v/>
      </c>
      <c r="AB1026" s="104" t="str">
        <f>_xlfn.IFNA(IF($B1026="","",VLOOKUP($B1026,'SWC Towers'!$A:$Q,$AB$2,FALSE)),"")</f>
        <v/>
      </c>
      <c r="AC1026" s="20">
        <f>SUM(Table25[[#This Row],[IT Tower: Application]:[Other/Non-IT ]])</f>
        <v>1</v>
      </c>
      <c r="AD1026" s="70"/>
      <c r="AE1026" s="70"/>
      <c r="AF1026" s="70"/>
      <c r="AG1026" s="70"/>
      <c r="AH1026" s="70"/>
      <c r="AI1026" s="70"/>
      <c r="AJ1026" s="70"/>
      <c r="AK1026" s="70"/>
      <c r="AL1026" s="70"/>
      <c r="AM1026" s="70"/>
      <c r="AN1026" s="70"/>
      <c r="AO1026" s="70"/>
      <c r="AP1026" s="70"/>
      <c r="AQ1026" s="70"/>
      <c r="AR1026" s="70"/>
      <c r="AS1026" s="70"/>
      <c r="AT1026" s="70"/>
      <c r="AU1026" s="70"/>
      <c r="AV1026" s="70"/>
      <c r="AW1026" s="70"/>
      <c r="AX1026" s="70"/>
      <c r="AY1026" s="70"/>
      <c r="AZ1026" s="70"/>
      <c r="BA1026" s="70">
        <v>1865068</v>
      </c>
      <c r="BB1026" s="70">
        <v>4464093</v>
      </c>
      <c r="BC1026" s="70">
        <v>4960846</v>
      </c>
      <c r="BD1026" s="70"/>
      <c r="BE1026" s="70"/>
      <c r="BF1026" s="70"/>
      <c r="BG1026" s="70"/>
      <c r="BH1026" s="70"/>
      <c r="BI1026" s="70"/>
      <c r="BJ1026" s="70"/>
      <c r="BK1026" s="70"/>
      <c r="BL1026" s="70"/>
      <c r="BM1026" s="70"/>
      <c r="BN1026" s="70"/>
      <c r="BO1026" s="70"/>
      <c r="BP1026" s="70"/>
      <c r="BQ1026" s="70"/>
      <c r="BR1026" s="70"/>
      <c r="BS1026" s="70"/>
      <c r="BT1026" s="70"/>
      <c r="BU1026" s="70"/>
      <c r="BV1026" s="70"/>
      <c r="BW1026" s="70"/>
      <c r="BX1026" s="70"/>
      <c r="BY1026" s="70"/>
      <c r="BZ1026" s="70"/>
      <c r="CA1026" s="70"/>
      <c r="CB1026" s="70"/>
      <c r="CC1026" s="69">
        <f>SUM(Table25[[#This Row],[Contract Amount FY00]:[Contract Amount FY50]])</f>
        <v>11290007</v>
      </c>
      <c r="CD1026" s="24"/>
    </row>
    <row r="1027" spans="1:82" x14ac:dyDescent="0.25">
      <c r="A1027" s="122" t="s">
        <v>2011</v>
      </c>
      <c r="B1027" s="122" t="s">
        <v>3015</v>
      </c>
      <c r="C1027" s="122" t="s">
        <v>661</v>
      </c>
      <c r="E1027" s="26" t="str">
        <f>IFERROR(IF(VLOOKUP(Table25[[#This Row],[Contract No.]],Table3[#All],3,FALSE)="","No","Yes"),"")</f>
        <v>Yes</v>
      </c>
      <c r="F1027" s="26" t="str">
        <f>IFERROR(VLOOKUP(Table25[[#This Row],[Contract No.]],Table3[#All],3,FALSE),"")</f>
        <v>NASPO</v>
      </c>
      <c r="G1027" s="26" t="str">
        <f>IFERROR(IF(Table25[[#This Row],[Cooperative Purchase
(Yes/No)]]="Yes","Yes",IF(VLOOKUP(Table25[[#This Row],[Contract No.]],Table3[#All],1,FALSE)=Table25[[#This Row],[Contract No.]],"Yes","No")),"No")</f>
        <v>Yes</v>
      </c>
      <c r="H1027" s="51">
        <f>IFERROR(VLOOKUP(Table25[[#This Row],[Contract No.]],Table3[#All],4,FALSE),"")</f>
        <v>44805</v>
      </c>
      <c r="I1027" s="56">
        <f>IFERROR(IF(AND(MONTH(Table25[[#This Row],[Contract Start Date]])&gt;6,MONTH(Table25[[#This Row],[Contract Start Date]])&lt;=12),YEAR(Table25[[#This Row],[Contract Start Date]])+1,YEAR(Table25[[#This Row],[Contract Start Date]])),"")</f>
        <v>2023</v>
      </c>
      <c r="J1027" s="55">
        <f>Table25[[#This Row],[FY Formula start]]</f>
        <v>2023</v>
      </c>
      <c r="K1027" s="59" t="str">
        <f>"FY"&amp;" "&amp;Table25[[#This Row],[Year Start]]</f>
        <v>FY 2023</v>
      </c>
      <c r="L1027" s="52">
        <f>IFERROR(VLOOKUP(Table25[[#This Row],[Contract No.]],Table3[#All],5,FALSE),"")</f>
        <v>46521</v>
      </c>
      <c r="M1027" s="56">
        <f>IFERROR(IF(Table25[[#This Row],[Contract End Date]]="99/99/9999","No End",IF(AND(MONTH(Table25[[#This Row],[Contract End Date]])&gt;6,MONTH(Table25[[#This Row],[Contract End Date]])&lt;=12),YEAR(Table25[[#This Row],[Contract End Date]])+1,YEAR(Table25[[#This Row],[Contract End Date]]))),"")</f>
        <v>2027</v>
      </c>
      <c r="N1027" s="55">
        <f>Table25[[#This Row],[FY Formula end]]</f>
        <v>2027</v>
      </c>
      <c r="O1027" s="59" t="str">
        <f>IF(Table25[[#This Row],[Year End]]="No End","No End","FY"&amp;" "&amp;Table25[[#This Row],[Year End]])</f>
        <v>FY 2027</v>
      </c>
      <c r="P1027" s="27"/>
      <c r="Q1027" s="104" t="str">
        <f>_xlfn.IFNA(IF($B1027="","",VLOOKUP($B1027,'SWC Towers'!$A:$Q,$Q$2,FALSE)),"")</f>
        <v/>
      </c>
      <c r="R1027" s="106" t="str">
        <f>_xlfn.IFNA(IF($B1027="","",VLOOKUP($B1027,'SWC Towers'!$A:$Q,$R$2,FALSE)),"")</f>
        <v/>
      </c>
      <c r="S1027" s="106" t="str">
        <f>_xlfn.IFNA(IF($B1027="","",VLOOKUP($B1027,'SWC Towers'!$A:$Q,$S$2,FALSE)),"")</f>
        <v/>
      </c>
      <c r="T1027" s="106" t="str">
        <f>_xlfn.IFNA(IF($B1027="","",VLOOKUP($B1027,'SWC Towers'!$A:$Q,$T$2,FALSE)),"")</f>
        <v/>
      </c>
      <c r="U1027" s="104">
        <f>_xlfn.IFNA(IF($B1027="","",VLOOKUP($B1027,'SWC Towers'!$A:$Q,$U$2,FALSE)),"")</f>
        <v>0.4</v>
      </c>
      <c r="V1027" s="104" t="str">
        <f>_xlfn.IFNA(IF($B1027="","",VLOOKUP($B1027,'SWC Towers'!$A:$Q,$V$2,FALSE)),"")</f>
        <v/>
      </c>
      <c r="W1027" s="104" t="str">
        <f>_xlfn.IFNA(IF($B1027="","",VLOOKUP($B1027,'SWC Towers'!$A:$Q,$W$2,FALSE)),"")</f>
        <v/>
      </c>
      <c r="X1027" s="104" t="str">
        <f>_xlfn.IFNA(IF($B1027="","",VLOOKUP($B1027,'SWC Towers'!$A:$Q,$X$2,FALSE)),"")</f>
        <v/>
      </c>
      <c r="Y1027" s="104">
        <f>_xlfn.IFNA(IF($B1027="","",VLOOKUP($B1027,'SWC Towers'!$A:$Q,$Y$2,FALSE)),"")</f>
        <v>0.3</v>
      </c>
      <c r="Z1027" s="104">
        <f>_xlfn.IFNA(IF($B1027="","",VLOOKUP($B1027,'SWC Towers'!$A:$Q,$Z$2,FALSE)),"")</f>
        <v>0.3</v>
      </c>
      <c r="AA1027" s="104" t="str">
        <f>_xlfn.IFNA(IF($B1027="","",VLOOKUP($B1027,'SWC Towers'!$A:$Q,$AA$2,FALSE)),"")</f>
        <v/>
      </c>
      <c r="AB1027" s="104" t="str">
        <f>_xlfn.IFNA(IF($B1027="","",VLOOKUP($B1027,'SWC Towers'!$A:$Q,$AB$2,FALSE)),"")</f>
        <v/>
      </c>
      <c r="AC1027" s="20">
        <f>SUM(Table25[[#This Row],[IT Tower: Application]:[Other/Non-IT ]])</f>
        <v>1</v>
      </c>
      <c r="AD1027" s="70"/>
      <c r="AE1027" s="70"/>
      <c r="AF1027" s="70"/>
      <c r="AG1027" s="70"/>
      <c r="AH1027" s="70"/>
      <c r="AI1027" s="70"/>
      <c r="AJ1027" s="70"/>
      <c r="AK1027" s="70"/>
      <c r="AL1027" s="70"/>
      <c r="AM1027" s="70"/>
      <c r="AN1027" s="70"/>
      <c r="AO1027" s="70"/>
      <c r="AP1027" s="70"/>
      <c r="AQ1027" s="70"/>
      <c r="AR1027" s="70"/>
      <c r="AS1027" s="70"/>
      <c r="AT1027" s="70"/>
      <c r="AU1027" s="70"/>
      <c r="AV1027" s="70"/>
      <c r="AW1027" s="70"/>
      <c r="AX1027" s="70"/>
      <c r="AY1027" s="70"/>
      <c r="AZ1027" s="70"/>
      <c r="BA1027" s="70">
        <v>0</v>
      </c>
      <c r="BB1027" s="70">
        <v>468842</v>
      </c>
      <c r="BC1027" s="70">
        <v>360802</v>
      </c>
      <c r="BD1027" s="70"/>
      <c r="BE1027" s="70"/>
      <c r="BF1027" s="70"/>
      <c r="BG1027" s="70"/>
      <c r="BH1027" s="70"/>
      <c r="BI1027" s="70"/>
      <c r="BJ1027" s="70"/>
      <c r="BK1027" s="70"/>
      <c r="BL1027" s="70"/>
      <c r="BM1027" s="70"/>
      <c r="BN1027" s="70"/>
      <c r="BO1027" s="70"/>
      <c r="BP1027" s="70"/>
      <c r="BQ1027" s="70"/>
      <c r="BR1027" s="70"/>
      <c r="BS1027" s="70"/>
      <c r="BT1027" s="70"/>
      <c r="BU1027" s="70"/>
      <c r="BV1027" s="70"/>
      <c r="BW1027" s="70"/>
      <c r="BX1027" s="70"/>
      <c r="BY1027" s="70"/>
      <c r="BZ1027" s="70"/>
      <c r="CA1027" s="70"/>
      <c r="CB1027" s="70"/>
      <c r="CC1027" s="69">
        <f>SUM(Table25[[#This Row],[Contract Amount FY00]:[Contract Amount FY50]])</f>
        <v>829644</v>
      </c>
      <c r="CD1027" s="24"/>
    </row>
    <row r="1028" spans="1:82" x14ac:dyDescent="0.25">
      <c r="A1028" s="122" t="s">
        <v>2011</v>
      </c>
      <c r="B1028" s="122" t="s">
        <v>3141</v>
      </c>
      <c r="C1028" s="122" t="s">
        <v>3200</v>
      </c>
      <c r="E1028" s="26" t="str">
        <f>IFERROR(IF(VLOOKUP(Table25[[#This Row],[Contract No.]],Table3[#All],3,FALSE)="","No","Yes"),"")</f>
        <v>No</v>
      </c>
      <c r="F1028" s="26" t="str">
        <f>IFERROR(VLOOKUP(Table25[[#This Row],[Contract No.]],Table3[#All],3,FALSE),"")</f>
        <v/>
      </c>
      <c r="G1028" s="26" t="str">
        <f>IFERROR(IF(Table25[[#This Row],[Cooperative Purchase
(Yes/No)]]="Yes","Yes",IF(VLOOKUP(Table25[[#This Row],[Contract No.]],Table3[#All],1,FALSE)=Table25[[#This Row],[Contract No.]],"Yes","No")),"No")</f>
        <v>Yes</v>
      </c>
      <c r="H1028" s="51">
        <f>IFERROR(VLOOKUP(Table25[[#This Row],[Contract No.]],Table3[#All],4,FALSE),"")</f>
        <v>45427</v>
      </c>
      <c r="I1028" s="56">
        <f>IFERROR(IF(AND(MONTH(Table25[[#This Row],[Contract Start Date]])&gt;6,MONTH(Table25[[#This Row],[Contract Start Date]])&lt;=12),YEAR(Table25[[#This Row],[Contract Start Date]])+1,YEAR(Table25[[#This Row],[Contract Start Date]])),"")</f>
        <v>2024</v>
      </c>
      <c r="J1028" s="55">
        <f>Table25[[#This Row],[FY Formula start]]</f>
        <v>2024</v>
      </c>
      <c r="K1028" s="59" t="str">
        <f>"FY"&amp;" "&amp;Table25[[#This Row],[Year Start]]</f>
        <v>FY 2024</v>
      </c>
      <c r="L1028" s="52">
        <f>IFERROR(VLOOKUP(Table25[[#This Row],[Contract No.]],Table3[#All],5,FALSE),"")</f>
        <v>46888</v>
      </c>
      <c r="M1028" s="56">
        <f>IFERROR(IF(Table25[[#This Row],[Contract End Date]]="99/99/9999","No End",IF(AND(MONTH(Table25[[#This Row],[Contract End Date]])&gt;6,MONTH(Table25[[#This Row],[Contract End Date]])&lt;=12),YEAR(Table25[[#This Row],[Contract End Date]])+1,YEAR(Table25[[#This Row],[Contract End Date]]))),"")</f>
        <v>2028</v>
      </c>
      <c r="N1028" s="55">
        <f>Table25[[#This Row],[FY Formula end]]</f>
        <v>2028</v>
      </c>
      <c r="O1028" s="59" t="str">
        <f>IF(Table25[[#This Row],[Year End]]="No End","No End","FY"&amp;" "&amp;Table25[[#This Row],[Year End]])</f>
        <v>FY 2028</v>
      </c>
      <c r="P1028" s="27"/>
      <c r="Q1028" s="104">
        <f>_xlfn.IFNA(IF($B1028="","",VLOOKUP($B1028,'SWC Towers'!$A:$Q,$Q$2,FALSE)),"")</f>
        <v>0.4</v>
      </c>
      <c r="R1028" s="106" t="str">
        <f>_xlfn.IFNA(IF($B1028="","",VLOOKUP($B1028,'SWC Towers'!$A:$Q,$R$2,FALSE)),"")</f>
        <v/>
      </c>
      <c r="S1028" s="106" t="str">
        <f>_xlfn.IFNA(IF($B1028="","",VLOOKUP($B1028,'SWC Towers'!$A:$Q,$S$2,FALSE)),"")</f>
        <v/>
      </c>
      <c r="T1028" s="106">
        <f>_xlfn.IFNA(IF($B1028="","",VLOOKUP($B1028,'SWC Towers'!$A:$Q,$T$2,FALSE)),"")</f>
        <v>0.1</v>
      </c>
      <c r="U1028" s="104" t="str">
        <f>_xlfn.IFNA(IF($B1028="","",VLOOKUP($B1028,'SWC Towers'!$A:$Q,$U$2,FALSE)),"")</f>
        <v/>
      </c>
      <c r="V1028" s="104">
        <f>_xlfn.IFNA(IF($B1028="","",VLOOKUP($B1028,'SWC Towers'!$A:$Q,$V$2,FALSE)),"")</f>
        <v>0.4</v>
      </c>
      <c r="W1028" s="104" t="str">
        <f>_xlfn.IFNA(IF($B1028="","",VLOOKUP($B1028,'SWC Towers'!$A:$Q,$W$2,FALSE)),"")</f>
        <v/>
      </c>
      <c r="X1028" s="104" t="str">
        <f>_xlfn.IFNA(IF($B1028="","",VLOOKUP($B1028,'SWC Towers'!$A:$Q,$X$2,FALSE)),"")</f>
        <v/>
      </c>
      <c r="Y1028" s="104" t="str">
        <f>_xlfn.IFNA(IF($B1028="","",VLOOKUP($B1028,'SWC Towers'!$A:$Q,$Y$2,FALSE)),"")</f>
        <v/>
      </c>
      <c r="Z1028" s="104">
        <f>_xlfn.IFNA(IF($B1028="","",VLOOKUP($B1028,'SWC Towers'!$A:$Q,$Z$2,FALSE)),"")</f>
        <v>0.1</v>
      </c>
      <c r="AA1028" s="104" t="str">
        <f>_xlfn.IFNA(IF($B1028="","",VLOOKUP($B1028,'SWC Towers'!$A:$Q,$AA$2,FALSE)),"")</f>
        <v/>
      </c>
      <c r="AB1028" s="104" t="str">
        <f>_xlfn.IFNA(IF($B1028="","",VLOOKUP($B1028,'SWC Towers'!$A:$Q,$AB$2,FALSE)),"")</f>
        <v/>
      </c>
      <c r="AC1028" s="20">
        <f>SUM(Table25[[#This Row],[IT Tower: Application]:[Other/Non-IT ]])</f>
        <v>1</v>
      </c>
      <c r="AD1028" s="70"/>
      <c r="AE1028" s="70"/>
      <c r="AF1028" s="70"/>
      <c r="AG1028" s="70"/>
      <c r="AH1028" s="70"/>
      <c r="AI1028" s="70"/>
      <c r="AJ1028" s="70"/>
      <c r="AK1028" s="70"/>
      <c r="AL1028" s="70"/>
      <c r="AM1028" s="70"/>
      <c r="AN1028" s="70"/>
      <c r="AO1028" s="70"/>
      <c r="AP1028" s="70"/>
      <c r="AQ1028" s="70"/>
      <c r="AR1028" s="70"/>
      <c r="AS1028" s="70"/>
      <c r="AT1028" s="70"/>
      <c r="AU1028" s="70"/>
      <c r="AV1028" s="70"/>
      <c r="AW1028" s="70"/>
      <c r="AX1028" s="70"/>
      <c r="AY1028" s="70"/>
      <c r="AZ1028" s="70"/>
      <c r="BA1028" s="70"/>
      <c r="BB1028" s="70">
        <v>0</v>
      </c>
      <c r="BC1028" s="70">
        <v>116120</v>
      </c>
      <c r="BD1028" s="70"/>
      <c r="BE1028" s="70"/>
      <c r="BF1028" s="70"/>
      <c r="BG1028" s="70"/>
      <c r="BH1028" s="70"/>
      <c r="BI1028" s="70"/>
      <c r="BJ1028" s="70"/>
      <c r="BK1028" s="70"/>
      <c r="BL1028" s="70"/>
      <c r="BM1028" s="70"/>
      <c r="BN1028" s="70"/>
      <c r="BO1028" s="70"/>
      <c r="BP1028" s="70"/>
      <c r="BQ1028" s="70"/>
      <c r="BR1028" s="70"/>
      <c r="BS1028" s="70"/>
      <c r="BT1028" s="70"/>
      <c r="BU1028" s="70"/>
      <c r="BV1028" s="70"/>
      <c r="BW1028" s="70"/>
      <c r="BX1028" s="70"/>
      <c r="BY1028" s="70"/>
      <c r="BZ1028" s="70"/>
      <c r="CA1028" s="70"/>
      <c r="CB1028" s="70"/>
      <c r="CC1028" s="69">
        <f>SUM(Table25[[#This Row],[Contract Amount FY00]:[Contract Amount FY50]])</f>
        <v>116120</v>
      </c>
      <c r="CD1028" s="24"/>
    </row>
    <row r="1029" spans="1:82" x14ac:dyDescent="0.25">
      <c r="A1029" s="122" t="s">
        <v>2011</v>
      </c>
      <c r="B1029" s="122" t="s">
        <v>3141</v>
      </c>
      <c r="C1029" s="122" t="s">
        <v>2257</v>
      </c>
      <c r="E1029" s="26" t="str">
        <f>IFERROR(IF(VLOOKUP(Table25[[#This Row],[Contract No.]],Table3[#All],3,FALSE)="","No","Yes"),"")</f>
        <v>No</v>
      </c>
      <c r="F1029" s="26" t="str">
        <f>IFERROR(VLOOKUP(Table25[[#This Row],[Contract No.]],Table3[#All],3,FALSE),"")</f>
        <v/>
      </c>
      <c r="G1029" s="26" t="str">
        <f>IFERROR(IF(Table25[[#This Row],[Cooperative Purchase
(Yes/No)]]="Yes","Yes",IF(VLOOKUP(Table25[[#This Row],[Contract No.]],Table3[#All],1,FALSE)=Table25[[#This Row],[Contract No.]],"Yes","No")),"No")</f>
        <v>Yes</v>
      </c>
      <c r="H1029" s="51">
        <f>IFERROR(VLOOKUP(Table25[[#This Row],[Contract No.]],Table3[#All],4,FALSE),"")</f>
        <v>45427</v>
      </c>
      <c r="I1029" s="56">
        <f>IFERROR(IF(AND(MONTH(Table25[[#This Row],[Contract Start Date]])&gt;6,MONTH(Table25[[#This Row],[Contract Start Date]])&lt;=12),YEAR(Table25[[#This Row],[Contract Start Date]])+1,YEAR(Table25[[#This Row],[Contract Start Date]])),"")</f>
        <v>2024</v>
      </c>
      <c r="J1029" s="55">
        <f>Table25[[#This Row],[FY Formula start]]</f>
        <v>2024</v>
      </c>
      <c r="K1029" s="59" t="str">
        <f>"FY"&amp;" "&amp;Table25[[#This Row],[Year Start]]</f>
        <v>FY 2024</v>
      </c>
      <c r="L1029" s="52">
        <f>IFERROR(VLOOKUP(Table25[[#This Row],[Contract No.]],Table3[#All],5,FALSE),"")</f>
        <v>46888</v>
      </c>
      <c r="M1029" s="56">
        <f>IFERROR(IF(Table25[[#This Row],[Contract End Date]]="99/99/9999","No End",IF(AND(MONTH(Table25[[#This Row],[Contract End Date]])&gt;6,MONTH(Table25[[#This Row],[Contract End Date]])&lt;=12),YEAR(Table25[[#This Row],[Contract End Date]])+1,YEAR(Table25[[#This Row],[Contract End Date]]))),"")</f>
        <v>2028</v>
      </c>
      <c r="N1029" s="55">
        <f>Table25[[#This Row],[FY Formula end]]</f>
        <v>2028</v>
      </c>
      <c r="O1029" s="59" t="str">
        <f>IF(Table25[[#This Row],[Year End]]="No End","No End","FY"&amp;" "&amp;Table25[[#This Row],[Year End]])</f>
        <v>FY 2028</v>
      </c>
      <c r="P1029" s="27"/>
      <c r="Q1029" s="104">
        <f>_xlfn.IFNA(IF($B1029="","",VLOOKUP($B1029,'SWC Towers'!$A:$Q,$Q$2,FALSE)),"")</f>
        <v>0.4</v>
      </c>
      <c r="R1029" s="106" t="str">
        <f>_xlfn.IFNA(IF($B1029="","",VLOOKUP($B1029,'SWC Towers'!$A:$Q,$R$2,FALSE)),"")</f>
        <v/>
      </c>
      <c r="S1029" s="106" t="str">
        <f>_xlfn.IFNA(IF($B1029="","",VLOOKUP($B1029,'SWC Towers'!$A:$Q,$S$2,FALSE)),"")</f>
        <v/>
      </c>
      <c r="T1029" s="106">
        <f>_xlfn.IFNA(IF($B1029="","",VLOOKUP($B1029,'SWC Towers'!$A:$Q,$T$2,FALSE)),"")</f>
        <v>0.1</v>
      </c>
      <c r="U1029" s="104" t="str">
        <f>_xlfn.IFNA(IF($B1029="","",VLOOKUP($B1029,'SWC Towers'!$A:$Q,$U$2,FALSE)),"")</f>
        <v/>
      </c>
      <c r="V1029" s="104">
        <f>_xlfn.IFNA(IF($B1029="","",VLOOKUP($B1029,'SWC Towers'!$A:$Q,$V$2,FALSE)),"")</f>
        <v>0.4</v>
      </c>
      <c r="W1029" s="104" t="str">
        <f>_xlfn.IFNA(IF($B1029="","",VLOOKUP($B1029,'SWC Towers'!$A:$Q,$W$2,FALSE)),"")</f>
        <v/>
      </c>
      <c r="X1029" s="104" t="str">
        <f>_xlfn.IFNA(IF($B1029="","",VLOOKUP($B1029,'SWC Towers'!$A:$Q,$X$2,FALSE)),"")</f>
        <v/>
      </c>
      <c r="Y1029" s="104" t="str">
        <f>_xlfn.IFNA(IF($B1029="","",VLOOKUP($B1029,'SWC Towers'!$A:$Q,$Y$2,FALSE)),"")</f>
        <v/>
      </c>
      <c r="Z1029" s="104">
        <f>_xlfn.IFNA(IF($B1029="","",VLOOKUP($B1029,'SWC Towers'!$A:$Q,$Z$2,FALSE)),"")</f>
        <v>0.1</v>
      </c>
      <c r="AA1029" s="104" t="str">
        <f>_xlfn.IFNA(IF($B1029="","",VLOOKUP($B1029,'SWC Towers'!$A:$Q,$AA$2,FALSE)),"")</f>
        <v/>
      </c>
      <c r="AB1029" s="104" t="str">
        <f>_xlfn.IFNA(IF($B1029="","",VLOOKUP($B1029,'SWC Towers'!$A:$Q,$AB$2,FALSE)),"")</f>
        <v/>
      </c>
      <c r="AC1029" s="20">
        <f>SUM(Table25[[#This Row],[IT Tower: Application]:[Other/Non-IT ]])</f>
        <v>1</v>
      </c>
      <c r="AD1029" s="70"/>
      <c r="AE1029" s="70"/>
      <c r="AF1029" s="70"/>
      <c r="AG1029" s="70"/>
      <c r="AH1029" s="70"/>
      <c r="AI1029" s="70"/>
      <c r="AJ1029" s="70"/>
      <c r="AK1029" s="70"/>
      <c r="AL1029" s="70"/>
      <c r="AM1029" s="70"/>
      <c r="AN1029" s="70"/>
      <c r="AO1029" s="70"/>
      <c r="AP1029" s="70"/>
      <c r="AQ1029" s="70"/>
      <c r="AR1029" s="70"/>
      <c r="AS1029" s="70"/>
      <c r="AT1029" s="70"/>
      <c r="AU1029" s="70"/>
      <c r="AV1029" s="70"/>
      <c r="AW1029" s="70"/>
      <c r="AX1029" s="70"/>
      <c r="AY1029" s="70"/>
      <c r="AZ1029" s="70"/>
      <c r="BA1029" s="70"/>
      <c r="BB1029" s="70">
        <v>0</v>
      </c>
      <c r="BC1029" s="70">
        <v>225995</v>
      </c>
      <c r="BD1029" s="70"/>
      <c r="BE1029" s="70"/>
      <c r="BF1029" s="70"/>
      <c r="BG1029" s="70"/>
      <c r="BH1029" s="70"/>
      <c r="BI1029" s="70"/>
      <c r="BJ1029" s="70"/>
      <c r="BK1029" s="70"/>
      <c r="BL1029" s="70"/>
      <c r="BM1029" s="70"/>
      <c r="BN1029" s="70"/>
      <c r="BO1029" s="70"/>
      <c r="BP1029" s="70"/>
      <c r="BQ1029" s="70"/>
      <c r="BR1029" s="70"/>
      <c r="BS1029" s="70"/>
      <c r="BT1029" s="70"/>
      <c r="BU1029" s="70"/>
      <c r="BV1029" s="70"/>
      <c r="BW1029" s="70"/>
      <c r="BX1029" s="70"/>
      <c r="BY1029" s="70"/>
      <c r="BZ1029" s="70"/>
      <c r="CA1029" s="70"/>
      <c r="CB1029" s="70"/>
      <c r="CC1029" s="69">
        <f>SUM(Table25[[#This Row],[Contract Amount FY00]:[Contract Amount FY50]])</f>
        <v>225995</v>
      </c>
      <c r="CD1029" s="24"/>
    </row>
    <row r="1030" spans="1:82" x14ac:dyDescent="0.25">
      <c r="A1030" s="122" t="s">
        <v>2011</v>
      </c>
      <c r="B1030" s="122" t="s">
        <v>3141</v>
      </c>
      <c r="C1030" s="122" t="s">
        <v>1246</v>
      </c>
      <c r="E1030" s="26" t="str">
        <f>IFERROR(IF(VLOOKUP(Table25[[#This Row],[Contract No.]],Table3[#All],3,FALSE)="","No","Yes"),"")</f>
        <v>No</v>
      </c>
      <c r="F1030" s="26" t="str">
        <f>IFERROR(VLOOKUP(Table25[[#This Row],[Contract No.]],Table3[#All],3,FALSE),"")</f>
        <v/>
      </c>
      <c r="G1030" s="26" t="str">
        <f>IFERROR(IF(Table25[[#This Row],[Cooperative Purchase
(Yes/No)]]="Yes","Yes",IF(VLOOKUP(Table25[[#This Row],[Contract No.]],Table3[#All],1,FALSE)=Table25[[#This Row],[Contract No.]],"Yes","No")),"No")</f>
        <v>Yes</v>
      </c>
      <c r="H1030" s="51">
        <f>IFERROR(VLOOKUP(Table25[[#This Row],[Contract No.]],Table3[#All],4,FALSE),"")</f>
        <v>45427</v>
      </c>
      <c r="I1030" s="56">
        <f>IFERROR(IF(AND(MONTH(Table25[[#This Row],[Contract Start Date]])&gt;6,MONTH(Table25[[#This Row],[Contract Start Date]])&lt;=12),YEAR(Table25[[#This Row],[Contract Start Date]])+1,YEAR(Table25[[#This Row],[Contract Start Date]])),"")</f>
        <v>2024</v>
      </c>
      <c r="J1030" s="55">
        <f>Table25[[#This Row],[FY Formula start]]</f>
        <v>2024</v>
      </c>
      <c r="K1030" s="59" t="str">
        <f>"FY"&amp;" "&amp;Table25[[#This Row],[Year Start]]</f>
        <v>FY 2024</v>
      </c>
      <c r="L1030" s="52">
        <f>IFERROR(VLOOKUP(Table25[[#This Row],[Contract No.]],Table3[#All],5,FALSE),"")</f>
        <v>46888</v>
      </c>
      <c r="M1030" s="56">
        <f>IFERROR(IF(Table25[[#This Row],[Contract End Date]]="99/99/9999","No End",IF(AND(MONTH(Table25[[#This Row],[Contract End Date]])&gt;6,MONTH(Table25[[#This Row],[Contract End Date]])&lt;=12),YEAR(Table25[[#This Row],[Contract End Date]])+1,YEAR(Table25[[#This Row],[Contract End Date]]))),"")</f>
        <v>2028</v>
      </c>
      <c r="N1030" s="55">
        <f>Table25[[#This Row],[FY Formula end]]</f>
        <v>2028</v>
      </c>
      <c r="O1030" s="59" t="str">
        <f>IF(Table25[[#This Row],[Year End]]="No End","No End","FY"&amp;" "&amp;Table25[[#This Row],[Year End]])</f>
        <v>FY 2028</v>
      </c>
      <c r="P1030" s="27"/>
      <c r="Q1030" s="104">
        <f>_xlfn.IFNA(IF($B1030="","",VLOOKUP($B1030,'SWC Towers'!$A:$Q,$Q$2,FALSE)),"")</f>
        <v>0.4</v>
      </c>
      <c r="R1030" s="106" t="str">
        <f>_xlfn.IFNA(IF($B1030="","",VLOOKUP($B1030,'SWC Towers'!$A:$Q,$R$2,FALSE)),"")</f>
        <v/>
      </c>
      <c r="S1030" s="106" t="str">
        <f>_xlfn.IFNA(IF($B1030="","",VLOOKUP($B1030,'SWC Towers'!$A:$Q,$S$2,FALSE)),"")</f>
        <v/>
      </c>
      <c r="T1030" s="106">
        <f>_xlfn.IFNA(IF($B1030="","",VLOOKUP($B1030,'SWC Towers'!$A:$Q,$T$2,FALSE)),"")</f>
        <v>0.1</v>
      </c>
      <c r="U1030" s="104" t="str">
        <f>_xlfn.IFNA(IF($B1030="","",VLOOKUP($B1030,'SWC Towers'!$A:$Q,$U$2,FALSE)),"")</f>
        <v/>
      </c>
      <c r="V1030" s="104">
        <f>_xlfn.IFNA(IF($B1030="","",VLOOKUP($B1030,'SWC Towers'!$A:$Q,$V$2,FALSE)),"")</f>
        <v>0.4</v>
      </c>
      <c r="W1030" s="104" t="str">
        <f>_xlfn.IFNA(IF($B1030="","",VLOOKUP($B1030,'SWC Towers'!$A:$Q,$W$2,FALSE)),"")</f>
        <v/>
      </c>
      <c r="X1030" s="104" t="str">
        <f>_xlfn.IFNA(IF($B1030="","",VLOOKUP($B1030,'SWC Towers'!$A:$Q,$X$2,FALSE)),"")</f>
        <v/>
      </c>
      <c r="Y1030" s="104" t="str">
        <f>_xlfn.IFNA(IF($B1030="","",VLOOKUP($B1030,'SWC Towers'!$A:$Q,$Y$2,FALSE)),"")</f>
        <v/>
      </c>
      <c r="Z1030" s="104">
        <f>_xlfn.IFNA(IF($B1030="","",VLOOKUP($B1030,'SWC Towers'!$A:$Q,$Z$2,FALSE)),"")</f>
        <v>0.1</v>
      </c>
      <c r="AA1030" s="104" t="str">
        <f>_xlfn.IFNA(IF($B1030="","",VLOOKUP($B1030,'SWC Towers'!$A:$Q,$AA$2,FALSE)),"")</f>
        <v/>
      </c>
      <c r="AB1030" s="104" t="str">
        <f>_xlfn.IFNA(IF($B1030="","",VLOOKUP($B1030,'SWC Towers'!$A:$Q,$AB$2,FALSE)),"")</f>
        <v/>
      </c>
      <c r="AC1030" s="20">
        <f>SUM(Table25[[#This Row],[IT Tower: Application]:[Other/Non-IT ]])</f>
        <v>1</v>
      </c>
      <c r="AD1030" s="70"/>
      <c r="AE1030" s="70"/>
      <c r="AF1030" s="70"/>
      <c r="AG1030" s="70"/>
      <c r="AH1030" s="70"/>
      <c r="AI1030" s="70"/>
      <c r="AJ1030" s="70"/>
      <c r="AK1030" s="70"/>
      <c r="AL1030" s="70"/>
      <c r="AM1030" s="70"/>
      <c r="AN1030" s="70"/>
      <c r="AO1030" s="70"/>
      <c r="AP1030" s="70"/>
      <c r="AQ1030" s="70"/>
      <c r="AR1030" s="70"/>
      <c r="AS1030" s="70"/>
      <c r="AT1030" s="70"/>
      <c r="AU1030" s="70"/>
      <c r="AV1030" s="70"/>
      <c r="AW1030" s="70"/>
      <c r="AX1030" s="70"/>
      <c r="AY1030" s="70"/>
      <c r="AZ1030" s="70"/>
      <c r="BA1030" s="70"/>
      <c r="BB1030" s="70">
        <v>0</v>
      </c>
      <c r="BC1030" s="70">
        <v>240000</v>
      </c>
      <c r="BD1030" s="70"/>
      <c r="BE1030" s="70"/>
      <c r="BF1030" s="70"/>
      <c r="BG1030" s="70"/>
      <c r="BH1030" s="70"/>
      <c r="BI1030" s="70"/>
      <c r="BJ1030" s="70"/>
      <c r="BK1030" s="70"/>
      <c r="BL1030" s="70"/>
      <c r="BM1030" s="70"/>
      <c r="BN1030" s="70"/>
      <c r="BO1030" s="70"/>
      <c r="BP1030" s="70"/>
      <c r="BQ1030" s="70"/>
      <c r="BR1030" s="70"/>
      <c r="BS1030" s="70"/>
      <c r="BT1030" s="70"/>
      <c r="BU1030" s="70"/>
      <c r="BV1030" s="70"/>
      <c r="BW1030" s="70"/>
      <c r="BX1030" s="70"/>
      <c r="BY1030" s="70"/>
      <c r="BZ1030" s="70"/>
      <c r="CA1030" s="70"/>
      <c r="CB1030" s="70"/>
      <c r="CC1030" s="69">
        <f>SUM(Table25[[#This Row],[Contract Amount FY00]:[Contract Amount FY50]])</f>
        <v>240000</v>
      </c>
      <c r="CD1030" s="24"/>
    </row>
    <row r="1031" spans="1:82" x14ac:dyDescent="0.25">
      <c r="A1031" s="122" t="s">
        <v>2011</v>
      </c>
      <c r="B1031" s="122" t="s">
        <v>3141</v>
      </c>
      <c r="C1031" s="122" t="s">
        <v>1764</v>
      </c>
      <c r="E1031" s="26" t="str">
        <f>IFERROR(IF(VLOOKUP(Table25[[#This Row],[Contract No.]],Table3[#All],3,FALSE)="","No","Yes"),"")</f>
        <v>No</v>
      </c>
      <c r="F1031" s="26" t="str">
        <f>IFERROR(VLOOKUP(Table25[[#This Row],[Contract No.]],Table3[#All],3,FALSE),"")</f>
        <v/>
      </c>
      <c r="G1031" s="26" t="str">
        <f>IFERROR(IF(Table25[[#This Row],[Cooperative Purchase
(Yes/No)]]="Yes","Yes",IF(VLOOKUP(Table25[[#This Row],[Contract No.]],Table3[#All],1,FALSE)=Table25[[#This Row],[Contract No.]],"Yes","No")),"No")</f>
        <v>Yes</v>
      </c>
      <c r="H1031" s="51">
        <f>IFERROR(VLOOKUP(Table25[[#This Row],[Contract No.]],Table3[#All],4,FALSE),"")</f>
        <v>45427</v>
      </c>
      <c r="I1031" s="56">
        <f>IFERROR(IF(AND(MONTH(Table25[[#This Row],[Contract Start Date]])&gt;6,MONTH(Table25[[#This Row],[Contract Start Date]])&lt;=12),YEAR(Table25[[#This Row],[Contract Start Date]])+1,YEAR(Table25[[#This Row],[Contract Start Date]])),"")</f>
        <v>2024</v>
      </c>
      <c r="J1031" s="55">
        <f>Table25[[#This Row],[FY Formula start]]</f>
        <v>2024</v>
      </c>
      <c r="K1031" s="59" t="str">
        <f>"FY"&amp;" "&amp;Table25[[#This Row],[Year Start]]</f>
        <v>FY 2024</v>
      </c>
      <c r="L1031" s="52">
        <f>IFERROR(VLOOKUP(Table25[[#This Row],[Contract No.]],Table3[#All],5,FALSE),"")</f>
        <v>46888</v>
      </c>
      <c r="M1031" s="56">
        <f>IFERROR(IF(Table25[[#This Row],[Contract End Date]]="99/99/9999","No End",IF(AND(MONTH(Table25[[#This Row],[Contract End Date]])&gt;6,MONTH(Table25[[#This Row],[Contract End Date]])&lt;=12),YEAR(Table25[[#This Row],[Contract End Date]])+1,YEAR(Table25[[#This Row],[Contract End Date]]))),"")</f>
        <v>2028</v>
      </c>
      <c r="N1031" s="55">
        <f>Table25[[#This Row],[FY Formula end]]</f>
        <v>2028</v>
      </c>
      <c r="O1031" s="59" t="str">
        <f>IF(Table25[[#This Row],[Year End]]="No End","No End","FY"&amp;" "&amp;Table25[[#This Row],[Year End]])</f>
        <v>FY 2028</v>
      </c>
      <c r="P1031" s="27"/>
      <c r="Q1031" s="104">
        <f>_xlfn.IFNA(IF($B1031="","",VLOOKUP($B1031,'SWC Towers'!$A:$Q,$Q$2,FALSE)),"")</f>
        <v>0.4</v>
      </c>
      <c r="R1031" s="106" t="str">
        <f>_xlfn.IFNA(IF($B1031="","",VLOOKUP($B1031,'SWC Towers'!$A:$Q,$R$2,FALSE)),"")</f>
        <v/>
      </c>
      <c r="S1031" s="106" t="str">
        <f>_xlfn.IFNA(IF($B1031="","",VLOOKUP($B1031,'SWC Towers'!$A:$Q,$S$2,FALSE)),"")</f>
        <v/>
      </c>
      <c r="T1031" s="106">
        <f>_xlfn.IFNA(IF($B1031="","",VLOOKUP($B1031,'SWC Towers'!$A:$Q,$T$2,FALSE)),"")</f>
        <v>0.1</v>
      </c>
      <c r="U1031" s="104" t="str">
        <f>_xlfn.IFNA(IF($B1031="","",VLOOKUP($B1031,'SWC Towers'!$A:$Q,$U$2,FALSE)),"")</f>
        <v/>
      </c>
      <c r="V1031" s="104">
        <f>_xlfn.IFNA(IF($B1031="","",VLOOKUP($B1031,'SWC Towers'!$A:$Q,$V$2,FALSE)),"")</f>
        <v>0.4</v>
      </c>
      <c r="W1031" s="104" t="str">
        <f>_xlfn.IFNA(IF($B1031="","",VLOOKUP($B1031,'SWC Towers'!$A:$Q,$W$2,FALSE)),"")</f>
        <v/>
      </c>
      <c r="X1031" s="104" t="str">
        <f>_xlfn.IFNA(IF($B1031="","",VLOOKUP($B1031,'SWC Towers'!$A:$Q,$X$2,FALSE)),"")</f>
        <v/>
      </c>
      <c r="Y1031" s="104" t="str">
        <f>_xlfn.IFNA(IF($B1031="","",VLOOKUP($B1031,'SWC Towers'!$A:$Q,$Y$2,FALSE)),"")</f>
        <v/>
      </c>
      <c r="Z1031" s="104">
        <f>_xlfn.IFNA(IF($B1031="","",VLOOKUP($B1031,'SWC Towers'!$A:$Q,$Z$2,FALSE)),"")</f>
        <v>0.1</v>
      </c>
      <c r="AA1031" s="104" t="str">
        <f>_xlfn.IFNA(IF($B1031="","",VLOOKUP($B1031,'SWC Towers'!$A:$Q,$AA$2,FALSE)),"")</f>
        <v/>
      </c>
      <c r="AB1031" s="104" t="str">
        <f>_xlfn.IFNA(IF($B1031="","",VLOOKUP($B1031,'SWC Towers'!$A:$Q,$AB$2,FALSE)),"")</f>
        <v/>
      </c>
      <c r="AC1031" s="20">
        <f>SUM(Table25[[#This Row],[IT Tower: Application]:[Other/Non-IT ]])</f>
        <v>1</v>
      </c>
      <c r="AD1031" s="70"/>
      <c r="AE1031" s="70"/>
      <c r="AF1031" s="70"/>
      <c r="AG1031" s="70"/>
      <c r="AH1031" s="70"/>
      <c r="AI1031" s="70"/>
      <c r="AJ1031" s="70"/>
      <c r="AK1031" s="70"/>
      <c r="AL1031" s="70"/>
      <c r="AM1031" s="70"/>
      <c r="AN1031" s="70"/>
      <c r="AO1031" s="70"/>
      <c r="AP1031" s="70"/>
      <c r="AQ1031" s="70"/>
      <c r="AR1031" s="70"/>
      <c r="AS1031" s="70"/>
      <c r="AT1031" s="70"/>
      <c r="AU1031" s="70"/>
      <c r="AV1031" s="70"/>
      <c r="AW1031" s="70"/>
      <c r="AX1031" s="70"/>
      <c r="AY1031" s="70"/>
      <c r="AZ1031" s="70"/>
      <c r="BA1031" s="70"/>
      <c r="BB1031" s="70">
        <v>0</v>
      </c>
      <c r="BC1031" s="70">
        <v>1069904</v>
      </c>
      <c r="BD1031" s="70"/>
      <c r="BE1031" s="70"/>
      <c r="BF1031" s="70"/>
      <c r="BG1031" s="70"/>
      <c r="BH1031" s="70"/>
      <c r="BI1031" s="70"/>
      <c r="BJ1031" s="70"/>
      <c r="BK1031" s="70"/>
      <c r="BL1031" s="70"/>
      <c r="BM1031" s="70"/>
      <c r="BN1031" s="70"/>
      <c r="BO1031" s="70"/>
      <c r="BP1031" s="70"/>
      <c r="BQ1031" s="70"/>
      <c r="BR1031" s="70"/>
      <c r="BS1031" s="70"/>
      <c r="BT1031" s="70"/>
      <c r="BU1031" s="70"/>
      <c r="BV1031" s="70"/>
      <c r="BW1031" s="70"/>
      <c r="BX1031" s="70"/>
      <c r="BY1031" s="70"/>
      <c r="BZ1031" s="70"/>
      <c r="CA1031" s="70"/>
      <c r="CB1031" s="70"/>
      <c r="CC1031" s="69">
        <f>SUM(Table25[[#This Row],[Contract Amount FY00]:[Contract Amount FY50]])</f>
        <v>1069904</v>
      </c>
      <c r="CD1031" s="24"/>
    </row>
    <row r="1032" spans="1:82" x14ac:dyDescent="0.25">
      <c r="A1032" s="122" t="s">
        <v>2011</v>
      </c>
      <c r="B1032" s="122" t="s">
        <v>3141</v>
      </c>
      <c r="C1032" s="122" t="s">
        <v>2230</v>
      </c>
      <c r="E1032" s="26" t="str">
        <f>IFERROR(IF(VLOOKUP(Table25[[#This Row],[Contract No.]],Table3[#All],3,FALSE)="","No","Yes"),"")</f>
        <v>No</v>
      </c>
      <c r="F1032" s="26" t="str">
        <f>IFERROR(VLOOKUP(Table25[[#This Row],[Contract No.]],Table3[#All],3,FALSE),"")</f>
        <v/>
      </c>
      <c r="G1032" s="26" t="str">
        <f>IFERROR(IF(Table25[[#This Row],[Cooperative Purchase
(Yes/No)]]="Yes","Yes",IF(VLOOKUP(Table25[[#This Row],[Contract No.]],Table3[#All],1,FALSE)=Table25[[#This Row],[Contract No.]],"Yes","No")),"No")</f>
        <v>Yes</v>
      </c>
      <c r="H1032" s="51">
        <f>IFERROR(VLOOKUP(Table25[[#This Row],[Contract No.]],Table3[#All],4,FALSE),"")</f>
        <v>45427</v>
      </c>
      <c r="I1032" s="56">
        <f>IFERROR(IF(AND(MONTH(Table25[[#This Row],[Contract Start Date]])&gt;6,MONTH(Table25[[#This Row],[Contract Start Date]])&lt;=12),YEAR(Table25[[#This Row],[Contract Start Date]])+1,YEAR(Table25[[#This Row],[Contract Start Date]])),"")</f>
        <v>2024</v>
      </c>
      <c r="J1032" s="55">
        <f>Table25[[#This Row],[FY Formula start]]</f>
        <v>2024</v>
      </c>
      <c r="K1032" s="59" t="str">
        <f>"FY"&amp;" "&amp;Table25[[#This Row],[Year Start]]</f>
        <v>FY 2024</v>
      </c>
      <c r="L1032" s="52">
        <f>IFERROR(VLOOKUP(Table25[[#This Row],[Contract No.]],Table3[#All],5,FALSE),"")</f>
        <v>46888</v>
      </c>
      <c r="M1032" s="56">
        <f>IFERROR(IF(Table25[[#This Row],[Contract End Date]]="99/99/9999","No End",IF(AND(MONTH(Table25[[#This Row],[Contract End Date]])&gt;6,MONTH(Table25[[#This Row],[Contract End Date]])&lt;=12),YEAR(Table25[[#This Row],[Contract End Date]])+1,YEAR(Table25[[#This Row],[Contract End Date]]))),"")</f>
        <v>2028</v>
      </c>
      <c r="N1032" s="55">
        <f>Table25[[#This Row],[FY Formula end]]</f>
        <v>2028</v>
      </c>
      <c r="O1032" s="59" t="str">
        <f>IF(Table25[[#This Row],[Year End]]="No End","No End","FY"&amp;" "&amp;Table25[[#This Row],[Year End]])</f>
        <v>FY 2028</v>
      </c>
      <c r="P1032" s="27"/>
      <c r="Q1032" s="104">
        <f>_xlfn.IFNA(IF($B1032="","",VLOOKUP($B1032,'SWC Towers'!$A:$Q,$Q$2,FALSE)),"")</f>
        <v>0.4</v>
      </c>
      <c r="R1032" s="106" t="str">
        <f>_xlfn.IFNA(IF($B1032="","",VLOOKUP($B1032,'SWC Towers'!$A:$Q,$R$2,FALSE)),"")</f>
        <v/>
      </c>
      <c r="S1032" s="106" t="str">
        <f>_xlfn.IFNA(IF($B1032="","",VLOOKUP($B1032,'SWC Towers'!$A:$Q,$S$2,FALSE)),"")</f>
        <v/>
      </c>
      <c r="T1032" s="106">
        <f>_xlfn.IFNA(IF($B1032="","",VLOOKUP($B1032,'SWC Towers'!$A:$Q,$T$2,FALSE)),"")</f>
        <v>0.1</v>
      </c>
      <c r="U1032" s="104" t="str">
        <f>_xlfn.IFNA(IF($B1032="","",VLOOKUP($B1032,'SWC Towers'!$A:$Q,$U$2,FALSE)),"")</f>
        <v/>
      </c>
      <c r="V1032" s="104">
        <f>_xlfn.IFNA(IF($B1032="","",VLOOKUP($B1032,'SWC Towers'!$A:$Q,$V$2,FALSE)),"")</f>
        <v>0.4</v>
      </c>
      <c r="W1032" s="104" t="str">
        <f>_xlfn.IFNA(IF($B1032="","",VLOOKUP($B1032,'SWC Towers'!$A:$Q,$W$2,FALSE)),"")</f>
        <v/>
      </c>
      <c r="X1032" s="104" t="str">
        <f>_xlfn.IFNA(IF($B1032="","",VLOOKUP($B1032,'SWC Towers'!$A:$Q,$X$2,FALSE)),"")</f>
        <v/>
      </c>
      <c r="Y1032" s="104" t="str">
        <f>_xlfn.IFNA(IF($B1032="","",VLOOKUP($B1032,'SWC Towers'!$A:$Q,$Y$2,FALSE)),"")</f>
        <v/>
      </c>
      <c r="Z1032" s="104">
        <f>_xlfn.IFNA(IF($B1032="","",VLOOKUP($B1032,'SWC Towers'!$A:$Q,$Z$2,FALSE)),"")</f>
        <v>0.1</v>
      </c>
      <c r="AA1032" s="104" t="str">
        <f>_xlfn.IFNA(IF($B1032="","",VLOOKUP($B1032,'SWC Towers'!$A:$Q,$AA$2,FALSE)),"")</f>
        <v/>
      </c>
      <c r="AB1032" s="104" t="str">
        <f>_xlfn.IFNA(IF($B1032="","",VLOOKUP($B1032,'SWC Towers'!$A:$Q,$AB$2,FALSE)),"")</f>
        <v/>
      </c>
      <c r="AC1032" s="20">
        <f>SUM(Table25[[#This Row],[IT Tower: Application]:[Other/Non-IT ]])</f>
        <v>1</v>
      </c>
      <c r="AD1032" s="70"/>
      <c r="AE1032" s="70"/>
      <c r="AF1032" s="70"/>
      <c r="AG1032" s="70"/>
      <c r="AH1032" s="70"/>
      <c r="AI1032" s="70"/>
      <c r="AJ1032" s="70"/>
      <c r="AK1032" s="70"/>
      <c r="AL1032" s="70"/>
      <c r="AM1032" s="70"/>
      <c r="AN1032" s="70"/>
      <c r="AO1032" s="70"/>
      <c r="AP1032" s="70"/>
      <c r="AQ1032" s="70"/>
      <c r="AR1032" s="70"/>
      <c r="AS1032" s="70"/>
      <c r="AT1032" s="70"/>
      <c r="AU1032" s="70"/>
      <c r="AV1032" s="70"/>
      <c r="AW1032" s="70"/>
      <c r="AX1032" s="70"/>
      <c r="AY1032" s="70"/>
      <c r="AZ1032" s="70"/>
      <c r="BA1032" s="70"/>
      <c r="BB1032" s="70"/>
      <c r="BC1032" s="70">
        <v>148800</v>
      </c>
      <c r="BD1032" s="70"/>
      <c r="BE1032" s="70"/>
      <c r="BF1032" s="70"/>
      <c r="BG1032" s="70"/>
      <c r="BH1032" s="70"/>
      <c r="BI1032" s="70"/>
      <c r="BJ1032" s="70"/>
      <c r="BK1032" s="70"/>
      <c r="BL1032" s="70"/>
      <c r="BM1032" s="70"/>
      <c r="BN1032" s="70"/>
      <c r="BO1032" s="70"/>
      <c r="BP1032" s="70"/>
      <c r="BQ1032" s="70"/>
      <c r="BR1032" s="70"/>
      <c r="BS1032" s="70"/>
      <c r="BT1032" s="70"/>
      <c r="BU1032" s="70"/>
      <c r="BV1032" s="70"/>
      <c r="BW1032" s="70"/>
      <c r="BX1032" s="70"/>
      <c r="BY1032" s="70"/>
      <c r="BZ1032" s="70"/>
      <c r="CA1032" s="70"/>
      <c r="CB1032" s="70"/>
      <c r="CC1032" s="69">
        <f>SUM(Table25[[#This Row],[Contract Amount FY00]:[Contract Amount FY50]])</f>
        <v>148800</v>
      </c>
      <c r="CD1032" s="24"/>
    </row>
    <row r="1033" spans="1:82" x14ac:dyDescent="0.25">
      <c r="A1033" s="122" t="s">
        <v>2011</v>
      </c>
      <c r="B1033" s="122" t="s">
        <v>3145</v>
      </c>
      <c r="C1033" s="122" t="s">
        <v>3123</v>
      </c>
      <c r="E1033" s="26" t="str">
        <f>IFERROR(IF(VLOOKUP(Table25[[#This Row],[Contract No.]],Table3[#All],3,FALSE)="","No","Yes"),"")</f>
        <v>Yes</v>
      </c>
      <c r="F1033" s="26" t="str">
        <f>IFERROR(VLOOKUP(Table25[[#This Row],[Contract No.]],Table3[#All],3,FALSE),"")</f>
        <v>NASPO</v>
      </c>
      <c r="G1033" s="26" t="str">
        <f>IFERROR(IF(Table25[[#This Row],[Cooperative Purchase
(Yes/No)]]="Yes","Yes",IF(VLOOKUP(Table25[[#This Row],[Contract No.]],Table3[#All],1,FALSE)=Table25[[#This Row],[Contract No.]],"Yes","No")),"No")</f>
        <v>Yes</v>
      </c>
      <c r="H1033" s="51">
        <f>IFERROR(VLOOKUP(Table25[[#This Row],[Contract No.]],Table3[#All],4,FALSE),"")</f>
        <v>45138</v>
      </c>
      <c r="I1033" s="56">
        <f>IFERROR(IF(AND(MONTH(Table25[[#This Row],[Contract Start Date]])&gt;6,MONTH(Table25[[#This Row],[Contract Start Date]])&lt;=12),YEAR(Table25[[#This Row],[Contract Start Date]])+1,YEAR(Table25[[#This Row],[Contract Start Date]])),"")</f>
        <v>2024</v>
      </c>
      <c r="J1033" s="55">
        <f>Table25[[#This Row],[FY Formula start]]</f>
        <v>2024</v>
      </c>
      <c r="K1033" s="59" t="str">
        <f>"FY"&amp;" "&amp;Table25[[#This Row],[Year Start]]</f>
        <v>FY 2024</v>
      </c>
      <c r="L1033" s="52">
        <f>IFERROR(VLOOKUP(Table25[[#This Row],[Contract No.]],Table3[#All],5,FALSE),"")</f>
        <v>48426</v>
      </c>
      <c r="M1033" s="56">
        <f>IFERROR(IF(Table25[[#This Row],[Contract End Date]]="99/99/9999","No End",IF(AND(MONTH(Table25[[#This Row],[Contract End Date]])&gt;6,MONTH(Table25[[#This Row],[Contract End Date]])&lt;=12),YEAR(Table25[[#This Row],[Contract End Date]])+1,YEAR(Table25[[#This Row],[Contract End Date]]))),"")</f>
        <v>2033</v>
      </c>
      <c r="N1033" s="55">
        <f>Table25[[#This Row],[FY Formula end]]</f>
        <v>2033</v>
      </c>
      <c r="O1033" s="59" t="str">
        <f>IF(Table25[[#This Row],[Year End]]="No End","No End","FY"&amp;" "&amp;Table25[[#This Row],[Year End]])</f>
        <v>FY 2033</v>
      </c>
      <c r="P1033" s="27"/>
      <c r="Q1033" s="104">
        <f>_xlfn.IFNA(IF($B1033="","",VLOOKUP($B1033,'SWC Towers'!$A:$Q,$Q$2,FALSE)),"")</f>
        <v>0.2</v>
      </c>
      <c r="R1033" s="106">
        <f>_xlfn.IFNA(IF($B1033="","",VLOOKUP($B1033,'SWC Towers'!$A:$Q,$R$2,FALSE)),"")</f>
        <v>0.2</v>
      </c>
      <c r="S1033" s="106" t="str">
        <f>_xlfn.IFNA(IF($B1033="","",VLOOKUP($B1033,'SWC Towers'!$A:$Q,$S$2,FALSE)),"")</f>
        <v/>
      </c>
      <c r="T1033" s="106">
        <f>_xlfn.IFNA(IF($B1033="","",VLOOKUP($B1033,'SWC Towers'!$A:$Q,$T$2,FALSE)),"")</f>
        <v>0.1</v>
      </c>
      <c r="U1033" s="104" t="str">
        <f>_xlfn.IFNA(IF($B1033="","",VLOOKUP($B1033,'SWC Towers'!$A:$Q,$U$2,FALSE)),"")</f>
        <v/>
      </c>
      <c r="V1033" s="104" t="str">
        <f>_xlfn.IFNA(IF($B1033="","",VLOOKUP($B1033,'SWC Towers'!$A:$Q,$V$2,FALSE)),"")</f>
        <v/>
      </c>
      <c r="W1033" s="104">
        <f>_xlfn.IFNA(IF($B1033="","",VLOOKUP($B1033,'SWC Towers'!$A:$Q,$W$2,FALSE)),"")</f>
        <v>0.3</v>
      </c>
      <c r="X1033" s="104" t="str">
        <f>_xlfn.IFNA(IF($B1033="","",VLOOKUP($B1033,'SWC Towers'!$A:$Q,$X$2,FALSE)),"")</f>
        <v/>
      </c>
      <c r="Y1033" s="104" t="str">
        <f>_xlfn.IFNA(IF($B1033="","",VLOOKUP($B1033,'SWC Towers'!$A:$Q,$Y$2,FALSE)),"")</f>
        <v/>
      </c>
      <c r="Z1033" s="104">
        <f>_xlfn.IFNA(IF($B1033="","",VLOOKUP($B1033,'SWC Towers'!$A:$Q,$Z$2,FALSE)),"")</f>
        <v>0.1</v>
      </c>
      <c r="AA1033" s="104" t="str">
        <f>_xlfn.IFNA(IF($B1033="","",VLOOKUP($B1033,'SWC Towers'!$A:$Q,$AA$2,FALSE)),"")</f>
        <v/>
      </c>
      <c r="AB1033" s="104">
        <f>_xlfn.IFNA(IF($B1033="","",VLOOKUP($B1033,'SWC Towers'!$A:$Q,$AB$2,FALSE)),"")</f>
        <v>0.1</v>
      </c>
      <c r="AC1033" s="20">
        <f>SUM(Table25[[#This Row],[IT Tower: Application]:[Other/Non-IT ]])</f>
        <v>1</v>
      </c>
      <c r="AD1033" s="70"/>
      <c r="AE1033" s="70"/>
      <c r="AF1033" s="70"/>
      <c r="AG1033" s="70"/>
      <c r="AH1033" s="70"/>
      <c r="AI1033" s="70"/>
      <c r="AJ1033" s="70"/>
      <c r="AK1033" s="70"/>
      <c r="AL1033" s="70"/>
      <c r="AM1033" s="70"/>
      <c r="AN1033" s="70"/>
      <c r="AO1033" s="70"/>
      <c r="AP1033" s="70"/>
      <c r="AQ1033" s="70"/>
      <c r="AR1033" s="70"/>
      <c r="AS1033" s="70"/>
      <c r="AT1033" s="70"/>
      <c r="AU1033" s="70"/>
      <c r="AV1033" s="70"/>
      <c r="AW1033" s="70"/>
      <c r="AX1033" s="70"/>
      <c r="AY1033" s="70"/>
      <c r="AZ1033" s="70"/>
      <c r="BA1033" s="70"/>
      <c r="BB1033" s="70">
        <v>0</v>
      </c>
      <c r="BC1033" s="70">
        <v>5604</v>
      </c>
      <c r="BD1033" s="70"/>
      <c r="BE1033" s="70"/>
      <c r="BF1033" s="70"/>
      <c r="BG1033" s="70"/>
      <c r="BH1033" s="70"/>
      <c r="BI1033" s="70"/>
      <c r="BJ1033" s="70"/>
      <c r="BK1033" s="70"/>
      <c r="BL1033" s="70"/>
      <c r="BM1033" s="70"/>
      <c r="BN1033" s="70"/>
      <c r="BO1033" s="70"/>
      <c r="BP1033" s="70"/>
      <c r="BQ1033" s="70"/>
      <c r="BR1033" s="70"/>
      <c r="BS1033" s="70"/>
      <c r="BT1033" s="70"/>
      <c r="BU1033" s="70"/>
      <c r="BV1033" s="70"/>
      <c r="BW1033" s="70"/>
      <c r="BX1033" s="70"/>
      <c r="BY1033" s="70"/>
      <c r="BZ1033" s="70"/>
      <c r="CA1033" s="70"/>
      <c r="CB1033" s="70"/>
      <c r="CC1033" s="69">
        <f>SUM(Table25[[#This Row],[Contract Amount FY00]:[Contract Amount FY50]])</f>
        <v>5604</v>
      </c>
      <c r="CD1033" s="24"/>
    </row>
    <row r="1034" spans="1:82" x14ac:dyDescent="0.25">
      <c r="A1034" s="122" t="s">
        <v>2011</v>
      </c>
      <c r="B1034" s="122" t="s">
        <v>3145</v>
      </c>
      <c r="C1034" s="122" t="s">
        <v>3195</v>
      </c>
      <c r="E1034" s="26" t="str">
        <f>IFERROR(IF(VLOOKUP(Table25[[#This Row],[Contract No.]],Table3[#All],3,FALSE)="","No","Yes"),"")</f>
        <v>Yes</v>
      </c>
      <c r="F1034" s="26" t="str">
        <f>IFERROR(VLOOKUP(Table25[[#This Row],[Contract No.]],Table3[#All],3,FALSE),"")</f>
        <v>NASPO</v>
      </c>
      <c r="G1034" s="26" t="str">
        <f>IFERROR(IF(Table25[[#This Row],[Cooperative Purchase
(Yes/No)]]="Yes","Yes",IF(VLOOKUP(Table25[[#This Row],[Contract No.]],Table3[#All],1,FALSE)=Table25[[#This Row],[Contract No.]],"Yes","No")),"No")</f>
        <v>Yes</v>
      </c>
      <c r="H1034" s="51">
        <f>IFERROR(VLOOKUP(Table25[[#This Row],[Contract No.]],Table3[#All],4,FALSE),"")</f>
        <v>45138</v>
      </c>
      <c r="I1034" s="56">
        <f>IFERROR(IF(AND(MONTH(Table25[[#This Row],[Contract Start Date]])&gt;6,MONTH(Table25[[#This Row],[Contract Start Date]])&lt;=12),YEAR(Table25[[#This Row],[Contract Start Date]])+1,YEAR(Table25[[#This Row],[Contract Start Date]])),"")</f>
        <v>2024</v>
      </c>
      <c r="J1034" s="55">
        <f>Table25[[#This Row],[FY Formula start]]</f>
        <v>2024</v>
      </c>
      <c r="K1034" s="59" t="str">
        <f>"FY"&amp;" "&amp;Table25[[#This Row],[Year Start]]</f>
        <v>FY 2024</v>
      </c>
      <c r="L1034" s="52">
        <f>IFERROR(VLOOKUP(Table25[[#This Row],[Contract No.]],Table3[#All],5,FALSE),"")</f>
        <v>48426</v>
      </c>
      <c r="M1034" s="56">
        <f>IFERROR(IF(Table25[[#This Row],[Contract End Date]]="99/99/9999","No End",IF(AND(MONTH(Table25[[#This Row],[Contract End Date]])&gt;6,MONTH(Table25[[#This Row],[Contract End Date]])&lt;=12),YEAR(Table25[[#This Row],[Contract End Date]])+1,YEAR(Table25[[#This Row],[Contract End Date]]))),"")</f>
        <v>2033</v>
      </c>
      <c r="N1034" s="55">
        <f>Table25[[#This Row],[FY Formula end]]</f>
        <v>2033</v>
      </c>
      <c r="O1034" s="59" t="str">
        <f>IF(Table25[[#This Row],[Year End]]="No End","No End","FY"&amp;" "&amp;Table25[[#This Row],[Year End]])</f>
        <v>FY 2033</v>
      </c>
      <c r="P1034" s="27"/>
      <c r="Q1034" s="104">
        <f>_xlfn.IFNA(IF($B1034="","",VLOOKUP($B1034,'SWC Towers'!$A:$Q,$Q$2,FALSE)),"")</f>
        <v>0.2</v>
      </c>
      <c r="R1034" s="106">
        <f>_xlfn.IFNA(IF($B1034="","",VLOOKUP($B1034,'SWC Towers'!$A:$Q,$R$2,FALSE)),"")</f>
        <v>0.2</v>
      </c>
      <c r="S1034" s="106" t="str">
        <f>_xlfn.IFNA(IF($B1034="","",VLOOKUP($B1034,'SWC Towers'!$A:$Q,$S$2,FALSE)),"")</f>
        <v/>
      </c>
      <c r="T1034" s="106">
        <f>_xlfn.IFNA(IF($B1034="","",VLOOKUP($B1034,'SWC Towers'!$A:$Q,$T$2,FALSE)),"")</f>
        <v>0.1</v>
      </c>
      <c r="U1034" s="104" t="str">
        <f>_xlfn.IFNA(IF($B1034="","",VLOOKUP($B1034,'SWC Towers'!$A:$Q,$U$2,FALSE)),"")</f>
        <v/>
      </c>
      <c r="V1034" s="104" t="str">
        <f>_xlfn.IFNA(IF($B1034="","",VLOOKUP($B1034,'SWC Towers'!$A:$Q,$V$2,FALSE)),"")</f>
        <v/>
      </c>
      <c r="W1034" s="104">
        <f>_xlfn.IFNA(IF($B1034="","",VLOOKUP($B1034,'SWC Towers'!$A:$Q,$W$2,FALSE)),"")</f>
        <v>0.3</v>
      </c>
      <c r="X1034" s="104" t="str">
        <f>_xlfn.IFNA(IF($B1034="","",VLOOKUP($B1034,'SWC Towers'!$A:$Q,$X$2,FALSE)),"")</f>
        <v/>
      </c>
      <c r="Y1034" s="104" t="str">
        <f>_xlfn.IFNA(IF($B1034="","",VLOOKUP($B1034,'SWC Towers'!$A:$Q,$Y$2,FALSE)),"")</f>
        <v/>
      </c>
      <c r="Z1034" s="104">
        <f>_xlfn.IFNA(IF($B1034="","",VLOOKUP($B1034,'SWC Towers'!$A:$Q,$Z$2,FALSE)),"")</f>
        <v>0.1</v>
      </c>
      <c r="AA1034" s="104" t="str">
        <f>_xlfn.IFNA(IF($B1034="","",VLOOKUP($B1034,'SWC Towers'!$A:$Q,$AA$2,FALSE)),"")</f>
        <v/>
      </c>
      <c r="AB1034" s="104">
        <f>_xlfn.IFNA(IF($B1034="","",VLOOKUP($B1034,'SWC Towers'!$A:$Q,$AB$2,FALSE)),"")</f>
        <v>0.1</v>
      </c>
      <c r="AC1034" s="20">
        <f>SUM(Table25[[#This Row],[IT Tower: Application]:[Other/Non-IT ]])</f>
        <v>1</v>
      </c>
      <c r="AD1034" s="70"/>
      <c r="AE1034" s="70"/>
      <c r="AF1034" s="70"/>
      <c r="AG1034" s="70"/>
      <c r="AH1034" s="70"/>
      <c r="AI1034" s="70"/>
      <c r="AJ1034" s="70"/>
      <c r="AK1034" s="70"/>
      <c r="AL1034" s="70"/>
      <c r="AM1034" s="70"/>
      <c r="AN1034" s="70"/>
      <c r="AO1034" s="70"/>
      <c r="AP1034" s="70"/>
      <c r="AQ1034" s="70"/>
      <c r="AR1034" s="70"/>
      <c r="AS1034" s="70"/>
      <c r="AT1034" s="70"/>
      <c r="AU1034" s="70"/>
      <c r="AV1034" s="70"/>
      <c r="AW1034" s="70"/>
      <c r="AX1034" s="70"/>
      <c r="AY1034" s="70"/>
      <c r="AZ1034" s="70"/>
      <c r="BA1034" s="70">
        <v>0</v>
      </c>
      <c r="BB1034" s="70">
        <v>528323</v>
      </c>
      <c r="BC1034" s="70">
        <v>473095</v>
      </c>
      <c r="BD1034" s="70"/>
      <c r="BE1034" s="70"/>
      <c r="BF1034" s="70"/>
      <c r="BG1034" s="70"/>
      <c r="BH1034" s="70"/>
      <c r="BI1034" s="70"/>
      <c r="BJ1034" s="70"/>
      <c r="BK1034" s="70"/>
      <c r="BL1034" s="70"/>
      <c r="BM1034" s="70"/>
      <c r="BN1034" s="70"/>
      <c r="BO1034" s="70"/>
      <c r="BP1034" s="70"/>
      <c r="BQ1034" s="70"/>
      <c r="BR1034" s="70"/>
      <c r="BS1034" s="70"/>
      <c r="BT1034" s="70"/>
      <c r="BU1034" s="70"/>
      <c r="BV1034" s="70"/>
      <c r="BW1034" s="70"/>
      <c r="BX1034" s="70"/>
      <c r="BY1034" s="70"/>
      <c r="BZ1034" s="70"/>
      <c r="CA1034" s="70"/>
      <c r="CB1034" s="70"/>
      <c r="CC1034" s="69">
        <f>SUM(Table25[[#This Row],[Contract Amount FY00]:[Contract Amount FY50]])</f>
        <v>1001418</v>
      </c>
      <c r="CD1034" s="24"/>
    </row>
    <row r="1035" spans="1:82" x14ac:dyDescent="0.25">
      <c r="A1035" s="122" t="s">
        <v>2011</v>
      </c>
      <c r="B1035" s="122" t="s">
        <v>3145</v>
      </c>
      <c r="C1035" s="122" t="s">
        <v>615</v>
      </c>
      <c r="E1035" s="26" t="str">
        <f>IFERROR(IF(VLOOKUP(Table25[[#This Row],[Contract No.]],Table3[#All],3,FALSE)="","No","Yes"),"")</f>
        <v>Yes</v>
      </c>
      <c r="F1035" s="26" t="str">
        <f>IFERROR(VLOOKUP(Table25[[#This Row],[Contract No.]],Table3[#All],3,FALSE),"")</f>
        <v>NASPO</v>
      </c>
      <c r="G1035" s="26" t="str">
        <f>IFERROR(IF(Table25[[#This Row],[Cooperative Purchase
(Yes/No)]]="Yes","Yes",IF(VLOOKUP(Table25[[#This Row],[Contract No.]],Table3[#All],1,FALSE)=Table25[[#This Row],[Contract No.]],"Yes","No")),"No")</f>
        <v>Yes</v>
      </c>
      <c r="H1035" s="51">
        <f>IFERROR(VLOOKUP(Table25[[#This Row],[Contract No.]],Table3[#All],4,FALSE),"")</f>
        <v>45138</v>
      </c>
      <c r="I1035" s="56">
        <f>IFERROR(IF(AND(MONTH(Table25[[#This Row],[Contract Start Date]])&gt;6,MONTH(Table25[[#This Row],[Contract Start Date]])&lt;=12),YEAR(Table25[[#This Row],[Contract Start Date]])+1,YEAR(Table25[[#This Row],[Contract Start Date]])),"")</f>
        <v>2024</v>
      </c>
      <c r="J1035" s="55">
        <f>Table25[[#This Row],[FY Formula start]]</f>
        <v>2024</v>
      </c>
      <c r="K1035" s="59" t="str">
        <f>"FY"&amp;" "&amp;Table25[[#This Row],[Year Start]]</f>
        <v>FY 2024</v>
      </c>
      <c r="L1035" s="52">
        <f>IFERROR(VLOOKUP(Table25[[#This Row],[Contract No.]],Table3[#All],5,FALSE),"")</f>
        <v>48426</v>
      </c>
      <c r="M1035" s="56">
        <f>IFERROR(IF(Table25[[#This Row],[Contract End Date]]="99/99/9999","No End",IF(AND(MONTH(Table25[[#This Row],[Contract End Date]])&gt;6,MONTH(Table25[[#This Row],[Contract End Date]])&lt;=12),YEAR(Table25[[#This Row],[Contract End Date]])+1,YEAR(Table25[[#This Row],[Contract End Date]]))),"")</f>
        <v>2033</v>
      </c>
      <c r="N1035" s="55">
        <f>Table25[[#This Row],[FY Formula end]]</f>
        <v>2033</v>
      </c>
      <c r="O1035" s="59" t="str">
        <f>IF(Table25[[#This Row],[Year End]]="No End","No End","FY"&amp;" "&amp;Table25[[#This Row],[Year End]])</f>
        <v>FY 2033</v>
      </c>
      <c r="P1035" s="27"/>
      <c r="Q1035" s="104">
        <f>_xlfn.IFNA(IF($B1035="","",VLOOKUP($B1035,'SWC Towers'!$A:$Q,$Q$2,FALSE)),"")</f>
        <v>0.2</v>
      </c>
      <c r="R1035" s="106">
        <f>_xlfn.IFNA(IF($B1035="","",VLOOKUP($B1035,'SWC Towers'!$A:$Q,$R$2,FALSE)),"")</f>
        <v>0.2</v>
      </c>
      <c r="S1035" s="106" t="str">
        <f>_xlfn.IFNA(IF($B1035="","",VLOOKUP($B1035,'SWC Towers'!$A:$Q,$S$2,FALSE)),"")</f>
        <v/>
      </c>
      <c r="T1035" s="106">
        <f>_xlfn.IFNA(IF($B1035="","",VLOOKUP($B1035,'SWC Towers'!$A:$Q,$T$2,FALSE)),"")</f>
        <v>0.1</v>
      </c>
      <c r="U1035" s="104" t="str">
        <f>_xlfn.IFNA(IF($B1035="","",VLOOKUP($B1035,'SWC Towers'!$A:$Q,$U$2,FALSE)),"")</f>
        <v/>
      </c>
      <c r="V1035" s="104" t="str">
        <f>_xlfn.IFNA(IF($B1035="","",VLOOKUP($B1035,'SWC Towers'!$A:$Q,$V$2,FALSE)),"")</f>
        <v/>
      </c>
      <c r="W1035" s="104">
        <f>_xlfn.IFNA(IF($B1035="","",VLOOKUP($B1035,'SWC Towers'!$A:$Q,$W$2,FALSE)),"")</f>
        <v>0.3</v>
      </c>
      <c r="X1035" s="104" t="str">
        <f>_xlfn.IFNA(IF($B1035="","",VLOOKUP($B1035,'SWC Towers'!$A:$Q,$X$2,FALSE)),"")</f>
        <v/>
      </c>
      <c r="Y1035" s="104" t="str">
        <f>_xlfn.IFNA(IF($B1035="","",VLOOKUP($B1035,'SWC Towers'!$A:$Q,$Y$2,FALSE)),"")</f>
        <v/>
      </c>
      <c r="Z1035" s="104">
        <f>_xlfn.IFNA(IF($B1035="","",VLOOKUP($B1035,'SWC Towers'!$A:$Q,$Z$2,FALSE)),"")</f>
        <v>0.1</v>
      </c>
      <c r="AA1035" s="104" t="str">
        <f>_xlfn.IFNA(IF($B1035="","",VLOOKUP($B1035,'SWC Towers'!$A:$Q,$AA$2,FALSE)),"")</f>
        <v/>
      </c>
      <c r="AB1035" s="104">
        <f>_xlfn.IFNA(IF($B1035="","",VLOOKUP($B1035,'SWC Towers'!$A:$Q,$AB$2,FALSE)),"")</f>
        <v>0.1</v>
      </c>
      <c r="AC1035" s="20">
        <f>SUM(Table25[[#This Row],[IT Tower: Application]:[Other/Non-IT ]])</f>
        <v>1</v>
      </c>
      <c r="AD1035" s="70"/>
      <c r="AE1035" s="70"/>
      <c r="AF1035" s="70"/>
      <c r="AG1035" s="70"/>
      <c r="AH1035" s="70"/>
      <c r="AI1035" s="70"/>
      <c r="AJ1035" s="70"/>
      <c r="AK1035" s="70"/>
      <c r="AL1035" s="70"/>
      <c r="AM1035" s="70"/>
      <c r="AN1035" s="70"/>
      <c r="AO1035" s="70"/>
      <c r="AP1035" s="70"/>
      <c r="AQ1035" s="70"/>
      <c r="AR1035" s="70"/>
      <c r="AS1035" s="70"/>
      <c r="AT1035" s="70"/>
      <c r="AU1035" s="70"/>
      <c r="AV1035" s="70"/>
      <c r="AW1035" s="70"/>
      <c r="AX1035" s="70"/>
      <c r="AY1035" s="70"/>
      <c r="AZ1035" s="70"/>
      <c r="BA1035" s="70"/>
      <c r="BB1035" s="70"/>
      <c r="BC1035" s="70">
        <v>59641</v>
      </c>
      <c r="BD1035" s="70"/>
      <c r="BE1035" s="70"/>
      <c r="BF1035" s="70"/>
      <c r="BG1035" s="70"/>
      <c r="BH1035" s="70"/>
      <c r="BI1035" s="70"/>
      <c r="BJ1035" s="70"/>
      <c r="BK1035" s="70"/>
      <c r="BL1035" s="70"/>
      <c r="BM1035" s="70"/>
      <c r="BN1035" s="70"/>
      <c r="BO1035" s="70"/>
      <c r="BP1035" s="70"/>
      <c r="BQ1035" s="70"/>
      <c r="BR1035" s="70"/>
      <c r="BS1035" s="70"/>
      <c r="BT1035" s="70"/>
      <c r="BU1035" s="70"/>
      <c r="BV1035" s="70"/>
      <c r="BW1035" s="70"/>
      <c r="BX1035" s="70"/>
      <c r="BY1035" s="70"/>
      <c r="BZ1035" s="70"/>
      <c r="CA1035" s="70"/>
      <c r="CB1035" s="70"/>
      <c r="CC1035" s="69">
        <f>SUM(Table25[[#This Row],[Contract Amount FY00]:[Contract Amount FY50]])</f>
        <v>59641</v>
      </c>
      <c r="CD1035" s="24"/>
    </row>
    <row r="1036" spans="1:82" x14ac:dyDescent="0.25">
      <c r="A1036" s="122" t="s">
        <v>2011</v>
      </c>
      <c r="B1036" s="122" t="s">
        <v>3145</v>
      </c>
      <c r="C1036" s="122" t="s">
        <v>3150</v>
      </c>
      <c r="E1036" s="26" t="str">
        <f>IFERROR(IF(VLOOKUP(Table25[[#This Row],[Contract No.]],Table3[#All],3,FALSE)="","No","Yes"),"")</f>
        <v>Yes</v>
      </c>
      <c r="F1036" s="26" t="str">
        <f>IFERROR(VLOOKUP(Table25[[#This Row],[Contract No.]],Table3[#All],3,FALSE),"")</f>
        <v>NASPO</v>
      </c>
      <c r="G1036" s="26" t="str">
        <f>IFERROR(IF(Table25[[#This Row],[Cooperative Purchase
(Yes/No)]]="Yes","Yes",IF(VLOOKUP(Table25[[#This Row],[Contract No.]],Table3[#All],1,FALSE)=Table25[[#This Row],[Contract No.]],"Yes","No")),"No")</f>
        <v>Yes</v>
      </c>
      <c r="H1036" s="51">
        <f>IFERROR(VLOOKUP(Table25[[#This Row],[Contract No.]],Table3[#All],4,FALSE),"")</f>
        <v>45138</v>
      </c>
      <c r="I1036" s="56">
        <f>IFERROR(IF(AND(MONTH(Table25[[#This Row],[Contract Start Date]])&gt;6,MONTH(Table25[[#This Row],[Contract Start Date]])&lt;=12),YEAR(Table25[[#This Row],[Contract Start Date]])+1,YEAR(Table25[[#This Row],[Contract Start Date]])),"")</f>
        <v>2024</v>
      </c>
      <c r="J1036" s="55">
        <f>Table25[[#This Row],[FY Formula start]]</f>
        <v>2024</v>
      </c>
      <c r="K1036" s="59" t="str">
        <f>"FY"&amp;" "&amp;Table25[[#This Row],[Year Start]]</f>
        <v>FY 2024</v>
      </c>
      <c r="L1036" s="52">
        <f>IFERROR(VLOOKUP(Table25[[#This Row],[Contract No.]],Table3[#All],5,FALSE),"")</f>
        <v>48426</v>
      </c>
      <c r="M1036" s="56">
        <f>IFERROR(IF(Table25[[#This Row],[Contract End Date]]="99/99/9999","No End",IF(AND(MONTH(Table25[[#This Row],[Contract End Date]])&gt;6,MONTH(Table25[[#This Row],[Contract End Date]])&lt;=12),YEAR(Table25[[#This Row],[Contract End Date]])+1,YEAR(Table25[[#This Row],[Contract End Date]]))),"")</f>
        <v>2033</v>
      </c>
      <c r="N1036" s="55">
        <f>Table25[[#This Row],[FY Formula end]]</f>
        <v>2033</v>
      </c>
      <c r="O1036" s="59" t="str">
        <f>IF(Table25[[#This Row],[Year End]]="No End","No End","FY"&amp;" "&amp;Table25[[#This Row],[Year End]])</f>
        <v>FY 2033</v>
      </c>
      <c r="P1036" s="27"/>
      <c r="Q1036" s="104">
        <f>_xlfn.IFNA(IF($B1036="","",VLOOKUP($B1036,'SWC Towers'!$A:$Q,$Q$2,FALSE)),"")</f>
        <v>0.2</v>
      </c>
      <c r="R1036" s="106">
        <f>_xlfn.IFNA(IF($B1036="","",VLOOKUP($B1036,'SWC Towers'!$A:$Q,$R$2,FALSE)),"")</f>
        <v>0.2</v>
      </c>
      <c r="S1036" s="106" t="str">
        <f>_xlfn.IFNA(IF($B1036="","",VLOOKUP($B1036,'SWC Towers'!$A:$Q,$S$2,FALSE)),"")</f>
        <v/>
      </c>
      <c r="T1036" s="106">
        <f>_xlfn.IFNA(IF($B1036="","",VLOOKUP($B1036,'SWC Towers'!$A:$Q,$T$2,FALSE)),"")</f>
        <v>0.1</v>
      </c>
      <c r="U1036" s="104" t="str">
        <f>_xlfn.IFNA(IF($B1036="","",VLOOKUP($B1036,'SWC Towers'!$A:$Q,$U$2,FALSE)),"")</f>
        <v/>
      </c>
      <c r="V1036" s="104" t="str">
        <f>_xlfn.IFNA(IF($B1036="","",VLOOKUP($B1036,'SWC Towers'!$A:$Q,$V$2,FALSE)),"")</f>
        <v/>
      </c>
      <c r="W1036" s="104">
        <f>_xlfn.IFNA(IF($B1036="","",VLOOKUP($B1036,'SWC Towers'!$A:$Q,$W$2,FALSE)),"")</f>
        <v>0.3</v>
      </c>
      <c r="X1036" s="104" t="str">
        <f>_xlfn.IFNA(IF($B1036="","",VLOOKUP($B1036,'SWC Towers'!$A:$Q,$X$2,FALSE)),"")</f>
        <v/>
      </c>
      <c r="Y1036" s="104" t="str">
        <f>_xlfn.IFNA(IF($B1036="","",VLOOKUP($B1036,'SWC Towers'!$A:$Q,$Y$2,FALSE)),"")</f>
        <v/>
      </c>
      <c r="Z1036" s="104">
        <f>_xlfn.IFNA(IF($B1036="","",VLOOKUP($B1036,'SWC Towers'!$A:$Q,$Z$2,FALSE)),"")</f>
        <v>0.1</v>
      </c>
      <c r="AA1036" s="104" t="str">
        <f>_xlfn.IFNA(IF($B1036="","",VLOOKUP($B1036,'SWC Towers'!$A:$Q,$AA$2,FALSE)),"")</f>
        <v/>
      </c>
      <c r="AB1036" s="104">
        <f>_xlfn.IFNA(IF($B1036="","",VLOOKUP($B1036,'SWC Towers'!$A:$Q,$AB$2,FALSE)),"")</f>
        <v>0.1</v>
      </c>
      <c r="AC1036" s="20">
        <f>SUM(Table25[[#This Row],[IT Tower: Application]:[Other/Non-IT ]])</f>
        <v>1</v>
      </c>
      <c r="AD1036" s="70"/>
      <c r="AE1036" s="70"/>
      <c r="AF1036" s="70"/>
      <c r="AG1036" s="70"/>
      <c r="AH1036" s="70"/>
      <c r="AI1036" s="70"/>
      <c r="AJ1036" s="70"/>
      <c r="AK1036" s="70"/>
      <c r="AL1036" s="70"/>
      <c r="AM1036" s="70"/>
      <c r="AN1036" s="70"/>
      <c r="AO1036" s="70"/>
      <c r="AP1036" s="70"/>
      <c r="AQ1036" s="70"/>
      <c r="AR1036" s="70"/>
      <c r="AS1036" s="70"/>
      <c r="AT1036" s="70"/>
      <c r="AU1036" s="70"/>
      <c r="AV1036" s="70"/>
      <c r="AW1036" s="70"/>
      <c r="AX1036" s="70"/>
      <c r="AY1036" s="70"/>
      <c r="AZ1036" s="70"/>
      <c r="BA1036" s="70">
        <v>0</v>
      </c>
      <c r="BB1036" s="70">
        <v>407424.5</v>
      </c>
      <c r="BC1036" s="70">
        <v>1240</v>
      </c>
      <c r="BD1036" s="70"/>
      <c r="BE1036" s="70"/>
      <c r="BF1036" s="70"/>
      <c r="BG1036" s="70"/>
      <c r="BH1036" s="70"/>
      <c r="BI1036" s="70"/>
      <c r="BJ1036" s="70"/>
      <c r="BK1036" s="70"/>
      <c r="BL1036" s="70"/>
      <c r="BM1036" s="70"/>
      <c r="BN1036" s="70"/>
      <c r="BO1036" s="70"/>
      <c r="BP1036" s="70"/>
      <c r="BQ1036" s="70"/>
      <c r="BR1036" s="70"/>
      <c r="BS1036" s="70"/>
      <c r="BT1036" s="70"/>
      <c r="BU1036" s="70"/>
      <c r="BV1036" s="70"/>
      <c r="BW1036" s="70"/>
      <c r="BX1036" s="70"/>
      <c r="BY1036" s="70"/>
      <c r="BZ1036" s="70"/>
      <c r="CA1036" s="70"/>
      <c r="CB1036" s="70"/>
      <c r="CC1036" s="69">
        <f>SUM(Table25[[#This Row],[Contract Amount FY00]:[Contract Amount FY50]])</f>
        <v>408664.5</v>
      </c>
      <c r="CD1036" s="24"/>
    </row>
    <row r="1037" spans="1:82" x14ac:dyDescent="0.25">
      <c r="A1037" s="122" t="s">
        <v>2011</v>
      </c>
      <c r="B1037" s="122" t="s">
        <v>3145</v>
      </c>
      <c r="C1037" s="122" t="s">
        <v>3211</v>
      </c>
      <c r="E1037" s="26" t="str">
        <f>IFERROR(IF(VLOOKUP(Table25[[#This Row],[Contract No.]],Table3[#All],3,FALSE)="","No","Yes"),"")</f>
        <v>Yes</v>
      </c>
      <c r="F1037" s="26" t="str">
        <f>IFERROR(VLOOKUP(Table25[[#This Row],[Contract No.]],Table3[#All],3,FALSE),"")</f>
        <v>NASPO</v>
      </c>
      <c r="G1037" s="26" t="str">
        <f>IFERROR(IF(Table25[[#This Row],[Cooperative Purchase
(Yes/No)]]="Yes","Yes",IF(VLOOKUP(Table25[[#This Row],[Contract No.]],Table3[#All],1,FALSE)=Table25[[#This Row],[Contract No.]],"Yes","No")),"No")</f>
        <v>Yes</v>
      </c>
      <c r="H1037" s="51">
        <f>IFERROR(VLOOKUP(Table25[[#This Row],[Contract No.]],Table3[#All],4,FALSE),"")</f>
        <v>45138</v>
      </c>
      <c r="I1037" s="56">
        <f>IFERROR(IF(AND(MONTH(Table25[[#This Row],[Contract Start Date]])&gt;6,MONTH(Table25[[#This Row],[Contract Start Date]])&lt;=12),YEAR(Table25[[#This Row],[Contract Start Date]])+1,YEAR(Table25[[#This Row],[Contract Start Date]])),"")</f>
        <v>2024</v>
      </c>
      <c r="J1037" s="55">
        <f>Table25[[#This Row],[FY Formula start]]</f>
        <v>2024</v>
      </c>
      <c r="K1037" s="59" t="str">
        <f>"FY"&amp;" "&amp;Table25[[#This Row],[Year Start]]</f>
        <v>FY 2024</v>
      </c>
      <c r="L1037" s="52">
        <f>IFERROR(VLOOKUP(Table25[[#This Row],[Contract No.]],Table3[#All],5,FALSE),"")</f>
        <v>48426</v>
      </c>
      <c r="M1037" s="56">
        <f>IFERROR(IF(Table25[[#This Row],[Contract End Date]]="99/99/9999","No End",IF(AND(MONTH(Table25[[#This Row],[Contract End Date]])&gt;6,MONTH(Table25[[#This Row],[Contract End Date]])&lt;=12),YEAR(Table25[[#This Row],[Contract End Date]])+1,YEAR(Table25[[#This Row],[Contract End Date]]))),"")</f>
        <v>2033</v>
      </c>
      <c r="N1037" s="55">
        <f>Table25[[#This Row],[FY Formula end]]</f>
        <v>2033</v>
      </c>
      <c r="O1037" s="59" t="str">
        <f>IF(Table25[[#This Row],[Year End]]="No End","No End","FY"&amp;" "&amp;Table25[[#This Row],[Year End]])</f>
        <v>FY 2033</v>
      </c>
      <c r="P1037" s="27"/>
      <c r="Q1037" s="104">
        <f>_xlfn.IFNA(IF($B1037="","",VLOOKUP($B1037,'SWC Towers'!$A:$Q,$Q$2,FALSE)),"")</f>
        <v>0.2</v>
      </c>
      <c r="R1037" s="106">
        <f>_xlfn.IFNA(IF($B1037="","",VLOOKUP($B1037,'SWC Towers'!$A:$Q,$R$2,FALSE)),"")</f>
        <v>0.2</v>
      </c>
      <c r="S1037" s="106" t="str">
        <f>_xlfn.IFNA(IF($B1037="","",VLOOKUP($B1037,'SWC Towers'!$A:$Q,$S$2,FALSE)),"")</f>
        <v/>
      </c>
      <c r="T1037" s="106">
        <f>_xlfn.IFNA(IF($B1037="","",VLOOKUP($B1037,'SWC Towers'!$A:$Q,$T$2,FALSE)),"")</f>
        <v>0.1</v>
      </c>
      <c r="U1037" s="104" t="str">
        <f>_xlfn.IFNA(IF($B1037="","",VLOOKUP($B1037,'SWC Towers'!$A:$Q,$U$2,FALSE)),"")</f>
        <v/>
      </c>
      <c r="V1037" s="104" t="str">
        <f>_xlfn.IFNA(IF($B1037="","",VLOOKUP($B1037,'SWC Towers'!$A:$Q,$V$2,FALSE)),"")</f>
        <v/>
      </c>
      <c r="W1037" s="104">
        <f>_xlfn.IFNA(IF($B1037="","",VLOOKUP($B1037,'SWC Towers'!$A:$Q,$W$2,FALSE)),"")</f>
        <v>0.3</v>
      </c>
      <c r="X1037" s="104" t="str">
        <f>_xlfn.IFNA(IF($B1037="","",VLOOKUP($B1037,'SWC Towers'!$A:$Q,$X$2,FALSE)),"")</f>
        <v/>
      </c>
      <c r="Y1037" s="104" t="str">
        <f>_xlfn.IFNA(IF($B1037="","",VLOOKUP($B1037,'SWC Towers'!$A:$Q,$Y$2,FALSE)),"")</f>
        <v/>
      </c>
      <c r="Z1037" s="104">
        <f>_xlfn.IFNA(IF($B1037="","",VLOOKUP($B1037,'SWC Towers'!$A:$Q,$Z$2,FALSE)),"")</f>
        <v>0.1</v>
      </c>
      <c r="AA1037" s="104" t="str">
        <f>_xlfn.IFNA(IF($B1037="","",VLOOKUP($B1037,'SWC Towers'!$A:$Q,$AA$2,FALSE)),"")</f>
        <v/>
      </c>
      <c r="AB1037" s="104">
        <f>_xlfn.IFNA(IF($B1037="","",VLOOKUP($B1037,'SWC Towers'!$A:$Q,$AB$2,FALSE)),"")</f>
        <v>0.1</v>
      </c>
      <c r="AC1037" s="20">
        <f>SUM(Table25[[#This Row],[IT Tower: Application]:[Other/Non-IT ]])</f>
        <v>1</v>
      </c>
      <c r="AD1037" s="70"/>
      <c r="AE1037" s="70"/>
      <c r="AF1037" s="70"/>
      <c r="AG1037" s="70"/>
      <c r="AH1037" s="70"/>
      <c r="AI1037" s="70"/>
      <c r="AJ1037" s="70"/>
      <c r="AK1037" s="70"/>
      <c r="AL1037" s="70"/>
      <c r="AM1037" s="70"/>
      <c r="AN1037" s="70"/>
      <c r="AO1037" s="70"/>
      <c r="AP1037" s="70"/>
      <c r="AQ1037" s="70"/>
      <c r="AR1037" s="70"/>
      <c r="AS1037" s="70"/>
      <c r="AT1037" s="70"/>
      <c r="AU1037" s="70"/>
      <c r="AV1037" s="70"/>
      <c r="AW1037" s="70"/>
      <c r="AX1037" s="70"/>
      <c r="AY1037" s="70"/>
      <c r="AZ1037" s="70"/>
      <c r="BA1037" s="70"/>
      <c r="BB1037" s="70">
        <v>0</v>
      </c>
      <c r="BC1037" s="70">
        <v>2655</v>
      </c>
      <c r="BD1037" s="70"/>
      <c r="BE1037" s="70"/>
      <c r="BF1037" s="70"/>
      <c r="BG1037" s="70"/>
      <c r="BH1037" s="70"/>
      <c r="BI1037" s="70"/>
      <c r="BJ1037" s="70"/>
      <c r="BK1037" s="70"/>
      <c r="BL1037" s="70"/>
      <c r="BM1037" s="70"/>
      <c r="BN1037" s="70"/>
      <c r="BO1037" s="70"/>
      <c r="BP1037" s="70"/>
      <c r="BQ1037" s="70"/>
      <c r="BR1037" s="70"/>
      <c r="BS1037" s="70"/>
      <c r="BT1037" s="70"/>
      <c r="BU1037" s="70"/>
      <c r="BV1037" s="70"/>
      <c r="BW1037" s="70"/>
      <c r="BX1037" s="70"/>
      <c r="BY1037" s="70"/>
      <c r="BZ1037" s="70"/>
      <c r="CA1037" s="70"/>
      <c r="CB1037" s="70"/>
      <c r="CC1037" s="69">
        <f>SUM(Table25[[#This Row],[Contract Amount FY00]:[Contract Amount FY50]])</f>
        <v>2655</v>
      </c>
      <c r="CD1037" s="24"/>
    </row>
    <row r="1038" spans="1:82" x14ac:dyDescent="0.25">
      <c r="A1038" s="122" t="s">
        <v>2011</v>
      </c>
      <c r="B1038" s="122" t="s">
        <v>3145</v>
      </c>
      <c r="C1038" s="122" t="s">
        <v>3216</v>
      </c>
      <c r="E1038" s="26" t="str">
        <f>IFERROR(IF(VLOOKUP(Table25[[#This Row],[Contract No.]],Table3[#All],3,FALSE)="","No","Yes"),"")</f>
        <v>Yes</v>
      </c>
      <c r="F1038" s="26" t="str">
        <f>IFERROR(VLOOKUP(Table25[[#This Row],[Contract No.]],Table3[#All],3,FALSE),"")</f>
        <v>NASPO</v>
      </c>
      <c r="G1038" s="26" t="str">
        <f>IFERROR(IF(Table25[[#This Row],[Cooperative Purchase
(Yes/No)]]="Yes","Yes",IF(VLOOKUP(Table25[[#This Row],[Contract No.]],Table3[#All],1,FALSE)=Table25[[#This Row],[Contract No.]],"Yes","No")),"No")</f>
        <v>Yes</v>
      </c>
      <c r="H1038" s="51">
        <f>IFERROR(VLOOKUP(Table25[[#This Row],[Contract No.]],Table3[#All],4,FALSE),"")</f>
        <v>45138</v>
      </c>
      <c r="I1038" s="56">
        <f>IFERROR(IF(AND(MONTH(Table25[[#This Row],[Contract Start Date]])&gt;6,MONTH(Table25[[#This Row],[Contract Start Date]])&lt;=12),YEAR(Table25[[#This Row],[Contract Start Date]])+1,YEAR(Table25[[#This Row],[Contract Start Date]])),"")</f>
        <v>2024</v>
      </c>
      <c r="J1038" s="55">
        <f>Table25[[#This Row],[FY Formula start]]</f>
        <v>2024</v>
      </c>
      <c r="K1038" s="59" t="str">
        <f>"FY"&amp;" "&amp;Table25[[#This Row],[Year Start]]</f>
        <v>FY 2024</v>
      </c>
      <c r="L1038" s="52">
        <f>IFERROR(VLOOKUP(Table25[[#This Row],[Contract No.]],Table3[#All],5,FALSE),"")</f>
        <v>48426</v>
      </c>
      <c r="M1038" s="56">
        <f>IFERROR(IF(Table25[[#This Row],[Contract End Date]]="99/99/9999","No End",IF(AND(MONTH(Table25[[#This Row],[Contract End Date]])&gt;6,MONTH(Table25[[#This Row],[Contract End Date]])&lt;=12),YEAR(Table25[[#This Row],[Contract End Date]])+1,YEAR(Table25[[#This Row],[Contract End Date]]))),"")</f>
        <v>2033</v>
      </c>
      <c r="N1038" s="55">
        <f>Table25[[#This Row],[FY Formula end]]</f>
        <v>2033</v>
      </c>
      <c r="O1038" s="59" t="str">
        <f>IF(Table25[[#This Row],[Year End]]="No End","No End","FY"&amp;" "&amp;Table25[[#This Row],[Year End]])</f>
        <v>FY 2033</v>
      </c>
      <c r="P1038" s="27"/>
      <c r="Q1038" s="104">
        <f>_xlfn.IFNA(IF($B1038="","",VLOOKUP($B1038,'SWC Towers'!$A:$Q,$Q$2,FALSE)),"")</f>
        <v>0.2</v>
      </c>
      <c r="R1038" s="106">
        <f>_xlfn.IFNA(IF($B1038="","",VLOOKUP($B1038,'SWC Towers'!$A:$Q,$R$2,FALSE)),"")</f>
        <v>0.2</v>
      </c>
      <c r="S1038" s="106" t="str">
        <f>_xlfn.IFNA(IF($B1038="","",VLOOKUP($B1038,'SWC Towers'!$A:$Q,$S$2,FALSE)),"")</f>
        <v/>
      </c>
      <c r="T1038" s="106">
        <f>_xlfn.IFNA(IF($B1038="","",VLOOKUP($B1038,'SWC Towers'!$A:$Q,$T$2,FALSE)),"")</f>
        <v>0.1</v>
      </c>
      <c r="U1038" s="104" t="str">
        <f>_xlfn.IFNA(IF($B1038="","",VLOOKUP($B1038,'SWC Towers'!$A:$Q,$U$2,FALSE)),"")</f>
        <v/>
      </c>
      <c r="V1038" s="104" t="str">
        <f>_xlfn.IFNA(IF($B1038="","",VLOOKUP($B1038,'SWC Towers'!$A:$Q,$V$2,FALSE)),"")</f>
        <v/>
      </c>
      <c r="W1038" s="104">
        <f>_xlfn.IFNA(IF($B1038="","",VLOOKUP($B1038,'SWC Towers'!$A:$Q,$W$2,FALSE)),"")</f>
        <v>0.3</v>
      </c>
      <c r="X1038" s="104" t="str">
        <f>_xlfn.IFNA(IF($B1038="","",VLOOKUP($B1038,'SWC Towers'!$A:$Q,$X$2,FALSE)),"")</f>
        <v/>
      </c>
      <c r="Y1038" s="104" t="str">
        <f>_xlfn.IFNA(IF($B1038="","",VLOOKUP($B1038,'SWC Towers'!$A:$Q,$Y$2,FALSE)),"")</f>
        <v/>
      </c>
      <c r="Z1038" s="104">
        <f>_xlfn.IFNA(IF($B1038="","",VLOOKUP($B1038,'SWC Towers'!$A:$Q,$Z$2,FALSE)),"")</f>
        <v>0.1</v>
      </c>
      <c r="AA1038" s="104" t="str">
        <f>_xlfn.IFNA(IF($B1038="","",VLOOKUP($B1038,'SWC Towers'!$A:$Q,$AA$2,FALSE)),"")</f>
        <v/>
      </c>
      <c r="AB1038" s="104">
        <f>_xlfn.IFNA(IF($B1038="","",VLOOKUP($B1038,'SWC Towers'!$A:$Q,$AB$2,FALSE)),"")</f>
        <v>0.1</v>
      </c>
      <c r="AC1038" s="20">
        <f>SUM(Table25[[#This Row],[IT Tower: Application]:[Other/Non-IT ]])</f>
        <v>1</v>
      </c>
      <c r="AD1038" s="70"/>
      <c r="AE1038" s="70"/>
      <c r="AF1038" s="70"/>
      <c r="AG1038" s="70"/>
      <c r="AH1038" s="70"/>
      <c r="AI1038" s="70"/>
      <c r="AJ1038" s="70"/>
      <c r="AK1038" s="70"/>
      <c r="AL1038" s="70"/>
      <c r="AM1038" s="70"/>
      <c r="AN1038" s="70"/>
      <c r="AO1038" s="70"/>
      <c r="AP1038" s="70"/>
      <c r="AQ1038" s="70"/>
      <c r="AR1038" s="70"/>
      <c r="AS1038" s="70"/>
      <c r="AT1038" s="70"/>
      <c r="AU1038" s="70"/>
      <c r="AV1038" s="70"/>
      <c r="AW1038" s="70"/>
      <c r="AX1038" s="70"/>
      <c r="AY1038" s="70"/>
      <c r="AZ1038" s="70"/>
      <c r="BA1038" s="70"/>
      <c r="BB1038" s="70"/>
      <c r="BC1038" s="70">
        <v>55899.68</v>
      </c>
      <c r="BD1038" s="70"/>
      <c r="BE1038" s="70"/>
      <c r="BF1038" s="70"/>
      <c r="BG1038" s="70"/>
      <c r="BH1038" s="70"/>
      <c r="BI1038" s="70"/>
      <c r="BJ1038" s="70"/>
      <c r="BK1038" s="70"/>
      <c r="BL1038" s="70"/>
      <c r="BM1038" s="70"/>
      <c r="BN1038" s="70"/>
      <c r="BO1038" s="70"/>
      <c r="BP1038" s="70"/>
      <c r="BQ1038" s="70"/>
      <c r="BR1038" s="70"/>
      <c r="BS1038" s="70"/>
      <c r="BT1038" s="70"/>
      <c r="BU1038" s="70"/>
      <c r="BV1038" s="70"/>
      <c r="BW1038" s="70"/>
      <c r="BX1038" s="70"/>
      <c r="BY1038" s="70"/>
      <c r="BZ1038" s="70"/>
      <c r="CA1038" s="70"/>
      <c r="CB1038" s="70"/>
      <c r="CC1038" s="69">
        <f>SUM(Table25[[#This Row],[Contract Amount FY00]:[Contract Amount FY50]])</f>
        <v>55899.68</v>
      </c>
      <c r="CD1038" s="24"/>
    </row>
    <row r="1039" spans="1:82" x14ac:dyDescent="0.25">
      <c r="A1039" s="122" t="s">
        <v>2011</v>
      </c>
      <c r="B1039" s="122" t="s">
        <v>3145</v>
      </c>
      <c r="C1039" s="122" t="s">
        <v>2221</v>
      </c>
      <c r="E1039" s="26" t="str">
        <f>IFERROR(IF(VLOOKUP(Table25[[#This Row],[Contract No.]],Table3[#All],3,FALSE)="","No","Yes"),"")</f>
        <v>Yes</v>
      </c>
      <c r="F1039" s="26" t="str">
        <f>IFERROR(VLOOKUP(Table25[[#This Row],[Contract No.]],Table3[#All],3,FALSE),"")</f>
        <v>NASPO</v>
      </c>
      <c r="G1039" s="26" t="str">
        <f>IFERROR(IF(Table25[[#This Row],[Cooperative Purchase
(Yes/No)]]="Yes","Yes",IF(VLOOKUP(Table25[[#This Row],[Contract No.]],Table3[#All],1,FALSE)=Table25[[#This Row],[Contract No.]],"Yes","No")),"No")</f>
        <v>Yes</v>
      </c>
      <c r="H1039" s="51">
        <f>IFERROR(VLOOKUP(Table25[[#This Row],[Contract No.]],Table3[#All],4,FALSE),"")</f>
        <v>45138</v>
      </c>
      <c r="I1039" s="56">
        <f>IFERROR(IF(AND(MONTH(Table25[[#This Row],[Contract Start Date]])&gt;6,MONTH(Table25[[#This Row],[Contract Start Date]])&lt;=12),YEAR(Table25[[#This Row],[Contract Start Date]])+1,YEAR(Table25[[#This Row],[Contract Start Date]])),"")</f>
        <v>2024</v>
      </c>
      <c r="J1039" s="55">
        <f>Table25[[#This Row],[FY Formula start]]</f>
        <v>2024</v>
      </c>
      <c r="K1039" s="59" t="str">
        <f>"FY"&amp;" "&amp;Table25[[#This Row],[Year Start]]</f>
        <v>FY 2024</v>
      </c>
      <c r="L1039" s="52">
        <f>IFERROR(VLOOKUP(Table25[[#This Row],[Contract No.]],Table3[#All],5,FALSE),"")</f>
        <v>48426</v>
      </c>
      <c r="M1039" s="56">
        <f>IFERROR(IF(Table25[[#This Row],[Contract End Date]]="99/99/9999","No End",IF(AND(MONTH(Table25[[#This Row],[Contract End Date]])&gt;6,MONTH(Table25[[#This Row],[Contract End Date]])&lt;=12),YEAR(Table25[[#This Row],[Contract End Date]])+1,YEAR(Table25[[#This Row],[Contract End Date]]))),"")</f>
        <v>2033</v>
      </c>
      <c r="N1039" s="55">
        <f>Table25[[#This Row],[FY Formula end]]</f>
        <v>2033</v>
      </c>
      <c r="O1039" s="59" t="str">
        <f>IF(Table25[[#This Row],[Year End]]="No End","No End","FY"&amp;" "&amp;Table25[[#This Row],[Year End]])</f>
        <v>FY 2033</v>
      </c>
      <c r="P1039" s="27"/>
      <c r="Q1039" s="104">
        <f>_xlfn.IFNA(IF($B1039="","",VLOOKUP($B1039,'SWC Towers'!$A:$Q,$Q$2,FALSE)),"")</f>
        <v>0.2</v>
      </c>
      <c r="R1039" s="106">
        <f>_xlfn.IFNA(IF($B1039="","",VLOOKUP($B1039,'SWC Towers'!$A:$Q,$R$2,FALSE)),"")</f>
        <v>0.2</v>
      </c>
      <c r="S1039" s="106" t="str">
        <f>_xlfn.IFNA(IF($B1039="","",VLOOKUP($B1039,'SWC Towers'!$A:$Q,$S$2,FALSE)),"")</f>
        <v/>
      </c>
      <c r="T1039" s="106">
        <f>_xlfn.IFNA(IF($B1039="","",VLOOKUP($B1039,'SWC Towers'!$A:$Q,$T$2,FALSE)),"")</f>
        <v>0.1</v>
      </c>
      <c r="U1039" s="104" t="str">
        <f>_xlfn.IFNA(IF($B1039="","",VLOOKUP($B1039,'SWC Towers'!$A:$Q,$U$2,FALSE)),"")</f>
        <v/>
      </c>
      <c r="V1039" s="104" t="str">
        <f>_xlfn.IFNA(IF($B1039="","",VLOOKUP($B1039,'SWC Towers'!$A:$Q,$V$2,FALSE)),"")</f>
        <v/>
      </c>
      <c r="W1039" s="104">
        <f>_xlfn.IFNA(IF($B1039="","",VLOOKUP($B1039,'SWC Towers'!$A:$Q,$W$2,FALSE)),"")</f>
        <v>0.3</v>
      </c>
      <c r="X1039" s="104" t="str">
        <f>_xlfn.IFNA(IF($B1039="","",VLOOKUP($B1039,'SWC Towers'!$A:$Q,$X$2,FALSE)),"")</f>
        <v/>
      </c>
      <c r="Y1039" s="104" t="str">
        <f>_xlfn.IFNA(IF($B1039="","",VLOOKUP($B1039,'SWC Towers'!$A:$Q,$Y$2,FALSE)),"")</f>
        <v/>
      </c>
      <c r="Z1039" s="104">
        <f>_xlfn.IFNA(IF($B1039="","",VLOOKUP($B1039,'SWC Towers'!$A:$Q,$Z$2,FALSE)),"")</f>
        <v>0.1</v>
      </c>
      <c r="AA1039" s="104" t="str">
        <f>_xlfn.IFNA(IF($B1039="","",VLOOKUP($B1039,'SWC Towers'!$A:$Q,$AA$2,FALSE)),"")</f>
        <v/>
      </c>
      <c r="AB1039" s="104">
        <f>_xlfn.IFNA(IF($B1039="","",VLOOKUP($B1039,'SWC Towers'!$A:$Q,$AB$2,FALSE)),"")</f>
        <v>0.1</v>
      </c>
      <c r="AC1039" s="20">
        <f>SUM(Table25[[#This Row],[IT Tower: Application]:[Other/Non-IT ]])</f>
        <v>1</v>
      </c>
      <c r="AD1039" s="70"/>
      <c r="AE1039" s="70"/>
      <c r="AF1039" s="70"/>
      <c r="AG1039" s="70"/>
      <c r="AH1039" s="70"/>
      <c r="AI1039" s="70"/>
      <c r="AJ1039" s="70"/>
      <c r="AK1039" s="70"/>
      <c r="AL1039" s="70"/>
      <c r="AM1039" s="70"/>
      <c r="AN1039" s="70"/>
      <c r="AO1039" s="70"/>
      <c r="AP1039" s="70"/>
      <c r="AQ1039" s="70"/>
      <c r="AR1039" s="70"/>
      <c r="AS1039" s="70"/>
      <c r="AT1039" s="70"/>
      <c r="AU1039" s="70"/>
      <c r="AV1039" s="70"/>
      <c r="AW1039" s="70"/>
      <c r="AX1039" s="70"/>
      <c r="AY1039" s="70"/>
      <c r="AZ1039" s="70"/>
      <c r="BA1039" s="70">
        <v>0</v>
      </c>
      <c r="BB1039" s="70">
        <v>327847</v>
      </c>
      <c r="BC1039" s="70">
        <v>428609</v>
      </c>
      <c r="BD1039" s="70"/>
      <c r="BE1039" s="70"/>
      <c r="BF1039" s="70"/>
      <c r="BG1039" s="70"/>
      <c r="BH1039" s="70"/>
      <c r="BI1039" s="70"/>
      <c r="BJ1039" s="70"/>
      <c r="BK1039" s="70"/>
      <c r="BL1039" s="70"/>
      <c r="BM1039" s="70"/>
      <c r="BN1039" s="70"/>
      <c r="BO1039" s="70"/>
      <c r="BP1039" s="70"/>
      <c r="BQ1039" s="70"/>
      <c r="BR1039" s="70"/>
      <c r="BS1039" s="70"/>
      <c r="BT1039" s="70"/>
      <c r="BU1039" s="70"/>
      <c r="BV1039" s="70"/>
      <c r="BW1039" s="70"/>
      <c r="BX1039" s="70"/>
      <c r="BY1039" s="70"/>
      <c r="BZ1039" s="70"/>
      <c r="CA1039" s="70"/>
      <c r="CB1039" s="70"/>
      <c r="CC1039" s="69">
        <f>SUM(Table25[[#This Row],[Contract Amount FY00]:[Contract Amount FY50]])</f>
        <v>756456</v>
      </c>
      <c r="CD1039" s="24"/>
    </row>
    <row r="1040" spans="1:82" x14ac:dyDescent="0.25">
      <c r="A1040" s="122" t="s">
        <v>2011</v>
      </c>
      <c r="B1040" s="122" t="s">
        <v>3183</v>
      </c>
      <c r="C1040" s="122" t="s">
        <v>375</v>
      </c>
      <c r="E1040" s="26" t="str">
        <f>IFERROR(IF(VLOOKUP(Table25[[#This Row],[Contract No.]],Table3[#All],3,FALSE)="","No","Yes"),"")</f>
        <v>Yes</v>
      </c>
      <c r="F1040" s="26" t="str">
        <f>IFERROR(VLOOKUP(Table25[[#This Row],[Contract No.]],Table3[#All],3,FALSE),"")</f>
        <v>NASPO</v>
      </c>
      <c r="G1040" s="26" t="str">
        <f>IFERROR(IF(Table25[[#This Row],[Cooperative Purchase
(Yes/No)]]="Yes","Yes",IF(VLOOKUP(Table25[[#This Row],[Contract No.]],Table3[#All],1,FALSE)=Table25[[#This Row],[Contract No.]],"Yes","No")),"No")</f>
        <v>Yes</v>
      </c>
      <c r="H1040" s="51">
        <f>IFERROR(VLOOKUP(Table25[[#This Row],[Contract No.]],Table3[#All],4,FALSE),"")</f>
        <v>45505</v>
      </c>
      <c r="I1040" s="56">
        <f>IFERROR(IF(AND(MONTH(Table25[[#This Row],[Contract Start Date]])&gt;6,MONTH(Table25[[#This Row],[Contract Start Date]])&lt;=12),YEAR(Table25[[#This Row],[Contract Start Date]])+1,YEAR(Table25[[#This Row],[Contract Start Date]])),"")</f>
        <v>2025</v>
      </c>
      <c r="J1040" s="55">
        <f>Table25[[#This Row],[FY Formula start]]</f>
        <v>2025</v>
      </c>
      <c r="K1040" s="59" t="str">
        <f>"FY"&amp;" "&amp;Table25[[#This Row],[Year Start]]</f>
        <v>FY 2025</v>
      </c>
      <c r="L1040" s="52">
        <f>IFERROR(VLOOKUP(Table25[[#This Row],[Contract No.]],Table3[#All],5,FALSE),"")</f>
        <v>47330</v>
      </c>
      <c r="M1040" s="56">
        <f>IFERROR(IF(Table25[[#This Row],[Contract End Date]]="99/99/9999","No End",IF(AND(MONTH(Table25[[#This Row],[Contract End Date]])&gt;6,MONTH(Table25[[#This Row],[Contract End Date]])&lt;=12),YEAR(Table25[[#This Row],[Contract End Date]])+1,YEAR(Table25[[#This Row],[Contract End Date]]))),"")</f>
        <v>2030</v>
      </c>
      <c r="N1040" s="55">
        <f>Table25[[#This Row],[FY Formula end]]</f>
        <v>2030</v>
      </c>
      <c r="O1040" s="59" t="str">
        <f>IF(Table25[[#This Row],[Year End]]="No End","No End","FY"&amp;" "&amp;Table25[[#This Row],[Year End]])</f>
        <v>FY 2030</v>
      </c>
      <c r="P1040" s="27"/>
      <c r="Q1040" s="104">
        <f>_xlfn.IFNA(IF($B1040="","",VLOOKUP($B1040,'SWC Towers'!$A:$Q,$Q$2,FALSE)),"")</f>
        <v>0.2</v>
      </c>
      <c r="R1040" s="106" t="str">
        <f>_xlfn.IFNA(IF($B1040="","",VLOOKUP($B1040,'SWC Towers'!$A:$Q,$R$2,FALSE)),"")</f>
        <v/>
      </c>
      <c r="S1040" s="106">
        <f>_xlfn.IFNA(IF($B1040="","",VLOOKUP($B1040,'SWC Towers'!$A:$Q,$S$2,FALSE)),"")</f>
        <v>0.2</v>
      </c>
      <c r="T1040" s="106" t="str">
        <f>_xlfn.IFNA(IF($B1040="","",VLOOKUP($B1040,'SWC Towers'!$A:$Q,$T$2,FALSE)),"")</f>
        <v/>
      </c>
      <c r="U1040" s="104">
        <f>_xlfn.IFNA(IF($B1040="","",VLOOKUP($B1040,'SWC Towers'!$A:$Q,$U$2,FALSE)),"")</f>
        <v>0.4</v>
      </c>
      <c r="V1040" s="104" t="str">
        <f>_xlfn.IFNA(IF($B1040="","",VLOOKUP($B1040,'SWC Towers'!$A:$Q,$V$2,FALSE)),"")</f>
        <v/>
      </c>
      <c r="W1040" s="104">
        <f>_xlfn.IFNA(IF($B1040="","",VLOOKUP($B1040,'SWC Towers'!$A:$Q,$W$2,FALSE)),"")</f>
        <v>0.2</v>
      </c>
      <c r="X1040" s="104" t="str">
        <f>_xlfn.IFNA(IF($B1040="","",VLOOKUP($B1040,'SWC Towers'!$A:$Q,$X$2,FALSE)),"")</f>
        <v/>
      </c>
      <c r="Y1040" s="104" t="str">
        <f>_xlfn.IFNA(IF($B1040="","",VLOOKUP($B1040,'SWC Towers'!$A:$Q,$Y$2,FALSE)),"")</f>
        <v/>
      </c>
      <c r="Z1040" s="104" t="str">
        <f>_xlfn.IFNA(IF($B1040="","",VLOOKUP($B1040,'SWC Towers'!$A:$Q,$Z$2,FALSE)),"")</f>
        <v/>
      </c>
      <c r="AA1040" s="104" t="str">
        <f>_xlfn.IFNA(IF($B1040="","",VLOOKUP($B1040,'SWC Towers'!$A:$Q,$AA$2,FALSE)),"")</f>
        <v/>
      </c>
      <c r="AB1040" s="104" t="str">
        <f>_xlfn.IFNA(IF($B1040="","",VLOOKUP($B1040,'SWC Towers'!$A:$Q,$AB$2,FALSE)),"")</f>
        <v/>
      </c>
      <c r="AC1040" s="20">
        <f>SUM(Table25[[#This Row],[IT Tower: Application]:[Other/Non-IT ]])</f>
        <v>1</v>
      </c>
      <c r="AD1040" s="70"/>
      <c r="AE1040" s="70"/>
      <c r="AF1040" s="70"/>
      <c r="AG1040" s="70"/>
      <c r="AH1040" s="70"/>
      <c r="AI1040" s="70"/>
      <c r="AJ1040" s="70"/>
      <c r="AK1040" s="70"/>
      <c r="AL1040" s="70"/>
      <c r="AM1040" s="70"/>
      <c r="AN1040" s="70"/>
      <c r="AO1040" s="70"/>
      <c r="AP1040" s="70"/>
      <c r="AQ1040" s="70"/>
      <c r="AR1040" s="70"/>
      <c r="AS1040" s="70"/>
      <c r="AT1040" s="70"/>
      <c r="AU1040" s="70"/>
      <c r="AV1040" s="70"/>
      <c r="AW1040" s="70"/>
      <c r="AX1040" s="70"/>
      <c r="AY1040" s="70"/>
      <c r="AZ1040" s="70"/>
      <c r="BA1040" s="70"/>
      <c r="BB1040" s="70">
        <v>0</v>
      </c>
      <c r="BC1040" s="70">
        <v>1191</v>
      </c>
      <c r="BD1040" s="70"/>
      <c r="BE1040" s="70"/>
      <c r="BF1040" s="70"/>
      <c r="BG1040" s="70"/>
      <c r="BH1040" s="70"/>
      <c r="BI1040" s="70"/>
      <c r="BJ1040" s="70"/>
      <c r="BK1040" s="70"/>
      <c r="BL1040" s="70"/>
      <c r="BM1040" s="70"/>
      <c r="BN1040" s="70"/>
      <c r="BO1040" s="70"/>
      <c r="BP1040" s="70"/>
      <c r="BQ1040" s="70"/>
      <c r="BR1040" s="70"/>
      <c r="BS1040" s="70"/>
      <c r="BT1040" s="70"/>
      <c r="BU1040" s="70"/>
      <c r="BV1040" s="70"/>
      <c r="BW1040" s="70"/>
      <c r="BX1040" s="70"/>
      <c r="BY1040" s="70"/>
      <c r="BZ1040" s="70"/>
      <c r="CA1040" s="70"/>
      <c r="CB1040" s="70"/>
      <c r="CC1040" s="69">
        <f>SUM(Table25[[#This Row],[Contract Amount FY00]:[Contract Amount FY50]])</f>
        <v>1191</v>
      </c>
      <c r="CD1040" s="24"/>
    </row>
    <row r="1041" spans="1:82" x14ac:dyDescent="0.25">
      <c r="A1041" s="122" t="s">
        <v>2011</v>
      </c>
      <c r="B1041" s="122" t="s">
        <v>3183</v>
      </c>
      <c r="C1041" s="122" t="s">
        <v>3193</v>
      </c>
      <c r="E1041" s="26" t="str">
        <f>IFERROR(IF(VLOOKUP(Table25[[#This Row],[Contract No.]],Table3[#All],3,FALSE)="","No","Yes"),"")</f>
        <v>Yes</v>
      </c>
      <c r="F1041" s="26" t="str">
        <f>IFERROR(VLOOKUP(Table25[[#This Row],[Contract No.]],Table3[#All],3,FALSE),"")</f>
        <v>NASPO</v>
      </c>
      <c r="G1041" s="26" t="str">
        <f>IFERROR(IF(Table25[[#This Row],[Cooperative Purchase
(Yes/No)]]="Yes","Yes",IF(VLOOKUP(Table25[[#This Row],[Contract No.]],Table3[#All],1,FALSE)=Table25[[#This Row],[Contract No.]],"Yes","No")),"No")</f>
        <v>Yes</v>
      </c>
      <c r="H1041" s="51">
        <f>IFERROR(VLOOKUP(Table25[[#This Row],[Contract No.]],Table3[#All],4,FALSE),"")</f>
        <v>45505</v>
      </c>
      <c r="I1041" s="56">
        <f>IFERROR(IF(AND(MONTH(Table25[[#This Row],[Contract Start Date]])&gt;6,MONTH(Table25[[#This Row],[Contract Start Date]])&lt;=12),YEAR(Table25[[#This Row],[Contract Start Date]])+1,YEAR(Table25[[#This Row],[Contract Start Date]])),"")</f>
        <v>2025</v>
      </c>
      <c r="J1041" s="55">
        <f>Table25[[#This Row],[FY Formula start]]</f>
        <v>2025</v>
      </c>
      <c r="K1041" s="59" t="str">
        <f>"FY"&amp;" "&amp;Table25[[#This Row],[Year Start]]</f>
        <v>FY 2025</v>
      </c>
      <c r="L1041" s="52">
        <f>IFERROR(VLOOKUP(Table25[[#This Row],[Contract No.]],Table3[#All],5,FALSE),"")</f>
        <v>47330</v>
      </c>
      <c r="M1041" s="56">
        <f>IFERROR(IF(Table25[[#This Row],[Contract End Date]]="99/99/9999","No End",IF(AND(MONTH(Table25[[#This Row],[Contract End Date]])&gt;6,MONTH(Table25[[#This Row],[Contract End Date]])&lt;=12),YEAR(Table25[[#This Row],[Contract End Date]])+1,YEAR(Table25[[#This Row],[Contract End Date]]))),"")</f>
        <v>2030</v>
      </c>
      <c r="N1041" s="55">
        <f>Table25[[#This Row],[FY Formula end]]</f>
        <v>2030</v>
      </c>
      <c r="O1041" s="59" t="str">
        <f>IF(Table25[[#This Row],[Year End]]="No End","No End","FY"&amp;" "&amp;Table25[[#This Row],[Year End]])</f>
        <v>FY 2030</v>
      </c>
      <c r="P1041" s="27"/>
      <c r="Q1041" s="104">
        <f>_xlfn.IFNA(IF($B1041="","",VLOOKUP($B1041,'SWC Towers'!$A:$Q,$Q$2,FALSE)),"")</f>
        <v>0.2</v>
      </c>
      <c r="R1041" s="106" t="str">
        <f>_xlfn.IFNA(IF($B1041="","",VLOOKUP($B1041,'SWC Towers'!$A:$Q,$R$2,FALSE)),"")</f>
        <v/>
      </c>
      <c r="S1041" s="106">
        <f>_xlfn.IFNA(IF($B1041="","",VLOOKUP($B1041,'SWC Towers'!$A:$Q,$S$2,FALSE)),"")</f>
        <v>0.2</v>
      </c>
      <c r="T1041" s="106" t="str">
        <f>_xlfn.IFNA(IF($B1041="","",VLOOKUP($B1041,'SWC Towers'!$A:$Q,$T$2,FALSE)),"")</f>
        <v/>
      </c>
      <c r="U1041" s="104">
        <f>_xlfn.IFNA(IF($B1041="","",VLOOKUP($B1041,'SWC Towers'!$A:$Q,$U$2,FALSE)),"")</f>
        <v>0.4</v>
      </c>
      <c r="V1041" s="104" t="str">
        <f>_xlfn.IFNA(IF($B1041="","",VLOOKUP($B1041,'SWC Towers'!$A:$Q,$V$2,FALSE)),"")</f>
        <v/>
      </c>
      <c r="W1041" s="104">
        <f>_xlfn.IFNA(IF($B1041="","",VLOOKUP($B1041,'SWC Towers'!$A:$Q,$W$2,FALSE)),"")</f>
        <v>0.2</v>
      </c>
      <c r="X1041" s="104" t="str">
        <f>_xlfn.IFNA(IF($B1041="","",VLOOKUP($B1041,'SWC Towers'!$A:$Q,$X$2,FALSE)),"")</f>
        <v/>
      </c>
      <c r="Y1041" s="104" t="str">
        <f>_xlfn.IFNA(IF($B1041="","",VLOOKUP($B1041,'SWC Towers'!$A:$Q,$Y$2,FALSE)),"")</f>
        <v/>
      </c>
      <c r="Z1041" s="104" t="str">
        <f>_xlfn.IFNA(IF($B1041="","",VLOOKUP($B1041,'SWC Towers'!$A:$Q,$Z$2,FALSE)),"")</f>
        <v/>
      </c>
      <c r="AA1041" s="104" t="str">
        <f>_xlfn.IFNA(IF($B1041="","",VLOOKUP($B1041,'SWC Towers'!$A:$Q,$AA$2,FALSE)),"")</f>
        <v/>
      </c>
      <c r="AB1041" s="104" t="str">
        <f>_xlfn.IFNA(IF($B1041="","",VLOOKUP($B1041,'SWC Towers'!$A:$Q,$AB$2,FALSE)),"")</f>
        <v/>
      </c>
      <c r="AC1041" s="20">
        <f>SUM(Table25[[#This Row],[IT Tower: Application]:[Other/Non-IT ]])</f>
        <v>1</v>
      </c>
      <c r="AD1041" s="70"/>
      <c r="AE1041" s="70"/>
      <c r="AF1041" s="70"/>
      <c r="AG1041" s="70"/>
      <c r="AH1041" s="70"/>
      <c r="AI1041" s="70"/>
      <c r="AJ1041" s="70"/>
      <c r="AK1041" s="70"/>
      <c r="AL1041" s="70"/>
      <c r="AM1041" s="70"/>
      <c r="AN1041" s="70"/>
      <c r="AO1041" s="70"/>
      <c r="AP1041" s="70"/>
      <c r="AQ1041" s="70"/>
      <c r="AR1041" s="70"/>
      <c r="AS1041" s="70"/>
      <c r="AT1041" s="70"/>
      <c r="AU1041" s="70"/>
      <c r="AV1041" s="70"/>
      <c r="AW1041" s="70"/>
      <c r="AX1041" s="70"/>
      <c r="AY1041" s="70"/>
      <c r="AZ1041" s="70"/>
      <c r="BA1041" s="70"/>
      <c r="BB1041" s="70">
        <v>0</v>
      </c>
      <c r="BC1041" s="70">
        <v>77004</v>
      </c>
      <c r="BD1041" s="70"/>
      <c r="BE1041" s="70"/>
      <c r="BF1041" s="70"/>
      <c r="BG1041" s="70"/>
      <c r="BH1041" s="70"/>
      <c r="BI1041" s="70"/>
      <c r="BJ1041" s="70"/>
      <c r="BK1041" s="70"/>
      <c r="BL1041" s="70"/>
      <c r="BM1041" s="70"/>
      <c r="BN1041" s="70"/>
      <c r="BO1041" s="70"/>
      <c r="BP1041" s="70"/>
      <c r="BQ1041" s="70"/>
      <c r="BR1041" s="70"/>
      <c r="BS1041" s="70"/>
      <c r="BT1041" s="70"/>
      <c r="BU1041" s="70"/>
      <c r="BV1041" s="70"/>
      <c r="BW1041" s="70"/>
      <c r="BX1041" s="70"/>
      <c r="BY1041" s="70"/>
      <c r="BZ1041" s="70"/>
      <c r="CA1041" s="70"/>
      <c r="CB1041" s="70"/>
      <c r="CC1041" s="69">
        <f>SUM(Table25[[#This Row],[Contract Amount FY00]:[Contract Amount FY50]])</f>
        <v>77004</v>
      </c>
      <c r="CD1041" s="24"/>
    </row>
    <row r="1042" spans="1:82" x14ac:dyDescent="0.25">
      <c r="A1042" s="122" t="s">
        <v>2076</v>
      </c>
      <c r="B1042" s="122" t="s">
        <v>3007</v>
      </c>
      <c r="C1042" s="122" t="s">
        <v>714</v>
      </c>
      <c r="E1042" s="26" t="str">
        <f>IFERROR(IF(VLOOKUP(Table25[[#This Row],[Contract No.]],Table3[#All],3,FALSE)="","No","Yes"),"")</f>
        <v>No</v>
      </c>
      <c r="F1042" s="26" t="str">
        <f>IFERROR(VLOOKUP(Table25[[#This Row],[Contract No.]],Table3[#All],3,FALSE),"")</f>
        <v/>
      </c>
      <c r="G1042" s="26" t="str">
        <f>IFERROR(IF(Table25[[#This Row],[Cooperative Purchase
(Yes/No)]]="Yes","Yes",IF(VLOOKUP(Table25[[#This Row],[Contract No.]],Table3[#All],1,FALSE)=Table25[[#This Row],[Contract No.]],"Yes","No")),"No")</f>
        <v>Yes</v>
      </c>
      <c r="H1042" s="51">
        <f>IFERROR(VLOOKUP(Table25[[#This Row],[Contract No.]],Table3[#All],4,FALSE),"")</f>
        <v>44743</v>
      </c>
      <c r="I1042" s="56">
        <f>IFERROR(IF(AND(MONTH(Table25[[#This Row],[Contract Start Date]])&gt;6,MONTH(Table25[[#This Row],[Contract Start Date]])&lt;=12),YEAR(Table25[[#This Row],[Contract Start Date]])+1,YEAR(Table25[[#This Row],[Contract Start Date]])),"")</f>
        <v>2023</v>
      </c>
      <c r="J1042" s="55">
        <f>Table25[[#This Row],[FY Formula start]]</f>
        <v>2023</v>
      </c>
      <c r="K1042" s="59" t="str">
        <f>"FY"&amp;" "&amp;Table25[[#This Row],[Year Start]]</f>
        <v>FY 2023</v>
      </c>
      <c r="L1042" s="52">
        <f>IFERROR(VLOOKUP(Table25[[#This Row],[Contract No.]],Table3[#All],5,FALSE),"")</f>
        <v>46234</v>
      </c>
      <c r="M1042" s="56">
        <f>IFERROR(IF(Table25[[#This Row],[Contract End Date]]="99/99/9999","No End",IF(AND(MONTH(Table25[[#This Row],[Contract End Date]])&gt;6,MONTH(Table25[[#This Row],[Contract End Date]])&lt;=12),YEAR(Table25[[#This Row],[Contract End Date]])+1,YEAR(Table25[[#This Row],[Contract End Date]]))),"")</f>
        <v>2027</v>
      </c>
      <c r="N1042" s="55">
        <f>Table25[[#This Row],[FY Formula end]]</f>
        <v>2027</v>
      </c>
      <c r="O1042" s="59" t="str">
        <f>IF(Table25[[#This Row],[Year End]]="No End","No End","FY"&amp;" "&amp;Table25[[#This Row],[Year End]])</f>
        <v>FY 2027</v>
      </c>
      <c r="P1042" s="27"/>
      <c r="Q1042" s="104">
        <f>_xlfn.IFNA(IF($B1042="","",VLOOKUP($B1042,'SWC Towers'!$A:$Q,$Q$2,FALSE)),"")</f>
        <v>0.5</v>
      </c>
      <c r="R1042" s="106" t="str">
        <f>_xlfn.IFNA(IF($B1042="","",VLOOKUP($B1042,'SWC Towers'!$A:$Q,$R$2,FALSE)),"")</f>
        <v/>
      </c>
      <c r="S1042" s="106" t="str">
        <f>_xlfn.IFNA(IF($B1042="","",VLOOKUP($B1042,'SWC Towers'!$A:$Q,$S$2,FALSE)),"")</f>
        <v/>
      </c>
      <c r="T1042" s="106" t="str">
        <f>_xlfn.IFNA(IF($B1042="","",VLOOKUP($B1042,'SWC Towers'!$A:$Q,$T$2,FALSE)),"")</f>
        <v/>
      </c>
      <c r="U1042" s="104">
        <f>_xlfn.IFNA(IF($B1042="","",VLOOKUP($B1042,'SWC Towers'!$A:$Q,$U$2,FALSE)),"")</f>
        <v>0.5</v>
      </c>
      <c r="V1042" s="104" t="str">
        <f>_xlfn.IFNA(IF($B1042="","",VLOOKUP($B1042,'SWC Towers'!$A:$Q,$V$2,FALSE)),"")</f>
        <v/>
      </c>
      <c r="W1042" s="104" t="str">
        <f>_xlfn.IFNA(IF($B1042="","",VLOOKUP($B1042,'SWC Towers'!$A:$Q,$W$2,FALSE)),"")</f>
        <v/>
      </c>
      <c r="X1042" s="104" t="str">
        <f>_xlfn.IFNA(IF($B1042="","",VLOOKUP($B1042,'SWC Towers'!$A:$Q,$X$2,FALSE)),"")</f>
        <v/>
      </c>
      <c r="Y1042" s="104" t="str">
        <f>_xlfn.IFNA(IF($B1042="","",VLOOKUP($B1042,'SWC Towers'!$A:$Q,$Y$2,FALSE)),"")</f>
        <v/>
      </c>
      <c r="Z1042" s="104" t="str">
        <f>_xlfn.IFNA(IF($B1042="","",VLOOKUP($B1042,'SWC Towers'!$A:$Q,$Z$2,FALSE)),"")</f>
        <v/>
      </c>
      <c r="AA1042" s="104" t="str">
        <f>_xlfn.IFNA(IF($B1042="","",VLOOKUP($B1042,'SWC Towers'!$A:$Q,$AA$2,FALSE)),"")</f>
        <v/>
      </c>
      <c r="AB1042" s="104" t="str">
        <f>_xlfn.IFNA(IF($B1042="","",VLOOKUP($B1042,'SWC Towers'!$A:$Q,$AB$2,FALSE)),"")</f>
        <v/>
      </c>
      <c r="AC1042" s="20">
        <f>SUM(Table25[[#This Row],[IT Tower: Application]:[Other/Non-IT ]])</f>
        <v>1</v>
      </c>
      <c r="AD1042" s="70"/>
      <c r="AE1042" s="70"/>
      <c r="AF1042" s="70"/>
      <c r="AG1042" s="70"/>
      <c r="AH1042" s="70"/>
      <c r="AI1042" s="70"/>
      <c r="AJ1042" s="70"/>
      <c r="AK1042" s="70"/>
      <c r="AL1042" s="70"/>
      <c r="AM1042" s="70"/>
      <c r="AN1042" s="70"/>
      <c r="AO1042" s="70"/>
      <c r="AP1042" s="70"/>
      <c r="AQ1042" s="70"/>
      <c r="AR1042" s="70"/>
      <c r="AS1042" s="70"/>
      <c r="AT1042" s="70"/>
      <c r="AU1042" s="70"/>
      <c r="AV1042" s="70"/>
      <c r="AW1042" s="70"/>
      <c r="AX1042" s="70"/>
      <c r="AY1042" s="70"/>
      <c r="AZ1042" s="70"/>
      <c r="BA1042" s="70"/>
      <c r="BB1042" s="70">
        <v>2997</v>
      </c>
      <c r="BC1042" s="70">
        <v>5461</v>
      </c>
      <c r="BD1042" s="70"/>
      <c r="BE1042" s="70"/>
      <c r="BF1042" s="70"/>
      <c r="BG1042" s="70"/>
      <c r="BH1042" s="70"/>
      <c r="BI1042" s="70"/>
      <c r="BJ1042" s="70"/>
      <c r="BK1042" s="70"/>
      <c r="BL1042" s="70"/>
      <c r="BM1042" s="70"/>
      <c r="BN1042" s="70"/>
      <c r="BO1042" s="70"/>
      <c r="BP1042" s="70"/>
      <c r="BQ1042" s="70"/>
      <c r="BR1042" s="70"/>
      <c r="BS1042" s="70"/>
      <c r="BT1042" s="70"/>
      <c r="BU1042" s="70"/>
      <c r="BV1042" s="70"/>
      <c r="BW1042" s="70"/>
      <c r="BX1042" s="70"/>
      <c r="BY1042" s="70"/>
      <c r="BZ1042" s="70"/>
      <c r="CA1042" s="70"/>
      <c r="CB1042" s="70"/>
      <c r="CC1042" s="69">
        <f>SUM(Table25[[#This Row],[Contract Amount FY00]:[Contract Amount FY50]])</f>
        <v>8458</v>
      </c>
      <c r="CD1042" s="24"/>
    </row>
    <row r="1043" spans="1:82" x14ac:dyDescent="0.25">
      <c r="A1043" s="122" t="s">
        <v>2076</v>
      </c>
      <c r="B1043" s="122" t="s">
        <v>2242</v>
      </c>
      <c r="C1043" s="122" t="s">
        <v>527</v>
      </c>
      <c r="E1043" s="26" t="str">
        <f>IFERROR(IF(VLOOKUP(Table25[[#This Row],[Contract No.]],Table3[#All],3,FALSE)="","No","Yes"),"")</f>
        <v>Yes</v>
      </c>
      <c r="F1043" s="26" t="str">
        <f>IFERROR(VLOOKUP(Table25[[#This Row],[Contract No.]],Table3[#All],3,FALSE),"")</f>
        <v>NASPO</v>
      </c>
      <c r="G1043" s="26" t="str">
        <f>IFERROR(IF(Table25[[#This Row],[Cooperative Purchase
(Yes/No)]]="Yes","Yes",IF(VLOOKUP(Table25[[#This Row],[Contract No.]],Table3[#All],1,FALSE)=Table25[[#This Row],[Contract No.]],"Yes","No")),"No")</f>
        <v>Yes</v>
      </c>
      <c r="H1043" s="51">
        <f>IFERROR(VLOOKUP(Table25[[#This Row],[Contract No.]],Table3[#All],4,FALSE),"")</f>
        <v>44378</v>
      </c>
      <c r="I1043" s="56">
        <f>IFERROR(IF(AND(MONTH(Table25[[#This Row],[Contract Start Date]])&gt;6,MONTH(Table25[[#This Row],[Contract Start Date]])&lt;=12),YEAR(Table25[[#This Row],[Contract Start Date]])+1,YEAR(Table25[[#This Row],[Contract Start Date]])),"")</f>
        <v>2022</v>
      </c>
      <c r="J1043" s="55">
        <f>Table25[[#This Row],[FY Formula start]]</f>
        <v>2022</v>
      </c>
      <c r="K1043" s="59" t="str">
        <f>"FY"&amp;" "&amp;Table25[[#This Row],[Year Start]]</f>
        <v>FY 2022</v>
      </c>
      <c r="L1043" s="52">
        <f>IFERROR(VLOOKUP(Table25[[#This Row],[Contract No.]],Table3[#All],5,FALSE),"")</f>
        <v>47118</v>
      </c>
      <c r="M1043" s="56">
        <f>IFERROR(IF(Table25[[#This Row],[Contract End Date]]="99/99/9999","No End",IF(AND(MONTH(Table25[[#This Row],[Contract End Date]])&gt;6,MONTH(Table25[[#This Row],[Contract End Date]])&lt;=12),YEAR(Table25[[#This Row],[Contract End Date]])+1,YEAR(Table25[[#This Row],[Contract End Date]]))),"")</f>
        <v>2029</v>
      </c>
      <c r="N1043" s="55">
        <f>Table25[[#This Row],[FY Formula end]]</f>
        <v>2029</v>
      </c>
      <c r="O1043" s="59" t="str">
        <f>IF(Table25[[#This Row],[Year End]]="No End","No End","FY"&amp;" "&amp;Table25[[#This Row],[Year End]])</f>
        <v>FY 2029</v>
      </c>
      <c r="P1043" s="27"/>
      <c r="Q1043" s="104">
        <f>_xlfn.IFNA(IF($B1043="","",VLOOKUP($B1043,'SWC Towers'!$A:$Q,$Q$2,FALSE)),"")</f>
        <v>0.25</v>
      </c>
      <c r="R1043" s="106">
        <f>_xlfn.IFNA(IF($B1043="","",VLOOKUP($B1043,'SWC Towers'!$A:$Q,$R$2,FALSE)),"")</f>
        <v>0.3</v>
      </c>
      <c r="S1043" s="106" t="str">
        <f>_xlfn.IFNA(IF($B1043="","",VLOOKUP($B1043,'SWC Towers'!$A:$Q,$S$2,FALSE)),"")</f>
        <v/>
      </c>
      <c r="T1043" s="106" t="str">
        <f>_xlfn.IFNA(IF($B1043="","",VLOOKUP($B1043,'SWC Towers'!$A:$Q,$T$2,FALSE)),"")</f>
        <v/>
      </c>
      <c r="U1043" s="104">
        <f>_xlfn.IFNA(IF($B1043="","",VLOOKUP($B1043,'SWC Towers'!$A:$Q,$U$2,FALSE)),"")</f>
        <v>0.3</v>
      </c>
      <c r="V1043" s="104" t="str">
        <f>_xlfn.IFNA(IF($B1043="","",VLOOKUP($B1043,'SWC Towers'!$A:$Q,$V$2,FALSE)),"")</f>
        <v/>
      </c>
      <c r="W1043" s="104">
        <f>_xlfn.IFNA(IF($B1043="","",VLOOKUP($B1043,'SWC Towers'!$A:$Q,$W$2,FALSE)),"")</f>
        <v>0.1</v>
      </c>
      <c r="X1043" s="104" t="str">
        <f>_xlfn.IFNA(IF($B1043="","",VLOOKUP($B1043,'SWC Towers'!$A:$Q,$X$2,FALSE)),"")</f>
        <v/>
      </c>
      <c r="Y1043" s="104" t="str">
        <f>_xlfn.IFNA(IF($B1043="","",VLOOKUP($B1043,'SWC Towers'!$A:$Q,$Y$2,FALSE)),"")</f>
        <v/>
      </c>
      <c r="Z1043" s="104" t="str">
        <f>_xlfn.IFNA(IF($B1043="","",VLOOKUP($B1043,'SWC Towers'!$A:$Q,$Z$2,FALSE)),"")</f>
        <v/>
      </c>
      <c r="AA1043" s="104" t="str">
        <f>_xlfn.IFNA(IF($B1043="","",VLOOKUP($B1043,'SWC Towers'!$A:$Q,$AA$2,FALSE)),"")</f>
        <v/>
      </c>
      <c r="AB1043" s="104">
        <f>_xlfn.IFNA(IF($B1043="","",VLOOKUP($B1043,'SWC Towers'!$A:$Q,$AB$2,FALSE)),"")</f>
        <v>0.05</v>
      </c>
      <c r="AC1043" s="20">
        <f>SUM(Table25[[#This Row],[IT Tower: Application]:[Other/Non-IT ]])</f>
        <v>1</v>
      </c>
      <c r="AD1043" s="70"/>
      <c r="AE1043" s="70"/>
      <c r="AF1043" s="70"/>
      <c r="AG1043" s="70"/>
      <c r="AH1043" s="70"/>
      <c r="AI1043" s="70"/>
      <c r="AJ1043" s="70"/>
      <c r="AK1043" s="70"/>
      <c r="AL1043" s="70"/>
      <c r="AM1043" s="70"/>
      <c r="AN1043" s="70"/>
      <c r="AO1043" s="70"/>
      <c r="AP1043" s="70"/>
      <c r="AQ1043" s="70"/>
      <c r="AR1043" s="70"/>
      <c r="AS1043" s="70"/>
      <c r="AT1043" s="70"/>
      <c r="AU1043" s="70"/>
      <c r="AV1043" s="70"/>
      <c r="AW1043" s="70"/>
      <c r="AX1043" s="70"/>
      <c r="AY1043" s="70"/>
      <c r="AZ1043" s="70"/>
      <c r="BA1043" s="70">
        <v>0</v>
      </c>
      <c r="BB1043" s="70">
        <v>1489</v>
      </c>
      <c r="BC1043" s="70"/>
      <c r="BD1043" s="70"/>
      <c r="BE1043" s="70"/>
      <c r="BF1043" s="70"/>
      <c r="BG1043" s="70"/>
      <c r="BH1043" s="70"/>
      <c r="BI1043" s="70"/>
      <c r="BJ1043" s="70"/>
      <c r="BK1043" s="70"/>
      <c r="BL1043" s="70"/>
      <c r="BM1043" s="70"/>
      <c r="BN1043" s="70"/>
      <c r="BO1043" s="70"/>
      <c r="BP1043" s="70"/>
      <c r="BQ1043" s="70"/>
      <c r="BR1043" s="70"/>
      <c r="BS1043" s="70"/>
      <c r="BT1043" s="70"/>
      <c r="BU1043" s="70"/>
      <c r="BV1043" s="70"/>
      <c r="BW1043" s="70"/>
      <c r="BX1043" s="70"/>
      <c r="BY1043" s="70"/>
      <c r="BZ1043" s="70"/>
      <c r="CA1043" s="70"/>
      <c r="CB1043" s="70"/>
      <c r="CC1043" s="69">
        <f>SUM(Table25[[#This Row],[Contract Amount FY00]:[Contract Amount FY50]])</f>
        <v>1489</v>
      </c>
      <c r="CD1043" s="24"/>
    </row>
    <row r="1044" spans="1:82" x14ac:dyDescent="0.25">
      <c r="A1044" s="122" t="s">
        <v>2076</v>
      </c>
      <c r="B1044" s="122" t="s">
        <v>533</v>
      </c>
      <c r="C1044" s="122" t="s">
        <v>1682</v>
      </c>
      <c r="E1044" s="26" t="str">
        <f>IFERROR(IF(VLOOKUP(Table25[[#This Row],[Contract No.]],Table3[#All],3,FALSE)="","No","Yes"),"")</f>
        <v>No</v>
      </c>
      <c r="F1044" s="26" t="str">
        <f>IFERROR(VLOOKUP(Table25[[#This Row],[Contract No.]],Table3[#All],3,FALSE),"")</f>
        <v/>
      </c>
      <c r="G1044" s="26" t="str">
        <f>IFERROR(IF(Table25[[#This Row],[Cooperative Purchase
(Yes/No)]]="Yes","Yes",IF(VLOOKUP(Table25[[#This Row],[Contract No.]],Table3[#All],1,FALSE)=Table25[[#This Row],[Contract No.]],"Yes","No")),"No")</f>
        <v>Yes</v>
      </c>
      <c r="H1044" s="51">
        <f>IFERROR(VLOOKUP(Table25[[#This Row],[Contract No.]],Table3[#All],4,FALSE),"")</f>
        <v>43556</v>
      </c>
      <c r="I1044" s="56">
        <f>IFERROR(IF(AND(MONTH(Table25[[#This Row],[Contract Start Date]])&gt;6,MONTH(Table25[[#This Row],[Contract Start Date]])&lt;=12),YEAR(Table25[[#This Row],[Contract Start Date]])+1,YEAR(Table25[[#This Row],[Contract Start Date]])),"")</f>
        <v>2019</v>
      </c>
      <c r="J1044" s="55">
        <f>Table25[[#This Row],[FY Formula start]]</f>
        <v>2019</v>
      </c>
      <c r="K1044" s="59" t="str">
        <f>"FY"&amp;" "&amp;Table25[[#This Row],[Year Start]]</f>
        <v>FY 2019</v>
      </c>
      <c r="L1044" s="52">
        <f>IFERROR(VLOOKUP(Table25[[#This Row],[Contract No.]],Table3[#All],5,FALSE),"")</f>
        <v>45747</v>
      </c>
      <c r="M1044" s="56">
        <f>IFERROR(IF(Table25[[#This Row],[Contract End Date]]="99/99/9999","No End",IF(AND(MONTH(Table25[[#This Row],[Contract End Date]])&gt;6,MONTH(Table25[[#This Row],[Contract End Date]])&lt;=12),YEAR(Table25[[#This Row],[Contract End Date]])+1,YEAR(Table25[[#This Row],[Contract End Date]]))),"")</f>
        <v>2025</v>
      </c>
      <c r="N1044" s="55">
        <f>Table25[[#This Row],[FY Formula end]]</f>
        <v>2025</v>
      </c>
      <c r="O1044" s="59" t="str">
        <f>IF(Table25[[#This Row],[Year End]]="No End","No End","FY"&amp;" "&amp;Table25[[#This Row],[Year End]])</f>
        <v>FY 2025</v>
      </c>
      <c r="P1044" s="27"/>
      <c r="Q1044" s="104">
        <f>_xlfn.IFNA(IF($B1044="","",VLOOKUP($B1044,'SWC Towers'!$A:$Q,$Q$2,FALSE)),"")</f>
        <v>0.2</v>
      </c>
      <c r="R1044" s="106">
        <f>_xlfn.IFNA(IF($B1044="","",VLOOKUP($B1044,'SWC Towers'!$A:$Q,$R$2,FALSE)),"")</f>
        <v>0.2</v>
      </c>
      <c r="S1044" s="106" t="str">
        <f>_xlfn.IFNA(IF($B1044="","",VLOOKUP($B1044,'SWC Towers'!$A:$Q,$S$2,FALSE)),"")</f>
        <v/>
      </c>
      <c r="T1044" s="106" t="str">
        <f>_xlfn.IFNA(IF($B1044="","",VLOOKUP($B1044,'SWC Towers'!$A:$Q,$T$2,FALSE)),"")</f>
        <v/>
      </c>
      <c r="U1044" s="104">
        <f>_xlfn.IFNA(IF($B1044="","",VLOOKUP($B1044,'SWC Towers'!$A:$Q,$U$2,FALSE)),"")</f>
        <v>0.2</v>
      </c>
      <c r="V1044" s="104" t="str">
        <f>_xlfn.IFNA(IF($B1044="","",VLOOKUP($B1044,'SWC Towers'!$A:$Q,$V$2,FALSE)),"")</f>
        <v/>
      </c>
      <c r="W1044" s="104">
        <f>_xlfn.IFNA(IF($B1044="","",VLOOKUP($B1044,'SWC Towers'!$A:$Q,$W$2,FALSE)),"")</f>
        <v>0.2</v>
      </c>
      <c r="X1044" s="104" t="str">
        <f>_xlfn.IFNA(IF($B1044="","",VLOOKUP($B1044,'SWC Towers'!$A:$Q,$X$2,FALSE)),"")</f>
        <v/>
      </c>
      <c r="Y1044" s="104" t="str">
        <f>_xlfn.IFNA(IF($B1044="","",VLOOKUP($B1044,'SWC Towers'!$A:$Q,$Y$2,FALSE)),"")</f>
        <v/>
      </c>
      <c r="Z1044" s="104" t="str">
        <f>_xlfn.IFNA(IF($B1044="","",VLOOKUP($B1044,'SWC Towers'!$A:$Q,$Z$2,FALSE)),"")</f>
        <v/>
      </c>
      <c r="AA1044" s="104">
        <f>_xlfn.IFNA(IF($B1044="","",VLOOKUP($B1044,'SWC Towers'!$A:$Q,$AA$2,FALSE)),"")</f>
        <v>0.2</v>
      </c>
      <c r="AB1044" s="104" t="str">
        <f>_xlfn.IFNA(IF($B1044="","",VLOOKUP($B1044,'SWC Towers'!$A:$Q,$AB$2,FALSE)),"")</f>
        <v/>
      </c>
      <c r="AC1044" s="20">
        <f>SUM(Table25[[#This Row],[IT Tower: Application]:[Other/Non-IT ]])</f>
        <v>1</v>
      </c>
      <c r="AD1044" s="70"/>
      <c r="AE1044" s="70"/>
      <c r="AF1044" s="70"/>
      <c r="AG1044" s="70"/>
      <c r="AH1044" s="70"/>
      <c r="AI1044" s="70"/>
      <c r="AJ1044" s="70"/>
      <c r="AK1044" s="70"/>
      <c r="AL1044" s="70"/>
      <c r="AM1044" s="70"/>
      <c r="AN1044" s="70"/>
      <c r="AO1044" s="70"/>
      <c r="AP1044" s="70"/>
      <c r="AQ1044" s="70"/>
      <c r="AR1044" s="70"/>
      <c r="AS1044" s="70"/>
      <c r="AT1044" s="70"/>
      <c r="AU1044" s="70"/>
      <c r="AV1044" s="70"/>
      <c r="AW1044" s="70">
        <v>27952</v>
      </c>
      <c r="AX1044" s="70">
        <v>0</v>
      </c>
      <c r="AY1044" s="70"/>
      <c r="AZ1044" s="70"/>
      <c r="BA1044" s="70"/>
      <c r="BB1044" s="70"/>
      <c r="BC1044" s="70"/>
      <c r="BD1044" s="70"/>
      <c r="BE1044" s="70"/>
      <c r="BF1044" s="70"/>
      <c r="BG1044" s="70"/>
      <c r="BH1044" s="70"/>
      <c r="BI1044" s="70"/>
      <c r="BJ1044" s="70"/>
      <c r="BK1044" s="70"/>
      <c r="BL1044" s="70"/>
      <c r="BM1044" s="70"/>
      <c r="BN1044" s="70"/>
      <c r="BO1044" s="70"/>
      <c r="BP1044" s="70"/>
      <c r="BQ1044" s="70"/>
      <c r="BR1044" s="70"/>
      <c r="BS1044" s="70"/>
      <c r="BT1044" s="70"/>
      <c r="BU1044" s="70"/>
      <c r="BV1044" s="70"/>
      <c r="BW1044" s="70"/>
      <c r="BX1044" s="70"/>
      <c r="BY1044" s="70"/>
      <c r="BZ1044" s="70"/>
      <c r="CA1044" s="70"/>
      <c r="CB1044" s="70"/>
      <c r="CC1044" s="69">
        <f>SUM(Table25[[#This Row],[Contract Amount FY00]:[Contract Amount FY50]])</f>
        <v>27952</v>
      </c>
      <c r="CD1044" s="24"/>
    </row>
    <row r="1045" spans="1:82" x14ac:dyDescent="0.25">
      <c r="A1045" s="122" t="s">
        <v>2076</v>
      </c>
      <c r="B1045" s="122" t="s">
        <v>533</v>
      </c>
      <c r="C1045" s="122" t="s">
        <v>3187</v>
      </c>
      <c r="E1045" s="26" t="str">
        <f>IFERROR(IF(VLOOKUP(Table25[[#This Row],[Contract No.]],Table3[#All],3,FALSE)="","No","Yes"),"")</f>
        <v>No</v>
      </c>
      <c r="F1045" s="26" t="str">
        <f>IFERROR(VLOOKUP(Table25[[#This Row],[Contract No.]],Table3[#All],3,FALSE),"")</f>
        <v/>
      </c>
      <c r="G1045" s="26" t="str">
        <f>IFERROR(IF(Table25[[#This Row],[Cooperative Purchase
(Yes/No)]]="Yes","Yes",IF(VLOOKUP(Table25[[#This Row],[Contract No.]],Table3[#All],1,FALSE)=Table25[[#This Row],[Contract No.]],"Yes","No")),"No")</f>
        <v>Yes</v>
      </c>
      <c r="H1045" s="51">
        <f>IFERROR(VLOOKUP(Table25[[#This Row],[Contract No.]],Table3[#All],4,FALSE),"")</f>
        <v>43556</v>
      </c>
      <c r="I1045" s="56">
        <f>IFERROR(IF(AND(MONTH(Table25[[#This Row],[Contract Start Date]])&gt;6,MONTH(Table25[[#This Row],[Contract Start Date]])&lt;=12),YEAR(Table25[[#This Row],[Contract Start Date]])+1,YEAR(Table25[[#This Row],[Contract Start Date]])),"")</f>
        <v>2019</v>
      </c>
      <c r="J1045" s="55">
        <f>Table25[[#This Row],[FY Formula start]]</f>
        <v>2019</v>
      </c>
      <c r="K1045" s="59" t="str">
        <f>"FY"&amp;" "&amp;Table25[[#This Row],[Year Start]]</f>
        <v>FY 2019</v>
      </c>
      <c r="L1045" s="52">
        <f>IFERROR(VLOOKUP(Table25[[#This Row],[Contract No.]],Table3[#All],5,FALSE),"")</f>
        <v>45747</v>
      </c>
      <c r="M1045" s="56">
        <f>IFERROR(IF(Table25[[#This Row],[Contract End Date]]="99/99/9999","No End",IF(AND(MONTH(Table25[[#This Row],[Contract End Date]])&gt;6,MONTH(Table25[[#This Row],[Contract End Date]])&lt;=12),YEAR(Table25[[#This Row],[Contract End Date]])+1,YEAR(Table25[[#This Row],[Contract End Date]]))),"")</f>
        <v>2025</v>
      </c>
      <c r="N1045" s="55">
        <f>Table25[[#This Row],[FY Formula end]]</f>
        <v>2025</v>
      </c>
      <c r="O1045" s="59" t="str">
        <f>IF(Table25[[#This Row],[Year End]]="No End","No End","FY"&amp;" "&amp;Table25[[#This Row],[Year End]])</f>
        <v>FY 2025</v>
      </c>
      <c r="P1045" s="27"/>
      <c r="Q1045" s="104">
        <f>_xlfn.IFNA(IF($B1045="","",VLOOKUP($B1045,'SWC Towers'!$A:$Q,$Q$2,FALSE)),"")</f>
        <v>0.2</v>
      </c>
      <c r="R1045" s="106">
        <f>_xlfn.IFNA(IF($B1045="","",VLOOKUP($B1045,'SWC Towers'!$A:$Q,$R$2,FALSE)),"")</f>
        <v>0.2</v>
      </c>
      <c r="S1045" s="106" t="str">
        <f>_xlfn.IFNA(IF($B1045="","",VLOOKUP($B1045,'SWC Towers'!$A:$Q,$S$2,FALSE)),"")</f>
        <v/>
      </c>
      <c r="T1045" s="106" t="str">
        <f>_xlfn.IFNA(IF($B1045="","",VLOOKUP($B1045,'SWC Towers'!$A:$Q,$T$2,FALSE)),"")</f>
        <v/>
      </c>
      <c r="U1045" s="104">
        <f>_xlfn.IFNA(IF($B1045="","",VLOOKUP($B1045,'SWC Towers'!$A:$Q,$U$2,FALSE)),"")</f>
        <v>0.2</v>
      </c>
      <c r="V1045" s="104" t="str">
        <f>_xlfn.IFNA(IF($B1045="","",VLOOKUP($B1045,'SWC Towers'!$A:$Q,$V$2,FALSE)),"")</f>
        <v/>
      </c>
      <c r="W1045" s="104">
        <f>_xlfn.IFNA(IF($B1045="","",VLOOKUP($B1045,'SWC Towers'!$A:$Q,$W$2,FALSE)),"")</f>
        <v>0.2</v>
      </c>
      <c r="X1045" s="104" t="str">
        <f>_xlfn.IFNA(IF($B1045="","",VLOOKUP($B1045,'SWC Towers'!$A:$Q,$X$2,FALSE)),"")</f>
        <v/>
      </c>
      <c r="Y1045" s="104" t="str">
        <f>_xlfn.IFNA(IF($B1045="","",VLOOKUP($B1045,'SWC Towers'!$A:$Q,$Y$2,FALSE)),"")</f>
        <v/>
      </c>
      <c r="Z1045" s="104" t="str">
        <f>_xlfn.IFNA(IF($B1045="","",VLOOKUP($B1045,'SWC Towers'!$A:$Q,$Z$2,FALSE)),"")</f>
        <v/>
      </c>
      <c r="AA1045" s="104">
        <f>_xlfn.IFNA(IF($B1045="","",VLOOKUP($B1045,'SWC Towers'!$A:$Q,$AA$2,FALSE)),"")</f>
        <v>0.2</v>
      </c>
      <c r="AB1045" s="104" t="str">
        <f>_xlfn.IFNA(IF($B1045="","",VLOOKUP($B1045,'SWC Towers'!$A:$Q,$AB$2,FALSE)),"")</f>
        <v/>
      </c>
      <c r="AC1045" s="20">
        <f>SUM(Table25[[#This Row],[IT Tower: Application]:[Other/Non-IT ]])</f>
        <v>1</v>
      </c>
      <c r="AD1045" s="70"/>
      <c r="AE1045" s="70"/>
      <c r="AF1045" s="70"/>
      <c r="AG1045" s="70"/>
      <c r="AH1045" s="70"/>
      <c r="AI1045" s="70"/>
      <c r="AJ1045" s="70"/>
      <c r="AK1045" s="70"/>
      <c r="AL1045" s="70"/>
      <c r="AM1045" s="70"/>
      <c r="AN1045" s="70"/>
      <c r="AO1045" s="70"/>
      <c r="AP1045" s="70"/>
      <c r="AQ1045" s="70"/>
      <c r="AR1045" s="70"/>
      <c r="AS1045" s="70"/>
      <c r="AT1045" s="70"/>
      <c r="AU1045" s="70"/>
      <c r="AV1045" s="70"/>
      <c r="AW1045" s="70">
        <v>19186</v>
      </c>
      <c r="AX1045" s="70">
        <v>488635</v>
      </c>
      <c r="AY1045" s="70">
        <v>4561</v>
      </c>
      <c r="AZ1045" s="70">
        <v>43051</v>
      </c>
      <c r="BA1045" s="70">
        <v>1980245</v>
      </c>
      <c r="BB1045" s="70">
        <v>486834</v>
      </c>
      <c r="BC1045" s="70">
        <v>424073</v>
      </c>
      <c r="BD1045" s="70"/>
      <c r="BE1045" s="70"/>
      <c r="BF1045" s="70"/>
      <c r="BG1045" s="70"/>
      <c r="BH1045" s="70"/>
      <c r="BI1045" s="70"/>
      <c r="BJ1045" s="70"/>
      <c r="BK1045" s="70"/>
      <c r="BL1045" s="70"/>
      <c r="BM1045" s="70"/>
      <c r="BN1045" s="70"/>
      <c r="BO1045" s="70"/>
      <c r="BP1045" s="70"/>
      <c r="BQ1045" s="70"/>
      <c r="BR1045" s="70"/>
      <c r="BS1045" s="70"/>
      <c r="BT1045" s="70"/>
      <c r="BU1045" s="70"/>
      <c r="BV1045" s="70"/>
      <c r="BW1045" s="70"/>
      <c r="BX1045" s="70"/>
      <c r="BY1045" s="70"/>
      <c r="BZ1045" s="70"/>
      <c r="CA1045" s="70"/>
      <c r="CB1045" s="70"/>
      <c r="CC1045" s="69">
        <f>SUM(Table25[[#This Row],[Contract Amount FY00]:[Contract Amount FY50]])</f>
        <v>3446585</v>
      </c>
      <c r="CD1045" s="24"/>
    </row>
    <row r="1046" spans="1:82" x14ac:dyDescent="0.25">
      <c r="A1046" s="122" t="s">
        <v>2076</v>
      </c>
      <c r="B1046" s="122" t="s">
        <v>382</v>
      </c>
      <c r="C1046" s="122" t="s">
        <v>743</v>
      </c>
      <c r="E1046" s="26" t="str">
        <f>IFERROR(IF(VLOOKUP(Table25[[#This Row],[Contract No.]],Table3[#All],3,FALSE)="","No","Yes"),"")</f>
        <v>No</v>
      </c>
      <c r="F1046" s="26" t="str">
        <f>IFERROR(VLOOKUP(Table25[[#This Row],[Contract No.]],Table3[#All],3,FALSE),"")</f>
        <v/>
      </c>
      <c r="G1046" s="26" t="str">
        <f>IFERROR(IF(Table25[[#This Row],[Cooperative Purchase
(Yes/No)]]="Yes","Yes",IF(VLOOKUP(Table25[[#This Row],[Contract No.]],Table3[#All],1,FALSE)=Table25[[#This Row],[Contract No.]],"Yes","No")),"No")</f>
        <v>Yes</v>
      </c>
      <c r="H1046" s="51">
        <f>IFERROR(VLOOKUP(Table25[[#This Row],[Contract No.]],Table3[#All],4,FALSE),"")</f>
        <v>42727</v>
      </c>
      <c r="I1046" s="56">
        <f>IFERROR(IF(AND(MONTH(Table25[[#This Row],[Contract Start Date]])&gt;6,MONTH(Table25[[#This Row],[Contract Start Date]])&lt;=12),YEAR(Table25[[#This Row],[Contract Start Date]])+1,YEAR(Table25[[#This Row],[Contract Start Date]])),"")</f>
        <v>2017</v>
      </c>
      <c r="J1046" s="55">
        <f>Table25[[#This Row],[FY Formula start]]</f>
        <v>2017</v>
      </c>
      <c r="K1046" s="59" t="str">
        <f>"FY"&amp;" "&amp;Table25[[#This Row],[Year Start]]</f>
        <v>FY 2017</v>
      </c>
      <c r="L1046" s="52">
        <f>IFERROR(VLOOKUP(Table25[[#This Row],[Contract No.]],Table3[#All],5,FALSE),"")</f>
        <v>45688</v>
      </c>
      <c r="M1046" s="56">
        <f>IFERROR(IF(Table25[[#This Row],[Contract End Date]]="99/99/9999","No End",IF(AND(MONTH(Table25[[#This Row],[Contract End Date]])&gt;6,MONTH(Table25[[#This Row],[Contract End Date]])&lt;=12),YEAR(Table25[[#This Row],[Contract End Date]])+1,YEAR(Table25[[#This Row],[Contract End Date]]))),"")</f>
        <v>2025</v>
      </c>
      <c r="N1046" s="55">
        <f>Table25[[#This Row],[FY Formula end]]</f>
        <v>2025</v>
      </c>
      <c r="O1046" s="59" t="str">
        <f>IF(Table25[[#This Row],[Year End]]="No End","No End","FY"&amp;" "&amp;Table25[[#This Row],[Year End]])</f>
        <v>FY 2025</v>
      </c>
      <c r="P1046" s="27"/>
      <c r="Q1046" s="104">
        <f>_xlfn.IFNA(IF($B1046="","",VLOOKUP($B1046,'SWC Towers'!$A:$Q,$Q$2,FALSE)),"")</f>
        <v>0.1</v>
      </c>
      <c r="R1046" s="106">
        <f>_xlfn.IFNA(IF($B1046="","",VLOOKUP($B1046,'SWC Towers'!$A:$Q,$R$2,FALSE)),"")</f>
        <v>0.1</v>
      </c>
      <c r="S1046" s="106" t="str">
        <f>_xlfn.IFNA(IF($B1046="","",VLOOKUP($B1046,'SWC Towers'!$A:$Q,$S$2,FALSE)),"")</f>
        <v/>
      </c>
      <c r="T1046" s="106" t="str">
        <f>_xlfn.IFNA(IF($B1046="","",VLOOKUP($B1046,'SWC Towers'!$A:$Q,$T$2,FALSE)),"")</f>
        <v/>
      </c>
      <c r="U1046" s="104" t="str">
        <f>_xlfn.IFNA(IF($B1046="","",VLOOKUP($B1046,'SWC Towers'!$A:$Q,$U$2,FALSE)),"")</f>
        <v/>
      </c>
      <c r="V1046" s="104" t="str">
        <f>_xlfn.IFNA(IF($B1046="","",VLOOKUP($B1046,'SWC Towers'!$A:$Q,$V$2,FALSE)),"")</f>
        <v/>
      </c>
      <c r="W1046" s="104">
        <f>_xlfn.IFNA(IF($B1046="","",VLOOKUP($B1046,'SWC Towers'!$A:$Q,$W$2,FALSE)),"")</f>
        <v>0.4</v>
      </c>
      <c r="X1046" s="104" t="str">
        <f>_xlfn.IFNA(IF($B1046="","",VLOOKUP($B1046,'SWC Towers'!$A:$Q,$X$2,FALSE)),"")</f>
        <v/>
      </c>
      <c r="Y1046" s="104" t="str">
        <f>_xlfn.IFNA(IF($B1046="","",VLOOKUP($B1046,'SWC Towers'!$A:$Q,$Y$2,FALSE)),"")</f>
        <v/>
      </c>
      <c r="Z1046" s="104" t="str">
        <f>_xlfn.IFNA(IF($B1046="","",VLOOKUP($B1046,'SWC Towers'!$A:$Q,$Z$2,FALSE)),"")</f>
        <v/>
      </c>
      <c r="AA1046" s="104" t="str">
        <f>_xlfn.IFNA(IF($B1046="","",VLOOKUP($B1046,'SWC Towers'!$A:$Q,$AA$2,FALSE)),"")</f>
        <v/>
      </c>
      <c r="AB1046" s="104">
        <f>_xlfn.IFNA(IF($B1046="","",VLOOKUP($B1046,'SWC Towers'!$A:$Q,$AB$2,FALSE)),"")</f>
        <v>0.4</v>
      </c>
      <c r="AC1046" s="20">
        <f>SUM(Table25[[#This Row],[IT Tower: Application]:[Other/Non-IT ]])</f>
        <v>1</v>
      </c>
      <c r="AD1046" s="70"/>
      <c r="AE1046" s="70"/>
      <c r="AF1046" s="70"/>
      <c r="AG1046" s="70"/>
      <c r="AH1046" s="70"/>
      <c r="AI1046" s="70"/>
      <c r="AJ1046" s="70"/>
      <c r="AK1046" s="70"/>
      <c r="AL1046" s="70"/>
      <c r="AM1046" s="70"/>
      <c r="AN1046" s="70"/>
      <c r="AO1046" s="70"/>
      <c r="AP1046" s="70"/>
      <c r="AQ1046" s="70"/>
      <c r="AR1046" s="70"/>
      <c r="AS1046" s="70"/>
      <c r="AT1046" s="70"/>
      <c r="AU1046" s="70">
        <v>10115</v>
      </c>
      <c r="AV1046" s="70">
        <v>6133</v>
      </c>
      <c r="AW1046" s="70">
        <v>31757</v>
      </c>
      <c r="AX1046" s="70">
        <v>1564</v>
      </c>
      <c r="AY1046" s="70">
        <v>16165</v>
      </c>
      <c r="AZ1046" s="70">
        <v>34611</v>
      </c>
      <c r="BA1046" s="70">
        <v>0</v>
      </c>
      <c r="BB1046" s="70"/>
      <c r="BC1046" s="70"/>
      <c r="BD1046" s="70"/>
      <c r="BE1046" s="70"/>
      <c r="BF1046" s="70"/>
      <c r="BG1046" s="70"/>
      <c r="BH1046" s="70"/>
      <c r="BI1046" s="70"/>
      <c r="BJ1046" s="70"/>
      <c r="BK1046" s="70"/>
      <c r="BL1046" s="70"/>
      <c r="BM1046" s="70"/>
      <c r="BN1046" s="70"/>
      <c r="BO1046" s="70"/>
      <c r="BP1046" s="70"/>
      <c r="BQ1046" s="70"/>
      <c r="BR1046" s="70"/>
      <c r="BS1046" s="70"/>
      <c r="BT1046" s="70"/>
      <c r="BU1046" s="70"/>
      <c r="BV1046" s="70"/>
      <c r="BW1046" s="70"/>
      <c r="BX1046" s="70"/>
      <c r="BY1046" s="70"/>
      <c r="BZ1046" s="70"/>
      <c r="CA1046" s="70"/>
      <c r="CB1046" s="70"/>
      <c r="CC1046" s="69">
        <f>SUM(Table25[[#This Row],[Contract Amount FY00]:[Contract Amount FY50]])</f>
        <v>100345</v>
      </c>
      <c r="CD1046" s="24"/>
    </row>
    <row r="1047" spans="1:82" x14ac:dyDescent="0.25">
      <c r="A1047" s="122" t="s">
        <v>2076</v>
      </c>
      <c r="B1047" s="122" t="s">
        <v>705</v>
      </c>
      <c r="C1047" s="122" t="s">
        <v>384</v>
      </c>
      <c r="E1047" s="26" t="str">
        <f>IFERROR(IF(VLOOKUP(Table25[[#This Row],[Contract No.]],Table3[#All],3,FALSE)="","No","Yes"),"")</f>
        <v>Yes</v>
      </c>
      <c r="F1047" s="26" t="str">
        <f>IFERROR(VLOOKUP(Table25[[#This Row],[Contract No.]],Table3[#All],3,FALSE),"")</f>
        <v>NASPO</v>
      </c>
      <c r="G1047" s="26" t="str">
        <f>IFERROR(IF(Table25[[#This Row],[Cooperative Purchase
(Yes/No)]]="Yes","Yes",IF(VLOOKUP(Table25[[#This Row],[Contract No.]],Table3[#All],1,FALSE)=Table25[[#This Row],[Contract No.]],"Yes","No")),"No")</f>
        <v>Yes</v>
      </c>
      <c r="H1047" s="51">
        <f>IFERROR(VLOOKUP(Table25[[#This Row],[Contract No.]],Table3[#All],4,FALSE),"")</f>
        <v>43647</v>
      </c>
      <c r="I1047" s="56">
        <f>IFERROR(IF(AND(MONTH(Table25[[#This Row],[Contract Start Date]])&gt;6,MONTH(Table25[[#This Row],[Contract Start Date]])&lt;=12),YEAR(Table25[[#This Row],[Contract Start Date]])+1,YEAR(Table25[[#This Row],[Contract Start Date]])),"")</f>
        <v>2020</v>
      </c>
      <c r="J1047" s="55">
        <f>Table25[[#This Row],[FY Formula start]]</f>
        <v>2020</v>
      </c>
      <c r="K1047" s="59" t="str">
        <f>"FY"&amp;" "&amp;Table25[[#This Row],[Year Start]]</f>
        <v>FY 2020</v>
      </c>
      <c r="L1047" s="52">
        <f>IFERROR(VLOOKUP(Table25[[#This Row],[Contract No.]],Table3[#All],5,FALSE),"")</f>
        <v>47360</v>
      </c>
      <c r="M1047" s="56">
        <f>IFERROR(IF(Table25[[#This Row],[Contract End Date]]="99/99/9999","No End",IF(AND(MONTH(Table25[[#This Row],[Contract End Date]])&gt;6,MONTH(Table25[[#This Row],[Contract End Date]])&lt;=12),YEAR(Table25[[#This Row],[Contract End Date]])+1,YEAR(Table25[[#This Row],[Contract End Date]]))),"")</f>
        <v>2030</v>
      </c>
      <c r="N1047" s="55">
        <f>Table25[[#This Row],[FY Formula end]]</f>
        <v>2030</v>
      </c>
      <c r="O1047" s="59" t="str">
        <f>IF(Table25[[#This Row],[Year End]]="No End","No End","FY"&amp;" "&amp;Table25[[#This Row],[Year End]])</f>
        <v>FY 2030</v>
      </c>
      <c r="P1047" s="27"/>
      <c r="Q1047" s="104">
        <f>_xlfn.IFNA(IF($B1047="","",VLOOKUP($B1047,'SWC Towers'!$A:$Q,$Q$2,FALSE)),"")</f>
        <v>0.2</v>
      </c>
      <c r="R1047" s="106" t="str">
        <f>_xlfn.IFNA(IF($B1047="","",VLOOKUP($B1047,'SWC Towers'!$A:$Q,$R$2,FALSE)),"")</f>
        <v/>
      </c>
      <c r="S1047" s="106" t="str">
        <f>_xlfn.IFNA(IF($B1047="","",VLOOKUP($B1047,'SWC Towers'!$A:$Q,$S$2,FALSE)),"")</f>
        <v/>
      </c>
      <c r="T1047" s="106" t="str">
        <f>_xlfn.IFNA(IF($B1047="","",VLOOKUP($B1047,'SWC Towers'!$A:$Q,$T$2,FALSE)),"")</f>
        <v/>
      </c>
      <c r="U1047" s="104">
        <f>_xlfn.IFNA(IF($B1047="","",VLOOKUP($B1047,'SWC Towers'!$A:$Q,$U$2,FALSE)),"")</f>
        <v>0.4</v>
      </c>
      <c r="V1047" s="104" t="str">
        <f>_xlfn.IFNA(IF($B1047="","",VLOOKUP($B1047,'SWC Towers'!$A:$Q,$V$2,FALSE)),"")</f>
        <v/>
      </c>
      <c r="W1047" s="104">
        <f>_xlfn.IFNA(IF($B1047="","",VLOOKUP($B1047,'SWC Towers'!$A:$Q,$W$2,FALSE)),"")</f>
        <v>0.4</v>
      </c>
      <c r="X1047" s="104" t="str">
        <f>_xlfn.IFNA(IF($B1047="","",VLOOKUP($B1047,'SWC Towers'!$A:$Q,$X$2,FALSE)),"")</f>
        <v/>
      </c>
      <c r="Y1047" s="104" t="str">
        <f>_xlfn.IFNA(IF($B1047="","",VLOOKUP($B1047,'SWC Towers'!$A:$Q,$Y$2,FALSE)),"")</f>
        <v/>
      </c>
      <c r="Z1047" s="104" t="str">
        <f>_xlfn.IFNA(IF($B1047="","",VLOOKUP($B1047,'SWC Towers'!$A:$Q,$Z$2,FALSE)),"")</f>
        <v/>
      </c>
      <c r="AA1047" s="104" t="str">
        <f>_xlfn.IFNA(IF($B1047="","",VLOOKUP($B1047,'SWC Towers'!$A:$Q,$AA$2,FALSE)),"")</f>
        <v/>
      </c>
      <c r="AB1047" s="104" t="str">
        <f>_xlfn.IFNA(IF($B1047="","",VLOOKUP($B1047,'SWC Towers'!$A:$Q,$AB$2,FALSE)),"")</f>
        <v/>
      </c>
      <c r="AC1047" s="20">
        <f>SUM(Table25[[#This Row],[IT Tower: Application]:[Other/Non-IT ]])</f>
        <v>1</v>
      </c>
      <c r="AD1047" s="70"/>
      <c r="AE1047" s="70"/>
      <c r="AF1047" s="70"/>
      <c r="AG1047" s="70"/>
      <c r="AH1047" s="70"/>
      <c r="AI1047" s="70"/>
      <c r="AJ1047" s="70"/>
      <c r="AK1047" s="70"/>
      <c r="AL1047" s="70"/>
      <c r="AM1047" s="70"/>
      <c r="AN1047" s="70"/>
      <c r="AO1047" s="70"/>
      <c r="AP1047" s="70"/>
      <c r="AQ1047" s="70"/>
      <c r="AR1047" s="70"/>
      <c r="AS1047" s="70"/>
      <c r="AT1047" s="70"/>
      <c r="AU1047" s="70"/>
      <c r="AV1047" s="70"/>
      <c r="AW1047" s="70"/>
      <c r="AX1047" s="70">
        <v>0</v>
      </c>
      <c r="AY1047" s="70">
        <v>202013</v>
      </c>
      <c r="AZ1047" s="70">
        <v>327586</v>
      </c>
      <c r="BA1047" s="70">
        <v>327127</v>
      </c>
      <c r="BB1047" s="70">
        <v>220803</v>
      </c>
      <c r="BC1047" s="70">
        <v>48430</v>
      </c>
      <c r="BD1047" s="70"/>
      <c r="BE1047" s="70"/>
      <c r="BF1047" s="70"/>
      <c r="BG1047" s="70"/>
      <c r="BH1047" s="70"/>
      <c r="BI1047" s="70"/>
      <c r="BJ1047" s="70"/>
      <c r="BK1047" s="70"/>
      <c r="BL1047" s="70"/>
      <c r="BM1047" s="70"/>
      <c r="BN1047" s="70"/>
      <c r="BO1047" s="70"/>
      <c r="BP1047" s="70"/>
      <c r="BQ1047" s="70"/>
      <c r="BR1047" s="70"/>
      <c r="BS1047" s="70"/>
      <c r="BT1047" s="70"/>
      <c r="BU1047" s="70"/>
      <c r="BV1047" s="70"/>
      <c r="BW1047" s="70"/>
      <c r="BX1047" s="70"/>
      <c r="BY1047" s="70"/>
      <c r="BZ1047" s="70"/>
      <c r="CA1047" s="70"/>
      <c r="CB1047" s="70"/>
      <c r="CC1047" s="69">
        <f>SUM(Table25[[#This Row],[Contract Amount FY00]:[Contract Amount FY50]])</f>
        <v>1125959</v>
      </c>
      <c r="CD1047" s="24"/>
    </row>
    <row r="1048" spans="1:82" x14ac:dyDescent="0.25">
      <c r="A1048" s="122" t="s">
        <v>2076</v>
      </c>
      <c r="B1048" s="122" t="s">
        <v>705</v>
      </c>
      <c r="C1048" s="122" t="s">
        <v>404</v>
      </c>
      <c r="E1048" s="26" t="str">
        <f>IFERROR(IF(VLOOKUP(Table25[[#This Row],[Contract No.]],Table3[#All],3,FALSE)="","No","Yes"),"")</f>
        <v>Yes</v>
      </c>
      <c r="F1048" s="26" t="str">
        <f>IFERROR(VLOOKUP(Table25[[#This Row],[Contract No.]],Table3[#All],3,FALSE),"")</f>
        <v>NASPO</v>
      </c>
      <c r="G1048" s="26" t="str">
        <f>IFERROR(IF(Table25[[#This Row],[Cooperative Purchase
(Yes/No)]]="Yes","Yes",IF(VLOOKUP(Table25[[#This Row],[Contract No.]],Table3[#All],1,FALSE)=Table25[[#This Row],[Contract No.]],"Yes","No")),"No")</f>
        <v>Yes</v>
      </c>
      <c r="H1048" s="51">
        <f>IFERROR(VLOOKUP(Table25[[#This Row],[Contract No.]],Table3[#All],4,FALSE),"")</f>
        <v>43647</v>
      </c>
      <c r="I1048" s="56">
        <f>IFERROR(IF(AND(MONTH(Table25[[#This Row],[Contract Start Date]])&gt;6,MONTH(Table25[[#This Row],[Contract Start Date]])&lt;=12),YEAR(Table25[[#This Row],[Contract Start Date]])+1,YEAR(Table25[[#This Row],[Contract Start Date]])),"")</f>
        <v>2020</v>
      </c>
      <c r="J1048" s="55">
        <f>Table25[[#This Row],[FY Formula start]]</f>
        <v>2020</v>
      </c>
      <c r="K1048" s="59" t="str">
        <f>"FY"&amp;" "&amp;Table25[[#This Row],[Year Start]]</f>
        <v>FY 2020</v>
      </c>
      <c r="L1048" s="52">
        <f>IFERROR(VLOOKUP(Table25[[#This Row],[Contract No.]],Table3[#All],5,FALSE),"")</f>
        <v>47360</v>
      </c>
      <c r="M1048" s="56">
        <f>IFERROR(IF(Table25[[#This Row],[Contract End Date]]="99/99/9999","No End",IF(AND(MONTH(Table25[[#This Row],[Contract End Date]])&gt;6,MONTH(Table25[[#This Row],[Contract End Date]])&lt;=12),YEAR(Table25[[#This Row],[Contract End Date]])+1,YEAR(Table25[[#This Row],[Contract End Date]]))),"")</f>
        <v>2030</v>
      </c>
      <c r="N1048" s="55">
        <f>Table25[[#This Row],[FY Formula end]]</f>
        <v>2030</v>
      </c>
      <c r="O1048" s="59" t="str">
        <f>IF(Table25[[#This Row],[Year End]]="No End","No End","FY"&amp;" "&amp;Table25[[#This Row],[Year End]])</f>
        <v>FY 2030</v>
      </c>
      <c r="P1048" s="27"/>
      <c r="Q1048" s="104">
        <f>_xlfn.IFNA(IF($B1048="","",VLOOKUP($B1048,'SWC Towers'!$A:$Q,$Q$2,FALSE)),"")</f>
        <v>0.2</v>
      </c>
      <c r="R1048" s="106" t="str">
        <f>_xlfn.IFNA(IF($B1048="","",VLOOKUP($B1048,'SWC Towers'!$A:$Q,$R$2,FALSE)),"")</f>
        <v/>
      </c>
      <c r="S1048" s="106" t="str">
        <f>_xlfn.IFNA(IF($B1048="","",VLOOKUP($B1048,'SWC Towers'!$A:$Q,$S$2,FALSE)),"")</f>
        <v/>
      </c>
      <c r="T1048" s="106" t="str">
        <f>_xlfn.IFNA(IF($B1048="","",VLOOKUP($B1048,'SWC Towers'!$A:$Q,$T$2,FALSE)),"")</f>
        <v/>
      </c>
      <c r="U1048" s="104">
        <f>_xlfn.IFNA(IF($B1048="","",VLOOKUP($B1048,'SWC Towers'!$A:$Q,$U$2,FALSE)),"")</f>
        <v>0.4</v>
      </c>
      <c r="V1048" s="104" t="str">
        <f>_xlfn.IFNA(IF($B1048="","",VLOOKUP($B1048,'SWC Towers'!$A:$Q,$V$2,FALSE)),"")</f>
        <v/>
      </c>
      <c r="W1048" s="104">
        <f>_xlfn.IFNA(IF($B1048="","",VLOOKUP($B1048,'SWC Towers'!$A:$Q,$W$2,FALSE)),"")</f>
        <v>0.4</v>
      </c>
      <c r="X1048" s="104" t="str">
        <f>_xlfn.IFNA(IF($B1048="","",VLOOKUP($B1048,'SWC Towers'!$A:$Q,$X$2,FALSE)),"")</f>
        <v/>
      </c>
      <c r="Y1048" s="104" t="str">
        <f>_xlfn.IFNA(IF($B1048="","",VLOOKUP($B1048,'SWC Towers'!$A:$Q,$Y$2,FALSE)),"")</f>
        <v/>
      </c>
      <c r="Z1048" s="104" t="str">
        <f>_xlfn.IFNA(IF($B1048="","",VLOOKUP($B1048,'SWC Towers'!$A:$Q,$Z$2,FALSE)),"")</f>
        <v/>
      </c>
      <c r="AA1048" s="104" t="str">
        <f>_xlfn.IFNA(IF($B1048="","",VLOOKUP($B1048,'SWC Towers'!$A:$Q,$AA$2,FALSE)),"")</f>
        <v/>
      </c>
      <c r="AB1048" s="104" t="str">
        <f>_xlfn.IFNA(IF($B1048="","",VLOOKUP($B1048,'SWC Towers'!$A:$Q,$AB$2,FALSE)),"")</f>
        <v/>
      </c>
      <c r="AC1048" s="20">
        <f>SUM(Table25[[#This Row],[IT Tower: Application]:[Other/Non-IT ]])</f>
        <v>1</v>
      </c>
      <c r="AD1048" s="70"/>
      <c r="AE1048" s="70"/>
      <c r="AF1048" s="70"/>
      <c r="AG1048" s="70"/>
      <c r="AH1048" s="70"/>
      <c r="AI1048" s="70"/>
      <c r="AJ1048" s="70"/>
      <c r="AK1048" s="70"/>
      <c r="AL1048" s="70"/>
      <c r="AM1048" s="70"/>
      <c r="AN1048" s="70"/>
      <c r="AO1048" s="70"/>
      <c r="AP1048" s="70"/>
      <c r="AQ1048" s="70"/>
      <c r="AR1048" s="70"/>
      <c r="AS1048" s="70"/>
      <c r="AT1048" s="70"/>
      <c r="AU1048" s="70"/>
      <c r="AV1048" s="70"/>
      <c r="AW1048" s="70"/>
      <c r="AX1048" s="70">
        <v>24069</v>
      </c>
      <c r="AY1048" s="70">
        <v>0</v>
      </c>
      <c r="AZ1048" s="70"/>
      <c r="BA1048" s="70"/>
      <c r="BB1048" s="70"/>
      <c r="BC1048" s="70"/>
      <c r="BD1048" s="70"/>
      <c r="BE1048" s="70"/>
      <c r="BF1048" s="70"/>
      <c r="BG1048" s="70"/>
      <c r="BH1048" s="70"/>
      <c r="BI1048" s="70"/>
      <c r="BJ1048" s="70"/>
      <c r="BK1048" s="70"/>
      <c r="BL1048" s="70"/>
      <c r="BM1048" s="70"/>
      <c r="BN1048" s="70"/>
      <c r="BO1048" s="70"/>
      <c r="BP1048" s="70"/>
      <c r="BQ1048" s="70"/>
      <c r="BR1048" s="70"/>
      <c r="BS1048" s="70"/>
      <c r="BT1048" s="70"/>
      <c r="BU1048" s="70"/>
      <c r="BV1048" s="70"/>
      <c r="BW1048" s="70"/>
      <c r="BX1048" s="70"/>
      <c r="BY1048" s="70"/>
      <c r="BZ1048" s="70"/>
      <c r="CA1048" s="70"/>
      <c r="CB1048" s="70"/>
      <c r="CC1048" s="69">
        <f>SUM(Table25[[#This Row],[Contract Amount FY00]:[Contract Amount FY50]])</f>
        <v>24069</v>
      </c>
      <c r="CD1048" s="24"/>
    </row>
    <row r="1049" spans="1:82" x14ac:dyDescent="0.25">
      <c r="A1049" s="122" t="s">
        <v>2076</v>
      </c>
      <c r="B1049" s="122" t="s">
        <v>705</v>
      </c>
      <c r="C1049" s="122" t="s">
        <v>1777</v>
      </c>
      <c r="E1049" s="26" t="str">
        <f>IFERROR(IF(VLOOKUP(Table25[[#This Row],[Contract No.]],Table3[#All],3,FALSE)="","No","Yes"),"")</f>
        <v>Yes</v>
      </c>
      <c r="F1049" s="26" t="str">
        <f>IFERROR(VLOOKUP(Table25[[#This Row],[Contract No.]],Table3[#All],3,FALSE),"")</f>
        <v>NASPO</v>
      </c>
      <c r="G1049" s="26" t="str">
        <f>IFERROR(IF(Table25[[#This Row],[Cooperative Purchase
(Yes/No)]]="Yes","Yes",IF(VLOOKUP(Table25[[#This Row],[Contract No.]],Table3[#All],1,FALSE)=Table25[[#This Row],[Contract No.]],"Yes","No")),"No")</f>
        <v>Yes</v>
      </c>
      <c r="H1049" s="51">
        <f>IFERROR(VLOOKUP(Table25[[#This Row],[Contract No.]],Table3[#All],4,FALSE),"")</f>
        <v>43647</v>
      </c>
      <c r="I1049" s="56">
        <f>IFERROR(IF(AND(MONTH(Table25[[#This Row],[Contract Start Date]])&gt;6,MONTH(Table25[[#This Row],[Contract Start Date]])&lt;=12),YEAR(Table25[[#This Row],[Contract Start Date]])+1,YEAR(Table25[[#This Row],[Contract Start Date]])),"")</f>
        <v>2020</v>
      </c>
      <c r="J1049" s="55">
        <f>Table25[[#This Row],[FY Formula start]]</f>
        <v>2020</v>
      </c>
      <c r="K1049" s="59" t="str">
        <f>"FY"&amp;" "&amp;Table25[[#This Row],[Year Start]]</f>
        <v>FY 2020</v>
      </c>
      <c r="L1049" s="52">
        <f>IFERROR(VLOOKUP(Table25[[#This Row],[Contract No.]],Table3[#All],5,FALSE),"")</f>
        <v>47360</v>
      </c>
      <c r="M1049" s="56">
        <f>IFERROR(IF(Table25[[#This Row],[Contract End Date]]="99/99/9999","No End",IF(AND(MONTH(Table25[[#This Row],[Contract End Date]])&gt;6,MONTH(Table25[[#This Row],[Contract End Date]])&lt;=12),YEAR(Table25[[#This Row],[Contract End Date]])+1,YEAR(Table25[[#This Row],[Contract End Date]]))),"")</f>
        <v>2030</v>
      </c>
      <c r="N1049" s="55">
        <f>Table25[[#This Row],[FY Formula end]]</f>
        <v>2030</v>
      </c>
      <c r="O1049" s="59" t="str">
        <f>IF(Table25[[#This Row],[Year End]]="No End","No End","FY"&amp;" "&amp;Table25[[#This Row],[Year End]])</f>
        <v>FY 2030</v>
      </c>
      <c r="P1049" s="27"/>
      <c r="Q1049" s="104">
        <f>_xlfn.IFNA(IF($B1049="","",VLOOKUP($B1049,'SWC Towers'!$A:$Q,$Q$2,FALSE)),"")</f>
        <v>0.2</v>
      </c>
      <c r="R1049" s="106" t="str">
        <f>_xlfn.IFNA(IF($B1049="","",VLOOKUP($B1049,'SWC Towers'!$A:$Q,$R$2,FALSE)),"")</f>
        <v/>
      </c>
      <c r="S1049" s="106" t="str">
        <f>_xlfn.IFNA(IF($B1049="","",VLOOKUP($B1049,'SWC Towers'!$A:$Q,$S$2,FALSE)),"")</f>
        <v/>
      </c>
      <c r="T1049" s="106" t="str">
        <f>_xlfn.IFNA(IF($B1049="","",VLOOKUP($B1049,'SWC Towers'!$A:$Q,$T$2,FALSE)),"")</f>
        <v/>
      </c>
      <c r="U1049" s="104">
        <f>_xlfn.IFNA(IF($B1049="","",VLOOKUP($B1049,'SWC Towers'!$A:$Q,$U$2,FALSE)),"")</f>
        <v>0.4</v>
      </c>
      <c r="V1049" s="104" t="str">
        <f>_xlfn.IFNA(IF($B1049="","",VLOOKUP($B1049,'SWC Towers'!$A:$Q,$V$2,FALSE)),"")</f>
        <v/>
      </c>
      <c r="W1049" s="104">
        <f>_xlfn.IFNA(IF($B1049="","",VLOOKUP($B1049,'SWC Towers'!$A:$Q,$W$2,FALSE)),"")</f>
        <v>0.4</v>
      </c>
      <c r="X1049" s="104" t="str">
        <f>_xlfn.IFNA(IF($B1049="","",VLOOKUP($B1049,'SWC Towers'!$A:$Q,$X$2,FALSE)),"")</f>
        <v/>
      </c>
      <c r="Y1049" s="104" t="str">
        <f>_xlfn.IFNA(IF($B1049="","",VLOOKUP($B1049,'SWC Towers'!$A:$Q,$Y$2,FALSE)),"")</f>
        <v/>
      </c>
      <c r="Z1049" s="104" t="str">
        <f>_xlfn.IFNA(IF($B1049="","",VLOOKUP($B1049,'SWC Towers'!$A:$Q,$Z$2,FALSE)),"")</f>
        <v/>
      </c>
      <c r="AA1049" s="104" t="str">
        <f>_xlfn.IFNA(IF($B1049="","",VLOOKUP($B1049,'SWC Towers'!$A:$Q,$AA$2,FALSE)),"")</f>
        <v/>
      </c>
      <c r="AB1049" s="104" t="str">
        <f>_xlfn.IFNA(IF($B1049="","",VLOOKUP($B1049,'SWC Towers'!$A:$Q,$AB$2,FALSE)),"")</f>
        <v/>
      </c>
      <c r="AC1049" s="20">
        <f>SUM(Table25[[#This Row],[IT Tower: Application]:[Other/Non-IT ]])</f>
        <v>1</v>
      </c>
      <c r="AD1049" s="70"/>
      <c r="AE1049" s="70"/>
      <c r="AF1049" s="70"/>
      <c r="AG1049" s="70"/>
      <c r="AH1049" s="70"/>
      <c r="AI1049" s="70"/>
      <c r="AJ1049" s="70"/>
      <c r="AK1049" s="70"/>
      <c r="AL1049" s="70"/>
      <c r="AM1049" s="70"/>
      <c r="AN1049" s="70"/>
      <c r="AO1049" s="70"/>
      <c r="AP1049" s="70"/>
      <c r="AQ1049" s="70"/>
      <c r="AR1049" s="70"/>
      <c r="AS1049" s="70"/>
      <c r="AT1049" s="70"/>
      <c r="AU1049" s="70"/>
      <c r="AV1049" s="70"/>
      <c r="AW1049" s="70"/>
      <c r="AX1049" s="70"/>
      <c r="AY1049" s="70">
        <v>791</v>
      </c>
      <c r="AZ1049" s="70">
        <v>4819</v>
      </c>
      <c r="BA1049" s="70">
        <v>6470</v>
      </c>
      <c r="BB1049" s="70">
        <v>6583</v>
      </c>
      <c r="BC1049" s="70">
        <v>6616</v>
      </c>
      <c r="BD1049" s="70"/>
      <c r="BE1049" s="70"/>
      <c r="BF1049" s="70"/>
      <c r="BG1049" s="70"/>
      <c r="BH1049" s="70"/>
      <c r="BI1049" s="70"/>
      <c r="BJ1049" s="70"/>
      <c r="BK1049" s="70"/>
      <c r="BL1049" s="70"/>
      <c r="BM1049" s="70"/>
      <c r="BN1049" s="70"/>
      <c r="BO1049" s="70"/>
      <c r="BP1049" s="70"/>
      <c r="BQ1049" s="70"/>
      <c r="BR1049" s="70"/>
      <c r="BS1049" s="70"/>
      <c r="BT1049" s="70"/>
      <c r="BU1049" s="70"/>
      <c r="BV1049" s="70"/>
      <c r="BW1049" s="70"/>
      <c r="BX1049" s="70"/>
      <c r="BY1049" s="70"/>
      <c r="BZ1049" s="70"/>
      <c r="CA1049" s="70"/>
      <c r="CB1049" s="70"/>
      <c r="CC1049" s="69">
        <f>SUM(Table25[[#This Row],[Contract Amount FY00]:[Contract Amount FY50]])</f>
        <v>25279</v>
      </c>
      <c r="CD1049" s="24"/>
    </row>
    <row r="1050" spans="1:82" x14ac:dyDescent="0.25">
      <c r="A1050" s="122" t="s">
        <v>2076</v>
      </c>
      <c r="B1050" s="122" t="s">
        <v>278</v>
      </c>
      <c r="C1050" s="122" t="s">
        <v>3188</v>
      </c>
      <c r="E1050" s="26" t="str">
        <f>IFERROR(IF(VLOOKUP(Table25[[#This Row],[Contract No.]],Table3[#All],3,FALSE)="","No","Yes"),"")</f>
        <v>Yes</v>
      </c>
      <c r="F1050" s="26" t="str">
        <f>IFERROR(VLOOKUP(Table25[[#This Row],[Contract No.]],Table3[#All],3,FALSE),"")</f>
        <v>NASPO</v>
      </c>
      <c r="G1050" s="26" t="str">
        <f>IFERROR(IF(Table25[[#This Row],[Cooperative Purchase
(Yes/No)]]="Yes","Yes",IF(VLOOKUP(Table25[[#This Row],[Contract No.]],Table3[#All],1,FALSE)=Table25[[#This Row],[Contract No.]],"Yes","No")),"No")</f>
        <v>Yes</v>
      </c>
      <c r="H1050" s="51">
        <f>IFERROR(VLOOKUP(Table25[[#This Row],[Contract No.]],Table3[#All],4,FALSE),"")</f>
        <v>42917</v>
      </c>
      <c r="I1050" s="56">
        <f>IFERROR(IF(AND(MONTH(Table25[[#This Row],[Contract Start Date]])&gt;6,MONTH(Table25[[#This Row],[Contract Start Date]])&lt;=12),YEAR(Table25[[#This Row],[Contract Start Date]])+1,YEAR(Table25[[#This Row],[Contract Start Date]])),"")</f>
        <v>2018</v>
      </c>
      <c r="J1050" s="55">
        <f>Table25[[#This Row],[FY Formula start]]</f>
        <v>2018</v>
      </c>
      <c r="K1050" s="59" t="str">
        <f>"FY"&amp;" "&amp;Table25[[#This Row],[Year Start]]</f>
        <v>FY 2018</v>
      </c>
      <c r="L1050" s="52">
        <f>IFERROR(VLOOKUP(Table25[[#This Row],[Contract No.]],Table3[#All],5,FALSE),"")</f>
        <v>46280</v>
      </c>
      <c r="M1050" s="56">
        <f>IFERROR(IF(Table25[[#This Row],[Contract End Date]]="99/99/9999","No End",IF(AND(MONTH(Table25[[#This Row],[Contract End Date]])&gt;6,MONTH(Table25[[#This Row],[Contract End Date]])&lt;=12),YEAR(Table25[[#This Row],[Contract End Date]])+1,YEAR(Table25[[#This Row],[Contract End Date]]))),"")</f>
        <v>2027</v>
      </c>
      <c r="N1050" s="55">
        <f>Table25[[#This Row],[FY Formula end]]</f>
        <v>2027</v>
      </c>
      <c r="O1050" s="59" t="str">
        <f>IF(Table25[[#This Row],[Year End]]="No End","No End","FY"&amp;" "&amp;Table25[[#This Row],[Year End]])</f>
        <v>FY 2027</v>
      </c>
      <c r="P1050" s="27"/>
      <c r="Q1050" s="104">
        <f>_xlfn.IFNA(IF($B1050="","",VLOOKUP($B1050,'SWC Towers'!$A:$Q,$Q$2,FALSE)),"")</f>
        <v>0.4</v>
      </c>
      <c r="R1050" s="106" t="str">
        <f>_xlfn.IFNA(IF($B1050="","",VLOOKUP($B1050,'SWC Towers'!$A:$Q,$R$2,FALSE)),"")</f>
        <v/>
      </c>
      <c r="S1050" s="106" t="str">
        <f>_xlfn.IFNA(IF($B1050="","",VLOOKUP($B1050,'SWC Towers'!$A:$Q,$S$2,FALSE)),"")</f>
        <v/>
      </c>
      <c r="T1050" s="106">
        <f>_xlfn.IFNA(IF($B1050="","",VLOOKUP($B1050,'SWC Towers'!$A:$Q,$T$2,FALSE)),"")</f>
        <v>0.05</v>
      </c>
      <c r="U1050" s="104" t="str">
        <f>_xlfn.IFNA(IF($B1050="","",VLOOKUP($B1050,'SWC Towers'!$A:$Q,$U$2,FALSE)),"")</f>
        <v/>
      </c>
      <c r="V1050" s="104" t="str">
        <f>_xlfn.IFNA(IF($B1050="","",VLOOKUP($B1050,'SWC Towers'!$A:$Q,$V$2,FALSE)),"")</f>
        <v/>
      </c>
      <c r="W1050" s="104">
        <f>_xlfn.IFNA(IF($B1050="","",VLOOKUP($B1050,'SWC Towers'!$A:$Q,$W$2,FALSE)),"")</f>
        <v>0.1</v>
      </c>
      <c r="X1050" s="104" t="str">
        <f>_xlfn.IFNA(IF($B1050="","",VLOOKUP($B1050,'SWC Towers'!$A:$Q,$X$2,FALSE)),"")</f>
        <v/>
      </c>
      <c r="Y1050" s="104">
        <f>_xlfn.IFNA(IF($B1050="","",VLOOKUP($B1050,'SWC Towers'!$A:$Q,$Y$2,FALSE)),"")</f>
        <v>0.05</v>
      </c>
      <c r="Z1050" s="104" t="str">
        <f>_xlfn.IFNA(IF($B1050="","",VLOOKUP($B1050,'SWC Towers'!$A:$Q,$Z$2,FALSE)),"")</f>
        <v/>
      </c>
      <c r="AA1050" s="104">
        <f>_xlfn.IFNA(IF($B1050="","",VLOOKUP($B1050,'SWC Towers'!$A:$Q,$AA$2,FALSE)),"")</f>
        <v>0.4</v>
      </c>
      <c r="AB1050" s="104" t="str">
        <f>_xlfn.IFNA(IF($B1050="","",VLOOKUP($B1050,'SWC Towers'!$A:$Q,$AB$2,FALSE)),"")</f>
        <v/>
      </c>
      <c r="AC1050" s="20">
        <f>SUM(Table25[[#This Row],[IT Tower: Application]:[Other/Non-IT ]])</f>
        <v>1</v>
      </c>
      <c r="AD1050" s="70"/>
      <c r="AE1050" s="70"/>
      <c r="AF1050" s="70"/>
      <c r="AG1050" s="70"/>
      <c r="AH1050" s="70"/>
      <c r="AI1050" s="70"/>
      <c r="AJ1050" s="70"/>
      <c r="AK1050" s="70"/>
      <c r="AL1050" s="70"/>
      <c r="AM1050" s="70"/>
      <c r="AN1050" s="70"/>
      <c r="AO1050" s="70"/>
      <c r="AP1050" s="70"/>
      <c r="AQ1050" s="70"/>
      <c r="AR1050" s="70"/>
      <c r="AS1050" s="70"/>
      <c r="AT1050" s="70"/>
      <c r="AU1050" s="70"/>
      <c r="AV1050" s="70">
        <v>0</v>
      </c>
      <c r="AW1050" s="70">
        <v>378891</v>
      </c>
      <c r="AX1050" s="70">
        <v>0</v>
      </c>
      <c r="AY1050" s="70">
        <v>1154613</v>
      </c>
      <c r="AZ1050" s="70">
        <v>3896478</v>
      </c>
      <c r="BA1050" s="70">
        <v>2033756</v>
      </c>
      <c r="BB1050" s="70">
        <v>2797790</v>
      </c>
      <c r="BC1050" s="70">
        <v>4885223</v>
      </c>
      <c r="BD1050" s="70"/>
      <c r="BE1050" s="70"/>
      <c r="BF1050" s="70"/>
      <c r="BG1050" s="70"/>
      <c r="BH1050" s="70"/>
      <c r="BI1050" s="70"/>
      <c r="BJ1050" s="70"/>
      <c r="BK1050" s="70"/>
      <c r="BL1050" s="70"/>
      <c r="BM1050" s="70"/>
      <c r="BN1050" s="70"/>
      <c r="BO1050" s="70"/>
      <c r="BP1050" s="70"/>
      <c r="BQ1050" s="70"/>
      <c r="BR1050" s="70"/>
      <c r="BS1050" s="70"/>
      <c r="BT1050" s="70"/>
      <c r="BU1050" s="70"/>
      <c r="BV1050" s="70"/>
      <c r="BW1050" s="70"/>
      <c r="BX1050" s="70"/>
      <c r="BY1050" s="70"/>
      <c r="BZ1050" s="70"/>
      <c r="CA1050" s="70"/>
      <c r="CB1050" s="70"/>
      <c r="CC1050" s="69">
        <f>SUM(Table25[[#This Row],[Contract Amount FY00]:[Contract Amount FY50]])</f>
        <v>15146751</v>
      </c>
      <c r="CD1050" s="24"/>
    </row>
    <row r="1051" spans="1:82" x14ac:dyDescent="0.25">
      <c r="A1051" s="122" t="s">
        <v>2076</v>
      </c>
      <c r="B1051" s="122" t="s">
        <v>278</v>
      </c>
      <c r="C1051" s="122" t="s">
        <v>441</v>
      </c>
      <c r="E1051" s="26" t="str">
        <f>IFERROR(IF(VLOOKUP(Table25[[#This Row],[Contract No.]],Table3[#All],3,FALSE)="","No","Yes"),"")</f>
        <v>Yes</v>
      </c>
      <c r="F1051" s="26" t="str">
        <f>IFERROR(VLOOKUP(Table25[[#This Row],[Contract No.]],Table3[#All],3,FALSE),"")</f>
        <v>NASPO</v>
      </c>
      <c r="G1051" s="26" t="str">
        <f>IFERROR(IF(Table25[[#This Row],[Cooperative Purchase
(Yes/No)]]="Yes","Yes",IF(VLOOKUP(Table25[[#This Row],[Contract No.]],Table3[#All],1,FALSE)=Table25[[#This Row],[Contract No.]],"Yes","No")),"No")</f>
        <v>Yes</v>
      </c>
      <c r="H1051" s="51">
        <f>IFERROR(VLOOKUP(Table25[[#This Row],[Contract No.]],Table3[#All],4,FALSE),"")</f>
        <v>42917</v>
      </c>
      <c r="I1051" s="56">
        <f>IFERROR(IF(AND(MONTH(Table25[[#This Row],[Contract Start Date]])&gt;6,MONTH(Table25[[#This Row],[Contract Start Date]])&lt;=12),YEAR(Table25[[#This Row],[Contract Start Date]])+1,YEAR(Table25[[#This Row],[Contract Start Date]])),"")</f>
        <v>2018</v>
      </c>
      <c r="J1051" s="55">
        <f>Table25[[#This Row],[FY Formula start]]</f>
        <v>2018</v>
      </c>
      <c r="K1051" s="59" t="str">
        <f>"FY"&amp;" "&amp;Table25[[#This Row],[Year Start]]</f>
        <v>FY 2018</v>
      </c>
      <c r="L1051" s="52">
        <f>IFERROR(VLOOKUP(Table25[[#This Row],[Contract No.]],Table3[#All],5,FALSE),"")</f>
        <v>46280</v>
      </c>
      <c r="M1051" s="56">
        <f>IFERROR(IF(Table25[[#This Row],[Contract End Date]]="99/99/9999","No End",IF(AND(MONTH(Table25[[#This Row],[Contract End Date]])&gt;6,MONTH(Table25[[#This Row],[Contract End Date]])&lt;=12),YEAR(Table25[[#This Row],[Contract End Date]])+1,YEAR(Table25[[#This Row],[Contract End Date]]))),"")</f>
        <v>2027</v>
      </c>
      <c r="N1051" s="55">
        <f>Table25[[#This Row],[FY Formula end]]</f>
        <v>2027</v>
      </c>
      <c r="O1051" s="59" t="str">
        <f>IF(Table25[[#This Row],[Year End]]="No End","No End","FY"&amp;" "&amp;Table25[[#This Row],[Year End]])</f>
        <v>FY 2027</v>
      </c>
      <c r="P1051" s="27"/>
      <c r="Q1051" s="104">
        <f>_xlfn.IFNA(IF($B1051="","",VLOOKUP($B1051,'SWC Towers'!$A:$Q,$Q$2,FALSE)),"")</f>
        <v>0.4</v>
      </c>
      <c r="R1051" s="106" t="str">
        <f>_xlfn.IFNA(IF($B1051="","",VLOOKUP($B1051,'SWC Towers'!$A:$Q,$R$2,FALSE)),"")</f>
        <v/>
      </c>
      <c r="S1051" s="106" t="str">
        <f>_xlfn.IFNA(IF($B1051="","",VLOOKUP($B1051,'SWC Towers'!$A:$Q,$S$2,FALSE)),"")</f>
        <v/>
      </c>
      <c r="T1051" s="106">
        <f>_xlfn.IFNA(IF($B1051="","",VLOOKUP($B1051,'SWC Towers'!$A:$Q,$T$2,FALSE)),"")</f>
        <v>0.05</v>
      </c>
      <c r="U1051" s="104" t="str">
        <f>_xlfn.IFNA(IF($B1051="","",VLOOKUP($B1051,'SWC Towers'!$A:$Q,$U$2,FALSE)),"")</f>
        <v/>
      </c>
      <c r="V1051" s="104" t="str">
        <f>_xlfn.IFNA(IF($B1051="","",VLOOKUP($B1051,'SWC Towers'!$A:$Q,$V$2,FALSE)),"")</f>
        <v/>
      </c>
      <c r="W1051" s="104">
        <f>_xlfn.IFNA(IF($B1051="","",VLOOKUP($B1051,'SWC Towers'!$A:$Q,$W$2,FALSE)),"")</f>
        <v>0.1</v>
      </c>
      <c r="X1051" s="104" t="str">
        <f>_xlfn.IFNA(IF($B1051="","",VLOOKUP($B1051,'SWC Towers'!$A:$Q,$X$2,FALSE)),"")</f>
        <v/>
      </c>
      <c r="Y1051" s="104">
        <f>_xlfn.IFNA(IF($B1051="","",VLOOKUP($B1051,'SWC Towers'!$A:$Q,$Y$2,FALSE)),"")</f>
        <v>0.05</v>
      </c>
      <c r="Z1051" s="104" t="str">
        <f>_xlfn.IFNA(IF($B1051="","",VLOOKUP($B1051,'SWC Towers'!$A:$Q,$Z$2,FALSE)),"")</f>
        <v/>
      </c>
      <c r="AA1051" s="104">
        <f>_xlfn.IFNA(IF($B1051="","",VLOOKUP($B1051,'SWC Towers'!$A:$Q,$AA$2,FALSE)),"")</f>
        <v>0.4</v>
      </c>
      <c r="AB1051" s="104" t="str">
        <f>_xlfn.IFNA(IF($B1051="","",VLOOKUP($B1051,'SWC Towers'!$A:$Q,$AB$2,FALSE)),"")</f>
        <v/>
      </c>
      <c r="AC1051" s="20">
        <f>SUM(Table25[[#This Row],[IT Tower: Application]:[Other/Non-IT ]])</f>
        <v>1</v>
      </c>
      <c r="AD1051" s="70"/>
      <c r="AE1051" s="70"/>
      <c r="AF1051" s="70"/>
      <c r="AG1051" s="70"/>
      <c r="AH1051" s="70"/>
      <c r="AI1051" s="70"/>
      <c r="AJ1051" s="70"/>
      <c r="AK1051" s="70"/>
      <c r="AL1051" s="70"/>
      <c r="AM1051" s="70"/>
      <c r="AN1051" s="70"/>
      <c r="AO1051" s="70"/>
      <c r="AP1051" s="70"/>
      <c r="AQ1051" s="70"/>
      <c r="AR1051" s="70"/>
      <c r="AS1051" s="70"/>
      <c r="AT1051" s="70"/>
      <c r="AU1051" s="70"/>
      <c r="AV1051" s="70"/>
      <c r="AW1051" s="70"/>
      <c r="AX1051" s="70"/>
      <c r="AY1051" s="70"/>
      <c r="AZ1051" s="70"/>
      <c r="BA1051" s="70"/>
      <c r="BB1051" s="70">
        <v>91</v>
      </c>
      <c r="BC1051" s="70">
        <v>0</v>
      </c>
      <c r="BD1051" s="70"/>
      <c r="BE1051" s="70"/>
      <c r="BF1051" s="70"/>
      <c r="BG1051" s="70"/>
      <c r="BH1051" s="70"/>
      <c r="BI1051" s="70"/>
      <c r="BJ1051" s="70"/>
      <c r="BK1051" s="70"/>
      <c r="BL1051" s="70"/>
      <c r="BM1051" s="70"/>
      <c r="BN1051" s="70"/>
      <c r="BO1051" s="70"/>
      <c r="BP1051" s="70"/>
      <c r="BQ1051" s="70"/>
      <c r="BR1051" s="70"/>
      <c r="BS1051" s="70"/>
      <c r="BT1051" s="70"/>
      <c r="BU1051" s="70"/>
      <c r="BV1051" s="70"/>
      <c r="BW1051" s="70"/>
      <c r="BX1051" s="70"/>
      <c r="BY1051" s="70"/>
      <c r="BZ1051" s="70"/>
      <c r="CA1051" s="70"/>
      <c r="CB1051" s="70"/>
      <c r="CC1051" s="69">
        <f>SUM(Table25[[#This Row],[Contract Amount FY00]:[Contract Amount FY50]])</f>
        <v>91</v>
      </c>
      <c r="CD1051" s="24"/>
    </row>
    <row r="1052" spans="1:82" x14ac:dyDescent="0.25">
      <c r="A1052" s="122" t="s">
        <v>2076</v>
      </c>
      <c r="B1052" s="122" t="s">
        <v>278</v>
      </c>
      <c r="C1052" s="122" t="s">
        <v>279</v>
      </c>
      <c r="E1052" s="26" t="str">
        <f>IFERROR(IF(VLOOKUP(Table25[[#This Row],[Contract No.]],Table3[#All],3,FALSE)="","No","Yes"),"")</f>
        <v>Yes</v>
      </c>
      <c r="F1052" s="26" t="str">
        <f>IFERROR(VLOOKUP(Table25[[#This Row],[Contract No.]],Table3[#All],3,FALSE),"")</f>
        <v>NASPO</v>
      </c>
      <c r="G1052" s="26" t="str">
        <f>IFERROR(IF(Table25[[#This Row],[Cooperative Purchase
(Yes/No)]]="Yes","Yes",IF(VLOOKUP(Table25[[#This Row],[Contract No.]],Table3[#All],1,FALSE)=Table25[[#This Row],[Contract No.]],"Yes","No")),"No")</f>
        <v>Yes</v>
      </c>
      <c r="H1052" s="51">
        <f>IFERROR(VLOOKUP(Table25[[#This Row],[Contract No.]],Table3[#All],4,FALSE),"")</f>
        <v>42917</v>
      </c>
      <c r="I1052" s="56">
        <f>IFERROR(IF(AND(MONTH(Table25[[#This Row],[Contract Start Date]])&gt;6,MONTH(Table25[[#This Row],[Contract Start Date]])&lt;=12),YEAR(Table25[[#This Row],[Contract Start Date]])+1,YEAR(Table25[[#This Row],[Contract Start Date]])),"")</f>
        <v>2018</v>
      </c>
      <c r="J1052" s="55">
        <f>Table25[[#This Row],[FY Formula start]]</f>
        <v>2018</v>
      </c>
      <c r="K1052" s="59" t="str">
        <f>"FY"&amp;" "&amp;Table25[[#This Row],[Year Start]]</f>
        <v>FY 2018</v>
      </c>
      <c r="L1052" s="52">
        <f>IFERROR(VLOOKUP(Table25[[#This Row],[Contract No.]],Table3[#All],5,FALSE),"")</f>
        <v>46280</v>
      </c>
      <c r="M1052" s="56">
        <f>IFERROR(IF(Table25[[#This Row],[Contract End Date]]="99/99/9999","No End",IF(AND(MONTH(Table25[[#This Row],[Contract End Date]])&gt;6,MONTH(Table25[[#This Row],[Contract End Date]])&lt;=12),YEAR(Table25[[#This Row],[Contract End Date]])+1,YEAR(Table25[[#This Row],[Contract End Date]]))),"")</f>
        <v>2027</v>
      </c>
      <c r="N1052" s="55">
        <f>Table25[[#This Row],[FY Formula end]]</f>
        <v>2027</v>
      </c>
      <c r="O1052" s="59" t="str">
        <f>IF(Table25[[#This Row],[Year End]]="No End","No End","FY"&amp;" "&amp;Table25[[#This Row],[Year End]])</f>
        <v>FY 2027</v>
      </c>
      <c r="P1052" s="27"/>
      <c r="Q1052" s="104">
        <f>_xlfn.IFNA(IF($B1052="","",VLOOKUP($B1052,'SWC Towers'!$A:$Q,$Q$2,FALSE)),"")</f>
        <v>0.4</v>
      </c>
      <c r="R1052" s="106" t="str">
        <f>_xlfn.IFNA(IF($B1052="","",VLOOKUP($B1052,'SWC Towers'!$A:$Q,$R$2,FALSE)),"")</f>
        <v/>
      </c>
      <c r="S1052" s="106" t="str">
        <f>_xlfn.IFNA(IF($B1052="","",VLOOKUP($B1052,'SWC Towers'!$A:$Q,$S$2,FALSE)),"")</f>
        <v/>
      </c>
      <c r="T1052" s="106">
        <f>_xlfn.IFNA(IF($B1052="","",VLOOKUP($B1052,'SWC Towers'!$A:$Q,$T$2,FALSE)),"")</f>
        <v>0.05</v>
      </c>
      <c r="U1052" s="104" t="str">
        <f>_xlfn.IFNA(IF($B1052="","",VLOOKUP($B1052,'SWC Towers'!$A:$Q,$U$2,FALSE)),"")</f>
        <v/>
      </c>
      <c r="V1052" s="104" t="str">
        <f>_xlfn.IFNA(IF($B1052="","",VLOOKUP($B1052,'SWC Towers'!$A:$Q,$V$2,FALSE)),"")</f>
        <v/>
      </c>
      <c r="W1052" s="104">
        <f>_xlfn.IFNA(IF($B1052="","",VLOOKUP($B1052,'SWC Towers'!$A:$Q,$W$2,FALSE)),"")</f>
        <v>0.1</v>
      </c>
      <c r="X1052" s="104" t="str">
        <f>_xlfn.IFNA(IF($B1052="","",VLOOKUP($B1052,'SWC Towers'!$A:$Q,$X$2,FALSE)),"")</f>
        <v/>
      </c>
      <c r="Y1052" s="104">
        <f>_xlfn.IFNA(IF($B1052="","",VLOOKUP($B1052,'SWC Towers'!$A:$Q,$Y$2,FALSE)),"")</f>
        <v>0.05</v>
      </c>
      <c r="Z1052" s="104" t="str">
        <f>_xlfn.IFNA(IF($B1052="","",VLOOKUP($B1052,'SWC Towers'!$A:$Q,$Z$2,FALSE)),"")</f>
        <v/>
      </c>
      <c r="AA1052" s="104">
        <f>_xlfn.IFNA(IF($B1052="","",VLOOKUP($B1052,'SWC Towers'!$A:$Q,$AA$2,FALSE)),"")</f>
        <v>0.4</v>
      </c>
      <c r="AB1052" s="104" t="str">
        <f>_xlfn.IFNA(IF($B1052="","",VLOOKUP($B1052,'SWC Towers'!$A:$Q,$AB$2,FALSE)),"")</f>
        <v/>
      </c>
      <c r="AC1052" s="20">
        <f>SUM(Table25[[#This Row],[IT Tower: Application]:[Other/Non-IT ]])</f>
        <v>1</v>
      </c>
      <c r="AD1052" s="70"/>
      <c r="AE1052" s="70"/>
      <c r="AF1052" s="70"/>
      <c r="AG1052" s="70"/>
      <c r="AH1052" s="70"/>
      <c r="AI1052" s="70"/>
      <c r="AJ1052" s="70"/>
      <c r="AK1052" s="70"/>
      <c r="AL1052" s="70"/>
      <c r="AM1052" s="70"/>
      <c r="AN1052" s="70"/>
      <c r="AO1052" s="70"/>
      <c r="AP1052" s="70"/>
      <c r="AQ1052" s="70"/>
      <c r="AR1052" s="70"/>
      <c r="AS1052" s="70"/>
      <c r="AT1052" s="70"/>
      <c r="AU1052" s="70"/>
      <c r="AV1052" s="70"/>
      <c r="AW1052" s="70">
        <v>0</v>
      </c>
      <c r="AX1052" s="70">
        <v>154075</v>
      </c>
      <c r="AY1052" s="70">
        <v>1315610</v>
      </c>
      <c r="AZ1052" s="70">
        <v>5474709</v>
      </c>
      <c r="BA1052" s="70">
        <v>7180267</v>
      </c>
      <c r="BB1052" s="70">
        <v>7212485</v>
      </c>
      <c r="BC1052" s="70">
        <v>7865106</v>
      </c>
      <c r="BD1052" s="70"/>
      <c r="BE1052" s="70"/>
      <c r="BF1052" s="70"/>
      <c r="BG1052" s="70"/>
      <c r="BH1052" s="70"/>
      <c r="BI1052" s="70"/>
      <c r="BJ1052" s="70"/>
      <c r="BK1052" s="70"/>
      <c r="BL1052" s="70"/>
      <c r="BM1052" s="70"/>
      <c r="BN1052" s="70"/>
      <c r="BO1052" s="70"/>
      <c r="BP1052" s="70"/>
      <c r="BQ1052" s="70"/>
      <c r="BR1052" s="70"/>
      <c r="BS1052" s="70"/>
      <c r="BT1052" s="70"/>
      <c r="BU1052" s="70"/>
      <c r="BV1052" s="70"/>
      <c r="BW1052" s="70"/>
      <c r="BX1052" s="70"/>
      <c r="BY1052" s="70"/>
      <c r="BZ1052" s="70"/>
      <c r="CA1052" s="70"/>
      <c r="CB1052" s="70"/>
      <c r="CC1052" s="69">
        <f>SUM(Table25[[#This Row],[Contract Amount FY00]:[Contract Amount FY50]])</f>
        <v>29202252</v>
      </c>
      <c r="CD1052" s="24"/>
    </row>
    <row r="1053" spans="1:82" x14ac:dyDescent="0.25">
      <c r="A1053" s="122" t="s">
        <v>2076</v>
      </c>
      <c r="B1053" s="122" t="s">
        <v>278</v>
      </c>
      <c r="C1053" s="122" t="s">
        <v>2278</v>
      </c>
      <c r="E1053" s="26" t="str">
        <f>IFERROR(IF(VLOOKUP(Table25[[#This Row],[Contract No.]],Table3[#All],3,FALSE)="","No","Yes"),"")</f>
        <v>Yes</v>
      </c>
      <c r="F1053" s="26" t="str">
        <f>IFERROR(VLOOKUP(Table25[[#This Row],[Contract No.]],Table3[#All],3,FALSE),"")</f>
        <v>NASPO</v>
      </c>
      <c r="G1053" s="26" t="str">
        <f>IFERROR(IF(Table25[[#This Row],[Cooperative Purchase
(Yes/No)]]="Yes","Yes",IF(VLOOKUP(Table25[[#This Row],[Contract No.]],Table3[#All],1,FALSE)=Table25[[#This Row],[Contract No.]],"Yes","No")),"No")</f>
        <v>Yes</v>
      </c>
      <c r="H1053" s="51">
        <f>IFERROR(VLOOKUP(Table25[[#This Row],[Contract No.]],Table3[#All],4,FALSE),"")</f>
        <v>42917</v>
      </c>
      <c r="I1053" s="56">
        <f>IFERROR(IF(AND(MONTH(Table25[[#This Row],[Contract Start Date]])&gt;6,MONTH(Table25[[#This Row],[Contract Start Date]])&lt;=12),YEAR(Table25[[#This Row],[Contract Start Date]])+1,YEAR(Table25[[#This Row],[Contract Start Date]])),"")</f>
        <v>2018</v>
      </c>
      <c r="J1053" s="55">
        <f>Table25[[#This Row],[FY Formula start]]</f>
        <v>2018</v>
      </c>
      <c r="K1053" s="59" t="str">
        <f>"FY"&amp;" "&amp;Table25[[#This Row],[Year Start]]</f>
        <v>FY 2018</v>
      </c>
      <c r="L1053" s="52">
        <f>IFERROR(VLOOKUP(Table25[[#This Row],[Contract No.]],Table3[#All],5,FALSE),"")</f>
        <v>46280</v>
      </c>
      <c r="M1053" s="56">
        <f>IFERROR(IF(Table25[[#This Row],[Contract End Date]]="99/99/9999","No End",IF(AND(MONTH(Table25[[#This Row],[Contract End Date]])&gt;6,MONTH(Table25[[#This Row],[Contract End Date]])&lt;=12),YEAR(Table25[[#This Row],[Contract End Date]])+1,YEAR(Table25[[#This Row],[Contract End Date]]))),"")</f>
        <v>2027</v>
      </c>
      <c r="N1053" s="55">
        <f>Table25[[#This Row],[FY Formula end]]</f>
        <v>2027</v>
      </c>
      <c r="O1053" s="59" t="str">
        <f>IF(Table25[[#This Row],[Year End]]="No End","No End","FY"&amp;" "&amp;Table25[[#This Row],[Year End]])</f>
        <v>FY 2027</v>
      </c>
      <c r="P1053" s="27"/>
      <c r="Q1053" s="104">
        <f>_xlfn.IFNA(IF($B1053="","",VLOOKUP($B1053,'SWC Towers'!$A:$Q,$Q$2,FALSE)),"")</f>
        <v>0.4</v>
      </c>
      <c r="R1053" s="106" t="str">
        <f>_xlfn.IFNA(IF($B1053="","",VLOOKUP($B1053,'SWC Towers'!$A:$Q,$R$2,FALSE)),"")</f>
        <v/>
      </c>
      <c r="S1053" s="106" t="str">
        <f>_xlfn.IFNA(IF($B1053="","",VLOOKUP($B1053,'SWC Towers'!$A:$Q,$S$2,FALSE)),"")</f>
        <v/>
      </c>
      <c r="T1053" s="106">
        <f>_xlfn.IFNA(IF($B1053="","",VLOOKUP($B1053,'SWC Towers'!$A:$Q,$T$2,FALSE)),"")</f>
        <v>0.05</v>
      </c>
      <c r="U1053" s="104" t="str">
        <f>_xlfn.IFNA(IF($B1053="","",VLOOKUP($B1053,'SWC Towers'!$A:$Q,$U$2,FALSE)),"")</f>
        <v/>
      </c>
      <c r="V1053" s="104" t="str">
        <f>_xlfn.IFNA(IF($B1053="","",VLOOKUP($B1053,'SWC Towers'!$A:$Q,$V$2,FALSE)),"")</f>
        <v/>
      </c>
      <c r="W1053" s="104">
        <f>_xlfn.IFNA(IF($B1053="","",VLOOKUP($B1053,'SWC Towers'!$A:$Q,$W$2,FALSE)),"")</f>
        <v>0.1</v>
      </c>
      <c r="X1053" s="104" t="str">
        <f>_xlfn.IFNA(IF($B1053="","",VLOOKUP($B1053,'SWC Towers'!$A:$Q,$X$2,FALSE)),"")</f>
        <v/>
      </c>
      <c r="Y1053" s="104">
        <f>_xlfn.IFNA(IF($B1053="","",VLOOKUP($B1053,'SWC Towers'!$A:$Q,$Y$2,FALSE)),"")</f>
        <v>0.05</v>
      </c>
      <c r="Z1053" s="104" t="str">
        <f>_xlfn.IFNA(IF($B1053="","",VLOOKUP($B1053,'SWC Towers'!$A:$Q,$Z$2,FALSE)),"")</f>
        <v/>
      </c>
      <c r="AA1053" s="104">
        <f>_xlfn.IFNA(IF($B1053="","",VLOOKUP($B1053,'SWC Towers'!$A:$Q,$AA$2,FALSE)),"")</f>
        <v>0.4</v>
      </c>
      <c r="AB1053" s="104" t="str">
        <f>_xlfn.IFNA(IF($B1053="","",VLOOKUP($B1053,'SWC Towers'!$A:$Q,$AB$2,FALSE)),"")</f>
        <v/>
      </c>
      <c r="AC1053" s="20">
        <f>SUM(Table25[[#This Row],[IT Tower: Application]:[Other/Non-IT ]])</f>
        <v>1</v>
      </c>
      <c r="AD1053" s="70"/>
      <c r="AE1053" s="70"/>
      <c r="AF1053" s="70"/>
      <c r="AG1053" s="70"/>
      <c r="AH1053" s="70"/>
      <c r="AI1053" s="70"/>
      <c r="AJ1053" s="70"/>
      <c r="AK1053" s="70"/>
      <c r="AL1053" s="70"/>
      <c r="AM1053" s="70"/>
      <c r="AN1053" s="70"/>
      <c r="AO1053" s="70"/>
      <c r="AP1053" s="70"/>
      <c r="AQ1053" s="70"/>
      <c r="AR1053" s="70"/>
      <c r="AS1053" s="70"/>
      <c r="AT1053" s="70"/>
      <c r="AU1053" s="70"/>
      <c r="AV1053" s="70"/>
      <c r="AW1053" s="70"/>
      <c r="AX1053" s="70"/>
      <c r="AY1053" s="70"/>
      <c r="AZ1053" s="70">
        <v>0</v>
      </c>
      <c r="BA1053" s="70">
        <v>265445</v>
      </c>
      <c r="BB1053" s="70"/>
      <c r="BC1053" s="70"/>
      <c r="BD1053" s="70"/>
      <c r="BE1053" s="70"/>
      <c r="BF1053" s="70"/>
      <c r="BG1053" s="70"/>
      <c r="BH1053" s="70"/>
      <c r="BI1053" s="70"/>
      <c r="BJ1053" s="70"/>
      <c r="BK1053" s="70"/>
      <c r="BL1053" s="70"/>
      <c r="BM1053" s="70"/>
      <c r="BN1053" s="70"/>
      <c r="BO1053" s="70"/>
      <c r="BP1053" s="70"/>
      <c r="BQ1053" s="70"/>
      <c r="BR1053" s="70"/>
      <c r="BS1053" s="70"/>
      <c r="BT1053" s="70"/>
      <c r="BU1053" s="70"/>
      <c r="BV1053" s="70"/>
      <c r="BW1053" s="70"/>
      <c r="BX1053" s="70"/>
      <c r="BY1053" s="70"/>
      <c r="BZ1053" s="70"/>
      <c r="CA1053" s="70"/>
      <c r="CB1053" s="70"/>
      <c r="CC1053" s="69">
        <f>SUM(Table25[[#This Row],[Contract Amount FY00]:[Contract Amount FY50]])</f>
        <v>265445</v>
      </c>
      <c r="CD1053" s="24"/>
    </row>
    <row r="1054" spans="1:82" x14ac:dyDescent="0.25">
      <c r="A1054" s="122" t="s">
        <v>2076</v>
      </c>
      <c r="B1054" s="122" t="s">
        <v>2244</v>
      </c>
      <c r="C1054" s="122" t="s">
        <v>813</v>
      </c>
      <c r="E1054" s="26" t="str">
        <f>IFERROR(IF(VLOOKUP(Table25[[#This Row],[Contract No.]],Table3[#All],3,FALSE)="","No","Yes"),"")</f>
        <v>No</v>
      </c>
      <c r="F1054" s="26" t="str">
        <f>IFERROR(VLOOKUP(Table25[[#This Row],[Contract No.]],Table3[#All],3,FALSE),"")</f>
        <v/>
      </c>
      <c r="G1054" s="26" t="str">
        <f>IFERROR(IF(Table25[[#This Row],[Cooperative Purchase
(Yes/No)]]="Yes","Yes",IF(VLOOKUP(Table25[[#This Row],[Contract No.]],Table3[#All],1,FALSE)=Table25[[#This Row],[Contract No.]],"Yes","No")),"No")</f>
        <v>Yes</v>
      </c>
      <c r="H1054" s="51">
        <f>IFERROR(VLOOKUP(Table25[[#This Row],[Contract No.]],Table3[#All],4,FALSE),"")</f>
        <v>44512</v>
      </c>
      <c r="I1054" s="56">
        <f>IFERROR(IF(AND(MONTH(Table25[[#This Row],[Contract Start Date]])&gt;6,MONTH(Table25[[#This Row],[Contract Start Date]])&lt;=12),YEAR(Table25[[#This Row],[Contract Start Date]])+1,YEAR(Table25[[#This Row],[Contract Start Date]])),"")</f>
        <v>2022</v>
      </c>
      <c r="J1054" s="55">
        <f>Table25[[#This Row],[FY Formula start]]</f>
        <v>2022</v>
      </c>
      <c r="K1054" s="59" t="str">
        <f>"FY"&amp;" "&amp;Table25[[#This Row],[Year Start]]</f>
        <v>FY 2022</v>
      </c>
      <c r="L1054" s="52">
        <f>IFERROR(VLOOKUP(Table25[[#This Row],[Contract No.]],Table3[#All],5,FALSE),"")</f>
        <v>46702</v>
      </c>
      <c r="M1054" s="56">
        <f>IFERROR(IF(Table25[[#This Row],[Contract End Date]]="99/99/9999","No End",IF(AND(MONTH(Table25[[#This Row],[Contract End Date]])&gt;6,MONTH(Table25[[#This Row],[Contract End Date]])&lt;=12),YEAR(Table25[[#This Row],[Contract End Date]])+1,YEAR(Table25[[#This Row],[Contract End Date]]))),"")</f>
        <v>2028</v>
      </c>
      <c r="N1054" s="55">
        <f>Table25[[#This Row],[FY Formula end]]</f>
        <v>2028</v>
      </c>
      <c r="O1054" s="59" t="str">
        <f>IF(Table25[[#This Row],[Year End]]="No End","No End","FY"&amp;" "&amp;Table25[[#This Row],[Year End]])</f>
        <v>FY 2028</v>
      </c>
      <c r="P1054" s="27"/>
      <c r="Q1054" s="104" t="str">
        <f>_xlfn.IFNA(IF($B1054="","",VLOOKUP($B1054,'SWC Towers'!$A:$Q,$Q$2,FALSE)),"")</f>
        <v/>
      </c>
      <c r="R1054" s="106" t="str">
        <f>_xlfn.IFNA(IF($B1054="","",VLOOKUP($B1054,'SWC Towers'!$A:$Q,$R$2,FALSE)),"")</f>
        <v/>
      </c>
      <c r="S1054" s="106" t="str">
        <f>_xlfn.IFNA(IF($B1054="","",VLOOKUP($B1054,'SWC Towers'!$A:$Q,$S$2,FALSE)),"")</f>
        <v/>
      </c>
      <c r="T1054" s="106">
        <f>_xlfn.IFNA(IF($B1054="","",VLOOKUP($B1054,'SWC Towers'!$A:$Q,$T$2,FALSE)),"")</f>
        <v>0.5</v>
      </c>
      <c r="U1054" s="104" t="str">
        <f>_xlfn.IFNA(IF($B1054="","",VLOOKUP($B1054,'SWC Towers'!$A:$Q,$U$2,FALSE)),"")</f>
        <v/>
      </c>
      <c r="V1054" s="104" t="str">
        <f>_xlfn.IFNA(IF($B1054="","",VLOOKUP($B1054,'SWC Towers'!$A:$Q,$V$2,FALSE)),"")</f>
        <v/>
      </c>
      <c r="W1054" s="104">
        <f>_xlfn.IFNA(IF($B1054="","",VLOOKUP($B1054,'SWC Towers'!$A:$Q,$W$2,FALSE)),"")</f>
        <v>0.5</v>
      </c>
      <c r="X1054" s="104" t="str">
        <f>_xlfn.IFNA(IF($B1054="","",VLOOKUP($B1054,'SWC Towers'!$A:$Q,$X$2,FALSE)),"")</f>
        <v/>
      </c>
      <c r="Y1054" s="104" t="str">
        <f>_xlfn.IFNA(IF($B1054="","",VLOOKUP($B1054,'SWC Towers'!$A:$Q,$Y$2,FALSE)),"")</f>
        <v/>
      </c>
      <c r="Z1054" s="104" t="str">
        <f>_xlfn.IFNA(IF($B1054="","",VLOOKUP($B1054,'SWC Towers'!$A:$Q,$Z$2,FALSE)),"")</f>
        <v/>
      </c>
      <c r="AA1054" s="104" t="str">
        <f>_xlfn.IFNA(IF($B1054="","",VLOOKUP($B1054,'SWC Towers'!$A:$Q,$AA$2,FALSE)),"")</f>
        <v/>
      </c>
      <c r="AB1054" s="104" t="str">
        <f>_xlfn.IFNA(IF($B1054="","",VLOOKUP($B1054,'SWC Towers'!$A:$Q,$AB$2,FALSE)),"")</f>
        <v/>
      </c>
      <c r="AC1054" s="20">
        <f>SUM(Table25[[#This Row],[IT Tower: Application]:[Other/Non-IT ]])</f>
        <v>1</v>
      </c>
      <c r="AD1054" s="70"/>
      <c r="AE1054" s="70"/>
      <c r="AF1054" s="70"/>
      <c r="AG1054" s="70"/>
      <c r="AH1054" s="70"/>
      <c r="AI1054" s="70"/>
      <c r="AJ1054" s="70"/>
      <c r="AK1054" s="70"/>
      <c r="AL1054" s="70"/>
      <c r="AM1054" s="70"/>
      <c r="AN1054" s="70"/>
      <c r="AO1054" s="70"/>
      <c r="AP1054" s="70"/>
      <c r="AQ1054" s="70"/>
      <c r="AR1054" s="70"/>
      <c r="AS1054" s="70"/>
      <c r="AT1054" s="70"/>
      <c r="AU1054" s="70"/>
      <c r="AV1054" s="70"/>
      <c r="AW1054" s="70"/>
      <c r="AX1054" s="70"/>
      <c r="AY1054" s="70">
        <v>0</v>
      </c>
      <c r="AZ1054" s="70">
        <v>3795</v>
      </c>
      <c r="BA1054" s="70">
        <v>173134</v>
      </c>
      <c r="BB1054" s="70">
        <v>439206</v>
      </c>
      <c r="BC1054" s="70">
        <v>66885</v>
      </c>
      <c r="BD1054" s="70"/>
      <c r="BE1054" s="70"/>
      <c r="BF1054" s="70"/>
      <c r="BG1054" s="70"/>
      <c r="BH1054" s="70"/>
      <c r="BI1054" s="70"/>
      <c r="BJ1054" s="70"/>
      <c r="BK1054" s="70"/>
      <c r="BL1054" s="70"/>
      <c r="BM1054" s="70"/>
      <c r="BN1054" s="70"/>
      <c r="BO1054" s="70"/>
      <c r="BP1054" s="70"/>
      <c r="BQ1054" s="70"/>
      <c r="BR1054" s="70"/>
      <c r="BS1054" s="70"/>
      <c r="BT1054" s="70"/>
      <c r="BU1054" s="70"/>
      <c r="BV1054" s="70"/>
      <c r="BW1054" s="70"/>
      <c r="BX1054" s="70"/>
      <c r="BY1054" s="70"/>
      <c r="BZ1054" s="70"/>
      <c r="CA1054" s="70"/>
      <c r="CB1054" s="70"/>
      <c r="CC1054" s="69">
        <f>SUM(Table25[[#This Row],[Contract Amount FY00]:[Contract Amount FY50]])</f>
        <v>683020</v>
      </c>
      <c r="CD1054" s="24"/>
    </row>
    <row r="1055" spans="1:82" x14ac:dyDescent="0.25">
      <c r="A1055" s="122" t="s">
        <v>2076</v>
      </c>
      <c r="B1055" s="122" t="s">
        <v>2057</v>
      </c>
      <c r="C1055" s="122" t="s">
        <v>3190</v>
      </c>
      <c r="E1055" s="26" t="str">
        <f>IFERROR(IF(VLOOKUP(Table25[[#This Row],[Contract No.]],Table3[#All],3,FALSE)="","No","Yes"),"")</f>
        <v>Yes</v>
      </c>
      <c r="F1055" s="26" t="str">
        <f>IFERROR(VLOOKUP(Table25[[#This Row],[Contract No.]],Table3[#All],3,FALSE),"")</f>
        <v>NASPO</v>
      </c>
      <c r="G1055" s="26" t="str">
        <f>IFERROR(IF(Table25[[#This Row],[Cooperative Purchase
(Yes/No)]]="Yes","Yes",IF(VLOOKUP(Table25[[#This Row],[Contract No.]],Table3[#All],1,FALSE)=Table25[[#This Row],[Contract No.]],"Yes","No")),"No")</f>
        <v>Yes</v>
      </c>
      <c r="H1055" s="51">
        <f>IFERROR(VLOOKUP(Table25[[#This Row],[Contract No.]],Table3[#All],4,FALSE),"")</f>
        <v>43983</v>
      </c>
      <c r="I1055" s="56">
        <f>IFERROR(IF(AND(MONTH(Table25[[#This Row],[Contract Start Date]])&gt;6,MONTH(Table25[[#This Row],[Contract Start Date]])&lt;=12),YEAR(Table25[[#This Row],[Contract Start Date]])+1,YEAR(Table25[[#This Row],[Contract Start Date]])),"")</f>
        <v>2020</v>
      </c>
      <c r="J1055" s="55">
        <f>Table25[[#This Row],[FY Formula start]]</f>
        <v>2020</v>
      </c>
      <c r="K1055" s="59" t="str">
        <f>"FY"&amp;" "&amp;Table25[[#This Row],[Year Start]]</f>
        <v>FY 2020</v>
      </c>
      <c r="L1055" s="52">
        <f>IFERROR(VLOOKUP(Table25[[#This Row],[Contract No.]],Table3[#All],5,FALSE),"")</f>
        <v>46295</v>
      </c>
      <c r="M1055" s="56">
        <f>IFERROR(IF(Table25[[#This Row],[Contract End Date]]="99/99/9999","No End",IF(AND(MONTH(Table25[[#This Row],[Contract End Date]])&gt;6,MONTH(Table25[[#This Row],[Contract End Date]])&lt;=12),YEAR(Table25[[#This Row],[Contract End Date]])+1,YEAR(Table25[[#This Row],[Contract End Date]]))),"")</f>
        <v>2027</v>
      </c>
      <c r="N1055" s="55">
        <f>Table25[[#This Row],[FY Formula end]]</f>
        <v>2027</v>
      </c>
      <c r="O1055" s="59" t="str">
        <f>IF(Table25[[#This Row],[Year End]]="No End","No End","FY"&amp;" "&amp;Table25[[#This Row],[Year End]])</f>
        <v>FY 2027</v>
      </c>
      <c r="P1055" s="27"/>
      <c r="Q1055" s="104">
        <f>_xlfn.IFNA(IF($B1055="","",VLOOKUP($B1055,'SWC Towers'!$A:$Q,$Q$2,FALSE)),"")</f>
        <v>0.1</v>
      </c>
      <c r="R1055" s="106">
        <f>_xlfn.IFNA(IF($B1055="","",VLOOKUP($B1055,'SWC Towers'!$A:$Q,$R$2,FALSE)),"")</f>
        <v>0.1</v>
      </c>
      <c r="S1055" s="106" t="str">
        <f>_xlfn.IFNA(IF($B1055="","",VLOOKUP($B1055,'SWC Towers'!$A:$Q,$S$2,FALSE)),"")</f>
        <v/>
      </c>
      <c r="T1055" s="106" t="str">
        <f>_xlfn.IFNA(IF($B1055="","",VLOOKUP($B1055,'SWC Towers'!$A:$Q,$T$2,FALSE)),"")</f>
        <v/>
      </c>
      <c r="U1055" s="104">
        <f>_xlfn.IFNA(IF($B1055="","",VLOOKUP($B1055,'SWC Towers'!$A:$Q,$U$2,FALSE)),"")</f>
        <v>0.15</v>
      </c>
      <c r="V1055" s="104" t="str">
        <f>_xlfn.IFNA(IF($B1055="","",VLOOKUP($B1055,'SWC Towers'!$A:$Q,$V$2,FALSE)),"")</f>
        <v/>
      </c>
      <c r="W1055" s="104">
        <f>_xlfn.IFNA(IF($B1055="","",VLOOKUP($B1055,'SWC Towers'!$A:$Q,$W$2,FALSE)),"")</f>
        <v>0.65</v>
      </c>
      <c r="X1055" s="104" t="str">
        <f>_xlfn.IFNA(IF($B1055="","",VLOOKUP($B1055,'SWC Towers'!$A:$Q,$X$2,FALSE)),"")</f>
        <v/>
      </c>
      <c r="Y1055" s="104" t="str">
        <f>_xlfn.IFNA(IF($B1055="","",VLOOKUP($B1055,'SWC Towers'!$A:$Q,$Y$2,FALSE)),"")</f>
        <v/>
      </c>
      <c r="Z1055" s="104" t="str">
        <f>_xlfn.IFNA(IF($B1055="","",VLOOKUP($B1055,'SWC Towers'!$A:$Q,$Z$2,FALSE)),"")</f>
        <v/>
      </c>
      <c r="AA1055" s="104" t="str">
        <f>_xlfn.IFNA(IF($B1055="","",VLOOKUP($B1055,'SWC Towers'!$A:$Q,$AA$2,FALSE)),"")</f>
        <v/>
      </c>
      <c r="AB1055" s="104" t="str">
        <f>_xlfn.IFNA(IF($B1055="","",VLOOKUP($B1055,'SWC Towers'!$A:$Q,$AB$2,FALSE)),"")</f>
        <v/>
      </c>
      <c r="AC1055" s="20">
        <f>SUM(Table25[[#This Row],[IT Tower: Application]:[Other/Non-IT ]])</f>
        <v>1</v>
      </c>
      <c r="AD1055" s="70"/>
      <c r="AE1055" s="70"/>
      <c r="AF1055" s="70"/>
      <c r="AG1055" s="70"/>
      <c r="AH1055" s="70"/>
      <c r="AI1055" s="70"/>
      <c r="AJ1055" s="70"/>
      <c r="AK1055" s="70"/>
      <c r="AL1055" s="70"/>
      <c r="AM1055" s="70"/>
      <c r="AN1055" s="70"/>
      <c r="AO1055" s="70"/>
      <c r="AP1055" s="70"/>
      <c r="AQ1055" s="70"/>
      <c r="AR1055" s="70"/>
      <c r="AS1055" s="70"/>
      <c r="AT1055" s="70"/>
      <c r="AU1055" s="70"/>
      <c r="AV1055" s="70"/>
      <c r="AW1055" s="70"/>
      <c r="AX1055" s="70"/>
      <c r="AY1055" s="70"/>
      <c r="AZ1055" s="70"/>
      <c r="BA1055" s="70"/>
      <c r="BB1055" s="70">
        <v>0</v>
      </c>
      <c r="BC1055" s="70">
        <v>86516</v>
      </c>
      <c r="BD1055" s="70"/>
      <c r="BE1055" s="70"/>
      <c r="BF1055" s="70"/>
      <c r="BG1055" s="70"/>
      <c r="BH1055" s="70"/>
      <c r="BI1055" s="70"/>
      <c r="BJ1055" s="70"/>
      <c r="BK1055" s="70"/>
      <c r="BL1055" s="70"/>
      <c r="BM1055" s="70"/>
      <c r="BN1055" s="70"/>
      <c r="BO1055" s="70"/>
      <c r="BP1055" s="70"/>
      <c r="BQ1055" s="70"/>
      <c r="BR1055" s="70"/>
      <c r="BS1055" s="70"/>
      <c r="BT1055" s="70"/>
      <c r="BU1055" s="70"/>
      <c r="BV1055" s="70"/>
      <c r="BW1055" s="70"/>
      <c r="BX1055" s="70"/>
      <c r="BY1055" s="70"/>
      <c r="BZ1055" s="70"/>
      <c r="CA1055" s="70"/>
      <c r="CB1055" s="70"/>
      <c r="CC1055" s="69">
        <f>SUM(Table25[[#This Row],[Contract Amount FY00]:[Contract Amount FY50]])</f>
        <v>86516</v>
      </c>
      <c r="CD1055" s="24"/>
    </row>
    <row r="1056" spans="1:82" x14ac:dyDescent="0.25">
      <c r="A1056" s="122" t="s">
        <v>2076</v>
      </c>
      <c r="B1056" s="122" t="s">
        <v>2057</v>
      </c>
      <c r="C1056" s="122" t="s">
        <v>2260</v>
      </c>
      <c r="E1056" s="26" t="str">
        <f>IFERROR(IF(VLOOKUP(Table25[[#This Row],[Contract No.]],Table3[#All],3,FALSE)="","No","Yes"),"")</f>
        <v>Yes</v>
      </c>
      <c r="F1056" s="26" t="str">
        <f>IFERROR(VLOOKUP(Table25[[#This Row],[Contract No.]],Table3[#All],3,FALSE),"")</f>
        <v>NASPO</v>
      </c>
      <c r="G1056" s="26" t="str">
        <f>IFERROR(IF(Table25[[#This Row],[Cooperative Purchase
(Yes/No)]]="Yes","Yes",IF(VLOOKUP(Table25[[#This Row],[Contract No.]],Table3[#All],1,FALSE)=Table25[[#This Row],[Contract No.]],"Yes","No")),"No")</f>
        <v>Yes</v>
      </c>
      <c r="H1056" s="51">
        <f>IFERROR(VLOOKUP(Table25[[#This Row],[Contract No.]],Table3[#All],4,FALSE),"")</f>
        <v>43983</v>
      </c>
      <c r="I1056" s="56">
        <f>IFERROR(IF(AND(MONTH(Table25[[#This Row],[Contract Start Date]])&gt;6,MONTH(Table25[[#This Row],[Contract Start Date]])&lt;=12),YEAR(Table25[[#This Row],[Contract Start Date]])+1,YEAR(Table25[[#This Row],[Contract Start Date]])),"")</f>
        <v>2020</v>
      </c>
      <c r="J1056" s="55">
        <f>Table25[[#This Row],[FY Formula start]]</f>
        <v>2020</v>
      </c>
      <c r="K1056" s="59" t="str">
        <f>"FY"&amp;" "&amp;Table25[[#This Row],[Year Start]]</f>
        <v>FY 2020</v>
      </c>
      <c r="L1056" s="52">
        <f>IFERROR(VLOOKUP(Table25[[#This Row],[Contract No.]],Table3[#All],5,FALSE),"")</f>
        <v>46295</v>
      </c>
      <c r="M1056" s="56">
        <f>IFERROR(IF(Table25[[#This Row],[Contract End Date]]="99/99/9999","No End",IF(AND(MONTH(Table25[[#This Row],[Contract End Date]])&gt;6,MONTH(Table25[[#This Row],[Contract End Date]])&lt;=12),YEAR(Table25[[#This Row],[Contract End Date]])+1,YEAR(Table25[[#This Row],[Contract End Date]]))),"")</f>
        <v>2027</v>
      </c>
      <c r="N1056" s="55">
        <f>Table25[[#This Row],[FY Formula end]]</f>
        <v>2027</v>
      </c>
      <c r="O1056" s="59" t="str">
        <f>IF(Table25[[#This Row],[Year End]]="No End","No End","FY"&amp;" "&amp;Table25[[#This Row],[Year End]])</f>
        <v>FY 2027</v>
      </c>
      <c r="P1056" s="27"/>
      <c r="Q1056" s="104">
        <f>_xlfn.IFNA(IF($B1056="","",VLOOKUP($B1056,'SWC Towers'!$A:$Q,$Q$2,FALSE)),"")</f>
        <v>0.1</v>
      </c>
      <c r="R1056" s="106">
        <f>_xlfn.IFNA(IF($B1056="","",VLOOKUP($B1056,'SWC Towers'!$A:$Q,$R$2,FALSE)),"")</f>
        <v>0.1</v>
      </c>
      <c r="S1056" s="106" t="str">
        <f>_xlfn.IFNA(IF($B1056="","",VLOOKUP($B1056,'SWC Towers'!$A:$Q,$S$2,FALSE)),"")</f>
        <v/>
      </c>
      <c r="T1056" s="106" t="str">
        <f>_xlfn.IFNA(IF($B1056="","",VLOOKUP($B1056,'SWC Towers'!$A:$Q,$T$2,FALSE)),"")</f>
        <v/>
      </c>
      <c r="U1056" s="104">
        <f>_xlfn.IFNA(IF($B1056="","",VLOOKUP($B1056,'SWC Towers'!$A:$Q,$U$2,FALSE)),"")</f>
        <v>0.15</v>
      </c>
      <c r="V1056" s="104" t="str">
        <f>_xlfn.IFNA(IF($B1056="","",VLOOKUP($B1056,'SWC Towers'!$A:$Q,$V$2,FALSE)),"")</f>
        <v/>
      </c>
      <c r="W1056" s="104">
        <f>_xlfn.IFNA(IF($B1056="","",VLOOKUP($B1056,'SWC Towers'!$A:$Q,$W$2,FALSE)),"")</f>
        <v>0.65</v>
      </c>
      <c r="X1056" s="104" t="str">
        <f>_xlfn.IFNA(IF($B1056="","",VLOOKUP($B1056,'SWC Towers'!$A:$Q,$X$2,FALSE)),"")</f>
        <v/>
      </c>
      <c r="Y1056" s="104" t="str">
        <f>_xlfn.IFNA(IF($B1056="","",VLOOKUP($B1056,'SWC Towers'!$A:$Q,$Y$2,FALSE)),"")</f>
        <v/>
      </c>
      <c r="Z1056" s="104" t="str">
        <f>_xlfn.IFNA(IF($B1056="","",VLOOKUP($B1056,'SWC Towers'!$A:$Q,$Z$2,FALSE)),"")</f>
        <v/>
      </c>
      <c r="AA1056" s="104" t="str">
        <f>_xlfn.IFNA(IF($B1056="","",VLOOKUP($B1056,'SWC Towers'!$A:$Q,$AA$2,FALSE)),"")</f>
        <v/>
      </c>
      <c r="AB1056" s="104" t="str">
        <f>_xlfn.IFNA(IF($B1056="","",VLOOKUP($B1056,'SWC Towers'!$A:$Q,$AB$2,FALSE)),"")</f>
        <v/>
      </c>
      <c r="AC1056" s="20">
        <f>SUM(Table25[[#This Row],[IT Tower: Application]:[Other/Non-IT ]])</f>
        <v>1</v>
      </c>
      <c r="AD1056" s="70"/>
      <c r="AE1056" s="70"/>
      <c r="AF1056" s="70"/>
      <c r="AG1056" s="70"/>
      <c r="AH1056" s="70"/>
      <c r="AI1056" s="70"/>
      <c r="AJ1056" s="70"/>
      <c r="AK1056" s="70"/>
      <c r="AL1056" s="70"/>
      <c r="AM1056" s="70"/>
      <c r="AN1056" s="70"/>
      <c r="AO1056" s="70"/>
      <c r="AP1056" s="70"/>
      <c r="AQ1056" s="70"/>
      <c r="AR1056" s="70"/>
      <c r="AS1056" s="70"/>
      <c r="AT1056" s="70"/>
      <c r="AU1056" s="70"/>
      <c r="AV1056" s="70"/>
      <c r="AW1056" s="70"/>
      <c r="AX1056" s="70"/>
      <c r="AY1056" s="70"/>
      <c r="AZ1056" s="70"/>
      <c r="BA1056" s="70"/>
      <c r="BB1056" s="70">
        <v>37268</v>
      </c>
      <c r="BC1056" s="70">
        <v>0</v>
      </c>
      <c r="BD1056" s="70"/>
      <c r="BE1056" s="70"/>
      <c r="BF1056" s="70"/>
      <c r="BG1056" s="70"/>
      <c r="BH1056" s="70"/>
      <c r="BI1056" s="70"/>
      <c r="BJ1056" s="70"/>
      <c r="BK1056" s="70"/>
      <c r="BL1056" s="70"/>
      <c r="BM1056" s="70"/>
      <c r="BN1056" s="70"/>
      <c r="BO1056" s="70"/>
      <c r="BP1056" s="70"/>
      <c r="BQ1056" s="70"/>
      <c r="BR1056" s="70"/>
      <c r="BS1056" s="70"/>
      <c r="BT1056" s="70"/>
      <c r="BU1056" s="70"/>
      <c r="BV1056" s="70"/>
      <c r="BW1056" s="70"/>
      <c r="BX1056" s="70"/>
      <c r="BY1056" s="70"/>
      <c r="BZ1056" s="70"/>
      <c r="CA1056" s="70"/>
      <c r="CB1056" s="70"/>
      <c r="CC1056" s="69">
        <f>SUM(Table25[[#This Row],[Contract Amount FY00]:[Contract Amount FY50]])</f>
        <v>37268</v>
      </c>
      <c r="CD1056" s="24"/>
    </row>
    <row r="1057" spans="1:82" x14ac:dyDescent="0.25">
      <c r="A1057" s="122" t="s">
        <v>2076</v>
      </c>
      <c r="B1057" s="122" t="s">
        <v>3071</v>
      </c>
      <c r="C1057" s="122" t="s">
        <v>753</v>
      </c>
      <c r="E1057" s="26" t="str">
        <f>IFERROR(IF(VLOOKUP(Table25[[#This Row],[Contract No.]],Table3[#All],3,FALSE)="","No","Yes"),"")</f>
        <v>Yes</v>
      </c>
      <c r="F1057" s="26" t="str">
        <f>IFERROR(VLOOKUP(Table25[[#This Row],[Contract No.]],Table3[#All],3,FALSE),"")</f>
        <v>NASPO</v>
      </c>
      <c r="G1057" s="26" t="str">
        <f>IFERROR(IF(Table25[[#This Row],[Cooperative Purchase
(Yes/No)]]="Yes","Yes",IF(VLOOKUP(Table25[[#This Row],[Contract No.]],Table3[#All],1,FALSE)=Table25[[#This Row],[Contract No.]],"Yes","No")),"No")</f>
        <v>Yes</v>
      </c>
      <c r="H1057" s="51">
        <f>IFERROR(VLOOKUP(Table25[[#This Row],[Contract No.]],Table3[#All],4,FALSE),"")</f>
        <v>45322</v>
      </c>
      <c r="I1057" s="56">
        <f>IFERROR(IF(AND(MONTH(Table25[[#This Row],[Contract Start Date]])&gt;6,MONTH(Table25[[#This Row],[Contract Start Date]])&lt;=12),YEAR(Table25[[#This Row],[Contract Start Date]])+1,YEAR(Table25[[#This Row],[Contract Start Date]])),"")</f>
        <v>2024</v>
      </c>
      <c r="J1057" s="55">
        <f>Table25[[#This Row],[FY Formula start]]</f>
        <v>2024</v>
      </c>
      <c r="K1057" s="59" t="str">
        <f>"FY"&amp;" "&amp;Table25[[#This Row],[Year Start]]</f>
        <v>FY 2024</v>
      </c>
      <c r="L1057" s="52">
        <f>IFERROR(VLOOKUP(Table25[[#This Row],[Contract No.]],Table3[#All],5,FALSE),"")</f>
        <v>46934</v>
      </c>
      <c r="M1057" s="56">
        <f>IFERROR(IF(Table25[[#This Row],[Contract End Date]]="99/99/9999","No End",IF(AND(MONTH(Table25[[#This Row],[Contract End Date]])&gt;6,MONTH(Table25[[#This Row],[Contract End Date]])&lt;=12),YEAR(Table25[[#This Row],[Contract End Date]])+1,YEAR(Table25[[#This Row],[Contract End Date]]))),"")</f>
        <v>2028</v>
      </c>
      <c r="N1057" s="55">
        <f>Table25[[#This Row],[FY Formula end]]</f>
        <v>2028</v>
      </c>
      <c r="O1057" s="59" t="str">
        <f>IF(Table25[[#This Row],[Year End]]="No End","No End","FY"&amp;" "&amp;Table25[[#This Row],[Year End]])</f>
        <v>FY 2028</v>
      </c>
      <c r="P1057" s="27"/>
      <c r="Q1057" s="104" t="str">
        <f>_xlfn.IFNA(IF($B1057="","",VLOOKUP($B1057,'SWC Towers'!$A:$Q,$Q$2,FALSE)),"")</f>
        <v/>
      </c>
      <c r="R1057" s="106">
        <f>_xlfn.IFNA(IF($B1057="","",VLOOKUP($B1057,'SWC Towers'!$A:$Q,$R$2,FALSE)),"")</f>
        <v>0.2</v>
      </c>
      <c r="S1057" s="106" t="str">
        <f>_xlfn.IFNA(IF($B1057="","",VLOOKUP($B1057,'SWC Towers'!$A:$Q,$S$2,FALSE)),"")</f>
        <v/>
      </c>
      <c r="T1057" s="106" t="str">
        <f>_xlfn.IFNA(IF($B1057="","",VLOOKUP($B1057,'SWC Towers'!$A:$Q,$T$2,FALSE)),"")</f>
        <v/>
      </c>
      <c r="U1057" s="104">
        <f>_xlfn.IFNA(IF($B1057="","",VLOOKUP($B1057,'SWC Towers'!$A:$Q,$U$2,FALSE)),"")</f>
        <v>0.6</v>
      </c>
      <c r="V1057" s="104" t="str">
        <f>_xlfn.IFNA(IF($B1057="","",VLOOKUP($B1057,'SWC Towers'!$A:$Q,$V$2,FALSE)),"")</f>
        <v/>
      </c>
      <c r="W1057" s="104" t="str">
        <f>_xlfn.IFNA(IF($B1057="","",VLOOKUP($B1057,'SWC Towers'!$A:$Q,$W$2,FALSE)),"")</f>
        <v/>
      </c>
      <c r="X1057" s="104" t="str">
        <f>_xlfn.IFNA(IF($B1057="","",VLOOKUP($B1057,'SWC Towers'!$A:$Q,$X$2,FALSE)),"")</f>
        <v/>
      </c>
      <c r="Y1057" s="104" t="str">
        <f>_xlfn.IFNA(IF($B1057="","",VLOOKUP($B1057,'SWC Towers'!$A:$Q,$Y$2,FALSE)),"")</f>
        <v/>
      </c>
      <c r="Z1057" s="104" t="str">
        <f>_xlfn.IFNA(IF($B1057="","",VLOOKUP($B1057,'SWC Towers'!$A:$Q,$Z$2,FALSE)),"")</f>
        <v/>
      </c>
      <c r="AA1057" s="104">
        <f>_xlfn.IFNA(IF($B1057="","",VLOOKUP($B1057,'SWC Towers'!$A:$Q,$AA$2,FALSE)),"")</f>
        <v>0.2</v>
      </c>
      <c r="AB1057" s="104" t="str">
        <f>_xlfn.IFNA(IF($B1057="","",VLOOKUP($B1057,'SWC Towers'!$A:$Q,$AB$2,FALSE)),"")</f>
        <v/>
      </c>
      <c r="AC1057" s="20">
        <f>SUM(Table25[[#This Row],[IT Tower: Application]:[Other/Non-IT ]])</f>
        <v>1</v>
      </c>
      <c r="AD1057" s="70"/>
      <c r="AE1057" s="70"/>
      <c r="AF1057" s="70"/>
      <c r="AG1057" s="70"/>
      <c r="AH1057" s="70"/>
      <c r="AI1057" s="70"/>
      <c r="AJ1057" s="70"/>
      <c r="AK1057" s="70"/>
      <c r="AL1057" s="70"/>
      <c r="AM1057" s="70"/>
      <c r="AN1057" s="70"/>
      <c r="AO1057" s="70"/>
      <c r="AP1057" s="70"/>
      <c r="AQ1057" s="70"/>
      <c r="AR1057" s="70"/>
      <c r="AS1057" s="70"/>
      <c r="AT1057" s="70"/>
      <c r="AU1057" s="70"/>
      <c r="AV1057" s="70"/>
      <c r="AW1057" s="70"/>
      <c r="AX1057" s="70"/>
      <c r="AY1057" s="70"/>
      <c r="AZ1057" s="70"/>
      <c r="BA1057" s="70"/>
      <c r="BB1057" s="70">
        <v>1810616</v>
      </c>
      <c r="BC1057" s="70">
        <v>1749222</v>
      </c>
      <c r="BD1057" s="70"/>
      <c r="BE1057" s="70"/>
      <c r="BF1057" s="70"/>
      <c r="BG1057" s="70"/>
      <c r="BH1057" s="70"/>
      <c r="BI1057" s="70"/>
      <c r="BJ1057" s="70"/>
      <c r="BK1057" s="70"/>
      <c r="BL1057" s="70"/>
      <c r="BM1057" s="70"/>
      <c r="BN1057" s="70"/>
      <c r="BO1057" s="70"/>
      <c r="BP1057" s="70"/>
      <c r="BQ1057" s="70"/>
      <c r="BR1057" s="70"/>
      <c r="BS1057" s="70"/>
      <c r="BT1057" s="70"/>
      <c r="BU1057" s="70"/>
      <c r="BV1057" s="70"/>
      <c r="BW1057" s="70"/>
      <c r="BX1057" s="70"/>
      <c r="BY1057" s="70"/>
      <c r="BZ1057" s="70"/>
      <c r="CA1057" s="70"/>
      <c r="CB1057" s="70"/>
      <c r="CC1057" s="69">
        <f>SUM(Table25[[#This Row],[Contract Amount FY00]:[Contract Amount FY50]])</f>
        <v>3559838</v>
      </c>
      <c r="CD1057" s="24"/>
    </row>
    <row r="1058" spans="1:82" x14ac:dyDescent="0.25">
      <c r="A1058" s="122" t="s">
        <v>2076</v>
      </c>
      <c r="B1058" s="122" t="s">
        <v>3071</v>
      </c>
      <c r="C1058" s="122" t="s">
        <v>375</v>
      </c>
      <c r="E1058" s="26" t="str">
        <f>IFERROR(IF(VLOOKUP(Table25[[#This Row],[Contract No.]],Table3[#All],3,FALSE)="","No","Yes"),"")</f>
        <v>Yes</v>
      </c>
      <c r="F1058" s="26" t="str">
        <f>IFERROR(VLOOKUP(Table25[[#This Row],[Contract No.]],Table3[#All],3,FALSE),"")</f>
        <v>NASPO</v>
      </c>
      <c r="G1058" s="26" t="str">
        <f>IFERROR(IF(Table25[[#This Row],[Cooperative Purchase
(Yes/No)]]="Yes","Yes",IF(VLOOKUP(Table25[[#This Row],[Contract No.]],Table3[#All],1,FALSE)=Table25[[#This Row],[Contract No.]],"Yes","No")),"No")</f>
        <v>Yes</v>
      </c>
      <c r="H1058" s="51">
        <f>IFERROR(VLOOKUP(Table25[[#This Row],[Contract No.]],Table3[#All],4,FALSE),"")</f>
        <v>45322</v>
      </c>
      <c r="I1058" s="56">
        <f>IFERROR(IF(AND(MONTH(Table25[[#This Row],[Contract Start Date]])&gt;6,MONTH(Table25[[#This Row],[Contract Start Date]])&lt;=12),YEAR(Table25[[#This Row],[Contract Start Date]])+1,YEAR(Table25[[#This Row],[Contract Start Date]])),"")</f>
        <v>2024</v>
      </c>
      <c r="J1058" s="55">
        <f>Table25[[#This Row],[FY Formula start]]</f>
        <v>2024</v>
      </c>
      <c r="K1058" s="59" t="str">
        <f>"FY"&amp;" "&amp;Table25[[#This Row],[Year Start]]</f>
        <v>FY 2024</v>
      </c>
      <c r="L1058" s="52">
        <f>IFERROR(VLOOKUP(Table25[[#This Row],[Contract No.]],Table3[#All],5,FALSE),"")</f>
        <v>46934</v>
      </c>
      <c r="M1058" s="56">
        <f>IFERROR(IF(Table25[[#This Row],[Contract End Date]]="99/99/9999","No End",IF(AND(MONTH(Table25[[#This Row],[Contract End Date]])&gt;6,MONTH(Table25[[#This Row],[Contract End Date]])&lt;=12),YEAR(Table25[[#This Row],[Contract End Date]])+1,YEAR(Table25[[#This Row],[Contract End Date]]))),"")</f>
        <v>2028</v>
      </c>
      <c r="N1058" s="55">
        <f>Table25[[#This Row],[FY Formula end]]</f>
        <v>2028</v>
      </c>
      <c r="O1058" s="59" t="str">
        <f>IF(Table25[[#This Row],[Year End]]="No End","No End","FY"&amp;" "&amp;Table25[[#This Row],[Year End]])</f>
        <v>FY 2028</v>
      </c>
      <c r="P1058" s="27"/>
      <c r="Q1058" s="104" t="str">
        <f>_xlfn.IFNA(IF($B1058="","",VLOOKUP($B1058,'SWC Towers'!$A:$Q,$Q$2,FALSE)),"")</f>
        <v/>
      </c>
      <c r="R1058" s="106">
        <f>_xlfn.IFNA(IF($B1058="","",VLOOKUP($B1058,'SWC Towers'!$A:$Q,$R$2,FALSE)),"")</f>
        <v>0.2</v>
      </c>
      <c r="S1058" s="106" t="str">
        <f>_xlfn.IFNA(IF($B1058="","",VLOOKUP($B1058,'SWC Towers'!$A:$Q,$S$2,FALSE)),"")</f>
        <v/>
      </c>
      <c r="T1058" s="106" t="str">
        <f>_xlfn.IFNA(IF($B1058="","",VLOOKUP($B1058,'SWC Towers'!$A:$Q,$T$2,FALSE)),"")</f>
        <v/>
      </c>
      <c r="U1058" s="104">
        <f>_xlfn.IFNA(IF($B1058="","",VLOOKUP($B1058,'SWC Towers'!$A:$Q,$U$2,FALSE)),"")</f>
        <v>0.6</v>
      </c>
      <c r="V1058" s="104" t="str">
        <f>_xlfn.IFNA(IF($B1058="","",VLOOKUP($B1058,'SWC Towers'!$A:$Q,$V$2,FALSE)),"")</f>
        <v/>
      </c>
      <c r="W1058" s="104" t="str">
        <f>_xlfn.IFNA(IF($B1058="","",VLOOKUP($B1058,'SWC Towers'!$A:$Q,$W$2,FALSE)),"")</f>
        <v/>
      </c>
      <c r="X1058" s="104" t="str">
        <f>_xlfn.IFNA(IF($B1058="","",VLOOKUP($B1058,'SWC Towers'!$A:$Q,$X$2,FALSE)),"")</f>
        <v/>
      </c>
      <c r="Y1058" s="104" t="str">
        <f>_xlfn.IFNA(IF($B1058="","",VLOOKUP($B1058,'SWC Towers'!$A:$Q,$Y$2,FALSE)),"")</f>
        <v/>
      </c>
      <c r="Z1058" s="104" t="str">
        <f>_xlfn.IFNA(IF($B1058="","",VLOOKUP($B1058,'SWC Towers'!$A:$Q,$Z$2,FALSE)),"")</f>
        <v/>
      </c>
      <c r="AA1058" s="104">
        <f>_xlfn.IFNA(IF($B1058="","",VLOOKUP($B1058,'SWC Towers'!$A:$Q,$AA$2,FALSE)),"")</f>
        <v>0.2</v>
      </c>
      <c r="AB1058" s="104" t="str">
        <f>_xlfn.IFNA(IF($B1058="","",VLOOKUP($B1058,'SWC Towers'!$A:$Q,$AB$2,FALSE)),"")</f>
        <v/>
      </c>
      <c r="AC1058" s="20">
        <f>SUM(Table25[[#This Row],[IT Tower: Application]:[Other/Non-IT ]])</f>
        <v>1</v>
      </c>
      <c r="AD1058" s="70"/>
      <c r="AE1058" s="70"/>
      <c r="AF1058" s="70"/>
      <c r="AG1058" s="70"/>
      <c r="AH1058" s="70"/>
      <c r="AI1058" s="70"/>
      <c r="AJ1058" s="70"/>
      <c r="AK1058" s="70"/>
      <c r="AL1058" s="70"/>
      <c r="AM1058" s="70"/>
      <c r="AN1058" s="70"/>
      <c r="AO1058" s="70"/>
      <c r="AP1058" s="70"/>
      <c r="AQ1058" s="70"/>
      <c r="AR1058" s="70"/>
      <c r="AS1058" s="70"/>
      <c r="AT1058" s="70"/>
      <c r="AU1058" s="70"/>
      <c r="AV1058" s="70"/>
      <c r="AW1058" s="70"/>
      <c r="AX1058" s="70"/>
      <c r="AY1058" s="70"/>
      <c r="AZ1058" s="70"/>
      <c r="BA1058" s="70"/>
      <c r="BB1058" s="70"/>
      <c r="BC1058" s="70">
        <v>1228</v>
      </c>
      <c r="BD1058" s="70"/>
      <c r="BE1058" s="70"/>
      <c r="BF1058" s="70"/>
      <c r="BG1058" s="70"/>
      <c r="BH1058" s="70"/>
      <c r="BI1058" s="70"/>
      <c r="BJ1058" s="70"/>
      <c r="BK1058" s="70"/>
      <c r="BL1058" s="70"/>
      <c r="BM1058" s="70"/>
      <c r="BN1058" s="70"/>
      <c r="BO1058" s="70"/>
      <c r="BP1058" s="70"/>
      <c r="BQ1058" s="70"/>
      <c r="BR1058" s="70"/>
      <c r="BS1058" s="70"/>
      <c r="BT1058" s="70"/>
      <c r="BU1058" s="70"/>
      <c r="BV1058" s="70"/>
      <c r="BW1058" s="70"/>
      <c r="BX1058" s="70"/>
      <c r="BY1058" s="70"/>
      <c r="BZ1058" s="70"/>
      <c r="CA1058" s="70"/>
      <c r="CB1058" s="70"/>
      <c r="CC1058" s="69">
        <f>SUM(Table25[[#This Row],[Contract Amount FY00]:[Contract Amount FY50]])</f>
        <v>1228</v>
      </c>
      <c r="CD1058" s="24"/>
    </row>
    <row r="1059" spans="1:82" x14ac:dyDescent="0.25">
      <c r="A1059" s="122" t="s">
        <v>2076</v>
      </c>
      <c r="B1059" s="122" t="s">
        <v>3071</v>
      </c>
      <c r="C1059" s="122" t="s">
        <v>372</v>
      </c>
      <c r="E1059" s="26" t="str">
        <f>IFERROR(IF(VLOOKUP(Table25[[#This Row],[Contract No.]],Table3[#All],3,FALSE)="","No","Yes"),"")</f>
        <v>Yes</v>
      </c>
      <c r="F1059" s="26" t="str">
        <f>IFERROR(VLOOKUP(Table25[[#This Row],[Contract No.]],Table3[#All],3,FALSE),"")</f>
        <v>NASPO</v>
      </c>
      <c r="G1059" s="26" t="str">
        <f>IFERROR(IF(Table25[[#This Row],[Cooperative Purchase
(Yes/No)]]="Yes","Yes",IF(VLOOKUP(Table25[[#This Row],[Contract No.]],Table3[#All],1,FALSE)=Table25[[#This Row],[Contract No.]],"Yes","No")),"No")</f>
        <v>Yes</v>
      </c>
      <c r="H1059" s="51">
        <f>IFERROR(VLOOKUP(Table25[[#This Row],[Contract No.]],Table3[#All],4,FALSE),"")</f>
        <v>45322</v>
      </c>
      <c r="I1059" s="56">
        <f>IFERROR(IF(AND(MONTH(Table25[[#This Row],[Contract Start Date]])&gt;6,MONTH(Table25[[#This Row],[Contract Start Date]])&lt;=12),YEAR(Table25[[#This Row],[Contract Start Date]])+1,YEAR(Table25[[#This Row],[Contract Start Date]])),"")</f>
        <v>2024</v>
      </c>
      <c r="J1059" s="55">
        <f>Table25[[#This Row],[FY Formula start]]</f>
        <v>2024</v>
      </c>
      <c r="K1059" s="59" t="str">
        <f>"FY"&amp;" "&amp;Table25[[#This Row],[Year Start]]</f>
        <v>FY 2024</v>
      </c>
      <c r="L1059" s="52">
        <f>IFERROR(VLOOKUP(Table25[[#This Row],[Contract No.]],Table3[#All],5,FALSE),"")</f>
        <v>46934</v>
      </c>
      <c r="M1059" s="56">
        <f>IFERROR(IF(Table25[[#This Row],[Contract End Date]]="99/99/9999","No End",IF(AND(MONTH(Table25[[#This Row],[Contract End Date]])&gt;6,MONTH(Table25[[#This Row],[Contract End Date]])&lt;=12),YEAR(Table25[[#This Row],[Contract End Date]])+1,YEAR(Table25[[#This Row],[Contract End Date]]))),"")</f>
        <v>2028</v>
      </c>
      <c r="N1059" s="55">
        <f>Table25[[#This Row],[FY Formula end]]</f>
        <v>2028</v>
      </c>
      <c r="O1059" s="59" t="str">
        <f>IF(Table25[[#This Row],[Year End]]="No End","No End","FY"&amp;" "&amp;Table25[[#This Row],[Year End]])</f>
        <v>FY 2028</v>
      </c>
      <c r="P1059" s="27"/>
      <c r="Q1059" s="104" t="str">
        <f>_xlfn.IFNA(IF($B1059="","",VLOOKUP($B1059,'SWC Towers'!$A:$Q,$Q$2,FALSE)),"")</f>
        <v/>
      </c>
      <c r="R1059" s="106">
        <f>_xlfn.IFNA(IF($B1059="","",VLOOKUP($B1059,'SWC Towers'!$A:$Q,$R$2,FALSE)),"")</f>
        <v>0.2</v>
      </c>
      <c r="S1059" s="106" t="str">
        <f>_xlfn.IFNA(IF($B1059="","",VLOOKUP($B1059,'SWC Towers'!$A:$Q,$S$2,FALSE)),"")</f>
        <v/>
      </c>
      <c r="T1059" s="106" t="str">
        <f>_xlfn.IFNA(IF($B1059="","",VLOOKUP($B1059,'SWC Towers'!$A:$Q,$T$2,FALSE)),"")</f>
        <v/>
      </c>
      <c r="U1059" s="104">
        <f>_xlfn.IFNA(IF($B1059="","",VLOOKUP($B1059,'SWC Towers'!$A:$Q,$U$2,FALSE)),"")</f>
        <v>0.6</v>
      </c>
      <c r="V1059" s="104" t="str">
        <f>_xlfn.IFNA(IF($B1059="","",VLOOKUP($B1059,'SWC Towers'!$A:$Q,$V$2,FALSE)),"")</f>
        <v/>
      </c>
      <c r="W1059" s="104" t="str">
        <f>_xlfn.IFNA(IF($B1059="","",VLOOKUP($B1059,'SWC Towers'!$A:$Q,$W$2,FALSE)),"")</f>
        <v/>
      </c>
      <c r="X1059" s="104" t="str">
        <f>_xlfn.IFNA(IF($B1059="","",VLOOKUP($B1059,'SWC Towers'!$A:$Q,$X$2,FALSE)),"")</f>
        <v/>
      </c>
      <c r="Y1059" s="104" t="str">
        <f>_xlfn.IFNA(IF($B1059="","",VLOOKUP($B1059,'SWC Towers'!$A:$Q,$Y$2,FALSE)),"")</f>
        <v/>
      </c>
      <c r="Z1059" s="104" t="str">
        <f>_xlfn.IFNA(IF($B1059="","",VLOOKUP($B1059,'SWC Towers'!$A:$Q,$Z$2,FALSE)),"")</f>
        <v/>
      </c>
      <c r="AA1059" s="104">
        <f>_xlfn.IFNA(IF($B1059="","",VLOOKUP($B1059,'SWC Towers'!$A:$Q,$AA$2,FALSE)),"")</f>
        <v>0.2</v>
      </c>
      <c r="AB1059" s="104" t="str">
        <f>_xlfn.IFNA(IF($B1059="","",VLOOKUP($B1059,'SWC Towers'!$A:$Q,$AB$2,FALSE)),"")</f>
        <v/>
      </c>
      <c r="AC1059" s="20">
        <f>SUM(Table25[[#This Row],[IT Tower: Application]:[Other/Non-IT ]])</f>
        <v>1</v>
      </c>
      <c r="AD1059" s="70"/>
      <c r="AE1059" s="70"/>
      <c r="AF1059" s="70"/>
      <c r="AG1059" s="70"/>
      <c r="AH1059" s="70"/>
      <c r="AI1059" s="70"/>
      <c r="AJ1059" s="70"/>
      <c r="AK1059" s="70"/>
      <c r="AL1059" s="70"/>
      <c r="AM1059" s="70"/>
      <c r="AN1059" s="70"/>
      <c r="AO1059" s="70"/>
      <c r="AP1059" s="70"/>
      <c r="AQ1059" s="70"/>
      <c r="AR1059" s="70"/>
      <c r="AS1059" s="70"/>
      <c r="AT1059" s="70"/>
      <c r="AU1059" s="70"/>
      <c r="AV1059" s="70"/>
      <c r="AW1059" s="70"/>
      <c r="AX1059" s="70"/>
      <c r="AY1059" s="70"/>
      <c r="AZ1059" s="70"/>
      <c r="BA1059" s="70"/>
      <c r="BB1059" s="70">
        <v>6440</v>
      </c>
      <c r="BC1059" s="70">
        <v>151</v>
      </c>
      <c r="BD1059" s="70"/>
      <c r="BE1059" s="70"/>
      <c r="BF1059" s="70"/>
      <c r="BG1059" s="70"/>
      <c r="BH1059" s="70"/>
      <c r="BI1059" s="70"/>
      <c r="BJ1059" s="70"/>
      <c r="BK1059" s="70"/>
      <c r="BL1059" s="70"/>
      <c r="BM1059" s="70"/>
      <c r="BN1059" s="70"/>
      <c r="BO1059" s="70"/>
      <c r="BP1059" s="70"/>
      <c r="BQ1059" s="70"/>
      <c r="BR1059" s="70"/>
      <c r="BS1059" s="70"/>
      <c r="BT1059" s="70"/>
      <c r="BU1059" s="70"/>
      <c r="BV1059" s="70"/>
      <c r="BW1059" s="70"/>
      <c r="BX1059" s="70"/>
      <c r="BY1059" s="70"/>
      <c r="BZ1059" s="70"/>
      <c r="CA1059" s="70"/>
      <c r="CB1059" s="70"/>
      <c r="CC1059" s="69">
        <f>SUM(Table25[[#This Row],[Contract Amount FY00]:[Contract Amount FY50]])</f>
        <v>6591</v>
      </c>
      <c r="CD1059" s="24"/>
    </row>
    <row r="1060" spans="1:82" x14ac:dyDescent="0.25">
      <c r="A1060" s="122" t="s">
        <v>2076</v>
      </c>
      <c r="B1060" s="122" t="s">
        <v>2245</v>
      </c>
      <c r="C1060" s="122" t="s">
        <v>3131</v>
      </c>
      <c r="E1060" s="26" t="str">
        <f>IFERROR(IF(VLOOKUP(Table25[[#This Row],[Contract No.]],Table3[#All],3,FALSE)="","No","Yes"),"")</f>
        <v>No</v>
      </c>
      <c r="F1060" s="26" t="str">
        <f>IFERROR(VLOOKUP(Table25[[#This Row],[Contract No.]],Table3[#All],3,FALSE),"")</f>
        <v/>
      </c>
      <c r="G1060" s="26" t="str">
        <f>IFERROR(IF(Table25[[#This Row],[Cooperative Purchase
(Yes/No)]]="Yes","Yes",IF(VLOOKUP(Table25[[#This Row],[Contract No.]],Table3[#All],1,FALSE)=Table25[[#This Row],[Contract No.]],"Yes","No")),"No")</f>
        <v>Yes</v>
      </c>
      <c r="H1060" s="51">
        <f>IFERROR(VLOOKUP(Table25[[#This Row],[Contract No.]],Table3[#All],4,FALSE),"")</f>
        <v>43952</v>
      </c>
      <c r="I1060" s="56">
        <f>IFERROR(IF(AND(MONTH(Table25[[#This Row],[Contract Start Date]])&gt;6,MONTH(Table25[[#This Row],[Contract Start Date]])&lt;=12),YEAR(Table25[[#This Row],[Contract Start Date]])+1,YEAR(Table25[[#This Row],[Contract Start Date]])),"")</f>
        <v>2020</v>
      </c>
      <c r="J1060" s="55">
        <f>Table25[[#This Row],[FY Formula start]]</f>
        <v>2020</v>
      </c>
      <c r="K1060" s="59" t="str">
        <f>"FY"&amp;" "&amp;Table25[[#This Row],[Year Start]]</f>
        <v>FY 2020</v>
      </c>
      <c r="L1060" s="52">
        <f>IFERROR(VLOOKUP(Table25[[#This Row],[Contract No.]],Table3[#All],5,FALSE),"")</f>
        <v>46203</v>
      </c>
      <c r="M1060" s="56">
        <f>IFERROR(IF(Table25[[#This Row],[Contract End Date]]="99/99/9999","No End",IF(AND(MONTH(Table25[[#This Row],[Contract End Date]])&gt;6,MONTH(Table25[[#This Row],[Contract End Date]])&lt;=12),YEAR(Table25[[#This Row],[Contract End Date]])+1,YEAR(Table25[[#This Row],[Contract End Date]]))),"")</f>
        <v>2026</v>
      </c>
      <c r="N1060" s="55">
        <f>Table25[[#This Row],[FY Formula end]]</f>
        <v>2026</v>
      </c>
      <c r="O1060" s="59" t="str">
        <f>IF(Table25[[#This Row],[Year End]]="No End","No End","FY"&amp;" "&amp;Table25[[#This Row],[Year End]])</f>
        <v>FY 2026</v>
      </c>
      <c r="P1060" s="27"/>
      <c r="Q1060" s="104" t="str">
        <f>_xlfn.IFNA(IF($B1060="","",VLOOKUP($B1060,'SWC Towers'!$A:$Q,$Q$2,FALSE)),"")</f>
        <v/>
      </c>
      <c r="R1060" s="106" t="str">
        <f>_xlfn.IFNA(IF($B1060="","",VLOOKUP($B1060,'SWC Towers'!$A:$Q,$R$2,FALSE)),"")</f>
        <v/>
      </c>
      <c r="S1060" s="106" t="str">
        <f>_xlfn.IFNA(IF($B1060="","",VLOOKUP($B1060,'SWC Towers'!$A:$Q,$S$2,FALSE)),"")</f>
        <v/>
      </c>
      <c r="T1060" s="106" t="str">
        <f>_xlfn.IFNA(IF($B1060="","",VLOOKUP($B1060,'SWC Towers'!$A:$Q,$T$2,FALSE)),"")</f>
        <v/>
      </c>
      <c r="U1060" s="104">
        <f>_xlfn.IFNA(IF($B1060="","",VLOOKUP($B1060,'SWC Towers'!$A:$Q,$U$2,FALSE)),"")</f>
        <v>0.1</v>
      </c>
      <c r="V1060" s="104" t="str">
        <f>_xlfn.IFNA(IF($B1060="","",VLOOKUP($B1060,'SWC Towers'!$A:$Q,$V$2,FALSE)),"")</f>
        <v/>
      </c>
      <c r="W1060" s="104" t="str">
        <f>_xlfn.IFNA(IF($B1060="","",VLOOKUP($B1060,'SWC Towers'!$A:$Q,$W$2,FALSE)),"")</f>
        <v/>
      </c>
      <c r="X1060" s="104" t="str">
        <f>_xlfn.IFNA(IF($B1060="","",VLOOKUP($B1060,'SWC Towers'!$A:$Q,$X$2,FALSE)),"")</f>
        <v/>
      </c>
      <c r="Y1060" s="104" t="str">
        <f>_xlfn.IFNA(IF($B1060="","",VLOOKUP($B1060,'SWC Towers'!$A:$Q,$Y$2,FALSE)),"")</f>
        <v/>
      </c>
      <c r="Z1060" s="104" t="str">
        <f>_xlfn.IFNA(IF($B1060="","",VLOOKUP($B1060,'SWC Towers'!$A:$Q,$Z$2,FALSE)),"")</f>
        <v/>
      </c>
      <c r="AA1060" s="104" t="str">
        <f>_xlfn.IFNA(IF($B1060="","",VLOOKUP($B1060,'SWC Towers'!$A:$Q,$AA$2,FALSE)),"")</f>
        <v/>
      </c>
      <c r="AB1060" s="104">
        <f>_xlfn.IFNA(IF($B1060="","",VLOOKUP($B1060,'SWC Towers'!$A:$Q,$AB$2,FALSE)),"")</f>
        <v>0.9</v>
      </c>
      <c r="AC1060" s="20">
        <f>SUM(Table25[[#This Row],[IT Tower: Application]:[Other/Non-IT ]])</f>
        <v>1</v>
      </c>
      <c r="AD1060" s="70"/>
      <c r="AE1060" s="70"/>
      <c r="AF1060" s="70"/>
      <c r="AG1060" s="70"/>
      <c r="AH1060" s="70"/>
      <c r="AI1060" s="70"/>
      <c r="AJ1060" s="70"/>
      <c r="AK1060" s="70"/>
      <c r="AL1060" s="70"/>
      <c r="AM1060" s="70"/>
      <c r="AN1060" s="70"/>
      <c r="AO1060" s="70"/>
      <c r="AP1060" s="70"/>
      <c r="AQ1060" s="70"/>
      <c r="AR1060" s="70"/>
      <c r="AS1060" s="70"/>
      <c r="AT1060" s="70"/>
      <c r="AU1060" s="70"/>
      <c r="AV1060" s="70"/>
      <c r="AW1060" s="70"/>
      <c r="AX1060" s="70"/>
      <c r="AY1060" s="70"/>
      <c r="AZ1060" s="70">
        <v>0</v>
      </c>
      <c r="BA1060" s="70">
        <v>177408</v>
      </c>
      <c r="BB1060" s="70">
        <v>228461</v>
      </c>
      <c r="BC1060" s="70">
        <v>200524</v>
      </c>
      <c r="BD1060" s="70"/>
      <c r="BE1060" s="70"/>
      <c r="BF1060" s="70"/>
      <c r="BG1060" s="70"/>
      <c r="BH1060" s="70"/>
      <c r="BI1060" s="70"/>
      <c r="BJ1060" s="70"/>
      <c r="BK1060" s="70"/>
      <c r="BL1060" s="70"/>
      <c r="BM1060" s="70"/>
      <c r="BN1060" s="70"/>
      <c r="BO1060" s="70"/>
      <c r="BP1060" s="70"/>
      <c r="BQ1060" s="70"/>
      <c r="BR1060" s="70"/>
      <c r="BS1060" s="70"/>
      <c r="BT1060" s="70"/>
      <c r="BU1060" s="70"/>
      <c r="BV1060" s="70"/>
      <c r="BW1060" s="70"/>
      <c r="BX1060" s="70"/>
      <c r="BY1060" s="70"/>
      <c r="BZ1060" s="70"/>
      <c r="CA1060" s="70"/>
      <c r="CB1060" s="70"/>
      <c r="CC1060" s="69">
        <f>SUM(Table25[[#This Row],[Contract Amount FY00]:[Contract Amount FY50]])</f>
        <v>606393</v>
      </c>
      <c r="CD1060" s="24"/>
    </row>
    <row r="1061" spans="1:82" x14ac:dyDescent="0.25">
      <c r="A1061" s="122" t="s">
        <v>2076</v>
      </c>
      <c r="B1061" s="122" t="s">
        <v>2245</v>
      </c>
      <c r="C1061" s="122" t="s">
        <v>3192</v>
      </c>
      <c r="E1061" s="26" t="str">
        <f>IFERROR(IF(VLOOKUP(Table25[[#This Row],[Contract No.]],Table3[#All],3,FALSE)="","No","Yes"),"")</f>
        <v>No</v>
      </c>
      <c r="F1061" s="26" t="str">
        <f>IFERROR(VLOOKUP(Table25[[#This Row],[Contract No.]],Table3[#All],3,FALSE),"")</f>
        <v/>
      </c>
      <c r="G1061" s="26" t="str">
        <f>IFERROR(IF(Table25[[#This Row],[Cooperative Purchase
(Yes/No)]]="Yes","Yes",IF(VLOOKUP(Table25[[#This Row],[Contract No.]],Table3[#All],1,FALSE)=Table25[[#This Row],[Contract No.]],"Yes","No")),"No")</f>
        <v>Yes</v>
      </c>
      <c r="H1061" s="51">
        <f>IFERROR(VLOOKUP(Table25[[#This Row],[Contract No.]],Table3[#All],4,FALSE),"")</f>
        <v>43952</v>
      </c>
      <c r="I1061" s="56">
        <f>IFERROR(IF(AND(MONTH(Table25[[#This Row],[Contract Start Date]])&gt;6,MONTH(Table25[[#This Row],[Contract Start Date]])&lt;=12),YEAR(Table25[[#This Row],[Contract Start Date]])+1,YEAR(Table25[[#This Row],[Contract Start Date]])),"")</f>
        <v>2020</v>
      </c>
      <c r="J1061" s="55">
        <f>Table25[[#This Row],[FY Formula start]]</f>
        <v>2020</v>
      </c>
      <c r="K1061" s="59" t="str">
        <f>"FY"&amp;" "&amp;Table25[[#This Row],[Year Start]]</f>
        <v>FY 2020</v>
      </c>
      <c r="L1061" s="52">
        <f>IFERROR(VLOOKUP(Table25[[#This Row],[Contract No.]],Table3[#All],5,FALSE),"")</f>
        <v>46203</v>
      </c>
      <c r="M1061" s="56">
        <f>IFERROR(IF(Table25[[#This Row],[Contract End Date]]="99/99/9999","No End",IF(AND(MONTH(Table25[[#This Row],[Contract End Date]])&gt;6,MONTH(Table25[[#This Row],[Contract End Date]])&lt;=12),YEAR(Table25[[#This Row],[Contract End Date]])+1,YEAR(Table25[[#This Row],[Contract End Date]]))),"")</f>
        <v>2026</v>
      </c>
      <c r="N1061" s="55">
        <f>Table25[[#This Row],[FY Formula end]]</f>
        <v>2026</v>
      </c>
      <c r="O1061" s="59" t="str">
        <f>IF(Table25[[#This Row],[Year End]]="No End","No End","FY"&amp;" "&amp;Table25[[#This Row],[Year End]])</f>
        <v>FY 2026</v>
      </c>
      <c r="P1061" s="27"/>
      <c r="Q1061" s="104" t="str">
        <f>_xlfn.IFNA(IF($B1061="","",VLOOKUP($B1061,'SWC Towers'!$A:$Q,$Q$2,FALSE)),"")</f>
        <v/>
      </c>
      <c r="R1061" s="106" t="str">
        <f>_xlfn.IFNA(IF($B1061="","",VLOOKUP($B1061,'SWC Towers'!$A:$Q,$R$2,FALSE)),"")</f>
        <v/>
      </c>
      <c r="S1061" s="106" t="str">
        <f>_xlfn.IFNA(IF($B1061="","",VLOOKUP($B1061,'SWC Towers'!$A:$Q,$S$2,FALSE)),"")</f>
        <v/>
      </c>
      <c r="T1061" s="106" t="str">
        <f>_xlfn.IFNA(IF($B1061="","",VLOOKUP($B1061,'SWC Towers'!$A:$Q,$T$2,FALSE)),"")</f>
        <v/>
      </c>
      <c r="U1061" s="104">
        <f>_xlfn.IFNA(IF($B1061="","",VLOOKUP($B1061,'SWC Towers'!$A:$Q,$U$2,FALSE)),"")</f>
        <v>0.1</v>
      </c>
      <c r="V1061" s="104" t="str">
        <f>_xlfn.IFNA(IF($B1061="","",VLOOKUP($B1061,'SWC Towers'!$A:$Q,$V$2,FALSE)),"")</f>
        <v/>
      </c>
      <c r="W1061" s="104" t="str">
        <f>_xlfn.IFNA(IF($B1061="","",VLOOKUP($B1061,'SWC Towers'!$A:$Q,$W$2,FALSE)),"")</f>
        <v/>
      </c>
      <c r="X1061" s="104" t="str">
        <f>_xlfn.IFNA(IF($B1061="","",VLOOKUP($B1061,'SWC Towers'!$A:$Q,$X$2,FALSE)),"")</f>
        <v/>
      </c>
      <c r="Y1061" s="104" t="str">
        <f>_xlfn.IFNA(IF($B1061="","",VLOOKUP($B1061,'SWC Towers'!$A:$Q,$Y$2,FALSE)),"")</f>
        <v/>
      </c>
      <c r="Z1061" s="104" t="str">
        <f>_xlfn.IFNA(IF($B1061="","",VLOOKUP($B1061,'SWC Towers'!$A:$Q,$Z$2,FALSE)),"")</f>
        <v/>
      </c>
      <c r="AA1061" s="104" t="str">
        <f>_xlfn.IFNA(IF($B1061="","",VLOOKUP($B1061,'SWC Towers'!$A:$Q,$AA$2,FALSE)),"")</f>
        <v/>
      </c>
      <c r="AB1061" s="104">
        <f>_xlfn.IFNA(IF($B1061="","",VLOOKUP($B1061,'SWC Towers'!$A:$Q,$AB$2,FALSE)),"")</f>
        <v>0.9</v>
      </c>
      <c r="AC1061" s="20">
        <f>SUM(Table25[[#This Row],[IT Tower: Application]:[Other/Non-IT ]])</f>
        <v>1</v>
      </c>
      <c r="AD1061" s="70"/>
      <c r="AE1061" s="70"/>
      <c r="AF1061" s="70"/>
      <c r="AG1061" s="70"/>
      <c r="AH1061" s="70"/>
      <c r="AI1061" s="70"/>
      <c r="AJ1061" s="70"/>
      <c r="AK1061" s="70"/>
      <c r="AL1061" s="70"/>
      <c r="AM1061" s="70"/>
      <c r="AN1061" s="70"/>
      <c r="AO1061" s="70"/>
      <c r="AP1061" s="70"/>
      <c r="AQ1061" s="70"/>
      <c r="AR1061" s="70"/>
      <c r="AS1061" s="70"/>
      <c r="AT1061" s="70"/>
      <c r="AU1061" s="70"/>
      <c r="AV1061" s="70"/>
      <c r="AW1061" s="70"/>
      <c r="AX1061" s="70">
        <v>19520</v>
      </c>
      <c r="AY1061" s="70">
        <v>177166</v>
      </c>
      <c r="AZ1061" s="70">
        <v>157989</v>
      </c>
      <c r="BA1061" s="70">
        <v>0</v>
      </c>
      <c r="BB1061" s="70"/>
      <c r="BC1061" s="70"/>
      <c r="BD1061" s="70"/>
      <c r="BE1061" s="70"/>
      <c r="BF1061" s="70"/>
      <c r="BG1061" s="70"/>
      <c r="BH1061" s="70"/>
      <c r="BI1061" s="70"/>
      <c r="BJ1061" s="70"/>
      <c r="BK1061" s="70"/>
      <c r="BL1061" s="70"/>
      <c r="BM1061" s="70"/>
      <c r="BN1061" s="70"/>
      <c r="BO1061" s="70"/>
      <c r="BP1061" s="70"/>
      <c r="BQ1061" s="70"/>
      <c r="BR1061" s="70"/>
      <c r="BS1061" s="70"/>
      <c r="BT1061" s="70"/>
      <c r="BU1061" s="70"/>
      <c r="BV1061" s="70"/>
      <c r="BW1061" s="70"/>
      <c r="BX1061" s="70"/>
      <c r="BY1061" s="70"/>
      <c r="BZ1061" s="70"/>
      <c r="CA1061" s="70"/>
      <c r="CB1061" s="70"/>
      <c r="CC1061" s="69">
        <f>SUM(Table25[[#This Row],[Contract Amount FY00]:[Contract Amount FY50]])</f>
        <v>354675</v>
      </c>
      <c r="CD1061" s="24"/>
    </row>
    <row r="1062" spans="1:82" x14ac:dyDescent="0.25">
      <c r="A1062" s="122" t="s">
        <v>2076</v>
      </c>
      <c r="B1062" s="122" t="s">
        <v>2245</v>
      </c>
      <c r="C1062" s="122" t="s">
        <v>2273</v>
      </c>
      <c r="E1062" s="26" t="str">
        <f>IFERROR(IF(VLOOKUP(Table25[[#This Row],[Contract No.]],Table3[#All],3,FALSE)="","No","Yes"),"")</f>
        <v>No</v>
      </c>
      <c r="F1062" s="26" t="str">
        <f>IFERROR(VLOOKUP(Table25[[#This Row],[Contract No.]],Table3[#All],3,FALSE),"")</f>
        <v/>
      </c>
      <c r="G1062" s="26" t="str">
        <f>IFERROR(IF(Table25[[#This Row],[Cooperative Purchase
(Yes/No)]]="Yes","Yes",IF(VLOOKUP(Table25[[#This Row],[Contract No.]],Table3[#All],1,FALSE)=Table25[[#This Row],[Contract No.]],"Yes","No")),"No")</f>
        <v>Yes</v>
      </c>
      <c r="H1062" s="51">
        <f>IFERROR(VLOOKUP(Table25[[#This Row],[Contract No.]],Table3[#All],4,FALSE),"")</f>
        <v>43952</v>
      </c>
      <c r="I1062" s="56">
        <f>IFERROR(IF(AND(MONTH(Table25[[#This Row],[Contract Start Date]])&gt;6,MONTH(Table25[[#This Row],[Contract Start Date]])&lt;=12),YEAR(Table25[[#This Row],[Contract Start Date]])+1,YEAR(Table25[[#This Row],[Contract Start Date]])),"")</f>
        <v>2020</v>
      </c>
      <c r="J1062" s="55">
        <f>Table25[[#This Row],[FY Formula start]]</f>
        <v>2020</v>
      </c>
      <c r="K1062" s="59" t="str">
        <f>"FY"&amp;" "&amp;Table25[[#This Row],[Year Start]]</f>
        <v>FY 2020</v>
      </c>
      <c r="L1062" s="52">
        <f>IFERROR(VLOOKUP(Table25[[#This Row],[Contract No.]],Table3[#All],5,FALSE),"")</f>
        <v>46203</v>
      </c>
      <c r="M1062" s="56">
        <f>IFERROR(IF(Table25[[#This Row],[Contract End Date]]="99/99/9999","No End",IF(AND(MONTH(Table25[[#This Row],[Contract End Date]])&gt;6,MONTH(Table25[[#This Row],[Contract End Date]])&lt;=12),YEAR(Table25[[#This Row],[Contract End Date]])+1,YEAR(Table25[[#This Row],[Contract End Date]]))),"")</f>
        <v>2026</v>
      </c>
      <c r="N1062" s="55">
        <f>Table25[[#This Row],[FY Formula end]]</f>
        <v>2026</v>
      </c>
      <c r="O1062" s="59" t="str">
        <f>IF(Table25[[#This Row],[Year End]]="No End","No End","FY"&amp;" "&amp;Table25[[#This Row],[Year End]])</f>
        <v>FY 2026</v>
      </c>
      <c r="P1062" s="27"/>
      <c r="Q1062" s="104" t="str">
        <f>_xlfn.IFNA(IF($B1062="","",VLOOKUP($B1062,'SWC Towers'!$A:$Q,$Q$2,FALSE)),"")</f>
        <v/>
      </c>
      <c r="R1062" s="106" t="str">
        <f>_xlfn.IFNA(IF($B1062="","",VLOOKUP($B1062,'SWC Towers'!$A:$Q,$R$2,FALSE)),"")</f>
        <v/>
      </c>
      <c r="S1062" s="106" t="str">
        <f>_xlfn.IFNA(IF($B1062="","",VLOOKUP($B1062,'SWC Towers'!$A:$Q,$S$2,FALSE)),"")</f>
        <v/>
      </c>
      <c r="T1062" s="106" t="str">
        <f>_xlfn.IFNA(IF($B1062="","",VLOOKUP($B1062,'SWC Towers'!$A:$Q,$T$2,FALSE)),"")</f>
        <v/>
      </c>
      <c r="U1062" s="104">
        <f>_xlfn.IFNA(IF($B1062="","",VLOOKUP($B1062,'SWC Towers'!$A:$Q,$U$2,FALSE)),"")</f>
        <v>0.1</v>
      </c>
      <c r="V1062" s="104" t="str">
        <f>_xlfn.IFNA(IF($B1062="","",VLOOKUP($B1062,'SWC Towers'!$A:$Q,$V$2,FALSE)),"")</f>
        <v/>
      </c>
      <c r="W1062" s="104" t="str">
        <f>_xlfn.IFNA(IF($B1062="","",VLOOKUP($B1062,'SWC Towers'!$A:$Q,$W$2,FALSE)),"")</f>
        <v/>
      </c>
      <c r="X1062" s="104" t="str">
        <f>_xlfn.IFNA(IF($B1062="","",VLOOKUP($B1062,'SWC Towers'!$A:$Q,$X$2,FALSE)),"")</f>
        <v/>
      </c>
      <c r="Y1062" s="104" t="str">
        <f>_xlfn.IFNA(IF($B1062="","",VLOOKUP($B1062,'SWC Towers'!$A:$Q,$Y$2,FALSE)),"")</f>
        <v/>
      </c>
      <c r="Z1062" s="104" t="str">
        <f>_xlfn.IFNA(IF($B1062="","",VLOOKUP($B1062,'SWC Towers'!$A:$Q,$Z$2,FALSE)),"")</f>
        <v/>
      </c>
      <c r="AA1062" s="104" t="str">
        <f>_xlfn.IFNA(IF($B1062="","",VLOOKUP($B1062,'SWC Towers'!$A:$Q,$AA$2,FALSE)),"")</f>
        <v/>
      </c>
      <c r="AB1062" s="104">
        <f>_xlfn.IFNA(IF($B1062="","",VLOOKUP($B1062,'SWC Towers'!$A:$Q,$AB$2,FALSE)),"")</f>
        <v>0.9</v>
      </c>
      <c r="AC1062" s="20">
        <f>SUM(Table25[[#This Row],[IT Tower: Application]:[Other/Non-IT ]])</f>
        <v>1</v>
      </c>
      <c r="AD1062" s="70"/>
      <c r="AE1062" s="70"/>
      <c r="AF1062" s="70"/>
      <c r="AG1062" s="70"/>
      <c r="AH1062" s="70"/>
      <c r="AI1062" s="70"/>
      <c r="AJ1062" s="70"/>
      <c r="AK1062" s="70"/>
      <c r="AL1062" s="70"/>
      <c r="AM1062" s="70"/>
      <c r="AN1062" s="70"/>
      <c r="AO1062" s="70"/>
      <c r="AP1062" s="70"/>
      <c r="AQ1062" s="70"/>
      <c r="AR1062" s="70"/>
      <c r="AS1062" s="70"/>
      <c r="AT1062" s="70"/>
      <c r="AU1062" s="70"/>
      <c r="AV1062" s="70"/>
      <c r="AW1062" s="70"/>
      <c r="AX1062" s="70"/>
      <c r="AY1062" s="70"/>
      <c r="AZ1062" s="70"/>
      <c r="BA1062" s="70">
        <v>85</v>
      </c>
      <c r="BB1062" s="70">
        <v>16600</v>
      </c>
      <c r="BC1062" s="70">
        <v>8465</v>
      </c>
      <c r="BD1062" s="70"/>
      <c r="BE1062" s="70"/>
      <c r="BF1062" s="70"/>
      <c r="BG1062" s="70"/>
      <c r="BH1062" s="70"/>
      <c r="BI1062" s="70"/>
      <c r="BJ1062" s="70"/>
      <c r="BK1062" s="70"/>
      <c r="BL1062" s="70"/>
      <c r="BM1062" s="70"/>
      <c r="BN1062" s="70"/>
      <c r="BO1062" s="70"/>
      <c r="BP1062" s="70"/>
      <c r="BQ1062" s="70"/>
      <c r="BR1062" s="70"/>
      <c r="BS1062" s="70"/>
      <c r="BT1062" s="70"/>
      <c r="BU1062" s="70"/>
      <c r="BV1062" s="70"/>
      <c r="BW1062" s="70"/>
      <c r="BX1062" s="70"/>
      <c r="BY1062" s="70"/>
      <c r="BZ1062" s="70"/>
      <c r="CA1062" s="70"/>
      <c r="CB1062" s="70"/>
      <c r="CC1062" s="69">
        <f>SUM(Table25[[#This Row],[Contract Amount FY00]:[Contract Amount FY50]])</f>
        <v>25150</v>
      </c>
      <c r="CD1062" s="24"/>
    </row>
    <row r="1063" spans="1:82" x14ac:dyDescent="0.25">
      <c r="A1063" s="122" t="s">
        <v>2076</v>
      </c>
      <c r="B1063" s="122" t="s">
        <v>526</v>
      </c>
      <c r="C1063" s="122" t="s">
        <v>3193</v>
      </c>
      <c r="E1063" s="26" t="str">
        <f>IFERROR(IF(VLOOKUP(Table25[[#This Row],[Contract No.]],Table3[#All],3,FALSE)="","No","Yes"),"")</f>
        <v>Yes</v>
      </c>
      <c r="F1063" s="26" t="str">
        <f>IFERROR(VLOOKUP(Table25[[#This Row],[Contract No.]],Table3[#All],3,FALSE),"")</f>
        <v>NASPO</v>
      </c>
      <c r="G1063" s="26" t="str">
        <f>IFERROR(IF(Table25[[#This Row],[Cooperative Purchase
(Yes/No)]]="Yes","Yes",IF(VLOOKUP(Table25[[#This Row],[Contract No.]],Table3[#All],1,FALSE)=Table25[[#This Row],[Contract No.]],"Yes","No")),"No")</f>
        <v>Yes</v>
      </c>
      <c r="H1063" s="51">
        <f>IFERROR(VLOOKUP(Table25[[#This Row],[Contract No.]],Table3[#All],4,FALSE),"")</f>
        <v>43892</v>
      </c>
      <c r="I1063" s="56">
        <f>IFERROR(IF(AND(MONTH(Table25[[#This Row],[Contract Start Date]])&gt;6,MONTH(Table25[[#This Row],[Contract Start Date]])&lt;=12),YEAR(Table25[[#This Row],[Contract Start Date]])+1,YEAR(Table25[[#This Row],[Contract Start Date]])),"")</f>
        <v>2020</v>
      </c>
      <c r="J1063" s="55">
        <f>Table25[[#This Row],[FY Formula start]]</f>
        <v>2020</v>
      </c>
      <c r="K1063" s="59" t="str">
        <f>"FY"&amp;" "&amp;Table25[[#This Row],[Year Start]]</f>
        <v>FY 2020</v>
      </c>
      <c r="L1063" s="52">
        <f>IFERROR(VLOOKUP(Table25[[#This Row],[Contract No.]],Table3[#All],5,FALSE),"")</f>
        <v>45504</v>
      </c>
      <c r="M1063" s="56">
        <f>IFERROR(IF(Table25[[#This Row],[Contract End Date]]="99/99/9999","No End",IF(AND(MONTH(Table25[[#This Row],[Contract End Date]])&gt;6,MONTH(Table25[[#This Row],[Contract End Date]])&lt;=12),YEAR(Table25[[#This Row],[Contract End Date]])+1,YEAR(Table25[[#This Row],[Contract End Date]]))),"")</f>
        <v>2025</v>
      </c>
      <c r="N1063" s="55">
        <f>Table25[[#This Row],[FY Formula end]]</f>
        <v>2025</v>
      </c>
      <c r="O1063" s="59" t="str">
        <f>IF(Table25[[#This Row],[Year End]]="No End","No End","FY"&amp;" "&amp;Table25[[#This Row],[Year End]])</f>
        <v>FY 2025</v>
      </c>
      <c r="P1063" s="27"/>
      <c r="Q1063" s="104" t="str">
        <f>_xlfn.IFNA(IF($B1063="","",VLOOKUP($B1063,'SWC Towers'!$A:$Q,$Q$2,FALSE)),"")</f>
        <v/>
      </c>
      <c r="R1063" s="106">
        <f>_xlfn.IFNA(IF($B1063="","",VLOOKUP($B1063,'SWC Towers'!$A:$Q,$R$2,FALSE)),"")</f>
        <v>0.1</v>
      </c>
      <c r="S1063" s="106" t="str">
        <f>_xlfn.IFNA(IF($B1063="","",VLOOKUP($B1063,'SWC Towers'!$A:$Q,$S$2,FALSE)),"")</f>
        <v/>
      </c>
      <c r="T1063" s="106">
        <f>_xlfn.IFNA(IF($B1063="","",VLOOKUP($B1063,'SWC Towers'!$A:$Q,$T$2,FALSE)),"")</f>
        <v>0.05</v>
      </c>
      <c r="U1063" s="104">
        <f>_xlfn.IFNA(IF($B1063="","",VLOOKUP($B1063,'SWC Towers'!$A:$Q,$U$2,FALSE)),"")</f>
        <v>0.65</v>
      </c>
      <c r="V1063" s="104" t="str">
        <f>_xlfn.IFNA(IF($B1063="","",VLOOKUP($B1063,'SWC Towers'!$A:$Q,$V$2,FALSE)),"")</f>
        <v/>
      </c>
      <c r="W1063" s="104">
        <f>_xlfn.IFNA(IF($B1063="","",VLOOKUP($B1063,'SWC Towers'!$A:$Q,$W$2,FALSE)),"")</f>
        <v>0.1</v>
      </c>
      <c r="X1063" s="104" t="str">
        <f>_xlfn.IFNA(IF($B1063="","",VLOOKUP($B1063,'SWC Towers'!$A:$Q,$X$2,FALSE)),"")</f>
        <v/>
      </c>
      <c r="Y1063" s="104" t="str">
        <f>_xlfn.IFNA(IF($B1063="","",VLOOKUP($B1063,'SWC Towers'!$A:$Q,$Y$2,FALSE)),"")</f>
        <v/>
      </c>
      <c r="Z1063" s="104">
        <f>_xlfn.IFNA(IF($B1063="","",VLOOKUP($B1063,'SWC Towers'!$A:$Q,$Z$2,FALSE)),"")</f>
        <v>0.1</v>
      </c>
      <c r="AA1063" s="104" t="str">
        <f>_xlfn.IFNA(IF($B1063="","",VLOOKUP($B1063,'SWC Towers'!$A:$Q,$AA$2,FALSE)),"")</f>
        <v/>
      </c>
      <c r="AB1063" s="104" t="str">
        <f>_xlfn.IFNA(IF($B1063="","",VLOOKUP($B1063,'SWC Towers'!$A:$Q,$AB$2,FALSE)),"")</f>
        <v/>
      </c>
      <c r="AC1063" s="20">
        <f>SUM(Table25[[#This Row],[IT Tower: Application]:[Other/Non-IT ]])</f>
        <v>1</v>
      </c>
      <c r="AD1063" s="70"/>
      <c r="AE1063" s="70"/>
      <c r="AF1063" s="70"/>
      <c r="AG1063" s="70"/>
      <c r="AH1063" s="70"/>
      <c r="AI1063" s="70"/>
      <c r="AJ1063" s="70"/>
      <c r="AK1063" s="70"/>
      <c r="AL1063" s="70"/>
      <c r="AM1063" s="70"/>
      <c r="AN1063" s="70"/>
      <c r="AO1063" s="70"/>
      <c r="AP1063" s="70"/>
      <c r="AQ1063" s="70"/>
      <c r="AR1063" s="70"/>
      <c r="AS1063" s="70"/>
      <c r="AT1063" s="70"/>
      <c r="AU1063" s="70"/>
      <c r="AV1063" s="70"/>
      <c r="AW1063" s="70"/>
      <c r="AX1063" s="70"/>
      <c r="AY1063" s="70"/>
      <c r="AZ1063" s="70">
        <v>55719</v>
      </c>
      <c r="BA1063" s="70">
        <v>400950</v>
      </c>
      <c r="BB1063" s="70">
        <v>187769</v>
      </c>
      <c r="BC1063" s="70">
        <v>10903</v>
      </c>
      <c r="BD1063" s="70"/>
      <c r="BE1063" s="70"/>
      <c r="BF1063" s="70"/>
      <c r="BG1063" s="70"/>
      <c r="BH1063" s="70"/>
      <c r="BI1063" s="70"/>
      <c r="BJ1063" s="70"/>
      <c r="BK1063" s="70"/>
      <c r="BL1063" s="70"/>
      <c r="BM1063" s="70"/>
      <c r="BN1063" s="70"/>
      <c r="BO1063" s="70"/>
      <c r="BP1063" s="70"/>
      <c r="BQ1063" s="70"/>
      <c r="BR1063" s="70"/>
      <c r="BS1063" s="70"/>
      <c r="BT1063" s="70"/>
      <c r="BU1063" s="70"/>
      <c r="BV1063" s="70"/>
      <c r="BW1063" s="70"/>
      <c r="BX1063" s="70"/>
      <c r="BY1063" s="70"/>
      <c r="BZ1063" s="70"/>
      <c r="CA1063" s="70"/>
      <c r="CB1063" s="70"/>
      <c r="CC1063" s="69">
        <f>SUM(Table25[[#This Row],[Contract Amount FY00]:[Contract Amount FY50]])</f>
        <v>655341</v>
      </c>
      <c r="CD1063" s="24"/>
    </row>
    <row r="1064" spans="1:82" x14ac:dyDescent="0.25">
      <c r="A1064" s="122" t="s">
        <v>2076</v>
      </c>
      <c r="B1064" s="122" t="s">
        <v>526</v>
      </c>
      <c r="C1064" s="122" t="s">
        <v>946</v>
      </c>
      <c r="E1064" s="26" t="str">
        <f>IFERROR(IF(VLOOKUP(Table25[[#This Row],[Contract No.]],Table3[#All],3,FALSE)="","No","Yes"),"")</f>
        <v>Yes</v>
      </c>
      <c r="F1064" s="26" t="str">
        <f>IFERROR(VLOOKUP(Table25[[#This Row],[Contract No.]],Table3[#All],3,FALSE),"")</f>
        <v>NASPO</v>
      </c>
      <c r="G1064" s="26" t="str">
        <f>IFERROR(IF(Table25[[#This Row],[Cooperative Purchase
(Yes/No)]]="Yes","Yes",IF(VLOOKUP(Table25[[#This Row],[Contract No.]],Table3[#All],1,FALSE)=Table25[[#This Row],[Contract No.]],"Yes","No")),"No")</f>
        <v>Yes</v>
      </c>
      <c r="H1064" s="51">
        <f>IFERROR(VLOOKUP(Table25[[#This Row],[Contract No.]],Table3[#All],4,FALSE),"")</f>
        <v>43892</v>
      </c>
      <c r="I1064" s="56">
        <f>IFERROR(IF(AND(MONTH(Table25[[#This Row],[Contract Start Date]])&gt;6,MONTH(Table25[[#This Row],[Contract Start Date]])&lt;=12),YEAR(Table25[[#This Row],[Contract Start Date]])+1,YEAR(Table25[[#This Row],[Contract Start Date]])),"")</f>
        <v>2020</v>
      </c>
      <c r="J1064" s="55">
        <f>Table25[[#This Row],[FY Formula start]]</f>
        <v>2020</v>
      </c>
      <c r="K1064" s="59" t="str">
        <f>"FY"&amp;" "&amp;Table25[[#This Row],[Year Start]]</f>
        <v>FY 2020</v>
      </c>
      <c r="L1064" s="52">
        <f>IFERROR(VLOOKUP(Table25[[#This Row],[Contract No.]],Table3[#All],5,FALSE),"")</f>
        <v>45504</v>
      </c>
      <c r="M1064" s="56">
        <f>IFERROR(IF(Table25[[#This Row],[Contract End Date]]="99/99/9999","No End",IF(AND(MONTH(Table25[[#This Row],[Contract End Date]])&gt;6,MONTH(Table25[[#This Row],[Contract End Date]])&lt;=12),YEAR(Table25[[#This Row],[Contract End Date]])+1,YEAR(Table25[[#This Row],[Contract End Date]]))),"")</f>
        <v>2025</v>
      </c>
      <c r="N1064" s="55">
        <f>Table25[[#This Row],[FY Formula end]]</f>
        <v>2025</v>
      </c>
      <c r="O1064" s="59" t="str">
        <f>IF(Table25[[#This Row],[Year End]]="No End","No End","FY"&amp;" "&amp;Table25[[#This Row],[Year End]])</f>
        <v>FY 2025</v>
      </c>
      <c r="P1064" s="27"/>
      <c r="Q1064" s="104" t="str">
        <f>_xlfn.IFNA(IF($B1064="","",VLOOKUP($B1064,'SWC Towers'!$A:$Q,$Q$2,FALSE)),"")</f>
        <v/>
      </c>
      <c r="R1064" s="106">
        <f>_xlfn.IFNA(IF($B1064="","",VLOOKUP($B1064,'SWC Towers'!$A:$Q,$R$2,FALSE)),"")</f>
        <v>0.1</v>
      </c>
      <c r="S1064" s="106" t="str">
        <f>_xlfn.IFNA(IF($B1064="","",VLOOKUP($B1064,'SWC Towers'!$A:$Q,$S$2,FALSE)),"")</f>
        <v/>
      </c>
      <c r="T1064" s="106">
        <f>_xlfn.IFNA(IF($B1064="","",VLOOKUP($B1064,'SWC Towers'!$A:$Q,$T$2,FALSE)),"")</f>
        <v>0.05</v>
      </c>
      <c r="U1064" s="104">
        <f>_xlfn.IFNA(IF($B1064="","",VLOOKUP($B1064,'SWC Towers'!$A:$Q,$U$2,FALSE)),"")</f>
        <v>0.65</v>
      </c>
      <c r="V1064" s="104" t="str">
        <f>_xlfn.IFNA(IF($B1064="","",VLOOKUP($B1064,'SWC Towers'!$A:$Q,$V$2,FALSE)),"")</f>
        <v/>
      </c>
      <c r="W1064" s="104">
        <f>_xlfn.IFNA(IF($B1064="","",VLOOKUP($B1064,'SWC Towers'!$A:$Q,$W$2,FALSE)),"")</f>
        <v>0.1</v>
      </c>
      <c r="X1064" s="104" t="str">
        <f>_xlfn.IFNA(IF($B1064="","",VLOOKUP($B1064,'SWC Towers'!$A:$Q,$X$2,FALSE)),"")</f>
        <v/>
      </c>
      <c r="Y1064" s="104" t="str">
        <f>_xlfn.IFNA(IF($B1064="","",VLOOKUP($B1064,'SWC Towers'!$A:$Q,$Y$2,FALSE)),"")</f>
        <v/>
      </c>
      <c r="Z1064" s="104">
        <f>_xlfn.IFNA(IF($B1064="","",VLOOKUP($B1064,'SWC Towers'!$A:$Q,$Z$2,FALSE)),"")</f>
        <v>0.1</v>
      </c>
      <c r="AA1064" s="104" t="str">
        <f>_xlfn.IFNA(IF($B1064="","",VLOOKUP($B1064,'SWC Towers'!$A:$Q,$AA$2,FALSE)),"")</f>
        <v/>
      </c>
      <c r="AB1064" s="104" t="str">
        <f>_xlfn.IFNA(IF($B1064="","",VLOOKUP($B1064,'SWC Towers'!$A:$Q,$AB$2,FALSE)),"")</f>
        <v/>
      </c>
      <c r="AC1064" s="20">
        <f>SUM(Table25[[#This Row],[IT Tower: Application]:[Other/Non-IT ]])</f>
        <v>1</v>
      </c>
      <c r="AD1064" s="70"/>
      <c r="AE1064" s="70"/>
      <c r="AF1064" s="70"/>
      <c r="AG1064" s="70"/>
      <c r="AH1064" s="70"/>
      <c r="AI1064" s="70"/>
      <c r="AJ1064" s="70"/>
      <c r="AK1064" s="70"/>
      <c r="AL1064" s="70"/>
      <c r="AM1064" s="70"/>
      <c r="AN1064" s="70"/>
      <c r="AO1064" s="70"/>
      <c r="AP1064" s="70"/>
      <c r="AQ1064" s="70"/>
      <c r="AR1064" s="70"/>
      <c r="AS1064" s="70"/>
      <c r="AT1064" s="70"/>
      <c r="AU1064" s="70"/>
      <c r="AV1064" s="70"/>
      <c r="AW1064" s="70"/>
      <c r="AX1064" s="70">
        <v>7817</v>
      </c>
      <c r="AY1064" s="70">
        <v>22373</v>
      </c>
      <c r="AZ1064" s="70">
        <v>10074</v>
      </c>
      <c r="BA1064" s="70">
        <v>181</v>
      </c>
      <c r="BB1064" s="70"/>
      <c r="BC1064" s="70"/>
      <c r="BD1064" s="70"/>
      <c r="BE1064" s="70"/>
      <c r="BF1064" s="70"/>
      <c r="BG1064" s="70"/>
      <c r="BH1064" s="70"/>
      <c r="BI1064" s="70"/>
      <c r="BJ1064" s="70"/>
      <c r="BK1064" s="70"/>
      <c r="BL1064" s="70"/>
      <c r="BM1064" s="70"/>
      <c r="BN1064" s="70"/>
      <c r="BO1064" s="70"/>
      <c r="BP1064" s="70"/>
      <c r="BQ1064" s="70"/>
      <c r="BR1064" s="70"/>
      <c r="BS1064" s="70"/>
      <c r="BT1064" s="70"/>
      <c r="BU1064" s="70"/>
      <c r="BV1064" s="70"/>
      <c r="BW1064" s="70"/>
      <c r="BX1064" s="70"/>
      <c r="BY1064" s="70"/>
      <c r="BZ1064" s="70"/>
      <c r="CA1064" s="70"/>
      <c r="CB1064" s="70"/>
      <c r="CC1064" s="69">
        <f>SUM(Table25[[#This Row],[Contract Amount FY00]:[Contract Amount FY50]])</f>
        <v>40445</v>
      </c>
      <c r="CD1064" s="24"/>
    </row>
    <row r="1065" spans="1:82" x14ac:dyDescent="0.25">
      <c r="A1065" s="122" t="s">
        <v>2076</v>
      </c>
      <c r="B1065" s="122" t="s">
        <v>1196</v>
      </c>
      <c r="C1065" s="122" t="s">
        <v>746</v>
      </c>
      <c r="E1065" s="26" t="str">
        <f>IFERROR(IF(VLOOKUP(Table25[[#This Row],[Contract No.]],Table3[#All],3,FALSE)="","No","Yes"),"")</f>
        <v>No</v>
      </c>
      <c r="F1065" s="26" t="str">
        <f>IFERROR(VLOOKUP(Table25[[#This Row],[Contract No.]],Table3[#All],3,FALSE),"")</f>
        <v/>
      </c>
      <c r="G1065" s="26" t="str">
        <f>IFERROR(IF(Table25[[#This Row],[Cooperative Purchase
(Yes/No)]]="Yes","Yes",IF(VLOOKUP(Table25[[#This Row],[Contract No.]],Table3[#All],1,FALSE)=Table25[[#This Row],[Contract No.]],"Yes","No")),"No")</f>
        <v>Yes</v>
      </c>
      <c r="H1065" s="51">
        <f>IFERROR(VLOOKUP(Table25[[#This Row],[Contract No.]],Table3[#All],4,FALSE),"")</f>
        <v>42303</v>
      </c>
      <c r="I1065" s="56">
        <f>IFERROR(IF(AND(MONTH(Table25[[#This Row],[Contract Start Date]])&gt;6,MONTH(Table25[[#This Row],[Contract Start Date]])&lt;=12),YEAR(Table25[[#This Row],[Contract Start Date]])+1,YEAR(Table25[[#This Row],[Contract Start Date]])),"")</f>
        <v>2016</v>
      </c>
      <c r="J1065" s="55">
        <f>Table25[[#This Row],[FY Formula start]]</f>
        <v>2016</v>
      </c>
      <c r="K1065" s="59" t="str">
        <f>"FY"&amp;" "&amp;Table25[[#This Row],[Year Start]]</f>
        <v>FY 2016</v>
      </c>
      <c r="L1065" s="52">
        <f>IFERROR(VLOOKUP(Table25[[#This Row],[Contract No.]],Table3[#All],5,FALSE),"")</f>
        <v>46321</v>
      </c>
      <c r="M1065" s="56">
        <f>IFERROR(IF(Table25[[#This Row],[Contract End Date]]="99/99/9999","No End",IF(AND(MONTH(Table25[[#This Row],[Contract End Date]])&gt;6,MONTH(Table25[[#This Row],[Contract End Date]])&lt;=12),YEAR(Table25[[#This Row],[Contract End Date]])+1,YEAR(Table25[[#This Row],[Contract End Date]]))),"")</f>
        <v>2027</v>
      </c>
      <c r="N1065" s="55">
        <f>Table25[[#This Row],[FY Formula end]]</f>
        <v>2027</v>
      </c>
      <c r="O1065" s="59" t="str">
        <f>IF(Table25[[#This Row],[Year End]]="No End","No End","FY"&amp;" "&amp;Table25[[#This Row],[Year End]])</f>
        <v>FY 2027</v>
      </c>
      <c r="P1065" s="27"/>
      <c r="Q1065" s="104">
        <f>_xlfn.IFNA(IF($B1065="","",VLOOKUP($B1065,'SWC Towers'!$A:$Q,$Q$2,FALSE)),"")</f>
        <v>1</v>
      </c>
      <c r="R1065" s="106" t="str">
        <f>_xlfn.IFNA(IF($B1065="","",VLOOKUP($B1065,'SWC Towers'!$A:$Q,$R$2,FALSE)),"")</f>
        <v/>
      </c>
      <c r="S1065" s="106" t="str">
        <f>_xlfn.IFNA(IF($B1065="","",VLOOKUP($B1065,'SWC Towers'!$A:$Q,$S$2,FALSE)),"")</f>
        <v/>
      </c>
      <c r="T1065" s="106" t="str">
        <f>_xlfn.IFNA(IF($B1065="","",VLOOKUP($B1065,'SWC Towers'!$A:$Q,$T$2,FALSE)),"")</f>
        <v/>
      </c>
      <c r="U1065" s="104" t="str">
        <f>_xlfn.IFNA(IF($B1065="","",VLOOKUP($B1065,'SWC Towers'!$A:$Q,$U$2,FALSE)),"")</f>
        <v/>
      </c>
      <c r="V1065" s="104" t="str">
        <f>_xlfn.IFNA(IF($B1065="","",VLOOKUP($B1065,'SWC Towers'!$A:$Q,$V$2,FALSE)),"")</f>
        <v/>
      </c>
      <c r="W1065" s="104" t="str">
        <f>_xlfn.IFNA(IF($B1065="","",VLOOKUP($B1065,'SWC Towers'!$A:$Q,$W$2,FALSE)),"")</f>
        <v/>
      </c>
      <c r="X1065" s="104" t="str">
        <f>_xlfn.IFNA(IF($B1065="","",VLOOKUP($B1065,'SWC Towers'!$A:$Q,$X$2,FALSE)),"")</f>
        <v/>
      </c>
      <c r="Y1065" s="104" t="str">
        <f>_xlfn.IFNA(IF($B1065="","",VLOOKUP($B1065,'SWC Towers'!$A:$Q,$Y$2,FALSE)),"")</f>
        <v/>
      </c>
      <c r="Z1065" s="104" t="str">
        <f>_xlfn.IFNA(IF($B1065="","",VLOOKUP($B1065,'SWC Towers'!$A:$Q,$Z$2,FALSE)),"")</f>
        <v/>
      </c>
      <c r="AA1065" s="104" t="str">
        <f>_xlfn.IFNA(IF($B1065="","",VLOOKUP($B1065,'SWC Towers'!$A:$Q,$AA$2,FALSE)),"")</f>
        <v/>
      </c>
      <c r="AB1065" s="104" t="str">
        <f>_xlfn.IFNA(IF($B1065="","",VLOOKUP($B1065,'SWC Towers'!$A:$Q,$AB$2,FALSE)),"")</f>
        <v/>
      </c>
      <c r="AC1065" s="20">
        <f>SUM(Table25[[#This Row],[IT Tower: Application]:[Other/Non-IT ]])</f>
        <v>1</v>
      </c>
      <c r="AD1065" s="70"/>
      <c r="AE1065" s="70"/>
      <c r="AF1065" s="70"/>
      <c r="AG1065" s="70"/>
      <c r="AH1065" s="70"/>
      <c r="AI1065" s="70"/>
      <c r="AJ1065" s="70"/>
      <c r="AK1065" s="70"/>
      <c r="AL1065" s="70"/>
      <c r="AM1065" s="70"/>
      <c r="AN1065" s="70"/>
      <c r="AO1065" s="70"/>
      <c r="AP1065" s="70"/>
      <c r="AQ1065" s="70"/>
      <c r="AR1065" s="70"/>
      <c r="AS1065" s="70"/>
      <c r="AT1065" s="70"/>
      <c r="AU1065" s="70"/>
      <c r="AV1065" s="70"/>
      <c r="AW1065" s="70"/>
      <c r="AX1065" s="70"/>
      <c r="AY1065" s="70"/>
      <c r="AZ1065" s="70">
        <v>0</v>
      </c>
      <c r="BA1065" s="70">
        <v>63749</v>
      </c>
      <c r="BB1065" s="70">
        <v>94556</v>
      </c>
      <c r="BC1065" s="70"/>
      <c r="BD1065" s="70"/>
      <c r="BE1065" s="70"/>
      <c r="BF1065" s="70"/>
      <c r="BG1065" s="70"/>
      <c r="BH1065" s="70"/>
      <c r="BI1065" s="70"/>
      <c r="BJ1065" s="70"/>
      <c r="BK1065" s="70"/>
      <c r="BL1065" s="70"/>
      <c r="BM1065" s="70"/>
      <c r="BN1065" s="70"/>
      <c r="BO1065" s="70"/>
      <c r="BP1065" s="70"/>
      <c r="BQ1065" s="70"/>
      <c r="BR1065" s="70"/>
      <c r="BS1065" s="70"/>
      <c r="BT1065" s="70"/>
      <c r="BU1065" s="70"/>
      <c r="BV1065" s="70"/>
      <c r="BW1065" s="70"/>
      <c r="BX1065" s="70"/>
      <c r="BY1065" s="70"/>
      <c r="BZ1065" s="70"/>
      <c r="CA1065" s="70"/>
      <c r="CB1065" s="70"/>
      <c r="CC1065" s="69">
        <f>SUM(Table25[[#This Row],[Contract Amount FY00]:[Contract Amount FY50]])</f>
        <v>158305</v>
      </c>
      <c r="CD1065" s="24"/>
    </row>
    <row r="1066" spans="1:82" x14ac:dyDescent="0.25">
      <c r="A1066" s="122" t="s">
        <v>2076</v>
      </c>
      <c r="B1066" s="122" t="s">
        <v>1196</v>
      </c>
      <c r="C1066" s="122" t="s">
        <v>419</v>
      </c>
      <c r="E1066" s="26" t="str">
        <f>IFERROR(IF(VLOOKUP(Table25[[#This Row],[Contract No.]],Table3[#All],3,FALSE)="","No","Yes"),"")</f>
        <v>No</v>
      </c>
      <c r="F1066" s="26" t="str">
        <f>IFERROR(VLOOKUP(Table25[[#This Row],[Contract No.]],Table3[#All],3,FALSE),"")</f>
        <v/>
      </c>
      <c r="G1066" s="26" t="str">
        <f>IFERROR(IF(Table25[[#This Row],[Cooperative Purchase
(Yes/No)]]="Yes","Yes",IF(VLOOKUP(Table25[[#This Row],[Contract No.]],Table3[#All],1,FALSE)=Table25[[#This Row],[Contract No.]],"Yes","No")),"No")</f>
        <v>Yes</v>
      </c>
      <c r="H1066" s="51">
        <f>IFERROR(VLOOKUP(Table25[[#This Row],[Contract No.]],Table3[#All],4,FALSE),"")</f>
        <v>42303</v>
      </c>
      <c r="I1066" s="56">
        <f>IFERROR(IF(AND(MONTH(Table25[[#This Row],[Contract Start Date]])&gt;6,MONTH(Table25[[#This Row],[Contract Start Date]])&lt;=12),YEAR(Table25[[#This Row],[Contract Start Date]])+1,YEAR(Table25[[#This Row],[Contract Start Date]])),"")</f>
        <v>2016</v>
      </c>
      <c r="J1066" s="55">
        <f>Table25[[#This Row],[FY Formula start]]</f>
        <v>2016</v>
      </c>
      <c r="K1066" s="59" t="str">
        <f>"FY"&amp;" "&amp;Table25[[#This Row],[Year Start]]</f>
        <v>FY 2016</v>
      </c>
      <c r="L1066" s="52">
        <f>IFERROR(VLOOKUP(Table25[[#This Row],[Contract No.]],Table3[#All],5,FALSE),"")</f>
        <v>46321</v>
      </c>
      <c r="M1066" s="56">
        <f>IFERROR(IF(Table25[[#This Row],[Contract End Date]]="99/99/9999","No End",IF(AND(MONTH(Table25[[#This Row],[Contract End Date]])&gt;6,MONTH(Table25[[#This Row],[Contract End Date]])&lt;=12),YEAR(Table25[[#This Row],[Contract End Date]])+1,YEAR(Table25[[#This Row],[Contract End Date]]))),"")</f>
        <v>2027</v>
      </c>
      <c r="N1066" s="55">
        <f>Table25[[#This Row],[FY Formula end]]</f>
        <v>2027</v>
      </c>
      <c r="O1066" s="59" t="str">
        <f>IF(Table25[[#This Row],[Year End]]="No End","No End","FY"&amp;" "&amp;Table25[[#This Row],[Year End]])</f>
        <v>FY 2027</v>
      </c>
      <c r="P1066" s="27"/>
      <c r="Q1066" s="104">
        <f>_xlfn.IFNA(IF($B1066="","",VLOOKUP($B1066,'SWC Towers'!$A:$Q,$Q$2,FALSE)),"")</f>
        <v>1</v>
      </c>
      <c r="R1066" s="106" t="str">
        <f>_xlfn.IFNA(IF($B1066="","",VLOOKUP($B1066,'SWC Towers'!$A:$Q,$R$2,FALSE)),"")</f>
        <v/>
      </c>
      <c r="S1066" s="106" t="str">
        <f>_xlfn.IFNA(IF($B1066="","",VLOOKUP($B1066,'SWC Towers'!$A:$Q,$S$2,FALSE)),"")</f>
        <v/>
      </c>
      <c r="T1066" s="106" t="str">
        <f>_xlfn.IFNA(IF($B1066="","",VLOOKUP($B1066,'SWC Towers'!$A:$Q,$T$2,FALSE)),"")</f>
        <v/>
      </c>
      <c r="U1066" s="104" t="str">
        <f>_xlfn.IFNA(IF($B1066="","",VLOOKUP($B1066,'SWC Towers'!$A:$Q,$U$2,FALSE)),"")</f>
        <v/>
      </c>
      <c r="V1066" s="104" t="str">
        <f>_xlfn.IFNA(IF($B1066="","",VLOOKUP($B1066,'SWC Towers'!$A:$Q,$V$2,FALSE)),"")</f>
        <v/>
      </c>
      <c r="W1066" s="104" t="str">
        <f>_xlfn.IFNA(IF($B1066="","",VLOOKUP($B1066,'SWC Towers'!$A:$Q,$W$2,FALSE)),"")</f>
        <v/>
      </c>
      <c r="X1066" s="104" t="str">
        <f>_xlfn.IFNA(IF($B1066="","",VLOOKUP($B1066,'SWC Towers'!$A:$Q,$X$2,FALSE)),"")</f>
        <v/>
      </c>
      <c r="Y1066" s="104" t="str">
        <f>_xlfn.IFNA(IF($B1066="","",VLOOKUP($B1066,'SWC Towers'!$A:$Q,$Y$2,FALSE)),"")</f>
        <v/>
      </c>
      <c r="Z1066" s="104" t="str">
        <f>_xlfn.IFNA(IF($B1066="","",VLOOKUP($B1066,'SWC Towers'!$A:$Q,$Z$2,FALSE)),"")</f>
        <v/>
      </c>
      <c r="AA1066" s="104" t="str">
        <f>_xlfn.IFNA(IF($B1066="","",VLOOKUP($B1066,'SWC Towers'!$A:$Q,$AA$2,FALSE)),"")</f>
        <v/>
      </c>
      <c r="AB1066" s="104" t="str">
        <f>_xlfn.IFNA(IF($B1066="","",VLOOKUP($B1066,'SWC Towers'!$A:$Q,$AB$2,FALSE)),"")</f>
        <v/>
      </c>
      <c r="AC1066" s="20">
        <f>SUM(Table25[[#This Row],[IT Tower: Application]:[Other/Non-IT ]])</f>
        <v>1</v>
      </c>
      <c r="AD1066" s="70"/>
      <c r="AE1066" s="70"/>
      <c r="AF1066" s="70"/>
      <c r="AG1066" s="70"/>
      <c r="AH1066" s="70"/>
      <c r="AI1066" s="70"/>
      <c r="AJ1066" s="70"/>
      <c r="AK1066" s="70"/>
      <c r="AL1066" s="70"/>
      <c r="AM1066" s="70"/>
      <c r="AN1066" s="70"/>
      <c r="AO1066" s="70"/>
      <c r="AP1066" s="70"/>
      <c r="AQ1066" s="70"/>
      <c r="AR1066" s="70"/>
      <c r="AS1066" s="70"/>
      <c r="AT1066" s="70">
        <v>89080</v>
      </c>
      <c r="AU1066" s="70">
        <v>0</v>
      </c>
      <c r="AV1066" s="70"/>
      <c r="AW1066" s="70">
        <v>0</v>
      </c>
      <c r="AX1066" s="70">
        <v>847</v>
      </c>
      <c r="AY1066" s="70">
        <v>6920</v>
      </c>
      <c r="AZ1066" s="70">
        <v>12891</v>
      </c>
      <c r="BA1066" s="70">
        <v>15784</v>
      </c>
      <c r="BB1066" s="70">
        <v>34619</v>
      </c>
      <c r="BC1066" s="70">
        <v>36477</v>
      </c>
      <c r="BD1066" s="70"/>
      <c r="BE1066" s="70"/>
      <c r="BF1066" s="70"/>
      <c r="BG1066" s="70"/>
      <c r="BH1066" s="70"/>
      <c r="BI1066" s="70"/>
      <c r="BJ1066" s="70"/>
      <c r="BK1066" s="70"/>
      <c r="BL1066" s="70"/>
      <c r="BM1066" s="70"/>
      <c r="BN1066" s="70"/>
      <c r="BO1066" s="70"/>
      <c r="BP1066" s="70"/>
      <c r="BQ1066" s="70"/>
      <c r="BR1066" s="70"/>
      <c r="BS1066" s="70"/>
      <c r="BT1066" s="70"/>
      <c r="BU1066" s="70"/>
      <c r="BV1066" s="70"/>
      <c r="BW1066" s="70"/>
      <c r="BX1066" s="70"/>
      <c r="BY1066" s="70"/>
      <c r="BZ1066" s="70"/>
      <c r="CA1066" s="70"/>
      <c r="CB1066" s="70"/>
      <c r="CC1066" s="69">
        <f>SUM(Table25[[#This Row],[Contract Amount FY00]:[Contract Amount FY50]])</f>
        <v>196618</v>
      </c>
      <c r="CD1066" s="24"/>
    </row>
    <row r="1067" spans="1:82" x14ac:dyDescent="0.25">
      <c r="A1067" s="122" t="s">
        <v>2076</v>
      </c>
      <c r="B1067" s="122" t="s">
        <v>286</v>
      </c>
      <c r="C1067" s="122" t="s">
        <v>2253</v>
      </c>
      <c r="E1067" s="26" t="str">
        <f>IFERROR(IF(VLOOKUP(Table25[[#This Row],[Contract No.]],Table3[#All],3,FALSE)="","No","Yes"),"")</f>
        <v>No</v>
      </c>
      <c r="F1067" s="26" t="str">
        <f>IFERROR(VLOOKUP(Table25[[#This Row],[Contract No.]],Table3[#All],3,FALSE),"")</f>
        <v/>
      </c>
      <c r="G1067" s="26" t="str">
        <f>IFERROR(IF(Table25[[#This Row],[Cooperative Purchase
(Yes/No)]]="Yes","Yes",IF(VLOOKUP(Table25[[#This Row],[Contract No.]],Table3[#All],1,FALSE)=Table25[[#This Row],[Contract No.]],"Yes","No")),"No")</f>
        <v>Yes</v>
      </c>
      <c r="H1067" s="51">
        <f>IFERROR(VLOOKUP(Table25[[#This Row],[Contract No.]],Table3[#All],4,FALSE),"")</f>
        <v>42401</v>
      </c>
      <c r="I1067" s="56">
        <f>IFERROR(IF(AND(MONTH(Table25[[#This Row],[Contract Start Date]])&gt;6,MONTH(Table25[[#This Row],[Contract Start Date]])&lt;=12),YEAR(Table25[[#This Row],[Contract Start Date]])+1,YEAR(Table25[[#This Row],[Contract Start Date]])),"")</f>
        <v>2016</v>
      </c>
      <c r="J1067" s="55">
        <f>Table25[[#This Row],[FY Formula start]]</f>
        <v>2016</v>
      </c>
      <c r="K1067" s="59" t="str">
        <f>"FY"&amp;" "&amp;Table25[[#This Row],[Year Start]]</f>
        <v>FY 2016</v>
      </c>
      <c r="L1067" s="52">
        <f>IFERROR(VLOOKUP(Table25[[#This Row],[Contract No.]],Table3[#All],5,FALSE),"")</f>
        <v>72717</v>
      </c>
      <c r="M1067" s="56">
        <f>IFERROR(IF(Table25[[#This Row],[Contract End Date]]="99/99/9999","No End",IF(AND(MONTH(Table25[[#This Row],[Contract End Date]])&gt;6,MONTH(Table25[[#This Row],[Contract End Date]])&lt;=12),YEAR(Table25[[#This Row],[Contract End Date]])+1,YEAR(Table25[[#This Row],[Contract End Date]]))),"")</f>
        <v>2099</v>
      </c>
      <c r="N1067" s="55">
        <f>Table25[[#This Row],[FY Formula end]]</f>
        <v>2099</v>
      </c>
      <c r="O1067" s="59" t="str">
        <f>IF(Table25[[#This Row],[Year End]]="No End","No End","FY"&amp;" "&amp;Table25[[#This Row],[Year End]])</f>
        <v>FY 2099</v>
      </c>
      <c r="P1067" s="27"/>
      <c r="Q1067" s="104">
        <f>_xlfn.IFNA(IF($B1067="","",VLOOKUP($B1067,'SWC Towers'!$A:$Q,$Q$2,FALSE)),"")</f>
        <v>0.5</v>
      </c>
      <c r="R1067" s="106" t="str">
        <f>_xlfn.IFNA(IF($B1067="","",VLOOKUP($B1067,'SWC Towers'!$A:$Q,$R$2,FALSE)),"")</f>
        <v/>
      </c>
      <c r="S1067" s="106" t="str">
        <f>_xlfn.IFNA(IF($B1067="","",VLOOKUP($B1067,'SWC Towers'!$A:$Q,$S$2,FALSE)),"")</f>
        <v/>
      </c>
      <c r="T1067" s="106">
        <f>_xlfn.IFNA(IF($B1067="","",VLOOKUP($B1067,'SWC Towers'!$A:$Q,$T$2,FALSE)),"")</f>
        <v>0.5</v>
      </c>
      <c r="U1067" s="104" t="str">
        <f>_xlfn.IFNA(IF($B1067="","",VLOOKUP($B1067,'SWC Towers'!$A:$Q,$U$2,FALSE)),"")</f>
        <v/>
      </c>
      <c r="V1067" s="104" t="str">
        <f>_xlfn.IFNA(IF($B1067="","",VLOOKUP($B1067,'SWC Towers'!$A:$Q,$V$2,FALSE)),"")</f>
        <v/>
      </c>
      <c r="W1067" s="104" t="str">
        <f>_xlfn.IFNA(IF($B1067="","",VLOOKUP($B1067,'SWC Towers'!$A:$Q,$W$2,FALSE)),"")</f>
        <v/>
      </c>
      <c r="X1067" s="104" t="str">
        <f>_xlfn.IFNA(IF($B1067="","",VLOOKUP($B1067,'SWC Towers'!$A:$Q,$X$2,FALSE)),"")</f>
        <v/>
      </c>
      <c r="Y1067" s="104" t="str">
        <f>_xlfn.IFNA(IF($B1067="","",VLOOKUP($B1067,'SWC Towers'!$A:$Q,$Y$2,FALSE)),"")</f>
        <v/>
      </c>
      <c r="Z1067" s="104" t="str">
        <f>_xlfn.IFNA(IF($B1067="","",VLOOKUP($B1067,'SWC Towers'!$A:$Q,$Z$2,FALSE)),"")</f>
        <v/>
      </c>
      <c r="AA1067" s="104" t="str">
        <f>_xlfn.IFNA(IF($B1067="","",VLOOKUP($B1067,'SWC Towers'!$A:$Q,$AA$2,FALSE)),"")</f>
        <v/>
      </c>
      <c r="AB1067" s="104" t="str">
        <f>_xlfn.IFNA(IF($B1067="","",VLOOKUP($B1067,'SWC Towers'!$A:$Q,$AB$2,FALSE)),"")</f>
        <v/>
      </c>
      <c r="AC1067" s="20">
        <f>SUM(Table25[[#This Row],[IT Tower: Application]:[Other/Non-IT ]])</f>
        <v>1</v>
      </c>
      <c r="AD1067" s="70"/>
      <c r="AE1067" s="70"/>
      <c r="AF1067" s="70"/>
      <c r="AG1067" s="70"/>
      <c r="AH1067" s="70"/>
      <c r="AI1067" s="70"/>
      <c r="AJ1067" s="70"/>
      <c r="AK1067" s="70"/>
      <c r="AL1067" s="70"/>
      <c r="AM1067" s="70"/>
      <c r="AN1067" s="70"/>
      <c r="AO1067" s="70"/>
      <c r="AP1067" s="70"/>
      <c r="AQ1067" s="70"/>
      <c r="AR1067" s="70"/>
      <c r="AS1067" s="70"/>
      <c r="AT1067" s="70"/>
      <c r="AU1067" s="70"/>
      <c r="AV1067" s="70"/>
      <c r="AW1067" s="70"/>
      <c r="AX1067" s="70"/>
      <c r="AY1067" s="70">
        <v>0</v>
      </c>
      <c r="AZ1067" s="70">
        <v>300000</v>
      </c>
      <c r="BA1067" s="70"/>
      <c r="BB1067" s="70"/>
      <c r="BC1067" s="70"/>
      <c r="BD1067" s="70"/>
      <c r="BE1067" s="70"/>
      <c r="BF1067" s="70"/>
      <c r="BG1067" s="70"/>
      <c r="BH1067" s="70"/>
      <c r="BI1067" s="70"/>
      <c r="BJ1067" s="70"/>
      <c r="BK1067" s="70"/>
      <c r="BL1067" s="70"/>
      <c r="BM1067" s="70"/>
      <c r="BN1067" s="70"/>
      <c r="BO1067" s="70"/>
      <c r="BP1067" s="70"/>
      <c r="BQ1067" s="70"/>
      <c r="BR1067" s="70"/>
      <c r="BS1067" s="70"/>
      <c r="BT1067" s="70"/>
      <c r="BU1067" s="70"/>
      <c r="BV1067" s="70"/>
      <c r="BW1067" s="70"/>
      <c r="BX1067" s="70"/>
      <c r="BY1067" s="70"/>
      <c r="BZ1067" s="70"/>
      <c r="CA1067" s="70"/>
      <c r="CB1067" s="70"/>
      <c r="CC1067" s="69">
        <f>SUM(Table25[[#This Row],[Contract Amount FY00]:[Contract Amount FY50]])</f>
        <v>300000</v>
      </c>
      <c r="CD1067" s="24"/>
    </row>
    <row r="1068" spans="1:82" x14ac:dyDescent="0.25">
      <c r="A1068" s="122" t="s">
        <v>2076</v>
      </c>
      <c r="B1068" s="122" t="s">
        <v>286</v>
      </c>
      <c r="C1068" s="122" t="s">
        <v>2254</v>
      </c>
      <c r="E1068" s="26" t="str">
        <f>IFERROR(IF(VLOOKUP(Table25[[#This Row],[Contract No.]],Table3[#All],3,FALSE)="","No","Yes"),"")</f>
        <v>No</v>
      </c>
      <c r="F1068" s="26" t="str">
        <f>IFERROR(VLOOKUP(Table25[[#This Row],[Contract No.]],Table3[#All],3,FALSE),"")</f>
        <v/>
      </c>
      <c r="G1068" s="26" t="str">
        <f>IFERROR(IF(Table25[[#This Row],[Cooperative Purchase
(Yes/No)]]="Yes","Yes",IF(VLOOKUP(Table25[[#This Row],[Contract No.]],Table3[#All],1,FALSE)=Table25[[#This Row],[Contract No.]],"Yes","No")),"No")</f>
        <v>Yes</v>
      </c>
      <c r="H1068" s="51">
        <f>IFERROR(VLOOKUP(Table25[[#This Row],[Contract No.]],Table3[#All],4,FALSE),"")</f>
        <v>42401</v>
      </c>
      <c r="I1068" s="56">
        <f>IFERROR(IF(AND(MONTH(Table25[[#This Row],[Contract Start Date]])&gt;6,MONTH(Table25[[#This Row],[Contract Start Date]])&lt;=12),YEAR(Table25[[#This Row],[Contract Start Date]])+1,YEAR(Table25[[#This Row],[Contract Start Date]])),"")</f>
        <v>2016</v>
      </c>
      <c r="J1068" s="55">
        <f>Table25[[#This Row],[FY Formula start]]</f>
        <v>2016</v>
      </c>
      <c r="K1068" s="59" t="str">
        <f>"FY"&amp;" "&amp;Table25[[#This Row],[Year Start]]</f>
        <v>FY 2016</v>
      </c>
      <c r="L1068" s="52">
        <f>IFERROR(VLOOKUP(Table25[[#This Row],[Contract No.]],Table3[#All],5,FALSE),"")</f>
        <v>72717</v>
      </c>
      <c r="M1068" s="56">
        <f>IFERROR(IF(Table25[[#This Row],[Contract End Date]]="99/99/9999","No End",IF(AND(MONTH(Table25[[#This Row],[Contract End Date]])&gt;6,MONTH(Table25[[#This Row],[Contract End Date]])&lt;=12),YEAR(Table25[[#This Row],[Contract End Date]])+1,YEAR(Table25[[#This Row],[Contract End Date]]))),"")</f>
        <v>2099</v>
      </c>
      <c r="N1068" s="55">
        <f>Table25[[#This Row],[FY Formula end]]</f>
        <v>2099</v>
      </c>
      <c r="O1068" s="59" t="str">
        <f>IF(Table25[[#This Row],[Year End]]="No End","No End","FY"&amp;" "&amp;Table25[[#This Row],[Year End]])</f>
        <v>FY 2099</v>
      </c>
      <c r="P1068" s="27"/>
      <c r="Q1068" s="104">
        <f>_xlfn.IFNA(IF($B1068="","",VLOOKUP($B1068,'SWC Towers'!$A:$Q,$Q$2,FALSE)),"")</f>
        <v>0.5</v>
      </c>
      <c r="R1068" s="106" t="str">
        <f>_xlfn.IFNA(IF($B1068="","",VLOOKUP($B1068,'SWC Towers'!$A:$Q,$R$2,FALSE)),"")</f>
        <v/>
      </c>
      <c r="S1068" s="106" t="str">
        <f>_xlfn.IFNA(IF($B1068="","",VLOOKUP($B1068,'SWC Towers'!$A:$Q,$S$2,FALSE)),"")</f>
        <v/>
      </c>
      <c r="T1068" s="106">
        <f>_xlfn.IFNA(IF($B1068="","",VLOOKUP($B1068,'SWC Towers'!$A:$Q,$T$2,FALSE)),"")</f>
        <v>0.5</v>
      </c>
      <c r="U1068" s="104" t="str">
        <f>_xlfn.IFNA(IF($B1068="","",VLOOKUP($B1068,'SWC Towers'!$A:$Q,$U$2,FALSE)),"")</f>
        <v/>
      </c>
      <c r="V1068" s="104" t="str">
        <f>_xlfn.IFNA(IF($B1068="","",VLOOKUP($B1068,'SWC Towers'!$A:$Q,$V$2,FALSE)),"")</f>
        <v/>
      </c>
      <c r="W1068" s="104" t="str">
        <f>_xlfn.IFNA(IF($B1068="","",VLOOKUP($B1068,'SWC Towers'!$A:$Q,$W$2,FALSE)),"")</f>
        <v/>
      </c>
      <c r="X1068" s="104" t="str">
        <f>_xlfn.IFNA(IF($B1068="","",VLOOKUP($B1068,'SWC Towers'!$A:$Q,$X$2,FALSE)),"")</f>
        <v/>
      </c>
      <c r="Y1068" s="104" t="str">
        <f>_xlfn.IFNA(IF($B1068="","",VLOOKUP($B1068,'SWC Towers'!$A:$Q,$Y$2,FALSE)),"")</f>
        <v/>
      </c>
      <c r="Z1068" s="104" t="str">
        <f>_xlfn.IFNA(IF($B1068="","",VLOOKUP($B1068,'SWC Towers'!$A:$Q,$Z$2,FALSE)),"")</f>
        <v/>
      </c>
      <c r="AA1068" s="104" t="str">
        <f>_xlfn.IFNA(IF($B1068="","",VLOOKUP($B1068,'SWC Towers'!$A:$Q,$AA$2,FALSE)),"")</f>
        <v/>
      </c>
      <c r="AB1068" s="104" t="str">
        <f>_xlfn.IFNA(IF($B1068="","",VLOOKUP($B1068,'SWC Towers'!$A:$Q,$AB$2,FALSE)),"")</f>
        <v/>
      </c>
      <c r="AC1068" s="20">
        <f>SUM(Table25[[#This Row],[IT Tower: Application]:[Other/Non-IT ]])</f>
        <v>1</v>
      </c>
      <c r="AD1068" s="70"/>
      <c r="AE1068" s="70"/>
      <c r="AF1068" s="70"/>
      <c r="AG1068" s="70"/>
      <c r="AH1068" s="70"/>
      <c r="AI1068" s="70"/>
      <c r="AJ1068" s="70"/>
      <c r="AK1068" s="70"/>
      <c r="AL1068" s="70"/>
      <c r="AM1068" s="70"/>
      <c r="AN1068" s="70"/>
      <c r="AO1068" s="70"/>
      <c r="AP1068" s="70"/>
      <c r="AQ1068" s="70"/>
      <c r="AR1068" s="70"/>
      <c r="AS1068" s="70"/>
      <c r="AT1068" s="70"/>
      <c r="AU1068" s="70"/>
      <c r="AV1068" s="70"/>
      <c r="AW1068" s="70"/>
      <c r="AX1068" s="70">
        <v>0</v>
      </c>
      <c r="AY1068" s="70">
        <v>349018</v>
      </c>
      <c r="AZ1068" s="70">
        <v>850439</v>
      </c>
      <c r="BA1068" s="70">
        <v>915454</v>
      </c>
      <c r="BB1068" s="70">
        <v>395417</v>
      </c>
      <c r="BC1068" s="70">
        <v>385595</v>
      </c>
      <c r="BD1068" s="70"/>
      <c r="BE1068" s="70"/>
      <c r="BF1068" s="70"/>
      <c r="BG1068" s="70"/>
      <c r="BH1068" s="70"/>
      <c r="BI1068" s="70"/>
      <c r="BJ1068" s="70"/>
      <c r="BK1068" s="70"/>
      <c r="BL1068" s="70"/>
      <c r="BM1068" s="70"/>
      <c r="BN1068" s="70"/>
      <c r="BO1068" s="70"/>
      <c r="BP1068" s="70"/>
      <c r="BQ1068" s="70"/>
      <c r="BR1068" s="70"/>
      <c r="BS1068" s="70"/>
      <c r="BT1068" s="70"/>
      <c r="BU1068" s="70"/>
      <c r="BV1068" s="70"/>
      <c r="BW1068" s="70"/>
      <c r="BX1068" s="70"/>
      <c r="BY1068" s="70"/>
      <c r="BZ1068" s="70"/>
      <c r="CA1068" s="70"/>
      <c r="CB1068" s="70"/>
      <c r="CC1068" s="69">
        <f>SUM(Table25[[#This Row],[Contract Amount FY00]:[Contract Amount FY50]])</f>
        <v>2895923</v>
      </c>
      <c r="CD1068" s="24"/>
    </row>
    <row r="1069" spans="1:82" x14ac:dyDescent="0.25">
      <c r="A1069" s="122" t="s">
        <v>2076</v>
      </c>
      <c r="B1069" s="122" t="s">
        <v>286</v>
      </c>
      <c r="C1069" s="122" t="s">
        <v>1268</v>
      </c>
      <c r="E1069" s="26" t="str">
        <f>IFERROR(IF(VLOOKUP(Table25[[#This Row],[Contract No.]],Table3[#All],3,FALSE)="","No","Yes"),"")</f>
        <v>No</v>
      </c>
      <c r="F1069" s="26" t="str">
        <f>IFERROR(VLOOKUP(Table25[[#This Row],[Contract No.]],Table3[#All],3,FALSE),"")</f>
        <v/>
      </c>
      <c r="G1069" s="26" t="str">
        <f>IFERROR(IF(Table25[[#This Row],[Cooperative Purchase
(Yes/No)]]="Yes","Yes",IF(VLOOKUP(Table25[[#This Row],[Contract No.]],Table3[#All],1,FALSE)=Table25[[#This Row],[Contract No.]],"Yes","No")),"No")</f>
        <v>Yes</v>
      </c>
      <c r="H1069" s="51">
        <f>IFERROR(VLOOKUP(Table25[[#This Row],[Contract No.]],Table3[#All],4,FALSE),"")</f>
        <v>42401</v>
      </c>
      <c r="I1069" s="56">
        <f>IFERROR(IF(AND(MONTH(Table25[[#This Row],[Contract Start Date]])&gt;6,MONTH(Table25[[#This Row],[Contract Start Date]])&lt;=12),YEAR(Table25[[#This Row],[Contract Start Date]])+1,YEAR(Table25[[#This Row],[Contract Start Date]])),"")</f>
        <v>2016</v>
      </c>
      <c r="J1069" s="55">
        <f>Table25[[#This Row],[FY Formula start]]</f>
        <v>2016</v>
      </c>
      <c r="K1069" s="59" t="str">
        <f>"FY"&amp;" "&amp;Table25[[#This Row],[Year Start]]</f>
        <v>FY 2016</v>
      </c>
      <c r="L1069" s="52">
        <f>IFERROR(VLOOKUP(Table25[[#This Row],[Contract No.]],Table3[#All],5,FALSE),"")</f>
        <v>72717</v>
      </c>
      <c r="M1069" s="56">
        <f>IFERROR(IF(Table25[[#This Row],[Contract End Date]]="99/99/9999","No End",IF(AND(MONTH(Table25[[#This Row],[Contract End Date]])&gt;6,MONTH(Table25[[#This Row],[Contract End Date]])&lt;=12),YEAR(Table25[[#This Row],[Contract End Date]])+1,YEAR(Table25[[#This Row],[Contract End Date]]))),"")</f>
        <v>2099</v>
      </c>
      <c r="N1069" s="55">
        <f>Table25[[#This Row],[FY Formula end]]</f>
        <v>2099</v>
      </c>
      <c r="O1069" s="59" t="str">
        <f>IF(Table25[[#This Row],[Year End]]="No End","No End","FY"&amp;" "&amp;Table25[[#This Row],[Year End]])</f>
        <v>FY 2099</v>
      </c>
      <c r="P1069" s="27"/>
      <c r="Q1069" s="104">
        <f>_xlfn.IFNA(IF($B1069="","",VLOOKUP($B1069,'SWC Towers'!$A:$Q,$Q$2,FALSE)),"")</f>
        <v>0.5</v>
      </c>
      <c r="R1069" s="106" t="str">
        <f>_xlfn.IFNA(IF($B1069="","",VLOOKUP($B1069,'SWC Towers'!$A:$Q,$R$2,FALSE)),"")</f>
        <v/>
      </c>
      <c r="S1069" s="106" t="str">
        <f>_xlfn.IFNA(IF($B1069="","",VLOOKUP($B1069,'SWC Towers'!$A:$Q,$S$2,FALSE)),"")</f>
        <v/>
      </c>
      <c r="T1069" s="106">
        <f>_xlfn.IFNA(IF($B1069="","",VLOOKUP($B1069,'SWC Towers'!$A:$Q,$T$2,FALSE)),"")</f>
        <v>0.5</v>
      </c>
      <c r="U1069" s="104" t="str">
        <f>_xlfn.IFNA(IF($B1069="","",VLOOKUP($B1069,'SWC Towers'!$A:$Q,$U$2,FALSE)),"")</f>
        <v/>
      </c>
      <c r="V1069" s="104" t="str">
        <f>_xlfn.IFNA(IF($B1069="","",VLOOKUP($B1069,'SWC Towers'!$A:$Q,$V$2,FALSE)),"")</f>
        <v/>
      </c>
      <c r="W1069" s="104" t="str">
        <f>_xlfn.IFNA(IF($B1069="","",VLOOKUP($B1069,'SWC Towers'!$A:$Q,$W$2,FALSE)),"")</f>
        <v/>
      </c>
      <c r="X1069" s="104" t="str">
        <f>_xlfn.IFNA(IF($B1069="","",VLOOKUP($B1069,'SWC Towers'!$A:$Q,$X$2,FALSE)),"")</f>
        <v/>
      </c>
      <c r="Y1069" s="104" t="str">
        <f>_xlfn.IFNA(IF($B1069="","",VLOOKUP($B1069,'SWC Towers'!$A:$Q,$Y$2,FALSE)),"")</f>
        <v/>
      </c>
      <c r="Z1069" s="104" t="str">
        <f>_xlfn.IFNA(IF($B1069="","",VLOOKUP($B1069,'SWC Towers'!$A:$Q,$Z$2,FALSE)),"")</f>
        <v/>
      </c>
      <c r="AA1069" s="104" t="str">
        <f>_xlfn.IFNA(IF($B1069="","",VLOOKUP($B1069,'SWC Towers'!$A:$Q,$AA$2,FALSE)),"")</f>
        <v/>
      </c>
      <c r="AB1069" s="104" t="str">
        <f>_xlfn.IFNA(IF($B1069="","",VLOOKUP($B1069,'SWC Towers'!$A:$Q,$AB$2,FALSE)),"")</f>
        <v/>
      </c>
      <c r="AC1069" s="20">
        <f>SUM(Table25[[#This Row],[IT Tower: Application]:[Other/Non-IT ]])</f>
        <v>1</v>
      </c>
      <c r="AD1069" s="70"/>
      <c r="AE1069" s="70"/>
      <c r="AF1069" s="70"/>
      <c r="AG1069" s="70"/>
      <c r="AH1069" s="70"/>
      <c r="AI1069" s="70"/>
      <c r="AJ1069" s="70"/>
      <c r="AK1069" s="70"/>
      <c r="AL1069" s="70"/>
      <c r="AM1069" s="70"/>
      <c r="AN1069" s="70"/>
      <c r="AO1069" s="70"/>
      <c r="AP1069" s="70"/>
      <c r="AQ1069" s="70"/>
      <c r="AR1069" s="70"/>
      <c r="AS1069" s="70"/>
      <c r="AT1069" s="70"/>
      <c r="AU1069" s="70"/>
      <c r="AV1069" s="70"/>
      <c r="AW1069" s="70"/>
      <c r="AX1069" s="70"/>
      <c r="AY1069" s="70"/>
      <c r="AZ1069" s="70"/>
      <c r="BA1069" s="70"/>
      <c r="BB1069" s="70">
        <v>0</v>
      </c>
      <c r="BC1069" s="70">
        <v>24909</v>
      </c>
      <c r="BD1069" s="70"/>
      <c r="BE1069" s="70"/>
      <c r="BF1069" s="70"/>
      <c r="BG1069" s="70"/>
      <c r="BH1069" s="70"/>
      <c r="BI1069" s="70"/>
      <c r="BJ1069" s="70"/>
      <c r="BK1069" s="70"/>
      <c r="BL1069" s="70"/>
      <c r="BM1069" s="70"/>
      <c r="BN1069" s="70"/>
      <c r="BO1069" s="70"/>
      <c r="BP1069" s="70"/>
      <c r="BQ1069" s="70"/>
      <c r="BR1069" s="70"/>
      <c r="BS1069" s="70"/>
      <c r="BT1069" s="70"/>
      <c r="BU1069" s="70"/>
      <c r="BV1069" s="70"/>
      <c r="BW1069" s="70"/>
      <c r="BX1069" s="70"/>
      <c r="BY1069" s="70"/>
      <c r="BZ1069" s="70"/>
      <c r="CA1069" s="70"/>
      <c r="CB1069" s="70"/>
      <c r="CC1069" s="69">
        <f>SUM(Table25[[#This Row],[Contract Amount FY00]:[Contract Amount FY50]])</f>
        <v>24909</v>
      </c>
      <c r="CD1069" s="24"/>
    </row>
    <row r="1070" spans="1:82" x14ac:dyDescent="0.25">
      <c r="A1070" s="122" t="s">
        <v>2076</v>
      </c>
      <c r="B1070" s="122" t="s">
        <v>286</v>
      </c>
      <c r="C1070" s="122" t="s">
        <v>3118</v>
      </c>
      <c r="E1070" s="26" t="str">
        <f>IFERROR(IF(VLOOKUP(Table25[[#This Row],[Contract No.]],Table3[#All],3,FALSE)="","No","Yes"),"")</f>
        <v>No</v>
      </c>
      <c r="F1070" s="26" t="str">
        <f>IFERROR(VLOOKUP(Table25[[#This Row],[Contract No.]],Table3[#All],3,FALSE),"")</f>
        <v/>
      </c>
      <c r="G1070" s="26" t="str">
        <f>IFERROR(IF(Table25[[#This Row],[Cooperative Purchase
(Yes/No)]]="Yes","Yes",IF(VLOOKUP(Table25[[#This Row],[Contract No.]],Table3[#All],1,FALSE)=Table25[[#This Row],[Contract No.]],"Yes","No")),"No")</f>
        <v>Yes</v>
      </c>
      <c r="H1070" s="51">
        <f>IFERROR(VLOOKUP(Table25[[#This Row],[Contract No.]],Table3[#All],4,FALSE),"")</f>
        <v>42401</v>
      </c>
      <c r="I1070" s="56">
        <f>IFERROR(IF(AND(MONTH(Table25[[#This Row],[Contract Start Date]])&gt;6,MONTH(Table25[[#This Row],[Contract Start Date]])&lt;=12),YEAR(Table25[[#This Row],[Contract Start Date]])+1,YEAR(Table25[[#This Row],[Contract Start Date]])),"")</f>
        <v>2016</v>
      </c>
      <c r="J1070" s="55">
        <f>Table25[[#This Row],[FY Formula start]]</f>
        <v>2016</v>
      </c>
      <c r="K1070" s="59" t="str">
        <f>"FY"&amp;" "&amp;Table25[[#This Row],[Year Start]]</f>
        <v>FY 2016</v>
      </c>
      <c r="L1070" s="52">
        <f>IFERROR(VLOOKUP(Table25[[#This Row],[Contract No.]],Table3[#All],5,FALSE),"")</f>
        <v>72717</v>
      </c>
      <c r="M1070" s="56">
        <f>IFERROR(IF(Table25[[#This Row],[Contract End Date]]="99/99/9999","No End",IF(AND(MONTH(Table25[[#This Row],[Contract End Date]])&gt;6,MONTH(Table25[[#This Row],[Contract End Date]])&lt;=12),YEAR(Table25[[#This Row],[Contract End Date]])+1,YEAR(Table25[[#This Row],[Contract End Date]]))),"")</f>
        <v>2099</v>
      </c>
      <c r="N1070" s="55">
        <f>Table25[[#This Row],[FY Formula end]]</f>
        <v>2099</v>
      </c>
      <c r="O1070" s="59" t="str">
        <f>IF(Table25[[#This Row],[Year End]]="No End","No End","FY"&amp;" "&amp;Table25[[#This Row],[Year End]])</f>
        <v>FY 2099</v>
      </c>
      <c r="P1070" s="27"/>
      <c r="Q1070" s="104">
        <f>_xlfn.IFNA(IF($B1070="","",VLOOKUP($B1070,'SWC Towers'!$A:$Q,$Q$2,FALSE)),"")</f>
        <v>0.5</v>
      </c>
      <c r="R1070" s="106" t="str">
        <f>_xlfn.IFNA(IF($B1070="","",VLOOKUP($B1070,'SWC Towers'!$A:$Q,$R$2,FALSE)),"")</f>
        <v/>
      </c>
      <c r="S1070" s="106" t="str">
        <f>_xlfn.IFNA(IF($B1070="","",VLOOKUP($B1070,'SWC Towers'!$A:$Q,$S$2,FALSE)),"")</f>
        <v/>
      </c>
      <c r="T1070" s="106">
        <f>_xlfn.IFNA(IF($B1070="","",VLOOKUP($B1070,'SWC Towers'!$A:$Q,$T$2,FALSE)),"")</f>
        <v>0.5</v>
      </c>
      <c r="U1070" s="104" t="str">
        <f>_xlfn.IFNA(IF($B1070="","",VLOOKUP($B1070,'SWC Towers'!$A:$Q,$U$2,FALSE)),"")</f>
        <v/>
      </c>
      <c r="V1070" s="104" t="str">
        <f>_xlfn.IFNA(IF($B1070="","",VLOOKUP($B1070,'SWC Towers'!$A:$Q,$V$2,FALSE)),"")</f>
        <v/>
      </c>
      <c r="W1070" s="104" t="str">
        <f>_xlfn.IFNA(IF($B1070="","",VLOOKUP($B1070,'SWC Towers'!$A:$Q,$W$2,FALSE)),"")</f>
        <v/>
      </c>
      <c r="X1070" s="104" t="str">
        <f>_xlfn.IFNA(IF($B1070="","",VLOOKUP($B1070,'SWC Towers'!$A:$Q,$X$2,FALSE)),"")</f>
        <v/>
      </c>
      <c r="Y1070" s="104" t="str">
        <f>_xlfn.IFNA(IF($B1070="","",VLOOKUP($B1070,'SWC Towers'!$A:$Q,$Y$2,FALSE)),"")</f>
        <v/>
      </c>
      <c r="Z1070" s="104" t="str">
        <f>_xlfn.IFNA(IF($B1070="","",VLOOKUP($B1070,'SWC Towers'!$A:$Q,$Z$2,FALSE)),"")</f>
        <v/>
      </c>
      <c r="AA1070" s="104" t="str">
        <f>_xlfn.IFNA(IF($B1070="","",VLOOKUP($B1070,'SWC Towers'!$A:$Q,$AA$2,FALSE)),"")</f>
        <v/>
      </c>
      <c r="AB1070" s="104" t="str">
        <f>_xlfn.IFNA(IF($B1070="","",VLOOKUP($B1070,'SWC Towers'!$A:$Q,$AB$2,FALSE)),"")</f>
        <v/>
      </c>
      <c r="AC1070" s="20">
        <f>SUM(Table25[[#This Row],[IT Tower: Application]:[Other/Non-IT ]])</f>
        <v>1</v>
      </c>
      <c r="AD1070" s="70"/>
      <c r="AE1070" s="70"/>
      <c r="AF1070" s="70"/>
      <c r="AG1070" s="70"/>
      <c r="AH1070" s="70"/>
      <c r="AI1070" s="70"/>
      <c r="AJ1070" s="70"/>
      <c r="AK1070" s="70"/>
      <c r="AL1070" s="70"/>
      <c r="AM1070" s="70"/>
      <c r="AN1070" s="70"/>
      <c r="AO1070" s="70"/>
      <c r="AP1070" s="70"/>
      <c r="AQ1070" s="70"/>
      <c r="AR1070" s="70"/>
      <c r="AS1070" s="70"/>
      <c r="AT1070" s="70"/>
      <c r="AU1070" s="70"/>
      <c r="AV1070" s="70"/>
      <c r="AW1070" s="70">
        <v>0</v>
      </c>
      <c r="AX1070" s="70">
        <v>75750</v>
      </c>
      <c r="AY1070" s="70">
        <v>0</v>
      </c>
      <c r="AZ1070" s="70"/>
      <c r="BA1070" s="70"/>
      <c r="BB1070" s="70"/>
      <c r="BC1070" s="70"/>
      <c r="BD1070" s="70"/>
      <c r="BE1070" s="70"/>
      <c r="BF1070" s="70"/>
      <c r="BG1070" s="70"/>
      <c r="BH1070" s="70"/>
      <c r="BI1070" s="70"/>
      <c r="BJ1070" s="70"/>
      <c r="BK1070" s="70"/>
      <c r="BL1070" s="70"/>
      <c r="BM1070" s="70"/>
      <c r="BN1070" s="70"/>
      <c r="BO1070" s="70"/>
      <c r="BP1070" s="70"/>
      <c r="BQ1070" s="70"/>
      <c r="BR1070" s="70"/>
      <c r="BS1070" s="70"/>
      <c r="BT1070" s="70"/>
      <c r="BU1070" s="70"/>
      <c r="BV1070" s="70"/>
      <c r="BW1070" s="70"/>
      <c r="BX1070" s="70"/>
      <c r="BY1070" s="70"/>
      <c r="BZ1070" s="70"/>
      <c r="CA1070" s="70"/>
      <c r="CB1070" s="70"/>
      <c r="CC1070" s="69">
        <f>SUM(Table25[[#This Row],[Contract Amount FY00]:[Contract Amount FY50]])</f>
        <v>75750</v>
      </c>
      <c r="CD1070" s="24"/>
    </row>
    <row r="1071" spans="1:82" x14ac:dyDescent="0.25">
      <c r="A1071" s="122" t="s">
        <v>2076</v>
      </c>
      <c r="B1071" s="122" t="s">
        <v>286</v>
      </c>
      <c r="C1071" s="122" t="s">
        <v>2257</v>
      </c>
      <c r="E1071" s="26" t="str">
        <f>IFERROR(IF(VLOOKUP(Table25[[#This Row],[Contract No.]],Table3[#All],3,FALSE)="","No","Yes"),"")</f>
        <v>No</v>
      </c>
      <c r="F1071" s="26" t="str">
        <f>IFERROR(VLOOKUP(Table25[[#This Row],[Contract No.]],Table3[#All],3,FALSE),"")</f>
        <v/>
      </c>
      <c r="G1071" s="26" t="str">
        <f>IFERROR(IF(Table25[[#This Row],[Cooperative Purchase
(Yes/No)]]="Yes","Yes",IF(VLOOKUP(Table25[[#This Row],[Contract No.]],Table3[#All],1,FALSE)=Table25[[#This Row],[Contract No.]],"Yes","No")),"No")</f>
        <v>Yes</v>
      </c>
      <c r="H1071" s="51">
        <f>IFERROR(VLOOKUP(Table25[[#This Row],[Contract No.]],Table3[#All],4,FALSE),"")</f>
        <v>42401</v>
      </c>
      <c r="I1071" s="56">
        <f>IFERROR(IF(AND(MONTH(Table25[[#This Row],[Contract Start Date]])&gt;6,MONTH(Table25[[#This Row],[Contract Start Date]])&lt;=12),YEAR(Table25[[#This Row],[Contract Start Date]])+1,YEAR(Table25[[#This Row],[Contract Start Date]])),"")</f>
        <v>2016</v>
      </c>
      <c r="J1071" s="55">
        <f>Table25[[#This Row],[FY Formula start]]</f>
        <v>2016</v>
      </c>
      <c r="K1071" s="59" t="str">
        <f>"FY"&amp;" "&amp;Table25[[#This Row],[Year Start]]</f>
        <v>FY 2016</v>
      </c>
      <c r="L1071" s="52">
        <f>IFERROR(VLOOKUP(Table25[[#This Row],[Contract No.]],Table3[#All],5,FALSE),"")</f>
        <v>72717</v>
      </c>
      <c r="M1071" s="56">
        <f>IFERROR(IF(Table25[[#This Row],[Contract End Date]]="99/99/9999","No End",IF(AND(MONTH(Table25[[#This Row],[Contract End Date]])&gt;6,MONTH(Table25[[#This Row],[Contract End Date]])&lt;=12),YEAR(Table25[[#This Row],[Contract End Date]])+1,YEAR(Table25[[#This Row],[Contract End Date]]))),"")</f>
        <v>2099</v>
      </c>
      <c r="N1071" s="55">
        <f>Table25[[#This Row],[FY Formula end]]</f>
        <v>2099</v>
      </c>
      <c r="O1071" s="59" t="str">
        <f>IF(Table25[[#This Row],[Year End]]="No End","No End","FY"&amp;" "&amp;Table25[[#This Row],[Year End]])</f>
        <v>FY 2099</v>
      </c>
      <c r="P1071" s="27"/>
      <c r="Q1071" s="104">
        <f>_xlfn.IFNA(IF($B1071="","",VLOOKUP($B1071,'SWC Towers'!$A:$Q,$Q$2,FALSE)),"")</f>
        <v>0.5</v>
      </c>
      <c r="R1071" s="106" t="str">
        <f>_xlfn.IFNA(IF($B1071="","",VLOOKUP($B1071,'SWC Towers'!$A:$Q,$R$2,FALSE)),"")</f>
        <v/>
      </c>
      <c r="S1071" s="106" t="str">
        <f>_xlfn.IFNA(IF($B1071="","",VLOOKUP($B1071,'SWC Towers'!$A:$Q,$S$2,FALSE)),"")</f>
        <v/>
      </c>
      <c r="T1071" s="106">
        <f>_xlfn.IFNA(IF($B1071="","",VLOOKUP($B1071,'SWC Towers'!$A:$Q,$T$2,FALSE)),"")</f>
        <v>0.5</v>
      </c>
      <c r="U1071" s="104" t="str">
        <f>_xlfn.IFNA(IF($B1071="","",VLOOKUP($B1071,'SWC Towers'!$A:$Q,$U$2,FALSE)),"")</f>
        <v/>
      </c>
      <c r="V1071" s="104" t="str">
        <f>_xlfn.IFNA(IF($B1071="","",VLOOKUP($B1071,'SWC Towers'!$A:$Q,$V$2,FALSE)),"")</f>
        <v/>
      </c>
      <c r="W1071" s="104" t="str">
        <f>_xlfn.IFNA(IF($B1071="","",VLOOKUP($B1071,'SWC Towers'!$A:$Q,$W$2,FALSE)),"")</f>
        <v/>
      </c>
      <c r="X1071" s="104" t="str">
        <f>_xlfn.IFNA(IF($B1071="","",VLOOKUP($B1071,'SWC Towers'!$A:$Q,$X$2,FALSE)),"")</f>
        <v/>
      </c>
      <c r="Y1071" s="104" t="str">
        <f>_xlfn.IFNA(IF($B1071="","",VLOOKUP($B1071,'SWC Towers'!$A:$Q,$Y$2,FALSE)),"")</f>
        <v/>
      </c>
      <c r="Z1071" s="104" t="str">
        <f>_xlfn.IFNA(IF($B1071="","",VLOOKUP($B1071,'SWC Towers'!$A:$Q,$Z$2,FALSE)),"")</f>
        <v/>
      </c>
      <c r="AA1071" s="104" t="str">
        <f>_xlfn.IFNA(IF($B1071="","",VLOOKUP($B1071,'SWC Towers'!$A:$Q,$AA$2,FALSE)),"")</f>
        <v/>
      </c>
      <c r="AB1071" s="104" t="str">
        <f>_xlfn.IFNA(IF($B1071="","",VLOOKUP($B1071,'SWC Towers'!$A:$Q,$AB$2,FALSE)),"")</f>
        <v/>
      </c>
      <c r="AC1071" s="20">
        <f>SUM(Table25[[#This Row],[IT Tower: Application]:[Other/Non-IT ]])</f>
        <v>1</v>
      </c>
      <c r="AD1071" s="70"/>
      <c r="AE1071" s="70"/>
      <c r="AF1071" s="70"/>
      <c r="AG1071" s="70"/>
      <c r="AH1071" s="70"/>
      <c r="AI1071" s="70"/>
      <c r="AJ1071" s="70"/>
      <c r="AK1071" s="70"/>
      <c r="AL1071" s="70"/>
      <c r="AM1071" s="70"/>
      <c r="AN1071" s="70"/>
      <c r="AO1071" s="70"/>
      <c r="AP1071" s="70"/>
      <c r="AQ1071" s="70"/>
      <c r="AR1071" s="70"/>
      <c r="AS1071" s="70"/>
      <c r="AT1071" s="70"/>
      <c r="AU1071" s="70"/>
      <c r="AV1071" s="70"/>
      <c r="AW1071" s="70"/>
      <c r="AX1071" s="70"/>
      <c r="AY1071" s="70"/>
      <c r="AZ1071" s="70">
        <v>129800</v>
      </c>
      <c r="BA1071" s="70">
        <v>0</v>
      </c>
      <c r="BB1071" s="70"/>
      <c r="BC1071" s="70"/>
      <c r="BD1071" s="70"/>
      <c r="BE1071" s="70"/>
      <c r="BF1071" s="70"/>
      <c r="BG1071" s="70"/>
      <c r="BH1071" s="70"/>
      <c r="BI1071" s="70"/>
      <c r="BJ1071" s="70"/>
      <c r="BK1071" s="70"/>
      <c r="BL1071" s="70"/>
      <c r="BM1071" s="70"/>
      <c r="BN1071" s="70"/>
      <c r="BO1071" s="70"/>
      <c r="BP1071" s="70"/>
      <c r="BQ1071" s="70"/>
      <c r="BR1071" s="70"/>
      <c r="BS1071" s="70"/>
      <c r="BT1071" s="70"/>
      <c r="BU1071" s="70"/>
      <c r="BV1071" s="70"/>
      <c r="BW1071" s="70"/>
      <c r="BX1071" s="70"/>
      <c r="BY1071" s="70"/>
      <c r="BZ1071" s="70"/>
      <c r="CA1071" s="70"/>
      <c r="CB1071" s="70"/>
      <c r="CC1071" s="69">
        <f>SUM(Table25[[#This Row],[Contract Amount FY00]:[Contract Amount FY50]])</f>
        <v>129800</v>
      </c>
      <c r="CD1071" s="24"/>
    </row>
    <row r="1072" spans="1:82" x14ac:dyDescent="0.25">
      <c r="A1072" s="122" t="s">
        <v>2076</v>
      </c>
      <c r="B1072" s="122" t="s">
        <v>286</v>
      </c>
      <c r="C1072" s="122" t="s">
        <v>2157</v>
      </c>
      <c r="E1072" s="26" t="str">
        <f>IFERROR(IF(VLOOKUP(Table25[[#This Row],[Contract No.]],Table3[#All],3,FALSE)="","No","Yes"),"")</f>
        <v>No</v>
      </c>
      <c r="F1072" s="26" t="str">
        <f>IFERROR(VLOOKUP(Table25[[#This Row],[Contract No.]],Table3[#All],3,FALSE),"")</f>
        <v/>
      </c>
      <c r="G1072" s="26" t="str">
        <f>IFERROR(IF(Table25[[#This Row],[Cooperative Purchase
(Yes/No)]]="Yes","Yes",IF(VLOOKUP(Table25[[#This Row],[Contract No.]],Table3[#All],1,FALSE)=Table25[[#This Row],[Contract No.]],"Yes","No")),"No")</f>
        <v>Yes</v>
      </c>
      <c r="H1072" s="51">
        <f>IFERROR(VLOOKUP(Table25[[#This Row],[Contract No.]],Table3[#All],4,FALSE),"")</f>
        <v>42401</v>
      </c>
      <c r="I1072" s="56">
        <f>IFERROR(IF(AND(MONTH(Table25[[#This Row],[Contract Start Date]])&gt;6,MONTH(Table25[[#This Row],[Contract Start Date]])&lt;=12),YEAR(Table25[[#This Row],[Contract Start Date]])+1,YEAR(Table25[[#This Row],[Contract Start Date]])),"")</f>
        <v>2016</v>
      </c>
      <c r="J1072" s="55">
        <f>Table25[[#This Row],[FY Formula start]]</f>
        <v>2016</v>
      </c>
      <c r="K1072" s="59" t="str">
        <f>"FY"&amp;" "&amp;Table25[[#This Row],[Year Start]]</f>
        <v>FY 2016</v>
      </c>
      <c r="L1072" s="52">
        <f>IFERROR(VLOOKUP(Table25[[#This Row],[Contract No.]],Table3[#All],5,FALSE),"")</f>
        <v>72717</v>
      </c>
      <c r="M1072" s="56">
        <f>IFERROR(IF(Table25[[#This Row],[Contract End Date]]="99/99/9999","No End",IF(AND(MONTH(Table25[[#This Row],[Contract End Date]])&gt;6,MONTH(Table25[[#This Row],[Contract End Date]])&lt;=12),YEAR(Table25[[#This Row],[Contract End Date]])+1,YEAR(Table25[[#This Row],[Contract End Date]]))),"")</f>
        <v>2099</v>
      </c>
      <c r="N1072" s="55">
        <f>Table25[[#This Row],[FY Formula end]]</f>
        <v>2099</v>
      </c>
      <c r="O1072" s="59" t="str">
        <f>IF(Table25[[#This Row],[Year End]]="No End","No End","FY"&amp;" "&amp;Table25[[#This Row],[Year End]])</f>
        <v>FY 2099</v>
      </c>
      <c r="P1072" s="27"/>
      <c r="Q1072" s="104">
        <f>_xlfn.IFNA(IF($B1072="","",VLOOKUP($B1072,'SWC Towers'!$A:$Q,$Q$2,FALSE)),"")</f>
        <v>0.5</v>
      </c>
      <c r="R1072" s="106" t="str">
        <f>_xlfn.IFNA(IF($B1072="","",VLOOKUP($B1072,'SWC Towers'!$A:$Q,$R$2,FALSE)),"")</f>
        <v/>
      </c>
      <c r="S1072" s="106" t="str">
        <f>_xlfn.IFNA(IF($B1072="","",VLOOKUP($B1072,'SWC Towers'!$A:$Q,$S$2,FALSE)),"")</f>
        <v/>
      </c>
      <c r="T1072" s="106">
        <f>_xlfn.IFNA(IF($B1072="","",VLOOKUP($B1072,'SWC Towers'!$A:$Q,$T$2,FALSE)),"")</f>
        <v>0.5</v>
      </c>
      <c r="U1072" s="104" t="str">
        <f>_xlfn.IFNA(IF($B1072="","",VLOOKUP($B1072,'SWC Towers'!$A:$Q,$U$2,FALSE)),"")</f>
        <v/>
      </c>
      <c r="V1072" s="104" t="str">
        <f>_xlfn.IFNA(IF($B1072="","",VLOOKUP($B1072,'SWC Towers'!$A:$Q,$V$2,FALSE)),"")</f>
        <v/>
      </c>
      <c r="W1072" s="104" t="str">
        <f>_xlfn.IFNA(IF($B1072="","",VLOOKUP($B1072,'SWC Towers'!$A:$Q,$W$2,FALSE)),"")</f>
        <v/>
      </c>
      <c r="X1072" s="104" t="str">
        <f>_xlfn.IFNA(IF($B1072="","",VLOOKUP($B1072,'SWC Towers'!$A:$Q,$X$2,FALSE)),"")</f>
        <v/>
      </c>
      <c r="Y1072" s="104" t="str">
        <f>_xlfn.IFNA(IF($B1072="","",VLOOKUP($B1072,'SWC Towers'!$A:$Q,$Y$2,FALSE)),"")</f>
        <v/>
      </c>
      <c r="Z1072" s="104" t="str">
        <f>_xlfn.IFNA(IF($B1072="","",VLOOKUP($B1072,'SWC Towers'!$A:$Q,$Z$2,FALSE)),"")</f>
        <v/>
      </c>
      <c r="AA1072" s="104" t="str">
        <f>_xlfn.IFNA(IF($B1072="","",VLOOKUP($B1072,'SWC Towers'!$A:$Q,$AA$2,FALSE)),"")</f>
        <v/>
      </c>
      <c r="AB1072" s="104" t="str">
        <f>_xlfn.IFNA(IF($B1072="","",VLOOKUP($B1072,'SWC Towers'!$A:$Q,$AB$2,FALSE)),"")</f>
        <v/>
      </c>
      <c r="AC1072" s="20">
        <f>SUM(Table25[[#This Row],[IT Tower: Application]:[Other/Non-IT ]])</f>
        <v>1</v>
      </c>
      <c r="AD1072" s="70"/>
      <c r="AE1072" s="70"/>
      <c r="AF1072" s="70"/>
      <c r="AG1072" s="70"/>
      <c r="AH1072" s="70"/>
      <c r="AI1072" s="70"/>
      <c r="AJ1072" s="70"/>
      <c r="AK1072" s="70"/>
      <c r="AL1072" s="70"/>
      <c r="AM1072" s="70"/>
      <c r="AN1072" s="70"/>
      <c r="AO1072" s="70"/>
      <c r="AP1072" s="70"/>
      <c r="AQ1072" s="70"/>
      <c r="AR1072" s="70"/>
      <c r="AS1072" s="70"/>
      <c r="AT1072" s="70"/>
      <c r="AU1072" s="70"/>
      <c r="AV1072" s="70"/>
      <c r="AW1072" s="70"/>
      <c r="AX1072" s="70"/>
      <c r="AY1072" s="70"/>
      <c r="AZ1072" s="70">
        <v>0</v>
      </c>
      <c r="BA1072" s="70">
        <v>68200</v>
      </c>
      <c r="BB1072" s="70">
        <v>79825</v>
      </c>
      <c r="BC1072" s="70">
        <v>83700</v>
      </c>
      <c r="BD1072" s="70"/>
      <c r="BE1072" s="70"/>
      <c r="BF1072" s="70"/>
      <c r="BG1072" s="70"/>
      <c r="BH1072" s="70"/>
      <c r="BI1072" s="70"/>
      <c r="BJ1072" s="70"/>
      <c r="BK1072" s="70"/>
      <c r="BL1072" s="70"/>
      <c r="BM1072" s="70"/>
      <c r="BN1072" s="70"/>
      <c r="BO1072" s="70"/>
      <c r="BP1072" s="70"/>
      <c r="BQ1072" s="70"/>
      <c r="BR1072" s="70"/>
      <c r="BS1072" s="70"/>
      <c r="BT1072" s="70"/>
      <c r="BU1072" s="70"/>
      <c r="BV1072" s="70"/>
      <c r="BW1072" s="70"/>
      <c r="BX1072" s="70"/>
      <c r="BY1072" s="70"/>
      <c r="BZ1072" s="70"/>
      <c r="CA1072" s="70"/>
      <c r="CB1072" s="70"/>
      <c r="CC1072" s="69">
        <f>SUM(Table25[[#This Row],[Contract Amount FY00]:[Contract Amount FY50]])</f>
        <v>231725</v>
      </c>
      <c r="CD1072" s="24"/>
    </row>
    <row r="1073" spans="1:82" x14ac:dyDescent="0.25">
      <c r="A1073" s="122" t="s">
        <v>2076</v>
      </c>
      <c r="B1073" s="122" t="s">
        <v>286</v>
      </c>
      <c r="C1073" s="122" t="s">
        <v>1246</v>
      </c>
      <c r="E1073" s="26" t="str">
        <f>IFERROR(IF(VLOOKUP(Table25[[#This Row],[Contract No.]],Table3[#All],3,FALSE)="","No","Yes"),"")</f>
        <v>No</v>
      </c>
      <c r="F1073" s="26" t="str">
        <f>IFERROR(VLOOKUP(Table25[[#This Row],[Contract No.]],Table3[#All],3,FALSE),"")</f>
        <v/>
      </c>
      <c r="G1073" s="26" t="str">
        <f>IFERROR(IF(Table25[[#This Row],[Cooperative Purchase
(Yes/No)]]="Yes","Yes",IF(VLOOKUP(Table25[[#This Row],[Contract No.]],Table3[#All],1,FALSE)=Table25[[#This Row],[Contract No.]],"Yes","No")),"No")</f>
        <v>Yes</v>
      </c>
      <c r="H1073" s="51">
        <f>IFERROR(VLOOKUP(Table25[[#This Row],[Contract No.]],Table3[#All],4,FALSE),"")</f>
        <v>42401</v>
      </c>
      <c r="I1073" s="56">
        <f>IFERROR(IF(AND(MONTH(Table25[[#This Row],[Contract Start Date]])&gt;6,MONTH(Table25[[#This Row],[Contract Start Date]])&lt;=12),YEAR(Table25[[#This Row],[Contract Start Date]])+1,YEAR(Table25[[#This Row],[Contract Start Date]])),"")</f>
        <v>2016</v>
      </c>
      <c r="J1073" s="55">
        <f>Table25[[#This Row],[FY Formula start]]</f>
        <v>2016</v>
      </c>
      <c r="K1073" s="59" t="str">
        <f>"FY"&amp;" "&amp;Table25[[#This Row],[Year Start]]</f>
        <v>FY 2016</v>
      </c>
      <c r="L1073" s="52">
        <f>IFERROR(VLOOKUP(Table25[[#This Row],[Contract No.]],Table3[#All],5,FALSE),"")</f>
        <v>72717</v>
      </c>
      <c r="M1073" s="56">
        <f>IFERROR(IF(Table25[[#This Row],[Contract End Date]]="99/99/9999","No End",IF(AND(MONTH(Table25[[#This Row],[Contract End Date]])&gt;6,MONTH(Table25[[#This Row],[Contract End Date]])&lt;=12),YEAR(Table25[[#This Row],[Contract End Date]])+1,YEAR(Table25[[#This Row],[Contract End Date]]))),"")</f>
        <v>2099</v>
      </c>
      <c r="N1073" s="55">
        <f>Table25[[#This Row],[FY Formula end]]</f>
        <v>2099</v>
      </c>
      <c r="O1073" s="59" t="str">
        <f>IF(Table25[[#This Row],[Year End]]="No End","No End","FY"&amp;" "&amp;Table25[[#This Row],[Year End]])</f>
        <v>FY 2099</v>
      </c>
      <c r="P1073" s="27"/>
      <c r="Q1073" s="104">
        <f>_xlfn.IFNA(IF($B1073="","",VLOOKUP($B1073,'SWC Towers'!$A:$Q,$Q$2,FALSE)),"")</f>
        <v>0.5</v>
      </c>
      <c r="R1073" s="106" t="str">
        <f>_xlfn.IFNA(IF($B1073="","",VLOOKUP($B1073,'SWC Towers'!$A:$Q,$R$2,FALSE)),"")</f>
        <v/>
      </c>
      <c r="S1073" s="106" t="str">
        <f>_xlfn.IFNA(IF($B1073="","",VLOOKUP($B1073,'SWC Towers'!$A:$Q,$S$2,FALSE)),"")</f>
        <v/>
      </c>
      <c r="T1073" s="106">
        <f>_xlfn.IFNA(IF($B1073="","",VLOOKUP($B1073,'SWC Towers'!$A:$Q,$T$2,FALSE)),"")</f>
        <v>0.5</v>
      </c>
      <c r="U1073" s="104" t="str">
        <f>_xlfn.IFNA(IF($B1073="","",VLOOKUP($B1073,'SWC Towers'!$A:$Q,$U$2,FALSE)),"")</f>
        <v/>
      </c>
      <c r="V1073" s="104" t="str">
        <f>_xlfn.IFNA(IF($B1073="","",VLOOKUP($B1073,'SWC Towers'!$A:$Q,$V$2,FALSE)),"")</f>
        <v/>
      </c>
      <c r="W1073" s="104" t="str">
        <f>_xlfn.IFNA(IF($B1073="","",VLOOKUP($B1073,'SWC Towers'!$A:$Q,$W$2,FALSE)),"")</f>
        <v/>
      </c>
      <c r="X1073" s="104" t="str">
        <f>_xlfn.IFNA(IF($B1073="","",VLOOKUP($B1073,'SWC Towers'!$A:$Q,$X$2,FALSE)),"")</f>
        <v/>
      </c>
      <c r="Y1073" s="104" t="str">
        <f>_xlfn.IFNA(IF($B1073="","",VLOOKUP($B1073,'SWC Towers'!$A:$Q,$Y$2,FALSE)),"")</f>
        <v/>
      </c>
      <c r="Z1073" s="104" t="str">
        <f>_xlfn.IFNA(IF($B1073="","",VLOOKUP($B1073,'SWC Towers'!$A:$Q,$Z$2,FALSE)),"")</f>
        <v/>
      </c>
      <c r="AA1073" s="104" t="str">
        <f>_xlfn.IFNA(IF($B1073="","",VLOOKUP($B1073,'SWC Towers'!$A:$Q,$AA$2,FALSE)),"")</f>
        <v/>
      </c>
      <c r="AB1073" s="106" t="str">
        <f>_xlfn.IFNA(IF($B1073="","",VLOOKUP($B1073,'SWC Towers'!$A:$Q,$AB$2,FALSE)),"")</f>
        <v/>
      </c>
      <c r="AC1073" s="20">
        <f>SUM(Table25[[#This Row],[IT Tower: Application]:[Other/Non-IT ]])</f>
        <v>1</v>
      </c>
      <c r="AD1073" s="70"/>
      <c r="AE1073" s="70"/>
      <c r="AF1073" s="70"/>
      <c r="AG1073" s="70"/>
      <c r="AH1073" s="70"/>
      <c r="AI1073" s="70"/>
      <c r="AJ1073" s="70"/>
      <c r="AK1073" s="70"/>
      <c r="AL1073" s="70"/>
      <c r="AM1073" s="70"/>
      <c r="AN1073" s="70"/>
      <c r="AO1073" s="70"/>
      <c r="AP1073" s="70"/>
      <c r="AQ1073" s="70"/>
      <c r="AR1073" s="70"/>
      <c r="AS1073" s="70"/>
      <c r="AT1073" s="70">
        <v>0</v>
      </c>
      <c r="AU1073" s="70">
        <v>140000</v>
      </c>
      <c r="AV1073" s="70"/>
      <c r="AW1073" s="70"/>
      <c r="AX1073" s="70">
        <v>132248</v>
      </c>
      <c r="AY1073" s="70">
        <v>0</v>
      </c>
      <c r="AZ1073" s="70"/>
      <c r="BA1073" s="70"/>
      <c r="BB1073" s="70"/>
      <c r="BC1073" s="70"/>
      <c r="BD1073" s="73"/>
      <c r="BE1073" s="73"/>
      <c r="BF1073" s="73"/>
      <c r="BG1073" s="73"/>
      <c r="BH1073" s="73"/>
      <c r="BI1073" s="73"/>
      <c r="BJ1073" s="73"/>
      <c r="BK1073" s="73"/>
      <c r="BL1073" s="73"/>
      <c r="BM1073" s="73"/>
      <c r="BN1073" s="73"/>
      <c r="BO1073" s="73"/>
      <c r="BP1073" s="73"/>
      <c r="BQ1073" s="73"/>
      <c r="BR1073" s="73"/>
      <c r="BS1073" s="73"/>
      <c r="BT1073" s="73"/>
      <c r="BU1073" s="73"/>
      <c r="BV1073" s="73"/>
      <c r="BW1073" s="73"/>
      <c r="BX1073" s="73"/>
      <c r="BY1073" s="73"/>
      <c r="BZ1073" s="73"/>
      <c r="CA1073" s="73"/>
      <c r="CB1073" s="73"/>
      <c r="CC1073" s="69">
        <f>SUM(Table25[[#This Row],[Contract Amount FY00]:[Contract Amount FY50]])</f>
        <v>272248</v>
      </c>
      <c r="CD1073" s="24"/>
    </row>
    <row r="1074" spans="1:82" x14ac:dyDescent="0.25">
      <c r="A1074" s="122" t="s">
        <v>2076</v>
      </c>
      <c r="B1074" s="122" t="s">
        <v>286</v>
      </c>
      <c r="C1074" s="122" t="s">
        <v>2258</v>
      </c>
      <c r="E1074" s="26" t="str">
        <f>IFERROR(IF(VLOOKUP(Table25[[#This Row],[Contract No.]],Table3[#All],3,FALSE)="","No","Yes"),"")</f>
        <v>No</v>
      </c>
      <c r="F1074" s="26" t="str">
        <f>IFERROR(VLOOKUP(Table25[[#This Row],[Contract No.]],Table3[#All],3,FALSE),"")</f>
        <v/>
      </c>
      <c r="G1074" s="26" t="str">
        <f>IFERROR(IF(Table25[[#This Row],[Cooperative Purchase
(Yes/No)]]="Yes","Yes",IF(VLOOKUP(Table25[[#This Row],[Contract No.]],Table3[#All],1,FALSE)=Table25[[#This Row],[Contract No.]],"Yes","No")),"No")</f>
        <v>Yes</v>
      </c>
      <c r="H1074" s="51">
        <f>IFERROR(VLOOKUP(Table25[[#This Row],[Contract No.]],Table3[#All],4,FALSE),"")</f>
        <v>42401</v>
      </c>
      <c r="I1074" s="56">
        <f>IFERROR(IF(AND(MONTH(Table25[[#This Row],[Contract Start Date]])&gt;6,MONTH(Table25[[#This Row],[Contract Start Date]])&lt;=12),YEAR(Table25[[#This Row],[Contract Start Date]])+1,YEAR(Table25[[#This Row],[Contract Start Date]])),"")</f>
        <v>2016</v>
      </c>
      <c r="J1074" s="55">
        <f>Table25[[#This Row],[FY Formula start]]</f>
        <v>2016</v>
      </c>
      <c r="K1074" s="59" t="str">
        <f>"FY"&amp;" "&amp;Table25[[#This Row],[Year Start]]</f>
        <v>FY 2016</v>
      </c>
      <c r="L1074" s="52">
        <f>IFERROR(VLOOKUP(Table25[[#This Row],[Contract No.]],Table3[#All],5,FALSE),"")</f>
        <v>72717</v>
      </c>
      <c r="M1074" s="56">
        <f>IFERROR(IF(Table25[[#This Row],[Contract End Date]]="99/99/9999","No End",IF(AND(MONTH(Table25[[#This Row],[Contract End Date]])&gt;6,MONTH(Table25[[#This Row],[Contract End Date]])&lt;=12),YEAR(Table25[[#This Row],[Contract End Date]])+1,YEAR(Table25[[#This Row],[Contract End Date]]))),"")</f>
        <v>2099</v>
      </c>
      <c r="N1074" s="55">
        <f>Table25[[#This Row],[FY Formula end]]</f>
        <v>2099</v>
      </c>
      <c r="O1074" s="59" t="str">
        <f>IF(Table25[[#This Row],[Year End]]="No End","No End","FY"&amp;" "&amp;Table25[[#This Row],[Year End]])</f>
        <v>FY 2099</v>
      </c>
      <c r="P1074" s="27"/>
      <c r="Q1074" s="104">
        <f>_xlfn.IFNA(IF($B1074="","",VLOOKUP($B1074,'SWC Towers'!$A:$Q,$Q$2,FALSE)),"")</f>
        <v>0.5</v>
      </c>
      <c r="R1074" s="106" t="str">
        <f>_xlfn.IFNA(IF($B1074="","",VLOOKUP($B1074,'SWC Towers'!$A:$Q,$R$2,FALSE)),"")</f>
        <v/>
      </c>
      <c r="S1074" s="106" t="str">
        <f>_xlfn.IFNA(IF($B1074="","",VLOOKUP($B1074,'SWC Towers'!$A:$Q,$S$2,FALSE)),"")</f>
        <v/>
      </c>
      <c r="T1074" s="106">
        <f>_xlfn.IFNA(IF($B1074="","",VLOOKUP($B1074,'SWC Towers'!$A:$Q,$T$2,FALSE)),"")</f>
        <v>0.5</v>
      </c>
      <c r="U1074" s="104" t="str">
        <f>_xlfn.IFNA(IF($B1074="","",VLOOKUP($B1074,'SWC Towers'!$A:$Q,$U$2,FALSE)),"")</f>
        <v/>
      </c>
      <c r="V1074" s="104" t="str">
        <f>_xlfn.IFNA(IF($B1074="","",VLOOKUP($B1074,'SWC Towers'!$A:$Q,$V$2,FALSE)),"")</f>
        <v/>
      </c>
      <c r="W1074" s="104" t="str">
        <f>_xlfn.IFNA(IF($B1074="","",VLOOKUP($B1074,'SWC Towers'!$A:$Q,$W$2,FALSE)),"")</f>
        <v/>
      </c>
      <c r="X1074" s="104" t="str">
        <f>_xlfn.IFNA(IF($B1074="","",VLOOKUP($B1074,'SWC Towers'!$A:$Q,$X$2,FALSE)),"")</f>
        <v/>
      </c>
      <c r="Y1074" s="104" t="str">
        <f>_xlfn.IFNA(IF($B1074="","",VLOOKUP($B1074,'SWC Towers'!$A:$Q,$Y$2,FALSE)),"")</f>
        <v/>
      </c>
      <c r="Z1074" s="104" t="str">
        <f>_xlfn.IFNA(IF($B1074="","",VLOOKUP($B1074,'SWC Towers'!$A:$Q,$Z$2,FALSE)),"")</f>
        <v/>
      </c>
      <c r="AA1074" s="104" t="str">
        <f>_xlfn.IFNA(IF($B1074="","",VLOOKUP($B1074,'SWC Towers'!$A:$Q,$AA$2,FALSE)),"")</f>
        <v/>
      </c>
      <c r="AB1074" s="106" t="str">
        <f>_xlfn.IFNA(IF($B1074="","",VLOOKUP($B1074,'SWC Towers'!$A:$Q,$AB$2,FALSE)),"")</f>
        <v/>
      </c>
      <c r="AC1074" s="20">
        <f>SUM(Table25[[#This Row],[IT Tower: Application]:[Other/Non-IT ]])</f>
        <v>1</v>
      </c>
      <c r="AD1074" s="70"/>
      <c r="AE1074" s="70"/>
      <c r="AF1074" s="70"/>
      <c r="AG1074" s="70"/>
      <c r="AH1074" s="70"/>
      <c r="AI1074" s="70"/>
      <c r="AJ1074" s="70"/>
      <c r="AK1074" s="70"/>
      <c r="AL1074" s="70"/>
      <c r="AM1074" s="70"/>
      <c r="AN1074" s="70"/>
      <c r="AO1074" s="70"/>
      <c r="AP1074" s="70"/>
      <c r="AQ1074" s="70"/>
      <c r="AR1074" s="70"/>
      <c r="AS1074" s="70"/>
      <c r="AT1074" s="70"/>
      <c r="AU1074" s="70"/>
      <c r="AV1074" s="70"/>
      <c r="AW1074" s="70"/>
      <c r="AX1074" s="70"/>
      <c r="AY1074" s="70">
        <v>0</v>
      </c>
      <c r="AZ1074" s="70">
        <v>1432400</v>
      </c>
      <c r="BA1074" s="70">
        <v>382070</v>
      </c>
      <c r="BB1074" s="70">
        <v>0</v>
      </c>
      <c r="BC1074" s="70">
        <v>228306</v>
      </c>
      <c r="BD1074" s="73"/>
      <c r="BE1074" s="73"/>
      <c r="BF1074" s="73"/>
      <c r="BG1074" s="73"/>
      <c r="BH1074" s="73"/>
      <c r="BI1074" s="73"/>
      <c r="BJ1074" s="73"/>
      <c r="BK1074" s="73"/>
      <c r="BL1074" s="73"/>
      <c r="BM1074" s="73"/>
      <c r="BN1074" s="73"/>
      <c r="BO1074" s="73"/>
      <c r="BP1074" s="73"/>
      <c r="BQ1074" s="73"/>
      <c r="BR1074" s="73"/>
      <c r="BS1074" s="73"/>
      <c r="BT1074" s="73"/>
      <c r="BU1074" s="73"/>
      <c r="BV1074" s="73"/>
      <c r="BW1074" s="73"/>
      <c r="BX1074" s="73"/>
      <c r="BY1074" s="73"/>
      <c r="BZ1074" s="73"/>
      <c r="CA1074" s="73"/>
      <c r="CB1074" s="73"/>
      <c r="CC1074" s="69">
        <f>SUM(Table25[[#This Row],[Contract Amount FY00]:[Contract Amount FY50]])</f>
        <v>2042776</v>
      </c>
      <c r="CD1074" s="24"/>
    </row>
    <row r="1075" spans="1:82" x14ac:dyDescent="0.25">
      <c r="A1075" s="122" t="s">
        <v>2076</v>
      </c>
      <c r="B1075" s="122" t="s">
        <v>286</v>
      </c>
      <c r="C1075" s="122" t="s">
        <v>386</v>
      </c>
      <c r="E1075" s="26" t="str">
        <f>IFERROR(IF(VLOOKUP(Table25[[#This Row],[Contract No.]],Table3[#All],3,FALSE)="","No","Yes"),"")</f>
        <v>No</v>
      </c>
      <c r="F1075" s="26" t="str">
        <f>IFERROR(VLOOKUP(Table25[[#This Row],[Contract No.]],Table3[#All],3,FALSE),"")</f>
        <v/>
      </c>
      <c r="G1075" s="26" t="str">
        <f>IFERROR(IF(Table25[[#This Row],[Cooperative Purchase
(Yes/No)]]="Yes","Yes",IF(VLOOKUP(Table25[[#This Row],[Contract No.]],Table3[#All],1,FALSE)=Table25[[#This Row],[Contract No.]],"Yes","No")),"No")</f>
        <v>Yes</v>
      </c>
      <c r="H1075" s="51">
        <f>IFERROR(VLOOKUP(Table25[[#This Row],[Contract No.]],Table3[#All],4,FALSE),"")</f>
        <v>42401</v>
      </c>
      <c r="I1075" s="56">
        <f>IFERROR(IF(AND(MONTH(Table25[[#This Row],[Contract Start Date]])&gt;6,MONTH(Table25[[#This Row],[Contract Start Date]])&lt;=12),YEAR(Table25[[#This Row],[Contract Start Date]])+1,YEAR(Table25[[#This Row],[Contract Start Date]])),"")</f>
        <v>2016</v>
      </c>
      <c r="J1075" s="55">
        <f>Table25[[#This Row],[FY Formula start]]</f>
        <v>2016</v>
      </c>
      <c r="K1075" s="59" t="str">
        <f>"FY"&amp;" "&amp;Table25[[#This Row],[Year Start]]</f>
        <v>FY 2016</v>
      </c>
      <c r="L1075" s="52">
        <f>IFERROR(VLOOKUP(Table25[[#This Row],[Contract No.]],Table3[#All],5,FALSE),"")</f>
        <v>72717</v>
      </c>
      <c r="M1075" s="56">
        <f>IFERROR(IF(Table25[[#This Row],[Contract End Date]]="99/99/9999","No End",IF(AND(MONTH(Table25[[#This Row],[Contract End Date]])&gt;6,MONTH(Table25[[#This Row],[Contract End Date]])&lt;=12),YEAR(Table25[[#This Row],[Contract End Date]])+1,YEAR(Table25[[#This Row],[Contract End Date]]))),"")</f>
        <v>2099</v>
      </c>
      <c r="N1075" s="55">
        <f>Table25[[#This Row],[FY Formula end]]</f>
        <v>2099</v>
      </c>
      <c r="O1075" s="59" t="str">
        <f>IF(Table25[[#This Row],[Year End]]="No End","No End","FY"&amp;" "&amp;Table25[[#This Row],[Year End]])</f>
        <v>FY 2099</v>
      </c>
      <c r="P1075" s="27"/>
      <c r="Q1075" s="104">
        <f>_xlfn.IFNA(IF($B1075="","",VLOOKUP($B1075,'SWC Towers'!$A:$Q,$Q$2,FALSE)),"")</f>
        <v>0.5</v>
      </c>
      <c r="R1075" s="106" t="str">
        <f>_xlfn.IFNA(IF($B1075="","",VLOOKUP($B1075,'SWC Towers'!$A:$Q,$R$2,FALSE)),"")</f>
        <v/>
      </c>
      <c r="S1075" s="106" t="str">
        <f>_xlfn.IFNA(IF($B1075="","",VLOOKUP($B1075,'SWC Towers'!$A:$Q,$S$2,FALSE)),"")</f>
        <v/>
      </c>
      <c r="T1075" s="106">
        <f>_xlfn.IFNA(IF($B1075="","",VLOOKUP($B1075,'SWC Towers'!$A:$Q,$T$2,FALSE)),"")</f>
        <v>0.5</v>
      </c>
      <c r="U1075" s="104" t="str">
        <f>_xlfn.IFNA(IF($B1075="","",VLOOKUP($B1075,'SWC Towers'!$A:$Q,$U$2,FALSE)),"")</f>
        <v/>
      </c>
      <c r="V1075" s="104" t="str">
        <f>_xlfn.IFNA(IF($B1075="","",VLOOKUP($B1075,'SWC Towers'!$A:$Q,$V$2,FALSE)),"")</f>
        <v/>
      </c>
      <c r="W1075" s="104" t="str">
        <f>_xlfn.IFNA(IF($B1075="","",VLOOKUP($B1075,'SWC Towers'!$A:$Q,$W$2,FALSE)),"")</f>
        <v/>
      </c>
      <c r="X1075" s="104" t="str">
        <f>_xlfn.IFNA(IF($B1075="","",VLOOKUP($B1075,'SWC Towers'!$A:$Q,$X$2,FALSE)),"")</f>
        <v/>
      </c>
      <c r="Y1075" s="104" t="str">
        <f>_xlfn.IFNA(IF($B1075="","",VLOOKUP($B1075,'SWC Towers'!$A:$Q,$Y$2,FALSE)),"")</f>
        <v/>
      </c>
      <c r="Z1075" s="104" t="str">
        <f>_xlfn.IFNA(IF($B1075="","",VLOOKUP($B1075,'SWC Towers'!$A:$Q,$Z$2,FALSE)),"")</f>
        <v/>
      </c>
      <c r="AA1075" s="104" t="str">
        <f>_xlfn.IFNA(IF($B1075="","",VLOOKUP($B1075,'SWC Towers'!$A:$Q,$AA$2,FALSE)),"")</f>
        <v/>
      </c>
      <c r="AB1075" s="106" t="str">
        <f>_xlfn.IFNA(IF($B1075="","",VLOOKUP($B1075,'SWC Towers'!$A:$Q,$AB$2,FALSE)),"")</f>
        <v/>
      </c>
      <c r="AC1075" s="20">
        <f>SUM(Table25[[#This Row],[IT Tower: Application]:[Other/Non-IT ]])</f>
        <v>1</v>
      </c>
      <c r="AD1075" s="70"/>
      <c r="AE1075" s="70"/>
      <c r="AF1075" s="70"/>
      <c r="AG1075" s="70"/>
      <c r="AH1075" s="70"/>
      <c r="AI1075" s="70"/>
      <c r="AJ1075" s="70"/>
      <c r="AK1075" s="70"/>
      <c r="AL1075" s="70"/>
      <c r="AM1075" s="70"/>
      <c r="AN1075" s="70"/>
      <c r="AO1075" s="70"/>
      <c r="AP1075" s="70"/>
      <c r="AQ1075" s="70"/>
      <c r="AR1075" s="70"/>
      <c r="AS1075" s="70"/>
      <c r="AT1075" s="70"/>
      <c r="AU1075" s="70"/>
      <c r="AV1075" s="70"/>
      <c r="AW1075" s="70"/>
      <c r="AX1075" s="70"/>
      <c r="AY1075" s="70"/>
      <c r="AZ1075" s="70"/>
      <c r="BA1075" s="70"/>
      <c r="BB1075" s="70">
        <v>0</v>
      </c>
      <c r="BC1075" s="70">
        <v>36800</v>
      </c>
      <c r="BD1075" s="73"/>
      <c r="BE1075" s="73"/>
      <c r="BF1075" s="73"/>
      <c r="BG1075" s="73"/>
      <c r="BH1075" s="73"/>
      <c r="BI1075" s="73"/>
      <c r="BJ1075" s="73"/>
      <c r="BK1075" s="73"/>
      <c r="BL1075" s="73"/>
      <c r="BM1075" s="73"/>
      <c r="BN1075" s="73"/>
      <c r="BO1075" s="73"/>
      <c r="BP1075" s="73"/>
      <c r="BQ1075" s="73"/>
      <c r="BR1075" s="73"/>
      <c r="BS1075" s="73"/>
      <c r="BT1075" s="73"/>
      <c r="BU1075" s="73"/>
      <c r="BV1075" s="73"/>
      <c r="BW1075" s="73"/>
      <c r="BX1075" s="73"/>
      <c r="BY1075" s="73"/>
      <c r="BZ1075" s="73"/>
      <c r="CA1075" s="73"/>
      <c r="CB1075" s="73"/>
      <c r="CC1075" s="69">
        <f>SUM(Table25[[#This Row],[Contract Amount FY00]:[Contract Amount FY50]])</f>
        <v>36800</v>
      </c>
      <c r="CD1075" s="24"/>
    </row>
    <row r="1076" spans="1:82" x14ac:dyDescent="0.25">
      <c r="A1076" s="122" t="s">
        <v>2076</v>
      </c>
      <c r="B1076" s="122" t="s">
        <v>286</v>
      </c>
      <c r="C1076" s="122" t="s">
        <v>1351</v>
      </c>
      <c r="E1076" s="26" t="str">
        <f>IFERROR(IF(VLOOKUP(Table25[[#This Row],[Contract No.]],Table3[#All],3,FALSE)="","No","Yes"),"")</f>
        <v>No</v>
      </c>
      <c r="F1076" s="26" t="str">
        <f>IFERROR(VLOOKUP(Table25[[#This Row],[Contract No.]],Table3[#All],3,FALSE),"")</f>
        <v/>
      </c>
      <c r="G1076" s="26" t="str">
        <f>IFERROR(IF(Table25[[#This Row],[Cooperative Purchase
(Yes/No)]]="Yes","Yes",IF(VLOOKUP(Table25[[#This Row],[Contract No.]],Table3[#All],1,FALSE)=Table25[[#This Row],[Contract No.]],"Yes","No")),"No")</f>
        <v>Yes</v>
      </c>
      <c r="H1076" s="51">
        <f>IFERROR(VLOOKUP(Table25[[#This Row],[Contract No.]],Table3[#All],4,FALSE),"")</f>
        <v>42401</v>
      </c>
      <c r="I1076" s="56">
        <f>IFERROR(IF(AND(MONTH(Table25[[#This Row],[Contract Start Date]])&gt;6,MONTH(Table25[[#This Row],[Contract Start Date]])&lt;=12),YEAR(Table25[[#This Row],[Contract Start Date]])+1,YEAR(Table25[[#This Row],[Contract Start Date]])),"")</f>
        <v>2016</v>
      </c>
      <c r="J1076" s="55">
        <f>Table25[[#This Row],[FY Formula start]]</f>
        <v>2016</v>
      </c>
      <c r="K1076" s="59" t="str">
        <f>"FY"&amp;" "&amp;Table25[[#This Row],[Year Start]]</f>
        <v>FY 2016</v>
      </c>
      <c r="L1076" s="52">
        <f>IFERROR(VLOOKUP(Table25[[#This Row],[Contract No.]],Table3[#All],5,FALSE),"")</f>
        <v>72717</v>
      </c>
      <c r="M1076" s="56">
        <f>IFERROR(IF(Table25[[#This Row],[Contract End Date]]="99/99/9999","No End",IF(AND(MONTH(Table25[[#This Row],[Contract End Date]])&gt;6,MONTH(Table25[[#This Row],[Contract End Date]])&lt;=12),YEAR(Table25[[#This Row],[Contract End Date]])+1,YEAR(Table25[[#This Row],[Contract End Date]]))),"")</f>
        <v>2099</v>
      </c>
      <c r="N1076" s="55">
        <f>Table25[[#This Row],[FY Formula end]]</f>
        <v>2099</v>
      </c>
      <c r="O1076" s="59" t="str">
        <f>IF(Table25[[#This Row],[Year End]]="No End","No End","FY"&amp;" "&amp;Table25[[#This Row],[Year End]])</f>
        <v>FY 2099</v>
      </c>
      <c r="P1076" s="27"/>
      <c r="Q1076" s="104">
        <f>_xlfn.IFNA(IF($B1076="","",VLOOKUP($B1076,'SWC Towers'!$A:$Q,$Q$2,FALSE)),"")</f>
        <v>0.5</v>
      </c>
      <c r="R1076" s="106" t="str">
        <f>_xlfn.IFNA(IF($B1076="","",VLOOKUP($B1076,'SWC Towers'!$A:$Q,$R$2,FALSE)),"")</f>
        <v/>
      </c>
      <c r="S1076" s="106" t="str">
        <f>_xlfn.IFNA(IF($B1076="","",VLOOKUP($B1076,'SWC Towers'!$A:$Q,$S$2,FALSE)),"")</f>
        <v/>
      </c>
      <c r="T1076" s="106">
        <f>_xlfn.IFNA(IF($B1076="","",VLOOKUP($B1076,'SWC Towers'!$A:$Q,$T$2,FALSE)),"")</f>
        <v>0.5</v>
      </c>
      <c r="U1076" s="104" t="str">
        <f>_xlfn.IFNA(IF($B1076="","",VLOOKUP($B1076,'SWC Towers'!$A:$Q,$U$2,FALSE)),"")</f>
        <v/>
      </c>
      <c r="V1076" s="104" t="str">
        <f>_xlfn.IFNA(IF($B1076="","",VLOOKUP($B1076,'SWC Towers'!$A:$Q,$V$2,FALSE)),"")</f>
        <v/>
      </c>
      <c r="W1076" s="104" t="str">
        <f>_xlfn.IFNA(IF($B1076="","",VLOOKUP($B1076,'SWC Towers'!$A:$Q,$W$2,FALSE)),"")</f>
        <v/>
      </c>
      <c r="X1076" s="104" t="str">
        <f>_xlfn.IFNA(IF($B1076="","",VLOOKUP($B1076,'SWC Towers'!$A:$Q,$X$2,FALSE)),"")</f>
        <v/>
      </c>
      <c r="Y1076" s="104" t="str">
        <f>_xlfn.IFNA(IF($B1076="","",VLOOKUP($B1076,'SWC Towers'!$A:$Q,$Y$2,FALSE)),"")</f>
        <v/>
      </c>
      <c r="Z1076" s="104" t="str">
        <f>_xlfn.IFNA(IF($B1076="","",VLOOKUP($B1076,'SWC Towers'!$A:$Q,$Z$2,FALSE)),"")</f>
        <v/>
      </c>
      <c r="AA1076" s="104" t="str">
        <f>_xlfn.IFNA(IF($B1076="","",VLOOKUP($B1076,'SWC Towers'!$A:$Q,$AA$2,FALSE)),"")</f>
        <v/>
      </c>
      <c r="AB1076" s="106" t="str">
        <f>_xlfn.IFNA(IF($B1076="","",VLOOKUP($B1076,'SWC Towers'!$A:$Q,$AB$2,FALSE)),"")</f>
        <v/>
      </c>
      <c r="AC1076" s="20">
        <f>SUM(Table25[[#This Row],[IT Tower: Application]:[Other/Non-IT ]])</f>
        <v>1</v>
      </c>
      <c r="AD1076" s="70"/>
      <c r="AE1076" s="70"/>
      <c r="AF1076" s="70"/>
      <c r="AG1076" s="70"/>
      <c r="AH1076" s="70"/>
      <c r="AI1076" s="70"/>
      <c r="AJ1076" s="70"/>
      <c r="AK1076" s="70"/>
      <c r="AL1076" s="70"/>
      <c r="AM1076" s="70"/>
      <c r="AN1076" s="70"/>
      <c r="AO1076" s="70"/>
      <c r="AP1076" s="70"/>
      <c r="AQ1076" s="70"/>
      <c r="AR1076" s="70"/>
      <c r="AS1076" s="70"/>
      <c r="AT1076" s="70"/>
      <c r="AU1076" s="70">
        <v>142032</v>
      </c>
      <c r="AV1076" s="70">
        <v>89331</v>
      </c>
      <c r="AW1076" s="70"/>
      <c r="AX1076" s="70"/>
      <c r="AY1076" s="70"/>
      <c r="AZ1076" s="70"/>
      <c r="BA1076" s="70"/>
      <c r="BB1076" s="70"/>
      <c r="BC1076" s="70"/>
      <c r="BD1076" s="73"/>
      <c r="BE1076" s="73"/>
      <c r="BF1076" s="73"/>
      <c r="BG1076" s="73"/>
      <c r="BH1076" s="73"/>
      <c r="BI1076" s="73"/>
      <c r="BJ1076" s="73"/>
      <c r="BK1076" s="73"/>
      <c r="BL1076" s="73"/>
      <c r="BM1076" s="73"/>
      <c r="BN1076" s="73"/>
      <c r="BO1076" s="73"/>
      <c r="BP1076" s="73"/>
      <c r="BQ1076" s="73"/>
      <c r="BR1076" s="73"/>
      <c r="BS1076" s="73"/>
      <c r="BT1076" s="73"/>
      <c r="BU1076" s="73"/>
      <c r="BV1076" s="73"/>
      <c r="BW1076" s="73"/>
      <c r="BX1076" s="73"/>
      <c r="BY1076" s="73"/>
      <c r="BZ1076" s="73"/>
      <c r="CA1076" s="73"/>
      <c r="CB1076" s="73"/>
      <c r="CC1076" s="69">
        <f>SUM(Table25[[#This Row],[Contract Amount FY00]:[Contract Amount FY50]])</f>
        <v>231363</v>
      </c>
      <c r="CD1076" s="24"/>
    </row>
    <row r="1077" spans="1:82" x14ac:dyDescent="0.25">
      <c r="A1077" s="122" t="s">
        <v>2076</v>
      </c>
      <c r="B1077" s="122" t="s">
        <v>286</v>
      </c>
      <c r="C1077" s="122" t="s">
        <v>1843</v>
      </c>
      <c r="E1077" s="26" t="str">
        <f>IFERROR(IF(VLOOKUP(Table25[[#This Row],[Contract No.]],Table3[#All],3,FALSE)="","No","Yes"),"")</f>
        <v>No</v>
      </c>
      <c r="F1077" s="26" t="str">
        <f>IFERROR(VLOOKUP(Table25[[#This Row],[Contract No.]],Table3[#All],3,FALSE),"")</f>
        <v/>
      </c>
      <c r="G1077" s="26" t="str">
        <f>IFERROR(IF(Table25[[#This Row],[Cooperative Purchase
(Yes/No)]]="Yes","Yes",IF(VLOOKUP(Table25[[#This Row],[Contract No.]],Table3[#All],1,FALSE)=Table25[[#This Row],[Contract No.]],"Yes","No")),"No")</f>
        <v>Yes</v>
      </c>
      <c r="H1077" s="51">
        <f>IFERROR(VLOOKUP(Table25[[#This Row],[Contract No.]],Table3[#All],4,FALSE),"")</f>
        <v>42401</v>
      </c>
      <c r="I1077" s="56">
        <f>IFERROR(IF(AND(MONTH(Table25[[#This Row],[Contract Start Date]])&gt;6,MONTH(Table25[[#This Row],[Contract Start Date]])&lt;=12),YEAR(Table25[[#This Row],[Contract Start Date]])+1,YEAR(Table25[[#This Row],[Contract Start Date]])),"")</f>
        <v>2016</v>
      </c>
      <c r="J1077" s="55">
        <f>Table25[[#This Row],[FY Formula start]]</f>
        <v>2016</v>
      </c>
      <c r="K1077" s="59" t="str">
        <f>"FY"&amp;" "&amp;Table25[[#This Row],[Year Start]]</f>
        <v>FY 2016</v>
      </c>
      <c r="L1077" s="52">
        <f>IFERROR(VLOOKUP(Table25[[#This Row],[Contract No.]],Table3[#All],5,FALSE),"")</f>
        <v>72717</v>
      </c>
      <c r="M1077" s="56">
        <f>IFERROR(IF(Table25[[#This Row],[Contract End Date]]="99/99/9999","No End",IF(AND(MONTH(Table25[[#This Row],[Contract End Date]])&gt;6,MONTH(Table25[[#This Row],[Contract End Date]])&lt;=12),YEAR(Table25[[#This Row],[Contract End Date]])+1,YEAR(Table25[[#This Row],[Contract End Date]]))),"")</f>
        <v>2099</v>
      </c>
      <c r="N1077" s="55">
        <f>Table25[[#This Row],[FY Formula end]]</f>
        <v>2099</v>
      </c>
      <c r="O1077" s="59" t="str">
        <f>IF(Table25[[#This Row],[Year End]]="No End","No End","FY"&amp;" "&amp;Table25[[#This Row],[Year End]])</f>
        <v>FY 2099</v>
      </c>
      <c r="P1077" s="27"/>
      <c r="Q1077" s="104">
        <f>_xlfn.IFNA(IF($B1077="","",VLOOKUP($B1077,'SWC Towers'!$A:$Q,$Q$2,FALSE)),"")</f>
        <v>0.5</v>
      </c>
      <c r="R1077" s="106" t="str">
        <f>_xlfn.IFNA(IF($B1077="","",VLOOKUP($B1077,'SWC Towers'!$A:$Q,$R$2,FALSE)),"")</f>
        <v/>
      </c>
      <c r="S1077" s="106" t="str">
        <f>_xlfn.IFNA(IF($B1077="","",VLOOKUP($B1077,'SWC Towers'!$A:$Q,$S$2,FALSE)),"")</f>
        <v/>
      </c>
      <c r="T1077" s="106">
        <f>_xlfn.IFNA(IF($B1077="","",VLOOKUP($B1077,'SWC Towers'!$A:$Q,$T$2,FALSE)),"")</f>
        <v>0.5</v>
      </c>
      <c r="U1077" s="104" t="str">
        <f>_xlfn.IFNA(IF($B1077="","",VLOOKUP($B1077,'SWC Towers'!$A:$Q,$U$2,FALSE)),"")</f>
        <v/>
      </c>
      <c r="V1077" s="104" t="str">
        <f>_xlfn.IFNA(IF($B1077="","",VLOOKUP($B1077,'SWC Towers'!$A:$Q,$V$2,FALSE)),"")</f>
        <v/>
      </c>
      <c r="W1077" s="104" t="str">
        <f>_xlfn.IFNA(IF($B1077="","",VLOOKUP($B1077,'SWC Towers'!$A:$Q,$W$2,FALSE)),"")</f>
        <v/>
      </c>
      <c r="X1077" s="104" t="str">
        <f>_xlfn.IFNA(IF($B1077="","",VLOOKUP($B1077,'SWC Towers'!$A:$Q,$X$2,FALSE)),"")</f>
        <v/>
      </c>
      <c r="Y1077" s="104" t="str">
        <f>_xlfn.IFNA(IF($B1077="","",VLOOKUP($B1077,'SWC Towers'!$A:$Q,$Y$2,FALSE)),"")</f>
        <v/>
      </c>
      <c r="Z1077" s="104" t="str">
        <f>_xlfn.IFNA(IF($B1077="","",VLOOKUP($B1077,'SWC Towers'!$A:$Q,$Z$2,FALSE)),"")</f>
        <v/>
      </c>
      <c r="AA1077" s="104" t="str">
        <f>_xlfn.IFNA(IF($B1077="","",VLOOKUP($B1077,'SWC Towers'!$A:$Q,$AA$2,FALSE)),"")</f>
        <v/>
      </c>
      <c r="AB1077" s="106" t="str">
        <f>_xlfn.IFNA(IF($B1077="","",VLOOKUP($B1077,'SWC Towers'!$A:$Q,$AB$2,FALSE)),"")</f>
        <v/>
      </c>
      <c r="AC1077" s="20">
        <f>SUM(Table25[[#This Row],[IT Tower: Application]:[Other/Non-IT ]])</f>
        <v>1</v>
      </c>
      <c r="AD1077" s="70"/>
      <c r="AE1077" s="70"/>
      <c r="AF1077" s="70"/>
      <c r="AG1077" s="70"/>
      <c r="AH1077" s="70"/>
      <c r="AI1077" s="70"/>
      <c r="AJ1077" s="70"/>
      <c r="AK1077" s="70"/>
      <c r="AL1077" s="70"/>
      <c r="AM1077" s="70"/>
      <c r="AN1077" s="70"/>
      <c r="AO1077" s="70"/>
      <c r="AP1077" s="70"/>
      <c r="AQ1077" s="70"/>
      <c r="AR1077" s="70"/>
      <c r="AS1077" s="70"/>
      <c r="AT1077" s="70"/>
      <c r="AU1077" s="70"/>
      <c r="AV1077" s="70">
        <v>51342</v>
      </c>
      <c r="AW1077" s="70">
        <v>27477</v>
      </c>
      <c r="AX1077" s="70"/>
      <c r="AY1077" s="70"/>
      <c r="AZ1077" s="70"/>
      <c r="BA1077" s="70"/>
      <c r="BB1077" s="70"/>
      <c r="BC1077" s="70"/>
      <c r="BD1077" s="73"/>
      <c r="BE1077" s="73"/>
      <c r="BF1077" s="73"/>
      <c r="BG1077" s="73"/>
      <c r="BH1077" s="73"/>
      <c r="BI1077" s="73"/>
      <c r="BJ1077" s="73"/>
      <c r="BK1077" s="73"/>
      <c r="BL1077" s="73"/>
      <c r="BM1077" s="73"/>
      <c r="BN1077" s="73"/>
      <c r="BO1077" s="73"/>
      <c r="BP1077" s="73"/>
      <c r="BQ1077" s="73"/>
      <c r="BR1077" s="73"/>
      <c r="BS1077" s="73"/>
      <c r="BT1077" s="73"/>
      <c r="BU1077" s="73"/>
      <c r="BV1077" s="73"/>
      <c r="BW1077" s="73"/>
      <c r="BX1077" s="73"/>
      <c r="BY1077" s="73"/>
      <c r="BZ1077" s="73"/>
      <c r="CA1077" s="73"/>
      <c r="CB1077" s="73"/>
      <c r="CC1077" s="69">
        <f>SUM(Table25[[#This Row],[Contract Amount FY00]:[Contract Amount FY50]])</f>
        <v>78819</v>
      </c>
      <c r="CD1077" s="24"/>
    </row>
    <row r="1078" spans="1:82" x14ac:dyDescent="0.25">
      <c r="A1078" s="122" t="s">
        <v>2076</v>
      </c>
      <c r="B1078" s="122" t="s">
        <v>286</v>
      </c>
      <c r="C1078" s="122" t="s">
        <v>3201</v>
      </c>
      <c r="E1078" s="26" t="str">
        <f>IFERROR(IF(VLOOKUP(Table25[[#This Row],[Contract No.]],Table3[#All],3,FALSE)="","No","Yes"),"")</f>
        <v>No</v>
      </c>
      <c r="F1078" s="26" t="str">
        <f>IFERROR(VLOOKUP(Table25[[#This Row],[Contract No.]],Table3[#All],3,FALSE),"")</f>
        <v/>
      </c>
      <c r="G1078" s="26" t="str">
        <f>IFERROR(IF(Table25[[#This Row],[Cooperative Purchase
(Yes/No)]]="Yes","Yes",IF(VLOOKUP(Table25[[#This Row],[Contract No.]],Table3[#All],1,FALSE)=Table25[[#This Row],[Contract No.]],"Yes","No")),"No")</f>
        <v>Yes</v>
      </c>
      <c r="H1078" s="51">
        <f>IFERROR(VLOOKUP(Table25[[#This Row],[Contract No.]],Table3[#All],4,FALSE),"")</f>
        <v>42401</v>
      </c>
      <c r="I1078" s="56">
        <f>IFERROR(IF(AND(MONTH(Table25[[#This Row],[Contract Start Date]])&gt;6,MONTH(Table25[[#This Row],[Contract Start Date]])&lt;=12),YEAR(Table25[[#This Row],[Contract Start Date]])+1,YEAR(Table25[[#This Row],[Contract Start Date]])),"")</f>
        <v>2016</v>
      </c>
      <c r="J1078" s="55">
        <f>Table25[[#This Row],[FY Formula start]]</f>
        <v>2016</v>
      </c>
      <c r="K1078" s="59" t="str">
        <f>"FY"&amp;" "&amp;Table25[[#This Row],[Year Start]]</f>
        <v>FY 2016</v>
      </c>
      <c r="L1078" s="52">
        <f>IFERROR(VLOOKUP(Table25[[#This Row],[Contract No.]],Table3[#All],5,FALSE),"")</f>
        <v>72717</v>
      </c>
      <c r="M1078" s="56">
        <f>IFERROR(IF(Table25[[#This Row],[Contract End Date]]="99/99/9999","No End",IF(AND(MONTH(Table25[[#This Row],[Contract End Date]])&gt;6,MONTH(Table25[[#This Row],[Contract End Date]])&lt;=12),YEAR(Table25[[#This Row],[Contract End Date]])+1,YEAR(Table25[[#This Row],[Contract End Date]]))),"")</f>
        <v>2099</v>
      </c>
      <c r="N1078" s="55">
        <f>Table25[[#This Row],[FY Formula end]]</f>
        <v>2099</v>
      </c>
      <c r="O1078" s="59" t="str">
        <f>IF(Table25[[#This Row],[Year End]]="No End","No End","FY"&amp;" "&amp;Table25[[#This Row],[Year End]])</f>
        <v>FY 2099</v>
      </c>
      <c r="P1078" s="27"/>
      <c r="Q1078" s="104">
        <f>_xlfn.IFNA(IF($B1078="","",VLOOKUP($B1078,'SWC Towers'!$A:$Q,$Q$2,FALSE)),"")</f>
        <v>0.5</v>
      </c>
      <c r="R1078" s="106" t="str">
        <f>_xlfn.IFNA(IF($B1078="","",VLOOKUP($B1078,'SWC Towers'!$A:$Q,$R$2,FALSE)),"")</f>
        <v/>
      </c>
      <c r="S1078" s="106" t="str">
        <f>_xlfn.IFNA(IF($B1078="","",VLOOKUP($B1078,'SWC Towers'!$A:$Q,$S$2,FALSE)),"")</f>
        <v/>
      </c>
      <c r="T1078" s="106">
        <f>_xlfn.IFNA(IF($B1078="","",VLOOKUP($B1078,'SWC Towers'!$A:$Q,$T$2,FALSE)),"")</f>
        <v>0.5</v>
      </c>
      <c r="U1078" s="104" t="str">
        <f>_xlfn.IFNA(IF($B1078="","",VLOOKUP($B1078,'SWC Towers'!$A:$Q,$U$2,FALSE)),"")</f>
        <v/>
      </c>
      <c r="V1078" s="104" t="str">
        <f>_xlfn.IFNA(IF($B1078="","",VLOOKUP($B1078,'SWC Towers'!$A:$Q,$V$2,FALSE)),"")</f>
        <v/>
      </c>
      <c r="W1078" s="104" t="str">
        <f>_xlfn.IFNA(IF($B1078="","",VLOOKUP($B1078,'SWC Towers'!$A:$Q,$W$2,FALSE)),"")</f>
        <v/>
      </c>
      <c r="X1078" s="104" t="str">
        <f>_xlfn.IFNA(IF($B1078="","",VLOOKUP($B1078,'SWC Towers'!$A:$Q,$X$2,FALSE)),"")</f>
        <v/>
      </c>
      <c r="Y1078" s="104" t="str">
        <f>_xlfn.IFNA(IF($B1078="","",VLOOKUP($B1078,'SWC Towers'!$A:$Q,$Y$2,FALSE)),"")</f>
        <v/>
      </c>
      <c r="Z1078" s="104" t="str">
        <f>_xlfn.IFNA(IF($B1078="","",VLOOKUP($B1078,'SWC Towers'!$A:$Q,$Z$2,FALSE)),"")</f>
        <v/>
      </c>
      <c r="AA1078" s="104" t="str">
        <f>_xlfn.IFNA(IF($B1078="","",VLOOKUP($B1078,'SWC Towers'!$A:$Q,$AA$2,FALSE)),"")</f>
        <v/>
      </c>
      <c r="AB1078" s="106" t="str">
        <f>_xlfn.IFNA(IF($B1078="","",VLOOKUP($B1078,'SWC Towers'!$A:$Q,$AB$2,FALSE)),"")</f>
        <v/>
      </c>
      <c r="AC1078" s="20">
        <f>SUM(Table25[[#This Row],[IT Tower: Application]:[Other/Non-IT ]])</f>
        <v>1</v>
      </c>
      <c r="AD1078" s="70"/>
      <c r="AE1078" s="70"/>
      <c r="AF1078" s="70"/>
      <c r="AG1078" s="70"/>
      <c r="AH1078" s="70"/>
      <c r="AI1078" s="70"/>
      <c r="AJ1078" s="70"/>
      <c r="AK1078" s="70"/>
      <c r="AL1078" s="70"/>
      <c r="AM1078" s="70"/>
      <c r="AN1078" s="70"/>
      <c r="AO1078" s="70"/>
      <c r="AP1078" s="70"/>
      <c r="AQ1078" s="70"/>
      <c r="AR1078" s="70"/>
      <c r="AS1078" s="70"/>
      <c r="AT1078" s="70"/>
      <c r="AU1078" s="70">
        <v>44100</v>
      </c>
      <c r="AV1078" s="70">
        <v>0</v>
      </c>
      <c r="AW1078" s="70">
        <v>45000</v>
      </c>
      <c r="AX1078" s="70">
        <v>137989</v>
      </c>
      <c r="AY1078" s="70">
        <v>81753</v>
      </c>
      <c r="AZ1078" s="70">
        <v>158525</v>
      </c>
      <c r="BA1078" s="70">
        <v>153625</v>
      </c>
      <c r="BB1078" s="70">
        <v>309073</v>
      </c>
      <c r="BC1078" s="70">
        <v>303165</v>
      </c>
      <c r="BD1078" s="73"/>
      <c r="BE1078" s="73"/>
      <c r="BF1078" s="73"/>
      <c r="BG1078" s="73"/>
      <c r="BH1078" s="73"/>
      <c r="BI1078" s="73"/>
      <c r="BJ1078" s="73"/>
      <c r="BK1078" s="73"/>
      <c r="BL1078" s="73"/>
      <c r="BM1078" s="73"/>
      <c r="BN1078" s="73"/>
      <c r="BO1078" s="73"/>
      <c r="BP1078" s="73"/>
      <c r="BQ1078" s="73"/>
      <c r="BR1078" s="73"/>
      <c r="BS1078" s="73"/>
      <c r="BT1078" s="73"/>
      <c r="BU1078" s="73"/>
      <c r="BV1078" s="73"/>
      <c r="BW1078" s="73"/>
      <c r="BX1078" s="73"/>
      <c r="BY1078" s="73"/>
      <c r="BZ1078" s="73"/>
      <c r="CA1078" s="73"/>
      <c r="CB1078" s="73"/>
      <c r="CC1078" s="69">
        <f>SUM(Table25[[#This Row],[Contract Amount FY00]:[Contract Amount FY50]])</f>
        <v>1233230</v>
      </c>
      <c r="CD1078" s="24"/>
    </row>
    <row r="1079" spans="1:82" x14ac:dyDescent="0.25">
      <c r="A1079" s="122" t="s">
        <v>2076</v>
      </c>
      <c r="B1079" s="122" t="s">
        <v>2246</v>
      </c>
      <c r="C1079" s="122" t="s">
        <v>379</v>
      </c>
      <c r="E1079" s="26" t="str">
        <f>IFERROR(IF(VLOOKUP(Table25[[#This Row],[Contract No.]],Table3[#All],3,FALSE)="","No","Yes"),"")</f>
        <v>No</v>
      </c>
      <c r="F1079" s="26" t="str">
        <f>IFERROR(VLOOKUP(Table25[[#This Row],[Contract No.]],Table3[#All],3,FALSE),"")</f>
        <v/>
      </c>
      <c r="G1079" s="26" t="str">
        <f>IFERROR(IF(Table25[[#This Row],[Cooperative Purchase
(Yes/No)]]="Yes","Yes",IF(VLOOKUP(Table25[[#This Row],[Contract No.]],Table3[#All],1,FALSE)=Table25[[#This Row],[Contract No.]],"Yes","No")),"No")</f>
        <v>Yes</v>
      </c>
      <c r="H1079" s="51">
        <f>IFERROR(VLOOKUP(Table25[[#This Row],[Contract No.]],Table3[#All],4,FALSE),"")</f>
        <v>44470</v>
      </c>
      <c r="I1079" s="56">
        <f>IFERROR(IF(AND(MONTH(Table25[[#This Row],[Contract Start Date]])&gt;6,MONTH(Table25[[#This Row],[Contract Start Date]])&lt;=12),YEAR(Table25[[#This Row],[Contract Start Date]])+1,YEAR(Table25[[#This Row],[Contract Start Date]])),"")</f>
        <v>2022</v>
      </c>
      <c r="J1079" s="55">
        <f>Table25[[#This Row],[FY Formula start]]</f>
        <v>2022</v>
      </c>
      <c r="K1079" s="59" t="str">
        <f>"FY"&amp;" "&amp;Table25[[#This Row],[Year Start]]</f>
        <v>FY 2022</v>
      </c>
      <c r="L1079" s="52">
        <f>IFERROR(VLOOKUP(Table25[[#This Row],[Contract No.]],Table3[#All],5,FALSE),"")</f>
        <v>46295</v>
      </c>
      <c r="M1079" s="56">
        <f>IFERROR(IF(Table25[[#This Row],[Contract End Date]]="99/99/9999","No End",IF(AND(MONTH(Table25[[#This Row],[Contract End Date]])&gt;6,MONTH(Table25[[#This Row],[Contract End Date]])&lt;=12),YEAR(Table25[[#This Row],[Contract End Date]])+1,YEAR(Table25[[#This Row],[Contract End Date]]))),"")</f>
        <v>2027</v>
      </c>
      <c r="N1079" s="55">
        <f>Table25[[#This Row],[FY Formula end]]</f>
        <v>2027</v>
      </c>
      <c r="O1079" s="59" t="str">
        <f>IF(Table25[[#This Row],[Year End]]="No End","No End","FY"&amp;" "&amp;Table25[[#This Row],[Year End]])</f>
        <v>FY 2027</v>
      </c>
      <c r="P1079" s="27"/>
      <c r="Q1079" s="104">
        <f>_xlfn.IFNA(IF($B1079="","",VLOOKUP($B1079,'SWC Towers'!$A:$Q,$Q$2,FALSE)),"")</f>
        <v>0.8</v>
      </c>
      <c r="R1079" s="106" t="str">
        <f>_xlfn.IFNA(IF($B1079="","",VLOOKUP($B1079,'SWC Towers'!$A:$Q,$R$2,FALSE)),"")</f>
        <v/>
      </c>
      <c r="S1079" s="106" t="str">
        <f>_xlfn.IFNA(IF($B1079="","",VLOOKUP($B1079,'SWC Towers'!$A:$Q,$S$2,FALSE)),"")</f>
        <v/>
      </c>
      <c r="T1079" s="106">
        <f>_xlfn.IFNA(IF($B1079="","",VLOOKUP($B1079,'SWC Towers'!$A:$Q,$T$2,FALSE)),"")</f>
        <v>0.1</v>
      </c>
      <c r="U1079" s="104" t="str">
        <f>_xlfn.IFNA(IF($B1079="","",VLOOKUP($B1079,'SWC Towers'!$A:$Q,$U$2,FALSE)),"")</f>
        <v/>
      </c>
      <c r="V1079" s="104" t="str">
        <f>_xlfn.IFNA(IF($B1079="","",VLOOKUP($B1079,'SWC Towers'!$A:$Q,$V$2,FALSE)),"")</f>
        <v/>
      </c>
      <c r="W1079" s="104" t="str">
        <f>_xlfn.IFNA(IF($B1079="","",VLOOKUP($B1079,'SWC Towers'!$A:$Q,$W$2,FALSE)),"")</f>
        <v/>
      </c>
      <c r="X1079" s="104" t="str">
        <f>_xlfn.IFNA(IF($B1079="","",VLOOKUP($B1079,'SWC Towers'!$A:$Q,$X$2,FALSE)),"")</f>
        <v/>
      </c>
      <c r="Y1079" s="104">
        <f>_xlfn.IFNA(IF($B1079="","",VLOOKUP($B1079,'SWC Towers'!$A:$Q,$Y$2,FALSE)),"")</f>
        <v>0.1</v>
      </c>
      <c r="Z1079" s="104" t="str">
        <f>_xlfn.IFNA(IF($B1079="","",VLOOKUP($B1079,'SWC Towers'!$A:$Q,$Z$2,FALSE)),"")</f>
        <v/>
      </c>
      <c r="AA1079" s="104" t="str">
        <f>_xlfn.IFNA(IF($B1079="","",VLOOKUP($B1079,'SWC Towers'!$A:$Q,$AA$2,FALSE)),"")</f>
        <v/>
      </c>
      <c r="AB1079" s="106" t="str">
        <f>_xlfn.IFNA(IF($B1079="","",VLOOKUP($B1079,'SWC Towers'!$A:$Q,$AB$2,FALSE)),"")</f>
        <v/>
      </c>
      <c r="AC1079" s="20">
        <f>SUM(Table25[[#This Row],[IT Tower: Application]:[Other/Non-IT ]])</f>
        <v>1</v>
      </c>
      <c r="AD1079" s="70"/>
      <c r="AE1079" s="70"/>
      <c r="AF1079" s="70"/>
      <c r="AG1079" s="70"/>
      <c r="AH1079" s="70"/>
      <c r="AI1079" s="70"/>
      <c r="AJ1079" s="70"/>
      <c r="AK1079" s="70"/>
      <c r="AL1079" s="70"/>
      <c r="AM1079" s="70"/>
      <c r="AN1079" s="70"/>
      <c r="AO1079" s="70"/>
      <c r="AP1079" s="70"/>
      <c r="AQ1079" s="70"/>
      <c r="AR1079" s="70"/>
      <c r="AS1079" s="70"/>
      <c r="AT1079" s="70"/>
      <c r="AU1079" s="70"/>
      <c r="AV1079" s="70"/>
      <c r="AW1079" s="70"/>
      <c r="AX1079" s="70"/>
      <c r="AY1079" s="70"/>
      <c r="AZ1079" s="70">
        <v>254365</v>
      </c>
      <c r="BA1079" s="70">
        <v>182599</v>
      </c>
      <c r="BB1079" s="70">
        <v>-128531</v>
      </c>
      <c r="BC1079" s="70"/>
      <c r="BD1079" s="73"/>
      <c r="BE1079" s="73"/>
      <c r="BF1079" s="73"/>
      <c r="BG1079" s="73"/>
      <c r="BH1079" s="73"/>
      <c r="BI1079" s="73"/>
      <c r="BJ1079" s="73"/>
      <c r="BK1079" s="73"/>
      <c r="BL1079" s="73"/>
      <c r="BM1079" s="73"/>
      <c r="BN1079" s="73"/>
      <c r="BO1079" s="73"/>
      <c r="BP1079" s="73"/>
      <c r="BQ1079" s="73"/>
      <c r="BR1079" s="73"/>
      <c r="BS1079" s="73"/>
      <c r="BT1079" s="73"/>
      <c r="BU1079" s="73"/>
      <c r="BV1079" s="73"/>
      <c r="BW1079" s="73"/>
      <c r="BX1079" s="73"/>
      <c r="BY1079" s="73"/>
      <c r="BZ1079" s="73"/>
      <c r="CA1079" s="73"/>
      <c r="CB1079" s="73"/>
      <c r="CC1079" s="69">
        <f>SUM(Table25[[#This Row],[Contract Amount FY00]:[Contract Amount FY50]])</f>
        <v>308433</v>
      </c>
      <c r="CD1079" s="24"/>
    </row>
    <row r="1080" spans="1:82" x14ac:dyDescent="0.25">
      <c r="A1080" s="122" t="s">
        <v>2076</v>
      </c>
      <c r="B1080" s="122" t="s">
        <v>3139</v>
      </c>
      <c r="C1080" s="122" t="s">
        <v>693</v>
      </c>
      <c r="E1080" s="26" t="str">
        <f>IFERROR(IF(VLOOKUP(Table25[[#This Row],[Contract No.]],Table3[#All],3,FALSE)="","No","Yes"),"")</f>
        <v>No</v>
      </c>
      <c r="F1080" s="26" t="str">
        <f>IFERROR(VLOOKUP(Table25[[#This Row],[Contract No.]],Table3[#All],3,FALSE),"")</f>
        <v/>
      </c>
      <c r="G1080" s="26" t="str">
        <f>IFERROR(IF(Table25[[#This Row],[Cooperative Purchase
(Yes/No)]]="Yes","Yes",IF(VLOOKUP(Table25[[#This Row],[Contract No.]],Table3[#All],1,FALSE)=Table25[[#This Row],[Contract No.]],"Yes","No")),"No")</f>
        <v>Yes</v>
      </c>
      <c r="H1080" s="51">
        <f>IFERROR(VLOOKUP(Table25[[#This Row],[Contract No.]],Table3[#All],4,FALSE),"")</f>
        <v>45383</v>
      </c>
      <c r="I1080" s="56">
        <f>IFERROR(IF(AND(MONTH(Table25[[#This Row],[Contract Start Date]])&gt;6,MONTH(Table25[[#This Row],[Contract Start Date]])&lt;=12),YEAR(Table25[[#This Row],[Contract Start Date]])+1,YEAR(Table25[[#This Row],[Contract Start Date]])),"")</f>
        <v>2024</v>
      </c>
      <c r="J1080" s="55">
        <f>Table25[[#This Row],[FY Formula start]]</f>
        <v>2024</v>
      </c>
      <c r="K1080" s="59" t="str">
        <f>"FY"&amp;" "&amp;Table25[[#This Row],[Year Start]]</f>
        <v>FY 2024</v>
      </c>
      <c r="L1080" s="52">
        <f>IFERROR(VLOOKUP(Table25[[#This Row],[Contract No.]],Table3[#All],5,FALSE),"")</f>
        <v>46844</v>
      </c>
      <c r="M1080" s="56">
        <f>IFERROR(IF(Table25[[#This Row],[Contract End Date]]="99/99/9999","No End",IF(AND(MONTH(Table25[[#This Row],[Contract End Date]])&gt;6,MONTH(Table25[[#This Row],[Contract End Date]])&lt;=12),YEAR(Table25[[#This Row],[Contract End Date]])+1,YEAR(Table25[[#This Row],[Contract End Date]]))),"")</f>
        <v>2028</v>
      </c>
      <c r="N1080" s="55">
        <f>Table25[[#This Row],[FY Formula end]]</f>
        <v>2028</v>
      </c>
      <c r="O1080" s="59" t="str">
        <f>IF(Table25[[#This Row],[Year End]]="No End","No End","FY"&amp;" "&amp;Table25[[#This Row],[Year End]])</f>
        <v>FY 2028</v>
      </c>
      <c r="P1080" s="27"/>
      <c r="Q1080" s="104">
        <f>_xlfn.IFNA(IF($B1080="","",VLOOKUP($B1080,'SWC Towers'!$A:$Q,$Q$2,FALSE)),"")</f>
        <v>0.3</v>
      </c>
      <c r="R1080" s="106" t="str">
        <f>_xlfn.IFNA(IF($B1080="","",VLOOKUP($B1080,'SWC Towers'!$A:$Q,$R$2,FALSE)),"")</f>
        <v/>
      </c>
      <c r="S1080" s="106" t="str">
        <f>_xlfn.IFNA(IF($B1080="","",VLOOKUP($B1080,'SWC Towers'!$A:$Q,$S$2,FALSE)),"")</f>
        <v/>
      </c>
      <c r="T1080" s="106">
        <f>_xlfn.IFNA(IF($B1080="","",VLOOKUP($B1080,'SWC Towers'!$A:$Q,$T$2,FALSE)),"")</f>
        <v>0.3</v>
      </c>
      <c r="U1080" s="104" t="str">
        <f>_xlfn.IFNA(IF($B1080="","",VLOOKUP($B1080,'SWC Towers'!$A:$Q,$U$2,FALSE)),"")</f>
        <v/>
      </c>
      <c r="V1080" s="104">
        <f>_xlfn.IFNA(IF($B1080="","",VLOOKUP($B1080,'SWC Towers'!$A:$Q,$V$2,FALSE)),"")</f>
        <v>0.2</v>
      </c>
      <c r="W1080" s="104" t="str">
        <f>_xlfn.IFNA(IF($B1080="","",VLOOKUP($B1080,'SWC Towers'!$A:$Q,$W$2,FALSE)),"")</f>
        <v/>
      </c>
      <c r="X1080" s="104" t="str">
        <f>_xlfn.IFNA(IF($B1080="","",VLOOKUP($B1080,'SWC Towers'!$A:$Q,$X$2,FALSE)),"")</f>
        <v/>
      </c>
      <c r="Y1080" s="104" t="str">
        <f>_xlfn.IFNA(IF($B1080="","",VLOOKUP($B1080,'SWC Towers'!$A:$Q,$Y$2,FALSE)),"")</f>
        <v/>
      </c>
      <c r="Z1080" s="104">
        <f>_xlfn.IFNA(IF($B1080="","",VLOOKUP($B1080,'SWC Towers'!$A:$Q,$Z$2,FALSE)),"")</f>
        <v>0.1</v>
      </c>
      <c r="AA1080" s="104">
        <f>_xlfn.IFNA(IF($B1080="","",VLOOKUP($B1080,'SWC Towers'!$A:$Q,$AA$2,FALSE)),"")</f>
        <v>0.1</v>
      </c>
      <c r="AB1080" s="106" t="str">
        <f>_xlfn.IFNA(IF($B1080="","",VLOOKUP($B1080,'SWC Towers'!$A:$Q,$AB$2,FALSE)),"")</f>
        <v/>
      </c>
      <c r="AC1080" s="20">
        <f>SUM(Table25[[#This Row],[IT Tower: Application]:[Other/Non-IT ]])</f>
        <v>1</v>
      </c>
      <c r="AD1080" s="70"/>
      <c r="AE1080" s="70"/>
      <c r="AF1080" s="70"/>
      <c r="AG1080" s="70"/>
      <c r="AH1080" s="70"/>
      <c r="AI1080" s="70"/>
      <c r="AJ1080" s="70"/>
      <c r="AK1080" s="70"/>
      <c r="AL1080" s="70"/>
      <c r="AM1080" s="70"/>
      <c r="AN1080" s="70"/>
      <c r="AO1080" s="70"/>
      <c r="AP1080" s="70"/>
      <c r="AQ1080" s="70"/>
      <c r="AR1080" s="70"/>
      <c r="AS1080" s="70"/>
      <c r="AT1080" s="70"/>
      <c r="AU1080" s="70"/>
      <c r="AV1080" s="70"/>
      <c r="AW1080" s="70"/>
      <c r="AX1080" s="70"/>
      <c r="AY1080" s="70"/>
      <c r="AZ1080" s="70"/>
      <c r="BA1080" s="70"/>
      <c r="BB1080" s="70">
        <v>0</v>
      </c>
      <c r="BC1080" s="70">
        <v>56000</v>
      </c>
      <c r="BD1080" s="73"/>
      <c r="BE1080" s="73"/>
      <c r="BF1080" s="73"/>
      <c r="BG1080" s="73"/>
      <c r="BH1080" s="73"/>
      <c r="BI1080" s="73"/>
      <c r="BJ1080" s="73"/>
      <c r="BK1080" s="73"/>
      <c r="BL1080" s="73"/>
      <c r="BM1080" s="73"/>
      <c r="BN1080" s="73"/>
      <c r="BO1080" s="73"/>
      <c r="BP1080" s="73"/>
      <c r="BQ1080" s="73"/>
      <c r="BR1080" s="73"/>
      <c r="BS1080" s="73"/>
      <c r="BT1080" s="73"/>
      <c r="BU1080" s="73"/>
      <c r="BV1080" s="73"/>
      <c r="BW1080" s="73"/>
      <c r="BX1080" s="73"/>
      <c r="BY1080" s="73"/>
      <c r="BZ1080" s="73"/>
      <c r="CA1080" s="73"/>
      <c r="CB1080" s="73"/>
      <c r="CC1080" s="69">
        <f>SUM(Table25[[#This Row],[Contract Amount FY00]:[Contract Amount FY50]])</f>
        <v>56000</v>
      </c>
      <c r="CD1080" s="24"/>
    </row>
    <row r="1081" spans="1:82" x14ac:dyDescent="0.25">
      <c r="A1081" s="122" t="s">
        <v>2076</v>
      </c>
      <c r="B1081" s="122" t="s">
        <v>3139</v>
      </c>
      <c r="C1081" s="122" t="s">
        <v>3201</v>
      </c>
      <c r="E1081" s="26" t="str">
        <f>IFERROR(IF(VLOOKUP(Table25[[#This Row],[Contract No.]],Table3[#All],3,FALSE)="","No","Yes"),"")</f>
        <v>No</v>
      </c>
      <c r="F1081" s="26" t="str">
        <f>IFERROR(VLOOKUP(Table25[[#This Row],[Contract No.]],Table3[#All],3,FALSE),"")</f>
        <v/>
      </c>
      <c r="G1081" s="26" t="str">
        <f>IFERROR(IF(Table25[[#This Row],[Cooperative Purchase
(Yes/No)]]="Yes","Yes",IF(VLOOKUP(Table25[[#This Row],[Contract No.]],Table3[#All],1,FALSE)=Table25[[#This Row],[Contract No.]],"Yes","No")),"No")</f>
        <v>Yes</v>
      </c>
      <c r="H1081" s="51">
        <f>IFERROR(VLOOKUP(Table25[[#This Row],[Contract No.]],Table3[#All],4,FALSE),"")</f>
        <v>45383</v>
      </c>
      <c r="I1081" s="56">
        <f>IFERROR(IF(AND(MONTH(Table25[[#This Row],[Contract Start Date]])&gt;6,MONTH(Table25[[#This Row],[Contract Start Date]])&lt;=12),YEAR(Table25[[#This Row],[Contract Start Date]])+1,YEAR(Table25[[#This Row],[Contract Start Date]])),"")</f>
        <v>2024</v>
      </c>
      <c r="J1081" s="55">
        <f>Table25[[#This Row],[FY Formula start]]</f>
        <v>2024</v>
      </c>
      <c r="K1081" s="59" t="str">
        <f>"FY"&amp;" "&amp;Table25[[#This Row],[Year Start]]</f>
        <v>FY 2024</v>
      </c>
      <c r="L1081" s="52">
        <f>IFERROR(VLOOKUP(Table25[[#This Row],[Contract No.]],Table3[#All],5,FALSE),"")</f>
        <v>46844</v>
      </c>
      <c r="M1081" s="56">
        <f>IFERROR(IF(Table25[[#This Row],[Contract End Date]]="99/99/9999","No End",IF(AND(MONTH(Table25[[#This Row],[Contract End Date]])&gt;6,MONTH(Table25[[#This Row],[Contract End Date]])&lt;=12),YEAR(Table25[[#This Row],[Contract End Date]])+1,YEAR(Table25[[#This Row],[Contract End Date]]))),"")</f>
        <v>2028</v>
      </c>
      <c r="N1081" s="55">
        <f>Table25[[#This Row],[FY Formula end]]</f>
        <v>2028</v>
      </c>
      <c r="O1081" s="59" t="str">
        <f>IF(Table25[[#This Row],[Year End]]="No End","No End","FY"&amp;" "&amp;Table25[[#This Row],[Year End]])</f>
        <v>FY 2028</v>
      </c>
      <c r="P1081" s="27"/>
      <c r="Q1081" s="104">
        <f>_xlfn.IFNA(IF($B1081="","",VLOOKUP($B1081,'SWC Towers'!$A:$Q,$Q$2,FALSE)),"")</f>
        <v>0.3</v>
      </c>
      <c r="R1081" s="106" t="str">
        <f>_xlfn.IFNA(IF($B1081="","",VLOOKUP($B1081,'SWC Towers'!$A:$Q,$R$2,FALSE)),"")</f>
        <v/>
      </c>
      <c r="S1081" s="106" t="str">
        <f>_xlfn.IFNA(IF($B1081="","",VLOOKUP($B1081,'SWC Towers'!$A:$Q,$S$2,FALSE)),"")</f>
        <v/>
      </c>
      <c r="T1081" s="106">
        <f>_xlfn.IFNA(IF($B1081="","",VLOOKUP($B1081,'SWC Towers'!$A:$Q,$T$2,FALSE)),"")</f>
        <v>0.3</v>
      </c>
      <c r="U1081" s="104" t="str">
        <f>_xlfn.IFNA(IF($B1081="","",VLOOKUP($B1081,'SWC Towers'!$A:$Q,$U$2,FALSE)),"")</f>
        <v/>
      </c>
      <c r="V1081" s="104">
        <f>_xlfn.IFNA(IF($B1081="","",VLOOKUP($B1081,'SWC Towers'!$A:$Q,$V$2,FALSE)),"")</f>
        <v>0.2</v>
      </c>
      <c r="W1081" s="104" t="str">
        <f>_xlfn.IFNA(IF($B1081="","",VLOOKUP($B1081,'SWC Towers'!$A:$Q,$W$2,FALSE)),"")</f>
        <v/>
      </c>
      <c r="X1081" s="104" t="str">
        <f>_xlfn.IFNA(IF($B1081="","",VLOOKUP($B1081,'SWC Towers'!$A:$Q,$X$2,FALSE)),"")</f>
        <v/>
      </c>
      <c r="Y1081" s="104" t="str">
        <f>_xlfn.IFNA(IF($B1081="","",VLOOKUP($B1081,'SWC Towers'!$A:$Q,$Y$2,FALSE)),"")</f>
        <v/>
      </c>
      <c r="Z1081" s="104">
        <f>_xlfn.IFNA(IF($B1081="","",VLOOKUP($B1081,'SWC Towers'!$A:$Q,$Z$2,FALSE)),"")</f>
        <v>0.1</v>
      </c>
      <c r="AA1081" s="104">
        <f>_xlfn.IFNA(IF($B1081="","",VLOOKUP($B1081,'SWC Towers'!$A:$Q,$AA$2,FALSE)),"")</f>
        <v>0.1</v>
      </c>
      <c r="AB1081" s="106" t="str">
        <f>_xlfn.IFNA(IF($B1081="","",VLOOKUP($B1081,'SWC Towers'!$A:$Q,$AB$2,FALSE)),"")</f>
        <v/>
      </c>
      <c r="AC1081" s="20">
        <f>SUM(Table25[[#This Row],[IT Tower: Application]:[Other/Non-IT ]])</f>
        <v>1</v>
      </c>
      <c r="AD1081" s="70"/>
      <c r="AE1081" s="70"/>
      <c r="AF1081" s="70"/>
      <c r="AG1081" s="70"/>
      <c r="AH1081" s="70"/>
      <c r="AI1081" s="70"/>
      <c r="AJ1081" s="70"/>
      <c r="AK1081" s="70"/>
      <c r="AL1081" s="70"/>
      <c r="AM1081" s="70"/>
      <c r="AN1081" s="70"/>
      <c r="AO1081" s="70"/>
      <c r="AP1081" s="70"/>
      <c r="AQ1081" s="70"/>
      <c r="AR1081" s="70"/>
      <c r="AS1081" s="70"/>
      <c r="AT1081" s="70"/>
      <c r="AU1081" s="70"/>
      <c r="AV1081" s="70"/>
      <c r="AW1081" s="70"/>
      <c r="AX1081" s="70"/>
      <c r="AY1081" s="70"/>
      <c r="AZ1081" s="70"/>
      <c r="BA1081" s="70"/>
      <c r="BB1081" s="70"/>
      <c r="BC1081" s="70">
        <v>26250</v>
      </c>
      <c r="BD1081" s="73"/>
      <c r="BE1081" s="73"/>
      <c r="BF1081" s="73"/>
      <c r="BG1081" s="73"/>
      <c r="BH1081" s="73"/>
      <c r="BI1081" s="73"/>
      <c r="BJ1081" s="73"/>
      <c r="BK1081" s="73"/>
      <c r="BL1081" s="73"/>
      <c r="BM1081" s="73"/>
      <c r="BN1081" s="73"/>
      <c r="BO1081" s="73"/>
      <c r="BP1081" s="73"/>
      <c r="BQ1081" s="73"/>
      <c r="BR1081" s="73"/>
      <c r="BS1081" s="73"/>
      <c r="BT1081" s="73"/>
      <c r="BU1081" s="73"/>
      <c r="BV1081" s="73"/>
      <c r="BW1081" s="73"/>
      <c r="BX1081" s="73"/>
      <c r="BY1081" s="73"/>
      <c r="BZ1081" s="73"/>
      <c r="CA1081" s="73"/>
      <c r="CB1081" s="73"/>
      <c r="CC1081" s="69">
        <f>SUM(Table25[[#This Row],[Contract Amount FY00]:[Contract Amount FY50]])</f>
        <v>26250</v>
      </c>
      <c r="CD1081" s="24"/>
    </row>
    <row r="1082" spans="1:82" x14ac:dyDescent="0.25">
      <c r="A1082" s="122" t="s">
        <v>2076</v>
      </c>
      <c r="B1082" s="122" t="s">
        <v>3013</v>
      </c>
      <c r="C1082" s="122" t="s">
        <v>3194</v>
      </c>
      <c r="E1082" s="26" t="str">
        <f>IFERROR(IF(VLOOKUP(Table25[[#This Row],[Contract No.]],Table3[#All],3,FALSE)="","No","Yes"),"")</f>
        <v>Yes</v>
      </c>
      <c r="F1082" s="26" t="str">
        <f>IFERROR(VLOOKUP(Table25[[#This Row],[Contract No.]],Table3[#All],3,FALSE),"")</f>
        <v>NASPO</v>
      </c>
      <c r="G1082" s="26" t="str">
        <f>IFERROR(IF(Table25[[#This Row],[Cooperative Purchase
(Yes/No)]]="Yes","Yes",IF(VLOOKUP(Table25[[#This Row],[Contract No.]],Table3[#All],1,FALSE)=Table25[[#This Row],[Contract No.]],"Yes","No")),"No")</f>
        <v>Yes</v>
      </c>
      <c r="H1082" s="51">
        <f>IFERROR(VLOOKUP(Table25[[#This Row],[Contract No.]],Table3[#All],4,FALSE),"")</f>
        <v>44926</v>
      </c>
      <c r="I1082" s="56">
        <f>IFERROR(IF(AND(MONTH(Table25[[#This Row],[Contract Start Date]])&gt;6,MONTH(Table25[[#This Row],[Contract Start Date]])&lt;=12),YEAR(Table25[[#This Row],[Contract Start Date]])+1,YEAR(Table25[[#This Row],[Contract Start Date]])),"")</f>
        <v>2023</v>
      </c>
      <c r="J1082" s="55">
        <f>Table25[[#This Row],[FY Formula start]]</f>
        <v>2023</v>
      </c>
      <c r="K1082" s="59" t="str">
        <f>"FY"&amp;" "&amp;Table25[[#This Row],[Year Start]]</f>
        <v>FY 2023</v>
      </c>
      <c r="L1082" s="52">
        <f>IFERROR(VLOOKUP(Table25[[#This Row],[Contract No.]],Table3[#All],5,FALSE),"")</f>
        <v>46501</v>
      </c>
      <c r="M1082" s="56">
        <f>IFERROR(IF(Table25[[#This Row],[Contract End Date]]="99/99/9999","No End",IF(AND(MONTH(Table25[[#This Row],[Contract End Date]])&gt;6,MONTH(Table25[[#This Row],[Contract End Date]])&lt;=12),YEAR(Table25[[#This Row],[Contract End Date]])+1,YEAR(Table25[[#This Row],[Contract End Date]]))),"")</f>
        <v>2027</v>
      </c>
      <c r="N1082" s="55">
        <f>Table25[[#This Row],[FY Formula end]]</f>
        <v>2027</v>
      </c>
      <c r="O1082" s="59" t="str">
        <f>IF(Table25[[#This Row],[Year End]]="No End","No End","FY"&amp;" "&amp;Table25[[#This Row],[Year End]])</f>
        <v>FY 2027</v>
      </c>
      <c r="P1082" s="27"/>
      <c r="Q1082" s="104">
        <f>_xlfn.IFNA(IF($B1082="","",VLOOKUP($B1082,'SWC Towers'!$A:$Q,$Q$2,FALSE)),"")</f>
        <v>0.3</v>
      </c>
      <c r="R1082" s="106" t="str">
        <f>_xlfn.IFNA(IF($B1082="","",VLOOKUP($B1082,'SWC Towers'!$A:$Q,$R$2,FALSE)),"")</f>
        <v/>
      </c>
      <c r="S1082" s="106">
        <f>_xlfn.IFNA(IF($B1082="","",VLOOKUP($B1082,'SWC Towers'!$A:$Q,$S$2,FALSE)),"")</f>
        <v>0.1</v>
      </c>
      <c r="T1082" s="106" t="str">
        <f>_xlfn.IFNA(IF($B1082="","",VLOOKUP($B1082,'SWC Towers'!$A:$Q,$T$2,FALSE)),"")</f>
        <v/>
      </c>
      <c r="U1082" s="104">
        <f>_xlfn.IFNA(IF($B1082="","",VLOOKUP($B1082,'SWC Towers'!$A:$Q,$U$2,FALSE)),"")</f>
        <v>0.6</v>
      </c>
      <c r="V1082" s="104" t="str">
        <f>_xlfn.IFNA(IF($B1082="","",VLOOKUP($B1082,'SWC Towers'!$A:$Q,$V$2,FALSE)),"")</f>
        <v/>
      </c>
      <c r="W1082" s="104" t="str">
        <f>_xlfn.IFNA(IF($B1082="","",VLOOKUP($B1082,'SWC Towers'!$A:$Q,$W$2,FALSE)),"")</f>
        <v/>
      </c>
      <c r="X1082" s="104" t="str">
        <f>_xlfn.IFNA(IF($B1082="","",VLOOKUP($B1082,'SWC Towers'!$A:$Q,$X$2,FALSE)),"")</f>
        <v/>
      </c>
      <c r="Y1082" s="104" t="str">
        <f>_xlfn.IFNA(IF($B1082="","",VLOOKUP($B1082,'SWC Towers'!$A:$Q,$Y$2,FALSE)),"")</f>
        <v/>
      </c>
      <c r="Z1082" s="104" t="str">
        <f>_xlfn.IFNA(IF($B1082="","",VLOOKUP($B1082,'SWC Towers'!$A:$Q,$Z$2,FALSE)),"")</f>
        <v/>
      </c>
      <c r="AA1082" s="104" t="str">
        <f>_xlfn.IFNA(IF($B1082="","",VLOOKUP($B1082,'SWC Towers'!$A:$Q,$AA$2,FALSE)),"")</f>
        <v/>
      </c>
      <c r="AB1082" s="106" t="str">
        <f>_xlfn.IFNA(IF($B1082="","",VLOOKUP($B1082,'SWC Towers'!$A:$Q,$AB$2,FALSE)),"")</f>
        <v/>
      </c>
      <c r="AC1082" s="20">
        <f>SUM(Table25[[#This Row],[IT Tower: Application]:[Other/Non-IT ]])</f>
        <v>1</v>
      </c>
      <c r="AD1082" s="70"/>
      <c r="AE1082" s="70"/>
      <c r="AF1082" s="70"/>
      <c r="AG1082" s="70"/>
      <c r="AH1082" s="70"/>
      <c r="AI1082" s="70"/>
      <c r="AJ1082" s="70"/>
      <c r="AK1082" s="70"/>
      <c r="AL1082" s="70"/>
      <c r="AM1082" s="70"/>
      <c r="AN1082" s="70"/>
      <c r="AO1082" s="70"/>
      <c r="AP1082" s="70"/>
      <c r="AQ1082" s="70"/>
      <c r="AR1082" s="70"/>
      <c r="AS1082" s="70"/>
      <c r="AT1082" s="70"/>
      <c r="AU1082" s="70"/>
      <c r="AV1082" s="70"/>
      <c r="AW1082" s="70"/>
      <c r="AX1082" s="70"/>
      <c r="AY1082" s="70"/>
      <c r="AZ1082" s="70"/>
      <c r="BA1082" s="70"/>
      <c r="BB1082" s="70"/>
      <c r="BC1082" s="70">
        <v>37981</v>
      </c>
      <c r="BD1082" s="73"/>
      <c r="BE1082" s="73"/>
      <c r="BF1082" s="73"/>
      <c r="BG1082" s="73"/>
      <c r="BH1082" s="73"/>
      <c r="BI1082" s="73"/>
      <c r="BJ1082" s="73"/>
      <c r="BK1082" s="73"/>
      <c r="BL1082" s="73"/>
      <c r="BM1082" s="73"/>
      <c r="BN1082" s="73"/>
      <c r="BO1082" s="73"/>
      <c r="BP1082" s="73"/>
      <c r="BQ1082" s="73"/>
      <c r="BR1082" s="73"/>
      <c r="BS1082" s="73"/>
      <c r="BT1082" s="73"/>
      <c r="BU1082" s="73"/>
      <c r="BV1082" s="73"/>
      <c r="BW1082" s="73"/>
      <c r="BX1082" s="73"/>
      <c r="BY1082" s="73"/>
      <c r="BZ1082" s="73"/>
      <c r="CA1082" s="73"/>
      <c r="CB1082" s="73"/>
      <c r="CC1082" s="69">
        <f>SUM(Table25[[#This Row],[Contract Amount FY00]:[Contract Amount FY50]])</f>
        <v>37981</v>
      </c>
      <c r="CD1082" s="24"/>
    </row>
    <row r="1083" spans="1:82" x14ac:dyDescent="0.25">
      <c r="A1083" s="122" t="s">
        <v>2076</v>
      </c>
      <c r="B1083" s="122" t="s">
        <v>3013</v>
      </c>
      <c r="C1083" s="122" t="s">
        <v>279</v>
      </c>
      <c r="D1083" s="45"/>
      <c r="E1083" s="45" t="str">
        <f>IFERROR(IF(VLOOKUP(Table25[[#This Row],[Contract No.]],Table3[#All],3,FALSE)="","No","Yes"),"")</f>
        <v>Yes</v>
      </c>
      <c r="F1083" s="82" t="str">
        <f>IFERROR(VLOOKUP(Table25[[#This Row],[Contract No.]],Table3[#All],3,FALSE),"")</f>
        <v>NASPO</v>
      </c>
      <c r="G1083" s="82" t="str">
        <f>IFERROR(IF(Table25[[#This Row],[Cooperative Purchase
(Yes/No)]]="Yes","Yes",IF(VLOOKUP(Table25[[#This Row],[Contract No.]],Table3[#All],1,FALSE)=Table25[[#This Row],[Contract No.]],"Yes","No")),"No")</f>
        <v>Yes</v>
      </c>
      <c r="H1083" s="47">
        <f>IFERROR(VLOOKUP(Table25[[#This Row],[Contract No.]],Table3[#All],4,FALSE),"")</f>
        <v>44926</v>
      </c>
      <c r="I1083" s="56">
        <f>IFERROR(IF(AND(MONTH(Table25[[#This Row],[Contract Start Date]])&gt;6,MONTH(Table25[[#This Row],[Contract Start Date]])&lt;=12),YEAR(Table25[[#This Row],[Contract Start Date]])+1,YEAR(Table25[[#This Row],[Contract Start Date]])),"")</f>
        <v>2023</v>
      </c>
      <c r="J1083" s="55">
        <f>Table25[[#This Row],[FY Formula start]]</f>
        <v>2023</v>
      </c>
      <c r="K1083" s="59" t="str">
        <f>"FY"&amp;" "&amp;Table25[[#This Row],[Year Start]]</f>
        <v>FY 2023</v>
      </c>
      <c r="L1083" s="47">
        <f>IFERROR(VLOOKUP(Table25[[#This Row],[Contract No.]],Table3[#All],5,FALSE),"")</f>
        <v>46501</v>
      </c>
      <c r="M1083" s="56">
        <f>IFERROR(IF(Table25[[#This Row],[Contract End Date]]="99/99/9999","No End",IF(AND(MONTH(Table25[[#This Row],[Contract End Date]])&gt;6,MONTH(Table25[[#This Row],[Contract End Date]])&lt;=12),YEAR(Table25[[#This Row],[Contract End Date]])+1,YEAR(Table25[[#This Row],[Contract End Date]]))),"")</f>
        <v>2027</v>
      </c>
      <c r="N1083" s="55">
        <f>Table25[[#This Row],[FY Formula end]]</f>
        <v>2027</v>
      </c>
      <c r="O1083" s="59" t="str">
        <f>IF(Table25[[#This Row],[Year End]]="No End","No End","FY"&amp;" "&amp;Table25[[#This Row],[Year End]])</f>
        <v>FY 2027</v>
      </c>
      <c r="P1083" s="46"/>
      <c r="Q1083" s="104">
        <f>_xlfn.IFNA(IF($B1083="","",VLOOKUP($B1083,'SWC Towers'!$A:$Q,$Q$2,FALSE)),"")</f>
        <v>0.3</v>
      </c>
      <c r="R1083" s="106" t="str">
        <f>_xlfn.IFNA(IF($B1083="","",VLOOKUP($B1083,'SWC Towers'!$A:$Q,$R$2,FALSE)),"")</f>
        <v/>
      </c>
      <c r="S1083" s="106">
        <f>_xlfn.IFNA(IF($B1083="","",VLOOKUP($B1083,'SWC Towers'!$A:$Q,$S$2,FALSE)),"")</f>
        <v>0.1</v>
      </c>
      <c r="T1083" s="106" t="str">
        <f>_xlfn.IFNA(IF($B1083="","",VLOOKUP($B1083,'SWC Towers'!$A:$Q,$T$2,FALSE)),"")</f>
        <v/>
      </c>
      <c r="U1083" s="104">
        <f>_xlfn.IFNA(IF($B1083="","",VLOOKUP($B1083,'SWC Towers'!$A:$Q,$U$2,FALSE)),"")</f>
        <v>0.6</v>
      </c>
      <c r="V1083" s="104" t="str">
        <f>_xlfn.IFNA(IF($B1083="","",VLOOKUP($B1083,'SWC Towers'!$A:$Q,$V$2,FALSE)),"")</f>
        <v/>
      </c>
      <c r="W1083" s="104" t="str">
        <f>_xlfn.IFNA(IF($B1083="","",VLOOKUP($B1083,'SWC Towers'!$A:$Q,$W$2,FALSE)),"")</f>
        <v/>
      </c>
      <c r="X1083" s="104" t="str">
        <f>_xlfn.IFNA(IF($B1083="","",VLOOKUP($B1083,'SWC Towers'!$A:$Q,$X$2,FALSE)),"")</f>
        <v/>
      </c>
      <c r="Y1083" s="104" t="str">
        <f>_xlfn.IFNA(IF($B1083="","",VLOOKUP($B1083,'SWC Towers'!$A:$Q,$Y$2,FALSE)),"")</f>
        <v/>
      </c>
      <c r="Z1083" s="104" t="str">
        <f>_xlfn.IFNA(IF($B1083="","",VLOOKUP($B1083,'SWC Towers'!$A:$Q,$Z$2,FALSE)),"")</f>
        <v/>
      </c>
      <c r="AA1083" s="104" t="str">
        <f>_xlfn.IFNA(IF($B1083="","",VLOOKUP($B1083,'SWC Towers'!$A:$Q,$AA$2,FALSE)),"")</f>
        <v/>
      </c>
      <c r="AB1083" s="105" t="str">
        <f>_xlfn.IFNA(IF($B1083="","",VLOOKUP($B1083,'SWC Towers'!$A:$Q,$AB$2,FALSE)),"")</f>
        <v/>
      </c>
      <c r="AC1083" s="20">
        <f>SUM(Table25[[#This Row],[IT Tower: Application]:[Other/Non-IT ]])</f>
        <v>1</v>
      </c>
      <c r="AD1083" s="19"/>
      <c r="AE1083" s="19"/>
      <c r="AF1083" s="19"/>
      <c r="AG1083" s="19"/>
      <c r="AH1083" s="19"/>
      <c r="AI1083" s="19"/>
      <c r="AJ1083" s="19"/>
      <c r="AK1083" s="19"/>
      <c r="AL1083" s="11"/>
      <c r="AM1083" s="67"/>
      <c r="AN1083" s="67"/>
      <c r="AO1083" s="67"/>
      <c r="AP1083" s="67"/>
      <c r="AQ1083" s="67"/>
      <c r="AR1083" s="67"/>
      <c r="AS1083" s="67"/>
      <c r="AT1083" s="67"/>
      <c r="AU1083" s="74"/>
      <c r="AV1083" s="74"/>
      <c r="AW1083" s="74"/>
      <c r="AX1083" s="74"/>
      <c r="AY1083" s="74"/>
      <c r="AZ1083" s="74"/>
      <c r="BA1083" s="74">
        <v>546007</v>
      </c>
      <c r="BB1083" s="67">
        <v>1804663</v>
      </c>
      <c r="BC1083" s="67">
        <v>2333503</v>
      </c>
      <c r="BD1083" s="67"/>
      <c r="BE1083" s="67"/>
      <c r="BF1083" s="67"/>
      <c r="BG1083" s="67"/>
      <c r="BH1083" s="67"/>
      <c r="BI1083" s="67"/>
      <c r="BJ1083" s="67"/>
      <c r="BK1083" s="67"/>
      <c r="BL1083" s="67"/>
      <c r="BM1083" s="67"/>
      <c r="BN1083" s="67"/>
      <c r="BO1083" s="67"/>
      <c r="BP1083" s="67"/>
      <c r="BQ1083" s="67"/>
      <c r="BR1083" s="67"/>
      <c r="BS1083" s="67"/>
      <c r="BT1083" s="67"/>
      <c r="BU1083" s="67"/>
      <c r="BV1083" s="67"/>
      <c r="BW1083" s="67"/>
      <c r="BX1083" s="67"/>
      <c r="BY1083" s="67"/>
      <c r="BZ1083" s="67"/>
      <c r="CA1083" s="67"/>
      <c r="CB1083" s="67"/>
      <c r="CC1083" s="69">
        <f>SUM(Table25[[#This Row],[Contract Amount FY00]:[Contract Amount FY50]])</f>
        <v>4684173</v>
      </c>
      <c r="CD1083" s="23"/>
    </row>
    <row r="1084" spans="1:82" x14ac:dyDescent="0.25">
      <c r="A1084" s="122" t="s">
        <v>2076</v>
      </c>
      <c r="B1084" s="122" t="s">
        <v>3015</v>
      </c>
      <c r="C1084" s="122" t="s">
        <v>661</v>
      </c>
      <c r="E1084" s="26" t="str">
        <f>IFERROR(IF(VLOOKUP(Table25[[#This Row],[Contract No.]],Table3[#All],3,FALSE)="","No","Yes"),"")</f>
        <v>Yes</v>
      </c>
      <c r="F1084" s="26" t="str">
        <f>IFERROR(VLOOKUP(Table25[[#This Row],[Contract No.]],Table3[#All],3,FALSE),"")</f>
        <v>NASPO</v>
      </c>
      <c r="G1084" s="26" t="str">
        <f>IFERROR(IF(Table25[[#This Row],[Cooperative Purchase
(Yes/No)]]="Yes","Yes",IF(VLOOKUP(Table25[[#This Row],[Contract No.]],Table3[#All],1,FALSE)=Table25[[#This Row],[Contract No.]],"Yes","No")),"No")</f>
        <v>Yes</v>
      </c>
      <c r="H1084" s="51">
        <f>IFERROR(VLOOKUP(Table25[[#This Row],[Contract No.]],Table3[#All],4,FALSE),"")</f>
        <v>44805</v>
      </c>
      <c r="I1084" s="56">
        <f>IFERROR(IF(AND(MONTH(Table25[[#This Row],[Contract Start Date]])&gt;6,MONTH(Table25[[#This Row],[Contract Start Date]])&lt;=12),YEAR(Table25[[#This Row],[Contract Start Date]])+1,YEAR(Table25[[#This Row],[Contract Start Date]])),"")</f>
        <v>2023</v>
      </c>
      <c r="J1084" s="55">
        <f>Table25[[#This Row],[FY Formula start]]</f>
        <v>2023</v>
      </c>
      <c r="K1084" s="59" t="str">
        <f>"FY"&amp;" "&amp;Table25[[#This Row],[Year Start]]</f>
        <v>FY 2023</v>
      </c>
      <c r="L1084" s="52">
        <f>IFERROR(VLOOKUP(Table25[[#This Row],[Contract No.]],Table3[#All],5,FALSE),"")</f>
        <v>46521</v>
      </c>
      <c r="M1084" s="56">
        <f>IFERROR(IF(Table25[[#This Row],[Contract End Date]]="99/99/9999","No End",IF(AND(MONTH(Table25[[#This Row],[Contract End Date]])&gt;6,MONTH(Table25[[#This Row],[Contract End Date]])&lt;=12),YEAR(Table25[[#This Row],[Contract End Date]])+1,YEAR(Table25[[#This Row],[Contract End Date]]))),"")</f>
        <v>2027</v>
      </c>
      <c r="N1084" s="55">
        <f>Table25[[#This Row],[FY Formula end]]</f>
        <v>2027</v>
      </c>
      <c r="O1084" s="59" t="str">
        <f>IF(Table25[[#This Row],[Year End]]="No End","No End","FY"&amp;" "&amp;Table25[[#This Row],[Year End]])</f>
        <v>FY 2027</v>
      </c>
      <c r="P1084" s="27"/>
      <c r="Q1084" s="104" t="str">
        <f>_xlfn.IFNA(IF($B1084="","",VLOOKUP($B1084,'SWC Towers'!$A:$Q,$Q$2,FALSE)),"")</f>
        <v/>
      </c>
      <c r="R1084" s="106" t="str">
        <f>_xlfn.IFNA(IF($B1084="","",VLOOKUP($B1084,'SWC Towers'!$A:$Q,$R$2,FALSE)),"")</f>
        <v/>
      </c>
      <c r="S1084" s="106" t="str">
        <f>_xlfn.IFNA(IF($B1084="","",VLOOKUP($B1084,'SWC Towers'!$A:$Q,$S$2,FALSE)),"")</f>
        <v/>
      </c>
      <c r="T1084" s="106" t="str">
        <f>_xlfn.IFNA(IF($B1084="","",VLOOKUP($B1084,'SWC Towers'!$A:$Q,$T$2,FALSE)),"")</f>
        <v/>
      </c>
      <c r="U1084" s="104">
        <f>_xlfn.IFNA(IF($B1084="","",VLOOKUP($B1084,'SWC Towers'!$A:$Q,$U$2,FALSE)),"")</f>
        <v>0.4</v>
      </c>
      <c r="V1084" s="104" t="str">
        <f>_xlfn.IFNA(IF($B1084="","",VLOOKUP($B1084,'SWC Towers'!$A:$Q,$V$2,FALSE)),"")</f>
        <v/>
      </c>
      <c r="W1084" s="104" t="str">
        <f>_xlfn.IFNA(IF($B1084="","",VLOOKUP($B1084,'SWC Towers'!$A:$Q,$W$2,FALSE)),"")</f>
        <v/>
      </c>
      <c r="X1084" s="104" t="str">
        <f>_xlfn.IFNA(IF($B1084="","",VLOOKUP($B1084,'SWC Towers'!$A:$Q,$X$2,FALSE)),"")</f>
        <v/>
      </c>
      <c r="Y1084" s="104">
        <f>_xlfn.IFNA(IF($B1084="","",VLOOKUP($B1084,'SWC Towers'!$A:$Q,$Y$2,FALSE)),"")</f>
        <v>0.3</v>
      </c>
      <c r="Z1084" s="104">
        <f>_xlfn.IFNA(IF($B1084="","",VLOOKUP($B1084,'SWC Towers'!$A:$Q,$Z$2,FALSE)),"")</f>
        <v>0.3</v>
      </c>
      <c r="AA1084" s="104" t="str">
        <f>_xlfn.IFNA(IF($B1084="","",VLOOKUP($B1084,'SWC Towers'!$A:$Q,$AA$2,FALSE)),"")</f>
        <v/>
      </c>
      <c r="AB1084" s="106" t="str">
        <f>_xlfn.IFNA(IF($B1084="","",VLOOKUP($B1084,'SWC Towers'!$A:$Q,$AB$2,FALSE)),"")</f>
        <v/>
      </c>
      <c r="AC1084" s="20">
        <f>SUM(Table25[[#This Row],[IT Tower: Application]:[Other/Non-IT ]])</f>
        <v>1</v>
      </c>
      <c r="AD1084" s="67"/>
      <c r="AE1084" s="67"/>
      <c r="AF1084" s="67"/>
      <c r="AG1084" s="67"/>
      <c r="AH1084" s="67"/>
      <c r="AI1084" s="67"/>
      <c r="AJ1084" s="67"/>
      <c r="AK1084" s="67"/>
      <c r="AL1084" s="67"/>
      <c r="AM1084" s="67"/>
      <c r="AN1084" s="67"/>
      <c r="AO1084" s="67"/>
      <c r="AP1084" s="67"/>
      <c r="AQ1084" s="67"/>
      <c r="AR1084" s="67"/>
      <c r="AS1084" s="67"/>
      <c r="AT1084" s="67"/>
      <c r="AU1084" s="67"/>
      <c r="AV1084" s="67"/>
      <c r="AW1084" s="67"/>
      <c r="AX1084" s="67"/>
      <c r="AY1084" s="67"/>
      <c r="AZ1084" s="67"/>
      <c r="BA1084" s="67">
        <v>0</v>
      </c>
      <c r="BB1084" s="67">
        <v>16682</v>
      </c>
      <c r="BC1084" s="67">
        <v>60117</v>
      </c>
      <c r="BD1084" s="67"/>
      <c r="BE1084" s="67"/>
      <c r="BF1084" s="67"/>
      <c r="BG1084" s="67"/>
      <c r="BH1084" s="67"/>
      <c r="BI1084" s="67"/>
      <c r="BJ1084" s="67"/>
      <c r="BK1084" s="67"/>
      <c r="BL1084" s="67"/>
      <c r="BM1084" s="67"/>
      <c r="BN1084" s="67"/>
      <c r="BO1084" s="67"/>
      <c r="BP1084" s="67"/>
      <c r="BQ1084" s="67"/>
      <c r="BR1084" s="67"/>
      <c r="BS1084" s="67"/>
      <c r="BT1084" s="67"/>
      <c r="BU1084" s="67"/>
      <c r="BV1084" s="67"/>
      <c r="BW1084" s="67"/>
      <c r="BX1084" s="67"/>
      <c r="BY1084" s="67"/>
      <c r="BZ1084" s="67"/>
      <c r="CA1084" s="67"/>
      <c r="CB1084" s="67"/>
      <c r="CC1084" s="69">
        <f>SUM(Table25[[#This Row],[Contract Amount FY00]:[Contract Amount FY50]])</f>
        <v>76799</v>
      </c>
      <c r="CD1084" s="24"/>
    </row>
    <row r="1085" spans="1:82" x14ac:dyDescent="0.25">
      <c r="A1085" s="122" t="s">
        <v>2076</v>
      </c>
      <c r="B1085" s="122" t="s">
        <v>3141</v>
      </c>
      <c r="C1085" s="122" t="s">
        <v>3194</v>
      </c>
      <c r="E1085" s="26" t="str">
        <f>IFERROR(IF(VLOOKUP(Table25[[#This Row],[Contract No.]],Table3[#All],3,FALSE)="","No","Yes"),"")</f>
        <v>No</v>
      </c>
      <c r="F1085" s="26" t="str">
        <f>IFERROR(VLOOKUP(Table25[[#This Row],[Contract No.]],Table3[#All],3,FALSE),"")</f>
        <v/>
      </c>
      <c r="G1085" s="26" t="str">
        <f>IFERROR(IF(Table25[[#This Row],[Cooperative Purchase
(Yes/No)]]="Yes","Yes",IF(VLOOKUP(Table25[[#This Row],[Contract No.]],Table3[#All],1,FALSE)=Table25[[#This Row],[Contract No.]],"Yes","No")),"No")</f>
        <v>Yes</v>
      </c>
      <c r="H1085" s="51">
        <f>IFERROR(VLOOKUP(Table25[[#This Row],[Contract No.]],Table3[#All],4,FALSE),"")</f>
        <v>45427</v>
      </c>
      <c r="I1085" s="56">
        <f>IFERROR(IF(AND(MONTH(Table25[[#This Row],[Contract Start Date]])&gt;6,MONTH(Table25[[#This Row],[Contract Start Date]])&lt;=12),YEAR(Table25[[#This Row],[Contract Start Date]])+1,YEAR(Table25[[#This Row],[Contract Start Date]])),"")</f>
        <v>2024</v>
      </c>
      <c r="J1085" s="55">
        <f>Table25[[#This Row],[FY Formula start]]</f>
        <v>2024</v>
      </c>
      <c r="K1085" s="59" t="str">
        <f>"FY"&amp;" "&amp;Table25[[#This Row],[Year Start]]</f>
        <v>FY 2024</v>
      </c>
      <c r="L1085" s="52">
        <f>IFERROR(VLOOKUP(Table25[[#This Row],[Contract No.]],Table3[#All],5,FALSE),"")</f>
        <v>46888</v>
      </c>
      <c r="M1085" s="56">
        <f>IFERROR(IF(Table25[[#This Row],[Contract End Date]]="99/99/9999","No End",IF(AND(MONTH(Table25[[#This Row],[Contract End Date]])&gt;6,MONTH(Table25[[#This Row],[Contract End Date]])&lt;=12),YEAR(Table25[[#This Row],[Contract End Date]])+1,YEAR(Table25[[#This Row],[Contract End Date]]))),"")</f>
        <v>2028</v>
      </c>
      <c r="N1085" s="55">
        <f>Table25[[#This Row],[FY Formula end]]</f>
        <v>2028</v>
      </c>
      <c r="O1085" s="59" t="str">
        <f>IF(Table25[[#This Row],[Year End]]="No End","No End","FY"&amp;" "&amp;Table25[[#This Row],[Year End]])</f>
        <v>FY 2028</v>
      </c>
      <c r="P1085" s="27"/>
      <c r="Q1085" s="104">
        <f>_xlfn.IFNA(IF($B1085="","",VLOOKUP($B1085,'SWC Towers'!$A:$Q,$Q$2,FALSE)),"")</f>
        <v>0.4</v>
      </c>
      <c r="R1085" s="106" t="str">
        <f>_xlfn.IFNA(IF($B1085="","",VLOOKUP($B1085,'SWC Towers'!$A:$Q,$R$2,FALSE)),"")</f>
        <v/>
      </c>
      <c r="S1085" s="106" t="str">
        <f>_xlfn.IFNA(IF($B1085="","",VLOOKUP($B1085,'SWC Towers'!$A:$Q,$S$2,FALSE)),"")</f>
        <v/>
      </c>
      <c r="T1085" s="106">
        <f>_xlfn.IFNA(IF($B1085="","",VLOOKUP($B1085,'SWC Towers'!$A:$Q,$T$2,FALSE)),"")</f>
        <v>0.1</v>
      </c>
      <c r="U1085" s="104" t="str">
        <f>_xlfn.IFNA(IF($B1085="","",VLOOKUP($B1085,'SWC Towers'!$A:$Q,$U$2,FALSE)),"")</f>
        <v/>
      </c>
      <c r="V1085" s="104">
        <f>_xlfn.IFNA(IF($B1085="","",VLOOKUP($B1085,'SWC Towers'!$A:$Q,$V$2,FALSE)),"")</f>
        <v>0.4</v>
      </c>
      <c r="W1085" s="104" t="str">
        <f>_xlfn.IFNA(IF($B1085="","",VLOOKUP($B1085,'SWC Towers'!$A:$Q,$W$2,FALSE)),"")</f>
        <v/>
      </c>
      <c r="X1085" s="104" t="str">
        <f>_xlfn.IFNA(IF($B1085="","",VLOOKUP($B1085,'SWC Towers'!$A:$Q,$X$2,FALSE)),"")</f>
        <v/>
      </c>
      <c r="Y1085" s="104" t="str">
        <f>_xlfn.IFNA(IF($B1085="","",VLOOKUP($B1085,'SWC Towers'!$A:$Q,$Y$2,FALSE)),"")</f>
        <v/>
      </c>
      <c r="Z1085" s="104">
        <f>_xlfn.IFNA(IF($B1085="","",VLOOKUP($B1085,'SWC Towers'!$A:$Q,$Z$2,FALSE)),"")</f>
        <v>0.1</v>
      </c>
      <c r="AA1085" s="104" t="str">
        <f>_xlfn.IFNA(IF($B1085="","",VLOOKUP($B1085,'SWC Towers'!$A:$Q,$AA$2,FALSE)),"")</f>
        <v/>
      </c>
      <c r="AB1085" s="106" t="str">
        <f>_xlfn.IFNA(IF($B1085="","",VLOOKUP($B1085,'SWC Towers'!$A:$Q,$AB$2,FALSE)),"")</f>
        <v/>
      </c>
      <c r="AC1085" s="20">
        <f>SUM(Table25[[#This Row],[IT Tower: Application]:[Other/Non-IT ]])</f>
        <v>1</v>
      </c>
      <c r="AD1085" s="67"/>
      <c r="AE1085" s="67"/>
      <c r="AF1085" s="67"/>
      <c r="AG1085" s="67"/>
      <c r="AH1085" s="67"/>
      <c r="AI1085" s="67"/>
      <c r="AJ1085" s="67"/>
      <c r="AK1085" s="67"/>
      <c r="AL1085" s="67"/>
      <c r="AM1085" s="67"/>
      <c r="AN1085" s="67"/>
      <c r="AO1085" s="67"/>
      <c r="AP1085" s="67"/>
      <c r="AQ1085" s="67"/>
      <c r="AR1085" s="67"/>
      <c r="AS1085" s="67"/>
      <c r="AT1085" s="67"/>
      <c r="AU1085" s="67"/>
      <c r="AV1085" s="67"/>
      <c r="AW1085" s="67"/>
      <c r="AX1085" s="67"/>
      <c r="AY1085" s="67"/>
      <c r="AZ1085" s="67"/>
      <c r="BA1085" s="67"/>
      <c r="BB1085" s="67"/>
      <c r="BC1085" s="67">
        <v>104581</v>
      </c>
      <c r="BD1085" s="67"/>
      <c r="BE1085" s="67"/>
      <c r="BF1085" s="67"/>
      <c r="BG1085" s="67"/>
      <c r="BH1085" s="67"/>
      <c r="BI1085" s="67"/>
      <c r="BJ1085" s="67"/>
      <c r="BK1085" s="67"/>
      <c r="BL1085" s="67"/>
      <c r="BM1085" s="67"/>
      <c r="BN1085" s="67"/>
      <c r="BO1085" s="67"/>
      <c r="BP1085" s="67"/>
      <c r="BQ1085" s="67"/>
      <c r="BR1085" s="67"/>
      <c r="BS1085" s="67"/>
      <c r="BT1085" s="67"/>
      <c r="BU1085" s="67"/>
      <c r="BV1085" s="67"/>
      <c r="BW1085" s="67"/>
      <c r="BX1085" s="67"/>
      <c r="BY1085" s="67"/>
      <c r="BZ1085" s="67"/>
      <c r="CA1085" s="67"/>
      <c r="CB1085" s="67"/>
      <c r="CC1085" s="69">
        <f>SUM(Table25[[#This Row],[Contract Amount FY00]:[Contract Amount FY50]])</f>
        <v>104581</v>
      </c>
      <c r="CD1085" s="24"/>
    </row>
    <row r="1086" spans="1:82" x14ac:dyDescent="0.25">
      <c r="A1086" s="122" t="s">
        <v>2076</v>
      </c>
      <c r="B1086" s="122" t="s">
        <v>3145</v>
      </c>
      <c r="C1086" s="122" t="s">
        <v>3123</v>
      </c>
      <c r="E1086" s="26" t="str">
        <f>IFERROR(IF(VLOOKUP(Table25[[#This Row],[Contract No.]],Table3[#All],3,FALSE)="","No","Yes"),"")</f>
        <v>Yes</v>
      </c>
      <c r="F1086" s="26" t="str">
        <f>IFERROR(VLOOKUP(Table25[[#This Row],[Contract No.]],Table3[#All],3,FALSE),"")</f>
        <v>NASPO</v>
      </c>
      <c r="G1086" s="26" t="str">
        <f>IFERROR(IF(Table25[[#This Row],[Cooperative Purchase
(Yes/No)]]="Yes","Yes",IF(VLOOKUP(Table25[[#This Row],[Contract No.]],Table3[#All],1,FALSE)=Table25[[#This Row],[Contract No.]],"Yes","No")),"No")</f>
        <v>Yes</v>
      </c>
      <c r="H1086" s="51">
        <f>IFERROR(VLOOKUP(Table25[[#This Row],[Contract No.]],Table3[#All],4,FALSE),"")</f>
        <v>45138</v>
      </c>
      <c r="I1086" s="56">
        <f>IFERROR(IF(AND(MONTH(Table25[[#This Row],[Contract Start Date]])&gt;6,MONTH(Table25[[#This Row],[Contract Start Date]])&lt;=12),YEAR(Table25[[#This Row],[Contract Start Date]])+1,YEAR(Table25[[#This Row],[Contract Start Date]])),"")</f>
        <v>2024</v>
      </c>
      <c r="J1086" s="55">
        <f>Table25[[#This Row],[FY Formula start]]</f>
        <v>2024</v>
      </c>
      <c r="K1086" s="59" t="str">
        <f>"FY"&amp;" "&amp;Table25[[#This Row],[Year Start]]</f>
        <v>FY 2024</v>
      </c>
      <c r="L1086" s="52">
        <f>IFERROR(VLOOKUP(Table25[[#This Row],[Contract No.]],Table3[#All],5,FALSE),"")</f>
        <v>48426</v>
      </c>
      <c r="M1086" s="56">
        <f>IFERROR(IF(Table25[[#This Row],[Contract End Date]]="99/99/9999","No End",IF(AND(MONTH(Table25[[#This Row],[Contract End Date]])&gt;6,MONTH(Table25[[#This Row],[Contract End Date]])&lt;=12),YEAR(Table25[[#This Row],[Contract End Date]])+1,YEAR(Table25[[#This Row],[Contract End Date]]))),"")</f>
        <v>2033</v>
      </c>
      <c r="N1086" s="55">
        <f>Table25[[#This Row],[FY Formula end]]</f>
        <v>2033</v>
      </c>
      <c r="O1086" s="59" t="str">
        <f>IF(Table25[[#This Row],[Year End]]="No End","No End","FY"&amp;" "&amp;Table25[[#This Row],[Year End]])</f>
        <v>FY 2033</v>
      </c>
      <c r="P1086" s="27"/>
      <c r="Q1086" s="104">
        <f>_xlfn.IFNA(IF($B1086="","",VLOOKUP($B1086,'SWC Towers'!$A:$Q,$Q$2,FALSE)),"")</f>
        <v>0.2</v>
      </c>
      <c r="R1086" s="106">
        <f>_xlfn.IFNA(IF($B1086="","",VLOOKUP($B1086,'SWC Towers'!$A:$Q,$R$2,FALSE)),"")</f>
        <v>0.2</v>
      </c>
      <c r="S1086" s="106" t="str">
        <f>_xlfn.IFNA(IF($B1086="","",VLOOKUP($B1086,'SWC Towers'!$A:$Q,$S$2,FALSE)),"")</f>
        <v/>
      </c>
      <c r="T1086" s="106">
        <f>_xlfn.IFNA(IF($B1086="","",VLOOKUP($B1086,'SWC Towers'!$A:$Q,$T$2,FALSE)),"")</f>
        <v>0.1</v>
      </c>
      <c r="U1086" s="104" t="str">
        <f>_xlfn.IFNA(IF($B1086="","",VLOOKUP($B1086,'SWC Towers'!$A:$Q,$U$2,FALSE)),"")</f>
        <v/>
      </c>
      <c r="V1086" s="104" t="str">
        <f>_xlfn.IFNA(IF($B1086="","",VLOOKUP($B1086,'SWC Towers'!$A:$Q,$V$2,FALSE)),"")</f>
        <v/>
      </c>
      <c r="W1086" s="104">
        <f>_xlfn.IFNA(IF($B1086="","",VLOOKUP($B1086,'SWC Towers'!$A:$Q,$W$2,FALSE)),"")</f>
        <v>0.3</v>
      </c>
      <c r="X1086" s="104" t="str">
        <f>_xlfn.IFNA(IF($B1086="","",VLOOKUP($B1086,'SWC Towers'!$A:$Q,$X$2,FALSE)),"")</f>
        <v/>
      </c>
      <c r="Y1086" s="104" t="str">
        <f>_xlfn.IFNA(IF($B1086="","",VLOOKUP($B1086,'SWC Towers'!$A:$Q,$Y$2,FALSE)),"")</f>
        <v/>
      </c>
      <c r="Z1086" s="104">
        <f>_xlfn.IFNA(IF($B1086="","",VLOOKUP($B1086,'SWC Towers'!$A:$Q,$Z$2,FALSE)),"")</f>
        <v>0.1</v>
      </c>
      <c r="AA1086" s="104" t="str">
        <f>_xlfn.IFNA(IF($B1086="","",VLOOKUP($B1086,'SWC Towers'!$A:$Q,$AA$2,FALSE)),"")</f>
        <v/>
      </c>
      <c r="AB1086" s="106">
        <f>_xlfn.IFNA(IF($B1086="","",VLOOKUP($B1086,'SWC Towers'!$A:$Q,$AB$2,FALSE)),"")</f>
        <v>0.1</v>
      </c>
      <c r="AC1086" s="20">
        <f>SUM(Table25[[#This Row],[IT Tower: Application]:[Other/Non-IT ]])</f>
        <v>1</v>
      </c>
      <c r="AD1086" s="67"/>
      <c r="AE1086" s="67"/>
      <c r="AF1086" s="67"/>
      <c r="AG1086" s="67"/>
      <c r="AH1086" s="67"/>
      <c r="AI1086" s="67"/>
      <c r="AJ1086" s="67"/>
      <c r="AK1086" s="67"/>
      <c r="AL1086" s="67"/>
      <c r="AM1086" s="67"/>
      <c r="AN1086" s="67"/>
      <c r="AO1086" s="67"/>
      <c r="AP1086" s="67"/>
      <c r="AQ1086" s="67"/>
      <c r="AR1086" s="67"/>
      <c r="AS1086" s="67"/>
      <c r="AT1086" s="67"/>
      <c r="AU1086" s="67"/>
      <c r="AV1086" s="67"/>
      <c r="AW1086" s="67"/>
      <c r="AX1086" s="67"/>
      <c r="AY1086" s="67"/>
      <c r="AZ1086" s="67"/>
      <c r="BA1086" s="67"/>
      <c r="BB1086" s="67">
        <v>0</v>
      </c>
      <c r="BC1086" s="67">
        <v>57255</v>
      </c>
      <c r="BD1086" s="67"/>
      <c r="BE1086" s="67"/>
      <c r="BF1086" s="67"/>
      <c r="BG1086" s="67"/>
      <c r="BH1086" s="67"/>
      <c r="BI1086" s="67"/>
      <c r="BJ1086" s="67"/>
      <c r="BK1086" s="67"/>
      <c r="BL1086" s="67"/>
      <c r="BM1086" s="67"/>
      <c r="BN1086" s="67"/>
      <c r="BO1086" s="67"/>
      <c r="BP1086" s="67"/>
      <c r="BQ1086" s="67"/>
      <c r="BR1086" s="67"/>
      <c r="BS1086" s="67"/>
      <c r="BT1086" s="67"/>
      <c r="BU1086" s="67"/>
      <c r="BV1086" s="67"/>
      <c r="BW1086" s="67"/>
      <c r="BX1086" s="67"/>
      <c r="BY1086" s="67"/>
      <c r="BZ1086" s="67"/>
      <c r="CA1086" s="67"/>
      <c r="CB1086" s="67"/>
      <c r="CC1086" s="69">
        <f>SUM(Table25[[#This Row],[Contract Amount FY00]:[Contract Amount FY50]])</f>
        <v>57255</v>
      </c>
      <c r="CD1086" s="24"/>
    </row>
    <row r="1087" spans="1:82" x14ac:dyDescent="0.25">
      <c r="A1087" s="122" t="s">
        <v>2076</v>
      </c>
      <c r="B1087" s="122" t="s">
        <v>3183</v>
      </c>
      <c r="C1087" s="122" t="s">
        <v>3193</v>
      </c>
      <c r="E1087" s="26" t="str">
        <f>IFERROR(IF(VLOOKUP(Table25[[#This Row],[Contract No.]],Table3[#All],3,FALSE)="","No","Yes"),"")</f>
        <v>Yes</v>
      </c>
      <c r="F1087" s="26" t="str">
        <f>IFERROR(VLOOKUP(Table25[[#This Row],[Contract No.]],Table3[#All],3,FALSE),"")</f>
        <v>NASPO</v>
      </c>
      <c r="G1087" s="26" t="str">
        <f>IFERROR(IF(Table25[[#This Row],[Cooperative Purchase
(Yes/No)]]="Yes","Yes",IF(VLOOKUP(Table25[[#This Row],[Contract No.]],Table3[#All],1,FALSE)=Table25[[#This Row],[Contract No.]],"Yes","No")),"No")</f>
        <v>Yes</v>
      </c>
      <c r="H1087" s="51">
        <f>IFERROR(VLOOKUP(Table25[[#This Row],[Contract No.]],Table3[#All],4,FALSE),"")</f>
        <v>45505</v>
      </c>
      <c r="I1087" s="56">
        <f>IFERROR(IF(AND(MONTH(Table25[[#This Row],[Contract Start Date]])&gt;6,MONTH(Table25[[#This Row],[Contract Start Date]])&lt;=12),YEAR(Table25[[#This Row],[Contract Start Date]])+1,YEAR(Table25[[#This Row],[Contract Start Date]])),"")</f>
        <v>2025</v>
      </c>
      <c r="J1087" s="55">
        <f>Table25[[#This Row],[FY Formula start]]</f>
        <v>2025</v>
      </c>
      <c r="K1087" s="59" t="str">
        <f>"FY"&amp;" "&amp;Table25[[#This Row],[Year Start]]</f>
        <v>FY 2025</v>
      </c>
      <c r="L1087" s="52">
        <f>IFERROR(VLOOKUP(Table25[[#This Row],[Contract No.]],Table3[#All],5,FALSE),"")</f>
        <v>47330</v>
      </c>
      <c r="M1087" s="56">
        <f>IFERROR(IF(Table25[[#This Row],[Contract End Date]]="99/99/9999","No End",IF(AND(MONTH(Table25[[#This Row],[Contract End Date]])&gt;6,MONTH(Table25[[#This Row],[Contract End Date]])&lt;=12),YEAR(Table25[[#This Row],[Contract End Date]])+1,YEAR(Table25[[#This Row],[Contract End Date]]))),"")</f>
        <v>2030</v>
      </c>
      <c r="N1087" s="55">
        <f>Table25[[#This Row],[FY Formula end]]</f>
        <v>2030</v>
      </c>
      <c r="O1087" s="59" t="str">
        <f>IF(Table25[[#This Row],[Year End]]="No End","No End","FY"&amp;" "&amp;Table25[[#This Row],[Year End]])</f>
        <v>FY 2030</v>
      </c>
      <c r="P1087" s="27"/>
      <c r="Q1087" s="104">
        <f>_xlfn.IFNA(IF($B1087="","",VLOOKUP($B1087,'SWC Towers'!$A:$Q,$Q$2,FALSE)),"")</f>
        <v>0.2</v>
      </c>
      <c r="R1087" s="106" t="str">
        <f>_xlfn.IFNA(IF($B1087="","",VLOOKUP($B1087,'SWC Towers'!$A:$Q,$R$2,FALSE)),"")</f>
        <v/>
      </c>
      <c r="S1087" s="106">
        <f>_xlfn.IFNA(IF($B1087="","",VLOOKUP($B1087,'SWC Towers'!$A:$Q,$S$2,FALSE)),"")</f>
        <v>0.2</v>
      </c>
      <c r="T1087" s="106" t="str">
        <f>_xlfn.IFNA(IF($B1087="","",VLOOKUP($B1087,'SWC Towers'!$A:$Q,$T$2,FALSE)),"")</f>
        <v/>
      </c>
      <c r="U1087" s="104">
        <f>_xlfn.IFNA(IF($B1087="","",VLOOKUP($B1087,'SWC Towers'!$A:$Q,$U$2,FALSE)),"")</f>
        <v>0.4</v>
      </c>
      <c r="V1087" s="104" t="str">
        <f>_xlfn.IFNA(IF($B1087="","",VLOOKUP($B1087,'SWC Towers'!$A:$Q,$V$2,FALSE)),"")</f>
        <v/>
      </c>
      <c r="W1087" s="104">
        <f>_xlfn.IFNA(IF($B1087="","",VLOOKUP($B1087,'SWC Towers'!$A:$Q,$W$2,FALSE)),"")</f>
        <v>0.2</v>
      </c>
      <c r="X1087" s="104" t="str">
        <f>_xlfn.IFNA(IF($B1087="","",VLOOKUP($B1087,'SWC Towers'!$A:$Q,$X$2,FALSE)),"")</f>
        <v/>
      </c>
      <c r="Y1087" s="104" t="str">
        <f>_xlfn.IFNA(IF($B1087="","",VLOOKUP($B1087,'SWC Towers'!$A:$Q,$Y$2,FALSE)),"")</f>
        <v/>
      </c>
      <c r="Z1087" s="104" t="str">
        <f>_xlfn.IFNA(IF($B1087="","",VLOOKUP($B1087,'SWC Towers'!$A:$Q,$Z$2,FALSE)),"")</f>
        <v/>
      </c>
      <c r="AA1087" s="104" t="str">
        <f>_xlfn.IFNA(IF($B1087="","",VLOOKUP($B1087,'SWC Towers'!$A:$Q,$AA$2,FALSE)),"")</f>
        <v/>
      </c>
      <c r="AB1087" s="106" t="str">
        <f>_xlfn.IFNA(IF($B1087="","",VLOOKUP($B1087,'SWC Towers'!$A:$Q,$AB$2,FALSE)),"")</f>
        <v/>
      </c>
      <c r="AC1087" s="20">
        <f>SUM(Table25[[#This Row],[IT Tower: Application]:[Other/Non-IT ]])</f>
        <v>1</v>
      </c>
      <c r="AD1087" s="67"/>
      <c r="AE1087" s="67"/>
      <c r="AF1087" s="67"/>
      <c r="AG1087" s="67"/>
      <c r="AH1087" s="67"/>
      <c r="AI1087" s="67"/>
      <c r="AJ1087" s="67"/>
      <c r="AK1087" s="67"/>
      <c r="AL1087" s="67"/>
      <c r="AM1087" s="67"/>
      <c r="AN1087" s="67"/>
      <c r="AO1087" s="67"/>
      <c r="AP1087" s="67"/>
      <c r="AQ1087" s="67"/>
      <c r="AR1087" s="67"/>
      <c r="AS1087" s="67"/>
      <c r="AT1087" s="67"/>
      <c r="AU1087" s="67"/>
      <c r="AV1087" s="67"/>
      <c r="AW1087" s="67"/>
      <c r="AX1087" s="67"/>
      <c r="AY1087" s="67"/>
      <c r="AZ1087" s="67"/>
      <c r="BA1087" s="67"/>
      <c r="BB1087" s="67">
        <v>0</v>
      </c>
      <c r="BC1087" s="67">
        <v>485589</v>
      </c>
      <c r="BD1087" s="67"/>
      <c r="BE1087" s="67"/>
      <c r="BF1087" s="67"/>
      <c r="BG1087" s="67"/>
      <c r="BH1087" s="67"/>
      <c r="BI1087" s="67"/>
      <c r="BJ1087" s="67"/>
      <c r="BK1087" s="67"/>
      <c r="BL1087" s="67"/>
      <c r="BM1087" s="67"/>
      <c r="BN1087" s="67"/>
      <c r="BO1087" s="67"/>
      <c r="BP1087" s="67"/>
      <c r="BQ1087" s="67"/>
      <c r="BR1087" s="67"/>
      <c r="BS1087" s="67"/>
      <c r="BT1087" s="67"/>
      <c r="BU1087" s="67"/>
      <c r="BV1087" s="67"/>
      <c r="BW1087" s="67"/>
      <c r="BX1087" s="67"/>
      <c r="BY1087" s="67"/>
      <c r="BZ1087" s="67"/>
      <c r="CA1087" s="67"/>
      <c r="CB1087" s="67"/>
      <c r="CC1087" s="69">
        <f>SUM(Table25[[#This Row],[Contract Amount FY00]:[Contract Amount FY50]])</f>
        <v>485589</v>
      </c>
      <c r="CD1087" s="24"/>
    </row>
    <row r="1088" spans="1:82" x14ac:dyDescent="0.25">
      <c r="A1088" s="122" t="s">
        <v>2012</v>
      </c>
      <c r="B1088" s="122" t="s">
        <v>533</v>
      </c>
      <c r="C1088" s="122" t="s">
        <v>1682</v>
      </c>
      <c r="E1088" s="26" t="str">
        <f>IFERROR(IF(VLOOKUP(Table25[[#This Row],[Contract No.]],Table3[#All],3,FALSE)="","No","Yes"),"")</f>
        <v>No</v>
      </c>
      <c r="F1088" s="26" t="str">
        <f>IFERROR(VLOOKUP(Table25[[#This Row],[Contract No.]],Table3[#All],3,FALSE),"")</f>
        <v/>
      </c>
      <c r="G1088" s="26" t="str">
        <f>IFERROR(IF(Table25[[#This Row],[Cooperative Purchase
(Yes/No)]]="Yes","Yes",IF(VLOOKUP(Table25[[#This Row],[Contract No.]],Table3[#All],1,FALSE)=Table25[[#This Row],[Contract No.]],"Yes","No")),"No")</f>
        <v>Yes</v>
      </c>
      <c r="H1088" s="51">
        <f>IFERROR(VLOOKUP(Table25[[#This Row],[Contract No.]],Table3[#All],4,FALSE),"")</f>
        <v>43556</v>
      </c>
      <c r="I1088" s="56">
        <f>IFERROR(IF(AND(MONTH(Table25[[#This Row],[Contract Start Date]])&gt;6,MONTH(Table25[[#This Row],[Contract Start Date]])&lt;=12),YEAR(Table25[[#This Row],[Contract Start Date]])+1,YEAR(Table25[[#This Row],[Contract Start Date]])),"")</f>
        <v>2019</v>
      </c>
      <c r="J1088" s="55">
        <f>Table25[[#This Row],[FY Formula start]]</f>
        <v>2019</v>
      </c>
      <c r="K1088" s="59" t="str">
        <f>"FY"&amp;" "&amp;Table25[[#This Row],[Year Start]]</f>
        <v>FY 2019</v>
      </c>
      <c r="L1088" s="52">
        <f>IFERROR(VLOOKUP(Table25[[#This Row],[Contract No.]],Table3[#All],5,FALSE),"")</f>
        <v>45747</v>
      </c>
      <c r="M1088" s="56">
        <f>IFERROR(IF(Table25[[#This Row],[Contract End Date]]="99/99/9999","No End",IF(AND(MONTH(Table25[[#This Row],[Contract End Date]])&gt;6,MONTH(Table25[[#This Row],[Contract End Date]])&lt;=12),YEAR(Table25[[#This Row],[Contract End Date]])+1,YEAR(Table25[[#This Row],[Contract End Date]]))),"")</f>
        <v>2025</v>
      </c>
      <c r="N1088" s="55">
        <f>Table25[[#This Row],[FY Formula end]]</f>
        <v>2025</v>
      </c>
      <c r="O1088" s="59" t="str">
        <f>IF(Table25[[#This Row],[Year End]]="No End","No End","FY"&amp;" "&amp;Table25[[#This Row],[Year End]])</f>
        <v>FY 2025</v>
      </c>
      <c r="P1088" s="27"/>
      <c r="Q1088" s="104">
        <f>_xlfn.IFNA(IF($B1088="","",VLOOKUP($B1088,'SWC Towers'!$A:$Q,$Q$2,FALSE)),"")</f>
        <v>0.2</v>
      </c>
      <c r="R1088" s="106">
        <f>_xlfn.IFNA(IF($B1088="","",VLOOKUP($B1088,'SWC Towers'!$A:$Q,$R$2,FALSE)),"")</f>
        <v>0.2</v>
      </c>
      <c r="S1088" s="106" t="str">
        <f>_xlfn.IFNA(IF($B1088="","",VLOOKUP($B1088,'SWC Towers'!$A:$Q,$S$2,FALSE)),"")</f>
        <v/>
      </c>
      <c r="T1088" s="106" t="str">
        <f>_xlfn.IFNA(IF($B1088="","",VLOOKUP($B1088,'SWC Towers'!$A:$Q,$T$2,FALSE)),"")</f>
        <v/>
      </c>
      <c r="U1088" s="104">
        <f>_xlfn.IFNA(IF($B1088="","",VLOOKUP($B1088,'SWC Towers'!$A:$Q,$U$2,FALSE)),"")</f>
        <v>0.2</v>
      </c>
      <c r="V1088" s="104" t="str">
        <f>_xlfn.IFNA(IF($B1088="","",VLOOKUP($B1088,'SWC Towers'!$A:$Q,$V$2,FALSE)),"")</f>
        <v/>
      </c>
      <c r="W1088" s="104">
        <f>_xlfn.IFNA(IF($B1088="","",VLOOKUP($B1088,'SWC Towers'!$A:$Q,$W$2,FALSE)),"")</f>
        <v>0.2</v>
      </c>
      <c r="X1088" s="104" t="str">
        <f>_xlfn.IFNA(IF($B1088="","",VLOOKUP($B1088,'SWC Towers'!$A:$Q,$X$2,FALSE)),"")</f>
        <v/>
      </c>
      <c r="Y1088" s="104" t="str">
        <f>_xlfn.IFNA(IF($B1088="","",VLOOKUP($B1088,'SWC Towers'!$A:$Q,$Y$2,FALSE)),"")</f>
        <v/>
      </c>
      <c r="Z1088" s="104" t="str">
        <f>_xlfn.IFNA(IF($B1088="","",VLOOKUP($B1088,'SWC Towers'!$A:$Q,$Z$2,FALSE)),"")</f>
        <v/>
      </c>
      <c r="AA1088" s="104">
        <f>_xlfn.IFNA(IF($B1088="","",VLOOKUP($B1088,'SWC Towers'!$A:$Q,$AA$2,FALSE)),"")</f>
        <v>0.2</v>
      </c>
      <c r="AB1088" s="106" t="str">
        <f>_xlfn.IFNA(IF($B1088="","",VLOOKUP($B1088,'SWC Towers'!$A:$Q,$AB$2,FALSE)),"")</f>
        <v/>
      </c>
      <c r="AC1088" s="20">
        <f>SUM(Table25[[#This Row],[IT Tower: Application]:[Other/Non-IT ]])</f>
        <v>1</v>
      </c>
      <c r="AD1088" s="67"/>
      <c r="AE1088" s="67"/>
      <c r="AF1088" s="67"/>
      <c r="AG1088" s="67"/>
      <c r="AH1088" s="67"/>
      <c r="AI1088" s="67"/>
      <c r="AJ1088" s="67"/>
      <c r="AK1088" s="67"/>
      <c r="AL1088" s="67"/>
      <c r="AM1088" s="67"/>
      <c r="AN1088" s="67"/>
      <c r="AO1088" s="67"/>
      <c r="AP1088" s="67"/>
      <c r="AQ1088" s="67"/>
      <c r="AR1088" s="67"/>
      <c r="AS1088" s="67"/>
      <c r="AT1088" s="67"/>
      <c r="AU1088" s="67"/>
      <c r="AV1088" s="67"/>
      <c r="AW1088" s="67"/>
      <c r="AX1088" s="67"/>
      <c r="AY1088" s="67"/>
      <c r="AZ1088" s="67"/>
      <c r="BA1088" s="67"/>
      <c r="BB1088" s="67">
        <v>82857</v>
      </c>
      <c r="BC1088" s="67">
        <v>6082</v>
      </c>
      <c r="BD1088" s="67"/>
      <c r="BE1088" s="67"/>
      <c r="BF1088" s="67"/>
      <c r="BG1088" s="67"/>
      <c r="BH1088" s="67"/>
      <c r="BI1088" s="67"/>
      <c r="BJ1088" s="67"/>
      <c r="BK1088" s="67"/>
      <c r="BL1088" s="67"/>
      <c r="BM1088" s="67"/>
      <c r="BN1088" s="67"/>
      <c r="BO1088" s="67"/>
      <c r="BP1088" s="67"/>
      <c r="BQ1088" s="67"/>
      <c r="BR1088" s="67"/>
      <c r="BS1088" s="67"/>
      <c r="BT1088" s="67"/>
      <c r="BU1088" s="67"/>
      <c r="BV1088" s="67"/>
      <c r="BW1088" s="67"/>
      <c r="BX1088" s="67"/>
      <c r="BY1088" s="67"/>
      <c r="BZ1088" s="67"/>
      <c r="CA1088" s="67"/>
      <c r="CB1088" s="67"/>
      <c r="CC1088" s="69">
        <f>SUM(Table25[[#This Row],[Contract Amount FY00]:[Contract Amount FY50]])</f>
        <v>88939</v>
      </c>
      <c r="CD1088" s="24"/>
    </row>
    <row r="1089" spans="1:82" x14ac:dyDescent="0.25">
      <c r="A1089" s="122" t="s">
        <v>2012</v>
      </c>
      <c r="B1089" s="122" t="s">
        <v>705</v>
      </c>
      <c r="C1089" s="122" t="s">
        <v>559</v>
      </c>
      <c r="E1089" s="26" t="str">
        <f>IFERROR(IF(VLOOKUP(Table25[[#This Row],[Contract No.]],Table3[#All],3,FALSE)="","No","Yes"),"")</f>
        <v>Yes</v>
      </c>
      <c r="F1089" s="26" t="str">
        <f>IFERROR(VLOOKUP(Table25[[#This Row],[Contract No.]],Table3[#All],3,FALSE),"")</f>
        <v>NASPO</v>
      </c>
      <c r="G1089" s="26" t="str">
        <f>IFERROR(IF(Table25[[#This Row],[Cooperative Purchase
(Yes/No)]]="Yes","Yes",IF(VLOOKUP(Table25[[#This Row],[Contract No.]],Table3[#All],1,FALSE)=Table25[[#This Row],[Contract No.]],"Yes","No")),"No")</f>
        <v>Yes</v>
      </c>
      <c r="H1089" s="51">
        <f>IFERROR(VLOOKUP(Table25[[#This Row],[Contract No.]],Table3[#All],4,FALSE),"")</f>
        <v>43647</v>
      </c>
      <c r="I1089" s="56">
        <f>IFERROR(IF(AND(MONTH(Table25[[#This Row],[Contract Start Date]])&gt;6,MONTH(Table25[[#This Row],[Contract Start Date]])&lt;=12),YEAR(Table25[[#This Row],[Contract Start Date]])+1,YEAR(Table25[[#This Row],[Contract Start Date]])),"")</f>
        <v>2020</v>
      </c>
      <c r="J1089" s="55">
        <f>Table25[[#This Row],[FY Formula start]]</f>
        <v>2020</v>
      </c>
      <c r="K1089" s="59" t="str">
        <f>"FY"&amp;" "&amp;Table25[[#This Row],[Year Start]]</f>
        <v>FY 2020</v>
      </c>
      <c r="L1089" s="52">
        <f>IFERROR(VLOOKUP(Table25[[#This Row],[Contract No.]],Table3[#All],5,FALSE),"")</f>
        <v>47360</v>
      </c>
      <c r="M1089" s="56">
        <f>IFERROR(IF(Table25[[#This Row],[Contract End Date]]="99/99/9999","No End",IF(AND(MONTH(Table25[[#This Row],[Contract End Date]])&gt;6,MONTH(Table25[[#This Row],[Contract End Date]])&lt;=12),YEAR(Table25[[#This Row],[Contract End Date]])+1,YEAR(Table25[[#This Row],[Contract End Date]]))),"")</f>
        <v>2030</v>
      </c>
      <c r="N1089" s="55">
        <f>Table25[[#This Row],[FY Formula end]]</f>
        <v>2030</v>
      </c>
      <c r="O1089" s="59" t="str">
        <f>IF(Table25[[#This Row],[Year End]]="No End","No End","FY"&amp;" "&amp;Table25[[#This Row],[Year End]])</f>
        <v>FY 2030</v>
      </c>
      <c r="P1089" s="27"/>
      <c r="Q1089" s="104">
        <f>_xlfn.IFNA(IF($B1089="","",VLOOKUP($B1089,'SWC Towers'!$A:$Q,$Q$2,FALSE)),"")</f>
        <v>0.2</v>
      </c>
      <c r="R1089" s="106" t="str">
        <f>_xlfn.IFNA(IF($B1089="","",VLOOKUP($B1089,'SWC Towers'!$A:$Q,$R$2,FALSE)),"")</f>
        <v/>
      </c>
      <c r="S1089" s="106" t="str">
        <f>_xlfn.IFNA(IF($B1089="","",VLOOKUP($B1089,'SWC Towers'!$A:$Q,$S$2,FALSE)),"")</f>
        <v/>
      </c>
      <c r="T1089" s="106" t="str">
        <f>_xlfn.IFNA(IF($B1089="","",VLOOKUP($B1089,'SWC Towers'!$A:$Q,$T$2,FALSE)),"")</f>
        <v/>
      </c>
      <c r="U1089" s="104">
        <f>_xlfn.IFNA(IF($B1089="","",VLOOKUP($B1089,'SWC Towers'!$A:$Q,$U$2,FALSE)),"")</f>
        <v>0.4</v>
      </c>
      <c r="V1089" s="104" t="str">
        <f>_xlfn.IFNA(IF($B1089="","",VLOOKUP($B1089,'SWC Towers'!$A:$Q,$V$2,FALSE)),"")</f>
        <v/>
      </c>
      <c r="W1089" s="104">
        <f>_xlfn.IFNA(IF($B1089="","",VLOOKUP($B1089,'SWC Towers'!$A:$Q,$W$2,FALSE)),"")</f>
        <v>0.4</v>
      </c>
      <c r="X1089" s="104" t="str">
        <f>_xlfn.IFNA(IF($B1089="","",VLOOKUP($B1089,'SWC Towers'!$A:$Q,$X$2,FALSE)),"")</f>
        <v/>
      </c>
      <c r="Y1089" s="104" t="str">
        <f>_xlfn.IFNA(IF($B1089="","",VLOOKUP($B1089,'SWC Towers'!$A:$Q,$Y$2,FALSE)),"")</f>
        <v/>
      </c>
      <c r="Z1089" s="104" t="str">
        <f>_xlfn.IFNA(IF($B1089="","",VLOOKUP($B1089,'SWC Towers'!$A:$Q,$Z$2,FALSE)),"")</f>
        <v/>
      </c>
      <c r="AA1089" s="104" t="str">
        <f>_xlfn.IFNA(IF($B1089="","",VLOOKUP($B1089,'SWC Towers'!$A:$Q,$AA$2,FALSE)),"")</f>
        <v/>
      </c>
      <c r="AB1089" s="106" t="str">
        <f>_xlfn.IFNA(IF($B1089="","",VLOOKUP($B1089,'SWC Towers'!$A:$Q,$AB$2,FALSE)),"")</f>
        <v/>
      </c>
      <c r="AC1089" s="20">
        <f>SUM(Table25[[#This Row],[IT Tower: Application]:[Other/Non-IT ]])</f>
        <v>1</v>
      </c>
      <c r="AD1089" s="67"/>
      <c r="AE1089" s="67"/>
      <c r="AF1089" s="67"/>
      <c r="AG1089" s="67"/>
      <c r="AH1089" s="67"/>
      <c r="AI1089" s="67"/>
      <c r="AJ1089" s="67"/>
      <c r="AK1089" s="67"/>
      <c r="AL1089" s="67"/>
      <c r="AM1089" s="67"/>
      <c r="AN1089" s="67"/>
      <c r="AO1089" s="67"/>
      <c r="AP1089" s="67"/>
      <c r="AQ1089" s="67"/>
      <c r="AR1089" s="67"/>
      <c r="AS1089" s="67"/>
      <c r="AT1089" s="67"/>
      <c r="AU1089" s="67"/>
      <c r="AV1089" s="67"/>
      <c r="AW1089" s="67"/>
      <c r="AX1089" s="67"/>
      <c r="AY1089" s="67"/>
      <c r="AZ1089" s="67"/>
      <c r="BA1089" s="67">
        <v>0</v>
      </c>
      <c r="BB1089" s="67">
        <v>538988</v>
      </c>
      <c r="BC1089" s="67">
        <v>704022</v>
      </c>
      <c r="BD1089" s="67"/>
      <c r="BE1089" s="67"/>
      <c r="BF1089" s="67"/>
      <c r="BG1089" s="67"/>
      <c r="BH1089" s="67"/>
      <c r="BI1089" s="67"/>
      <c r="BJ1089" s="67"/>
      <c r="BK1089" s="67"/>
      <c r="BL1089" s="67"/>
      <c r="BM1089" s="67"/>
      <c r="BN1089" s="67"/>
      <c r="BO1089" s="67"/>
      <c r="BP1089" s="67"/>
      <c r="BQ1089" s="67"/>
      <c r="BR1089" s="67"/>
      <c r="BS1089" s="67"/>
      <c r="BT1089" s="67"/>
      <c r="BU1089" s="67"/>
      <c r="BV1089" s="67"/>
      <c r="BW1089" s="67"/>
      <c r="BX1089" s="67"/>
      <c r="BY1089" s="67"/>
      <c r="BZ1089" s="67"/>
      <c r="CA1089" s="67"/>
      <c r="CB1089" s="67"/>
      <c r="CC1089" s="69">
        <f>SUM(Table25[[#This Row],[Contract Amount FY00]:[Contract Amount FY50]])</f>
        <v>1243010</v>
      </c>
      <c r="CD1089" s="24"/>
    </row>
    <row r="1090" spans="1:82" x14ac:dyDescent="0.25">
      <c r="A1090" s="122" t="s">
        <v>2012</v>
      </c>
      <c r="B1090" s="122" t="s">
        <v>705</v>
      </c>
      <c r="C1090" s="122" t="s">
        <v>1777</v>
      </c>
      <c r="E1090" s="26" t="str">
        <f>IFERROR(IF(VLOOKUP(Table25[[#This Row],[Contract No.]],Table3[#All],3,FALSE)="","No","Yes"),"")</f>
        <v>Yes</v>
      </c>
      <c r="F1090" s="26" t="str">
        <f>IFERROR(VLOOKUP(Table25[[#This Row],[Contract No.]],Table3[#All],3,FALSE),"")</f>
        <v>NASPO</v>
      </c>
      <c r="G1090" s="26" t="str">
        <f>IFERROR(IF(Table25[[#This Row],[Cooperative Purchase
(Yes/No)]]="Yes","Yes",IF(VLOOKUP(Table25[[#This Row],[Contract No.]],Table3[#All],1,FALSE)=Table25[[#This Row],[Contract No.]],"Yes","No")),"No")</f>
        <v>Yes</v>
      </c>
      <c r="H1090" s="51">
        <f>IFERROR(VLOOKUP(Table25[[#This Row],[Contract No.]],Table3[#All],4,FALSE),"")</f>
        <v>43647</v>
      </c>
      <c r="I1090" s="56">
        <f>IFERROR(IF(AND(MONTH(Table25[[#This Row],[Contract Start Date]])&gt;6,MONTH(Table25[[#This Row],[Contract Start Date]])&lt;=12),YEAR(Table25[[#This Row],[Contract Start Date]])+1,YEAR(Table25[[#This Row],[Contract Start Date]])),"")</f>
        <v>2020</v>
      </c>
      <c r="J1090" s="55">
        <f>Table25[[#This Row],[FY Formula start]]</f>
        <v>2020</v>
      </c>
      <c r="K1090" s="59" t="str">
        <f>"FY"&amp;" "&amp;Table25[[#This Row],[Year Start]]</f>
        <v>FY 2020</v>
      </c>
      <c r="L1090" s="52">
        <f>IFERROR(VLOOKUP(Table25[[#This Row],[Contract No.]],Table3[#All],5,FALSE),"")</f>
        <v>47360</v>
      </c>
      <c r="M1090" s="56">
        <f>IFERROR(IF(Table25[[#This Row],[Contract End Date]]="99/99/9999","No End",IF(AND(MONTH(Table25[[#This Row],[Contract End Date]])&gt;6,MONTH(Table25[[#This Row],[Contract End Date]])&lt;=12),YEAR(Table25[[#This Row],[Contract End Date]])+1,YEAR(Table25[[#This Row],[Contract End Date]]))),"")</f>
        <v>2030</v>
      </c>
      <c r="N1090" s="55">
        <f>Table25[[#This Row],[FY Formula end]]</f>
        <v>2030</v>
      </c>
      <c r="O1090" s="59" t="str">
        <f>IF(Table25[[#This Row],[Year End]]="No End","No End","FY"&amp;" "&amp;Table25[[#This Row],[Year End]])</f>
        <v>FY 2030</v>
      </c>
      <c r="P1090" s="27"/>
      <c r="Q1090" s="104">
        <f>_xlfn.IFNA(IF($B1090="","",VLOOKUP($B1090,'SWC Towers'!$A:$Q,$Q$2,FALSE)),"")</f>
        <v>0.2</v>
      </c>
      <c r="R1090" s="106" t="str">
        <f>_xlfn.IFNA(IF($B1090="","",VLOOKUP($B1090,'SWC Towers'!$A:$Q,$R$2,FALSE)),"")</f>
        <v/>
      </c>
      <c r="S1090" s="106" t="str">
        <f>_xlfn.IFNA(IF($B1090="","",VLOOKUP($B1090,'SWC Towers'!$A:$Q,$S$2,FALSE)),"")</f>
        <v/>
      </c>
      <c r="T1090" s="106" t="str">
        <f>_xlfn.IFNA(IF($B1090="","",VLOOKUP($B1090,'SWC Towers'!$A:$Q,$T$2,FALSE)),"")</f>
        <v/>
      </c>
      <c r="U1090" s="104">
        <f>_xlfn.IFNA(IF($B1090="","",VLOOKUP($B1090,'SWC Towers'!$A:$Q,$U$2,FALSE)),"")</f>
        <v>0.4</v>
      </c>
      <c r="V1090" s="104" t="str">
        <f>_xlfn.IFNA(IF($B1090="","",VLOOKUP($B1090,'SWC Towers'!$A:$Q,$V$2,FALSE)),"")</f>
        <v/>
      </c>
      <c r="W1090" s="104">
        <f>_xlfn.IFNA(IF($B1090="","",VLOOKUP($B1090,'SWC Towers'!$A:$Q,$W$2,FALSE)),"")</f>
        <v>0.4</v>
      </c>
      <c r="X1090" s="104" t="str">
        <f>_xlfn.IFNA(IF($B1090="","",VLOOKUP($B1090,'SWC Towers'!$A:$Q,$X$2,FALSE)),"")</f>
        <v/>
      </c>
      <c r="Y1090" s="104" t="str">
        <f>_xlfn.IFNA(IF($B1090="","",VLOOKUP($B1090,'SWC Towers'!$A:$Q,$Y$2,FALSE)),"")</f>
        <v/>
      </c>
      <c r="Z1090" s="104" t="str">
        <f>_xlfn.IFNA(IF($B1090="","",VLOOKUP($B1090,'SWC Towers'!$A:$Q,$Z$2,FALSE)),"")</f>
        <v/>
      </c>
      <c r="AA1090" s="104" t="str">
        <f>_xlfn.IFNA(IF($B1090="","",VLOOKUP($B1090,'SWC Towers'!$A:$Q,$AA$2,FALSE)),"")</f>
        <v/>
      </c>
      <c r="AB1090" s="106" t="str">
        <f>_xlfn.IFNA(IF($B1090="","",VLOOKUP($B1090,'SWC Towers'!$A:$Q,$AB$2,FALSE)),"")</f>
        <v/>
      </c>
      <c r="AC1090" s="20">
        <f>SUM(Table25[[#This Row],[IT Tower: Application]:[Other/Non-IT ]])</f>
        <v>1</v>
      </c>
      <c r="AD1090" s="67"/>
      <c r="AE1090" s="67"/>
      <c r="AF1090" s="67"/>
      <c r="AG1090" s="67"/>
      <c r="AH1090" s="67"/>
      <c r="AI1090" s="67"/>
      <c r="AJ1090" s="67"/>
      <c r="AK1090" s="67"/>
      <c r="AL1090" s="67"/>
      <c r="AM1090" s="67"/>
      <c r="AN1090" s="67"/>
      <c r="AO1090" s="67"/>
      <c r="AP1090" s="67"/>
      <c r="AQ1090" s="67"/>
      <c r="AR1090" s="67"/>
      <c r="AS1090" s="67"/>
      <c r="AT1090" s="67"/>
      <c r="AU1090" s="67"/>
      <c r="AV1090" s="67"/>
      <c r="AW1090" s="67"/>
      <c r="AX1090" s="67">
        <v>0</v>
      </c>
      <c r="AY1090" s="67">
        <v>119849</v>
      </c>
      <c r="AZ1090" s="67">
        <v>138667</v>
      </c>
      <c r="BA1090" s="67">
        <v>158874</v>
      </c>
      <c r="BB1090" s="67">
        <v>135056</v>
      </c>
      <c r="BC1090" s="67">
        <v>56759</v>
      </c>
      <c r="BD1090" s="67"/>
      <c r="BE1090" s="67"/>
      <c r="BF1090" s="67"/>
      <c r="BG1090" s="67"/>
      <c r="BH1090" s="67"/>
      <c r="BI1090" s="67"/>
      <c r="BJ1090" s="67"/>
      <c r="BK1090" s="67"/>
      <c r="BL1090" s="67"/>
      <c r="BM1090" s="67"/>
      <c r="BN1090" s="67"/>
      <c r="BO1090" s="67"/>
      <c r="BP1090" s="67"/>
      <c r="BQ1090" s="67"/>
      <c r="BR1090" s="67"/>
      <c r="BS1090" s="67"/>
      <c r="BT1090" s="67"/>
      <c r="BU1090" s="67"/>
      <c r="BV1090" s="67"/>
      <c r="BW1090" s="67"/>
      <c r="BX1090" s="67"/>
      <c r="BY1090" s="67"/>
      <c r="BZ1090" s="67"/>
      <c r="CA1090" s="67"/>
      <c r="CB1090" s="67"/>
      <c r="CC1090" s="69">
        <f>SUM(Table25[[#This Row],[Contract Amount FY00]:[Contract Amount FY50]])</f>
        <v>609205</v>
      </c>
      <c r="CD1090" s="24"/>
    </row>
    <row r="1091" spans="1:82" x14ac:dyDescent="0.25">
      <c r="A1091" s="122" t="s">
        <v>2012</v>
      </c>
      <c r="B1091" s="122" t="s">
        <v>278</v>
      </c>
      <c r="C1091" s="122" t="s">
        <v>3188</v>
      </c>
      <c r="E1091" s="26" t="str">
        <f>IFERROR(IF(VLOOKUP(Table25[[#This Row],[Contract No.]],Table3[#All],3,FALSE)="","No","Yes"),"")</f>
        <v>Yes</v>
      </c>
      <c r="F1091" s="26" t="str">
        <f>IFERROR(VLOOKUP(Table25[[#This Row],[Contract No.]],Table3[#All],3,FALSE),"")</f>
        <v>NASPO</v>
      </c>
      <c r="G1091" s="26" t="str">
        <f>IFERROR(IF(Table25[[#This Row],[Cooperative Purchase
(Yes/No)]]="Yes","Yes",IF(VLOOKUP(Table25[[#This Row],[Contract No.]],Table3[#All],1,FALSE)=Table25[[#This Row],[Contract No.]],"Yes","No")),"No")</f>
        <v>Yes</v>
      </c>
      <c r="H1091" s="51">
        <f>IFERROR(VLOOKUP(Table25[[#This Row],[Contract No.]],Table3[#All],4,FALSE),"")</f>
        <v>42917</v>
      </c>
      <c r="I1091" s="56">
        <f>IFERROR(IF(AND(MONTH(Table25[[#This Row],[Contract Start Date]])&gt;6,MONTH(Table25[[#This Row],[Contract Start Date]])&lt;=12),YEAR(Table25[[#This Row],[Contract Start Date]])+1,YEAR(Table25[[#This Row],[Contract Start Date]])),"")</f>
        <v>2018</v>
      </c>
      <c r="J1091" s="55">
        <f>Table25[[#This Row],[FY Formula start]]</f>
        <v>2018</v>
      </c>
      <c r="K1091" s="59" t="str">
        <f>"FY"&amp;" "&amp;Table25[[#This Row],[Year Start]]</f>
        <v>FY 2018</v>
      </c>
      <c r="L1091" s="52">
        <f>IFERROR(VLOOKUP(Table25[[#This Row],[Contract No.]],Table3[#All],5,FALSE),"")</f>
        <v>46280</v>
      </c>
      <c r="M1091" s="56">
        <f>IFERROR(IF(Table25[[#This Row],[Contract End Date]]="99/99/9999","No End",IF(AND(MONTH(Table25[[#This Row],[Contract End Date]])&gt;6,MONTH(Table25[[#This Row],[Contract End Date]])&lt;=12),YEAR(Table25[[#This Row],[Contract End Date]])+1,YEAR(Table25[[#This Row],[Contract End Date]]))),"")</f>
        <v>2027</v>
      </c>
      <c r="N1091" s="55">
        <f>Table25[[#This Row],[FY Formula end]]</f>
        <v>2027</v>
      </c>
      <c r="O1091" s="59" t="str">
        <f>IF(Table25[[#This Row],[Year End]]="No End","No End","FY"&amp;" "&amp;Table25[[#This Row],[Year End]])</f>
        <v>FY 2027</v>
      </c>
      <c r="P1091" s="27"/>
      <c r="Q1091" s="104">
        <f>_xlfn.IFNA(IF($B1091="","",VLOOKUP($B1091,'SWC Towers'!$A:$Q,$Q$2,FALSE)),"")</f>
        <v>0.4</v>
      </c>
      <c r="R1091" s="106" t="str">
        <f>_xlfn.IFNA(IF($B1091="","",VLOOKUP($B1091,'SWC Towers'!$A:$Q,$R$2,FALSE)),"")</f>
        <v/>
      </c>
      <c r="S1091" s="106" t="str">
        <f>_xlfn.IFNA(IF($B1091="","",VLOOKUP($B1091,'SWC Towers'!$A:$Q,$S$2,FALSE)),"")</f>
        <v/>
      </c>
      <c r="T1091" s="106">
        <f>_xlfn.IFNA(IF($B1091="","",VLOOKUP($B1091,'SWC Towers'!$A:$Q,$T$2,FALSE)),"")</f>
        <v>0.05</v>
      </c>
      <c r="U1091" s="104" t="str">
        <f>_xlfn.IFNA(IF($B1091="","",VLOOKUP($B1091,'SWC Towers'!$A:$Q,$U$2,FALSE)),"")</f>
        <v/>
      </c>
      <c r="V1091" s="104" t="str">
        <f>_xlfn.IFNA(IF($B1091="","",VLOOKUP($B1091,'SWC Towers'!$A:$Q,$V$2,FALSE)),"")</f>
        <v/>
      </c>
      <c r="W1091" s="104">
        <f>_xlfn.IFNA(IF($B1091="","",VLOOKUP($B1091,'SWC Towers'!$A:$Q,$W$2,FALSE)),"")</f>
        <v>0.1</v>
      </c>
      <c r="X1091" s="104" t="str">
        <f>_xlfn.IFNA(IF($B1091="","",VLOOKUP($B1091,'SWC Towers'!$A:$Q,$X$2,FALSE)),"")</f>
        <v/>
      </c>
      <c r="Y1091" s="104">
        <f>_xlfn.IFNA(IF($B1091="","",VLOOKUP($B1091,'SWC Towers'!$A:$Q,$Y$2,FALSE)),"")</f>
        <v>0.05</v>
      </c>
      <c r="Z1091" s="104" t="str">
        <f>_xlfn.IFNA(IF($B1091="","",VLOOKUP($B1091,'SWC Towers'!$A:$Q,$Z$2,FALSE)),"")</f>
        <v/>
      </c>
      <c r="AA1091" s="104">
        <f>_xlfn.IFNA(IF($B1091="","",VLOOKUP($B1091,'SWC Towers'!$A:$Q,$AA$2,FALSE)),"")</f>
        <v>0.4</v>
      </c>
      <c r="AB1091" s="106" t="str">
        <f>_xlfn.IFNA(IF($B1091="","",VLOOKUP($B1091,'SWC Towers'!$A:$Q,$AB$2,FALSE)),"")</f>
        <v/>
      </c>
      <c r="AC1091" s="20">
        <f>SUM(Table25[[#This Row],[IT Tower: Application]:[Other/Non-IT ]])</f>
        <v>1</v>
      </c>
      <c r="AD1091" s="67"/>
      <c r="AE1091" s="67"/>
      <c r="AF1091" s="67"/>
      <c r="AG1091" s="67"/>
      <c r="AH1091" s="67"/>
      <c r="AI1091" s="67"/>
      <c r="AJ1091" s="67"/>
      <c r="AK1091" s="67"/>
      <c r="AL1091" s="67"/>
      <c r="AM1091" s="67"/>
      <c r="AN1091" s="67"/>
      <c r="AO1091" s="67"/>
      <c r="AP1091" s="67"/>
      <c r="AQ1091" s="67"/>
      <c r="AR1091" s="67"/>
      <c r="AS1091" s="67"/>
      <c r="AT1091" s="67"/>
      <c r="AU1091" s="67"/>
      <c r="AV1091" s="67"/>
      <c r="AW1091" s="67"/>
      <c r="AX1091" s="67"/>
      <c r="AY1091" s="67">
        <v>4931</v>
      </c>
      <c r="AZ1091" s="67">
        <v>4931</v>
      </c>
      <c r="BA1091" s="67">
        <v>5829</v>
      </c>
      <c r="BB1091" s="67">
        <v>2926</v>
      </c>
      <c r="BC1091" s="67">
        <v>13985</v>
      </c>
      <c r="BD1091" s="67"/>
      <c r="BE1091" s="67"/>
      <c r="BF1091" s="67"/>
      <c r="BG1091" s="67"/>
      <c r="BH1091" s="67"/>
      <c r="BI1091" s="67"/>
      <c r="BJ1091" s="67"/>
      <c r="BK1091" s="67"/>
      <c r="BL1091" s="67"/>
      <c r="BM1091" s="67"/>
      <c r="BN1091" s="67"/>
      <c r="BO1091" s="67"/>
      <c r="BP1091" s="67"/>
      <c r="BQ1091" s="67"/>
      <c r="BR1091" s="67"/>
      <c r="BS1091" s="67"/>
      <c r="BT1091" s="67"/>
      <c r="BU1091" s="67"/>
      <c r="BV1091" s="67"/>
      <c r="BW1091" s="67"/>
      <c r="BX1091" s="67"/>
      <c r="BY1091" s="67"/>
      <c r="BZ1091" s="67"/>
      <c r="CA1091" s="67"/>
      <c r="CB1091" s="67"/>
      <c r="CC1091" s="69">
        <f>SUM(Table25[[#This Row],[Contract Amount FY00]:[Contract Amount FY50]])</f>
        <v>32602</v>
      </c>
      <c r="CD1091" s="24"/>
    </row>
    <row r="1092" spans="1:82" x14ac:dyDescent="0.25">
      <c r="A1092" s="122" t="s">
        <v>2012</v>
      </c>
      <c r="B1092" s="122" t="s">
        <v>278</v>
      </c>
      <c r="C1092" s="122" t="s">
        <v>279</v>
      </c>
      <c r="E1092" s="26" t="str">
        <f>IFERROR(IF(VLOOKUP(Table25[[#This Row],[Contract No.]],Table3[#All],3,FALSE)="","No","Yes"),"")</f>
        <v>Yes</v>
      </c>
      <c r="F1092" s="26" t="str">
        <f>IFERROR(VLOOKUP(Table25[[#This Row],[Contract No.]],Table3[#All],3,FALSE),"")</f>
        <v>NASPO</v>
      </c>
      <c r="G1092" s="26" t="str">
        <f>IFERROR(IF(Table25[[#This Row],[Cooperative Purchase
(Yes/No)]]="Yes","Yes",IF(VLOOKUP(Table25[[#This Row],[Contract No.]],Table3[#All],1,FALSE)=Table25[[#This Row],[Contract No.]],"Yes","No")),"No")</f>
        <v>Yes</v>
      </c>
      <c r="H1092" s="51">
        <f>IFERROR(VLOOKUP(Table25[[#This Row],[Contract No.]],Table3[#All],4,FALSE),"")</f>
        <v>42917</v>
      </c>
      <c r="I1092" s="56">
        <f>IFERROR(IF(AND(MONTH(Table25[[#This Row],[Contract Start Date]])&gt;6,MONTH(Table25[[#This Row],[Contract Start Date]])&lt;=12),YEAR(Table25[[#This Row],[Contract Start Date]])+1,YEAR(Table25[[#This Row],[Contract Start Date]])),"")</f>
        <v>2018</v>
      </c>
      <c r="J1092" s="55">
        <f>Table25[[#This Row],[FY Formula start]]</f>
        <v>2018</v>
      </c>
      <c r="K1092" s="59" t="str">
        <f>"FY"&amp;" "&amp;Table25[[#This Row],[Year Start]]</f>
        <v>FY 2018</v>
      </c>
      <c r="L1092" s="52">
        <f>IFERROR(VLOOKUP(Table25[[#This Row],[Contract No.]],Table3[#All],5,FALSE),"")</f>
        <v>46280</v>
      </c>
      <c r="M1092" s="56">
        <f>IFERROR(IF(Table25[[#This Row],[Contract End Date]]="99/99/9999","No End",IF(AND(MONTH(Table25[[#This Row],[Contract End Date]])&gt;6,MONTH(Table25[[#This Row],[Contract End Date]])&lt;=12),YEAR(Table25[[#This Row],[Contract End Date]])+1,YEAR(Table25[[#This Row],[Contract End Date]]))),"")</f>
        <v>2027</v>
      </c>
      <c r="N1092" s="55">
        <f>Table25[[#This Row],[FY Formula end]]</f>
        <v>2027</v>
      </c>
      <c r="O1092" s="59" t="str">
        <f>IF(Table25[[#This Row],[Year End]]="No End","No End","FY"&amp;" "&amp;Table25[[#This Row],[Year End]])</f>
        <v>FY 2027</v>
      </c>
      <c r="P1092" s="27"/>
      <c r="Q1092" s="104">
        <f>_xlfn.IFNA(IF($B1092="","",VLOOKUP($B1092,'SWC Towers'!$A:$Q,$Q$2,FALSE)),"")</f>
        <v>0.4</v>
      </c>
      <c r="R1092" s="106" t="str">
        <f>_xlfn.IFNA(IF($B1092="","",VLOOKUP($B1092,'SWC Towers'!$A:$Q,$R$2,FALSE)),"")</f>
        <v/>
      </c>
      <c r="S1092" s="106" t="str">
        <f>_xlfn.IFNA(IF($B1092="","",VLOOKUP($B1092,'SWC Towers'!$A:$Q,$S$2,FALSE)),"")</f>
        <v/>
      </c>
      <c r="T1092" s="106">
        <f>_xlfn.IFNA(IF($B1092="","",VLOOKUP($B1092,'SWC Towers'!$A:$Q,$T$2,FALSE)),"")</f>
        <v>0.05</v>
      </c>
      <c r="U1092" s="104" t="str">
        <f>_xlfn.IFNA(IF($B1092="","",VLOOKUP($B1092,'SWC Towers'!$A:$Q,$U$2,FALSE)),"")</f>
        <v/>
      </c>
      <c r="V1092" s="104" t="str">
        <f>_xlfn.IFNA(IF($B1092="","",VLOOKUP($B1092,'SWC Towers'!$A:$Q,$V$2,FALSE)),"")</f>
        <v/>
      </c>
      <c r="W1092" s="104">
        <f>_xlfn.IFNA(IF($B1092="","",VLOOKUP($B1092,'SWC Towers'!$A:$Q,$W$2,FALSE)),"")</f>
        <v>0.1</v>
      </c>
      <c r="X1092" s="104" t="str">
        <f>_xlfn.IFNA(IF($B1092="","",VLOOKUP($B1092,'SWC Towers'!$A:$Q,$X$2,FALSE)),"")</f>
        <v/>
      </c>
      <c r="Y1092" s="104">
        <f>_xlfn.IFNA(IF($B1092="","",VLOOKUP($B1092,'SWC Towers'!$A:$Q,$Y$2,FALSE)),"")</f>
        <v>0.05</v>
      </c>
      <c r="Z1092" s="104" t="str">
        <f>_xlfn.IFNA(IF($B1092="","",VLOOKUP($B1092,'SWC Towers'!$A:$Q,$Z$2,FALSE)),"")</f>
        <v/>
      </c>
      <c r="AA1092" s="104">
        <f>_xlfn.IFNA(IF($B1092="","",VLOOKUP($B1092,'SWC Towers'!$A:$Q,$AA$2,FALSE)),"")</f>
        <v>0.4</v>
      </c>
      <c r="AB1092" s="104" t="str">
        <f>_xlfn.IFNA(IF($B1092="","",VLOOKUP($B1092,'SWC Towers'!$A:$Q,$AB$2,FALSE)),"")</f>
        <v/>
      </c>
      <c r="AC1092" s="20">
        <f>SUM(Table25[[#This Row],[IT Tower: Application]:[Other/Non-IT ]])</f>
        <v>1</v>
      </c>
      <c r="AD1092" s="67"/>
      <c r="AE1092" s="67"/>
      <c r="AF1092" s="67"/>
      <c r="AG1092" s="67"/>
      <c r="AH1092" s="67"/>
      <c r="AI1092" s="67"/>
      <c r="AJ1092" s="67"/>
      <c r="AK1092" s="67"/>
      <c r="AL1092" s="67"/>
      <c r="AM1092" s="67"/>
      <c r="AN1092" s="67"/>
      <c r="AO1092" s="67"/>
      <c r="AP1092" s="67"/>
      <c r="AQ1092" s="67"/>
      <c r="AR1092" s="67"/>
      <c r="AS1092" s="67"/>
      <c r="AT1092" s="67"/>
      <c r="AU1092" s="67"/>
      <c r="AV1092" s="67"/>
      <c r="AW1092" s="67">
        <v>0</v>
      </c>
      <c r="AX1092" s="67">
        <v>1120</v>
      </c>
      <c r="AY1092" s="67">
        <v>4294</v>
      </c>
      <c r="AZ1092" s="67">
        <v>31611</v>
      </c>
      <c r="BA1092" s="67">
        <v>51702</v>
      </c>
      <c r="BB1092" s="67">
        <v>138140</v>
      </c>
      <c r="BC1092" s="67">
        <v>128128</v>
      </c>
      <c r="BD1092" s="67"/>
      <c r="BE1092" s="67"/>
      <c r="BF1092" s="67"/>
      <c r="BG1092" s="67"/>
      <c r="BH1092" s="67"/>
      <c r="BI1092" s="67"/>
      <c r="BJ1092" s="67"/>
      <c r="BK1092" s="67"/>
      <c r="BL1092" s="67"/>
      <c r="BM1092" s="67"/>
      <c r="BN1092" s="67"/>
      <c r="BO1092" s="67"/>
      <c r="BP1092" s="67"/>
      <c r="BQ1092" s="67"/>
      <c r="BR1092" s="67"/>
      <c r="BS1092" s="67"/>
      <c r="BT1092" s="67"/>
      <c r="BU1092" s="67"/>
      <c r="BV1092" s="67"/>
      <c r="BW1092" s="67"/>
      <c r="BX1092" s="67"/>
      <c r="BY1092" s="67"/>
      <c r="BZ1092" s="67"/>
      <c r="CA1092" s="67"/>
      <c r="CB1092" s="67"/>
      <c r="CC1092" s="69">
        <f>SUM(Table25[[#This Row],[Contract Amount FY00]:[Contract Amount FY50]])</f>
        <v>354995</v>
      </c>
      <c r="CD1092" s="24"/>
    </row>
    <row r="1093" spans="1:82" x14ac:dyDescent="0.25">
      <c r="A1093" s="122" t="s">
        <v>2012</v>
      </c>
      <c r="B1093" s="122" t="s">
        <v>2244</v>
      </c>
      <c r="C1093" s="122" t="s">
        <v>373</v>
      </c>
      <c r="E1093" s="26" t="str">
        <f>IFERROR(IF(VLOOKUP(Table25[[#This Row],[Contract No.]],Table3[#All],3,FALSE)="","No","Yes"),"")</f>
        <v>No</v>
      </c>
      <c r="F1093" s="107" t="str">
        <f>IFERROR(VLOOKUP(Table25[[#This Row],[Contract No.]],Table3[#All],3,FALSE),"")</f>
        <v/>
      </c>
      <c r="G1093" s="107" t="str">
        <f>IFERROR(IF(Table25[[#This Row],[Cooperative Purchase
(Yes/No)]]="Yes","Yes",IF(VLOOKUP(Table25[[#This Row],[Contract No.]],Table3[#All],1,FALSE)=Table25[[#This Row],[Contract No.]],"Yes","No")),"No")</f>
        <v>Yes</v>
      </c>
      <c r="H1093" s="51">
        <f>IFERROR(VLOOKUP(Table25[[#This Row],[Contract No.]],Table3[#All],4,FALSE),"")</f>
        <v>44512</v>
      </c>
      <c r="I1093" s="28">
        <f>IFERROR(IF(AND(MONTH(Table25[[#This Row],[Contract Start Date]])&gt;6,MONTH(Table25[[#This Row],[Contract Start Date]])&lt;=12),YEAR(Table25[[#This Row],[Contract Start Date]])+1,YEAR(Table25[[#This Row],[Contract Start Date]])),"")</f>
        <v>2022</v>
      </c>
      <c r="J1093" s="108">
        <f>Table25[[#This Row],[FY Formula start]]</f>
        <v>2022</v>
      </c>
      <c r="K1093" s="59" t="str">
        <f>"FY"&amp;" "&amp;Table25[[#This Row],[Year Start]]</f>
        <v>FY 2022</v>
      </c>
      <c r="L1093" s="109">
        <f>IFERROR(VLOOKUP(Table25[[#This Row],[Contract No.]],Table3[#All],5,FALSE),"")</f>
        <v>46702</v>
      </c>
      <c r="M1093" s="110">
        <f>IFERROR(IF(Table25[[#This Row],[Contract End Date]]="99/99/9999","No End",IF(AND(MONTH(Table25[[#This Row],[Contract End Date]])&gt;6,MONTH(Table25[[#This Row],[Contract End Date]])&lt;=12),YEAR(Table25[[#This Row],[Contract End Date]])+1,YEAR(Table25[[#This Row],[Contract End Date]]))),"")</f>
        <v>2028</v>
      </c>
      <c r="N1093" s="111">
        <f>Table25[[#This Row],[FY Formula end]]</f>
        <v>2028</v>
      </c>
      <c r="O1093" s="112" t="str">
        <f>IF(Table25[[#This Row],[Year End]]="No End","No End","FY"&amp;" "&amp;Table25[[#This Row],[Year End]])</f>
        <v>FY 2028</v>
      </c>
      <c r="P1093" s="27"/>
      <c r="Q1093" s="104" t="str">
        <f>_xlfn.IFNA(IF($B1093="","",VLOOKUP($B1093,'SWC Towers'!$A:$Q,$Q$2,FALSE)),"")</f>
        <v/>
      </c>
      <c r="R1093" s="106" t="str">
        <f>_xlfn.IFNA(IF($B1093="","",VLOOKUP($B1093,'SWC Towers'!$A:$Q,$R$2,FALSE)),"")</f>
        <v/>
      </c>
      <c r="S1093" s="106" t="str">
        <f>_xlfn.IFNA(IF($B1093="","",VLOOKUP($B1093,'SWC Towers'!$A:$Q,$S$2,FALSE)),"")</f>
        <v/>
      </c>
      <c r="T1093" s="106">
        <f>_xlfn.IFNA(IF($B1093="","",VLOOKUP($B1093,'SWC Towers'!$A:$Q,$T$2,FALSE)),"")</f>
        <v>0.5</v>
      </c>
      <c r="U1093" s="104" t="str">
        <f>_xlfn.IFNA(IF($B1093="","",VLOOKUP($B1093,'SWC Towers'!$A:$Q,$U$2,FALSE)),"")</f>
        <v/>
      </c>
      <c r="V1093" s="104" t="str">
        <f>_xlfn.IFNA(IF($B1093="","",VLOOKUP($B1093,'SWC Towers'!$A:$Q,$V$2,FALSE)),"")</f>
        <v/>
      </c>
      <c r="W1093" s="104">
        <f>_xlfn.IFNA(IF($B1093="","",VLOOKUP($B1093,'SWC Towers'!$A:$Q,$W$2,FALSE)),"")</f>
        <v>0.5</v>
      </c>
      <c r="X1093" s="104" t="str">
        <f>_xlfn.IFNA(IF($B1093="","",VLOOKUP($B1093,'SWC Towers'!$A:$Q,$X$2,FALSE)),"")</f>
        <v/>
      </c>
      <c r="Y1093" s="104" t="str">
        <f>_xlfn.IFNA(IF($B1093="","",VLOOKUP($B1093,'SWC Towers'!$A:$Q,$Y$2,FALSE)),"")</f>
        <v/>
      </c>
      <c r="Z1093" s="104" t="str">
        <f>_xlfn.IFNA(IF($B1093="","",VLOOKUP($B1093,'SWC Towers'!$A:$Q,$Z$2,FALSE)),"")</f>
        <v/>
      </c>
      <c r="AA1093" s="104" t="str">
        <f>_xlfn.IFNA(IF($B1093="","",VLOOKUP($B1093,'SWC Towers'!$A:$Q,$AA$2,FALSE)),"")</f>
        <v/>
      </c>
      <c r="AB1093" s="106" t="str">
        <f>_xlfn.IFNA(IF($B1093="","",VLOOKUP($B1093,'SWC Towers'!$A:$Q,$AB$2,FALSE)),"")</f>
        <v/>
      </c>
      <c r="AC1093" s="20">
        <f>SUM(Table25[[#This Row],[IT Tower: Application]:[Other/Non-IT ]])</f>
        <v>1</v>
      </c>
      <c r="AD1093" s="67"/>
      <c r="AE1093" s="67"/>
      <c r="AF1093" s="67"/>
      <c r="AG1093" s="67"/>
      <c r="AH1093" s="67"/>
      <c r="AI1093" s="67"/>
      <c r="AJ1093" s="67"/>
      <c r="AK1093" s="67"/>
      <c r="AL1093" s="67"/>
      <c r="AM1093" s="67"/>
      <c r="AN1093" s="67"/>
      <c r="AO1093" s="67"/>
      <c r="AP1093" s="67"/>
      <c r="AQ1093" s="67"/>
      <c r="AR1093" s="67"/>
      <c r="AS1093" s="67"/>
      <c r="AT1093" s="67"/>
      <c r="AU1093" s="67"/>
      <c r="AV1093" s="67"/>
      <c r="AW1093" s="67"/>
      <c r="AX1093" s="67"/>
      <c r="AY1093" s="67"/>
      <c r="AZ1093" s="67">
        <v>5703</v>
      </c>
      <c r="BA1093" s="67">
        <v>0</v>
      </c>
      <c r="BB1093" s="113">
        <v>25832</v>
      </c>
      <c r="BC1093" s="113">
        <v>26042</v>
      </c>
      <c r="BD1093" s="113"/>
      <c r="BE1093" s="113"/>
      <c r="BF1093" s="113"/>
      <c r="BG1093" s="113"/>
      <c r="BH1093" s="113"/>
      <c r="BI1093" s="113"/>
      <c r="BJ1093" s="113"/>
      <c r="BK1093" s="113"/>
      <c r="BL1093" s="113"/>
      <c r="BM1093" s="113"/>
      <c r="BN1093" s="113"/>
      <c r="BO1093" s="113"/>
      <c r="BP1093" s="113"/>
      <c r="BQ1093" s="113"/>
      <c r="BR1093" s="113"/>
      <c r="BS1093" s="113"/>
      <c r="BT1093" s="113"/>
      <c r="BU1093" s="113"/>
      <c r="BV1093" s="113"/>
      <c r="BW1093" s="113"/>
      <c r="BX1093" s="113"/>
      <c r="BY1093" s="113"/>
      <c r="BZ1093" s="113"/>
      <c r="CA1093" s="67"/>
      <c r="CB1093" s="113"/>
      <c r="CC1093" s="69">
        <f>SUM(Table25[[#This Row],[Contract Amount FY00]:[Contract Amount FY50]])</f>
        <v>57577</v>
      </c>
      <c r="CD1093" s="114"/>
    </row>
    <row r="1094" spans="1:82" x14ac:dyDescent="0.25">
      <c r="A1094" s="122" t="s">
        <v>2012</v>
      </c>
      <c r="B1094" s="122" t="s">
        <v>2057</v>
      </c>
      <c r="C1094" s="122" t="s">
        <v>3190</v>
      </c>
      <c r="E1094" s="26" t="str">
        <f>IFERROR(IF(VLOOKUP(Table25[[#This Row],[Contract No.]],Table3[#All],3,FALSE)="","No","Yes"),"")</f>
        <v>Yes</v>
      </c>
      <c r="F1094" s="107" t="str">
        <f>IFERROR(VLOOKUP(Table25[[#This Row],[Contract No.]],Table3[#All],3,FALSE),"")</f>
        <v>NASPO</v>
      </c>
      <c r="G1094" s="107" t="str">
        <f>IFERROR(IF(Table25[[#This Row],[Cooperative Purchase
(Yes/No)]]="Yes","Yes",IF(VLOOKUP(Table25[[#This Row],[Contract No.]],Table3[#All],1,FALSE)=Table25[[#This Row],[Contract No.]],"Yes","No")),"No")</f>
        <v>Yes</v>
      </c>
      <c r="H1094" s="51">
        <f>IFERROR(VLOOKUP(Table25[[#This Row],[Contract No.]],Table3[#All],4,FALSE),"")</f>
        <v>43983</v>
      </c>
      <c r="I1094" s="28">
        <f>IFERROR(IF(AND(MONTH(Table25[[#This Row],[Contract Start Date]])&gt;6,MONTH(Table25[[#This Row],[Contract Start Date]])&lt;=12),YEAR(Table25[[#This Row],[Contract Start Date]])+1,YEAR(Table25[[#This Row],[Contract Start Date]])),"")</f>
        <v>2020</v>
      </c>
      <c r="J1094" s="108">
        <f>Table25[[#This Row],[FY Formula start]]</f>
        <v>2020</v>
      </c>
      <c r="K1094" s="59" t="str">
        <f>"FY"&amp;" "&amp;Table25[[#This Row],[Year Start]]</f>
        <v>FY 2020</v>
      </c>
      <c r="L1094" s="109">
        <f>IFERROR(VLOOKUP(Table25[[#This Row],[Contract No.]],Table3[#All],5,FALSE),"")</f>
        <v>46295</v>
      </c>
      <c r="M1094" s="110">
        <f>IFERROR(IF(Table25[[#This Row],[Contract End Date]]="99/99/9999","No End",IF(AND(MONTH(Table25[[#This Row],[Contract End Date]])&gt;6,MONTH(Table25[[#This Row],[Contract End Date]])&lt;=12),YEAR(Table25[[#This Row],[Contract End Date]])+1,YEAR(Table25[[#This Row],[Contract End Date]]))),"")</f>
        <v>2027</v>
      </c>
      <c r="N1094" s="111">
        <f>Table25[[#This Row],[FY Formula end]]</f>
        <v>2027</v>
      </c>
      <c r="O1094" s="112" t="str">
        <f>IF(Table25[[#This Row],[Year End]]="No End","No End","FY"&amp;" "&amp;Table25[[#This Row],[Year End]])</f>
        <v>FY 2027</v>
      </c>
      <c r="P1094" s="27"/>
      <c r="Q1094" s="104">
        <f>_xlfn.IFNA(IF($B1094="","",VLOOKUP($B1094,'SWC Towers'!$A:$Q,$Q$2,FALSE)),"")</f>
        <v>0.1</v>
      </c>
      <c r="R1094" s="106">
        <f>_xlfn.IFNA(IF($B1094="","",VLOOKUP($B1094,'SWC Towers'!$A:$Q,$R$2,FALSE)),"")</f>
        <v>0.1</v>
      </c>
      <c r="S1094" s="106" t="str">
        <f>_xlfn.IFNA(IF($B1094="","",VLOOKUP($B1094,'SWC Towers'!$A:$Q,$S$2,FALSE)),"")</f>
        <v/>
      </c>
      <c r="T1094" s="106" t="str">
        <f>_xlfn.IFNA(IF($B1094="","",VLOOKUP($B1094,'SWC Towers'!$A:$Q,$T$2,FALSE)),"")</f>
        <v/>
      </c>
      <c r="U1094" s="104">
        <f>_xlfn.IFNA(IF($B1094="","",VLOOKUP($B1094,'SWC Towers'!$A:$Q,$U$2,FALSE)),"")</f>
        <v>0.15</v>
      </c>
      <c r="V1094" s="104" t="str">
        <f>_xlfn.IFNA(IF($B1094="","",VLOOKUP($B1094,'SWC Towers'!$A:$Q,$V$2,FALSE)),"")</f>
        <v/>
      </c>
      <c r="W1094" s="104">
        <f>_xlfn.IFNA(IF($B1094="","",VLOOKUP($B1094,'SWC Towers'!$A:$Q,$W$2,FALSE)),"")</f>
        <v>0.65</v>
      </c>
      <c r="X1094" s="104" t="str">
        <f>_xlfn.IFNA(IF($B1094="","",VLOOKUP($B1094,'SWC Towers'!$A:$Q,$X$2,FALSE)),"")</f>
        <v/>
      </c>
      <c r="Y1094" s="104" t="str">
        <f>_xlfn.IFNA(IF($B1094="","",VLOOKUP($B1094,'SWC Towers'!$A:$Q,$Y$2,FALSE)),"")</f>
        <v/>
      </c>
      <c r="Z1094" s="104" t="str">
        <f>_xlfn.IFNA(IF($B1094="","",VLOOKUP($B1094,'SWC Towers'!$A:$Q,$Z$2,FALSE)),"")</f>
        <v/>
      </c>
      <c r="AA1094" s="104" t="str">
        <f>_xlfn.IFNA(IF($B1094="","",VLOOKUP($B1094,'SWC Towers'!$A:$Q,$AA$2,FALSE)),"")</f>
        <v/>
      </c>
      <c r="AB1094" s="106" t="str">
        <f>_xlfn.IFNA(IF($B1094="","",VLOOKUP($B1094,'SWC Towers'!$A:$Q,$AB$2,FALSE)),"")</f>
        <v/>
      </c>
      <c r="AC1094" s="20">
        <f>SUM(Table25[[#This Row],[IT Tower: Application]:[Other/Non-IT ]])</f>
        <v>1</v>
      </c>
      <c r="AD1094" s="67"/>
      <c r="AE1094" s="67"/>
      <c r="AF1094" s="67"/>
      <c r="AG1094" s="67"/>
      <c r="AH1094" s="67"/>
      <c r="AI1094" s="67"/>
      <c r="AJ1094" s="67"/>
      <c r="AK1094" s="67"/>
      <c r="AL1094" s="67"/>
      <c r="AM1094" s="67"/>
      <c r="AN1094" s="67"/>
      <c r="AO1094" s="67"/>
      <c r="AP1094" s="67"/>
      <c r="AQ1094" s="67"/>
      <c r="AR1094" s="67"/>
      <c r="AS1094" s="67"/>
      <c r="AT1094" s="67"/>
      <c r="AU1094" s="67"/>
      <c r="AV1094" s="67"/>
      <c r="AW1094" s="67"/>
      <c r="AX1094" s="67"/>
      <c r="AY1094" s="67"/>
      <c r="AZ1094" s="67">
        <v>29761</v>
      </c>
      <c r="BA1094" s="67">
        <v>72353</v>
      </c>
      <c r="BB1094" s="113">
        <v>122290</v>
      </c>
      <c r="BC1094" s="113"/>
      <c r="BD1094" s="113"/>
      <c r="BE1094" s="113"/>
      <c r="BF1094" s="113"/>
      <c r="BG1094" s="113"/>
      <c r="BH1094" s="113"/>
      <c r="BI1094" s="113"/>
      <c r="BJ1094" s="113"/>
      <c r="BK1094" s="113"/>
      <c r="BL1094" s="113"/>
      <c r="BM1094" s="113"/>
      <c r="BN1094" s="113"/>
      <c r="BO1094" s="113"/>
      <c r="BP1094" s="113"/>
      <c r="BQ1094" s="113"/>
      <c r="BR1094" s="113"/>
      <c r="BS1094" s="113"/>
      <c r="BT1094" s="113"/>
      <c r="BU1094" s="113"/>
      <c r="BV1094" s="113"/>
      <c r="BW1094" s="113"/>
      <c r="BX1094" s="113"/>
      <c r="BY1094" s="113"/>
      <c r="BZ1094" s="113"/>
      <c r="CA1094" s="67"/>
      <c r="CB1094" s="113"/>
      <c r="CC1094" s="69">
        <f>SUM(Table25[[#This Row],[Contract Amount FY00]:[Contract Amount FY50]])</f>
        <v>224404</v>
      </c>
      <c r="CD1094" s="114"/>
    </row>
    <row r="1095" spans="1:82" x14ac:dyDescent="0.25">
      <c r="A1095" s="122" t="s">
        <v>2012</v>
      </c>
      <c r="B1095" s="122" t="s">
        <v>3071</v>
      </c>
      <c r="C1095" s="122" t="s">
        <v>753</v>
      </c>
      <c r="E1095" s="26" t="str">
        <f>IFERROR(IF(VLOOKUP(Table25[[#This Row],[Contract No.]],Table3[#All],3,FALSE)="","No","Yes"),"")</f>
        <v>Yes</v>
      </c>
      <c r="F1095" s="107" t="str">
        <f>IFERROR(VLOOKUP(Table25[[#This Row],[Contract No.]],Table3[#All],3,FALSE),"")</f>
        <v>NASPO</v>
      </c>
      <c r="G1095" s="107" t="str">
        <f>IFERROR(IF(Table25[[#This Row],[Cooperative Purchase
(Yes/No)]]="Yes","Yes",IF(VLOOKUP(Table25[[#This Row],[Contract No.]],Table3[#All],1,FALSE)=Table25[[#This Row],[Contract No.]],"Yes","No")),"No")</f>
        <v>Yes</v>
      </c>
      <c r="H1095" s="51">
        <f>IFERROR(VLOOKUP(Table25[[#This Row],[Contract No.]],Table3[#All],4,FALSE),"")</f>
        <v>45322</v>
      </c>
      <c r="I1095" s="28">
        <f>IFERROR(IF(AND(MONTH(Table25[[#This Row],[Contract Start Date]])&gt;6,MONTH(Table25[[#This Row],[Contract Start Date]])&lt;=12),YEAR(Table25[[#This Row],[Contract Start Date]])+1,YEAR(Table25[[#This Row],[Contract Start Date]])),"")</f>
        <v>2024</v>
      </c>
      <c r="J1095" s="108">
        <f>Table25[[#This Row],[FY Formula start]]</f>
        <v>2024</v>
      </c>
      <c r="K1095" s="59" t="str">
        <f>"FY"&amp;" "&amp;Table25[[#This Row],[Year Start]]</f>
        <v>FY 2024</v>
      </c>
      <c r="L1095" s="109">
        <f>IFERROR(VLOOKUP(Table25[[#This Row],[Contract No.]],Table3[#All],5,FALSE),"")</f>
        <v>46934</v>
      </c>
      <c r="M1095" s="110">
        <f>IFERROR(IF(Table25[[#This Row],[Contract End Date]]="99/99/9999","No End",IF(AND(MONTH(Table25[[#This Row],[Contract End Date]])&gt;6,MONTH(Table25[[#This Row],[Contract End Date]])&lt;=12),YEAR(Table25[[#This Row],[Contract End Date]])+1,YEAR(Table25[[#This Row],[Contract End Date]]))),"")</f>
        <v>2028</v>
      </c>
      <c r="N1095" s="111">
        <f>Table25[[#This Row],[FY Formula end]]</f>
        <v>2028</v>
      </c>
      <c r="O1095" s="112" t="str">
        <f>IF(Table25[[#This Row],[Year End]]="No End","No End","FY"&amp;" "&amp;Table25[[#This Row],[Year End]])</f>
        <v>FY 2028</v>
      </c>
      <c r="P1095" s="27"/>
      <c r="Q1095" s="104" t="str">
        <f>_xlfn.IFNA(IF($B1095="","",VLOOKUP($B1095,'SWC Towers'!$A:$Q,$Q$2,FALSE)),"")</f>
        <v/>
      </c>
      <c r="R1095" s="106">
        <f>_xlfn.IFNA(IF($B1095="","",VLOOKUP($B1095,'SWC Towers'!$A:$Q,$R$2,FALSE)),"")</f>
        <v>0.2</v>
      </c>
      <c r="S1095" s="106" t="str">
        <f>_xlfn.IFNA(IF($B1095="","",VLOOKUP($B1095,'SWC Towers'!$A:$Q,$S$2,FALSE)),"")</f>
        <v/>
      </c>
      <c r="T1095" s="106" t="str">
        <f>_xlfn.IFNA(IF($B1095="","",VLOOKUP($B1095,'SWC Towers'!$A:$Q,$T$2,FALSE)),"")</f>
        <v/>
      </c>
      <c r="U1095" s="104">
        <f>_xlfn.IFNA(IF($B1095="","",VLOOKUP($B1095,'SWC Towers'!$A:$Q,$U$2,FALSE)),"")</f>
        <v>0.6</v>
      </c>
      <c r="V1095" s="104" t="str">
        <f>_xlfn.IFNA(IF($B1095="","",VLOOKUP($B1095,'SWC Towers'!$A:$Q,$V$2,FALSE)),"")</f>
        <v/>
      </c>
      <c r="W1095" s="104" t="str">
        <f>_xlfn.IFNA(IF($B1095="","",VLOOKUP($B1095,'SWC Towers'!$A:$Q,$W$2,FALSE)),"")</f>
        <v/>
      </c>
      <c r="X1095" s="104" t="str">
        <f>_xlfn.IFNA(IF($B1095="","",VLOOKUP($B1095,'SWC Towers'!$A:$Q,$X$2,FALSE)),"")</f>
        <v/>
      </c>
      <c r="Y1095" s="104" t="str">
        <f>_xlfn.IFNA(IF($B1095="","",VLOOKUP($B1095,'SWC Towers'!$A:$Q,$Y$2,FALSE)),"")</f>
        <v/>
      </c>
      <c r="Z1095" s="104" t="str">
        <f>_xlfn.IFNA(IF($B1095="","",VLOOKUP($B1095,'SWC Towers'!$A:$Q,$Z$2,FALSE)),"")</f>
        <v/>
      </c>
      <c r="AA1095" s="104">
        <f>_xlfn.IFNA(IF($B1095="","",VLOOKUP($B1095,'SWC Towers'!$A:$Q,$AA$2,FALSE)),"")</f>
        <v>0.2</v>
      </c>
      <c r="AB1095" s="106" t="str">
        <f>_xlfn.IFNA(IF($B1095="","",VLOOKUP($B1095,'SWC Towers'!$A:$Q,$AB$2,FALSE)),"")</f>
        <v/>
      </c>
      <c r="AC1095" s="20">
        <f>SUM(Table25[[#This Row],[IT Tower: Application]:[Other/Non-IT ]])</f>
        <v>1</v>
      </c>
      <c r="AD1095" s="67"/>
      <c r="AE1095" s="67"/>
      <c r="AF1095" s="67"/>
      <c r="AG1095" s="67"/>
      <c r="AH1095" s="67"/>
      <c r="AI1095" s="67"/>
      <c r="AJ1095" s="67"/>
      <c r="AK1095" s="67"/>
      <c r="AL1095" s="67"/>
      <c r="AM1095" s="67"/>
      <c r="AN1095" s="67"/>
      <c r="AO1095" s="67"/>
      <c r="AP1095" s="67"/>
      <c r="AQ1095" s="67"/>
      <c r="AR1095" s="67"/>
      <c r="AS1095" s="67"/>
      <c r="AT1095" s="67"/>
      <c r="AU1095" s="67"/>
      <c r="AV1095" s="67"/>
      <c r="AW1095" s="67"/>
      <c r="AX1095" s="67"/>
      <c r="AY1095" s="67"/>
      <c r="AZ1095" s="67"/>
      <c r="BA1095" s="67"/>
      <c r="BB1095" s="113">
        <v>11618</v>
      </c>
      <c r="BC1095" s="113">
        <v>2354</v>
      </c>
      <c r="BD1095" s="113"/>
      <c r="BE1095" s="113"/>
      <c r="BF1095" s="113"/>
      <c r="BG1095" s="113"/>
      <c r="BH1095" s="113"/>
      <c r="BI1095" s="113"/>
      <c r="BJ1095" s="113"/>
      <c r="BK1095" s="113"/>
      <c r="BL1095" s="113"/>
      <c r="BM1095" s="113"/>
      <c r="BN1095" s="113"/>
      <c r="BO1095" s="113"/>
      <c r="BP1095" s="113"/>
      <c r="BQ1095" s="113"/>
      <c r="BR1095" s="113"/>
      <c r="BS1095" s="113"/>
      <c r="BT1095" s="113"/>
      <c r="BU1095" s="113"/>
      <c r="BV1095" s="113"/>
      <c r="BW1095" s="113"/>
      <c r="BX1095" s="113"/>
      <c r="BY1095" s="113"/>
      <c r="BZ1095" s="113"/>
      <c r="CA1095" s="67"/>
      <c r="CB1095" s="113"/>
      <c r="CC1095" s="69">
        <f>SUM(Table25[[#This Row],[Contract Amount FY00]:[Contract Amount FY50]])</f>
        <v>13972</v>
      </c>
      <c r="CD1095" s="114"/>
    </row>
    <row r="1096" spans="1:82" x14ac:dyDescent="0.25">
      <c r="A1096" s="122" t="s">
        <v>2012</v>
      </c>
      <c r="B1096" s="122" t="s">
        <v>2245</v>
      </c>
      <c r="C1096" s="122" t="s">
        <v>3131</v>
      </c>
      <c r="E1096" s="26" t="str">
        <f>IFERROR(IF(VLOOKUP(Table25[[#This Row],[Contract No.]],Table3[#All],3,FALSE)="","No","Yes"),"")</f>
        <v>No</v>
      </c>
      <c r="F1096" s="107" t="str">
        <f>IFERROR(VLOOKUP(Table25[[#This Row],[Contract No.]],Table3[#All],3,FALSE),"")</f>
        <v/>
      </c>
      <c r="G1096" s="107" t="str">
        <f>IFERROR(IF(Table25[[#This Row],[Cooperative Purchase
(Yes/No)]]="Yes","Yes",IF(VLOOKUP(Table25[[#This Row],[Contract No.]],Table3[#All],1,FALSE)=Table25[[#This Row],[Contract No.]],"Yes","No")),"No")</f>
        <v>Yes</v>
      </c>
      <c r="H1096" s="51">
        <f>IFERROR(VLOOKUP(Table25[[#This Row],[Contract No.]],Table3[#All],4,FALSE),"")</f>
        <v>43952</v>
      </c>
      <c r="I1096" s="28">
        <f>IFERROR(IF(AND(MONTH(Table25[[#This Row],[Contract Start Date]])&gt;6,MONTH(Table25[[#This Row],[Contract Start Date]])&lt;=12),YEAR(Table25[[#This Row],[Contract Start Date]])+1,YEAR(Table25[[#This Row],[Contract Start Date]])),"")</f>
        <v>2020</v>
      </c>
      <c r="J1096" s="108">
        <f>Table25[[#This Row],[FY Formula start]]</f>
        <v>2020</v>
      </c>
      <c r="K1096" s="59" t="str">
        <f>"FY"&amp;" "&amp;Table25[[#This Row],[Year Start]]</f>
        <v>FY 2020</v>
      </c>
      <c r="L1096" s="109">
        <f>IFERROR(VLOOKUP(Table25[[#This Row],[Contract No.]],Table3[#All],5,FALSE),"")</f>
        <v>46203</v>
      </c>
      <c r="M1096" s="110">
        <f>IFERROR(IF(Table25[[#This Row],[Contract End Date]]="99/99/9999","No End",IF(AND(MONTH(Table25[[#This Row],[Contract End Date]])&gt;6,MONTH(Table25[[#This Row],[Contract End Date]])&lt;=12),YEAR(Table25[[#This Row],[Contract End Date]])+1,YEAR(Table25[[#This Row],[Contract End Date]]))),"")</f>
        <v>2026</v>
      </c>
      <c r="N1096" s="111">
        <f>Table25[[#This Row],[FY Formula end]]</f>
        <v>2026</v>
      </c>
      <c r="O1096" s="112" t="str">
        <f>IF(Table25[[#This Row],[Year End]]="No End","No End","FY"&amp;" "&amp;Table25[[#This Row],[Year End]])</f>
        <v>FY 2026</v>
      </c>
      <c r="P1096" s="27"/>
      <c r="Q1096" s="104" t="str">
        <f>_xlfn.IFNA(IF($B1096="","",VLOOKUP($B1096,'SWC Towers'!$A:$Q,$Q$2,FALSE)),"")</f>
        <v/>
      </c>
      <c r="R1096" s="106" t="str">
        <f>_xlfn.IFNA(IF($B1096="","",VLOOKUP($B1096,'SWC Towers'!$A:$Q,$R$2,FALSE)),"")</f>
        <v/>
      </c>
      <c r="S1096" s="106" t="str">
        <f>_xlfn.IFNA(IF($B1096="","",VLOOKUP($B1096,'SWC Towers'!$A:$Q,$S$2,FALSE)),"")</f>
        <v/>
      </c>
      <c r="T1096" s="106" t="str">
        <f>_xlfn.IFNA(IF($B1096="","",VLOOKUP($B1096,'SWC Towers'!$A:$Q,$T$2,FALSE)),"")</f>
        <v/>
      </c>
      <c r="U1096" s="104">
        <f>_xlfn.IFNA(IF($B1096="","",VLOOKUP($B1096,'SWC Towers'!$A:$Q,$U$2,FALSE)),"")</f>
        <v>0.1</v>
      </c>
      <c r="V1096" s="104" t="str">
        <f>_xlfn.IFNA(IF($B1096="","",VLOOKUP($B1096,'SWC Towers'!$A:$Q,$V$2,FALSE)),"")</f>
        <v/>
      </c>
      <c r="W1096" s="104" t="str">
        <f>_xlfn.IFNA(IF($B1096="","",VLOOKUP($B1096,'SWC Towers'!$A:$Q,$W$2,FALSE)),"")</f>
        <v/>
      </c>
      <c r="X1096" s="104" t="str">
        <f>_xlfn.IFNA(IF($B1096="","",VLOOKUP($B1096,'SWC Towers'!$A:$Q,$X$2,FALSE)),"")</f>
        <v/>
      </c>
      <c r="Y1096" s="104" t="str">
        <f>_xlfn.IFNA(IF($B1096="","",VLOOKUP($B1096,'SWC Towers'!$A:$Q,$Y$2,FALSE)),"")</f>
        <v/>
      </c>
      <c r="Z1096" s="104" t="str">
        <f>_xlfn.IFNA(IF($B1096="","",VLOOKUP($B1096,'SWC Towers'!$A:$Q,$Z$2,FALSE)),"")</f>
        <v/>
      </c>
      <c r="AA1096" s="104" t="str">
        <f>_xlfn.IFNA(IF($B1096="","",VLOOKUP($B1096,'SWC Towers'!$A:$Q,$AA$2,FALSE)),"")</f>
        <v/>
      </c>
      <c r="AB1096" s="106">
        <f>_xlfn.IFNA(IF($B1096="","",VLOOKUP($B1096,'SWC Towers'!$A:$Q,$AB$2,FALSE)),"")</f>
        <v>0.9</v>
      </c>
      <c r="AC1096" s="20">
        <f>SUM(Table25[[#This Row],[IT Tower: Application]:[Other/Non-IT ]])</f>
        <v>1</v>
      </c>
      <c r="AD1096" s="67"/>
      <c r="AE1096" s="67"/>
      <c r="AF1096" s="67"/>
      <c r="AG1096" s="67"/>
      <c r="AH1096" s="67"/>
      <c r="AI1096" s="67"/>
      <c r="AJ1096" s="67"/>
      <c r="AK1096" s="67"/>
      <c r="AL1096" s="67"/>
      <c r="AM1096" s="67"/>
      <c r="AN1096" s="67"/>
      <c r="AO1096" s="67"/>
      <c r="AP1096" s="67"/>
      <c r="AQ1096" s="67"/>
      <c r="AR1096" s="67"/>
      <c r="AS1096" s="67"/>
      <c r="AT1096" s="67"/>
      <c r="AU1096" s="67"/>
      <c r="AV1096" s="67"/>
      <c r="AW1096" s="67"/>
      <c r="AX1096" s="67"/>
      <c r="AY1096" s="67"/>
      <c r="AZ1096" s="67">
        <v>0</v>
      </c>
      <c r="BA1096" s="67">
        <v>122675</v>
      </c>
      <c r="BB1096" s="113">
        <v>91013</v>
      </c>
      <c r="BC1096" s="113">
        <v>69375</v>
      </c>
      <c r="BD1096" s="113"/>
      <c r="BE1096" s="113"/>
      <c r="BF1096" s="113"/>
      <c r="BG1096" s="113"/>
      <c r="BH1096" s="113"/>
      <c r="BI1096" s="113"/>
      <c r="BJ1096" s="113"/>
      <c r="BK1096" s="113"/>
      <c r="BL1096" s="113"/>
      <c r="BM1096" s="113"/>
      <c r="BN1096" s="113"/>
      <c r="BO1096" s="113"/>
      <c r="BP1096" s="113"/>
      <c r="BQ1096" s="113"/>
      <c r="BR1096" s="113"/>
      <c r="BS1096" s="113"/>
      <c r="BT1096" s="113"/>
      <c r="BU1096" s="113"/>
      <c r="BV1096" s="113"/>
      <c r="BW1096" s="113"/>
      <c r="BX1096" s="113"/>
      <c r="BY1096" s="113"/>
      <c r="BZ1096" s="113"/>
      <c r="CA1096" s="67"/>
      <c r="CB1096" s="113"/>
      <c r="CC1096" s="69">
        <f>SUM(Table25[[#This Row],[Contract Amount FY00]:[Contract Amount FY50]])</f>
        <v>283063</v>
      </c>
      <c r="CD1096" s="114"/>
    </row>
    <row r="1097" spans="1:82" x14ac:dyDescent="0.25">
      <c r="A1097" s="122" t="s">
        <v>2012</v>
      </c>
      <c r="B1097" s="122" t="s">
        <v>2245</v>
      </c>
      <c r="C1097" s="122" t="s">
        <v>3192</v>
      </c>
      <c r="E1097" s="26" t="str">
        <f>IFERROR(IF(VLOOKUP(Table25[[#This Row],[Contract No.]],Table3[#All],3,FALSE)="","No","Yes"),"")</f>
        <v>No</v>
      </c>
      <c r="F1097" s="107" t="str">
        <f>IFERROR(VLOOKUP(Table25[[#This Row],[Contract No.]],Table3[#All],3,FALSE),"")</f>
        <v/>
      </c>
      <c r="G1097" s="107" t="str">
        <f>IFERROR(IF(Table25[[#This Row],[Cooperative Purchase
(Yes/No)]]="Yes","Yes",IF(VLOOKUP(Table25[[#This Row],[Contract No.]],Table3[#All],1,FALSE)=Table25[[#This Row],[Contract No.]],"Yes","No")),"No")</f>
        <v>Yes</v>
      </c>
      <c r="H1097" s="51">
        <f>IFERROR(VLOOKUP(Table25[[#This Row],[Contract No.]],Table3[#All],4,FALSE),"")</f>
        <v>43952</v>
      </c>
      <c r="I1097" s="28">
        <f>IFERROR(IF(AND(MONTH(Table25[[#This Row],[Contract Start Date]])&gt;6,MONTH(Table25[[#This Row],[Contract Start Date]])&lt;=12),YEAR(Table25[[#This Row],[Contract Start Date]])+1,YEAR(Table25[[#This Row],[Contract Start Date]])),"")</f>
        <v>2020</v>
      </c>
      <c r="J1097" s="108">
        <f>Table25[[#This Row],[FY Formula start]]</f>
        <v>2020</v>
      </c>
      <c r="K1097" s="59" t="str">
        <f>"FY"&amp;" "&amp;Table25[[#This Row],[Year Start]]</f>
        <v>FY 2020</v>
      </c>
      <c r="L1097" s="109">
        <f>IFERROR(VLOOKUP(Table25[[#This Row],[Contract No.]],Table3[#All],5,FALSE),"")</f>
        <v>46203</v>
      </c>
      <c r="M1097" s="110">
        <f>IFERROR(IF(Table25[[#This Row],[Contract End Date]]="99/99/9999","No End",IF(AND(MONTH(Table25[[#This Row],[Contract End Date]])&gt;6,MONTH(Table25[[#This Row],[Contract End Date]])&lt;=12),YEAR(Table25[[#This Row],[Contract End Date]])+1,YEAR(Table25[[#This Row],[Contract End Date]]))),"")</f>
        <v>2026</v>
      </c>
      <c r="N1097" s="111">
        <f>Table25[[#This Row],[FY Formula end]]</f>
        <v>2026</v>
      </c>
      <c r="O1097" s="112" t="str">
        <f>IF(Table25[[#This Row],[Year End]]="No End","No End","FY"&amp;" "&amp;Table25[[#This Row],[Year End]])</f>
        <v>FY 2026</v>
      </c>
      <c r="P1097" s="27"/>
      <c r="Q1097" s="104" t="str">
        <f>_xlfn.IFNA(IF($B1097="","",VLOOKUP($B1097,'SWC Towers'!$A:$Q,$Q$2,FALSE)),"")</f>
        <v/>
      </c>
      <c r="R1097" s="106" t="str">
        <f>_xlfn.IFNA(IF($B1097="","",VLOOKUP($B1097,'SWC Towers'!$A:$Q,$R$2,FALSE)),"")</f>
        <v/>
      </c>
      <c r="S1097" s="106" t="str">
        <f>_xlfn.IFNA(IF($B1097="","",VLOOKUP($B1097,'SWC Towers'!$A:$Q,$S$2,FALSE)),"")</f>
        <v/>
      </c>
      <c r="T1097" s="106" t="str">
        <f>_xlfn.IFNA(IF($B1097="","",VLOOKUP($B1097,'SWC Towers'!$A:$Q,$T$2,FALSE)),"")</f>
        <v/>
      </c>
      <c r="U1097" s="104">
        <f>_xlfn.IFNA(IF($B1097="","",VLOOKUP($B1097,'SWC Towers'!$A:$Q,$U$2,FALSE)),"")</f>
        <v>0.1</v>
      </c>
      <c r="V1097" s="104" t="str">
        <f>_xlfn.IFNA(IF($B1097="","",VLOOKUP($B1097,'SWC Towers'!$A:$Q,$V$2,FALSE)),"")</f>
        <v/>
      </c>
      <c r="W1097" s="104" t="str">
        <f>_xlfn.IFNA(IF($B1097="","",VLOOKUP($B1097,'SWC Towers'!$A:$Q,$W$2,FALSE)),"")</f>
        <v/>
      </c>
      <c r="X1097" s="104" t="str">
        <f>_xlfn.IFNA(IF($B1097="","",VLOOKUP($B1097,'SWC Towers'!$A:$Q,$X$2,FALSE)),"")</f>
        <v/>
      </c>
      <c r="Y1097" s="104" t="str">
        <f>_xlfn.IFNA(IF($B1097="","",VLOOKUP($B1097,'SWC Towers'!$A:$Q,$Y$2,FALSE)),"")</f>
        <v/>
      </c>
      <c r="Z1097" s="104" t="str">
        <f>_xlfn.IFNA(IF($B1097="","",VLOOKUP($B1097,'SWC Towers'!$A:$Q,$Z$2,FALSE)),"")</f>
        <v/>
      </c>
      <c r="AA1097" s="104" t="str">
        <f>_xlfn.IFNA(IF($B1097="","",VLOOKUP($B1097,'SWC Towers'!$A:$Q,$AA$2,FALSE)),"")</f>
        <v/>
      </c>
      <c r="AB1097" s="106">
        <f>_xlfn.IFNA(IF($B1097="","",VLOOKUP($B1097,'SWC Towers'!$A:$Q,$AB$2,FALSE)),"")</f>
        <v>0.9</v>
      </c>
      <c r="AC1097" s="20">
        <f>SUM(Table25[[#This Row],[IT Tower: Application]:[Other/Non-IT ]])</f>
        <v>1</v>
      </c>
      <c r="AD1097" s="67"/>
      <c r="AE1097" s="67"/>
      <c r="AF1097" s="67"/>
      <c r="AG1097" s="67"/>
      <c r="AH1097" s="67"/>
      <c r="AI1097" s="67"/>
      <c r="AJ1097" s="67"/>
      <c r="AK1097" s="67"/>
      <c r="AL1097" s="67"/>
      <c r="AM1097" s="67"/>
      <c r="AN1097" s="67"/>
      <c r="AO1097" s="67"/>
      <c r="AP1097" s="67"/>
      <c r="AQ1097" s="67"/>
      <c r="AR1097" s="67"/>
      <c r="AS1097" s="67"/>
      <c r="AT1097" s="67"/>
      <c r="AU1097" s="67"/>
      <c r="AV1097" s="67"/>
      <c r="AW1097" s="67"/>
      <c r="AX1097" s="67">
        <v>6561</v>
      </c>
      <c r="AY1097" s="67">
        <v>87286</v>
      </c>
      <c r="AZ1097" s="67">
        <v>82714</v>
      </c>
      <c r="BA1097" s="67">
        <v>0</v>
      </c>
      <c r="BB1097" s="113"/>
      <c r="BC1097" s="113"/>
      <c r="BD1097" s="113"/>
      <c r="BE1097" s="113"/>
      <c r="BF1097" s="113"/>
      <c r="BG1097" s="113"/>
      <c r="BH1097" s="113"/>
      <c r="BI1097" s="113"/>
      <c r="BJ1097" s="113"/>
      <c r="BK1097" s="113"/>
      <c r="BL1097" s="113"/>
      <c r="BM1097" s="113"/>
      <c r="BN1097" s="113"/>
      <c r="BO1097" s="113"/>
      <c r="BP1097" s="113"/>
      <c r="BQ1097" s="113"/>
      <c r="BR1097" s="113"/>
      <c r="BS1097" s="113"/>
      <c r="BT1097" s="113"/>
      <c r="BU1097" s="113"/>
      <c r="BV1097" s="113"/>
      <c r="BW1097" s="113"/>
      <c r="BX1097" s="113"/>
      <c r="BY1097" s="113"/>
      <c r="BZ1097" s="113"/>
      <c r="CA1097" s="67"/>
      <c r="CB1097" s="113"/>
      <c r="CC1097" s="69">
        <f>SUM(Table25[[#This Row],[Contract Amount FY00]:[Contract Amount FY50]])</f>
        <v>176561</v>
      </c>
      <c r="CD1097" s="114"/>
    </row>
    <row r="1098" spans="1:82" x14ac:dyDescent="0.25">
      <c r="A1098" s="122" t="s">
        <v>2012</v>
      </c>
      <c r="B1098" s="122" t="s">
        <v>2245</v>
      </c>
      <c r="C1098" s="122" t="s">
        <v>2273</v>
      </c>
      <c r="E1098" s="26" t="str">
        <f>IFERROR(IF(VLOOKUP(Table25[[#This Row],[Contract No.]],Table3[#All],3,FALSE)="","No","Yes"),"")</f>
        <v>No</v>
      </c>
      <c r="F1098" s="107" t="str">
        <f>IFERROR(VLOOKUP(Table25[[#This Row],[Contract No.]],Table3[#All],3,FALSE),"")</f>
        <v/>
      </c>
      <c r="G1098" s="107" t="str">
        <f>IFERROR(IF(Table25[[#This Row],[Cooperative Purchase
(Yes/No)]]="Yes","Yes",IF(VLOOKUP(Table25[[#This Row],[Contract No.]],Table3[#All],1,FALSE)=Table25[[#This Row],[Contract No.]],"Yes","No")),"No")</f>
        <v>Yes</v>
      </c>
      <c r="H1098" s="51">
        <f>IFERROR(VLOOKUP(Table25[[#This Row],[Contract No.]],Table3[#All],4,FALSE),"")</f>
        <v>43952</v>
      </c>
      <c r="I1098" s="28">
        <f>IFERROR(IF(AND(MONTH(Table25[[#This Row],[Contract Start Date]])&gt;6,MONTH(Table25[[#This Row],[Contract Start Date]])&lt;=12),YEAR(Table25[[#This Row],[Contract Start Date]])+1,YEAR(Table25[[#This Row],[Contract Start Date]])),"")</f>
        <v>2020</v>
      </c>
      <c r="J1098" s="108">
        <f>Table25[[#This Row],[FY Formula start]]</f>
        <v>2020</v>
      </c>
      <c r="K1098" s="59" t="str">
        <f>"FY"&amp;" "&amp;Table25[[#This Row],[Year Start]]</f>
        <v>FY 2020</v>
      </c>
      <c r="L1098" s="109">
        <f>IFERROR(VLOOKUP(Table25[[#This Row],[Contract No.]],Table3[#All],5,FALSE),"")</f>
        <v>46203</v>
      </c>
      <c r="M1098" s="110">
        <f>IFERROR(IF(Table25[[#This Row],[Contract End Date]]="99/99/9999","No End",IF(AND(MONTH(Table25[[#This Row],[Contract End Date]])&gt;6,MONTH(Table25[[#This Row],[Contract End Date]])&lt;=12),YEAR(Table25[[#This Row],[Contract End Date]])+1,YEAR(Table25[[#This Row],[Contract End Date]]))),"")</f>
        <v>2026</v>
      </c>
      <c r="N1098" s="111">
        <f>Table25[[#This Row],[FY Formula end]]</f>
        <v>2026</v>
      </c>
      <c r="O1098" s="112" t="str">
        <f>IF(Table25[[#This Row],[Year End]]="No End","No End","FY"&amp;" "&amp;Table25[[#This Row],[Year End]])</f>
        <v>FY 2026</v>
      </c>
      <c r="P1098" s="27"/>
      <c r="Q1098" s="104" t="str">
        <f>_xlfn.IFNA(IF($B1098="","",VLOOKUP($B1098,'SWC Towers'!$A:$Q,$Q$2,FALSE)),"")</f>
        <v/>
      </c>
      <c r="R1098" s="106" t="str">
        <f>_xlfn.IFNA(IF($B1098="","",VLOOKUP($B1098,'SWC Towers'!$A:$Q,$R$2,FALSE)),"")</f>
        <v/>
      </c>
      <c r="S1098" s="106" t="str">
        <f>_xlfn.IFNA(IF($B1098="","",VLOOKUP($B1098,'SWC Towers'!$A:$Q,$S$2,FALSE)),"")</f>
        <v/>
      </c>
      <c r="T1098" s="106" t="str">
        <f>_xlfn.IFNA(IF($B1098="","",VLOOKUP($B1098,'SWC Towers'!$A:$Q,$T$2,FALSE)),"")</f>
        <v/>
      </c>
      <c r="U1098" s="104">
        <f>_xlfn.IFNA(IF($B1098="","",VLOOKUP($B1098,'SWC Towers'!$A:$Q,$U$2,FALSE)),"")</f>
        <v>0.1</v>
      </c>
      <c r="V1098" s="104" t="str">
        <f>_xlfn.IFNA(IF($B1098="","",VLOOKUP($B1098,'SWC Towers'!$A:$Q,$V$2,FALSE)),"")</f>
        <v/>
      </c>
      <c r="W1098" s="104" t="str">
        <f>_xlfn.IFNA(IF($B1098="","",VLOOKUP($B1098,'SWC Towers'!$A:$Q,$W$2,FALSE)),"")</f>
        <v/>
      </c>
      <c r="X1098" s="104" t="str">
        <f>_xlfn.IFNA(IF($B1098="","",VLOOKUP($B1098,'SWC Towers'!$A:$Q,$X$2,FALSE)),"")</f>
        <v/>
      </c>
      <c r="Y1098" s="104" t="str">
        <f>_xlfn.IFNA(IF($B1098="","",VLOOKUP($B1098,'SWC Towers'!$A:$Q,$Y$2,FALSE)),"")</f>
        <v/>
      </c>
      <c r="Z1098" s="104" t="str">
        <f>_xlfn.IFNA(IF($B1098="","",VLOOKUP($B1098,'SWC Towers'!$A:$Q,$Z$2,FALSE)),"")</f>
        <v/>
      </c>
      <c r="AA1098" s="104" t="str">
        <f>_xlfn.IFNA(IF($B1098="","",VLOOKUP($B1098,'SWC Towers'!$A:$Q,$AA$2,FALSE)),"")</f>
        <v/>
      </c>
      <c r="AB1098" s="106">
        <f>_xlfn.IFNA(IF($B1098="","",VLOOKUP($B1098,'SWC Towers'!$A:$Q,$AB$2,FALSE)),"")</f>
        <v>0.9</v>
      </c>
      <c r="AC1098" s="20">
        <f>SUM(Table25[[#This Row],[IT Tower: Application]:[Other/Non-IT ]])</f>
        <v>1</v>
      </c>
      <c r="AD1098" s="67"/>
      <c r="AE1098" s="67"/>
      <c r="AF1098" s="67"/>
      <c r="AG1098" s="67"/>
      <c r="AH1098" s="67"/>
      <c r="AI1098" s="67"/>
      <c r="AJ1098" s="67"/>
      <c r="AK1098" s="67"/>
      <c r="AL1098" s="67"/>
      <c r="AM1098" s="67"/>
      <c r="AN1098" s="67"/>
      <c r="AO1098" s="67"/>
      <c r="AP1098" s="67"/>
      <c r="AQ1098" s="67"/>
      <c r="AR1098" s="67"/>
      <c r="AS1098" s="67"/>
      <c r="AT1098" s="67"/>
      <c r="AU1098" s="67"/>
      <c r="AV1098" s="67"/>
      <c r="AW1098" s="67"/>
      <c r="AX1098" s="67"/>
      <c r="AY1098" s="67"/>
      <c r="AZ1098" s="67"/>
      <c r="BA1098" s="67"/>
      <c r="BB1098" s="113">
        <v>150</v>
      </c>
      <c r="BC1098" s="113">
        <v>17</v>
      </c>
      <c r="BD1098" s="113"/>
      <c r="BE1098" s="113"/>
      <c r="BF1098" s="113"/>
      <c r="BG1098" s="113"/>
      <c r="BH1098" s="113"/>
      <c r="BI1098" s="113"/>
      <c r="BJ1098" s="113"/>
      <c r="BK1098" s="113"/>
      <c r="BL1098" s="113"/>
      <c r="BM1098" s="113"/>
      <c r="BN1098" s="113"/>
      <c r="BO1098" s="113"/>
      <c r="BP1098" s="113"/>
      <c r="BQ1098" s="113"/>
      <c r="BR1098" s="113"/>
      <c r="BS1098" s="113"/>
      <c r="BT1098" s="113"/>
      <c r="BU1098" s="113"/>
      <c r="BV1098" s="113"/>
      <c r="BW1098" s="113"/>
      <c r="BX1098" s="113"/>
      <c r="BY1098" s="113"/>
      <c r="BZ1098" s="113"/>
      <c r="CA1098" s="67"/>
      <c r="CB1098" s="113"/>
      <c r="CC1098" s="69">
        <f>SUM(Table25[[#This Row],[Contract Amount FY00]:[Contract Amount FY50]])</f>
        <v>167</v>
      </c>
      <c r="CD1098" s="114"/>
    </row>
    <row r="1099" spans="1:82" x14ac:dyDescent="0.25">
      <c r="A1099" s="122" t="s">
        <v>2012</v>
      </c>
      <c r="B1099" s="122" t="s">
        <v>526</v>
      </c>
      <c r="C1099" s="122" t="s">
        <v>3210</v>
      </c>
      <c r="E1099" s="26" t="str">
        <f>IFERROR(IF(VLOOKUP(Table25[[#This Row],[Contract No.]],Table3[#All],3,FALSE)="","No","Yes"),"")</f>
        <v>Yes</v>
      </c>
      <c r="F1099" s="107" t="str">
        <f>IFERROR(VLOOKUP(Table25[[#This Row],[Contract No.]],Table3[#All],3,FALSE),"")</f>
        <v>NASPO</v>
      </c>
      <c r="G1099" s="107" t="str">
        <f>IFERROR(IF(Table25[[#This Row],[Cooperative Purchase
(Yes/No)]]="Yes","Yes",IF(VLOOKUP(Table25[[#This Row],[Contract No.]],Table3[#All],1,FALSE)=Table25[[#This Row],[Contract No.]],"Yes","No")),"No")</f>
        <v>Yes</v>
      </c>
      <c r="H1099" s="51">
        <f>IFERROR(VLOOKUP(Table25[[#This Row],[Contract No.]],Table3[#All],4,FALSE),"")</f>
        <v>43892</v>
      </c>
      <c r="I1099" s="28">
        <f>IFERROR(IF(AND(MONTH(Table25[[#This Row],[Contract Start Date]])&gt;6,MONTH(Table25[[#This Row],[Contract Start Date]])&lt;=12),YEAR(Table25[[#This Row],[Contract Start Date]])+1,YEAR(Table25[[#This Row],[Contract Start Date]])),"")</f>
        <v>2020</v>
      </c>
      <c r="J1099" s="108">
        <f>Table25[[#This Row],[FY Formula start]]</f>
        <v>2020</v>
      </c>
      <c r="K1099" s="59" t="str">
        <f>"FY"&amp;" "&amp;Table25[[#This Row],[Year Start]]</f>
        <v>FY 2020</v>
      </c>
      <c r="L1099" s="109">
        <f>IFERROR(VLOOKUP(Table25[[#This Row],[Contract No.]],Table3[#All],5,FALSE),"")</f>
        <v>45504</v>
      </c>
      <c r="M1099" s="110">
        <f>IFERROR(IF(Table25[[#This Row],[Contract End Date]]="99/99/9999","No End",IF(AND(MONTH(Table25[[#This Row],[Contract End Date]])&gt;6,MONTH(Table25[[#This Row],[Contract End Date]])&lt;=12),YEAR(Table25[[#This Row],[Contract End Date]])+1,YEAR(Table25[[#This Row],[Contract End Date]]))),"")</f>
        <v>2025</v>
      </c>
      <c r="N1099" s="111">
        <f>Table25[[#This Row],[FY Formula end]]</f>
        <v>2025</v>
      </c>
      <c r="O1099" s="112" t="str">
        <f>IF(Table25[[#This Row],[Year End]]="No End","No End","FY"&amp;" "&amp;Table25[[#This Row],[Year End]])</f>
        <v>FY 2025</v>
      </c>
      <c r="P1099" s="27"/>
      <c r="Q1099" s="104" t="str">
        <f>_xlfn.IFNA(IF($B1099="","",VLOOKUP($B1099,'SWC Towers'!$A:$Q,$Q$2,FALSE)),"")</f>
        <v/>
      </c>
      <c r="R1099" s="106">
        <f>_xlfn.IFNA(IF($B1099="","",VLOOKUP($B1099,'SWC Towers'!$A:$Q,$R$2,FALSE)),"")</f>
        <v>0.1</v>
      </c>
      <c r="S1099" s="106" t="str">
        <f>_xlfn.IFNA(IF($B1099="","",VLOOKUP($B1099,'SWC Towers'!$A:$Q,$S$2,FALSE)),"")</f>
        <v/>
      </c>
      <c r="T1099" s="106">
        <f>_xlfn.IFNA(IF($B1099="","",VLOOKUP($B1099,'SWC Towers'!$A:$Q,$T$2,FALSE)),"")</f>
        <v>0.05</v>
      </c>
      <c r="U1099" s="104">
        <f>_xlfn.IFNA(IF($B1099="","",VLOOKUP($B1099,'SWC Towers'!$A:$Q,$U$2,FALSE)),"")</f>
        <v>0.65</v>
      </c>
      <c r="V1099" s="104" t="str">
        <f>_xlfn.IFNA(IF($B1099="","",VLOOKUP($B1099,'SWC Towers'!$A:$Q,$V$2,FALSE)),"")</f>
        <v/>
      </c>
      <c r="W1099" s="104">
        <f>_xlfn.IFNA(IF($B1099="","",VLOOKUP($B1099,'SWC Towers'!$A:$Q,$W$2,FALSE)),"")</f>
        <v>0.1</v>
      </c>
      <c r="X1099" s="104" t="str">
        <f>_xlfn.IFNA(IF($B1099="","",VLOOKUP($B1099,'SWC Towers'!$A:$Q,$X$2,FALSE)),"")</f>
        <v/>
      </c>
      <c r="Y1099" s="104" t="str">
        <f>_xlfn.IFNA(IF($B1099="","",VLOOKUP($B1099,'SWC Towers'!$A:$Q,$Y$2,FALSE)),"")</f>
        <v/>
      </c>
      <c r="Z1099" s="104">
        <f>_xlfn.IFNA(IF($B1099="","",VLOOKUP($B1099,'SWC Towers'!$A:$Q,$Z$2,FALSE)),"")</f>
        <v>0.1</v>
      </c>
      <c r="AA1099" s="104" t="str">
        <f>_xlfn.IFNA(IF($B1099="","",VLOOKUP($B1099,'SWC Towers'!$A:$Q,$AA$2,FALSE)),"")</f>
        <v/>
      </c>
      <c r="AB1099" s="106" t="str">
        <f>_xlfn.IFNA(IF($B1099="","",VLOOKUP($B1099,'SWC Towers'!$A:$Q,$AB$2,FALSE)),"")</f>
        <v/>
      </c>
      <c r="AC1099" s="20">
        <f>SUM(Table25[[#This Row],[IT Tower: Application]:[Other/Non-IT ]])</f>
        <v>1</v>
      </c>
      <c r="AD1099" s="67"/>
      <c r="AE1099" s="67"/>
      <c r="AF1099" s="67"/>
      <c r="AG1099" s="67"/>
      <c r="AH1099" s="67"/>
      <c r="AI1099" s="67"/>
      <c r="AJ1099" s="67"/>
      <c r="AK1099" s="67"/>
      <c r="AL1099" s="67"/>
      <c r="AM1099" s="67"/>
      <c r="AN1099" s="67"/>
      <c r="AO1099" s="67"/>
      <c r="AP1099" s="67"/>
      <c r="AQ1099" s="67"/>
      <c r="AR1099" s="67"/>
      <c r="AS1099" s="67"/>
      <c r="AT1099" s="67"/>
      <c r="AU1099" s="67"/>
      <c r="AV1099" s="67"/>
      <c r="AW1099" s="67"/>
      <c r="AX1099" s="67"/>
      <c r="AY1099" s="67"/>
      <c r="AZ1099" s="67"/>
      <c r="BA1099" s="67">
        <v>227861</v>
      </c>
      <c r="BB1099" s="113">
        <v>0</v>
      </c>
      <c r="BC1099" s="113"/>
      <c r="BD1099" s="113"/>
      <c r="BE1099" s="113"/>
      <c r="BF1099" s="113"/>
      <c r="BG1099" s="113"/>
      <c r="BH1099" s="113"/>
      <c r="BI1099" s="113"/>
      <c r="BJ1099" s="113"/>
      <c r="BK1099" s="113"/>
      <c r="BL1099" s="113"/>
      <c r="BM1099" s="113"/>
      <c r="BN1099" s="113"/>
      <c r="BO1099" s="113"/>
      <c r="BP1099" s="113"/>
      <c r="BQ1099" s="113"/>
      <c r="BR1099" s="113"/>
      <c r="BS1099" s="113"/>
      <c r="BT1099" s="113"/>
      <c r="BU1099" s="113"/>
      <c r="BV1099" s="113"/>
      <c r="BW1099" s="113"/>
      <c r="BX1099" s="113"/>
      <c r="BY1099" s="113"/>
      <c r="BZ1099" s="113"/>
      <c r="CA1099" s="67"/>
      <c r="CB1099" s="113"/>
      <c r="CC1099" s="69">
        <f>SUM(Table25[[#This Row],[Contract Amount FY00]:[Contract Amount FY50]])</f>
        <v>227861</v>
      </c>
      <c r="CD1099" s="114"/>
    </row>
    <row r="1100" spans="1:82" x14ac:dyDescent="0.25">
      <c r="A1100" s="122" t="s">
        <v>2012</v>
      </c>
      <c r="B1100" s="122" t="s">
        <v>286</v>
      </c>
      <c r="C1100" s="122" t="s">
        <v>3194</v>
      </c>
      <c r="E1100" s="26" t="str">
        <f>IFERROR(IF(VLOOKUP(Table25[[#This Row],[Contract No.]],Table3[#All],3,FALSE)="","No","Yes"),"")</f>
        <v>No</v>
      </c>
      <c r="F1100" s="107" t="str">
        <f>IFERROR(VLOOKUP(Table25[[#This Row],[Contract No.]],Table3[#All],3,FALSE),"")</f>
        <v/>
      </c>
      <c r="G1100" s="107" t="str">
        <f>IFERROR(IF(Table25[[#This Row],[Cooperative Purchase
(Yes/No)]]="Yes","Yes",IF(VLOOKUP(Table25[[#This Row],[Contract No.]],Table3[#All],1,FALSE)=Table25[[#This Row],[Contract No.]],"Yes","No")),"No")</f>
        <v>Yes</v>
      </c>
      <c r="H1100" s="51">
        <f>IFERROR(VLOOKUP(Table25[[#This Row],[Contract No.]],Table3[#All],4,FALSE),"")</f>
        <v>42401</v>
      </c>
      <c r="I1100" s="28">
        <f>IFERROR(IF(AND(MONTH(Table25[[#This Row],[Contract Start Date]])&gt;6,MONTH(Table25[[#This Row],[Contract Start Date]])&lt;=12),YEAR(Table25[[#This Row],[Contract Start Date]])+1,YEAR(Table25[[#This Row],[Contract Start Date]])),"")</f>
        <v>2016</v>
      </c>
      <c r="J1100" s="108">
        <f>Table25[[#This Row],[FY Formula start]]</f>
        <v>2016</v>
      </c>
      <c r="K1100" s="59" t="str">
        <f>"FY"&amp;" "&amp;Table25[[#This Row],[Year Start]]</f>
        <v>FY 2016</v>
      </c>
      <c r="L1100" s="109">
        <f>IFERROR(VLOOKUP(Table25[[#This Row],[Contract No.]],Table3[#All],5,FALSE),"")</f>
        <v>72717</v>
      </c>
      <c r="M1100" s="110">
        <f>IFERROR(IF(Table25[[#This Row],[Contract End Date]]="99/99/9999","No End",IF(AND(MONTH(Table25[[#This Row],[Contract End Date]])&gt;6,MONTH(Table25[[#This Row],[Contract End Date]])&lt;=12),YEAR(Table25[[#This Row],[Contract End Date]])+1,YEAR(Table25[[#This Row],[Contract End Date]]))),"")</f>
        <v>2099</v>
      </c>
      <c r="N1100" s="111">
        <f>Table25[[#This Row],[FY Formula end]]</f>
        <v>2099</v>
      </c>
      <c r="O1100" s="112" t="str">
        <f>IF(Table25[[#This Row],[Year End]]="No End","No End","FY"&amp;" "&amp;Table25[[#This Row],[Year End]])</f>
        <v>FY 2099</v>
      </c>
      <c r="P1100" s="27"/>
      <c r="Q1100" s="104">
        <f>_xlfn.IFNA(IF($B1100="","",VLOOKUP($B1100,'SWC Towers'!$A:$Q,$Q$2,FALSE)),"")</f>
        <v>0.5</v>
      </c>
      <c r="R1100" s="106" t="str">
        <f>_xlfn.IFNA(IF($B1100="","",VLOOKUP($B1100,'SWC Towers'!$A:$Q,$R$2,FALSE)),"")</f>
        <v/>
      </c>
      <c r="S1100" s="106" t="str">
        <f>_xlfn.IFNA(IF($B1100="","",VLOOKUP($B1100,'SWC Towers'!$A:$Q,$S$2,FALSE)),"")</f>
        <v/>
      </c>
      <c r="T1100" s="106">
        <f>_xlfn.IFNA(IF($B1100="","",VLOOKUP($B1100,'SWC Towers'!$A:$Q,$T$2,FALSE)),"")</f>
        <v>0.5</v>
      </c>
      <c r="U1100" s="104" t="str">
        <f>_xlfn.IFNA(IF($B1100="","",VLOOKUP($B1100,'SWC Towers'!$A:$Q,$U$2,FALSE)),"")</f>
        <v/>
      </c>
      <c r="V1100" s="104" t="str">
        <f>_xlfn.IFNA(IF($B1100="","",VLOOKUP($B1100,'SWC Towers'!$A:$Q,$V$2,FALSE)),"")</f>
        <v/>
      </c>
      <c r="W1100" s="104" t="str">
        <f>_xlfn.IFNA(IF($B1100="","",VLOOKUP($B1100,'SWC Towers'!$A:$Q,$W$2,FALSE)),"")</f>
        <v/>
      </c>
      <c r="X1100" s="104" t="str">
        <f>_xlfn.IFNA(IF($B1100="","",VLOOKUP($B1100,'SWC Towers'!$A:$Q,$X$2,FALSE)),"")</f>
        <v/>
      </c>
      <c r="Y1100" s="104" t="str">
        <f>_xlfn.IFNA(IF($B1100="","",VLOOKUP($B1100,'SWC Towers'!$A:$Q,$Y$2,FALSE)),"")</f>
        <v/>
      </c>
      <c r="Z1100" s="104" t="str">
        <f>_xlfn.IFNA(IF($B1100="","",VLOOKUP($B1100,'SWC Towers'!$A:$Q,$Z$2,FALSE)),"")</f>
        <v/>
      </c>
      <c r="AA1100" s="104" t="str">
        <f>_xlfn.IFNA(IF($B1100="","",VLOOKUP($B1100,'SWC Towers'!$A:$Q,$AA$2,FALSE)),"")</f>
        <v/>
      </c>
      <c r="AB1100" s="106" t="str">
        <f>_xlfn.IFNA(IF($B1100="","",VLOOKUP($B1100,'SWC Towers'!$A:$Q,$AB$2,FALSE)),"")</f>
        <v/>
      </c>
      <c r="AC1100" s="20">
        <f>SUM(Table25[[#This Row],[IT Tower: Application]:[Other/Non-IT ]])</f>
        <v>1</v>
      </c>
      <c r="AD1100" s="67"/>
      <c r="AE1100" s="67"/>
      <c r="AF1100" s="67"/>
      <c r="AG1100" s="67"/>
      <c r="AH1100" s="67"/>
      <c r="AI1100" s="67"/>
      <c r="AJ1100" s="67"/>
      <c r="AK1100" s="67"/>
      <c r="AL1100" s="67"/>
      <c r="AM1100" s="67"/>
      <c r="AN1100" s="67"/>
      <c r="AO1100" s="67"/>
      <c r="AP1100" s="67"/>
      <c r="AQ1100" s="67"/>
      <c r="AR1100" s="67"/>
      <c r="AS1100" s="67"/>
      <c r="AT1100" s="67">
        <v>0</v>
      </c>
      <c r="AU1100" s="67">
        <v>21312</v>
      </c>
      <c r="AV1100" s="67">
        <v>0</v>
      </c>
      <c r="AW1100" s="67"/>
      <c r="AX1100" s="67"/>
      <c r="AY1100" s="67"/>
      <c r="AZ1100" s="67"/>
      <c r="BA1100" s="67"/>
      <c r="BB1100" s="113"/>
      <c r="BC1100" s="113"/>
      <c r="BD1100" s="113"/>
      <c r="BE1100" s="113"/>
      <c r="BF1100" s="113"/>
      <c r="BG1100" s="113"/>
      <c r="BH1100" s="113"/>
      <c r="BI1100" s="113"/>
      <c r="BJ1100" s="113"/>
      <c r="BK1100" s="113"/>
      <c r="BL1100" s="113"/>
      <c r="BM1100" s="113"/>
      <c r="BN1100" s="113"/>
      <c r="BO1100" s="113"/>
      <c r="BP1100" s="113"/>
      <c r="BQ1100" s="113"/>
      <c r="BR1100" s="113"/>
      <c r="BS1100" s="113"/>
      <c r="BT1100" s="113"/>
      <c r="BU1100" s="113"/>
      <c r="BV1100" s="113"/>
      <c r="BW1100" s="113"/>
      <c r="BX1100" s="113"/>
      <c r="BY1100" s="113"/>
      <c r="BZ1100" s="113"/>
      <c r="CA1100" s="67"/>
      <c r="CB1100" s="113"/>
      <c r="CC1100" s="69">
        <f>SUM(Table25[[#This Row],[Contract Amount FY00]:[Contract Amount FY50]])</f>
        <v>21312</v>
      </c>
      <c r="CD1100" s="114"/>
    </row>
    <row r="1101" spans="1:82" x14ac:dyDescent="0.25">
      <c r="A1101" s="122" t="s">
        <v>2012</v>
      </c>
      <c r="B1101" s="122" t="s">
        <v>286</v>
      </c>
      <c r="C1101" s="122" t="s">
        <v>1200</v>
      </c>
      <c r="E1101" s="26" t="str">
        <f>IFERROR(IF(VLOOKUP(Table25[[#This Row],[Contract No.]],Table3[#All],3,FALSE)="","No","Yes"),"")</f>
        <v>No</v>
      </c>
      <c r="F1101" s="107" t="str">
        <f>IFERROR(VLOOKUP(Table25[[#This Row],[Contract No.]],Table3[#All],3,FALSE),"")</f>
        <v/>
      </c>
      <c r="G1101" s="107" t="str">
        <f>IFERROR(IF(Table25[[#This Row],[Cooperative Purchase
(Yes/No)]]="Yes","Yes",IF(VLOOKUP(Table25[[#This Row],[Contract No.]],Table3[#All],1,FALSE)=Table25[[#This Row],[Contract No.]],"Yes","No")),"No")</f>
        <v>Yes</v>
      </c>
      <c r="H1101" s="51">
        <f>IFERROR(VLOOKUP(Table25[[#This Row],[Contract No.]],Table3[#All],4,FALSE),"")</f>
        <v>42401</v>
      </c>
      <c r="I1101" s="28">
        <f>IFERROR(IF(AND(MONTH(Table25[[#This Row],[Contract Start Date]])&gt;6,MONTH(Table25[[#This Row],[Contract Start Date]])&lt;=12),YEAR(Table25[[#This Row],[Contract Start Date]])+1,YEAR(Table25[[#This Row],[Contract Start Date]])),"")</f>
        <v>2016</v>
      </c>
      <c r="J1101" s="108">
        <f>Table25[[#This Row],[FY Formula start]]</f>
        <v>2016</v>
      </c>
      <c r="K1101" s="59" t="str">
        <f>"FY"&amp;" "&amp;Table25[[#This Row],[Year Start]]</f>
        <v>FY 2016</v>
      </c>
      <c r="L1101" s="109">
        <f>IFERROR(VLOOKUP(Table25[[#This Row],[Contract No.]],Table3[#All],5,FALSE),"")</f>
        <v>72717</v>
      </c>
      <c r="M1101" s="110">
        <f>IFERROR(IF(Table25[[#This Row],[Contract End Date]]="99/99/9999","No End",IF(AND(MONTH(Table25[[#This Row],[Contract End Date]])&gt;6,MONTH(Table25[[#This Row],[Contract End Date]])&lt;=12),YEAR(Table25[[#This Row],[Contract End Date]])+1,YEAR(Table25[[#This Row],[Contract End Date]]))),"")</f>
        <v>2099</v>
      </c>
      <c r="N1101" s="111">
        <f>Table25[[#This Row],[FY Formula end]]</f>
        <v>2099</v>
      </c>
      <c r="O1101" s="112" t="str">
        <f>IF(Table25[[#This Row],[Year End]]="No End","No End","FY"&amp;" "&amp;Table25[[#This Row],[Year End]])</f>
        <v>FY 2099</v>
      </c>
      <c r="P1101" s="27"/>
      <c r="Q1101" s="104">
        <f>_xlfn.IFNA(IF($B1101="","",VLOOKUP($B1101,'SWC Towers'!$A:$Q,$Q$2,FALSE)),"")</f>
        <v>0.5</v>
      </c>
      <c r="R1101" s="106" t="str">
        <f>_xlfn.IFNA(IF($B1101="","",VLOOKUP($B1101,'SWC Towers'!$A:$Q,$R$2,FALSE)),"")</f>
        <v/>
      </c>
      <c r="S1101" s="106" t="str">
        <f>_xlfn.IFNA(IF($B1101="","",VLOOKUP($B1101,'SWC Towers'!$A:$Q,$S$2,FALSE)),"")</f>
        <v/>
      </c>
      <c r="T1101" s="106">
        <f>_xlfn.IFNA(IF($B1101="","",VLOOKUP($B1101,'SWC Towers'!$A:$Q,$T$2,FALSE)),"")</f>
        <v>0.5</v>
      </c>
      <c r="U1101" s="104" t="str">
        <f>_xlfn.IFNA(IF($B1101="","",VLOOKUP($B1101,'SWC Towers'!$A:$Q,$U$2,FALSE)),"")</f>
        <v/>
      </c>
      <c r="V1101" s="104" t="str">
        <f>_xlfn.IFNA(IF($B1101="","",VLOOKUP($B1101,'SWC Towers'!$A:$Q,$V$2,FALSE)),"")</f>
        <v/>
      </c>
      <c r="W1101" s="104" t="str">
        <f>_xlfn.IFNA(IF($B1101="","",VLOOKUP($B1101,'SWC Towers'!$A:$Q,$W$2,FALSE)),"")</f>
        <v/>
      </c>
      <c r="X1101" s="104" t="str">
        <f>_xlfn.IFNA(IF($B1101="","",VLOOKUP($B1101,'SWC Towers'!$A:$Q,$X$2,FALSE)),"")</f>
        <v/>
      </c>
      <c r="Y1101" s="104" t="str">
        <f>_xlfn.IFNA(IF($B1101="","",VLOOKUP($B1101,'SWC Towers'!$A:$Q,$Y$2,FALSE)),"")</f>
        <v/>
      </c>
      <c r="Z1101" s="104" t="str">
        <f>_xlfn.IFNA(IF($B1101="","",VLOOKUP($B1101,'SWC Towers'!$A:$Q,$Z$2,FALSE)),"")</f>
        <v/>
      </c>
      <c r="AA1101" s="104" t="str">
        <f>_xlfn.IFNA(IF($B1101="","",VLOOKUP($B1101,'SWC Towers'!$A:$Q,$AA$2,FALSE)),"")</f>
        <v/>
      </c>
      <c r="AB1101" s="106" t="str">
        <f>_xlfn.IFNA(IF($B1101="","",VLOOKUP($B1101,'SWC Towers'!$A:$Q,$AB$2,FALSE)),"")</f>
        <v/>
      </c>
      <c r="AC1101" s="20">
        <f>SUM(Table25[[#This Row],[IT Tower: Application]:[Other/Non-IT ]])</f>
        <v>1</v>
      </c>
      <c r="AD1101" s="67"/>
      <c r="AE1101" s="67"/>
      <c r="AF1101" s="67"/>
      <c r="AG1101" s="67"/>
      <c r="AH1101" s="67"/>
      <c r="AI1101" s="67"/>
      <c r="AJ1101" s="67"/>
      <c r="AK1101" s="67"/>
      <c r="AL1101" s="67"/>
      <c r="AM1101" s="67"/>
      <c r="AN1101" s="67"/>
      <c r="AO1101" s="67"/>
      <c r="AP1101" s="67"/>
      <c r="AQ1101" s="67"/>
      <c r="AR1101" s="67"/>
      <c r="AS1101" s="67"/>
      <c r="AT1101" s="67"/>
      <c r="AU1101" s="67"/>
      <c r="AV1101" s="67"/>
      <c r="AW1101" s="67"/>
      <c r="AX1101" s="67"/>
      <c r="AY1101" s="67"/>
      <c r="AZ1101" s="67"/>
      <c r="BA1101" s="67">
        <v>154317</v>
      </c>
      <c r="BB1101" s="113">
        <v>236560</v>
      </c>
      <c r="BC1101" s="113">
        <v>280635</v>
      </c>
      <c r="BD1101" s="113"/>
      <c r="BE1101" s="113"/>
      <c r="BF1101" s="113"/>
      <c r="BG1101" s="113"/>
      <c r="BH1101" s="113"/>
      <c r="BI1101" s="113"/>
      <c r="BJ1101" s="113"/>
      <c r="BK1101" s="113"/>
      <c r="BL1101" s="113"/>
      <c r="BM1101" s="113"/>
      <c r="BN1101" s="113"/>
      <c r="BO1101" s="113"/>
      <c r="BP1101" s="113"/>
      <c r="BQ1101" s="113"/>
      <c r="BR1101" s="113"/>
      <c r="BS1101" s="113"/>
      <c r="BT1101" s="113"/>
      <c r="BU1101" s="113"/>
      <c r="BV1101" s="113"/>
      <c r="BW1101" s="113"/>
      <c r="BX1101" s="113"/>
      <c r="BY1101" s="113"/>
      <c r="BZ1101" s="113"/>
      <c r="CA1101" s="67"/>
      <c r="CB1101" s="113"/>
      <c r="CC1101" s="69">
        <f>SUM(Table25[[#This Row],[Contract Amount FY00]:[Contract Amount FY50]])</f>
        <v>671512</v>
      </c>
      <c r="CD1101" s="114"/>
    </row>
    <row r="1102" spans="1:82" x14ac:dyDescent="0.25">
      <c r="A1102" s="122" t="s">
        <v>2012</v>
      </c>
      <c r="B1102" s="122" t="s">
        <v>286</v>
      </c>
      <c r="C1102" s="122" t="s">
        <v>3242</v>
      </c>
      <c r="E1102" s="26" t="str">
        <f>IFERROR(IF(VLOOKUP(Table25[[#This Row],[Contract No.]],Table3[#All],3,FALSE)="","No","Yes"),"")</f>
        <v>No</v>
      </c>
      <c r="F1102" s="107" t="str">
        <f>IFERROR(VLOOKUP(Table25[[#This Row],[Contract No.]],Table3[#All],3,FALSE),"")</f>
        <v/>
      </c>
      <c r="G1102" s="107" t="str">
        <f>IFERROR(IF(Table25[[#This Row],[Cooperative Purchase
(Yes/No)]]="Yes","Yes",IF(VLOOKUP(Table25[[#This Row],[Contract No.]],Table3[#All],1,FALSE)=Table25[[#This Row],[Contract No.]],"Yes","No")),"No")</f>
        <v>Yes</v>
      </c>
      <c r="H1102" s="51">
        <f>IFERROR(VLOOKUP(Table25[[#This Row],[Contract No.]],Table3[#All],4,FALSE),"")</f>
        <v>42401</v>
      </c>
      <c r="I1102" s="28">
        <f>IFERROR(IF(AND(MONTH(Table25[[#This Row],[Contract Start Date]])&gt;6,MONTH(Table25[[#This Row],[Contract Start Date]])&lt;=12),YEAR(Table25[[#This Row],[Contract Start Date]])+1,YEAR(Table25[[#This Row],[Contract Start Date]])),"")</f>
        <v>2016</v>
      </c>
      <c r="J1102" s="108">
        <f>Table25[[#This Row],[FY Formula start]]</f>
        <v>2016</v>
      </c>
      <c r="K1102" s="59" t="str">
        <f>"FY"&amp;" "&amp;Table25[[#This Row],[Year Start]]</f>
        <v>FY 2016</v>
      </c>
      <c r="L1102" s="109">
        <f>IFERROR(VLOOKUP(Table25[[#This Row],[Contract No.]],Table3[#All],5,FALSE),"")</f>
        <v>72717</v>
      </c>
      <c r="M1102" s="110">
        <f>IFERROR(IF(Table25[[#This Row],[Contract End Date]]="99/99/9999","No End",IF(AND(MONTH(Table25[[#This Row],[Contract End Date]])&gt;6,MONTH(Table25[[#This Row],[Contract End Date]])&lt;=12),YEAR(Table25[[#This Row],[Contract End Date]])+1,YEAR(Table25[[#This Row],[Contract End Date]]))),"")</f>
        <v>2099</v>
      </c>
      <c r="N1102" s="111">
        <f>Table25[[#This Row],[FY Formula end]]</f>
        <v>2099</v>
      </c>
      <c r="O1102" s="112" t="str">
        <f>IF(Table25[[#This Row],[Year End]]="No End","No End","FY"&amp;" "&amp;Table25[[#This Row],[Year End]])</f>
        <v>FY 2099</v>
      </c>
      <c r="P1102" s="27"/>
      <c r="Q1102" s="104">
        <f>_xlfn.IFNA(IF($B1102="","",VLOOKUP($B1102,'SWC Towers'!$A:$Q,$Q$2,FALSE)),"")</f>
        <v>0.5</v>
      </c>
      <c r="R1102" s="106" t="str">
        <f>_xlfn.IFNA(IF($B1102="","",VLOOKUP($B1102,'SWC Towers'!$A:$Q,$R$2,FALSE)),"")</f>
        <v/>
      </c>
      <c r="S1102" s="106" t="str">
        <f>_xlfn.IFNA(IF($B1102="","",VLOOKUP($B1102,'SWC Towers'!$A:$Q,$S$2,FALSE)),"")</f>
        <v/>
      </c>
      <c r="T1102" s="106">
        <f>_xlfn.IFNA(IF($B1102="","",VLOOKUP($B1102,'SWC Towers'!$A:$Q,$T$2,FALSE)),"")</f>
        <v>0.5</v>
      </c>
      <c r="U1102" s="104" t="str">
        <f>_xlfn.IFNA(IF($B1102="","",VLOOKUP($B1102,'SWC Towers'!$A:$Q,$U$2,FALSE)),"")</f>
        <v/>
      </c>
      <c r="V1102" s="104" t="str">
        <f>_xlfn.IFNA(IF($B1102="","",VLOOKUP($B1102,'SWC Towers'!$A:$Q,$V$2,FALSE)),"")</f>
        <v/>
      </c>
      <c r="W1102" s="104" t="str">
        <f>_xlfn.IFNA(IF($B1102="","",VLOOKUP($B1102,'SWC Towers'!$A:$Q,$W$2,FALSE)),"")</f>
        <v/>
      </c>
      <c r="X1102" s="104" t="str">
        <f>_xlfn.IFNA(IF($B1102="","",VLOOKUP($B1102,'SWC Towers'!$A:$Q,$X$2,FALSE)),"")</f>
        <v/>
      </c>
      <c r="Y1102" s="104" t="str">
        <f>_xlfn.IFNA(IF($B1102="","",VLOOKUP($B1102,'SWC Towers'!$A:$Q,$Y$2,FALSE)),"")</f>
        <v/>
      </c>
      <c r="Z1102" s="104" t="str">
        <f>_xlfn.IFNA(IF($B1102="","",VLOOKUP($B1102,'SWC Towers'!$A:$Q,$Z$2,FALSE)),"")</f>
        <v/>
      </c>
      <c r="AA1102" s="104" t="str">
        <f>_xlfn.IFNA(IF($B1102="","",VLOOKUP($B1102,'SWC Towers'!$A:$Q,$AA$2,FALSE)),"")</f>
        <v/>
      </c>
      <c r="AB1102" s="106" t="str">
        <f>_xlfn.IFNA(IF($B1102="","",VLOOKUP($B1102,'SWC Towers'!$A:$Q,$AB$2,FALSE)),"")</f>
        <v/>
      </c>
      <c r="AC1102" s="20">
        <f>SUM(Table25[[#This Row],[IT Tower: Application]:[Other/Non-IT ]])</f>
        <v>1</v>
      </c>
      <c r="AD1102" s="67"/>
      <c r="AE1102" s="67"/>
      <c r="AF1102" s="67"/>
      <c r="AG1102" s="67"/>
      <c r="AH1102" s="67"/>
      <c r="AI1102" s="67"/>
      <c r="AJ1102" s="67"/>
      <c r="AK1102" s="67"/>
      <c r="AL1102" s="67"/>
      <c r="AM1102" s="67"/>
      <c r="AN1102" s="67"/>
      <c r="AO1102" s="67"/>
      <c r="AP1102" s="67"/>
      <c r="AQ1102" s="67"/>
      <c r="AR1102" s="67"/>
      <c r="AS1102" s="67"/>
      <c r="AT1102" s="67">
        <v>16970</v>
      </c>
      <c r="AU1102" s="67">
        <v>181324</v>
      </c>
      <c r="AV1102" s="67">
        <v>138070</v>
      </c>
      <c r="AW1102" s="67">
        <v>165829</v>
      </c>
      <c r="AX1102" s="67">
        <v>198179</v>
      </c>
      <c r="AY1102" s="67">
        <v>76045</v>
      </c>
      <c r="AZ1102" s="67"/>
      <c r="BA1102" s="67"/>
      <c r="BB1102" s="113"/>
      <c r="BC1102" s="113"/>
      <c r="BD1102" s="113"/>
      <c r="BE1102" s="113"/>
      <c r="BF1102" s="113"/>
      <c r="BG1102" s="113"/>
      <c r="BH1102" s="113"/>
      <c r="BI1102" s="113"/>
      <c r="BJ1102" s="113"/>
      <c r="BK1102" s="113"/>
      <c r="BL1102" s="113"/>
      <c r="BM1102" s="113"/>
      <c r="BN1102" s="113"/>
      <c r="BO1102" s="113"/>
      <c r="BP1102" s="113"/>
      <c r="BQ1102" s="113"/>
      <c r="BR1102" s="113"/>
      <c r="BS1102" s="113"/>
      <c r="BT1102" s="113"/>
      <c r="BU1102" s="113"/>
      <c r="BV1102" s="113"/>
      <c r="BW1102" s="113"/>
      <c r="BX1102" s="113"/>
      <c r="BY1102" s="113"/>
      <c r="BZ1102" s="113"/>
      <c r="CA1102" s="67"/>
      <c r="CB1102" s="113"/>
      <c r="CC1102" s="69">
        <f>SUM(Table25[[#This Row],[Contract Amount FY00]:[Contract Amount FY50]])</f>
        <v>776417</v>
      </c>
      <c r="CD1102" s="114"/>
    </row>
    <row r="1103" spans="1:82" x14ac:dyDescent="0.25">
      <c r="A1103" s="122" t="s">
        <v>2012</v>
      </c>
      <c r="B1103" s="122" t="s">
        <v>286</v>
      </c>
      <c r="C1103" s="122" t="s">
        <v>1844</v>
      </c>
      <c r="E1103" s="26" t="str">
        <f>IFERROR(IF(VLOOKUP(Table25[[#This Row],[Contract No.]],Table3[#All],3,FALSE)="","No","Yes"),"")</f>
        <v>No</v>
      </c>
      <c r="F1103" s="107" t="str">
        <f>IFERROR(VLOOKUP(Table25[[#This Row],[Contract No.]],Table3[#All],3,FALSE),"")</f>
        <v/>
      </c>
      <c r="G1103" s="107" t="str">
        <f>IFERROR(IF(Table25[[#This Row],[Cooperative Purchase
(Yes/No)]]="Yes","Yes",IF(VLOOKUP(Table25[[#This Row],[Contract No.]],Table3[#All],1,FALSE)=Table25[[#This Row],[Contract No.]],"Yes","No")),"No")</f>
        <v>Yes</v>
      </c>
      <c r="H1103" s="51">
        <f>IFERROR(VLOOKUP(Table25[[#This Row],[Contract No.]],Table3[#All],4,FALSE),"")</f>
        <v>42401</v>
      </c>
      <c r="I1103" s="28">
        <f>IFERROR(IF(AND(MONTH(Table25[[#This Row],[Contract Start Date]])&gt;6,MONTH(Table25[[#This Row],[Contract Start Date]])&lt;=12),YEAR(Table25[[#This Row],[Contract Start Date]])+1,YEAR(Table25[[#This Row],[Contract Start Date]])),"")</f>
        <v>2016</v>
      </c>
      <c r="J1103" s="108">
        <f>Table25[[#This Row],[FY Formula start]]</f>
        <v>2016</v>
      </c>
      <c r="K1103" s="59" t="str">
        <f>"FY"&amp;" "&amp;Table25[[#This Row],[Year Start]]</f>
        <v>FY 2016</v>
      </c>
      <c r="L1103" s="109">
        <f>IFERROR(VLOOKUP(Table25[[#This Row],[Contract No.]],Table3[#All],5,FALSE),"")</f>
        <v>72717</v>
      </c>
      <c r="M1103" s="110">
        <f>IFERROR(IF(Table25[[#This Row],[Contract End Date]]="99/99/9999","No End",IF(AND(MONTH(Table25[[#This Row],[Contract End Date]])&gt;6,MONTH(Table25[[#This Row],[Contract End Date]])&lt;=12),YEAR(Table25[[#This Row],[Contract End Date]])+1,YEAR(Table25[[#This Row],[Contract End Date]]))),"")</f>
        <v>2099</v>
      </c>
      <c r="N1103" s="111">
        <f>Table25[[#This Row],[FY Formula end]]</f>
        <v>2099</v>
      </c>
      <c r="O1103" s="112" t="str">
        <f>IF(Table25[[#This Row],[Year End]]="No End","No End","FY"&amp;" "&amp;Table25[[#This Row],[Year End]])</f>
        <v>FY 2099</v>
      </c>
      <c r="P1103" s="27"/>
      <c r="Q1103" s="104">
        <f>_xlfn.IFNA(IF($B1103="","",VLOOKUP($B1103,'SWC Towers'!$A:$Q,$Q$2,FALSE)),"")</f>
        <v>0.5</v>
      </c>
      <c r="R1103" s="106" t="str">
        <f>_xlfn.IFNA(IF($B1103="","",VLOOKUP($B1103,'SWC Towers'!$A:$Q,$R$2,FALSE)),"")</f>
        <v/>
      </c>
      <c r="S1103" s="106" t="str">
        <f>_xlfn.IFNA(IF($B1103="","",VLOOKUP($B1103,'SWC Towers'!$A:$Q,$S$2,FALSE)),"")</f>
        <v/>
      </c>
      <c r="T1103" s="106">
        <f>_xlfn.IFNA(IF($B1103="","",VLOOKUP($B1103,'SWC Towers'!$A:$Q,$T$2,FALSE)),"")</f>
        <v>0.5</v>
      </c>
      <c r="U1103" s="104" t="str">
        <f>_xlfn.IFNA(IF($B1103="","",VLOOKUP($B1103,'SWC Towers'!$A:$Q,$U$2,FALSE)),"")</f>
        <v/>
      </c>
      <c r="V1103" s="104" t="str">
        <f>_xlfn.IFNA(IF($B1103="","",VLOOKUP($B1103,'SWC Towers'!$A:$Q,$V$2,FALSE)),"")</f>
        <v/>
      </c>
      <c r="W1103" s="104" t="str">
        <f>_xlfn.IFNA(IF($B1103="","",VLOOKUP($B1103,'SWC Towers'!$A:$Q,$W$2,FALSE)),"")</f>
        <v/>
      </c>
      <c r="X1103" s="104" t="str">
        <f>_xlfn.IFNA(IF($B1103="","",VLOOKUP($B1103,'SWC Towers'!$A:$Q,$X$2,FALSE)),"")</f>
        <v/>
      </c>
      <c r="Y1103" s="104" t="str">
        <f>_xlfn.IFNA(IF($B1103="","",VLOOKUP($B1103,'SWC Towers'!$A:$Q,$Y$2,FALSE)),"")</f>
        <v/>
      </c>
      <c r="Z1103" s="104" t="str">
        <f>_xlfn.IFNA(IF($B1103="","",VLOOKUP($B1103,'SWC Towers'!$A:$Q,$Z$2,FALSE)),"")</f>
        <v/>
      </c>
      <c r="AA1103" s="104" t="str">
        <f>_xlfn.IFNA(IF($B1103="","",VLOOKUP($B1103,'SWC Towers'!$A:$Q,$AA$2,FALSE)),"")</f>
        <v/>
      </c>
      <c r="AB1103" s="106" t="str">
        <f>_xlfn.IFNA(IF($B1103="","",VLOOKUP($B1103,'SWC Towers'!$A:$Q,$AB$2,FALSE)),"")</f>
        <v/>
      </c>
      <c r="AC1103" s="20">
        <f>SUM(Table25[[#This Row],[IT Tower: Application]:[Other/Non-IT ]])</f>
        <v>1</v>
      </c>
      <c r="AD1103" s="67"/>
      <c r="AE1103" s="67"/>
      <c r="AF1103" s="67"/>
      <c r="AG1103" s="67"/>
      <c r="AH1103" s="67"/>
      <c r="AI1103" s="67"/>
      <c r="AJ1103" s="67"/>
      <c r="AK1103" s="67"/>
      <c r="AL1103" s="67"/>
      <c r="AM1103" s="67"/>
      <c r="AN1103" s="67"/>
      <c r="AO1103" s="67"/>
      <c r="AP1103" s="67"/>
      <c r="AQ1103" s="67"/>
      <c r="AR1103" s="67"/>
      <c r="AS1103" s="67"/>
      <c r="AT1103" s="67"/>
      <c r="AU1103" s="67"/>
      <c r="AV1103" s="67"/>
      <c r="AW1103" s="67">
        <v>0</v>
      </c>
      <c r="AX1103" s="67">
        <v>0</v>
      </c>
      <c r="AY1103" s="67">
        <v>3900</v>
      </c>
      <c r="AZ1103" s="67"/>
      <c r="BA1103" s="67"/>
      <c r="BB1103" s="113"/>
      <c r="BC1103" s="113"/>
      <c r="BD1103" s="113"/>
      <c r="BE1103" s="113"/>
      <c r="BF1103" s="113"/>
      <c r="BG1103" s="113"/>
      <c r="BH1103" s="113"/>
      <c r="BI1103" s="113"/>
      <c r="BJ1103" s="113"/>
      <c r="BK1103" s="113"/>
      <c r="BL1103" s="113"/>
      <c r="BM1103" s="113"/>
      <c r="BN1103" s="113"/>
      <c r="BO1103" s="113"/>
      <c r="BP1103" s="113"/>
      <c r="BQ1103" s="113"/>
      <c r="BR1103" s="113"/>
      <c r="BS1103" s="113"/>
      <c r="BT1103" s="113"/>
      <c r="BU1103" s="113"/>
      <c r="BV1103" s="113"/>
      <c r="BW1103" s="113"/>
      <c r="BX1103" s="113"/>
      <c r="BY1103" s="113"/>
      <c r="BZ1103" s="113"/>
      <c r="CA1103" s="67"/>
      <c r="CB1103" s="113"/>
      <c r="CC1103" s="69">
        <f>SUM(Table25[[#This Row],[Contract Amount FY00]:[Contract Amount FY50]])</f>
        <v>3900</v>
      </c>
      <c r="CD1103" s="114"/>
    </row>
    <row r="1104" spans="1:82" x14ac:dyDescent="0.25">
      <c r="A1104" s="122" t="s">
        <v>2012</v>
      </c>
      <c r="B1104" s="122" t="s">
        <v>286</v>
      </c>
      <c r="C1104" s="122" t="s">
        <v>3207</v>
      </c>
      <c r="E1104" s="26" t="str">
        <f>IFERROR(IF(VLOOKUP(Table25[[#This Row],[Contract No.]],Table3[#All],3,FALSE)="","No","Yes"),"")</f>
        <v>No</v>
      </c>
      <c r="F1104" s="107" t="str">
        <f>IFERROR(VLOOKUP(Table25[[#This Row],[Contract No.]],Table3[#All],3,FALSE),"")</f>
        <v/>
      </c>
      <c r="G1104" s="107" t="str">
        <f>IFERROR(IF(Table25[[#This Row],[Cooperative Purchase
(Yes/No)]]="Yes","Yes",IF(VLOOKUP(Table25[[#This Row],[Contract No.]],Table3[#All],1,FALSE)=Table25[[#This Row],[Contract No.]],"Yes","No")),"No")</f>
        <v>Yes</v>
      </c>
      <c r="H1104" s="51">
        <f>IFERROR(VLOOKUP(Table25[[#This Row],[Contract No.]],Table3[#All],4,FALSE),"")</f>
        <v>42401</v>
      </c>
      <c r="I1104" s="28">
        <f>IFERROR(IF(AND(MONTH(Table25[[#This Row],[Contract Start Date]])&gt;6,MONTH(Table25[[#This Row],[Contract Start Date]])&lt;=12),YEAR(Table25[[#This Row],[Contract Start Date]])+1,YEAR(Table25[[#This Row],[Contract Start Date]])),"")</f>
        <v>2016</v>
      </c>
      <c r="J1104" s="108">
        <f>Table25[[#This Row],[FY Formula start]]</f>
        <v>2016</v>
      </c>
      <c r="K1104" s="59" t="str">
        <f>"FY"&amp;" "&amp;Table25[[#This Row],[Year Start]]</f>
        <v>FY 2016</v>
      </c>
      <c r="L1104" s="109">
        <f>IFERROR(VLOOKUP(Table25[[#This Row],[Contract No.]],Table3[#All],5,FALSE),"")</f>
        <v>72717</v>
      </c>
      <c r="M1104" s="110">
        <f>IFERROR(IF(Table25[[#This Row],[Contract End Date]]="99/99/9999","No End",IF(AND(MONTH(Table25[[#This Row],[Contract End Date]])&gt;6,MONTH(Table25[[#This Row],[Contract End Date]])&lt;=12),YEAR(Table25[[#This Row],[Contract End Date]])+1,YEAR(Table25[[#This Row],[Contract End Date]]))),"")</f>
        <v>2099</v>
      </c>
      <c r="N1104" s="111">
        <f>Table25[[#This Row],[FY Formula end]]</f>
        <v>2099</v>
      </c>
      <c r="O1104" s="112" t="str">
        <f>IF(Table25[[#This Row],[Year End]]="No End","No End","FY"&amp;" "&amp;Table25[[#This Row],[Year End]])</f>
        <v>FY 2099</v>
      </c>
      <c r="P1104" s="27"/>
      <c r="Q1104" s="104">
        <f>_xlfn.IFNA(IF($B1104="","",VLOOKUP($B1104,'SWC Towers'!$A:$Q,$Q$2,FALSE)),"")</f>
        <v>0.5</v>
      </c>
      <c r="R1104" s="106" t="str">
        <f>_xlfn.IFNA(IF($B1104="","",VLOOKUP($B1104,'SWC Towers'!$A:$Q,$R$2,FALSE)),"")</f>
        <v/>
      </c>
      <c r="S1104" s="106" t="str">
        <f>_xlfn.IFNA(IF($B1104="","",VLOOKUP($B1104,'SWC Towers'!$A:$Q,$S$2,FALSE)),"")</f>
        <v/>
      </c>
      <c r="T1104" s="106">
        <f>_xlfn.IFNA(IF($B1104="","",VLOOKUP($B1104,'SWC Towers'!$A:$Q,$T$2,FALSE)),"")</f>
        <v>0.5</v>
      </c>
      <c r="U1104" s="104" t="str">
        <f>_xlfn.IFNA(IF($B1104="","",VLOOKUP($B1104,'SWC Towers'!$A:$Q,$U$2,FALSE)),"")</f>
        <v/>
      </c>
      <c r="V1104" s="104" t="str">
        <f>_xlfn.IFNA(IF($B1104="","",VLOOKUP($B1104,'SWC Towers'!$A:$Q,$V$2,FALSE)),"")</f>
        <v/>
      </c>
      <c r="W1104" s="104" t="str">
        <f>_xlfn.IFNA(IF($B1104="","",VLOOKUP($B1104,'SWC Towers'!$A:$Q,$W$2,FALSE)),"")</f>
        <v/>
      </c>
      <c r="X1104" s="104" t="str">
        <f>_xlfn.IFNA(IF($B1104="","",VLOOKUP($B1104,'SWC Towers'!$A:$Q,$X$2,FALSE)),"")</f>
        <v/>
      </c>
      <c r="Y1104" s="104" t="str">
        <f>_xlfn.IFNA(IF($B1104="","",VLOOKUP($B1104,'SWC Towers'!$A:$Q,$Y$2,FALSE)),"")</f>
        <v/>
      </c>
      <c r="Z1104" s="104" t="str">
        <f>_xlfn.IFNA(IF($B1104="","",VLOOKUP($B1104,'SWC Towers'!$A:$Q,$Z$2,FALSE)),"")</f>
        <v/>
      </c>
      <c r="AA1104" s="104" t="str">
        <f>_xlfn.IFNA(IF($B1104="","",VLOOKUP($B1104,'SWC Towers'!$A:$Q,$AA$2,FALSE)),"")</f>
        <v/>
      </c>
      <c r="AB1104" s="106" t="str">
        <f>_xlfn.IFNA(IF($B1104="","",VLOOKUP($B1104,'SWC Towers'!$A:$Q,$AB$2,FALSE)),"")</f>
        <v/>
      </c>
      <c r="AC1104" s="20">
        <f>SUM(Table25[[#This Row],[IT Tower: Application]:[Other/Non-IT ]])</f>
        <v>1</v>
      </c>
      <c r="AD1104" s="67"/>
      <c r="AE1104" s="67"/>
      <c r="AF1104" s="67"/>
      <c r="AG1104" s="67"/>
      <c r="AH1104" s="67"/>
      <c r="AI1104" s="67"/>
      <c r="AJ1104" s="67"/>
      <c r="AK1104" s="67"/>
      <c r="AL1104" s="67"/>
      <c r="AM1104" s="67"/>
      <c r="AN1104" s="67"/>
      <c r="AO1104" s="67"/>
      <c r="AP1104" s="67"/>
      <c r="AQ1104" s="67"/>
      <c r="AR1104" s="67"/>
      <c r="AS1104" s="67"/>
      <c r="AT1104" s="67"/>
      <c r="AU1104" s="67"/>
      <c r="AV1104" s="67"/>
      <c r="AW1104" s="67"/>
      <c r="AX1104" s="67"/>
      <c r="AY1104" s="67"/>
      <c r="AZ1104" s="67"/>
      <c r="BA1104" s="67"/>
      <c r="BB1104" s="113"/>
      <c r="BC1104" s="113">
        <v>106845</v>
      </c>
      <c r="BD1104" s="113"/>
      <c r="BE1104" s="113"/>
      <c r="BF1104" s="113"/>
      <c r="BG1104" s="113"/>
      <c r="BH1104" s="113"/>
      <c r="BI1104" s="113"/>
      <c r="BJ1104" s="113"/>
      <c r="BK1104" s="113"/>
      <c r="BL1104" s="113"/>
      <c r="BM1104" s="113"/>
      <c r="BN1104" s="113"/>
      <c r="BO1104" s="113"/>
      <c r="BP1104" s="113"/>
      <c r="BQ1104" s="113"/>
      <c r="BR1104" s="113"/>
      <c r="BS1104" s="113"/>
      <c r="BT1104" s="113"/>
      <c r="BU1104" s="113"/>
      <c r="BV1104" s="113"/>
      <c r="BW1104" s="113"/>
      <c r="BX1104" s="113"/>
      <c r="BY1104" s="113"/>
      <c r="BZ1104" s="113"/>
      <c r="CA1104" s="67"/>
      <c r="CB1104" s="113"/>
      <c r="CC1104" s="69">
        <f>SUM(Table25[[#This Row],[Contract Amount FY00]:[Contract Amount FY50]])</f>
        <v>106845</v>
      </c>
      <c r="CD1104" s="114"/>
    </row>
    <row r="1105" spans="1:82" x14ac:dyDescent="0.25">
      <c r="A1105" s="122" t="s">
        <v>2012</v>
      </c>
      <c r="B1105" s="122" t="s">
        <v>286</v>
      </c>
      <c r="C1105" s="122" t="s">
        <v>2228</v>
      </c>
      <c r="E1105" s="26" t="str">
        <f>IFERROR(IF(VLOOKUP(Table25[[#This Row],[Contract No.]],Table3[#All],3,FALSE)="","No","Yes"),"")</f>
        <v>No</v>
      </c>
      <c r="F1105" s="107" t="str">
        <f>IFERROR(VLOOKUP(Table25[[#This Row],[Contract No.]],Table3[#All],3,FALSE),"")</f>
        <v/>
      </c>
      <c r="G1105" s="107" t="str">
        <f>IFERROR(IF(Table25[[#This Row],[Cooperative Purchase
(Yes/No)]]="Yes","Yes",IF(VLOOKUP(Table25[[#This Row],[Contract No.]],Table3[#All],1,FALSE)=Table25[[#This Row],[Contract No.]],"Yes","No")),"No")</f>
        <v>Yes</v>
      </c>
      <c r="H1105" s="51">
        <f>IFERROR(VLOOKUP(Table25[[#This Row],[Contract No.]],Table3[#All],4,FALSE),"")</f>
        <v>42401</v>
      </c>
      <c r="I1105" s="28">
        <f>IFERROR(IF(AND(MONTH(Table25[[#This Row],[Contract Start Date]])&gt;6,MONTH(Table25[[#This Row],[Contract Start Date]])&lt;=12),YEAR(Table25[[#This Row],[Contract Start Date]])+1,YEAR(Table25[[#This Row],[Contract Start Date]])),"")</f>
        <v>2016</v>
      </c>
      <c r="J1105" s="108">
        <f>Table25[[#This Row],[FY Formula start]]</f>
        <v>2016</v>
      </c>
      <c r="K1105" s="59" t="str">
        <f>"FY"&amp;" "&amp;Table25[[#This Row],[Year Start]]</f>
        <v>FY 2016</v>
      </c>
      <c r="L1105" s="109">
        <f>IFERROR(VLOOKUP(Table25[[#This Row],[Contract No.]],Table3[#All],5,FALSE),"")</f>
        <v>72717</v>
      </c>
      <c r="M1105" s="110">
        <f>IFERROR(IF(Table25[[#This Row],[Contract End Date]]="99/99/9999","No End",IF(AND(MONTH(Table25[[#This Row],[Contract End Date]])&gt;6,MONTH(Table25[[#This Row],[Contract End Date]])&lt;=12),YEAR(Table25[[#This Row],[Contract End Date]])+1,YEAR(Table25[[#This Row],[Contract End Date]]))),"")</f>
        <v>2099</v>
      </c>
      <c r="N1105" s="111">
        <f>Table25[[#This Row],[FY Formula end]]</f>
        <v>2099</v>
      </c>
      <c r="O1105" s="112" t="str">
        <f>IF(Table25[[#This Row],[Year End]]="No End","No End","FY"&amp;" "&amp;Table25[[#This Row],[Year End]])</f>
        <v>FY 2099</v>
      </c>
      <c r="P1105" s="27"/>
      <c r="Q1105" s="104">
        <f>_xlfn.IFNA(IF($B1105="","",VLOOKUP($B1105,'SWC Towers'!$A:$Q,$Q$2,FALSE)),"")</f>
        <v>0.5</v>
      </c>
      <c r="R1105" s="106" t="str">
        <f>_xlfn.IFNA(IF($B1105="","",VLOOKUP($B1105,'SWC Towers'!$A:$Q,$R$2,FALSE)),"")</f>
        <v/>
      </c>
      <c r="S1105" s="106" t="str">
        <f>_xlfn.IFNA(IF($B1105="","",VLOOKUP($B1105,'SWC Towers'!$A:$Q,$S$2,FALSE)),"")</f>
        <v/>
      </c>
      <c r="T1105" s="106">
        <f>_xlfn.IFNA(IF($B1105="","",VLOOKUP($B1105,'SWC Towers'!$A:$Q,$T$2,FALSE)),"")</f>
        <v>0.5</v>
      </c>
      <c r="U1105" s="104" t="str">
        <f>_xlfn.IFNA(IF($B1105="","",VLOOKUP($B1105,'SWC Towers'!$A:$Q,$U$2,FALSE)),"")</f>
        <v/>
      </c>
      <c r="V1105" s="104" t="str">
        <f>_xlfn.IFNA(IF($B1105="","",VLOOKUP($B1105,'SWC Towers'!$A:$Q,$V$2,FALSE)),"")</f>
        <v/>
      </c>
      <c r="W1105" s="104" t="str">
        <f>_xlfn.IFNA(IF($B1105="","",VLOOKUP($B1105,'SWC Towers'!$A:$Q,$W$2,FALSE)),"")</f>
        <v/>
      </c>
      <c r="X1105" s="104" t="str">
        <f>_xlfn.IFNA(IF($B1105="","",VLOOKUP($B1105,'SWC Towers'!$A:$Q,$X$2,FALSE)),"")</f>
        <v/>
      </c>
      <c r="Y1105" s="104" t="str">
        <f>_xlfn.IFNA(IF($B1105="","",VLOOKUP($B1105,'SWC Towers'!$A:$Q,$Y$2,FALSE)),"")</f>
        <v/>
      </c>
      <c r="Z1105" s="104" t="str">
        <f>_xlfn.IFNA(IF($B1105="","",VLOOKUP($B1105,'SWC Towers'!$A:$Q,$Z$2,FALSE)),"")</f>
        <v/>
      </c>
      <c r="AA1105" s="104" t="str">
        <f>_xlfn.IFNA(IF($B1105="","",VLOOKUP($B1105,'SWC Towers'!$A:$Q,$AA$2,FALSE)),"")</f>
        <v/>
      </c>
      <c r="AB1105" s="106" t="str">
        <f>_xlfn.IFNA(IF($B1105="","",VLOOKUP($B1105,'SWC Towers'!$A:$Q,$AB$2,FALSE)),"")</f>
        <v/>
      </c>
      <c r="AC1105" s="20">
        <f>SUM(Table25[[#This Row],[IT Tower: Application]:[Other/Non-IT ]])</f>
        <v>1</v>
      </c>
      <c r="AD1105" s="67"/>
      <c r="AE1105" s="67"/>
      <c r="AF1105" s="67"/>
      <c r="AG1105" s="67"/>
      <c r="AH1105" s="67"/>
      <c r="AI1105" s="67"/>
      <c r="AJ1105" s="67"/>
      <c r="AK1105" s="67"/>
      <c r="AL1105" s="67"/>
      <c r="AM1105" s="67"/>
      <c r="AN1105" s="67"/>
      <c r="AO1105" s="67"/>
      <c r="AP1105" s="67"/>
      <c r="AQ1105" s="67"/>
      <c r="AR1105" s="67"/>
      <c r="AS1105" s="67"/>
      <c r="AT1105" s="67">
        <v>0</v>
      </c>
      <c r="AU1105" s="67">
        <v>126407</v>
      </c>
      <c r="AV1105" s="67">
        <v>42099</v>
      </c>
      <c r="AW1105" s="67">
        <v>0</v>
      </c>
      <c r="AX1105" s="67">
        <v>9964</v>
      </c>
      <c r="AY1105" s="67">
        <v>0</v>
      </c>
      <c r="AZ1105" s="67"/>
      <c r="BA1105" s="67"/>
      <c r="BB1105" s="113"/>
      <c r="BC1105" s="113"/>
      <c r="BD1105" s="113"/>
      <c r="BE1105" s="113"/>
      <c r="BF1105" s="113"/>
      <c r="BG1105" s="113"/>
      <c r="BH1105" s="113"/>
      <c r="BI1105" s="113"/>
      <c r="BJ1105" s="113"/>
      <c r="BK1105" s="113"/>
      <c r="BL1105" s="113"/>
      <c r="BM1105" s="113"/>
      <c r="BN1105" s="113"/>
      <c r="BO1105" s="113"/>
      <c r="BP1105" s="113"/>
      <c r="BQ1105" s="113"/>
      <c r="BR1105" s="113"/>
      <c r="BS1105" s="113"/>
      <c r="BT1105" s="113"/>
      <c r="BU1105" s="113"/>
      <c r="BV1105" s="113"/>
      <c r="BW1105" s="113"/>
      <c r="BX1105" s="113"/>
      <c r="BY1105" s="113"/>
      <c r="BZ1105" s="113"/>
      <c r="CA1105" s="67"/>
      <c r="CB1105" s="113"/>
      <c r="CC1105" s="69">
        <f>SUM(Table25[[#This Row],[Contract Amount FY00]:[Contract Amount FY50]])</f>
        <v>178470</v>
      </c>
      <c r="CD1105" s="114"/>
    </row>
    <row r="1106" spans="1:82" x14ac:dyDescent="0.25">
      <c r="A1106" s="122" t="s">
        <v>2012</v>
      </c>
      <c r="B1106" s="122" t="s">
        <v>3013</v>
      </c>
      <c r="C1106" s="122" t="s">
        <v>279</v>
      </c>
      <c r="E1106" s="26" t="str">
        <f>IFERROR(IF(VLOOKUP(Table25[[#This Row],[Contract No.]],Table3[#All],3,FALSE)="","No","Yes"),"")</f>
        <v>Yes</v>
      </c>
      <c r="F1106" s="107" t="str">
        <f>IFERROR(VLOOKUP(Table25[[#This Row],[Contract No.]],Table3[#All],3,FALSE),"")</f>
        <v>NASPO</v>
      </c>
      <c r="G1106" s="107" t="str">
        <f>IFERROR(IF(Table25[[#This Row],[Cooperative Purchase
(Yes/No)]]="Yes","Yes",IF(VLOOKUP(Table25[[#This Row],[Contract No.]],Table3[#All],1,FALSE)=Table25[[#This Row],[Contract No.]],"Yes","No")),"No")</f>
        <v>Yes</v>
      </c>
      <c r="H1106" s="51">
        <f>IFERROR(VLOOKUP(Table25[[#This Row],[Contract No.]],Table3[#All],4,FALSE),"")</f>
        <v>44926</v>
      </c>
      <c r="I1106" s="28">
        <f>IFERROR(IF(AND(MONTH(Table25[[#This Row],[Contract Start Date]])&gt;6,MONTH(Table25[[#This Row],[Contract Start Date]])&lt;=12),YEAR(Table25[[#This Row],[Contract Start Date]])+1,YEAR(Table25[[#This Row],[Contract Start Date]])),"")</f>
        <v>2023</v>
      </c>
      <c r="J1106" s="108">
        <f>Table25[[#This Row],[FY Formula start]]</f>
        <v>2023</v>
      </c>
      <c r="K1106" s="59" t="str">
        <f>"FY"&amp;" "&amp;Table25[[#This Row],[Year Start]]</f>
        <v>FY 2023</v>
      </c>
      <c r="L1106" s="109">
        <f>IFERROR(VLOOKUP(Table25[[#This Row],[Contract No.]],Table3[#All],5,FALSE),"")</f>
        <v>46501</v>
      </c>
      <c r="M1106" s="110">
        <f>IFERROR(IF(Table25[[#This Row],[Contract End Date]]="99/99/9999","No End",IF(AND(MONTH(Table25[[#This Row],[Contract End Date]])&gt;6,MONTH(Table25[[#This Row],[Contract End Date]])&lt;=12),YEAR(Table25[[#This Row],[Contract End Date]])+1,YEAR(Table25[[#This Row],[Contract End Date]]))),"")</f>
        <v>2027</v>
      </c>
      <c r="N1106" s="111">
        <f>Table25[[#This Row],[FY Formula end]]</f>
        <v>2027</v>
      </c>
      <c r="O1106" s="112" t="str">
        <f>IF(Table25[[#This Row],[Year End]]="No End","No End","FY"&amp;" "&amp;Table25[[#This Row],[Year End]])</f>
        <v>FY 2027</v>
      </c>
      <c r="P1106" s="27"/>
      <c r="Q1106" s="104">
        <f>_xlfn.IFNA(IF($B1106="","",VLOOKUP($B1106,'SWC Towers'!$A:$Q,$Q$2,FALSE)),"")</f>
        <v>0.3</v>
      </c>
      <c r="R1106" s="106" t="str">
        <f>_xlfn.IFNA(IF($B1106="","",VLOOKUP($B1106,'SWC Towers'!$A:$Q,$R$2,FALSE)),"")</f>
        <v/>
      </c>
      <c r="S1106" s="106">
        <f>_xlfn.IFNA(IF($B1106="","",VLOOKUP($B1106,'SWC Towers'!$A:$Q,$S$2,FALSE)),"")</f>
        <v>0.1</v>
      </c>
      <c r="T1106" s="106" t="str">
        <f>_xlfn.IFNA(IF($B1106="","",VLOOKUP($B1106,'SWC Towers'!$A:$Q,$T$2,FALSE)),"")</f>
        <v/>
      </c>
      <c r="U1106" s="104">
        <f>_xlfn.IFNA(IF($B1106="","",VLOOKUP($B1106,'SWC Towers'!$A:$Q,$U$2,FALSE)),"")</f>
        <v>0.6</v>
      </c>
      <c r="V1106" s="104" t="str">
        <f>_xlfn.IFNA(IF($B1106="","",VLOOKUP($B1106,'SWC Towers'!$A:$Q,$V$2,FALSE)),"")</f>
        <v/>
      </c>
      <c r="W1106" s="104" t="str">
        <f>_xlfn.IFNA(IF($B1106="","",VLOOKUP($B1106,'SWC Towers'!$A:$Q,$W$2,FALSE)),"")</f>
        <v/>
      </c>
      <c r="X1106" s="104" t="str">
        <f>_xlfn.IFNA(IF($B1106="","",VLOOKUP($B1106,'SWC Towers'!$A:$Q,$X$2,FALSE)),"")</f>
        <v/>
      </c>
      <c r="Y1106" s="104" t="str">
        <f>_xlfn.IFNA(IF($B1106="","",VLOOKUP($B1106,'SWC Towers'!$A:$Q,$Y$2,FALSE)),"")</f>
        <v/>
      </c>
      <c r="Z1106" s="104" t="str">
        <f>_xlfn.IFNA(IF($B1106="","",VLOOKUP($B1106,'SWC Towers'!$A:$Q,$Z$2,FALSE)),"")</f>
        <v/>
      </c>
      <c r="AA1106" s="104" t="str">
        <f>_xlfn.IFNA(IF($B1106="","",VLOOKUP($B1106,'SWC Towers'!$A:$Q,$AA$2,FALSE)),"")</f>
        <v/>
      </c>
      <c r="AB1106" s="106" t="str">
        <f>_xlfn.IFNA(IF($B1106="","",VLOOKUP($B1106,'SWC Towers'!$A:$Q,$AB$2,FALSE)),"")</f>
        <v/>
      </c>
      <c r="AC1106" s="20">
        <f>SUM(Table25[[#This Row],[IT Tower: Application]:[Other/Non-IT ]])</f>
        <v>1</v>
      </c>
      <c r="AD1106" s="67"/>
      <c r="AE1106" s="67"/>
      <c r="AF1106" s="67"/>
      <c r="AG1106" s="67"/>
      <c r="AH1106" s="67"/>
      <c r="AI1106" s="67"/>
      <c r="AJ1106" s="67"/>
      <c r="AK1106" s="67"/>
      <c r="AL1106" s="67"/>
      <c r="AM1106" s="67"/>
      <c r="AN1106" s="67"/>
      <c r="AO1106" s="67"/>
      <c r="AP1106" s="67"/>
      <c r="AQ1106" s="67"/>
      <c r="AR1106" s="67"/>
      <c r="AS1106" s="67"/>
      <c r="AT1106" s="67"/>
      <c r="AU1106" s="67"/>
      <c r="AV1106" s="67"/>
      <c r="AW1106" s="67"/>
      <c r="AX1106" s="67"/>
      <c r="AY1106" s="67"/>
      <c r="AZ1106" s="67"/>
      <c r="BA1106" s="67">
        <v>2010</v>
      </c>
      <c r="BB1106" s="113">
        <v>64091</v>
      </c>
      <c r="BC1106" s="113">
        <v>123230</v>
      </c>
      <c r="BD1106" s="113"/>
      <c r="BE1106" s="113"/>
      <c r="BF1106" s="113"/>
      <c r="BG1106" s="113"/>
      <c r="BH1106" s="113"/>
      <c r="BI1106" s="113"/>
      <c r="BJ1106" s="113"/>
      <c r="BK1106" s="113"/>
      <c r="BL1106" s="113"/>
      <c r="BM1106" s="113"/>
      <c r="BN1106" s="113"/>
      <c r="BO1106" s="113"/>
      <c r="BP1106" s="113"/>
      <c r="BQ1106" s="113"/>
      <c r="BR1106" s="113"/>
      <c r="BS1106" s="113"/>
      <c r="BT1106" s="113"/>
      <c r="BU1106" s="113"/>
      <c r="BV1106" s="113"/>
      <c r="BW1106" s="113"/>
      <c r="BX1106" s="113"/>
      <c r="BY1106" s="113"/>
      <c r="BZ1106" s="113"/>
      <c r="CA1106" s="67"/>
      <c r="CB1106" s="113"/>
      <c r="CC1106" s="69">
        <f>SUM(Table25[[#This Row],[Contract Amount FY00]:[Contract Amount FY50]])</f>
        <v>189331</v>
      </c>
      <c r="CD1106" s="114"/>
    </row>
    <row r="1107" spans="1:82" x14ac:dyDescent="0.25">
      <c r="A1107" s="122" t="s">
        <v>2012</v>
      </c>
      <c r="B1107" s="122" t="s">
        <v>3145</v>
      </c>
      <c r="C1107" s="122" t="s">
        <v>3195</v>
      </c>
      <c r="E1107" s="26" t="str">
        <f>IFERROR(IF(VLOOKUP(Table25[[#This Row],[Contract No.]],Table3[#All],3,FALSE)="","No","Yes"),"")</f>
        <v>Yes</v>
      </c>
      <c r="F1107" s="107" t="str">
        <f>IFERROR(VLOOKUP(Table25[[#This Row],[Contract No.]],Table3[#All],3,FALSE),"")</f>
        <v>NASPO</v>
      </c>
      <c r="G1107" s="107" t="str">
        <f>IFERROR(IF(Table25[[#This Row],[Cooperative Purchase
(Yes/No)]]="Yes","Yes",IF(VLOOKUP(Table25[[#This Row],[Contract No.]],Table3[#All],1,FALSE)=Table25[[#This Row],[Contract No.]],"Yes","No")),"No")</f>
        <v>Yes</v>
      </c>
      <c r="H1107" s="51">
        <f>IFERROR(VLOOKUP(Table25[[#This Row],[Contract No.]],Table3[#All],4,FALSE),"")</f>
        <v>45138</v>
      </c>
      <c r="I1107" s="28">
        <f>IFERROR(IF(AND(MONTH(Table25[[#This Row],[Contract Start Date]])&gt;6,MONTH(Table25[[#This Row],[Contract Start Date]])&lt;=12),YEAR(Table25[[#This Row],[Contract Start Date]])+1,YEAR(Table25[[#This Row],[Contract Start Date]])),"")</f>
        <v>2024</v>
      </c>
      <c r="J1107" s="108">
        <f>Table25[[#This Row],[FY Formula start]]</f>
        <v>2024</v>
      </c>
      <c r="K1107" s="59" t="str">
        <f>"FY"&amp;" "&amp;Table25[[#This Row],[Year Start]]</f>
        <v>FY 2024</v>
      </c>
      <c r="L1107" s="109">
        <f>IFERROR(VLOOKUP(Table25[[#This Row],[Contract No.]],Table3[#All],5,FALSE),"")</f>
        <v>48426</v>
      </c>
      <c r="M1107" s="110">
        <f>IFERROR(IF(Table25[[#This Row],[Contract End Date]]="99/99/9999","No End",IF(AND(MONTH(Table25[[#This Row],[Contract End Date]])&gt;6,MONTH(Table25[[#This Row],[Contract End Date]])&lt;=12),YEAR(Table25[[#This Row],[Contract End Date]])+1,YEAR(Table25[[#This Row],[Contract End Date]]))),"")</f>
        <v>2033</v>
      </c>
      <c r="N1107" s="111">
        <f>Table25[[#This Row],[FY Formula end]]</f>
        <v>2033</v>
      </c>
      <c r="O1107" s="112" t="str">
        <f>IF(Table25[[#This Row],[Year End]]="No End","No End","FY"&amp;" "&amp;Table25[[#This Row],[Year End]])</f>
        <v>FY 2033</v>
      </c>
      <c r="P1107" s="27"/>
      <c r="Q1107" s="104">
        <f>_xlfn.IFNA(IF($B1107="","",VLOOKUP($B1107,'SWC Towers'!$A:$Q,$Q$2,FALSE)),"")</f>
        <v>0.2</v>
      </c>
      <c r="R1107" s="106">
        <f>_xlfn.IFNA(IF($B1107="","",VLOOKUP($B1107,'SWC Towers'!$A:$Q,$R$2,FALSE)),"")</f>
        <v>0.2</v>
      </c>
      <c r="S1107" s="106" t="str">
        <f>_xlfn.IFNA(IF($B1107="","",VLOOKUP($B1107,'SWC Towers'!$A:$Q,$S$2,FALSE)),"")</f>
        <v/>
      </c>
      <c r="T1107" s="106">
        <f>_xlfn.IFNA(IF($B1107="","",VLOOKUP($B1107,'SWC Towers'!$A:$Q,$T$2,FALSE)),"")</f>
        <v>0.1</v>
      </c>
      <c r="U1107" s="104" t="str">
        <f>_xlfn.IFNA(IF($B1107="","",VLOOKUP($B1107,'SWC Towers'!$A:$Q,$U$2,FALSE)),"")</f>
        <v/>
      </c>
      <c r="V1107" s="104" t="str">
        <f>_xlfn.IFNA(IF($B1107="","",VLOOKUP($B1107,'SWC Towers'!$A:$Q,$V$2,FALSE)),"")</f>
        <v/>
      </c>
      <c r="W1107" s="104">
        <f>_xlfn.IFNA(IF($B1107="","",VLOOKUP($B1107,'SWC Towers'!$A:$Q,$W$2,FALSE)),"")</f>
        <v>0.3</v>
      </c>
      <c r="X1107" s="104" t="str">
        <f>_xlfn.IFNA(IF($B1107="","",VLOOKUP($B1107,'SWC Towers'!$A:$Q,$X$2,FALSE)),"")</f>
        <v/>
      </c>
      <c r="Y1107" s="104" t="str">
        <f>_xlfn.IFNA(IF($B1107="","",VLOOKUP($B1107,'SWC Towers'!$A:$Q,$Y$2,FALSE)),"")</f>
        <v/>
      </c>
      <c r="Z1107" s="104">
        <f>_xlfn.IFNA(IF($B1107="","",VLOOKUP($B1107,'SWC Towers'!$A:$Q,$Z$2,FALSE)),"")</f>
        <v>0.1</v>
      </c>
      <c r="AA1107" s="104" t="str">
        <f>_xlfn.IFNA(IF($B1107="","",VLOOKUP($B1107,'SWC Towers'!$A:$Q,$AA$2,FALSE)),"")</f>
        <v/>
      </c>
      <c r="AB1107" s="106">
        <f>_xlfn.IFNA(IF($B1107="","",VLOOKUP($B1107,'SWC Towers'!$A:$Q,$AB$2,FALSE)),"")</f>
        <v>0.1</v>
      </c>
      <c r="AC1107" s="20">
        <f>SUM(Table25[[#This Row],[IT Tower: Application]:[Other/Non-IT ]])</f>
        <v>1</v>
      </c>
      <c r="AD1107" s="67"/>
      <c r="AE1107" s="67"/>
      <c r="AF1107" s="67"/>
      <c r="AG1107" s="67"/>
      <c r="AH1107" s="67"/>
      <c r="AI1107" s="67"/>
      <c r="AJ1107" s="67"/>
      <c r="AK1107" s="67"/>
      <c r="AL1107" s="67"/>
      <c r="AM1107" s="67"/>
      <c r="AN1107" s="67"/>
      <c r="AO1107" s="67"/>
      <c r="AP1107" s="67"/>
      <c r="AQ1107" s="67"/>
      <c r="AR1107" s="67"/>
      <c r="AS1107" s="67"/>
      <c r="AT1107" s="67"/>
      <c r="AU1107" s="67"/>
      <c r="AV1107" s="67"/>
      <c r="AW1107" s="67"/>
      <c r="AX1107" s="67"/>
      <c r="AY1107" s="67"/>
      <c r="AZ1107" s="67"/>
      <c r="BA1107" s="67">
        <v>0</v>
      </c>
      <c r="BB1107" s="113">
        <v>9570</v>
      </c>
      <c r="BC1107" s="113">
        <v>3341</v>
      </c>
      <c r="BD1107" s="113"/>
      <c r="BE1107" s="113"/>
      <c r="BF1107" s="113"/>
      <c r="BG1107" s="113"/>
      <c r="BH1107" s="113"/>
      <c r="BI1107" s="113"/>
      <c r="BJ1107" s="113"/>
      <c r="BK1107" s="113"/>
      <c r="BL1107" s="113"/>
      <c r="BM1107" s="113"/>
      <c r="BN1107" s="113"/>
      <c r="BO1107" s="113"/>
      <c r="BP1107" s="113"/>
      <c r="BQ1107" s="113"/>
      <c r="BR1107" s="113"/>
      <c r="BS1107" s="113"/>
      <c r="BT1107" s="113"/>
      <c r="BU1107" s="113"/>
      <c r="BV1107" s="113"/>
      <c r="BW1107" s="113"/>
      <c r="BX1107" s="113"/>
      <c r="BY1107" s="113"/>
      <c r="BZ1107" s="113"/>
      <c r="CA1107" s="67"/>
      <c r="CB1107" s="113"/>
      <c r="CC1107" s="69">
        <f>SUM(Table25[[#This Row],[Contract Amount FY00]:[Contract Amount FY50]])</f>
        <v>12911</v>
      </c>
      <c r="CD1107" s="114"/>
    </row>
    <row r="1108" spans="1:82" x14ac:dyDescent="0.25">
      <c r="A1108" s="122" t="s">
        <v>2012</v>
      </c>
      <c r="B1108" s="122" t="s">
        <v>3145</v>
      </c>
      <c r="C1108" s="122" t="s">
        <v>615</v>
      </c>
      <c r="E1108" s="26" t="str">
        <f>IFERROR(IF(VLOOKUP(Table25[[#This Row],[Contract No.]],Table3[#All],3,FALSE)="","No","Yes"),"")</f>
        <v>Yes</v>
      </c>
      <c r="F1108" s="107" t="str">
        <f>IFERROR(VLOOKUP(Table25[[#This Row],[Contract No.]],Table3[#All],3,FALSE),"")</f>
        <v>NASPO</v>
      </c>
      <c r="G1108" s="107" t="str">
        <f>IFERROR(IF(Table25[[#This Row],[Cooperative Purchase
(Yes/No)]]="Yes","Yes",IF(VLOOKUP(Table25[[#This Row],[Contract No.]],Table3[#All],1,FALSE)=Table25[[#This Row],[Contract No.]],"Yes","No")),"No")</f>
        <v>Yes</v>
      </c>
      <c r="H1108" s="51">
        <f>IFERROR(VLOOKUP(Table25[[#This Row],[Contract No.]],Table3[#All],4,FALSE),"")</f>
        <v>45138</v>
      </c>
      <c r="I1108" s="28">
        <f>IFERROR(IF(AND(MONTH(Table25[[#This Row],[Contract Start Date]])&gt;6,MONTH(Table25[[#This Row],[Contract Start Date]])&lt;=12),YEAR(Table25[[#This Row],[Contract Start Date]])+1,YEAR(Table25[[#This Row],[Contract Start Date]])),"")</f>
        <v>2024</v>
      </c>
      <c r="J1108" s="108">
        <f>Table25[[#This Row],[FY Formula start]]</f>
        <v>2024</v>
      </c>
      <c r="K1108" s="59" t="str">
        <f>"FY"&amp;" "&amp;Table25[[#This Row],[Year Start]]</f>
        <v>FY 2024</v>
      </c>
      <c r="L1108" s="109">
        <f>IFERROR(VLOOKUP(Table25[[#This Row],[Contract No.]],Table3[#All],5,FALSE),"")</f>
        <v>48426</v>
      </c>
      <c r="M1108" s="110">
        <f>IFERROR(IF(Table25[[#This Row],[Contract End Date]]="99/99/9999","No End",IF(AND(MONTH(Table25[[#This Row],[Contract End Date]])&gt;6,MONTH(Table25[[#This Row],[Contract End Date]])&lt;=12),YEAR(Table25[[#This Row],[Contract End Date]])+1,YEAR(Table25[[#This Row],[Contract End Date]]))),"")</f>
        <v>2033</v>
      </c>
      <c r="N1108" s="111">
        <f>Table25[[#This Row],[FY Formula end]]</f>
        <v>2033</v>
      </c>
      <c r="O1108" s="112" t="str">
        <f>IF(Table25[[#This Row],[Year End]]="No End","No End","FY"&amp;" "&amp;Table25[[#This Row],[Year End]])</f>
        <v>FY 2033</v>
      </c>
      <c r="P1108" s="27"/>
      <c r="Q1108" s="104">
        <f>_xlfn.IFNA(IF($B1108="","",VLOOKUP($B1108,'SWC Towers'!$A:$Q,$Q$2,FALSE)),"")</f>
        <v>0.2</v>
      </c>
      <c r="R1108" s="106">
        <f>_xlfn.IFNA(IF($B1108="","",VLOOKUP($B1108,'SWC Towers'!$A:$Q,$R$2,FALSE)),"")</f>
        <v>0.2</v>
      </c>
      <c r="S1108" s="106" t="str">
        <f>_xlfn.IFNA(IF($B1108="","",VLOOKUP($B1108,'SWC Towers'!$A:$Q,$S$2,FALSE)),"")</f>
        <v/>
      </c>
      <c r="T1108" s="106">
        <f>_xlfn.IFNA(IF($B1108="","",VLOOKUP($B1108,'SWC Towers'!$A:$Q,$T$2,FALSE)),"")</f>
        <v>0.1</v>
      </c>
      <c r="U1108" s="104" t="str">
        <f>_xlfn.IFNA(IF($B1108="","",VLOOKUP($B1108,'SWC Towers'!$A:$Q,$U$2,FALSE)),"")</f>
        <v/>
      </c>
      <c r="V1108" s="104" t="str">
        <f>_xlfn.IFNA(IF($B1108="","",VLOOKUP($B1108,'SWC Towers'!$A:$Q,$V$2,FALSE)),"")</f>
        <v/>
      </c>
      <c r="W1108" s="104">
        <f>_xlfn.IFNA(IF($B1108="","",VLOOKUP($B1108,'SWC Towers'!$A:$Q,$W$2,FALSE)),"")</f>
        <v>0.3</v>
      </c>
      <c r="X1108" s="104" t="str">
        <f>_xlfn.IFNA(IF($B1108="","",VLOOKUP($B1108,'SWC Towers'!$A:$Q,$X$2,FALSE)),"")</f>
        <v/>
      </c>
      <c r="Y1108" s="104" t="str">
        <f>_xlfn.IFNA(IF($B1108="","",VLOOKUP($B1108,'SWC Towers'!$A:$Q,$Y$2,FALSE)),"")</f>
        <v/>
      </c>
      <c r="Z1108" s="104">
        <f>_xlfn.IFNA(IF($B1108="","",VLOOKUP($B1108,'SWC Towers'!$A:$Q,$Z$2,FALSE)),"")</f>
        <v>0.1</v>
      </c>
      <c r="AA1108" s="104" t="str">
        <f>_xlfn.IFNA(IF($B1108="","",VLOOKUP($B1108,'SWC Towers'!$A:$Q,$AA$2,FALSE)),"")</f>
        <v/>
      </c>
      <c r="AB1108" s="106">
        <f>_xlfn.IFNA(IF($B1108="","",VLOOKUP($B1108,'SWC Towers'!$A:$Q,$AB$2,FALSE)),"")</f>
        <v>0.1</v>
      </c>
      <c r="AC1108" s="20">
        <f>SUM(Table25[[#This Row],[IT Tower: Application]:[Other/Non-IT ]])</f>
        <v>1</v>
      </c>
      <c r="AD1108" s="67"/>
      <c r="AE1108" s="67"/>
      <c r="AF1108" s="67"/>
      <c r="AG1108" s="67"/>
      <c r="AH1108" s="67"/>
      <c r="AI1108" s="67"/>
      <c r="AJ1108" s="67"/>
      <c r="AK1108" s="67"/>
      <c r="AL1108" s="67"/>
      <c r="AM1108" s="67"/>
      <c r="AN1108" s="67"/>
      <c r="AO1108" s="67"/>
      <c r="AP1108" s="67"/>
      <c r="AQ1108" s="67"/>
      <c r="AR1108" s="67"/>
      <c r="AS1108" s="67"/>
      <c r="AT1108" s="67"/>
      <c r="AU1108" s="67"/>
      <c r="AV1108" s="67"/>
      <c r="AW1108" s="67"/>
      <c r="AX1108" s="67"/>
      <c r="AY1108" s="67"/>
      <c r="AZ1108" s="67"/>
      <c r="BA1108" s="67"/>
      <c r="BB1108" s="113">
        <v>15483</v>
      </c>
      <c r="BC1108" s="113">
        <v>76108</v>
      </c>
      <c r="BD1108" s="113"/>
      <c r="BE1108" s="113"/>
      <c r="BF1108" s="113"/>
      <c r="BG1108" s="113"/>
      <c r="BH1108" s="113"/>
      <c r="BI1108" s="113"/>
      <c r="BJ1108" s="113"/>
      <c r="BK1108" s="113"/>
      <c r="BL1108" s="113"/>
      <c r="BM1108" s="113"/>
      <c r="BN1108" s="113"/>
      <c r="BO1108" s="113"/>
      <c r="BP1108" s="113"/>
      <c r="BQ1108" s="113"/>
      <c r="BR1108" s="113"/>
      <c r="BS1108" s="113"/>
      <c r="BT1108" s="113"/>
      <c r="BU1108" s="113"/>
      <c r="BV1108" s="113"/>
      <c r="BW1108" s="113"/>
      <c r="BX1108" s="113"/>
      <c r="BY1108" s="113"/>
      <c r="BZ1108" s="113"/>
      <c r="CA1108" s="67"/>
      <c r="CB1108" s="113"/>
      <c r="CC1108" s="69">
        <f>SUM(Table25[[#This Row],[Contract Amount FY00]:[Contract Amount FY50]])</f>
        <v>91591</v>
      </c>
      <c r="CD1108" s="114"/>
    </row>
    <row r="1109" spans="1:82" x14ac:dyDescent="0.25">
      <c r="A1109" s="122" t="s">
        <v>2012</v>
      </c>
      <c r="B1109" s="122" t="s">
        <v>3147</v>
      </c>
      <c r="C1109" s="122" t="s">
        <v>2757</v>
      </c>
      <c r="E1109" s="26" t="str">
        <f>IFERROR(IF(VLOOKUP(Table25[[#This Row],[Contract No.]],Table3[#All],3,FALSE)="","No","Yes"),"")</f>
        <v>No</v>
      </c>
      <c r="F1109" s="107" t="str">
        <f>IFERROR(VLOOKUP(Table25[[#This Row],[Contract No.]],Table3[#All],3,FALSE),"")</f>
        <v/>
      </c>
      <c r="G1109" s="107" t="str">
        <f>IFERROR(IF(Table25[[#This Row],[Cooperative Purchase
(Yes/No)]]="Yes","Yes",IF(VLOOKUP(Table25[[#This Row],[Contract No.]],Table3[#All],1,FALSE)=Table25[[#This Row],[Contract No.]],"Yes","No")),"No")</f>
        <v>Yes</v>
      </c>
      <c r="H1109" s="51">
        <f>IFERROR(VLOOKUP(Table25[[#This Row],[Contract No.]],Table3[#All],4,FALSE),"")</f>
        <v>45413</v>
      </c>
      <c r="I1109" s="28">
        <f>IFERROR(IF(AND(MONTH(Table25[[#This Row],[Contract Start Date]])&gt;6,MONTH(Table25[[#This Row],[Contract Start Date]])&lt;=12),YEAR(Table25[[#This Row],[Contract Start Date]])+1,YEAR(Table25[[#This Row],[Contract Start Date]])),"")</f>
        <v>2024</v>
      </c>
      <c r="J1109" s="108">
        <f>Table25[[#This Row],[FY Formula start]]</f>
        <v>2024</v>
      </c>
      <c r="K1109" s="59" t="str">
        <f>"FY"&amp;" "&amp;Table25[[#This Row],[Year Start]]</f>
        <v>FY 2024</v>
      </c>
      <c r="L1109" s="109">
        <f>IFERROR(VLOOKUP(Table25[[#This Row],[Contract No.]],Table3[#All],5,FALSE),"")</f>
        <v>46507</v>
      </c>
      <c r="M1109" s="110">
        <f>IFERROR(IF(Table25[[#This Row],[Contract End Date]]="99/99/9999","No End",IF(AND(MONTH(Table25[[#This Row],[Contract End Date]])&gt;6,MONTH(Table25[[#This Row],[Contract End Date]])&lt;=12),YEAR(Table25[[#This Row],[Contract End Date]])+1,YEAR(Table25[[#This Row],[Contract End Date]]))),"")</f>
        <v>2027</v>
      </c>
      <c r="N1109" s="111">
        <f>Table25[[#This Row],[FY Formula end]]</f>
        <v>2027</v>
      </c>
      <c r="O1109" s="112" t="str">
        <f>IF(Table25[[#This Row],[Year End]]="No End","No End","FY"&amp;" "&amp;Table25[[#This Row],[Year End]])</f>
        <v>FY 2027</v>
      </c>
      <c r="P1109" s="27"/>
      <c r="Q1109" s="104" t="str">
        <f>_xlfn.IFNA(IF($B1109="","",VLOOKUP($B1109,'SWC Towers'!$A:$Q,$Q$2,FALSE)),"")</f>
        <v/>
      </c>
      <c r="R1109" s="106" t="str">
        <f>_xlfn.IFNA(IF($B1109="","",VLOOKUP($B1109,'SWC Towers'!$A:$Q,$R$2,FALSE)),"")</f>
        <v/>
      </c>
      <c r="S1109" s="106">
        <f>_xlfn.IFNA(IF($B1109="","",VLOOKUP($B1109,'SWC Towers'!$A:$Q,$S$2,FALSE)),"")</f>
        <v>0.1</v>
      </c>
      <c r="T1109" s="106">
        <f>_xlfn.IFNA(IF($B1109="","",VLOOKUP($B1109,'SWC Towers'!$A:$Q,$T$2,FALSE)),"")</f>
        <v>0.1</v>
      </c>
      <c r="U1109" s="104" t="str">
        <f>_xlfn.IFNA(IF($B1109="","",VLOOKUP($B1109,'SWC Towers'!$A:$Q,$U$2,FALSE)),"")</f>
        <v/>
      </c>
      <c r="V1109" s="104" t="str">
        <f>_xlfn.IFNA(IF($B1109="","",VLOOKUP($B1109,'SWC Towers'!$A:$Q,$V$2,FALSE)),"")</f>
        <v/>
      </c>
      <c r="W1109" s="104">
        <f>_xlfn.IFNA(IF($B1109="","",VLOOKUP($B1109,'SWC Towers'!$A:$Q,$W$2,FALSE)),"")</f>
        <v>0.8</v>
      </c>
      <c r="X1109" s="104" t="str">
        <f>_xlfn.IFNA(IF($B1109="","",VLOOKUP($B1109,'SWC Towers'!$A:$Q,$X$2,FALSE)),"")</f>
        <v/>
      </c>
      <c r="Y1109" s="104" t="str">
        <f>_xlfn.IFNA(IF($B1109="","",VLOOKUP($B1109,'SWC Towers'!$A:$Q,$Y$2,FALSE)),"")</f>
        <v/>
      </c>
      <c r="Z1109" s="104" t="str">
        <f>_xlfn.IFNA(IF($B1109="","",VLOOKUP($B1109,'SWC Towers'!$A:$Q,$Z$2,FALSE)),"")</f>
        <v/>
      </c>
      <c r="AA1109" s="104" t="str">
        <f>_xlfn.IFNA(IF($B1109="","",VLOOKUP($B1109,'SWC Towers'!$A:$Q,$AA$2,FALSE)),"")</f>
        <v/>
      </c>
      <c r="AB1109" s="106" t="str">
        <f>_xlfn.IFNA(IF($B1109="","",VLOOKUP($B1109,'SWC Towers'!$A:$Q,$AB$2,FALSE)),"")</f>
        <v/>
      </c>
      <c r="AC1109" s="20">
        <f>SUM(Table25[[#This Row],[IT Tower: Application]:[Other/Non-IT ]])</f>
        <v>1</v>
      </c>
      <c r="AD1109" s="67"/>
      <c r="AE1109" s="67"/>
      <c r="AF1109" s="67"/>
      <c r="AG1109" s="67"/>
      <c r="AH1109" s="67"/>
      <c r="AI1109" s="67"/>
      <c r="AJ1109" s="67"/>
      <c r="AK1109" s="67"/>
      <c r="AL1109" s="67"/>
      <c r="AM1109" s="67"/>
      <c r="AN1109" s="67"/>
      <c r="AO1109" s="67"/>
      <c r="AP1109" s="67"/>
      <c r="AQ1109" s="67"/>
      <c r="AR1109" s="67"/>
      <c r="AS1109" s="67"/>
      <c r="AT1109" s="67"/>
      <c r="AU1109" s="67"/>
      <c r="AV1109" s="67"/>
      <c r="AW1109" s="67"/>
      <c r="AX1109" s="67"/>
      <c r="AY1109" s="67"/>
      <c r="AZ1109" s="67"/>
      <c r="BA1109" s="67"/>
      <c r="BB1109" s="113">
        <v>119</v>
      </c>
      <c r="BC1109" s="113">
        <v>475</v>
      </c>
      <c r="BD1109" s="113"/>
      <c r="BE1109" s="113"/>
      <c r="BF1109" s="113"/>
      <c r="BG1109" s="113"/>
      <c r="BH1109" s="113"/>
      <c r="BI1109" s="113"/>
      <c r="BJ1109" s="113"/>
      <c r="BK1109" s="113"/>
      <c r="BL1109" s="113"/>
      <c r="BM1109" s="113"/>
      <c r="BN1109" s="113"/>
      <c r="BO1109" s="113"/>
      <c r="BP1109" s="113"/>
      <c r="BQ1109" s="113"/>
      <c r="BR1109" s="113"/>
      <c r="BS1109" s="113"/>
      <c r="BT1109" s="113"/>
      <c r="BU1109" s="113"/>
      <c r="BV1109" s="113"/>
      <c r="BW1109" s="113"/>
      <c r="BX1109" s="113"/>
      <c r="BY1109" s="113"/>
      <c r="BZ1109" s="113"/>
      <c r="CA1109" s="67"/>
      <c r="CB1109" s="113"/>
      <c r="CC1109" s="69">
        <f>SUM(Table25[[#This Row],[Contract Amount FY00]:[Contract Amount FY50]])</f>
        <v>594</v>
      </c>
      <c r="CD1109" s="114"/>
    </row>
    <row r="1110" spans="1:82" x14ac:dyDescent="0.25">
      <c r="A1110" s="122" t="s">
        <v>2077</v>
      </c>
      <c r="B1110" s="122" t="s">
        <v>2242</v>
      </c>
      <c r="C1110" s="122" t="s">
        <v>385</v>
      </c>
      <c r="E1110" s="26" t="str">
        <f>IFERROR(IF(VLOOKUP(Table25[[#This Row],[Contract No.]],Table3[#All],3,FALSE)="","No","Yes"),"")</f>
        <v>Yes</v>
      </c>
      <c r="F1110" s="107" t="str">
        <f>IFERROR(VLOOKUP(Table25[[#This Row],[Contract No.]],Table3[#All],3,FALSE),"")</f>
        <v>NASPO</v>
      </c>
      <c r="G1110" s="107" t="str">
        <f>IFERROR(IF(Table25[[#This Row],[Cooperative Purchase
(Yes/No)]]="Yes","Yes",IF(VLOOKUP(Table25[[#This Row],[Contract No.]],Table3[#All],1,FALSE)=Table25[[#This Row],[Contract No.]],"Yes","No")),"No")</f>
        <v>Yes</v>
      </c>
      <c r="H1110" s="51">
        <f>IFERROR(VLOOKUP(Table25[[#This Row],[Contract No.]],Table3[#All],4,FALSE),"")</f>
        <v>44378</v>
      </c>
      <c r="I1110" s="28">
        <f>IFERROR(IF(AND(MONTH(Table25[[#This Row],[Contract Start Date]])&gt;6,MONTH(Table25[[#This Row],[Contract Start Date]])&lt;=12),YEAR(Table25[[#This Row],[Contract Start Date]])+1,YEAR(Table25[[#This Row],[Contract Start Date]])),"")</f>
        <v>2022</v>
      </c>
      <c r="J1110" s="108">
        <f>Table25[[#This Row],[FY Formula start]]</f>
        <v>2022</v>
      </c>
      <c r="K1110" s="59" t="str">
        <f>"FY"&amp;" "&amp;Table25[[#This Row],[Year Start]]</f>
        <v>FY 2022</v>
      </c>
      <c r="L1110" s="109">
        <f>IFERROR(VLOOKUP(Table25[[#This Row],[Contract No.]],Table3[#All],5,FALSE),"")</f>
        <v>47118</v>
      </c>
      <c r="M1110" s="110">
        <f>IFERROR(IF(Table25[[#This Row],[Contract End Date]]="99/99/9999","No End",IF(AND(MONTH(Table25[[#This Row],[Contract End Date]])&gt;6,MONTH(Table25[[#This Row],[Contract End Date]])&lt;=12),YEAR(Table25[[#This Row],[Contract End Date]])+1,YEAR(Table25[[#This Row],[Contract End Date]]))),"")</f>
        <v>2029</v>
      </c>
      <c r="N1110" s="111">
        <f>Table25[[#This Row],[FY Formula end]]</f>
        <v>2029</v>
      </c>
      <c r="O1110" s="112" t="str">
        <f>IF(Table25[[#This Row],[Year End]]="No End","No End","FY"&amp;" "&amp;Table25[[#This Row],[Year End]])</f>
        <v>FY 2029</v>
      </c>
      <c r="P1110" s="27"/>
      <c r="Q1110" s="104">
        <f>_xlfn.IFNA(IF($B1110="","",VLOOKUP($B1110,'SWC Towers'!$A:$Q,$Q$2,FALSE)),"")</f>
        <v>0.25</v>
      </c>
      <c r="R1110" s="106">
        <f>_xlfn.IFNA(IF($B1110="","",VLOOKUP($B1110,'SWC Towers'!$A:$Q,$R$2,FALSE)),"")</f>
        <v>0.3</v>
      </c>
      <c r="S1110" s="106" t="str">
        <f>_xlfn.IFNA(IF($B1110="","",VLOOKUP($B1110,'SWC Towers'!$A:$Q,$S$2,FALSE)),"")</f>
        <v/>
      </c>
      <c r="T1110" s="106" t="str">
        <f>_xlfn.IFNA(IF($B1110="","",VLOOKUP($B1110,'SWC Towers'!$A:$Q,$T$2,FALSE)),"")</f>
        <v/>
      </c>
      <c r="U1110" s="104">
        <f>_xlfn.IFNA(IF($B1110="","",VLOOKUP($B1110,'SWC Towers'!$A:$Q,$U$2,FALSE)),"")</f>
        <v>0.3</v>
      </c>
      <c r="V1110" s="104" t="str">
        <f>_xlfn.IFNA(IF($B1110="","",VLOOKUP($B1110,'SWC Towers'!$A:$Q,$V$2,FALSE)),"")</f>
        <v/>
      </c>
      <c r="W1110" s="104">
        <f>_xlfn.IFNA(IF($B1110="","",VLOOKUP($B1110,'SWC Towers'!$A:$Q,$W$2,FALSE)),"")</f>
        <v>0.1</v>
      </c>
      <c r="X1110" s="104" t="str">
        <f>_xlfn.IFNA(IF($B1110="","",VLOOKUP($B1110,'SWC Towers'!$A:$Q,$X$2,FALSE)),"")</f>
        <v/>
      </c>
      <c r="Y1110" s="104" t="str">
        <f>_xlfn.IFNA(IF($B1110="","",VLOOKUP($B1110,'SWC Towers'!$A:$Q,$Y$2,FALSE)),"")</f>
        <v/>
      </c>
      <c r="Z1110" s="104" t="str">
        <f>_xlfn.IFNA(IF($B1110="","",VLOOKUP($B1110,'SWC Towers'!$A:$Q,$Z$2,FALSE)),"")</f>
        <v/>
      </c>
      <c r="AA1110" s="104" t="str">
        <f>_xlfn.IFNA(IF($B1110="","",VLOOKUP($B1110,'SWC Towers'!$A:$Q,$AA$2,FALSE)),"")</f>
        <v/>
      </c>
      <c r="AB1110" s="106">
        <f>_xlfn.IFNA(IF($B1110="","",VLOOKUP($B1110,'SWC Towers'!$A:$Q,$AB$2,FALSE)),"")</f>
        <v>0.05</v>
      </c>
      <c r="AC1110" s="20">
        <f>SUM(Table25[[#This Row],[IT Tower: Application]:[Other/Non-IT ]])</f>
        <v>1</v>
      </c>
      <c r="AD1110" s="67"/>
      <c r="AE1110" s="67"/>
      <c r="AF1110" s="67"/>
      <c r="AG1110" s="67"/>
      <c r="AH1110" s="67"/>
      <c r="AI1110" s="67"/>
      <c r="AJ1110" s="67"/>
      <c r="AK1110" s="67"/>
      <c r="AL1110" s="67"/>
      <c r="AM1110" s="67"/>
      <c r="AN1110" s="67"/>
      <c r="AO1110" s="67"/>
      <c r="AP1110" s="67"/>
      <c r="AQ1110" s="67"/>
      <c r="AR1110" s="67"/>
      <c r="AS1110" s="67"/>
      <c r="AT1110" s="67"/>
      <c r="AU1110" s="67"/>
      <c r="AV1110" s="67"/>
      <c r="AW1110" s="67"/>
      <c r="AX1110" s="67"/>
      <c r="AY1110" s="67"/>
      <c r="AZ1110" s="67"/>
      <c r="BA1110" s="67"/>
      <c r="BB1110" s="113"/>
      <c r="BC1110" s="113">
        <v>6898</v>
      </c>
      <c r="BD1110" s="113"/>
      <c r="BE1110" s="113"/>
      <c r="BF1110" s="113"/>
      <c r="BG1110" s="113"/>
      <c r="BH1110" s="113"/>
      <c r="BI1110" s="113"/>
      <c r="BJ1110" s="113"/>
      <c r="BK1110" s="113"/>
      <c r="BL1110" s="113"/>
      <c r="BM1110" s="113"/>
      <c r="BN1110" s="113"/>
      <c r="BO1110" s="113"/>
      <c r="BP1110" s="113"/>
      <c r="BQ1110" s="113"/>
      <c r="BR1110" s="113"/>
      <c r="BS1110" s="113"/>
      <c r="BT1110" s="113"/>
      <c r="BU1110" s="113"/>
      <c r="BV1110" s="113"/>
      <c r="BW1110" s="113"/>
      <c r="BX1110" s="113"/>
      <c r="BY1110" s="113"/>
      <c r="BZ1110" s="113"/>
      <c r="CA1110" s="67"/>
      <c r="CB1110" s="113"/>
      <c r="CC1110" s="69">
        <f>SUM(Table25[[#This Row],[Contract Amount FY00]:[Contract Amount FY50]])</f>
        <v>6898</v>
      </c>
      <c r="CD1110" s="114"/>
    </row>
    <row r="1111" spans="1:82" x14ac:dyDescent="0.25">
      <c r="A1111" s="122" t="s">
        <v>2077</v>
      </c>
      <c r="B1111" s="122" t="s">
        <v>533</v>
      </c>
      <c r="C1111" s="122" t="s">
        <v>3187</v>
      </c>
      <c r="E1111" s="26" t="str">
        <f>IFERROR(IF(VLOOKUP(Table25[[#This Row],[Contract No.]],Table3[#All],3,FALSE)="","No","Yes"),"")</f>
        <v>No</v>
      </c>
      <c r="F1111" s="107" t="str">
        <f>IFERROR(VLOOKUP(Table25[[#This Row],[Contract No.]],Table3[#All],3,FALSE),"")</f>
        <v/>
      </c>
      <c r="G1111" s="107" t="str">
        <f>IFERROR(IF(Table25[[#This Row],[Cooperative Purchase
(Yes/No)]]="Yes","Yes",IF(VLOOKUP(Table25[[#This Row],[Contract No.]],Table3[#All],1,FALSE)=Table25[[#This Row],[Contract No.]],"Yes","No")),"No")</f>
        <v>Yes</v>
      </c>
      <c r="H1111" s="51">
        <f>IFERROR(VLOOKUP(Table25[[#This Row],[Contract No.]],Table3[#All],4,FALSE),"")</f>
        <v>43556</v>
      </c>
      <c r="I1111" s="28">
        <f>IFERROR(IF(AND(MONTH(Table25[[#This Row],[Contract Start Date]])&gt;6,MONTH(Table25[[#This Row],[Contract Start Date]])&lt;=12),YEAR(Table25[[#This Row],[Contract Start Date]])+1,YEAR(Table25[[#This Row],[Contract Start Date]])),"")</f>
        <v>2019</v>
      </c>
      <c r="J1111" s="108">
        <f>Table25[[#This Row],[FY Formula start]]</f>
        <v>2019</v>
      </c>
      <c r="K1111" s="59" t="str">
        <f>"FY"&amp;" "&amp;Table25[[#This Row],[Year Start]]</f>
        <v>FY 2019</v>
      </c>
      <c r="L1111" s="109">
        <f>IFERROR(VLOOKUP(Table25[[#This Row],[Contract No.]],Table3[#All],5,FALSE),"")</f>
        <v>45747</v>
      </c>
      <c r="M1111" s="110">
        <f>IFERROR(IF(Table25[[#This Row],[Contract End Date]]="99/99/9999","No End",IF(AND(MONTH(Table25[[#This Row],[Contract End Date]])&gt;6,MONTH(Table25[[#This Row],[Contract End Date]])&lt;=12),YEAR(Table25[[#This Row],[Contract End Date]])+1,YEAR(Table25[[#This Row],[Contract End Date]]))),"")</f>
        <v>2025</v>
      </c>
      <c r="N1111" s="111">
        <f>Table25[[#This Row],[FY Formula end]]</f>
        <v>2025</v>
      </c>
      <c r="O1111" s="112" t="str">
        <f>IF(Table25[[#This Row],[Year End]]="No End","No End","FY"&amp;" "&amp;Table25[[#This Row],[Year End]])</f>
        <v>FY 2025</v>
      </c>
      <c r="P1111" s="27"/>
      <c r="Q1111" s="104">
        <f>_xlfn.IFNA(IF($B1111="","",VLOOKUP($B1111,'SWC Towers'!$A:$Q,$Q$2,FALSE)),"")</f>
        <v>0.2</v>
      </c>
      <c r="R1111" s="106">
        <f>_xlfn.IFNA(IF($B1111="","",VLOOKUP($B1111,'SWC Towers'!$A:$Q,$R$2,FALSE)),"")</f>
        <v>0.2</v>
      </c>
      <c r="S1111" s="106" t="str">
        <f>_xlfn.IFNA(IF($B1111="","",VLOOKUP($B1111,'SWC Towers'!$A:$Q,$S$2,FALSE)),"")</f>
        <v/>
      </c>
      <c r="T1111" s="106" t="str">
        <f>_xlfn.IFNA(IF($B1111="","",VLOOKUP($B1111,'SWC Towers'!$A:$Q,$T$2,FALSE)),"")</f>
        <v/>
      </c>
      <c r="U1111" s="104">
        <f>_xlfn.IFNA(IF($B1111="","",VLOOKUP($B1111,'SWC Towers'!$A:$Q,$U$2,FALSE)),"")</f>
        <v>0.2</v>
      </c>
      <c r="V1111" s="104" t="str">
        <f>_xlfn.IFNA(IF($B1111="","",VLOOKUP($B1111,'SWC Towers'!$A:$Q,$V$2,FALSE)),"")</f>
        <v/>
      </c>
      <c r="W1111" s="104">
        <f>_xlfn.IFNA(IF($B1111="","",VLOOKUP($B1111,'SWC Towers'!$A:$Q,$W$2,FALSE)),"")</f>
        <v>0.2</v>
      </c>
      <c r="X1111" s="104" t="str">
        <f>_xlfn.IFNA(IF($B1111="","",VLOOKUP($B1111,'SWC Towers'!$A:$Q,$X$2,FALSE)),"")</f>
        <v/>
      </c>
      <c r="Y1111" s="104" t="str">
        <f>_xlfn.IFNA(IF($B1111="","",VLOOKUP($B1111,'SWC Towers'!$A:$Q,$Y$2,FALSE)),"")</f>
        <v/>
      </c>
      <c r="Z1111" s="104" t="str">
        <f>_xlfn.IFNA(IF($B1111="","",VLOOKUP($B1111,'SWC Towers'!$A:$Q,$Z$2,FALSE)),"")</f>
        <v/>
      </c>
      <c r="AA1111" s="104">
        <f>_xlfn.IFNA(IF($B1111="","",VLOOKUP($B1111,'SWC Towers'!$A:$Q,$AA$2,FALSE)),"")</f>
        <v>0.2</v>
      </c>
      <c r="AB1111" s="106" t="str">
        <f>_xlfn.IFNA(IF($B1111="","",VLOOKUP($B1111,'SWC Towers'!$A:$Q,$AB$2,FALSE)),"")</f>
        <v/>
      </c>
      <c r="AC1111" s="20">
        <f>SUM(Table25[[#This Row],[IT Tower: Application]:[Other/Non-IT ]])</f>
        <v>1</v>
      </c>
      <c r="AD1111" s="67"/>
      <c r="AE1111" s="67"/>
      <c r="AF1111" s="67"/>
      <c r="AG1111" s="67"/>
      <c r="AH1111" s="67"/>
      <c r="AI1111" s="67"/>
      <c r="AJ1111" s="67"/>
      <c r="AK1111" s="67"/>
      <c r="AL1111" s="67"/>
      <c r="AM1111" s="67"/>
      <c r="AN1111" s="67"/>
      <c r="AO1111" s="67"/>
      <c r="AP1111" s="67"/>
      <c r="AQ1111" s="67"/>
      <c r="AR1111" s="67"/>
      <c r="AS1111" s="67"/>
      <c r="AT1111" s="67"/>
      <c r="AU1111" s="67"/>
      <c r="AV1111" s="67"/>
      <c r="AW1111" s="67"/>
      <c r="AX1111" s="67">
        <v>0</v>
      </c>
      <c r="AY1111" s="67">
        <v>3745</v>
      </c>
      <c r="AZ1111" s="67"/>
      <c r="BA1111" s="67"/>
      <c r="BB1111" s="113"/>
      <c r="BC1111" s="113"/>
      <c r="BD1111" s="113"/>
      <c r="BE1111" s="113"/>
      <c r="BF1111" s="113"/>
      <c r="BG1111" s="113"/>
      <c r="BH1111" s="113"/>
      <c r="BI1111" s="113"/>
      <c r="BJ1111" s="113"/>
      <c r="BK1111" s="113"/>
      <c r="BL1111" s="113"/>
      <c r="BM1111" s="113"/>
      <c r="BN1111" s="113"/>
      <c r="BO1111" s="113"/>
      <c r="BP1111" s="113"/>
      <c r="BQ1111" s="113"/>
      <c r="BR1111" s="113"/>
      <c r="BS1111" s="113"/>
      <c r="BT1111" s="113"/>
      <c r="BU1111" s="113"/>
      <c r="BV1111" s="113"/>
      <c r="BW1111" s="113"/>
      <c r="BX1111" s="113"/>
      <c r="BY1111" s="113"/>
      <c r="BZ1111" s="113"/>
      <c r="CA1111" s="67"/>
      <c r="CB1111" s="113"/>
      <c r="CC1111" s="69">
        <f>SUM(Table25[[#This Row],[Contract Amount FY00]:[Contract Amount FY50]])</f>
        <v>3745</v>
      </c>
      <c r="CD1111" s="114"/>
    </row>
    <row r="1112" spans="1:82" x14ac:dyDescent="0.25">
      <c r="A1112" s="122" t="s">
        <v>2077</v>
      </c>
      <c r="B1112" s="122" t="s">
        <v>533</v>
      </c>
      <c r="C1112" s="122" t="s">
        <v>2200</v>
      </c>
      <c r="E1112" s="26" t="str">
        <f>IFERROR(IF(VLOOKUP(Table25[[#This Row],[Contract No.]],Table3[#All],3,FALSE)="","No","Yes"),"")</f>
        <v>No</v>
      </c>
      <c r="F1112" s="107" t="str">
        <f>IFERROR(VLOOKUP(Table25[[#This Row],[Contract No.]],Table3[#All],3,FALSE),"")</f>
        <v/>
      </c>
      <c r="G1112" s="107" t="str">
        <f>IFERROR(IF(Table25[[#This Row],[Cooperative Purchase
(Yes/No)]]="Yes","Yes",IF(VLOOKUP(Table25[[#This Row],[Contract No.]],Table3[#All],1,FALSE)=Table25[[#This Row],[Contract No.]],"Yes","No")),"No")</f>
        <v>Yes</v>
      </c>
      <c r="H1112" s="51">
        <f>IFERROR(VLOOKUP(Table25[[#This Row],[Contract No.]],Table3[#All],4,FALSE),"")</f>
        <v>43556</v>
      </c>
      <c r="I1112" s="28">
        <f>IFERROR(IF(AND(MONTH(Table25[[#This Row],[Contract Start Date]])&gt;6,MONTH(Table25[[#This Row],[Contract Start Date]])&lt;=12),YEAR(Table25[[#This Row],[Contract Start Date]])+1,YEAR(Table25[[#This Row],[Contract Start Date]])),"")</f>
        <v>2019</v>
      </c>
      <c r="J1112" s="108">
        <f>Table25[[#This Row],[FY Formula start]]</f>
        <v>2019</v>
      </c>
      <c r="K1112" s="59" t="str">
        <f>"FY"&amp;" "&amp;Table25[[#This Row],[Year Start]]</f>
        <v>FY 2019</v>
      </c>
      <c r="L1112" s="109">
        <f>IFERROR(VLOOKUP(Table25[[#This Row],[Contract No.]],Table3[#All],5,FALSE),"")</f>
        <v>45747</v>
      </c>
      <c r="M1112" s="110">
        <f>IFERROR(IF(Table25[[#This Row],[Contract End Date]]="99/99/9999","No End",IF(AND(MONTH(Table25[[#This Row],[Contract End Date]])&gt;6,MONTH(Table25[[#This Row],[Contract End Date]])&lt;=12),YEAR(Table25[[#This Row],[Contract End Date]])+1,YEAR(Table25[[#This Row],[Contract End Date]]))),"")</f>
        <v>2025</v>
      </c>
      <c r="N1112" s="111">
        <f>Table25[[#This Row],[FY Formula end]]</f>
        <v>2025</v>
      </c>
      <c r="O1112" s="112" t="str">
        <f>IF(Table25[[#This Row],[Year End]]="No End","No End","FY"&amp;" "&amp;Table25[[#This Row],[Year End]])</f>
        <v>FY 2025</v>
      </c>
      <c r="P1112" s="27"/>
      <c r="Q1112" s="104">
        <f>_xlfn.IFNA(IF($B1112="","",VLOOKUP($B1112,'SWC Towers'!$A:$Q,$Q$2,FALSE)),"")</f>
        <v>0.2</v>
      </c>
      <c r="R1112" s="106">
        <f>_xlfn.IFNA(IF($B1112="","",VLOOKUP($B1112,'SWC Towers'!$A:$Q,$R$2,FALSE)),"")</f>
        <v>0.2</v>
      </c>
      <c r="S1112" s="106" t="str">
        <f>_xlfn.IFNA(IF($B1112="","",VLOOKUP($B1112,'SWC Towers'!$A:$Q,$S$2,FALSE)),"")</f>
        <v/>
      </c>
      <c r="T1112" s="106" t="str">
        <f>_xlfn.IFNA(IF($B1112="","",VLOOKUP($B1112,'SWC Towers'!$A:$Q,$T$2,FALSE)),"")</f>
        <v/>
      </c>
      <c r="U1112" s="104">
        <f>_xlfn.IFNA(IF($B1112="","",VLOOKUP($B1112,'SWC Towers'!$A:$Q,$U$2,FALSE)),"")</f>
        <v>0.2</v>
      </c>
      <c r="V1112" s="104" t="str">
        <f>_xlfn.IFNA(IF($B1112="","",VLOOKUP($B1112,'SWC Towers'!$A:$Q,$V$2,FALSE)),"")</f>
        <v/>
      </c>
      <c r="W1112" s="104">
        <f>_xlfn.IFNA(IF($B1112="","",VLOOKUP($B1112,'SWC Towers'!$A:$Q,$W$2,FALSE)),"")</f>
        <v>0.2</v>
      </c>
      <c r="X1112" s="104" t="str">
        <f>_xlfn.IFNA(IF($B1112="","",VLOOKUP($B1112,'SWC Towers'!$A:$Q,$X$2,FALSE)),"")</f>
        <v/>
      </c>
      <c r="Y1112" s="104" t="str">
        <f>_xlfn.IFNA(IF($B1112="","",VLOOKUP($B1112,'SWC Towers'!$A:$Q,$Y$2,FALSE)),"")</f>
        <v/>
      </c>
      <c r="Z1112" s="104" t="str">
        <f>_xlfn.IFNA(IF($B1112="","",VLOOKUP($B1112,'SWC Towers'!$A:$Q,$Z$2,FALSE)),"")</f>
        <v/>
      </c>
      <c r="AA1112" s="104">
        <f>_xlfn.IFNA(IF($B1112="","",VLOOKUP($B1112,'SWC Towers'!$A:$Q,$AA$2,FALSE)),"")</f>
        <v>0.2</v>
      </c>
      <c r="AB1112" s="106" t="str">
        <f>_xlfn.IFNA(IF($B1112="","",VLOOKUP($B1112,'SWC Towers'!$A:$Q,$AB$2,FALSE)),"")</f>
        <v/>
      </c>
      <c r="AC1112" s="20">
        <f>SUM(Table25[[#This Row],[IT Tower: Application]:[Other/Non-IT ]])</f>
        <v>1</v>
      </c>
      <c r="AD1112" s="67"/>
      <c r="AE1112" s="67"/>
      <c r="AF1112" s="67"/>
      <c r="AG1112" s="67"/>
      <c r="AH1112" s="67"/>
      <c r="AI1112" s="67"/>
      <c r="AJ1112" s="67"/>
      <c r="AK1112" s="67"/>
      <c r="AL1112" s="67"/>
      <c r="AM1112" s="67"/>
      <c r="AN1112" s="67"/>
      <c r="AO1112" s="67"/>
      <c r="AP1112" s="67"/>
      <c r="AQ1112" s="67"/>
      <c r="AR1112" s="67"/>
      <c r="AS1112" s="67"/>
      <c r="AT1112" s="67"/>
      <c r="AU1112" s="67"/>
      <c r="AV1112" s="67"/>
      <c r="AW1112" s="67"/>
      <c r="AX1112" s="67"/>
      <c r="AY1112" s="67"/>
      <c r="AZ1112" s="67"/>
      <c r="BA1112" s="67">
        <v>0</v>
      </c>
      <c r="BB1112" s="113">
        <v>4250.88</v>
      </c>
      <c r="BC1112" s="113"/>
      <c r="BD1112" s="113"/>
      <c r="BE1112" s="113"/>
      <c r="BF1112" s="113"/>
      <c r="BG1112" s="113"/>
      <c r="BH1112" s="113"/>
      <c r="BI1112" s="113"/>
      <c r="BJ1112" s="113"/>
      <c r="BK1112" s="113"/>
      <c r="BL1112" s="113"/>
      <c r="BM1112" s="113"/>
      <c r="BN1112" s="113"/>
      <c r="BO1112" s="113"/>
      <c r="BP1112" s="113"/>
      <c r="BQ1112" s="113"/>
      <c r="BR1112" s="113"/>
      <c r="BS1112" s="113"/>
      <c r="BT1112" s="113"/>
      <c r="BU1112" s="113"/>
      <c r="BV1112" s="113"/>
      <c r="BW1112" s="113"/>
      <c r="BX1112" s="113"/>
      <c r="BY1112" s="113"/>
      <c r="BZ1112" s="113"/>
      <c r="CA1112" s="67"/>
      <c r="CB1112" s="113"/>
      <c r="CC1112" s="69">
        <f>SUM(Table25[[#This Row],[Contract Amount FY00]:[Contract Amount FY50]])</f>
        <v>4250.88</v>
      </c>
      <c r="CD1112" s="114"/>
    </row>
    <row r="1113" spans="1:82" x14ac:dyDescent="0.25">
      <c r="A1113" s="122" t="s">
        <v>2077</v>
      </c>
      <c r="B1113" s="122" t="s">
        <v>705</v>
      </c>
      <c r="C1113" s="122" t="s">
        <v>404</v>
      </c>
      <c r="E1113" s="26" t="str">
        <f>IFERROR(IF(VLOOKUP(Table25[[#This Row],[Contract No.]],Table3[#All],3,FALSE)="","No","Yes"),"")</f>
        <v>Yes</v>
      </c>
      <c r="F1113" s="107" t="str">
        <f>IFERROR(VLOOKUP(Table25[[#This Row],[Contract No.]],Table3[#All],3,FALSE),"")</f>
        <v>NASPO</v>
      </c>
      <c r="G1113" s="107" t="str">
        <f>IFERROR(IF(Table25[[#This Row],[Cooperative Purchase
(Yes/No)]]="Yes","Yes",IF(VLOOKUP(Table25[[#This Row],[Contract No.]],Table3[#All],1,FALSE)=Table25[[#This Row],[Contract No.]],"Yes","No")),"No")</f>
        <v>Yes</v>
      </c>
      <c r="H1113" s="51">
        <f>IFERROR(VLOOKUP(Table25[[#This Row],[Contract No.]],Table3[#All],4,FALSE),"")</f>
        <v>43647</v>
      </c>
      <c r="I1113" s="28">
        <f>IFERROR(IF(AND(MONTH(Table25[[#This Row],[Contract Start Date]])&gt;6,MONTH(Table25[[#This Row],[Contract Start Date]])&lt;=12),YEAR(Table25[[#This Row],[Contract Start Date]])+1,YEAR(Table25[[#This Row],[Contract Start Date]])),"")</f>
        <v>2020</v>
      </c>
      <c r="J1113" s="108">
        <f>Table25[[#This Row],[FY Formula start]]</f>
        <v>2020</v>
      </c>
      <c r="K1113" s="59" t="str">
        <f>"FY"&amp;" "&amp;Table25[[#This Row],[Year Start]]</f>
        <v>FY 2020</v>
      </c>
      <c r="L1113" s="109">
        <f>IFERROR(VLOOKUP(Table25[[#This Row],[Contract No.]],Table3[#All],5,FALSE),"")</f>
        <v>47360</v>
      </c>
      <c r="M1113" s="110">
        <f>IFERROR(IF(Table25[[#This Row],[Contract End Date]]="99/99/9999","No End",IF(AND(MONTH(Table25[[#This Row],[Contract End Date]])&gt;6,MONTH(Table25[[#This Row],[Contract End Date]])&lt;=12),YEAR(Table25[[#This Row],[Contract End Date]])+1,YEAR(Table25[[#This Row],[Contract End Date]]))),"")</f>
        <v>2030</v>
      </c>
      <c r="N1113" s="111">
        <f>Table25[[#This Row],[FY Formula end]]</f>
        <v>2030</v>
      </c>
      <c r="O1113" s="112" t="str">
        <f>IF(Table25[[#This Row],[Year End]]="No End","No End","FY"&amp;" "&amp;Table25[[#This Row],[Year End]])</f>
        <v>FY 2030</v>
      </c>
      <c r="P1113" s="27"/>
      <c r="Q1113" s="104">
        <f>_xlfn.IFNA(IF($B1113="","",VLOOKUP($B1113,'SWC Towers'!$A:$Q,$Q$2,FALSE)),"")</f>
        <v>0.2</v>
      </c>
      <c r="R1113" s="106" t="str">
        <f>_xlfn.IFNA(IF($B1113="","",VLOOKUP($B1113,'SWC Towers'!$A:$Q,$R$2,FALSE)),"")</f>
        <v/>
      </c>
      <c r="S1113" s="106" t="str">
        <f>_xlfn.IFNA(IF($B1113="","",VLOOKUP($B1113,'SWC Towers'!$A:$Q,$S$2,FALSE)),"")</f>
        <v/>
      </c>
      <c r="T1113" s="106" t="str">
        <f>_xlfn.IFNA(IF($B1113="","",VLOOKUP($B1113,'SWC Towers'!$A:$Q,$T$2,FALSE)),"")</f>
        <v/>
      </c>
      <c r="U1113" s="104">
        <f>_xlfn.IFNA(IF($B1113="","",VLOOKUP($B1113,'SWC Towers'!$A:$Q,$U$2,FALSE)),"")</f>
        <v>0.4</v>
      </c>
      <c r="V1113" s="104" t="str">
        <f>_xlfn.IFNA(IF($B1113="","",VLOOKUP($B1113,'SWC Towers'!$A:$Q,$V$2,FALSE)),"")</f>
        <v/>
      </c>
      <c r="W1113" s="104">
        <f>_xlfn.IFNA(IF($B1113="","",VLOOKUP($B1113,'SWC Towers'!$A:$Q,$W$2,FALSE)),"")</f>
        <v>0.4</v>
      </c>
      <c r="X1113" s="104" t="str">
        <f>_xlfn.IFNA(IF($B1113="","",VLOOKUP($B1113,'SWC Towers'!$A:$Q,$X$2,FALSE)),"")</f>
        <v/>
      </c>
      <c r="Y1113" s="104" t="str">
        <f>_xlfn.IFNA(IF($B1113="","",VLOOKUP($B1113,'SWC Towers'!$A:$Q,$Y$2,FALSE)),"")</f>
        <v/>
      </c>
      <c r="Z1113" s="104" t="str">
        <f>_xlfn.IFNA(IF($B1113="","",VLOOKUP($B1113,'SWC Towers'!$A:$Q,$Z$2,FALSE)),"")</f>
        <v/>
      </c>
      <c r="AA1113" s="104" t="str">
        <f>_xlfn.IFNA(IF($B1113="","",VLOOKUP($B1113,'SWC Towers'!$A:$Q,$AA$2,FALSE)),"")</f>
        <v/>
      </c>
      <c r="AB1113" s="106" t="str">
        <f>_xlfn.IFNA(IF($B1113="","",VLOOKUP($B1113,'SWC Towers'!$A:$Q,$AB$2,FALSE)),"")</f>
        <v/>
      </c>
      <c r="AC1113" s="20">
        <f>SUM(Table25[[#This Row],[IT Tower: Application]:[Other/Non-IT ]])</f>
        <v>1</v>
      </c>
      <c r="AD1113" s="67"/>
      <c r="AE1113" s="67"/>
      <c r="AF1113" s="67"/>
      <c r="AG1113" s="67"/>
      <c r="AH1113" s="67"/>
      <c r="AI1113" s="67"/>
      <c r="AJ1113" s="67"/>
      <c r="AK1113" s="67"/>
      <c r="AL1113" s="67"/>
      <c r="AM1113" s="67"/>
      <c r="AN1113" s="67"/>
      <c r="AO1113" s="67"/>
      <c r="AP1113" s="67"/>
      <c r="AQ1113" s="67"/>
      <c r="AR1113" s="67"/>
      <c r="AS1113" s="67"/>
      <c r="AT1113" s="67"/>
      <c r="AU1113" s="67"/>
      <c r="AV1113" s="67"/>
      <c r="AW1113" s="67">
        <v>0</v>
      </c>
      <c r="AX1113" s="67">
        <v>506</v>
      </c>
      <c r="AY1113" s="67">
        <v>174</v>
      </c>
      <c r="AZ1113" s="67">
        <v>414</v>
      </c>
      <c r="BA1113" s="67">
        <v>1010</v>
      </c>
      <c r="BB1113" s="113">
        <v>0</v>
      </c>
      <c r="BC1113" s="113"/>
      <c r="BD1113" s="113"/>
      <c r="BE1113" s="113"/>
      <c r="BF1113" s="113"/>
      <c r="BG1113" s="113"/>
      <c r="BH1113" s="113"/>
      <c r="BI1113" s="113"/>
      <c r="BJ1113" s="113"/>
      <c r="BK1113" s="113"/>
      <c r="BL1113" s="113"/>
      <c r="BM1113" s="113"/>
      <c r="BN1113" s="113"/>
      <c r="BO1113" s="113"/>
      <c r="BP1113" s="113"/>
      <c r="BQ1113" s="113"/>
      <c r="BR1113" s="113"/>
      <c r="BS1113" s="113"/>
      <c r="BT1113" s="113"/>
      <c r="BU1113" s="113"/>
      <c r="BV1113" s="113"/>
      <c r="BW1113" s="113"/>
      <c r="BX1113" s="113"/>
      <c r="BY1113" s="113"/>
      <c r="BZ1113" s="113"/>
      <c r="CA1113" s="67"/>
      <c r="CB1113" s="113"/>
      <c r="CC1113" s="69">
        <f>SUM(Table25[[#This Row],[Contract Amount FY00]:[Contract Amount FY50]])</f>
        <v>2104</v>
      </c>
      <c r="CD1113" s="114"/>
    </row>
    <row r="1114" spans="1:82" x14ac:dyDescent="0.25">
      <c r="A1114" s="122" t="s">
        <v>2077</v>
      </c>
      <c r="B1114" s="122" t="s">
        <v>705</v>
      </c>
      <c r="C1114" s="122" t="s">
        <v>1777</v>
      </c>
      <c r="E1114" s="26" t="str">
        <f>IFERROR(IF(VLOOKUP(Table25[[#This Row],[Contract No.]],Table3[#All],3,FALSE)="","No","Yes"),"")</f>
        <v>Yes</v>
      </c>
      <c r="F1114" s="107" t="str">
        <f>IFERROR(VLOOKUP(Table25[[#This Row],[Contract No.]],Table3[#All],3,FALSE),"")</f>
        <v>NASPO</v>
      </c>
      <c r="G1114" s="107" t="str">
        <f>IFERROR(IF(Table25[[#This Row],[Cooperative Purchase
(Yes/No)]]="Yes","Yes",IF(VLOOKUP(Table25[[#This Row],[Contract No.]],Table3[#All],1,FALSE)=Table25[[#This Row],[Contract No.]],"Yes","No")),"No")</f>
        <v>Yes</v>
      </c>
      <c r="H1114" s="51">
        <f>IFERROR(VLOOKUP(Table25[[#This Row],[Contract No.]],Table3[#All],4,FALSE),"")</f>
        <v>43647</v>
      </c>
      <c r="I1114" s="28">
        <f>IFERROR(IF(AND(MONTH(Table25[[#This Row],[Contract Start Date]])&gt;6,MONTH(Table25[[#This Row],[Contract Start Date]])&lt;=12),YEAR(Table25[[#This Row],[Contract Start Date]])+1,YEAR(Table25[[#This Row],[Contract Start Date]])),"")</f>
        <v>2020</v>
      </c>
      <c r="J1114" s="108">
        <f>Table25[[#This Row],[FY Formula start]]</f>
        <v>2020</v>
      </c>
      <c r="K1114" s="59" t="str">
        <f>"FY"&amp;" "&amp;Table25[[#This Row],[Year Start]]</f>
        <v>FY 2020</v>
      </c>
      <c r="L1114" s="109">
        <f>IFERROR(VLOOKUP(Table25[[#This Row],[Contract No.]],Table3[#All],5,FALSE),"")</f>
        <v>47360</v>
      </c>
      <c r="M1114" s="110">
        <f>IFERROR(IF(Table25[[#This Row],[Contract End Date]]="99/99/9999","No End",IF(AND(MONTH(Table25[[#This Row],[Contract End Date]])&gt;6,MONTH(Table25[[#This Row],[Contract End Date]])&lt;=12),YEAR(Table25[[#This Row],[Contract End Date]])+1,YEAR(Table25[[#This Row],[Contract End Date]]))),"")</f>
        <v>2030</v>
      </c>
      <c r="N1114" s="111">
        <f>Table25[[#This Row],[FY Formula end]]</f>
        <v>2030</v>
      </c>
      <c r="O1114" s="112" t="str">
        <f>IF(Table25[[#This Row],[Year End]]="No End","No End","FY"&amp;" "&amp;Table25[[#This Row],[Year End]])</f>
        <v>FY 2030</v>
      </c>
      <c r="P1114" s="27"/>
      <c r="Q1114" s="104">
        <f>_xlfn.IFNA(IF($B1114="","",VLOOKUP($B1114,'SWC Towers'!$A:$Q,$Q$2,FALSE)),"")</f>
        <v>0.2</v>
      </c>
      <c r="R1114" s="106" t="str">
        <f>_xlfn.IFNA(IF($B1114="","",VLOOKUP($B1114,'SWC Towers'!$A:$Q,$R$2,FALSE)),"")</f>
        <v/>
      </c>
      <c r="S1114" s="106" t="str">
        <f>_xlfn.IFNA(IF($B1114="","",VLOOKUP($B1114,'SWC Towers'!$A:$Q,$S$2,FALSE)),"")</f>
        <v/>
      </c>
      <c r="T1114" s="106" t="str">
        <f>_xlfn.IFNA(IF($B1114="","",VLOOKUP($B1114,'SWC Towers'!$A:$Q,$T$2,FALSE)),"")</f>
        <v/>
      </c>
      <c r="U1114" s="104">
        <f>_xlfn.IFNA(IF($B1114="","",VLOOKUP($B1114,'SWC Towers'!$A:$Q,$U$2,FALSE)),"")</f>
        <v>0.4</v>
      </c>
      <c r="V1114" s="104" t="str">
        <f>_xlfn.IFNA(IF($B1114="","",VLOOKUP($B1114,'SWC Towers'!$A:$Q,$V$2,FALSE)),"")</f>
        <v/>
      </c>
      <c r="W1114" s="104">
        <f>_xlfn.IFNA(IF($B1114="","",VLOOKUP($B1114,'SWC Towers'!$A:$Q,$W$2,FALSE)),"")</f>
        <v>0.4</v>
      </c>
      <c r="X1114" s="104" t="str">
        <f>_xlfn.IFNA(IF($B1114="","",VLOOKUP($B1114,'SWC Towers'!$A:$Q,$X$2,FALSE)),"")</f>
        <v/>
      </c>
      <c r="Y1114" s="104" t="str">
        <f>_xlfn.IFNA(IF($B1114="","",VLOOKUP($B1114,'SWC Towers'!$A:$Q,$Y$2,FALSE)),"")</f>
        <v/>
      </c>
      <c r="Z1114" s="104" t="str">
        <f>_xlfn.IFNA(IF($B1114="","",VLOOKUP($B1114,'SWC Towers'!$A:$Q,$Z$2,FALSE)),"")</f>
        <v/>
      </c>
      <c r="AA1114" s="104" t="str">
        <f>_xlfn.IFNA(IF($B1114="","",VLOOKUP($B1114,'SWC Towers'!$A:$Q,$AA$2,FALSE)),"")</f>
        <v/>
      </c>
      <c r="AB1114" s="106" t="str">
        <f>_xlfn.IFNA(IF($B1114="","",VLOOKUP($B1114,'SWC Towers'!$A:$Q,$AB$2,FALSE)),"")</f>
        <v/>
      </c>
      <c r="AC1114" s="20">
        <f>SUM(Table25[[#This Row],[IT Tower: Application]:[Other/Non-IT ]])</f>
        <v>1</v>
      </c>
      <c r="AD1114" s="67"/>
      <c r="AE1114" s="67"/>
      <c r="AF1114" s="67"/>
      <c r="AG1114" s="67"/>
      <c r="AH1114" s="67"/>
      <c r="AI1114" s="67"/>
      <c r="AJ1114" s="67"/>
      <c r="AK1114" s="67"/>
      <c r="AL1114" s="67"/>
      <c r="AM1114" s="67"/>
      <c r="AN1114" s="67"/>
      <c r="AO1114" s="67"/>
      <c r="AP1114" s="67"/>
      <c r="AQ1114" s="67"/>
      <c r="AR1114" s="67"/>
      <c r="AS1114" s="67"/>
      <c r="AT1114" s="67"/>
      <c r="AU1114" s="67"/>
      <c r="AV1114" s="67"/>
      <c r="AW1114" s="67"/>
      <c r="AX1114" s="67">
        <v>0</v>
      </c>
      <c r="AY1114" s="67">
        <v>1889226</v>
      </c>
      <c r="AZ1114" s="67">
        <v>1902503</v>
      </c>
      <c r="BA1114" s="67">
        <v>2035540</v>
      </c>
      <c r="BB1114" s="113">
        <v>2320950</v>
      </c>
      <c r="BC1114" s="113">
        <v>2516133</v>
      </c>
      <c r="BD1114" s="113"/>
      <c r="BE1114" s="113"/>
      <c r="BF1114" s="113"/>
      <c r="BG1114" s="113"/>
      <c r="BH1114" s="113"/>
      <c r="BI1114" s="113"/>
      <c r="BJ1114" s="113"/>
      <c r="BK1114" s="113"/>
      <c r="BL1114" s="113"/>
      <c r="BM1114" s="113"/>
      <c r="BN1114" s="113"/>
      <c r="BO1114" s="113"/>
      <c r="BP1114" s="113"/>
      <c r="BQ1114" s="113"/>
      <c r="BR1114" s="113"/>
      <c r="BS1114" s="113"/>
      <c r="BT1114" s="113"/>
      <c r="BU1114" s="113"/>
      <c r="BV1114" s="113"/>
      <c r="BW1114" s="113"/>
      <c r="BX1114" s="113"/>
      <c r="BY1114" s="113"/>
      <c r="BZ1114" s="113"/>
      <c r="CA1114" s="67"/>
      <c r="CB1114" s="113"/>
      <c r="CC1114" s="69">
        <f>SUM(Table25[[#This Row],[Contract Amount FY00]:[Contract Amount FY50]])</f>
        <v>10664352</v>
      </c>
      <c r="CD1114" s="114"/>
    </row>
    <row r="1115" spans="1:82" x14ac:dyDescent="0.25">
      <c r="A1115" s="122" t="s">
        <v>2077</v>
      </c>
      <c r="B1115" s="122" t="s">
        <v>278</v>
      </c>
      <c r="C1115" s="122" t="s">
        <v>3188</v>
      </c>
      <c r="E1115" s="26" t="str">
        <f>IFERROR(IF(VLOOKUP(Table25[[#This Row],[Contract No.]],Table3[#All],3,FALSE)="","No","Yes"),"")</f>
        <v>Yes</v>
      </c>
      <c r="F1115" s="107" t="str">
        <f>IFERROR(VLOOKUP(Table25[[#This Row],[Contract No.]],Table3[#All],3,FALSE),"")</f>
        <v>NASPO</v>
      </c>
      <c r="G1115" s="107" t="str">
        <f>IFERROR(IF(Table25[[#This Row],[Cooperative Purchase
(Yes/No)]]="Yes","Yes",IF(VLOOKUP(Table25[[#This Row],[Contract No.]],Table3[#All],1,FALSE)=Table25[[#This Row],[Contract No.]],"Yes","No")),"No")</f>
        <v>Yes</v>
      </c>
      <c r="H1115" s="51">
        <f>IFERROR(VLOOKUP(Table25[[#This Row],[Contract No.]],Table3[#All],4,FALSE),"")</f>
        <v>42917</v>
      </c>
      <c r="I1115" s="28">
        <f>IFERROR(IF(AND(MONTH(Table25[[#This Row],[Contract Start Date]])&gt;6,MONTH(Table25[[#This Row],[Contract Start Date]])&lt;=12),YEAR(Table25[[#This Row],[Contract Start Date]])+1,YEAR(Table25[[#This Row],[Contract Start Date]])),"")</f>
        <v>2018</v>
      </c>
      <c r="J1115" s="108">
        <f>Table25[[#This Row],[FY Formula start]]</f>
        <v>2018</v>
      </c>
      <c r="K1115" s="59" t="str">
        <f>"FY"&amp;" "&amp;Table25[[#This Row],[Year Start]]</f>
        <v>FY 2018</v>
      </c>
      <c r="L1115" s="109">
        <f>IFERROR(VLOOKUP(Table25[[#This Row],[Contract No.]],Table3[#All],5,FALSE),"")</f>
        <v>46280</v>
      </c>
      <c r="M1115" s="110">
        <f>IFERROR(IF(Table25[[#This Row],[Contract End Date]]="99/99/9999","No End",IF(AND(MONTH(Table25[[#This Row],[Contract End Date]])&gt;6,MONTH(Table25[[#This Row],[Contract End Date]])&lt;=12),YEAR(Table25[[#This Row],[Contract End Date]])+1,YEAR(Table25[[#This Row],[Contract End Date]]))),"")</f>
        <v>2027</v>
      </c>
      <c r="N1115" s="111">
        <f>Table25[[#This Row],[FY Formula end]]</f>
        <v>2027</v>
      </c>
      <c r="O1115" s="112" t="str">
        <f>IF(Table25[[#This Row],[Year End]]="No End","No End","FY"&amp;" "&amp;Table25[[#This Row],[Year End]])</f>
        <v>FY 2027</v>
      </c>
      <c r="P1115" s="27"/>
      <c r="Q1115" s="104">
        <f>_xlfn.IFNA(IF($B1115="","",VLOOKUP($B1115,'SWC Towers'!$A:$Q,$Q$2,FALSE)),"")</f>
        <v>0.4</v>
      </c>
      <c r="R1115" s="106" t="str">
        <f>_xlfn.IFNA(IF($B1115="","",VLOOKUP($B1115,'SWC Towers'!$A:$Q,$R$2,FALSE)),"")</f>
        <v/>
      </c>
      <c r="S1115" s="106" t="str">
        <f>_xlfn.IFNA(IF($B1115="","",VLOOKUP($B1115,'SWC Towers'!$A:$Q,$S$2,FALSE)),"")</f>
        <v/>
      </c>
      <c r="T1115" s="106">
        <f>_xlfn.IFNA(IF($B1115="","",VLOOKUP($B1115,'SWC Towers'!$A:$Q,$T$2,FALSE)),"")</f>
        <v>0.05</v>
      </c>
      <c r="U1115" s="104" t="str">
        <f>_xlfn.IFNA(IF($B1115="","",VLOOKUP($B1115,'SWC Towers'!$A:$Q,$U$2,FALSE)),"")</f>
        <v/>
      </c>
      <c r="V1115" s="104" t="str">
        <f>_xlfn.IFNA(IF($B1115="","",VLOOKUP($B1115,'SWC Towers'!$A:$Q,$V$2,FALSE)),"")</f>
        <v/>
      </c>
      <c r="W1115" s="104">
        <f>_xlfn.IFNA(IF($B1115="","",VLOOKUP($B1115,'SWC Towers'!$A:$Q,$W$2,FALSE)),"")</f>
        <v>0.1</v>
      </c>
      <c r="X1115" s="104" t="str">
        <f>_xlfn.IFNA(IF($B1115="","",VLOOKUP($B1115,'SWC Towers'!$A:$Q,$X$2,FALSE)),"")</f>
        <v/>
      </c>
      <c r="Y1115" s="104">
        <f>_xlfn.IFNA(IF($B1115="","",VLOOKUP($B1115,'SWC Towers'!$A:$Q,$Y$2,FALSE)),"")</f>
        <v>0.05</v>
      </c>
      <c r="Z1115" s="104" t="str">
        <f>_xlfn.IFNA(IF($B1115="","",VLOOKUP($B1115,'SWC Towers'!$A:$Q,$Z$2,FALSE)),"")</f>
        <v/>
      </c>
      <c r="AA1115" s="104">
        <f>_xlfn.IFNA(IF($B1115="","",VLOOKUP($B1115,'SWC Towers'!$A:$Q,$AA$2,FALSE)),"")</f>
        <v>0.4</v>
      </c>
      <c r="AB1115" s="106" t="str">
        <f>_xlfn.IFNA(IF($B1115="","",VLOOKUP($B1115,'SWC Towers'!$A:$Q,$AB$2,FALSE)),"")</f>
        <v/>
      </c>
      <c r="AC1115" s="20">
        <f>SUM(Table25[[#This Row],[IT Tower: Application]:[Other/Non-IT ]])</f>
        <v>1</v>
      </c>
      <c r="AD1115" s="67"/>
      <c r="AE1115" s="67"/>
      <c r="AF1115" s="67"/>
      <c r="AG1115" s="67"/>
      <c r="AH1115" s="67"/>
      <c r="AI1115" s="67"/>
      <c r="AJ1115" s="67"/>
      <c r="AK1115" s="67"/>
      <c r="AL1115" s="67"/>
      <c r="AM1115" s="67"/>
      <c r="AN1115" s="67"/>
      <c r="AO1115" s="67"/>
      <c r="AP1115" s="67"/>
      <c r="AQ1115" s="67"/>
      <c r="AR1115" s="67"/>
      <c r="AS1115" s="67"/>
      <c r="AT1115" s="67"/>
      <c r="AU1115" s="67"/>
      <c r="AV1115" s="67"/>
      <c r="AW1115" s="67">
        <v>0</v>
      </c>
      <c r="AX1115" s="67">
        <v>14205</v>
      </c>
      <c r="AY1115" s="67">
        <v>991827</v>
      </c>
      <c r="AZ1115" s="67">
        <v>937566</v>
      </c>
      <c r="BA1115" s="67">
        <v>1793252</v>
      </c>
      <c r="BB1115" s="113">
        <v>1768570</v>
      </c>
      <c r="BC1115" s="113">
        <v>226606</v>
      </c>
      <c r="BD1115" s="113"/>
      <c r="BE1115" s="113"/>
      <c r="BF1115" s="113"/>
      <c r="BG1115" s="113"/>
      <c r="BH1115" s="113"/>
      <c r="BI1115" s="113"/>
      <c r="BJ1115" s="113"/>
      <c r="BK1115" s="113"/>
      <c r="BL1115" s="113"/>
      <c r="BM1115" s="113"/>
      <c r="BN1115" s="113"/>
      <c r="BO1115" s="113"/>
      <c r="BP1115" s="113"/>
      <c r="BQ1115" s="113"/>
      <c r="BR1115" s="113"/>
      <c r="BS1115" s="113"/>
      <c r="BT1115" s="113"/>
      <c r="BU1115" s="113"/>
      <c r="BV1115" s="113"/>
      <c r="BW1115" s="113"/>
      <c r="BX1115" s="113"/>
      <c r="BY1115" s="113"/>
      <c r="BZ1115" s="113"/>
      <c r="CA1115" s="67"/>
      <c r="CB1115" s="113"/>
      <c r="CC1115" s="69">
        <f>SUM(Table25[[#This Row],[Contract Amount FY00]:[Contract Amount FY50]])</f>
        <v>5732026</v>
      </c>
      <c r="CD1115" s="114"/>
    </row>
    <row r="1116" spans="1:82" x14ac:dyDescent="0.25">
      <c r="A1116" s="122" t="s">
        <v>2077</v>
      </c>
      <c r="B1116" s="122" t="s">
        <v>278</v>
      </c>
      <c r="C1116" s="122" t="s">
        <v>1804</v>
      </c>
      <c r="E1116" s="26" t="str">
        <f>IFERROR(IF(VLOOKUP(Table25[[#This Row],[Contract No.]],Table3[#All],3,FALSE)="","No","Yes"),"")</f>
        <v>Yes</v>
      </c>
      <c r="F1116" s="107" t="str">
        <f>IFERROR(VLOOKUP(Table25[[#This Row],[Contract No.]],Table3[#All],3,FALSE),"")</f>
        <v>NASPO</v>
      </c>
      <c r="G1116" s="107" t="str">
        <f>IFERROR(IF(Table25[[#This Row],[Cooperative Purchase
(Yes/No)]]="Yes","Yes",IF(VLOOKUP(Table25[[#This Row],[Contract No.]],Table3[#All],1,FALSE)=Table25[[#This Row],[Contract No.]],"Yes","No")),"No")</f>
        <v>Yes</v>
      </c>
      <c r="H1116" s="51">
        <f>IFERROR(VLOOKUP(Table25[[#This Row],[Contract No.]],Table3[#All],4,FALSE),"")</f>
        <v>42917</v>
      </c>
      <c r="I1116" s="28">
        <f>IFERROR(IF(AND(MONTH(Table25[[#This Row],[Contract Start Date]])&gt;6,MONTH(Table25[[#This Row],[Contract Start Date]])&lt;=12),YEAR(Table25[[#This Row],[Contract Start Date]])+1,YEAR(Table25[[#This Row],[Contract Start Date]])),"")</f>
        <v>2018</v>
      </c>
      <c r="J1116" s="108">
        <f>Table25[[#This Row],[FY Formula start]]</f>
        <v>2018</v>
      </c>
      <c r="K1116" s="59" t="str">
        <f>"FY"&amp;" "&amp;Table25[[#This Row],[Year Start]]</f>
        <v>FY 2018</v>
      </c>
      <c r="L1116" s="109">
        <f>IFERROR(VLOOKUP(Table25[[#This Row],[Contract No.]],Table3[#All],5,FALSE),"")</f>
        <v>46280</v>
      </c>
      <c r="M1116" s="110">
        <f>IFERROR(IF(Table25[[#This Row],[Contract End Date]]="99/99/9999","No End",IF(AND(MONTH(Table25[[#This Row],[Contract End Date]])&gt;6,MONTH(Table25[[#This Row],[Contract End Date]])&lt;=12),YEAR(Table25[[#This Row],[Contract End Date]])+1,YEAR(Table25[[#This Row],[Contract End Date]]))),"")</f>
        <v>2027</v>
      </c>
      <c r="N1116" s="111">
        <f>Table25[[#This Row],[FY Formula end]]</f>
        <v>2027</v>
      </c>
      <c r="O1116" s="112" t="str">
        <f>IF(Table25[[#This Row],[Year End]]="No End","No End","FY"&amp;" "&amp;Table25[[#This Row],[Year End]])</f>
        <v>FY 2027</v>
      </c>
      <c r="P1116" s="27"/>
      <c r="Q1116" s="104">
        <f>_xlfn.IFNA(IF($B1116="","",VLOOKUP($B1116,'SWC Towers'!$A:$Q,$Q$2,FALSE)),"")</f>
        <v>0.4</v>
      </c>
      <c r="R1116" s="106" t="str">
        <f>_xlfn.IFNA(IF($B1116="","",VLOOKUP($B1116,'SWC Towers'!$A:$Q,$R$2,FALSE)),"")</f>
        <v/>
      </c>
      <c r="S1116" s="106" t="str">
        <f>_xlfn.IFNA(IF($B1116="","",VLOOKUP($B1116,'SWC Towers'!$A:$Q,$S$2,FALSE)),"")</f>
        <v/>
      </c>
      <c r="T1116" s="106">
        <f>_xlfn.IFNA(IF($B1116="","",VLOOKUP($B1116,'SWC Towers'!$A:$Q,$T$2,FALSE)),"")</f>
        <v>0.05</v>
      </c>
      <c r="U1116" s="104" t="str">
        <f>_xlfn.IFNA(IF($B1116="","",VLOOKUP($B1116,'SWC Towers'!$A:$Q,$U$2,FALSE)),"")</f>
        <v/>
      </c>
      <c r="V1116" s="104" t="str">
        <f>_xlfn.IFNA(IF($B1116="","",VLOOKUP($B1116,'SWC Towers'!$A:$Q,$V$2,FALSE)),"")</f>
        <v/>
      </c>
      <c r="W1116" s="104">
        <f>_xlfn.IFNA(IF($B1116="","",VLOOKUP($B1116,'SWC Towers'!$A:$Q,$W$2,FALSE)),"")</f>
        <v>0.1</v>
      </c>
      <c r="X1116" s="104" t="str">
        <f>_xlfn.IFNA(IF($B1116="","",VLOOKUP($B1116,'SWC Towers'!$A:$Q,$X$2,FALSE)),"")</f>
        <v/>
      </c>
      <c r="Y1116" s="104">
        <f>_xlfn.IFNA(IF($B1116="","",VLOOKUP($B1116,'SWC Towers'!$A:$Q,$Y$2,FALSE)),"")</f>
        <v>0.05</v>
      </c>
      <c r="Z1116" s="104" t="str">
        <f>_xlfn.IFNA(IF($B1116="","",VLOOKUP($B1116,'SWC Towers'!$A:$Q,$Z$2,FALSE)),"")</f>
        <v/>
      </c>
      <c r="AA1116" s="104">
        <f>_xlfn.IFNA(IF($B1116="","",VLOOKUP($B1116,'SWC Towers'!$A:$Q,$AA$2,FALSE)),"")</f>
        <v>0.4</v>
      </c>
      <c r="AB1116" s="106" t="str">
        <f>_xlfn.IFNA(IF($B1116="","",VLOOKUP($B1116,'SWC Towers'!$A:$Q,$AB$2,FALSE)),"")</f>
        <v/>
      </c>
      <c r="AC1116" s="20">
        <f>SUM(Table25[[#This Row],[IT Tower: Application]:[Other/Non-IT ]])</f>
        <v>1</v>
      </c>
      <c r="AD1116" s="67"/>
      <c r="AE1116" s="67"/>
      <c r="AF1116" s="67"/>
      <c r="AG1116" s="67"/>
      <c r="AH1116" s="67"/>
      <c r="AI1116" s="67"/>
      <c r="AJ1116" s="67"/>
      <c r="AK1116" s="67"/>
      <c r="AL1116" s="67"/>
      <c r="AM1116" s="67"/>
      <c r="AN1116" s="67"/>
      <c r="AO1116" s="67"/>
      <c r="AP1116" s="67"/>
      <c r="AQ1116" s="67"/>
      <c r="AR1116" s="67"/>
      <c r="AS1116" s="67"/>
      <c r="AT1116" s="67"/>
      <c r="AU1116" s="67"/>
      <c r="AV1116" s="67"/>
      <c r="AW1116" s="67">
        <v>139119</v>
      </c>
      <c r="AX1116" s="67">
        <v>290981</v>
      </c>
      <c r="AY1116" s="67">
        <v>300964</v>
      </c>
      <c r="AZ1116" s="67">
        <v>895526</v>
      </c>
      <c r="BA1116" s="67">
        <v>1130319</v>
      </c>
      <c r="BB1116" s="113">
        <v>1058429</v>
      </c>
      <c r="BC1116" s="113">
        <v>1176445</v>
      </c>
      <c r="BD1116" s="113"/>
      <c r="BE1116" s="113"/>
      <c r="BF1116" s="113"/>
      <c r="BG1116" s="113"/>
      <c r="BH1116" s="113"/>
      <c r="BI1116" s="113"/>
      <c r="BJ1116" s="113"/>
      <c r="BK1116" s="113"/>
      <c r="BL1116" s="113"/>
      <c r="BM1116" s="113"/>
      <c r="BN1116" s="113"/>
      <c r="BO1116" s="113"/>
      <c r="BP1116" s="113"/>
      <c r="BQ1116" s="113"/>
      <c r="BR1116" s="113"/>
      <c r="BS1116" s="113"/>
      <c r="BT1116" s="113"/>
      <c r="BU1116" s="113"/>
      <c r="BV1116" s="113"/>
      <c r="BW1116" s="113"/>
      <c r="BX1116" s="113"/>
      <c r="BY1116" s="113"/>
      <c r="BZ1116" s="113"/>
      <c r="CA1116" s="67"/>
      <c r="CB1116" s="113"/>
      <c r="CC1116" s="69">
        <f>SUM(Table25[[#This Row],[Contract Amount FY00]:[Contract Amount FY50]])</f>
        <v>4991783</v>
      </c>
      <c r="CD1116" s="114"/>
    </row>
    <row r="1117" spans="1:82" x14ac:dyDescent="0.25">
      <c r="A1117" s="122" t="s">
        <v>2077</v>
      </c>
      <c r="B1117" s="122" t="s">
        <v>278</v>
      </c>
      <c r="C1117" s="122" t="s">
        <v>2181</v>
      </c>
      <c r="E1117" s="26" t="str">
        <f>IFERROR(IF(VLOOKUP(Table25[[#This Row],[Contract No.]],Table3[#All],3,FALSE)="","No","Yes"),"")</f>
        <v>Yes</v>
      </c>
      <c r="F1117" s="107" t="str">
        <f>IFERROR(VLOOKUP(Table25[[#This Row],[Contract No.]],Table3[#All],3,FALSE),"")</f>
        <v>NASPO</v>
      </c>
      <c r="G1117" s="107" t="str">
        <f>IFERROR(IF(Table25[[#This Row],[Cooperative Purchase
(Yes/No)]]="Yes","Yes",IF(VLOOKUP(Table25[[#This Row],[Contract No.]],Table3[#All],1,FALSE)=Table25[[#This Row],[Contract No.]],"Yes","No")),"No")</f>
        <v>Yes</v>
      </c>
      <c r="H1117" s="51">
        <f>IFERROR(VLOOKUP(Table25[[#This Row],[Contract No.]],Table3[#All],4,FALSE),"")</f>
        <v>42917</v>
      </c>
      <c r="I1117" s="28">
        <f>IFERROR(IF(AND(MONTH(Table25[[#This Row],[Contract Start Date]])&gt;6,MONTH(Table25[[#This Row],[Contract Start Date]])&lt;=12),YEAR(Table25[[#This Row],[Contract Start Date]])+1,YEAR(Table25[[#This Row],[Contract Start Date]])),"")</f>
        <v>2018</v>
      </c>
      <c r="J1117" s="108">
        <f>Table25[[#This Row],[FY Formula start]]</f>
        <v>2018</v>
      </c>
      <c r="K1117" s="59" t="str">
        <f>"FY"&amp;" "&amp;Table25[[#This Row],[Year Start]]</f>
        <v>FY 2018</v>
      </c>
      <c r="L1117" s="109">
        <f>IFERROR(VLOOKUP(Table25[[#This Row],[Contract No.]],Table3[#All],5,FALSE),"")</f>
        <v>46280</v>
      </c>
      <c r="M1117" s="110">
        <f>IFERROR(IF(Table25[[#This Row],[Contract End Date]]="99/99/9999","No End",IF(AND(MONTH(Table25[[#This Row],[Contract End Date]])&gt;6,MONTH(Table25[[#This Row],[Contract End Date]])&lt;=12),YEAR(Table25[[#This Row],[Contract End Date]])+1,YEAR(Table25[[#This Row],[Contract End Date]]))),"")</f>
        <v>2027</v>
      </c>
      <c r="N1117" s="111">
        <f>Table25[[#This Row],[FY Formula end]]</f>
        <v>2027</v>
      </c>
      <c r="O1117" s="112" t="str">
        <f>IF(Table25[[#This Row],[Year End]]="No End","No End","FY"&amp;" "&amp;Table25[[#This Row],[Year End]])</f>
        <v>FY 2027</v>
      </c>
      <c r="P1117" s="27"/>
      <c r="Q1117" s="104">
        <f>_xlfn.IFNA(IF($B1117="","",VLOOKUP($B1117,'SWC Towers'!$A:$Q,$Q$2,FALSE)),"")</f>
        <v>0.4</v>
      </c>
      <c r="R1117" s="106" t="str">
        <f>_xlfn.IFNA(IF($B1117="","",VLOOKUP($B1117,'SWC Towers'!$A:$Q,$R$2,FALSE)),"")</f>
        <v/>
      </c>
      <c r="S1117" s="106" t="str">
        <f>_xlfn.IFNA(IF($B1117="","",VLOOKUP($B1117,'SWC Towers'!$A:$Q,$S$2,FALSE)),"")</f>
        <v/>
      </c>
      <c r="T1117" s="106">
        <f>_xlfn.IFNA(IF($B1117="","",VLOOKUP($B1117,'SWC Towers'!$A:$Q,$T$2,FALSE)),"")</f>
        <v>0.05</v>
      </c>
      <c r="U1117" s="104" t="str">
        <f>_xlfn.IFNA(IF($B1117="","",VLOOKUP($B1117,'SWC Towers'!$A:$Q,$U$2,FALSE)),"")</f>
        <v/>
      </c>
      <c r="V1117" s="104" t="str">
        <f>_xlfn.IFNA(IF($B1117="","",VLOOKUP($B1117,'SWC Towers'!$A:$Q,$V$2,FALSE)),"")</f>
        <v/>
      </c>
      <c r="W1117" s="104">
        <f>_xlfn.IFNA(IF($B1117="","",VLOOKUP($B1117,'SWC Towers'!$A:$Q,$W$2,FALSE)),"")</f>
        <v>0.1</v>
      </c>
      <c r="X1117" s="104" t="str">
        <f>_xlfn.IFNA(IF($B1117="","",VLOOKUP($B1117,'SWC Towers'!$A:$Q,$X$2,FALSE)),"")</f>
        <v/>
      </c>
      <c r="Y1117" s="104">
        <f>_xlfn.IFNA(IF($B1117="","",VLOOKUP($B1117,'SWC Towers'!$A:$Q,$Y$2,FALSE)),"")</f>
        <v>0.05</v>
      </c>
      <c r="Z1117" s="104" t="str">
        <f>_xlfn.IFNA(IF($B1117="","",VLOOKUP($B1117,'SWC Towers'!$A:$Q,$Z$2,FALSE)),"")</f>
        <v/>
      </c>
      <c r="AA1117" s="104">
        <f>_xlfn.IFNA(IF($B1117="","",VLOOKUP($B1117,'SWC Towers'!$A:$Q,$AA$2,FALSE)),"")</f>
        <v>0.4</v>
      </c>
      <c r="AB1117" s="106" t="str">
        <f>_xlfn.IFNA(IF($B1117="","",VLOOKUP($B1117,'SWC Towers'!$A:$Q,$AB$2,FALSE)),"")</f>
        <v/>
      </c>
      <c r="AC1117" s="20">
        <f>SUM(Table25[[#This Row],[IT Tower: Application]:[Other/Non-IT ]])</f>
        <v>1</v>
      </c>
      <c r="AD1117" s="67"/>
      <c r="AE1117" s="67"/>
      <c r="AF1117" s="67"/>
      <c r="AG1117" s="67"/>
      <c r="AH1117" s="67"/>
      <c r="AI1117" s="67"/>
      <c r="AJ1117" s="67"/>
      <c r="AK1117" s="67"/>
      <c r="AL1117" s="67"/>
      <c r="AM1117" s="67"/>
      <c r="AN1117" s="67"/>
      <c r="AO1117" s="67"/>
      <c r="AP1117" s="67"/>
      <c r="AQ1117" s="67"/>
      <c r="AR1117" s="67"/>
      <c r="AS1117" s="67"/>
      <c r="AT1117" s="67"/>
      <c r="AU1117" s="67"/>
      <c r="AV1117" s="67"/>
      <c r="AW1117" s="67"/>
      <c r="AX1117" s="67"/>
      <c r="AY1117" s="67"/>
      <c r="AZ1117" s="67"/>
      <c r="BA1117" s="67">
        <v>340252</v>
      </c>
      <c r="BB1117" s="113">
        <v>360938</v>
      </c>
      <c r="BC1117" s="113">
        <v>6109</v>
      </c>
      <c r="BD1117" s="113"/>
      <c r="BE1117" s="113"/>
      <c r="BF1117" s="113"/>
      <c r="BG1117" s="113"/>
      <c r="BH1117" s="113"/>
      <c r="BI1117" s="113"/>
      <c r="BJ1117" s="113"/>
      <c r="BK1117" s="113"/>
      <c r="BL1117" s="113"/>
      <c r="BM1117" s="113"/>
      <c r="BN1117" s="113"/>
      <c r="BO1117" s="113"/>
      <c r="BP1117" s="113"/>
      <c r="BQ1117" s="113"/>
      <c r="BR1117" s="113"/>
      <c r="BS1117" s="113"/>
      <c r="BT1117" s="113"/>
      <c r="BU1117" s="113"/>
      <c r="BV1117" s="113"/>
      <c r="BW1117" s="113"/>
      <c r="BX1117" s="113"/>
      <c r="BY1117" s="113"/>
      <c r="BZ1117" s="113"/>
      <c r="CA1117" s="67"/>
      <c r="CB1117" s="113"/>
      <c r="CC1117" s="69">
        <f>SUM(Table25[[#This Row],[Contract Amount FY00]:[Contract Amount FY50]])</f>
        <v>707299</v>
      </c>
      <c r="CD1117" s="114"/>
    </row>
    <row r="1118" spans="1:82" x14ac:dyDescent="0.25">
      <c r="A1118" s="122" t="s">
        <v>2077</v>
      </c>
      <c r="B1118" s="122" t="s">
        <v>278</v>
      </c>
      <c r="C1118" s="122" t="s">
        <v>441</v>
      </c>
      <c r="E1118" s="26" t="str">
        <f>IFERROR(IF(VLOOKUP(Table25[[#This Row],[Contract No.]],Table3[#All],3,FALSE)="","No","Yes"),"")</f>
        <v>Yes</v>
      </c>
      <c r="F1118" s="107" t="str">
        <f>IFERROR(VLOOKUP(Table25[[#This Row],[Contract No.]],Table3[#All],3,FALSE),"")</f>
        <v>NASPO</v>
      </c>
      <c r="G1118" s="107" t="str">
        <f>IFERROR(IF(Table25[[#This Row],[Cooperative Purchase
(Yes/No)]]="Yes","Yes",IF(VLOOKUP(Table25[[#This Row],[Contract No.]],Table3[#All],1,FALSE)=Table25[[#This Row],[Contract No.]],"Yes","No")),"No")</f>
        <v>Yes</v>
      </c>
      <c r="H1118" s="51">
        <f>IFERROR(VLOOKUP(Table25[[#This Row],[Contract No.]],Table3[#All],4,FALSE),"")</f>
        <v>42917</v>
      </c>
      <c r="I1118" s="28">
        <f>IFERROR(IF(AND(MONTH(Table25[[#This Row],[Contract Start Date]])&gt;6,MONTH(Table25[[#This Row],[Contract Start Date]])&lt;=12),YEAR(Table25[[#This Row],[Contract Start Date]])+1,YEAR(Table25[[#This Row],[Contract Start Date]])),"")</f>
        <v>2018</v>
      </c>
      <c r="J1118" s="108">
        <f>Table25[[#This Row],[FY Formula start]]</f>
        <v>2018</v>
      </c>
      <c r="K1118" s="59" t="str">
        <f>"FY"&amp;" "&amp;Table25[[#This Row],[Year Start]]</f>
        <v>FY 2018</v>
      </c>
      <c r="L1118" s="109">
        <f>IFERROR(VLOOKUP(Table25[[#This Row],[Contract No.]],Table3[#All],5,FALSE),"")</f>
        <v>46280</v>
      </c>
      <c r="M1118" s="110">
        <f>IFERROR(IF(Table25[[#This Row],[Contract End Date]]="99/99/9999","No End",IF(AND(MONTH(Table25[[#This Row],[Contract End Date]])&gt;6,MONTH(Table25[[#This Row],[Contract End Date]])&lt;=12),YEAR(Table25[[#This Row],[Contract End Date]])+1,YEAR(Table25[[#This Row],[Contract End Date]]))),"")</f>
        <v>2027</v>
      </c>
      <c r="N1118" s="111">
        <f>Table25[[#This Row],[FY Formula end]]</f>
        <v>2027</v>
      </c>
      <c r="O1118" s="112" t="str">
        <f>IF(Table25[[#This Row],[Year End]]="No End","No End","FY"&amp;" "&amp;Table25[[#This Row],[Year End]])</f>
        <v>FY 2027</v>
      </c>
      <c r="P1118" s="27"/>
      <c r="Q1118" s="104">
        <f>_xlfn.IFNA(IF($B1118="","",VLOOKUP($B1118,'SWC Towers'!$A:$Q,$Q$2,FALSE)),"")</f>
        <v>0.4</v>
      </c>
      <c r="R1118" s="106" t="str">
        <f>_xlfn.IFNA(IF($B1118="","",VLOOKUP($B1118,'SWC Towers'!$A:$Q,$R$2,FALSE)),"")</f>
        <v/>
      </c>
      <c r="S1118" s="106" t="str">
        <f>_xlfn.IFNA(IF($B1118="","",VLOOKUP($B1118,'SWC Towers'!$A:$Q,$S$2,FALSE)),"")</f>
        <v/>
      </c>
      <c r="T1118" s="106">
        <f>_xlfn.IFNA(IF($B1118="","",VLOOKUP($B1118,'SWC Towers'!$A:$Q,$T$2,FALSE)),"")</f>
        <v>0.05</v>
      </c>
      <c r="U1118" s="104" t="str">
        <f>_xlfn.IFNA(IF($B1118="","",VLOOKUP($B1118,'SWC Towers'!$A:$Q,$U$2,FALSE)),"")</f>
        <v/>
      </c>
      <c r="V1118" s="104" t="str">
        <f>_xlfn.IFNA(IF($B1118="","",VLOOKUP($B1118,'SWC Towers'!$A:$Q,$V$2,FALSE)),"")</f>
        <v/>
      </c>
      <c r="W1118" s="104">
        <f>_xlfn.IFNA(IF($B1118="","",VLOOKUP($B1118,'SWC Towers'!$A:$Q,$W$2,FALSE)),"")</f>
        <v>0.1</v>
      </c>
      <c r="X1118" s="104" t="str">
        <f>_xlfn.IFNA(IF($B1118="","",VLOOKUP($B1118,'SWC Towers'!$A:$Q,$X$2,FALSE)),"")</f>
        <v/>
      </c>
      <c r="Y1118" s="104">
        <f>_xlfn.IFNA(IF($B1118="","",VLOOKUP($B1118,'SWC Towers'!$A:$Q,$Y$2,FALSE)),"")</f>
        <v>0.05</v>
      </c>
      <c r="Z1118" s="104" t="str">
        <f>_xlfn.IFNA(IF($B1118="","",VLOOKUP($B1118,'SWC Towers'!$A:$Q,$Z$2,FALSE)),"")</f>
        <v/>
      </c>
      <c r="AA1118" s="104">
        <f>_xlfn.IFNA(IF($B1118="","",VLOOKUP($B1118,'SWC Towers'!$A:$Q,$AA$2,FALSE)),"")</f>
        <v>0.4</v>
      </c>
      <c r="AB1118" s="106" t="str">
        <f>_xlfn.IFNA(IF($B1118="","",VLOOKUP($B1118,'SWC Towers'!$A:$Q,$AB$2,FALSE)),"")</f>
        <v/>
      </c>
      <c r="AC1118" s="20">
        <f>SUM(Table25[[#This Row],[IT Tower: Application]:[Other/Non-IT ]])</f>
        <v>1</v>
      </c>
      <c r="AD1118" s="67"/>
      <c r="AE1118" s="67"/>
      <c r="AF1118" s="67"/>
      <c r="AG1118" s="67"/>
      <c r="AH1118" s="67"/>
      <c r="AI1118" s="67"/>
      <c r="AJ1118" s="67"/>
      <c r="AK1118" s="67"/>
      <c r="AL1118" s="67"/>
      <c r="AM1118" s="67"/>
      <c r="AN1118" s="67"/>
      <c r="AO1118" s="67"/>
      <c r="AP1118" s="67"/>
      <c r="AQ1118" s="67"/>
      <c r="AR1118" s="67"/>
      <c r="AS1118" s="67"/>
      <c r="AT1118" s="67"/>
      <c r="AU1118" s="67"/>
      <c r="AV1118" s="67"/>
      <c r="AW1118" s="67"/>
      <c r="AX1118" s="67"/>
      <c r="AY1118" s="67"/>
      <c r="AZ1118" s="67"/>
      <c r="BA1118" s="67">
        <v>0</v>
      </c>
      <c r="BB1118" s="113">
        <v>478829</v>
      </c>
      <c r="BC1118" s="113">
        <v>96000</v>
      </c>
      <c r="BD1118" s="113"/>
      <c r="BE1118" s="113"/>
      <c r="BF1118" s="113"/>
      <c r="BG1118" s="113"/>
      <c r="BH1118" s="113"/>
      <c r="BI1118" s="113"/>
      <c r="BJ1118" s="113"/>
      <c r="BK1118" s="113"/>
      <c r="BL1118" s="113"/>
      <c r="BM1118" s="113"/>
      <c r="BN1118" s="113"/>
      <c r="BO1118" s="113"/>
      <c r="BP1118" s="113"/>
      <c r="BQ1118" s="113"/>
      <c r="BR1118" s="113"/>
      <c r="BS1118" s="113"/>
      <c r="BT1118" s="113"/>
      <c r="BU1118" s="113"/>
      <c r="BV1118" s="113"/>
      <c r="BW1118" s="113"/>
      <c r="BX1118" s="113"/>
      <c r="BY1118" s="113"/>
      <c r="BZ1118" s="113"/>
      <c r="CA1118" s="67"/>
      <c r="CB1118" s="113"/>
      <c r="CC1118" s="69">
        <f>SUM(Table25[[#This Row],[Contract Amount FY00]:[Contract Amount FY50]])</f>
        <v>574829</v>
      </c>
      <c r="CD1118" s="114"/>
    </row>
    <row r="1119" spans="1:82" x14ac:dyDescent="0.25">
      <c r="A1119" s="122" t="s">
        <v>2077</v>
      </c>
      <c r="B1119" s="122" t="s">
        <v>278</v>
      </c>
      <c r="C1119" s="122" t="s">
        <v>1261</v>
      </c>
      <c r="E1119" s="26" t="str">
        <f>IFERROR(IF(VLOOKUP(Table25[[#This Row],[Contract No.]],Table3[#All],3,FALSE)="","No","Yes"),"")</f>
        <v>Yes</v>
      </c>
      <c r="F1119" s="107" t="str">
        <f>IFERROR(VLOOKUP(Table25[[#This Row],[Contract No.]],Table3[#All],3,FALSE),"")</f>
        <v>NASPO</v>
      </c>
      <c r="G1119" s="107" t="str">
        <f>IFERROR(IF(Table25[[#This Row],[Cooperative Purchase
(Yes/No)]]="Yes","Yes",IF(VLOOKUP(Table25[[#This Row],[Contract No.]],Table3[#All],1,FALSE)=Table25[[#This Row],[Contract No.]],"Yes","No")),"No")</f>
        <v>Yes</v>
      </c>
      <c r="H1119" s="51">
        <f>IFERROR(VLOOKUP(Table25[[#This Row],[Contract No.]],Table3[#All],4,FALSE),"")</f>
        <v>42917</v>
      </c>
      <c r="I1119" s="28">
        <f>IFERROR(IF(AND(MONTH(Table25[[#This Row],[Contract Start Date]])&gt;6,MONTH(Table25[[#This Row],[Contract Start Date]])&lt;=12),YEAR(Table25[[#This Row],[Contract Start Date]])+1,YEAR(Table25[[#This Row],[Contract Start Date]])),"")</f>
        <v>2018</v>
      </c>
      <c r="J1119" s="108">
        <f>Table25[[#This Row],[FY Formula start]]</f>
        <v>2018</v>
      </c>
      <c r="K1119" s="59" t="str">
        <f>"FY"&amp;" "&amp;Table25[[#This Row],[Year Start]]</f>
        <v>FY 2018</v>
      </c>
      <c r="L1119" s="109">
        <f>IFERROR(VLOOKUP(Table25[[#This Row],[Contract No.]],Table3[#All],5,FALSE),"")</f>
        <v>46280</v>
      </c>
      <c r="M1119" s="110">
        <f>IFERROR(IF(Table25[[#This Row],[Contract End Date]]="99/99/9999","No End",IF(AND(MONTH(Table25[[#This Row],[Contract End Date]])&gt;6,MONTH(Table25[[#This Row],[Contract End Date]])&lt;=12),YEAR(Table25[[#This Row],[Contract End Date]])+1,YEAR(Table25[[#This Row],[Contract End Date]]))),"")</f>
        <v>2027</v>
      </c>
      <c r="N1119" s="111">
        <f>Table25[[#This Row],[FY Formula end]]</f>
        <v>2027</v>
      </c>
      <c r="O1119" s="112" t="str">
        <f>IF(Table25[[#This Row],[Year End]]="No End","No End","FY"&amp;" "&amp;Table25[[#This Row],[Year End]])</f>
        <v>FY 2027</v>
      </c>
      <c r="P1119" s="27"/>
      <c r="Q1119" s="104">
        <f>_xlfn.IFNA(IF($B1119="","",VLOOKUP($B1119,'SWC Towers'!$A:$Q,$Q$2,FALSE)),"")</f>
        <v>0.4</v>
      </c>
      <c r="R1119" s="106" t="str">
        <f>_xlfn.IFNA(IF($B1119="","",VLOOKUP($B1119,'SWC Towers'!$A:$Q,$R$2,FALSE)),"")</f>
        <v/>
      </c>
      <c r="S1119" s="106" t="str">
        <f>_xlfn.IFNA(IF($B1119="","",VLOOKUP($B1119,'SWC Towers'!$A:$Q,$S$2,FALSE)),"")</f>
        <v/>
      </c>
      <c r="T1119" s="106">
        <f>_xlfn.IFNA(IF($B1119="","",VLOOKUP($B1119,'SWC Towers'!$A:$Q,$T$2,FALSE)),"")</f>
        <v>0.05</v>
      </c>
      <c r="U1119" s="104" t="str">
        <f>_xlfn.IFNA(IF($B1119="","",VLOOKUP($B1119,'SWC Towers'!$A:$Q,$U$2,FALSE)),"")</f>
        <v/>
      </c>
      <c r="V1119" s="104" t="str">
        <f>_xlfn.IFNA(IF($B1119="","",VLOOKUP($B1119,'SWC Towers'!$A:$Q,$V$2,FALSE)),"")</f>
        <v/>
      </c>
      <c r="W1119" s="104">
        <f>_xlfn.IFNA(IF($B1119="","",VLOOKUP($B1119,'SWC Towers'!$A:$Q,$W$2,FALSE)),"")</f>
        <v>0.1</v>
      </c>
      <c r="X1119" s="104" t="str">
        <f>_xlfn.IFNA(IF($B1119="","",VLOOKUP($B1119,'SWC Towers'!$A:$Q,$X$2,FALSE)),"")</f>
        <v/>
      </c>
      <c r="Y1119" s="104">
        <f>_xlfn.IFNA(IF($B1119="","",VLOOKUP($B1119,'SWC Towers'!$A:$Q,$Y$2,FALSE)),"")</f>
        <v>0.05</v>
      </c>
      <c r="Z1119" s="104" t="str">
        <f>_xlfn.IFNA(IF($B1119="","",VLOOKUP($B1119,'SWC Towers'!$A:$Q,$Z$2,FALSE)),"")</f>
        <v/>
      </c>
      <c r="AA1119" s="104">
        <f>_xlfn.IFNA(IF($B1119="","",VLOOKUP($B1119,'SWC Towers'!$A:$Q,$AA$2,FALSE)),"")</f>
        <v>0.4</v>
      </c>
      <c r="AB1119" s="106" t="str">
        <f>_xlfn.IFNA(IF($B1119="","",VLOOKUP($B1119,'SWC Towers'!$A:$Q,$AB$2,FALSE)),"")</f>
        <v/>
      </c>
      <c r="AC1119" s="20">
        <f>SUM(Table25[[#This Row],[IT Tower: Application]:[Other/Non-IT ]])</f>
        <v>1</v>
      </c>
      <c r="AD1119" s="67"/>
      <c r="AE1119" s="67"/>
      <c r="AF1119" s="67"/>
      <c r="AG1119" s="67"/>
      <c r="AH1119" s="67"/>
      <c r="AI1119" s="67"/>
      <c r="AJ1119" s="67"/>
      <c r="AK1119" s="67"/>
      <c r="AL1119" s="67"/>
      <c r="AM1119" s="67"/>
      <c r="AN1119" s="67"/>
      <c r="AO1119" s="67"/>
      <c r="AP1119" s="67"/>
      <c r="AQ1119" s="67"/>
      <c r="AR1119" s="67"/>
      <c r="AS1119" s="67"/>
      <c r="AT1119" s="67"/>
      <c r="AU1119" s="67"/>
      <c r="AV1119" s="67"/>
      <c r="AW1119" s="67"/>
      <c r="AX1119" s="67"/>
      <c r="AY1119" s="67"/>
      <c r="AZ1119" s="67"/>
      <c r="BA1119" s="67">
        <v>554530</v>
      </c>
      <c r="BB1119" s="113">
        <v>770806</v>
      </c>
      <c r="BC1119" s="113">
        <v>380464</v>
      </c>
      <c r="BD1119" s="113"/>
      <c r="BE1119" s="113"/>
      <c r="BF1119" s="113"/>
      <c r="BG1119" s="113"/>
      <c r="BH1119" s="113"/>
      <c r="BI1119" s="113"/>
      <c r="BJ1119" s="113"/>
      <c r="BK1119" s="113"/>
      <c r="BL1119" s="113"/>
      <c r="BM1119" s="113"/>
      <c r="BN1119" s="113"/>
      <c r="BO1119" s="113"/>
      <c r="BP1119" s="113"/>
      <c r="BQ1119" s="113"/>
      <c r="BR1119" s="113"/>
      <c r="BS1119" s="113"/>
      <c r="BT1119" s="113"/>
      <c r="BU1119" s="113"/>
      <c r="BV1119" s="113"/>
      <c r="BW1119" s="113"/>
      <c r="BX1119" s="113"/>
      <c r="BY1119" s="113"/>
      <c r="BZ1119" s="113"/>
      <c r="CA1119" s="67"/>
      <c r="CB1119" s="113"/>
      <c r="CC1119" s="69">
        <f>SUM(Table25[[#This Row],[Contract Amount FY00]:[Contract Amount FY50]])</f>
        <v>1705800</v>
      </c>
      <c r="CD1119" s="114"/>
    </row>
    <row r="1120" spans="1:82" x14ac:dyDescent="0.25">
      <c r="A1120" s="122" t="s">
        <v>2077</v>
      </c>
      <c r="B1120" s="122" t="s">
        <v>278</v>
      </c>
      <c r="C1120" s="122" t="s">
        <v>279</v>
      </c>
      <c r="E1120" s="26" t="str">
        <f>IFERROR(IF(VLOOKUP(Table25[[#This Row],[Contract No.]],Table3[#All],3,FALSE)="","No","Yes"),"")</f>
        <v>Yes</v>
      </c>
      <c r="F1120" s="107" t="str">
        <f>IFERROR(VLOOKUP(Table25[[#This Row],[Contract No.]],Table3[#All],3,FALSE),"")</f>
        <v>NASPO</v>
      </c>
      <c r="G1120" s="107" t="str">
        <f>IFERROR(IF(Table25[[#This Row],[Cooperative Purchase
(Yes/No)]]="Yes","Yes",IF(VLOOKUP(Table25[[#This Row],[Contract No.]],Table3[#All],1,FALSE)=Table25[[#This Row],[Contract No.]],"Yes","No")),"No")</f>
        <v>Yes</v>
      </c>
      <c r="H1120" s="51">
        <f>IFERROR(VLOOKUP(Table25[[#This Row],[Contract No.]],Table3[#All],4,FALSE),"")</f>
        <v>42917</v>
      </c>
      <c r="I1120" s="28">
        <f>IFERROR(IF(AND(MONTH(Table25[[#This Row],[Contract Start Date]])&gt;6,MONTH(Table25[[#This Row],[Contract Start Date]])&lt;=12),YEAR(Table25[[#This Row],[Contract Start Date]])+1,YEAR(Table25[[#This Row],[Contract Start Date]])),"")</f>
        <v>2018</v>
      </c>
      <c r="J1120" s="108">
        <f>Table25[[#This Row],[FY Formula start]]</f>
        <v>2018</v>
      </c>
      <c r="K1120" s="59" t="str">
        <f>"FY"&amp;" "&amp;Table25[[#This Row],[Year Start]]</f>
        <v>FY 2018</v>
      </c>
      <c r="L1120" s="109">
        <f>IFERROR(VLOOKUP(Table25[[#This Row],[Contract No.]],Table3[#All],5,FALSE),"")</f>
        <v>46280</v>
      </c>
      <c r="M1120" s="110">
        <f>IFERROR(IF(Table25[[#This Row],[Contract End Date]]="99/99/9999","No End",IF(AND(MONTH(Table25[[#This Row],[Contract End Date]])&gt;6,MONTH(Table25[[#This Row],[Contract End Date]])&lt;=12),YEAR(Table25[[#This Row],[Contract End Date]])+1,YEAR(Table25[[#This Row],[Contract End Date]]))),"")</f>
        <v>2027</v>
      </c>
      <c r="N1120" s="111">
        <f>Table25[[#This Row],[FY Formula end]]</f>
        <v>2027</v>
      </c>
      <c r="O1120" s="112" t="str">
        <f>IF(Table25[[#This Row],[Year End]]="No End","No End","FY"&amp;" "&amp;Table25[[#This Row],[Year End]])</f>
        <v>FY 2027</v>
      </c>
      <c r="P1120" s="27"/>
      <c r="Q1120" s="104">
        <f>_xlfn.IFNA(IF($B1120="","",VLOOKUP($B1120,'SWC Towers'!$A:$Q,$Q$2,FALSE)),"")</f>
        <v>0.4</v>
      </c>
      <c r="R1120" s="106" t="str">
        <f>_xlfn.IFNA(IF($B1120="","",VLOOKUP($B1120,'SWC Towers'!$A:$Q,$R$2,FALSE)),"")</f>
        <v/>
      </c>
      <c r="S1120" s="106" t="str">
        <f>_xlfn.IFNA(IF($B1120="","",VLOOKUP($B1120,'SWC Towers'!$A:$Q,$S$2,FALSE)),"")</f>
        <v/>
      </c>
      <c r="T1120" s="106">
        <f>_xlfn.IFNA(IF($B1120="","",VLOOKUP($B1120,'SWC Towers'!$A:$Q,$T$2,FALSE)),"")</f>
        <v>0.05</v>
      </c>
      <c r="U1120" s="104" t="str">
        <f>_xlfn.IFNA(IF($B1120="","",VLOOKUP($B1120,'SWC Towers'!$A:$Q,$U$2,FALSE)),"")</f>
        <v/>
      </c>
      <c r="V1120" s="104" t="str">
        <f>_xlfn.IFNA(IF($B1120="","",VLOOKUP($B1120,'SWC Towers'!$A:$Q,$V$2,FALSE)),"")</f>
        <v/>
      </c>
      <c r="W1120" s="104">
        <f>_xlfn.IFNA(IF($B1120="","",VLOOKUP($B1120,'SWC Towers'!$A:$Q,$W$2,FALSE)),"")</f>
        <v>0.1</v>
      </c>
      <c r="X1120" s="104" t="str">
        <f>_xlfn.IFNA(IF($B1120="","",VLOOKUP($B1120,'SWC Towers'!$A:$Q,$X$2,FALSE)),"")</f>
        <v/>
      </c>
      <c r="Y1120" s="104">
        <f>_xlfn.IFNA(IF($B1120="","",VLOOKUP($B1120,'SWC Towers'!$A:$Q,$Y$2,FALSE)),"")</f>
        <v>0.05</v>
      </c>
      <c r="Z1120" s="104" t="str">
        <f>_xlfn.IFNA(IF($B1120="","",VLOOKUP($B1120,'SWC Towers'!$A:$Q,$Z$2,FALSE)),"")</f>
        <v/>
      </c>
      <c r="AA1120" s="104">
        <f>_xlfn.IFNA(IF($B1120="","",VLOOKUP($B1120,'SWC Towers'!$A:$Q,$AA$2,FALSE)),"")</f>
        <v>0.4</v>
      </c>
      <c r="AB1120" s="106" t="str">
        <f>_xlfn.IFNA(IF($B1120="","",VLOOKUP($B1120,'SWC Towers'!$A:$Q,$AB$2,FALSE)),"")</f>
        <v/>
      </c>
      <c r="AC1120" s="20">
        <f>SUM(Table25[[#This Row],[IT Tower: Application]:[Other/Non-IT ]])</f>
        <v>1</v>
      </c>
      <c r="AD1120" s="67"/>
      <c r="AE1120" s="67"/>
      <c r="AF1120" s="67"/>
      <c r="AG1120" s="67"/>
      <c r="AH1120" s="67"/>
      <c r="AI1120" s="67"/>
      <c r="AJ1120" s="67"/>
      <c r="AK1120" s="67"/>
      <c r="AL1120" s="67"/>
      <c r="AM1120" s="67"/>
      <c r="AN1120" s="67"/>
      <c r="AO1120" s="67"/>
      <c r="AP1120" s="67"/>
      <c r="AQ1120" s="67"/>
      <c r="AR1120" s="67"/>
      <c r="AS1120" s="67"/>
      <c r="AT1120" s="67"/>
      <c r="AU1120" s="67"/>
      <c r="AV1120" s="67"/>
      <c r="AW1120" s="67">
        <v>0</v>
      </c>
      <c r="AX1120" s="67">
        <v>33000</v>
      </c>
      <c r="AY1120" s="67">
        <v>26914</v>
      </c>
      <c r="AZ1120" s="67">
        <v>711401</v>
      </c>
      <c r="BA1120" s="67">
        <v>2175846</v>
      </c>
      <c r="BB1120" s="113">
        <v>3176800</v>
      </c>
      <c r="BC1120" s="113">
        <v>1917219</v>
      </c>
      <c r="BD1120" s="113"/>
      <c r="BE1120" s="113"/>
      <c r="BF1120" s="113"/>
      <c r="BG1120" s="113"/>
      <c r="BH1120" s="113"/>
      <c r="BI1120" s="113"/>
      <c r="BJ1120" s="113"/>
      <c r="BK1120" s="113"/>
      <c r="BL1120" s="113"/>
      <c r="BM1120" s="113"/>
      <c r="BN1120" s="113"/>
      <c r="BO1120" s="113"/>
      <c r="BP1120" s="113"/>
      <c r="BQ1120" s="113"/>
      <c r="BR1120" s="113"/>
      <c r="BS1120" s="113"/>
      <c r="BT1120" s="113"/>
      <c r="BU1120" s="113"/>
      <c r="BV1120" s="113"/>
      <c r="BW1120" s="113"/>
      <c r="BX1120" s="113"/>
      <c r="BY1120" s="113"/>
      <c r="BZ1120" s="113"/>
      <c r="CA1120" s="67"/>
      <c r="CB1120" s="113"/>
      <c r="CC1120" s="69">
        <f>SUM(Table25[[#This Row],[Contract Amount FY00]:[Contract Amount FY50]])</f>
        <v>8041180</v>
      </c>
      <c r="CD1120" s="114"/>
    </row>
    <row r="1121" spans="1:82" x14ac:dyDescent="0.25">
      <c r="A1121" s="122" t="s">
        <v>2077</v>
      </c>
      <c r="B1121" s="122" t="s">
        <v>278</v>
      </c>
      <c r="C1121" s="122" t="s">
        <v>3189</v>
      </c>
      <c r="E1121" s="26" t="str">
        <f>IFERROR(IF(VLOOKUP(Table25[[#This Row],[Contract No.]],Table3[#All],3,FALSE)="","No","Yes"),"")</f>
        <v>Yes</v>
      </c>
      <c r="F1121" s="107" t="str">
        <f>IFERROR(VLOOKUP(Table25[[#This Row],[Contract No.]],Table3[#All],3,FALSE),"")</f>
        <v>NASPO</v>
      </c>
      <c r="G1121" s="107" t="str">
        <f>IFERROR(IF(Table25[[#This Row],[Cooperative Purchase
(Yes/No)]]="Yes","Yes",IF(VLOOKUP(Table25[[#This Row],[Contract No.]],Table3[#All],1,FALSE)=Table25[[#This Row],[Contract No.]],"Yes","No")),"No")</f>
        <v>Yes</v>
      </c>
      <c r="H1121" s="51">
        <f>IFERROR(VLOOKUP(Table25[[#This Row],[Contract No.]],Table3[#All],4,FALSE),"")</f>
        <v>42917</v>
      </c>
      <c r="I1121" s="28">
        <f>IFERROR(IF(AND(MONTH(Table25[[#This Row],[Contract Start Date]])&gt;6,MONTH(Table25[[#This Row],[Contract Start Date]])&lt;=12),YEAR(Table25[[#This Row],[Contract Start Date]])+1,YEAR(Table25[[#This Row],[Contract Start Date]])),"")</f>
        <v>2018</v>
      </c>
      <c r="J1121" s="108">
        <f>Table25[[#This Row],[FY Formula start]]</f>
        <v>2018</v>
      </c>
      <c r="K1121" s="59" t="str">
        <f>"FY"&amp;" "&amp;Table25[[#This Row],[Year Start]]</f>
        <v>FY 2018</v>
      </c>
      <c r="L1121" s="109">
        <f>IFERROR(VLOOKUP(Table25[[#This Row],[Contract No.]],Table3[#All],5,FALSE),"")</f>
        <v>46280</v>
      </c>
      <c r="M1121" s="110">
        <f>IFERROR(IF(Table25[[#This Row],[Contract End Date]]="99/99/9999","No End",IF(AND(MONTH(Table25[[#This Row],[Contract End Date]])&gt;6,MONTH(Table25[[#This Row],[Contract End Date]])&lt;=12),YEAR(Table25[[#This Row],[Contract End Date]])+1,YEAR(Table25[[#This Row],[Contract End Date]]))),"")</f>
        <v>2027</v>
      </c>
      <c r="N1121" s="111">
        <f>Table25[[#This Row],[FY Formula end]]</f>
        <v>2027</v>
      </c>
      <c r="O1121" s="112" t="str">
        <f>IF(Table25[[#This Row],[Year End]]="No End","No End","FY"&amp;" "&amp;Table25[[#This Row],[Year End]])</f>
        <v>FY 2027</v>
      </c>
      <c r="P1121" s="27"/>
      <c r="Q1121" s="104">
        <f>_xlfn.IFNA(IF($B1121="","",VLOOKUP($B1121,'SWC Towers'!$A:$Q,$Q$2,FALSE)),"")</f>
        <v>0.4</v>
      </c>
      <c r="R1121" s="106" t="str">
        <f>_xlfn.IFNA(IF($B1121="","",VLOOKUP($B1121,'SWC Towers'!$A:$Q,$R$2,FALSE)),"")</f>
        <v/>
      </c>
      <c r="S1121" s="106" t="str">
        <f>_xlfn.IFNA(IF($B1121="","",VLOOKUP($B1121,'SWC Towers'!$A:$Q,$S$2,FALSE)),"")</f>
        <v/>
      </c>
      <c r="T1121" s="106">
        <f>_xlfn.IFNA(IF($B1121="","",VLOOKUP($B1121,'SWC Towers'!$A:$Q,$T$2,FALSE)),"")</f>
        <v>0.05</v>
      </c>
      <c r="U1121" s="104" t="str">
        <f>_xlfn.IFNA(IF($B1121="","",VLOOKUP($B1121,'SWC Towers'!$A:$Q,$U$2,FALSE)),"")</f>
        <v/>
      </c>
      <c r="V1121" s="104" t="str">
        <f>_xlfn.IFNA(IF($B1121="","",VLOOKUP($B1121,'SWC Towers'!$A:$Q,$V$2,FALSE)),"")</f>
        <v/>
      </c>
      <c r="W1121" s="104">
        <f>_xlfn.IFNA(IF($B1121="","",VLOOKUP($B1121,'SWC Towers'!$A:$Q,$W$2,FALSE)),"")</f>
        <v>0.1</v>
      </c>
      <c r="X1121" s="104" t="str">
        <f>_xlfn.IFNA(IF($B1121="","",VLOOKUP($B1121,'SWC Towers'!$A:$Q,$X$2,FALSE)),"")</f>
        <v/>
      </c>
      <c r="Y1121" s="104">
        <f>_xlfn.IFNA(IF($B1121="","",VLOOKUP($B1121,'SWC Towers'!$A:$Q,$Y$2,FALSE)),"")</f>
        <v>0.05</v>
      </c>
      <c r="Z1121" s="104" t="str">
        <f>_xlfn.IFNA(IF($B1121="","",VLOOKUP($B1121,'SWC Towers'!$A:$Q,$Z$2,FALSE)),"")</f>
        <v/>
      </c>
      <c r="AA1121" s="104">
        <f>_xlfn.IFNA(IF($B1121="","",VLOOKUP($B1121,'SWC Towers'!$A:$Q,$AA$2,FALSE)),"")</f>
        <v>0.4</v>
      </c>
      <c r="AB1121" s="106" t="str">
        <f>_xlfn.IFNA(IF($B1121="","",VLOOKUP($B1121,'SWC Towers'!$A:$Q,$AB$2,FALSE)),"")</f>
        <v/>
      </c>
      <c r="AC1121" s="20">
        <f>SUM(Table25[[#This Row],[IT Tower: Application]:[Other/Non-IT ]])</f>
        <v>1</v>
      </c>
      <c r="AD1121" s="67"/>
      <c r="AE1121" s="67"/>
      <c r="AF1121" s="67"/>
      <c r="AG1121" s="67"/>
      <c r="AH1121" s="67"/>
      <c r="AI1121" s="67"/>
      <c r="AJ1121" s="67"/>
      <c r="AK1121" s="67"/>
      <c r="AL1121" s="67"/>
      <c r="AM1121" s="67"/>
      <c r="AN1121" s="67"/>
      <c r="AO1121" s="67"/>
      <c r="AP1121" s="67"/>
      <c r="AQ1121" s="67"/>
      <c r="AR1121" s="67"/>
      <c r="AS1121" s="67"/>
      <c r="AT1121" s="67"/>
      <c r="AU1121" s="67"/>
      <c r="AV1121" s="67">
        <v>0</v>
      </c>
      <c r="AW1121" s="67">
        <v>37371</v>
      </c>
      <c r="AX1121" s="67"/>
      <c r="AY1121" s="67">
        <v>0</v>
      </c>
      <c r="AZ1121" s="67">
        <v>198174</v>
      </c>
      <c r="BA1121" s="67">
        <v>235764</v>
      </c>
      <c r="BB1121" s="113">
        <v>350728</v>
      </c>
      <c r="BC1121" s="113">
        <v>382190</v>
      </c>
      <c r="BD1121" s="113"/>
      <c r="BE1121" s="113"/>
      <c r="BF1121" s="113"/>
      <c r="BG1121" s="113"/>
      <c r="BH1121" s="113"/>
      <c r="BI1121" s="113"/>
      <c r="BJ1121" s="113"/>
      <c r="BK1121" s="113"/>
      <c r="BL1121" s="113"/>
      <c r="BM1121" s="113"/>
      <c r="BN1121" s="113"/>
      <c r="BO1121" s="113"/>
      <c r="BP1121" s="113"/>
      <c r="BQ1121" s="113"/>
      <c r="BR1121" s="113"/>
      <c r="BS1121" s="113"/>
      <c r="BT1121" s="113"/>
      <c r="BU1121" s="113"/>
      <c r="BV1121" s="113"/>
      <c r="BW1121" s="113"/>
      <c r="BX1121" s="113"/>
      <c r="BY1121" s="113"/>
      <c r="BZ1121" s="113"/>
      <c r="CA1121" s="67"/>
      <c r="CB1121" s="113"/>
      <c r="CC1121" s="69">
        <f>SUM(Table25[[#This Row],[Contract Amount FY00]:[Contract Amount FY50]])</f>
        <v>1204227</v>
      </c>
      <c r="CD1121" s="114"/>
    </row>
    <row r="1122" spans="1:82" x14ac:dyDescent="0.25">
      <c r="A1122" s="122" t="s">
        <v>2077</v>
      </c>
      <c r="B1122" s="122" t="s">
        <v>3175</v>
      </c>
      <c r="C1122" s="122" t="s">
        <v>3197</v>
      </c>
      <c r="E1122" s="26" t="str">
        <f>IFERROR(IF(VLOOKUP(Table25[[#This Row],[Contract No.]],Table3[#All],3,FALSE)="","No","Yes"),"")</f>
        <v>Yes</v>
      </c>
      <c r="F1122" s="107" t="str">
        <f>IFERROR(VLOOKUP(Table25[[#This Row],[Contract No.]],Table3[#All],3,FALSE),"")</f>
        <v>NASPO</v>
      </c>
      <c r="G1122" s="107" t="str">
        <f>IFERROR(IF(Table25[[#This Row],[Cooperative Purchase
(Yes/No)]]="Yes","Yes",IF(VLOOKUP(Table25[[#This Row],[Contract No.]],Table3[#All],1,FALSE)=Table25[[#This Row],[Contract No.]],"Yes","No")),"No")</f>
        <v>Yes</v>
      </c>
      <c r="H1122" s="51">
        <f>IFERROR(VLOOKUP(Table25[[#This Row],[Contract No.]],Table3[#All],4,FALSE),"")</f>
        <v>45627</v>
      </c>
      <c r="I1122" s="28">
        <f>IFERROR(IF(AND(MONTH(Table25[[#This Row],[Contract Start Date]])&gt;6,MONTH(Table25[[#This Row],[Contract Start Date]])&lt;=12),YEAR(Table25[[#This Row],[Contract Start Date]])+1,YEAR(Table25[[#This Row],[Contract Start Date]])),"")</f>
        <v>2025</v>
      </c>
      <c r="J1122" s="108">
        <f>Table25[[#This Row],[FY Formula start]]</f>
        <v>2025</v>
      </c>
      <c r="K1122" s="59" t="str">
        <f>"FY"&amp;" "&amp;Table25[[#This Row],[Year Start]]</f>
        <v>FY 2025</v>
      </c>
      <c r="L1122" s="109">
        <f>IFERROR(VLOOKUP(Table25[[#This Row],[Contract No.]],Table3[#All],5,FALSE),"")</f>
        <v>47269</v>
      </c>
      <c r="M1122" s="110">
        <f>IFERROR(IF(Table25[[#This Row],[Contract End Date]]="99/99/9999","No End",IF(AND(MONTH(Table25[[#This Row],[Contract End Date]])&gt;6,MONTH(Table25[[#This Row],[Contract End Date]])&lt;=12),YEAR(Table25[[#This Row],[Contract End Date]])+1,YEAR(Table25[[#This Row],[Contract End Date]]))),"")</f>
        <v>2029</v>
      </c>
      <c r="N1122" s="111">
        <f>Table25[[#This Row],[FY Formula end]]</f>
        <v>2029</v>
      </c>
      <c r="O1122" s="112" t="str">
        <f>IF(Table25[[#This Row],[Year End]]="No End","No End","FY"&amp;" "&amp;Table25[[#This Row],[Year End]])</f>
        <v>FY 2029</v>
      </c>
      <c r="P1122" s="27"/>
      <c r="Q1122" s="104">
        <f>_xlfn.IFNA(IF($B1122="","",VLOOKUP($B1122,'SWC Towers'!$A:$Q,$Q$2,FALSE)),"")</f>
        <v>0.3</v>
      </c>
      <c r="R1122" s="106">
        <f>_xlfn.IFNA(IF($B1122="","",VLOOKUP($B1122,'SWC Towers'!$A:$Q,$R$2,FALSE)),"")</f>
        <v>0.7</v>
      </c>
      <c r="S1122" s="106" t="str">
        <f>_xlfn.IFNA(IF($B1122="","",VLOOKUP($B1122,'SWC Towers'!$A:$Q,$S$2,FALSE)),"")</f>
        <v/>
      </c>
      <c r="T1122" s="106" t="str">
        <f>_xlfn.IFNA(IF($B1122="","",VLOOKUP($B1122,'SWC Towers'!$A:$Q,$T$2,FALSE)),"")</f>
        <v/>
      </c>
      <c r="U1122" s="104" t="str">
        <f>_xlfn.IFNA(IF($B1122="","",VLOOKUP($B1122,'SWC Towers'!$A:$Q,$U$2,FALSE)),"")</f>
        <v/>
      </c>
      <c r="V1122" s="104" t="str">
        <f>_xlfn.IFNA(IF($B1122="","",VLOOKUP($B1122,'SWC Towers'!$A:$Q,$V$2,FALSE)),"")</f>
        <v/>
      </c>
      <c r="W1122" s="104" t="str">
        <f>_xlfn.IFNA(IF($B1122="","",VLOOKUP($B1122,'SWC Towers'!$A:$Q,$W$2,FALSE)),"")</f>
        <v/>
      </c>
      <c r="X1122" s="104" t="str">
        <f>_xlfn.IFNA(IF($B1122="","",VLOOKUP($B1122,'SWC Towers'!$A:$Q,$X$2,FALSE)),"")</f>
        <v/>
      </c>
      <c r="Y1122" s="104" t="str">
        <f>_xlfn.IFNA(IF($B1122="","",VLOOKUP($B1122,'SWC Towers'!$A:$Q,$Y$2,FALSE)),"")</f>
        <v/>
      </c>
      <c r="Z1122" s="104" t="str">
        <f>_xlfn.IFNA(IF($B1122="","",VLOOKUP($B1122,'SWC Towers'!$A:$Q,$Z$2,FALSE)),"")</f>
        <v/>
      </c>
      <c r="AA1122" s="104" t="str">
        <f>_xlfn.IFNA(IF($B1122="","",VLOOKUP($B1122,'SWC Towers'!$A:$Q,$AA$2,FALSE)),"")</f>
        <v/>
      </c>
      <c r="AB1122" s="106" t="str">
        <f>_xlfn.IFNA(IF($B1122="","",VLOOKUP($B1122,'SWC Towers'!$A:$Q,$AB$2,FALSE)),"")</f>
        <v/>
      </c>
      <c r="AC1122" s="20">
        <f>SUM(Table25[[#This Row],[IT Tower: Application]:[Other/Non-IT ]])</f>
        <v>1</v>
      </c>
      <c r="AD1122" s="67"/>
      <c r="AE1122" s="67"/>
      <c r="AF1122" s="67"/>
      <c r="AG1122" s="67"/>
      <c r="AH1122" s="67"/>
      <c r="AI1122" s="67"/>
      <c r="AJ1122" s="67"/>
      <c r="AK1122" s="67"/>
      <c r="AL1122" s="67"/>
      <c r="AM1122" s="67"/>
      <c r="AN1122" s="67"/>
      <c r="AO1122" s="67"/>
      <c r="AP1122" s="67"/>
      <c r="AQ1122" s="67"/>
      <c r="AR1122" s="67"/>
      <c r="AS1122" s="67"/>
      <c r="AT1122" s="67"/>
      <c r="AU1122" s="67"/>
      <c r="AV1122" s="67"/>
      <c r="AW1122" s="67"/>
      <c r="AX1122" s="67"/>
      <c r="AY1122" s="67"/>
      <c r="AZ1122" s="67"/>
      <c r="BA1122" s="67"/>
      <c r="BB1122" s="113"/>
      <c r="BC1122" s="113">
        <v>47420</v>
      </c>
      <c r="BD1122" s="113"/>
      <c r="BE1122" s="113"/>
      <c r="BF1122" s="113"/>
      <c r="BG1122" s="113"/>
      <c r="BH1122" s="113"/>
      <c r="BI1122" s="113"/>
      <c r="BJ1122" s="113"/>
      <c r="BK1122" s="113"/>
      <c r="BL1122" s="113"/>
      <c r="BM1122" s="113"/>
      <c r="BN1122" s="113"/>
      <c r="BO1122" s="113"/>
      <c r="BP1122" s="113"/>
      <c r="BQ1122" s="113"/>
      <c r="BR1122" s="113"/>
      <c r="BS1122" s="113"/>
      <c r="BT1122" s="113"/>
      <c r="BU1122" s="113"/>
      <c r="BV1122" s="113"/>
      <c r="BW1122" s="113"/>
      <c r="BX1122" s="113"/>
      <c r="BY1122" s="113"/>
      <c r="BZ1122" s="113"/>
      <c r="CA1122" s="67"/>
      <c r="CB1122" s="113"/>
      <c r="CC1122" s="69">
        <f>SUM(Table25[[#This Row],[Contract Amount FY00]:[Contract Amount FY50]])</f>
        <v>47420</v>
      </c>
      <c r="CD1122" s="114"/>
    </row>
    <row r="1123" spans="1:82" x14ac:dyDescent="0.25">
      <c r="A1123" s="122" t="s">
        <v>2077</v>
      </c>
      <c r="B1123" s="122" t="s">
        <v>2244</v>
      </c>
      <c r="C1123" s="122" t="s">
        <v>380</v>
      </c>
      <c r="E1123" s="26" t="str">
        <f>IFERROR(IF(VLOOKUP(Table25[[#This Row],[Contract No.]],Table3[#All],3,FALSE)="","No","Yes"),"")</f>
        <v>No</v>
      </c>
      <c r="F1123" s="107" t="str">
        <f>IFERROR(VLOOKUP(Table25[[#This Row],[Contract No.]],Table3[#All],3,FALSE),"")</f>
        <v/>
      </c>
      <c r="G1123" s="107" t="str">
        <f>IFERROR(IF(Table25[[#This Row],[Cooperative Purchase
(Yes/No)]]="Yes","Yes",IF(VLOOKUP(Table25[[#This Row],[Contract No.]],Table3[#All],1,FALSE)=Table25[[#This Row],[Contract No.]],"Yes","No")),"No")</f>
        <v>Yes</v>
      </c>
      <c r="H1123" s="51">
        <f>IFERROR(VLOOKUP(Table25[[#This Row],[Contract No.]],Table3[#All],4,FALSE),"")</f>
        <v>44512</v>
      </c>
      <c r="I1123" s="28">
        <f>IFERROR(IF(AND(MONTH(Table25[[#This Row],[Contract Start Date]])&gt;6,MONTH(Table25[[#This Row],[Contract Start Date]])&lt;=12),YEAR(Table25[[#This Row],[Contract Start Date]])+1,YEAR(Table25[[#This Row],[Contract Start Date]])),"")</f>
        <v>2022</v>
      </c>
      <c r="J1123" s="108">
        <f>Table25[[#This Row],[FY Formula start]]</f>
        <v>2022</v>
      </c>
      <c r="K1123" s="59" t="str">
        <f>"FY"&amp;" "&amp;Table25[[#This Row],[Year Start]]</f>
        <v>FY 2022</v>
      </c>
      <c r="L1123" s="109">
        <f>IFERROR(VLOOKUP(Table25[[#This Row],[Contract No.]],Table3[#All],5,FALSE),"")</f>
        <v>46702</v>
      </c>
      <c r="M1123" s="110">
        <f>IFERROR(IF(Table25[[#This Row],[Contract End Date]]="99/99/9999","No End",IF(AND(MONTH(Table25[[#This Row],[Contract End Date]])&gt;6,MONTH(Table25[[#This Row],[Contract End Date]])&lt;=12),YEAR(Table25[[#This Row],[Contract End Date]])+1,YEAR(Table25[[#This Row],[Contract End Date]]))),"")</f>
        <v>2028</v>
      </c>
      <c r="N1123" s="111">
        <f>Table25[[#This Row],[FY Formula end]]</f>
        <v>2028</v>
      </c>
      <c r="O1123" s="112" t="str">
        <f>IF(Table25[[#This Row],[Year End]]="No End","No End","FY"&amp;" "&amp;Table25[[#This Row],[Year End]])</f>
        <v>FY 2028</v>
      </c>
      <c r="P1123" s="27"/>
      <c r="Q1123" s="104" t="str">
        <f>_xlfn.IFNA(IF($B1123="","",VLOOKUP($B1123,'SWC Towers'!$A:$Q,$Q$2,FALSE)),"")</f>
        <v/>
      </c>
      <c r="R1123" s="106" t="str">
        <f>_xlfn.IFNA(IF($B1123="","",VLOOKUP($B1123,'SWC Towers'!$A:$Q,$R$2,FALSE)),"")</f>
        <v/>
      </c>
      <c r="S1123" s="106" t="str">
        <f>_xlfn.IFNA(IF($B1123="","",VLOOKUP($B1123,'SWC Towers'!$A:$Q,$S$2,FALSE)),"")</f>
        <v/>
      </c>
      <c r="T1123" s="106">
        <f>_xlfn.IFNA(IF($B1123="","",VLOOKUP($B1123,'SWC Towers'!$A:$Q,$T$2,FALSE)),"")</f>
        <v>0.5</v>
      </c>
      <c r="U1123" s="104" t="str">
        <f>_xlfn.IFNA(IF($B1123="","",VLOOKUP($B1123,'SWC Towers'!$A:$Q,$U$2,FALSE)),"")</f>
        <v/>
      </c>
      <c r="V1123" s="104" t="str">
        <f>_xlfn.IFNA(IF($B1123="","",VLOOKUP($B1123,'SWC Towers'!$A:$Q,$V$2,FALSE)),"")</f>
        <v/>
      </c>
      <c r="W1123" s="104">
        <f>_xlfn.IFNA(IF($B1123="","",VLOOKUP($B1123,'SWC Towers'!$A:$Q,$W$2,FALSE)),"")</f>
        <v>0.5</v>
      </c>
      <c r="X1123" s="104" t="str">
        <f>_xlfn.IFNA(IF($B1123="","",VLOOKUP($B1123,'SWC Towers'!$A:$Q,$X$2,FALSE)),"")</f>
        <v/>
      </c>
      <c r="Y1123" s="104" t="str">
        <f>_xlfn.IFNA(IF($B1123="","",VLOOKUP($B1123,'SWC Towers'!$A:$Q,$Y$2,FALSE)),"")</f>
        <v/>
      </c>
      <c r="Z1123" s="104" t="str">
        <f>_xlfn.IFNA(IF($B1123="","",VLOOKUP($B1123,'SWC Towers'!$A:$Q,$Z$2,FALSE)),"")</f>
        <v/>
      </c>
      <c r="AA1123" s="104" t="str">
        <f>_xlfn.IFNA(IF($B1123="","",VLOOKUP($B1123,'SWC Towers'!$A:$Q,$AA$2,FALSE)),"")</f>
        <v/>
      </c>
      <c r="AB1123" s="106" t="str">
        <f>_xlfn.IFNA(IF($B1123="","",VLOOKUP($B1123,'SWC Towers'!$A:$Q,$AB$2,FALSE)),"")</f>
        <v/>
      </c>
      <c r="AC1123" s="20">
        <f>SUM(Table25[[#This Row],[IT Tower: Application]:[Other/Non-IT ]])</f>
        <v>1</v>
      </c>
      <c r="AD1123" s="67"/>
      <c r="AE1123" s="67"/>
      <c r="AF1123" s="67"/>
      <c r="AG1123" s="67"/>
      <c r="AH1123" s="67"/>
      <c r="AI1123" s="67"/>
      <c r="AJ1123" s="67"/>
      <c r="AK1123" s="67"/>
      <c r="AL1123" s="67"/>
      <c r="AM1123" s="67"/>
      <c r="AN1123" s="67"/>
      <c r="AO1123" s="67"/>
      <c r="AP1123" s="67"/>
      <c r="AQ1123" s="67"/>
      <c r="AR1123" s="67"/>
      <c r="AS1123" s="67"/>
      <c r="AT1123" s="67"/>
      <c r="AU1123" s="67"/>
      <c r="AV1123" s="67"/>
      <c r="AW1123" s="67"/>
      <c r="AX1123" s="67"/>
      <c r="AY1123" s="67"/>
      <c r="AZ1123" s="67"/>
      <c r="BA1123" s="67">
        <v>8507</v>
      </c>
      <c r="BB1123" s="113">
        <v>887</v>
      </c>
      <c r="BC1123" s="113">
        <v>0</v>
      </c>
      <c r="BD1123" s="113"/>
      <c r="BE1123" s="113"/>
      <c r="BF1123" s="113"/>
      <c r="BG1123" s="113"/>
      <c r="BH1123" s="113"/>
      <c r="BI1123" s="113"/>
      <c r="BJ1123" s="113"/>
      <c r="BK1123" s="113"/>
      <c r="BL1123" s="113"/>
      <c r="BM1123" s="113"/>
      <c r="BN1123" s="113"/>
      <c r="BO1123" s="113"/>
      <c r="BP1123" s="113"/>
      <c r="BQ1123" s="113"/>
      <c r="BR1123" s="113"/>
      <c r="BS1123" s="113"/>
      <c r="BT1123" s="113"/>
      <c r="BU1123" s="113"/>
      <c r="BV1123" s="113"/>
      <c r="BW1123" s="113"/>
      <c r="BX1123" s="113"/>
      <c r="BY1123" s="113"/>
      <c r="BZ1123" s="113"/>
      <c r="CA1123" s="67"/>
      <c r="CB1123" s="113"/>
      <c r="CC1123" s="69">
        <f>SUM(Table25[[#This Row],[Contract Amount FY00]:[Contract Amount FY50]])</f>
        <v>9394</v>
      </c>
      <c r="CD1123" s="114"/>
    </row>
    <row r="1124" spans="1:82" x14ac:dyDescent="0.25">
      <c r="A1124" s="122" t="s">
        <v>2077</v>
      </c>
      <c r="B1124" s="122" t="s">
        <v>2244</v>
      </c>
      <c r="C1124" s="122" t="s">
        <v>373</v>
      </c>
      <c r="E1124" s="26" t="str">
        <f>IFERROR(IF(VLOOKUP(Table25[[#This Row],[Contract No.]],Table3[#All],3,FALSE)="","No","Yes"),"")</f>
        <v>No</v>
      </c>
      <c r="F1124" s="107" t="str">
        <f>IFERROR(VLOOKUP(Table25[[#This Row],[Contract No.]],Table3[#All],3,FALSE),"")</f>
        <v/>
      </c>
      <c r="G1124" s="107" t="str">
        <f>IFERROR(IF(Table25[[#This Row],[Cooperative Purchase
(Yes/No)]]="Yes","Yes",IF(VLOOKUP(Table25[[#This Row],[Contract No.]],Table3[#All],1,FALSE)=Table25[[#This Row],[Contract No.]],"Yes","No")),"No")</f>
        <v>Yes</v>
      </c>
      <c r="H1124" s="51">
        <f>IFERROR(VLOOKUP(Table25[[#This Row],[Contract No.]],Table3[#All],4,FALSE),"")</f>
        <v>44512</v>
      </c>
      <c r="I1124" s="28">
        <f>IFERROR(IF(AND(MONTH(Table25[[#This Row],[Contract Start Date]])&gt;6,MONTH(Table25[[#This Row],[Contract Start Date]])&lt;=12),YEAR(Table25[[#This Row],[Contract Start Date]])+1,YEAR(Table25[[#This Row],[Contract Start Date]])),"")</f>
        <v>2022</v>
      </c>
      <c r="J1124" s="108">
        <f>Table25[[#This Row],[FY Formula start]]</f>
        <v>2022</v>
      </c>
      <c r="K1124" s="59" t="str">
        <f>"FY"&amp;" "&amp;Table25[[#This Row],[Year Start]]</f>
        <v>FY 2022</v>
      </c>
      <c r="L1124" s="109">
        <f>IFERROR(VLOOKUP(Table25[[#This Row],[Contract No.]],Table3[#All],5,FALSE),"")</f>
        <v>46702</v>
      </c>
      <c r="M1124" s="110">
        <f>IFERROR(IF(Table25[[#This Row],[Contract End Date]]="99/99/9999","No End",IF(AND(MONTH(Table25[[#This Row],[Contract End Date]])&gt;6,MONTH(Table25[[#This Row],[Contract End Date]])&lt;=12),YEAR(Table25[[#This Row],[Contract End Date]])+1,YEAR(Table25[[#This Row],[Contract End Date]]))),"")</f>
        <v>2028</v>
      </c>
      <c r="N1124" s="111">
        <f>Table25[[#This Row],[FY Formula end]]</f>
        <v>2028</v>
      </c>
      <c r="O1124" s="112" t="str">
        <f>IF(Table25[[#This Row],[Year End]]="No End","No End","FY"&amp;" "&amp;Table25[[#This Row],[Year End]])</f>
        <v>FY 2028</v>
      </c>
      <c r="P1124" s="27"/>
      <c r="Q1124" s="104" t="str">
        <f>_xlfn.IFNA(IF($B1124="","",VLOOKUP($B1124,'SWC Towers'!$A:$Q,$Q$2,FALSE)),"")</f>
        <v/>
      </c>
      <c r="R1124" s="106" t="str">
        <f>_xlfn.IFNA(IF($B1124="","",VLOOKUP($B1124,'SWC Towers'!$A:$Q,$R$2,FALSE)),"")</f>
        <v/>
      </c>
      <c r="S1124" s="106" t="str">
        <f>_xlfn.IFNA(IF($B1124="","",VLOOKUP($B1124,'SWC Towers'!$A:$Q,$S$2,FALSE)),"")</f>
        <v/>
      </c>
      <c r="T1124" s="106">
        <f>_xlfn.IFNA(IF($B1124="","",VLOOKUP($B1124,'SWC Towers'!$A:$Q,$T$2,FALSE)),"")</f>
        <v>0.5</v>
      </c>
      <c r="U1124" s="104" t="str">
        <f>_xlfn.IFNA(IF($B1124="","",VLOOKUP($B1124,'SWC Towers'!$A:$Q,$U$2,FALSE)),"")</f>
        <v/>
      </c>
      <c r="V1124" s="104" t="str">
        <f>_xlfn.IFNA(IF($B1124="","",VLOOKUP($B1124,'SWC Towers'!$A:$Q,$V$2,FALSE)),"")</f>
        <v/>
      </c>
      <c r="W1124" s="104">
        <f>_xlfn.IFNA(IF($B1124="","",VLOOKUP($B1124,'SWC Towers'!$A:$Q,$W$2,FALSE)),"")</f>
        <v>0.5</v>
      </c>
      <c r="X1124" s="104" t="str">
        <f>_xlfn.IFNA(IF($B1124="","",VLOOKUP($B1124,'SWC Towers'!$A:$Q,$X$2,FALSE)),"")</f>
        <v/>
      </c>
      <c r="Y1124" s="104" t="str">
        <f>_xlfn.IFNA(IF($B1124="","",VLOOKUP($B1124,'SWC Towers'!$A:$Q,$Y$2,FALSE)),"")</f>
        <v/>
      </c>
      <c r="Z1124" s="104" t="str">
        <f>_xlfn.IFNA(IF($B1124="","",VLOOKUP($B1124,'SWC Towers'!$A:$Q,$Z$2,FALSE)),"")</f>
        <v/>
      </c>
      <c r="AA1124" s="104" t="str">
        <f>_xlfn.IFNA(IF($B1124="","",VLOOKUP($B1124,'SWC Towers'!$A:$Q,$AA$2,FALSE)),"")</f>
        <v/>
      </c>
      <c r="AB1124" s="106" t="str">
        <f>_xlfn.IFNA(IF($B1124="","",VLOOKUP($B1124,'SWC Towers'!$A:$Q,$AB$2,FALSE)),"")</f>
        <v/>
      </c>
      <c r="AC1124" s="20">
        <f>SUM(Table25[[#This Row],[IT Tower: Application]:[Other/Non-IT ]])</f>
        <v>1</v>
      </c>
      <c r="AD1124" s="67"/>
      <c r="AE1124" s="67"/>
      <c r="AF1124" s="67"/>
      <c r="AG1124" s="67"/>
      <c r="AH1124" s="67"/>
      <c r="AI1124" s="67"/>
      <c r="AJ1124" s="67"/>
      <c r="AK1124" s="67"/>
      <c r="AL1124" s="67"/>
      <c r="AM1124" s="67"/>
      <c r="AN1124" s="67"/>
      <c r="AO1124" s="67"/>
      <c r="AP1124" s="67"/>
      <c r="AQ1124" s="67"/>
      <c r="AR1124" s="67"/>
      <c r="AS1124" s="67"/>
      <c r="AT1124" s="67"/>
      <c r="AU1124" s="67"/>
      <c r="AV1124" s="67"/>
      <c r="AW1124" s="67"/>
      <c r="AX1124" s="67"/>
      <c r="AY1124" s="67"/>
      <c r="AZ1124" s="67">
        <v>1863</v>
      </c>
      <c r="BA1124" s="67">
        <v>29735</v>
      </c>
      <c r="BB1124" s="113">
        <v>8467</v>
      </c>
      <c r="BC1124" s="113">
        <v>10986</v>
      </c>
      <c r="BD1124" s="113"/>
      <c r="BE1124" s="113"/>
      <c r="BF1124" s="113"/>
      <c r="BG1124" s="113"/>
      <c r="BH1124" s="113"/>
      <c r="BI1124" s="113"/>
      <c r="BJ1124" s="113"/>
      <c r="BK1124" s="113"/>
      <c r="BL1124" s="113"/>
      <c r="BM1124" s="113"/>
      <c r="BN1124" s="113"/>
      <c r="BO1124" s="113"/>
      <c r="BP1124" s="113"/>
      <c r="BQ1124" s="113"/>
      <c r="BR1124" s="113"/>
      <c r="BS1124" s="113"/>
      <c r="BT1124" s="113"/>
      <c r="BU1124" s="113"/>
      <c r="BV1124" s="113"/>
      <c r="BW1124" s="113"/>
      <c r="BX1124" s="113"/>
      <c r="BY1124" s="113"/>
      <c r="BZ1124" s="113"/>
      <c r="CA1124" s="67"/>
      <c r="CB1124" s="113"/>
      <c r="CC1124" s="69">
        <f>SUM(Table25[[#This Row],[Contract Amount FY00]:[Contract Amount FY50]])</f>
        <v>51051</v>
      </c>
      <c r="CD1124" s="114"/>
    </row>
    <row r="1125" spans="1:82" x14ac:dyDescent="0.25">
      <c r="A1125" s="122" t="s">
        <v>2077</v>
      </c>
      <c r="B1125" s="122" t="s">
        <v>2244</v>
      </c>
      <c r="C1125" s="122" t="s">
        <v>813</v>
      </c>
      <c r="E1125" s="26" t="str">
        <f>IFERROR(IF(VLOOKUP(Table25[[#This Row],[Contract No.]],Table3[#All],3,FALSE)="","No","Yes"),"")</f>
        <v>No</v>
      </c>
      <c r="F1125" s="107" t="str">
        <f>IFERROR(VLOOKUP(Table25[[#This Row],[Contract No.]],Table3[#All],3,FALSE),"")</f>
        <v/>
      </c>
      <c r="G1125" s="107" t="str">
        <f>IFERROR(IF(Table25[[#This Row],[Cooperative Purchase
(Yes/No)]]="Yes","Yes",IF(VLOOKUP(Table25[[#This Row],[Contract No.]],Table3[#All],1,FALSE)=Table25[[#This Row],[Contract No.]],"Yes","No")),"No")</f>
        <v>Yes</v>
      </c>
      <c r="H1125" s="51">
        <f>IFERROR(VLOOKUP(Table25[[#This Row],[Contract No.]],Table3[#All],4,FALSE),"")</f>
        <v>44512</v>
      </c>
      <c r="I1125" s="28">
        <f>IFERROR(IF(AND(MONTH(Table25[[#This Row],[Contract Start Date]])&gt;6,MONTH(Table25[[#This Row],[Contract Start Date]])&lt;=12),YEAR(Table25[[#This Row],[Contract Start Date]])+1,YEAR(Table25[[#This Row],[Contract Start Date]])),"")</f>
        <v>2022</v>
      </c>
      <c r="J1125" s="108">
        <f>Table25[[#This Row],[FY Formula start]]</f>
        <v>2022</v>
      </c>
      <c r="K1125" s="59" t="str">
        <f>"FY"&amp;" "&amp;Table25[[#This Row],[Year Start]]</f>
        <v>FY 2022</v>
      </c>
      <c r="L1125" s="109">
        <f>IFERROR(VLOOKUP(Table25[[#This Row],[Contract No.]],Table3[#All],5,FALSE),"")</f>
        <v>46702</v>
      </c>
      <c r="M1125" s="110">
        <f>IFERROR(IF(Table25[[#This Row],[Contract End Date]]="99/99/9999","No End",IF(AND(MONTH(Table25[[#This Row],[Contract End Date]])&gt;6,MONTH(Table25[[#This Row],[Contract End Date]])&lt;=12),YEAR(Table25[[#This Row],[Contract End Date]])+1,YEAR(Table25[[#This Row],[Contract End Date]]))),"")</f>
        <v>2028</v>
      </c>
      <c r="N1125" s="111">
        <f>Table25[[#This Row],[FY Formula end]]</f>
        <v>2028</v>
      </c>
      <c r="O1125" s="112" t="str">
        <f>IF(Table25[[#This Row],[Year End]]="No End","No End","FY"&amp;" "&amp;Table25[[#This Row],[Year End]])</f>
        <v>FY 2028</v>
      </c>
      <c r="P1125" s="27"/>
      <c r="Q1125" s="104" t="str">
        <f>_xlfn.IFNA(IF($B1125="","",VLOOKUP($B1125,'SWC Towers'!$A:$Q,$Q$2,FALSE)),"")</f>
        <v/>
      </c>
      <c r="R1125" s="106" t="str">
        <f>_xlfn.IFNA(IF($B1125="","",VLOOKUP($B1125,'SWC Towers'!$A:$Q,$R$2,FALSE)),"")</f>
        <v/>
      </c>
      <c r="S1125" s="106" t="str">
        <f>_xlfn.IFNA(IF($B1125="","",VLOOKUP($B1125,'SWC Towers'!$A:$Q,$S$2,FALSE)),"")</f>
        <v/>
      </c>
      <c r="T1125" s="106">
        <f>_xlfn.IFNA(IF($B1125="","",VLOOKUP($B1125,'SWC Towers'!$A:$Q,$T$2,FALSE)),"")</f>
        <v>0.5</v>
      </c>
      <c r="U1125" s="104" t="str">
        <f>_xlfn.IFNA(IF($B1125="","",VLOOKUP($B1125,'SWC Towers'!$A:$Q,$U$2,FALSE)),"")</f>
        <v/>
      </c>
      <c r="V1125" s="104" t="str">
        <f>_xlfn.IFNA(IF($B1125="","",VLOOKUP($B1125,'SWC Towers'!$A:$Q,$V$2,FALSE)),"")</f>
        <v/>
      </c>
      <c r="W1125" s="104">
        <f>_xlfn.IFNA(IF($B1125="","",VLOOKUP($B1125,'SWC Towers'!$A:$Q,$W$2,FALSE)),"")</f>
        <v>0.5</v>
      </c>
      <c r="X1125" s="104" t="str">
        <f>_xlfn.IFNA(IF($B1125="","",VLOOKUP($B1125,'SWC Towers'!$A:$Q,$X$2,FALSE)),"")</f>
        <v/>
      </c>
      <c r="Y1125" s="104" t="str">
        <f>_xlfn.IFNA(IF($B1125="","",VLOOKUP($B1125,'SWC Towers'!$A:$Q,$Y$2,FALSE)),"")</f>
        <v/>
      </c>
      <c r="Z1125" s="104" t="str">
        <f>_xlfn.IFNA(IF($B1125="","",VLOOKUP($B1125,'SWC Towers'!$A:$Q,$Z$2,FALSE)),"")</f>
        <v/>
      </c>
      <c r="AA1125" s="104" t="str">
        <f>_xlfn.IFNA(IF($B1125="","",VLOOKUP($B1125,'SWC Towers'!$A:$Q,$AA$2,FALSE)),"")</f>
        <v/>
      </c>
      <c r="AB1125" s="106" t="str">
        <f>_xlfn.IFNA(IF($B1125="","",VLOOKUP($B1125,'SWC Towers'!$A:$Q,$AB$2,FALSE)),"")</f>
        <v/>
      </c>
      <c r="AC1125" s="20">
        <f>SUM(Table25[[#This Row],[IT Tower: Application]:[Other/Non-IT ]])</f>
        <v>1</v>
      </c>
      <c r="AD1125" s="67"/>
      <c r="AE1125" s="67"/>
      <c r="AF1125" s="67"/>
      <c r="AG1125" s="67"/>
      <c r="AH1125" s="67"/>
      <c r="AI1125" s="67"/>
      <c r="AJ1125" s="67"/>
      <c r="AK1125" s="67"/>
      <c r="AL1125" s="67"/>
      <c r="AM1125" s="67"/>
      <c r="AN1125" s="67"/>
      <c r="AO1125" s="67"/>
      <c r="AP1125" s="67"/>
      <c r="AQ1125" s="67"/>
      <c r="AR1125" s="67"/>
      <c r="AS1125" s="67"/>
      <c r="AT1125" s="67"/>
      <c r="AU1125" s="67"/>
      <c r="AV1125" s="67"/>
      <c r="AW1125" s="67"/>
      <c r="AX1125" s="67"/>
      <c r="AY1125" s="67">
        <v>0</v>
      </c>
      <c r="AZ1125" s="67">
        <v>12078</v>
      </c>
      <c r="BA1125" s="67">
        <v>49919</v>
      </c>
      <c r="BB1125" s="113">
        <v>238088</v>
      </c>
      <c r="BC1125" s="113">
        <v>34212</v>
      </c>
      <c r="BD1125" s="113"/>
      <c r="BE1125" s="113"/>
      <c r="BF1125" s="113"/>
      <c r="BG1125" s="113"/>
      <c r="BH1125" s="113"/>
      <c r="BI1125" s="113"/>
      <c r="BJ1125" s="113"/>
      <c r="BK1125" s="113"/>
      <c r="BL1125" s="113"/>
      <c r="BM1125" s="113"/>
      <c r="BN1125" s="113"/>
      <c r="BO1125" s="113"/>
      <c r="BP1125" s="113"/>
      <c r="BQ1125" s="113"/>
      <c r="BR1125" s="113"/>
      <c r="BS1125" s="113"/>
      <c r="BT1125" s="113"/>
      <c r="BU1125" s="113"/>
      <c r="BV1125" s="113"/>
      <c r="BW1125" s="113"/>
      <c r="BX1125" s="113"/>
      <c r="BY1125" s="113"/>
      <c r="BZ1125" s="113"/>
      <c r="CA1125" s="67"/>
      <c r="CB1125" s="113"/>
      <c r="CC1125" s="69">
        <f>SUM(Table25[[#This Row],[Contract Amount FY00]:[Contract Amount FY50]])</f>
        <v>334297</v>
      </c>
      <c r="CD1125" s="114"/>
    </row>
    <row r="1126" spans="1:82" x14ac:dyDescent="0.25">
      <c r="A1126" s="122" t="s">
        <v>2077</v>
      </c>
      <c r="B1126" s="122" t="s">
        <v>2244</v>
      </c>
      <c r="C1126" s="122" t="s">
        <v>374</v>
      </c>
      <c r="E1126" s="26" t="str">
        <f>IFERROR(IF(VLOOKUP(Table25[[#This Row],[Contract No.]],Table3[#All],3,FALSE)="","No","Yes"),"")</f>
        <v>No</v>
      </c>
      <c r="F1126" s="107" t="str">
        <f>IFERROR(VLOOKUP(Table25[[#This Row],[Contract No.]],Table3[#All],3,FALSE),"")</f>
        <v/>
      </c>
      <c r="G1126" s="107" t="str">
        <f>IFERROR(IF(Table25[[#This Row],[Cooperative Purchase
(Yes/No)]]="Yes","Yes",IF(VLOOKUP(Table25[[#This Row],[Contract No.]],Table3[#All],1,FALSE)=Table25[[#This Row],[Contract No.]],"Yes","No")),"No")</f>
        <v>Yes</v>
      </c>
      <c r="H1126" s="51">
        <f>IFERROR(VLOOKUP(Table25[[#This Row],[Contract No.]],Table3[#All],4,FALSE),"")</f>
        <v>44512</v>
      </c>
      <c r="I1126" s="28">
        <f>IFERROR(IF(AND(MONTH(Table25[[#This Row],[Contract Start Date]])&gt;6,MONTH(Table25[[#This Row],[Contract Start Date]])&lt;=12),YEAR(Table25[[#This Row],[Contract Start Date]])+1,YEAR(Table25[[#This Row],[Contract Start Date]])),"")</f>
        <v>2022</v>
      </c>
      <c r="J1126" s="108">
        <f>Table25[[#This Row],[FY Formula start]]</f>
        <v>2022</v>
      </c>
      <c r="K1126" s="59" t="str">
        <f>"FY"&amp;" "&amp;Table25[[#This Row],[Year Start]]</f>
        <v>FY 2022</v>
      </c>
      <c r="L1126" s="109">
        <f>IFERROR(VLOOKUP(Table25[[#This Row],[Contract No.]],Table3[#All],5,FALSE),"")</f>
        <v>46702</v>
      </c>
      <c r="M1126" s="110">
        <f>IFERROR(IF(Table25[[#This Row],[Contract End Date]]="99/99/9999","No End",IF(AND(MONTH(Table25[[#This Row],[Contract End Date]])&gt;6,MONTH(Table25[[#This Row],[Contract End Date]])&lt;=12),YEAR(Table25[[#This Row],[Contract End Date]])+1,YEAR(Table25[[#This Row],[Contract End Date]]))),"")</f>
        <v>2028</v>
      </c>
      <c r="N1126" s="111">
        <f>Table25[[#This Row],[FY Formula end]]</f>
        <v>2028</v>
      </c>
      <c r="O1126" s="112" t="str">
        <f>IF(Table25[[#This Row],[Year End]]="No End","No End","FY"&amp;" "&amp;Table25[[#This Row],[Year End]])</f>
        <v>FY 2028</v>
      </c>
      <c r="P1126" s="27"/>
      <c r="Q1126" s="104" t="str">
        <f>_xlfn.IFNA(IF($B1126="","",VLOOKUP($B1126,'SWC Towers'!$A:$Q,$Q$2,FALSE)),"")</f>
        <v/>
      </c>
      <c r="R1126" s="106" t="str">
        <f>_xlfn.IFNA(IF($B1126="","",VLOOKUP($B1126,'SWC Towers'!$A:$Q,$R$2,FALSE)),"")</f>
        <v/>
      </c>
      <c r="S1126" s="106" t="str">
        <f>_xlfn.IFNA(IF($B1126="","",VLOOKUP($B1126,'SWC Towers'!$A:$Q,$S$2,FALSE)),"")</f>
        <v/>
      </c>
      <c r="T1126" s="106">
        <f>_xlfn.IFNA(IF($B1126="","",VLOOKUP($B1126,'SWC Towers'!$A:$Q,$T$2,FALSE)),"")</f>
        <v>0.5</v>
      </c>
      <c r="U1126" s="104" t="str">
        <f>_xlfn.IFNA(IF($B1126="","",VLOOKUP($B1126,'SWC Towers'!$A:$Q,$U$2,FALSE)),"")</f>
        <v/>
      </c>
      <c r="V1126" s="104" t="str">
        <f>_xlfn.IFNA(IF($B1126="","",VLOOKUP($B1126,'SWC Towers'!$A:$Q,$V$2,FALSE)),"")</f>
        <v/>
      </c>
      <c r="W1126" s="104">
        <f>_xlfn.IFNA(IF($B1126="","",VLOOKUP($B1126,'SWC Towers'!$A:$Q,$W$2,FALSE)),"")</f>
        <v>0.5</v>
      </c>
      <c r="X1126" s="104" t="str">
        <f>_xlfn.IFNA(IF($B1126="","",VLOOKUP($B1126,'SWC Towers'!$A:$Q,$X$2,FALSE)),"")</f>
        <v/>
      </c>
      <c r="Y1126" s="104" t="str">
        <f>_xlfn.IFNA(IF($B1126="","",VLOOKUP($B1126,'SWC Towers'!$A:$Q,$Y$2,FALSE)),"")</f>
        <v/>
      </c>
      <c r="Z1126" s="104" t="str">
        <f>_xlfn.IFNA(IF($B1126="","",VLOOKUP($B1126,'SWC Towers'!$A:$Q,$Z$2,FALSE)),"")</f>
        <v/>
      </c>
      <c r="AA1126" s="104" t="str">
        <f>_xlfn.IFNA(IF($B1126="","",VLOOKUP($B1126,'SWC Towers'!$A:$Q,$AA$2,FALSE)),"")</f>
        <v/>
      </c>
      <c r="AB1126" s="106" t="str">
        <f>_xlfn.IFNA(IF($B1126="","",VLOOKUP($B1126,'SWC Towers'!$A:$Q,$AB$2,FALSE)),"")</f>
        <v/>
      </c>
      <c r="AC1126" s="20">
        <f>SUM(Table25[[#This Row],[IT Tower: Application]:[Other/Non-IT ]])</f>
        <v>1</v>
      </c>
      <c r="AD1126" s="67"/>
      <c r="AE1126" s="67"/>
      <c r="AF1126" s="67"/>
      <c r="AG1126" s="67"/>
      <c r="AH1126" s="67"/>
      <c r="AI1126" s="67"/>
      <c r="AJ1126" s="67"/>
      <c r="AK1126" s="67"/>
      <c r="AL1126" s="67"/>
      <c r="AM1126" s="67"/>
      <c r="AN1126" s="67"/>
      <c r="AO1126" s="67"/>
      <c r="AP1126" s="67"/>
      <c r="AQ1126" s="67"/>
      <c r="AR1126" s="67"/>
      <c r="AS1126" s="67"/>
      <c r="AT1126" s="67"/>
      <c r="AU1126" s="67"/>
      <c r="AV1126" s="67"/>
      <c r="AW1126" s="67"/>
      <c r="AX1126" s="67"/>
      <c r="AY1126" s="67"/>
      <c r="AZ1126" s="67"/>
      <c r="BA1126" s="67"/>
      <c r="BB1126" s="113">
        <v>0</v>
      </c>
      <c r="BC1126" s="113">
        <v>38521</v>
      </c>
      <c r="BD1126" s="113"/>
      <c r="BE1126" s="113"/>
      <c r="BF1126" s="113"/>
      <c r="BG1126" s="113"/>
      <c r="BH1126" s="113"/>
      <c r="BI1126" s="113"/>
      <c r="BJ1126" s="113"/>
      <c r="BK1126" s="113"/>
      <c r="BL1126" s="113"/>
      <c r="BM1126" s="113"/>
      <c r="BN1126" s="113"/>
      <c r="BO1126" s="113"/>
      <c r="BP1126" s="113"/>
      <c r="BQ1126" s="113"/>
      <c r="BR1126" s="113"/>
      <c r="BS1126" s="113"/>
      <c r="BT1126" s="113"/>
      <c r="BU1126" s="113"/>
      <c r="BV1126" s="113"/>
      <c r="BW1126" s="113"/>
      <c r="BX1126" s="113"/>
      <c r="BY1126" s="113"/>
      <c r="BZ1126" s="113"/>
      <c r="CA1126" s="67"/>
      <c r="CB1126" s="113"/>
      <c r="CC1126" s="69">
        <f>SUM(Table25[[#This Row],[Contract Amount FY00]:[Contract Amount FY50]])</f>
        <v>38521</v>
      </c>
      <c r="CD1126" s="114"/>
    </row>
    <row r="1127" spans="1:82" x14ac:dyDescent="0.25">
      <c r="A1127" s="122" t="s">
        <v>2077</v>
      </c>
      <c r="B1127" s="122" t="s">
        <v>2057</v>
      </c>
      <c r="C1127" s="122" t="s">
        <v>3190</v>
      </c>
      <c r="E1127" s="26" t="str">
        <f>IFERROR(IF(VLOOKUP(Table25[[#This Row],[Contract No.]],Table3[#All],3,FALSE)="","No","Yes"),"")</f>
        <v>Yes</v>
      </c>
      <c r="F1127" s="107" t="str">
        <f>IFERROR(VLOOKUP(Table25[[#This Row],[Contract No.]],Table3[#All],3,FALSE),"")</f>
        <v>NASPO</v>
      </c>
      <c r="G1127" s="107" t="str">
        <f>IFERROR(IF(Table25[[#This Row],[Cooperative Purchase
(Yes/No)]]="Yes","Yes",IF(VLOOKUP(Table25[[#This Row],[Contract No.]],Table3[#All],1,FALSE)=Table25[[#This Row],[Contract No.]],"Yes","No")),"No")</f>
        <v>Yes</v>
      </c>
      <c r="H1127" s="51">
        <f>IFERROR(VLOOKUP(Table25[[#This Row],[Contract No.]],Table3[#All],4,FALSE),"")</f>
        <v>43983</v>
      </c>
      <c r="I1127" s="28">
        <f>IFERROR(IF(AND(MONTH(Table25[[#This Row],[Contract Start Date]])&gt;6,MONTH(Table25[[#This Row],[Contract Start Date]])&lt;=12),YEAR(Table25[[#This Row],[Contract Start Date]])+1,YEAR(Table25[[#This Row],[Contract Start Date]])),"")</f>
        <v>2020</v>
      </c>
      <c r="J1127" s="108">
        <f>Table25[[#This Row],[FY Formula start]]</f>
        <v>2020</v>
      </c>
      <c r="K1127" s="59" t="str">
        <f>"FY"&amp;" "&amp;Table25[[#This Row],[Year Start]]</f>
        <v>FY 2020</v>
      </c>
      <c r="L1127" s="109">
        <f>IFERROR(VLOOKUP(Table25[[#This Row],[Contract No.]],Table3[#All],5,FALSE),"")</f>
        <v>46295</v>
      </c>
      <c r="M1127" s="110">
        <f>IFERROR(IF(Table25[[#This Row],[Contract End Date]]="99/99/9999","No End",IF(AND(MONTH(Table25[[#This Row],[Contract End Date]])&gt;6,MONTH(Table25[[#This Row],[Contract End Date]])&lt;=12),YEAR(Table25[[#This Row],[Contract End Date]])+1,YEAR(Table25[[#This Row],[Contract End Date]]))),"")</f>
        <v>2027</v>
      </c>
      <c r="N1127" s="111">
        <f>Table25[[#This Row],[FY Formula end]]</f>
        <v>2027</v>
      </c>
      <c r="O1127" s="112" t="str">
        <f>IF(Table25[[#This Row],[Year End]]="No End","No End","FY"&amp;" "&amp;Table25[[#This Row],[Year End]])</f>
        <v>FY 2027</v>
      </c>
      <c r="P1127" s="27"/>
      <c r="Q1127" s="104">
        <f>_xlfn.IFNA(IF($B1127="","",VLOOKUP($B1127,'SWC Towers'!$A:$Q,$Q$2,FALSE)),"")</f>
        <v>0.1</v>
      </c>
      <c r="R1127" s="106">
        <f>_xlfn.IFNA(IF($B1127="","",VLOOKUP($B1127,'SWC Towers'!$A:$Q,$R$2,FALSE)),"")</f>
        <v>0.1</v>
      </c>
      <c r="S1127" s="106" t="str">
        <f>_xlfn.IFNA(IF($B1127="","",VLOOKUP($B1127,'SWC Towers'!$A:$Q,$S$2,FALSE)),"")</f>
        <v/>
      </c>
      <c r="T1127" s="106" t="str">
        <f>_xlfn.IFNA(IF($B1127="","",VLOOKUP($B1127,'SWC Towers'!$A:$Q,$T$2,FALSE)),"")</f>
        <v/>
      </c>
      <c r="U1127" s="104">
        <f>_xlfn.IFNA(IF($B1127="","",VLOOKUP($B1127,'SWC Towers'!$A:$Q,$U$2,FALSE)),"")</f>
        <v>0.15</v>
      </c>
      <c r="V1127" s="104" t="str">
        <f>_xlfn.IFNA(IF($B1127="","",VLOOKUP($B1127,'SWC Towers'!$A:$Q,$V$2,FALSE)),"")</f>
        <v/>
      </c>
      <c r="W1127" s="104">
        <f>_xlfn.IFNA(IF($B1127="","",VLOOKUP($B1127,'SWC Towers'!$A:$Q,$W$2,FALSE)),"")</f>
        <v>0.65</v>
      </c>
      <c r="X1127" s="104" t="str">
        <f>_xlfn.IFNA(IF($B1127="","",VLOOKUP($B1127,'SWC Towers'!$A:$Q,$X$2,FALSE)),"")</f>
        <v/>
      </c>
      <c r="Y1127" s="104" t="str">
        <f>_xlfn.IFNA(IF($B1127="","",VLOOKUP($B1127,'SWC Towers'!$A:$Q,$Y$2,FALSE)),"")</f>
        <v/>
      </c>
      <c r="Z1127" s="104" t="str">
        <f>_xlfn.IFNA(IF($B1127="","",VLOOKUP($B1127,'SWC Towers'!$A:$Q,$Z$2,FALSE)),"")</f>
        <v/>
      </c>
      <c r="AA1127" s="104" t="str">
        <f>_xlfn.IFNA(IF($B1127="","",VLOOKUP($B1127,'SWC Towers'!$A:$Q,$AA$2,FALSE)),"")</f>
        <v/>
      </c>
      <c r="AB1127" s="106" t="str">
        <f>_xlfn.IFNA(IF($B1127="","",VLOOKUP($B1127,'SWC Towers'!$A:$Q,$AB$2,FALSE)),"")</f>
        <v/>
      </c>
      <c r="AC1127" s="20">
        <f>SUM(Table25[[#This Row],[IT Tower: Application]:[Other/Non-IT ]])</f>
        <v>1</v>
      </c>
      <c r="AD1127" s="67"/>
      <c r="AE1127" s="67"/>
      <c r="AF1127" s="67"/>
      <c r="AG1127" s="67"/>
      <c r="AH1127" s="67"/>
      <c r="AI1127" s="67"/>
      <c r="AJ1127" s="67"/>
      <c r="AK1127" s="67"/>
      <c r="AL1127" s="67"/>
      <c r="AM1127" s="67"/>
      <c r="AN1127" s="67"/>
      <c r="AO1127" s="67"/>
      <c r="AP1127" s="67"/>
      <c r="AQ1127" s="67"/>
      <c r="AR1127" s="67"/>
      <c r="AS1127" s="67"/>
      <c r="AT1127" s="67"/>
      <c r="AU1127" s="67"/>
      <c r="AV1127" s="67"/>
      <c r="AW1127" s="67"/>
      <c r="AX1127" s="67"/>
      <c r="AY1127" s="67">
        <v>0</v>
      </c>
      <c r="AZ1127" s="67">
        <v>370705</v>
      </c>
      <c r="BA1127" s="67">
        <v>534795</v>
      </c>
      <c r="BB1127" s="113">
        <v>252348</v>
      </c>
      <c r="BC1127" s="113">
        <v>393371</v>
      </c>
      <c r="BD1127" s="113"/>
      <c r="BE1127" s="113"/>
      <c r="BF1127" s="113"/>
      <c r="BG1127" s="113"/>
      <c r="BH1127" s="113"/>
      <c r="BI1127" s="113"/>
      <c r="BJ1127" s="113"/>
      <c r="BK1127" s="113"/>
      <c r="BL1127" s="113"/>
      <c r="BM1127" s="113"/>
      <c r="BN1127" s="113"/>
      <c r="BO1127" s="113"/>
      <c r="BP1127" s="113"/>
      <c r="BQ1127" s="113"/>
      <c r="BR1127" s="113"/>
      <c r="BS1127" s="113"/>
      <c r="BT1127" s="113"/>
      <c r="BU1127" s="113"/>
      <c r="BV1127" s="113"/>
      <c r="BW1127" s="113"/>
      <c r="BX1127" s="113"/>
      <c r="BY1127" s="113"/>
      <c r="BZ1127" s="113"/>
      <c r="CA1127" s="67"/>
      <c r="CB1127" s="113"/>
      <c r="CC1127" s="69">
        <f>SUM(Table25[[#This Row],[Contract Amount FY00]:[Contract Amount FY50]])</f>
        <v>1551219</v>
      </c>
      <c r="CD1127" s="114"/>
    </row>
    <row r="1128" spans="1:82" x14ac:dyDescent="0.25">
      <c r="A1128" s="122" t="s">
        <v>2077</v>
      </c>
      <c r="B1128" s="122" t="s">
        <v>2057</v>
      </c>
      <c r="C1128" s="122" t="s">
        <v>3191</v>
      </c>
      <c r="E1128" s="26" t="str">
        <f>IFERROR(IF(VLOOKUP(Table25[[#This Row],[Contract No.]],Table3[#All],3,FALSE)="","No","Yes"),"")</f>
        <v>Yes</v>
      </c>
      <c r="F1128" s="107" t="str">
        <f>IFERROR(VLOOKUP(Table25[[#This Row],[Contract No.]],Table3[#All],3,FALSE),"")</f>
        <v>NASPO</v>
      </c>
      <c r="G1128" s="107" t="str">
        <f>IFERROR(IF(Table25[[#This Row],[Cooperative Purchase
(Yes/No)]]="Yes","Yes",IF(VLOOKUP(Table25[[#This Row],[Contract No.]],Table3[#All],1,FALSE)=Table25[[#This Row],[Contract No.]],"Yes","No")),"No")</f>
        <v>Yes</v>
      </c>
      <c r="H1128" s="51">
        <f>IFERROR(VLOOKUP(Table25[[#This Row],[Contract No.]],Table3[#All],4,FALSE),"")</f>
        <v>43983</v>
      </c>
      <c r="I1128" s="28">
        <f>IFERROR(IF(AND(MONTH(Table25[[#This Row],[Contract Start Date]])&gt;6,MONTH(Table25[[#This Row],[Contract Start Date]])&lt;=12),YEAR(Table25[[#This Row],[Contract Start Date]])+1,YEAR(Table25[[#This Row],[Contract Start Date]])),"")</f>
        <v>2020</v>
      </c>
      <c r="J1128" s="108">
        <f>Table25[[#This Row],[FY Formula start]]</f>
        <v>2020</v>
      </c>
      <c r="K1128" s="59" t="str">
        <f>"FY"&amp;" "&amp;Table25[[#This Row],[Year Start]]</f>
        <v>FY 2020</v>
      </c>
      <c r="L1128" s="109">
        <f>IFERROR(VLOOKUP(Table25[[#This Row],[Contract No.]],Table3[#All],5,FALSE),"")</f>
        <v>46295</v>
      </c>
      <c r="M1128" s="110">
        <f>IFERROR(IF(Table25[[#This Row],[Contract End Date]]="99/99/9999","No End",IF(AND(MONTH(Table25[[#This Row],[Contract End Date]])&gt;6,MONTH(Table25[[#This Row],[Contract End Date]])&lt;=12),YEAR(Table25[[#This Row],[Contract End Date]])+1,YEAR(Table25[[#This Row],[Contract End Date]]))),"")</f>
        <v>2027</v>
      </c>
      <c r="N1128" s="111">
        <f>Table25[[#This Row],[FY Formula end]]</f>
        <v>2027</v>
      </c>
      <c r="O1128" s="112" t="str">
        <f>IF(Table25[[#This Row],[Year End]]="No End","No End","FY"&amp;" "&amp;Table25[[#This Row],[Year End]])</f>
        <v>FY 2027</v>
      </c>
      <c r="P1128" s="27"/>
      <c r="Q1128" s="104">
        <f>_xlfn.IFNA(IF($B1128="","",VLOOKUP($B1128,'SWC Towers'!$A:$Q,$Q$2,FALSE)),"")</f>
        <v>0.1</v>
      </c>
      <c r="R1128" s="106">
        <f>_xlfn.IFNA(IF($B1128="","",VLOOKUP($B1128,'SWC Towers'!$A:$Q,$R$2,FALSE)),"")</f>
        <v>0.1</v>
      </c>
      <c r="S1128" s="106" t="str">
        <f>_xlfn.IFNA(IF($B1128="","",VLOOKUP($B1128,'SWC Towers'!$A:$Q,$S$2,FALSE)),"")</f>
        <v/>
      </c>
      <c r="T1128" s="106" t="str">
        <f>_xlfn.IFNA(IF($B1128="","",VLOOKUP($B1128,'SWC Towers'!$A:$Q,$T$2,FALSE)),"")</f>
        <v/>
      </c>
      <c r="U1128" s="104">
        <f>_xlfn.IFNA(IF($B1128="","",VLOOKUP($B1128,'SWC Towers'!$A:$Q,$U$2,FALSE)),"")</f>
        <v>0.15</v>
      </c>
      <c r="V1128" s="104" t="str">
        <f>_xlfn.IFNA(IF($B1128="","",VLOOKUP($B1128,'SWC Towers'!$A:$Q,$V$2,FALSE)),"")</f>
        <v/>
      </c>
      <c r="W1128" s="104">
        <f>_xlfn.IFNA(IF($B1128="","",VLOOKUP($B1128,'SWC Towers'!$A:$Q,$W$2,FALSE)),"")</f>
        <v>0.65</v>
      </c>
      <c r="X1128" s="104" t="str">
        <f>_xlfn.IFNA(IF($B1128="","",VLOOKUP($B1128,'SWC Towers'!$A:$Q,$X$2,FALSE)),"")</f>
        <v/>
      </c>
      <c r="Y1128" s="104" t="str">
        <f>_xlfn.IFNA(IF($B1128="","",VLOOKUP($B1128,'SWC Towers'!$A:$Q,$Y$2,FALSE)),"")</f>
        <v/>
      </c>
      <c r="Z1128" s="104" t="str">
        <f>_xlfn.IFNA(IF($B1128="","",VLOOKUP($B1128,'SWC Towers'!$A:$Q,$Z$2,FALSE)),"")</f>
        <v/>
      </c>
      <c r="AA1128" s="104" t="str">
        <f>_xlfn.IFNA(IF($B1128="","",VLOOKUP($B1128,'SWC Towers'!$A:$Q,$AA$2,FALSE)),"")</f>
        <v/>
      </c>
      <c r="AB1128" s="106" t="str">
        <f>_xlfn.IFNA(IF($B1128="","",VLOOKUP($B1128,'SWC Towers'!$A:$Q,$AB$2,FALSE)),"")</f>
        <v/>
      </c>
      <c r="AC1128" s="20">
        <f>SUM(Table25[[#This Row],[IT Tower: Application]:[Other/Non-IT ]])</f>
        <v>1</v>
      </c>
      <c r="AD1128" s="67"/>
      <c r="AE1128" s="67"/>
      <c r="AF1128" s="67"/>
      <c r="AG1128" s="67"/>
      <c r="AH1128" s="67"/>
      <c r="AI1128" s="67"/>
      <c r="AJ1128" s="67"/>
      <c r="AK1128" s="67"/>
      <c r="AL1128" s="67"/>
      <c r="AM1128" s="67"/>
      <c r="AN1128" s="67"/>
      <c r="AO1128" s="67"/>
      <c r="AP1128" s="67"/>
      <c r="AQ1128" s="67"/>
      <c r="AR1128" s="67"/>
      <c r="AS1128" s="67"/>
      <c r="AT1128" s="67"/>
      <c r="AU1128" s="67"/>
      <c r="AV1128" s="67"/>
      <c r="AW1128" s="67"/>
      <c r="AX1128" s="67"/>
      <c r="AY1128" s="67">
        <v>20451</v>
      </c>
      <c r="AZ1128" s="67">
        <v>5354490</v>
      </c>
      <c r="BA1128" s="67">
        <v>124812.6</v>
      </c>
      <c r="BB1128" s="113">
        <v>0</v>
      </c>
      <c r="BC1128" s="113">
        <v>52381</v>
      </c>
      <c r="BD1128" s="113"/>
      <c r="BE1128" s="113"/>
      <c r="BF1128" s="113"/>
      <c r="BG1128" s="113"/>
      <c r="BH1128" s="113"/>
      <c r="BI1128" s="113"/>
      <c r="BJ1128" s="113"/>
      <c r="BK1128" s="113"/>
      <c r="BL1128" s="113"/>
      <c r="BM1128" s="113"/>
      <c r="BN1128" s="113"/>
      <c r="BO1128" s="113"/>
      <c r="BP1128" s="113"/>
      <c r="BQ1128" s="113"/>
      <c r="BR1128" s="113"/>
      <c r="BS1128" s="113"/>
      <c r="BT1128" s="113"/>
      <c r="BU1128" s="113"/>
      <c r="BV1128" s="113"/>
      <c r="BW1128" s="113"/>
      <c r="BX1128" s="113"/>
      <c r="BY1128" s="113"/>
      <c r="BZ1128" s="113"/>
      <c r="CA1128" s="67"/>
      <c r="CB1128" s="113"/>
      <c r="CC1128" s="69">
        <f>SUM(Table25[[#This Row],[Contract Amount FY00]:[Contract Amount FY50]])</f>
        <v>5552134.5999999996</v>
      </c>
      <c r="CD1128" s="114"/>
    </row>
    <row r="1129" spans="1:82" x14ac:dyDescent="0.25">
      <c r="A1129" s="122" t="s">
        <v>2077</v>
      </c>
      <c r="B1129" s="122" t="s">
        <v>3071</v>
      </c>
      <c r="C1129" s="122" t="s">
        <v>753</v>
      </c>
      <c r="E1129" s="26" t="str">
        <f>IFERROR(IF(VLOOKUP(Table25[[#This Row],[Contract No.]],Table3[#All],3,FALSE)="","No","Yes"),"")</f>
        <v>Yes</v>
      </c>
      <c r="F1129" s="107" t="str">
        <f>IFERROR(VLOOKUP(Table25[[#This Row],[Contract No.]],Table3[#All],3,FALSE),"")</f>
        <v>NASPO</v>
      </c>
      <c r="G1129" s="107" t="str">
        <f>IFERROR(IF(Table25[[#This Row],[Cooperative Purchase
(Yes/No)]]="Yes","Yes",IF(VLOOKUP(Table25[[#This Row],[Contract No.]],Table3[#All],1,FALSE)=Table25[[#This Row],[Contract No.]],"Yes","No")),"No")</f>
        <v>Yes</v>
      </c>
      <c r="H1129" s="51">
        <f>IFERROR(VLOOKUP(Table25[[#This Row],[Contract No.]],Table3[#All],4,FALSE),"")</f>
        <v>45322</v>
      </c>
      <c r="I1129" s="28">
        <f>IFERROR(IF(AND(MONTH(Table25[[#This Row],[Contract Start Date]])&gt;6,MONTH(Table25[[#This Row],[Contract Start Date]])&lt;=12),YEAR(Table25[[#This Row],[Contract Start Date]])+1,YEAR(Table25[[#This Row],[Contract Start Date]])),"")</f>
        <v>2024</v>
      </c>
      <c r="J1129" s="108">
        <f>Table25[[#This Row],[FY Formula start]]</f>
        <v>2024</v>
      </c>
      <c r="K1129" s="59" t="str">
        <f>"FY"&amp;" "&amp;Table25[[#This Row],[Year Start]]</f>
        <v>FY 2024</v>
      </c>
      <c r="L1129" s="109">
        <f>IFERROR(VLOOKUP(Table25[[#This Row],[Contract No.]],Table3[#All],5,FALSE),"")</f>
        <v>46934</v>
      </c>
      <c r="M1129" s="110">
        <f>IFERROR(IF(Table25[[#This Row],[Contract End Date]]="99/99/9999","No End",IF(AND(MONTH(Table25[[#This Row],[Contract End Date]])&gt;6,MONTH(Table25[[#This Row],[Contract End Date]])&lt;=12),YEAR(Table25[[#This Row],[Contract End Date]])+1,YEAR(Table25[[#This Row],[Contract End Date]]))),"")</f>
        <v>2028</v>
      </c>
      <c r="N1129" s="111">
        <f>Table25[[#This Row],[FY Formula end]]</f>
        <v>2028</v>
      </c>
      <c r="O1129" s="112" t="str">
        <f>IF(Table25[[#This Row],[Year End]]="No End","No End","FY"&amp;" "&amp;Table25[[#This Row],[Year End]])</f>
        <v>FY 2028</v>
      </c>
      <c r="P1129" s="27"/>
      <c r="Q1129" s="104" t="str">
        <f>_xlfn.IFNA(IF($B1129="","",VLOOKUP($B1129,'SWC Towers'!$A:$Q,$Q$2,FALSE)),"")</f>
        <v/>
      </c>
      <c r="R1129" s="106">
        <f>_xlfn.IFNA(IF($B1129="","",VLOOKUP($B1129,'SWC Towers'!$A:$Q,$R$2,FALSE)),"")</f>
        <v>0.2</v>
      </c>
      <c r="S1129" s="106" t="str">
        <f>_xlfn.IFNA(IF($B1129="","",VLOOKUP($B1129,'SWC Towers'!$A:$Q,$S$2,FALSE)),"")</f>
        <v/>
      </c>
      <c r="T1129" s="106" t="str">
        <f>_xlfn.IFNA(IF($B1129="","",VLOOKUP($B1129,'SWC Towers'!$A:$Q,$T$2,FALSE)),"")</f>
        <v/>
      </c>
      <c r="U1129" s="104">
        <f>_xlfn.IFNA(IF($B1129="","",VLOOKUP($B1129,'SWC Towers'!$A:$Q,$U$2,FALSE)),"")</f>
        <v>0.6</v>
      </c>
      <c r="V1129" s="104" t="str">
        <f>_xlfn.IFNA(IF($B1129="","",VLOOKUP($B1129,'SWC Towers'!$A:$Q,$V$2,FALSE)),"")</f>
        <v/>
      </c>
      <c r="W1129" s="104" t="str">
        <f>_xlfn.IFNA(IF($B1129="","",VLOOKUP($B1129,'SWC Towers'!$A:$Q,$W$2,FALSE)),"")</f>
        <v/>
      </c>
      <c r="X1129" s="104" t="str">
        <f>_xlfn.IFNA(IF($B1129="","",VLOOKUP($B1129,'SWC Towers'!$A:$Q,$X$2,FALSE)),"")</f>
        <v/>
      </c>
      <c r="Y1129" s="104" t="str">
        <f>_xlfn.IFNA(IF($B1129="","",VLOOKUP($B1129,'SWC Towers'!$A:$Q,$Y$2,FALSE)),"")</f>
        <v/>
      </c>
      <c r="Z1129" s="104" t="str">
        <f>_xlfn.IFNA(IF($B1129="","",VLOOKUP($B1129,'SWC Towers'!$A:$Q,$Z$2,FALSE)),"")</f>
        <v/>
      </c>
      <c r="AA1129" s="104">
        <f>_xlfn.IFNA(IF($B1129="","",VLOOKUP($B1129,'SWC Towers'!$A:$Q,$AA$2,FALSE)),"")</f>
        <v>0.2</v>
      </c>
      <c r="AB1129" s="106" t="str">
        <f>_xlfn.IFNA(IF($B1129="","",VLOOKUP($B1129,'SWC Towers'!$A:$Q,$AB$2,FALSE)),"")</f>
        <v/>
      </c>
      <c r="AC1129" s="20">
        <f>SUM(Table25[[#This Row],[IT Tower: Application]:[Other/Non-IT ]])</f>
        <v>1</v>
      </c>
      <c r="AD1129" s="67"/>
      <c r="AE1129" s="67"/>
      <c r="AF1129" s="67"/>
      <c r="AG1129" s="67"/>
      <c r="AH1129" s="67"/>
      <c r="AI1129" s="67"/>
      <c r="AJ1129" s="67"/>
      <c r="AK1129" s="67"/>
      <c r="AL1129" s="67"/>
      <c r="AM1129" s="67"/>
      <c r="AN1129" s="67"/>
      <c r="AO1129" s="67"/>
      <c r="AP1129" s="67"/>
      <c r="AQ1129" s="67"/>
      <c r="AR1129" s="67"/>
      <c r="AS1129" s="67"/>
      <c r="AT1129" s="67"/>
      <c r="AU1129" s="67"/>
      <c r="AV1129" s="67"/>
      <c r="AW1129" s="67"/>
      <c r="AX1129" s="67"/>
      <c r="AY1129" s="67"/>
      <c r="AZ1129" s="67"/>
      <c r="BA1129" s="67"/>
      <c r="BB1129" s="113">
        <v>826066</v>
      </c>
      <c r="BC1129" s="113">
        <v>1134256</v>
      </c>
      <c r="BD1129" s="113"/>
      <c r="BE1129" s="113"/>
      <c r="BF1129" s="113"/>
      <c r="BG1129" s="113"/>
      <c r="BH1129" s="113"/>
      <c r="BI1129" s="113"/>
      <c r="BJ1129" s="113"/>
      <c r="BK1129" s="113"/>
      <c r="BL1129" s="113"/>
      <c r="BM1129" s="113"/>
      <c r="BN1129" s="113"/>
      <c r="BO1129" s="113"/>
      <c r="BP1129" s="113"/>
      <c r="BQ1129" s="113"/>
      <c r="BR1129" s="113"/>
      <c r="BS1129" s="113"/>
      <c r="BT1129" s="113"/>
      <c r="BU1129" s="113"/>
      <c r="BV1129" s="113"/>
      <c r="BW1129" s="113"/>
      <c r="BX1129" s="113"/>
      <c r="BY1129" s="113"/>
      <c r="BZ1129" s="113"/>
      <c r="CA1129" s="67"/>
      <c r="CB1129" s="113"/>
      <c r="CC1129" s="69">
        <f>SUM(Table25[[#This Row],[Contract Amount FY00]:[Contract Amount FY50]])</f>
        <v>1960322</v>
      </c>
      <c r="CD1129" s="114"/>
    </row>
    <row r="1130" spans="1:82" x14ac:dyDescent="0.25">
      <c r="A1130" s="122" t="s">
        <v>2077</v>
      </c>
      <c r="B1130" s="122" t="s">
        <v>3071</v>
      </c>
      <c r="C1130" s="122" t="s">
        <v>383</v>
      </c>
      <c r="E1130" s="26" t="str">
        <f>IFERROR(IF(VLOOKUP(Table25[[#This Row],[Contract No.]],Table3[#All],3,FALSE)="","No","Yes"),"")</f>
        <v>Yes</v>
      </c>
      <c r="F1130" s="107" t="str">
        <f>IFERROR(VLOOKUP(Table25[[#This Row],[Contract No.]],Table3[#All],3,FALSE),"")</f>
        <v>NASPO</v>
      </c>
      <c r="G1130" s="107" t="str">
        <f>IFERROR(IF(Table25[[#This Row],[Cooperative Purchase
(Yes/No)]]="Yes","Yes",IF(VLOOKUP(Table25[[#This Row],[Contract No.]],Table3[#All],1,FALSE)=Table25[[#This Row],[Contract No.]],"Yes","No")),"No")</f>
        <v>Yes</v>
      </c>
      <c r="H1130" s="51">
        <f>IFERROR(VLOOKUP(Table25[[#This Row],[Contract No.]],Table3[#All],4,FALSE),"")</f>
        <v>45322</v>
      </c>
      <c r="I1130" s="28">
        <f>IFERROR(IF(AND(MONTH(Table25[[#This Row],[Contract Start Date]])&gt;6,MONTH(Table25[[#This Row],[Contract Start Date]])&lt;=12),YEAR(Table25[[#This Row],[Contract Start Date]])+1,YEAR(Table25[[#This Row],[Contract Start Date]])),"")</f>
        <v>2024</v>
      </c>
      <c r="J1130" s="108">
        <f>Table25[[#This Row],[FY Formula start]]</f>
        <v>2024</v>
      </c>
      <c r="K1130" s="59" t="str">
        <f>"FY"&amp;" "&amp;Table25[[#This Row],[Year Start]]</f>
        <v>FY 2024</v>
      </c>
      <c r="L1130" s="109">
        <f>IFERROR(VLOOKUP(Table25[[#This Row],[Contract No.]],Table3[#All],5,FALSE),"")</f>
        <v>46934</v>
      </c>
      <c r="M1130" s="110">
        <f>IFERROR(IF(Table25[[#This Row],[Contract End Date]]="99/99/9999","No End",IF(AND(MONTH(Table25[[#This Row],[Contract End Date]])&gt;6,MONTH(Table25[[#This Row],[Contract End Date]])&lt;=12),YEAR(Table25[[#This Row],[Contract End Date]])+1,YEAR(Table25[[#This Row],[Contract End Date]]))),"")</f>
        <v>2028</v>
      </c>
      <c r="N1130" s="111">
        <f>Table25[[#This Row],[FY Formula end]]</f>
        <v>2028</v>
      </c>
      <c r="O1130" s="112" t="str">
        <f>IF(Table25[[#This Row],[Year End]]="No End","No End","FY"&amp;" "&amp;Table25[[#This Row],[Year End]])</f>
        <v>FY 2028</v>
      </c>
      <c r="P1130" s="27"/>
      <c r="Q1130" s="104" t="str">
        <f>_xlfn.IFNA(IF($B1130="","",VLOOKUP($B1130,'SWC Towers'!$A:$Q,$Q$2,FALSE)),"")</f>
        <v/>
      </c>
      <c r="R1130" s="106">
        <f>_xlfn.IFNA(IF($B1130="","",VLOOKUP($B1130,'SWC Towers'!$A:$Q,$R$2,FALSE)),"")</f>
        <v>0.2</v>
      </c>
      <c r="S1130" s="106" t="str">
        <f>_xlfn.IFNA(IF($B1130="","",VLOOKUP($B1130,'SWC Towers'!$A:$Q,$S$2,FALSE)),"")</f>
        <v/>
      </c>
      <c r="T1130" s="106" t="str">
        <f>_xlfn.IFNA(IF($B1130="","",VLOOKUP($B1130,'SWC Towers'!$A:$Q,$T$2,FALSE)),"")</f>
        <v/>
      </c>
      <c r="U1130" s="104">
        <f>_xlfn.IFNA(IF($B1130="","",VLOOKUP($B1130,'SWC Towers'!$A:$Q,$U$2,FALSE)),"")</f>
        <v>0.6</v>
      </c>
      <c r="V1130" s="104" t="str">
        <f>_xlfn.IFNA(IF($B1130="","",VLOOKUP($B1130,'SWC Towers'!$A:$Q,$V$2,FALSE)),"")</f>
        <v/>
      </c>
      <c r="W1130" s="104" t="str">
        <f>_xlfn.IFNA(IF($B1130="","",VLOOKUP($B1130,'SWC Towers'!$A:$Q,$W$2,FALSE)),"")</f>
        <v/>
      </c>
      <c r="X1130" s="104" t="str">
        <f>_xlfn.IFNA(IF($B1130="","",VLOOKUP($B1130,'SWC Towers'!$A:$Q,$X$2,FALSE)),"")</f>
        <v/>
      </c>
      <c r="Y1130" s="104" t="str">
        <f>_xlfn.IFNA(IF($B1130="","",VLOOKUP($B1130,'SWC Towers'!$A:$Q,$Y$2,FALSE)),"")</f>
        <v/>
      </c>
      <c r="Z1130" s="104" t="str">
        <f>_xlfn.IFNA(IF($B1130="","",VLOOKUP($B1130,'SWC Towers'!$A:$Q,$Z$2,FALSE)),"")</f>
        <v/>
      </c>
      <c r="AA1130" s="104">
        <f>_xlfn.IFNA(IF($B1130="","",VLOOKUP($B1130,'SWC Towers'!$A:$Q,$AA$2,FALSE)),"")</f>
        <v>0.2</v>
      </c>
      <c r="AB1130" s="106" t="str">
        <f>_xlfn.IFNA(IF($B1130="","",VLOOKUP($B1130,'SWC Towers'!$A:$Q,$AB$2,FALSE)),"")</f>
        <v/>
      </c>
      <c r="AC1130" s="20">
        <f>SUM(Table25[[#This Row],[IT Tower: Application]:[Other/Non-IT ]])</f>
        <v>1</v>
      </c>
      <c r="AD1130" s="67"/>
      <c r="AE1130" s="67"/>
      <c r="AF1130" s="67"/>
      <c r="AG1130" s="67"/>
      <c r="AH1130" s="67"/>
      <c r="AI1130" s="67"/>
      <c r="AJ1130" s="67"/>
      <c r="AK1130" s="67"/>
      <c r="AL1130" s="67"/>
      <c r="AM1130" s="67"/>
      <c r="AN1130" s="67"/>
      <c r="AO1130" s="67"/>
      <c r="AP1130" s="67"/>
      <c r="AQ1130" s="67"/>
      <c r="AR1130" s="67"/>
      <c r="AS1130" s="67"/>
      <c r="AT1130" s="67"/>
      <c r="AU1130" s="67"/>
      <c r="AV1130" s="67"/>
      <c r="AW1130" s="67"/>
      <c r="AX1130" s="67"/>
      <c r="AY1130" s="67"/>
      <c r="AZ1130" s="67"/>
      <c r="BA1130" s="67"/>
      <c r="BB1130" s="113">
        <v>0</v>
      </c>
      <c r="BC1130" s="113">
        <v>209221</v>
      </c>
      <c r="BD1130" s="113"/>
      <c r="BE1130" s="113"/>
      <c r="BF1130" s="113"/>
      <c r="BG1130" s="113"/>
      <c r="BH1130" s="113"/>
      <c r="BI1130" s="113"/>
      <c r="BJ1130" s="113"/>
      <c r="BK1130" s="113"/>
      <c r="BL1130" s="113"/>
      <c r="BM1130" s="113"/>
      <c r="BN1130" s="113"/>
      <c r="BO1130" s="113"/>
      <c r="BP1130" s="113"/>
      <c r="BQ1130" s="113"/>
      <c r="BR1130" s="113"/>
      <c r="BS1130" s="113"/>
      <c r="BT1130" s="113"/>
      <c r="BU1130" s="113"/>
      <c r="BV1130" s="113"/>
      <c r="BW1130" s="113"/>
      <c r="BX1130" s="113"/>
      <c r="BY1130" s="113"/>
      <c r="BZ1130" s="113"/>
      <c r="CA1130" s="67"/>
      <c r="CB1130" s="113"/>
      <c r="CC1130" s="69">
        <f>SUM(Table25[[#This Row],[Contract Amount FY00]:[Contract Amount FY50]])</f>
        <v>209221</v>
      </c>
      <c r="CD1130" s="114"/>
    </row>
    <row r="1131" spans="1:82" x14ac:dyDescent="0.25">
      <c r="A1131" s="122" t="s">
        <v>2077</v>
      </c>
      <c r="B1131" s="122" t="s">
        <v>2245</v>
      </c>
      <c r="C1131" s="122" t="s">
        <v>3131</v>
      </c>
      <c r="E1131" s="26" t="str">
        <f>IFERROR(IF(VLOOKUP(Table25[[#This Row],[Contract No.]],Table3[#All],3,FALSE)="","No","Yes"),"")</f>
        <v>No</v>
      </c>
      <c r="F1131" s="107" t="str">
        <f>IFERROR(VLOOKUP(Table25[[#This Row],[Contract No.]],Table3[#All],3,FALSE),"")</f>
        <v/>
      </c>
      <c r="G1131" s="107" t="str">
        <f>IFERROR(IF(Table25[[#This Row],[Cooperative Purchase
(Yes/No)]]="Yes","Yes",IF(VLOOKUP(Table25[[#This Row],[Contract No.]],Table3[#All],1,FALSE)=Table25[[#This Row],[Contract No.]],"Yes","No")),"No")</f>
        <v>Yes</v>
      </c>
      <c r="H1131" s="51">
        <f>IFERROR(VLOOKUP(Table25[[#This Row],[Contract No.]],Table3[#All],4,FALSE),"")</f>
        <v>43952</v>
      </c>
      <c r="I1131" s="28">
        <f>IFERROR(IF(AND(MONTH(Table25[[#This Row],[Contract Start Date]])&gt;6,MONTH(Table25[[#This Row],[Contract Start Date]])&lt;=12),YEAR(Table25[[#This Row],[Contract Start Date]])+1,YEAR(Table25[[#This Row],[Contract Start Date]])),"")</f>
        <v>2020</v>
      </c>
      <c r="J1131" s="108">
        <f>Table25[[#This Row],[FY Formula start]]</f>
        <v>2020</v>
      </c>
      <c r="K1131" s="59" t="str">
        <f>"FY"&amp;" "&amp;Table25[[#This Row],[Year Start]]</f>
        <v>FY 2020</v>
      </c>
      <c r="L1131" s="109">
        <f>IFERROR(VLOOKUP(Table25[[#This Row],[Contract No.]],Table3[#All],5,FALSE),"")</f>
        <v>46203</v>
      </c>
      <c r="M1131" s="110">
        <f>IFERROR(IF(Table25[[#This Row],[Contract End Date]]="99/99/9999","No End",IF(AND(MONTH(Table25[[#This Row],[Contract End Date]])&gt;6,MONTH(Table25[[#This Row],[Contract End Date]])&lt;=12),YEAR(Table25[[#This Row],[Contract End Date]])+1,YEAR(Table25[[#This Row],[Contract End Date]]))),"")</f>
        <v>2026</v>
      </c>
      <c r="N1131" s="111">
        <f>Table25[[#This Row],[FY Formula end]]</f>
        <v>2026</v>
      </c>
      <c r="O1131" s="112" t="str">
        <f>IF(Table25[[#This Row],[Year End]]="No End","No End","FY"&amp;" "&amp;Table25[[#This Row],[Year End]])</f>
        <v>FY 2026</v>
      </c>
      <c r="P1131" s="27"/>
      <c r="Q1131" s="104" t="str">
        <f>_xlfn.IFNA(IF($B1131="","",VLOOKUP($B1131,'SWC Towers'!$A:$Q,$Q$2,FALSE)),"")</f>
        <v/>
      </c>
      <c r="R1131" s="106" t="str">
        <f>_xlfn.IFNA(IF($B1131="","",VLOOKUP($B1131,'SWC Towers'!$A:$Q,$R$2,FALSE)),"")</f>
        <v/>
      </c>
      <c r="S1131" s="106" t="str">
        <f>_xlfn.IFNA(IF($B1131="","",VLOOKUP($B1131,'SWC Towers'!$A:$Q,$S$2,FALSE)),"")</f>
        <v/>
      </c>
      <c r="T1131" s="106" t="str">
        <f>_xlfn.IFNA(IF($B1131="","",VLOOKUP($B1131,'SWC Towers'!$A:$Q,$T$2,FALSE)),"")</f>
        <v/>
      </c>
      <c r="U1131" s="104">
        <f>_xlfn.IFNA(IF($B1131="","",VLOOKUP($B1131,'SWC Towers'!$A:$Q,$U$2,FALSE)),"")</f>
        <v>0.1</v>
      </c>
      <c r="V1131" s="104" t="str">
        <f>_xlfn.IFNA(IF($B1131="","",VLOOKUP($B1131,'SWC Towers'!$A:$Q,$V$2,FALSE)),"")</f>
        <v/>
      </c>
      <c r="W1131" s="104" t="str">
        <f>_xlfn.IFNA(IF($B1131="","",VLOOKUP($B1131,'SWC Towers'!$A:$Q,$W$2,FALSE)),"")</f>
        <v/>
      </c>
      <c r="X1131" s="104" t="str">
        <f>_xlfn.IFNA(IF($B1131="","",VLOOKUP($B1131,'SWC Towers'!$A:$Q,$X$2,FALSE)),"")</f>
        <v/>
      </c>
      <c r="Y1131" s="104" t="str">
        <f>_xlfn.IFNA(IF($B1131="","",VLOOKUP($B1131,'SWC Towers'!$A:$Q,$Y$2,FALSE)),"")</f>
        <v/>
      </c>
      <c r="Z1131" s="104" t="str">
        <f>_xlfn.IFNA(IF($B1131="","",VLOOKUP($B1131,'SWC Towers'!$A:$Q,$Z$2,FALSE)),"")</f>
        <v/>
      </c>
      <c r="AA1131" s="104" t="str">
        <f>_xlfn.IFNA(IF($B1131="","",VLOOKUP($B1131,'SWC Towers'!$A:$Q,$AA$2,FALSE)),"")</f>
        <v/>
      </c>
      <c r="AB1131" s="106">
        <f>_xlfn.IFNA(IF($B1131="","",VLOOKUP($B1131,'SWC Towers'!$A:$Q,$AB$2,FALSE)),"")</f>
        <v>0.9</v>
      </c>
      <c r="AC1131" s="20">
        <f>SUM(Table25[[#This Row],[IT Tower: Application]:[Other/Non-IT ]])</f>
        <v>1</v>
      </c>
      <c r="AD1131" s="67"/>
      <c r="AE1131" s="67"/>
      <c r="AF1131" s="67"/>
      <c r="AG1131" s="67"/>
      <c r="AH1131" s="67"/>
      <c r="AI1131" s="67"/>
      <c r="AJ1131" s="67"/>
      <c r="AK1131" s="67"/>
      <c r="AL1131" s="67"/>
      <c r="AM1131" s="67"/>
      <c r="AN1131" s="67"/>
      <c r="AO1131" s="67"/>
      <c r="AP1131" s="67"/>
      <c r="AQ1131" s="67"/>
      <c r="AR1131" s="67"/>
      <c r="AS1131" s="67"/>
      <c r="AT1131" s="67"/>
      <c r="AU1131" s="67"/>
      <c r="AV1131" s="67"/>
      <c r="AW1131" s="67"/>
      <c r="AX1131" s="67"/>
      <c r="AY1131" s="67"/>
      <c r="AZ1131" s="67">
        <v>0</v>
      </c>
      <c r="BA1131" s="67">
        <v>458218</v>
      </c>
      <c r="BB1131" s="113">
        <v>473935</v>
      </c>
      <c r="BC1131" s="113">
        <v>257249</v>
      </c>
      <c r="BD1131" s="113"/>
      <c r="BE1131" s="113"/>
      <c r="BF1131" s="113"/>
      <c r="BG1131" s="113"/>
      <c r="BH1131" s="113"/>
      <c r="BI1131" s="113"/>
      <c r="BJ1131" s="113"/>
      <c r="BK1131" s="113"/>
      <c r="BL1131" s="113"/>
      <c r="BM1131" s="113"/>
      <c r="BN1131" s="113"/>
      <c r="BO1131" s="113"/>
      <c r="BP1131" s="113"/>
      <c r="BQ1131" s="113"/>
      <c r="BR1131" s="113"/>
      <c r="BS1131" s="113"/>
      <c r="BT1131" s="113"/>
      <c r="BU1131" s="113"/>
      <c r="BV1131" s="113"/>
      <c r="BW1131" s="113"/>
      <c r="BX1131" s="113"/>
      <c r="BY1131" s="113"/>
      <c r="BZ1131" s="113"/>
      <c r="CA1131" s="67"/>
      <c r="CB1131" s="113"/>
      <c r="CC1131" s="69">
        <f>SUM(Table25[[#This Row],[Contract Amount FY00]:[Contract Amount FY50]])</f>
        <v>1189402</v>
      </c>
      <c r="CD1131" s="114"/>
    </row>
    <row r="1132" spans="1:82" x14ac:dyDescent="0.25">
      <c r="A1132" s="122" t="s">
        <v>2077</v>
      </c>
      <c r="B1132" s="122" t="s">
        <v>2245</v>
      </c>
      <c r="C1132" s="122" t="s">
        <v>3192</v>
      </c>
      <c r="E1132" s="26" t="str">
        <f>IFERROR(IF(VLOOKUP(Table25[[#This Row],[Contract No.]],Table3[#All],3,FALSE)="","No","Yes"),"")</f>
        <v>No</v>
      </c>
      <c r="F1132" s="107" t="str">
        <f>IFERROR(VLOOKUP(Table25[[#This Row],[Contract No.]],Table3[#All],3,FALSE),"")</f>
        <v/>
      </c>
      <c r="G1132" s="107" t="str">
        <f>IFERROR(IF(Table25[[#This Row],[Cooperative Purchase
(Yes/No)]]="Yes","Yes",IF(VLOOKUP(Table25[[#This Row],[Contract No.]],Table3[#All],1,FALSE)=Table25[[#This Row],[Contract No.]],"Yes","No")),"No")</f>
        <v>Yes</v>
      </c>
      <c r="H1132" s="51">
        <f>IFERROR(VLOOKUP(Table25[[#This Row],[Contract No.]],Table3[#All],4,FALSE),"")</f>
        <v>43952</v>
      </c>
      <c r="I1132" s="28">
        <f>IFERROR(IF(AND(MONTH(Table25[[#This Row],[Contract Start Date]])&gt;6,MONTH(Table25[[#This Row],[Contract Start Date]])&lt;=12),YEAR(Table25[[#This Row],[Contract Start Date]])+1,YEAR(Table25[[#This Row],[Contract Start Date]])),"")</f>
        <v>2020</v>
      </c>
      <c r="J1132" s="108">
        <f>Table25[[#This Row],[FY Formula start]]</f>
        <v>2020</v>
      </c>
      <c r="K1132" s="59" t="str">
        <f>"FY"&amp;" "&amp;Table25[[#This Row],[Year Start]]</f>
        <v>FY 2020</v>
      </c>
      <c r="L1132" s="109">
        <f>IFERROR(VLOOKUP(Table25[[#This Row],[Contract No.]],Table3[#All],5,FALSE),"")</f>
        <v>46203</v>
      </c>
      <c r="M1132" s="110">
        <f>IFERROR(IF(Table25[[#This Row],[Contract End Date]]="99/99/9999","No End",IF(AND(MONTH(Table25[[#This Row],[Contract End Date]])&gt;6,MONTH(Table25[[#This Row],[Contract End Date]])&lt;=12),YEAR(Table25[[#This Row],[Contract End Date]])+1,YEAR(Table25[[#This Row],[Contract End Date]]))),"")</f>
        <v>2026</v>
      </c>
      <c r="N1132" s="111">
        <f>Table25[[#This Row],[FY Formula end]]</f>
        <v>2026</v>
      </c>
      <c r="O1132" s="112" t="str">
        <f>IF(Table25[[#This Row],[Year End]]="No End","No End","FY"&amp;" "&amp;Table25[[#This Row],[Year End]])</f>
        <v>FY 2026</v>
      </c>
      <c r="P1132" s="27"/>
      <c r="Q1132" s="104" t="str">
        <f>_xlfn.IFNA(IF($B1132="","",VLOOKUP($B1132,'SWC Towers'!$A:$Q,$Q$2,FALSE)),"")</f>
        <v/>
      </c>
      <c r="R1132" s="106" t="str">
        <f>_xlfn.IFNA(IF($B1132="","",VLOOKUP($B1132,'SWC Towers'!$A:$Q,$R$2,FALSE)),"")</f>
        <v/>
      </c>
      <c r="S1132" s="106" t="str">
        <f>_xlfn.IFNA(IF($B1132="","",VLOOKUP($B1132,'SWC Towers'!$A:$Q,$S$2,FALSE)),"")</f>
        <v/>
      </c>
      <c r="T1132" s="106" t="str">
        <f>_xlfn.IFNA(IF($B1132="","",VLOOKUP($B1132,'SWC Towers'!$A:$Q,$T$2,FALSE)),"")</f>
        <v/>
      </c>
      <c r="U1132" s="104">
        <f>_xlfn.IFNA(IF($B1132="","",VLOOKUP($B1132,'SWC Towers'!$A:$Q,$U$2,FALSE)),"")</f>
        <v>0.1</v>
      </c>
      <c r="V1132" s="104" t="str">
        <f>_xlfn.IFNA(IF($B1132="","",VLOOKUP($B1132,'SWC Towers'!$A:$Q,$V$2,FALSE)),"")</f>
        <v/>
      </c>
      <c r="W1132" s="104" t="str">
        <f>_xlfn.IFNA(IF($B1132="","",VLOOKUP($B1132,'SWC Towers'!$A:$Q,$W$2,FALSE)),"")</f>
        <v/>
      </c>
      <c r="X1132" s="104" t="str">
        <f>_xlfn.IFNA(IF($B1132="","",VLOOKUP($B1132,'SWC Towers'!$A:$Q,$X$2,FALSE)),"")</f>
        <v/>
      </c>
      <c r="Y1132" s="104" t="str">
        <f>_xlfn.IFNA(IF($B1132="","",VLOOKUP($B1132,'SWC Towers'!$A:$Q,$Y$2,FALSE)),"")</f>
        <v/>
      </c>
      <c r="Z1132" s="104" t="str">
        <f>_xlfn.IFNA(IF($B1132="","",VLOOKUP($B1132,'SWC Towers'!$A:$Q,$Z$2,FALSE)),"")</f>
        <v/>
      </c>
      <c r="AA1132" s="104" t="str">
        <f>_xlfn.IFNA(IF($B1132="","",VLOOKUP($B1132,'SWC Towers'!$A:$Q,$AA$2,FALSE)),"")</f>
        <v/>
      </c>
      <c r="AB1132" s="106">
        <f>_xlfn.IFNA(IF($B1132="","",VLOOKUP($B1132,'SWC Towers'!$A:$Q,$AB$2,FALSE)),"")</f>
        <v>0.9</v>
      </c>
      <c r="AC1132" s="20">
        <f>SUM(Table25[[#This Row],[IT Tower: Application]:[Other/Non-IT ]])</f>
        <v>1</v>
      </c>
      <c r="AD1132" s="67"/>
      <c r="AE1132" s="67"/>
      <c r="AF1132" s="67"/>
      <c r="AG1132" s="67"/>
      <c r="AH1132" s="67"/>
      <c r="AI1132" s="67"/>
      <c r="AJ1132" s="67"/>
      <c r="AK1132" s="67"/>
      <c r="AL1132" s="67"/>
      <c r="AM1132" s="67"/>
      <c r="AN1132" s="67"/>
      <c r="AO1132" s="67"/>
      <c r="AP1132" s="67"/>
      <c r="AQ1132" s="67"/>
      <c r="AR1132" s="67"/>
      <c r="AS1132" s="67"/>
      <c r="AT1132" s="67"/>
      <c r="AU1132" s="67"/>
      <c r="AV1132" s="67"/>
      <c r="AW1132" s="67"/>
      <c r="AX1132" s="67">
        <v>39121</v>
      </c>
      <c r="AY1132" s="67">
        <v>300562</v>
      </c>
      <c r="AZ1132" s="67">
        <v>505284</v>
      </c>
      <c r="BA1132" s="67">
        <v>0</v>
      </c>
      <c r="BB1132" s="113"/>
      <c r="BC1132" s="113"/>
      <c r="BD1132" s="113"/>
      <c r="BE1132" s="113"/>
      <c r="BF1132" s="113"/>
      <c r="BG1132" s="113"/>
      <c r="BH1132" s="113"/>
      <c r="BI1132" s="113"/>
      <c r="BJ1132" s="113"/>
      <c r="BK1132" s="113"/>
      <c r="BL1132" s="113"/>
      <c r="BM1132" s="113"/>
      <c r="BN1132" s="113"/>
      <c r="BO1132" s="113"/>
      <c r="BP1132" s="113"/>
      <c r="BQ1132" s="113"/>
      <c r="BR1132" s="113"/>
      <c r="BS1132" s="113"/>
      <c r="BT1132" s="113"/>
      <c r="BU1132" s="113"/>
      <c r="BV1132" s="113"/>
      <c r="BW1132" s="113"/>
      <c r="BX1132" s="113"/>
      <c r="BY1132" s="113"/>
      <c r="BZ1132" s="113"/>
      <c r="CA1132" s="67"/>
      <c r="CB1132" s="113"/>
      <c r="CC1132" s="69">
        <f>SUM(Table25[[#This Row],[Contract Amount FY00]:[Contract Amount FY50]])</f>
        <v>844967</v>
      </c>
      <c r="CD1132" s="114"/>
    </row>
    <row r="1133" spans="1:82" x14ac:dyDescent="0.25">
      <c r="A1133" s="122" t="s">
        <v>2077</v>
      </c>
      <c r="B1133" s="122" t="s">
        <v>526</v>
      </c>
      <c r="C1133" s="122" t="s">
        <v>3193</v>
      </c>
      <c r="E1133" s="26" t="str">
        <f>IFERROR(IF(VLOOKUP(Table25[[#This Row],[Contract No.]],Table3[#All],3,FALSE)="","No","Yes"),"")</f>
        <v>Yes</v>
      </c>
      <c r="F1133" s="107" t="str">
        <f>IFERROR(VLOOKUP(Table25[[#This Row],[Contract No.]],Table3[#All],3,FALSE),"")</f>
        <v>NASPO</v>
      </c>
      <c r="G1133" s="107" t="str">
        <f>IFERROR(IF(Table25[[#This Row],[Cooperative Purchase
(Yes/No)]]="Yes","Yes",IF(VLOOKUP(Table25[[#This Row],[Contract No.]],Table3[#All],1,FALSE)=Table25[[#This Row],[Contract No.]],"Yes","No")),"No")</f>
        <v>Yes</v>
      </c>
      <c r="H1133" s="51">
        <f>IFERROR(VLOOKUP(Table25[[#This Row],[Contract No.]],Table3[#All],4,FALSE),"")</f>
        <v>43892</v>
      </c>
      <c r="I1133" s="28">
        <f>IFERROR(IF(AND(MONTH(Table25[[#This Row],[Contract Start Date]])&gt;6,MONTH(Table25[[#This Row],[Contract Start Date]])&lt;=12),YEAR(Table25[[#This Row],[Contract Start Date]])+1,YEAR(Table25[[#This Row],[Contract Start Date]])),"")</f>
        <v>2020</v>
      </c>
      <c r="J1133" s="108">
        <f>Table25[[#This Row],[FY Formula start]]</f>
        <v>2020</v>
      </c>
      <c r="K1133" s="59" t="str">
        <f>"FY"&amp;" "&amp;Table25[[#This Row],[Year Start]]</f>
        <v>FY 2020</v>
      </c>
      <c r="L1133" s="109">
        <f>IFERROR(VLOOKUP(Table25[[#This Row],[Contract No.]],Table3[#All],5,FALSE),"")</f>
        <v>45504</v>
      </c>
      <c r="M1133" s="110">
        <f>IFERROR(IF(Table25[[#This Row],[Contract End Date]]="99/99/9999","No End",IF(AND(MONTH(Table25[[#This Row],[Contract End Date]])&gt;6,MONTH(Table25[[#This Row],[Contract End Date]])&lt;=12),YEAR(Table25[[#This Row],[Contract End Date]])+1,YEAR(Table25[[#This Row],[Contract End Date]]))),"")</f>
        <v>2025</v>
      </c>
      <c r="N1133" s="111">
        <f>Table25[[#This Row],[FY Formula end]]</f>
        <v>2025</v>
      </c>
      <c r="O1133" s="112" t="str">
        <f>IF(Table25[[#This Row],[Year End]]="No End","No End","FY"&amp;" "&amp;Table25[[#This Row],[Year End]])</f>
        <v>FY 2025</v>
      </c>
      <c r="P1133" s="27"/>
      <c r="Q1133" s="104" t="str">
        <f>_xlfn.IFNA(IF($B1133="","",VLOOKUP($B1133,'SWC Towers'!$A:$Q,$Q$2,FALSE)),"")</f>
        <v/>
      </c>
      <c r="R1133" s="106">
        <f>_xlfn.IFNA(IF($B1133="","",VLOOKUP($B1133,'SWC Towers'!$A:$Q,$R$2,FALSE)),"")</f>
        <v>0.1</v>
      </c>
      <c r="S1133" s="106" t="str">
        <f>_xlfn.IFNA(IF($B1133="","",VLOOKUP($B1133,'SWC Towers'!$A:$Q,$S$2,FALSE)),"")</f>
        <v/>
      </c>
      <c r="T1133" s="106">
        <f>_xlfn.IFNA(IF($B1133="","",VLOOKUP($B1133,'SWC Towers'!$A:$Q,$T$2,FALSE)),"")</f>
        <v>0.05</v>
      </c>
      <c r="U1133" s="104">
        <f>_xlfn.IFNA(IF($B1133="","",VLOOKUP($B1133,'SWC Towers'!$A:$Q,$U$2,FALSE)),"")</f>
        <v>0.65</v>
      </c>
      <c r="V1133" s="104" t="str">
        <f>_xlfn.IFNA(IF($B1133="","",VLOOKUP($B1133,'SWC Towers'!$A:$Q,$V$2,FALSE)),"")</f>
        <v/>
      </c>
      <c r="W1133" s="104">
        <f>_xlfn.IFNA(IF($B1133="","",VLOOKUP($B1133,'SWC Towers'!$A:$Q,$W$2,FALSE)),"")</f>
        <v>0.1</v>
      </c>
      <c r="X1133" s="104" t="str">
        <f>_xlfn.IFNA(IF($B1133="","",VLOOKUP($B1133,'SWC Towers'!$A:$Q,$X$2,FALSE)),"")</f>
        <v/>
      </c>
      <c r="Y1133" s="104" t="str">
        <f>_xlfn.IFNA(IF($B1133="","",VLOOKUP($B1133,'SWC Towers'!$A:$Q,$Y$2,FALSE)),"")</f>
        <v/>
      </c>
      <c r="Z1133" s="104">
        <f>_xlfn.IFNA(IF($B1133="","",VLOOKUP($B1133,'SWC Towers'!$A:$Q,$Z$2,FALSE)),"")</f>
        <v>0.1</v>
      </c>
      <c r="AA1133" s="104" t="str">
        <f>_xlfn.IFNA(IF($B1133="","",VLOOKUP($B1133,'SWC Towers'!$A:$Q,$AA$2,FALSE)),"")</f>
        <v/>
      </c>
      <c r="AB1133" s="106" t="str">
        <f>_xlfn.IFNA(IF($B1133="","",VLOOKUP($B1133,'SWC Towers'!$A:$Q,$AB$2,FALSE)),"")</f>
        <v/>
      </c>
      <c r="AC1133" s="20">
        <f>SUM(Table25[[#This Row],[IT Tower: Application]:[Other/Non-IT ]])</f>
        <v>1</v>
      </c>
      <c r="AD1133" s="67"/>
      <c r="AE1133" s="67"/>
      <c r="AF1133" s="67"/>
      <c r="AG1133" s="67"/>
      <c r="AH1133" s="67"/>
      <c r="AI1133" s="67"/>
      <c r="AJ1133" s="67"/>
      <c r="AK1133" s="67"/>
      <c r="AL1133" s="67"/>
      <c r="AM1133" s="67"/>
      <c r="AN1133" s="67"/>
      <c r="AO1133" s="67"/>
      <c r="AP1133" s="67"/>
      <c r="AQ1133" s="67"/>
      <c r="AR1133" s="67"/>
      <c r="AS1133" s="67"/>
      <c r="AT1133" s="67"/>
      <c r="AU1133" s="67"/>
      <c r="AV1133" s="67"/>
      <c r="AW1133" s="67"/>
      <c r="AX1133" s="67"/>
      <c r="AY1133" s="67">
        <v>375022</v>
      </c>
      <c r="AZ1133" s="67">
        <v>-99851</v>
      </c>
      <c r="BA1133" s="67">
        <v>2557929</v>
      </c>
      <c r="BB1133" s="113">
        <v>317434</v>
      </c>
      <c r="BC1133" s="113">
        <v>175628</v>
      </c>
      <c r="BD1133" s="113"/>
      <c r="BE1133" s="113"/>
      <c r="BF1133" s="113"/>
      <c r="BG1133" s="113"/>
      <c r="BH1133" s="113"/>
      <c r="BI1133" s="113"/>
      <c r="BJ1133" s="113"/>
      <c r="BK1133" s="113"/>
      <c r="BL1133" s="113"/>
      <c r="BM1133" s="113"/>
      <c r="BN1133" s="113"/>
      <c r="BO1133" s="113"/>
      <c r="BP1133" s="113"/>
      <c r="BQ1133" s="113"/>
      <c r="BR1133" s="113"/>
      <c r="BS1133" s="113"/>
      <c r="BT1133" s="113"/>
      <c r="BU1133" s="113"/>
      <c r="BV1133" s="113"/>
      <c r="BW1133" s="113"/>
      <c r="BX1133" s="113"/>
      <c r="BY1133" s="113"/>
      <c r="BZ1133" s="113"/>
      <c r="CA1133" s="67"/>
      <c r="CB1133" s="113"/>
      <c r="CC1133" s="69">
        <f>SUM(Table25[[#This Row],[Contract Amount FY00]:[Contract Amount FY50]])</f>
        <v>3326162</v>
      </c>
      <c r="CD1133" s="114"/>
    </row>
    <row r="1134" spans="1:82" x14ac:dyDescent="0.25">
      <c r="A1134" s="122" t="s">
        <v>2077</v>
      </c>
      <c r="B1134" s="122" t="s">
        <v>3009</v>
      </c>
      <c r="C1134" s="122" t="s">
        <v>3154</v>
      </c>
      <c r="E1134" s="26" t="str">
        <f>IFERROR(IF(VLOOKUP(Table25[[#This Row],[Contract No.]],Table3[#All],3,FALSE)="","No","Yes"),"")</f>
        <v>No</v>
      </c>
      <c r="F1134" s="107" t="str">
        <f>IFERROR(VLOOKUP(Table25[[#This Row],[Contract No.]],Table3[#All],3,FALSE),"")</f>
        <v/>
      </c>
      <c r="G1134" s="107" t="str">
        <f>IFERROR(IF(Table25[[#This Row],[Cooperative Purchase
(Yes/No)]]="Yes","Yes",IF(VLOOKUP(Table25[[#This Row],[Contract No.]],Table3[#All],1,FALSE)=Table25[[#This Row],[Contract No.]],"Yes","No")),"No")</f>
        <v>Yes</v>
      </c>
      <c r="H1134" s="51">
        <f>IFERROR(VLOOKUP(Table25[[#This Row],[Contract No.]],Table3[#All],4,FALSE),"")</f>
        <v>44593</v>
      </c>
      <c r="I1134" s="28">
        <f>IFERROR(IF(AND(MONTH(Table25[[#This Row],[Contract Start Date]])&gt;6,MONTH(Table25[[#This Row],[Contract Start Date]])&lt;=12),YEAR(Table25[[#This Row],[Contract Start Date]])+1,YEAR(Table25[[#This Row],[Contract Start Date]])),"")</f>
        <v>2022</v>
      </c>
      <c r="J1134" s="108">
        <f>Table25[[#This Row],[FY Formula start]]</f>
        <v>2022</v>
      </c>
      <c r="K1134" s="59" t="str">
        <f>"FY"&amp;" "&amp;Table25[[#This Row],[Year Start]]</f>
        <v>FY 2022</v>
      </c>
      <c r="L1134" s="109">
        <f>IFERROR(VLOOKUP(Table25[[#This Row],[Contract No.]],Table3[#All],5,FALSE),"")</f>
        <v>47038</v>
      </c>
      <c r="M1134" s="110">
        <f>IFERROR(IF(Table25[[#This Row],[Contract End Date]]="99/99/9999","No End",IF(AND(MONTH(Table25[[#This Row],[Contract End Date]])&gt;6,MONTH(Table25[[#This Row],[Contract End Date]])&lt;=12),YEAR(Table25[[#This Row],[Contract End Date]])+1,YEAR(Table25[[#This Row],[Contract End Date]]))),"")</f>
        <v>2029</v>
      </c>
      <c r="N1134" s="111">
        <f>Table25[[#This Row],[FY Formula end]]</f>
        <v>2029</v>
      </c>
      <c r="O1134" s="112" t="str">
        <f>IF(Table25[[#This Row],[Year End]]="No End","No End","FY"&amp;" "&amp;Table25[[#This Row],[Year End]])</f>
        <v>FY 2029</v>
      </c>
      <c r="P1134" s="27"/>
      <c r="Q1134" s="104" t="str">
        <f>_xlfn.IFNA(IF($B1134="","",VLOOKUP($B1134,'SWC Towers'!$A:$Q,$Q$2,FALSE)),"")</f>
        <v/>
      </c>
      <c r="R1134" s="106" t="str">
        <f>_xlfn.IFNA(IF($B1134="","",VLOOKUP($B1134,'SWC Towers'!$A:$Q,$R$2,FALSE)),"")</f>
        <v/>
      </c>
      <c r="S1134" s="106" t="str">
        <f>_xlfn.IFNA(IF($B1134="","",VLOOKUP($B1134,'SWC Towers'!$A:$Q,$S$2,FALSE)),"")</f>
        <v/>
      </c>
      <c r="T1134" s="106" t="str">
        <f>_xlfn.IFNA(IF($B1134="","",VLOOKUP($B1134,'SWC Towers'!$A:$Q,$T$2,FALSE)),"")</f>
        <v/>
      </c>
      <c r="U1134" s="104">
        <f>_xlfn.IFNA(IF($B1134="","",VLOOKUP($B1134,'SWC Towers'!$A:$Q,$U$2,FALSE)),"")</f>
        <v>0.7</v>
      </c>
      <c r="V1134" s="104" t="str">
        <f>_xlfn.IFNA(IF($B1134="","",VLOOKUP($B1134,'SWC Towers'!$A:$Q,$V$2,FALSE)),"")</f>
        <v/>
      </c>
      <c r="W1134" s="104">
        <f>_xlfn.IFNA(IF($B1134="","",VLOOKUP($B1134,'SWC Towers'!$A:$Q,$W$2,FALSE)),"")</f>
        <v>0.1</v>
      </c>
      <c r="X1134" s="104" t="str">
        <f>_xlfn.IFNA(IF($B1134="","",VLOOKUP($B1134,'SWC Towers'!$A:$Q,$X$2,FALSE)),"")</f>
        <v/>
      </c>
      <c r="Y1134" s="104" t="str">
        <f>_xlfn.IFNA(IF($B1134="","",VLOOKUP($B1134,'SWC Towers'!$A:$Q,$Y$2,FALSE)),"")</f>
        <v/>
      </c>
      <c r="Z1134" s="104">
        <f>_xlfn.IFNA(IF($B1134="","",VLOOKUP($B1134,'SWC Towers'!$A:$Q,$Z$2,FALSE)),"")</f>
        <v>0.2</v>
      </c>
      <c r="AA1134" s="104" t="str">
        <f>_xlfn.IFNA(IF($B1134="","",VLOOKUP($B1134,'SWC Towers'!$A:$Q,$AA$2,FALSE)),"")</f>
        <v/>
      </c>
      <c r="AB1134" s="106" t="str">
        <f>_xlfn.IFNA(IF($B1134="","",VLOOKUP($B1134,'SWC Towers'!$A:$Q,$AB$2,FALSE)),"")</f>
        <v/>
      </c>
      <c r="AC1134" s="20">
        <f>SUM(Table25[[#This Row],[IT Tower: Application]:[Other/Non-IT ]])</f>
        <v>1</v>
      </c>
      <c r="AD1134" s="67"/>
      <c r="AE1134" s="67"/>
      <c r="AF1134" s="67"/>
      <c r="AG1134" s="67"/>
      <c r="AH1134" s="67"/>
      <c r="AI1134" s="67"/>
      <c r="AJ1134" s="67"/>
      <c r="AK1134" s="67"/>
      <c r="AL1134" s="67"/>
      <c r="AM1134" s="67"/>
      <c r="AN1134" s="67"/>
      <c r="AO1134" s="67"/>
      <c r="AP1134" s="67"/>
      <c r="AQ1134" s="67"/>
      <c r="AR1134" s="67"/>
      <c r="AS1134" s="67"/>
      <c r="AT1134" s="67"/>
      <c r="AU1134" s="67"/>
      <c r="AV1134" s="67"/>
      <c r="AW1134" s="67"/>
      <c r="AX1134" s="67"/>
      <c r="AY1134" s="67"/>
      <c r="AZ1134" s="67"/>
      <c r="BA1134" s="67">
        <v>0</v>
      </c>
      <c r="BB1134" s="113">
        <v>161813</v>
      </c>
      <c r="BC1134" s="113">
        <v>608623</v>
      </c>
      <c r="BD1134" s="113"/>
      <c r="BE1134" s="113"/>
      <c r="BF1134" s="113"/>
      <c r="BG1134" s="113"/>
      <c r="BH1134" s="113"/>
      <c r="BI1134" s="113"/>
      <c r="BJ1134" s="113"/>
      <c r="BK1134" s="113"/>
      <c r="BL1134" s="113"/>
      <c r="BM1134" s="113"/>
      <c r="BN1134" s="113"/>
      <c r="BO1134" s="113"/>
      <c r="BP1134" s="113"/>
      <c r="BQ1134" s="113"/>
      <c r="BR1134" s="113"/>
      <c r="BS1134" s="113"/>
      <c r="BT1134" s="113"/>
      <c r="BU1134" s="113"/>
      <c r="BV1134" s="113"/>
      <c r="BW1134" s="113"/>
      <c r="BX1134" s="113"/>
      <c r="BY1134" s="113"/>
      <c r="BZ1134" s="113"/>
      <c r="CA1134" s="67"/>
      <c r="CB1134" s="113"/>
      <c r="CC1134" s="69">
        <f>SUM(Table25[[#This Row],[Contract Amount FY00]:[Contract Amount FY50]])</f>
        <v>770436</v>
      </c>
      <c r="CD1134" s="114"/>
    </row>
    <row r="1135" spans="1:82" x14ac:dyDescent="0.25">
      <c r="A1135" s="122" t="s">
        <v>2077</v>
      </c>
      <c r="B1135" s="122" t="s">
        <v>286</v>
      </c>
      <c r="C1135" s="122" t="s">
        <v>2157</v>
      </c>
      <c r="E1135" s="26" t="str">
        <f>IFERROR(IF(VLOOKUP(Table25[[#This Row],[Contract No.]],Table3[#All],3,FALSE)="","No","Yes"),"")</f>
        <v>No</v>
      </c>
      <c r="F1135" s="107" t="str">
        <f>IFERROR(VLOOKUP(Table25[[#This Row],[Contract No.]],Table3[#All],3,FALSE),"")</f>
        <v/>
      </c>
      <c r="G1135" s="107" t="str">
        <f>IFERROR(IF(Table25[[#This Row],[Cooperative Purchase
(Yes/No)]]="Yes","Yes",IF(VLOOKUP(Table25[[#This Row],[Contract No.]],Table3[#All],1,FALSE)=Table25[[#This Row],[Contract No.]],"Yes","No")),"No")</f>
        <v>Yes</v>
      </c>
      <c r="H1135" s="51">
        <f>IFERROR(VLOOKUP(Table25[[#This Row],[Contract No.]],Table3[#All],4,FALSE),"")</f>
        <v>42401</v>
      </c>
      <c r="I1135" s="28">
        <f>IFERROR(IF(AND(MONTH(Table25[[#This Row],[Contract Start Date]])&gt;6,MONTH(Table25[[#This Row],[Contract Start Date]])&lt;=12),YEAR(Table25[[#This Row],[Contract Start Date]])+1,YEAR(Table25[[#This Row],[Contract Start Date]])),"")</f>
        <v>2016</v>
      </c>
      <c r="J1135" s="108">
        <f>Table25[[#This Row],[FY Formula start]]</f>
        <v>2016</v>
      </c>
      <c r="K1135" s="59" t="str">
        <f>"FY"&amp;" "&amp;Table25[[#This Row],[Year Start]]</f>
        <v>FY 2016</v>
      </c>
      <c r="L1135" s="109">
        <f>IFERROR(VLOOKUP(Table25[[#This Row],[Contract No.]],Table3[#All],5,FALSE),"")</f>
        <v>72717</v>
      </c>
      <c r="M1135" s="110">
        <f>IFERROR(IF(Table25[[#This Row],[Contract End Date]]="99/99/9999","No End",IF(AND(MONTH(Table25[[#This Row],[Contract End Date]])&gt;6,MONTH(Table25[[#This Row],[Contract End Date]])&lt;=12),YEAR(Table25[[#This Row],[Contract End Date]])+1,YEAR(Table25[[#This Row],[Contract End Date]]))),"")</f>
        <v>2099</v>
      </c>
      <c r="N1135" s="111">
        <f>Table25[[#This Row],[FY Formula end]]</f>
        <v>2099</v>
      </c>
      <c r="O1135" s="112" t="str">
        <f>IF(Table25[[#This Row],[Year End]]="No End","No End","FY"&amp;" "&amp;Table25[[#This Row],[Year End]])</f>
        <v>FY 2099</v>
      </c>
      <c r="P1135" s="27"/>
      <c r="Q1135" s="104">
        <f>_xlfn.IFNA(IF($B1135="","",VLOOKUP($B1135,'SWC Towers'!$A:$Q,$Q$2,FALSE)),"")</f>
        <v>0.5</v>
      </c>
      <c r="R1135" s="106" t="str">
        <f>_xlfn.IFNA(IF($B1135="","",VLOOKUP($B1135,'SWC Towers'!$A:$Q,$R$2,FALSE)),"")</f>
        <v/>
      </c>
      <c r="S1135" s="106" t="str">
        <f>_xlfn.IFNA(IF($B1135="","",VLOOKUP($B1135,'SWC Towers'!$A:$Q,$S$2,FALSE)),"")</f>
        <v/>
      </c>
      <c r="T1135" s="106">
        <f>_xlfn.IFNA(IF($B1135="","",VLOOKUP($B1135,'SWC Towers'!$A:$Q,$T$2,FALSE)),"")</f>
        <v>0.5</v>
      </c>
      <c r="U1135" s="104" t="str">
        <f>_xlfn.IFNA(IF($B1135="","",VLOOKUP($B1135,'SWC Towers'!$A:$Q,$U$2,FALSE)),"")</f>
        <v/>
      </c>
      <c r="V1135" s="104" t="str">
        <f>_xlfn.IFNA(IF($B1135="","",VLOOKUP($B1135,'SWC Towers'!$A:$Q,$V$2,FALSE)),"")</f>
        <v/>
      </c>
      <c r="W1135" s="104" t="str">
        <f>_xlfn.IFNA(IF($B1135="","",VLOOKUP($B1135,'SWC Towers'!$A:$Q,$W$2,FALSE)),"")</f>
        <v/>
      </c>
      <c r="X1135" s="104" t="str">
        <f>_xlfn.IFNA(IF($B1135="","",VLOOKUP($B1135,'SWC Towers'!$A:$Q,$X$2,FALSE)),"")</f>
        <v/>
      </c>
      <c r="Y1135" s="104" t="str">
        <f>_xlfn.IFNA(IF($B1135="","",VLOOKUP($B1135,'SWC Towers'!$A:$Q,$Y$2,FALSE)),"")</f>
        <v/>
      </c>
      <c r="Z1135" s="104" t="str">
        <f>_xlfn.IFNA(IF($B1135="","",VLOOKUP($B1135,'SWC Towers'!$A:$Q,$Z$2,FALSE)),"")</f>
        <v/>
      </c>
      <c r="AA1135" s="104" t="str">
        <f>_xlfn.IFNA(IF($B1135="","",VLOOKUP($B1135,'SWC Towers'!$A:$Q,$AA$2,FALSE)),"")</f>
        <v/>
      </c>
      <c r="AB1135" s="106" t="str">
        <f>_xlfn.IFNA(IF($B1135="","",VLOOKUP($B1135,'SWC Towers'!$A:$Q,$AB$2,FALSE)),"")</f>
        <v/>
      </c>
      <c r="AC1135" s="20">
        <f>SUM(Table25[[#This Row],[IT Tower: Application]:[Other/Non-IT ]])</f>
        <v>1</v>
      </c>
      <c r="AD1135" s="67"/>
      <c r="AE1135" s="67"/>
      <c r="AF1135" s="67"/>
      <c r="AG1135" s="67"/>
      <c r="AH1135" s="67"/>
      <c r="AI1135" s="67"/>
      <c r="AJ1135" s="67"/>
      <c r="AK1135" s="67"/>
      <c r="AL1135" s="67"/>
      <c r="AM1135" s="67"/>
      <c r="AN1135" s="67"/>
      <c r="AO1135" s="67"/>
      <c r="AP1135" s="67"/>
      <c r="AQ1135" s="67"/>
      <c r="AR1135" s="67"/>
      <c r="AS1135" s="67"/>
      <c r="AT1135" s="67"/>
      <c r="AU1135" s="67"/>
      <c r="AV1135" s="67"/>
      <c r="AW1135" s="67">
        <v>47270</v>
      </c>
      <c r="AX1135" s="67">
        <v>0</v>
      </c>
      <c r="AY1135" s="67"/>
      <c r="AZ1135" s="67"/>
      <c r="BA1135" s="67"/>
      <c r="BB1135" s="113"/>
      <c r="BC1135" s="113"/>
      <c r="BD1135" s="113"/>
      <c r="BE1135" s="113"/>
      <c r="BF1135" s="113"/>
      <c r="BG1135" s="113"/>
      <c r="BH1135" s="113"/>
      <c r="BI1135" s="113"/>
      <c r="BJ1135" s="113"/>
      <c r="BK1135" s="113"/>
      <c r="BL1135" s="113"/>
      <c r="BM1135" s="113"/>
      <c r="BN1135" s="113"/>
      <c r="BO1135" s="113"/>
      <c r="BP1135" s="113"/>
      <c r="BQ1135" s="113"/>
      <c r="BR1135" s="113"/>
      <c r="BS1135" s="113"/>
      <c r="BT1135" s="113"/>
      <c r="BU1135" s="113"/>
      <c r="BV1135" s="113"/>
      <c r="BW1135" s="113"/>
      <c r="BX1135" s="113"/>
      <c r="BY1135" s="113"/>
      <c r="BZ1135" s="113"/>
      <c r="CA1135" s="67"/>
      <c r="CB1135" s="113"/>
      <c r="CC1135" s="69">
        <f>SUM(Table25[[#This Row],[Contract Amount FY00]:[Contract Amount FY50]])</f>
        <v>47270</v>
      </c>
      <c r="CD1135" s="114"/>
    </row>
    <row r="1136" spans="1:82" x14ac:dyDescent="0.25">
      <c r="A1136" s="122" t="s">
        <v>2077</v>
      </c>
      <c r="B1136" s="122" t="s">
        <v>286</v>
      </c>
      <c r="C1136" s="122" t="s">
        <v>2173</v>
      </c>
      <c r="E1136" s="26" t="str">
        <f>IFERROR(IF(VLOOKUP(Table25[[#This Row],[Contract No.]],Table3[#All],3,FALSE)="","No","Yes"),"")</f>
        <v>No</v>
      </c>
      <c r="F1136" s="107" t="str">
        <f>IFERROR(VLOOKUP(Table25[[#This Row],[Contract No.]],Table3[#All],3,FALSE),"")</f>
        <v/>
      </c>
      <c r="G1136" s="107" t="str">
        <f>IFERROR(IF(Table25[[#This Row],[Cooperative Purchase
(Yes/No)]]="Yes","Yes",IF(VLOOKUP(Table25[[#This Row],[Contract No.]],Table3[#All],1,FALSE)=Table25[[#This Row],[Contract No.]],"Yes","No")),"No")</f>
        <v>Yes</v>
      </c>
      <c r="H1136" s="51">
        <f>IFERROR(VLOOKUP(Table25[[#This Row],[Contract No.]],Table3[#All],4,FALSE),"")</f>
        <v>42401</v>
      </c>
      <c r="I1136" s="28">
        <f>IFERROR(IF(AND(MONTH(Table25[[#This Row],[Contract Start Date]])&gt;6,MONTH(Table25[[#This Row],[Contract Start Date]])&lt;=12),YEAR(Table25[[#This Row],[Contract Start Date]])+1,YEAR(Table25[[#This Row],[Contract Start Date]])),"")</f>
        <v>2016</v>
      </c>
      <c r="J1136" s="108">
        <f>Table25[[#This Row],[FY Formula start]]</f>
        <v>2016</v>
      </c>
      <c r="K1136" s="59" t="str">
        <f>"FY"&amp;" "&amp;Table25[[#This Row],[Year Start]]</f>
        <v>FY 2016</v>
      </c>
      <c r="L1136" s="109">
        <f>IFERROR(VLOOKUP(Table25[[#This Row],[Contract No.]],Table3[#All],5,FALSE),"")</f>
        <v>72717</v>
      </c>
      <c r="M1136" s="110">
        <f>IFERROR(IF(Table25[[#This Row],[Contract End Date]]="99/99/9999","No End",IF(AND(MONTH(Table25[[#This Row],[Contract End Date]])&gt;6,MONTH(Table25[[#This Row],[Contract End Date]])&lt;=12),YEAR(Table25[[#This Row],[Contract End Date]])+1,YEAR(Table25[[#This Row],[Contract End Date]]))),"")</f>
        <v>2099</v>
      </c>
      <c r="N1136" s="111">
        <f>Table25[[#This Row],[FY Formula end]]</f>
        <v>2099</v>
      </c>
      <c r="O1136" s="112" t="str">
        <f>IF(Table25[[#This Row],[Year End]]="No End","No End","FY"&amp;" "&amp;Table25[[#This Row],[Year End]])</f>
        <v>FY 2099</v>
      </c>
      <c r="P1136" s="27"/>
      <c r="Q1136" s="104">
        <f>_xlfn.IFNA(IF($B1136="","",VLOOKUP($B1136,'SWC Towers'!$A:$Q,$Q$2,FALSE)),"")</f>
        <v>0.5</v>
      </c>
      <c r="R1136" s="106" t="str">
        <f>_xlfn.IFNA(IF($B1136="","",VLOOKUP($B1136,'SWC Towers'!$A:$Q,$R$2,FALSE)),"")</f>
        <v/>
      </c>
      <c r="S1136" s="106" t="str">
        <f>_xlfn.IFNA(IF($B1136="","",VLOOKUP($B1136,'SWC Towers'!$A:$Q,$S$2,FALSE)),"")</f>
        <v/>
      </c>
      <c r="T1136" s="106">
        <f>_xlfn.IFNA(IF($B1136="","",VLOOKUP($B1136,'SWC Towers'!$A:$Q,$T$2,FALSE)),"")</f>
        <v>0.5</v>
      </c>
      <c r="U1136" s="104" t="str">
        <f>_xlfn.IFNA(IF($B1136="","",VLOOKUP($B1136,'SWC Towers'!$A:$Q,$U$2,FALSE)),"")</f>
        <v/>
      </c>
      <c r="V1136" s="104" t="str">
        <f>_xlfn.IFNA(IF($B1136="","",VLOOKUP($B1136,'SWC Towers'!$A:$Q,$V$2,FALSE)),"")</f>
        <v/>
      </c>
      <c r="W1136" s="104" t="str">
        <f>_xlfn.IFNA(IF($B1136="","",VLOOKUP($B1136,'SWC Towers'!$A:$Q,$W$2,FALSE)),"")</f>
        <v/>
      </c>
      <c r="X1136" s="104" t="str">
        <f>_xlfn.IFNA(IF($B1136="","",VLOOKUP($B1136,'SWC Towers'!$A:$Q,$X$2,FALSE)),"")</f>
        <v/>
      </c>
      <c r="Y1136" s="104" t="str">
        <f>_xlfn.IFNA(IF($B1136="","",VLOOKUP($B1136,'SWC Towers'!$A:$Q,$Y$2,FALSE)),"")</f>
        <v/>
      </c>
      <c r="Z1136" s="104" t="str">
        <f>_xlfn.IFNA(IF($B1136="","",VLOOKUP($B1136,'SWC Towers'!$A:$Q,$Z$2,FALSE)),"")</f>
        <v/>
      </c>
      <c r="AA1136" s="104" t="str">
        <f>_xlfn.IFNA(IF($B1136="","",VLOOKUP($B1136,'SWC Towers'!$A:$Q,$AA$2,FALSE)),"")</f>
        <v/>
      </c>
      <c r="AB1136" s="106" t="str">
        <f>_xlfn.IFNA(IF($B1136="","",VLOOKUP($B1136,'SWC Towers'!$A:$Q,$AB$2,FALSE)),"")</f>
        <v/>
      </c>
      <c r="AC1136" s="20">
        <f>SUM(Table25[[#This Row],[IT Tower: Application]:[Other/Non-IT ]])</f>
        <v>1</v>
      </c>
      <c r="AD1136" s="67"/>
      <c r="AE1136" s="67"/>
      <c r="AF1136" s="67"/>
      <c r="AG1136" s="67"/>
      <c r="AH1136" s="67"/>
      <c r="AI1136" s="67"/>
      <c r="AJ1136" s="67"/>
      <c r="AK1136" s="67"/>
      <c r="AL1136" s="67"/>
      <c r="AM1136" s="67"/>
      <c r="AN1136" s="67"/>
      <c r="AO1136" s="67"/>
      <c r="AP1136" s="67"/>
      <c r="AQ1136" s="67"/>
      <c r="AR1136" s="67"/>
      <c r="AS1136" s="67"/>
      <c r="AT1136" s="67"/>
      <c r="AU1136" s="67"/>
      <c r="AV1136" s="67"/>
      <c r="AW1136" s="67"/>
      <c r="AX1136" s="67">
        <v>0</v>
      </c>
      <c r="AY1136" s="67">
        <v>7923</v>
      </c>
      <c r="AZ1136" s="67"/>
      <c r="BA1136" s="67"/>
      <c r="BB1136" s="113"/>
      <c r="BC1136" s="113"/>
      <c r="BD1136" s="113"/>
      <c r="BE1136" s="113"/>
      <c r="BF1136" s="113"/>
      <c r="BG1136" s="113"/>
      <c r="BH1136" s="113"/>
      <c r="BI1136" s="113"/>
      <c r="BJ1136" s="113"/>
      <c r="BK1136" s="113"/>
      <c r="BL1136" s="113"/>
      <c r="BM1136" s="113"/>
      <c r="BN1136" s="113"/>
      <c r="BO1136" s="113"/>
      <c r="BP1136" s="113"/>
      <c r="BQ1136" s="113"/>
      <c r="BR1136" s="113"/>
      <c r="BS1136" s="113"/>
      <c r="BT1136" s="113"/>
      <c r="BU1136" s="113"/>
      <c r="BV1136" s="113"/>
      <c r="BW1136" s="113"/>
      <c r="BX1136" s="113"/>
      <c r="BY1136" s="113"/>
      <c r="BZ1136" s="113"/>
      <c r="CA1136" s="67"/>
      <c r="CB1136" s="113"/>
      <c r="CC1136" s="69">
        <f>SUM(Table25[[#This Row],[Contract Amount FY00]:[Contract Amount FY50]])</f>
        <v>7923</v>
      </c>
      <c r="CD1136" s="114"/>
    </row>
    <row r="1137" spans="1:82" x14ac:dyDescent="0.25">
      <c r="A1137" s="122" t="s">
        <v>2077</v>
      </c>
      <c r="B1137" s="122" t="s">
        <v>286</v>
      </c>
      <c r="C1137" s="122" t="s">
        <v>3128</v>
      </c>
      <c r="E1137" s="26" t="str">
        <f>IFERROR(IF(VLOOKUP(Table25[[#This Row],[Contract No.]],Table3[#All],3,FALSE)="","No","Yes"),"")</f>
        <v>No</v>
      </c>
      <c r="F1137" s="107" t="str">
        <f>IFERROR(VLOOKUP(Table25[[#This Row],[Contract No.]],Table3[#All],3,FALSE),"")</f>
        <v/>
      </c>
      <c r="G1137" s="107" t="str">
        <f>IFERROR(IF(Table25[[#This Row],[Cooperative Purchase
(Yes/No)]]="Yes","Yes",IF(VLOOKUP(Table25[[#This Row],[Contract No.]],Table3[#All],1,FALSE)=Table25[[#This Row],[Contract No.]],"Yes","No")),"No")</f>
        <v>Yes</v>
      </c>
      <c r="H1137" s="51">
        <f>IFERROR(VLOOKUP(Table25[[#This Row],[Contract No.]],Table3[#All],4,FALSE),"")</f>
        <v>42401</v>
      </c>
      <c r="I1137" s="28">
        <f>IFERROR(IF(AND(MONTH(Table25[[#This Row],[Contract Start Date]])&gt;6,MONTH(Table25[[#This Row],[Contract Start Date]])&lt;=12),YEAR(Table25[[#This Row],[Contract Start Date]])+1,YEAR(Table25[[#This Row],[Contract Start Date]])),"")</f>
        <v>2016</v>
      </c>
      <c r="J1137" s="108">
        <f>Table25[[#This Row],[FY Formula start]]</f>
        <v>2016</v>
      </c>
      <c r="K1137" s="59" t="str">
        <f>"FY"&amp;" "&amp;Table25[[#This Row],[Year Start]]</f>
        <v>FY 2016</v>
      </c>
      <c r="L1137" s="109">
        <f>IFERROR(VLOOKUP(Table25[[#This Row],[Contract No.]],Table3[#All],5,FALSE),"")</f>
        <v>72717</v>
      </c>
      <c r="M1137" s="110">
        <f>IFERROR(IF(Table25[[#This Row],[Contract End Date]]="99/99/9999","No End",IF(AND(MONTH(Table25[[#This Row],[Contract End Date]])&gt;6,MONTH(Table25[[#This Row],[Contract End Date]])&lt;=12),YEAR(Table25[[#This Row],[Contract End Date]])+1,YEAR(Table25[[#This Row],[Contract End Date]]))),"")</f>
        <v>2099</v>
      </c>
      <c r="N1137" s="111">
        <f>Table25[[#This Row],[FY Formula end]]</f>
        <v>2099</v>
      </c>
      <c r="O1137" s="112" t="str">
        <f>IF(Table25[[#This Row],[Year End]]="No End","No End","FY"&amp;" "&amp;Table25[[#This Row],[Year End]])</f>
        <v>FY 2099</v>
      </c>
      <c r="P1137" s="27"/>
      <c r="Q1137" s="104">
        <f>_xlfn.IFNA(IF($B1137="","",VLOOKUP($B1137,'SWC Towers'!$A:$Q,$Q$2,FALSE)),"")</f>
        <v>0.5</v>
      </c>
      <c r="R1137" s="106" t="str">
        <f>_xlfn.IFNA(IF($B1137="","",VLOOKUP($B1137,'SWC Towers'!$A:$Q,$R$2,FALSE)),"")</f>
        <v/>
      </c>
      <c r="S1137" s="106" t="str">
        <f>_xlfn.IFNA(IF($B1137="","",VLOOKUP($B1137,'SWC Towers'!$A:$Q,$S$2,FALSE)),"")</f>
        <v/>
      </c>
      <c r="T1137" s="106">
        <f>_xlfn.IFNA(IF($B1137="","",VLOOKUP($B1137,'SWC Towers'!$A:$Q,$T$2,FALSE)),"")</f>
        <v>0.5</v>
      </c>
      <c r="U1137" s="104" t="str">
        <f>_xlfn.IFNA(IF($B1137="","",VLOOKUP($B1137,'SWC Towers'!$A:$Q,$U$2,FALSE)),"")</f>
        <v/>
      </c>
      <c r="V1137" s="104" t="str">
        <f>_xlfn.IFNA(IF($B1137="","",VLOOKUP($B1137,'SWC Towers'!$A:$Q,$V$2,FALSE)),"")</f>
        <v/>
      </c>
      <c r="W1137" s="104" t="str">
        <f>_xlfn.IFNA(IF($B1137="","",VLOOKUP($B1137,'SWC Towers'!$A:$Q,$W$2,FALSE)),"")</f>
        <v/>
      </c>
      <c r="X1137" s="104" t="str">
        <f>_xlfn.IFNA(IF($B1137="","",VLOOKUP($B1137,'SWC Towers'!$A:$Q,$X$2,FALSE)),"")</f>
        <v/>
      </c>
      <c r="Y1137" s="104" t="str">
        <f>_xlfn.IFNA(IF($B1137="","",VLOOKUP($B1137,'SWC Towers'!$A:$Q,$Y$2,FALSE)),"")</f>
        <v/>
      </c>
      <c r="Z1137" s="104" t="str">
        <f>_xlfn.IFNA(IF($B1137="","",VLOOKUP($B1137,'SWC Towers'!$A:$Q,$Z$2,FALSE)),"")</f>
        <v/>
      </c>
      <c r="AA1137" s="104" t="str">
        <f>_xlfn.IFNA(IF($B1137="","",VLOOKUP($B1137,'SWC Towers'!$A:$Q,$AA$2,FALSE)),"")</f>
        <v/>
      </c>
      <c r="AB1137" s="106" t="str">
        <f>_xlfn.IFNA(IF($B1137="","",VLOOKUP($B1137,'SWC Towers'!$A:$Q,$AB$2,FALSE)),"")</f>
        <v/>
      </c>
      <c r="AC1137" s="20">
        <f>SUM(Table25[[#This Row],[IT Tower: Application]:[Other/Non-IT ]])</f>
        <v>1</v>
      </c>
      <c r="AD1137" s="67"/>
      <c r="AE1137" s="67"/>
      <c r="AF1137" s="67"/>
      <c r="AG1137" s="67"/>
      <c r="AH1137" s="67"/>
      <c r="AI1137" s="67"/>
      <c r="AJ1137" s="67"/>
      <c r="AK1137" s="67"/>
      <c r="AL1137" s="67"/>
      <c r="AM1137" s="67"/>
      <c r="AN1137" s="67"/>
      <c r="AO1137" s="67"/>
      <c r="AP1137" s="67"/>
      <c r="AQ1137" s="67"/>
      <c r="AR1137" s="67"/>
      <c r="AS1137" s="67"/>
      <c r="AT1137" s="67"/>
      <c r="AU1137" s="67"/>
      <c r="AV1137" s="67"/>
      <c r="AW1137" s="67"/>
      <c r="AX1137" s="67"/>
      <c r="AY1137" s="67"/>
      <c r="AZ1137" s="67">
        <v>166089</v>
      </c>
      <c r="BA1137" s="67">
        <v>167063</v>
      </c>
      <c r="BB1137" s="113">
        <v>0</v>
      </c>
      <c r="BC1137" s="113"/>
      <c r="BD1137" s="113"/>
      <c r="BE1137" s="113"/>
      <c r="BF1137" s="113"/>
      <c r="BG1137" s="113"/>
      <c r="BH1137" s="113"/>
      <c r="BI1137" s="113"/>
      <c r="BJ1137" s="113"/>
      <c r="BK1137" s="113"/>
      <c r="BL1137" s="113"/>
      <c r="BM1137" s="113"/>
      <c r="BN1137" s="113"/>
      <c r="BO1137" s="113"/>
      <c r="BP1137" s="113"/>
      <c r="BQ1137" s="113"/>
      <c r="BR1137" s="113"/>
      <c r="BS1137" s="113"/>
      <c r="BT1137" s="113"/>
      <c r="BU1137" s="113"/>
      <c r="BV1137" s="113"/>
      <c r="BW1137" s="113"/>
      <c r="BX1137" s="113"/>
      <c r="BY1137" s="113"/>
      <c r="BZ1137" s="113"/>
      <c r="CA1137" s="67"/>
      <c r="CB1137" s="113"/>
      <c r="CC1137" s="69">
        <f>SUM(Table25[[#This Row],[Contract Amount FY00]:[Contract Amount FY50]])</f>
        <v>333152</v>
      </c>
      <c r="CD1137" s="114"/>
    </row>
    <row r="1138" spans="1:82" x14ac:dyDescent="0.25">
      <c r="A1138" s="122" t="s">
        <v>2077</v>
      </c>
      <c r="B1138" s="122" t="s">
        <v>286</v>
      </c>
      <c r="C1138" s="122" t="s">
        <v>3207</v>
      </c>
      <c r="E1138" s="26" t="str">
        <f>IFERROR(IF(VLOOKUP(Table25[[#This Row],[Contract No.]],Table3[#All],3,FALSE)="","No","Yes"),"")</f>
        <v>No</v>
      </c>
      <c r="F1138" s="107" t="str">
        <f>IFERROR(VLOOKUP(Table25[[#This Row],[Contract No.]],Table3[#All],3,FALSE),"")</f>
        <v/>
      </c>
      <c r="G1138" s="107" t="str">
        <f>IFERROR(IF(Table25[[#This Row],[Cooperative Purchase
(Yes/No)]]="Yes","Yes",IF(VLOOKUP(Table25[[#This Row],[Contract No.]],Table3[#All],1,FALSE)=Table25[[#This Row],[Contract No.]],"Yes","No")),"No")</f>
        <v>Yes</v>
      </c>
      <c r="H1138" s="51">
        <f>IFERROR(VLOOKUP(Table25[[#This Row],[Contract No.]],Table3[#All],4,FALSE),"")</f>
        <v>42401</v>
      </c>
      <c r="I1138" s="28">
        <f>IFERROR(IF(AND(MONTH(Table25[[#This Row],[Contract Start Date]])&gt;6,MONTH(Table25[[#This Row],[Contract Start Date]])&lt;=12),YEAR(Table25[[#This Row],[Contract Start Date]])+1,YEAR(Table25[[#This Row],[Contract Start Date]])),"")</f>
        <v>2016</v>
      </c>
      <c r="J1138" s="108">
        <f>Table25[[#This Row],[FY Formula start]]</f>
        <v>2016</v>
      </c>
      <c r="K1138" s="59" t="str">
        <f>"FY"&amp;" "&amp;Table25[[#This Row],[Year Start]]</f>
        <v>FY 2016</v>
      </c>
      <c r="L1138" s="109">
        <f>IFERROR(VLOOKUP(Table25[[#This Row],[Contract No.]],Table3[#All],5,FALSE),"")</f>
        <v>72717</v>
      </c>
      <c r="M1138" s="110">
        <f>IFERROR(IF(Table25[[#This Row],[Contract End Date]]="99/99/9999","No End",IF(AND(MONTH(Table25[[#This Row],[Contract End Date]])&gt;6,MONTH(Table25[[#This Row],[Contract End Date]])&lt;=12),YEAR(Table25[[#This Row],[Contract End Date]])+1,YEAR(Table25[[#This Row],[Contract End Date]]))),"")</f>
        <v>2099</v>
      </c>
      <c r="N1138" s="111">
        <f>Table25[[#This Row],[FY Formula end]]</f>
        <v>2099</v>
      </c>
      <c r="O1138" s="112" t="str">
        <f>IF(Table25[[#This Row],[Year End]]="No End","No End","FY"&amp;" "&amp;Table25[[#This Row],[Year End]])</f>
        <v>FY 2099</v>
      </c>
      <c r="P1138" s="27"/>
      <c r="Q1138" s="104">
        <f>_xlfn.IFNA(IF($B1138="","",VLOOKUP($B1138,'SWC Towers'!$A:$Q,$Q$2,FALSE)),"")</f>
        <v>0.5</v>
      </c>
      <c r="R1138" s="106" t="str">
        <f>_xlfn.IFNA(IF($B1138="","",VLOOKUP($B1138,'SWC Towers'!$A:$Q,$R$2,FALSE)),"")</f>
        <v/>
      </c>
      <c r="S1138" s="106" t="str">
        <f>_xlfn.IFNA(IF($B1138="","",VLOOKUP($B1138,'SWC Towers'!$A:$Q,$S$2,FALSE)),"")</f>
        <v/>
      </c>
      <c r="T1138" s="106">
        <f>_xlfn.IFNA(IF($B1138="","",VLOOKUP($B1138,'SWC Towers'!$A:$Q,$T$2,FALSE)),"")</f>
        <v>0.5</v>
      </c>
      <c r="U1138" s="104" t="str">
        <f>_xlfn.IFNA(IF($B1138="","",VLOOKUP($B1138,'SWC Towers'!$A:$Q,$U$2,FALSE)),"")</f>
        <v/>
      </c>
      <c r="V1138" s="104" t="str">
        <f>_xlfn.IFNA(IF($B1138="","",VLOOKUP($B1138,'SWC Towers'!$A:$Q,$V$2,FALSE)),"")</f>
        <v/>
      </c>
      <c r="W1138" s="104" t="str">
        <f>_xlfn.IFNA(IF($B1138="","",VLOOKUP($B1138,'SWC Towers'!$A:$Q,$W$2,FALSE)),"")</f>
        <v/>
      </c>
      <c r="X1138" s="104" t="str">
        <f>_xlfn.IFNA(IF($B1138="","",VLOOKUP($B1138,'SWC Towers'!$A:$Q,$X$2,FALSE)),"")</f>
        <v/>
      </c>
      <c r="Y1138" s="104" t="str">
        <f>_xlfn.IFNA(IF($B1138="","",VLOOKUP($B1138,'SWC Towers'!$A:$Q,$Y$2,FALSE)),"")</f>
        <v/>
      </c>
      <c r="Z1138" s="104" t="str">
        <f>_xlfn.IFNA(IF($B1138="","",VLOOKUP($B1138,'SWC Towers'!$A:$Q,$Z$2,FALSE)),"")</f>
        <v/>
      </c>
      <c r="AA1138" s="104" t="str">
        <f>_xlfn.IFNA(IF($B1138="","",VLOOKUP($B1138,'SWC Towers'!$A:$Q,$AA$2,FALSE)),"")</f>
        <v/>
      </c>
      <c r="AB1138" s="106" t="str">
        <f>_xlfn.IFNA(IF($B1138="","",VLOOKUP($B1138,'SWC Towers'!$A:$Q,$AB$2,FALSE)),"")</f>
        <v/>
      </c>
      <c r="AC1138" s="20">
        <f>SUM(Table25[[#This Row],[IT Tower: Application]:[Other/Non-IT ]])</f>
        <v>1</v>
      </c>
      <c r="AD1138" s="67"/>
      <c r="AE1138" s="67"/>
      <c r="AF1138" s="67"/>
      <c r="AG1138" s="67"/>
      <c r="AH1138" s="67"/>
      <c r="AI1138" s="67"/>
      <c r="AJ1138" s="67"/>
      <c r="AK1138" s="67"/>
      <c r="AL1138" s="67"/>
      <c r="AM1138" s="67"/>
      <c r="AN1138" s="67"/>
      <c r="AO1138" s="67"/>
      <c r="AP1138" s="67"/>
      <c r="AQ1138" s="67"/>
      <c r="AR1138" s="67"/>
      <c r="AS1138" s="67"/>
      <c r="AT1138" s="67"/>
      <c r="AU1138" s="67"/>
      <c r="AV1138" s="67"/>
      <c r="AW1138" s="67"/>
      <c r="AX1138" s="67"/>
      <c r="AY1138" s="67"/>
      <c r="AZ1138" s="67"/>
      <c r="BA1138" s="67"/>
      <c r="BB1138" s="113">
        <v>208421</v>
      </c>
      <c r="BC1138" s="113">
        <v>104404</v>
      </c>
      <c r="BD1138" s="113"/>
      <c r="BE1138" s="113"/>
      <c r="BF1138" s="113"/>
      <c r="BG1138" s="113"/>
      <c r="BH1138" s="113"/>
      <c r="BI1138" s="113"/>
      <c r="BJ1138" s="113"/>
      <c r="BK1138" s="113"/>
      <c r="BL1138" s="113"/>
      <c r="BM1138" s="113"/>
      <c r="BN1138" s="113"/>
      <c r="BO1138" s="113"/>
      <c r="BP1138" s="113"/>
      <c r="BQ1138" s="113"/>
      <c r="BR1138" s="113"/>
      <c r="BS1138" s="113"/>
      <c r="BT1138" s="113"/>
      <c r="BU1138" s="113"/>
      <c r="BV1138" s="113"/>
      <c r="BW1138" s="113"/>
      <c r="BX1138" s="113"/>
      <c r="BY1138" s="113"/>
      <c r="BZ1138" s="113"/>
      <c r="CA1138" s="67"/>
      <c r="CB1138" s="113"/>
      <c r="CC1138" s="69">
        <f>SUM(Table25[[#This Row],[Contract Amount FY00]:[Contract Amount FY50]])</f>
        <v>312825</v>
      </c>
      <c r="CD1138" s="114"/>
    </row>
    <row r="1139" spans="1:82" x14ac:dyDescent="0.25">
      <c r="A1139" s="122" t="s">
        <v>2077</v>
      </c>
      <c r="B1139" s="122" t="s">
        <v>286</v>
      </c>
      <c r="C1139" s="122" t="s">
        <v>3133</v>
      </c>
      <c r="E1139" s="26" t="str">
        <f>IFERROR(IF(VLOOKUP(Table25[[#This Row],[Contract No.]],Table3[#All],3,FALSE)="","No","Yes"),"")</f>
        <v>No</v>
      </c>
      <c r="F1139" s="107" t="str">
        <f>IFERROR(VLOOKUP(Table25[[#This Row],[Contract No.]],Table3[#All],3,FALSE),"")</f>
        <v/>
      </c>
      <c r="G1139" s="107" t="str">
        <f>IFERROR(IF(Table25[[#This Row],[Cooperative Purchase
(Yes/No)]]="Yes","Yes",IF(VLOOKUP(Table25[[#This Row],[Contract No.]],Table3[#All],1,FALSE)=Table25[[#This Row],[Contract No.]],"Yes","No")),"No")</f>
        <v>Yes</v>
      </c>
      <c r="H1139" s="51">
        <f>IFERROR(VLOOKUP(Table25[[#This Row],[Contract No.]],Table3[#All],4,FALSE),"")</f>
        <v>42401</v>
      </c>
      <c r="I1139" s="28">
        <f>IFERROR(IF(AND(MONTH(Table25[[#This Row],[Contract Start Date]])&gt;6,MONTH(Table25[[#This Row],[Contract Start Date]])&lt;=12),YEAR(Table25[[#This Row],[Contract Start Date]])+1,YEAR(Table25[[#This Row],[Contract Start Date]])),"")</f>
        <v>2016</v>
      </c>
      <c r="J1139" s="108">
        <f>Table25[[#This Row],[FY Formula start]]</f>
        <v>2016</v>
      </c>
      <c r="K1139" s="59" t="str">
        <f>"FY"&amp;" "&amp;Table25[[#This Row],[Year Start]]</f>
        <v>FY 2016</v>
      </c>
      <c r="L1139" s="109">
        <f>IFERROR(VLOOKUP(Table25[[#This Row],[Contract No.]],Table3[#All],5,FALSE),"")</f>
        <v>72717</v>
      </c>
      <c r="M1139" s="110">
        <f>IFERROR(IF(Table25[[#This Row],[Contract End Date]]="99/99/9999","No End",IF(AND(MONTH(Table25[[#This Row],[Contract End Date]])&gt;6,MONTH(Table25[[#This Row],[Contract End Date]])&lt;=12),YEAR(Table25[[#This Row],[Contract End Date]])+1,YEAR(Table25[[#This Row],[Contract End Date]]))),"")</f>
        <v>2099</v>
      </c>
      <c r="N1139" s="111">
        <f>Table25[[#This Row],[FY Formula end]]</f>
        <v>2099</v>
      </c>
      <c r="O1139" s="112" t="str">
        <f>IF(Table25[[#This Row],[Year End]]="No End","No End","FY"&amp;" "&amp;Table25[[#This Row],[Year End]])</f>
        <v>FY 2099</v>
      </c>
      <c r="P1139" s="27"/>
      <c r="Q1139" s="104">
        <f>_xlfn.IFNA(IF($B1139="","",VLOOKUP($B1139,'SWC Towers'!$A:$Q,$Q$2,FALSE)),"")</f>
        <v>0.5</v>
      </c>
      <c r="R1139" s="106" t="str">
        <f>_xlfn.IFNA(IF($B1139="","",VLOOKUP($B1139,'SWC Towers'!$A:$Q,$R$2,FALSE)),"")</f>
        <v/>
      </c>
      <c r="S1139" s="106" t="str">
        <f>_xlfn.IFNA(IF($B1139="","",VLOOKUP($B1139,'SWC Towers'!$A:$Q,$S$2,FALSE)),"")</f>
        <v/>
      </c>
      <c r="T1139" s="106">
        <f>_xlfn.IFNA(IF($B1139="","",VLOOKUP($B1139,'SWC Towers'!$A:$Q,$T$2,FALSE)),"")</f>
        <v>0.5</v>
      </c>
      <c r="U1139" s="104" t="str">
        <f>_xlfn.IFNA(IF($B1139="","",VLOOKUP($B1139,'SWC Towers'!$A:$Q,$U$2,FALSE)),"")</f>
        <v/>
      </c>
      <c r="V1139" s="104" t="str">
        <f>_xlfn.IFNA(IF($B1139="","",VLOOKUP($B1139,'SWC Towers'!$A:$Q,$V$2,FALSE)),"")</f>
        <v/>
      </c>
      <c r="W1139" s="104" t="str">
        <f>_xlfn.IFNA(IF($B1139="","",VLOOKUP($B1139,'SWC Towers'!$A:$Q,$W$2,FALSE)),"")</f>
        <v/>
      </c>
      <c r="X1139" s="104" t="str">
        <f>_xlfn.IFNA(IF($B1139="","",VLOOKUP($B1139,'SWC Towers'!$A:$Q,$X$2,FALSE)),"")</f>
        <v/>
      </c>
      <c r="Y1139" s="104" t="str">
        <f>_xlfn.IFNA(IF($B1139="","",VLOOKUP($B1139,'SWC Towers'!$A:$Q,$Y$2,FALSE)),"")</f>
        <v/>
      </c>
      <c r="Z1139" s="104" t="str">
        <f>_xlfn.IFNA(IF($B1139="","",VLOOKUP($B1139,'SWC Towers'!$A:$Q,$Z$2,FALSE)),"")</f>
        <v/>
      </c>
      <c r="AA1139" s="104" t="str">
        <f>_xlfn.IFNA(IF($B1139="","",VLOOKUP($B1139,'SWC Towers'!$A:$Q,$AA$2,FALSE)),"")</f>
        <v/>
      </c>
      <c r="AB1139" s="106" t="str">
        <f>_xlfn.IFNA(IF($B1139="","",VLOOKUP($B1139,'SWC Towers'!$A:$Q,$AB$2,FALSE)),"")</f>
        <v/>
      </c>
      <c r="AC1139" s="20">
        <f>SUM(Table25[[#This Row],[IT Tower: Application]:[Other/Non-IT ]])</f>
        <v>1</v>
      </c>
      <c r="AD1139" s="67"/>
      <c r="AE1139" s="67"/>
      <c r="AF1139" s="67"/>
      <c r="AG1139" s="67"/>
      <c r="AH1139" s="67"/>
      <c r="AI1139" s="67"/>
      <c r="AJ1139" s="67"/>
      <c r="AK1139" s="67"/>
      <c r="AL1139" s="67"/>
      <c r="AM1139" s="67"/>
      <c r="AN1139" s="67"/>
      <c r="AO1139" s="67"/>
      <c r="AP1139" s="67"/>
      <c r="AQ1139" s="67"/>
      <c r="AR1139" s="67"/>
      <c r="AS1139" s="67"/>
      <c r="AT1139" s="67"/>
      <c r="AU1139" s="67"/>
      <c r="AV1139" s="67"/>
      <c r="AW1139" s="67"/>
      <c r="AX1139" s="67"/>
      <c r="AY1139" s="67"/>
      <c r="AZ1139" s="67"/>
      <c r="BA1139" s="67"/>
      <c r="BB1139" s="113"/>
      <c r="BC1139" s="113">
        <v>59409</v>
      </c>
      <c r="BD1139" s="113"/>
      <c r="BE1139" s="113"/>
      <c r="BF1139" s="113"/>
      <c r="BG1139" s="113"/>
      <c r="BH1139" s="113"/>
      <c r="BI1139" s="113"/>
      <c r="BJ1139" s="113"/>
      <c r="BK1139" s="113"/>
      <c r="BL1139" s="113"/>
      <c r="BM1139" s="113"/>
      <c r="BN1139" s="113"/>
      <c r="BO1139" s="113"/>
      <c r="BP1139" s="113"/>
      <c r="BQ1139" s="113"/>
      <c r="BR1139" s="113"/>
      <c r="BS1139" s="113"/>
      <c r="BT1139" s="113"/>
      <c r="BU1139" s="113"/>
      <c r="BV1139" s="113"/>
      <c r="BW1139" s="113"/>
      <c r="BX1139" s="113"/>
      <c r="BY1139" s="113"/>
      <c r="BZ1139" s="113"/>
      <c r="CA1139" s="67"/>
      <c r="CB1139" s="113"/>
      <c r="CC1139" s="69">
        <f>SUM(Table25[[#This Row],[Contract Amount FY00]:[Contract Amount FY50]])</f>
        <v>59409</v>
      </c>
      <c r="CD1139" s="114"/>
    </row>
    <row r="1140" spans="1:82" x14ac:dyDescent="0.25">
      <c r="A1140" s="122" t="s">
        <v>2077</v>
      </c>
      <c r="B1140" s="122" t="s">
        <v>3139</v>
      </c>
      <c r="C1140" s="122" t="s">
        <v>3160</v>
      </c>
      <c r="E1140" s="26" t="str">
        <f>IFERROR(IF(VLOOKUP(Table25[[#This Row],[Contract No.]],Table3[#All],3,FALSE)="","No","Yes"),"")</f>
        <v>No</v>
      </c>
      <c r="F1140" s="107" t="str">
        <f>IFERROR(VLOOKUP(Table25[[#This Row],[Contract No.]],Table3[#All],3,FALSE),"")</f>
        <v/>
      </c>
      <c r="G1140" s="107" t="str">
        <f>IFERROR(IF(Table25[[#This Row],[Cooperative Purchase
(Yes/No)]]="Yes","Yes",IF(VLOOKUP(Table25[[#This Row],[Contract No.]],Table3[#All],1,FALSE)=Table25[[#This Row],[Contract No.]],"Yes","No")),"No")</f>
        <v>Yes</v>
      </c>
      <c r="H1140" s="51">
        <f>IFERROR(VLOOKUP(Table25[[#This Row],[Contract No.]],Table3[#All],4,FALSE),"")</f>
        <v>45383</v>
      </c>
      <c r="I1140" s="28">
        <f>IFERROR(IF(AND(MONTH(Table25[[#This Row],[Contract Start Date]])&gt;6,MONTH(Table25[[#This Row],[Contract Start Date]])&lt;=12),YEAR(Table25[[#This Row],[Contract Start Date]])+1,YEAR(Table25[[#This Row],[Contract Start Date]])),"")</f>
        <v>2024</v>
      </c>
      <c r="J1140" s="108">
        <f>Table25[[#This Row],[FY Formula start]]</f>
        <v>2024</v>
      </c>
      <c r="K1140" s="59" t="str">
        <f>"FY"&amp;" "&amp;Table25[[#This Row],[Year Start]]</f>
        <v>FY 2024</v>
      </c>
      <c r="L1140" s="109">
        <f>IFERROR(VLOOKUP(Table25[[#This Row],[Contract No.]],Table3[#All],5,FALSE),"")</f>
        <v>46844</v>
      </c>
      <c r="M1140" s="110">
        <f>IFERROR(IF(Table25[[#This Row],[Contract End Date]]="99/99/9999","No End",IF(AND(MONTH(Table25[[#This Row],[Contract End Date]])&gt;6,MONTH(Table25[[#This Row],[Contract End Date]])&lt;=12),YEAR(Table25[[#This Row],[Contract End Date]])+1,YEAR(Table25[[#This Row],[Contract End Date]]))),"")</f>
        <v>2028</v>
      </c>
      <c r="N1140" s="111">
        <f>Table25[[#This Row],[FY Formula end]]</f>
        <v>2028</v>
      </c>
      <c r="O1140" s="112" t="str">
        <f>IF(Table25[[#This Row],[Year End]]="No End","No End","FY"&amp;" "&amp;Table25[[#This Row],[Year End]])</f>
        <v>FY 2028</v>
      </c>
      <c r="P1140" s="27"/>
      <c r="Q1140" s="104">
        <f>_xlfn.IFNA(IF($B1140="","",VLOOKUP($B1140,'SWC Towers'!$A:$Q,$Q$2,FALSE)),"")</f>
        <v>0.3</v>
      </c>
      <c r="R1140" s="106" t="str">
        <f>_xlfn.IFNA(IF($B1140="","",VLOOKUP($B1140,'SWC Towers'!$A:$Q,$R$2,FALSE)),"")</f>
        <v/>
      </c>
      <c r="S1140" s="106" t="str">
        <f>_xlfn.IFNA(IF($B1140="","",VLOOKUP($B1140,'SWC Towers'!$A:$Q,$S$2,FALSE)),"")</f>
        <v/>
      </c>
      <c r="T1140" s="106">
        <f>_xlfn.IFNA(IF($B1140="","",VLOOKUP($B1140,'SWC Towers'!$A:$Q,$T$2,FALSE)),"")</f>
        <v>0.3</v>
      </c>
      <c r="U1140" s="104" t="str">
        <f>_xlfn.IFNA(IF($B1140="","",VLOOKUP($B1140,'SWC Towers'!$A:$Q,$U$2,FALSE)),"")</f>
        <v/>
      </c>
      <c r="V1140" s="104">
        <f>_xlfn.IFNA(IF($B1140="","",VLOOKUP($B1140,'SWC Towers'!$A:$Q,$V$2,FALSE)),"")</f>
        <v>0.2</v>
      </c>
      <c r="W1140" s="104" t="str">
        <f>_xlfn.IFNA(IF($B1140="","",VLOOKUP($B1140,'SWC Towers'!$A:$Q,$W$2,FALSE)),"")</f>
        <v/>
      </c>
      <c r="X1140" s="104" t="str">
        <f>_xlfn.IFNA(IF($B1140="","",VLOOKUP($B1140,'SWC Towers'!$A:$Q,$X$2,FALSE)),"")</f>
        <v/>
      </c>
      <c r="Y1140" s="104" t="str">
        <f>_xlfn.IFNA(IF($B1140="","",VLOOKUP($B1140,'SWC Towers'!$A:$Q,$Y$2,FALSE)),"")</f>
        <v/>
      </c>
      <c r="Z1140" s="104">
        <f>_xlfn.IFNA(IF($B1140="","",VLOOKUP($B1140,'SWC Towers'!$A:$Q,$Z$2,FALSE)),"")</f>
        <v>0.1</v>
      </c>
      <c r="AA1140" s="104">
        <f>_xlfn.IFNA(IF($B1140="","",VLOOKUP($B1140,'SWC Towers'!$A:$Q,$AA$2,FALSE)),"")</f>
        <v>0.1</v>
      </c>
      <c r="AB1140" s="106" t="str">
        <f>_xlfn.IFNA(IF($B1140="","",VLOOKUP($B1140,'SWC Towers'!$A:$Q,$AB$2,FALSE)),"")</f>
        <v/>
      </c>
      <c r="AC1140" s="20">
        <f>SUM(Table25[[#This Row],[IT Tower: Application]:[Other/Non-IT ]])</f>
        <v>1</v>
      </c>
      <c r="AD1140" s="67"/>
      <c r="AE1140" s="67"/>
      <c r="AF1140" s="67"/>
      <c r="AG1140" s="67"/>
      <c r="AH1140" s="67"/>
      <c r="AI1140" s="67"/>
      <c r="AJ1140" s="67"/>
      <c r="AK1140" s="67"/>
      <c r="AL1140" s="67"/>
      <c r="AM1140" s="67"/>
      <c r="AN1140" s="67"/>
      <c r="AO1140" s="67"/>
      <c r="AP1140" s="67"/>
      <c r="AQ1140" s="67"/>
      <c r="AR1140" s="67"/>
      <c r="AS1140" s="67"/>
      <c r="AT1140" s="67"/>
      <c r="AU1140" s="67"/>
      <c r="AV1140" s="67"/>
      <c r="AW1140" s="67"/>
      <c r="AX1140" s="67"/>
      <c r="AY1140" s="67"/>
      <c r="AZ1140" s="67"/>
      <c r="BA1140" s="67"/>
      <c r="BB1140" s="113">
        <v>79420</v>
      </c>
      <c r="BC1140" s="113">
        <v>2137035</v>
      </c>
      <c r="BD1140" s="113"/>
      <c r="BE1140" s="113"/>
      <c r="BF1140" s="113"/>
      <c r="BG1140" s="113"/>
      <c r="BH1140" s="113"/>
      <c r="BI1140" s="113"/>
      <c r="BJ1140" s="113"/>
      <c r="BK1140" s="113"/>
      <c r="BL1140" s="113"/>
      <c r="BM1140" s="113"/>
      <c r="BN1140" s="113"/>
      <c r="BO1140" s="113"/>
      <c r="BP1140" s="113"/>
      <c r="BQ1140" s="113"/>
      <c r="BR1140" s="113"/>
      <c r="BS1140" s="113"/>
      <c r="BT1140" s="113"/>
      <c r="BU1140" s="113"/>
      <c r="BV1140" s="113"/>
      <c r="BW1140" s="113"/>
      <c r="BX1140" s="113"/>
      <c r="BY1140" s="113"/>
      <c r="BZ1140" s="113"/>
      <c r="CA1140" s="67"/>
      <c r="CB1140" s="113"/>
      <c r="CC1140" s="69">
        <f>SUM(Table25[[#This Row],[Contract Amount FY00]:[Contract Amount FY50]])</f>
        <v>2216455</v>
      </c>
      <c r="CD1140" s="114"/>
    </row>
    <row r="1141" spans="1:82" x14ac:dyDescent="0.25">
      <c r="A1141" s="122" t="s">
        <v>2077</v>
      </c>
      <c r="B1141" s="122" t="s">
        <v>3139</v>
      </c>
      <c r="C1141" s="122" t="s">
        <v>693</v>
      </c>
      <c r="E1141" s="26" t="str">
        <f>IFERROR(IF(VLOOKUP(Table25[[#This Row],[Contract No.]],Table3[#All],3,FALSE)="","No","Yes"),"")</f>
        <v>No</v>
      </c>
      <c r="F1141" s="107" t="str">
        <f>IFERROR(VLOOKUP(Table25[[#This Row],[Contract No.]],Table3[#All],3,FALSE),"")</f>
        <v/>
      </c>
      <c r="G1141" s="107" t="str">
        <f>IFERROR(IF(Table25[[#This Row],[Cooperative Purchase
(Yes/No)]]="Yes","Yes",IF(VLOOKUP(Table25[[#This Row],[Contract No.]],Table3[#All],1,FALSE)=Table25[[#This Row],[Contract No.]],"Yes","No")),"No")</f>
        <v>Yes</v>
      </c>
      <c r="H1141" s="51">
        <f>IFERROR(VLOOKUP(Table25[[#This Row],[Contract No.]],Table3[#All],4,FALSE),"")</f>
        <v>45383</v>
      </c>
      <c r="I1141" s="28">
        <f>IFERROR(IF(AND(MONTH(Table25[[#This Row],[Contract Start Date]])&gt;6,MONTH(Table25[[#This Row],[Contract Start Date]])&lt;=12),YEAR(Table25[[#This Row],[Contract Start Date]])+1,YEAR(Table25[[#This Row],[Contract Start Date]])),"")</f>
        <v>2024</v>
      </c>
      <c r="J1141" s="108">
        <f>Table25[[#This Row],[FY Formula start]]</f>
        <v>2024</v>
      </c>
      <c r="K1141" s="59" t="str">
        <f>"FY"&amp;" "&amp;Table25[[#This Row],[Year Start]]</f>
        <v>FY 2024</v>
      </c>
      <c r="L1141" s="109">
        <f>IFERROR(VLOOKUP(Table25[[#This Row],[Contract No.]],Table3[#All],5,FALSE),"")</f>
        <v>46844</v>
      </c>
      <c r="M1141" s="110">
        <f>IFERROR(IF(Table25[[#This Row],[Contract End Date]]="99/99/9999","No End",IF(AND(MONTH(Table25[[#This Row],[Contract End Date]])&gt;6,MONTH(Table25[[#This Row],[Contract End Date]])&lt;=12),YEAR(Table25[[#This Row],[Contract End Date]])+1,YEAR(Table25[[#This Row],[Contract End Date]]))),"")</f>
        <v>2028</v>
      </c>
      <c r="N1141" s="111">
        <f>Table25[[#This Row],[FY Formula end]]</f>
        <v>2028</v>
      </c>
      <c r="O1141" s="112" t="str">
        <f>IF(Table25[[#This Row],[Year End]]="No End","No End","FY"&amp;" "&amp;Table25[[#This Row],[Year End]])</f>
        <v>FY 2028</v>
      </c>
      <c r="P1141" s="27"/>
      <c r="Q1141" s="104">
        <f>_xlfn.IFNA(IF($B1141="","",VLOOKUP($B1141,'SWC Towers'!$A:$Q,$Q$2,FALSE)),"")</f>
        <v>0.3</v>
      </c>
      <c r="R1141" s="106" t="str">
        <f>_xlfn.IFNA(IF($B1141="","",VLOOKUP($B1141,'SWC Towers'!$A:$Q,$R$2,FALSE)),"")</f>
        <v/>
      </c>
      <c r="S1141" s="106" t="str">
        <f>_xlfn.IFNA(IF($B1141="","",VLOOKUP($B1141,'SWC Towers'!$A:$Q,$S$2,FALSE)),"")</f>
        <v/>
      </c>
      <c r="T1141" s="106">
        <f>_xlfn.IFNA(IF($B1141="","",VLOOKUP($B1141,'SWC Towers'!$A:$Q,$T$2,FALSE)),"")</f>
        <v>0.3</v>
      </c>
      <c r="U1141" s="104" t="str">
        <f>_xlfn.IFNA(IF($B1141="","",VLOOKUP($B1141,'SWC Towers'!$A:$Q,$U$2,FALSE)),"")</f>
        <v/>
      </c>
      <c r="V1141" s="104">
        <f>_xlfn.IFNA(IF($B1141="","",VLOOKUP($B1141,'SWC Towers'!$A:$Q,$V$2,FALSE)),"")</f>
        <v>0.2</v>
      </c>
      <c r="W1141" s="104" t="str">
        <f>_xlfn.IFNA(IF($B1141="","",VLOOKUP($B1141,'SWC Towers'!$A:$Q,$W$2,FALSE)),"")</f>
        <v/>
      </c>
      <c r="X1141" s="104" t="str">
        <f>_xlfn.IFNA(IF($B1141="","",VLOOKUP($B1141,'SWC Towers'!$A:$Q,$X$2,FALSE)),"")</f>
        <v/>
      </c>
      <c r="Y1141" s="104" t="str">
        <f>_xlfn.IFNA(IF($B1141="","",VLOOKUP($B1141,'SWC Towers'!$A:$Q,$Y$2,FALSE)),"")</f>
        <v/>
      </c>
      <c r="Z1141" s="104">
        <f>_xlfn.IFNA(IF($B1141="","",VLOOKUP($B1141,'SWC Towers'!$A:$Q,$Z$2,FALSE)),"")</f>
        <v>0.1</v>
      </c>
      <c r="AA1141" s="104">
        <f>_xlfn.IFNA(IF($B1141="","",VLOOKUP($B1141,'SWC Towers'!$A:$Q,$AA$2,FALSE)),"")</f>
        <v>0.1</v>
      </c>
      <c r="AB1141" s="106" t="str">
        <f>_xlfn.IFNA(IF($B1141="","",VLOOKUP($B1141,'SWC Towers'!$A:$Q,$AB$2,FALSE)),"")</f>
        <v/>
      </c>
      <c r="AC1141" s="20">
        <f>SUM(Table25[[#This Row],[IT Tower: Application]:[Other/Non-IT ]])</f>
        <v>1</v>
      </c>
      <c r="AD1141" s="67"/>
      <c r="AE1141" s="67"/>
      <c r="AF1141" s="67"/>
      <c r="AG1141" s="67"/>
      <c r="AH1141" s="67"/>
      <c r="AI1141" s="67"/>
      <c r="AJ1141" s="67"/>
      <c r="AK1141" s="67"/>
      <c r="AL1141" s="67"/>
      <c r="AM1141" s="67"/>
      <c r="AN1141" s="67"/>
      <c r="AO1141" s="67"/>
      <c r="AP1141" s="67"/>
      <c r="AQ1141" s="67"/>
      <c r="AR1141" s="67"/>
      <c r="AS1141" s="67"/>
      <c r="AT1141" s="67"/>
      <c r="AU1141" s="67"/>
      <c r="AV1141" s="67"/>
      <c r="AW1141" s="67"/>
      <c r="AX1141" s="67"/>
      <c r="AY1141" s="67"/>
      <c r="AZ1141" s="67"/>
      <c r="BA1141" s="67"/>
      <c r="BB1141" s="113"/>
      <c r="BC1141" s="113">
        <v>39675</v>
      </c>
      <c r="BD1141" s="113"/>
      <c r="BE1141" s="113"/>
      <c r="BF1141" s="113"/>
      <c r="BG1141" s="113"/>
      <c r="BH1141" s="113"/>
      <c r="BI1141" s="113"/>
      <c r="BJ1141" s="113"/>
      <c r="BK1141" s="113"/>
      <c r="BL1141" s="113"/>
      <c r="BM1141" s="113"/>
      <c r="BN1141" s="113"/>
      <c r="BO1141" s="113"/>
      <c r="BP1141" s="113"/>
      <c r="BQ1141" s="113"/>
      <c r="BR1141" s="113"/>
      <c r="BS1141" s="113"/>
      <c r="BT1141" s="113"/>
      <c r="BU1141" s="113"/>
      <c r="BV1141" s="113"/>
      <c r="BW1141" s="113"/>
      <c r="BX1141" s="113"/>
      <c r="BY1141" s="113"/>
      <c r="BZ1141" s="113"/>
      <c r="CA1141" s="67"/>
      <c r="CB1141" s="113"/>
      <c r="CC1141" s="69">
        <f>SUM(Table25[[#This Row],[Contract Amount FY00]:[Contract Amount FY50]])</f>
        <v>39675</v>
      </c>
      <c r="CD1141" s="114"/>
    </row>
    <row r="1142" spans="1:82" x14ac:dyDescent="0.25">
      <c r="A1142" s="122" t="s">
        <v>2077</v>
      </c>
      <c r="B1142" s="122" t="s">
        <v>3139</v>
      </c>
      <c r="C1142" s="122" t="s">
        <v>718</v>
      </c>
      <c r="E1142" s="26" t="str">
        <f>IFERROR(IF(VLOOKUP(Table25[[#This Row],[Contract No.]],Table3[#All],3,FALSE)="","No","Yes"),"")</f>
        <v>No</v>
      </c>
      <c r="F1142" s="107" t="str">
        <f>IFERROR(VLOOKUP(Table25[[#This Row],[Contract No.]],Table3[#All],3,FALSE),"")</f>
        <v/>
      </c>
      <c r="G1142" s="107" t="str">
        <f>IFERROR(IF(Table25[[#This Row],[Cooperative Purchase
(Yes/No)]]="Yes","Yes",IF(VLOOKUP(Table25[[#This Row],[Contract No.]],Table3[#All],1,FALSE)=Table25[[#This Row],[Contract No.]],"Yes","No")),"No")</f>
        <v>Yes</v>
      </c>
      <c r="H1142" s="51">
        <f>IFERROR(VLOOKUP(Table25[[#This Row],[Contract No.]],Table3[#All],4,FALSE),"")</f>
        <v>45383</v>
      </c>
      <c r="I1142" s="28">
        <f>IFERROR(IF(AND(MONTH(Table25[[#This Row],[Contract Start Date]])&gt;6,MONTH(Table25[[#This Row],[Contract Start Date]])&lt;=12),YEAR(Table25[[#This Row],[Contract Start Date]])+1,YEAR(Table25[[#This Row],[Contract Start Date]])),"")</f>
        <v>2024</v>
      </c>
      <c r="J1142" s="108">
        <f>Table25[[#This Row],[FY Formula start]]</f>
        <v>2024</v>
      </c>
      <c r="K1142" s="59" t="str">
        <f>"FY"&amp;" "&amp;Table25[[#This Row],[Year Start]]</f>
        <v>FY 2024</v>
      </c>
      <c r="L1142" s="109">
        <f>IFERROR(VLOOKUP(Table25[[#This Row],[Contract No.]],Table3[#All],5,FALSE),"")</f>
        <v>46844</v>
      </c>
      <c r="M1142" s="110">
        <f>IFERROR(IF(Table25[[#This Row],[Contract End Date]]="99/99/9999","No End",IF(AND(MONTH(Table25[[#This Row],[Contract End Date]])&gt;6,MONTH(Table25[[#This Row],[Contract End Date]])&lt;=12),YEAR(Table25[[#This Row],[Contract End Date]])+1,YEAR(Table25[[#This Row],[Contract End Date]]))),"")</f>
        <v>2028</v>
      </c>
      <c r="N1142" s="111">
        <f>Table25[[#This Row],[FY Formula end]]</f>
        <v>2028</v>
      </c>
      <c r="O1142" s="112" t="str">
        <f>IF(Table25[[#This Row],[Year End]]="No End","No End","FY"&amp;" "&amp;Table25[[#This Row],[Year End]])</f>
        <v>FY 2028</v>
      </c>
      <c r="P1142" s="27"/>
      <c r="Q1142" s="104">
        <f>_xlfn.IFNA(IF($B1142="","",VLOOKUP($B1142,'SWC Towers'!$A:$Q,$Q$2,FALSE)),"")</f>
        <v>0.3</v>
      </c>
      <c r="R1142" s="106" t="str">
        <f>_xlfn.IFNA(IF($B1142="","",VLOOKUP($B1142,'SWC Towers'!$A:$Q,$R$2,FALSE)),"")</f>
        <v/>
      </c>
      <c r="S1142" s="106" t="str">
        <f>_xlfn.IFNA(IF($B1142="","",VLOOKUP($B1142,'SWC Towers'!$A:$Q,$S$2,FALSE)),"")</f>
        <v/>
      </c>
      <c r="T1142" s="106">
        <f>_xlfn.IFNA(IF($B1142="","",VLOOKUP($B1142,'SWC Towers'!$A:$Q,$T$2,FALSE)),"")</f>
        <v>0.3</v>
      </c>
      <c r="U1142" s="104" t="str">
        <f>_xlfn.IFNA(IF($B1142="","",VLOOKUP($B1142,'SWC Towers'!$A:$Q,$U$2,FALSE)),"")</f>
        <v/>
      </c>
      <c r="V1142" s="104">
        <f>_xlfn.IFNA(IF($B1142="","",VLOOKUP($B1142,'SWC Towers'!$A:$Q,$V$2,FALSE)),"")</f>
        <v>0.2</v>
      </c>
      <c r="W1142" s="104" t="str">
        <f>_xlfn.IFNA(IF($B1142="","",VLOOKUP($B1142,'SWC Towers'!$A:$Q,$W$2,FALSE)),"")</f>
        <v/>
      </c>
      <c r="X1142" s="104" t="str">
        <f>_xlfn.IFNA(IF($B1142="","",VLOOKUP($B1142,'SWC Towers'!$A:$Q,$X$2,FALSE)),"")</f>
        <v/>
      </c>
      <c r="Y1142" s="104" t="str">
        <f>_xlfn.IFNA(IF($B1142="","",VLOOKUP($B1142,'SWC Towers'!$A:$Q,$Y$2,FALSE)),"")</f>
        <v/>
      </c>
      <c r="Z1142" s="104">
        <f>_xlfn.IFNA(IF($B1142="","",VLOOKUP($B1142,'SWC Towers'!$A:$Q,$Z$2,FALSE)),"")</f>
        <v>0.1</v>
      </c>
      <c r="AA1142" s="104">
        <f>_xlfn.IFNA(IF($B1142="","",VLOOKUP($B1142,'SWC Towers'!$A:$Q,$AA$2,FALSE)),"")</f>
        <v>0.1</v>
      </c>
      <c r="AB1142" s="106" t="str">
        <f>_xlfn.IFNA(IF($B1142="","",VLOOKUP($B1142,'SWC Towers'!$A:$Q,$AB$2,FALSE)),"")</f>
        <v/>
      </c>
      <c r="AC1142" s="20">
        <f>SUM(Table25[[#This Row],[IT Tower: Application]:[Other/Non-IT ]])</f>
        <v>1</v>
      </c>
      <c r="AD1142" s="67"/>
      <c r="AE1142" s="67"/>
      <c r="AF1142" s="67"/>
      <c r="AG1142" s="67"/>
      <c r="AH1142" s="67"/>
      <c r="AI1142" s="67"/>
      <c r="AJ1142" s="67"/>
      <c r="AK1142" s="67"/>
      <c r="AL1142" s="67"/>
      <c r="AM1142" s="67"/>
      <c r="AN1142" s="67"/>
      <c r="AO1142" s="67"/>
      <c r="AP1142" s="67"/>
      <c r="AQ1142" s="67"/>
      <c r="AR1142" s="67"/>
      <c r="AS1142" s="67"/>
      <c r="AT1142" s="67"/>
      <c r="AU1142" s="67"/>
      <c r="AV1142" s="67"/>
      <c r="AW1142" s="67"/>
      <c r="AX1142" s="67"/>
      <c r="AY1142" s="67"/>
      <c r="AZ1142" s="67"/>
      <c r="BA1142" s="67"/>
      <c r="BB1142" s="113">
        <v>0</v>
      </c>
      <c r="BC1142" s="113">
        <v>557573</v>
      </c>
      <c r="BD1142" s="113"/>
      <c r="BE1142" s="113"/>
      <c r="BF1142" s="113"/>
      <c r="BG1142" s="113"/>
      <c r="BH1142" s="113"/>
      <c r="BI1142" s="113"/>
      <c r="BJ1142" s="113"/>
      <c r="BK1142" s="113"/>
      <c r="BL1142" s="113"/>
      <c r="BM1142" s="113"/>
      <c r="BN1142" s="113"/>
      <c r="BO1142" s="113"/>
      <c r="BP1142" s="113"/>
      <c r="BQ1142" s="113"/>
      <c r="BR1142" s="113"/>
      <c r="BS1142" s="113"/>
      <c r="BT1142" s="113"/>
      <c r="BU1142" s="113"/>
      <c r="BV1142" s="113"/>
      <c r="BW1142" s="113"/>
      <c r="BX1142" s="113"/>
      <c r="BY1142" s="113"/>
      <c r="BZ1142" s="113"/>
      <c r="CA1142" s="67"/>
      <c r="CB1142" s="113"/>
      <c r="CC1142" s="69">
        <f>SUM(Table25[[#This Row],[Contract Amount FY00]:[Contract Amount FY50]])</f>
        <v>557573</v>
      </c>
      <c r="CD1142" s="114"/>
    </row>
    <row r="1143" spans="1:82" x14ac:dyDescent="0.25">
      <c r="A1143" s="122" t="s">
        <v>2077</v>
      </c>
      <c r="B1143" s="122" t="s">
        <v>3013</v>
      </c>
      <c r="C1143" s="122" t="s">
        <v>279</v>
      </c>
      <c r="E1143" s="26" t="str">
        <f>IFERROR(IF(VLOOKUP(Table25[[#This Row],[Contract No.]],Table3[#All],3,FALSE)="","No","Yes"),"")</f>
        <v>Yes</v>
      </c>
      <c r="F1143" s="107" t="str">
        <f>IFERROR(VLOOKUP(Table25[[#This Row],[Contract No.]],Table3[#All],3,FALSE),"")</f>
        <v>NASPO</v>
      </c>
      <c r="G1143" s="107" t="str">
        <f>IFERROR(IF(Table25[[#This Row],[Cooperative Purchase
(Yes/No)]]="Yes","Yes",IF(VLOOKUP(Table25[[#This Row],[Contract No.]],Table3[#All],1,FALSE)=Table25[[#This Row],[Contract No.]],"Yes","No")),"No")</f>
        <v>Yes</v>
      </c>
      <c r="H1143" s="51">
        <f>IFERROR(VLOOKUP(Table25[[#This Row],[Contract No.]],Table3[#All],4,FALSE),"")</f>
        <v>44926</v>
      </c>
      <c r="I1143" s="28">
        <f>IFERROR(IF(AND(MONTH(Table25[[#This Row],[Contract Start Date]])&gt;6,MONTH(Table25[[#This Row],[Contract Start Date]])&lt;=12),YEAR(Table25[[#This Row],[Contract Start Date]])+1,YEAR(Table25[[#This Row],[Contract Start Date]])),"")</f>
        <v>2023</v>
      </c>
      <c r="J1143" s="108">
        <f>Table25[[#This Row],[FY Formula start]]</f>
        <v>2023</v>
      </c>
      <c r="K1143" s="59" t="str">
        <f>"FY"&amp;" "&amp;Table25[[#This Row],[Year Start]]</f>
        <v>FY 2023</v>
      </c>
      <c r="L1143" s="109">
        <f>IFERROR(VLOOKUP(Table25[[#This Row],[Contract No.]],Table3[#All],5,FALSE),"")</f>
        <v>46501</v>
      </c>
      <c r="M1143" s="110">
        <f>IFERROR(IF(Table25[[#This Row],[Contract End Date]]="99/99/9999","No End",IF(AND(MONTH(Table25[[#This Row],[Contract End Date]])&gt;6,MONTH(Table25[[#This Row],[Contract End Date]])&lt;=12),YEAR(Table25[[#This Row],[Contract End Date]])+1,YEAR(Table25[[#This Row],[Contract End Date]]))),"")</f>
        <v>2027</v>
      </c>
      <c r="N1143" s="111">
        <f>Table25[[#This Row],[FY Formula end]]</f>
        <v>2027</v>
      </c>
      <c r="O1143" s="112" t="str">
        <f>IF(Table25[[#This Row],[Year End]]="No End","No End","FY"&amp;" "&amp;Table25[[#This Row],[Year End]])</f>
        <v>FY 2027</v>
      </c>
      <c r="P1143" s="27"/>
      <c r="Q1143" s="104">
        <f>_xlfn.IFNA(IF($B1143="","",VLOOKUP($B1143,'SWC Towers'!$A:$Q,$Q$2,FALSE)),"")</f>
        <v>0.3</v>
      </c>
      <c r="R1143" s="106" t="str">
        <f>_xlfn.IFNA(IF($B1143="","",VLOOKUP($B1143,'SWC Towers'!$A:$Q,$R$2,FALSE)),"")</f>
        <v/>
      </c>
      <c r="S1143" s="106">
        <f>_xlfn.IFNA(IF($B1143="","",VLOOKUP($B1143,'SWC Towers'!$A:$Q,$S$2,FALSE)),"")</f>
        <v>0.1</v>
      </c>
      <c r="T1143" s="106" t="str">
        <f>_xlfn.IFNA(IF($B1143="","",VLOOKUP($B1143,'SWC Towers'!$A:$Q,$T$2,FALSE)),"")</f>
        <v/>
      </c>
      <c r="U1143" s="104">
        <f>_xlfn.IFNA(IF($B1143="","",VLOOKUP($B1143,'SWC Towers'!$A:$Q,$U$2,FALSE)),"")</f>
        <v>0.6</v>
      </c>
      <c r="V1143" s="104" t="str">
        <f>_xlfn.IFNA(IF($B1143="","",VLOOKUP($B1143,'SWC Towers'!$A:$Q,$V$2,FALSE)),"")</f>
        <v/>
      </c>
      <c r="W1143" s="104" t="str">
        <f>_xlfn.IFNA(IF($B1143="","",VLOOKUP($B1143,'SWC Towers'!$A:$Q,$W$2,FALSE)),"")</f>
        <v/>
      </c>
      <c r="X1143" s="104" t="str">
        <f>_xlfn.IFNA(IF($B1143="","",VLOOKUP($B1143,'SWC Towers'!$A:$Q,$X$2,FALSE)),"")</f>
        <v/>
      </c>
      <c r="Y1143" s="104" t="str">
        <f>_xlfn.IFNA(IF($B1143="","",VLOOKUP($B1143,'SWC Towers'!$A:$Q,$Y$2,FALSE)),"")</f>
        <v/>
      </c>
      <c r="Z1143" s="104" t="str">
        <f>_xlfn.IFNA(IF($B1143="","",VLOOKUP($B1143,'SWC Towers'!$A:$Q,$Z$2,FALSE)),"")</f>
        <v/>
      </c>
      <c r="AA1143" s="104" t="str">
        <f>_xlfn.IFNA(IF($B1143="","",VLOOKUP($B1143,'SWC Towers'!$A:$Q,$AA$2,FALSE)),"")</f>
        <v/>
      </c>
      <c r="AB1143" s="106" t="str">
        <f>_xlfn.IFNA(IF($B1143="","",VLOOKUP($B1143,'SWC Towers'!$A:$Q,$AB$2,FALSE)),"")</f>
        <v/>
      </c>
      <c r="AC1143" s="20">
        <f>SUM(Table25[[#This Row],[IT Tower: Application]:[Other/Non-IT ]])</f>
        <v>1</v>
      </c>
      <c r="AD1143" s="67"/>
      <c r="AE1143" s="67"/>
      <c r="AF1143" s="67"/>
      <c r="AG1143" s="67"/>
      <c r="AH1143" s="67"/>
      <c r="AI1143" s="67"/>
      <c r="AJ1143" s="67"/>
      <c r="AK1143" s="67"/>
      <c r="AL1143" s="67"/>
      <c r="AM1143" s="67"/>
      <c r="AN1143" s="67"/>
      <c r="AO1143" s="67"/>
      <c r="AP1143" s="67"/>
      <c r="AQ1143" s="67"/>
      <c r="AR1143" s="67"/>
      <c r="AS1143" s="67"/>
      <c r="AT1143" s="67"/>
      <c r="AU1143" s="67"/>
      <c r="AV1143" s="67"/>
      <c r="AW1143" s="67"/>
      <c r="AX1143" s="67"/>
      <c r="AY1143" s="67"/>
      <c r="AZ1143" s="67"/>
      <c r="BA1143" s="67">
        <v>24903</v>
      </c>
      <c r="BB1143" s="113">
        <v>943031</v>
      </c>
      <c r="BC1143" s="113">
        <v>988493</v>
      </c>
      <c r="BD1143" s="113"/>
      <c r="BE1143" s="113"/>
      <c r="BF1143" s="113"/>
      <c r="BG1143" s="113"/>
      <c r="BH1143" s="113"/>
      <c r="BI1143" s="113"/>
      <c r="BJ1143" s="113"/>
      <c r="BK1143" s="113"/>
      <c r="BL1143" s="113"/>
      <c r="BM1143" s="113"/>
      <c r="BN1143" s="113"/>
      <c r="BO1143" s="113"/>
      <c r="BP1143" s="113"/>
      <c r="BQ1143" s="113"/>
      <c r="BR1143" s="113"/>
      <c r="BS1143" s="113"/>
      <c r="BT1143" s="113"/>
      <c r="BU1143" s="113"/>
      <c r="BV1143" s="113"/>
      <c r="BW1143" s="113"/>
      <c r="BX1143" s="113"/>
      <c r="BY1143" s="113"/>
      <c r="BZ1143" s="113"/>
      <c r="CA1143" s="67"/>
      <c r="CB1143" s="113"/>
      <c r="CC1143" s="69">
        <f>SUM(Table25[[#This Row],[Contract Amount FY00]:[Contract Amount FY50]])</f>
        <v>1956427</v>
      </c>
      <c r="CD1143" s="114"/>
    </row>
    <row r="1144" spans="1:82" x14ac:dyDescent="0.25">
      <c r="A1144" s="122" t="s">
        <v>2077</v>
      </c>
      <c r="B1144" s="122" t="s">
        <v>3015</v>
      </c>
      <c r="C1144" s="122" t="s">
        <v>661</v>
      </c>
      <c r="E1144" s="26" t="str">
        <f>IFERROR(IF(VLOOKUP(Table25[[#This Row],[Contract No.]],Table3[#All],3,FALSE)="","No","Yes"),"")</f>
        <v>Yes</v>
      </c>
      <c r="F1144" s="107" t="str">
        <f>IFERROR(VLOOKUP(Table25[[#This Row],[Contract No.]],Table3[#All],3,FALSE),"")</f>
        <v>NASPO</v>
      </c>
      <c r="G1144" s="107" t="str">
        <f>IFERROR(IF(Table25[[#This Row],[Cooperative Purchase
(Yes/No)]]="Yes","Yes",IF(VLOOKUP(Table25[[#This Row],[Contract No.]],Table3[#All],1,FALSE)=Table25[[#This Row],[Contract No.]],"Yes","No")),"No")</f>
        <v>Yes</v>
      </c>
      <c r="H1144" s="51">
        <f>IFERROR(VLOOKUP(Table25[[#This Row],[Contract No.]],Table3[#All],4,FALSE),"")</f>
        <v>44805</v>
      </c>
      <c r="I1144" s="28">
        <f>IFERROR(IF(AND(MONTH(Table25[[#This Row],[Contract Start Date]])&gt;6,MONTH(Table25[[#This Row],[Contract Start Date]])&lt;=12),YEAR(Table25[[#This Row],[Contract Start Date]])+1,YEAR(Table25[[#This Row],[Contract Start Date]])),"")</f>
        <v>2023</v>
      </c>
      <c r="J1144" s="108">
        <f>Table25[[#This Row],[FY Formula start]]</f>
        <v>2023</v>
      </c>
      <c r="K1144" s="59" t="str">
        <f>"FY"&amp;" "&amp;Table25[[#This Row],[Year Start]]</f>
        <v>FY 2023</v>
      </c>
      <c r="L1144" s="109">
        <f>IFERROR(VLOOKUP(Table25[[#This Row],[Contract No.]],Table3[#All],5,FALSE),"")</f>
        <v>46521</v>
      </c>
      <c r="M1144" s="110">
        <f>IFERROR(IF(Table25[[#This Row],[Contract End Date]]="99/99/9999","No End",IF(AND(MONTH(Table25[[#This Row],[Contract End Date]])&gt;6,MONTH(Table25[[#This Row],[Contract End Date]])&lt;=12),YEAR(Table25[[#This Row],[Contract End Date]])+1,YEAR(Table25[[#This Row],[Contract End Date]]))),"")</f>
        <v>2027</v>
      </c>
      <c r="N1144" s="111">
        <f>Table25[[#This Row],[FY Formula end]]</f>
        <v>2027</v>
      </c>
      <c r="O1144" s="112" t="str">
        <f>IF(Table25[[#This Row],[Year End]]="No End","No End","FY"&amp;" "&amp;Table25[[#This Row],[Year End]])</f>
        <v>FY 2027</v>
      </c>
      <c r="P1144" s="27"/>
      <c r="Q1144" s="104" t="str">
        <f>_xlfn.IFNA(IF($B1144="","",VLOOKUP($B1144,'SWC Towers'!$A:$Q,$Q$2,FALSE)),"")</f>
        <v/>
      </c>
      <c r="R1144" s="106" t="str">
        <f>_xlfn.IFNA(IF($B1144="","",VLOOKUP($B1144,'SWC Towers'!$A:$Q,$R$2,FALSE)),"")</f>
        <v/>
      </c>
      <c r="S1144" s="106" t="str">
        <f>_xlfn.IFNA(IF($B1144="","",VLOOKUP($B1144,'SWC Towers'!$A:$Q,$S$2,FALSE)),"")</f>
        <v/>
      </c>
      <c r="T1144" s="106" t="str">
        <f>_xlfn.IFNA(IF($B1144="","",VLOOKUP($B1144,'SWC Towers'!$A:$Q,$T$2,FALSE)),"")</f>
        <v/>
      </c>
      <c r="U1144" s="104">
        <f>_xlfn.IFNA(IF($B1144="","",VLOOKUP($B1144,'SWC Towers'!$A:$Q,$U$2,FALSE)),"")</f>
        <v>0.4</v>
      </c>
      <c r="V1144" s="104" t="str">
        <f>_xlfn.IFNA(IF($B1144="","",VLOOKUP($B1144,'SWC Towers'!$A:$Q,$V$2,FALSE)),"")</f>
        <v/>
      </c>
      <c r="W1144" s="104" t="str">
        <f>_xlfn.IFNA(IF($B1144="","",VLOOKUP($B1144,'SWC Towers'!$A:$Q,$W$2,FALSE)),"")</f>
        <v/>
      </c>
      <c r="X1144" s="104" t="str">
        <f>_xlfn.IFNA(IF($B1144="","",VLOOKUP($B1144,'SWC Towers'!$A:$Q,$X$2,FALSE)),"")</f>
        <v/>
      </c>
      <c r="Y1144" s="104">
        <f>_xlfn.IFNA(IF($B1144="","",VLOOKUP($B1144,'SWC Towers'!$A:$Q,$Y$2,FALSE)),"")</f>
        <v>0.3</v>
      </c>
      <c r="Z1144" s="104">
        <f>_xlfn.IFNA(IF($B1144="","",VLOOKUP($B1144,'SWC Towers'!$A:$Q,$Z$2,FALSE)),"")</f>
        <v>0.3</v>
      </c>
      <c r="AA1144" s="104" t="str">
        <f>_xlfn.IFNA(IF($B1144="","",VLOOKUP($B1144,'SWC Towers'!$A:$Q,$AA$2,FALSE)),"")</f>
        <v/>
      </c>
      <c r="AB1144" s="106" t="str">
        <f>_xlfn.IFNA(IF($B1144="","",VLOOKUP($B1144,'SWC Towers'!$A:$Q,$AB$2,FALSE)),"")</f>
        <v/>
      </c>
      <c r="AC1144" s="20">
        <f>SUM(Table25[[#This Row],[IT Tower: Application]:[Other/Non-IT ]])</f>
        <v>1</v>
      </c>
      <c r="AD1144" s="67"/>
      <c r="AE1144" s="67"/>
      <c r="AF1144" s="67"/>
      <c r="AG1144" s="67"/>
      <c r="AH1144" s="67"/>
      <c r="AI1144" s="67"/>
      <c r="AJ1144" s="67"/>
      <c r="AK1144" s="67"/>
      <c r="AL1144" s="67"/>
      <c r="AM1144" s="67"/>
      <c r="AN1144" s="67"/>
      <c r="AO1144" s="67"/>
      <c r="AP1144" s="67"/>
      <c r="AQ1144" s="67"/>
      <c r="AR1144" s="67"/>
      <c r="AS1144" s="67"/>
      <c r="AT1144" s="67"/>
      <c r="AU1144" s="67"/>
      <c r="AV1144" s="67"/>
      <c r="AW1144" s="67"/>
      <c r="AX1144" s="67"/>
      <c r="AY1144" s="67"/>
      <c r="AZ1144" s="67"/>
      <c r="BA1144" s="67">
        <v>0</v>
      </c>
      <c r="BB1144" s="113">
        <v>26770</v>
      </c>
      <c r="BC1144" s="113">
        <v>55968</v>
      </c>
      <c r="BD1144" s="113"/>
      <c r="BE1144" s="113"/>
      <c r="BF1144" s="113"/>
      <c r="BG1144" s="113"/>
      <c r="BH1144" s="113"/>
      <c r="BI1144" s="113"/>
      <c r="BJ1144" s="113"/>
      <c r="BK1144" s="113"/>
      <c r="BL1144" s="113"/>
      <c r="BM1144" s="113"/>
      <c r="BN1144" s="113"/>
      <c r="BO1144" s="113"/>
      <c r="BP1144" s="113"/>
      <c r="BQ1144" s="113"/>
      <c r="BR1144" s="113"/>
      <c r="BS1144" s="113"/>
      <c r="BT1144" s="113"/>
      <c r="BU1144" s="113"/>
      <c r="BV1144" s="113"/>
      <c r="BW1144" s="113"/>
      <c r="BX1144" s="113"/>
      <c r="BY1144" s="113"/>
      <c r="BZ1144" s="113"/>
      <c r="CA1144" s="67"/>
      <c r="CB1144" s="113"/>
      <c r="CC1144" s="69">
        <f>SUM(Table25[[#This Row],[Contract Amount FY00]:[Contract Amount FY50]])</f>
        <v>82738</v>
      </c>
      <c r="CD1144" s="114"/>
    </row>
    <row r="1145" spans="1:82" x14ac:dyDescent="0.25">
      <c r="A1145" s="122" t="s">
        <v>2077</v>
      </c>
      <c r="B1145" s="122" t="s">
        <v>3141</v>
      </c>
      <c r="C1145" s="122" t="s">
        <v>407</v>
      </c>
      <c r="E1145" s="26" t="str">
        <f>IFERROR(IF(VLOOKUP(Table25[[#This Row],[Contract No.]],Table3[#All],3,FALSE)="","No","Yes"),"")</f>
        <v>No</v>
      </c>
      <c r="F1145" s="107" t="str">
        <f>IFERROR(VLOOKUP(Table25[[#This Row],[Contract No.]],Table3[#All],3,FALSE),"")</f>
        <v/>
      </c>
      <c r="G1145" s="107" t="str">
        <f>IFERROR(IF(Table25[[#This Row],[Cooperative Purchase
(Yes/No)]]="Yes","Yes",IF(VLOOKUP(Table25[[#This Row],[Contract No.]],Table3[#All],1,FALSE)=Table25[[#This Row],[Contract No.]],"Yes","No")),"No")</f>
        <v>Yes</v>
      </c>
      <c r="H1145" s="51">
        <f>IFERROR(VLOOKUP(Table25[[#This Row],[Contract No.]],Table3[#All],4,FALSE),"")</f>
        <v>45427</v>
      </c>
      <c r="I1145" s="28">
        <f>IFERROR(IF(AND(MONTH(Table25[[#This Row],[Contract Start Date]])&gt;6,MONTH(Table25[[#This Row],[Contract Start Date]])&lt;=12),YEAR(Table25[[#This Row],[Contract Start Date]])+1,YEAR(Table25[[#This Row],[Contract Start Date]])),"")</f>
        <v>2024</v>
      </c>
      <c r="J1145" s="108">
        <f>Table25[[#This Row],[FY Formula start]]</f>
        <v>2024</v>
      </c>
      <c r="K1145" s="59" t="str">
        <f>"FY"&amp;" "&amp;Table25[[#This Row],[Year Start]]</f>
        <v>FY 2024</v>
      </c>
      <c r="L1145" s="109">
        <f>IFERROR(VLOOKUP(Table25[[#This Row],[Contract No.]],Table3[#All],5,FALSE),"")</f>
        <v>46888</v>
      </c>
      <c r="M1145" s="110">
        <f>IFERROR(IF(Table25[[#This Row],[Contract End Date]]="99/99/9999","No End",IF(AND(MONTH(Table25[[#This Row],[Contract End Date]])&gt;6,MONTH(Table25[[#This Row],[Contract End Date]])&lt;=12),YEAR(Table25[[#This Row],[Contract End Date]])+1,YEAR(Table25[[#This Row],[Contract End Date]]))),"")</f>
        <v>2028</v>
      </c>
      <c r="N1145" s="111">
        <f>Table25[[#This Row],[FY Formula end]]</f>
        <v>2028</v>
      </c>
      <c r="O1145" s="112" t="str">
        <f>IF(Table25[[#This Row],[Year End]]="No End","No End","FY"&amp;" "&amp;Table25[[#This Row],[Year End]])</f>
        <v>FY 2028</v>
      </c>
      <c r="P1145" s="27"/>
      <c r="Q1145" s="104">
        <f>_xlfn.IFNA(IF($B1145="","",VLOOKUP($B1145,'SWC Towers'!$A:$Q,$Q$2,FALSE)),"")</f>
        <v>0.4</v>
      </c>
      <c r="R1145" s="106" t="str">
        <f>_xlfn.IFNA(IF($B1145="","",VLOOKUP($B1145,'SWC Towers'!$A:$Q,$R$2,FALSE)),"")</f>
        <v/>
      </c>
      <c r="S1145" s="106" t="str">
        <f>_xlfn.IFNA(IF($B1145="","",VLOOKUP($B1145,'SWC Towers'!$A:$Q,$S$2,FALSE)),"")</f>
        <v/>
      </c>
      <c r="T1145" s="106">
        <f>_xlfn.IFNA(IF($B1145="","",VLOOKUP($B1145,'SWC Towers'!$A:$Q,$T$2,FALSE)),"")</f>
        <v>0.1</v>
      </c>
      <c r="U1145" s="104" t="str">
        <f>_xlfn.IFNA(IF($B1145="","",VLOOKUP($B1145,'SWC Towers'!$A:$Q,$U$2,FALSE)),"")</f>
        <v/>
      </c>
      <c r="V1145" s="104">
        <f>_xlfn.IFNA(IF($B1145="","",VLOOKUP($B1145,'SWC Towers'!$A:$Q,$V$2,FALSE)),"")</f>
        <v>0.4</v>
      </c>
      <c r="W1145" s="104" t="str">
        <f>_xlfn.IFNA(IF($B1145="","",VLOOKUP($B1145,'SWC Towers'!$A:$Q,$W$2,FALSE)),"")</f>
        <v/>
      </c>
      <c r="X1145" s="104" t="str">
        <f>_xlfn.IFNA(IF($B1145="","",VLOOKUP($B1145,'SWC Towers'!$A:$Q,$X$2,FALSE)),"")</f>
        <v/>
      </c>
      <c r="Y1145" s="104" t="str">
        <f>_xlfn.IFNA(IF($B1145="","",VLOOKUP($B1145,'SWC Towers'!$A:$Q,$Y$2,FALSE)),"")</f>
        <v/>
      </c>
      <c r="Z1145" s="104">
        <f>_xlfn.IFNA(IF($B1145="","",VLOOKUP($B1145,'SWC Towers'!$A:$Q,$Z$2,FALSE)),"")</f>
        <v>0.1</v>
      </c>
      <c r="AA1145" s="104" t="str">
        <f>_xlfn.IFNA(IF($B1145="","",VLOOKUP($B1145,'SWC Towers'!$A:$Q,$AA$2,FALSE)),"")</f>
        <v/>
      </c>
      <c r="AB1145" s="106" t="str">
        <f>_xlfn.IFNA(IF($B1145="","",VLOOKUP($B1145,'SWC Towers'!$A:$Q,$AB$2,FALSE)),"")</f>
        <v/>
      </c>
      <c r="AC1145" s="20">
        <f>SUM(Table25[[#This Row],[IT Tower: Application]:[Other/Non-IT ]])</f>
        <v>1</v>
      </c>
      <c r="AD1145" s="67"/>
      <c r="AE1145" s="67"/>
      <c r="AF1145" s="67"/>
      <c r="AG1145" s="67"/>
      <c r="AH1145" s="67"/>
      <c r="AI1145" s="67"/>
      <c r="AJ1145" s="67"/>
      <c r="AK1145" s="67"/>
      <c r="AL1145" s="67"/>
      <c r="AM1145" s="67"/>
      <c r="AN1145" s="67"/>
      <c r="AO1145" s="67"/>
      <c r="AP1145" s="67"/>
      <c r="AQ1145" s="67"/>
      <c r="AR1145" s="67"/>
      <c r="AS1145" s="67"/>
      <c r="AT1145" s="67"/>
      <c r="AU1145" s="67"/>
      <c r="AV1145" s="67"/>
      <c r="AW1145" s="67"/>
      <c r="AX1145" s="67"/>
      <c r="AY1145" s="67"/>
      <c r="AZ1145" s="67"/>
      <c r="BA1145" s="67"/>
      <c r="BB1145" s="113">
        <v>0</v>
      </c>
      <c r="BC1145" s="113">
        <v>159266</v>
      </c>
      <c r="BD1145" s="113"/>
      <c r="BE1145" s="113"/>
      <c r="BF1145" s="113"/>
      <c r="BG1145" s="113"/>
      <c r="BH1145" s="113"/>
      <c r="BI1145" s="113"/>
      <c r="BJ1145" s="113"/>
      <c r="BK1145" s="113"/>
      <c r="BL1145" s="113"/>
      <c r="BM1145" s="113"/>
      <c r="BN1145" s="113"/>
      <c r="BO1145" s="113"/>
      <c r="BP1145" s="113"/>
      <c r="BQ1145" s="113"/>
      <c r="BR1145" s="113"/>
      <c r="BS1145" s="113"/>
      <c r="BT1145" s="113"/>
      <c r="BU1145" s="113"/>
      <c r="BV1145" s="113"/>
      <c r="BW1145" s="113"/>
      <c r="BX1145" s="113"/>
      <c r="BY1145" s="113"/>
      <c r="BZ1145" s="113"/>
      <c r="CA1145" s="67"/>
      <c r="CB1145" s="113"/>
      <c r="CC1145" s="69">
        <f>SUM(Table25[[#This Row],[Contract Amount FY00]:[Contract Amount FY50]])</f>
        <v>159266</v>
      </c>
      <c r="CD1145" s="114"/>
    </row>
    <row r="1146" spans="1:82" x14ac:dyDescent="0.25">
      <c r="A1146" s="122" t="s">
        <v>2077</v>
      </c>
      <c r="B1146" s="122" t="s">
        <v>3141</v>
      </c>
      <c r="C1146" s="122" t="s">
        <v>1246</v>
      </c>
      <c r="E1146" s="26" t="str">
        <f>IFERROR(IF(VLOOKUP(Table25[[#This Row],[Contract No.]],Table3[#All],3,FALSE)="","No","Yes"),"")</f>
        <v>No</v>
      </c>
      <c r="F1146" s="107" t="str">
        <f>IFERROR(VLOOKUP(Table25[[#This Row],[Contract No.]],Table3[#All],3,FALSE),"")</f>
        <v/>
      </c>
      <c r="G1146" s="107" t="str">
        <f>IFERROR(IF(Table25[[#This Row],[Cooperative Purchase
(Yes/No)]]="Yes","Yes",IF(VLOOKUP(Table25[[#This Row],[Contract No.]],Table3[#All],1,FALSE)=Table25[[#This Row],[Contract No.]],"Yes","No")),"No")</f>
        <v>Yes</v>
      </c>
      <c r="H1146" s="51">
        <f>IFERROR(VLOOKUP(Table25[[#This Row],[Contract No.]],Table3[#All],4,FALSE),"")</f>
        <v>45427</v>
      </c>
      <c r="I1146" s="28">
        <f>IFERROR(IF(AND(MONTH(Table25[[#This Row],[Contract Start Date]])&gt;6,MONTH(Table25[[#This Row],[Contract Start Date]])&lt;=12),YEAR(Table25[[#This Row],[Contract Start Date]])+1,YEAR(Table25[[#This Row],[Contract Start Date]])),"")</f>
        <v>2024</v>
      </c>
      <c r="J1146" s="108">
        <f>Table25[[#This Row],[FY Formula start]]</f>
        <v>2024</v>
      </c>
      <c r="K1146" s="59" t="str">
        <f>"FY"&amp;" "&amp;Table25[[#This Row],[Year Start]]</f>
        <v>FY 2024</v>
      </c>
      <c r="L1146" s="109">
        <f>IFERROR(VLOOKUP(Table25[[#This Row],[Contract No.]],Table3[#All],5,FALSE),"")</f>
        <v>46888</v>
      </c>
      <c r="M1146" s="110">
        <f>IFERROR(IF(Table25[[#This Row],[Contract End Date]]="99/99/9999","No End",IF(AND(MONTH(Table25[[#This Row],[Contract End Date]])&gt;6,MONTH(Table25[[#This Row],[Contract End Date]])&lt;=12),YEAR(Table25[[#This Row],[Contract End Date]])+1,YEAR(Table25[[#This Row],[Contract End Date]]))),"")</f>
        <v>2028</v>
      </c>
      <c r="N1146" s="111">
        <f>Table25[[#This Row],[FY Formula end]]</f>
        <v>2028</v>
      </c>
      <c r="O1146" s="112" t="str">
        <f>IF(Table25[[#This Row],[Year End]]="No End","No End","FY"&amp;" "&amp;Table25[[#This Row],[Year End]])</f>
        <v>FY 2028</v>
      </c>
      <c r="P1146" s="27"/>
      <c r="Q1146" s="104">
        <f>_xlfn.IFNA(IF($B1146="","",VLOOKUP($B1146,'SWC Towers'!$A:$Q,$Q$2,FALSE)),"")</f>
        <v>0.4</v>
      </c>
      <c r="R1146" s="106" t="str">
        <f>_xlfn.IFNA(IF($B1146="","",VLOOKUP($B1146,'SWC Towers'!$A:$Q,$R$2,FALSE)),"")</f>
        <v/>
      </c>
      <c r="S1146" s="106" t="str">
        <f>_xlfn.IFNA(IF($B1146="","",VLOOKUP($B1146,'SWC Towers'!$A:$Q,$S$2,FALSE)),"")</f>
        <v/>
      </c>
      <c r="T1146" s="106">
        <f>_xlfn.IFNA(IF($B1146="","",VLOOKUP($B1146,'SWC Towers'!$A:$Q,$T$2,FALSE)),"")</f>
        <v>0.1</v>
      </c>
      <c r="U1146" s="104" t="str">
        <f>_xlfn.IFNA(IF($B1146="","",VLOOKUP($B1146,'SWC Towers'!$A:$Q,$U$2,FALSE)),"")</f>
        <v/>
      </c>
      <c r="V1146" s="104">
        <f>_xlfn.IFNA(IF($B1146="","",VLOOKUP($B1146,'SWC Towers'!$A:$Q,$V$2,FALSE)),"")</f>
        <v>0.4</v>
      </c>
      <c r="W1146" s="104" t="str">
        <f>_xlfn.IFNA(IF($B1146="","",VLOOKUP($B1146,'SWC Towers'!$A:$Q,$W$2,FALSE)),"")</f>
        <v/>
      </c>
      <c r="X1146" s="104" t="str">
        <f>_xlfn.IFNA(IF($B1146="","",VLOOKUP($B1146,'SWC Towers'!$A:$Q,$X$2,FALSE)),"")</f>
        <v/>
      </c>
      <c r="Y1146" s="104" t="str">
        <f>_xlfn.IFNA(IF($B1146="","",VLOOKUP($B1146,'SWC Towers'!$A:$Q,$Y$2,FALSE)),"")</f>
        <v/>
      </c>
      <c r="Z1146" s="104">
        <f>_xlfn.IFNA(IF($B1146="","",VLOOKUP($B1146,'SWC Towers'!$A:$Q,$Z$2,FALSE)),"")</f>
        <v>0.1</v>
      </c>
      <c r="AA1146" s="104" t="str">
        <f>_xlfn.IFNA(IF($B1146="","",VLOOKUP($B1146,'SWC Towers'!$A:$Q,$AA$2,FALSE)),"")</f>
        <v/>
      </c>
      <c r="AB1146" s="106" t="str">
        <f>_xlfn.IFNA(IF($B1146="","",VLOOKUP($B1146,'SWC Towers'!$A:$Q,$AB$2,FALSE)),"")</f>
        <v/>
      </c>
      <c r="AC1146" s="20">
        <f>SUM(Table25[[#This Row],[IT Tower: Application]:[Other/Non-IT ]])</f>
        <v>1</v>
      </c>
      <c r="AD1146" s="67"/>
      <c r="AE1146" s="67"/>
      <c r="AF1146" s="67"/>
      <c r="AG1146" s="67"/>
      <c r="AH1146" s="67"/>
      <c r="AI1146" s="67"/>
      <c r="AJ1146" s="67"/>
      <c r="AK1146" s="67"/>
      <c r="AL1146" s="67"/>
      <c r="AM1146" s="67"/>
      <c r="AN1146" s="67"/>
      <c r="AO1146" s="67"/>
      <c r="AP1146" s="67"/>
      <c r="AQ1146" s="67"/>
      <c r="AR1146" s="67"/>
      <c r="AS1146" s="67"/>
      <c r="AT1146" s="67"/>
      <c r="AU1146" s="67"/>
      <c r="AV1146" s="67"/>
      <c r="AW1146" s="67"/>
      <c r="AX1146" s="67"/>
      <c r="AY1146" s="67"/>
      <c r="AZ1146" s="67"/>
      <c r="BA1146" s="67"/>
      <c r="BB1146" s="113">
        <v>0</v>
      </c>
      <c r="BC1146" s="113">
        <v>331096</v>
      </c>
      <c r="BD1146" s="113"/>
      <c r="BE1146" s="113"/>
      <c r="BF1146" s="113"/>
      <c r="BG1146" s="113"/>
      <c r="BH1146" s="113"/>
      <c r="BI1146" s="113"/>
      <c r="BJ1146" s="113"/>
      <c r="BK1146" s="113"/>
      <c r="BL1146" s="113"/>
      <c r="BM1146" s="113"/>
      <c r="BN1146" s="113"/>
      <c r="BO1146" s="113"/>
      <c r="BP1146" s="113"/>
      <c r="BQ1146" s="113"/>
      <c r="BR1146" s="113"/>
      <c r="BS1146" s="113"/>
      <c r="BT1146" s="113"/>
      <c r="BU1146" s="113"/>
      <c r="BV1146" s="113"/>
      <c r="BW1146" s="113"/>
      <c r="BX1146" s="113"/>
      <c r="BY1146" s="113"/>
      <c r="BZ1146" s="113"/>
      <c r="CA1146" s="67"/>
      <c r="CB1146" s="113"/>
      <c r="CC1146" s="69">
        <f>SUM(Table25[[#This Row],[Contract Amount FY00]:[Contract Amount FY50]])</f>
        <v>331096</v>
      </c>
      <c r="CD1146" s="114"/>
    </row>
    <row r="1147" spans="1:82" x14ac:dyDescent="0.25">
      <c r="A1147" s="122" t="s">
        <v>2077</v>
      </c>
      <c r="B1147" s="122" t="s">
        <v>3141</v>
      </c>
      <c r="C1147" s="122" t="s">
        <v>3243</v>
      </c>
      <c r="E1147" s="26" t="str">
        <f>IFERROR(IF(VLOOKUP(Table25[[#This Row],[Contract No.]],Table3[#All],3,FALSE)="","No","Yes"),"")</f>
        <v>No</v>
      </c>
      <c r="F1147" s="107" t="str">
        <f>IFERROR(VLOOKUP(Table25[[#This Row],[Contract No.]],Table3[#All],3,FALSE),"")</f>
        <v/>
      </c>
      <c r="G1147" s="107" t="str">
        <f>IFERROR(IF(Table25[[#This Row],[Cooperative Purchase
(Yes/No)]]="Yes","Yes",IF(VLOOKUP(Table25[[#This Row],[Contract No.]],Table3[#All],1,FALSE)=Table25[[#This Row],[Contract No.]],"Yes","No")),"No")</f>
        <v>Yes</v>
      </c>
      <c r="H1147" s="51">
        <f>IFERROR(VLOOKUP(Table25[[#This Row],[Contract No.]],Table3[#All],4,FALSE),"")</f>
        <v>45427</v>
      </c>
      <c r="I1147" s="28">
        <f>IFERROR(IF(AND(MONTH(Table25[[#This Row],[Contract Start Date]])&gt;6,MONTH(Table25[[#This Row],[Contract Start Date]])&lt;=12),YEAR(Table25[[#This Row],[Contract Start Date]])+1,YEAR(Table25[[#This Row],[Contract Start Date]])),"")</f>
        <v>2024</v>
      </c>
      <c r="J1147" s="108">
        <f>Table25[[#This Row],[FY Formula start]]</f>
        <v>2024</v>
      </c>
      <c r="K1147" s="59" t="str">
        <f>"FY"&amp;" "&amp;Table25[[#This Row],[Year Start]]</f>
        <v>FY 2024</v>
      </c>
      <c r="L1147" s="109">
        <f>IFERROR(VLOOKUP(Table25[[#This Row],[Contract No.]],Table3[#All],5,FALSE),"")</f>
        <v>46888</v>
      </c>
      <c r="M1147" s="110">
        <f>IFERROR(IF(Table25[[#This Row],[Contract End Date]]="99/99/9999","No End",IF(AND(MONTH(Table25[[#This Row],[Contract End Date]])&gt;6,MONTH(Table25[[#This Row],[Contract End Date]])&lt;=12),YEAR(Table25[[#This Row],[Contract End Date]])+1,YEAR(Table25[[#This Row],[Contract End Date]]))),"")</f>
        <v>2028</v>
      </c>
      <c r="N1147" s="111">
        <f>Table25[[#This Row],[FY Formula end]]</f>
        <v>2028</v>
      </c>
      <c r="O1147" s="112" t="str">
        <f>IF(Table25[[#This Row],[Year End]]="No End","No End","FY"&amp;" "&amp;Table25[[#This Row],[Year End]])</f>
        <v>FY 2028</v>
      </c>
      <c r="P1147" s="27"/>
      <c r="Q1147" s="104">
        <f>_xlfn.IFNA(IF($B1147="","",VLOOKUP($B1147,'SWC Towers'!$A:$Q,$Q$2,FALSE)),"")</f>
        <v>0.4</v>
      </c>
      <c r="R1147" s="106" t="str">
        <f>_xlfn.IFNA(IF($B1147="","",VLOOKUP($B1147,'SWC Towers'!$A:$Q,$R$2,FALSE)),"")</f>
        <v/>
      </c>
      <c r="S1147" s="106" t="str">
        <f>_xlfn.IFNA(IF($B1147="","",VLOOKUP($B1147,'SWC Towers'!$A:$Q,$S$2,FALSE)),"")</f>
        <v/>
      </c>
      <c r="T1147" s="106">
        <f>_xlfn.IFNA(IF($B1147="","",VLOOKUP($B1147,'SWC Towers'!$A:$Q,$T$2,FALSE)),"")</f>
        <v>0.1</v>
      </c>
      <c r="U1147" s="104" t="str">
        <f>_xlfn.IFNA(IF($B1147="","",VLOOKUP($B1147,'SWC Towers'!$A:$Q,$U$2,FALSE)),"")</f>
        <v/>
      </c>
      <c r="V1147" s="104">
        <f>_xlfn.IFNA(IF($B1147="","",VLOOKUP($B1147,'SWC Towers'!$A:$Q,$V$2,FALSE)),"")</f>
        <v>0.4</v>
      </c>
      <c r="W1147" s="104" t="str">
        <f>_xlfn.IFNA(IF($B1147="","",VLOOKUP($B1147,'SWC Towers'!$A:$Q,$W$2,FALSE)),"")</f>
        <v/>
      </c>
      <c r="X1147" s="104" t="str">
        <f>_xlfn.IFNA(IF($B1147="","",VLOOKUP($B1147,'SWC Towers'!$A:$Q,$X$2,FALSE)),"")</f>
        <v/>
      </c>
      <c r="Y1147" s="104" t="str">
        <f>_xlfn.IFNA(IF($B1147="","",VLOOKUP($B1147,'SWC Towers'!$A:$Q,$Y$2,FALSE)),"")</f>
        <v/>
      </c>
      <c r="Z1147" s="104">
        <f>_xlfn.IFNA(IF($B1147="","",VLOOKUP($B1147,'SWC Towers'!$A:$Q,$Z$2,FALSE)),"")</f>
        <v>0.1</v>
      </c>
      <c r="AA1147" s="104" t="str">
        <f>_xlfn.IFNA(IF($B1147="","",VLOOKUP($B1147,'SWC Towers'!$A:$Q,$AA$2,FALSE)),"")</f>
        <v/>
      </c>
      <c r="AB1147" s="106" t="str">
        <f>_xlfn.IFNA(IF($B1147="","",VLOOKUP($B1147,'SWC Towers'!$A:$Q,$AB$2,FALSE)),"")</f>
        <v/>
      </c>
      <c r="AC1147" s="20">
        <f>SUM(Table25[[#This Row],[IT Tower: Application]:[Other/Non-IT ]])</f>
        <v>1</v>
      </c>
      <c r="AD1147" s="67"/>
      <c r="AE1147" s="67"/>
      <c r="AF1147" s="67"/>
      <c r="AG1147" s="67"/>
      <c r="AH1147" s="67"/>
      <c r="AI1147" s="67"/>
      <c r="AJ1147" s="67"/>
      <c r="AK1147" s="67"/>
      <c r="AL1147" s="67"/>
      <c r="AM1147" s="67"/>
      <c r="AN1147" s="67"/>
      <c r="AO1147" s="67"/>
      <c r="AP1147" s="67"/>
      <c r="AQ1147" s="67"/>
      <c r="AR1147" s="67"/>
      <c r="AS1147" s="67"/>
      <c r="AT1147" s="67"/>
      <c r="AU1147" s="67"/>
      <c r="AV1147" s="67"/>
      <c r="AW1147" s="67"/>
      <c r="AX1147" s="67"/>
      <c r="AY1147" s="67"/>
      <c r="AZ1147" s="67"/>
      <c r="BA1147" s="67"/>
      <c r="BB1147" s="113">
        <v>0</v>
      </c>
      <c r="BC1147" s="113">
        <v>231360</v>
      </c>
      <c r="BD1147" s="113"/>
      <c r="BE1147" s="113"/>
      <c r="BF1147" s="113"/>
      <c r="BG1147" s="113"/>
      <c r="BH1147" s="113"/>
      <c r="BI1147" s="113"/>
      <c r="BJ1147" s="113"/>
      <c r="BK1147" s="113"/>
      <c r="BL1147" s="113"/>
      <c r="BM1147" s="113"/>
      <c r="BN1147" s="113"/>
      <c r="BO1147" s="113"/>
      <c r="BP1147" s="113"/>
      <c r="BQ1147" s="113"/>
      <c r="BR1147" s="113"/>
      <c r="BS1147" s="113"/>
      <c r="BT1147" s="113"/>
      <c r="BU1147" s="113"/>
      <c r="BV1147" s="113"/>
      <c r="BW1147" s="113"/>
      <c r="BX1147" s="113"/>
      <c r="BY1147" s="113"/>
      <c r="BZ1147" s="113"/>
      <c r="CA1147" s="67"/>
      <c r="CB1147" s="113"/>
      <c r="CC1147" s="69">
        <f>SUM(Table25[[#This Row],[Contract Amount FY00]:[Contract Amount FY50]])</f>
        <v>231360</v>
      </c>
      <c r="CD1147" s="114"/>
    </row>
    <row r="1148" spans="1:82" x14ac:dyDescent="0.25">
      <c r="A1148" s="122" t="s">
        <v>2077</v>
      </c>
      <c r="B1148" s="122" t="s">
        <v>3141</v>
      </c>
      <c r="C1148" s="122" t="s">
        <v>699</v>
      </c>
      <c r="E1148" s="26" t="str">
        <f>IFERROR(IF(VLOOKUP(Table25[[#This Row],[Contract No.]],Table3[#All],3,FALSE)="","No","Yes"),"")</f>
        <v>No</v>
      </c>
      <c r="F1148" s="107" t="str">
        <f>IFERROR(VLOOKUP(Table25[[#This Row],[Contract No.]],Table3[#All],3,FALSE),"")</f>
        <v/>
      </c>
      <c r="G1148" s="107" t="str">
        <f>IFERROR(IF(Table25[[#This Row],[Cooperative Purchase
(Yes/No)]]="Yes","Yes",IF(VLOOKUP(Table25[[#This Row],[Contract No.]],Table3[#All],1,FALSE)=Table25[[#This Row],[Contract No.]],"Yes","No")),"No")</f>
        <v>Yes</v>
      </c>
      <c r="H1148" s="51">
        <f>IFERROR(VLOOKUP(Table25[[#This Row],[Contract No.]],Table3[#All],4,FALSE),"")</f>
        <v>45427</v>
      </c>
      <c r="I1148" s="28">
        <f>IFERROR(IF(AND(MONTH(Table25[[#This Row],[Contract Start Date]])&gt;6,MONTH(Table25[[#This Row],[Contract Start Date]])&lt;=12),YEAR(Table25[[#This Row],[Contract Start Date]])+1,YEAR(Table25[[#This Row],[Contract Start Date]])),"")</f>
        <v>2024</v>
      </c>
      <c r="J1148" s="108">
        <f>Table25[[#This Row],[FY Formula start]]</f>
        <v>2024</v>
      </c>
      <c r="K1148" s="59" t="str">
        <f>"FY"&amp;" "&amp;Table25[[#This Row],[Year Start]]</f>
        <v>FY 2024</v>
      </c>
      <c r="L1148" s="109">
        <f>IFERROR(VLOOKUP(Table25[[#This Row],[Contract No.]],Table3[#All],5,FALSE),"")</f>
        <v>46888</v>
      </c>
      <c r="M1148" s="110">
        <f>IFERROR(IF(Table25[[#This Row],[Contract End Date]]="99/99/9999","No End",IF(AND(MONTH(Table25[[#This Row],[Contract End Date]])&gt;6,MONTH(Table25[[#This Row],[Contract End Date]])&lt;=12),YEAR(Table25[[#This Row],[Contract End Date]])+1,YEAR(Table25[[#This Row],[Contract End Date]]))),"")</f>
        <v>2028</v>
      </c>
      <c r="N1148" s="111">
        <f>Table25[[#This Row],[FY Formula end]]</f>
        <v>2028</v>
      </c>
      <c r="O1148" s="112" t="str">
        <f>IF(Table25[[#This Row],[Year End]]="No End","No End","FY"&amp;" "&amp;Table25[[#This Row],[Year End]])</f>
        <v>FY 2028</v>
      </c>
      <c r="P1148" s="27"/>
      <c r="Q1148" s="104">
        <f>_xlfn.IFNA(IF($B1148="","",VLOOKUP($B1148,'SWC Towers'!$A:$Q,$Q$2,FALSE)),"")</f>
        <v>0.4</v>
      </c>
      <c r="R1148" s="106" t="str">
        <f>_xlfn.IFNA(IF($B1148="","",VLOOKUP($B1148,'SWC Towers'!$A:$Q,$R$2,FALSE)),"")</f>
        <v/>
      </c>
      <c r="S1148" s="106" t="str">
        <f>_xlfn.IFNA(IF($B1148="","",VLOOKUP($B1148,'SWC Towers'!$A:$Q,$S$2,FALSE)),"")</f>
        <v/>
      </c>
      <c r="T1148" s="106">
        <f>_xlfn.IFNA(IF($B1148="","",VLOOKUP($B1148,'SWC Towers'!$A:$Q,$T$2,FALSE)),"")</f>
        <v>0.1</v>
      </c>
      <c r="U1148" s="104" t="str">
        <f>_xlfn.IFNA(IF($B1148="","",VLOOKUP($B1148,'SWC Towers'!$A:$Q,$U$2,FALSE)),"")</f>
        <v/>
      </c>
      <c r="V1148" s="104">
        <f>_xlfn.IFNA(IF($B1148="","",VLOOKUP($B1148,'SWC Towers'!$A:$Q,$V$2,FALSE)),"")</f>
        <v>0.4</v>
      </c>
      <c r="W1148" s="104" t="str">
        <f>_xlfn.IFNA(IF($B1148="","",VLOOKUP($B1148,'SWC Towers'!$A:$Q,$W$2,FALSE)),"")</f>
        <v/>
      </c>
      <c r="X1148" s="104" t="str">
        <f>_xlfn.IFNA(IF($B1148="","",VLOOKUP($B1148,'SWC Towers'!$A:$Q,$X$2,FALSE)),"")</f>
        <v/>
      </c>
      <c r="Y1148" s="104" t="str">
        <f>_xlfn.IFNA(IF($B1148="","",VLOOKUP($B1148,'SWC Towers'!$A:$Q,$Y$2,FALSE)),"")</f>
        <v/>
      </c>
      <c r="Z1148" s="104">
        <f>_xlfn.IFNA(IF($B1148="","",VLOOKUP($B1148,'SWC Towers'!$A:$Q,$Z$2,FALSE)),"")</f>
        <v>0.1</v>
      </c>
      <c r="AA1148" s="104" t="str">
        <f>_xlfn.IFNA(IF($B1148="","",VLOOKUP($B1148,'SWC Towers'!$A:$Q,$AA$2,FALSE)),"")</f>
        <v/>
      </c>
      <c r="AB1148" s="106" t="str">
        <f>_xlfn.IFNA(IF($B1148="","",VLOOKUP($B1148,'SWC Towers'!$A:$Q,$AB$2,FALSE)),"")</f>
        <v/>
      </c>
      <c r="AC1148" s="20">
        <f>SUM(Table25[[#This Row],[IT Tower: Application]:[Other/Non-IT ]])</f>
        <v>1</v>
      </c>
      <c r="AD1148" s="67"/>
      <c r="AE1148" s="67"/>
      <c r="AF1148" s="67"/>
      <c r="AG1148" s="67"/>
      <c r="AH1148" s="67"/>
      <c r="AI1148" s="67"/>
      <c r="AJ1148" s="67"/>
      <c r="AK1148" s="67"/>
      <c r="AL1148" s="67"/>
      <c r="AM1148" s="67"/>
      <c r="AN1148" s="67"/>
      <c r="AO1148" s="67"/>
      <c r="AP1148" s="67"/>
      <c r="AQ1148" s="67"/>
      <c r="AR1148" s="67"/>
      <c r="AS1148" s="67"/>
      <c r="AT1148" s="67"/>
      <c r="AU1148" s="67"/>
      <c r="AV1148" s="67"/>
      <c r="AW1148" s="67"/>
      <c r="AX1148" s="67"/>
      <c r="AY1148" s="67"/>
      <c r="AZ1148" s="67"/>
      <c r="BA1148" s="67"/>
      <c r="BB1148" s="113">
        <v>0</v>
      </c>
      <c r="BC1148" s="113">
        <v>202565</v>
      </c>
      <c r="BD1148" s="113"/>
      <c r="BE1148" s="113"/>
      <c r="BF1148" s="113"/>
      <c r="BG1148" s="113"/>
      <c r="BH1148" s="113"/>
      <c r="BI1148" s="113"/>
      <c r="BJ1148" s="113"/>
      <c r="BK1148" s="113"/>
      <c r="BL1148" s="113"/>
      <c r="BM1148" s="113"/>
      <c r="BN1148" s="113"/>
      <c r="BO1148" s="113"/>
      <c r="BP1148" s="113"/>
      <c r="BQ1148" s="113"/>
      <c r="BR1148" s="113"/>
      <c r="BS1148" s="113"/>
      <c r="BT1148" s="113"/>
      <c r="BU1148" s="113"/>
      <c r="BV1148" s="113"/>
      <c r="BW1148" s="113"/>
      <c r="BX1148" s="113"/>
      <c r="BY1148" s="113"/>
      <c r="BZ1148" s="113"/>
      <c r="CA1148" s="67"/>
      <c r="CB1148" s="113"/>
      <c r="CC1148" s="69">
        <f>SUM(Table25[[#This Row],[Contract Amount FY00]:[Contract Amount FY50]])</f>
        <v>202565</v>
      </c>
      <c r="CD1148" s="114"/>
    </row>
    <row r="1149" spans="1:82" x14ac:dyDescent="0.25">
      <c r="A1149" s="122" t="s">
        <v>2077</v>
      </c>
      <c r="B1149" s="122" t="s">
        <v>3145</v>
      </c>
      <c r="C1149" s="122" t="s">
        <v>3123</v>
      </c>
      <c r="E1149" s="26" t="str">
        <f>IFERROR(IF(VLOOKUP(Table25[[#This Row],[Contract No.]],Table3[#All],3,FALSE)="","No","Yes"),"")</f>
        <v>Yes</v>
      </c>
      <c r="F1149" s="107" t="str">
        <f>IFERROR(VLOOKUP(Table25[[#This Row],[Contract No.]],Table3[#All],3,FALSE),"")</f>
        <v>NASPO</v>
      </c>
      <c r="G1149" s="107" t="str">
        <f>IFERROR(IF(Table25[[#This Row],[Cooperative Purchase
(Yes/No)]]="Yes","Yes",IF(VLOOKUP(Table25[[#This Row],[Contract No.]],Table3[#All],1,FALSE)=Table25[[#This Row],[Contract No.]],"Yes","No")),"No")</f>
        <v>Yes</v>
      </c>
      <c r="H1149" s="51">
        <f>IFERROR(VLOOKUP(Table25[[#This Row],[Contract No.]],Table3[#All],4,FALSE),"")</f>
        <v>45138</v>
      </c>
      <c r="I1149" s="28">
        <f>IFERROR(IF(AND(MONTH(Table25[[#This Row],[Contract Start Date]])&gt;6,MONTH(Table25[[#This Row],[Contract Start Date]])&lt;=12),YEAR(Table25[[#This Row],[Contract Start Date]])+1,YEAR(Table25[[#This Row],[Contract Start Date]])),"")</f>
        <v>2024</v>
      </c>
      <c r="J1149" s="108">
        <f>Table25[[#This Row],[FY Formula start]]</f>
        <v>2024</v>
      </c>
      <c r="K1149" s="59" t="str">
        <f>"FY"&amp;" "&amp;Table25[[#This Row],[Year Start]]</f>
        <v>FY 2024</v>
      </c>
      <c r="L1149" s="109">
        <f>IFERROR(VLOOKUP(Table25[[#This Row],[Contract No.]],Table3[#All],5,FALSE),"")</f>
        <v>48426</v>
      </c>
      <c r="M1149" s="110">
        <f>IFERROR(IF(Table25[[#This Row],[Contract End Date]]="99/99/9999","No End",IF(AND(MONTH(Table25[[#This Row],[Contract End Date]])&gt;6,MONTH(Table25[[#This Row],[Contract End Date]])&lt;=12),YEAR(Table25[[#This Row],[Contract End Date]])+1,YEAR(Table25[[#This Row],[Contract End Date]]))),"")</f>
        <v>2033</v>
      </c>
      <c r="N1149" s="111">
        <f>Table25[[#This Row],[FY Formula end]]</f>
        <v>2033</v>
      </c>
      <c r="O1149" s="112" t="str">
        <f>IF(Table25[[#This Row],[Year End]]="No End","No End","FY"&amp;" "&amp;Table25[[#This Row],[Year End]])</f>
        <v>FY 2033</v>
      </c>
      <c r="P1149" s="27"/>
      <c r="Q1149" s="104">
        <f>_xlfn.IFNA(IF($B1149="","",VLOOKUP($B1149,'SWC Towers'!$A:$Q,$Q$2,FALSE)),"")</f>
        <v>0.2</v>
      </c>
      <c r="R1149" s="106">
        <f>_xlfn.IFNA(IF($B1149="","",VLOOKUP($B1149,'SWC Towers'!$A:$Q,$R$2,FALSE)),"")</f>
        <v>0.2</v>
      </c>
      <c r="S1149" s="106" t="str">
        <f>_xlfn.IFNA(IF($B1149="","",VLOOKUP($B1149,'SWC Towers'!$A:$Q,$S$2,FALSE)),"")</f>
        <v/>
      </c>
      <c r="T1149" s="106">
        <f>_xlfn.IFNA(IF($B1149="","",VLOOKUP($B1149,'SWC Towers'!$A:$Q,$T$2,FALSE)),"")</f>
        <v>0.1</v>
      </c>
      <c r="U1149" s="104" t="str">
        <f>_xlfn.IFNA(IF($B1149="","",VLOOKUP($B1149,'SWC Towers'!$A:$Q,$U$2,FALSE)),"")</f>
        <v/>
      </c>
      <c r="V1149" s="104" t="str">
        <f>_xlfn.IFNA(IF($B1149="","",VLOOKUP($B1149,'SWC Towers'!$A:$Q,$V$2,FALSE)),"")</f>
        <v/>
      </c>
      <c r="W1149" s="104">
        <f>_xlfn.IFNA(IF($B1149="","",VLOOKUP($B1149,'SWC Towers'!$A:$Q,$W$2,FALSE)),"")</f>
        <v>0.3</v>
      </c>
      <c r="X1149" s="104" t="str">
        <f>_xlfn.IFNA(IF($B1149="","",VLOOKUP($B1149,'SWC Towers'!$A:$Q,$X$2,FALSE)),"")</f>
        <v/>
      </c>
      <c r="Y1149" s="104" t="str">
        <f>_xlfn.IFNA(IF($B1149="","",VLOOKUP($B1149,'SWC Towers'!$A:$Q,$Y$2,FALSE)),"")</f>
        <v/>
      </c>
      <c r="Z1149" s="104">
        <f>_xlfn.IFNA(IF($B1149="","",VLOOKUP($B1149,'SWC Towers'!$A:$Q,$Z$2,FALSE)),"")</f>
        <v>0.1</v>
      </c>
      <c r="AA1149" s="104" t="str">
        <f>_xlfn.IFNA(IF($B1149="","",VLOOKUP($B1149,'SWC Towers'!$A:$Q,$AA$2,FALSE)),"")</f>
        <v/>
      </c>
      <c r="AB1149" s="106">
        <f>_xlfn.IFNA(IF($B1149="","",VLOOKUP($B1149,'SWC Towers'!$A:$Q,$AB$2,FALSE)),"")</f>
        <v>0.1</v>
      </c>
      <c r="AC1149" s="20">
        <f>SUM(Table25[[#This Row],[IT Tower: Application]:[Other/Non-IT ]])</f>
        <v>1</v>
      </c>
      <c r="AD1149" s="67"/>
      <c r="AE1149" s="67"/>
      <c r="AF1149" s="67"/>
      <c r="AG1149" s="67"/>
      <c r="AH1149" s="67"/>
      <c r="AI1149" s="67"/>
      <c r="AJ1149" s="67"/>
      <c r="AK1149" s="67"/>
      <c r="AL1149" s="67"/>
      <c r="AM1149" s="67"/>
      <c r="AN1149" s="67"/>
      <c r="AO1149" s="67"/>
      <c r="AP1149" s="67"/>
      <c r="AQ1149" s="67"/>
      <c r="AR1149" s="67"/>
      <c r="AS1149" s="67"/>
      <c r="AT1149" s="67"/>
      <c r="AU1149" s="67"/>
      <c r="AV1149" s="67"/>
      <c r="AW1149" s="67"/>
      <c r="AX1149" s="67"/>
      <c r="AY1149" s="67"/>
      <c r="AZ1149" s="67"/>
      <c r="BA1149" s="67"/>
      <c r="BB1149" s="113">
        <v>130292</v>
      </c>
      <c r="BC1149" s="113">
        <v>118844</v>
      </c>
      <c r="BD1149" s="113"/>
      <c r="BE1149" s="113"/>
      <c r="BF1149" s="113"/>
      <c r="BG1149" s="113"/>
      <c r="BH1149" s="113"/>
      <c r="BI1149" s="113"/>
      <c r="BJ1149" s="113"/>
      <c r="BK1149" s="113"/>
      <c r="BL1149" s="113"/>
      <c r="BM1149" s="113"/>
      <c r="BN1149" s="113"/>
      <c r="BO1149" s="113"/>
      <c r="BP1149" s="113"/>
      <c r="BQ1149" s="113"/>
      <c r="BR1149" s="113"/>
      <c r="BS1149" s="113"/>
      <c r="BT1149" s="113"/>
      <c r="BU1149" s="113"/>
      <c r="BV1149" s="113"/>
      <c r="BW1149" s="113"/>
      <c r="BX1149" s="113"/>
      <c r="BY1149" s="113"/>
      <c r="BZ1149" s="113"/>
      <c r="CA1149" s="67"/>
      <c r="CB1149" s="113"/>
      <c r="CC1149" s="69">
        <f>SUM(Table25[[#This Row],[Contract Amount FY00]:[Contract Amount FY50]])</f>
        <v>249136</v>
      </c>
      <c r="CD1149" s="114"/>
    </row>
    <row r="1150" spans="1:82" x14ac:dyDescent="0.25">
      <c r="A1150" s="122" t="s">
        <v>2077</v>
      </c>
      <c r="B1150" s="122" t="s">
        <v>3145</v>
      </c>
      <c r="C1150" s="122" t="s">
        <v>3195</v>
      </c>
      <c r="E1150" s="26" t="str">
        <f>IFERROR(IF(VLOOKUP(Table25[[#This Row],[Contract No.]],Table3[#All],3,FALSE)="","No","Yes"),"")</f>
        <v>Yes</v>
      </c>
      <c r="F1150" s="107" t="str">
        <f>IFERROR(VLOOKUP(Table25[[#This Row],[Contract No.]],Table3[#All],3,FALSE),"")</f>
        <v>NASPO</v>
      </c>
      <c r="G1150" s="107" t="str">
        <f>IFERROR(IF(Table25[[#This Row],[Cooperative Purchase
(Yes/No)]]="Yes","Yes",IF(VLOOKUP(Table25[[#This Row],[Contract No.]],Table3[#All],1,FALSE)=Table25[[#This Row],[Contract No.]],"Yes","No")),"No")</f>
        <v>Yes</v>
      </c>
      <c r="H1150" s="51">
        <f>IFERROR(VLOOKUP(Table25[[#This Row],[Contract No.]],Table3[#All],4,FALSE),"")</f>
        <v>45138</v>
      </c>
      <c r="I1150" s="28">
        <f>IFERROR(IF(AND(MONTH(Table25[[#This Row],[Contract Start Date]])&gt;6,MONTH(Table25[[#This Row],[Contract Start Date]])&lt;=12),YEAR(Table25[[#This Row],[Contract Start Date]])+1,YEAR(Table25[[#This Row],[Contract Start Date]])),"")</f>
        <v>2024</v>
      </c>
      <c r="J1150" s="108">
        <f>Table25[[#This Row],[FY Formula start]]</f>
        <v>2024</v>
      </c>
      <c r="K1150" s="59" t="str">
        <f>"FY"&amp;" "&amp;Table25[[#This Row],[Year Start]]</f>
        <v>FY 2024</v>
      </c>
      <c r="L1150" s="109">
        <f>IFERROR(VLOOKUP(Table25[[#This Row],[Contract No.]],Table3[#All],5,FALSE),"")</f>
        <v>48426</v>
      </c>
      <c r="M1150" s="110">
        <f>IFERROR(IF(Table25[[#This Row],[Contract End Date]]="99/99/9999","No End",IF(AND(MONTH(Table25[[#This Row],[Contract End Date]])&gt;6,MONTH(Table25[[#This Row],[Contract End Date]])&lt;=12),YEAR(Table25[[#This Row],[Contract End Date]])+1,YEAR(Table25[[#This Row],[Contract End Date]]))),"")</f>
        <v>2033</v>
      </c>
      <c r="N1150" s="111">
        <f>Table25[[#This Row],[FY Formula end]]</f>
        <v>2033</v>
      </c>
      <c r="O1150" s="112" t="str">
        <f>IF(Table25[[#This Row],[Year End]]="No End","No End","FY"&amp;" "&amp;Table25[[#This Row],[Year End]])</f>
        <v>FY 2033</v>
      </c>
      <c r="P1150" s="27"/>
      <c r="Q1150" s="104">
        <f>_xlfn.IFNA(IF($B1150="","",VLOOKUP($B1150,'SWC Towers'!$A:$Q,$Q$2,FALSE)),"")</f>
        <v>0.2</v>
      </c>
      <c r="R1150" s="106">
        <f>_xlfn.IFNA(IF($B1150="","",VLOOKUP($B1150,'SWC Towers'!$A:$Q,$R$2,FALSE)),"")</f>
        <v>0.2</v>
      </c>
      <c r="S1150" s="106" t="str">
        <f>_xlfn.IFNA(IF($B1150="","",VLOOKUP($B1150,'SWC Towers'!$A:$Q,$S$2,FALSE)),"")</f>
        <v/>
      </c>
      <c r="T1150" s="106">
        <f>_xlfn.IFNA(IF($B1150="","",VLOOKUP($B1150,'SWC Towers'!$A:$Q,$T$2,FALSE)),"")</f>
        <v>0.1</v>
      </c>
      <c r="U1150" s="104" t="str">
        <f>_xlfn.IFNA(IF($B1150="","",VLOOKUP($B1150,'SWC Towers'!$A:$Q,$U$2,FALSE)),"")</f>
        <v/>
      </c>
      <c r="V1150" s="104" t="str">
        <f>_xlfn.IFNA(IF($B1150="","",VLOOKUP($B1150,'SWC Towers'!$A:$Q,$V$2,FALSE)),"")</f>
        <v/>
      </c>
      <c r="W1150" s="104">
        <f>_xlfn.IFNA(IF($B1150="","",VLOOKUP($B1150,'SWC Towers'!$A:$Q,$W$2,FALSE)),"")</f>
        <v>0.3</v>
      </c>
      <c r="X1150" s="104" t="str">
        <f>_xlfn.IFNA(IF($B1150="","",VLOOKUP($B1150,'SWC Towers'!$A:$Q,$X$2,FALSE)),"")</f>
        <v/>
      </c>
      <c r="Y1150" s="104" t="str">
        <f>_xlfn.IFNA(IF($B1150="","",VLOOKUP($B1150,'SWC Towers'!$A:$Q,$Y$2,FALSE)),"")</f>
        <v/>
      </c>
      <c r="Z1150" s="104">
        <f>_xlfn.IFNA(IF($B1150="","",VLOOKUP($B1150,'SWC Towers'!$A:$Q,$Z$2,FALSE)),"")</f>
        <v>0.1</v>
      </c>
      <c r="AA1150" s="104" t="str">
        <f>_xlfn.IFNA(IF($B1150="","",VLOOKUP($B1150,'SWC Towers'!$A:$Q,$AA$2,FALSE)),"")</f>
        <v/>
      </c>
      <c r="AB1150" s="106">
        <f>_xlfn.IFNA(IF($B1150="","",VLOOKUP($B1150,'SWC Towers'!$A:$Q,$AB$2,FALSE)),"")</f>
        <v>0.1</v>
      </c>
      <c r="AC1150" s="20">
        <f>SUM(Table25[[#This Row],[IT Tower: Application]:[Other/Non-IT ]])</f>
        <v>1</v>
      </c>
      <c r="AD1150" s="67"/>
      <c r="AE1150" s="67"/>
      <c r="AF1150" s="67"/>
      <c r="AG1150" s="67"/>
      <c r="AH1150" s="67"/>
      <c r="AI1150" s="67"/>
      <c r="AJ1150" s="67"/>
      <c r="AK1150" s="67"/>
      <c r="AL1150" s="67"/>
      <c r="AM1150" s="67"/>
      <c r="AN1150" s="67"/>
      <c r="AO1150" s="67"/>
      <c r="AP1150" s="67"/>
      <c r="AQ1150" s="67"/>
      <c r="AR1150" s="67"/>
      <c r="AS1150" s="67"/>
      <c r="AT1150" s="67"/>
      <c r="AU1150" s="67"/>
      <c r="AV1150" s="67"/>
      <c r="AW1150" s="67"/>
      <c r="AX1150" s="67"/>
      <c r="AY1150" s="67"/>
      <c r="AZ1150" s="67"/>
      <c r="BA1150" s="67">
        <v>0</v>
      </c>
      <c r="BB1150" s="113">
        <v>17238</v>
      </c>
      <c r="BC1150" s="113">
        <v>62059</v>
      </c>
      <c r="BD1150" s="113"/>
      <c r="BE1150" s="113"/>
      <c r="BF1150" s="113"/>
      <c r="BG1150" s="113"/>
      <c r="BH1150" s="113"/>
      <c r="BI1150" s="113"/>
      <c r="BJ1150" s="113"/>
      <c r="BK1150" s="113"/>
      <c r="BL1150" s="113"/>
      <c r="BM1150" s="113"/>
      <c r="BN1150" s="113"/>
      <c r="BO1150" s="113"/>
      <c r="BP1150" s="113"/>
      <c r="BQ1150" s="113"/>
      <c r="BR1150" s="113"/>
      <c r="BS1150" s="113"/>
      <c r="BT1150" s="113"/>
      <c r="BU1150" s="113"/>
      <c r="BV1150" s="113"/>
      <c r="BW1150" s="113"/>
      <c r="BX1150" s="113"/>
      <c r="BY1150" s="113"/>
      <c r="BZ1150" s="113"/>
      <c r="CA1150" s="67"/>
      <c r="CB1150" s="113"/>
      <c r="CC1150" s="69">
        <f>SUM(Table25[[#This Row],[Contract Amount FY00]:[Contract Amount FY50]])</f>
        <v>79297</v>
      </c>
      <c r="CD1150" s="114"/>
    </row>
    <row r="1151" spans="1:82" x14ac:dyDescent="0.25">
      <c r="A1151" s="122" t="s">
        <v>2077</v>
      </c>
      <c r="B1151" s="122" t="s">
        <v>3145</v>
      </c>
      <c r="C1151" s="122" t="s">
        <v>3150</v>
      </c>
      <c r="E1151" s="26" t="str">
        <f>IFERROR(IF(VLOOKUP(Table25[[#This Row],[Contract No.]],Table3[#All],3,FALSE)="","No","Yes"),"")</f>
        <v>Yes</v>
      </c>
      <c r="F1151" s="107" t="str">
        <f>IFERROR(VLOOKUP(Table25[[#This Row],[Contract No.]],Table3[#All],3,FALSE),"")</f>
        <v>NASPO</v>
      </c>
      <c r="G1151" s="107" t="str">
        <f>IFERROR(IF(Table25[[#This Row],[Cooperative Purchase
(Yes/No)]]="Yes","Yes",IF(VLOOKUP(Table25[[#This Row],[Contract No.]],Table3[#All],1,FALSE)=Table25[[#This Row],[Contract No.]],"Yes","No")),"No")</f>
        <v>Yes</v>
      </c>
      <c r="H1151" s="51">
        <f>IFERROR(VLOOKUP(Table25[[#This Row],[Contract No.]],Table3[#All],4,FALSE),"")</f>
        <v>45138</v>
      </c>
      <c r="I1151" s="28">
        <f>IFERROR(IF(AND(MONTH(Table25[[#This Row],[Contract Start Date]])&gt;6,MONTH(Table25[[#This Row],[Contract Start Date]])&lt;=12),YEAR(Table25[[#This Row],[Contract Start Date]])+1,YEAR(Table25[[#This Row],[Contract Start Date]])),"")</f>
        <v>2024</v>
      </c>
      <c r="J1151" s="108">
        <f>Table25[[#This Row],[FY Formula start]]</f>
        <v>2024</v>
      </c>
      <c r="K1151" s="59" t="str">
        <f>"FY"&amp;" "&amp;Table25[[#This Row],[Year Start]]</f>
        <v>FY 2024</v>
      </c>
      <c r="L1151" s="109">
        <f>IFERROR(VLOOKUP(Table25[[#This Row],[Contract No.]],Table3[#All],5,FALSE),"")</f>
        <v>48426</v>
      </c>
      <c r="M1151" s="110">
        <f>IFERROR(IF(Table25[[#This Row],[Contract End Date]]="99/99/9999","No End",IF(AND(MONTH(Table25[[#This Row],[Contract End Date]])&gt;6,MONTH(Table25[[#This Row],[Contract End Date]])&lt;=12),YEAR(Table25[[#This Row],[Contract End Date]])+1,YEAR(Table25[[#This Row],[Contract End Date]]))),"")</f>
        <v>2033</v>
      </c>
      <c r="N1151" s="111">
        <f>Table25[[#This Row],[FY Formula end]]</f>
        <v>2033</v>
      </c>
      <c r="O1151" s="112" t="str">
        <f>IF(Table25[[#This Row],[Year End]]="No End","No End","FY"&amp;" "&amp;Table25[[#This Row],[Year End]])</f>
        <v>FY 2033</v>
      </c>
      <c r="P1151" s="27"/>
      <c r="Q1151" s="104">
        <f>_xlfn.IFNA(IF($B1151="","",VLOOKUP($B1151,'SWC Towers'!$A:$Q,$Q$2,FALSE)),"")</f>
        <v>0.2</v>
      </c>
      <c r="R1151" s="106">
        <f>_xlfn.IFNA(IF($B1151="","",VLOOKUP($B1151,'SWC Towers'!$A:$Q,$R$2,FALSE)),"")</f>
        <v>0.2</v>
      </c>
      <c r="S1151" s="106" t="str">
        <f>_xlfn.IFNA(IF($B1151="","",VLOOKUP($B1151,'SWC Towers'!$A:$Q,$S$2,FALSE)),"")</f>
        <v/>
      </c>
      <c r="T1151" s="106">
        <f>_xlfn.IFNA(IF($B1151="","",VLOOKUP($B1151,'SWC Towers'!$A:$Q,$T$2,FALSE)),"")</f>
        <v>0.1</v>
      </c>
      <c r="U1151" s="104" t="str">
        <f>_xlfn.IFNA(IF($B1151="","",VLOOKUP($B1151,'SWC Towers'!$A:$Q,$U$2,FALSE)),"")</f>
        <v/>
      </c>
      <c r="V1151" s="104" t="str">
        <f>_xlfn.IFNA(IF($B1151="","",VLOOKUP($B1151,'SWC Towers'!$A:$Q,$V$2,FALSE)),"")</f>
        <v/>
      </c>
      <c r="W1151" s="104">
        <f>_xlfn.IFNA(IF($B1151="","",VLOOKUP($B1151,'SWC Towers'!$A:$Q,$W$2,FALSE)),"")</f>
        <v>0.3</v>
      </c>
      <c r="X1151" s="104" t="str">
        <f>_xlfn.IFNA(IF($B1151="","",VLOOKUP($B1151,'SWC Towers'!$A:$Q,$X$2,FALSE)),"")</f>
        <v/>
      </c>
      <c r="Y1151" s="104" t="str">
        <f>_xlfn.IFNA(IF($B1151="","",VLOOKUP($B1151,'SWC Towers'!$A:$Q,$Y$2,FALSE)),"")</f>
        <v/>
      </c>
      <c r="Z1151" s="104">
        <f>_xlfn.IFNA(IF($B1151="","",VLOOKUP($B1151,'SWC Towers'!$A:$Q,$Z$2,FALSE)),"")</f>
        <v>0.1</v>
      </c>
      <c r="AA1151" s="104" t="str">
        <f>_xlfn.IFNA(IF($B1151="","",VLOOKUP($B1151,'SWC Towers'!$A:$Q,$AA$2,FALSE)),"")</f>
        <v/>
      </c>
      <c r="AB1151" s="106">
        <f>_xlfn.IFNA(IF($B1151="","",VLOOKUP($B1151,'SWC Towers'!$A:$Q,$AB$2,FALSE)),"")</f>
        <v>0.1</v>
      </c>
      <c r="AC1151" s="20">
        <f>SUM(Table25[[#This Row],[IT Tower: Application]:[Other/Non-IT ]])</f>
        <v>1</v>
      </c>
      <c r="AD1151" s="67"/>
      <c r="AE1151" s="67"/>
      <c r="AF1151" s="67"/>
      <c r="AG1151" s="67"/>
      <c r="AH1151" s="67"/>
      <c r="AI1151" s="67"/>
      <c r="AJ1151" s="67"/>
      <c r="AK1151" s="67"/>
      <c r="AL1151" s="67"/>
      <c r="AM1151" s="67"/>
      <c r="AN1151" s="67"/>
      <c r="AO1151" s="67"/>
      <c r="AP1151" s="67"/>
      <c r="AQ1151" s="67"/>
      <c r="AR1151" s="67"/>
      <c r="AS1151" s="67"/>
      <c r="AT1151" s="67"/>
      <c r="AU1151" s="67"/>
      <c r="AV1151" s="67"/>
      <c r="AW1151" s="67"/>
      <c r="AX1151" s="67"/>
      <c r="AY1151" s="67"/>
      <c r="AZ1151" s="67"/>
      <c r="BA1151" s="67"/>
      <c r="BB1151" s="113">
        <v>0</v>
      </c>
      <c r="BC1151" s="113">
        <v>8258</v>
      </c>
      <c r="BD1151" s="113"/>
      <c r="BE1151" s="113"/>
      <c r="BF1151" s="113"/>
      <c r="BG1151" s="113"/>
      <c r="BH1151" s="113"/>
      <c r="BI1151" s="113"/>
      <c r="BJ1151" s="113"/>
      <c r="BK1151" s="113"/>
      <c r="BL1151" s="113"/>
      <c r="BM1151" s="113"/>
      <c r="BN1151" s="113"/>
      <c r="BO1151" s="113"/>
      <c r="BP1151" s="113"/>
      <c r="BQ1151" s="113"/>
      <c r="BR1151" s="113"/>
      <c r="BS1151" s="113"/>
      <c r="BT1151" s="113"/>
      <c r="BU1151" s="113"/>
      <c r="BV1151" s="113"/>
      <c r="BW1151" s="113"/>
      <c r="BX1151" s="113"/>
      <c r="BY1151" s="113"/>
      <c r="BZ1151" s="113"/>
      <c r="CA1151" s="67"/>
      <c r="CB1151" s="113"/>
      <c r="CC1151" s="69">
        <f>SUM(Table25[[#This Row],[Contract Amount FY00]:[Contract Amount FY50]])</f>
        <v>8258</v>
      </c>
      <c r="CD1151" s="114"/>
    </row>
    <row r="1152" spans="1:82" x14ac:dyDescent="0.25">
      <c r="A1152" s="122" t="s">
        <v>2077</v>
      </c>
      <c r="B1152" s="122" t="s">
        <v>3145</v>
      </c>
      <c r="C1152" s="122" t="s">
        <v>3211</v>
      </c>
      <c r="E1152" s="26" t="str">
        <f>IFERROR(IF(VLOOKUP(Table25[[#This Row],[Contract No.]],Table3[#All],3,FALSE)="","No","Yes"),"")</f>
        <v>Yes</v>
      </c>
      <c r="F1152" s="107" t="str">
        <f>IFERROR(VLOOKUP(Table25[[#This Row],[Contract No.]],Table3[#All],3,FALSE),"")</f>
        <v>NASPO</v>
      </c>
      <c r="G1152" s="107" t="str">
        <f>IFERROR(IF(Table25[[#This Row],[Cooperative Purchase
(Yes/No)]]="Yes","Yes",IF(VLOOKUP(Table25[[#This Row],[Contract No.]],Table3[#All],1,FALSE)=Table25[[#This Row],[Contract No.]],"Yes","No")),"No")</f>
        <v>Yes</v>
      </c>
      <c r="H1152" s="51">
        <f>IFERROR(VLOOKUP(Table25[[#This Row],[Contract No.]],Table3[#All],4,FALSE),"")</f>
        <v>45138</v>
      </c>
      <c r="I1152" s="28">
        <f>IFERROR(IF(AND(MONTH(Table25[[#This Row],[Contract Start Date]])&gt;6,MONTH(Table25[[#This Row],[Contract Start Date]])&lt;=12),YEAR(Table25[[#This Row],[Contract Start Date]])+1,YEAR(Table25[[#This Row],[Contract Start Date]])),"")</f>
        <v>2024</v>
      </c>
      <c r="J1152" s="108">
        <f>Table25[[#This Row],[FY Formula start]]</f>
        <v>2024</v>
      </c>
      <c r="K1152" s="59" t="str">
        <f>"FY"&amp;" "&amp;Table25[[#This Row],[Year Start]]</f>
        <v>FY 2024</v>
      </c>
      <c r="L1152" s="109">
        <f>IFERROR(VLOOKUP(Table25[[#This Row],[Contract No.]],Table3[#All],5,FALSE),"")</f>
        <v>48426</v>
      </c>
      <c r="M1152" s="110">
        <f>IFERROR(IF(Table25[[#This Row],[Contract End Date]]="99/99/9999","No End",IF(AND(MONTH(Table25[[#This Row],[Contract End Date]])&gt;6,MONTH(Table25[[#This Row],[Contract End Date]])&lt;=12),YEAR(Table25[[#This Row],[Contract End Date]])+1,YEAR(Table25[[#This Row],[Contract End Date]]))),"")</f>
        <v>2033</v>
      </c>
      <c r="N1152" s="111">
        <f>Table25[[#This Row],[FY Formula end]]</f>
        <v>2033</v>
      </c>
      <c r="O1152" s="112" t="str">
        <f>IF(Table25[[#This Row],[Year End]]="No End","No End","FY"&amp;" "&amp;Table25[[#This Row],[Year End]])</f>
        <v>FY 2033</v>
      </c>
      <c r="P1152" s="27"/>
      <c r="Q1152" s="104">
        <f>_xlfn.IFNA(IF($B1152="","",VLOOKUP($B1152,'SWC Towers'!$A:$Q,$Q$2,FALSE)),"")</f>
        <v>0.2</v>
      </c>
      <c r="R1152" s="106">
        <f>_xlfn.IFNA(IF($B1152="","",VLOOKUP($B1152,'SWC Towers'!$A:$Q,$R$2,FALSE)),"")</f>
        <v>0.2</v>
      </c>
      <c r="S1152" s="106" t="str">
        <f>_xlfn.IFNA(IF($B1152="","",VLOOKUP($B1152,'SWC Towers'!$A:$Q,$S$2,FALSE)),"")</f>
        <v/>
      </c>
      <c r="T1152" s="106">
        <f>_xlfn.IFNA(IF($B1152="","",VLOOKUP($B1152,'SWC Towers'!$A:$Q,$T$2,FALSE)),"")</f>
        <v>0.1</v>
      </c>
      <c r="U1152" s="104" t="str">
        <f>_xlfn.IFNA(IF($B1152="","",VLOOKUP($B1152,'SWC Towers'!$A:$Q,$U$2,FALSE)),"")</f>
        <v/>
      </c>
      <c r="V1152" s="104" t="str">
        <f>_xlfn.IFNA(IF($B1152="","",VLOOKUP($B1152,'SWC Towers'!$A:$Q,$V$2,FALSE)),"")</f>
        <v/>
      </c>
      <c r="W1152" s="104">
        <f>_xlfn.IFNA(IF($B1152="","",VLOOKUP($B1152,'SWC Towers'!$A:$Q,$W$2,FALSE)),"")</f>
        <v>0.3</v>
      </c>
      <c r="X1152" s="104" t="str">
        <f>_xlfn.IFNA(IF($B1152="","",VLOOKUP($B1152,'SWC Towers'!$A:$Q,$X$2,FALSE)),"")</f>
        <v/>
      </c>
      <c r="Y1152" s="104" t="str">
        <f>_xlfn.IFNA(IF($B1152="","",VLOOKUP($B1152,'SWC Towers'!$A:$Q,$Y$2,FALSE)),"")</f>
        <v/>
      </c>
      <c r="Z1152" s="104">
        <f>_xlfn.IFNA(IF($B1152="","",VLOOKUP($B1152,'SWC Towers'!$A:$Q,$Z$2,FALSE)),"")</f>
        <v>0.1</v>
      </c>
      <c r="AA1152" s="104" t="str">
        <f>_xlfn.IFNA(IF($B1152="","",VLOOKUP($B1152,'SWC Towers'!$A:$Q,$AA$2,FALSE)),"")</f>
        <v/>
      </c>
      <c r="AB1152" s="106">
        <f>_xlfn.IFNA(IF($B1152="","",VLOOKUP($B1152,'SWC Towers'!$A:$Q,$AB$2,FALSE)),"")</f>
        <v>0.1</v>
      </c>
      <c r="AC1152" s="20">
        <f>SUM(Table25[[#This Row],[IT Tower: Application]:[Other/Non-IT ]])</f>
        <v>1</v>
      </c>
      <c r="AD1152" s="67"/>
      <c r="AE1152" s="67"/>
      <c r="AF1152" s="67"/>
      <c r="AG1152" s="67"/>
      <c r="AH1152" s="67"/>
      <c r="AI1152" s="67"/>
      <c r="AJ1152" s="67"/>
      <c r="AK1152" s="67"/>
      <c r="AL1152" s="67"/>
      <c r="AM1152" s="67"/>
      <c r="AN1152" s="67"/>
      <c r="AO1152" s="67"/>
      <c r="AP1152" s="67"/>
      <c r="AQ1152" s="67"/>
      <c r="AR1152" s="67"/>
      <c r="AS1152" s="67"/>
      <c r="AT1152" s="67"/>
      <c r="AU1152" s="67"/>
      <c r="AV1152" s="67"/>
      <c r="AW1152" s="67"/>
      <c r="AX1152" s="67"/>
      <c r="AY1152" s="67"/>
      <c r="AZ1152" s="67"/>
      <c r="BA1152" s="67"/>
      <c r="BB1152" s="113"/>
      <c r="BC1152" s="113">
        <v>865</v>
      </c>
      <c r="BD1152" s="113"/>
      <c r="BE1152" s="113"/>
      <c r="BF1152" s="113"/>
      <c r="BG1152" s="113"/>
      <c r="BH1152" s="113"/>
      <c r="BI1152" s="113"/>
      <c r="BJ1152" s="113"/>
      <c r="BK1152" s="113"/>
      <c r="BL1152" s="113"/>
      <c r="BM1152" s="113"/>
      <c r="BN1152" s="113"/>
      <c r="BO1152" s="113"/>
      <c r="BP1152" s="113"/>
      <c r="BQ1152" s="113"/>
      <c r="BR1152" s="113"/>
      <c r="BS1152" s="113"/>
      <c r="BT1152" s="113"/>
      <c r="BU1152" s="113"/>
      <c r="BV1152" s="113"/>
      <c r="BW1152" s="113"/>
      <c r="BX1152" s="113"/>
      <c r="BY1152" s="113"/>
      <c r="BZ1152" s="113"/>
      <c r="CA1152" s="67"/>
      <c r="CB1152" s="113"/>
      <c r="CC1152" s="69">
        <f>SUM(Table25[[#This Row],[Contract Amount FY00]:[Contract Amount FY50]])</f>
        <v>865</v>
      </c>
      <c r="CD1152" s="114"/>
    </row>
    <row r="1153" spans="1:82" x14ac:dyDescent="0.25">
      <c r="A1153" s="122" t="s">
        <v>2077</v>
      </c>
      <c r="B1153" s="122" t="s">
        <v>3183</v>
      </c>
      <c r="C1153" s="122" t="s">
        <v>3193</v>
      </c>
      <c r="E1153" s="26" t="str">
        <f>IFERROR(IF(VLOOKUP(Table25[[#This Row],[Contract No.]],Table3[#All],3,FALSE)="","No","Yes"),"")</f>
        <v>Yes</v>
      </c>
      <c r="F1153" s="107" t="str">
        <f>IFERROR(VLOOKUP(Table25[[#This Row],[Contract No.]],Table3[#All],3,FALSE),"")</f>
        <v>NASPO</v>
      </c>
      <c r="G1153" s="107" t="str">
        <f>IFERROR(IF(Table25[[#This Row],[Cooperative Purchase
(Yes/No)]]="Yes","Yes",IF(VLOOKUP(Table25[[#This Row],[Contract No.]],Table3[#All],1,FALSE)=Table25[[#This Row],[Contract No.]],"Yes","No")),"No")</f>
        <v>Yes</v>
      </c>
      <c r="H1153" s="51">
        <f>IFERROR(VLOOKUP(Table25[[#This Row],[Contract No.]],Table3[#All],4,FALSE),"")</f>
        <v>45505</v>
      </c>
      <c r="I1153" s="28">
        <f>IFERROR(IF(AND(MONTH(Table25[[#This Row],[Contract Start Date]])&gt;6,MONTH(Table25[[#This Row],[Contract Start Date]])&lt;=12),YEAR(Table25[[#This Row],[Contract Start Date]])+1,YEAR(Table25[[#This Row],[Contract Start Date]])),"")</f>
        <v>2025</v>
      </c>
      <c r="J1153" s="108">
        <f>Table25[[#This Row],[FY Formula start]]</f>
        <v>2025</v>
      </c>
      <c r="K1153" s="59" t="str">
        <f>"FY"&amp;" "&amp;Table25[[#This Row],[Year Start]]</f>
        <v>FY 2025</v>
      </c>
      <c r="L1153" s="109">
        <f>IFERROR(VLOOKUP(Table25[[#This Row],[Contract No.]],Table3[#All],5,FALSE),"")</f>
        <v>47330</v>
      </c>
      <c r="M1153" s="110">
        <f>IFERROR(IF(Table25[[#This Row],[Contract End Date]]="99/99/9999","No End",IF(AND(MONTH(Table25[[#This Row],[Contract End Date]])&gt;6,MONTH(Table25[[#This Row],[Contract End Date]])&lt;=12),YEAR(Table25[[#This Row],[Contract End Date]])+1,YEAR(Table25[[#This Row],[Contract End Date]]))),"")</f>
        <v>2030</v>
      </c>
      <c r="N1153" s="111">
        <f>Table25[[#This Row],[FY Formula end]]</f>
        <v>2030</v>
      </c>
      <c r="O1153" s="112" t="str">
        <f>IF(Table25[[#This Row],[Year End]]="No End","No End","FY"&amp;" "&amp;Table25[[#This Row],[Year End]])</f>
        <v>FY 2030</v>
      </c>
      <c r="P1153" s="27"/>
      <c r="Q1153" s="104">
        <f>_xlfn.IFNA(IF($B1153="","",VLOOKUP($B1153,'SWC Towers'!$A:$Q,$Q$2,FALSE)),"")</f>
        <v>0.2</v>
      </c>
      <c r="R1153" s="106" t="str">
        <f>_xlfn.IFNA(IF($B1153="","",VLOOKUP($B1153,'SWC Towers'!$A:$Q,$R$2,FALSE)),"")</f>
        <v/>
      </c>
      <c r="S1153" s="106">
        <f>_xlfn.IFNA(IF($B1153="","",VLOOKUP($B1153,'SWC Towers'!$A:$Q,$S$2,FALSE)),"")</f>
        <v>0.2</v>
      </c>
      <c r="T1153" s="106" t="str">
        <f>_xlfn.IFNA(IF($B1153="","",VLOOKUP($B1153,'SWC Towers'!$A:$Q,$T$2,FALSE)),"")</f>
        <v/>
      </c>
      <c r="U1153" s="104">
        <f>_xlfn.IFNA(IF($B1153="","",VLOOKUP($B1153,'SWC Towers'!$A:$Q,$U$2,FALSE)),"")</f>
        <v>0.4</v>
      </c>
      <c r="V1153" s="104" t="str">
        <f>_xlfn.IFNA(IF($B1153="","",VLOOKUP($B1153,'SWC Towers'!$A:$Q,$V$2,FALSE)),"")</f>
        <v/>
      </c>
      <c r="W1153" s="104">
        <f>_xlfn.IFNA(IF($B1153="","",VLOOKUP($B1153,'SWC Towers'!$A:$Q,$W$2,FALSE)),"")</f>
        <v>0.2</v>
      </c>
      <c r="X1153" s="104" t="str">
        <f>_xlfn.IFNA(IF($B1153="","",VLOOKUP($B1153,'SWC Towers'!$A:$Q,$X$2,FALSE)),"")</f>
        <v/>
      </c>
      <c r="Y1153" s="104" t="str">
        <f>_xlfn.IFNA(IF($B1153="","",VLOOKUP($B1153,'SWC Towers'!$A:$Q,$Y$2,FALSE)),"")</f>
        <v/>
      </c>
      <c r="Z1153" s="104" t="str">
        <f>_xlfn.IFNA(IF($B1153="","",VLOOKUP($B1153,'SWC Towers'!$A:$Q,$Z$2,FALSE)),"")</f>
        <v/>
      </c>
      <c r="AA1153" s="104" t="str">
        <f>_xlfn.IFNA(IF($B1153="","",VLOOKUP($B1153,'SWC Towers'!$A:$Q,$AA$2,FALSE)),"")</f>
        <v/>
      </c>
      <c r="AB1153" s="106" t="str">
        <f>_xlfn.IFNA(IF($B1153="","",VLOOKUP($B1153,'SWC Towers'!$A:$Q,$AB$2,FALSE)),"")</f>
        <v/>
      </c>
      <c r="AC1153" s="20">
        <f>SUM(Table25[[#This Row],[IT Tower: Application]:[Other/Non-IT ]])</f>
        <v>1</v>
      </c>
      <c r="AD1153" s="67"/>
      <c r="AE1153" s="67"/>
      <c r="AF1153" s="67"/>
      <c r="AG1153" s="67"/>
      <c r="AH1153" s="67"/>
      <c r="AI1153" s="67"/>
      <c r="AJ1153" s="67"/>
      <c r="AK1153" s="67"/>
      <c r="AL1153" s="67"/>
      <c r="AM1153" s="67"/>
      <c r="AN1153" s="67"/>
      <c r="AO1153" s="67"/>
      <c r="AP1153" s="67"/>
      <c r="AQ1153" s="67"/>
      <c r="AR1153" s="67"/>
      <c r="AS1153" s="67"/>
      <c r="AT1153" s="67"/>
      <c r="AU1153" s="67"/>
      <c r="AV1153" s="67"/>
      <c r="AW1153" s="67"/>
      <c r="AX1153" s="67"/>
      <c r="AY1153" s="67"/>
      <c r="AZ1153" s="67"/>
      <c r="BA1153" s="67"/>
      <c r="BB1153" s="113">
        <v>0</v>
      </c>
      <c r="BC1153" s="113">
        <v>44206</v>
      </c>
      <c r="BD1153" s="113"/>
      <c r="BE1153" s="113"/>
      <c r="BF1153" s="113"/>
      <c r="BG1153" s="113"/>
      <c r="BH1153" s="113"/>
      <c r="BI1153" s="113"/>
      <c r="BJ1153" s="113"/>
      <c r="BK1153" s="113"/>
      <c r="BL1153" s="113"/>
      <c r="BM1153" s="113"/>
      <c r="BN1153" s="113"/>
      <c r="BO1153" s="113"/>
      <c r="BP1153" s="113"/>
      <c r="BQ1153" s="113"/>
      <c r="BR1153" s="113"/>
      <c r="BS1153" s="113"/>
      <c r="BT1153" s="113"/>
      <c r="BU1153" s="113"/>
      <c r="BV1153" s="113"/>
      <c r="BW1153" s="113"/>
      <c r="BX1153" s="113"/>
      <c r="BY1153" s="113"/>
      <c r="BZ1153" s="113"/>
      <c r="CA1153" s="67"/>
      <c r="CB1153" s="113"/>
      <c r="CC1153" s="69">
        <f>SUM(Table25[[#This Row],[Contract Amount FY00]:[Contract Amount FY50]])</f>
        <v>44206</v>
      </c>
      <c r="CD1153" s="114"/>
    </row>
    <row r="1154" spans="1:82" x14ac:dyDescent="0.25">
      <c r="A1154" s="122" t="s">
        <v>2013</v>
      </c>
      <c r="B1154" s="122" t="s">
        <v>3007</v>
      </c>
      <c r="C1154" s="122" t="s">
        <v>714</v>
      </c>
      <c r="E1154" s="26" t="str">
        <f>IFERROR(IF(VLOOKUP(Table25[[#This Row],[Contract No.]],Table3[#All],3,FALSE)="","No","Yes"),"")</f>
        <v>No</v>
      </c>
      <c r="F1154" s="107" t="str">
        <f>IFERROR(VLOOKUP(Table25[[#This Row],[Contract No.]],Table3[#All],3,FALSE),"")</f>
        <v/>
      </c>
      <c r="G1154" s="107" t="str">
        <f>IFERROR(IF(Table25[[#This Row],[Cooperative Purchase
(Yes/No)]]="Yes","Yes",IF(VLOOKUP(Table25[[#This Row],[Contract No.]],Table3[#All],1,FALSE)=Table25[[#This Row],[Contract No.]],"Yes","No")),"No")</f>
        <v>Yes</v>
      </c>
      <c r="H1154" s="51">
        <f>IFERROR(VLOOKUP(Table25[[#This Row],[Contract No.]],Table3[#All],4,FALSE),"")</f>
        <v>44743</v>
      </c>
      <c r="I1154" s="28">
        <f>IFERROR(IF(AND(MONTH(Table25[[#This Row],[Contract Start Date]])&gt;6,MONTH(Table25[[#This Row],[Contract Start Date]])&lt;=12),YEAR(Table25[[#This Row],[Contract Start Date]])+1,YEAR(Table25[[#This Row],[Contract Start Date]])),"")</f>
        <v>2023</v>
      </c>
      <c r="J1154" s="108">
        <f>Table25[[#This Row],[FY Formula start]]</f>
        <v>2023</v>
      </c>
      <c r="K1154" s="59" t="str">
        <f>"FY"&amp;" "&amp;Table25[[#This Row],[Year Start]]</f>
        <v>FY 2023</v>
      </c>
      <c r="L1154" s="109">
        <f>IFERROR(VLOOKUP(Table25[[#This Row],[Contract No.]],Table3[#All],5,FALSE),"")</f>
        <v>46234</v>
      </c>
      <c r="M1154" s="110">
        <f>IFERROR(IF(Table25[[#This Row],[Contract End Date]]="99/99/9999","No End",IF(AND(MONTH(Table25[[#This Row],[Contract End Date]])&gt;6,MONTH(Table25[[#This Row],[Contract End Date]])&lt;=12),YEAR(Table25[[#This Row],[Contract End Date]])+1,YEAR(Table25[[#This Row],[Contract End Date]]))),"")</f>
        <v>2027</v>
      </c>
      <c r="N1154" s="111">
        <f>Table25[[#This Row],[FY Formula end]]</f>
        <v>2027</v>
      </c>
      <c r="O1154" s="112" t="str">
        <f>IF(Table25[[#This Row],[Year End]]="No End","No End","FY"&amp;" "&amp;Table25[[#This Row],[Year End]])</f>
        <v>FY 2027</v>
      </c>
      <c r="P1154" s="27"/>
      <c r="Q1154" s="104">
        <f>_xlfn.IFNA(IF($B1154="","",VLOOKUP($B1154,'SWC Towers'!$A:$Q,$Q$2,FALSE)),"")</f>
        <v>0.5</v>
      </c>
      <c r="R1154" s="106" t="str">
        <f>_xlfn.IFNA(IF($B1154="","",VLOOKUP($B1154,'SWC Towers'!$A:$Q,$R$2,FALSE)),"")</f>
        <v/>
      </c>
      <c r="S1154" s="106" t="str">
        <f>_xlfn.IFNA(IF($B1154="","",VLOOKUP($B1154,'SWC Towers'!$A:$Q,$S$2,FALSE)),"")</f>
        <v/>
      </c>
      <c r="T1154" s="106" t="str">
        <f>_xlfn.IFNA(IF($B1154="","",VLOOKUP($B1154,'SWC Towers'!$A:$Q,$T$2,FALSE)),"")</f>
        <v/>
      </c>
      <c r="U1154" s="104">
        <f>_xlfn.IFNA(IF($B1154="","",VLOOKUP($B1154,'SWC Towers'!$A:$Q,$U$2,FALSE)),"")</f>
        <v>0.5</v>
      </c>
      <c r="V1154" s="104" t="str">
        <f>_xlfn.IFNA(IF($B1154="","",VLOOKUP($B1154,'SWC Towers'!$A:$Q,$V$2,FALSE)),"")</f>
        <v/>
      </c>
      <c r="W1154" s="104" t="str">
        <f>_xlfn.IFNA(IF($B1154="","",VLOOKUP($B1154,'SWC Towers'!$A:$Q,$W$2,FALSE)),"")</f>
        <v/>
      </c>
      <c r="X1154" s="104" t="str">
        <f>_xlfn.IFNA(IF($B1154="","",VLOOKUP($B1154,'SWC Towers'!$A:$Q,$X$2,FALSE)),"")</f>
        <v/>
      </c>
      <c r="Y1154" s="104" t="str">
        <f>_xlfn.IFNA(IF($B1154="","",VLOOKUP($B1154,'SWC Towers'!$A:$Q,$Y$2,FALSE)),"")</f>
        <v/>
      </c>
      <c r="Z1154" s="104" t="str">
        <f>_xlfn.IFNA(IF($B1154="","",VLOOKUP($B1154,'SWC Towers'!$A:$Q,$Z$2,FALSE)),"")</f>
        <v/>
      </c>
      <c r="AA1154" s="104" t="str">
        <f>_xlfn.IFNA(IF($B1154="","",VLOOKUP($B1154,'SWC Towers'!$A:$Q,$AA$2,FALSE)),"")</f>
        <v/>
      </c>
      <c r="AB1154" s="106" t="str">
        <f>_xlfn.IFNA(IF($B1154="","",VLOOKUP($B1154,'SWC Towers'!$A:$Q,$AB$2,FALSE)),"")</f>
        <v/>
      </c>
      <c r="AC1154" s="20">
        <f>SUM(Table25[[#This Row],[IT Tower: Application]:[Other/Non-IT ]])</f>
        <v>1</v>
      </c>
      <c r="AD1154" s="67"/>
      <c r="AE1154" s="67"/>
      <c r="AF1154" s="67"/>
      <c r="AG1154" s="67"/>
      <c r="AH1154" s="67"/>
      <c r="AI1154" s="67"/>
      <c r="AJ1154" s="67"/>
      <c r="AK1154" s="67"/>
      <c r="AL1154" s="67"/>
      <c r="AM1154" s="67"/>
      <c r="AN1154" s="67"/>
      <c r="AO1154" s="67"/>
      <c r="AP1154" s="67"/>
      <c r="AQ1154" s="67"/>
      <c r="AR1154" s="67"/>
      <c r="AS1154" s="67"/>
      <c r="AT1154" s="67"/>
      <c r="AU1154" s="67"/>
      <c r="AV1154" s="67"/>
      <c r="AW1154" s="67"/>
      <c r="AX1154" s="67"/>
      <c r="AY1154" s="67"/>
      <c r="AZ1154" s="67"/>
      <c r="BA1154" s="67"/>
      <c r="BB1154" s="113"/>
      <c r="BC1154" s="113">
        <v>1473.3</v>
      </c>
      <c r="BD1154" s="113"/>
      <c r="BE1154" s="113"/>
      <c r="BF1154" s="113"/>
      <c r="BG1154" s="113"/>
      <c r="BH1154" s="113"/>
      <c r="BI1154" s="113"/>
      <c r="BJ1154" s="113"/>
      <c r="BK1154" s="113"/>
      <c r="BL1154" s="113"/>
      <c r="BM1154" s="113"/>
      <c r="BN1154" s="113"/>
      <c r="BO1154" s="113"/>
      <c r="BP1154" s="113"/>
      <c r="BQ1154" s="113"/>
      <c r="BR1154" s="113"/>
      <c r="BS1154" s="113"/>
      <c r="BT1154" s="113"/>
      <c r="BU1154" s="113"/>
      <c r="BV1154" s="113"/>
      <c r="BW1154" s="113"/>
      <c r="BX1154" s="113"/>
      <c r="BY1154" s="113"/>
      <c r="BZ1154" s="113"/>
      <c r="CA1154" s="67"/>
      <c r="CB1154" s="113"/>
      <c r="CC1154" s="69">
        <f>SUM(Table25[[#This Row],[Contract Amount FY00]:[Contract Amount FY50]])</f>
        <v>1473.3</v>
      </c>
      <c r="CD1154" s="114"/>
    </row>
    <row r="1155" spans="1:82" x14ac:dyDescent="0.25">
      <c r="A1155" s="122" t="s">
        <v>2013</v>
      </c>
      <c r="B1155" s="122" t="s">
        <v>2242</v>
      </c>
      <c r="C1155" s="122" t="s">
        <v>385</v>
      </c>
      <c r="E1155" s="26" t="str">
        <f>IFERROR(IF(VLOOKUP(Table25[[#This Row],[Contract No.]],Table3[#All],3,FALSE)="","No","Yes"),"")</f>
        <v>Yes</v>
      </c>
      <c r="F1155" s="107" t="str">
        <f>IFERROR(VLOOKUP(Table25[[#This Row],[Contract No.]],Table3[#All],3,FALSE),"")</f>
        <v>NASPO</v>
      </c>
      <c r="G1155" s="107" t="str">
        <f>IFERROR(IF(Table25[[#This Row],[Cooperative Purchase
(Yes/No)]]="Yes","Yes",IF(VLOOKUP(Table25[[#This Row],[Contract No.]],Table3[#All],1,FALSE)=Table25[[#This Row],[Contract No.]],"Yes","No")),"No")</f>
        <v>Yes</v>
      </c>
      <c r="H1155" s="51">
        <f>IFERROR(VLOOKUP(Table25[[#This Row],[Contract No.]],Table3[#All],4,FALSE),"")</f>
        <v>44378</v>
      </c>
      <c r="I1155" s="28">
        <f>IFERROR(IF(AND(MONTH(Table25[[#This Row],[Contract Start Date]])&gt;6,MONTH(Table25[[#This Row],[Contract Start Date]])&lt;=12),YEAR(Table25[[#This Row],[Contract Start Date]])+1,YEAR(Table25[[#This Row],[Contract Start Date]])),"")</f>
        <v>2022</v>
      </c>
      <c r="J1155" s="108">
        <f>Table25[[#This Row],[FY Formula start]]</f>
        <v>2022</v>
      </c>
      <c r="K1155" s="59" t="str">
        <f>"FY"&amp;" "&amp;Table25[[#This Row],[Year Start]]</f>
        <v>FY 2022</v>
      </c>
      <c r="L1155" s="109">
        <f>IFERROR(VLOOKUP(Table25[[#This Row],[Contract No.]],Table3[#All],5,FALSE),"")</f>
        <v>47118</v>
      </c>
      <c r="M1155" s="110">
        <f>IFERROR(IF(Table25[[#This Row],[Contract End Date]]="99/99/9999","No End",IF(AND(MONTH(Table25[[#This Row],[Contract End Date]])&gt;6,MONTH(Table25[[#This Row],[Contract End Date]])&lt;=12),YEAR(Table25[[#This Row],[Contract End Date]])+1,YEAR(Table25[[#This Row],[Contract End Date]]))),"")</f>
        <v>2029</v>
      </c>
      <c r="N1155" s="111">
        <f>Table25[[#This Row],[FY Formula end]]</f>
        <v>2029</v>
      </c>
      <c r="O1155" s="112" t="str">
        <f>IF(Table25[[#This Row],[Year End]]="No End","No End","FY"&amp;" "&amp;Table25[[#This Row],[Year End]])</f>
        <v>FY 2029</v>
      </c>
      <c r="P1155" s="27"/>
      <c r="Q1155" s="104">
        <f>_xlfn.IFNA(IF($B1155="","",VLOOKUP($B1155,'SWC Towers'!$A:$Q,$Q$2,FALSE)),"")</f>
        <v>0.25</v>
      </c>
      <c r="R1155" s="106">
        <f>_xlfn.IFNA(IF($B1155="","",VLOOKUP($B1155,'SWC Towers'!$A:$Q,$R$2,FALSE)),"")</f>
        <v>0.3</v>
      </c>
      <c r="S1155" s="106" t="str">
        <f>_xlfn.IFNA(IF($B1155="","",VLOOKUP($B1155,'SWC Towers'!$A:$Q,$S$2,FALSE)),"")</f>
        <v/>
      </c>
      <c r="T1155" s="106" t="str">
        <f>_xlfn.IFNA(IF($B1155="","",VLOOKUP($B1155,'SWC Towers'!$A:$Q,$T$2,FALSE)),"")</f>
        <v/>
      </c>
      <c r="U1155" s="104">
        <f>_xlfn.IFNA(IF($B1155="","",VLOOKUP($B1155,'SWC Towers'!$A:$Q,$U$2,FALSE)),"")</f>
        <v>0.3</v>
      </c>
      <c r="V1155" s="104" t="str">
        <f>_xlfn.IFNA(IF($B1155="","",VLOOKUP($B1155,'SWC Towers'!$A:$Q,$V$2,FALSE)),"")</f>
        <v/>
      </c>
      <c r="W1155" s="104">
        <f>_xlfn.IFNA(IF($B1155="","",VLOOKUP($B1155,'SWC Towers'!$A:$Q,$W$2,FALSE)),"")</f>
        <v>0.1</v>
      </c>
      <c r="X1155" s="104" t="str">
        <f>_xlfn.IFNA(IF($B1155="","",VLOOKUP($B1155,'SWC Towers'!$A:$Q,$X$2,FALSE)),"")</f>
        <v/>
      </c>
      <c r="Y1155" s="104" t="str">
        <f>_xlfn.IFNA(IF($B1155="","",VLOOKUP($B1155,'SWC Towers'!$A:$Q,$Y$2,FALSE)),"")</f>
        <v/>
      </c>
      <c r="Z1155" s="104" t="str">
        <f>_xlfn.IFNA(IF($B1155="","",VLOOKUP($B1155,'SWC Towers'!$A:$Q,$Z$2,FALSE)),"")</f>
        <v/>
      </c>
      <c r="AA1155" s="104" t="str">
        <f>_xlfn.IFNA(IF($B1155="","",VLOOKUP($B1155,'SWC Towers'!$A:$Q,$AA$2,FALSE)),"")</f>
        <v/>
      </c>
      <c r="AB1155" s="106">
        <f>_xlfn.IFNA(IF($B1155="","",VLOOKUP($B1155,'SWC Towers'!$A:$Q,$AB$2,FALSE)),"")</f>
        <v>0.05</v>
      </c>
      <c r="AC1155" s="20">
        <f>SUM(Table25[[#This Row],[IT Tower: Application]:[Other/Non-IT ]])</f>
        <v>1</v>
      </c>
      <c r="AD1155" s="67"/>
      <c r="AE1155" s="67"/>
      <c r="AF1155" s="67"/>
      <c r="AG1155" s="67"/>
      <c r="AH1155" s="67"/>
      <c r="AI1155" s="67"/>
      <c r="AJ1155" s="67"/>
      <c r="AK1155" s="67"/>
      <c r="AL1155" s="67"/>
      <c r="AM1155" s="67"/>
      <c r="AN1155" s="67"/>
      <c r="AO1155" s="67"/>
      <c r="AP1155" s="67"/>
      <c r="AQ1155" s="67"/>
      <c r="AR1155" s="67"/>
      <c r="AS1155" s="67"/>
      <c r="AT1155" s="67"/>
      <c r="AU1155" s="67"/>
      <c r="AV1155" s="67"/>
      <c r="AW1155" s="67"/>
      <c r="AX1155" s="67"/>
      <c r="AY1155" s="67"/>
      <c r="AZ1155" s="67">
        <v>249308</v>
      </c>
      <c r="BA1155" s="67">
        <v>431111</v>
      </c>
      <c r="BB1155" s="113">
        <v>129053</v>
      </c>
      <c r="BC1155" s="113">
        <v>2037419</v>
      </c>
      <c r="BD1155" s="113"/>
      <c r="BE1155" s="113"/>
      <c r="BF1155" s="113"/>
      <c r="BG1155" s="113"/>
      <c r="BH1155" s="113"/>
      <c r="BI1155" s="113"/>
      <c r="BJ1155" s="113"/>
      <c r="BK1155" s="113"/>
      <c r="BL1155" s="113"/>
      <c r="BM1155" s="113"/>
      <c r="BN1155" s="113"/>
      <c r="BO1155" s="113"/>
      <c r="BP1155" s="113"/>
      <c r="BQ1155" s="113"/>
      <c r="BR1155" s="113"/>
      <c r="BS1155" s="113"/>
      <c r="BT1155" s="113"/>
      <c r="BU1155" s="113"/>
      <c r="BV1155" s="113"/>
      <c r="BW1155" s="113"/>
      <c r="BX1155" s="113"/>
      <c r="BY1155" s="113"/>
      <c r="BZ1155" s="113"/>
      <c r="CA1155" s="67"/>
      <c r="CB1155" s="113"/>
      <c r="CC1155" s="69">
        <f>SUM(Table25[[#This Row],[Contract Amount FY00]:[Contract Amount FY50]])</f>
        <v>2846891</v>
      </c>
      <c r="CD1155" s="114"/>
    </row>
    <row r="1156" spans="1:82" x14ac:dyDescent="0.25">
      <c r="A1156" s="122" t="s">
        <v>2013</v>
      </c>
      <c r="B1156" s="122" t="s">
        <v>2242</v>
      </c>
      <c r="C1156" s="122" t="s">
        <v>1195</v>
      </c>
      <c r="E1156" s="26" t="str">
        <f>IFERROR(IF(VLOOKUP(Table25[[#This Row],[Contract No.]],Table3[#All],3,FALSE)="","No","Yes"),"")</f>
        <v>Yes</v>
      </c>
      <c r="F1156" s="107" t="str">
        <f>IFERROR(VLOOKUP(Table25[[#This Row],[Contract No.]],Table3[#All],3,FALSE),"")</f>
        <v>NASPO</v>
      </c>
      <c r="G1156" s="107" t="str">
        <f>IFERROR(IF(Table25[[#This Row],[Cooperative Purchase
(Yes/No)]]="Yes","Yes",IF(VLOOKUP(Table25[[#This Row],[Contract No.]],Table3[#All],1,FALSE)=Table25[[#This Row],[Contract No.]],"Yes","No")),"No")</f>
        <v>Yes</v>
      </c>
      <c r="H1156" s="51">
        <f>IFERROR(VLOOKUP(Table25[[#This Row],[Contract No.]],Table3[#All],4,FALSE),"")</f>
        <v>44378</v>
      </c>
      <c r="I1156" s="28">
        <f>IFERROR(IF(AND(MONTH(Table25[[#This Row],[Contract Start Date]])&gt;6,MONTH(Table25[[#This Row],[Contract Start Date]])&lt;=12),YEAR(Table25[[#This Row],[Contract Start Date]])+1,YEAR(Table25[[#This Row],[Contract Start Date]])),"")</f>
        <v>2022</v>
      </c>
      <c r="J1156" s="108">
        <f>Table25[[#This Row],[FY Formula start]]</f>
        <v>2022</v>
      </c>
      <c r="K1156" s="59" t="str">
        <f>"FY"&amp;" "&amp;Table25[[#This Row],[Year Start]]</f>
        <v>FY 2022</v>
      </c>
      <c r="L1156" s="109">
        <f>IFERROR(VLOOKUP(Table25[[#This Row],[Contract No.]],Table3[#All],5,FALSE),"")</f>
        <v>47118</v>
      </c>
      <c r="M1156" s="110">
        <f>IFERROR(IF(Table25[[#This Row],[Contract End Date]]="99/99/9999","No End",IF(AND(MONTH(Table25[[#This Row],[Contract End Date]])&gt;6,MONTH(Table25[[#This Row],[Contract End Date]])&lt;=12),YEAR(Table25[[#This Row],[Contract End Date]])+1,YEAR(Table25[[#This Row],[Contract End Date]]))),"")</f>
        <v>2029</v>
      </c>
      <c r="N1156" s="111">
        <f>Table25[[#This Row],[FY Formula end]]</f>
        <v>2029</v>
      </c>
      <c r="O1156" s="112" t="str">
        <f>IF(Table25[[#This Row],[Year End]]="No End","No End","FY"&amp;" "&amp;Table25[[#This Row],[Year End]])</f>
        <v>FY 2029</v>
      </c>
      <c r="P1156" s="27"/>
      <c r="Q1156" s="104">
        <f>_xlfn.IFNA(IF($B1156="","",VLOOKUP($B1156,'SWC Towers'!$A:$Q,$Q$2,FALSE)),"")</f>
        <v>0.25</v>
      </c>
      <c r="R1156" s="106">
        <f>_xlfn.IFNA(IF($B1156="","",VLOOKUP($B1156,'SWC Towers'!$A:$Q,$R$2,FALSE)),"")</f>
        <v>0.3</v>
      </c>
      <c r="S1156" s="106" t="str">
        <f>_xlfn.IFNA(IF($B1156="","",VLOOKUP($B1156,'SWC Towers'!$A:$Q,$S$2,FALSE)),"")</f>
        <v/>
      </c>
      <c r="T1156" s="106" t="str">
        <f>_xlfn.IFNA(IF($B1156="","",VLOOKUP($B1156,'SWC Towers'!$A:$Q,$T$2,FALSE)),"")</f>
        <v/>
      </c>
      <c r="U1156" s="104">
        <f>_xlfn.IFNA(IF($B1156="","",VLOOKUP($B1156,'SWC Towers'!$A:$Q,$U$2,FALSE)),"")</f>
        <v>0.3</v>
      </c>
      <c r="V1156" s="104" t="str">
        <f>_xlfn.IFNA(IF($B1156="","",VLOOKUP($B1156,'SWC Towers'!$A:$Q,$V$2,FALSE)),"")</f>
        <v/>
      </c>
      <c r="W1156" s="104">
        <f>_xlfn.IFNA(IF($B1156="","",VLOOKUP($B1156,'SWC Towers'!$A:$Q,$W$2,FALSE)),"")</f>
        <v>0.1</v>
      </c>
      <c r="X1156" s="104" t="str">
        <f>_xlfn.IFNA(IF($B1156="","",VLOOKUP($B1156,'SWC Towers'!$A:$Q,$X$2,FALSE)),"")</f>
        <v/>
      </c>
      <c r="Y1156" s="104" t="str">
        <f>_xlfn.IFNA(IF($B1156="","",VLOOKUP($B1156,'SWC Towers'!$A:$Q,$Y$2,FALSE)),"")</f>
        <v/>
      </c>
      <c r="Z1156" s="104" t="str">
        <f>_xlfn.IFNA(IF($B1156="","",VLOOKUP($B1156,'SWC Towers'!$A:$Q,$Z$2,FALSE)),"")</f>
        <v/>
      </c>
      <c r="AA1156" s="104" t="str">
        <f>_xlfn.IFNA(IF($B1156="","",VLOOKUP($B1156,'SWC Towers'!$A:$Q,$AA$2,FALSE)),"")</f>
        <v/>
      </c>
      <c r="AB1156" s="106">
        <f>_xlfn.IFNA(IF($B1156="","",VLOOKUP($B1156,'SWC Towers'!$A:$Q,$AB$2,FALSE)),"")</f>
        <v>0.05</v>
      </c>
      <c r="AC1156" s="20">
        <f>SUM(Table25[[#This Row],[IT Tower: Application]:[Other/Non-IT ]])</f>
        <v>1</v>
      </c>
      <c r="AD1156" s="67"/>
      <c r="AE1156" s="67"/>
      <c r="AF1156" s="67"/>
      <c r="AG1156" s="67"/>
      <c r="AH1156" s="67"/>
      <c r="AI1156" s="67"/>
      <c r="AJ1156" s="67"/>
      <c r="AK1156" s="67"/>
      <c r="AL1156" s="67"/>
      <c r="AM1156" s="67"/>
      <c r="AN1156" s="67"/>
      <c r="AO1156" s="67"/>
      <c r="AP1156" s="67"/>
      <c r="AQ1156" s="67"/>
      <c r="AR1156" s="67"/>
      <c r="AS1156" s="67"/>
      <c r="AT1156" s="67"/>
      <c r="AU1156" s="67"/>
      <c r="AV1156" s="67"/>
      <c r="AW1156" s="67"/>
      <c r="AX1156" s="67"/>
      <c r="AY1156" s="67"/>
      <c r="AZ1156" s="67"/>
      <c r="BA1156" s="67">
        <v>5351</v>
      </c>
      <c r="BB1156" s="113">
        <v>0</v>
      </c>
      <c r="BC1156" s="113"/>
      <c r="BD1156" s="113"/>
      <c r="BE1156" s="113"/>
      <c r="BF1156" s="113"/>
      <c r="BG1156" s="113"/>
      <c r="BH1156" s="113"/>
      <c r="BI1156" s="113"/>
      <c r="BJ1156" s="113"/>
      <c r="BK1156" s="113"/>
      <c r="BL1156" s="113"/>
      <c r="BM1156" s="113"/>
      <c r="BN1156" s="113"/>
      <c r="BO1156" s="113"/>
      <c r="BP1156" s="113"/>
      <c r="BQ1156" s="113"/>
      <c r="BR1156" s="113"/>
      <c r="BS1156" s="113"/>
      <c r="BT1156" s="113"/>
      <c r="BU1156" s="113"/>
      <c r="BV1156" s="113"/>
      <c r="BW1156" s="113"/>
      <c r="BX1156" s="113"/>
      <c r="BY1156" s="113"/>
      <c r="BZ1156" s="113"/>
      <c r="CA1156" s="67"/>
      <c r="CB1156" s="113"/>
      <c r="CC1156" s="69">
        <f>SUM(Table25[[#This Row],[Contract Amount FY00]:[Contract Amount FY50]])</f>
        <v>5351</v>
      </c>
      <c r="CD1156" s="114"/>
    </row>
    <row r="1157" spans="1:82" x14ac:dyDescent="0.25">
      <c r="A1157" s="122" t="s">
        <v>2013</v>
      </c>
      <c r="B1157" s="122" t="s">
        <v>762</v>
      </c>
      <c r="C1157" s="122" t="s">
        <v>1160</v>
      </c>
      <c r="E1157" s="26" t="str">
        <f>IFERROR(IF(VLOOKUP(Table25[[#This Row],[Contract No.]],Table3[#All],3,FALSE)="","No","Yes"),"")</f>
        <v>No</v>
      </c>
      <c r="F1157" s="107" t="str">
        <f>IFERROR(VLOOKUP(Table25[[#This Row],[Contract No.]],Table3[#All],3,FALSE),"")</f>
        <v/>
      </c>
      <c r="G1157" s="107" t="str">
        <f>IFERROR(IF(Table25[[#This Row],[Cooperative Purchase
(Yes/No)]]="Yes","Yes",IF(VLOOKUP(Table25[[#This Row],[Contract No.]],Table3[#All],1,FALSE)=Table25[[#This Row],[Contract No.]],"Yes","No")),"No")</f>
        <v>Yes</v>
      </c>
      <c r="H1157" s="51">
        <f>IFERROR(VLOOKUP(Table25[[#This Row],[Contract No.]],Table3[#All],4,FALSE),"")</f>
        <v>43435</v>
      </c>
      <c r="I1157" s="28">
        <f>IFERROR(IF(AND(MONTH(Table25[[#This Row],[Contract Start Date]])&gt;6,MONTH(Table25[[#This Row],[Contract Start Date]])&lt;=12),YEAR(Table25[[#This Row],[Contract Start Date]])+1,YEAR(Table25[[#This Row],[Contract Start Date]])),"")</f>
        <v>2019</v>
      </c>
      <c r="J1157" s="108">
        <f>Table25[[#This Row],[FY Formula start]]</f>
        <v>2019</v>
      </c>
      <c r="K1157" s="59" t="str">
        <f>"FY"&amp;" "&amp;Table25[[#This Row],[Year Start]]</f>
        <v>FY 2019</v>
      </c>
      <c r="L1157" s="109">
        <f>IFERROR(VLOOKUP(Table25[[#This Row],[Contract No.]],Table3[#All],5,FALSE),"")</f>
        <v>45626</v>
      </c>
      <c r="M1157" s="110">
        <f>IFERROR(IF(Table25[[#This Row],[Contract End Date]]="99/99/9999","No End",IF(AND(MONTH(Table25[[#This Row],[Contract End Date]])&gt;6,MONTH(Table25[[#This Row],[Contract End Date]])&lt;=12),YEAR(Table25[[#This Row],[Contract End Date]])+1,YEAR(Table25[[#This Row],[Contract End Date]]))),"")</f>
        <v>2025</v>
      </c>
      <c r="N1157" s="111">
        <f>Table25[[#This Row],[FY Formula end]]</f>
        <v>2025</v>
      </c>
      <c r="O1157" s="112" t="str">
        <f>IF(Table25[[#This Row],[Year End]]="No End","No End","FY"&amp;" "&amp;Table25[[#This Row],[Year End]])</f>
        <v>FY 2025</v>
      </c>
      <c r="P1157" s="27"/>
      <c r="Q1157" s="104" t="str">
        <f>_xlfn.IFNA(IF($B1157="","",VLOOKUP($B1157,'SWC Towers'!$A:$Q,$Q$2,FALSE)),"")</f>
        <v/>
      </c>
      <c r="R1157" s="106" t="str">
        <f>_xlfn.IFNA(IF($B1157="","",VLOOKUP($B1157,'SWC Towers'!$A:$Q,$R$2,FALSE)),"")</f>
        <v/>
      </c>
      <c r="S1157" s="106" t="str">
        <f>_xlfn.IFNA(IF($B1157="","",VLOOKUP($B1157,'SWC Towers'!$A:$Q,$S$2,FALSE)),"")</f>
        <v/>
      </c>
      <c r="T1157" s="106" t="str">
        <f>_xlfn.IFNA(IF($B1157="","",VLOOKUP($B1157,'SWC Towers'!$A:$Q,$T$2,FALSE)),"")</f>
        <v/>
      </c>
      <c r="U1157" s="104">
        <f>_xlfn.IFNA(IF($B1157="","",VLOOKUP($B1157,'SWC Towers'!$A:$Q,$U$2,FALSE)),"")</f>
        <v>0.7</v>
      </c>
      <c r="V1157" s="104" t="str">
        <f>_xlfn.IFNA(IF($B1157="","",VLOOKUP($B1157,'SWC Towers'!$A:$Q,$V$2,FALSE)),"")</f>
        <v/>
      </c>
      <c r="W1157" s="104" t="str">
        <f>_xlfn.IFNA(IF($B1157="","",VLOOKUP($B1157,'SWC Towers'!$A:$Q,$W$2,FALSE)),"")</f>
        <v/>
      </c>
      <c r="X1157" s="104" t="str">
        <f>_xlfn.IFNA(IF($B1157="","",VLOOKUP($B1157,'SWC Towers'!$A:$Q,$X$2,FALSE)),"")</f>
        <v/>
      </c>
      <c r="Y1157" s="104" t="str">
        <f>_xlfn.IFNA(IF($B1157="","",VLOOKUP($B1157,'SWC Towers'!$A:$Q,$Y$2,FALSE)),"")</f>
        <v/>
      </c>
      <c r="Z1157" s="104" t="str">
        <f>_xlfn.IFNA(IF($B1157="","",VLOOKUP($B1157,'SWC Towers'!$A:$Q,$Z$2,FALSE)),"")</f>
        <v/>
      </c>
      <c r="AA1157" s="104" t="str">
        <f>_xlfn.IFNA(IF($B1157="","",VLOOKUP($B1157,'SWC Towers'!$A:$Q,$AA$2,FALSE)),"")</f>
        <v/>
      </c>
      <c r="AB1157" s="106">
        <f>_xlfn.IFNA(IF($B1157="","",VLOOKUP($B1157,'SWC Towers'!$A:$Q,$AB$2,FALSE)),"")</f>
        <v>0.3</v>
      </c>
      <c r="AC1157" s="20">
        <f>SUM(Table25[[#This Row],[IT Tower: Application]:[Other/Non-IT ]])</f>
        <v>1</v>
      </c>
      <c r="AD1157" s="67"/>
      <c r="AE1157" s="67"/>
      <c r="AF1157" s="67"/>
      <c r="AG1157" s="67"/>
      <c r="AH1157" s="67"/>
      <c r="AI1157" s="67"/>
      <c r="AJ1157" s="67"/>
      <c r="AK1157" s="67"/>
      <c r="AL1157" s="67"/>
      <c r="AM1157" s="67"/>
      <c r="AN1157" s="67"/>
      <c r="AO1157" s="67"/>
      <c r="AP1157" s="67"/>
      <c r="AQ1157" s="67"/>
      <c r="AR1157" s="67"/>
      <c r="AS1157" s="67"/>
      <c r="AT1157" s="67"/>
      <c r="AU1157" s="67"/>
      <c r="AV1157" s="67"/>
      <c r="AW1157" s="67">
        <v>20839</v>
      </c>
      <c r="AX1157" s="67">
        <v>0</v>
      </c>
      <c r="AY1157" s="67">
        <v>1699</v>
      </c>
      <c r="AZ1157" s="67">
        <v>77900</v>
      </c>
      <c r="BA1157" s="67">
        <v>0</v>
      </c>
      <c r="BB1157" s="113">
        <v>44236</v>
      </c>
      <c r="BC1157" s="113">
        <v>54199</v>
      </c>
      <c r="BD1157" s="113"/>
      <c r="BE1157" s="113"/>
      <c r="BF1157" s="113"/>
      <c r="BG1157" s="113"/>
      <c r="BH1157" s="113"/>
      <c r="BI1157" s="113"/>
      <c r="BJ1157" s="113"/>
      <c r="BK1157" s="113"/>
      <c r="BL1157" s="113"/>
      <c r="BM1157" s="113"/>
      <c r="BN1157" s="113"/>
      <c r="BO1157" s="113"/>
      <c r="BP1157" s="113"/>
      <c r="BQ1157" s="113"/>
      <c r="BR1157" s="113"/>
      <c r="BS1157" s="113"/>
      <c r="BT1157" s="113"/>
      <c r="BU1157" s="113"/>
      <c r="BV1157" s="113"/>
      <c r="BW1157" s="113"/>
      <c r="BX1157" s="113"/>
      <c r="BY1157" s="113"/>
      <c r="BZ1157" s="113"/>
      <c r="CA1157" s="67"/>
      <c r="CB1157" s="113"/>
      <c r="CC1157" s="69">
        <f>SUM(Table25[[#This Row],[Contract Amount FY00]:[Contract Amount FY50]])</f>
        <v>198873</v>
      </c>
      <c r="CD1157" s="114"/>
    </row>
    <row r="1158" spans="1:82" x14ac:dyDescent="0.25">
      <c r="A1158" s="122" t="s">
        <v>2013</v>
      </c>
      <c r="B1158" s="122" t="s">
        <v>762</v>
      </c>
      <c r="C1158" s="122" t="s">
        <v>2232</v>
      </c>
      <c r="E1158" s="26" t="str">
        <f>IFERROR(IF(VLOOKUP(Table25[[#This Row],[Contract No.]],Table3[#All],3,FALSE)="","No","Yes"),"")</f>
        <v>No</v>
      </c>
      <c r="F1158" s="107" t="str">
        <f>IFERROR(VLOOKUP(Table25[[#This Row],[Contract No.]],Table3[#All],3,FALSE),"")</f>
        <v/>
      </c>
      <c r="G1158" s="107" t="str">
        <f>IFERROR(IF(Table25[[#This Row],[Cooperative Purchase
(Yes/No)]]="Yes","Yes",IF(VLOOKUP(Table25[[#This Row],[Contract No.]],Table3[#All],1,FALSE)=Table25[[#This Row],[Contract No.]],"Yes","No")),"No")</f>
        <v>Yes</v>
      </c>
      <c r="H1158" s="51">
        <f>IFERROR(VLOOKUP(Table25[[#This Row],[Contract No.]],Table3[#All],4,FALSE),"")</f>
        <v>43435</v>
      </c>
      <c r="I1158" s="28">
        <f>IFERROR(IF(AND(MONTH(Table25[[#This Row],[Contract Start Date]])&gt;6,MONTH(Table25[[#This Row],[Contract Start Date]])&lt;=12),YEAR(Table25[[#This Row],[Contract Start Date]])+1,YEAR(Table25[[#This Row],[Contract Start Date]])),"")</f>
        <v>2019</v>
      </c>
      <c r="J1158" s="108">
        <f>Table25[[#This Row],[FY Formula start]]</f>
        <v>2019</v>
      </c>
      <c r="K1158" s="59" t="str">
        <f>"FY"&amp;" "&amp;Table25[[#This Row],[Year Start]]</f>
        <v>FY 2019</v>
      </c>
      <c r="L1158" s="109">
        <f>IFERROR(VLOOKUP(Table25[[#This Row],[Contract No.]],Table3[#All],5,FALSE),"")</f>
        <v>45626</v>
      </c>
      <c r="M1158" s="110">
        <f>IFERROR(IF(Table25[[#This Row],[Contract End Date]]="99/99/9999","No End",IF(AND(MONTH(Table25[[#This Row],[Contract End Date]])&gt;6,MONTH(Table25[[#This Row],[Contract End Date]])&lt;=12),YEAR(Table25[[#This Row],[Contract End Date]])+1,YEAR(Table25[[#This Row],[Contract End Date]]))),"")</f>
        <v>2025</v>
      </c>
      <c r="N1158" s="111">
        <f>Table25[[#This Row],[FY Formula end]]</f>
        <v>2025</v>
      </c>
      <c r="O1158" s="112" t="str">
        <f>IF(Table25[[#This Row],[Year End]]="No End","No End","FY"&amp;" "&amp;Table25[[#This Row],[Year End]])</f>
        <v>FY 2025</v>
      </c>
      <c r="P1158" s="27"/>
      <c r="Q1158" s="104" t="str">
        <f>_xlfn.IFNA(IF($B1158="","",VLOOKUP($B1158,'SWC Towers'!$A:$Q,$Q$2,FALSE)),"")</f>
        <v/>
      </c>
      <c r="R1158" s="106" t="str">
        <f>_xlfn.IFNA(IF($B1158="","",VLOOKUP($B1158,'SWC Towers'!$A:$Q,$R$2,FALSE)),"")</f>
        <v/>
      </c>
      <c r="S1158" s="106" t="str">
        <f>_xlfn.IFNA(IF($B1158="","",VLOOKUP($B1158,'SWC Towers'!$A:$Q,$S$2,FALSE)),"")</f>
        <v/>
      </c>
      <c r="T1158" s="106" t="str">
        <f>_xlfn.IFNA(IF($B1158="","",VLOOKUP($B1158,'SWC Towers'!$A:$Q,$T$2,FALSE)),"")</f>
        <v/>
      </c>
      <c r="U1158" s="104">
        <f>_xlfn.IFNA(IF($B1158="","",VLOOKUP($B1158,'SWC Towers'!$A:$Q,$U$2,FALSE)),"")</f>
        <v>0.7</v>
      </c>
      <c r="V1158" s="104" t="str">
        <f>_xlfn.IFNA(IF($B1158="","",VLOOKUP($B1158,'SWC Towers'!$A:$Q,$V$2,FALSE)),"")</f>
        <v/>
      </c>
      <c r="W1158" s="104" t="str">
        <f>_xlfn.IFNA(IF($B1158="","",VLOOKUP($B1158,'SWC Towers'!$A:$Q,$W$2,FALSE)),"")</f>
        <v/>
      </c>
      <c r="X1158" s="104" t="str">
        <f>_xlfn.IFNA(IF($B1158="","",VLOOKUP($B1158,'SWC Towers'!$A:$Q,$X$2,FALSE)),"")</f>
        <v/>
      </c>
      <c r="Y1158" s="104" t="str">
        <f>_xlfn.IFNA(IF($B1158="","",VLOOKUP($B1158,'SWC Towers'!$A:$Q,$Y$2,FALSE)),"")</f>
        <v/>
      </c>
      <c r="Z1158" s="104" t="str">
        <f>_xlfn.IFNA(IF($B1158="","",VLOOKUP($B1158,'SWC Towers'!$A:$Q,$Z$2,FALSE)),"")</f>
        <v/>
      </c>
      <c r="AA1158" s="104" t="str">
        <f>_xlfn.IFNA(IF($B1158="","",VLOOKUP($B1158,'SWC Towers'!$A:$Q,$AA$2,FALSE)),"")</f>
        <v/>
      </c>
      <c r="AB1158" s="106">
        <f>_xlfn.IFNA(IF($B1158="","",VLOOKUP($B1158,'SWC Towers'!$A:$Q,$AB$2,FALSE)),"")</f>
        <v>0.3</v>
      </c>
      <c r="AC1158" s="20">
        <f>SUM(Table25[[#This Row],[IT Tower: Application]:[Other/Non-IT ]])</f>
        <v>1</v>
      </c>
      <c r="AD1158" s="67"/>
      <c r="AE1158" s="67"/>
      <c r="AF1158" s="67"/>
      <c r="AG1158" s="67"/>
      <c r="AH1158" s="67"/>
      <c r="AI1158" s="67"/>
      <c r="AJ1158" s="67"/>
      <c r="AK1158" s="67"/>
      <c r="AL1158" s="67"/>
      <c r="AM1158" s="67"/>
      <c r="AN1158" s="67"/>
      <c r="AO1158" s="67"/>
      <c r="AP1158" s="67"/>
      <c r="AQ1158" s="67"/>
      <c r="AR1158" s="67"/>
      <c r="AS1158" s="67"/>
      <c r="AT1158" s="67"/>
      <c r="AU1158" s="67"/>
      <c r="AV1158" s="67"/>
      <c r="AW1158" s="67">
        <v>47133</v>
      </c>
      <c r="AX1158" s="67">
        <v>0</v>
      </c>
      <c r="AY1158" s="67"/>
      <c r="AZ1158" s="67"/>
      <c r="BA1158" s="67"/>
      <c r="BB1158" s="113"/>
      <c r="BC1158" s="113"/>
      <c r="BD1158" s="113"/>
      <c r="BE1158" s="113"/>
      <c r="BF1158" s="113"/>
      <c r="BG1158" s="113"/>
      <c r="BH1158" s="113"/>
      <c r="BI1158" s="113"/>
      <c r="BJ1158" s="113"/>
      <c r="BK1158" s="113"/>
      <c r="BL1158" s="113"/>
      <c r="BM1158" s="113"/>
      <c r="BN1158" s="113"/>
      <c r="BO1158" s="113"/>
      <c r="BP1158" s="113"/>
      <c r="BQ1158" s="113"/>
      <c r="BR1158" s="113"/>
      <c r="BS1158" s="113"/>
      <c r="BT1158" s="113"/>
      <c r="BU1158" s="113"/>
      <c r="BV1158" s="113"/>
      <c r="BW1158" s="113"/>
      <c r="BX1158" s="113"/>
      <c r="BY1158" s="113"/>
      <c r="BZ1158" s="113"/>
      <c r="CA1158" s="67"/>
      <c r="CB1158" s="113"/>
      <c r="CC1158" s="69">
        <f>SUM(Table25[[#This Row],[Contract Amount FY00]:[Contract Amount FY50]])</f>
        <v>47133</v>
      </c>
      <c r="CD1158" s="114"/>
    </row>
    <row r="1159" spans="1:82" x14ac:dyDescent="0.25">
      <c r="A1159" s="122" t="s">
        <v>2013</v>
      </c>
      <c r="B1159" s="122" t="s">
        <v>533</v>
      </c>
      <c r="C1159" s="122" t="s">
        <v>1682</v>
      </c>
      <c r="E1159" s="26" t="str">
        <f>IFERROR(IF(VLOOKUP(Table25[[#This Row],[Contract No.]],Table3[#All],3,FALSE)="","No","Yes"),"")</f>
        <v>No</v>
      </c>
      <c r="F1159" s="107" t="str">
        <f>IFERROR(VLOOKUP(Table25[[#This Row],[Contract No.]],Table3[#All],3,FALSE),"")</f>
        <v/>
      </c>
      <c r="G1159" s="107" t="str">
        <f>IFERROR(IF(Table25[[#This Row],[Cooperative Purchase
(Yes/No)]]="Yes","Yes",IF(VLOOKUP(Table25[[#This Row],[Contract No.]],Table3[#All],1,FALSE)=Table25[[#This Row],[Contract No.]],"Yes","No")),"No")</f>
        <v>Yes</v>
      </c>
      <c r="H1159" s="51">
        <f>IFERROR(VLOOKUP(Table25[[#This Row],[Contract No.]],Table3[#All],4,FALSE),"")</f>
        <v>43556</v>
      </c>
      <c r="I1159" s="28">
        <f>IFERROR(IF(AND(MONTH(Table25[[#This Row],[Contract Start Date]])&gt;6,MONTH(Table25[[#This Row],[Contract Start Date]])&lt;=12),YEAR(Table25[[#This Row],[Contract Start Date]])+1,YEAR(Table25[[#This Row],[Contract Start Date]])),"")</f>
        <v>2019</v>
      </c>
      <c r="J1159" s="108">
        <f>Table25[[#This Row],[FY Formula start]]</f>
        <v>2019</v>
      </c>
      <c r="K1159" s="59" t="str">
        <f>"FY"&amp;" "&amp;Table25[[#This Row],[Year Start]]</f>
        <v>FY 2019</v>
      </c>
      <c r="L1159" s="109">
        <f>IFERROR(VLOOKUP(Table25[[#This Row],[Contract No.]],Table3[#All],5,FALSE),"")</f>
        <v>45747</v>
      </c>
      <c r="M1159" s="110">
        <f>IFERROR(IF(Table25[[#This Row],[Contract End Date]]="99/99/9999","No End",IF(AND(MONTH(Table25[[#This Row],[Contract End Date]])&gt;6,MONTH(Table25[[#This Row],[Contract End Date]])&lt;=12),YEAR(Table25[[#This Row],[Contract End Date]])+1,YEAR(Table25[[#This Row],[Contract End Date]]))),"")</f>
        <v>2025</v>
      </c>
      <c r="N1159" s="111">
        <f>Table25[[#This Row],[FY Formula end]]</f>
        <v>2025</v>
      </c>
      <c r="O1159" s="112" t="str">
        <f>IF(Table25[[#This Row],[Year End]]="No End","No End","FY"&amp;" "&amp;Table25[[#This Row],[Year End]])</f>
        <v>FY 2025</v>
      </c>
      <c r="P1159" s="27"/>
      <c r="Q1159" s="104">
        <f>_xlfn.IFNA(IF($B1159="","",VLOOKUP($B1159,'SWC Towers'!$A:$Q,$Q$2,FALSE)),"")</f>
        <v>0.2</v>
      </c>
      <c r="R1159" s="106">
        <f>_xlfn.IFNA(IF($B1159="","",VLOOKUP($B1159,'SWC Towers'!$A:$Q,$R$2,FALSE)),"")</f>
        <v>0.2</v>
      </c>
      <c r="S1159" s="106" t="str">
        <f>_xlfn.IFNA(IF($B1159="","",VLOOKUP($B1159,'SWC Towers'!$A:$Q,$S$2,FALSE)),"")</f>
        <v/>
      </c>
      <c r="T1159" s="106" t="str">
        <f>_xlfn.IFNA(IF($B1159="","",VLOOKUP($B1159,'SWC Towers'!$A:$Q,$T$2,FALSE)),"")</f>
        <v/>
      </c>
      <c r="U1159" s="104">
        <f>_xlfn.IFNA(IF($B1159="","",VLOOKUP($B1159,'SWC Towers'!$A:$Q,$U$2,FALSE)),"")</f>
        <v>0.2</v>
      </c>
      <c r="V1159" s="104" t="str">
        <f>_xlfn.IFNA(IF($B1159="","",VLOOKUP($B1159,'SWC Towers'!$A:$Q,$V$2,FALSE)),"")</f>
        <v/>
      </c>
      <c r="W1159" s="104">
        <f>_xlfn.IFNA(IF($B1159="","",VLOOKUP($B1159,'SWC Towers'!$A:$Q,$W$2,FALSE)),"")</f>
        <v>0.2</v>
      </c>
      <c r="X1159" s="104" t="str">
        <f>_xlfn.IFNA(IF($B1159="","",VLOOKUP($B1159,'SWC Towers'!$A:$Q,$X$2,FALSE)),"")</f>
        <v/>
      </c>
      <c r="Y1159" s="104" t="str">
        <f>_xlfn.IFNA(IF($B1159="","",VLOOKUP($B1159,'SWC Towers'!$A:$Q,$Y$2,FALSE)),"")</f>
        <v/>
      </c>
      <c r="Z1159" s="104" t="str">
        <f>_xlfn.IFNA(IF($B1159="","",VLOOKUP($B1159,'SWC Towers'!$A:$Q,$Z$2,FALSE)),"")</f>
        <v/>
      </c>
      <c r="AA1159" s="104">
        <f>_xlfn.IFNA(IF($B1159="","",VLOOKUP($B1159,'SWC Towers'!$A:$Q,$AA$2,FALSE)),"")</f>
        <v>0.2</v>
      </c>
      <c r="AB1159" s="106" t="str">
        <f>_xlfn.IFNA(IF($B1159="","",VLOOKUP($B1159,'SWC Towers'!$A:$Q,$AB$2,FALSE)),"")</f>
        <v/>
      </c>
      <c r="AC1159" s="20">
        <f>SUM(Table25[[#This Row],[IT Tower: Application]:[Other/Non-IT ]])</f>
        <v>1</v>
      </c>
      <c r="AD1159" s="67"/>
      <c r="AE1159" s="67"/>
      <c r="AF1159" s="67"/>
      <c r="AG1159" s="67"/>
      <c r="AH1159" s="67"/>
      <c r="AI1159" s="67"/>
      <c r="AJ1159" s="67"/>
      <c r="AK1159" s="67"/>
      <c r="AL1159" s="67"/>
      <c r="AM1159" s="67"/>
      <c r="AN1159" s="67"/>
      <c r="AO1159" s="67"/>
      <c r="AP1159" s="67"/>
      <c r="AQ1159" s="67"/>
      <c r="AR1159" s="67"/>
      <c r="AS1159" s="67"/>
      <c r="AT1159" s="67"/>
      <c r="AU1159" s="67"/>
      <c r="AV1159" s="67"/>
      <c r="AW1159" s="67"/>
      <c r="AX1159" s="67"/>
      <c r="AY1159" s="67"/>
      <c r="AZ1159" s="67"/>
      <c r="BA1159" s="67"/>
      <c r="BB1159" s="113">
        <v>8632</v>
      </c>
      <c r="BC1159" s="113">
        <v>0</v>
      </c>
      <c r="BD1159" s="113"/>
      <c r="BE1159" s="113"/>
      <c r="BF1159" s="113"/>
      <c r="BG1159" s="113"/>
      <c r="BH1159" s="113"/>
      <c r="BI1159" s="113"/>
      <c r="BJ1159" s="113"/>
      <c r="BK1159" s="113"/>
      <c r="BL1159" s="113"/>
      <c r="BM1159" s="113"/>
      <c r="BN1159" s="113"/>
      <c r="BO1159" s="113"/>
      <c r="BP1159" s="113"/>
      <c r="BQ1159" s="113"/>
      <c r="BR1159" s="113"/>
      <c r="BS1159" s="113"/>
      <c r="BT1159" s="113"/>
      <c r="BU1159" s="113"/>
      <c r="BV1159" s="113"/>
      <c r="BW1159" s="113"/>
      <c r="BX1159" s="113"/>
      <c r="BY1159" s="113"/>
      <c r="BZ1159" s="113"/>
      <c r="CA1159" s="67"/>
      <c r="CB1159" s="113"/>
      <c r="CC1159" s="69">
        <f>SUM(Table25[[#This Row],[Contract Amount FY00]:[Contract Amount FY50]])</f>
        <v>8632</v>
      </c>
      <c r="CD1159" s="114"/>
    </row>
    <row r="1160" spans="1:82" x14ac:dyDescent="0.25">
      <c r="A1160" s="122" t="s">
        <v>2013</v>
      </c>
      <c r="B1160" s="122" t="s">
        <v>533</v>
      </c>
      <c r="C1160" s="122" t="s">
        <v>3187</v>
      </c>
      <c r="E1160" s="26" t="str">
        <f>IFERROR(IF(VLOOKUP(Table25[[#This Row],[Contract No.]],Table3[#All],3,FALSE)="","No","Yes"),"")</f>
        <v>No</v>
      </c>
      <c r="F1160" s="107" t="str">
        <f>IFERROR(VLOOKUP(Table25[[#This Row],[Contract No.]],Table3[#All],3,FALSE),"")</f>
        <v/>
      </c>
      <c r="G1160" s="107" t="str">
        <f>IFERROR(IF(Table25[[#This Row],[Cooperative Purchase
(Yes/No)]]="Yes","Yes",IF(VLOOKUP(Table25[[#This Row],[Contract No.]],Table3[#All],1,FALSE)=Table25[[#This Row],[Contract No.]],"Yes","No")),"No")</f>
        <v>Yes</v>
      </c>
      <c r="H1160" s="51">
        <f>IFERROR(VLOOKUP(Table25[[#This Row],[Contract No.]],Table3[#All],4,FALSE),"")</f>
        <v>43556</v>
      </c>
      <c r="I1160" s="28">
        <f>IFERROR(IF(AND(MONTH(Table25[[#This Row],[Contract Start Date]])&gt;6,MONTH(Table25[[#This Row],[Contract Start Date]])&lt;=12),YEAR(Table25[[#This Row],[Contract Start Date]])+1,YEAR(Table25[[#This Row],[Contract Start Date]])),"")</f>
        <v>2019</v>
      </c>
      <c r="J1160" s="108">
        <f>Table25[[#This Row],[FY Formula start]]</f>
        <v>2019</v>
      </c>
      <c r="K1160" s="59" t="str">
        <f>"FY"&amp;" "&amp;Table25[[#This Row],[Year Start]]</f>
        <v>FY 2019</v>
      </c>
      <c r="L1160" s="109">
        <f>IFERROR(VLOOKUP(Table25[[#This Row],[Contract No.]],Table3[#All],5,FALSE),"")</f>
        <v>45747</v>
      </c>
      <c r="M1160" s="110">
        <f>IFERROR(IF(Table25[[#This Row],[Contract End Date]]="99/99/9999","No End",IF(AND(MONTH(Table25[[#This Row],[Contract End Date]])&gt;6,MONTH(Table25[[#This Row],[Contract End Date]])&lt;=12),YEAR(Table25[[#This Row],[Contract End Date]])+1,YEAR(Table25[[#This Row],[Contract End Date]]))),"")</f>
        <v>2025</v>
      </c>
      <c r="N1160" s="111">
        <f>Table25[[#This Row],[FY Formula end]]</f>
        <v>2025</v>
      </c>
      <c r="O1160" s="112" t="str">
        <f>IF(Table25[[#This Row],[Year End]]="No End","No End","FY"&amp;" "&amp;Table25[[#This Row],[Year End]])</f>
        <v>FY 2025</v>
      </c>
      <c r="P1160" s="27"/>
      <c r="Q1160" s="104">
        <f>_xlfn.IFNA(IF($B1160="","",VLOOKUP($B1160,'SWC Towers'!$A:$Q,$Q$2,FALSE)),"")</f>
        <v>0.2</v>
      </c>
      <c r="R1160" s="106">
        <f>_xlfn.IFNA(IF($B1160="","",VLOOKUP($B1160,'SWC Towers'!$A:$Q,$R$2,FALSE)),"")</f>
        <v>0.2</v>
      </c>
      <c r="S1160" s="106" t="str">
        <f>_xlfn.IFNA(IF($B1160="","",VLOOKUP($B1160,'SWC Towers'!$A:$Q,$S$2,FALSE)),"")</f>
        <v/>
      </c>
      <c r="T1160" s="106" t="str">
        <f>_xlfn.IFNA(IF($B1160="","",VLOOKUP($B1160,'SWC Towers'!$A:$Q,$T$2,FALSE)),"")</f>
        <v/>
      </c>
      <c r="U1160" s="104">
        <f>_xlfn.IFNA(IF($B1160="","",VLOOKUP($B1160,'SWC Towers'!$A:$Q,$U$2,FALSE)),"")</f>
        <v>0.2</v>
      </c>
      <c r="V1160" s="104" t="str">
        <f>_xlfn.IFNA(IF($B1160="","",VLOOKUP($B1160,'SWC Towers'!$A:$Q,$V$2,FALSE)),"")</f>
        <v/>
      </c>
      <c r="W1160" s="104">
        <f>_xlfn.IFNA(IF($B1160="","",VLOOKUP($B1160,'SWC Towers'!$A:$Q,$W$2,FALSE)),"")</f>
        <v>0.2</v>
      </c>
      <c r="X1160" s="104" t="str">
        <f>_xlfn.IFNA(IF($B1160="","",VLOOKUP($B1160,'SWC Towers'!$A:$Q,$X$2,FALSE)),"")</f>
        <v/>
      </c>
      <c r="Y1160" s="104" t="str">
        <f>_xlfn.IFNA(IF($B1160="","",VLOOKUP($B1160,'SWC Towers'!$A:$Q,$Y$2,FALSE)),"")</f>
        <v/>
      </c>
      <c r="Z1160" s="104" t="str">
        <f>_xlfn.IFNA(IF($B1160="","",VLOOKUP($B1160,'SWC Towers'!$A:$Q,$Z$2,FALSE)),"")</f>
        <v/>
      </c>
      <c r="AA1160" s="104">
        <f>_xlfn.IFNA(IF($B1160="","",VLOOKUP($B1160,'SWC Towers'!$A:$Q,$AA$2,FALSE)),"")</f>
        <v>0.2</v>
      </c>
      <c r="AB1160" s="106" t="str">
        <f>_xlfn.IFNA(IF($B1160="","",VLOOKUP($B1160,'SWC Towers'!$A:$Q,$AB$2,FALSE)),"")</f>
        <v/>
      </c>
      <c r="AC1160" s="20">
        <f>SUM(Table25[[#This Row],[IT Tower: Application]:[Other/Non-IT ]])</f>
        <v>1</v>
      </c>
      <c r="AD1160" s="67"/>
      <c r="AE1160" s="67"/>
      <c r="AF1160" s="67"/>
      <c r="AG1160" s="67"/>
      <c r="AH1160" s="67"/>
      <c r="AI1160" s="67"/>
      <c r="AJ1160" s="67"/>
      <c r="AK1160" s="67"/>
      <c r="AL1160" s="67"/>
      <c r="AM1160" s="67"/>
      <c r="AN1160" s="67"/>
      <c r="AO1160" s="67"/>
      <c r="AP1160" s="67"/>
      <c r="AQ1160" s="67"/>
      <c r="AR1160" s="67"/>
      <c r="AS1160" s="67"/>
      <c r="AT1160" s="67"/>
      <c r="AU1160" s="67"/>
      <c r="AV1160" s="67"/>
      <c r="AW1160" s="67"/>
      <c r="AX1160" s="67">
        <v>77297</v>
      </c>
      <c r="AY1160" s="67">
        <v>44981</v>
      </c>
      <c r="AZ1160" s="67">
        <v>91584</v>
      </c>
      <c r="BA1160" s="67">
        <v>19468</v>
      </c>
      <c r="BB1160" s="113">
        <v>2437</v>
      </c>
      <c r="BC1160" s="113">
        <v>0</v>
      </c>
      <c r="BD1160" s="113"/>
      <c r="BE1160" s="113"/>
      <c r="BF1160" s="113"/>
      <c r="BG1160" s="113"/>
      <c r="BH1160" s="113"/>
      <c r="BI1160" s="113"/>
      <c r="BJ1160" s="113"/>
      <c r="BK1160" s="113"/>
      <c r="BL1160" s="113"/>
      <c r="BM1160" s="113"/>
      <c r="BN1160" s="113"/>
      <c r="BO1160" s="113"/>
      <c r="BP1160" s="113"/>
      <c r="BQ1160" s="113"/>
      <c r="BR1160" s="113"/>
      <c r="BS1160" s="113"/>
      <c r="BT1160" s="113"/>
      <c r="BU1160" s="113"/>
      <c r="BV1160" s="113"/>
      <c r="BW1160" s="113"/>
      <c r="BX1160" s="113"/>
      <c r="BY1160" s="113"/>
      <c r="BZ1160" s="113"/>
      <c r="CA1160" s="67"/>
      <c r="CB1160" s="113"/>
      <c r="CC1160" s="69">
        <f>SUM(Table25[[#This Row],[Contract Amount FY00]:[Contract Amount FY50]])</f>
        <v>235767</v>
      </c>
      <c r="CD1160" s="114"/>
    </row>
    <row r="1161" spans="1:82" x14ac:dyDescent="0.25">
      <c r="A1161" s="122" t="s">
        <v>2013</v>
      </c>
      <c r="B1161" s="122" t="s">
        <v>533</v>
      </c>
      <c r="C1161" s="122" t="s">
        <v>2200</v>
      </c>
      <c r="E1161" s="26" t="str">
        <f>IFERROR(IF(VLOOKUP(Table25[[#This Row],[Contract No.]],Table3[#All],3,FALSE)="","No","Yes"),"")</f>
        <v>No</v>
      </c>
      <c r="F1161" s="107" t="str">
        <f>IFERROR(VLOOKUP(Table25[[#This Row],[Contract No.]],Table3[#All],3,FALSE),"")</f>
        <v/>
      </c>
      <c r="G1161" s="107" t="str">
        <f>IFERROR(IF(Table25[[#This Row],[Cooperative Purchase
(Yes/No)]]="Yes","Yes",IF(VLOOKUP(Table25[[#This Row],[Contract No.]],Table3[#All],1,FALSE)=Table25[[#This Row],[Contract No.]],"Yes","No")),"No")</f>
        <v>Yes</v>
      </c>
      <c r="H1161" s="51">
        <f>IFERROR(VLOOKUP(Table25[[#This Row],[Contract No.]],Table3[#All],4,FALSE),"")</f>
        <v>43556</v>
      </c>
      <c r="I1161" s="28">
        <f>IFERROR(IF(AND(MONTH(Table25[[#This Row],[Contract Start Date]])&gt;6,MONTH(Table25[[#This Row],[Contract Start Date]])&lt;=12),YEAR(Table25[[#This Row],[Contract Start Date]])+1,YEAR(Table25[[#This Row],[Contract Start Date]])),"")</f>
        <v>2019</v>
      </c>
      <c r="J1161" s="108">
        <f>Table25[[#This Row],[FY Formula start]]</f>
        <v>2019</v>
      </c>
      <c r="K1161" s="59" t="str">
        <f>"FY"&amp;" "&amp;Table25[[#This Row],[Year Start]]</f>
        <v>FY 2019</v>
      </c>
      <c r="L1161" s="109">
        <f>IFERROR(VLOOKUP(Table25[[#This Row],[Contract No.]],Table3[#All],5,FALSE),"")</f>
        <v>45747</v>
      </c>
      <c r="M1161" s="110">
        <f>IFERROR(IF(Table25[[#This Row],[Contract End Date]]="99/99/9999","No End",IF(AND(MONTH(Table25[[#This Row],[Contract End Date]])&gt;6,MONTH(Table25[[#This Row],[Contract End Date]])&lt;=12),YEAR(Table25[[#This Row],[Contract End Date]])+1,YEAR(Table25[[#This Row],[Contract End Date]]))),"")</f>
        <v>2025</v>
      </c>
      <c r="N1161" s="111">
        <f>Table25[[#This Row],[FY Formula end]]</f>
        <v>2025</v>
      </c>
      <c r="O1161" s="112" t="str">
        <f>IF(Table25[[#This Row],[Year End]]="No End","No End","FY"&amp;" "&amp;Table25[[#This Row],[Year End]])</f>
        <v>FY 2025</v>
      </c>
      <c r="P1161" s="27"/>
      <c r="Q1161" s="104">
        <f>_xlfn.IFNA(IF($B1161="","",VLOOKUP($B1161,'SWC Towers'!$A:$Q,$Q$2,FALSE)),"")</f>
        <v>0.2</v>
      </c>
      <c r="R1161" s="106">
        <f>_xlfn.IFNA(IF($B1161="","",VLOOKUP($B1161,'SWC Towers'!$A:$Q,$R$2,FALSE)),"")</f>
        <v>0.2</v>
      </c>
      <c r="S1161" s="106" t="str">
        <f>_xlfn.IFNA(IF($B1161="","",VLOOKUP($B1161,'SWC Towers'!$A:$Q,$S$2,FALSE)),"")</f>
        <v/>
      </c>
      <c r="T1161" s="106" t="str">
        <f>_xlfn.IFNA(IF($B1161="","",VLOOKUP($B1161,'SWC Towers'!$A:$Q,$T$2,FALSE)),"")</f>
        <v/>
      </c>
      <c r="U1161" s="104">
        <f>_xlfn.IFNA(IF($B1161="","",VLOOKUP($B1161,'SWC Towers'!$A:$Q,$U$2,FALSE)),"")</f>
        <v>0.2</v>
      </c>
      <c r="V1161" s="104" t="str">
        <f>_xlfn.IFNA(IF($B1161="","",VLOOKUP($B1161,'SWC Towers'!$A:$Q,$V$2,FALSE)),"")</f>
        <v/>
      </c>
      <c r="W1161" s="104">
        <f>_xlfn.IFNA(IF($B1161="","",VLOOKUP($B1161,'SWC Towers'!$A:$Q,$W$2,FALSE)),"")</f>
        <v>0.2</v>
      </c>
      <c r="X1161" s="104" t="str">
        <f>_xlfn.IFNA(IF($B1161="","",VLOOKUP($B1161,'SWC Towers'!$A:$Q,$X$2,FALSE)),"")</f>
        <v/>
      </c>
      <c r="Y1161" s="104" t="str">
        <f>_xlfn.IFNA(IF($B1161="","",VLOOKUP($B1161,'SWC Towers'!$A:$Q,$Y$2,FALSE)),"")</f>
        <v/>
      </c>
      <c r="Z1161" s="104" t="str">
        <f>_xlfn.IFNA(IF($B1161="","",VLOOKUP($B1161,'SWC Towers'!$A:$Q,$Z$2,FALSE)),"")</f>
        <v/>
      </c>
      <c r="AA1161" s="104">
        <f>_xlfn.IFNA(IF($B1161="","",VLOOKUP($B1161,'SWC Towers'!$A:$Q,$AA$2,FALSE)),"")</f>
        <v>0.2</v>
      </c>
      <c r="AB1161" s="106" t="str">
        <f>_xlfn.IFNA(IF($B1161="","",VLOOKUP($B1161,'SWC Towers'!$A:$Q,$AB$2,FALSE)),"")</f>
        <v/>
      </c>
      <c r="AC1161" s="20">
        <f>SUM(Table25[[#This Row],[IT Tower: Application]:[Other/Non-IT ]])</f>
        <v>1</v>
      </c>
      <c r="AD1161" s="67"/>
      <c r="AE1161" s="67"/>
      <c r="AF1161" s="67"/>
      <c r="AG1161" s="67"/>
      <c r="AH1161" s="67"/>
      <c r="AI1161" s="67"/>
      <c r="AJ1161" s="67"/>
      <c r="AK1161" s="67"/>
      <c r="AL1161" s="67"/>
      <c r="AM1161" s="67"/>
      <c r="AN1161" s="67"/>
      <c r="AO1161" s="67"/>
      <c r="AP1161" s="67"/>
      <c r="AQ1161" s="67"/>
      <c r="AR1161" s="67"/>
      <c r="AS1161" s="67"/>
      <c r="AT1161" s="67"/>
      <c r="AU1161" s="67"/>
      <c r="AV1161" s="67"/>
      <c r="AW1161" s="67"/>
      <c r="AX1161" s="67"/>
      <c r="AY1161" s="67"/>
      <c r="AZ1161" s="67">
        <v>49.05</v>
      </c>
      <c r="BA1161" s="67">
        <v>113641</v>
      </c>
      <c r="BB1161" s="113">
        <v>0</v>
      </c>
      <c r="BC1161" s="113"/>
      <c r="BD1161" s="113"/>
      <c r="BE1161" s="113"/>
      <c r="BF1161" s="113"/>
      <c r="BG1161" s="113"/>
      <c r="BH1161" s="113"/>
      <c r="BI1161" s="113"/>
      <c r="BJ1161" s="113"/>
      <c r="BK1161" s="113"/>
      <c r="BL1161" s="113"/>
      <c r="BM1161" s="113"/>
      <c r="BN1161" s="113"/>
      <c r="BO1161" s="113"/>
      <c r="BP1161" s="113"/>
      <c r="BQ1161" s="113"/>
      <c r="BR1161" s="113"/>
      <c r="BS1161" s="113"/>
      <c r="BT1161" s="113"/>
      <c r="BU1161" s="113"/>
      <c r="BV1161" s="113"/>
      <c r="BW1161" s="113"/>
      <c r="BX1161" s="113"/>
      <c r="BY1161" s="113"/>
      <c r="BZ1161" s="113"/>
      <c r="CA1161" s="67"/>
      <c r="CB1161" s="113"/>
      <c r="CC1161" s="69">
        <f>SUM(Table25[[#This Row],[Contract Amount FY00]:[Contract Amount FY50]])</f>
        <v>113690.05</v>
      </c>
      <c r="CD1161" s="114"/>
    </row>
    <row r="1162" spans="1:82" x14ac:dyDescent="0.25">
      <c r="A1162" s="122" t="s">
        <v>2013</v>
      </c>
      <c r="B1162" s="122" t="s">
        <v>382</v>
      </c>
      <c r="C1162" s="122" t="s">
        <v>743</v>
      </c>
      <c r="E1162" s="26" t="str">
        <f>IFERROR(IF(VLOOKUP(Table25[[#This Row],[Contract No.]],Table3[#All],3,FALSE)="","No","Yes"),"")</f>
        <v>No</v>
      </c>
      <c r="F1162" s="107" t="str">
        <f>IFERROR(VLOOKUP(Table25[[#This Row],[Contract No.]],Table3[#All],3,FALSE),"")</f>
        <v/>
      </c>
      <c r="G1162" s="107" t="str">
        <f>IFERROR(IF(Table25[[#This Row],[Cooperative Purchase
(Yes/No)]]="Yes","Yes",IF(VLOOKUP(Table25[[#This Row],[Contract No.]],Table3[#All],1,FALSE)=Table25[[#This Row],[Contract No.]],"Yes","No")),"No")</f>
        <v>Yes</v>
      </c>
      <c r="H1162" s="51">
        <f>IFERROR(VLOOKUP(Table25[[#This Row],[Contract No.]],Table3[#All],4,FALSE),"")</f>
        <v>42727</v>
      </c>
      <c r="I1162" s="28">
        <f>IFERROR(IF(AND(MONTH(Table25[[#This Row],[Contract Start Date]])&gt;6,MONTH(Table25[[#This Row],[Contract Start Date]])&lt;=12),YEAR(Table25[[#This Row],[Contract Start Date]])+1,YEAR(Table25[[#This Row],[Contract Start Date]])),"")</f>
        <v>2017</v>
      </c>
      <c r="J1162" s="108">
        <f>Table25[[#This Row],[FY Formula start]]</f>
        <v>2017</v>
      </c>
      <c r="K1162" s="59" t="str">
        <f>"FY"&amp;" "&amp;Table25[[#This Row],[Year Start]]</f>
        <v>FY 2017</v>
      </c>
      <c r="L1162" s="109">
        <f>IFERROR(VLOOKUP(Table25[[#This Row],[Contract No.]],Table3[#All],5,FALSE),"")</f>
        <v>45688</v>
      </c>
      <c r="M1162" s="110">
        <f>IFERROR(IF(Table25[[#This Row],[Contract End Date]]="99/99/9999","No End",IF(AND(MONTH(Table25[[#This Row],[Contract End Date]])&gt;6,MONTH(Table25[[#This Row],[Contract End Date]])&lt;=12),YEAR(Table25[[#This Row],[Contract End Date]])+1,YEAR(Table25[[#This Row],[Contract End Date]]))),"")</f>
        <v>2025</v>
      </c>
      <c r="N1162" s="111">
        <f>Table25[[#This Row],[FY Formula end]]</f>
        <v>2025</v>
      </c>
      <c r="O1162" s="112" t="str">
        <f>IF(Table25[[#This Row],[Year End]]="No End","No End","FY"&amp;" "&amp;Table25[[#This Row],[Year End]])</f>
        <v>FY 2025</v>
      </c>
      <c r="P1162" s="27"/>
      <c r="Q1162" s="104">
        <f>_xlfn.IFNA(IF($B1162="","",VLOOKUP($B1162,'SWC Towers'!$A:$Q,$Q$2,FALSE)),"")</f>
        <v>0.1</v>
      </c>
      <c r="R1162" s="106">
        <f>_xlfn.IFNA(IF($B1162="","",VLOOKUP($B1162,'SWC Towers'!$A:$Q,$R$2,FALSE)),"")</f>
        <v>0.1</v>
      </c>
      <c r="S1162" s="106" t="str">
        <f>_xlfn.IFNA(IF($B1162="","",VLOOKUP($B1162,'SWC Towers'!$A:$Q,$S$2,FALSE)),"")</f>
        <v/>
      </c>
      <c r="T1162" s="106" t="str">
        <f>_xlfn.IFNA(IF($B1162="","",VLOOKUP($B1162,'SWC Towers'!$A:$Q,$T$2,FALSE)),"")</f>
        <v/>
      </c>
      <c r="U1162" s="104" t="str">
        <f>_xlfn.IFNA(IF($B1162="","",VLOOKUP($B1162,'SWC Towers'!$A:$Q,$U$2,FALSE)),"")</f>
        <v/>
      </c>
      <c r="V1162" s="104" t="str">
        <f>_xlfn.IFNA(IF($B1162="","",VLOOKUP($B1162,'SWC Towers'!$A:$Q,$V$2,FALSE)),"")</f>
        <v/>
      </c>
      <c r="W1162" s="104">
        <f>_xlfn.IFNA(IF($B1162="","",VLOOKUP($B1162,'SWC Towers'!$A:$Q,$W$2,FALSE)),"")</f>
        <v>0.4</v>
      </c>
      <c r="X1162" s="104" t="str">
        <f>_xlfn.IFNA(IF($B1162="","",VLOOKUP($B1162,'SWC Towers'!$A:$Q,$X$2,FALSE)),"")</f>
        <v/>
      </c>
      <c r="Y1162" s="104" t="str">
        <f>_xlfn.IFNA(IF($B1162="","",VLOOKUP($B1162,'SWC Towers'!$A:$Q,$Y$2,FALSE)),"")</f>
        <v/>
      </c>
      <c r="Z1162" s="104" t="str">
        <f>_xlfn.IFNA(IF($B1162="","",VLOOKUP($B1162,'SWC Towers'!$A:$Q,$Z$2,FALSE)),"")</f>
        <v/>
      </c>
      <c r="AA1162" s="104" t="str">
        <f>_xlfn.IFNA(IF($B1162="","",VLOOKUP($B1162,'SWC Towers'!$A:$Q,$AA$2,FALSE)),"")</f>
        <v/>
      </c>
      <c r="AB1162" s="106">
        <f>_xlfn.IFNA(IF($B1162="","",VLOOKUP($B1162,'SWC Towers'!$A:$Q,$AB$2,FALSE)),"")</f>
        <v>0.4</v>
      </c>
      <c r="AC1162" s="20">
        <f>SUM(Table25[[#This Row],[IT Tower: Application]:[Other/Non-IT ]])</f>
        <v>1</v>
      </c>
      <c r="AD1162" s="67"/>
      <c r="AE1162" s="67"/>
      <c r="AF1162" s="67"/>
      <c r="AG1162" s="67"/>
      <c r="AH1162" s="67"/>
      <c r="AI1162" s="67"/>
      <c r="AJ1162" s="67"/>
      <c r="AK1162" s="67"/>
      <c r="AL1162" s="67"/>
      <c r="AM1162" s="67"/>
      <c r="AN1162" s="67"/>
      <c r="AO1162" s="67"/>
      <c r="AP1162" s="67"/>
      <c r="AQ1162" s="67"/>
      <c r="AR1162" s="67"/>
      <c r="AS1162" s="67"/>
      <c r="AT1162" s="67"/>
      <c r="AU1162" s="67">
        <v>49753</v>
      </c>
      <c r="AV1162" s="67">
        <v>185672</v>
      </c>
      <c r="AW1162" s="67">
        <v>229367</v>
      </c>
      <c r="AX1162" s="67">
        <v>89018</v>
      </c>
      <c r="AY1162" s="67">
        <v>109333</v>
      </c>
      <c r="AZ1162" s="67">
        <v>304820</v>
      </c>
      <c r="BA1162" s="67">
        <v>39044</v>
      </c>
      <c r="BB1162" s="113">
        <v>30933</v>
      </c>
      <c r="BC1162" s="113">
        <v>2025</v>
      </c>
      <c r="BD1162" s="113"/>
      <c r="BE1162" s="113"/>
      <c r="BF1162" s="113"/>
      <c r="BG1162" s="113"/>
      <c r="BH1162" s="113"/>
      <c r="BI1162" s="113"/>
      <c r="BJ1162" s="113"/>
      <c r="BK1162" s="113"/>
      <c r="BL1162" s="113"/>
      <c r="BM1162" s="113"/>
      <c r="BN1162" s="113"/>
      <c r="BO1162" s="113"/>
      <c r="BP1162" s="113"/>
      <c r="BQ1162" s="113"/>
      <c r="BR1162" s="113"/>
      <c r="BS1162" s="113"/>
      <c r="BT1162" s="113"/>
      <c r="BU1162" s="113"/>
      <c r="BV1162" s="113"/>
      <c r="BW1162" s="113"/>
      <c r="BX1162" s="113"/>
      <c r="BY1162" s="113"/>
      <c r="BZ1162" s="113"/>
      <c r="CA1162" s="67"/>
      <c r="CB1162" s="113"/>
      <c r="CC1162" s="69">
        <f>SUM(Table25[[#This Row],[Contract Amount FY00]:[Contract Amount FY50]])</f>
        <v>1039965</v>
      </c>
      <c r="CD1162" s="114"/>
    </row>
    <row r="1163" spans="1:82" x14ac:dyDescent="0.25">
      <c r="A1163" s="122" t="s">
        <v>2013</v>
      </c>
      <c r="B1163" s="122" t="s">
        <v>705</v>
      </c>
      <c r="C1163" s="122" t="s">
        <v>384</v>
      </c>
      <c r="E1163" s="26" t="str">
        <f>IFERROR(IF(VLOOKUP(Table25[[#This Row],[Contract No.]],Table3[#All],3,FALSE)="","No","Yes"),"")</f>
        <v>Yes</v>
      </c>
      <c r="F1163" s="107" t="str">
        <f>IFERROR(VLOOKUP(Table25[[#This Row],[Contract No.]],Table3[#All],3,FALSE),"")</f>
        <v>NASPO</v>
      </c>
      <c r="G1163" s="107" t="str">
        <f>IFERROR(IF(Table25[[#This Row],[Cooperative Purchase
(Yes/No)]]="Yes","Yes",IF(VLOOKUP(Table25[[#This Row],[Contract No.]],Table3[#All],1,FALSE)=Table25[[#This Row],[Contract No.]],"Yes","No")),"No")</f>
        <v>Yes</v>
      </c>
      <c r="H1163" s="51">
        <f>IFERROR(VLOOKUP(Table25[[#This Row],[Contract No.]],Table3[#All],4,FALSE),"")</f>
        <v>43647</v>
      </c>
      <c r="I1163" s="28">
        <f>IFERROR(IF(AND(MONTH(Table25[[#This Row],[Contract Start Date]])&gt;6,MONTH(Table25[[#This Row],[Contract Start Date]])&lt;=12),YEAR(Table25[[#This Row],[Contract Start Date]])+1,YEAR(Table25[[#This Row],[Contract Start Date]])),"")</f>
        <v>2020</v>
      </c>
      <c r="J1163" s="108">
        <f>Table25[[#This Row],[FY Formula start]]</f>
        <v>2020</v>
      </c>
      <c r="K1163" s="59" t="str">
        <f>"FY"&amp;" "&amp;Table25[[#This Row],[Year Start]]</f>
        <v>FY 2020</v>
      </c>
      <c r="L1163" s="109">
        <f>IFERROR(VLOOKUP(Table25[[#This Row],[Contract No.]],Table3[#All],5,FALSE),"")</f>
        <v>47360</v>
      </c>
      <c r="M1163" s="110">
        <f>IFERROR(IF(Table25[[#This Row],[Contract End Date]]="99/99/9999","No End",IF(AND(MONTH(Table25[[#This Row],[Contract End Date]])&gt;6,MONTH(Table25[[#This Row],[Contract End Date]])&lt;=12),YEAR(Table25[[#This Row],[Contract End Date]])+1,YEAR(Table25[[#This Row],[Contract End Date]]))),"")</f>
        <v>2030</v>
      </c>
      <c r="N1163" s="111">
        <f>Table25[[#This Row],[FY Formula end]]</f>
        <v>2030</v>
      </c>
      <c r="O1163" s="112" t="str">
        <f>IF(Table25[[#This Row],[Year End]]="No End","No End","FY"&amp;" "&amp;Table25[[#This Row],[Year End]])</f>
        <v>FY 2030</v>
      </c>
      <c r="P1163" s="27"/>
      <c r="Q1163" s="104">
        <f>_xlfn.IFNA(IF($B1163="","",VLOOKUP($B1163,'SWC Towers'!$A:$Q,$Q$2,FALSE)),"")</f>
        <v>0.2</v>
      </c>
      <c r="R1163" s="106" t="str">
        <f>_xlfn.IFNA(IF($B1163="","",VLOOKUP($B1163,'SWC Towers'!$A:$Q,$R$2,FALSE)),"")</f>
        <v/>
      </c>
      <c r="S1163" s="106" t="str">
        <f>_xlfn.IFNA(IF($B1163="","",VLOOKUP($B1163,'SWC Towers'!$A:$Q,$S$2,FALSE)),"")</f>
        <v/>
      </c>
      <c r="T1163" s="106" t="str">
        <f>_xlfn.IFNA(IF($B1163="","",VLOOKUP($B1163,'SWC Towers'!$A:$Q,$T$2,FALSE)),"")</f>
        <v/>
      </c>
      <c r="U1163" s="104">
        <f>_xlfn.IFNA(IF($B1163="","",VLOOKUP($B1163,'SWC Towers'!$A:$Q,$U$2,FALSE)),"")</f>
        <v>0.4</v>
      </c>
      <c r="V1163" s="104" t="str">
        <f>_xlfn.IFNA(IF($B1163="","",VLOOKUP($B1163,'SWC Towers'!$A:$Q,$V$2,FALSE)),"")</f>
        <v/>
      </c>
      <c r="W1163" s="104">
        <f>_xlfn.IFNA(IF($B1163="","",VLOOKUP($B1163,'SWC Towers'!$A:$Q,$W$2,FALSE)),"")</f>
        <v>0.4</v>
      </c>
      <c r="X1163" s="104" t="str">
        <f>_xlfn.IFNA(IF($B1163="","",VLOOKUP($B1163,'SWC Towers'!$A:$Q,$X$2,FALSE)),"")</f>
        <v/>
      </c>
      <c r="Y1163" s="104" t="str">
        <f>_xlfn.IFNA(IF($B1163="","",VLOOKUP($B1163,'SWC Towers'!$A:$Q,$Y$2,FALSE)),"")</f>
        <v/>
      </c>
      <c r="Z1163" s="104" t="str">
        <f>_xlfn.IFNA(IF($B1163="","",VLOOKUP($B1163,'SWC Towers'!$A:$Q,$Z$2,FALSE)),"")</f>
        <v/>
      </c>
      <c r="AA1163" s="104" t="str">
        <f>_xlfn.IFNA(IF($B1163="","",VLOOKUP($B1163,'SWC Towers'!$A:$Q,$AA$2,FALSE)),"")</f>
        <v/>
      </c>
      <c r="AB1163" s="106" t="str">
        <f>_xlfn.IFNA(IF($B1163="","",VLOOKUP($B1163,'SWC Towers'!$A:$Q,$AB$2,FALSE)),"")</f>
        <v/>
      </c>
      <c r="AC1163" s="20">
        <f>SUM(Table25[[#This Row],[IT Tower: Application]:[Other/Non-IT ]])</f>
        <v>1</v>
      </c>
      <c r="AD1163" s="67"/>
      <c r="AE1163" s="67"/>
      <c r="AF1163" s="67"/>
      <c r="AG1163" s="67"/>
      <c r="AH1163" s="67"/>
      <c r="AI1163" s="67"/>
      <c r="AJ1163" s="67"/>
      <c r="AK1163" s="67"/>
      <c r="AL1163" s="67"/>
      <c r="AM1163" s="67"/>
      <c r="AN1163" s="67"/>
      <c r="AO1163" s="67"/>
      <c r="AP1163" s="67"/>
      <c r="AQ1163" s="67"/>
      <c r="AR1163" s="67"/>
      <c r="AS1163" s="67"/>
      <c r="AT1163" s="67"/>
      <c r="AU1163" s="67"/>
      <c r="AV1163" s="67"/>
      <c r="AW1163" s="67"/>
      <c r="AX1163" s="67">
        <v>0</v>
      </c>
      <c r="AY1163" s="67">
        <v>60196</v>
      </c>
      <c r="AZ1163" s="67">
        <v>126767</v>
      </c>
      <c r="BA1163" s="67">
        <v>51282</v>
      </c>
      <c r="BB1163" s="113">
        <v>27863</v>
      </c>
      <c r="BC1163" s="113">
        <v>13833</v>
      </c>
      <c r="BD1163" s="113"/>
      <c r="BE1163" s="113"/>
      <c r="BF1163" s="113"/>
      <c r="BG1163" s="113"/>
      <c r="BH1163" s="113"/>
      <c r="BI1163" s="113"/>
      <c r="BJ1163" s="113"/>
      <c r="BK1163" s="113"/>
      <c r="BL1163" s="113"/>
      <c r="BM1163" s="113"/>
      <c r="BN1163" s="113"/>
      <c r="BO1163" s="113"/>
      <c r="BP1163" s="113"/>
      <c r="BQ1163" s="113"/>
      <c r="BR1163" s="113"/>
      <c r="BS1163" s="113"/>
      <c r="BT1163" s="113"/>
      <c r="BU1163" s="113"/>
      <c r="BV1163" s="113"/>
      <c r="BW1163" s="113"/>
      <c r="BX1163" s="113"/>
      <c r="BY1163" s="113"/>
      <c r="BZ1163" s="113"/>
      <c r="CA1163" s="67"/>
      <c r="CB1163" s="113"/>
      <c r="CC1163" s="69">
        <f>SUM(Table25[[#This Row],[Contract Amount FY00]:[Contract Amount FY50]])</f>
        <v>279941</v>
      </c>
      <c r="CD1163" s="114"/>
    </row>
    <row r="1164" spans="1:82" x14ac:dyDescent="0.25">
      <c r="A1164" s="122" t="s">
        <v>2013</v>
      </c>
      <c r="B1164" s="122" t="s">
        <v>705</v>
      </c>
      <c r="C1164" s="122" t="s">
        <v>404</v>
      </c>
      <c r="E1164" s="26" t="str">
        <f>IFERROR(IF(VLOOKUP(Table25[[#This Row],[Contract No.]],Table3[#All],3,FALSE)="","No","Yes"),"")</f>
        <v>Yes</v>
      </c>
      <c r="F1164" s="107" t="str">
        <f>IFERROR(VLOOKUP(Table25[[#This Row],[Contract No.]],Table3[#All],3,FALSE),"")</f>
        <v>NASPO</v>
      </c>
      <c r="G1164" s="107" t="str">
        <f>IFERROR(IF(Table25[[#This Row],[Cooperative Purchase
(Yes/No)]]="Yes","Yes",IF(VLOOKUP(Table25[[#This Row],[Contract No.]],Table3[#All],1,FALSE)=Table25[[#This Row],[Contract No.]],"Yes","No")),"No")</f>
        <v>Yes</v>
      </c>
      <c r="H1164" s="51">
        <f>IFERROR(VLOOKUP(Table25[[#This Row],[Contract No.]],Table3[#All],4,FALSE),"")</f>
        <v>43647</v>
      </c>
      <c r="I1164" s="28">
        <f>IFERROR(IF(AND(MONTH(Table25[[#This Row],[Contract Start Date]])&gt;6,MONTH(Table25[[#This Row],[Contract Start Date]])&lt;=12),YEAR(Table25[[#This Row],[Contract Start Date]])+1,YEAR(Table25[[#This Row],[Contract Start Date]])),"")</f>
        <v>2020</v>
      </c>
      <c r="J1164" s="108">
        <f>Table25[[#This Row],[FY Formula start]]</f>
        <v>2020</v>
      </c>
      <c r="K1164" s="59" t="str">
        <f>"FY"&amp;" "&amp;Table25[[#This Row],[Year Start]]</f>
        <v>FY 2020</v>
      </c>
      <c r="L1164" s="109">
        <f>IFERROR(VLOOKUP(Table25[[#This Row],[Contract No.]],Table3[#All],5,FALSE),"")</f>
        <v>47360</v>
      </c>
      <c r="M1164" s="110">
        <f>IFERROR(IF(Table25[[#This Row],[Contract End Date]]="99/99/9999","No End",IF(AND(MONTH(Table25[[#This Row],[Contract End Date]])&gt;6,MONTH(Table25[[#This Row],[Contract End Date]])&lt;=12),YEAR(Table25[[#This Row],[Contract End Date]])+1,YEAR(Table25[[#This Row],[Contract End Date]]))),"")</f>
        <v>2030</v>
      </c>
      <c r="N1164" s="111">
        <f>Table25[[#This Row],[FY Formula end]]</f>
        <v>2030</v>
      </c>
      <c r="O1164" s="112" t="str">
        <f>IF(Table25[[#This Row],[Year End]]="No End","No End","FY"&amp;" "&amp;Table25[[#This Row],[Year End]])</f>
        <v>FY 2030</v>
      </c>
      <c r="P1164" s="27"/>
      <c r="Q1164" s="104">
        <f>_xlfn.IFNA(IF($B1164="","",VLOOKUP($B1164,'SWC Towers'!$A:$Q,$Q$2,FALSE)),"")</f>
        <v>0.2</v>
      </c>
      <c r="R1164" s="106" t="str">
        <f>_xlfn.IFNA(IF($B1164="","",VLOOKUP($B1164,'SWC Towers'!$A:$Q,$R$2,FALSE)),"")</f>
        <v/>
      </c>
      <c r="S1164" s="106" t="str">
        <f>_xlfn.IFNA(IF($B1164="","",VLOOKUP($B1164,'SWC Towers'!$A:$Q,$S$2,FALSE)),"")</f>
        <v/>
      </c>
      <c r="T1164" s="106" t="str">
        <f>_xlfn.IFNA(IF($B1164="","",VLOOKUP($B1164,'SWC Towers'!$A:$Q,$T$2,FALSE)),"")</f>
        <v/>
      </c>
      <c r="U1164" s="104">
        <f>_xlfn.IFNA(IF($B1164="","",VLOOKUP($B1164,'SWC Towers'!$A:$Q,$U$2,FALSE)),"")</f>
        <v>0.4</v>
      </c>
      <c r="V1164" s="104" t="str">
        <f>_xlfn.IFNA(IF($B1164="","",VLOOKUP($B1164,'SWC Towers'!$A:$Q,$V$2,FALSE)),"")</f>
        <v/>
      </c>
      <c r="W1164" s="104">
        <f>_xlfn.IFNA(IF($B1164="","",VLOOKUP($B1164,'SWC Towers'!$A:$Q,$W$2,FALSE)),"")</f>
        <v>0.4</v>
      </c>
      <c r="X1164" s="104" t="str">
        <f>_xlfn.IFNA(IF($B1164="","",VLOOKUP($B1164,'SWC Towers'!$A:$Q,$X$2,FALSE)),"")</f>
        <v/>
      </c>
      <c r="Y1164" s="104" t="str">
        <f>_xlfn.IFNA(IF($B1164="","",VLOOKUP($B1164,'SWC Towers'!$A:$Q,$Y$2,FALSE)),"")</f>
        <v/>
      </c>
      <c r="Z1164" s="104" t="str">
        <f>_xlfn.IFNA(IF($B1164="","",VLOOKUP($B1164,'SWC Towers'!$A:$Q,$Z$2,FALSE)),"")</f>
        <v/>
      </c>
      <c r="AA1164" s="104" t="str">
        <f>_xlfn.IFNA(IF($B1164="","",VLOOKUP($B1164,'SWC Towers'!$A:$Q,$AA$2,FALSE)),"")</f>
        <v/>
      </c>
      <c r="AB1164" s="106" t="str">
        <f>_xlfn.IFNA(IF($B1164="","",VLOOKUP($B1164,'SWC Towers'!$A:$Q,$AB$2,FALSE)),"")</f>
        <v/>
      </c>
      <c r="AC1164" s="20">
        <f>SUM(Table25[[#This Row],[IT Tower: Application]:[Other/Non-IT ]])</f>
        <v>1</v>
      </c>
      <c r="AD1164" s="67"/>
      <c r="AE1164" s="67"/>
      <c r="AF1164" s="67"/>
      <c r="AG1164" s="67"/>
      <c r="AH1164" s="67"/>
      <c r="AI1164" s="67"/>
      <c r="AJ1164" s="67"/>
      <c r="AK1164" s="67"/>
      <c r="AL1164" s="67"/>
      <c r="AM1164" s="67"/>
      <c r="AN1164" s="67"/>
      <c r="AO1164" s="67"/>
      <c r="AP1164" s="67"/>
      <c r="AQ1164" s="67"/>
      <c r="AR1164" s="67"/>
      <c r="AS1164" s="67"/>
      <c r="AT1164" s="67"/>
      <c r="AU1164" s="67"/>
      <c r="AV1164" s="67"/>
      <c r="AW1164" s="67"/>
      <c r="AX1164" s="67"/>
      <c r="AY1164" s="67"/>
      <c r="AZ1164" s="67"/>
      <c r="BA1164" s="67"/>
      <c r="BB1164" s="113"/>
      <c r="BC1164" s="113">
        <v>86</v>
      </c>
      <c r="BD1164" s="113"/>
      <c r="BE1164" s="113"/>
      <c r="BF1164" s="113"/>
      <c r="BG1164" s="113"/>
      <c r="BH1164" s="113"/>
      <c r="BI1164" s="113"/>
      <c r="BJ1164" s="113"/>
      <c r="BK1164" s="113"/>
      <c r="BL1164" s="113"/>
      <c r="BM1164" s="113"/>
      <c r="BN1164" s="113"/>
      <c r="BO1164" s="113"/>
      <c r="BP1164" s="113"/>
      <c r="BQ1164" s="113"/>
      <c r="BR1164" s="113"/>
      <c r="BS1164" s="113"/>
      <c r="BT1164" s="113"/>
      <c r="BU1164" s="113"/>
      <c r="BV1164" s="113"/>
      <c r="BW1164" s="113"/>
      <c r="BX1164" s="113"/>
      <c r="BY1164" s="113"/>
      <c r="BZ1164" s="113"/>
      <c r="CA1164" s="67"/>
      <c r="CB1164" s="113"/>
      <c r="CC1164" s="69">
        <f>SUM(Table25[[#This Row],[Contract Amount FY00]:[Contract Amount FY50]])</f>
        <v>86</v>
      </c>
      <c r="CD1164" s="114"/>
    </row>
    <row r="1165" spans="1:82" x14ac:dyDescent="0.25">
      <c r="A1165" s="122" t="s">
        <v>2013</v>
      </c>
      <c r="B1165" s="122" t="s">
        <v>705</v>
      </c>
      <c r="C1165" s="122" t="s">
        <v>405</v>
      </c>
      <c r="E1165" s="26" t="str">
        <f>IFERROR(IF(VLOOKUP(Table25[[#This Row],[Contract No.]],Table3[#All],3,FALSE)="","No","Yes"),"")</f>
        <v>Yes</v>
      </c>
      <c r="F1165" s="107" t="str">
        <f>IFERROR(VLOOKUP(Table25[[#This Row],[Contract No.]],Table3[#All],3,FALSE),"")</f>
        <v>NASPO</v>
      </c>
      <c r="G1165" s="107" t="str">
        <f>IFERROR(IF(Table25[[#This Row],[Cooperative Purchase
(Yes/No)]]="Yes","Yes",IF(VLOOKUP(Table25[[#This Row],[Contract No.]],Table3[#All],1,FALSE)=Table25[[#This Row],[Contract No.]],"Yes","No")),"No")</f>
        <v>Yes</v>
      </c>
      <c r="H1165" s="51">
        <f>IFERROR(VLOOKUP(Table25[[#This Row],[Contract No.]],Table3[#All],4,FALSE),"")</f>
        <v>43647</v>
      </c>
      <c r="I1165" s="28">
        <f>IFERROR(IF(AND(MONTH(Table25[[#This Row],[Contract Start Date]])&gt;6,MONTH(Table25[[#This Row],[Contract Start Date]])&lt;=12),YEAR(Table25[[#This Row],[Contract Start Date]])+1,YEAR(Table25[[#This Row],[Contract Start Date]])),"")</f>
        <v>2020</v>
      </c>
      <c r="J1165" s="108">
        <f>Table25[[#This Row],[FY Formula start]]</f>
        <v>2020</v>
      </c>
      <c r="K1165" s="59" t="str">
        <f>"FY"&amp;" "&amp;Table25[[#This Row],[Year Start]]</f>
        <v>FY 2020</v>
      </c>
      <c r="L1165" s="109">
        <f>IFERROR(VLOOKUP(Table25[[#This Row],[Contract No.]],Table3[#All],5,FALSE),"")</f>
        <v>47360</v>
      </c>
      <c r="M1165" s="110">
        <f>IFERROR(IF(Table25[[#This Row],[Contract End Date]]="99/99/9999","No End",IF(AND(MONTH(Table25[[#This Row],[Contract End Date]])&gt;6,MONTH(Table25[[#This Row],[Contract End Date]])&lt;=12),YEAR(Table25[[#This Row],[Contract End Date]])+1,YEAR(Table25[[#This Row],[Contract End Date]]))),"")</f>
        <v>2030</v>
      </c>
      <c r="N1165" s="111">
        <f>Table25[[#This Row],[FY Formula end]]</f>
        <v>2030</v>
      </c>
      <c r="O1165" s="112" t="str">
        <f>IF(Table25[[#This Row],[Year End]]="No End","No End","FY"&amp;" "&amp;Table25[[#This Row],[Year End]])</f>
        <v>FY 2030</v>
      </c>
      <c r="P1165" s="27"/>
      <c r="Q1165" s="104">
        <f>_xlfn.IFNA(IF($B1165="","",VLOOKUP($B1165,'SWC Towers'!$A:$Q,$Q$2,FALSE)),"")</f>
        <v>0.2</v>
      </c>
      <c r="R1165" s="106" t="str">
        <f>_xlfn.IFNA(IF($B1165="","",VLOOKUP($B1165,'SWC Towers'!$A:$Q,$R$2,FALSE)),"")</f>
        <v/>
      </c>
      <c r="S1165" s="106" t="str">
        <f>_xlfn.IFNA(IF($B1165="","",VLOOKUP($B1165,'SWC Towers'!$A:$Q,$S$2,FALSE)),"")</f>
        <v/>
      </c>
      <c r="T1165" s="106" t="str">
        <f>_xlfn.IFNA(IF($B1165="","",VLOOKUP($B1165,'SWC Towers'!$A:$Q,$T$2,FALSE)),"")</f>
        <v/>
      </c>
      <c r="U1165" s="104">
        <f>_xlfn.IFNA(IF($B1165="","",VLOOKUP($B1165,'SWC Towers'!$A:$Q,$U$2,FALSE)),"")</f>
        <v>0.4</v>
      </c>
      <c r="V1165" s="104" t="str">
        <f>_xlfn.IFNA(IF($B1165="","",VLOOKUP($B1165,'SWC Towers'!$A:$Q,$V$2,FALSE)),"")</f>
        <v/>
      </c>
      <c r="W1165" s="104">
        <f>_xlfn.IFNA(IF($B1165="","",VLOOKUP($B1165,'SWC Towers'!$A:$Q,$W$2,FALSE)),"")</f>
        <v>0.4</v>
      </c>
      <c r="X1165" s="104" t="str">
        <f>_xlfn.IFNA(IF($B1165="","",VLOOKUP($B1165,'SWC Towers'!$A:$Q,$X$2,FALSE)),"")</f>
        <v/>
      </c>
      <c r="Y1165" s="104" t="str">
        <f>_xlfn.IFNA(IF($B1165="","",VLOOKUP($B1165,'SWC Towers'!$A:$Q,$Y$2,FALSE)),"")</f>
        <v/>
      </c>
      <c r="Z1165" s="104" t="str">
        <f>_xlfn.IFNA(IF($B1165="","",VLOOKUP($B1165,'SWC Towers'!$A:$Q,$Z$2,FALSE)),"")</f>
        <v/>
      </c>
      <c r="AA1165" s="104" t="str">
        <f>_xlfn.IFNA(IF($B1165="","",VLOOKUP($B1165,'SWC Towers'!$A:$Q,$AA$2,FALSE)),"")</f>
        <v/>
      </c>
      <c r="AB1165" s="106" t="str">
        <f>_xlfn.IFNA(IF($B1165="","",VLOOKUP($B1165,'SWC Towers'!$A:$Q,$AB$2,FALSE)),"")</f>
        <v/>
      </c>
      <c r="AC1165" s="20">
        <f>SUM(Table25[[#This Row],[IT Tower: Application]:[Other/Non-IT ]])</f>
        <v>1</v>
      </c>
      <c r="AD1165" s="67"/>
      <c r="AE1165" s="67"/>
      <c r="AF1165" s="67"/>
      <c r="AG1165" s="67"/>
      <c r="AH1165" s="67"/>
      <c r="AI1165" s="67"/>
      <c r="AJ1165" s="67"/>
      <c r="AK1165" s="67"/>
      <c r="AL1165" s="67"/>
      <c r="AM1165" s="67"/>
      <c r="AN1165" s="67"/>
      <c r="AO1165" s="67"/>
      <c r="AP1165" s="67"/>
      <c r="AQ1165" s="67"/>
      <c r="AR1165" s="67"/>
      <c r="AS1165" s="67"/>
      <c r="AT1165" s="67"/>
      <c r="AU1165" s="67"/>
      <c r="AV1165" s="67"/>
      <c r="AW1165" s="67"/>
      <c r="AX1165" s="67">
        <v>0</v>
      </c>
      <c r="AY1165" s="67">
        <v>2358</v>
      </c>
      <c r="AZ1165" s="67"/>
      <c r="BA1165" s="67"/>
      <c r="BB1165" s="113"/>
      <c r="BC1165" s="113"/>
      <c r="BD1165" s="113"/>
      <c r="BE1165" s="113"/>
      <c r="BF1165" s="113"/>
      <c r="BG1165" s="113"/>
      <c r="BH1165" s="113"/>
      <c r="BI1165" s="113"/>
      <c r="BJ1165" s="113"/>
      <c r="BK1165" s="113"/>
      <c r="BL1165" s="113"/>
      <c r="BM1165" s="113"/>
      <c r="BN1165" s="113"/>
      <c r="BO1165" s="113"/>
      <c r="BP1165" s="113"/>
      <c r="BQ1165" s="113"/>
      <c r="BR1165" s="113"/>
      <c r="BS1165" s="113"/>
      <c r="BT1165" s="113"/>
      <c r="BU1165" s="113"/>
      <c r="BV1165" s="113"/>
      <c r="BW1165" s="113"/>
      <c r="BX1165" s="113"/>
      <c r="BY1165" s="113"/>
      <c r="BZ1165" s="113"/>
      <c r="CA1165" s="67"/>
      <c r="CB1165" s="113"/>
      <c r="CC1165" s="69">
        <f>SUM(Table25[[#This Row],[Contract Amount FY00]:[Contract Amount FY50]])</f>
        <v>2358</v>
      </c>
      <c r="CD1165" s="114"/>
    </row>
    <row r="1166" spans="1:82" x14ac:dyDescent="0.25">
      <c r="A1166" s="122" t="s">
        <v>2013</v>
      </c>
      <c r="B1166" s="122" t="s">
        <v>705</v>
      </c>
      <c r="C1166" s="122" t="s">
        <v>1777</v>
      </c>
      <c r="E1166" s="26" t="str">
        <f>IFERROR(IF(VLOOKUP(Table25[[#This Row],[Contract No.]],Table3[#All],3,FALSE)="","No","Yes"),"")</f>
        <v>Yes</v>
      </c>
      <c r="F1166" s="107" t="str">
        <f>IFERROR(VLOOKUP(Table25[[#This Row],[Contract No.]],Table3[#All],3,FALSE),"")</f>
        <v>NASPO</v>
      </c>
      <c r="G1166" s="107" t="str">
        <f>IFERROR(IF(Table25[[#This Row],[Cooperative Purchase
(Yes/No)]]="Yes","Yes",IF(VLOOKUP(Table25[[#This Row],[Contract No.]],Table3[#All],1,FALSE)=Table25[[#This Row],[Contract No.]],"Yes","No")),"No")</f>
        <v>Yes</v>
      </c>
      <c r="H1166" s="51">
        <f>IFERROR(VLOOKUP(Table25[[#This Row],[Contract No.]],Table3[#All],4,FALSE),"")</f>
        <v>43647</v>
      </c>
      <c r="I1166" s="28">
        <f>IFERROR(IF(AND(MONTH(Table25[[#This Row],[Contract Start Date]])&gt;6,MONTH(Table25[[#This Row],[Contract Start Date]])&lt;=12),YEAR(Table25[[#This Row],[Contract Start Date]])+1,YEAR(Table25[[#This Row],[Contract Start Date]])),"")</f>
        <v>2020</v>
      </c>
      <c r="J1166" s="108">
        <f>Table25[[#This Row],[FY Formula start]]</f>
        <v>2020</v>
      </c>
      <c r="K1166" s="59" t="str">
        <f>"FY"&amp;" "&amp;Table25[[#This Row],[Year Start]]</f>
        <v>FY 2020</v>
      </c>
      <c r="L1166" s="109">
        <f>IFERROR(VLOOKUP(Table25[[#This Row],[Contract No.]],Table3[#All],5,FALSE),"")</f>
        <v>47360</v>
      </c>
      <c r="M1166" s="110">
        <f>IFERROR(IF(Table25[[#This Row],[Contract End Date]]="99/99/9999","No End",IF(AND(MONTH(Table25[[#This Row],[Contract End Date]])&gt;6,MONTH(Table25[[#This Row],[Contract End Date]])&lt;=12),YEAR(Table25[[#This Row],[Contract End Date]])+1,YEAR(Table25[[#This Row],[Contract End Date]]))),"")</f>
        <v>2030</v>
      </c>
      <c r="N1166" s="111">
        <f>Table25[[#This Row],[FY Formula end]]</f>
        <v>2030</v>
      </c>
      <c r="O1166" s="112" t="str">
        <f>IF(Table25[[#This Row],[Year End]]="No End","No End","FY"&amp;" "&amp;Table25[[#This Row],[Year End]])</f>
        <v>FY 2030</v>
      </c>
      <c r="P1166" s="27"/>
      <c r="Q1166" s="104">
        <f>_xlfn.IFNA(IF($B1166="","",VLOOKUP($B1166,'SWC Towers'!$A:$Q,$Q$2,FALSE)),"")</f>
        <v>0.2</v>
      </c>
      <c r="R1166" s="106" t="str">
        <f>_xlfn.IFNA(IF($B1166="","",VLOOKUP($B1166,'SWC Towers'!$A:$Q,$R$2,FALSE)),"")</f>
        <v/>
      </c>
      <c r="S1166" s="106" t="str">
        <f>_xlfn.IFNA(IF($B1166="","",VLOOKUP($B1166,'SWC Towers'!$A:$Q,$S$2,FALSE)),"")</f>
        <v/>
      </c>
      <c r="T1166" s="106" t="str">
        <f>_xlfn.IFNA(IF($B1166="","",VLOOKUP($B1166,'SWC Towers'!$A:$Q,$T$2,FALSE)),"")</f>
        <v/>
      </c>
      <c r="U1166" s="104">
        <f>_xlfn.IFNA(IF($B1166="","",VLOOKUP($B1166,'SWC Towers'!$A:$Q,$U$2,FALSE)),"")</f>
        <v>0.4</v>
      </c>
      <c r="V1166" s="104" t="str">
        <f>_xlfn.IFNA(IF($B1166="","",VLOOKUP($B1166,'SWC Towers'!$A:$Q,$V$2,FALSE)),"")</f>
        <v/>
      </c>
      <c r="W1166" s="104">
        <f>_xlfn.IFNA(IF($B1166="","",VLOOKUP($B1166,'SWC Towers'!$A:$Q,$W$2,FALSE)),"")</f>
        <v>0.4</v>
      </c>
      <c r="X1166" s="104" t="str">
        <f>_xlfn.IFNA(IF($B1166="","",VLOOKUP($B1166,'SWC Towers'!$A:$Q,$X$2,FALSE)),"")</f>
        <v/>
      </c>
      <c r="Y1166" s="104" t="str">
        <f>_xlfn.IFNA(IF($B1166="","",VLOOKUP($B1166,'SWC Towers'!$A:$Q,$Y$2,FALSE)),"")</f>
        <v/>
      </c>
      <c r="Z1166" s="104" t="str">
        <f>_xlfn.IFNA(IF($B1166="","",VLOOKUP($B1166,'SWC Towers'!$A:$Q,$Z$2,FALSE)),"")</f>
        <v/>
      </c>
      <c r="AA1166" s="104" t="str">
        <f>_xlfn.IFNA(IF($B1166="","",VLOOKUP($B1166,'SWC Towers'!$A:$Q,$AA$2,FALSE)),"")</f>
        <v/>
      </c>
      <c r="AB1166" s="106" t="str">
        <f>_xlfn.IFNA(IF($B1166="","",VLOOKUP($B1166,'SWC Towers'!$A:$Q,$AB$2,FALSE)),"")</f>
        <v/>
      </c>
      <c r="AC1166" s="20">
        <f>SUM(Table25[[#This Row],[IT Tower: Application]:[Other/Non-IT ]])</f>
        <v>1</v>
      </c>
      <c r="AD1166" s="67"/>
      <c r="AE1166" s="67"/>
      <c r="AF1166" s="67"/>
      <c r="AG1166" s="67"/>
      <c r="AH1166" s="67"/>
      <c r="AI1166" s="67"/>
      <c r="AJ1166" s="67"/>
      <c r="AK1166" s="67"/>
      <c r="AL1166" s="67"/>
      <c r="AM1166" s="67"/>
      <c r="AN1166" s="67"/>
      <c r="AO1166" s="67"/>
      <c r="AP1166" s="67"/>
      <c r="AQ1166" s="67"/>
      <c r="AR1166" s="67"/>
      <c r="AS1166" s="67"/>
      <c r="AT1166" s="67"/>
      <c r="AU1166" s="67"/>
      <c r="AV1166" s="67"/>
      <c r="AW1166" s="67"/>
      <c r="AX1166" s="67">
        <v>0</v>
      </c>
      <c r="AY1166" s="67">
        <v>1672807</v>
      </c>
      <c r="AZ1166" s="67">
        <v>1793409</v>
      </c>
      <c r="BA1166" s="67">
        <v>1775577</v>
      </c>
      <c r="BB1166" s="113">
        <v>1835849</v>
      </c>
      <c r="BC1166" s="113">
        <v>1834877</v>
      </c>
      <c r="BD1166" s="113"/>
      <c r="BE1166" s="113"/>
      <c r="BF1166" s="113"/>
      <c r="BG1166" s="113"/>
      <c r="BH1166" s="113"/>
      <c r="BI1166" s="113"/>
      <c r="BJ1166" s="113"/>
      <c r="BK1166" s="113"/>
      <c r="BL1166" s="113"/>
      <c r="BM1166" s="113"/>
      <c r="BN1166" s="113"/>
      <c r="BO1166" s="113"/>
      <c r="BP1166" s="113"/>
      <c r="BQ1166" s="113"/>
      <c r="BR1166" s="113"/>
      <c r="BS1166" s="113"/>
      <c r="BT1166" s="113"/>
      <c r="BU1166" s="113"/>
      <c r="BV1166" s="113"/>
      <c r="BW1166" s="113"/>
      <c r="BX1166" s="113"/>
      <c r="BY1166" s="113"/>
      <c r="BZ1166" s="113"/>
      <c r="CA1166" s="67"/>
      <c r="CB1166" s="113"/>
      <c r="CC1166" s="69">
        <f>SUM(Table25[[#This Row],[Contract Amount FY00]:[Contract Amount FY50]])</f>
        <v>8912519</v>
      </c>
      <c r="CD1166" s="114"/>
    </row>
    <row r="1167" spans="1:82" x14ac:dyDescent="0.25">
      <c r="A1167" s="122" t="s">
        <v>2013</v>
      </c>
      <c r="B1167" s="122" t="s">
        <v>278</v>
      </c>
      <c r="C1167" s="122" t="s">
        <v>3188</v>
      </c>
      <c r="E1167" s="26" t="str">
        <f>IFERROR(IF(VLOOKUP(Table25[[#This Row],[Contract No.]],Table3[#All],3,FALSE)="","No","Yes"),"")</f>
        <v>Yes</v>
      </c>
      <c r="F1167" s="107" t="str">
        <f>IFERROR(VLOOKUP(Table25[[#This Row],[Contract No.]],Table3[#All],3,FALSE),"")</f>
        <v>NASPO</v>
      </c>
      <c r="G1167" s="107" t="str">
        <f>IFERROR(IF(Table25[[#This Row],[Cooperative Purchase
(Yes/No)]]="Yes","Yes",IF(VLOOKUP(Table25[[#This Row],[Contract No.]],Table3[#All],1,FALSE)=Table25[[#This Row],[Contract No.]],"Yes","No")),"No")</f>
        <v>Yes</v>
      </c>
      <c r="H1167" s="51">
        <f>IFERROR(VLOOKUP(Table25[[#This Row],[Contract No.]],Table3[#All],4,FALSE),"")</f>
        <v>42917</v>
      </c>
      <c r="I1167" s="28">
        <f>IFERROR(IF(AND(MONTH(Table25[[#This Row],[Contract Start Date]])&gt;6,MONTH(Table25[[#This Row],[Contract Start Date]])&lt;=12),YEAR(Table25[[#This Row],[Contract Start Date]])+1,YEAR(Table25[[#This Row],[Contract Start Date]])),"")</f>
        <v>2018</v>
      </c>
      <c r="J1167" s="108">
        <f>Table25[[#This Row],[FY Formula start]]</f>
        <v>2018</v>
      </c>
      <c r="K1167" s="59" t="str">
        <f>"FY"&amp;" "&amp;Table25[[#This Row],[Year Start]]</f>
        <v>FY 2018</v>
      </c>
      <c r="L1167" s="109">
        <f>IFERROR(VLOOKUP(Table25[[#This Row],[Contract No.]],Table3[#All],5,FALSE),"")</f>
        <v>46280</v>
      </c>
      <c r="M1167" s="110">
        <f>IFERROR(IF(Table25[[#This Row],[Contract End Date]]="99/99/9999","No End",IF(AND(MONTH(Table25[[#This Row],[Contract End Date]])&gt;6,MONTH(Table25[[#This Row],[Contract End Date]])&lt;=12),YEAR(Table25[[#This Row],[Contract End Date]])+1,YEAR(Table25[[#This Row],[Contract End Date]]))),"")</f>
        <v>2027</v>
      </c>
      <c r="N1167" s="111">
        <f>Table25[[#This Row],[FY Formula end]]</f>
        <v>2027</v>
      </c>
      <c r="O1167" s="112" t="str">
        <f>IF(Table25[[#This Row],[Year End]]="No End","No End","FY"&amp;" "&amp;Table25[[#This Row],[Year End]])</f>
        <v>FY 2027</v>
      </c>
      <c r="P1167" s="27"/>
      <c r="Q1167" s="104">
        <f>_xlfn.IFNA(IF($B1167="","",VLOOKUP($B1167,'SWC Towers'!$A:$Q,$Q$2,FALSE)),"")</f>
        <v>0.4</v>
      </c>
      <c r="R1167" s="106" t="str">
        <f>_xlfn.IFNA(IF($B1167="","",VLOOKUP($B1167,'SWC Towers'!$A:$Q,$R$2,FALSE)),"")</f>
        <v/>
      </c>
      <c r="S1167" s="106" t="str">
        <f>_xlfn.IFNA(IF($B1167="","",VLOOKUP($B1167,'SWC Towers'!$A:$Q,$S$2,FALSE)),"")</f>
        <v/>
      </c>
      <c r="T1167" s="106">
        <f>_xlfn.IFNA(IF($B1167="","",VLOOKUP($B1167,'SWC Towers'!$A:$Q,$T$2,FALSE)),"")</f>
        <v>0.05</v>
      </c>
      <c r="U1167" s="104" t="str">
        <f>_xlfn.IFNA(IF($B1167="","",VLOOKUP($B1167,'SWC Towers'!$A:$Q,$U$2,FALSE)),"")</f>
        <v/>
      </c>
      <c r="V1167" s="104" t="str">
        <f>_xlfn.IFNA(IF($B1167="","",VLOOKUP($B1167,'SWC Towers'!$A:$Q,$V$2,FALSE)),"")</f>
        <v/>
      </c>
      <c r="W1167" s="104">
        <f>_xlfn.IFNA(IF($B1167="","",VLOOKUP($B1167,'SWC Towers'!$A:$Q,$W$2,FALSE)),"")</f>
        <v>0.1</v>
      </c>
      <c r="X1167" s="104" t="str">
        <f>_xlfn.IFNA(IF($B1167="","",VLOOKUP($B1167,'SWC Towers'!$A:$Q,$X$2,FALSE)),"")</f>
        <v/>
      </c>
      <c r="Y1167" s="104">
        <f>_xlfn.IFNA(IF($B1167="","",VLOOKUP($B1167,'SWC Towers'!$A:$Q,$Y$2,FALSE)),"")</f>
        <v>0.05</v>
      </c>
      <c r="Z1167" s="104" t="str">
        <f>_xlfn.IFNA(IF($B1167="","",VLOOKUP($B1167,'SWC Towers'!$A:$Q,$Z$2,FALSE)),"")</f>
        <v/>
      </c>
      <c r="AA1167" s="104">
        <f>_xlfn.IFNA(IF($B1167="","",VLOOKUP($B1167,'SWC Towers'!$A:$Q,$AA$2,FALSE)),"")</f>
        <v>0.4</v>
      </c>
      <c r="AB1167" s="106" t="str">
        <f>_xlfn.IFNA(IF($B1167="","",VLOOKUP($B1167,'SWC Towers'!$A:$Q,$AB$2,FALSE)),"")</f>
        <v/>
      </c>
      <c r="AC1167" s="20">
        <f>SUM(Table25[[#This Row],[IT Tower: Application]:[Other/Non-IT ]])</f>
        <v>1</v>
      </c>
      <c r="AD1167" s="67"/>
      <c r="AE1167" s="67"/>
      <c r="AF1167" s="67"/>
      <c r="AG1167" s="67"/>
      <c r="AH1167" s="67"/>
      <c r="AI1167" s="67"/>
      <c r="AJ1167" s="67"/>
      <c r="AK1167" s="67"/>
      <c r="AL1167" s="67"/>
      <c r="AM1167" s="67"/>
      <c r="AN1167" s="67"/>
      <c r="AO1167" s="67"/>
      <c r="AP1167" s="67"/>
      <c r="AQ1167" s="67"/>
      <c r="AR1167" s="67"/>
      <c r="AS1167" s="67"/>
      <c r="AT1167" s="67"/>
      <c r="AU1167" s="67"/>
      <c r="AV1167" s="67"/>
      <c r="AW1167" s="67">
        <v>111677</v>
      </c>
      <c r="AX1167" s="67">
        <v>191508</v>
      </c>
      <c r="AY1167" s="67">
        <v>122941</v>
      </c>
      <c r="AZ1167" s="67">
        <v>493857</v>
      </c>
      <c r="BA1167" s="67">
        <v>583424</v>
      </c>
      <c r="BB1167" s="113">
        <v>564388</v>
      </c>
      <c r="BC1167" s="113">
        <v>1083330</v>
      </c>
      <c r="BD1167" s="113"/>
      <c r="BE1167" s="113"/>
      <c r="BF1167" s="113"/>
      <c r="BG1167" s="113"/>
      <c r="BH1167" s="113"/>
      <c r="BI1167" s="113"/>
      <c r="BJ1167" s="113"/>
      <c r="BK1167" s="113"/>
      <c r="BL1167" s="113"/>
      <c r="BM1167" s="113"/>
      <c r="BN1167" s="113"/>
      <c r="BO1167" s="113"/>
      <c r="BP1167" s="113"/>
      <c r="BQ1167" s="113"/>
      <c r="BR1167" s="113"/>
      <c r="BS1167" s="113"/>
      <c r="BT1167" s="113"/>
      <c r="BU1167" s="113"/>
      <c r="BV1167" s="113"/>
      <c r="BW1167" s="113"/>
      <c r="BX1167" s="113"/>
      <c r="BY1167" s="113"/>
      <c r="BZ1167" s="113"/>
      <c r="CA1167" s="67"/>
      <c r="CB1167" s="113"/>
      <c r="CC1167" s="69">
        <f>SUM(Table25[[#This Row],[Contract Amount FY00]:[Contract Amount FY50]])</f>
        <v>3151125</v>
      </c>
      <c r="CD1167" s="114"/>
    </row>
    <row r="1168" spans="1:82" x14ac:dyDescent="0.25">
      <c r="A1168" s="122" t="s">
        <v>2013</v>
      </c>
      <c r="B1168" s="122" t="s">
        <v>278</v>
      </c>
      <c r="C1168" s="122" t="s">
        <v>1804</v>
      </c>
      <c r="E1168" s="26" t="str">
        <f>IFERROR(IF(VLOOKUP(Table25[[#This Row],[Contract No.]],Table3[#All],3,FALSE)="","No","Yes"),"")</f>
        <v>Yes</v>
      </c>
      <c r="F1168" s="107" t="str">
        <f>IFERROR(VLOOKUP(Table25[[#This Row],[Contract No.]],Table3[#All],3,FALSE),"")</f>
        <v>NASPO</v>
      </c>
      <c r="G1168" s="107" t="str">
        <f>IFERROR(IF(Table25[[#This Row],[Cooperative Purchase
(Yes/No)]]="Yes","Yes",IF(VLOOKUP(Table25[[#This Row],[Contract No.]],Table3[#All],1,FALSE)=Table25[[#This Row],[Contract No.]],"Yes","No")),"No")</f>
        <v>Yes</v>
      </c>
      <c r="H1168" s="51">
        <f>IFERROR(VLOOKUP(Table25[[#This Row],[Contract No.]],Table3[#All],4,FALSE),"")</f>
        <v>42917</v>
      </c>
      <c r="I1168" s="28">
        <f>IFERROR(IF(AND(MONTH(Table25[[#This Row],[Contract Start Date]])&gt;6,MONTH(Table25[[#This Row],[Contract Start Date]])&lt;=12),YEAR(Table25[[#This Row],[Contract Start Date]])+1,YEAR(Table25[[#This Row],[Contract Start Date]])),"")</f>
        <v>2018</v>
      </c>
      <c r="J1168" s="108">
        <f>Table25[[#This Row],[FY Formula start]]</f>
        <v>2018</v>
      </c>
      <c r="K1168" s="59" t="str">
        <f>"FY"&amp;" "&amp;Table25[[#This Row],[Year Start]]</f>
        <v>FY 2018</v>
      </c>
      <c r="L1168" s="109">
        <f>IFERROR(VLOOKUP(Table25[[#This Row],[Contract No.]],Table3[#All],5,FALSE),"")</f>
        <v>46280</v>
      </c>
      <c r="M1168" s="110">
        <f>IFERROR(IF(Table25[[#This Row],[Contract End Date]]="99/99/9999","No End",IF(AND(MONTH(Table25[[#This Row],[Contract End Date]])&gt;6,MONTH(Table25[[#This Row],[Contract End Date]])&lt;=12),YEAR(Table25[[#This Row],[Contract End Date]])+1,YEAR(Table25[[#This Row],[Contract End Date]]))),"")</f>
        <v>2027</v>
      </c>
      <c r="N1168" s="111">
        <f>Table25[[#This Row],[FY Formula end]]</f>
        <v>2027</v>
      </c>
      <c r="O1168" s="112" t="str">
        <f>IF(Table25[[#This Row],[Year End]]="No End","No End","FY"&amp;" "&amp;Table25[[#This Row],[Year End]])</f>
        <v>FY 2027</v>
      </c>
      <c r="P1168" s="27"/>
      <c r="Q1168" s="104">
        <f>_xlfn.IFNA(IF($B1168="","",VLOOKUP($B1168,'SWC Towers'!$A:$Q,$Q$2,FALSE)),"")</f>
        <v>0.4</v>
      </c>
      <c r="R1168" s="106" t="str">
        <f>_xlfn.IFNA(IF($B1168="","",VLOOKUP($B1168,'SWC Towers'!$A:$Q,$R$2,FALSE)),"")</f>
        <v/>
      </c>
      <c r="S1168" s="106" t="str">
        <f>_xlfn.IFNA(IF($B1168="","",VLOOKUP($B1168,'SWC Towers'!$A:$Q,$S$2,FALSE)),"")</f>
        <v/>
      </c>
      <c r="T1168" s="106">
        <f>_xlfn.IFNA(IF($B1168="","",VLOOKUP($B1168,'SWC Towers'!$A:$Q,$T$2,FALSE)),"")</f>
        <v>0.05</v>
      </c>
      <c r="U1168" s="104" t="str">
        <f>_xlfn.IFNA(IF($B1168="","",VLOOKUP($B1168,'SWC Towers'!$A:$Q,$U$2,FALSE)),"")</f>
        <v/>
      </c>
      <c r="V1168" s="104" t="str">
        <f>_xlfn.IFNA(IF($B1168="","",VLOOKUP($B1168,'SWC Towers'!$A:$Q,$V$2,FALSE)),"")</f>
        <v/>
      </c>
      <c r="W1168" s="104">
        <f>_xlfn.IFNA(IF($B1168="","",VLOOKUP($B1168,'SWC Towers'!$A:$Q,$W$2,FALSE)),"")</f>
        <v>0.1</v>
      </c>
      <c r="X1168" s="104" t="str">
        <f>_xlfn.IFNA(IF($B1168="","",VLOOKUP($B1168,'SWC Towers'!$A:$Q,$X$2,FALSE)),"")</f>
        <v/>
      </c>
      <c r="Y1168" s="104">
        <f>_xlfn.IFNA(IF($B1168="","",VLOOKUP($B1168,'SWC Towers'!$A:$Q,$Y$2,FALSE)),"")</f>
        <v>0.05</v>
      </c>
      <c r="Z1168" s="104" t="str">
        <f>_xlfn.IFNA(IF($B1168="","",VLOOKUP($B1168,'SWC Towers'!$A:$Q,$Z$2,FALSE)),"")</f>
        <v/>
      </c>
      <c r="AA1168" s="104">
        <f>_xlfn.IFNA(IF($B1168="","",VLOOKUP($B1168,'SWC Towers'!$A:$Q,$AA$2,FALSE)),"")</f>
        <v>0.4</v>
      </c>
      <c r="AB1168" s="106" t="str">
        <f>_xlfn.IFNA(IF($B1168="","",VLOOKUP($B1168,'SWC Towers'!$A:$Q,$AB$2,FALSE)),"")</f>
        <v/>
      </c>
      <c r="AC1168" s="20">
        <f>SUM(Table25[[#This Row],[IT Tower: Application]:[Other/Non-IT ]])</f>
        <v>1</v>
      </c>
      <c r="AD1168" s="67"/>
      <c r="AE1168" s="67"/>
      <c r="AF1168" s="67"/>
      <c r="AG1168" s="67"/>
      <c r="AH1168" s="67"/>
      <c r="AI1168" s="67"/>
      <c r="AJ1168" s="67"/>
      <c r="AK1168" s="67"/>
      <c r="AL1168" s="67"/>
      <c r="AM1168" s="67"/>
      <c r="AN1168" s="67"/>
      <c r="AO1168" s="67"/>
      <c r="AP1168" s="67"/>
      <c r="AQ1168" s="67"/>
      <c r="AR1168" s="67"/>
      <c r="AS1168" s="67"/>
      <c r="AT1168" s="67"/>
      <c r="AU1168" s="67"/>
      <c r="AV1168" s="67"/>
      <c r="AW1168" s="67"/>
      <c r="AX1168" s="67"/>
      <c r="AY1168" s="67"/>
      <c r="AZ1168" s="67">
        <v>0</v>
      </c>
      <c r="BA1168" s="67">
        <v>11785</v>
      </c>
      <c r="BB1168" s="113">
        <v>19449</v>
      </c>
      <c r="BC1168" s="113">
        <v>26362</v>
      </c>
      <c r="BD1168" s="113"/>
      <c r="BE1168" s="113"/>
      <c r="BF1168" s="113"/>
      <c r="BG1168" s="113"/>
      <c r="BH1168" s="113"/>
      <c r="BI1168" s="113"/>
      <c r="BJ1168" s="113"/>
      <c r="BK1168" s="113"/>
      <c r="BL1168" s="113"/>
      <c r="BM1168" s="113"/>
      <c r="BN1168" s="113"/>
      <c r="BO1168" s="113"/>
      <c r="BP1168" s="113"/>
      <c r="BQ1168" s="113"/>
      <c r="BR1168" s="113"/>
      <c r="BS1168" s="113"/>
      <c r="BT1168" s="113"/>
      <c r="BU1168" s="113"/>
      <c r="BV1168" s="113"/>
      <c r="BW1168" s="113"/>
      <c r="BX1168" s="113"/>
      <c r="BY1168" s="113"/>
      <c r="BZ1168" s="113"/>
      <c r="CA1168" s="67"/>
      <c r="CB1168" s="113"/>
      <c r="CC1168" s="69">
        <f>SUM(Table25[[#This Row],[Contract Amount FY00]:[Contract Amount FY50]])</f>
        <v>57596</v>
      </c>
      <c r="CD1168" s="114"/>
    </row>
    <row r="1169" spans="1:82" x14ac:dyDescent="0.25">
      <c r="A1169" s="122" t="s">
        <v>2013</v>
      </c>
      <c r="B1169" s="122" t="s">
        <v>278</v>
      </c>
      <c r="C1169" s="122" t="s">
        <v>279</v>
      </c>
      <c r="E1169" s="26" t="str">
        <f>IFERROR(IF(VLOOKUP(Table25[[#This Row],[Contract No.]],Table3[#All],3,FALSE)="","No","Yes"),"")</f>
        <v>Yes</v>
      </c>
      <c r="F1169" s="107" t="str">
        <f>IFERROR(VLOOKUP(Table25[[#This Row],[Contract No.]],Table3[#All],3,FALSE),"")</f>
        <v>NASPO</v>
      </c>
      <c r="G1169" s="107" t="str">
        <f>IFERROR(IF(Table25[[#This Row],[Cooperative Purchase
(Yes/No)]]="Yes","Yes",IF(VLOOKUP(Table25[[#This Row],[Contract No.]],Table3[#All],1,FALSE)=Table25[[#This Row],[Contract No.]],"Yes","No")),"No")</f>
        <v>Yes</v>
      </c>
      <c r="H1169" s="51">
        <f>IFERROR(VLOOKUP(Table25[[#This Row],[Contract No.]],Table3[#All],4,FALSE),"")</f>
        <v>42917</v>
      </c>
      <c r="I1169" s="28">
        <f>IFERROR(IF(AND(MONTH(Table25[[#This Row],[Contract Start Date]])&gt;6,MONTH(Table25[[#This Row],[Contract Start Date]])&lt;=12),YEAR(Table25[[#This Row],[Contract Start Date]])+1,YEAR(Table25[[#This Row],[Contract Start Date]])),"")</f>
        <v>2018</v>
      </c>
      <c r="J1169" s="108">
        <f>Table25[[#This Row],[FY Formula start]]</f>
        <v>2018</v>
      </c>
      <c r="K1169" s="59" t="str">
        <f>"FY"&amp;" "&amp;Table25[[#This Row],[Year Start]]</f>
        <v>FY 2018</v>
      </c>
      <c r="L1169" s="109">
        <f>IFERROR(VLOOKUP(Table25[[#This Row],[Contract No.]],Table3[#All],5,FALSE),"")</f>
        <v>46280</v>
      </c>
      <c r="M1169" s="110">
        <f>IFERROR(IF(Table25[[#This Row],[Contract End Date]]="99/99/9999","No End",IF(AND(MONTH(Table25[[#This Row],[Contract End Date]])&gt;6,MONTH(Table25[[#This Row],[Contract End Date]])&lt;=12),YEAR(Table25[[#This Row],[Contract End Date]])+1,YEAR(Table25[[#This Row],[Contract End Date]]))),"")</f>
        <v>2027</v>
      </c>
      <c r="N1169" s="111">
        <f>Table25[[#This Row],[FY Formula end]]</f>
        <v>2027</v>
      </c>
      <c r="O1169" s="112" t="str">
        <f>IF(Table25[[#This Row],[Year End]]="No End","No End","FY"&amp;" "&amp;Table25[[#This Row],[Year End]])</f>
        <v>FY 2027</v>
      </c>
      <c r="P1169" s="27"/>
      <c r="Q1169" s="104">
        <f>_xlfn.IFNA(IF($B1169="","",VLOOKUP($B1169,'SWC Towers'!$A:$Q,$Q$2,FALSE)),"")</f>
        <v>0.4</v>
      </c>
      <c r="R1169" s="106" t="str">
        <f>_xlfn.IFNA(IF($B1169="","",VLOOKUP($B1169,'SWC Towers'!$A:$Q,$R$2,FALSE)),"")</f>
        <v/>
      </c>
      <c r="S1169" s="106" t="str">
        <f>_xlfn.IFNA(IF($B1169="","",VLOOKUP($B1169,'SWC Towers'!$A:$Q,$S$2,FALSE)),"")</f>
        <v/>
      </c>
      <c r="T1169" s="106">
        <f>_xlfn.IFNA(IF($B1169="","",VLOOKUP($B1169,'SWC Towers'!$A:$Q,$T$2,FALSE)),"")</f>
        <v>0.05</v>
      </c>
      <c r="U1169" s="104" t="str">
        <f>_xlfn.IFNA(IF($B1169="","",VLOOKUP($B1169,'SWC Towers'!$A:$Q,$U$2,FALSE)),"")</f>
        <v/>
      </c>
      <c r="V1169" s="104" t="str">
        <f>_xlfn.IFNA(IF($B1169="","",VLOOKUP($B1169,'SWC Towers'!$A:$Q,$V$2,FALSE)),"")</f>
        <v/>
      </c>
      <c r="W1169" s="104">
        <f>_xlfn.IFNA(IF($B1169="","",VLOOKUP($B1169,'SWC Towers'!$A:$Q,$W$2,FALSE)),"")</f>
        <v>0.1</v>
      </c>
      <c r="X1169" s="104" t="str">
        <f>_xlfn.IFNA(IF($B1169="","",VLOOKUP($B1169,'SWC Towers'!$A:$Q,$X$2,FALSE)),"")</f>
        <v/>
      </c>
      <c r="Y1169" s="104">
        <f>_xlfn.IFNA(IF($B1169="","",VLOOKUP($B1169,'SWC Towers'!$A:$Q,$Y$2,FALSE)),"")</f>
        <v>0.05</v>
      </c>
      <c r="Z1169" s="104" t="str">
        <f>_xlfn.IFNA(IF($B1169="","",VLOOKUP($B1169,'SWC Towers'!$A:$Q,$Z$2,FALSE)),"")</f>
        <v/>
      </c>
      <c r="AA1169" s="104">
        <f>_xlfn.IFNA(IF($B1169="","",VLOOKUP($B1169,'SWC Towers'!$A:$Q,$AA$2,FALSE)),"")</f>
        <v>0.4</v>
      </c>
      <c r="AB1169" s="106" t="str">
        <f>_xlfn.IFNA(IF($B1169="","",VLOOKUP($B1169,'SWC Towers'!$A:$Q,$AB$2,FALSE)),"")</f>
        <v/>
      </c>
      <c r="AC1169" s="20">
        <f>SUM(Table25[[#This Row],[IT Tower: Application]:[Other/Non-IT ]])</f>
        <v>1</v>
      </c>
      <c r="AD1169" s="67"/>
      <c r="AE1169" s="67"/>
      <c r="AF1169" s="67"/>
      <c r="AG1169" s="67"/>
      <c r="AH1169" s="67"/>
      <c r="AI1169" s="67"/>
      <c r="AJ1169" s="67"/>
      <c r="AK1169" s="67"/>
      <c r="AL1169" s="67"/>
      <c r="AM1169" s="67"/>
      <c r="AN1169" s="67"/>
      <c r="AO1169" s="67"/>
      <c r="AP1169" s="67"/>
      <c r="AQ1169" s="67"/>
      <c r="AR1169" s="67"/>
      <c r="AS1169" s="67"/>
      <c r="AT1169" s="67"/>
      <c r="AU1169" s="67"/>
      <c r="AV1169" s="67"/>
      <c r="AW1169" s="67">
        <v>41700</v>
      </c>
      <c r="AX1169" s="67">
        <v>29916</v>
      </c>
      <c r="AY1169" s="67">
        <v>38946</v>
      </c>
      <c r="AZ1169" s="67">
        <v>402943</v>
      </c>
      <c r="BA1169" s="67">
        <v>2582844</v>
      </c>
      <c r="BB1169" s="113">
        <v>3772473</v>
      </c>
      <c r="BC1169" s="113">
        <v>3537914</v>
      </c>
      <c r="BD1169" s="113"/>
      <c r="BE1169" s="113"/>
      <c r="BF1169" s="113"/>
      <c r="BG1169" s="113"/>
      <c r="BH1169" s="113"/>
      <c r="BI1169" s="113"/>
      <c r="BJ1169" s="113"/>
      <c r="BK1169" s="113"/>
      <c r="BL1169" s="113"/>
      <c r="BM1169" s="113"/>
      <c r="BN1169" s="113"/>
      <c r="BO1169" s="113"/>
      <c r="BP1169" s="113"/>
      <c r="BQ1169" s="113"/>
      <c r="BR1169" s="113"/>
      <c r="BS1169" s="113"/>
      <c r="BT1169" s="113"/>
      <c r="BU1169" s="113"/>
      <c r="BV1169" s="113"/>
      <c r="BW1169" s="113"/>
      <c r="BX1169" s="113"/>
      <c r="BY1169" s="113"/>
      <c r="BZ1169" s="113"/>
      <c r="CA1169" s="67"/>
      <c r="CB1169" s="113"/>
      <c r="CC1169" s="69">
        <f>SUM(Table25[[#This Row],[Contract Amount FY00]:[Contract Amount FY50]])</f>
        <v>10406736</v>
      </c>
      <c r="CD1169" s="114"/>
    </row>
    <row r="1170" spans="1:82" x14ac:dyDescent="0.25">
      <c r="A1170" s="122" t="s">
        <v>2013</v>
      </c>
      <c r="B1170" s="122" t="s">
        <v>2244</v>
      </c>
      <c r="C1170" s="122" t="s">
        <v>380</v>
      </c>
      <c r="E1170" s="26" t="str">
        <f>IFERROR(IF(VLOOKUP(Table25[[#This Row],[Contract No.]],Table3[#All],3,FALSE)="","No","Yes"),"")</f>
        <v>No</v>
      </c>
      <c r="F1170" s="107" t="str">
        <f>IFERROR(VLOOKUP(Table25[[#This Row],[Contract No.]],Table3[#All],3,FALSE),"")</f>
        <v/>
      </c>
      <c r="G1170" s="107" t="str">
        <f>IFERROR(IF(Table25[[#This Row],[Cooperative Purchase
(Yes/No)]]="Yes","Yes",IF(VLOOKUP(Table25[[#This Row],[Contract No.]],Table3[#All],1,FALSE)=Table25[[#This Row],[Contract No.]],"Yes","No")),"No")</f>
        <v>Yes</v>
      </c>
      <c r="H1170" s="51">
        <f>IFERROR(VLOOKUP(Table25[[#This Row],[Contract No.]],Table3[#All],4,FALSE),"")</f>
        <v>44512</v>
      </c>
      <c r="I1170" s="28">
        <f>IFERROR(IF(AND(MONTH(Table25[[#This Row],[Contract Start Date]])&gt;6,MONTH(Table25[[#This Row],[Contract Start Date]])&lt;=12),YEAR(Table25[[#This Row],[Contract Start Date]])+1,YEAR(Table25[[#This Row],[Contract Start Date]])),"")</f>
        <v>2022</v>
      </c>
      <c r="J1170" s="108">
        <f>Table25[[#This Row],[FY Formula start]]</f>
        <v>2022</v>
      </c>
      <c r="K1170" s="59" t="str">
        <f>"FY"&amp;" "&amp;Table25[[#This Row],[Year Start]]</f>
        <v>FY 2022</v>
      </c>
      <c r="L1170" s="109">
        <f>IFERROR(VLOOKUP(Table25[[#This Row],[Contract No.]],Table3[#All],5,FALSE),"")</f>
        <v>46702</v>
      </c>
      <c r="M1170" s="110">
        <f>IFERROR(IF(Table25[[#This Row],[Contract End Date]]="99/99/9999","No End",IF(AND(MONTH(Table25[[#This Row],[Contract End Date]])&gt;6,MONTH(Table25[[#This Row],[Contract End Date]])&lt;=12),YEAR(Table25[[#This Row],[Contract End Date]])+1,YEAR(Table25[[#This Row],[Contract End Date]]))),"")</f>
        <v>2028</v>
      </c>
      <c r="N1170" s="111">
        <f>Table25[[#This Row],[FY Formula end]]</f>
        <v>2028</v>
      </c>
      <c r="O1170" s="112" t="str">
        <f>IF(Table25[[#This Row],[Year End]]="No End","No End","FY"&amp;" "&amp;Table25[[#This Row],[Year End]])</f>
        <v>FY 2028</v>
      </c>
      <c r="P1170" s="27"/>
      <c r="Q1170" s="104" t="str">
        <f>_xlfn.IFNA(IF($B1170="","",VLOOKUP($B1170,'SWC Towers'!$A:$Q,$Q$2,FALSE)),"")</f>
        <v/>
      </c>
      <c r="R1170" s="106" t="str">
        <f>_xlfn.IFNA(IF($B1170="","",VLOOKUP($B1170,'SWC Towers'!$A:$Q,$R$2,FALSE)),"")</f>
        <v/>
      </c>
      <c r="S1170" s="106" t="str">
        <f>_xlfn.IFNA(IF($B1170="","",VLOOKUP($B1170,'SWC Towers'!$A:$Q,$S$2,FALSE)),"")</f>
        <v/>
      </c>
      <c r="T1170" s="106">
        <f>_xlfn.IFNA(IF($B1170="","",VLOOKUP($B1170,'SWC Towers'!$A:$Q,$T$2,FALSE)),"")</f>
        <v>0.5</v>
      </c>
      <c r="U1170" s="104" t="str">
        <f>_xlfn.IFNA(IF($B1170="","",VLOOKUP($B1170,'SWC Towers'!$A:$Q,$U$2,FALSE)),"")</f>
        <v/>
      </c>
      <c r="V1170" s="104" t="str">
        <f>_xlfn.IFNA(IF($B1170="","",VLOOKUP($B1170,'SWC Towers'!$A:$Q,$V$2,FALSE)),"")</f>
        <v/>
      </c>
      <c r="W1170" s="104">
        <f>_xlfn.IFNA(IF($B1170="","",VLOOKUP($B1170,'SWC Towers'!$A:$Q,$W$2,FALSE)),"")</f>
        <v>0.5</v>
      </c>
      <c r="X1170" s="104" t="str">
        <f>_xlfn.IFNA(IF($B1170="","",VLOOKUP($B1170,'SWC Towers'!$A:$Q,$X$2,FALSE)),"")</f>
        <v/>
      </c>
      <c r="Y1170" s="104" t="str">
        <f>_xlfn.IFNA(IF($B1170="","",VLOOKUP($B1170,'SWC Towers'!$A:$Q,$Y$2,FALSE)),"")</f>
        <v/>
      </c>
      <c r="Z1170" s="104" t="str">
        <f>_xlfn.IFNA(IF($B1170="","",VLOOKUP($B1170,'SWC Towers'!$A:$Q,$Z$2,FALSE)),"")</f>
        <v/>
      </c>
      <c r="AA1170" s="104" t="str">
        <f>_xlfn.IFNA(IF($B1170="","",VLOOKUP($B1170,'SWC Towers'!$A:$Q,$AA$2,FALSE)),"")</f>
        <v/>
      </c>
      <c r="AB1170" s="106" t="str">
        <f>_xlfn.IFNA(IF($B1170="","",VLOOKUP($B1170,'SWC Towers'!$A:$Q,$AB$2,FALSE)),"")</f>
        <v/>
      </c>
      <c r="AC1170" s="20">
        <f>SUM(Table25[[#This Row],[IT Tower: Application]:[Other/Non-IT ]])</f>
        <v>1</v>
      </c>
      <c r="AD1170" s="67"/>
      <c r="AE1170" s="67"/>
      <c r="AF1170" s="67"/>
      <c r="AG1170" s="67"/>
      <c r="AH1170" s="67"/>
      <c r="AI1170" s="67"/>
      <c r="AJ1170" s="67"/>
      <c r="AK1170" s="67"/>
      <c r="AL1170" s="67"/>
      <c r="AM1170" s="67"/>
      <c r="AN1170" s="67"/>
      <c r="AO1170" s="67"/>
      <c r="AP1170" s="67"/>
      <c r="AQ1170" s="67"/>
      <c r="AR1170" s="67"/>
      <c r="AS1170" s="67"/>
      <c r="AT1170" s="67"/>
      <c r="AU1170" s="67"/>
      <c r="AV1170" s="67"/>
      <c r="AW1170" s="67"/>
      <c r="AX1170" s="67"/>
      <c r="AY1170" s="67"/>
      <c r="AZ1170" s="67">
        <v>37317</v>
      </c>
      <c r="BA1170" s="67">
        <v>374211</v>
      </c>
      <c r="BB1170" s="113">
        <v>328026</v>
      </c>
      <c r="BC1170" s="113">
        <v>24410</v>
      </c>
      <c r="BD1170" s="113"/>
      <c r="BE1170" s="113"/>
      <c r="BF1170" s="113"/>
      <c r="BG1170" s="113"/>
      <c r="BH1170" s="113"/>
      <c r="BI1170" s="113"/>
      <c r="BJ1170" s="113"/>
      <c r="BK1170" s="113"/>
      <c r="BL1170" s="113"/>
      <c r="BM1170" s="113"/>
      <c r="BN1170" s="113"/>
      <c r="BO1170" s="113"/>
      <c r="BP1170" s="113"/>
      <c r="BQ1170" s="113"/>
      <c r="BR1170" s="113"/>
      <c r="BS1170" s="113"/>
      <c r="BT1170" s="113"/>
      <c r="BU1170" s="113"/>
      <c r="BV1170" s="113"/>
      <c r="BW1170" s="113"/>
      <c r="BX1170" s="113"/>
      <c r="BY1170" s="113"/>
      <c r="BZ1170" s="113"/>
      <c r="CA1170" s="67"/>
      <c r="CB1170" s="113"/>
      <c r="CC1170" s="69">
        <f>SUM(Table25[[#This Row],[Contract Amount FY00]:[Contract Amount FY50]])</f>
        <v>763964</v>
      </c>
      <c r="CD1170" s="114"/>
    </row>
    <row r="1171" spans="1:82" x14ac:dyDescent="0.25">
      <c r="A1171" s="122" t="s">
        <v>2013</v>
      </c>
      <c r="B1171" s="122" t="s">
        <v>2244</v>
      </c>
      <c r="C1171" s="122" t="s">
        <v>373</v>
      </c>
      <c r="E1171" s="26" t="str">
        <f>IFERROR(IF(VLOOKUP(Table25[[#This Row],[Contract No.]],Table3[#All],3,FALSE)="","No","Yes"),"")</f>
        <v>No</v>
      </c>
      <c r="F1171" s="107" t="str">
        <f>IFERROR(VLOOKUP(Table25[[#This Row],[Contract No.]],Table3[#All],3,FALSE),"")</f>
        <v/>
      </c>
      <c r="G1171" s="107" t="str">
        <f>IFERROR(IF(Table25[[#This Row],[Cooperative Purchase
(Yes/No)]]="Yes","Yes",IF(VLOOKUP(Table25[[#This Row],[Contract No.]],Table3[#All],1,FALSE)=Table25[[#This Row],[Contract No.]],"Yes","No")),"No")</f>
        <v>Yes</v>
      </c>
      <c r="H1171" s="51">
        <f>IFERROR(VLOOKUP(Table25[[#This Row],[Contract No.]],Table3[#All],4,FALSE),"")</f>
        <v>44512</v>
      </c>
      <c r="I1171" s="28">
        <f>IFERROR(IF(AND(MONTH(Table25[[#This Row],[Contract Start Date]])&gt;6,MONTH(Table25[[#This Row],[Contract Start Date]])&lt;=12),YEAR(Table25[[#This Row],[Contract Start Date]])+1,YEAR(Table25[[#This Row],[Contract Start Date]])),"")</f>
        <v>2022</v>
      </c>
      <c r="J1171" s="108">
        <f>Table25[[#This Row],[FY Formula start]]</f>
        <v>2022</v>
      </c>
      <c r="K1171" s="59" t="str">
        <f>"FY"&amp;" "&amp;Table25[[#This Row],[Year Start]]</f>
        <v>FY 2022</v>
      </c>
      <c r="L1171" s="109">
        <f>IFERROR(VLOOKUP(Table25[[#This Row],[Contract No.]],Table3[#All],5,FALSE),"")</f>
        <v>46702</v>
      </c>
      <c r="M1171" s="110">
        <f>IFERROR(IF(Table25[[#This Row],[Contract End Date]]="99/99/9999","No End",IF(AND(MONTH(Table25[[#This Row],[Contract End Date]])&gt;6,MONTH(Table25[[#This Row],[Contract End Date]])&lt;=12),YEAR(Table25[[#This Row],[Contract End Date]])+1,YEAR(Table25[[#This Row],[Contract End Date]]))),"")</f>
        <v>2028</v>
      </c>
      <c r="N1171" s="111">
        <f>Table25[[#This Row],[FY Formula end]]</f>
        <v>2028</v>
      </c>
      <c r="O1171" s="112" t="str">
        <f>IF(Table25[[#This Row],[Year End]]="No End","No End","FY"&amp;" "&amp;Table25[[#This Row],[Year End]])</f>
        <v>FY 2028</v>
      </c>
      <c r="P1171" s="27"/>
      <c r="Q1171" s="104" t="str">
        <f>_xlfn.IFNA(IF($B1171="","",VLOOKUP($B1171,'SWC Towers'!$A:$Q,$Q$2,FALSE)),"")</f>
        <v/>
      </c>
      <c r="R1171" s="106" t="str">
        <f>_xlfn.IFNA(IF($B1171="","",VLOOKUP($B1171,'SWC Towers'!$A:$Q,$R$2,FALSE)),"")</f>
        <v/>
      </c>
      <c r="S1171" s="106" t="str">
        <f>_xlfn.IFNA(IF($B1171="","",VLOOKUP($B1171,'SWC Towers'!$A:$Q,$S$2,FALSE)),"")</f>
        <v/>
      </c>
      <c r="T1171" s="106">
        <f>_xlfn.IFNA(IF($B1171="","",VLOOKUP($B1171,'SWC Towers'!$A:$Q,$T$2,FALSE)),"")</f>
        <v>0.5</v>
      </c>
      <c r="U1171" s="104" t="str">
        <f>_xlfn.IFNA(IF($B1171="","",VLOOKUP($B1171,'SWC Towers'!$A:$Q,$U$2,FALSE)),"")</f>
        <v/>
      </c>
      <c r="V1171" s="104" t="str">
        <f>_xlfn.IFNA(IF($B1171="","",VLOOKUP($B1171,'SWC Towers'!$A:$Q,$V$2,FALSE)),"")</f>
        <v/>
      </c>
      <c r="W1171" s="104">
        <f>_xlfn.IFNA(IF($B1171="","",VLOOKUP($B1171,'SWC Towers'!$A:$Q,$W$2,FALSE)),"")</f>
        <v>0.5</v>
      </c>
      <c r="X1171" s="104" t="str">
        <f>_xlfn.IFNA(IF($B1171="","",VLOOKUP($B1171,'SWC Towers'!$A:$Q,$X$2,FALSE)),"")</f>
        <v/>
      </c>
      <c r="Y1171" s="104" t="str">
        <f>_xlfn.IFNA(IF($B1171="","",VLOOKUP($B1171,'SWC Towers'!$A:$Q,$Y$2,FALSE)),"")</f>
        <v/>
      </c>
      <c r="Z1171" s="104" t="str">
        <f>_xlfn.IFNA(IF($B1171="","",VLOOKUP($B1171,'SWC Towers'!$A:$Q,$Z$2,FALSE)),"")</f>
        <v/>
      </c>
      <c r="AA1171" s="104" t="str">
        <f>_xlfn.IFNA(IF($B1171="","",VLOOKUP($B1171,'SWC Towers'!$A:$Q,$AA$2,FALSE)),"")</f>
        <v/>
      </c>
      <c r="AB1171" s="106" t="str">
        <f>_xlfn.IFNA(IF($B1171="","",VLOOKUP($B1171,'SWC Towers'!$A:$Q,$AB$2,FALSE)),"")</f>
        <v/>
      </c>
      <c r="AC1171" s="20">
        <f>SUM(Table25[[#This Row],[IT Tower: Application]:[Other/Non-IT ]])</f>
        <v>1</v>
      </c>
      <c r="AD1171" s="67"/>
      <c r="AE1171" s="67"/>
      <c r="AF1171" s="67"/>
      <c r="AG1171" s="67"/>
      <c r="AH1171" s="67"/>
      <c r="AI1171" s="67"/>
      <c r="AJ1171" s="67"/>
      <c r="AK1171" s="67"/>
      <c r="AL1171" s="67"/>
      <c r="AM1171" s="67"/>
      <c r="AN1171" s="67"/>
      <c r="AO1171" s="67"/>
      <c r="AP1171" s="67"/>
      <c r="AQ1171" s="67"/>
      <c r="AR1171" s="67"/>
      <c r="AS1171" s="67"/>
      <c r="AT1171" s="67"/>
      <c r="AU1171" s="67"/>
      <c r="AV1171" s="67"/>
      <c r="AW1171" s="67"/>
      <c r="AX1171" s="67"/>
      <c r="AY1171" s="67"/>
      <c r="AZ1171" s="67">
        <v>13702</v>
      </c>
      <c r="BA1171" s="67">
        <v>2822</v>
      </c>
      <c r="BB1171" s="113">
        <v>3437</v>
      </c>
      <c r="BC1171" s="113">
        <v>71130</v>
      </c>
      <c r="BD1171" s="113"/>
      <c r="BE1171" s="113"/>
      <c r="BF1171" s="113"/>
      <c r="BG1171" s="113"/>
      <c r="BH1171" s="113"/>
      <c r="BI1171" s="113"/>
      <c r="BJ1171" s="113"/>
      <c r="BK1171" s="113"/>
      <c r="BL1171" s="113"/>
      <c r="BM1171" s="113"/>
      <c r="BN1171" s="113"/>
      <c r="BO1171" s="113"/>
      <c r="BP1171" s="113"/>
      <c r="BQ1171" s="113"/>
      <c r="BR1171" s="113"/>
      <c r="BS1171" s="113"/>
      <c r="BT1171" s="113"/>
      <c r="BU1171" s="113"/>
      <c r="BV1171" s="113"/>
      <c r="BW1171" s="113"/>
      <c r="BX1171" s="113"/>
      <c r="BY1171" s="113"/>
      <c r="BZ1171" s="113"/>
      <c r="CA1171" s="67"/>
      <c r="CB1171" s="113"/>
      <c r="CC1171" s="69">
        <f>SUM(Table25[[#This Row],[Contract Amount FY00]:[Contract Amount FY50]])</f>
        <v>91091</v>
      </c>
      <c r="CD1171" s="114"/>
    </row>
    <row r="1172" spans="1:82" x14ac:dyDescent="0.25">
      <c r="A1172" s="122" t="s">
        <v>2013</v>
      </c>
      <c r="B1172" s="122" t="s">
        <v>2244</v>
      </c>
      <c r="C1172" s="122" t="s">
        <v>275</v>
      </c>
      <c r="E1172" s="26" t="str">
        <f>IFERROR(IF(VLOOKUP(Table25[[#This Row],[Contract No.]],Table3[#All],3,FALSE)="","No","Yes"),"")</f>
        <v>No</v>
      </c>
      <c r="F1172" s="107" t="str">
        <f>IFERROR(VLOOKUP(Table25[[#This Row],[Contract No.]],Table3[#All],3,FALSE),"")</f>
        <v/>
      </c>
      <c r="G1172" s="107" t="str">
        <f>IFERROR(IF(Table25[[#This Row],[Cooperative Purchase
(Yes/No)]]="Yes","Yes",IF(VLOOKUP(Table25[[#This Row],[Contract No.]],Table3[#All],1,FALSE)=Table25[[#This Row],[Contract No.]],"Yes","No")),"No")</f>
        <v>Yes</v>
      </c>
      <c r="H1172" s="51">
        <f>IFERROR(VLOOKUP(Table25[[#This Row],[Contract No.]],Table3[#All],4,FALSE),"")</f>
        <v>44512</v>
      </c>
      <c r="I1172" s="28">
        <f>IFERROR(IF(AND(MONTH(Table25[[#This Row],[Contract Start Date]])&gt;6,MONTH(Table25[[#This Row],[Contract Start Date]])&lt;=12),YEAR(Table25[[#This Row],[Contract Start Date]])+1,YEAR(Table25[[#This Row],[Contract Start Date]])),"")</f>
        <v>2022</v>
      </c>
      <c r="J1172" s="108">
        <f>Table25[[#This Row],[FY Formula start]]</f>
        <v>2022</v>
      </c>
      <c r="K1172" s="59" t="str">
        <f>"FY"&amp;" "&amp;Table25[[#This Row],[Year Start]]</f>
        <v>FY 2022</v>
      </c>
      <c r="L1172" s="109">
        <f>IFERROR(VLOOKUP(Table25[[#This Row],[Contract No.]],Table3[#All],5,FALSE),"")</f>
        <v>46702</v>
      </c>
      <c r="M1172" s="110">
        <f>IFERROR(IF(Table25[[#This Row],[Contract End Date]]="99/99/9999","No End",IF(AND(MONTH(Table25[[#This Row],[Contract End Date]])&gt;6,MONTH(Table25[[#This Row],[Contract End Date]])&lt;=12),YEAR(Table25[[#This Row],[Contract End Date]])+1,YEAR(Table25[[#This Row],[Contract End Date]]))),"")</f>
        <v>2028</v>
      </c>
      <c r="N1172" s="111">
        <f>Table25[[#This Row],[FY Formula end]]</f>
        <v>2028</v>
      </c>
      <c r="O1172" s="112" t="str">
        <f>IF(Table25[[#This Row],[Year End]]="No End","No End","FY"&amp;" "&amp;Table25[[#This Row],[Year End]])</f>
        <v>FY 2028</v>
      </c>
      <c r="P1172" s="27"/>
      <c r="Q1172" s="104" t="str">
        <f>_xlfn.IFNA(IF($B1172="","",VLOOKUP($B1172,'SWC Towers'!$A:$Q,$Q$2,FALSE)),"")</f>
        <v/>
      </c>
      <c r="R1172" s="106" t="str">
        <f>_xlfn.IFNA(IF($B1172="","",VLOOKUP($B1172,'SWC Towers'!$A:$Q,$R$2,FALSE)),"")</f>
        <v/>
      </c>
      <c r="S1172" s="106" t="str">
        <f>_xlfn.IFNA(IF($B1172="","",VLOOKUP($B1172,'SWC Towers'!$A:$Q,$S$2,FALSE)),"")</f>
        <v/>
      </c>
      <c r="T1172" s="106">
        <f>_xlfn.IFNA(IF($B1172="","",VLOOKUP($B1172,'SWC Towers'!$A:$Q,$T$2,FALSE)),"")</f>
        <v>0.5</v>
      </c>
      <c r="U1172" s="104" t="str">
        <f>_xlfn.IFNA(IF($B1172="","",VLOOKUP($B1172,'SWC Towers'!$A:$Q,$U$2,FALSE)),"")</f>
        <v/>
      </c>
      <c r="V1172" s="104" t="str">
        <f>_xlfn.IFNA(IF($B1172="","",VLOOKUP($B1172,'SWC Towers'!$A:$Q,$V$2,FALSE)),"")</f>
        <v/>
      </c>
      <c r="W1172" s="104">
        <f>_xlfn.IFNA(IF($B1172="","",VLOOKUP($B1172,'SWC Towers'!$A:$Q,$W$2,FALSE)),"")</f>
        <v>0.5</v>
      </c>
      <c r="X1172" s="104" t="str">
        <f>_xlfn.IFNA(IF($B1172="","",VLOOKUP($B1172,'SWC Towers'!$A:$Q,$X$2,FALSE)),"")</f>
        <v/>
      </c>
      <c r="Y1172" s="104" t="str">
        <f>_xlfn.IFNA(IF($B1172="","",VLOOKUP($B1172,'SWC Towers'!$A:$Q,$Y$2,FALSE)),"")</f>
        <v/>
      </c>
      <c r="Z1172" s="104" t="str">
        <f>_xlfn.IFNA(IF($B1172="","",VLOOKUP($B1172,'SWC Towers'!$A:$Q,$Z$2,FALSE)),"")</f>
        <v/>
      </c>
      <c r="AA1172" s="104" t="str">
        <f>_xlfn.IFNA(IF($B1172="","",VLOOKUP($B1172,'SWC Towers'!$A:$Q,$AA$2,FALSE)),"")</f>
        <v/>
      </c>
      <c r="AB1172" s="106" t="str">
        <f>_xlfn.IFNA(IF($B1172="","",VLOOKUP($B1172,'SWC Towers'!$A:$Q,$AB$2,FALSE)),"")</f>
        <v/>
      </c>
      <c r="AC1172" s="20">
        <f>SUM(Table25[[#This Row],[IT Tower: Application]:[Other/Non-IT ]])</f>
        <v>1</v>
      </c>
      <c r="AD1172" s="67"/>
      <c r="AE1172" s="67"/>
      <c r="AF1172" s="67"/>
      <c r="AG1172" s="67"/>
      <c r="AH1172" s="67"/>
      <c r="AI1172" s="67"/>
      <c r="AJ1172" s="67"/>
      <c r="AK1172" s="67"/>
      <c r="AL1172" s="67"/>
      <c r="AM1172" s="67"/>
      <c r="AN1172" s="67"/>
      <c r="AO1172" s="67"/>
      <c r="AP1172" s="67"/>
      <c r="AQ1172" s="67"/>
      <c r="AR1172" s="67"/>
      <c r="AS1172" s="67"/>
      <c r="AT1172" s="67"/>
      <c r="AU1172" s="67"/>
      <c r="AV1172" s="67"/>
      <c r="AW1172" s="67"/>
      <c r="AX1172" s="67"/>
      <c r="AY1172" s="67"/>
      <c r="AZ1172" s="67"/>
      <c r="BA1172" s="67"/>
      <c r="BB1172" s="113">
        <v>8225</v>
      </c>
      <c r="BC1172" s="113">
        <v>14212</v>
      </c>
      <c r="BD1172" s="113"/>
      <c r="BE1172" s="113"/>
      <c r="BF1172" s="113"/>
      <c r="BG1172" s="113"/>
      <c r="BH1172" s="113"/>
      <c r="BI1172" s="113"/>
      <c r="BJ1172" s="113"/>
      <c r="BK1172" s="113"/>
      <c r="BL1172" s="113"/>
      <c r="BM1172" s="113"/>
      <c r="BN1172" s="113"/>
      <c r="BO1172" s="113"/>
      <c r="BP1172" s="113"/>
      <c r="BQ1172" s="113"/>
      <c r="BR1172" s="113"/>
      <c r="BS1172" s="113"/>
      <c r="BT1172" s="113"/>
      <c r="BU1172" s="113"/>
      <c r="BV1172" s="113"/>
      <c r="BW1172" s="113"/>
      <c r="BX1172" s="113"/>
      <c r="BY1172" s="113"/>
      <c r="BZ1172" s="113"/>
      <c r="CA1172" s="67"/>
      <c r="CB1172" s="113"/>
      <c r="CC1172" s="69">
        <f>SUM(Table25[[#This Row],[Contract Amount FY00]:[Contract Amount FY50]])</f>
        <v>22437</v>
      </c>
      <c r="CD1172" s="114"/>
    </row>
    <row r="1173" spans="1:82" x14ac:dyDescent="0.25">
      <c r="A1173" s="122" t="s">
        <v>2013</v>
      </c>
      <c r="B1173" s="122" t="s">
        <v>2244</v>
      </c>
      <c r="C1173" s="122" t="s">
        <v>652</v>
      </c>
      <c r="E1173" s="26" t="str">
        <f>IFERROR(IF(VLOOKUP(Table25[[#This Row],[Contract No.]],Table3[#All],3,FALSE)="","No","Yes"),"")</f>
        <v>No</v>
      </c>
      <c r="F1173" s="107" t="str">
        <f>IFERROR(VLOOKUP(Table25[[#This Row],[Contract No.]],Table3[#All],3,FALSE),"")</f>
        <v/>
      </c>
      <c r="G1173" s="107" t="str">
        <f>IFERROR(IF(Table25[[#This Row],[Cooperative Purchase
(Yes/No)]]="Yes","Yes",IF(VLOOKUP(Table25[[#This Row],[Contract No.]],Table3[#All],1,FALSE)=Table25[[#This Row],[Contract No.]],"Yes","No")),"No")</f>
        <v>Yes</v>
      </c>
      <c r="H1173" s="51">
        <f>IFERROR(VLOOKUP(Table25[[#This Row],[Contract No.]],Table3[#All],4,FALSE),"")</f>
        <v>44512</v>
      </c>
      <c r="I1173" s="28">
        <f>IFERROR(IF(AND(MONTH(Table25[[#This Row],[Contract Start Date]])&gt;6,MONTH(Table25[[#This Row],[Contract Start Date]])&lt;=12),YEAR(Table25[[#This Row],[Contract Start Date]])+1,YEAR(Table25[[#This Row],[Contract Start Date]])),"")</f>
        <v>2022</v>
      </c>
      <c r="J1173" s="108">
        <f>Table25[[#This Row],[FY Formula start]]</f>
        <v>2022</v>
      </c>
      <c r="K1173" s="59" t="str">
        <f>"FY"&amp;" "&amp;Table25[[#This Row],[Year Start]]</f>
        <v>FY 2022</v>
      </c>
      <c r="L1173" s="109">
        <f>IFERROR(VLOOKUP(Table25[[#This Row],[Contract No.]],Table3[#All],5,FALSE),"")</f>
        <v>46702</v>
      </c>
      <c r="M1173" s="110">
        <f>IFERROR(IF(Table25[[#This Row],[Contract End Date]]="99/99/9999","No End",IF(AND(MONTH(Table25[[#This Row],[Contract End Date]])&gt;6,MONTH(Table25[[#This Row],[Contract End Date]])&lt;=12),YEAR(Table25[[#This Row],[Contract End Date]])+1,YEAR(Table25[[#This Row],[Contract End Date]]))),"")</f>
        <v>2028</v>
      </c>
      <c r="N1173" s="111">
        <f>Table25[[#This Row],[FY Formula end]]</f>
        <v>2028</v>
      </c>
      <c r="O1173" s="112" t="str">
        <f>IF(Table25[[#This Row],[Year End]]="No End","No End","FY"&amp;" "&amp;Table25[[#This Row],[Year End]])</f>
        <v>FY 2028</v>
      </c>
      <c r="P1173" s="27"/>
      <c r="Q1173" s="104" t="str">
        <f>_xlfn.IFNA(IF($B1173="","",VLOOKUP($B1173,'SWC Towers'!$A:$Q,$Q$2,FALSE)),"")</f>
        <v/>
      </c>
      <c r="R1173" s="106" t="str">
        <f>_xlfn.IFNA(IF($B1173="","",VLOOKUP($B1173,'SWC Towers'!$A:$Q,$R$2,FALSE)),"")</f>
        <v/>
      </c>
      <c r="S1173" s="106" t="str">
        <f>_xlfn.IFNA(IF($B1173="","",VLOOKUP($B1173,'SWC Towers'!$A:$Q,$S$2,FALSE)),"")</f>
        <v/>
      </c>
      <c r="T1173" s="106">
        <f>_xlfn.IFNA(IF($B1173="","",VLOOKUP($B1173,'SWC Towers'!$A:$Q,$T$2,FALSE)),"")</f>
        <v>0.5</v>
      </c>
      <c r="U1173" s="104" t="str">
        <f>_xlfn.IFNA(IF($B1173="","",VLOOKUP($B1173,'SWC Towers'!$A:$Q,$U$2,FALSE)),"")</f>
        <v/>
      </c>
      <c r="V1173" s="104" t="str">
        <f>_xlfn.IFNA(IF($B1173="","",VLOOKUP($B1173,'SWC Towers'!$A:$Q,$V$2,FALSE)),"")</f>
        <v/>
      </c>
      <c r="W1173" s="104">
        <f>_xlfn.IFNA(IF($B1173="","",VLOOKUP($B1173,'SWC Towers'!$A:$Q,$W$2,FALSE)),"")</f>
        <v>0.5</v>
      </c>
      <c r="X1173" s="104" t="str">
        <f>_xlfn.IFNA(IF($B1173="","",VLOOKUP($B1173,'SWC Towers'!$A:$Q,$X$2,FALSE)),"")</f>
        <v/>
      </c>
      <c r="Y1173" s="104" t="str">
        <f>_xlfn.IFNA(IF($B1173="","",VLOOKUP($B1173,'SWC Towers'!$A:$Q,$Y$2,FALSE)),"")</f>
        <v/>
      </c>
      <c r="Z1173" s="104" t="str">
        <f>_xlfn.IFNA(IF($B1173="","",VLOOKUP($B1173,'SWC Towers'!$A:$Q,$Z$2,FALSE)),"")</f>
        <v/>
      </c>
      <c r="AA1173" s="104" t="str">
        <f>_xlfn.IFNA(IF($B1173="","",VLOOKUP($B1173,'SWC Towers'!$A:$Q,$AA$2,FALSE)),"")</f>
        <v/>
      </c>
      <c r="AB1173" s="106" t="str">
        <f>_xlfn.IFNA(IF($B1173="","",VLOOKUP($B1173,'SWC Towers'!$A:$Q,$AB$2,FALSE)),"")</f>
        <v/>
      </c>
      <c r="AC1173" s="20">
        <f>SUM(Table25[[#This Row],[IT Tower: Application]:[Other/Non-IT ]])</f>
        <v>1</v>
      </c>
      <c r="AD1173" s="67"/>
      <c r="AE1173" s="67"/>
      <c r="AF1173" s="67"/>
      <c r="AG1173" s="67"/>
      <c r="AH1173" s="67"/>
      <c r="AI1173" s="67"/>
      <c r="AJ1173" s="67"/>
      <c r="AK1173" s="67"/>
      <c r="AL1173" s="67"/>
      <c r="AM1173" s="67"/>
      <c r="AN1173" s="67"/>
      <c r="AO1173" s="67"/>
      <c r="AP1173" s="67"/>
      <c r="AQ1173" s="67"/>
      <c r="AR1173" s="67"/>
      <c r="AS1173" s="67"/>
      <c r="AT1173" s="67"/>
      <c r="AU1173" s="67"/>
      <c r="AV1173" s="67"/>
      <c r="AW1173" s="67"/>
      <c r="AX1173" s="67"/>
      <c r="AY1173" s="67"/>
      <c r="AZ1173" s="67">
        <v>0</v>
      </c>
      <c r="BA1173" s="67">
        <v>31394</v>
      </c>
      <c r="BB1173" s="113">
        <v>6909</v>
      </c>
      <c r="BC1173" s="113">
        <v>18689</v>
      </c>
      <c r="BD1173" s="113"/>
      <c r="BE1173" s="113"/>
      <c r="BF1173" s="113"/>
      <c r="BG1173" s="113"/>
      <c r="BH1173" s="113"/>
      <c r="BI1173" s="113"/>
      <c r="BJ1173" s="113"/>
      <c r="BK1173" s="113"/>
      <c r="BL1173" s="113"/>
      <c r="BM1173" s="113"/>
      <c r="BN1173" s="113"/>
      <c r="BO1173" s="113"/>
      <c r="BP1173" s="113"/>
      <c r="BQ1173" s="113"/>
      <c r="BR1173" s="113"/>
      <c r="BS1173" s="113"/>
      <c r="BT1173" s="113"/>
      <c r="BU1173" s="113"/>
      <c r="BV1173" s="113"/>
      <c r="BW1173" s="113"/>
      <c r="BX1173" s="113"/>
      <c r="BY1173" s="113"/>
      <c r="BZ1173" s="113"/>
      <c r="CA1173" s="67"/>
      <c r="CB1173" s="113"/>
      <c r="CC1173" s="69">
        <f>SUM(Table25[[#This Row],[Contract Amount FY00]:[Contract Amount FY50]])</f>
        <v>56992</v>
      </c>
      <c r="CD1173" s="114"/>
    </row>
    <row r="1174" spans="1:82" x14ac:dyDescent="0.25">
      <c r="A1174" s="122" t="s">
        <v>2013</v>
      </c>
      <c r="B1174" s="122" t="s">
        <v>2244</v>
      </c>
      <c r="C1174" s="122" t="s">
        <v>1027</v>
      </c>
      <c r="E1174" s="26" t="str">
        <f>IFERROR(IF(VLOOKUP(Table25[[#This Row],[Contract No.]],Table3[#All],3,FALSE)="","No","Yes"),"")</f>
        <v>No</v>
      </c>
      <c r="F1174" s="107" t="str">
        <f>IFERROR(VLOOKUP(Table25[[#This Row],[Contract No.]],Table3[#All],3,FALSE),"")</f>
        <v/>
      </c>
      <c r="G1174" s="107" t="str">
        <f>IFERROR(IF(Table25[[#This Row],[Cooperative Purchase
(Yes/No)]]="Yes","Yes",IF(VLOOKUP(Table25[[#This Row],[Contract No.]],Table3[#All],1,FALSE)=Table25[[#This Row],[Contract No.]],"Yes","No")),"No")</f>
        <v>Yes</v>
      </c>
      <c r="H1174" s="51">
        <f>IFERROR(VLOOKUP(Table25[[#This Row],[Contract No.]],Table3[#All],4,FALSE),"")</f>
        <v>44512</v>
      </c>
      <c r="I1174" s="28">
        <f>IFERROR(IF(AND(MONTH(Table25[[#This Row],[Contract Start Date]])&gt;6,MONTH(Table25[[#This Row],[Contract Start Date]])&lt;=12),YEAR(Table25[[#This Row],[Contract Start Date]])+1,YEAR(Table25[[#This Row],[Contract Start Date]])),"")</f>
        <v>2022</v>
      </c>
      <c r="J1174" s="108">
        <f>Table25[[#This Row],[FY Formula start]]</f>
        <v>2022</v>
      </c>
      <c r="K1174" s="59" t="str">
        <f>"FY"&amp;" "&amp;Table25[[#This Row],[Year Start]]</f>
        <v>FY 2022</v>
      </c>
      <c r="L1174" s="109">
        <f>IFERROR(VLOOKUP(Table25[[#This Row],[Contract No.]],Table3[#All],5,FALSE),"")</f>
        <v>46702</v>
      </c>
      <c r="M1174" s="110">
        <f>IFERROR(IF(Table25[[#This Row],[Contract End Date]]="99/99/9999","No End",IF(AND(MONTH(Table25[[#This Row],[Contract End Date]])&gt;6,MONTH(Table25[[#This Row],[Contract End Date]])&lt;=12),YEAR(Table25[[#This Row],[Contract End Date]])+1,YEAR(Table25[[#This Row],[Contract End Date]]))),"")</f>
        <v>2028</v>
      </c>
      <c r="N1174" s="111">
        <f>Table25[[#This Row],[FY Formula end]]</f>
        <v>2028</v>
      </c>
      <c r="O1174" s="112" t="str">
        <f>IF(Table25[[#This Row],[Year End]]="No End","No End","FY"&amp;" "&amp;Table25[[#This Row],[Year End]])</f>
        <v>FY 2028</v>
      </c>
      <c r="P1174" s="27"/>
      <c r="Q1174" s="104" t="str">
        <f>_xlfn.IFNA(IF($B1174="","",VLOOKUP($B1174,'SWC Towers'!$A:$Q,$Q$2,FALSE)),"")</f>
        <v/>
      </c>
      <c r="R1174" s="106" t="str">
        <f>_xlfn.IFNA(IF($B1174="","",VLOOKUP($B1174,'SWC Towers'!$A:$Q,$R$2,FALSE)),"")</f>
        <v/>
      </c>
      <c r="S1174" s="106" t="str">
        <f>_xlfn.IFNA(IF($B1174="","",VLOOKUP($B1174,'SWC Towers'!$A:$Q,$S$2,FALSE)),"")</f>
        <v/>
      </c>
      <c r="T1174" s="106">
        <f>_xlfn.IFNA(IF($B1174="","",VLOOKUP($B1174,'SWC Towers'!$A:$Q,$T$2,FALSE)),"")</f>
        <v>0.5</v>
      </c>
      <c r="U1174" s="104" t="str">
        <f>_xlfn.IFNA(IF($B1174="","",VLOOKUP($B1174,'SWC Towers'!$A:$Q,$U$2,FALSE)),"")</f>
        <v/>
      </c>
      <c r="V1174" s="104" t="str">
        <f>_xlfn.IFNA(IF($B1174="","",VLOOKUP($B1174,'SWC Towers'!$A:$Q,$V$2,FALSE)),"")</f>
        <v/>
      </c>
      <c r="W1174" s="104">
        <f>_xlfn.IFNA(IF($B1174="","",VLOOKUP($B1174,'SWC Towers'!$A:$Q,$W$2,FALSE)),"")</f>
        <v>0.5</v>
      </c>
      <c r="X1174" s="104" t="str">
        <f>_xlfn.IFNA(IF($B1174="","",VLOOKUP($B1174,'SWC Towers'!$A:$Q,$X$2,FALSE)),"")</f>
        <v/>
      </c>
      <c r="Y1174" s="104" t="str">
        <f>_xlfn.IFNA(IF($B1174="","",VLOOKUP($B1174,'SWC Towers'!$A:$Q,$Y$2,FALSE)),"")</f>
        <v/>
      </c>
      <c r="Z1174" s="104" t="str">
        <f>_xlfn.IFNA(IF($B1174="","",VLOOKUP($B1174,'SWC Towers'!$A:$Q,$Z$2,FALSE)),"")</f>
        <v/>
      </c>
      <c r="AA1174" s="104" t="str">
        <f>_xlfn.IFNA(IF($B1174="","",VLOOKUP($B1174,'SWC Towers'!$A:$Q,$AA$2,FALSE)),"")</f>
        <v/>
      </c>
      <c r="AB1174" s="106" t="str">
        <f>_xlfn.IFNA(IF($B1174="","",VLOOKUP($B1174,'SWC Towers'!$A:$Q,$AB$2,FALSE)),"")</f>
        <v/>
      </c>
      <c r="AC1174" s="20">
        <f>SUM(Table25[[#This Row],[IT Tower: Application]:[Other/Non-IT ]])</f>
        <v>1</v>
      </c>
      <c r="AD1174" s="67"/>
      <c r="AE1174" s="67"/>
      <c r="AF1174" s="67"/>
      <c r="AG1174" s="67"/>
      <c r="AH1174" s="67"/>
      <c r="AI1174" s="67"/>
      <c r="AJ1174" s="67"/>
      <c r="AK1174" s="67"/>
      <c r="AL1174" s="67"/>
      <c r="AM1174" s="67"/>
      <c r="AN1174" s="67"/>
      <c r="AO1174" s="67"/>
      <c r="AP1174" s="67"/>
      <c r="AQ1174" s="67"/>
      <c r="AR1174" s="67"/>
      <c r="AS1174" s="67"/>
      <c r="AT1174" s="67"/>
      <c r="AU1174" s="67"/>
      <c r="AV1174" s="67"/>
      <c r="AW1174" s="67"/>
      <c r="AX1174" s="67"/>
      <c r="AY1174" s="67">
        <v>0</v>
      </c>
      <c r="AZ1174" s="67">
        <v>5665</v>
      </c>
      <c r="BA1174" s="67"/>
      <c r="BB1174" s="113">
        <v>341</v>
      </c>
      <c r="BC1174" s="113">
        <v>0</v>
      </c>
      <c r="BD1174" s="113"/>
      <c r="BE1174" s="113"/>
      <c r="BF1174" s="113"/>
      <c r="BG1174" s="113"/>
      <c r="BH1174" s="113"/>
      <c r="BI1174" s="113"/>
      <c r="BJ1174" s="113"/>
      <c r="BK1174" s="113"/>
      <c r="BL1174" s="113"/>
      <c r="BM1174" s="113"/>
      <c r="BN1174" s="113"/>
      <c r="BO1174" s="113"/>
      <c r="BP1174" s="113"/>
      <c r="BQ1174" s="113"/>
      <c r="BR1174" s="113"/>
      <c r="BS1174" s="113"/>
      <c r="BT1174" s="113"/>
      <c r="BU1174" s="113"/>
      <c r="BV1174" s="113"/>
      <c r="BW1174" s="113"/>
      <c r="BX1174" s="113"/>
      <c r="BY1174" s="113"/>
      <c r="BZ1174" s="113"/>
      <c r="CA1174" s="67"/>
      <c r="CB1174" s="113"/>
      <c r="CC1174" s="69">
        <f>SUM(Table25[[#This Row],[Contract Amount FY00]:[Contract Amount FY50]])</f>
        <v>6006</v>
      </c>
      <c r="CD1174" s="114"/>
    </row>
    <row r="1175" spans="1:82" x14ac:dyDescent="0.25">
      <c r="A1175" s="122" t="s">
        <v>2013</v>
      </c>
      <c r="B1175" s="122" t="s">
        <v>2244</v>
      </c>
      <c r="C1175" s="122" t="s">
        <v>381</v>
      </c>
      <c r="E1175" s="26" t="str">
        <f>IFERROR(IF(VLOOKUP(Table25[[#This Row],[Contract No.]],Table3[#All],3,FALSE)="","No","Yes"),"")</f>
        <v>No</v>
      </c>
      <c r="F1175" s="107" t="str">
        <f>IFERROR(VLOOKUP(Table25[[#This Row],[Contract No.]],Table3[#All],3,FALSE),"")</f>
        <v/>
      </c>
      <c r="G1175" s="107" t="str">
        <f>IFERROR(IF(Table25[[#This Row],[Cooperative Purchase
(Yes/No)]]="Yes","Yes",IF(VLOOKUP(Table25[[#This Row],[Contract No.]],Table3[#All],1,FALSE)=Table25[[#This Row],[Contract No.]],"Yes","No")),"No")</f>
        <v>Yes</v>
      </c>
      <c r="H1175" s="51">
        <f>IFERROR(VLOOKUP(Table25[[#This Row],[Contract No.]],Table3[#All],4,FALSE),"")</f>
        <v>44512</v>
      </c>
      <c r="I1175" s="28">
        <f>IFERROR(IF(AND(MONTH(Table25[[#This Row],[Contract Start Date]])&gt;6,MONTH(Table25[[#This Row],[Contract Start Date]])&lt;=12),YEAR(Table25[[#This Row],[Contract Start Date]])+1,YEAR(Table25[[#This Row],[Contract Start Date]])),"")</f>
        <v>2022</v>
      </c>
      <c r="J1175" s="108">
        <f>Table25[[#This Row],[FY Formula start]]</f>
        <v>2022</v>
      </c>
      <c r="K1175" s="59" t="str">
        <f>"FY"&amp;" "&amp;Table25[[#This Row],[Year Start]]</f>
        <v>FY 2022</v>
      </c>
      <c r="L1175" s="109">
        <f>IFERROR(VLOOKUP(Table25[[#This Row],[Contract No.]],Table3[#All],5,FALSE),"")</f>
        <v>46702</v>
      </c>
      <c r="M1175" s="110">
        <f>IFERROR(IF(Table25[[#This Row],[Contract End Date]]="99/99/9999","No End",IF(AND(MONTH(Table25[[#This Row],[Contract End Date]])&gt;6,MONTH(Table25[[#This Row],[Contract End Date]])&lt;=12),YEAR(Table25[[#This Row],[Contract End Date]])+1,YEAR(Table25[[#This Row],[Contract End Date]]))),"")</f>
        <v>2028</v>
      </c>
      <c r="N1175" s="111">
        <f>Table25[[#This Row],[FY Formula end]]</f>
        <v>2028</v>
      </c>
      <c r="O1175" s="112" t="str">
        <f>IF(Table25[[#This Row],[Year End]]="No End","No End","FY"&amp;" "&amp;Table25[[#This Row],[Year End]])</f>
        <v>FY 2028</v>
      </c>
      <c r="P1175" s="27"/>
      <c r="Q1175" s="104" t="str">
        <f>_xlfn.IFNA(IF($B1175="","",VLOOKUP($B1175,'SWC Towers'!$A:$Q,$Q$2,FALSE)),"")</f>
        <v/>
      </c>
      <c r="R1175" s="106" t="str">
        <f>_xlfn.IFNA(IF($B1175="","",VLOOKUP($B1175,'SWC Towers'!$A:$Q,$R$2,FALSE)),"")</f>
        <v/>
      </c>
      <c r="S1175" s="106" t="str">
        <f>_xlfn.IFNA(IF($B1175="","",VLOOKUP($B1175,'SWC Towers'!$A:$Q,$S$2,FALSE)),"")</f>
        <v/>
      </c>
      <c r="T1175" s="106">
        <f>_xlfn.IFNA(IF($B1175="","",VLOOKUP($B1175,'SWC Towers'!$A:$Q,$T$2,FALSE)),"")</f>
        <v>0.5</v>
      </c>
      <c r="U1175" s="104" t="str">
        <f>_xlfn.IFNA(IF($B1175="","",VLOOKUP($B1175,'SWC Towers'!$A:$Q,$U$2,FALSE)),"")</f>
        <v/>
      </c>
      <c r="V1175" s="104" t="str">
        <f>_xlfn.IFNA(IF($B1175="","",VLOOKUP($B1175,'SWC Towers'!$A:$Q,$V$2,FALSE)),"")</f>
        <v/>
      </c>
      <c r="W1175" s="104">
        <f>_xlfn.IFNA(IF($B1175="","",VLOOKUP($B1175,'SWC Towers'!$A:$Q,$W$2,FALSE)),"")</f>
        <v>0.5</v>
      </c>
      <c r="X1175" s="104" t="str">
        <f>_xlfn.IFNA(IF($B1175="","",VLOOKUP($B1175,'SWC Towers'!$A:$Q,$X$2,FALSE)),"")</f>
        <v/>
      </c>
      <c r="Y1175" s="104" t="str">
        <f>_xlfn.IFNA(IF($B1175="","",VLOOKUP($B1175,'SWC Towers'!$A:$Q,$Y$2,FALSE)),"")</f>
        <v/>
      </c>
      <c r="Z1175" s="104" t="str">
        <f>_xlfn.IFNA(IF($B1175="","",VLOOKUP($B1175,'SWC Towers'!$A:$Q,$Z$2,FALSE)),"")</f>
        <v/>
      </c>
      <c r="AA1175" s="104" t="str">
        <f>_xlfn.IFNA(IF($B1175="","",VLOOKUP($B1175,'SWC Towers'!$A:$Q,$AA$2,FALSE)),"")</f>
        <v/>
      </c>
      <c r="AB1175" s="106" t="str">
        <f>_xlfn.IFNA(IF($B1175="","",VLOOKUP($B1175,'SWC Towers'!$A:$Q,$AB$2,FALSE)),"")</f>
        <v/>
      </c>
      <c r="AC1175" s="20">
        <f>SUM(Table25[[#This Row],[IT Tower: Application]:[Other/Non-IT ]])</f>
        <v>1</v>
      </c>
      <c r="AD1175" s="67"/>
      <c r="AE1175" s="67"/>
      <c r="AF1175" s="67"/>
      <c r="AG1175" s="67"/>
      <c r="AH1175" s="67"/>
      <c r="AI1175" s="67"/>
      <c r="AJ1175" s="67"/>
      <c r="AK1175" s="67"/>
      <c r="AL1175" s="67"/>
      <c r="AM1175" s="67"/>
      <c r="AN1175" s="67"/>
      <c r="AO1175" s="67"/>
      <c r="AP1175" s="67"/>
      <c r="AQ1175" s="67"/>
      <c r="AR1175" s="67"/>
      <c r="AS1175" s="67"/>
      <c r="AT1175" s="67"/>
      <c r="AU1175" s="67"/>
      <c r="AV1175" s="67"/>
      <c r="AW1175" s="67"/>
      <c r="AX1175" s="67"/>
      <c r="AY1175" s="67"/>
      <c r="AZ1175" s="67"/>
      <c r="BA1175" s="67"/>
      <c r="BB1175" s="113">
        <v>4350</v>
      </c>
      <c r="BC1175" s="113">
        <v>51242</v>
      </c>
      <c r="BD1175" s="113"/>
      <c r="BE1175" s="113"/>
      <c r="BF1175" s="113"/>
      <c r="BG1175" s="113"/>
      <c r="BH1175" s="113"/>
      <c r="BI1175" s="113"/>
      <c r="BJ1175" s="113"/>
      <c r="BK1175" s="113"/>
      <c r="BL1175" s="113"/>
      <c r="BM1175" s="113"/>
      <c r="BN1175" s="113"/>
      <c r="BO1175" s="113"/>
      <c r="BP1175" s="113"/>
      <c r="BQ1175" s="113"/>
      <c r="BR1175" s="113"/>
      <c r="BS1175" s="113"/>
      <c r="BT1175" s="113"/>
      <c r="BU1175" s="113"/>
      <c r="BV1175" s="113"/>
      <c r="BW1175" s="113"/>
      <c r="BX1175" s="113"/>
      <c r="BY1175" s="113"/>
      <c r="BZ1175" s="113"/>
      <c r="CA1175" s="67"/>
      <c r="CB1175" s="113"/>
      <c r="CC1175" s="69">
        <f>SUM(Table25[[#This Row],[Contract Amount FY00]:[Contract Amount FY50]])</f>
        <v>55592</v>
      </c>
      <c r="CD1175" s="114"/>
    </row>
    <row r="1176" spans="1:82" x14ac:dyDescent="0.25">
      <c r="A1176" s="122" t="s">
        <v>2013</v>
      </c>
      <c r="B1176" s="122" t="s">
        <v>2244</v>
      </c>
      <c r="C1176" s="122" t="s">
        <v>813</v>
      </c>
      <c r="E1176" s="26" t="str">
        <f>IFERROR(IF(VLOOKUP(Table25[[#This Row],[Contract No.]],Table3[#All],3,FALSE)="","No","Yes"),"")</f>
        <v>No</v>
      </c>
      <c r="F1176" s="107" t="str">
        <f>IFERROR(VLOOKUP(Table25[[#This Row],[Contract No.]],Table3[#All],3,FALSE),"")</f>
        <v/>
      </c>
      <c r="G1176" s="107" t="str">
        <f>IFERROR(IF(Table25[[#This Row],[Cooperative Purchase
(Yes/No)]]="Yes","Yes",IF(VLOOKUP(Table25[[#This Row],[Contract No.]],Table3[#All],1,FALSE)=Table25[[#This Row],[Contract No.]],"Yes","No")),"No")</f>
        <v>Yes</v>
      </c>
      <c r="H1176" s="51">
        <f>IFERROR(VLOOKUP(Table25[[#This Row],[Contract No.]],Table3[#All],4,FALSE),"")</f>
        <v>44512</v>
      </c>
      <c r="I1176" s="28">
        <f>IFERROR(IF(AND(MONTH(Table25[[#This Row],[Contract Start Date]])&gt;6,MONTH(Table25[[#This Row],[Contract Start Date]])&lt;=12),YEAR(Table25[[#This Row],[Contract Start Date]])+1,YEAR(Table25[[#This Row],[Contract Start Date]])),"")</f>
        <v>2022</v>
      </c>
      <c r="J1176" s="108">
        <f>Table25[[#This Row],[FY Formula start]]</f>
        <v>2022</v>
      </c>
      <c r="K1176" s="59" t="str">
        <f>"FY"&amp;" "&amp;Table25[[#This Row],[Year Start]]</f>
        <v>FY 2022</v>
      </c>
      <c r="L1176" s="109">
        <f>IFERROR(VLOOKUP(Table25[[#This Row],[Contract No.]],Table3[#All],5,FALSE),"")</f>
        <v>46702</v>
      </c>
      <c r="M1176" s="110">
        <f>IFERROR(IF(Table25[[#This Row],[Contract End Date]]="99/99/9999","No End",IF(AND(MONTH(Table25[[#This Row],[Contract End Date]])&gt;6,MONTH(Table25[[#This Row],[Contract End Date]])&lt;=12),YEAR(Table25[[#This Row],[Contract End Date]])+1,YEAR(Table25[[#This Row],[Contract End Date]]))),"")</f>
        <v>2028</v>
      </c>
      <c r="N1176" s="111">
        <f>Table25[[#This Row],[FY Formula end]]</f>
        <v>2028</v>
      </c>
      <c r="O1176" s="112" t="str">
        <f>IF(Table25[[#This Row],[Year End]]="No End","No End","FY"&amp;" "&amp;Table25[[#This Row],[Year End]])</f>
        <v>FY 2028</v>
      </c>
      <c r="P1176" s="27"/>
      <c r="Q1176" s="104" t="str">
        <f>_xlfn.IFNA(IF($B1176="","",VLOOKUP($B1176,'SWC Towers'!$A:$Q,$Q$2,FALSE)),"")</f>
        <v/>
      </c>
      <c r="R1176" s="106" t="str">
        <f>_xlfn.IFNA(IF($B1176="","",VLOOKUP($B1176,'SWC Towers'!$A:$Q,$R$2,FALSE)),"")</f>
        <v/>
      </c>
      <c r="S1176" s="106" t="str">
        <f>_xlfn.IFNA(IF($B1176="","",VLOOKUP($B1176,'SWC Towers'!$A:$Q,$S$2,FALSE)),"")</f>
        <v/>
      </c>
      <c r="T1176" s="106">
        <f>_xlfn.IFNA(IF($B1176="","",VLOOKUP($B1176,'SWC Towers'!$A:$Q,$T$2,FALSE)),"")</f>
        <v>0.5</v>
      </c>
      <c r="U1176" s="104" t="str">
        <f>_xlfn.IFNA(IF($B1176="","",VLOOKUP($B1176,'SWC Towers'!$A:$Q,$U$2,FALSE)),"")</f>
        <v/>
      </c>
      <c r="V1176" s="104" t="str">
        <f>_xlfn.IFNA(IF($B1176="","",VLOOKUP($B1176,'SWC Towers'!$A:$Q,$V$2,FALSE)),"")</f>
        <v/>
      </c>
      <c r="W1176" s="104">
        <f>_xlfn.IFNA(IF($B1176="","",VLOOKUP($B1176,'SWC Towers'!$A:$Q,$W$2,FALSE)),"")</f>
        <v>0.5</v>
      </c>
      <c r="X1176" s="104" t="str">
        <f>_xlfn.IFNA(IF($B1176="","",VLOOKUP($B1176,'SWC Towers'!$A:$Q,$X$2,FALSE)),"")</f>
        <v/>
      </c>
      <c r="Y1176" s="104" t="str">
        <f>_xlfn.IFNA(IF($B1176="","",VLOOKUP($B1176,'SWC Towers'!$A:$Q,$Y$2,FALSE)),"")</f>
        <v/>
      </c>
      <c r="Z1176" s="104" t="str">
        <f>_xlfn.IFNA(IF($B1176="","",VLOOKUP($B1176,'SWC Towers'!$A:$Q,$Z$2,FALSE)),"")</f>
        <v/>
      </c>
      <c r="AA1176" s="104" t="str">
        <f>_xlfn.IFNA(IF($B1176="","",VLOOKUP($B1176,'SWC Towers'!$A:$Q,$AA$2,FALSE)),"")</f>
        <v/>
      </c>
      <c r="AB1176" s="106" t="str">
        <f>_xlfn.IFNA(IF($B1176="","",VLOOKUP($B1176,'SWC Towers'!$A:$Q,$AB$2,FALSE)),"")</f>
        <v/>
      </c>
      <c r="AC1176" s="20">
        <f>SUM(Table25[[#This Row],[IT Tower: Application]:[Other/Non-IT ]])</f>
        <v>1</v>
      </c>
      <c r="AD1176" s="67"/>
      <c r="AE1176" s="67"/>
      <c r="AF1176" s="67"/>
      <c r="AG1176" s="67"/>
      <c r="AH1176" s="67"/>
      <c r="AI1176" s="67"/>
      <c r="AJ1176" s="67"/>
      <c r="AK1176" s="67"/>
      <c r="AL1176" s="67"/>
      <c r="AM1176" s="67"/>
      <c r="AN1176" s="67"/>
      <c r="AO1176" s="67"/>
      <c r="AP1176" s="67"/>
      <c r="AQ1176" s="67"/>
      <c r="AR1176" s="67"/>
      <c r="AS1176" s="67"/>
      <c r="AT1176" s="67"/>
      <c r="AU1176" s="67"/>
      <c r="AV1176" s="67"/>
      <c r="AW1176" s="67"/>
      <c r="AX1176" s="67"/>
      <c r="AY1176" s="67"/>
      <c r="AZ1176" s="67"/>
      <c r="BA1176" s="67">
        <v>37233</v>
      </c>
      <c r="BB1176" s="113">
        <v>0</v>
      </c>
      <c r="BC1176" s="113"/>
      <c r="BD1176" s="113"/>
      <c r="BE1176" s="113"/>
      <c r="BF1176" s="113"/>
      <c r="BG1176" s="113"/>
      <c r="BH1176" s="113"/>
      <c r="BI1176" s="113"/>
      <c r="BJ1176" s="113"/>
      <c r="BK1176" s="113"/>
      <c r="BL1176" s="113"/>
      <c r="BM1176" s="113"/>
      <c r="BN1176" s="113"/>
      <c r="BO1176" s="113"/>
      <c r="BP1176" s="113"/>
      <c r="BQ1176" s="113"/>
      <c r="BR1176" s="113"/>
      <c r="BS1176" s="113"/>
      <c r="BT1176" s="113"/>
      <c r="BU1176" s="113"/>
      <c r="BV1176" s="113"/>
      <c r="BW1176" s="113"/>
      <c r="BX1176" s="113"/>
      <c r="BY1176" s="113"/>
      <c r="BZ1176" s="113"/>
      <c r="CA1176" s="67"/>
      <c r="CB1176" s="113"/>
      <c r="CC1176" s="69">
        <f>SUM(Table25[[#This Row],[Contract Amount FY00]:[Contract Amount FY50]])</f>
        <v>37233</v>
      </c>
      <c r="CD1176" s="114"/>
    </row>
    <row r="1177" spans="1:82" x14ac:dyDescent="0.25">
      <c r="A1177" s="122" t="s">
        <v>2013</v>
      </c>
      <c r="B1177" s="122" t="s">
        <v>2244</v>
      </c>
      <c r="C1177" s="122" t="s">
        <v>374</v>
      </c>
      <c r="E1177" s="26" t="str">
        <f>IFERROR(IF(VLOOKUP(Table25[[#This Row],[Contract No.]],Table3[#All],3,FALSE)="","No","Yes"),"")</f>
        <v>No</v>
      </c>
      <c r="F1177" s="107" t="str">
        <f>IFERROR(VLOOKUP(Table25[[#This Row],[Contract No.]],Table3[#All],3,FALSE),"")</f>
        <v/>
      </c>
      <c r="G1177" s="107" t="str">
        <f>IFERROR(IF(Table25[[#This Row],[Cooperative Purchase
(Yes/No)]]="Yes","Yes",IF(VLOOKUP(Table25[[#This Row],[Contract No.]],Table3[#All],1,FALSE)=Table25[[#This Row],[Contract No.]],"Yes","No")),"No")</f>
        <v>Yes</v>
      </c>
      <c r="H1177" s="51">
        <f>IFERROR(VLOOKUP(Table25[[#This Row],[Contract No.]],Table3[#All],4,FALSE),"")</f>
        <v>44512</v>
      </c>
      <c r="I1177" s="28">
        <f>IFERROR(IF(AND(MONTH(Table25[[#This Row],[Contract Start Date]])&gt;6,MONTH(Table25[[#This Row],[Contract Start Date]])&lt;=12),YEAR(Table25[[#This Row],[Contract Start Date]])+1,YEAR(Table25[[#This Row],[Contract Start Date]])),"")</f>
        <v>2022</v>
      </c>
      <c r="J1177" s="108">
        <f>Table25[[#This Row],[FY Formula start]]</f>
        <v>2022</v>
      </c>
      <c r="K1177" s="59" t="str">
        <f>"FY"&amp;" "&amp;Table25[[#This Row],[Year Start]]</f>
        <v>FY 2022</v>
      </c>
      <c r="L1177" s="109">
        <f>IFERROR(VLOOKUP(Table25[[#This Row],[Contract No.]],Table3[#All],5,FALSE),"")</f>
        <v>46702</v>
      </c>
      <c r="M1177" s="110">
        <f>IFERROR(IF(Table25[[#This Row],[Contract End Date]]="99/99/9999","No End",IF(AND(MONTH(Table25[[#This Row],[Contract End Date]])&gt;6,MONTH(Table25[[#This Row],[Contract End Date]])&lt;=12),YEAR(Table25[[#This Row],[Contract End Date]])+1,YEAR(Table25[[#This Row],[Contract End Date]]))),"")</f>
        <v>2028</v>
      </c>
      <c r="N1177" s="111">
        <f>Table25[[#This Row],[FY Formula end]]</f>
        <v>2028</v>
      </c>
      <c r="O1177" s="112" t="str">
        <f>IF(Table25[[#This Row],[Year End]]="No End","No End","FY"&amp;" "&amp;Table25[[#This Row],[Year End]])</f>
        <v>FY 2028</v>
      </c>
      <c r="P1177" s="27"/>
      <c r="Q1177" s="104" t="str">
        <f>_xlfn.IFNA(IF($B1177="","",VLOOKUP($B1177,'SWC Towers'!$A:$Q,$Q$2,FALSE)),"")</f>
        <v/>
      </c>
      <c r="R1177" s="106" t="str">
        <f>_xlfn.IFNA(IF($B1177="","",VLOOKUP($B1177,'SWC Towers'!$A:$Q,$R$2,FALSE)),"")</f>
        <v/>
      </c>
      <c r="S1177" s="106" t="str">
        <f>_xlfn.IFNA(IF($B1177="","",VLOOKUP($B1177,'SWC Towers'!$A:$Q,$S$2,FALSE)),"")</f>
        <v/>
      </c>
      <c r="T1177" s="106">
        <f>_xlfn.IFNA(IF($B1177="","",VLOOKUP($B1177,'SWC Towers'!$A:$Q,$T$2,FALSE)),"")</f>
        <v>0.5</v>
      </c>
      <c r="U1177" s="104" t="str">
        <f>_xlfn.IFNA(IF($B1177="","",VLOOKUP($B1177,'SWC Towers'!$A:$Q,$U$2,FALSE)),"")</f>
        <v/>
      </c>
      <c r="V1177" s="104" t="str">
        <f>_xlfn.IFNA(IF($B1177="","",VLOOKUP($B1177,'SWC Towers'!$A:$Q,$V$2,FALSE)),"")</f>
        <v/>
      </c>
      <c r="W1177" s="104">
        <f>_xlfn.IFNA(IF($B1177="","",VLOOKUP($B1177,'SWC Towers'!$A:$Q,$W$2,FALSE)),"")</f>
        <v>0.5</v>
      </c>
      <c r="X1177" s="104" t="str">
        <f>_xlfn.IFNA(IF($B1177="","",VLOOKUP($B1177,'SWC Towers'!$A:$Q,$X$2,FALSE)),"")</f>
        <v/>
      </c>
      <c r="Y1177" s="104" t="str">
        <f>_xlfn.IFNA(IF($B1177="","",VLOOKUP($B1177,'SWC Towers'!$A:$Q,$Y$2,FALSE)),"")</f>
        <v/>
      </c>
      <c r="Z1177" s="104" t="str">
        <f>_xlfn.IFNA(IF($B1177="","",VLOOKUP($B1177,'SWC Towers'!$A:$Q,$Z$2,FALSE)),"")</f>
        <v/>
      </c>
      <c r="AA1177" s="104" t="str">
        <f>_xlfn.IFNA(IF($B1177="","",VLOOKUP($B1177,'SWC Towers'!$A:$Q,$AA$2,FALSE)),"")</f>
        <v/>
      </c>
      <c r="AB1177" s="106" t="str">
        <f>_xlfn.IFNA(IF($B1177="","",VLOOKUP($B1177,'SWC Towers'!$A:$Q,$AB$2,FALSE)),"")</f>
        <v/>
      </c>
      <c r="AC1177" s="20">
        <f>SUM(Table25[[#This Row],[IT Tower: Application]:[Other/Non-IT ]])</f>
        <v>1</v>
      </c>
      <c r="AD1177" s="67"/>
      <c r="AE1177" s="67"/>
      <c r="AF1177" s="67"/>
      <c r="AG1177" s="67"/>
      <c r="AH1177" s="67"/>
      <c r="AI1177" s="67"/>
      <c r="AJ1177" s="67"/>
      <c r="AK1177" s="67"/>
      <c r="AL1177" s="67"/>
      <c r="AM1177" s="67"/>
      <c r="AN1177" s="67"/>
      <c r="AO1177" s="67"/>
      <c r="AP1177" s="67"/>
      <c r="AQ1177" s="67"/>
      <c r="AR1177" s="67"/>
      <c r="AS1177" s="67"/>
      <c r="AT1177" s="67"/>
      <c r="AU1177" s="67"/>
      <c r="AV1177" s="67"/>
      <c r="AW1177" s="67"/>
      <c r="AX1177" s="67"/>
      <c r="AY1177" s="67"/>
      <c r="AZ1177" s="67">
        <v>20152</v>
      </c>
      <c r="BA1177" s="67">
        <v>95992</v>
      </c>
      <c r="BB1177" s="113">
        <v>220004</v>
      </c>
      <c r="BC1177" s="113">
        <v>331282</v>
      </c>
      <c r="BD1177" s="113"/>
      <c r="BE1177" s="113"/>
      <c r="BF1177" s="113"/>
      <c r="BG1177" s="113"/>
      <c r="BH1177" s="113"/>
      <c r="BI1177" s="113"/>
      <c r="BJ1177" s="113"/>
      <c r="BK1177" s="113"/>
      <c r="BL1177" s="113"/>
      <c r="BM1177" s="113"/>
      <c r="BN1177" s="113"/>
      <c r="BO1177" s="113"/>
      <c r="BP1177" s="113"/>
      <c r="BQ1177" s="113"/>
      <c r="BR1177" s="113"/>
      <c r="BS1177" s="113"/>
      <c r="BT1177" s="113"/>
      <c r="BU1177" s="113"/>
      <c r="BV1177" s="113"/>
      <c r="BW1177" s="113"/>
      <c r="BX1177" s="113"/>
      <c r="BY1177" s="113"/>
      <c r="BZ1177" s="113"/>
      <c r="CA1177" s="67"/>
      <c r="CB1177" s="113"/>
      <c r="CC1177" s="69">
        <f>SUM(Table25[[#This Row],[Contract Amount FY00]:[Contract Amount FY50]])</f>
        <v>667430</v>
      </c>
      <c r="CD1177" s="114"/>
    </row>
    <row r="1178" spans="1:82" x14ac:dyDescent="0.25">
      <c r="A1178" s="122" t="s">
        <v>2013</v>
      </c>
      <c r="B1178" s="122" t="s">
        <v>2057</v>
      </c>
      <c r="C1178" s="122" t="s">
        <v>3190</v>
      </c>
      <c r="E1178" s="26" t="str">
        <f>IFERROR(IF(VLOOKUP(Table25[[#This Row],[Contract No.]],Table3[#All],3,FALSE)="","No","Yes"),"")</f>
        <v>Yes</v>
      </c>
      <c r="F1178" s="107" t="str">
        <f>IFERROR(VLOOKUP(Table25[[#This Row],[Contract No.]],Table3[#All],3,FALSE),"")</f>
        <v>NASPO</v>
      </c>
      <c r="G1178" s="107" t="str">
        <f>IFERROR(IF(Table25[[#This Row],[Cooperative Purchase
(Yes/No)]]="Yes","Yes",IF(VLOOKUP(Table25[[#This Row],[Contract No.]],Table3[#All],1,FALSE)=Table25[[#This Row],[Contract No.]],"Yes","No")),"No")</f>
        <v>Yes</v>
      </c>
      <c r="H1178" s="51">
        <f>IFERROR(VLOOKUP(Table25[[#This Row],[Contract No.]],Table3[#All],4,FALSE),"")</f>
        <v>43983</v>
      </c>
      <c r="I1178" s="28">
        <f>IFERROR(IF(AND(MONTH(Table25[[#This Row],[Contract Start Date]])&gt;6,MONTH(Table25[[#This Row],[Contract Start Date]])&lt;=12),YEAR(Table25[[#This Row],[Contract Start Date]])+1,YEAR(Table25[[#This Row],[Contract Start Date]])),"")</f>
        <v>2020</v>
      </c>
      <c r="J1178" s="108">
        <f>Table25[[#This Row],[FY Formula start]]</f>
        <v>2020</v>
      </c>
      <c r="K1178" s="59" t="str">
        <f>"FY"&amp;" "&amp;Table25[[#This Row],[Year Start]]</f>
        <v>FY 2020</v>
      </c>
      <c r="L1178" s="109">
        <f>IFERROR(VLOOKUP(Table25[[#This Row],[Contract No.]],Table3[#All],5,FALSE),"")</f>
        <v>46295</v>
      </c>
      <c r="M1178" s="110">
        <f>IFERROR(IF(Table25[[#This Row],[Contract End Date]]="99/99/9999","No End",IF(AND(MONTH(Table25[[#This Row],[Contract End Date]])&gt;6,MONTH(Table25[[#This Row],[Contract End Date]])&lt;=12),YEAR(Table25[[#This Row],[Contract End Date]])+1,YEAR(Table25[[#This Row],[Contract End Date]]))),"")</f>
        <v>2027</v>
      </c>
      <c r="N1178" s="111">
        <f>Table25[[#This Row],[FY Formula end]]</f>
        <v>2027</v>
      </c>
      <c r="O1178" s="112" t="str">
        <f>IF(Table25[[#This Row],[Year End]]="No End","No End","FY"&amp;" "&amp;Table25[[#This Row],[Year End]])</f>
        <v>FY 2027</v>
      </c>
      <c r="P1178" s="27"/>
      <c r="Q1178" s="104">
        <f>_xlfn.IFNA(IF($B1178="","",VLOOKUP($B1178,'SWC Towers'!$A:$Q,$Q$2,FALSE)),"")</f>
        <v>0.1</v>
      </c>
      <c r="R1178" s="106">
        <f>_xlfn.IFNA(IF($B1178="","",VLOOKUP($B1178,'SWC Towers'!$A:$Q,$R$2,FALSE)),"")</f>
        <v>0.1</v>
      </c>
      <c r="S1178" s="106" t="str">
        <f>_xlfn.IFNA(IF($B1178="","",VLOOKUP($B1178,'SWC Towers'!$A:$Q,$S$2,FALSE)),"")</f>
        <v/>
      </c>
      <c r="T1178" s="106" t="str">
        <f>_xlfn.IFNA(IF($B1178="","",VLOOKUP($B1178,'SWC Towers'!$A:$Q,$T$2,FALSE)),"")</f>
        <v/>
      </c>
      <c r="U1178" s="104">
        <f>_xlfn.IFNA(IF($B1178="","",VLOOKUP($B1178,'SWC Towers'!$A:$Q,$U$2,FALSE)),"")</f>
        <v>0.15</v>
      </c>
      <c r="V1178" s="104" t="str">
        <f>_xlfn.IFNA(IF($B1178="","",VLOOKUP($B1178,'SWC Towers'!$A:$Q,$V$2,FALSE)),"")</f>
        <v/>
      </c>
      <c r="W1178" s="104">
        <f>_xlfn.IFNA(IF($B1178="","",VLOOKUP($B1178,'SWC Towers'!$A:$Q,$W$2,FALSE)),"")</f>
        <v>0.65</v>
      </c>
      <c r="X1178" s="104" t="str">
        <f>_xlfn.IFNA(IF($B1178="","",VLOOKUP($B1178,'SWC Towers'!$A:$Q,$X$2,FALSE)),"")</f>
        <v/>
      </c>
      <c r="Y1178" s="104" t="str">
        <f>_xlfn.IFNA(IF($B1178="","",VLOOKUP($B1178,'SWC Towers'!$A:$Q,$Y$2,FALSE)),"")</f>
        <v/>
      </c>
      <c r="Z1178" s="104" t="str">
        <f>_xlfn.IFNA(IF($B1178="","",VLOOKUP($B1178,'SWC Towers'!$A:$Q,$Z$2,FALSE)),"")</f>
        <v/>
      </c>
      <c r="AA1178" s="104" t="str">
        <f>_xlfn.IFNA(IF($B1178="","",VLOOKUP($B1178,'SWC Towers'!$A:$Q,$AA$2,FALSE)),"")</f>
        <v/>
      </c>
      <c r="AB1178" s="106" t="str">
        <f>_xlfn.IFNA(IF($B1178="","",VLOOKUP($B1178,'SWC Towers'!$A:$Q,$AB$2,FALSE)),"")</f>
        <v/>
      </c>
      <c r="AC1178" s="20">
        <f>SUM(Table25[[#This Row],[IT Tower: Application]:[Other/Non-IT ]])</f>
        <v>1</v>
      </c>
      <c r="AD1178" s="67"/>
      <c r="AE1178" s="67"/>
      <c r="AF1178" s="67"/>
      <c r="AG1178" s="67"/>
      <c r="AH1178" s="67"/>
      <c r="AI1178" s="67"/>
      <c r="AJ1178" s="67"/>
      <c r="AK1178" s="67"/>
      <c r="AL1178" s="67"/>
      <c r="AM1178" s="67"/>
      <c r="AN1178" s="67"/>
      <c r="AO1178" s="67"/>
      <c r="AP1178" s="67"/>
      <c r="AQ1178" s="67"/>
      <c r="AR1178" s="67"/>
      <c r="AS1178" s="67"/>
      <c r="AT1178" s="67"/>
      <c r="AU1178" s="67"/>
      <c r="AV1178" s="67"/>
      <c r="AW1178" s="67"/>
      <c r="AX1178" s="67"/>
      <c r="AY1178" s="67">
        <v>159109</v>
      </c>
      <c r="AZ1178" s="67">
        <v>535428</v>
      </c>
      <c r="BA1178" s="67">
        <v>1526893</v>
      </c>
      <c r="BB1178" s="113">
        <v>435005</v>
      </c>
      <c r="BC1178" s="113">
        <v>2104207</v>
      </c>
      <c r="BD1178" s="113"/>
      <c r="BE1178" s="113"/>
      <c r="BF1178" s="113"/>
      <c r="BG1178" s="113"/>
      <c r="BH1178" s="113"/>
      <c r="BI1178" s="113"/>
      <c r="BJ1178" s="113"/>
      <c r="BK1178" s="113"/>
      <c r="BL1178" s="113"/>
      <c r="BM1178" s="113"/>
      <c r="BN1178" s="113"/>
      <c r="BO1178" s="113"/>
      <c r="BP1178" s="113"/>
      <c r="BQ1178" s="113"/>
      <c r="BR1178" s="113"/>
      <c r="BS1178" s="113"/>
      <c r="BT1178" s="113"/>
      <c r="BU1178" s="113"/>
      <c r="BV1178" s="113"/>
      <c r="BW1178" s="113"/>
      <c r="BX1178" s="113"/>
      <c r="BY1178" s="113"/>
      <c r="BZ1178" s="113"/>
      <c r="CA1178" s="67"/>
      <c r="CB1178" s="113"/>
      <c r="CC1178" s="69">
        <f>SUM(Table25[[#This Row],[Contract Amount FY00]:[Contract Amount FY50]])</f>
        <v>4760642</v>
      </c>
      <c r="CD1178" s="114"/>
    </row>
    <row r="1179" spans="1:82" x14ac:dyDescent="0.25">
      <c r="A1179" s="122" t="s">
        <v>2013</v>
      </c>
      <c r="B1179" s="122" t="s">
        <v>2057</v>
      </c>
      <c r="C1179" s="122" t="s">
        <v>276</v>
      </c>
      <c r="E1179" s="26" t="str">
        <f>IFERROR(IF(VLOOKUP(Table25[[#This Row],[Contract No.]],Table3[#All],3,FALSE)="","No","Yes"),"")</f>
        <v>Yes</v>
      </c>
      <c r="F1179" s="107" t="str">
        <f>IFERROR(VLOOKUP(Table25[[#This Row],[Contract No.]],Table3[#All],3,FALSE),"")</f>
        <v>NASPO</v>
      </c>
      <c r="G1179" s="107" t="str">
        <f>IFERROR(IF(Table25[[#This Row],[Cooperative Purchase
(Yes/No)]]="Yes","Yes",IF(VLOOKUP(Table25[[#This Row],[Contract No.]],Table3[#All],1,FALSE)=Table25[[#This Row],[Contract No.]],"Yes","No")),"No")</f>
        <v>Yes</v>
      </c>
      <c r="H1179" s="51">
        <f>IFERROR(VLOOKUP(Table25[[#This Row],[Contract No.]],Table3[#All],4,FALSE),"")</f>
        <v>43983</v>
      </c>
      <c r="I1179" s="28">
        <f>IFERROR(IF(AND(MONTH(Table25[[#This Row],[Contract Start Date]])&gt;6,MONTH(Table25[[#This Row],[Contract Start Date]])&lt;=12),YEAR(Table25[[#This Row],[Contract Start Date]])+1,YEAR(Table25[[#This Row],[Contract Start Date]])),"")</f>
        <v>2020</v>
      </c>
      <c r="J1179" s="108">
        <f>Table25[[#This Row],[FY Formula start]]</f>
        <v>2020</v>
      </c>
      <c r="K1179" s="59" t="str">
        <f>"FY"&amp;" "&amp;Table25[[#This Row],[Year Start]]</f>
        <v>FY 2020</v>
      </c>
      <c r="L1179" s="109">
        <f>IFERROR(VLOOKUP(Table25[[#This Row],[Contract No.]],Table3[#All],5,FALSE),"")</f>
        <v>46295</v>
      </c>
      <c r="M1179" s="110">
        <f>IFERROR(IF(Table25[[#This Row],[Contract End Date]]="99/99/9999","No End",IF(AND(MONTH(Table25[[#This Row],[Contract End Date]])&gt;6,MONTH(Table25[[#This Row],[Contract End Date]])&lt;=12),YEAR(Table25[[#This Row],[Contract End Date]])+1,YEAR(Table25[[#This Row],[Contract End Date]]))),"")</f>
        <v>2027</v>
      </c>
      <c r="N1179" s="111">
        <f>Table25[[#This Row],[FY Formula end]]</f>
        <v>2027</v>
      </c>
      <c r="O1179" s="112" t="str">
        <f>IF(Table25[[#This Row],[Year End]]="No End","No End","FY"&amp;" "&amp;Table25[[#This Row],[Year End]])</f>
        <v>FY 2027</v>
      </c>
      <c r="P1179" s="27"/>
      <c r="Q1179" s="104">
        <f>_xlfn.IFNA(IF($B1179="","",VLOOKUP($B1179,'SWC Towers'!$A:$Q,$Q$2,FALSE)),"")</f>
        <v>0.1</v>
      </c>
      <c r="R1179" s="106">
        <f>_xlfn.IFNA(IF($B1179="","",VLOOKUP($B1179,'SWC Towers'!$A:$Q,$R$2,FALSE)),"")</f>
        <v>0.1</v>
      </c>
      <c r="S1179" s="106" t="str">
        <f>_xlfn.IFNA(IF($B1179="","",VLOOKUP($B1179,'SWC Towers'!$A:$Q,$S$2,FALSE)),"")</f>
        <v/>
      </c>
      <c r="T1179" s="106" t="str">
        <f>_xlfn.IFNA(IF($B1179="","",VLOOKUP($B1179,'SWC Towers'!$A:$Q,$T$2,FALSE)),"")</f>
        <v/>
      </c>
      <c r="U1179" s="104">
        <f>_xlfn.IFNA(IF($B1179="","",VLOOKUP($B1179,'SWC Towers'!$A:$Q,$U$2,FALSE)),"")</f>
        <v>0.15</v>
      </c>
      <c r="V1179" s="104" t="str">
        <f>_xlfn.IFNA(IF($B1179="","",VLOOKUP($B1179,'SWC Towers'!$A:$Q,$V$2,FALSE)),"")</f>
        <v/>
      </c>
      <c r="W1179" s="104">
        <f>_xlfn.IFNA(IF($B1179="","",VLOOKUP($B1179,'SWC Towers'!$A:$Q,$W$2,FALSE)),"")</f>
        <v>0.65</v>
      </c>
      <c r="X1179" s="104" t="str">
        <f>_xlfn.IFNA(IF($B1179="","",VLOOKUP($B1179,'SWC Towers'!$A:$Q,$X$2,FALSE)),"")</f>
        <v/>
      </c>
      <c r="Y1179" s="104" t="str">
        <f>_xlfn.IFNA(IF($B1179="","",VLOOKUP($B1179,'SWC Towers'!$A:$Q,$Y$2,FALSE)),"")</f>
        <v/>
      </c>
      <c r="Z1179" s="104" t="str">
        <f>_xlfn.IFNA(IF($B1179="","",VLOOKUP($B1179,'SWC Towers'!$A:$Q,$Z$2,FALSE)),"")</f>
        <v/>
      </c>
      <c r="AA1179" s="104" t="str">
        <f>_xlfn.IFNA(IF($B1179="","",VLOOKUP($B1179,'SWC Towers'!$A:$Q,$AA$2,FALSE)),"")</f>
        <v/>
      </c>
      <c r="AB1179" s="106" t="str">
        <f>_xlfn.IFNA(IF($B1179="","",VLOOKUP($B1179,'SWC Towers'!$A:$Q,$AB$2,FALSE)),"")</f>
        <v/>
      </c>
      <c r="AC1179" s="20">
        <f>SUM(Table25[[#This Row],[IT Tower: Application]:[Other/Non-IT ]])</f>
        <v>1</v>
      </c>
      <c r="AD1179" s="67"/>
      <c r="AE1179" s="67"/>
      <c r="AF1179" s="67"/>
      <c r="AG1179" s="67"/>
      <c r="AH1179" s="67"/>
      <c r="AI1179" s="67"/>
      <c r="AJ1179" s="67"/>
      <c r="AK1179" s="67"/>
      <c r="AL1179" s="67"/>
      <c r="AM1179" s="67"/>
      <c r="AN1179" s="67"/>
      <c r="AO1179" s="67"/>
      <c r="AP1179" s="67"/>
      <c r="AQ1179" s="67"/>
      <c r="AR1179" s="67"/>
      <c r="AS1179" s="67"/>
      <c r="AT1179" s="67"/>
      <c r="AU1179" s="67"/>
      <c r="AV1179" s="67"/>
      <c r="AW1179" s="67"/>
      <c r="AX1179" s="67"/>
      <c r="AY1179" s="67">
        <v>0</v>
      </c>
      <c r="AZ1179" s="67">
        <v>409583</v>
      </c>
      <c r="BA1179" s="67">
        <v>0</v>
      </c>
      <c r="BB1179" s="113">
        <v>40476.839999999997</v>
      </c>
      <c r="BC1179" s="113">
        <v>18589</v>
      </c>
      <c r="BD1179" s="113"/>
      <c r="BE1179" s="113"/>
      <c r="BF1179" s="113"/>
      <c r="BG1179" s="113"/>
      <c r="BH1179" s="113"/>
      <c r="BI1179" s="113"/>
      <c r="BJ1179" s="113"/>
      <c r="BK1179" s="113"/>
      <c r="BL1179" s="113"/>
      <c r="BM1179" s="113"/>
      <c r="BN1179" s="113"/>
      <c r="BO1179" s="113"/>
      <c r="BP1179" s="113"/>
      <c r="BQ1179" s="113"/>
      <c r="BR1179" s="113"/>
      <c r="BS1179" s="113"/>
      <c r="BT1179" s="113"/>
      <c r="BU1179" s="113"/>
      <c r="BV1179" s="113"/>
      <c r="BW1179" s="113"/>
      <c r="BX1179" s="113"/>
      <c r="BY1179" s="113"/>
      <c r="BZ1179" s="113"/>
      <c r="CA1179" s="67"/>
      <c r="CB1179" s="113"/>
      <c r="CC1179" s="69">
        <f>SUM(Table25[[#This Row],[Contract Amount FY00]:[Contract Amount FY50]])</f>
        <v>468648.83999999997</v>
      </c>
      <c r="CD1179" s="114"/>
    </row>
    <row r="1180" spans="1:82" x14ac:dyDescent="0.25">
      <c r="A1180" s="122" t="s">
        <v>2013</v>
      </c>
      <c r="B1180" s="122" t="s">
        <v>2057</v>
      </c>
      <c r="C1180" s="122" t="s">
        <v>3191</v>
      </c>
      <c r="E1180" s="26" t="str">
        <f>IFERROR(IF(VLOOKUP(Table25[[#This Row],[Contract No.]],Table3[#All],3,FALSE)="","No","Yes"),"")</f>
        <v>Yes</v>
      </c>
      <c r="F1180" s="107" t="str">
        <f>IFERROR(VLOOKUP(Table25[[#This Row],[Contract No.]],Table3[#All],3,FALSE),"")</f>
        <v>NASPO</v>
      </c>
      <c r="G1180" s="107" t="str">
        <f>IFERROR(IF(Table25[[#This Row],[Cooperative Purchase
(Yes/No)]]="Yes","Yes",IF(VLOOKUP(Table25[[#This Row],[Contract No.]],Table3[#All],1,FALSE)=Table25[[#This Row],[Contract No.]],"Yes","No")),"No")</f>
        <v>Yes</v>
      </c>
      <c r="H1180" s="51">
        <f>IFERROR(VLOOKUP(Table25[[#This Row],[Contract No.]],Table3[#All],4,FALSE),"")</f>
        <v>43983</v>
      </c>
      <c r="I1180" s="28">
        <f>IFERROR(IF(AND(MONTH(Table25[[#This Row],[Contract Start Date]])&gt;6,MONTH(Table25[[#This Row],[Contract Start Date]])&lt;=12),YEAR(Table25[[#This Row],[Contract Start Date]])+1,YEAR(Table25[[#This Row],[Contract Start Date]])),"")</f>
        <v>2020</v>
      </c>
      <c r="J1180" s="108">
        <f>Table25[[#This Row],[FY Formula start]]</f>
        <v>2020</v>
      </c>
      <c r="K1180" s="59" t="str">
        <f>"FY"&amp;" "&amp;Table25[[#This Row],[Year Start]]</f>
        <v>FY 2020</v>
      </c>
      <c r="L1180" s="109">
        <f>IFERROR(VLOOKUP(Table25[[#This Row],[Contract No.]],Table3[#All],5,FALSE),"")</f>
        <v>46295</v>
      </c>
      <c r="M1180" s="110">
        <f>IFERROR(IF(Table25[[#This Row],[Contract End Date]]="99/99/9999","No End",IF(AND(MONTH(Table25[[#This Row],[Contract End Date]])&gt;6,MONTH(Table25[[#This Row],[Contract End Date]])&lt;=12),YEAR(Table25[[#This Row],[Contract End Date]])+1,YEAR(Table25[[#This Row],[Contract End Date]]))),"")</f>
        <v>2027</v>
      </c>
      <c r="N1180" s="111">
        <f>Table25[[#This Row],[FY Formula end]]</f>
        <v>2027</v>
      </c>
      <c r="O1180" s="112" t="str">
        <f>IF(Table25[[#This Row],[Year End]]="No End","No End","FY"&amp;" "&amp;Table25[[#This Row],[Year End]])</f>
        <v>FY 2027</v>
      </c>
      <c r="P1180" s="27"/>
      <c r="Q1180" s="104">
        <f>_xlfn.IFNA(IF($B1180="","",VLOOKUP($B1180,'SWC Towers'!$A:$Q,$Q$2,FALSE)),"")</f>
        <v>0.1</v>
      </c>
      <c r="R1180" s="106">
        <f>_xlfn.IFNA(IF($B1180="","",VLOOKUP($B1180,'SWC Towers'!$A:$Q,$R$2,FALSE)),"")</f>
        <v>0.1</v>
      </c>
      <c r="S1180" s="106" t="str">
        <f>_xlfn.IFNA(IF($B1180="","",VLOOKUP($B1180,'SWC Towers'!$A:$Q,$S$2,FALSE)),"")</f>
        <v/>
      </c>
      <c r="T1180" s="106" t="str">
        <f>_xlfn.IFNA(IF($B1180="","",VLOOKUP($B1180,'SWC Towers'!$A:$Q,$T$2,FALSE)),"")</f>
        <v/>
      </c>
      <c r="U1180" s="104">
        <f>_xlfn.IFNA(IF($B1180="","",VLOOKUP($B1180,'SWC Towers'!$A:$Q,$U$2,FALSE)),"")</f>
        <v>0.15</v>
      </c>
      <c r="V1180" s="104" t="str">
        <f>_xlfn.IFNA(IF($B1180="","",VLOOKUP($B1180,'SWC Towers'!$A:$Q,$V$2,FALSE)),"")</f>
        <v/>
      </c>
      <c r="W1180" s="104">
        <f>_xlfn.IFNA(IF($B1180="","",VLOOKUP($B1180,'SWC Towers'!$A:$Q,$W$2,FALSE)),"")</f>
        <v>0.65</v>
      </c>
      <c r="X1180" s="104" t="str">
        <f>_xlfn.IFNA(IF($B1180="","",VLOOKUP($B1180,'SWC Towers'!$A:$Q,$X$2,FALSE)),"")</f>
        <v/>
      </c>
      <c r="Y1180" s="104" t="str">
        <f>_xlfn.IFNA(IF($B1180="","",VLOOKUP($B1180,'SWC Towers'!$A:$Q,$Y$2,FALSE)),"")</f>
        <v/>
      </c>
      <c r="Z1180" s="104" t="str">
        <f>_xlfn.IFNA(IF($B1180="","",VLOOKUP($B1180,'SWC Towers'!$A:$Q,$Z$2,FALSE)),"")</f>
        <v/>
      </c>
      <c r="AA1180" s="104" t="str">
        <f>_xlfn.IFNA(IF($B1180="","",VLOOKUP($B1180,'SWC Towers'!$A:$Q,$AA$2,FALSE)),"")</f>
        <v/>
      </c>
      <c r="AB1180" s="106" t="str">
        <f>_xlfn.IFNA(IF($B1180="","",VLOOKUP($B1180,'SWC Towers'!$A:$Q,$AB$2,FALSE)),"")</f>
        <v/>
      </c>
      <c r="AC1180" s="20">
        <f>SUM(Table25[[#This Row],[IT Tower: Application]:[Other/Non-IT ]])</f>
        <v>1</v>
      </c>
      <c r="AD1180" s="67"/>
      <c r="AE1180" s="67"/>
      <c r="AF1180" s="67"/>
      <c r="AG1180" s="67"/>
      <c r="AH1180" s="67"/>
      <c r="AI1180" s="67"/>
      <c r="AJ1180" s="67"/>
      <c r="AK1180" s="67"/>
      <c r="AL1180" s="67"/>
      <c r="AM1180" s="67"/>
      <c r="AN1180" s="67"/>
      <c r="AO1180" s="67"/>
      <c r="AP1180" s="67"/>
      <c r="AQ1180" s="67"/>
      <c r="AR1180" s="67"/>
      <c r="AS1180" s="67"/>
      <c r="AT1180" s="67"/>
      <c r="AU1180" s="67"/>
      <c r="AV1180" s="67"/>
      <c r="AW1180" s="67"/>
      <c r="AX1180" s="67">
        <v>0</v>
      </c>
      <c r="AY1180" s="67">
        <v>137790</v>
      </c>
      <c r="AZ1180" s="67"/>
      <c r="BA1180" s="67"/>
      <c r="BB1180" s="113"/>
      <c r="BC1180" s="113">
        <v>96541</v>
      </c>
      <c r="BD1180" s="113"/>
      <c r="BE1180" s="113"/>
      <c r="BF1180" s="113"/>
      <c r="BG1180" s="113"/>
      <c r="BH1180" s="113"/>
      <c r="BI1180" s="113"/>
      <c r="BJ1180" s="113"/>
      <c r="BK1180" s="113"/>
      <c r="BL1180" s="113"/>
      <c r="BM1180" s="113"/>
      <c r="BN1180" s="113"/>
      <c r="BO1180" s="113"/>
      <c r="BP1180" s="113"/>
      <c r="BQ1180" s="113"/>
      <c r="BR1180" s="113"/>
      <c r="BS1180" s="113"/>
      <c r="BT1180" s="113"/>
      <c r="BU1180" s="113"/>
      <c r="BV1180" s="113"/>
      <c r="BW1180" s="113"/>
      <c r="BX1180" s="113"/>
      <c r="BY1180" s="113"/>
      <c r="BZ1180" s="113"/>
      <c r="CA1180" s="67"/>
      <c r="CB1180" s="113"/>
      <c r="CC1180" s="69">
        <f>SUM(Table25[[#This Row],[Contract Amount FY00]:[Contract Amount FY50]])</f>
        <v>234331</v>
      </c>
      <c r="CD1180" s="114"/>
    </row>
    <row r="1181" spans="1:82" x14ac:dyDescent="0.25">
      <c r="A1181" s="122" t="s">
        <v>2013</v>
      </c>
      <c r="B1181" s="122" t="s">
        <v>3071</v>
      </c>
      <c r="C1181" s="122" t="s">
        <v>753</v>
      </c>
      <c r="E1181" s="26" t="str">
        <f>IFERROR(IF(VLOOKUP(Table25[[#This Row],[Contract No.]],Table3[#All],3,FALSE)="","No","Yes"),"")</f>
        <v>Yes</v>
      </c>
      <c r="F1181" s="107" t="str">
        <f>IFERROR(VLOOKUP(Table25[[#This Row],[Contract No.]],Table3[#All],3,FALSE),"")</f>
        <v>NASPO</v>
      </c>
      <c r="G1181" s="107" t="str">
        <f>IFERROR(IF(Table25[[#This Row],[Cooperative Purchase
(Yes/No)]]="Yes","Yes",IF(VLOOKUP(Table25[[#This Row],[Contract No.]],Table3[#All],1,FALSE)=Table25[[#This Row],[Contract No.]],"Yes","No")),"No")</f>
        <v>Yes</v>
      </c>
      <c r="H1181" s="51">
        <f>IFERROR(VLOOKUP(Table25[[#This Row],[Contract No.]],Table3[#All],4,FALSE),"")</f>
        <v>45322</v>
      </c>
      <c r="I1181" s="28">
        <f>IFERROR(IF(AND(MONTH(Table25[[#This Row],[Contract Start Date]])&gt;6,MONTH(Table25[[#This Row],[Contract Start Date]])&lt;=12),YEAR(Table25[[#This Row],[Contract Start Date]])+1,YEAR(Table25[[#This Row],[Contract Start Date]])),"")</f>
        <v>2024</v>
      </c>
      <c r="J1181" s="108">
        <f>Table25[[#This Row],[FY Formula start]]</f>
        <v>2024</v>
      </c>
      <c r="K1181" s="59" t="str">
        <f>"FY"&amp;" "&amp;Table25[[#This Row],[Year Start]]</f>
        <v>FY 2024</v>
      </c>
      <c r="L1181" s="109">
        <f>IFERROR(VLOOKUP(Table25[[#This Row],[Contract No.]],Table3[#All],5,FALSE),"")</f>
        <v>46934</v>
      </c>
      <c r="M1181" s="110">
        <f>IFERROR(IF(Table25[[#This Row],[Contract End Date]]="99/99/9999","No End",IF(AND(MONTH(Table25[[#This Row],[Contract End Date]])&gt;6,MONTH(Table25[[#This Row],[Contract End Date]])&lt;=12),YEAR(Table25[[#This Row],[Contract End Date]])+1,YEAR(Table25[[#This Row],[Contract End Date]]))),"")</f>
        <v>2028</v>
      </c>
      <c r="N1181" s="111">
        <f>Table25[[#This Row],[FY Formula end]]</f>
        <v>2028</v>
      </c>
      <c r="O1181" s="112" t="str">
        <f>IF(Table25[[#This Row],[Year End]]="No End","No End","FY"&amp;" "&amp;Table25[[#This Row],[Year End]])</f>
        <v>FY 2028</v>
      </c>
      <c r="P1181" s="27"/>
      <c r="Q1181" s="104" t="str">
        <f>_xlfn.IFNA(IF($B1181="","",VLOOKUP($B1181,'SWC Towers'!$A:$Q,$Q$2,FALSE)),"")</f>
        <v/>
      </c>
      <c r="R1181" s="106">
        <f>_xlfn.IFNA(IF($B1181="","",VLOOKUP($B1181,'SWC Towers'!$A:$Q,$R$2,FALSE)),"")</f>
        <v>0.2</v>
      </c>
      <c r="S1181" s="106" t="str">
        <f>_xlfn.IFNA(IF($B1181="","",VLOOKUP($B1181,'SWC Towers'!$A:$Q,$S$2,FALSE)),"")</f>
        <v/>
      </c>
      <c r="T1181" s="106" t="str">
        <f>_xlfn.IFNA(IF($B1181="","",VLOOKUP($B1181,'SWC Towers'!$A:$Q,$T$2,FALSE)),"")</f>
        <v/>
      </c>
      <c r="U1181" s="104">
        <f>_xlfn.IFNA(IF($B1181="","",VLOOKUP($B1181,'SWC Towers'!$A:$Q,$U$2,FALSE)),"")</f>
        <v>0.6</v>
      </c>
      <c r="V1181" s="104" t="str">
        <f>_xlfn.IFNA(IF($B1181="","",VLOOKUP($B1181,'SWC Towers'!$A:$Q,$V$2,FALSE)),"")</f>
        <v/>
      </c>
      <c r="W1181" s="104" t="str">
        <f>_xlfn.IFNA(IF($B1181="","",VLOOKUP($B1181,'SWC Towers'!$A:$Q,$W$2,FALSE)),"")</f>
        <v/>
      </c>
      <c r="X1181" s="104" t="str">
        <f>_xlfn.IFNA(IF($B1181="","",VLOOKUP($B1181,'SWC Towers'!$A:$Q,$X$2,FALSE)),"")</f>
        <v/>
      </c>
      <c r="Y1181" s="104" t="str">
        <f>_xlfn.IFNA(IF($B1181="","",VLOOKUP($B1181,'SWC Towers'!$A:$Q,$Y$2,FALSE)),"")</f>
        <v/>
      </c>
      <c r="Z1181" s="104" t="str">
        <f>_xlfn.IFNA(IF($B1181="","",VLOOKUP($B1181,'SWC Towers'!$A:$Q,$Z$2,FALSE)),"")</f>
        <v/>
      </c>
      <c r="AA1181" s="104">
        <f>_xlfn.IFNA(IF($B1181="","",VLOOKUP($B1181,'SWC Towers'!$A:$Q,$AA$2,FALSE)),"")</f>
        <v>0.2</v>
      </c>
      <c r="AB1181" s="106" t="str">
        <f>_xlfn.IFNA(IF($B1181="","",VLOOKUP($B1181,'SWC Towers'!$A:$Q,$AB$2,FALSE)),"")</f>
        <v/>
      </c>
      <c r="AC1181" s="20">
        <f>SUM(Table25[[#This Row],[IT Tower: Application]:[Other/Non-IT ]])</f>
        <v>1</v>
      </c>
      <c r="AD1181" s="67"/>
      <c r="AE1181" s="67"/>
      <c r="AF1181" s="67"/>
      <c r="AG1181" s="67"/>
      <c r="AH1181" s="67"/>
      <c r="AI1181" s="67"/>
      <c r="AJ1181" s="67"/>
      <c r="AK1181" s="67"/>
      <c r="AL1181" s="67"/>
      <c r="AM1181" s="67"/>
      <c r="AN1181" s="67"/>
      <c r="AO1181" s="67"/>
      <c r="AP1181" s="67"/>
      <c r="AQ1181" s="67"/>
      <c r="AR1181" s="67"/>
      <c r="AS1181" s="67"/>
      <c r="AT1181" s="67"/>
      <c r="AU1181" s="67"/>
      <c r="AV1181" s="67"/>
      <c r="AW1181" s="67"/>
      <c r="AX1181" s="67"/>
      <c r="AY1181" s="67"/>
      <c r="AZ1181" s="67"/>
      <c r="BA1181" s="67"/>
      <c r="BB1181" s="113">
        <v>37118</v>
      </c>
      <c r="BC1181" s="113">
        <v>43674</v>
      </c>
      <c r="BD1181" s="113"/>
      <c r="BE1181" s="113"/>
      <c r="BF1181" s="113"/>
      <c r="BG1181" s="113"/>
      <c r="BH1181" s="113"/>
      <c r="BI1181" s="113"/>
      <c r="BJ1181" s="113"/>
      <c r="BK1181" s="113"/>
      <c r="BL1181" s="113"/>
      <c r="BM1181" s="113"/>
      <c r="BN1181" s="113"/>
      <c r="BO1181" s="113"/>
      <c r="BP1181" s="113"/>
      <c r="BQ1181" s="113"/>
      <c r="BR1181" s="113"/>
      <c r="BS1181" s="113"/>
      <c r="BT1181" s="113"/>
      <c r="BU1181" s="113"/>
      <c r="BV1181" s="113"/>
      <c r="BW1181" s="113"/>
      <c r="BX1181" s="113"/>
      <c r="BY1181" s="113"/>
      <c r="BZ1181" s="113"/>
      <c r="CA1181" s="67"/>
      <c r="CB1181" s="113"/>
      <c r="CC1181" s="69">
        <f>SUM(Table25[[#This Row],[Contract Amount FY00]:[Contract Amount FY50]])</f>
        <v>80792</v>
      </c>
      <c r="CD1181" s="114"/>
    </row>
    <row r="1182" spans="1:82" x14ac:dyDescent="0.25">
      <c r="A1182" s="122" t="s">
        <v>2013</v>
      </c>
      <c r="B1182" s="122" t="s">
        <v>3071</v>
      </c>
      <c r="C1182" s="122" t="s">
        <v>276</v>
      </c>
      <c r="E1182" s="26" t="str">
        <f>IFERROR(IF(VLOOKUP(Table25[[#This Row],[Contract No.]],Table3[#All],3,FALSE)="","No","Yes"),"")</f>
        <v>Yes</v>
      </c>
      <c r="F1182" s="107" t="str">
        <f>IFERROR(VLOOKUP(Table25[[#This Row],[Contract No.]],Table3[#All],3,FALSE),"")</f>
        <v>NASPO</v>
      </c>
      <c r="G1182" s="107" t="str">
        <f>IFERROR(IF(Table25[[#This Row],[Cooperative Purchase
(Yes/No)]]="Yes","Yes",IF(VLOOKUP(Table25[[#This Row],[Contract No.]],Table3[#All],1,FALSE)=Table25[[#This Row],[Contract No.]],"Yes","No")),"No")</f>
        <v>Yes</v>
      </c>
      <c r="H1182" s="51">
        <f>IFERROR(VLOOKUP(Table25[[#This Row],[Contract No.]],Table3[#All],4,FALSE),"")</f>
        <v>45322</v>
      </c>
      <c r="I1182" s="28">
        <f>IFERROR(IF(AND(MONTH(Table25[[#This Row],[Contract Start Date]])&gt;6,MONTH(Table25[[#This Row],[Contract Start Date]])&lt;=12),YEAR(Table25[[#This Row],[Contract Start Date]])+1,YEAR(Table25[[#This Row],[Contract Start Date]])),"")</f>
        <v>2024</v>
      </c>
      <c r="J1182" s="108">
        <f>Table25[[#This Row],[FY Formula start]]</f>
        <v>2024</v>
      </c>
      <c r="K1182" s="59" t="str">
        <f>"FY"&amp;" "&amp;Table25[[#This Row],[Year Start]]</f>
        <v>FY 2024</v>
      </c>
      <c r="L1182" s="109">
        <f>IFERROR(VLOOKUP(Table25[[#This Row],[Contract No.]],Table3[#All],5,FALSE),"")</f>
        <v>46934</v>
      </c>
      <c r="M1182" s="110">
        <f>IFERROR(IF(Table25[[#This Row],[Contract End Date]]="99/99/9999","No End",IF(AND(MONTH(Table25[[#This Row],[Contract End Date]])&gt;6,MONTH(Table25[[#This Row],[Contract End Date]])&lt;=12),YEAR(Table25[[#This Row],[Contract End Date]])+1,YEAR(Table25[[#This Row],[Contract End Date]]))),"")</f>
        <v>2028</v>
      </c>
      <c r="N1182" s="111">
        <f>Table25[[#This Row],[FY Formula end]]</f>
        <v>2028</v>
      </c>
      <c r="O1182" s="112" t="str">
        <f>IF(Table25[[#This Row],[Year End]]="No End","No End","FY"&amp;" "&amp;Table25[[#This Row],[Year End]])</f>
        <v>FY 2028</v>
      </c>
      <c r="P1182" s="27"/>
      <c r="Q1182" s="104" t="str">
        <f>_xlfn.IFNA(IF($B1182="","",VLOOKUP($B1182,'SWC Towers'!$A:$Q,$Q$2,FALSE)),"")</f>
        <v/>
      </c>
      <c r="R1182" s="106">
        <f>_xlfn.IFNA(IF($B1182="","",VLOOKUP($B1182,'SWC Towers'!$A:$Q,$R$2,FALSE)),"")</f>
        <v>0.2</v>
      </c>
      <c r="S1182" s="106" t="str">
        <f>_xlfn.IFNA(IF($B1182="","",VLOOKUP($B1182,'SWC Towers'!$A:$Q,$S$2,FALSE)),"")</f>
        <v/>
      </c>
      <c r="T1182" s="106" t="str">
        <f>_xlfn.IFNA(IF($B1182="","",VLOOKUP($B1182,'SWC Towers'!$A:$Q,$T$2,FALSE)),"")</f>
        <v/>
      </c>
      <c r="U1182" s="104">
        <f>_xlfn.IFNA(IF($B1182="","",VLOOKUP($B1182,'SWC Towers'!$A:$Q,$U$2,FALSE)),"")</f>
        <v>0.6</v>
      </c>
      <c r="V1182" s="104" t="str">
        <f>_xlfn.IFNA(IF($B1182="","",VLOOKUP($B1182,'SWC Towers'!$A:$Q,$V$2,FALSE)),"")</f>
        <v/>
      </c>
      <c r="W1182" s="104" t="str">
        <f>_xlfn.IFNA(IF($B1182="","",VLOOKUP($B1182,'SWC Towers'!$A:$Q,$W$2,FALSE)),"")</f>
        <v/>
      </c>
      <c r="X1182" s="104" t="str">
        <f>_xlfn.IFNA(IF($B1182="","",VLOOKUP($B1182,'SWC Towers'!$A:$Q,$X$2,FALSE)),"")</f>
        <v/>
      </c>
      <c r="Y1182" s="104" t="str">
        <f>_xlfn.IFNA(IF($B1182="","",VLOOKUP($B1182,'SWC Towers'!$A:$Q,$Y$2,FALSE)),"")</f>
        <v/>
      </c>
      <c r="Z1182" s="104" t="str">
        <f>_xlfn.IFNA(IF($B1182="","",VLOOKUP($B1182,'SWC Towers'!$A:$Q,$Z$2,FALSE)),"")</f>
        <v/>
      </c>
      <c r="AA1182" s="104">
        <f>_xlfn.IFNA(IF($B1182="","",VLOOKUP($B1182,'SWC Towers'!$A:$Q,$AA$2,FALSE)),"")</f>
        <v>0.2</v>
      </c>
      <c r="AB1182" s="106" t="str">
        <f>_xlfn.IFNA(IF($B1182="","",VLOOKUP($B1182,'SWC Towers'!$A:$Q,$AB$2,FALSE)),"")</f>
        <v/>
      </c>
      <c r="AC1182" s="20">
        <f>SUM(Table25[[#This Row],[IT Tower: Application]:[Other/Non-IT ]])</f>
        <v>1</v>
      </c>
      <c r="AD1182" s="67"/>
      <c r="AE1182" s="67"/>
      <c r="AF1182" s="67"/>
      <c r="AG1182" s="67"/>
      <c r="AH1182" s="67"/>
      <c r="AI1182" s="67"/>
      <c r="AJ1182" s="67"/>
      <c r="AK1182" s="67"/>
      <c r="AL1182" s="67"/>
      <c r="AM1182" s="67"/>
      <c r="AN1182" s="67"/>
      <c r="AO1182" s="67"/>
      <c r="AP1182" s="67"/>
      <c r="AQ1182" s="67"/>
      <c r="AR1182" s="67"/>
      <c r="AS1182" s="67"/>
      <c r="AT1182" s="67"/>
      <c r="AU1182" s="67"/>
      <c r="AV1182" s="67"/>
      <c r="AW1182" s="67"/>
      <c r="AX1182" s="67"/>
      <c r="AY1182" s="67"/>
      <c r="AZ1182" s="67"/>
      <c r="BA1182" s="67"/>
      <c r="BB1182" s="113">
        <v>0</v>
      </c>
      <c r="BC1182" s="113">
        <v>93363</v>
      </c>
      <c r="BD1182" s="113"/>
      <c r="BE1182" s="113"/>
      <c r="BF1182" s="113"/>
      <c r="BG1182" s="113"/>
      <c r="BH1182" s="113"/>
      <c r="BI1182" s="113"/>
      <c r="BJ1182" s="113"/>
      <c r="BK1182" s="113"/>
      <c r="BL1182" s="113"/>
      <c r="BM1182" s="113"/>
      <c r="BN1182" s="113"/>
      <c r="BO1182" s="113"/>
      <c r="BP1182" s="113"/>
      <c r="BQ1182" s="113"/>
      <c r="BR1182" s="113"/>
      <c r="BS1182" s="113"/>
      <c r="BT1182" s="113"/>
      <c r="BU1182" s="113"/>
      <c r="BV1182" s="113"/>
      <c r="BW1182" s="113"/>
      <c r="BX1182" s="113"/>
      <c r="BY1182" s="113"/>
      <c r="BZ1182" s="113"/>
      <c r="CA1182" s="67"/>
      <c r="CB1182" s="113"/>
      <c r="CC1182" s="69">
        <f>SUM(Table25[[#This Row],[Contract Amount FY00]:[Contract Amount FY50]])</f>
        <v>93363</v>
      </c>
      <c r="CD1182" s="114"/>
    </row>
    <row r="1183" spans="1:82" x14ac:dyDescent="0.25">
      <c r="A1183" s="122" t="s">
        <v>2013</v>
      </c>
      <c r="B1183" s="122" t="s">
        <v>3071</v>
      </c>
      <c r="C1183" s="122" t="s">
        <v>375</v>
      </c>
      <c r="E1183" s="26" t="str">
        <f>IFERROR(IF(VLOOKUP(Table25[[#This Row],[Contract No.]],Table3[#All],3,FALSE)="","No","Yes"),"")</f>
        <v>Yes</v>
      </c>
      <c r="F1183" s="107" t="str">
        <f>IFERROR(VLOOKUP(Table25[[#This Row],[Contract No.]],Table3[#All],3,FALSE),"")</f>
        <v>NASPO</v>
      </c>
      <c r="G1183" s="107" t="str">
        <f>IFERROR(IF(Table25[[#This Row],[Cooperative Purchase
(Yes/No)]]="Yes","Yes",IF(VLOOKUP(Table25[[#This Row],[Contract No.]],Table3[#All],1,FALSE)=Table25[[#This Row],[Contract No.]],"Yes","No")),"No")</f>
        <v>Yes</v>
      </c>
      <c r="H1183" s="51">
        <f>IFERROR(VLOOKUP(Table25[[#This Row],[Contract No.]],Table3[#All],4,FALSE),"")</f>
        <v>45322</v>
      </c>
      <c r="I1183" s="28">
        <f>IFERROR(IF(AND(MONTH(Table25[[#This Row],[Contract Start Date]])&gt;6,MONTH(Table25[[#This Row],[Contract Start Date]])&lt;=12),YEAR(Table25[[#This Row],[Contract Start Date]])+1,YEAR(Table25[[#This Row],[Contract Start Date]])),"")</f>
        <v>2024</v>
      </c>
      <c r="J1183" s="108">
        <f>Table25[[#This Row],[FY Formula start]]</f>
        <v>2024</v>
      </c>
      <c r="K1183" s="59" t="str">
        <f>"FY"&amp;" "&amp;Table25[[#This Row],[Year Start]]</f>
        <v>FY 2024</v>
      </c>
      <c r="L1183" s="109">
        <f>IFERROR(VLOOKUP(Table25[[#This Row],[Contract No.]],Table3[#All],5,FALSE),"")</f>
        <v>46934</v>
      </c>
      <c r="M1183" s="110">
        <f>IFERROR(IF(Table25[[#This Row],[Contract End Date]]="99/99/9999","No End",IF(AND(MONTH(Table25[[#This Row],[Contract End Date]])&gt;6,MONTH(Table25[[#This Row],[Contract End Date]])&lt;=12),YEAR(Table25[[#This Row],[Contract End Date]])+1,YEAR(Table25[[#This Row],[Contract End Date]]))),"")</f>
        <v>2028</v>
      </c>
      <c r="N1183" s="111">
        <f>Table25[[#This Row],[FY Formula end]]</f>
        <v>2028</v>
      </c>
      <c r="O1183" s="112" t="str">
        <f>IF(Table25[[#This Row],[Year End]]="No End","No End","FY"&amp;" "&amp;Table25[[#This Row],[Year End]])</f>
        <v>FY 2028</v>
      </c>
      <c r="P1183" s="27"/>
      <c r="Q1183" s="104" t="str">
        <f>_xlfn.IFNA(IF($B1183="","",VLOOKUP($B1183,'SWC Towers'!$A:$Q,$Q$2,FALSE)),"")</f>
        <v/>
      </c>
      <c r="R1183" s="106">
        <f>_xlfn.IFNA(IF($B1183="","",VLOOKUP($B1183,'SWC Towers'!$A:$Q,$R$2,FALSE)),"")</f>
        <v>0.2</v>
      </c>
      <c r="S1183" s="106" t="str">
        <f>_xlfn.IFNA(IF($B1183="","",VLOOKUP($B1183,'SWC Towers'!$A:$Q,$S$2,FALSE)),"")</f>
        <v/>
      </c>
      <c r="T1183" s="106" t="str">
        <f>_xlfn.IFNA(IF($B1183="","",VLOOKUP($B1183,'SWC Towers'!$A:$Q,$T$2,FALSE)),"")</f>
        <v/>
      </c>
      <c r="U1183" s="104">
        <f>_xlfn.IFNA(IF($B1183="","",VLOOKUP($B1183,'SWC Towers'!$A:$Q,$U$2,FALSE)),"")</f>
        <v>0.6</v>
      </c>
      <c r="V1183" s="104" t="str">
        <f>_xlfn.IFNA(IF($B1183="","",VLOOKUP($B1183,'SWC Towers'!$A:$Q,$V$2,FALSE)),"")</f>
        <v/>
      </c>
      <c r="W1183" s="104" t="str">
        <f>_xlfn.IFNA(IF($B1183="","",VLOOKUP($B1183,'SWC Towers'!$A:$Q,$W$2,FALSE)),"")</f>
        <v/>
      </c>
      <c r="X1183" s="104" t="str">
        <f>_xlfn.IFNA(IF($B1183="","",VLOOKUP($B1183,'SWC Towers'!$A:$Q,$X$2,FALSE)),"")</f>
        <v/>
      </c>
      <c r="Y1183" s="104" t="str">
        <f>_xlfn.IFNA(IF($B1183="","",VLOOKUP($B1183,'SWC Towers'!$A:$Q,$Y$2,FALSE)),"")</f>
        <v/>
      </c>
      <c r="Z1183" s="104" t="str">
        <f>_xlfn.IFNA(IF($B1183="","",VLOOKUP($B1183,'SWC Towers'!$A:$Q,$Z$2,FALSE)),"")</f>
        <v/>
      </c>
      <c r="AA1183" s="104">
        <f>_xlfn.IFNA(IF($B1183="","",VLOOKUP($B1183,'SWC Towers'!$A:$Q,$AA$2,FALSE)),"")</f>
        <v>0.2</v>
      </c>
      <c r="AB1183" s="106" t="str">
        <f>_xlfn.IFNA(IF($B1183="","",VLOOKUP($B1183,'SWC Towers'!$A:$Q,$AB$2,FALSE)),"")</f>
        <v/>
      </c>
      <c r="AC1183" s="20">
        <f>SUM(Table25[[#This Row],[IT Tower: Application]:[Other/Non-IT ]])</f>
        <v>1</v>
      </c>
      <c r="AD1183" s="67"/>
      <c r="AE1183" s="67"/>
      <c r="AF1183" s="67"/>
      <c r="AG1183" s="67"/>
      <c r="AH1183" s="67"/>
      <c r="AI1183" s="67"/>
      <c r="AJ1183" s="67"/>
      <c r="AK1183" s="67"/>
      <c r="AL1183" s="67"/>
      <c r="AM1183" s="67"/>
      <c r="AN1183" s="67"/>
      <c r="AO1183" s="67"/>
      <c r="AP1183" s="67"/>
      <c r="AQ1183" s="67"/>
      <c r="AR1183" s="67"/>
      <c r="AS1183" s="67"/>
      <c r="AT1183" s="67"/>
      <c r="AU1183" s="67"/>
      <c r="AV1183" s="67"/>
      <c r="AW1183" s="67"/>
      <c r="AX1183" s="67"/>
      <c r="AY1183" s="67"/>
      <c r="AZ1183" s="67"/>
      <c r="BA1183" s="67"/>
      <c r="BB1183" s="113">
        <v>2571</v>
      </c>
      <c r="BC1183" s="113">
        <v>2827</v>
      </c>
      <c r="BD1183" s="113"/>
      <c r="BE1183" s="113"/>
      <c r="BF1183" s="113"/>
      <c r="BG1183" s="113"/>
      <c r="BH1183" s="113"/>
      <c r="BI1183" s="113"/>
      <c r="BJ1183" s="113"/>
      <c r="BK1183" s="113"/>
      <c r="BL1183" s="113"/>
      <c r="BM1183" s="113"/>
      <c r="BN1183" s="113"/>
      <c r="BO1183" s="113"/>
      <c r="BP1183" s="113"/>
      <c r="BQ1183" s="113"/>
      <c r="BR1183" s="113"/>
      <c r="BS1183" s="113"/>
      <c r="BT1183" s="113"/>
      <c r="BU1183" s="113"/>
      <c r="BV1183" s="113"/>
      <c r="BW1183" s="113"/>
      <c r="BX1183" s="113"/>
      <c r="BY1183" s="113"/>
      <c r="BZ1183" s="113"/>
      <c r="CA1183" s="67"/>
      <c r="CB1183" s="113"/>
      <c r="CC1183" s="69">
        <f>SUM(Table25[[#This Row],[Contract Amount FY00]:[Contract Amount FY50]])</f>
        <v>5398</v>
      </c>
      <c r="CD1183" s="114"/>
    </row>
    <row r="1184" spans="1:82" x14ac:dyDescent="0.25">
      <c r="A1184" s="122" t="s">
        <v>2013</v>
      </c>
      <c r="B1184" s="122" t="s">
        <v>3071</v>
      </c>
      <c r="C1184" s="122" t="s">
        <v>383</v>
      </c>
      <c r="E1184" s="26" t="str">
        <f>IFERROR(IF(VLOOKUP(Table25[[#This Row],[Contract No.]],Table3[#All],3,FALSE)="","No","Yes"),"")</f>
        <v>Yes</v>
      </c>
      <c r="F1184" s="107" t="str">
        <f>IFERROR(VLOOKUP(Table25[[#This Row],[Contract No.]],Table3[#All],3,FALSE),"")</f>
        <v>NASPO</v>
      </c>
      <c r="G1184" s="107" t="str">
        <f>IFERROR(IF(Table25[[#This Row],[Cooperative Purchase
(Yes/No)]]="Yes","Yes",IF(VLOOKUP(Table25[[#This Row],[Contract No.]],Table3[#All],1,FALSE)=Table25[[#This Row],[Contract No.]],"Yes","No")),"No")</f>
        <v>Yes</v>
      </c>
      <c r="H1184" s="51">
        <f>IFERROR(VLOOKUP(Table25[[#This Row],[Contract No.]],Table3[#All],4,FALSE),"")</f>
        <v>45322</v>
      </c>
      <c r="I1184" s="28">
        <f>IFERROR(IF(AND(MONTH(Table25[[#This Row],[Contract Start Date]])&gt;6,MONTH(Table25[[#This Row],[Contract Start Date]])&lt;=12),YEAR(Table25[[#This Row],[Contract Start Date]])+1,YEAR(Table25[[#This Row],[Contract Start Date]])),"")</f>
        <v>2024</v>
      </c>
      <c r="J1184" s="108">
        <f>Table25[[#This Row],[FY Formula start]]</f>
        <v>2024</v>
      </c>
      <c r="K1184" s="59" t="str">
        <f>"FY"&amp;" "&amp;Table25[[#This Row],[Year Start]]</f>
        <v>FY 2024</v>
      </c>
      <c r="L1184" s="109">
        <f>IFERROR(VLOOKUP(Table25[[#This Row],[Contract No.]],Table3[#All],5,FALSE),"")</f>
        <v>46934</v>
      </c>
      <c r="M1184" s="110">
        <f>IFERROR(IF(Table25[[#This Row],[Contract End Date]]="99/99/9999","No End",IF(AND(MONTH(Table25[[#This Row],[Contract End Date]])&gt;6,MONTH(Table25[[#This Row],[Contract End Date]])&lt;=12),YEAR(Table25[[#This Row],[Contract End Date]])+1,YEAR(Table25[[#This Row],[Contract End Date]]))),"")</f>
        <v>2028</v>
      </c>
      <c r="N1184" s="111">
        <f>Table25[[#This Row],[FY Formula end]]</f>
        <v>2028</v>
      </c>
      <c r="O1184" s="112" t="str">
        <f>IF(Table25[[#This Row],[Year End]]="No End","No End","FY"&amp;" "&amp;Table25[[#This Row],[Year End]])</f>
        <v>FY 2028</v>
      </c>
      <c r="P1184" s="27"/>
      <c r="Q1184" s="104" t="str">
        <f>_xlfn.IFNA(IF($B1184="","",VLOOKUP($B1184,'SWC Towers'!$A:$Q,$Q$2,FALSE)),"")</f>
        <v/>
      </c>
      <c r="R1184" s="106">
        <f>_xlfn.IFNA(IF($B1184="","",VLOOKUP($B1184,'SWC Towers'!$A:$Q,$R$2,FALSE)),"")</f>
        <v>0.2</v>
      </c>
      <c r="S1184" s="106" t="str">
        <f>_xlfn.IFNA(IF($B1184="","",VLOOKUP($B1184,'SWC Towers'!$A:$Q,$S$2,FALSE)),"")</f>
        <v/>
      </c>
      <c r="T1184" s="106" t="str">
        <f>_xlfn.IFNA(IF($B1184="","",VLOOKUP($B1184,'SWC Towers'!$A:$Q,$T$2,FALSE)),"")</f>
        <v/>
      </c>
      <c r="U1184" s="104">
        <f>_xlfn.IFNA(IF($B1184="","",VLOOKUP($B1184,'SWC Towers'!$A:$Q,$U$2,FALSE)),"")</f>
        <v>0.6</v>
      </c>
      <c r="V1184" s="104" t="str">
        <f>_xlfn.IFNA(IF($B1184="","",VLOOKUP($B1184,'SWC Towers'!$A:$Q,$V$2,FALSE)),"")</f>
        <v/>
      </c>
      <c r="W1184" s="104" t="str">
        <f>_xlfn.IFNA(IF($B1184="","",VLOOKUP($B1184,'SWC Towers'!$A:$Q,$W$2,FALSE)),"")</f>
        <v/>
      </c>
      <c r="X1184" s="104" t="str">
        <f>_xlfn.IFNA(IF($B1184="","",VLOOKUP($B1184,'SWC Towers'!$A:$Q,$X$2,FALSE)),"")</f>
        <v/>
      </c>
      <c r="Y1184" s="104" t="str">
        <f>_xlfn.IFNA(IF($B1184="","",VLOOKUP($B1184,'SWC Towers'!$A:$Q,$Y$2,FALSE)),"")</f>
        <v/>
      </c>
      <c r="Z1184" s="104" t="str">
        <f>_xlfn.IFNA(IF($B1184="","",VLOOKUP($B1184,'SWC Towers'!$A:$Q,$Z$2,FALSE)),"")</f>
        <v/>
      </c>
      <c r="AA1184" s="104">
        <f>_xlfn.IFNA(IF($B1184="","",VLOOKUP($B1184,'SWC Towers'!$A:$Q,$AA$2,FALSE)),"")</f>
        <v>0.2</v>
      </c>
      <c r="AB1184" s="106" t="str">
        <f>_xlfn.IFNA(IF($B1184="","",VLOOKUP($B1184,'SWC Towers'!$A:$Q,$AB$2,FALSE)),"")</f>
        <v/>
      </c>
      <c r="AC1184" s="20">
        <f>SUM(Table25[[#This Row],[IT Tower: Application]:[Other/Non-IT ]])</f>
        <v>1</v>
      </c>
      <c r="AD1184" s="67"/>
      <c r="AE1184" s="67"/>
      <c r="AF1184" s="67"/>
      <c r="AG1184" s="67"/>
      <c r="AH1184" s="67"/>
      <c r="AI1184" s="67"/>
      <c r="AJ1184" s="67"/>
      <c r="AK1184" s="67"/>
      <c r="AL1184" s="67"/>
      <c r="AM1184" s="67"/>
      <c r="AN1184" s="67"/>
      <c r="AO1184" s="67"/>
      <c r="AP1184" s="67"/>
      <c r="AQ1184" s="67"/>
      <c r="AR1184" s="67"/>
      <c r="AS1184" s="67"/>
      <c r="AT1184" s="67"/>
      <c r="AU1184" s="67"/>
      <c r="AV1184" s="67"/>
      <c r="AW1184" s="67"/>
      <c r="AX1184" s="67"/>
      <c r="AY1184" s="67"/>
      <c r="AZ1184" s="67"/>
      <c r="BA1184" s="67"/>
      <c r="BB1184" s="113">
        <v>18375</v>
      </c>
      <c r="BC1184" s="113">
        <v>50876</v>
      </c>
      <c r="BD1184" s="113"/>
      <c r="BE1184" s="113"/>
      <c r="BF1184" s="113"/>
      <c r="BG1184" s="113"/>
      <c r="BH1184" s="113"/>
      <c r="BI1184" s="113"/>
      <c r="BJ1184" s="113"/>
      <c r="BK1184" s="113"/>
      <c r="BL1184" s="113"/>
      <c r="BM1184" s="113"/>
      <c r="BN1184" s="113"/>
      <c r="BO1184" s="113"/>
      <c r="BP1184" s="113"/>
      <c r="BQ1184" s="113"/>
      <c r="BR1184" s="113"/>
      <c r="BS1184" s="113"/>
      <c r="BT1184" s="113"/>
      <c r="BU1184" s="113"/>
      <c r="BV1184" s="113"/>
      <c r="BW1184" s="113"/>
      <c r="BX1184" s="113"/>
      <c r="BY1184" s="113"/>
      <c r="BZ1184" s="113"/>
      <c r="CA1184" s="67"/>
      <c r="CB1184" s="113"/>
      <c r="CC1184" s="69">
        <f>SUM(Table25[[#This Row],[Contract Amount FY00]:[Contract Amount FY50]])</f>
        <v>69251</v>
      </c>
      <c r="CD1184" s="114"/>
    </row>
    <row r="1185" spans="1:82" x14ac:dyDescent="0.25">
      <c r="A1185" s="122" t="s">
        <v>2013</v>
      </c>
      <c r="B1185" s="122" t="s">
        <v>3071</v>
      </c>
      <c r="C1185" s="122" t="s">
        <v>376</v>
      </c>
      <c r="E1185" s="26" t="str">
        <f>IFERROR(IF(VLOOKUP(Table25[[#This Row],[Contract No.]],Table3[#All],3,FALSE)="","No","Yes"),"")</f>
        <v>Yes</v>
      </c>
      <c r="F1185" s="107" t="str">
        <f>IFERROR(VLOOKUP(Table25[[#This Row],[Contract No.]],Table3[#All],3,FALSE),"")</f>
        <v>NASPO</v>
      </c>
      <c r="G1185" s="107" t="str">
        <f>IFERROR(IF(Table25[[#This Row],[Cooperative Purchase
(Yes/No)]]="Yes","Yes",IF(VLOOKUP(Table25[[#This Row],[Contract No.]],Table3[#All],1,FALSE)=Table25[[#This Row],[Contract No.]],"Yes","No")),"No")</f>
        <v>Yes</v>
      </c>
      <c r="H1185" s="51">
        <f>IFERROR(VLOOKUP(Table25[[#This Row],[Contract No.]],Table3[#All],4,FALSE),"")</f>
        <v>45322</v>
      </c>
      <c r="I1185" s="28">
        <f>IFERROR(IF(AND(MONTH(Table25[[#This Row],[Contract Start Date]])&gt;6,MONTH(Table25[[#This Row],[Contract Start Date]])&lt;=12),YEAR(Table25[[#This Row],[Contract Start Date]])+1,YEAR(Table25[[#This Row],[Contract Start Date]])),"")</f>
        <v>2024</v>
      </c>
      <c r="J1185" s="108">
        <f>Table25[[#This Row],[FY Formula start]]</f>
        <v>2024</v>
      </c>
      <c r="K1185" s="59" t="str">
        <f>"FY"&amp;" "&amp;Table25[[#This Row],[Year Start]]</f>
        <v>FY 2024</v>
      </c>
      <c r="L1185" s="109">
        <f>IFERROR(VLOOKUP(Table25[[#This Row],[Contract No.]],Table3[#All],5,FALSE),"")</f>
        <v>46934</v>
      </c>
      <c r="M1185" s="110">
        <f>IFERROR(IF(Table25[[#This Row],[Contract End Date]]="99/99/9999","No End",IF(AND(MONTH(Table25[[#This Row],[Contract End Date]])&gt;6,MONTH(Table25[[#This Row],[Contract End Date]])&lt;=12),YEAR(Table25[[#This Row],[Contract End Date]])+1,YEAR(Table25[[#This Row],[Contract End Date]]))),"")</f>
        <v>2028</v>
      </c>
      <c r="N1185" s="111">
        <f>Table25[[#This Row],[FY Formula end]]</f>
        <v>2028</v>
      </c>
      <c r="O1185" s="112" t="str">
        <f>IF(Table25[[#This Row],[Year End]]="No End","No End","FY"&amp;" "&amp;Table25[[#This Row],[Year End]])</f>
        <v>FY 2028</v>
      </c>
      <c r="P1185" s="27"/>
      <c r="Q1185" s="104" t="str">
        <f>_xlfn.IFNA(IF($B1185="","",VLOOKUP($B1185,'SWC Towers'!$A:$Q,$Q$2,FALSE)),"")</f>
        <v/>
      </c>
      <c r="R1185" s="106">
        <f>_xlfn.IFNA(IF($B1185="","",VLOOKUP($B1185,'SWC Towers'!$A:$Q,$R$2,FALSE)),"")</f>
        <v>0.2</v>
      </c>
      <c r="S1185" s="106" t="str">
        <f>_xlfn.IFNA(IF($B1185="","",VLOOKUP($B1185,'SWC Towers'!$A:$Q,$S$2,FALSE)),"")</f>
        <v/>
      </c>
      <c r="T1185" s="106" t="str">
        <f>_xlfn.IFNA(IF($B1185="","",VLOOKUP($B1185,'SWC Towers'!$A:$Q,$T$2,FALSE)),"")</f>
        <v/>
      </c>
      <c r="U1185" s="104">
        <f>_xlfn.IFNA(IF($B1185="","",VLOOKUP($B1185,'SWC Towers'!$A:$Q,$U$2,FALSE)),"")</f>
        <v>0.6</v>
      </c>
      <c r="V1185" s="104" t="str">
        <f>_xlfn.IFNA(IF($B1185="","",VLOOKUP($B1185,'SWC Towers'!$A:$Q,$V$2,FALSE)),"")</f>
        <v/>
      </c>
      <c r="W1185" s="104" t="str">
        <f>_xlfn.IFNA(IF($B1185="","",VLOOKUP($B1185,'SWC Towers'!$A:$Q,$W$2,FALSE)),"")</f>
        <v/>
      </c>
      <c r="X1185" s="104" t="str">
        <f>_xlfn.IFNA(IF($B1185="","",VLOOKUP($B1185,'SWC Towers'!$A:$Q,$X$2,FALSE)),"")</f>
        <v/>
      </c>
      <c r="Y1185" s="104" t="str">
        <f>_xlfn.IFNA(IF($B1185="","",VLOOKUP($B1185,'SWC Towers'!$A:$Q,$Y$2,FALSE)),"")</f>
        <v/>
      </c>
      <c r="Z1185" s="104" t="str">
        <f>_xlfn.IFNA(IF($B1185="","",VLOOKUP($B1185,'SWC Towers'!$A:$Q,$Z$2,FALSE)),"")</f>
        <v/>
      </c>
      <c r="AA1185" s="104">
        <f>_xlfn.IFNA(IF($B1185="","",VLOOKUP($B1185,'SWC Towers'!$A:$Q,$AA$2,FALSE)),"")</f>
        <v>0.2</v>
      </c>
      <c r="AB1185" s="106" t="str">
        <f>_xlfn.IFNA(IF($B1185="","",VLOOKUP($B1185,'SWC Towers'!$A:$Q,$AB$2,FALSE)),"")</f>
        <v/>
      </c>
      <c r="AC1185" s="20">
        <f>SUM(Table25[[#This Row],[IT Tower: Application]:[Other/Non-IT ]])</f>
        <v>1</v>
      </c>
      <c r="AD1185" s="67"/>
      <c r="AE1185" s="67"/>
      <c r="AF1185" s="67"/>
      <c r="AG1185" s="67"/>
      <c r="AH1185" s="67"/>
      <c r="AI1185" s="67"/>
      <c r="AJ1185" s="67"/>
      <c r="AK1185" s="67"/>
      <c r="AL1185" s="67"/>
      <c r="AM1185" s="67"/>
      <c r="AN1185" s="67"/>
      <c r="AO1185" s="67"/>
      <c r="AP1185" s="67"/>
      <c r="AQ1185" s="67"/>
      <c r="AR1185" s="67"/>
      <c r="AS1185" s="67"/>
      <c r="AT1185" s="67"/>
      <c r="AU1185" s="67"/>
      <c r="AV1185" s="67"/>
      <c r="AW1185" s="67"/>
      <c r="AX1185" s="67"/>
      <c r="AY1185" s="67"/>
      <c r="AZ1185" s="67"/>
      <c r="BA1185" s="67"/>
      <c r="BB1185" s="113">
        <v>11505</v>
      </c>
      <c r="BC1185" s="113">
        <v>53061</v>
      </c>
      <c r="BD1185" s="113"/>
      <c r="BE1185" s="113"/>
      <c r="BF1185" s="113"/>
      <c r="BG1185" s="113"/>
      <c r="BH1185" s="113"/>
      <c r="BI1185" s="113"/>
      <c r="BJ1185" s="113"/>
      <c r="BK1185" s="113"/>
      <c r="BL1185" s="113"/>
      <c r="BM1185" s="113"/>
      <c r="BN1185" s="113"/>
      <c r="BO1185" s="113"/>
      <c r="BP1185" s="113"/>
      <c r="BQ1185" s="113"/>
      <c r="BR1185" s="113"/>
      <c r="BS1185" s="113"/>
      <c r="BT1185" s="113"/>
      <c r="BU1185" s="113"/>
      <c r="BV1185" s="113"/>
      <c r="BW1185" s="113"/>
      <c r="BX1185" s="113"/>
      <c r="BY1185" s="113"/>
      <c r="BZ1185" s="113"/>
      <c r="CA1185" s="67"/>
      <c r="CB1185" s="113"/>
      <c r="CC1185" s="69">
        <f>SUM(Table25[[#This Row],[Contract Amount FY00]:[Contract Amount FY50]])</f>
        <v>64566</v>
      </c>
      <c r="CD1185" s="114"/>
    </row>
    <row r="1186" spans="1:82" x14ac:dyDescent="0.25">
      <c r="A1186" s="122" t="s">
        <v>2013</v>
      </c>
      <c r="B1186" s="122" t="s">
        <v>2245</v>
      </c>
      <c r="C1186" s="122" t="s">
        <v>2264</v>
      </c>
      <c r="E1186" s="26" t="str">
        <f>IFERROR(IF(VLOOKUP(Table25[[#This Row],[Contract No.]],Table3[#All],3,FALSE)="","No","Yes"),"")</f>
        <v>No</v>
      </c>
      <c r="F1186" s="107" t="str">
        <f>IFERROR(VLOOKUP(Table25[[#This Row],[Contract No.]],Table3[#All],3,FALSE),"")</f>
        <v/>
      </c>
      <c r="G1186" s="107" t="str">
        <f>IFERROR(IF(Table25[[#This Row],[Cooperative Purchase
(Yes/No)]]="Yes","Yes",IF(VLOOKUP(Table25[[#This Row],[Contract No.]],Table3[#All],1,FALSE)=Table25[[#This Row],[Contract No.]],"Yes","No")),"No")</f>
        <v>Yes</v>
      </c>
      <c r="H1186" s="51">
        <f>IFERROR(VLOOKUP(Table25[[#This Row],[Contract No.]],Table3[#All],4,FALSE),"")</f>
        <v>43952</v>
      </c>
      <c r="I1186" s="28">
        <f>IFERROR(IF(AND(MONTH(Table25[[#This Row],[Contract Start Date]])&gt;6,MONTH(Table25[[#This Row],[Contract Start Date]])&lt;=12),YEAR(Table25[[#This Row],[Contract Start Date]])+1,YEAR(Table25[[#This Row],[Contract Start Date]])),"")</f>
        <v>2020</v>
      </c>
      <c r="J1186" s="108">
        <f>Table25[[#This Row],[FY Formula start]]</f>
        <v>2020</v>
      </c>
      <c r="K1186" s="59" t="str">
        <f>"FY"&amp;" "&amp;Table25[[#This Row],[Year Start]]</f>
        <v>FY 2020</v>
      </c>
      <c r="L1186" s="109">
        <f>IFERROR(VLOOKUP(Table25[[#This Row],[Contract No.]],Table3[#All],5,FALSE),"")</f>
        <v>46203</v>
      </c>
      <c r="M1186" s="110">
        <f>IFERROR(IF(Table25[[#This Row],[Contract End Date]]="99/99/9999","No End",IF(AND(MONTH(Table25[[#This Row],[Contract End Date]])&gt;6,MONTH(Table25[[#This Row],[Contract End Date]])&lt;=12),YEAR(Table25[[#This Row],[Contract End Date]])+1,YEAR(Table25[[#This Row],[Contract End Date]]))),"")</f>
        <v>2026</v>
      </c>
      <c r="N1186" s="111">
        <f>Table25[[#This Row],[FY Formula end]]</f>
        <v>2026</v>
      </c>
      <c r="O1186" s="112" t="str">
        <f>IF(Table25[[#This Row],[Year End]]="No End","No End","FY"&amp;" "&amp;Table25[[#This Row],[Year End]])</f>
        <v>FY 2026</v>
      </c>
      <c r="P1186" s="27"/>
      <c r="Q1186" s="104" t="str">
        <f>_xlfn.IFNA(IF($B1186="","",VLOOKUP($B1186,'SWC Towers'!$A:$Q,$Q$2,FALSE)),"")</f>
        <v/>
      </c>
      <c r="R1186" s="106" t="str">
        <f>_xlfn.IFNA(IF($B1186="","",VLOOKUP($B1186,'SWC Towers'!$A:$Q,$R$2,FALSE)),"")</f>
        <v/>
      </c>
      <c r="S1186" s="106" t="str">
        <f>_xlfn.IFNA(IF($B1186="","",VLOOKUP($B1186,'SWC Towers'!$A:$Q,$S$2,FALSE)),"")</f>
        <v/>
      </c>
      <c r="T1186" s="106" t="str">
        <f>_xlfn.IFNA(IF($B1186="","",VLOOKUP($B1186,'SWC Towers'!$A:$Q,$T$2,FALSE)),"")</f>
        <v/>
      </c>
      <c r="U1186" s="104">
        <f>_xlfn.IFNA(IF($B1186="","",VLOOKUP($B1186,'SWC Towers'!$A:$Q,$U$2,FALSE)),"")</f>
        <v>0.1</v>
      </c>
      <c r="V1186" s="104" t="str">
        <f>_xlfn.IFNA(IF($B1186="","",VLOOKUP($B1186,'SWC Towers'!$A:$Q,$V$2,FALSE)),"")</f>
        <v/>
      </c>
      <c r="W1186" s="104" t="str">
        <f>_xlfn.IFNA(IF($B1186="","",VLOOKUP($B1186,'SWC Towers'!$A:$Q,$W$2,FALSE)),"")</f>
        <v/>
      </c>
      <c r="X1186" s="104" t="str">
        <f>_xlfn.IFNA(IF($B1186="","",VLOOKUP($B1186,'SWC Towers'!$A:$Q,$X$2,FALSE)),"")</f>
        <v/>
      </c>
      <c r="Y1186" s="104" t="str">
        <f>_xlfn.IFNA(IF($B1186="","",VLOOKUP($B1186,'SWC Towers'!$A:$Q,$Y$2,FALSE)),"")</f>
        <v/>
      </c>
      <c r="Z1186" s="104" t="str">
        <f>_xlfn.IFNA(IF($B1186="","",VLOOKUP($B1186,'SWC Towers'!$A:$Q,$Z$2,FALSE)),"")</f>
        <v/>
      </c>
      <c r="AA1186" s="104" t="str">
        <f>_xlfn.IFNA(IF($B1186="","",VLOOKUP($B1186,'SWC Towers'!$A:$Q,$AA$2,FALSE)),"")</f>
        <v/>
      </c>
      <c r="AB1186" s="106">
        <f>_xlfn.IFNA(IF($B1186="","",VLOOKUP($B1186,'SWC Towers'!$A:$Q,$AB$2,FALSE)),"")</f>
        <v>0.9</v>
      </c>
      <c r="AC1186" s="20">
        <f>SUM(Table25[[#This Row],[IT Tower: Application]:[Other/Non-IT ]])</f>
        <v>1</v>
      </c>
      <c r="AD1186" s="67"/>
      <c r="AE1186" s="67"/>
      <c r="AF1186" s="67"/>
      <c r="AG1186" s="67"/>
      <c r="AH1186" s="67"/>
      <c r="AI1186" s="67"/>
      <c r="AJ1186" s="67"/>
      <c r="AK1186" s="67"/>
      <c r="AL1186" s="67"/>
      <c r="AM1186" s="67"/>
      <c r="AN1186" s="67"/>
      <c r="AO1186" s="67"/>
      <c r="AP1186" s="67"/>
      <c r="AQ1186" s="67"/>
      <c r="AR1186" s="67"/>
      <c r="AS1186" s="67"/>
      <c r="AT1186" s="67"/>
      <c r="AU1186" s="67"/>
      <c r="AV1186" s="67"/>
      <c r="AW1186" s="67"/>
      <c r="AX1186" s="67"/>
      <c r="AY1186" s="67"/>
      <c r="AZ1186" s="67">
        <v>166</v>
      </c>
      <c r="BA1186" s="67">
        <v>0</v>
      </c>
      <c r="BB1186" s="113"/>
      <c r="BC1186" s="113"/>
      <c r="BD1186" s="113"/>
      <c r="BE1186" s="113"/>
      <c r="BF1186" s="113"/>
      <c r="BG1186" s="113"/>
      <c r="BH1186" s="113"/>
      <c r="BI1186" s="113"/>
      <c r="BJ1186" s="113"/>
      <c r="BK1186" s="113"/>
      <c r="BL1186" s="113"/>
      <c r="BM1186" s="113"/>
      <c r="BN1186" s="113"/>
      <c r="BO1186" s="113"/>
      <c r="BP1186" s="113"/>
      <c r="BQ1186" s="113"/>
      <c r="BR1186" s="113"/>
      <c r="BS1186" s="113"/>
      <c r="BT1186" s="113"/>
      <c r="BU1186" s="113"/>
      <c r="BV1186" s="113"/>
      <c r="BW1186" s="113"/>
      <c r="BX1186" s="113"/>
      <c r="BY1186" s="113"/>
      <c r="BZ1186" s="113"/>
      <c r="CA1186" s="67"/>
      <c r="CB1186" s="113"/>
      <c r="CC1186" s="69">
        <f>SUM(Table25[[#This Row],[Contract Amount FY00]:[Contract Amount FY50]])</f>
        <v>166</v>
      </c>
      <c r="CD1186" s="114"/>
    </row>
    <row r="1187" spans="1:82" x14ac:dyDescent="0.25">
      <c r="A1187" s="122" t="s">
        <v>2013</v>
      </c>
      <c r="B1187" s="122" t="s">
        <v>2245</v>
      </c>
      <c r="C1187" s="122" t="s">
        <v>3131</v>
      </c>
      <c r="E1187" s="26" t="str">
        <f>IFERROR(IF(VLOOKUP(Table25[[#This Row],[Contract No.]],Table3[#All],3,FALSE)="","No","Yes"),"")</f>
        <v>No</v>
      </c>
      <c r="F1187" s="107" t="str">
        <f>IFERROR(VLOOKUP(Table25[[#This Row],[Contract No.]],Table3[#All],3,FALSE),"")</f>
        <v/>
      </c>
      <c r="G1187" s="107" t="str">
        <f>IFERROR(IF(Table25[[#This Row],[Cooperative Purchase
(Yes/No)]]="Yes","Yes",IF(VLOOKUP(Table25[[#This Row],[Contract No.]],Table3[#All],1,FALSE)=Table25[[#This Row],[Contract No.]],"Yes","No")),"No")</f>
        <v>Yes</v>
      </c>
      <c r="H1187" s="51">
        <f>IFERROR(VLOOKUP(Table25[[#This Row],[Contract No.]],Table3[#All],4,FALSE),"")</f>
        <v>43952</v>
      </c>
      <c r="I1187" s="28">
        <f>IFERROR(IF(AND(MONTH(Table25[[#This Row],[Contract Start Date]])&gt;6,MONTH(Table25[[#This Row],[Contract Start Date]])&lt;=12),YEAR(Table25[[#This Row],[Contract Start Date]])+1,YEAR(Table25[[#This Row],[Contract Start Date]])),"")</f>
        <v>2020</v>
      </c>
      <c r="J1187" s="108">
        <f>Table25[[#This Row],[FY Formula start]]</f>
        <v>2020</v>
      </c>
      <c r="K1187" s="59" t="str">
        <f>"FY"&amp;" "&amp;Table25[[#This Row],[Year Start]]</f>
        <v>FY 2020</v>
      </c>
      <c r="L1187" s="109">
        <f>IFERROR(VLOOKUP(Table25[[#This Row],[Contract No.]],Table3[#All],5,FALSE),"")</f>
        <v>46203</v>
      </c>
      <c r="M1187" s="110">
        <f>IFERROR(IF(Table25[[#This Row],[Contract End Date]]="99/99/9999","No End",IF(AND(MONTH(Table25[[#This Row],[Contract End Date]])&gt;6,MONTH(Table25[[#This Row],[Contract End Date]])&lt;=12),YEAR(Table25[[#This Row],[Contract End Date]])+1,YEAR(Table25[[#This Row],[Contract End Date]]))),"")</f>
        <v>2026</v>
      </c>
      <c r="N1187" s="111">
        <f>Table25[[#This Row],[FY Formula end]]</f>
        <v>2026</v>
      </c>
      <c r="O1187" s="112" t="str">
        <f>IF(Table25[[#This Row],[Year End]]="No End","No End","FY"&amp;" "&amp;Table25[[#This Row],[Year End]])</f>
        <v>FY 2026</v>
      </c>
      <c r="P1187" s="27"/>
      <c r="Q1187" s="104" t="str">
        <f>_xlfn.IFNA(IF($B1187="","",VLOOKUP($B1187,'SWC Towers'!$A:$Q,$Q$2,FALSE)),"")</f>
        <v/>
      </c>
      <c r="R1187" s="106" t="str">
        <f>_xlfn.IFNA(IF($B1187="","",VLOOKUP($B1187,'SWC Towers'!$A:$Q,$R$2,FALSE)),"")</f>
        <v/>
      </c>
      <c r="S1187" s="106" t="str">
        <f>_xlfn.IFNA(IF($B1187="","",VLOOKUP($B1187,'SWC Towers'!$A:$Q,$S$2,FALSE)),"")</f>
        <v/>
      </c>
      <c r="T1187" s="106" t="str">
        <f>_xlfn.IFNA(IF($B1187="","",VLOOKUP($B1187,'SWC Towers'!$A:$Q,$T$2,FALSE)),"")</f>
        <v/>
      </c>
      <c r="U1187" s="104">
        <f>_xlfn.IFNA(IF($B1187="","",VLOOKUP($B1187,'SWC Towers'!$A:$Q,$U$2,FALSE)),"")</f>
        <v>0.1</v>
      </c>
      <c r="V1187" s="104" t="str">
        <f>_xlfn.IFNA(IF($B1187="","",VLOOKUP($B1187,'SWC Towers'!$A:$Q,$V$2,FALSE)),"")</f>
        <v/>
      </c>
      <c r="W1187" s="104" t="str">
        <f>_xlfn.IFNA(IF($B1187="","",VLOOKUP($B1187,'SWC Towers'!$A:$Q,$W$2,FALSE)),"")</f>
        <v/>
      </c>
      <c r="X1187" s="104" t="str">
        <f>_xlfn.IFNA(IF($B1187="","",VLOOKUP($B1187,'SWC Towers'!$A:$Q,$X$2,FALSE)),"")</f>
        <v/>
      </c>
      <c r="Y1187" s="104" t="str">
        <f>_xlfn.IFNA(IF($B1187="","",VLOOKUP($B1187,'SWC Towers'!$A:$Q,$Y$2,FALSE)),"")</f>
        <v/>
      </c>
      <c r="Z1187" s="104" t="str">
        <f>_xlfn.IFNA(IF($B1187="","",VLOOKUP($B1187,'SWC Towers'!$A:$Q,$Z$2,FALSE)),"")</f>
        <v/>
      </c>
      <c r="AA1187" s="104" t="str">
        <f>_xlfn.IFNA(IF($B1187="","",VLOOKUP($B1187,'SWC Towers'!$A:$Q,$AA$2,FALSE)),"")</f>
        <v/>
      </c>
      <c r="AB1187" s="106">
        <f>_xlfn.IFNA(IF($B1187="","",VLOOKUP($B1187,'SWC Towers'!$A:$Q,$AB$2,FALSE)),"")</f>
        <v>0.9</v>
      </c>
      <c r="AC1187" s="20">
        <f>SUM(Table25[[#This Row],[IT Tower: Application]:[Other/Non-IT ]])</f>
        <v>1</v>
      </c>
      <c r="AD1187" s="67"/>
      <c r="AE1187" s="67"/>
      <c r="AF1187" s="67"/>
      <c r="AG1187" s="67"/>
      <c r="AH1187" s="67"/>
      <c r="AI1187" s="67"/>
      <c r="AJ1187" s="67"/>
      <c r="AK1187" s="67"/>
      <c r="AL1187" s="67"/>
      <c r="AM1187" s="67"/>
      <c r="AN1187" s="67"/>
      <c r="AO1187" s="67"/>
      <c r="AP1187" s="67"/>
      <c r="AQ1187" s="67"/>
      <c r="AR1187" s="67"/>
      <c r="AS1187" s="67"/>
      <c r="AT1187" s="67"/>
      <c r="AU1187" s="67"/>
      <c r="AV1187" s="67"/>
      <c r="AW1187" s="67"/>
      <c r="AX1187" s="67"/>
      <c r="AY1187" s="67"/>
      <c r="AZ1187" s="67">
        <v>0</v>
      </c>
      <c r="BA1187" s="67">
        <v>847928</v>
      </c>
      <c r="BB1187" s="113">
        <v>813123</v>
      </c>
      <c r="BC1187" s="113">
        <v>651838</v>
      </c>
      <c r="BD1187" s="113"/>
      <c r="BE1187" s="113"/>
      <c r="BF1187" s="113"/>
      <c r="BG1187" s="113"/>
      <c r="BH1187" s="113"/>
      <c r="BI1187" s="113"/>
      <c r="BJ1187" s="113"/>
      <c r="BK1187" s="113"/>
      <c r="BL1187" s="113"/>
      <c r="BM1187" s="113"/>
      <c r="BN1187" s="113"/>
      <c r="BO1187" s="113"/>
      <c r="BP1187" s="113"/>
      <c r="BQ1187" s="113"/>
      <c r="BR1187" s="113"/>
      <c r="BS1187" s="113"/>
      <c r="BT1187" s="113"/>
      <c r="BU1187" s="113"/>
      <c r="BV1187" s="113"/>
      <c r="BW1187" s="113"/>
      <c r="BX1187" s="113"/>
      <c r="BY1187" s="113"/>
      <c r="BZ1187" s="113"/>
      <c r="CA1187" s="67"/>
      <c r="CB1187" s="113"/>
      <c r="CC1187" s="69">
        <f>SUM(Table25[[#This Row],[Contract Amount FY00]:[Contract Amount FY50]])</f>
        <v>2312889</v>
      </c>
      <c r="CD1187" s="114"/>
    </row>
    <row r="1188" spans="1:82" x14ac:dyDescent="0.25">
      <c r="A1188" s="122" t="s">
        <v>2013</v>
      </c>
      <c r="B1188" s="122" t="s">
        <v>2245</v>
      </c>
      <c r="C1188" s="122" t="s">
        <v>3192</v>
      </c>
      <c r="E1188" s="26" t="str">
        <f>IFERROR(IF(VLOOKUP(Table25[[#This Row],[Contract No.]],Table3[#All],3,FALSE)="","No","Yes"),"")</f>
        <v>No</v>
      </c>
      <c r="F1188" s="107" t="str">
        <f>IFERROR(VLOOKUP(Table25[[#This Row],[Contract No.]],Table3[#All],3,FALSE),"")</f>
        <v/>
      </c>
      <c r="G1188" s="107" t="str">
        <f>IFERROR(IF(Table25[[#This Row],[Cooperative Purchase
(Yes/No)]]="Yes","Yes",IF(VLOOKUP(Table25[[#This Row],[Contract No.]],Table3[#All],1,FALSE)=Table25[[#This Row],[Contract No.]],"Yes","No")),"No")</f>
        <v>Yes</v>
      </c>
      <c r="H1188" s="51">
        <f>IFERROR(VLOOKUP(Table25[[#This Row],[Contract No.]],Table3[#All],4,FALSE),"")</f>
        <v>43952</v>
      </c>
      <c r="I1188" s="28">
        <f>IFERROR(IF(AND(MONTH(Table25[[#This Row],[Contract Start Date]])&gt;6,MONTH(Table25[[#This Row],[Contract Start Date]])&lt;=12),YEAR(Table25[[#This Row],[Contract Start Date]])+1,YEAR(Table25[[#This Row],[Contract Start Date]])),"")</f>
        <v>2020</v>
      </c>
      <c r="J1188" s="108">
        <f>Table25[[#This Row],[FY Formula start]]</f>
        <v>2020</v>
      </c>
      <c r="K1188" s="59" t="str">
        <f>"FY"&amp;" "&amp;Table25[[#This Row],[Year Start]]</f>
        <v>FY 2020</v>
      </c>
      <c r="L1188" s="109">
        <f>IFERROR(VLOOKUP(Table25[[#This Row],[Contract No.]],Table3[#All],5,FALSE),"")</f>
        <v>46203</v>
      </c>
      <c r="M1188" s="110">
        <f>IFERROR(IF(Table25[[#This Row],[Contract End Date]]="99/99/9999","No End",IF(AND(MONTH(Table25[[#This Row],[Contract End Date]])&gt;6,MONTH(Table25[[#This Row],[Contract End Date]])&lt;=12),YEAR(Table25[[#This Row],[Contract End Date]])+1,YEAR(Table25[[#This Row],[Contract End Date]]))),"")</f>
        <v>2026</v>
      </c>
      <c r="N1188" s="111">
        <f>Table25[[#This Row],[FY Formula end]]</f>
        <v>2026</v>
      </c>
      <c r="O1188" s="112" t="str">
        <f>IF(Table25[[#This Row],[Year End]]="No End","No End","FY"&amp;" "&amp;Table25[[#This Row],[Year End]])</f>
        <v>FY 2026</v>
      </c>
      <c r="P1188" s="27"/>
      <c r="Q1188" s="104" t="str">
        <f>_xlfn.IFNA(IF($B1188="","",VLOOKUP($B1188,'SWC Towers'!$A:$Q,$Q$2,FALSE)),"")</f>
        <v/>
      </c>
      <c r="R1188" s="106" t="str">
        <f>_xlfn.IFNA(IF($B1188="","",VLOOKUP($B1188,'SWC Towers'!$A:$Q,$R$2,FALSE)),"")</f>
        <v/>
      </c>
      <c r="S1188" s="106" t="str">
        <f>_xlfn.IFNA(IF($B1188="","",VLOOKUP($B1188,'SWC Towers'!$A:$Q,$S$2,FALSE)),"")</f>
        <v/>
      </c>
      <c r="T1188" s="106" t="str">
        <f>_xlfn.IFNA(IF($B1188="","",VLOOKUP($B1188,'SWC Towers'!$A:$Q,$T$2,FALSE)),"")</f>
        <v/>
      </c>
      <c r="U1188" s="104">
        <f>_xlfn.IFNA(IF($B1188="","",VLOOKUP($B1188,'SWC Towers'!$A:$Q,$U$2,FALSE)),"")</f>
        <v>0.1</v>
      </c>
      <c r="V1188" s="104" t="str">
        <f>_xlfn.IFNA(IF($B1188="","",VLOOKUP($B1188,'SWC Towers'!$A:$Q,$V$2,FALSE)),"")</f>
        <v/>
      </c>
      <c r="W1188" s="104" t="str">
        <f>_xlfn.IFNA(IF($B1188="","",VLOOKUP($B1188,'SWC Towers'!$A:$Q,$W$2,FALSE)),"")</f>
        <v/>
      </c>
      <c r="X1188" s="104" t="str">
        <f>_xlfn.IFNA(IF($B1188="","",VLOOKUP($B1188,'SWC Towers'!$A:$Q,$X$2,FALSE)),"")</f>
        <v/>
      </c>
      <c r="Y1188" s="104" t="str">
        <f>_xlfn.IFNA(IF($B1188="","",VLOOKUP($B1188,'SWC Towers'!$A:$Q,$Y$2,FALSE)),"")</f>
        <v/>
      </c>
      <c r="Z1188" s="104" t="str">
        <f>_xlfn.IFNA(IF($B1188="","",VLOOKUP($B1188,'SWC Towers'!$A:$Q,$Z$2,FALSE)),"")</f>
        <v/>
      </c>
      <c r="AA1188" s="104" t="str">
        <f>_xlfn.IFNA(IF($B1188="","",VLOOKUP($B1188,'SWC Towers'!$A:$Q,$AA$2,FALSE)),"")</f>
        <v/>
      </c>
      <c r="AB1188" s="106">
        <f>_xlfn.IFNA(IF($B1188="","",VLOOKUP($B1188,'SWC Towers'!$A:$Q,$AB$2,FALSE)),"")</f>
        <v>0.9</v>
      </c>
      <c r="AC1188" s="20">
        <f>SUM(Table25[[#This Row],[IT Tower: Application]:[Other/Non-IT ]])</f>
        <v>1</v>
      </c>
      <c r="AD1188" s="67"/>
      <c r="AE1188" s="67"/>
      <c r="AF1188" s="67"/>
      <c r="AG1188" s="67"/>
      <c r="AH1188" s="67"/>
      <c r="AI1188" s="67"/>
      <c r="AJ1188" s="67"/>
      <c r="AK1188" s="67"/>
      <c r="AL1188" s="67"/>
      <c r="AM1188" s="67"/>
      <c r="AN1188" s="67"/>
      <c r="AO1188" s="67"/>
      <c r="AP1188" s="67"/>
      <c r="AQ1188" s="67"/>
      <c r="AR1188" s="67"/>
      <c r="AS1188" s="67"/>
      <c r="AT1188" s="67"/>
      <c r="AU1188" s="67"/>
      <c r="AV1188" s="67"/>
      <c r="AW1188" s="67"/>
      <c r="AX1188" s="67">
        <v>108700</v>
      </c>
      <c r="AY1188" s="67">
        <v>820138</v>
      </c>
      <c r="AZ1188" s="67">
        <v>839871</v>
      </c>
      <c r="BA1188" s="67">
        <v>0</v>
      </c>
      <c r="BB1188" s="113"/>
      <c r="BC1188" s="113"/>
      <c r="BD1188" s="113"/>
      <c r="BE1188" s="113"/>
      <c r="BF1188" s="113"/>
      <c r="BG1188" s="113"/>
      <c r="BH1188" s="113"/>
      <c r="BI1188" s="113"/>
      <c r="BJ1188" s="113"/>
      <c r="BK1188" s="113"/>
      <c r="BL1188" s="113"/>
      <c r="BM1188" s="113"/>
      <c r="BN1188" s="113"/>
      <c r="BO1188" s="113"/>
      <c r="BP1188" s="113"/>
      <c r="BQ1188" s="113"/>
      <c r="BR1188" s="113"/>
      <c r="BS1188" s="113"/>
      <c r="BT1188" s="113"/>
      <c r="BU1188" s="113"/>
      <c r="BV1188" s="113"/>
      <c r="BW1188" s="113"/>
      <c r="BX1188" s="113"/>
      <c r="BY1188" s="113"/>
      <c r="BZ1188" s="113"/>
      <c r="CA1188" s="67"/>
      <c r="CB1188" s="113"/>
      <c r="CC1188" s="69">
        <f>SUM(Table25[[#This Row],[Contract Amount FY00]:[Contract Amount FY50]])</f>
        <v>1768709</v>
      </c>
      <c r="CD1188" s="114"/>
    </row>
    <row r="1189" spans="1:82" x14ac:dyDescent="0.25">
      <c r="A1189" s="122" t="s">
        <v>2013</v>
      </c>
      <c r="B1189" s="122" t="s">
        <v>2245</v>
      </c>
      <c r="C1189" s="122" t="s">
        <v>2273</v>
      </c>
      <c r="E1189" s="26" t="str">
        <f>IFERROR(IF(VLOOKUP(Table25[[#This Row],[Contract No.]],Table3[#All],3,FALSE)="","No","Yes"),"")</f>
        <v>No</v>
      </c>
      <c r="F1189" s="107" t="str">
        <f>IFERROR(VLOOKUP(Table25[[#This Row],[Contract No.]],Table3[#All],3,FALSE),"")</f>
        <v/>
      </c>
      <c r="G1189" s="107" t="str">
        <f>IFERROR(IF(Table25[[#This Row],[Cooperative Purchase
(Yes/No)]]="Yes","Yes",IF(VLOOKUP(Table25[[#This Row],[Contract No.]],Table3[#All],1,FALSE)=Table25[[#This Row],[Contract No.]],"Yes","No")),"No")</f>
        <v>Yes</v>
      </c>
      <c r="H1189" s="51">
        <f>IFERROR(VLOOKUP(Table25[[#This Row],[Contract No.]],Table3[#All],4,FALSE),"")</f>
        <v>43952</v>
      </c>
      <c r="I1189" s="28">
        <f>IFERROR(IF(AND(MONTH(Table25[[#This Row],[Contract Start Date]])&gt;6,MONTH(Table25[[#This Row],[Contract Start Date]])&lt;=12),YEAR(Table25[[#This Row],[Contract Start Date]])+1,YEAR(Table25[[#This Row],[Contract Start Date]])),"")</f>
        <v>2020</v>
      </c>
      <c r="J1189" s="108">
        <f>Table25[[#This Row],[FY Formula start]]</f>
        <v>2020</v>
      </c>
      <c r="K1189" s="59" t="str">
        <f>"FY"&amp;" "&amp;Table25[[#This Row],[Year Start]]</f>
        <v>FY 2020</v>
      </c>
      <c r="L1189" s="109">
        <f>IFERROR(VLOOKUP(Table25[[#This Row],[Contract No.]],Table3[#All],5,FALSE),"")</f>
        <v>46203</v>
      </c>
      <c r="M1189" s="110">
        <f>IFERROR(IF(Table25[[#This Row],[Contract End Date]]="99/99/9999","No End",IF(AND(MONTH(Table25[[#This Row],[Contract End Date]])&gt;6,MONTH(Table25[[#This Row],[Contract End Date]])&lt;=12),YEAR(Table25[[#This Row],[Contract End Date]])+1,YEAR(Table25[[#This Row],[Contract End Date]]))),"")</f>
        <v>2026</v>
      </c>
      <c r="N1189" s="111">
        <f>Table25[[#This Row],[FY Formula end]]</f>
        <v>2026</v>
      </c>
      <c r="O1189" s="112" t="str">
        <f>IF(Table25[[#This Row],[Year End]]="No End","No End","FY"&amp;" "&amp;Table25[[#This Row],[Year End]])</f>
        <v>FY 2026</v>
      </c>
      <c r="P1189" s="27"/>
      <c r="Q1189" s="104" t="str">
        <f>_xlfn.IFNA(IF($B1189="","",VLOOKUP($B1189,'SWC Towers'!$A:$Q,$Q$2,FALSE)),"")</f>
        <v/>
      </c>
      <c r="R1189" s="106" t="str">
        <f>_xlfn.IFNA(IF($B1189="","",VLOOKUP($B1189,'SWC Towers'!$A:$Q,$R$2,FALSE)),"")</f>
        <v/>
      </c>
      <c r="S1189" s="106" t="str">
        <f>_xlfn.IFNA(IF($B1189="","",VLOOKUP($B1189,'SWC Towers'!$A:$Q,$S$2,FALSE)),"")</f>
        <v/>
      </c>
      <c r="T1189" s="106" t="str">
        <f>_xlfn.IFNA(IF($B1189="","",VLOOKUP($B1189,'SWC Towers'!$A:$Q,$T$2,FALSE)),"")</f>
        <v/>
      </c>
      <c r="U1189" s="104">
        <f>_xlfn.IFNA(IF($B1189="","",VLOOKUP($B1189,'SWC Towers'!$A:$Q,$U$2,FALSE)),"")</f>
        <v>0.1</v>
      </c>
      <c r="V1189" s="104" t="str">
        <f>_xlfn.IFNA(IF($B1189="","",VLOOKUP($B1189,'SWC Towers'!$A:$Q,$V$2,FALSE)),"")</f>
        <v/>
      </c>
      <c r="W1189" s="104" t="str">
        <f>_xlfn.IFNA(IF($B1189="","",VLOOKUP($B1189,'SWC Towers'!$A:$Q,$W$2,FALSE)),"")</f>
        <v/>
      </c>
      <c r="X1189" s="104" t="str">
        <f>_xlfn.IFNA(IF($B1189="","",VLOOKUP($B1189,'SWC Towers'!$A:$Q,$X$2,FALSE)),"")</f>
        <v/>
      </c>
      <c r="Y1189" s="104" t="str">
        <f>_xlfn.IFNA(IF($B1189="","",VLOOKUP($B1189,'SWC Towers'!$A:$Q,$Y$2,FALSE)),"")</f>
        <v/>
      </c>
      <c r="Z1189" s="104" t="str">
        <f>_xlfn.IFNA(IF($B1189="","",VLOOKUP($B1189,'SWC Towers'!$A:$Q,$Z$2,FALSE)),"")</f>
        <v/>
      </c>
      <c r="AA1189" s="104" t="str">
        <f>_xlfn.IFNA(IF($B1189="","",VLOOKUP($B1189,'SWC Towers'!$A:$Q,$AA$2,FALSE)),"")</f>
        <v/>
      </c>
      <c r="AB1189" s="106">
        <f>_xlfn.IFNA(IF($B1189="","",VLOOKUP($B1189,'SWC Towers'!$A:$Q,$AB$2,FALSE)),"")</f>
        <v>0.9</v>
      </c>
      <c r="AC1189" s="20">
        <f>SUM(Table25[[#This Row],[IT Tower: Application]:[Other/Non-IT ]])</f>
        <v>1</v>
      </c>
      <c r="AD1189" s="67"/>
      <c r="AE1189" s="67"/>
      <c r="AF1189" s="67"/>
      <c r="AG1189" s="67"/>
      <c r="AH1189" s="67"/>
      <c r="AI1189" s="67"/>
      <c r="AJ1189" s="67"/>
      <c r="AK1189" s="67"/>
      <c r="AL1189" s="67"/>
      <c r="AM1189" s="67"/>
      <c r="AN1189" s="67"/>
      <c r="AO1189" s="67"/>
      <c r="AP1189" s="67"/>
      <c r="AQ1189" s="67"/>
      <c r="AR1189" s="67"/>
      <c r="AS1189" s="67"/>
      <c r="AT1189" s="67"/>
      <c r="AU1189" s="67"/>
      <c r="AV1189" s="67"/>
      <c r="AW1189" s="67"/>
      <c r="AX1189" s="67">
        <v>0</v>
      </c>
      <c r="AY1189" s="67">
        <v>656</v>
      </c>
      <c r="AZ1189" s="67">
        <v>30806</v>
      </c>
      <c r="BA1189" s="67">
        <v>110313</v>
      </c>
      <c r="BB1189" s="113">
        <v>152933</v>
      </c>
      <c r="BC1189" s="113">
        <v>265317</v>
      </c>
      <c r="BD1189" s="113"/>
      <c r="BE1189" s="113"/>
      <c r="BF1189" s="113"/>
      <c r="BG1189" s="113"/>
      <c r="BH1189" s="113"/>
      <c r="BI1189" s="113"/>
      <c r="BJ1189" s="113"/>
      <c r="BK1189" s="113"/>
      <c r="BL1189" s="113"/>
      <c r="BM1189" s="113"/>
      <c r="BN1189" s="113"/>
      <c r="BO1189" s="113"/>
      <c r="BP1189" s="113"/>
      <c r="BQ1189" s="113"/>
      <c r="BR1189" s="113"/>
      <c r="BS1189" s="113"/>
      <c r="BT1189" s="113"/>
      <c r="BU1189" s="113"/>
      <c r="BV1189" s="113"/>
      <c r="BW1189" s="113"/>
      <c r="BX1189" s="113"/>
      <c r="BY1189" s="113"/>
      <c r="BZ1189" s="113"/>
      <c r="CA1189" s="67"/>
      <c r="CB1189" s="113"/>
      <c r="CC1189" s="69">
        <f>SUM(Table25[[#This Row],[Contract Amount FY00]:[Contract Amount FY50]])</f>
        <v>560025</v>
      </c>
      <c r="CD1189" s="114"/>
    </row>
    <row r="1190" spans="1:82" x14ac:dyDescent="0.25">
      <c r="A1190" s="122" t="s">
        <v>2013</v>
      </c>
      <c r="B1190" s="122" t="s">
        <v>526</v>
      </c>
      <c r="C1190" s="122" t="s">
        <v>375</v>
      </c>
      <c r="E1190" s="26" t="str">
        <f>IFERROR(IF(VLOOKUP(Table25[[#This Row],[Contract No.]],Table3[#All],3,FALSE)="","No","Yes"),"")</f>
        <v>Yes</v>
      </c>
      <c r="F1190" s="107" t="str">
        <f>IFERROR(VLOOKUP(Table25[[#This Row],[Contract No.]],Table3[#All],3,FALSE),"")</f>
        <v>NASPO</v>
      </c>
      <c r="G1190" s="107" t="str">
        <f>IFERROR(IF(Table25[[#This Row],[Cooperative Purchase
(Yes/No)]]="Yes","Yes",IF(VLOOKUP(Table25[[#This Row],[Contract No.]],Table3[#All],1,FALSE)=Table25[[#This Row],[Contract No.]],"Yes","No")),"No")</f>
        <v>Yes</v>
      </c>
      <c r="H1190" s="51">
        <f>IFERROR(VLOOKUP(Table25[[#This Row],[Contract No.]],Table3[#All],4,FALSE),"")</f>
        <v>43892</v>
      </c>
      <c r="I1190" s="28">
        <f>IFERROR(IF(AND(MONTH(Table25[[#This Row],[Contract Start Date]])&gt;6,MONTH(Table25[[#This Row],[Contract Start Date]])&lt;=12),YEAR(Table25[[#This Row],[Contract Start Date]])+1,YEAR(Table25[[#This Row],[Contract Start Date]])),"")</f>
        <v>2020</v>
      </c>
      <c r="J1190" s="108">
        <f>Table25[[#This Row],[FY Formula start]]</f>
        <v>2020</v>
      </c>
      <c r="K1190" s="59" t="str">
        <f>"FY"&amp;" "&amp;Table25[[#This Row],[Year Start]]</f>
        <v>FY 2020</v>
      </c>
      <c r="L1190" s="109">
        <f>IFERROR(VLOOKUP(Table25[[#This Row],[Contract No.]],Table3[#All],5,FALSE),"")</f>
        <v>45504</v>
      </c>
      <c r="M1190" s="110">
        <f>IFERROR(IF(Table25[[#This Row],[Contract End Date]]="99/99/9999","No End",IF(AND(MONTH(Table25[[#This Row],[Contract End Date]])&gt;6,MONTH(Table25[[#This Row],[Contract End Date]])&lt;=12),YEAR(Table25[[#This Row],[Contract End Date]])+1,YEAR(Table25[[#This Row],[Contract End Date]]))),"")</f>
        <v>2025</v>
      </c>
      <c r="N1190" s="111">
        <f>Table25[[#This Row],[FY Formula end]]</f>
        <v>2025</v>
      </c>
      <c r="O1190" s="112" t="str">
        <f>IF(Table25[[#This Row],[Year End]]="No End","No End","FY"&amp;" "&amp;Table25[[#This Row],[Year End]])</f>
        <v>FY 2025</v>
      </c>
      <c r="P1190" s="27"/>
      <c r="Q1190" s="104" t="str">
        <f>_xlfn.IFNA(IF($B1190="","",VLOOKUP($B1190,'SWC Towers'!$A:$Q,$Q$2,FALSE)),"")</f>
        <v/>
      </c>
      <c r="R1190" s="106">
        <f>_xlfn.IFNA(IF($B1190="","",VLOOKUP($B1190,'SWC Towers'!$A:$Q,$R$2,FALSE)),"")</f>
        <v>0.1</v>
      </c>
      <c r="S1190" s="106" t="str">
        <f>_xlfn.IFNA(IF($B1190="","",VLOOKUP($B1190,'SWC Towers'!$A:$Q,$S$2,FALSE)),"")</f>
        <v/>
      </c>
      <c r="T1190" s="106">
        <f>_xlfn.IFNA(IF($B1190="","",VLOOKUP($B1190,'SWC Towers'!$A:$Q,$T$2,FALSE)),"")</f>
        <v>0.05</v>
      </c>
      <c r="U1190" s="104">
        <f>_xlfn.IFNA(IF($B1190="","",VLOOKUP($B1190,'SWC Towers'!$A:$Q,$U$2,FALSE)),"")</f>
        <v>0.65</v>
      </c>
      <c r="V1190" s="104" t="str">
        <f>_xlfn.IFNA(IF($B1190="","",VLOOKUP($B1190,'SWC Towers'!$A:$Q,$V$2,FALSE)),"")</f>
        <v/>
      </c>
      <c r="W1190" s="104">
        <f>_xlfn.IFNA(IF($B1190="","",VLOOKUP($B1190,'SWC Towers'!$A:$Q,$W$2,FALSE)),"")</f>
        <v>0.1</v>
      </c>
      <c r="X1190" s="104" t="str">
        <f>_xlfn.IFNA(IF($B1190="","",VLOOKUP($B1190,'SWC Towers'!$A:$Q,$X$2,FALSE)),"")</f>
        <v/>
      </c>
      <c r="Y1190" s="104" t="str">
        <f>_xlfn.IFNA(IF($B1190="","",VLOOKUP($B1190,'SWC Towers'!$A:$Q,$Y$2,FALSE)),"")</f>
        <v/>
      </c>
      <c r="Z1190" s="104">
        <f>_xlfn.IFNA(IF($B1190="","",VLOOKUP($B1190,'SWC Towers'!$A:$Q,$Z$2,FALSE)),"")</f>
        <v>0.1</v>
      </c>
      <c r="AA1190" s="104" t="str">
        <f>_xlfn.IFNA(IF($B1190="","",VLOOKUP($B1190,'SWC Towers'!$A:$Q,$AA$2,FALSE)),"")</f>
        <v/>
      </c>
      <c r="AB1190" s="106" t="str">
        <f>_xlfn.IFNA(IF($B1190="","",VLOOKUP($B1190,'SWC Towers'!$A:$Q,$AB$2,FALSE)),"")</f>
        <v/>
      </c>
      <c r="AC1190" s="20">
        <f>SUM(Table25[[#This Row],[IT Tower: Application]:[Other/Non-IT ]])</f>
        <v>1</v>
      </c>
      <c r="AD1190" s="67"/>
      <c r="AE1190" s="67"/>
      <c r="AF1190" s="67"/>
      <c r="AG1190" s="67"/>
      <c r="AH1190" s="67"/>
      <c r="AI1190" s="67"/>
      <c r="AJ1190" s="67"/>
      <c r="AK1190" s="67"/>
      <c r="AL1190" s="67"/>
      <c r="AM1190" s="67"/>
      <c r="AN1190" s="67"/>
      <c r="AO1190" s="67"/>
      <c r="AP1190" s="67"/>
      <c r="AQ1190" s="67"/>
      <c r="AR1190" s="67"/>
      <c r="AS1190" s="67"/>
      <c r="AT1190" s="67"/>
      <c r="AU1190" s="67"/>
      <c r="AV1190" s="67"/>
      <c r="AW1190" s="67"/>
      <c r="AX1190" s="67"/>
      <c r="AY1190" s="67"/>
      <c r="AZ1190" s="67">
        <v>6882</v>
      </c>
      <c r="BA1190" s="67">
        <v>0</v>
      </c>
      <c r="BB1190" s="113"/>
      <c r="BC1190" s="113"/>
      <c r="BD1190" s="113"/>
      <c r="BE1190" s="113"/>
      <c r="BF1190" s="113"/>
      <c r="BG1190" s="113"/>
      <c r="BH1190" s="113"/>
      <c r="BI1190" s="113"/>
      <c r="BJ1190" s="113"/>
      <c r="BK1190" s="113"/>
      <c r="BL1190" s="113"/>
      <c r="BM1190" s="113"/>
      <c r="BN1190" s="113"/>
      <c r="BO1190" s="113"/>
      <c r="BP1190" s="113"/>
      <c r="BQ1190" s="113"/>
      <c r="BR1190" s="113"/>
      <c r="BS1190" s="113"/>
      <c r="BT1190" s="113"/>
      <c r="BU1190" s="113"/>
      <c r="BV1190" s="113"/>
      <c r="BW1190" s="113"/>
      <c r="BX1190" s="113"/>
      <c r="BY1190" s="113"/>
      <c r="BZ1190" s="113"/>
      <c r="CA1190" s="67"/>
      <c r="CB1190" s="113"/>
      <c r="CC1190" s="69">
        <f>SUM(Table25[[#This Row],[Contract Amount FY00]:[Contract Amount FY50]])</f>
        <v>6882</v>
      </c>
      <c r="CD1190" s="114"/>
    </row>
    <row r="1191" spans="1:82" x14ac:dyDescent="0.25">
      <c r="A1191" s="122" t="s">
        <v>2013</v>
      </c>
      <c r="B1191" s="122" t="s">
        <v>526</v>
      </c>
      <c r="C1191" s="122" t="s">
        <v>966</v>
      </c>
      <c r="E1191" s="26" t="str">
        <f>IFERROR(IF(VLOOKUP(Table25[[#This Row],[Contract No.]],Table3[#All],3,FALSE)="","No","Yes"),"")</f>
        <v>Yes</v>
      </c>
      <c r="F1191" s="107" t="str">
        <f>IFERROR(VLOOKUP(Table25[[#This Row],[Contract No.]],Table3[#All],3,FALSE),"")</f>
        <v>NASPO</v>
      </c>
      <c r="G1191" s="107" t="str">
        <f>IFERROR(IF(Table25[[#This Row],[Cooperative Purchase
(Yes/No)]]="Yes","Yes",IF(VLOOKUP(Table25[[#This Row],[Contract No.]],Table3[#All],1,FALSE)=Table25[[#This Row],[Contract No.]],"Yes","No")),"No")</f>
        <v>Yes</v>
      </c>
      <c r="H1191" s="51">
        <f>IFERROR(VLOOKUP(Table25[[#This Row],[Contract No.]],Table3[#All],4,FALSE),"")</f>
        <v>43892</v>
      </c>
      <c r="I1191" s="28">
        <f>IFERROR(IF(AND(MONTH(Table25[[#This Row],[Contract Start Date]])&gt;6,MONTH(Table25[[#This Row],[Contract Start Date]])&lt;=12),YEAR(Table25[[#This Row],[Contract Start Date]])+1,YEAR(Table25[[#This Row],[Contract Start Date]])),"")</f>
        <v>2020</v>
      </c>
      <c r="J1191" s="108">
        <f>Table25[[#This Row],[FY Formula start]]</f>
        <v>2020</v>
      </c>
      <c r="K1191" s="59" t="str">
        <f>"FY"&amp;" "&amp;Table25[[#This Row],[Year Start]]</f>
        <v>FY 2020</v>
      </c>
      <c r="L1191" s="109">
        <f>IFERROR(VLOOKUP(Table25[[#This Row],[Contract No.]],Table3[#All],5,FALSE),"")</f>
        <v>45504</v>
      </c>
      <c r="M1191" s="110">
        <f>IFERROR(IF(Table25[[#This Row],[Contract End Date]]="99/99/9999","No End",IF(AND(MONTH(Table25[[#This Row],[Contract End Date]])&gt;6,MONTH(Table25[[#This Row],[Contract End Date]])&lt;=12),YEAR(Table25[[#This Row],[Contract End Date]])+1,YEAR(Table25[[#This Row],[Contract End Date]]))),"")</f>
        <v>2025</v>
      </c>
      <c r="N1191" s="111">
        <f>Table25[[#This Row],[FY Formula end]]</f>
        <v>2025</v>
      </c>
      <c r="O1191" s="112" t="str">
        <f>IF(Table25[[#This Row],[Year End]]="No End","No End","FY"&amp;" "&amp;Table25[[#This Row],[Year End]])</f>
        <v>FY 2025</v>
      </c>
      <c r="P1191" s="27"/>
      <c r="Q1191" s="104" t="str">
        <f>_xlfn.IFNA(IF($B1191="","",VLOOKUP($B1191,'SWC Towers'!$A:$Q,$Q$2,FALSE)),"")</f>
        <v/>
      </c>
      <c r="R1191" s="106">
        <f>_xlfn.IFNA(IF($B1191="","",VLOOKUP($B1191,'SWC Towers'!$A:$Q,$R$2,FALSE)),"")</f>
        <v>0.1</v>
      </c>
      <c r="S1191" s="106" t="str">
        <f>_xlfn.IFNA(IF($B1191="","",VLOOKUP($B1191,'SWC Towers'!$A:$Q,$S$2,FALSE)),"")</f>
        <v/>
      </c>
      <c r="T1191" s="106">
        <f>_xlfn.IFNA(IF($B1191="","",VLOOKUP($B1191,'SWC Towers'!$A:$Q,$T$2,FALSE)),"")</f>
        <v>0.05</v>
      </c>
      <c r="U1191" s="104">
        <f>_xlfn.IFNA(IF($B1191="","",VLOOKUP($B1191,'SWC Towers'!$A:$Q,$U$2,FALSE)),"")</f>
        <v>0.65</v>
      </c>
      <c r="V1191" s="104" t="str">
        <f>_xlfn.IFNA(IF($B1191="","",VLOOKUP($B1191,'SWC Towers'!$A:$Q,$V$2,FALSE)),"")</f>
        <v/>
      </c>
      <c r="W1191" s="104">
        <f>_xlfn.IFNA(IF($B1191="","",VLOOKUP($B1191,'SWC Towers'!$A:$Q,$W$2,FALSE)),"")</f>
        <v>0.1</v>
      </c>
      <c r="X1191" s="104" t="str">
        <f>_xlfn.IFNA(IF($B1191="","",VLOOKUP($B1191,'SWC Towers'!$A:$Q,$X$2,FALSE)),"")</f>
        <v/>
      </c>
      <c r="Y1191" s="104" t="str">
        <f>_xlfn.IFNA(IF($B1191="","",VLOOKUP($B1191,'SWC Towers'!$A:$Q,$Y$2,FALSE)),"")</f>
        <v/>
      </c>
      <c r="Z1191" s="104">
        <f>_xlfn.IFNA(IF($B1191="","",VLOOKUP($B1191,'SWC Towers'!$A:$Q,$Z$2,FALSE)),"")</f>
        <v>0.1</v>
      </c>
      <c r="AA1191" s="104" t="str">
        <f>_xlfn.IFNA(IF($B1191="","",VLOOKUP($B1191,'SWC Towers'!$A:$Q,$AA$2,FALSE)),"")</f>
        <v/>
      </c>
      <c r="AB1191" s="106" t="str">
        <f>_xlfn.IFNA(IF($B1191="","",VLOOKUP($B1191,'SWC Towers'!$A:$Q,$AB$2,FALSE)),"")</f>
        <v/>
      </c>
      <c r="AC1191" s="20">
        <f>SUM(Table25[[#This Row],[IT Tower: Application]:[Other/Non-IT ]])</f>
        <v>1</v>
      </c>
      <c r="AD1191" s="67"/>
      <c r="AE1191" s="67"/>
      <c r="AF1191" s="67"/>
      <c r="AG1191" s="67"/>
      <c r="AH1191" s="67"/>
      <c r="AI1191" s="67"/>
      <c r="AJ1191" s="67"/>
      <c r="AK1191" s="67"/>
      <c r="AL1191" s="67"/>
      <c r="AM1191" s="67"/>
      <c r="AN1191" s="67"/>
      <c r="AO1191" s="67"/>
      <c r="AP1191" s="67"/>
      <c r="AQ1191" s="67"/>
      <c r="AR1191" s="67"/>
      <c r="AS1191" s="67"/>
      <c r="AT1191" s="67"/>
      <c r="AU1191" s="67"/>
      <c r="AV1191" s="67"/>
      <c r="AW1191" s="67"/>
      <c r="AX1191" s="67"/>
      <c r="AY1191" s="67"/>
      <c r="AZ1191" s="67">
        <v>73099</v>
      </c>
      <c r="BA1191" s="67">
        <v>0</v>
      </c>
      <c r="BB1191" s="113"/>
      <c r="BC1191" s="113"/>
      <c r="BD1191" s="113"/>
      <c r="BE1191" s="113"/>
      <c r="BF1191" s="113"/>
      <c r="BG1191" s="113"/>
      <c r="BH1191" s="113"/>
      <c r="BI1191" s="113"/>
      <c r="BJ1191" s="113"/>
      <c r="BK1191" s="113"/>
      <c r="BL1191" s="113"/>
      <c r="BM1191" s="113"/>
      <c r="BN1191" s="113"/>
      <c r="BO1191" s="113"/>
      <c r="BP1191" s="113"/>
      <c r="BQ1191" s="113"/>
      <c r="BR1191" s="113"/>
      <c r="BS1191" s="113"/>
      <c r="BT1191" s="113"/>
      <c r="BU1191" s="113"/>
      <c r="BV1191" s="113"/>
      <c r="BW1191" s="113"/>
      <c r="BX1191" s="113"/>
      <c r="BY1191" s="113"/>
      <c r="BZ1191" s="113"/>
      <c r="CA1191" s="67"/>
      <c r="CB1191" s="113"/>
      <c r="CC1191" s="69">
        <f>SUM(Table25[[#This Row],[Contract Amount FY00]:[Contract Amount FY50]])</f>
        <v>73099</v>
      </c>
      <c r="CD1191" s="114"/>
    </row>
    <row r="1192" spans="1:82" x14ac:dyDescent="0.25">
      <c r="A1192" s="122" t="s">
        <v>2013</v>
      </c>
      <c r="B1192" s="122" t="s">
        <v>526</v>
      </c>
      <c r="C1192" s="122" t="s">
        <v>3210</v>
      </c>
      <c r="E1192" s="26" t="str">
        <f>IFERROR(IF(VLOOKUP(Table25[[#This Row],[Contract No.]],Table3[#All],3,FALSE)="","No","Yes"),"")</f>
        <v>Yes</v>
      </c>
      <c r="F1192" s="107" t="str">
        <f>IFERROR(VLOOKUP(Table25[[#This Row],[Contract No.]],Table3[#All],3,FALSE),"")</f>
        <v>NASPO</v>
      </c>
      <c r="G1192" s="107" t="str">
        <f>IFERROR(IF(Table25[[#This Row],[Cooperative Purchase
(Yes/No)]]="Yes","Yes",IF(VLOOKUP(Table25[[#This Row],[Contract No.]],Table3[#All],1,FALSE)=Table25[[#This Row],[Contract No.]],"Yes","No")),"No")</f>
        <v>Yes</v>
      </c>
      <c r="H1192" s="51">
        <f>IFERROR(VLOOKUP(Table25[[#This Row],[Contract No.]],Table3[#All],4,FALSE),"")</f>
        <v>43892</v>
      </c>
      <c r="I1192" s="28">
        <f>IFERROR(IF(AND(MONTH(Table25[[#This Row],[Contract Start Date]])&gt;6,MONTH(Table25[[#This Row],[Contract Start Date]])&lt;=12),YEAR(Table25[[#This Row],[Contract Start Date]])+1,YEAR(Table25[[#This Row],[Contract Start Date]])),"")</f>
        <v>2020</v>
      </c>
      <c r="J1192" s="108">
        <f>Table25[[#This Row],[FY Formula start]]</f>
        <v>2020</v>
      </c>
      <c r="K1192" s="59" t="str">
        <f>"FY"&amp;" "&amp;Table25[[#This Row],[Year Start]]</f>
        <v>FY 2020</v>
      </c>
      <c r="L1192" s="109">
        <f>IFERROR(VLOOKUP(Table25[[#This Row],[Contract No.]],Table3[#All],5,FALSE),"")</f>
        <v>45504</v>
      </c>
      <c r="M1192" s="110">
        <f>IFERROR(IF(Table25[[#This Row],[Contract End Date]]="99/99/9999","No End",IF(AND(MONTH(Table25[[#This Row],[Contract End Date]])&gt;6,MONTH(Table25[[#This Row],[Contract End Date]])&lt;=12),YEAR(Table25[[#This Row],[Contract End Date]])+1,YEAR(Table25[[#This Row],[Contract End Date]]))),"")</f>
        <v>2025</v>
      </c>
      <c r="N1192" s="111">
        <f>Table25[[#This Row],[FY Formula end]]</f>
        <v>2025</v>
      </c>
      <c r="O1192" s="112" t="str">
        <f>IF(Table25[[#This Row],[Year End]]="No End","No End","FY"&amp;" "&amp;Table25[[#This Row],[Year End]])</f>
        <v>FY 2025</v>
      </c>
      <c r="P1192" s="27"/>
      <c r="Q1192" s="104" t="str">
        <f>_xlfn.IFNA(IF($B1192="","",VLOOKUP($B1192,'SWC Towers'!$A:$Q,$Q$2,FALSE)),"")</f>
        <v/>
      </c>
      <c r="R1192" s="106">
        <f>_xlfn.IFNA(IF($B1192="","",VLOOKUP($B1192,'SWC Towers'!$A:$Q,$R$2,FALSE)),"")</f>
        <v>0.1</v>
      </c>
      <c r="S1192" s="106" t="str">
        <f>_xlfn.IFNA(IF($B1192="","",VLOOKUP($B1192,'SWC Towers'!$A:$Q,$S$2,FALSE)),"")</f>
        <v/>
      </c>
      <c r="T1192" s="106">
        <f>_xlfn.IFNA(IF($B1192="","",VLOOKUP($B1192,'SWC Towers'!$A:$Q,$T$2,FALSE)),"")</f>
        <v>0.05</v>
      </c>
      <c r="U1192" s="104">
        <f>_xlfn.IFNA(IF($B1192="","",VLOOKUP($B1192,'SWC Towers'!$A:$Q,$U$2,FALSE)),"")</f>
        <v>0.65</v>
      </c>
      <c r="V1192" s="104" t="str">
        <f>_xlfn.IFNA(IF($B1192="","",VLOOKUP($B1192,'SWC Towers'!$A:$Q,$V$2,FALSE)),"")</f>
        <v/>
      </c>
      <c r="W1192" s="104">
        <f>_xlfn.IFNA(IF($B1192="","",VLOOKUP($B1192,'SWC Towers'!$A:$Q,$W$2,FALSE)),"")</f>
        <v>0.1</v>
      </c>
      <c r="X1192" s="104" t="str">
        <f>_xlfn.IFNA(IF($B1192="","",VLOOKUP($B1192,'SWC Towers'!$A:$Q,$X$2,FALSE)),"")</f>
        <v/>
      </c>
      <c r="Y1192" s="104" t="str">
        <f>_xlfn.IFNA(IF($B1192="","",VLOOKUP($B1192,'SWC Towers'!$A:$Q,$Y$2,FALSE)),"")</f>
        <v/>
      </c>
      <c r="Z1192" s="104">
        <f>_xlfn.IFNA(IF($B1192="","",VLOOKUP($B1192,'SWC Towers'!$A:$Q,$Z$2,FALSE)),"")</f>
        <v>0.1</v>
      </c>
      <c r="AA1192" s="104" t="str">
        <f>_xlfn.IFNA(IF($B1192="","",VLOOKUP($B1192,'SWC Towers'!$A:$Q,$AA$2,FALSE)),"")</f>
        <v/>
      </c>
      <c r="AB1192" s="106" t="str">
        <f>_xlfn.IFNA(IF($B1192="","",VLOOKUP($B1192,'SWC Towers'!$A:$Q,$AB$2,FALSE)),"")</f>
        <v/>
      </c>
      <c r="AC1192" s="20">
        <f>SUM(Table25[[#This Row],[IT Tower: Application]:[Other/Non-IT ]])</f>
        <v>1</v>
      </c>
      <c r="AD1192" s="67"/>
      <c r="AE1192" s="67"/>
      <c r="AF1192" s="67"/>
      <c r="AG1192" s="67"/>
      <c r="AH1192" s="67"/>
      <c r="AI1192" s="67"/>
      <c r="AJ1192" s="67"/>
      <c r="AK1192" s="67"/>
      <c r="AL1192" s="67"/>
      <c r="AM1192" s="67"/>
      <c r="AN1192" s="67"/>
      <c r="AO1192" s="67"/>
      <c r="AP1192" s="67"/>
      <c r="AQ1192" s="67"/>
      <c r="AR1192" s="67"/>
      <c r="AS1192" s="67"/>
      <c r="AT1192" s="67"/>
      <c r="AU1192" s="67"/>
      <c r="AV1192" s="67"/>
      <c r="AW1192" s="67"/>
      <c r="AX1192" s="67">
        <v>0</v>
      </c>
      <c r="AY1192" s="67">
        <v>906919</v>
      </c>
      <c r="AZ1192" s="67">
        <v>488859</v>
      </c>
      <c r="BA1192" s="67">
        <v>439808</v>
      </c>
      <c r="BB1192" s="113">
        <v>35615</v>
      </c>
      <c r="BC1192" s="113">
        <v>0</v>
      </c>
      <c r="BD1192" s="113"/>
      <c r="BE1192" s="113"/>
      <c r="BF1192" s="113"/>
      <c r="BG1192" s="113"/>
      <c r="BH1192" s="113"/>
      <c r="BI1192" s="113"/>
      <c r="BJ1192" s="113"/>
      <c r="BK1192" s="113"/>
      <c r="BL1192" s="113"/>
      <c r="BM1192" s="113"/>
      <c r="BN1192" s="113"/>
      <c r="BO1192" s="113"/>
      <c r="BP1192" s="113"/>
      <c r="BQ1192" s="113"/>
      <c r="BR1192" s="113"/>
      <c r="BS1192" s="113"/>
      <c r="BT1192" s="113"/>
      <c r="BU1192" s="113"/>
      <c r="BV1192" s="113"/>
      <c r="BW1192" s="113"/>
      <c r="BX1192" s="113"/>
      <c r="BY1192" s="113"/>
      <c r="BZ1192" s="113"/>
      <c r="CA1192" s="67"/>
      <c r="CB1192" s="113"/>
      <c r="CC1192" s="69">
        <f>SUM(Table25[[#This Row],[Contract Amount FY00]:[Contract Amount FY50]])</f>
        <v>1871201</v>
      </c>
      <c r="CD1192" s="114"/>
    </row>
    <row r="1193" spans="1:82" x14ac:dyDescent="0.25">
      <c r="A1193" s="122" t="s">
        <v>2013</v>
      </c>
      <c r="B1193" s="122" t="s">
        <v>286</v>
      </c>
      <c r="C1193" s="122" t="s">
        <v>3203</v>
      </c>
      <c r="E1193" s="26" t="str">
        <f>IFERROR(IF(VLOOKUP(Table25[[#This Row],[Contract No.]],Table3[#All],3,FALSE)="","No","Yes"),"")</f>
        <v>No</v>
      </c>
      <c r="F1193" s="107" t="str">
        <f>IFERROR(VLOOKUP(Table25[[#This Row],[Contract No.]],Table3[#All],3,FALSE),"")</f>
        <v/>
      </c>
      <c r="G1193" s="107" t="str">
        <f>IFERROR(IF(Table25[[#This Row],[Cooperative Purchase
(Yes/No)]]="Yes","Yes",IF(VLOOKUP(Table25[[#This Row],[Contract No.]],Table3[#All],1,FALSE)=Table25[[#This Row],[Contract No.]],"Yes","No")),"No")</f>
        <v>Yes</v>
      </c>
      <c r="H1193" s="51">
        <f>IFERROR(VLOOKUP(Table25[[#This Row],[Contract No.]],Table3[#All],4,FALSE),"")</f>
        <v>42401</v>
      </c>
      <c r="I1193" s="28">
        <f>IFERROR(IF(AND(MONTH(Table25[[#This Row],[Contract Start Date]])&gt;6,MONTH(Table25[[#This Row],[Contract Start Date]])&lt;=12),YEAR(Table25[[#This Row],[Contract Start Date]])+1,YEAR(Table25[[#This Row],[Contract Start Date]])),"")</f>
        <v>2016</v>
      </c>
      <c r="J1193" s="108">
        <f>Table25[[#This Row],[FY Formula start]]</f>
        <v>2016</v>
      </c>
      <c r="K1193" s="59" t="str">
        <f>"FY"&amp;" "&amp;Table25[[#This Row],[Year Start]]</f>
        <v>FY 2016</v>
      </c>
      <c r="L1193" s="109">
        <f>IFERROR(VLOOKUP(Table25[[#This Row],[Contract No.]],Table3[#All],5,FALSE),"")</f>
        <v>72717</v>
      </c>
      <c r="M1193" s="110">
        <f>IFERROR(IF(Table25[[#This Row],[Contract End Date]]="99/99/9999","No End",IF(AND(MONTH(Table25[[#This Row],[Contract End Date]])&gt;6,MONTH(Table25[[#This Row],[Contract End Date]])&lt;=12),YEAR(Table25[[#This Row],[Contract End Date]])+1,YEAR(Table25[[#This Row],[Contract End Date]]))),"")</f>
        <v>2099</v>
      </c>
      <c r="N1193" s="111">
        <f>Table25[[#This Row],[FY Formula end]]</f>
        <v>2099</v>
      </c>
      <c r="O1193" s="112" t="str">
        <f>IF(Table25[[#This Row],[Year End]]="No End","No End","FY"&amp;" "&amp;Table25[[#This Row],[Year End]])</f>
        <v>FY 2099</v>
      </c>
      <c r="P1193" s="27"/>
      <c r="Q1193" s="104">
        <f>_xlfn.IFNA(IF($B1193="","",VLOOKUP($B1193,'SWC Towers'!$A:$Q,$Q$2,FALSE)),"")</f>
        <v>0.5</v>
      </c>
      <c r="R1193" s="106" t="str">
        <f>_xlfn.IFNA(IF($B1193="","",VLOOKUP($B1193,'SWC Towers'!$A:$Q,$R$2,FALSE)),"")</f>
        <v/>
      </c>
      <c r="S1193" s="106" t="str">
        <f>_xlfn.IFNA(IF($B1193="","",VLOOKUP($B1193,'SWC Towers'!$A:$Q,$S$2,FALSE)),"")</f>
        <v/>
      </c>
      <c r="T1193" s="106">
        <f>_xlfn.IFNA(IF($B1193="","",VLOOKUP($B1193,'SWC Towers'!$A:$Q,$T$2,FALSE)),"")</f>
        <v>0.5</v>
      </c>
      <c r="U1193" s="104" t="str">
        <f>_xlfn.IFNA(IF($B1193="","",VLOOKUP($B1193,'SWC Towers'!$A:$Q,$U$2,FALSE)),"")</f>
        <v/>
      </c>
      <c r="V1193" s="104" t="str">
        <f>_xlfn.IFNA(IF($B1193="","",VLOOKUP($B1193,'SWC Towers'!$A:$Q,$V$2,FALSE)),"")</f>
        <v/>
      </c>
      <c r="W1193" s="104" t="str">
        <f>_xlfn.IFNA(IF($B1193="","",VLOOKUP($B1193,'SWC Towers'!$A:$Q,$W$2,FALSE)),"")</f>
        <v/>
      </c>
      <c r="X1193" s="104" t="str">
        <f>_xlfn.IFNA(IF($B1193="","",VLOOKUP($B1193,'SWC Towers'!$A:$Q,$X$2,FALSE)),"")</f>
        <v/>
      </c>
      <c r="Y1193" s="104" t="str">
        <f>_xlfn.IFNA(IF($B1193="","",VLOOKUP($B1193,'SWC Towers'!$A:$Q,$Y$2,FALSE)),"")</f>
        <v/>
      </c>
      <c r="Z1193" s="104" t="str">
        <f>_xlfn.IFNA(IF($B1193="","",VLOOKUP($B1193,'SWC Towers'!$A:$Q,$Z$2,FALSE)),"")</f>
        <v/>
      </c>
      <c r="AA1193" s="104" t="str">
        <f>_xlfn.IFNA(IF($B1193="","",VLOOKUP($B1193,'SWC Towers'!$A:$Q,$AA$2,FALSE)),"")</f>
        <v/>
      </c>
      <c r="AB1193" s="106" t="str">
        <f>_xlfn.IFNA(IF($B1193="","",VLOOKUP($B1193,'SWC Towers'!$A:$Q,$AB$2,FALSE)),"")</f>
        <v/>
      </c>
      <c r="AC1193" s="20">
        <f>SUM(Table25[[#This Row],[IT Tower: Application]:[Other/Non-IT ]])</f>
        <v>1</v>
      </c>
      <c r="AD1193" s="67"/>
      <c r="AE1193" s="67"/>
      <c r="AF1193" s="67"/>
      <c r="AG1193" s="67"/>
      <c r="AH1193" s="67"/>
      <c r="AI1193" s="67"/>
      <c r="AJ1193" s="67"/>
      <c r="AK1193" s="67"/>
      <c r="AL1193" s="67"/>
      <c r="AM1193" s="67"/>
      <c r="AN1193" s="67"/>
      <c r="AO1193" s="67"/>
      <c r="AP1193" s="67"/>
      <c r="AQ1193" s="67"/>
      <c r="AR1193" s="67"/>
      <c r="AS1193" s="67"/>
      <c r="AT1193" s="67">
        <v>78131</v>
      </c>
      <c r="AU1193" s="67">
        <v>220160</v>
      </c>
      <c r="AV1193" s="67">
        <v>248040</v>
      </c>
      <c r="AW1193" s="67">
        <v>126910</v>
      </c>
      <c r="AX1193" s="67">
        <v>30240</v>
      </c>
      <c r="AY1193" s="67"/>
      <c r="AZ1193" s="67"/>
      <c r="BA1193" s="67"/>
      <c r="BB1193" s="113"/>
      <c r="BC1193" s="113"/>
      <c r="BD1193" s="113"/>
      <c r="BE1193" s="113"/>
      <c r="BF1193" s="113"/>
      <c r="BG1193" s="113"/>
      <c r="BH1193" s="113"/>
      <c r="BI1193" s="113"/>
      <c r="BJ1193" s="113"/>
      <c r="BK1193" s="113"/>
      <c r="BL1193" s="113"/>
      <c r="BM1193" s="113"/>
      <c r="BN1193" s="113"/>
      <c r="BO1193" s="113"/>
      <c r="BP1193" s="113"/>
      <c r="BQ1193" s="113"/>
      <c r="BR1193" s="113"/>
      <c r="BS1193" s="113"/>
      <c r="BT1193" s="113"/>
      <c r="BU1193" s="113"/>
      <c r="BV1193" s="113"/>
      <c r="BW1193" s="113"/>
      <c r="BX1193" s="113"/>
      <c r="BY1193" s="113"/>
      <c r="BZ1193" s="113"/>
      <c r="CA1193" s="67"/>
      <c r="CB1193" s="113"/>
      <c r="CC1193" s="69">
        <f>SUM(Table25[[#This Row],[Contract Amount FY00]:[Contract Amount FY50]])</f>
        <v>703481</v>
      </c>
      <c r="CD1193" s="114"/>
    </row>
    <row r="1194" spans="1:82" x14ac:dyDescent="0.25">
      <c r="A1194" s="122" t="s">
        <v>2013</v>
      </c>
      <c r="B1194" s="122" t="s">
        <v>286</v>
      </c>
      <c r="C1194" s="122" t="s">
        <v>3118</v>
      </c>
      <c r="E1194" s="26" t="str">
        <f>IFERROR(IF(VLOOKUP(Table25[[#This Row],[Contract No.]],Table3[#All],3,FALSE)="","No","Yes"),"")</f>
        <v>No</v>
      </c>
      <c r="F1194" s="107" t="str">
        <f>IFERROR(VLOOKUP(Table25[[#This Row],[Contract No.]],Table3[#All],3,FALSE),"")</f>
        <v/>
      </c>
      <c r="G1194" s="107" t="str">
        <f>IFERROR(IF(Table25[[#This Row],[Cooperative Purchase
(Yes/No)]]="Yes","Yes",IF(VLOOKUP(Table25[[#This Row],[Contract No.]],Table3[#All],1,FALSE)=Table25[[#This Row],[Contract No.]],"Yes","No")),"No")</f>
        <v>Yes</v>
      </c>
      <c r="H1194" s="51">
        <f>IFERROR(VLOOKUP(Table25[[#This Row],[Contract No.]],Table3[#All],4,FALSE),"")</f>
        <v>42401</v>
      </c>
      <c r="I1194" s="28">
        <f>IFERROR(IF(AND(MONTH(Table25[[#This Row],[Contract Start Date]])&gt;6,MONTH(Table25[[#This Row],[Contract Start Date]])&lt;=12),YEAR(Table25[[#This Row],[Contract Start Date]])+1,YEAR(Table25[[#This Row],[Contract Start Date]])),"")</f>
        <v>2016</v>
      </c>
      <c r="J1194" s="108">
        <f>Table25[[#This Row],[FY Formula start]]</f>
        <v>2016</v>
      </c>
      <c r="K1194" s="59" t="str">
        <f>"FY"&amp;" "&amp;Table25[[#This Row],[Year Start]]</f>
        <v>FY 2016</v>
      </c>
      <c r="L1194" s="109">
        <f>IFERROR(VLOOKUP(Table25[[#This Row],[Contract No.]],Table3[#All],5,FALSE),"")</f>
        <v>72717</v>
      </c>
      <c r="M1194" s="110">
        <f>IFERROR(IF(Table25[[#This Row],[Contract End Date]]="99/99/9999","No End",IF(AND(MONTH(Table25[[#This Row],[Contract End Date]])&gt;6,MONTH(Table25[[#This Row],[Contract End Date]])&lt;=12),YEAR(Table25[[#This Row],[Contract End Date]])+1,YEAR(Table25[[#This Row],[Contract End Date]]))),"")</f>
        <v>2099</v>
      </c>
      <c r="N1194" s="111">
        <f>Table25[[#This Row],[FY Formula end]]</f>
        <v>2099</v>
      </c>
      <c r="O1194" s="112" t="str">
        <f>IF(Table25[[#This Row],[Year End]]="No End","No End","FY"&amp;" "&amp;Table25[[#This Row],[Year End]])</f>
        <v>FY 2099</v>
      </c>
      <c r="P1194" s="27"/>
      <c r="Q1194" s="104">
        <f>_xlfn.IFNA(IF($B1194="","",VLOOKUP($B1194,'SWC Towers'!$A:$Q,$Q$2,FALSE)),"")</f>
        <v>0.5</v>
      </c>
      <c r="R1194" s="106" t="str">
        <f>_xlfn.IFNA(IF($B1194="","",VLOOKUP($B1194,'SWC Towers'!$A:$Q,$R$2,FALSE)),"")</f>
        <v/>
      </c>
      <c r="S1194" s="106" t="str">
        <f>_xlfn.IFNA(IF($B1194="","",VLOOKUP($B1194,'SWC Towers'!$A:$Q,$S$2,FALSE)),"")</f>
        <v/>
      </c>
      <c r="T1194" s="106">
        <f>_xlfn.IFNA(IF($B1194="","",VLOOKUP($B1194,'SWC Towers'!$A:$Q,$T$2,FALSE)),"")</f>
        <v>0.5</v>
      </c>
      <c r="U1194" s="104" t="str">
        <f>_xlfn.IFNA(IF($B1194="","",VLOOKUP($B1194,'SWC Towers'!$A:$Q,$U$2,FALSE)),"")</f>
        <v/>
      </c>
      <c r="V1194" s="104" t="str">
        <f>_xlfn.IFNA(IF($B1194="","",VLOOKUP($B1194,'SWC Towers'!$A:$Q,$V$2,FALSE)),"")</f>
        <v/>
      </c>
      <c r="W1194" s="104" t="str">
        <f>_xlfn.IFNA(IF($B1194="","",VLOOKUP($B1194,'SWC Towers'!$A:$Q,$W$2,FALSE)),"")</f>
        <v/>
      </c>
      <c r="X1194" s="104" t="str">
        <f>_xlfn.IFNA(IF($B1194="","",VLOOKUP($B1194,'SWC Towers'!$A:$Q,$X$2,FALSE)),"")</f>
        <v/>
      </c>
      <c r="Y1194" s="104" t="str">
        <f>_xlfn.IFNA(IF($B1194="","",VLOOKUP($B1194,'SWC Towers'!$A:$Q,$Y$2,FALSE)),"")</f>
        <v/>
      </c>
      <c r="Z1194" s="104" t="str">
        <f>_xlfn.IFNA(IF($B1194="","",VLOOKUP($B1194,'SWC Towers'!$A:$Q,$Z$2,FALSE)),"")</f>
        <v/>
      </c>
      <c r="AA1194" s="104" t="str">
        <f>_xlfn.IFNA(IF($B1194="","",VLOOKUP($B1194,'SWC Towers'!$A:$Q,$AA$2,FALSE)),"")</f>
        <v/>
      </c>
      <c r="AB1194" s="106" t="str">
        <f>_xlfn.IFNA(IF($B1194="","",VLOOKUP($B1194,'SWC Towers'!$A:$Q,$AB$2,FALSE)),"")</f>
        <v/>
      </c>
      <c r="AC1194" s="20">
        <f>SUM(Table25[[#This Row],[IT Tower: Application]:[Other/Non-IT ]])</f>
        <v>1</v>
      </c>
      <c r="AD1194" s="67"/>
      <c r="AE1194" s="67"/>
      <c r="AF1194" s="67"/>
      <c r="AG1194" s="67"/>
      <c r="AH1194" s="67"/>
      <c r="AI1194" s="67"/>
      <c r="AJ1194" s="67"/>
      <c r="AK1194" s="67"/>
      <c r="AL1194" s="67"/>
      <c r="AM1194" s="67"/>
      <c r="AN1194" s="67"/>
      <c r="AO1194" s="67"/>
      <c r="AP1194" s="67"/>
      <c r="AQ1194" s="67"/>
      <c r="AR1194" s="67"/>
      <c r="AS1194" s="67"/>
      <c r="AT1194" s="67"/>
      <c r="AU1194" s="67"/>
      <c r="AV1194" s="67">
        <v>173737</v>
      </c>
      <c r="AW1194" s="67">
        <v>141689</v>
      </c>
      <c r="AX1194" s="67"/>
      <c r="AY1194" s="67"/>
      <c r="AZ1194" s="67"/>
      <c r="BA1194" s="67"/>
      <c r="BB1194" s="113"/>
      <c r="BC1194" s="113"/>
      <c r="BD1194" s="113"/>
      <c r="BE1194" s="113"/>
      <c r="BF1194" s="113"/>
      <c r="BG1194" s="113"/>
      <c r="BH1194" s="113"/>
      <c r="BI1194" s="113"/>
      <c r="BJ1194" s="113"/>
      <c r="BK1194" s="113"/>
      <c r="BL1194" s="113"/>
      <c r="BM1194" s="113"/>
      <c r="BN1194" s="113"/>
      <c r="BO1194" s="113"/>
      <c r="BP1194" s="113"/>
      <c r="BQ1194" s="113"/>
      <c r="BR1194" s="113"/>
      <c r="BS1194" s="113"/>
      <c r="BT1194" s="113"/>
      <c r="BU1194" s="113"/>
      <c r="BV1194" s="113"/>
      <c r="BW1194" s="113"/>
      <c r="BX1194" s="113"/>
      <c r="BY1194" s="113"/>
      <c r="BZ1194" s="113"/>
      <c r="CA1194" s="67"/>
      <c r="CB1194" s="113"/>
      <c r="CC1194" s="69">
        <f>SUM(Table25[[#This Row],[Contract Amount FY00]:[Contract Amount FY50]])</f>
        <v>315426</v>
      </c>
      <c r="CD1194" s="114"/>
    </row>
    <row r="1195" spans="1:82" x14ac:dyDescent="0.25">
      <c r="A1195" s="122" t="s">
        <v>2013</v>
      </c>
      <c r="B1195" s="122" t="s">
        <v>286</v>
      </c>
      <c r="C1195" s="122" t="s">
        <v>3223</v>
      </c>
      <c r="E1195" s="26" t="str">
        <f>IFERROR(IF(VLOOKUP(Table25[[#This Row],[Contract No.]],Table3[#All],3,FALSE)="","No","Yes"),"")</f>
        <v>No</v>
      </c>
      <c r="F1195" s="107" t="str">
        <f>IFERROR(VLOOKUP(Table25[[#This Row],[Contract No.]],Table3[#All],3,FALSE),"")</f>
        <v/>
      </c>
      <c r="G1195" s="107" t="str">
        <f>IFERROR(IF(Table25[[#This Row],[Cooperative Purchase
(Yes/No)]]="Yes","Yes",IF(VLOOKUP(Table25[[#This Row],[Contract No.]],Table3[#All],1,FALSE)=Table25[[#This Row],[Contract No.]],"Yes","No")),"No")</f>
        <v>Yes</v>
      </c>
      <c r="H1195" s="51">
        <f>IFERROR(VLOOKUP(Table25[[#This Row],[Contract No.]],Table3[#All],4,FALSE),"")</f>
        <v>42401</v>
      </c>
      <c r="I1195" s="28">
        <f>IFERROR(IF(AND(MONTH(Table25[[#This Row],[Contract Start Date]])&gt;6,MONTH(Table25[[#This Row],[Contract Start Date]])&lt;=12),YEAR(Table25[[#This Row],[Contract Start Date]])+1,YEAR(Table25[[#This Row],[Contract Start Date]])),"")</f>
        <v>2016</v>
      </c>
      <c r="J1195" s="108">
        <f>Table25[[#This Row],[FY Formula start]]</f>
        <v>2016</v>
      </c>
      <c r="K1195" s="59" t="str">
        <f>"FY"&amp;" "&amp;Table25[[#This Row],[Year Start]]</f>
        <v>FY 2016</v>
      </c>
      <c r="L1195" s="109">
        <f>IFERROR(VLOOKUP(Table25[[#This Row],[Contract No.]],Table3[#All],5,FALSE),"")</f>
        <v>72717</v>
      </c>
      <c r="M1195" s="110">
        <f>IFERROR(IF(Table25[[#This Row],[Contract End Date]]="99/99/9999","No End",IF(AND(MONTH(Table25[[#This Row],[Contract End Date]])&gt;6,MONTH(Table25[[#This Row],[Contract End Date]])&lt;=12),YEAR(Table25[[#This Row],[Contract End Date]])+1,YEAR(Table25[[#This Row],[Contract End Date]]))),"")</f>
        <v>2099</v>
      </c>
      <c r="N1195" s="111">
        <f>Table25[[#This Row],[FY Formula end]]</f>
        <v>2099</v>
      </c>
      <c r="O1195" s="112" t="str">
        <f>IF(Table25[[#This Row],[Year End]]="No End","No End","FY"&amp;" "&amp;Table25[[#This Row],[Year End]])</f>
        <v>FY 2099</v>
      </c>
      <c r="P1195" s="27"/>
      <c r="Q1195" s="104">
        <f>_xlfn.IFNA(IF($B1195="","",VLOOKUP($B1195,'SWC Towers'!$A:$Q,$Q$2,FALSE)),"")</f>
        <v>0.5</v>
      </c>
      <c r="R1195" s="106" t="str">
        <f>_xlfn.IFNA(IF($B1195="","",VLOOKUP($B1195,'SWC Towers'!$A:$Q,$R$2,FALSE)),"")</f>
        <v/>
      </c>
      <c r="S1195" s="106" t="str">
        <f>_xlfn.IFNA(IF($B1195="","",VLOOKUP($B1195,'SWC Towers'!$A:$Q,$S$2,FALSE)),"")</f>
        <v/>
      </c>
      <c r="T1195" s="106">
        <f>_xlfn.IFNA(IF($B1195="","",VLOOKUP($B1195,'SWC Towers'!$A:$Q,$T$2,FALSE)),"")</f>
        <v>0.5</v>
      </c>
      <c r="U1195" s="104" t="str">
        <f>_xlfn.IFNA(IF($B1195="","",VLOOKUP($B1195,'SWC Towers'!$A:$Q,$U$2,FALSE)),"")</f>
        <v/>
      </c>
      <c r="V1195" s="104" t="str">
        <f>_xlfn.IFNA(IF($B1195="","",VLOOKUP($B1195,'SWC Towers'!$A:$Q,$V$2,FALSE)),"")</f>
        <v/>
      </c>
      <c r="W1195" s="104" t="str">
        <f>_xlfn.IFNA(IF($B1195="","",VLOOKUP($B1195,'SWC Towers'!$A:$Q,$W$2,FALSE)),"")</f>
        <v/>
      </c>
      <c r="X1195" s="104" t="str">
        <f>_xlfn.IFNA(IF($B1195="","",VLOOKUP($B1195,'SWC Towers'!$A:$Q,$X$2,FALSE)),"")</f>
        <v/>
      </c>
      <c r="Y1195" s="104" t="str">
        <f>_xlfn.IFNA(IF($B1195="","",VLOOKUP($B1195,'SWC Towers'!$A:$Q,$Y$2,FALSE)),"")</f>
        <v/>
      </c>
      <c r="Z1195" s="104" t="str">
        <f>_xlfn.IFNA(IF($B1195="","",VLOOKUP($B1195,'SWC Towers'!$A:$Q,$Z$2,FALSE)),"")</f>
        <v/>
      </c>
      <c r="AA1195" s="104" t="str">
        <f>_xlfn.IFNA(IF($B1195="","",VLOOKUP($B1195,'SWC Towers'!$A:$Q,$AA$2,FALSE)),"")</f>
        <v/>
      </c>
      <c r="AB1195" s="106" t="str">
        <f>_xlfn.IFNA(IF($B1195="","",VLOOKUP($B1195,'SWC Towers'!$A:$Q,$AB$2,FALSE)),"")</f>
        <v/>
      </c>
      <c r="AC1195" s="20">
        <f>SUM(Table25[[#This Row],[IT Tower: Application]:[Other/Non-IT ]])</f>
        <v>1</v>
      </c>
      <c r="AD1195" s="67"/>
      <c r="AE1195" s="67"/>
      <c r="AF1195" s="67"/>
      <c r="AG1195" s="67"/>
      <c r="AH1195" s="67"/>
      <c r="AI1195" s="67"/>
      <c r="AJ1195" s="67"/>
      <c r="AK1195" s="67"/>
      <c r="AL1195" s="67"/>
      <c r="AM1195" s="67"/>
      <c r="AN1195" s="67"/>
      <c r="AO1195" s="67"/>
      <c r="AP1195" s="67"/>
      <c r="AQ1195" s="67"/>
      <c r="AR1195" s="67"/>
      <c r="AS1195" s="67"/>
      <c r="AT1195" s="67"/>
      <c r="AU1195" s="67"/>
      <c r="AV1195" s="67">
        <v>61760</v>
      </c>
      <c r="AW1195" s="67">
        <v>8800</v>
      </c>
      <c r="AX1195" s="67"/>
      <c r="AY1195" s="67"/>
      <c r="AZ1195" s="67"/>
      <c r="BA1195" s="67"/>
      <c r="BB1195" s="113"/>
      <c r="BC1195" s="113"/>
      <c r="BD1195" s="113"/>
      <c r="BE1195" s="113"/>
      <c r="BF1195" s="113"/>
      <c r="BG1195" s="113"/>
      <c r="BH1195" s="113"/>
      <c r="BI1195" s="113"/>
      <c r="BJ1195" s="113"/>
      <c r="BK1195" s="113"/>
      <c r="BL1195" s="113"/>
      <c r="BM1195" s="113"/>
      <c r="BN1195" s="113"/>
      <c r="BO1195" s="113"/>
      <c r="BP1195" s="113"/>
      <c r="BQ1195" s="113"/>
      <c r="BR1195" s="113"/>
      <c r="BS1195" s="113"/>
      <c r="BT1195" s="113"/>
      <c r="BU1195" s="113"/>
      <c r="BV1195" s="113"/>
      <c r="BW1195" s="113"/>
      <c r="BX1195" s="113"/>
      <c r="BY1195" s="113"/>
      <c r="BZ1195" s="113"/>
      <c r="CA1195" s="67"/>
      <c r="CB1195" s="113"/>
      <c r="CC1195" s="69">
        <f>SUM(Table25[[#This Row],[Contract Amount FY00]:[Contract Amount FY50]])</f>
        <v>70560</v>
      </c>
      <c r="CD1195" s="114"/>
    </row>
    <row r="1196" spans="1:82" x14ac:dyDescent="0.25">
      <c r="A1196" s="122" t="s">
        <v>2013</v>
      </c>
      <c r="B1196" s="122" t="s">
        <v>286</v>
      </c>
      <c r="C1196" s="122" t="s">
        <v>1796</v>
      </c>
      <c r="E1196" s="26" t="str">
        <f>IFERROR(IF(VLOOKUP(Table25[[#This Row],[Contract No.]],Table3[#All],3,FALSE)="","No","Yes"),"")</f>
        <v>No</v>
      </c>
      <c r="F1196" s="107" t="str">
        <f>IFERROR(VLOOKUP(Table25[[#This Row],[Contract No.]],Table3[#All],3,FALSE),"")</f>
        <v/>
      </c>
      <c r="G1196" s="107" t="str">
        <f>IFERROR(IF(Table25[[#This Row],[Cooperative Purchase
(Yes/No)]]="Yes","Yes",IF(VLOOKUP(Table25[[#This Row],[Contract No.]],Table3[#All],1,FALSE)=Table25[[#This Row],[Contract No.]],"Yes","No")),"No")</f>
        <v>Yes</v>
      </c>
      <c r="H1196" s="51">
        <f>IFERROR(VLOOKUP(Table25[[#This Row],[Contract No.]],Table3[#All],4,FALSE),"")</f>
        <v>42401</v>
      </c>
      <c r="I1196" s="28">
        <f>IFERROR(IF(AND(MONTH(Table25[[#This Row],[Contract Start Date]])&gt;6,MONTH(Table25[[#This Row],[Contract Start Date]])&lt;=12),YEAR(Table25[[#This Row],[Contract Start Date]])+1,YEAR(Table25[[#This Row],[Contract Start Date]])),"")</f>
        <v>2016</v>
      </c>
      <c r="J1196" s="108">
        <f>Table25[[#This Row],[FY Formula start]]</f>
        <v>2016</v>
      </c>
      <c r="K1196" s="59" t="str">
        <f>"FY"&amp;" "&amp;Table25[[#This Row],[Year Start]]</f>
        <v>FY 2016</v>
      </c>
      <c r="L1196" s="109">
        <f>IFERROR(VLOOKUP(Table25[[#This Row],[Contract No.]],Table3[#All],5,FALSE),"")</f>
        <v>72717</v>
      </c>
      <c r="M1196" s="110">
        <f>IFERROR(IF(Table25[[#This Row],[Contract End Date]]="99/99/9999","No End",IF(AND(MONTH(Table25[[#This Row],[Contract End Date]])&gt;6,MONTH(Table25[[#This Row],[Contract End Date]])&lt;=12),YEAR(Table25[[#This Row],[Contract End Date]])+1,YEAR(Table25[[#This Row],[Contract End Date]]))),"")</f>
        <v>2099</v>
      </c>
      <c r="N1196" s="111">
        <f>Table25[[#This Row],[FY Formula end]]</f>
        <v>2099</v>
      </c>
      <c r="O1196" s="112" t="str">
        <f>IF(Table25[[#This Row],[Year End]]="No End","No End","FY"&amp;" "&amp;Table25[[#This Row],[Year End]])</f>
        <v>FY 2099</v>
      </c>
      <c r="P1196" s="27"/>
      <c r="Q1196" s="104">
        <f>_xlfn.IFNA(IF($B1196="","",VLOOKUP($B1196,'SWC Towers'!$A:$Q,$Q$2,FALSE)),"")</f>
        <v>0.5</v>
      </c>
      <c r="R1196" s="106" t="str">
        <f>_xlfn.IFNA(IF($B1196="","",VLOOKUP($B1196,'SWC Towers'!$A:$Q,$R$2,FALSE)),"")</f>
        <v/>
      </c>
      <c r="S1196" s="106" t="str">
        <f>_xlfn.IFNA(IF($B1196="","",VLOOKUP($B1196,'SWC Towers'!$A:$Q,$S$2,FALSE)),"")</f>
        <v/>
      </c>
      <c r="T1196" s="106">
        <f>_xlfn.IFNA(IF($B1196="","",VLOOKUP($B1196,'SWC Towers'!$A:$Q,$T$2,FALSE)),"")</f>
        <v>0.5</v>
      </c>
      <c r="U1196" s="104" t="str">
        <f>_xlfn.IFNA(IF($B1196="","",VLOOKUP($B1196,'SWC Towers'!$A:$Q,$U$2,FALSE)),"")</f>
        <v/>
      </c>
      <c r="V1196" s="104" t="str">
        <f>_xlfn.IFNA(IF($B1196="","",VLOOKUP($B1196,'SWC Towers'!$A:$Q,$V$2,FALSE)),"")</f>
        <v/>
      </c>
      <c r="W1196" s="104" t="str">
        <f>_xlfn.IFNA(IF($B1196="","",VLOOKUP($B1196,'SWC Towers'!$A:$Q,$W$2,FALSE)),"")</f>
        <v/>
      </c>
      <c r="X1196" s="104" t="str">
        <f>_xlfn.IFNA(IF($B1196="","",VLOOKUP($B1196,'SWC Towers'!$A:$Q,$X$2,FALSE)),"")</f>
        <v/>
      </c>
      <c r="Y1196" s="104" t="str">
        <f>_xlfn.IFNA(IF($B1196="","",VLOOKUP($B1196,'SWC Towers'!$A:$Q,$Y$2,FALSE)),"")</f>
        <v/>
      </c>
      <c r="Z1196" s="104" t="str">
        <f>_xlfn.IFNA(IF($B1196="","",VLOOKUP($B1196,'SWC Towers'!$A:$Q,$Z$2,FALSE)),"")</f>
        <v/>
      </c>
      <c r="AA1196" s="104" t="str">
        <f>_xlfn.IFNA(IF($B1196="","",VLOOKUP($B1196,'SWC Towers'!$A:$Q,$AA$2,FALSE)),"")</f>
        <v/>
      </c>
      <c r="AB1196" s="106" t="str">
        <f>_xlfn.IFNA(IF($B1196="","",VLOOKUP($B1196,'SWC Towers'!$A:$Q,$AB$2,FALSE)),"")</f>
        <v/>
      </c>
      <c r="AC1196" s="20">
        <f>SUM(Table25[[#This Row],[IT Tower: Application]:[Other/Non-IT ]])</f>
        <v>1</v>
      </c>
      <c r="AD1196" s="67"/>
      <c r="AE1196" s="67"/>
      <c r="AF1196" s="67"/>
      <c r="AG1196" s="67"/>
      <c r="AH1196" s="67"/>
      <c r="AI1196" s="67"/>
      <c r="AJ1196" s="67"/>
      <c r="AK1196" s="67"/>
      <c r="AL1196" s="67"/>
      <c r="AM1196" s="67"/>
      <c r="AN1196" s="67"/>
      <c r="AO1196" s="67"/>
      <c r="AP1196" s="67"/>
      <c r="AQ1196" s="67"/>
      <c r="AR1196" s="67"/>
      <c r="AS1196" s="67"/>
      <c r="AT1196" s="67">
        <v>27000</v>
      </c>
      <c r="AU1196" s="67">
        <v>108000</v>
      </c>
      <c r="AV1196" s="67">
        <v>99000</v>
      </c>
      <c r="AW1196" s="67">
        <v>0</v>
      </c>
      <c r="AX1196" s="67"/>
      <c r="AY1196" s="67"/>
      <c r="AZ1196" s="67"/>
      <c r="BA1196" s="67"/>
      <c r="BB1196" s="113"/>
      <c r="BC1196" s="113"/>
      <c r="BD1196" s="113"/>
      <c r="BE1196" s="113"/>
      <c r="BF1196" s="113"/>
      <c r="BG1196" s="113"/>
      <c r="BH1196" s="113"/>
      <c r="BI1196" s="113"/>
      <c r="BJ1196" s="113"/>
      <c r="BK1196" s="113"/>
      <c r="BL1196" s="113"/>
      <c r="BM1196" s="113"/>
      <c r="BN1196" s="113"/>
      <c r="BO1196" s="113"/>
      <c r="BP1196" s="113"/>
      <c r="BQ1196" s="113"/>
      <c r="BR1196" s="113"/>
      <c r="BS1196" s="113"/>
      <c r="BT1196" s="113"/>
      <c r="BU1196" s="113"/>
      <c r="BV1196" s="113"/>
      <c r="BW1196" s="113"/>
      <c r="BX1196" s="113"/>
      <c r="BY1196" s="113"/>
      <c r="BZ1196" s="113"/>
      <c r="CA1196" s="67"/>
      <c r="CB1196" s="113"/>
      <c r="CC1196" s="69">
        <f>SUM(Table25[[#This Row],[Contract Amount FY00]:[Contract Amount FY50]])</f>
        <v>234000</v>
      </c>
      <c r="CD1196" s="114"/>
    </row>
    <row r="1197" spans="1:82" x14ac:dyDescent="0.25">
      <c r="A1197" s="122" t="s">
        <v>2013</v>
      </c>
      <c r="B1197" s="122" t="s">
        <v>286</v>
      </c>
      <c r="C1197" s="122" t="s">
        <v>1246</v>
      </c>
      <c r="E1197" s="26" t="str">
        <f>IFERROR(IF(VLOOKUP(Table25[[#This Row],[Contract No.]],Table3[#All],3,FALSE)="","No","Yes"),"")</f>
        <v>No</v>
      </c>
      <c r="F1197" s="107" t="str">
        <f>IFERROR(VLOOKUP(Table25[[#This Row],[Contract No.]],Table3[#All],3,FALSE),"")</f>
        <v/>
      </c>
      <c r="G1197" s="107" t="str">
        <f>IFERROR(IF(Table25[[#This Row],[Cooperative Purchase
(Yes/No)]]="Yes","Yes",IF(VLOOKUP(Table25[[#This Row],[Contract No.]],Table3[#All],1,FALSE)=Table25[[#This Row],[Contract No.]],"Yes","No")),"No")</f>
        <v>Yes</v>
      </c>
      <c r="H1197" s="51">
        <f>IFERROR(VLOOKUP(Table25[[#This Row],[Contract No.]],Table3[#All],4,FALSE),"")</f>
        <v>42401</v>
      </c>
      <c r="I1197" s="28">
        <f>IFERROR(IF(AND(MONTH(Table25[[#This Row],[Contract Start Date]])&gt;6,MONTH(Table25[[#This Row],[Contract Start Date]])&lt;=12),YEAR(Table25[[#This Row],[Contract Start Date]])+1,YEAR(Table25[[#This Row],[Contract Start Date]])),"")</f>
        <v>2016</v>
      </c>
      <c r="J1197" s="108">
        <f>Table25[[#This Row],[FY Formula start]]</f>
        <v>2016</v>
      </c>
      <c r="K1197" s="59" t="str">
        <f>"FY"&amp;" "&amp;Table25[[#This Row],[Year Start]]</f>
        <v>FY 2016</v>
      </c>
      <c r="L1197" s="109">
        <f>IFERROR(VLOOKUP(Table25[[#This Row],[Contract No.]],Table3[#All],5,FALSE),"")</f>
        <v>72717</v>
      </c>
      <c r="M1197" s="110">
        <f>IFERROR(IF(Table25[[#This Row],[Contract End Date]]="99/99/9999","No End",IF(AND(MONTH(Table25[[#This Row],[Contract End Date]])&gt;6,MONTH(Table25[[#This Row],[Contract End Date]])&lt;=12),YEAR(Table25[[#This Row],[Contract End Date]])+1,YEAR(Table25[[#This Row],[Contract End Date]]))),"")</f>
        <v>2099</v>
      </c>
      <c r="N1197" s="111">
        <f>Table25[[#This Row],[FY Formula end]]</f>
        <v>2099</v>
      </c>
      <c r="O1197" s="112" t="str">
        <f>IF(Table25[[#This Row],[Year End]]="No End","No End","FY"&amp;" "&amp;Table25[[#This Row],[Year End]])</f>
        <v>FY 2099</v>
      </c>
      <c r="P1197" s="27"/>
      <c r="Q1197" s="104">
        <f>_xlfn.IFNA(IF($B1197="","",VLOOKUP($B1197,'SWC Towers'!$A:$Q,$Q$2,FALSE)),"")</f>
        <v>0.5</v>
      </c>
      <c r="R1197" s="106" t="str">
        <f>_xlfn.IFNA(IF($B1197="","",VLOOKUP($B1197,'SWC Towers'!$A:$Q,$R$2,FALSE)),"")</f>
        <v/>
      </c>
      <c r="S1197" s="106" t="str">
        <f>_xlfn.IFNA(IF($B1197="","",VLOOKUP($B1197,'SWC Towers'!$A:$Q,$S$2,FALSE)),"")</f>
        <v/>
      </c>
      <c r="T1197" s="106">
        <f>_xlfn.IFNA(IF($B1197="","",VLOOKUP($B1197,'SWC Towers'!$A:$Q,$T$2,FALSE)),"")</f>
        <v>0.5</v>
      </c>
      <c r="U1197" s="104" t="str">
        <f>_xlfn.IFNA(IF($B1197="","",VLOOKUP($B1197,'SWC Towers'!$A:$Q,$U$2,FALSE)),"")</f>
        <v/>
      </c>
      <c r="V1197" s="104" t="str">
        <f>_xlfn.IFNA(IF($B1197="","",VLOOKUP($B1197,'SWC Towers'!$A:$Q,$V$2,FALSE)),"")</f>
        <v/>
      </c>
      <c r="W1197" s="104" t="str">
        <f>_xlfn.IFNA(IF($B1197="","",VLOOKUP($B1197,'SWC Towers'!$A:$Q,$W$2,FALSE)),"")</f>
        <v/>
      </c>
      <c r="X1197" s="104" t="str">
        <f>_xlfn.IFNA(IF($B1197="","",VLOOKUP($B1197,'SWC Towers'!$A:$Q,$X$2,FALSE)),"")</f>
        <v/>
      </c>
      <c r="Y1197" s="104" t="str">
        <f>_xlfn.IFNA(IF($B1197="","",VLOOKUP($B1197,'SWC Towers'!$A:$Q,$Y$2,FALSE)),"")</f>
        <v/>
      </c>
      <c r="Z1197" s="104" t="str">
        <f>_xlfn.IFNA(IF($B1197="","",VLOOKUP($B1197,'SWC Towers'!$A:$Q,$Z$2,FALSE)),"")</f>
        <v/>
      </c>
      <c r="AA1197" s="104" t="str">
        <f>_xlfn.IFNA(IF($B1197="","",VLOOKUP($B1197,'SWC Towers'!$A:$Q,$AA$2,FALSE)),"")</f>
        <v/>
      </c>
      <c r="AB1197" s="106" t="str">
        <f>_xlfn.IFNA(IF($B1197="","",VLOOKUP($B1197,'SWC Towers'!$A:$Q,$AB$2,FALSE)),"")</f>
        <v/>
      </c>
      <c r="AC1197" s="20">
        <f>SUM(Table25[[#This Row],[IT Tower: Application]:[Other/Non-IT ]])</f>
        <v>1</v>
      </c>
      <c r="AD1197" s="67"/>
      <c r="AE1197" s="67"/>
      <c r="AF1197" s="67"/>
      <c r="AG1197" s="67"/>
      <c r="AH1197" s="67"/>
      <c r="AI1197" s="67"/>
      <c r="AJ1197" s="67"/>
      <c r="AK1197" s="67"/>
      <c r="AL1197" s="67"/>
      <c r="AM1197" s="67"/>
      <c r="AN1197" s="67"/>
      <c r="AO1197" s="67"/>
      <c r="AP1197" s="67"/>
      <c r="AQ1197" s="67"/>
      <c r="AR1197" s="67"/>
      <c r="AS1197" s="67"/>
      <c r="AT1197" s="67">
        <v>165125</v>
      </c>
      <c r="AU1197" s="67">
        <v>575120</v>
      </c>
      <c r="AV1197" s="67">
        <v>677923</v>
      </c>
      <c r="AW1197" s="67">
        <v>609220</v>
      </c>
      <c r="AX1197" s="67">
        <v>447965</v>
      </c>
      <c r="AY1197" s="67">
        <v>579195</v>
      </c>
      <c r="AZ1197" s="67">
        <v>765540</v>
      </c>
      <c r="BA1197" s="67">
        <v>624305</v>
      </c>
      <c r="BB1197" s="113">
        <v>585185</v>
      </c>
      <c r="BC1197" s="113">
        <v>98252</v>
      </c>
      <c r="BD1197" s="113"/>
      <c r="BE1197" s="113"/>
      <c r="BF1197" s="113"/>
      <c r="BG1197" s="113"/>
      <c r="BH1197" s="113"/>
      <c r="BI1197" s="113"/>
      <c r="BJ1197" s="113"/>
      <c r="BK1197" s="113"/>
      <c r="BL1197" s="113"/>
      <c r="BM1197" s="113"/>
      <c r="BN1197" s="113"/>
      <c r="BO1197" s="113"/>
      <c r="BP1197" s="113"/>
      <c r="BQ1197" s="113"/>
      <c r="BR1197" s="113"/>
      <c r="BS1197" s="113"/>
      <c r="BT1197" s="113"/>
      <c r="BU1197" s="113"/>
      <c r="BV1197" s="113"/>
      <c r="BW1197" s="113"/>
      <c r="BX1197" s="113"/>
      <c r="BY1197" s="113"/>
      <c r="BZ1197" s="113"/>
      <c r="CA1197" s="67"/>
      <c r="CB1197" s="113"/>
      <c r="CC1197" s="69">
        <f>SUM(Table25[[#This Row],[Contract Amount FY00]:[Contract Amount FY50]])</f>
        <v>5127830</v>
      </c>
      <c r="CD1197" s="114"/>
    </row>
    <row r="1198" spans="1:82" x14ac:dyDescent="0.25">
      <c r="A1198" s="122" t="s">
        <v>2013</v>
      </c>
      <c r="B1198" s="122" t="s">
        <v>286</v>
      </c>
      <c r="C1198" s="122" t="s">
        <v>2160</v>
      </c>
      <c r="E1198" s="26" t="str">
        <f>IFERROR(IF(VLOOKUP(Table25[[#This Row],[Contract No.]],Table3[#All],3,FALSE)="","No","Yes"),"")</f>
        <v>No</v>
      </c>
      <c r="F1198" s="107" t="str">
        <f>IFERROR(VLOOKUP(Table25[[#This Row],[Contract No.]],Table3[#All],3,FALSE),"")</f>
        <v/>
      </c>
      <c r="G1198" s="107" t="str">
        <f>IFERROR(IF(Table25[[#This Row],[Cooperative Purchase
(Yes/No)]]="Yes","Yes",IF(VLOOKUP(Table25[[#This Row],[Contract No.]],Table3[#All],1,FALSE)=Table25[[#This Row],[Contract No.]],"Yes","No")),"No")</f>
        <v>Yes</v>
      </c>
      <c r="H1198" s="51">
        <f>IFERROR(VLOOKUP(Table25[[#This Row],[Contract No.]],Table3[#All],4,FALSE),"")</f>
        <v>42401</v>
      </c>
      <c r="I1198" s="28">
        <f>IFERROR(IF(AND(MONTH(Table25[[#This Row],[Contract Start Date]])&gt;6,MONTH(Table25[[#This Row],[Contract Start Date]])&lt;=12),YEAR(Table25[[#This Row],[Contract Start Date]])+1,YEAR(Table25[[#This Row],[Contract Start Date]])),"")</f>
        <v>2016</v>
      </c>
      <c r="J1198" s="108">
        <f>Table25[[#This Row],[FY Formula start]]</f>
        <v>2016</v>
      </c>
      <c r="K1198" s="59" t="str">
        <f>"FY"&amp;" "&amp;Table25[[#This Row],[Year Start]]</f>
        <v>FY 2016</v>
      </c>
      <c r="L1198" s="109">
        <f>IFERROR(VLOOKUP(Table25[[#This Row],[Contract No.]],Table3[#All],5,FALSE),"")</f>
        <v>72717</v>
      </c>
      <c r="M1198" s="110">
        <f>IFERROR(IF(Table25[[#This Row],[Contract End Date]]="99/99/9999","No End",IF(AND(MONTH(Table25[[#This Row],[Contract End Date]])&gt;6,MONTH(Table25[[#This Row],[Contract End Date]])&lt;=12),YEAR(Table25[[#This Row],[Contract End Date]])+1,YEAR(Table25[[#This Row],[Contract End Date]]))),"")</f>
        <v>2099</v>
      </c>
      <c r="N1198" s="111">
        <f>Table25[[#This Row],[FY Formula end]]</f>
        <v>2099</v>
      </c>
      <c r="O1198" s="112" t="str">
        <f>IF(Table25[[#This Row],[Year End]]="No End","No End","FY"&amp;" "&amp;Table25[[#This Row],[Year End]])</f>
        <v>FY 2099</v>
      </c>
      <c r="P1198" s="27"/>
      <c r="Q1198" s="104">
        <f>_xlfn.IFNA(IF($B1198="","",VLOOKUP($B1198,'SWC Towers'!$A:$Q,$Q$2,FALSE)),"")</f>
        <v>0.5</v>
      </c>
      <c r="R1198" s="106" t="str">
        <f>_xlfn.IFNA(IF($B1198="","",VLOOKUP($B1198,'SWC Towers'!$A:$Q,$R$2,FALSE)),"")</f>
        <v/>
      </c>
      <c r="S1198" s="106" t="str">
        <f>_xlfn.IFNA(IF($B1198="","",VLOOKUP($B1198,'SWC Towers'!$A:$Q,$S$2,FALSE)),"")</f>
        <v/>
      </c>
      <c r="T1198" s="106">
        <f>_xlfn.IFNA(IF($B1198="","",VLOOKUP($B1198,'SWC Towers'!$A:$Q,$T$2,FALSE)),"")</f>
        <v>0.5</v>
      </c>
      <c r="U1198" s="104" t="str">
        <f>_xlfn.IFNA(IF($B1198="","",VLOOKUP($B1198,'SWC Towers'!$A:$Q,$U$2,FALSE)),"")</f>
        <v/>
      </c>
      <c r="V1198" s="104" t="str">
        <f>_xlfn.IFNA(IF($B1198="","",VLOOKUP($B1198,'SWC Towers'!$A:$Q,$V$2,FALSE)),"")</f>
        <v/>
      </c>
      <c r="W1198" s="104" t="str">
        <f>_xlfn.IFNA(IF($B1198="","",VLOOKUP($B1198,'SWC Towers'!$A:$Q,$W$2,FALSE)),"")</f>
        <v/>
      </c>
      <c r="X1198" s="104" t="str">
        <f>_xlfn.IFNA(IF($B1198="","",VLOOKUP($B1198,'SWC Towers'!$A:$Q,$X$2,FALSE)),"")</f>
        <v/>
      </c>
      <c r="Y1198" s="104" t="str">
        <f>_xlfn.IFNA(IF($B1198="","",VLOOKUP($B1198,'SWC Towers'!$A:$Q,$Y$2,FALSE)),"")</f>
        <v/>
      </c>
      <c r="Z1198" s="104" t="str">
        <f>_xlfn.IFNA(IF($B1198="","",VLOOKUP($B1198,'SWC Towers'!$A:$Q,$Z$2,FALSE)),"")</f>
        <v/>
      </c>
      <c r="AA1198" s="104" t="str">
        <f>_xlfn.IFNA(IF($B1198="","",VLOOKUP($B1198,'SWC Towers'!$A:$Q,$AA$2,FALSE)),"")</f>
        <v/>
      </c>
      <c r="AB1198" s="106" t="str">
        <f>_xlfn.IFNA(IF($B1198="","",VLOOKUP($B1198,'SWC Towers'!$A:$Q,$AB$2,FALSE)),"")</f>
        <v/>
      </c>
      <c r="AC1198" s="20">
        <f>SUM(Table25[[#This Row],[IT Tower: Application]:[Other/Non-IT ]])</f>
        <v>1</v>
      </c>
      <c r="AD1198" s="67"/>
      <c r="AE1198" s="67"/>
      <c r="AF1198" s="67"/>
      <c r="AG1198" s="67"/>
      <c r="AH1198" s="67"/>
      <c r="AI1198" s="67"/>
      <c r="AJ1198" s="67"/>
      <c r="AK1198" s="67"/>
      <c r="AL1198" s="67"/>
      <c r="AM1198" s="67"/>
      <c r="AN1198" s="67"/>
      <c r="AO1198" s="67"/>
      <c r="AP1198" s="67"/>
      <c r="AQ1198" s="67"/>
      <c r="AR1198" s="67"/>
      <c r="AS1198" s="67"/>
      <c r="AT1198" s="67"/>
      <c r="AU1198" s="67">
        <v>0</v>
      </c>
      <c r="AV1198" s="67">
        <v>67270</v>
      </c>
      <c r="AW1198" s="67">
        <v>93835</v>
      </c>
      <c r="AX1198" s="67">
        <v>0</v>
      </c>
      <c r="AY1198" s="67"/>
      <c r="AZ1198" s="67"/>
      <c r="BA1198" s="67"/>
      <c r="BB1198" s="113"/>
      <c r="BC1198" s="113"/>
      <c r="BD1198" s="113"/>
      <c r="BE1198" s="113"/>
      <c r="BF1198" s="113"/>
      <c r="BG1198" s="113"/>
      <c r="BH1198" s="113"/>
      <c r="BI1198" s="113"/>
      <c r="BJ1198" s="113"/>
      <c r="BK1198" s="113"/>
      <c r="BL1198" s="113"/>
      <c r="BM1198" s="113"/>
      <c r="BN1198" s="113"/>
      <c r="BO1198" s="113"/>
      <c r="BP1198" s="113"/>
      <c r="BQ1198" s="113"/>
      <c r="BR1198" s="113"/>
      <c r="BS1198" s="113"/>
      <c r="BT1198" s="113"/>
      <c r="BU1198" s="113"/>
      <c r="BV1198" s="113"/>
      <c r="BW1198" s="113"/>
      <c r="BX1198" s="113"/>
      <c r="BY1198" s="113"/>
      <c r="BZ1198" s="113"/>
      <c r="CA1198" s="67"/>
      <c r="CB1198" s="113"/>
      <c r="CC1198" s="69">
        <f>SUM(Table25[[#This Row],[Contract Amount FY00]:[Contract Amount FY50]])</f>
        <v>161105</v>
      </c>
      <c r="CD1198" s="114"/>
    </row>
    <row r="1199" spans="1:82" x14ac:dyDescent="0.25">
      <c r="A1199" s="122" t="s">
        <v>2013</v>
      </c>
      <c r="B1199" s="122" t="s">
        <v>286</v>
      </c>
      <c r="C1199" s="122" t="s">
        <v>3209</v>
      </c>
      <c r="E1199" s="26" t="str">
        <f>IFERROR(IF(VLOOKUP(Table25[[#This Row],[Contract No.]],Table3[#All],3,FALSE)="","No","Yes"),"")</f>
        <v>No</v>
      </c>
      <c r="F1199" s="107" t="str">
        <f>IFERROR(VLOOKUP(Table25[[#This Row],[Contract No.]],Table3[#All],3,FALSE),"")</f>
        <v/>
      </c>
      <c r="G1199" s="107" t="str">
        <f>IFERROR(IF(Table25[[#This Row],[Cooperative Purchase
(Yes/No)]]="Yes","Yes",IF(VLOOKUP(Table25[[#This Row],[Contract No.]],Table3[#All],1,FALSE)=Table25[[#This Row],[Contract No.]],"Yes","No")),"No")</f>
        <v>Yes</v>
      </c>
      <c r="H1199" s="51">
        <f>IFERROR(VLOOKUP(Table25[[#This Row],[Contract No.]],Table3[#All],4,FALSE),"")</f>
        <v>42401</v>
      </c>
      <c r="I1199" s="28">
        <f>IFERROR(IF(AND(MONTH(Table25[[#This Row],[Contract Start Date]])&gt;6,MONTH(Table25[[#This Row],[Contract Start Date]])&lt;=12),YEAR(Table25[[#This Row],[Contract Start Date]])+1,YEAR(Table25[[#This Row],[Contract Start Date]])),"")</f>
        <v>2016</v>
      </c>
      <c r="J1199" s="108">
        <f>Table25[[#This Row],[FY Formula start]]</f>
        <v>2016</v>
      </c>
      <c r="K1199" s="59" t="str">
        <f>"FY"&amp;" "&amp;Table25[[#This Row],[Year Start]]</f>
        <v>FY 2016</v>
      </c>
      <c r="L1199" s="109">
        <f>IFERROR(VLOOKUP(Table25[[#This Row],[Contract No.]],Table3[#All],5,FALSE),"")</f>
        <v>72717</v>
      </c>
      <c r="M1199" s="110">
        <f>IFERROR(IF(Table25[[#This Row],[Contract End Date]]="99/99/9999","No End",IF(AND(MONTH(Table25[[#This Row],[Contract End Date]])&gt;6,MONTH(Table25[[#This Row],[Contract End Date]])&lt;=12),YEAR(Table25[[#This Row],[Contract End Date]])+1,YEAR(Table25[[#This Row],[Contract End Date]]))),"")</f>
        <v>2099</v>
      </c>
      <c r="N1199" s="111">
        <f>Table25[[#This Row],[FY Formula end]]</f>
        <v>2099</v>
      </c>
      <c r="O1199" s="112" t="str">
        <f>IF(Table25[[#This Row],[Year End]]="No End","No End","FY"&amp;" "&amp;Table25[[#This Row],[Year End]])</f>
        <v>FY 2099</v>
      </c>
      <c r="P1199" s="27"/>
      <c r="Q1199" s="104">
        <f>_xlfn.IFNA(IF($B1199="","",VLOOKUP($B1199,'SWC Towers'!$A:$Q,$Q$2,FALSE)),"")</f>
        <v>0.5</v>
      </c>
      <c r="R1199" s="106" t="str">
        <f>_xlfn.IFNA(IF($B1199="","",VLOOKUP($B1199,'SWC Towers'!$A:$Q,$R$2,FALSE)),"")</f>
        <v/>
      </c>
      <c r="S1199" s="106" t="str">
        <f>_xlfn.IFNA(IF($B1199="","",VLOOKUP($B1199,'SWC Towers'!$A:$Q,$S$2,FALSE)),"")</f>
        <v/>
      </c>
      <c r="T1199" s="106">
        <f>_xlfn.IFNA(IF($B1199="","",VLOOKUP($B1199,'SWC Towers'!$A:$Q,$T$2,FALSE)),"")</f>
        <v>0.5</v>
      </c>
      <c r="U1199" s="104" t="str">
        <f>_xlfn.IFNA(IF($B1199="","",VLOOKUP($B1199,'SWC Towers'!$A:$Q,$U$2,FALSE)),"")</f>
        <v/>
      </c>
      <c r="V1199" s="104" t="str">
        <f>_xlfn.IFNA(IF($B1199="","",VLOOKUP($B1199,'SWC Towers'!$A:$Q,$V$2,FALSE)),"")</f>
        <v/>
      </c>
      <c r="W1199" s="104" t="str">
        <f>_xlfn.IFNA(IF($B1199="","",VLOOKUP($B1199,'SWC Towers'!$A:$Q,$W$2,FALSE)),"")</f>
        <v/>
      </c>
      <c r="X1199" s="104" t="str">
        <f>_xlfn.IFNA(IF($B1199="","",VLOOKUP($B1199,'SWC Towers'!$A:$Q,$X$2,FALSE)),"")</f>
        <v/>
      </c>
      <c r="Y1199" s="104" t="str">
        <f>_xlfn.IFNA(IF($B1199="","",VLOOKUP($B1199,'SWC Towers'!$A:$Q,$Y$2,FALSE)),"")</f>
        <v/>
      </c>
      <c r="Z1199" s="104" t="str">
        <f>_xlfn.IFNA(IF($B1199="","",VLOOKUP($B1199,'SWC Towers'!$A:$Q,$Z$2,FALSE)),"")</f>
        <v/>
      </c>
      <c r="AA1199" s="104" t="str">
        <f>_xlfn.IFNA(IF($B1199="","",VLOOKUP($B1199,'SWC Towers'!$A:$Q,$AA$2,FALSE)),"")</f>
        <v/>
      </c>
      <c r="AB1199" s="106" t="str">
        <f>_xlfn.IFNA(IF($B1199="","",VLOOKUP($B1199,'SWC Towers'!$A:$Q,$AB$2,FALSE)),"")</f>
        <v/>
      </c>
      <c r="AC1199" s="20">
        <f>SUM(Table25[[#This Row],[IT Tower: Application]:[Other/Non-IT ]])</f>
        <v>1</v>
      </c>
      <c r="AD1199" s="67"/>
      <c r="AE1199" s="67"/>
      <c r="AF1199" s="67"/>
      <c r="AG1199" s="67"/>
      <c r="AH1199" s="67"/>
      <c r="AI1199" s="67"/>
      <c r="AJ1199" s="67"/>
      <c r="AK1199" s="67"/>
      <c r="AL1199" s="67"/>
      <c r="AM1199" s="67"/>
      <c r="AN1199" s="67"/>
      <c r="AO1199" s="67"/>
      <c r="AP1199" s="67"/>
      <c r="AQ1199" s="67"/>
      <c r="AR1199" s="67"/>
      <c r="AS1199" s="67"/>
      <c r="AT1199" s="67">
        <v>0</v>
      </c>
      <c r="AU1199" s="67">
        <v>163880</v>
      </c>
      <c r="AV1199" s="67">
        <v>114880</v>
      </c>
      <c r="AW1199" s="67">
        <v>0</v>
      </c>
      <c r="AX1199" s="67"/>
      <c r="AY1199" s="67"/>
      <c r="AZ1199" s="67"/>
      <c r="BA1199" s="67"/>
      <c r="BB1199" s="113"/>
      <c r="BC1199" s="113"/>
      <c r="BD1199" s="113"/>
      <c r="BE1199" s="113"/>
      <c r="BF1199" s="113"/>
      <c r="BG1199" s="113"/>
      <c r="BH1199" s="113"/>
      <c r="BI1199" s="113"/>
      <c r="BJ1199" s="113"/>
      <c r="BK1199" s="113"/>
      <c r="BL1199" s="113"/>
      <c r="BM1199" s="113"/>
      <c r="BN1199" s="113"/>
      <c r="BO1199" s="113"/>
      <c r="BP1199" s="113"/>
      <c r="BQ1199" s="113"/>
      <c r="BR1199" s="113"/>
      <c r="BS1199" s="113"/>
      <c r="BT1199" s="113"/>
      <c r="BU1199" s="113"/>
      <c r="BV1199" s="113"/>
      <c r="BW1199" s="113"/>
      <c r="BX1199" s="113"/>
      <c r="BY1199" s="113"/>
      <c r="BZ1199" s="113"/>
      <c r="CA1199" s="67"/>
      <c r="CB1199" s="113"/>
      <c r="CC1199" s="69">
        <f>SUM(Table25[[#This Row],[Contract Amount FY00]:[Contract Amount FY50]])</f>
        <v>278760</v>
      </c>
      <c r="CD1199" s="114"/>
    </row>
    <row r="1200" spans="1:82" x14ac:dyDescent="0.25">
      <c r="A1200" s="122" t="s">
        <v>2013</v>
      </c>
      <c r="B1200" s="122" t="s">
        <v>286</v>
      </c>
      <c r="C1200" s="122" t="s">
        <v>429</v>
      </c>
      <c r="E1200" s="26" t="str">
        <f>IFERROR(IF(VLOOKUP(Table25[[#This Row],[Contract No.]],Table3[#All],3,FALSE)="","No","Yes"),"")</f>
        <v>No</v>
      </c>
      <c r="F1200" s="107" t="str">
        <f>IFERROR(VLOOKUP(Table25[[#This Row],[Contract No.]],Table3[#All],3,FALSE),"")</f>
        <v/>
      </c>
      <c r="G1200" s="107" t="str">
        <f>IFERROR(IF(Table25[[#This Row],[Cooperative Purchase
(Yes/No)]]="Yes","Yes",IF(VLOOKUP(Table25[[#This Row],[Contract No.]],Table3[#All],1,FALSE)=Table25[[#This Row],[Contract No.]],"Yes","No")),"No")</f>
        <v>Yes</v>
      </c>
      <c r="H1200" s="51">
        <f>IFERROR(VLOOKUP(Table25[[#This Row],[Contract No.]],Table3[#All],4,FALSE),"")</f>
        <v>42401</v>
      </c>
      <c r="I1200" s="28">
        <f>IFERROR(IF(AND(MONTH(Table25[[#This Row],[Contract Start Date]])&gt;6,MONTH(Table25[[#This Row],[Contract Start Date]])&lt;=12),YEAR(Table25[[#This Row],[Contract Start Date]])+1,YEAR(Table25[[#This Row],[Contract Start Date]])),"")</f>
        <v>2016</v>
      </c>
      <c r="J1200" s="108">
        <f>Table25[[#This Row],[FY Formula start]]</f>
        <v>2016</v>
      </c>
      <c r="K1200" s="59" t="str">
        <f>"FY"&amp;" "&amp;Table25[[#This Row],[Year Start]]</f>
        <v>FY 2016</v>
      </c>
      <c r="L1200" s="109">
        <f>IFERROR(VLOOKUP(Table25[[#This Row],[Contract No.]],Table3[#All],5,FALSE),"")</f>
        <v>72717</v>
      </c>
      <c r="M1200" s="110">
        <f>IFERROR(IF(Table25[[#This Row],[Contract End Date]]="99/99/9999","No End",IF(AND(MONTH(Table25[[#This Row],[Contract End Date]])&gt;6,MONTH(Table25[[#This Row],[Contract End Date]])&lt;=12),YEAR(Table25[[#This Row],[Contract End Date]])+1,YEAR(Table25[[#This Row],[Contract End Date]]))),"")</f>
        <v>2099</v>
      </c>
      <c r="N1200" s="111">
        <f>Table25[[#This Row],[FY Formula end]]</f>
        <v>2099</v>
      </c>
      <c r="O1200" s="112" t="str">
        <f>IF(Table25[[#This Row],[Year End]]="No End","No End","FY"&amp;" "&amp;Table25[[#This Row],[Year End]])</f>
        <v>FY 2099</v>
      </c>
      <c r="P1200" s="27"/>
      <c r="Q1200" s="104">
        <f>_xlfn.IFNA(IF($B1200="","",VLOOKUP($B1200,'SWC Towers'!$A:$Q,$Q$2,FALSE)),"")</f>
        <v>0.5</v>
      </c>
      <c r="R1200" s="106" t="str">
        <f>_xlfn.IFNA(IF($B1200="","",VLOOKUP($B1200,'SWC Towers'!$A:$Q,$R$2,FALSE)),"")</f>
        <v/>
      </c>
      <c r="S1200" s="106" t="str">
        <f>_xlfn.IFNA(IF($B1200="","",VLOOKUP($B1200,'SWC Towers'!$A:$Q,$S$2,FALSE)),"")</f>
        <v/>
      </c>
      <c r="T1200" s="106">
        <f>_xlfn.IFNA(IF($B1200="","",VLOOKUP($B1200,'SWC Towers'!$A:$Q,$T$2,FALSE)),"")</f>
        <v>0.5</v>
      </c>
      <c r="U1200" s="104" t="str">
        <f>_xlfn.IFNA(IF($B1200="","",VLOOKUP($B1200,'SWC Towers'!$A:$Q,$U$2,FALSE)),"")</f>
        <v/>
      </c>
      <c r="V1200" s="104" t="str">
        <f>_xlfn.IFNA(IF($B1200="","",VLOOKUP($B1200,'SWC Towers'!$A:$Q,$V$2,FALSE)),"")</f>
        <v/>
      </c>
      <c r="W1200" s="104" t="str">
        <f>_xlfn.IFNA(IF($B1200="","",VLOOKUP($B1200,'SWC Towers'!$A:$Q,$W$2,FALSE)),"")</f>
        <v/>
      </c>
      <c r="X1200" s="104" t="str">
        <f>_xlfn.IFNA(IF($B1200="","",VLOOKUP($B1200,'SWC Towers'!$A:$Q,$X$2,FALSE)),"")</f>
        <v/>
      </c>
      <c r="Y1200" s="104" t="str">
        <f>_xlfn.IFNA(IF($B1200="","",VLOOKUP($B1200,'SWC Towers'!$A:$Q,$Y$2,FALSE)),"")</f>
        <v/>
      </c>
      <c r="Z1200" s="104" t="str">
        <f>_xlfn.IFNA(IF($B1200="","",VLOOKUP($B1200,'SWC Towers'!$A:$Q,$Z$2,FALSE)),"")</f>
        <v/>
      </c>
      <c r="AA1200" s="104" t="str">
        <f>_xlfn.IFNA(IF($B1200="","",VLOOKUP($B1200,'SWC Towers'!$A:$Q,$AA$2,FALSE)),"")</f>
        <v/>
      </c>
      <c r="AB1200" s="106" t="str">
        <f>_xlfn.IFNA(IF($B1200="","",VLOOKUP($B1200,'SWC Towers'!$A:$Q,$AB$2,FALSE)),"")</f>
        <v/>
      </c>
      <c r="AC1200" s="20">
        <f>SUM(Table25[[#This Row],[IT Tower: Application]:[Other/Non-IT ]])</f>
        <v>1</v>
      </c>
      <c r="AD1200" s="67"/>
      <c r="AE1200" s="67"/>
      <c r="AF1200" s="67"/>
      <c r="AG1200" s="67"/>
      <c r="AH1200" s="67"/>
      <c r="AI1200" s="67"/>
      <c r="AJ1200" s="67"/>
      <c r="AK1200" s="67"/>
      <c r="AL1200" s="67"/>
      <c r="AM1200" s="67"/>
      <c r="AN1200" s="67"/>
      <c r="AO1200" s="67"/>
      <c r="AP1200" s="67"/>
      <c r="AQ1200" s="67"/>
      <c r="AR1200" s="67"/>
      <c r="AS1200" s="67"/>
      <c r="AT1200" s="67">
        <v>352958</v>
      </c>
      <c r="AU1200" s="67">
        <v>0</v>
      </c>
      <c r="AV1200" s="67"/>
      <c r="AW1200" s="67"/>
      <c r="AX1200" s="67"/>
      <c r="AY1200" s="67"/>
      <c r="AZ1200" s="67"/>
      <c r="BA1200" s="67"/>
      <c r="BB1200" s="113"/>
      <c r="BC1200" s="113"/>
      <c r="BD1200" s="113"/>
      <c r="BE1200" s="113"/>
      <c r="BF1200" s="113"/>
      <c r="BG1200" s="113"/>
      <c r="BH1200" s="113"/>
      <c r="BI1200" s="113"/>
      <c r="BJ1200" s="113"/>
      <c r="BK1200" s="113"/>
      <c r="BL1200" s="113"/>
      <c r="BM1200" s="113"/>
      <c r="BN1200" s="113"/>
      <c r="BO1200" s="113"/>
      <c r="BP1200" s="113"/>
      <c r="BQ1200" s="113"/>
      <c r="BR1200" s="113"/>
      <c r="BS1200" s="113"/>
      <c r="BT1200" s="113"/>
      <c r="BU1200" s="113"/>
      <c r="BV1200" s="113"/>
      <c r="BW1200" s="113"/>
      <c r="BX1200" s="113"/>
      <c r="BY1200" s="113"/>
      <c r="BZ1200" s="113"/>
      <c r="CA1200" s="67"/>
      <c r="CB1200" s="113"/>
      <c r="CC1200" s="69">
        <f>SUM(Table25[[#This Row],[Contract Amount FY00]:[Contract Amount FY50]])</f>
        <v>352958</v>
      </c>
      <c r="CD1200" s="114"/>
    </row>
    <row r="1201" spans="1:82" x14ac:dyDescent="0.25">
      <c r="A1201" s="122" t="s">
        <v>2013</v>
      </c>
      <c r="B1201" s="122" t="s">
        <v>286</v>
      </c>
      <c r="C1201" s="122" t="s">
        <v>3201</v>
      </c>
      <c r="E1201" s="26" t="str">
        <f>IFERROR(IF(VLOOKUP(Table25[[#This Row],[Contract No.]],Table3[#All],3,FALSE)="","No","Yes"),"")</f>
        <v>No</v>
      </c>
      <c r="F1201" s="107" t="str">
        <f>IFERROR(VLOOKUP(Table25[[#This Row],[Contract No.]],Table3[#All],3,FALSE),"")</f>
        <v/>
      </c>
      <c r="G1201" s="107" t="str">
        <f>IFERROR(IF(Table25[[#This Row],[Cooperative Purchase
(Yes/No)]]="Yes","Yes",IF(VLOOKUP(Table25[[#This Row],[Contract No.]],Table3[#All],1,FALSE)=Table25[[#This Row],[Contract No.]],"Yes","No")),"No")</f>
        <v>Yes</v>
      </c>
      <c r="H1201" s="51">
        <f>IFERROR(VLOOKUP(Table25[[#This Row],[Contract No.]],Table3[#All],4,FALSE),"")</f>
        <v>42401</v>
      </c>
      <c r="I1201" s="28">
        <f>IFERROR(IF(AND(MONTH(Table25[[#This Row],[Contract Start Date]])&gt;6,MONTH(Table25[[#This Row],[Contract Start Date]])&lt;=12),YEAR(Table25[[#This Row],[Contract Start Date]])+1,YEAR(Table25[[#This Row],[Contract Start Date]])),"")</f>
        <v>2016</v>
      </c>
      <c r="J1201" s="108">
        <f>Table25[[#This Row],[FY Formula start]]</f>
        <v>2016</v>
      </c>
      <c r="K1201" s="59" t="str">
        <f>"FY"&amp;" "&amp;Table25[[#This Row],[Year Start]]</f>
        <v>FY 2016</v>
      </c>
      <c r="L1201" s="109">
        <f>IFERROR(VLOOKUP(Table25[[#This Row],[Contract No.]],Table3[#All],5,FALSE),"")</f>
        <v>72717</v>
      </c>
      <c r="M1201" s="110">
        <f>IFERROR(IF(Table25[[#This Row],[Contract End Date]]="99/99/9999","No End",IF(AND(MONTH(Table25[[#This Row],[Contract End Date]])&gt;6,MONTH(Table25[[#This Row],[Contract End Date]])&lt;=12),YEAR(Table25[[#This Row],[Contract End Date]])+1,YEAR(Table25[[#This Row],[Contract End Date]]))),"")</f>
        <v>2099</v>
      </c>
      <c r="N1201" s="111">
        <f>Table25[[#This Row],[FY Formula end]]</f>
        <v>2099</v>
      </c>
      <c r="O1201" s="112" t="str">
        <f>IF(Table25[[#This Row],[Year End]]="No End","No End","FY"&amp;" "&amp;Table25[[#This Row],[Year End]])</f>
        <v>FY 2099</v>
      </c>
      <c r="P1201" s="27"/>
      <c r="Q1201" s="104">
        <f>_xlfn.IFNA(IF($B1201="","",VLOOKUP($B1201,'SWC Towers'!$A:$Q,$Q$2,FALSE)),"")</f>
        <v>0.5</v>
      </c>
      <c r="R1201" s="106" t="str">
        <f>_xlfn.IFNA(IF($B1201="","",VLOOKUP($B1201,'SWC Towers'!$A:$Q,$R$2,FALSE)),"")</f>
        <v/>
      </c>
      <c r="S1201" s="106" t="str">
        <f>_xlfn.IFNA(IF($B1201="","",VLOOKUP($B1201,'SWC Towers'!$A:$Q,$S$2,FALSE)),"")</f>
        <v/>
      </c>
      <c r="T1201" s="106">
        <f>_xlfn.IFNA(IF($B1201="","",VLOOKUP($B1201,'SWC Towers'!$A:$Q,$T$2,FALSE)),"")</f>
        <v>0.5</v>
      </c>
      <c r="U1201" s="104" t="str">
        <f>_xlfn.IFNA(IF($B1201="","",VLOOKUP($B1201,'SWC Towers'!$A:$Q,$U$2,FALSE)),"")</f>
        <v/>
      </c>
      <c r="V1201" s="104" t="str">
        <f>_xlfn.IFNA(IF($B1201="","",VLOOKUP($B1201,'SWC Towers'!$A:$Q,$V$2,FALSE)),"")</f>
        <v/>
      </c>
      <c r="W1201" s="104" t="str">
        <f>_xlfn.IFNA(IF($B1201="","",VLOOKUP($B1201,'SWC Towers'!$A:$Q,$W$2,FALSE)),"")</f>
        <v/>
      </c>
      <c r="X1201" s="104" t="str">
        <f>_xlfn.IFNA(IF($B1201="","",VLOOKUP($B1201,'SWC Towers'!$A:$Q,$X$2,FALSE)),"")</f>
        <v/>
      </c>
      <c r="Y1201" s="104" t="str">
        <f>_xlfn.IFNA(IF($B1201="","",VLOOKUP($B1201,'SWC Towers'!$A:$Q,$Y$2,FALSE)),"")</f>
        <v/>
      </c>
      <c r="Z1201" s="104" t="str">
        <f>_xlfn.IFNA(IF($B1201="","",VLOOKUP($B1201,'SWC Towers'!$A:$Q,$Z$2,FALSE)),"")</f>
        <v/>
      </c>
      <c r="AA1201" s="104" t="str">
        <f>_xlfn.IFNA(IF($B1201="","",VLOOKUP($B1201,'SWC Towers'!$A:$Q,$AA$2,FALSE)),"")</f>
        <v/>
      </c>
      <c r="AB1201" s="106" t="str">
        <f>_xlfn.IFNA(IF($B1201="","",VLOOKUP($B1201,'SWC Towers'!$A:$Q,$AB$2,FALSE)),"")</f>
        <v/>
      </c>
      <c r="AC1201" s="20">
        <f>SUM(Table25[[#This Row],[IT Tower: Application]:[Other/Non-IT ]])</f>
        <v>1</v>
      </c>
      <c r="AD1201" s="67"/>
      <c r="AE1201" s="67"/>
      <c r="AF1201" s="67"/>
      <c r="AG1201" s="67"/>
      <c r="AH1201" s="67"/>
      <c r="AI1201" s="67"/>
      <c r="AJ1201" s="67"/>
      <c r="AK1201" s="67"/>
      <c r="AL1201" s="67"/>
      <c r="AM1201" s="67"/>
      <c r="AN1201" s="67"/>
      <c r="AO1201" s="67"/>
      <c r="AP1201" s="67"/>
      <c r="AQ1201" s="67"/>
      <c r="AR1201" s="67"/>
      <c r="AS1201" s="67"/>
      <c r="AT1201" s="67"/>
      <c r="AU1201" s="67"/>
      <c r="AV1201" s="67"/>
      <c r="AW1201" s="67">
        <v>44204</v>
      </c>
      <c r="AX1201" s="67">
        <v>0</v>
      </c>
      <c r="AY1201" s="67"/>
      <c r="AZ1201" s="67"/>
      <c r="BA1201" s="67"/>
      <c r="BB1201" s="113"/>
      <c r="BC1201" s="113"/>
      <c r="BD1201" s="113"/>
      <c r="BE1201" s="113"/>
      <c r="BF1201" s="113"/>
      <c r="BG1201" s="113"/>
      <c r="BH1201" s="113"/>
      <c r="BI1201" s="113"/>
      <c r="BJ1201" s="113"/>
      <c r="BK1201" s="113"/>
      <c r="BL1201" s="113"/>
      <c r="BM1201" s="113"/>
      <c r="BN1201" s="113"/>
      <c r="BO1201" s="113"/>
      <c r="BP1201" s="113"/>
      <c r="BQ1201" s="113"/>
      <c r="BR1201" s="113"/>
      <c r="BS1201" s="113"/>
      <c r="BT1201" s="113"/>
      <c r="BU1201" s="113"/>
      <c r="BV1201" s="113"/>
      <c r="BW1201" s="113"/>
      <c r="BX1201" s="113"/>
      <c r="BY1201" s="113"/>
      <c r="BZ1201" s="113"/>
      <c r="CA1201" s="67"/>
      <c r="CB1201" s="113"/>
      <c r="CC1201" s="69">
        <f>SUM(Table25[[#This Row],[Contract Amount FY00]:[Contract Amount FY50]])</f>
        <v>44204</v>
      </c>
      <c r="CD1201" s="114"/>
    </row>
    <row r="1202" spans="1:82" x14ac:dyDescent="0.25">
      <c r="A1202" s="122" t="s">
        <v>2013</v>
      </c>
      <c r="B1202" s="122" t="s">
        <v>286</v>
      </c>
      <c r="C1202" s="122" t="s">
        <v>1847</v>
      </c>
      <c r="E1202" s="26" t="str">
        <f>IFERROR(IF(VLOOKUP(Table25[[#This Row],[Contract No.]],Table3[#All],3,FALSE)="","No","Yes"),"")</f>
        <v>No</v>
      </c>
      <c r="F1202" s="107" t="str">
        <f>IFERROR(VLOOKUP(Table25[[#This Row],[Contract No.]],Table3[#All],3,FALSE),"")</f>
        <v/>
      </c>
      <c r="G1202" s="107" t="str">
        <f>IFERROR(IF(Table25[[#This Row],[Cooperative Purchase
(Yes/No)]]="Yes","Yes",IF(VLOOKUP(Table25[[#This Row],[Contract No.]],Table3[#All],1,FALSE)=Table25[[#This Row],[Contract No.]],"Yes","No")),"No")</f>
        <v>Yes</v>
      </c>
      <c r="H1202" s="51">
        <f>IFERROR(VLOOKUP(Table25[[#This Row],[Contract No.]],Table3[#All],4,FALSE),"")</f>
        <v>42401</v>
      </c>
      <c r="I1202" s="28">
        <f>IFERROR(IF(AND(MONTH(Table25[[#This Row],[Contract Start Date]])&gt;6,MONTH(Table25[[#This Row],[Contract Start Date]])&lt;=12),YEAR(Table25[[#This Row],[Contract Start Date]])+1,YEAR(Table25[[#This Row],[Contract Start Date]])),"")</f>
        <v>2016</v>
      </c>
      <c r="J1202" s="108">
        <f>Table25[[#This Row],[FY Formula start]]</f>
        <v>2016</v>
      </c>
      <c r="K1202" s="59" t="str">
        <f>"FY"&amp;" "&amp;Table25[[#This Row],[Year Start]]</f>
        <v>FY 2016</v>
      </c>
      <c r="L1202" s="109">
        <f>IFERROR(VLOOKUP(Table25[[#This Row],[Contract No.]],Table3[#All],5,FALSE),"")</f>
        <v>72717</v>
      </c>
      <c r="M1202" s="110">
        <f>IFERROR(IF(Table25[[#This Row],[Contract End Date]]="99/99/9999","No End",IF(AND(MONTH(Table25[[#This Row],[Contract End Date]])&gt;6,MONTH(Table25[[#This Row],[Contract End Date]])&lt;=12),YEAR(Table25[[#This Row],[Contract End Date]])+1,YEAR(Table25[[#This Row],[Contract End Date]]))),"")</f>
        <v>2099</v>
      </c>
      <c r="N1202" s="111">
        <f>Table25[[#This Row],[FY Formula end]]</f>
        <v>2099</v>
      </c>
      <c r="O1202" s="112" t="str">
        <f>IF(Table25[[#This Row],[Year End]]="No End","No End","FY"&amp;" "&amp;Table25[[#This Row],[Year End]])</f>
        <v>FY 2099</v>
      </c>
      <c r="P1202" s="27"/>
      <c r="Q1202" s="104">
        <f>_xlfn.IFNA(IF($B1202="","",VLOOKUP($B1202,'SWC Towers'!$A:$Q,$Q$2,FALSE)),"")</f>
        <v>0.5</v>
      </c>
      <c r="R1202" s="106" t="str">
        <f>_xlfn.IFNA(IF($B1202="","",VLOOKUP($B1202,'SWC Towers'!$A:$Q,$R$2,FALSE)),"")</f>
        <v/>
      </c>
      <c r="S1202" s="106" t="str">
        <f>_xlfn.IFNA(IF($B1202="","",VLOOKUP($B1202,'SWC Towers'!$A:$Q,$S$2,FALSE)),"")</f>
        <v/>
      </c>
      <c r="T1202" s="106">
        <f>_xlfn.IFNA(IF($B1202="","",VLOOKUP($B1202,'SWC Towers'!$A:$Q,$T$2,FALSE)),"")</f>
        <v>0.5</v>
      </c>
      <c r="U1202" s="104" t="str">
        <f>_xlfn.IFNA(IF($B1202="","",VLOOKUP($B1202,'SWC Towers'!$A:$Q,$U$2,FALSE)),"")</f>
        <v/>
      </c>
      <c r="V1202" s="104" t="str">
        <f>_xlfn.IFNA(IF($B1202="","",VLOOKUP($B1202,'SWC Towers'!$A:$Q,$V$2,FALSE)),"")</f>
        <v/>
      </c>
      <c r="W1202" s="104" t="str">
        <f>_xlfn.IFNA(IF($B1202="","",VLOOKUP($B1202,'SWC Towers'!$A:$Q,$W$2,FALSE)),"")</f>
        <v/>
      </c>
      <c r="X1202" s="104" t="str">
        <f>_xlfn.IFNA(IF($B1202="","",VLOOKUP($B1202,'SWC Towers'!$A:$Q,$X$2,FALSE)),"")</f>
        <v/>
      </c>
      <c r="Y1202" s="104" t="str">
        <f>_xlfn.IFNA(IF($B1202="","",VLOOKUP($B1202,'SWC Towers'!$A:$Q,$Y$2,FALSE)),"")</f>
        <v/>
      </c>
      <c r="Z1202" s="104" t="str">
        <f>_xlfn.IFNA(IF($B1202="","",VLOOKUP($B1202,'SWC Towers'!$A:$Q,$Z$2,FALSE)),"")</f>
        <v/>
      </c>
      <c r="AA1202" s="104" t="str">
        <f>_xlfn.IFNA(IF($B1202="","",VLOOKUP($B1202,'SWC Towers'!$A:$Q,$AA$2,FALSE)),"")</f>
        <v/>
      </c>
      <c r="AB1202" s="106" t="str">
        <f>_xlfn.IFNA(IF($B1202="","",VLOOKUP($B1202,'SWC Towers'!$A:$Q,$AB$2,FALSE)),"")</f>
        <v/>
      </c>
      <c r="AC1202" s="20">
        <f>SUM(Table25[[#This Row],[IT Tower: Application]:[Other/Non-IT ]])</f>
        <v>1</v>
      </c>
      <c r="AD1202" s="67"/>
      <c r="AE1202" s="67"/>
      <c r="AF1202" s="67"/>
      <c r="AG1202" s="67"/>
      <c r="AH1202" s="67"/>
      <c r="AI1202" s="67"/>
      <c r="AJ1202" s="67"/>
      <c r="AK1202" s="67"/>
      <c r="AL1202" s="67"/>
      <c r="AM1202" s="67"/>
      <c r="AN1202" s="67"/>
      <c r="AO1202" s="67"/>
      <c r="AP1202" s="67"/>
      <c r="AQ1202" s="67"/>
      <c r="AR1202" s="67"/>
      <c r="AS1202" s="67"/>
      <c r="AT1202" s="67">
        <v>577268</v>
      </c>
      <c r="AU1202" s="67">
        <v>921325</v>
      </c>
      <c r="AV1202" s="67">
        <v>534374</v>
      </c>
      <c r="AW1202" s="67">
        <v>260595</v>
      </c>
      <c r="AX1202" s="67">
        <v>755214</v>
      </c>
      <c r="AY1202" s="67">
        <v>1014280</v>
      </c>
      <c r="AZ1202" s="67">
        <v>904305</v>
      </c>
      <c r="BA1202" s="67">
        <v>854400</v>
      </c>
      <c r="BB1202" s="113">
        <v>645320</v>
      </c>
      <c r="BC1202" s="113">
        <v>319360</v>
      </c>
      <c r="BD1202" s="113"/>
      <c r="BE1202" s="113"/>
      <c r="BF1202" s="113"/>
      <c r="BG1202" s="113"/>
      <c r="BH1202" s="113"/>
      <c r="BI1202" s="113"/>
      <c r="BJ1202" s="113"/>
      <c r="BK1202" s="113"/>
      <c r="BL1202" s="113"/>
      <c r="BM1202" s="113"/>
      <c r="BN1202" s="113"/>
      <c r="BO1202" s="113"/>
      <c r="BP1202" s="113"/>
      <c r="BQ1202" s="113"/>
      <c r="BR1202" s="113"/>
      <c r="BS1202" s="113"/>
      <c r="BT1202" s="113"/>
      <c r="BU1202" s="113"/>
      <c r="BV1202" s="113"/>
      <c r="BW1202" s="113"/>
      <c r="BX1202" s="113"/>
      <c r="BY1202" s="113"/>
      <c r="BZ1202" s="113"/>
      <c r="CA1202" s="67"/>
      <c r="CB1202" s="113"/>
      <c r="CC1202" s="69">
        <f>SUM(Table25[[#This Row],[Contract Amount FY00]:[Contract Amount FY50]])</f>
        <v>6786441</v>
      </c>
      <c r="CD1202" s="114"/>
    </row>
    <row r="1203" spans="1:82" x14ac:dyDescent="0.25">
      <c r="A1203" s="122" t="s">
        <v>2013</v>
      </c>
      <c r="B1203" s="122" t="s">
        <v>286</v>
      </c>
      <c r="C1203" s="122" t="s">
        <v>2191</v>
      </c>
      <c r="E1203" s="26" t="str">
        <f>IFERROR(IF(VLOOKUP(Table25[[#This Row],[Contract No.]],Table3[#All],3,FALSE)="","No","Yes"),"")</f>
        <v>No</v>
      </c>
      <c r="F1203" s="107" t="str">
        <f>IFERROR(VLOOKUP(Table25[[#This Row],[Contract No.]],Table3[#All],3,FALSE),"")</f>
        <v/>
      </c>
      <c r="G1203" s="107" t="str">
        <f>IFERROR(IF(Table25[[#This Row],[Cooperative Purchase
(Yes/No)]]="Yes","Yes",IF(VLOOKUP(Table25[[#This Row],[Contract No.]],Table3[#All],1,FALSE)=Table25[[#This Row],[Contract No.]],"Yes","No")),"No")</f>
        <v>Yes</v>
      </c>
      <c r="H1203" s="51">
        <f>IFERROR(VLOOKUP(Table25[[#This Row],[Contract No.]],Table3[#All],4,FALSE),"")</f>
        <v>42401</v>
      </c>
      <c r="I1203" s="28">
        <f>IFERROR(IF(AND(MONTH(Table25[[#This Row],[Contract Start Date]])&gt;6,MONTH(Table25[[#This Row],[Contract Start Date]])&lt;=12),YEAR(Table25[[#This Row],[Contract Start Date]])+1,YEAR(Table25[[#This Row],[Contract Start Date]])),"")</f>
        <v>2016</v>
      </c>
      <c r="J1203" s="108">
        <f>Table25[[#This Row],[FY Formula start]]</f>
        <v>2016</v>
      </c>
      <c r="K1203" s="59" t="str">
        <f>"FY"&amp;" "&amp;Table25[[#This Row],[Year Start]]</f>
        <v>FY 2016</v>
      </c>
      <c r="L1203" s="109">
        <f>IFERROR(VLOOKUP(Table25[[#This Row],[Contract No.]],Table3[#All],5,FALSE),"")</f>
        <v>72717</v>
      </c>
      <c r="M1203" s="110">
        <f>IFERROR(IF(Table25[[#This Row],[Contract End Date]]="99/99/9999","No End",IF(AND(MONTH(Table25[[#This Row],[Contract End Date]])&gt;6,MONTH(Table25[[#This Row],[Contract End Date]])&lt;=12),YEAR(Table25[[#This Row],[Contract End Date]])+1,YEAR(Table25[[#This Row],[Contract End Date]]))),"")</f>
        <v>2099</v>
      </c>
      <c r="N1203" s="111">
        <f>Table25[[#This Row],[FY Formula end]]</f>
        <v>2099</v>
      </c>
      <c r="O1203" s="112" t="str">
        <f>IF(Table25[[#This Row],[Year End]]="No End","No End","FY"&amp;" "&amp;Table25[[#This Row],[Year End]])</f>
        <v>FY 2099</v>
      </c>
      <c r="P1203" s="27"/>
      <c r="Q1203" s="104">
        <f>_xlfn.IFNA(IF($B1203="","",VLOOKUP($B1203,'SWC Towers'!$A:$Q,$Q$2,FALSE)),"")</f>
        <v>0.5</v>
      </c>
      <c r="R1203" s="106" t="str">
        <f>_xlfn.IFNA(IF($B1203="","",VLOOKUP($B1203,'SWC Towers'!$A:$Q,$R$2,FALSE)),"")</f>
        <v/>
      </c>
      <c r="S1203" s="106" t="str">
        <f>_xlfn.IFNA(IF($B1203="","",VLOOKUP($B1203,'SWC Towers'!$A:$Q,$S$2,FALSE)),"")</f>
        <v/>
      </c>
      <c r="T1203" s="106">
        <f>_xlfn.IFNA(IF($B1203="","",VLOOKUP($B1203,'SWC Towers'!$A:$Q,$T$2,FALSE)),"")</f>
        <v>0.5</v>
      </c>
      <c r="U1203" s="104" t="str">
        <f>_xlfn.IFNA(IF($B1203="","",VLOOKUP($B1203,'SWC Towers'!$A:$Q,$U$2,FALSE)),"")</f>
        <v/>
      </c>
      <c r="V1203" s="104" t="str">
        <f>_xlfn.IFNA(IF($B1203="","",VLOOKUP($B1203,'SWC Towers'!$A:$Q,$V$2,FALSE)),"")</f>
        <v/>
      </c>
      <c r="W1203" s="104" t="str">
        <f>_xlfn.IFNA(IF($B1203="","",VLOOKUP($B1203,'SWC Towers'!$A:$Q,$W$2,FALSE)),"")</f>
        <v/>
      </c>
      <c r="X1203" s="104" t="str">
        <f>_xlfn.IFNA(IF($B1203="","",VLOOKUP($B1203,'SWC Towers'!$A:$Q,$X$2,FALSE)),"")</f>
        <v/>
      </c>
      <c r="Y1203" s="104" t="str">
        <f>_xlfn.IFNA(IF($B1203="","",VLOOKUP($B1203,'SWC Towers'!$A:$Q,$Y$2,FALSE)),"")</f>
        <v/>
      </c>
      <c r="Z1203" s="104" t="str">
        <f>_xlfn.IFNA(IF($B1203="","",VLOOKUP($B1203,'SWC Towers'!$A:$Q,$Z$2,FALSE)),"")</f>
        <v/>
      </c>
      <c r="AA1203" s="104" t="str">
        <f>_xlfn.IFNA(IF($B1203="","",VLOOKUP($B1203,'SWC Towers'!$A:$Q,$AA$2,FALSE)),"")</f>
        <v/>
      </c>
      <c r="AB1203" s="106" t="str">
        <f>_xlfn.IFNA(IF($B1203="","",VLOOKUP($B1203,'SWC Towers'!$A:$Q,$AB$2,FALSE)),"")</f>
        <v/>
      </c>
      <c r="AC1203" s="20">
        <f>SUM(Table25[[#This Row],[IT Tower: Application]:[Other/Non-IT ]])</f>
        <v>1</v>
      </c>
      <c r="AD1203" s="67"/>
      <c r="AE1203" s="67"/>
      <c r="AF1203" s="67"/>
      <c r="AG1203" s="67"/>
      <c r="AH1203" s="67"/>
      <c r="AI1203" s="67"/>
      <c r="AJ1203" s="67"/>
      <c r="AK1203" s="67"/>
      <c r="AL1203" s="67"/>
      <c r="AM1203" s="67"/>
      <c r="AN1203" s="67"/>
      <c r="AO1203" s="67"/>
      <c r="AP1203" s="67"/>
      <c r="AQ1203" s="67"/>
      <c r="AR1203" s="67"/>
      <c r="AS1203" s="67"/>
      <c r="AT1203" s="67"/>
      <c r="AU1203" s="67">
        <v>0</v>
      </c>
      <c r="AV1203" s="67">
        <v>2549</v>
      </c>
      <c r="AW1203" s="67">
        <v>9306</v>
      </c>
      <c r="AX1203" s="67">
        <v>0</v>
      </c>
      <c r="AY1203" s="67"/>
      <c r="AZ1203" s="67"/>
      <c r="BA1203" s="67"/>
      <c r="BB1203" s="113"/>
      <c r="BC1203" s="113"/>
      <c r="BD1203" s="113"/>
      <c r="BE1203" s="113"/>
      <c r="BF1203" s="113"/>
      <c r="BG1203" s="113"/>
      <c r="BH1203" s="113"/>
      <c r="BI1203" s="113"/>
      <c r="BJ1203" s="113"/>
      <c r="BK1203" s="113"/>
      <c r="BL1203" s="113"/>
      <c r="BM1203" s="113"/>
      <c r="BN1203" s="113"/>
      <c r="BO1203" s="113"/>
      <c r="BP1203" s="113"/>
      <c r="BQ1203" s="113"/>
      <c r="BR1203" s="113"/>
      <c r="BS1203" s="113"/>
      <c r="BT1203" s="113"/>
      <c r="BU1203" s="113"/>
      <c r="BV1203" s="113"/>
      <c r="BW1203" s="113"/>
      <c r="BX1203" s="113"/>
      <c r="BY1203" s="113"/>
      <c r="BZ1203" s="113"/>
      <c r="CA1203" s="67"/>
      <c r="CB1203" s="113"/>
      <c r="CC1203" s="69">
        <f>SUM(Table25[[#This Row],[Contract Amount FY00]:[Contract Amount FY50]])</f>
        <v>11855</v>
      </c>
      <c r="CD1203" s="114"/>
    </row>
    <row r="1204" spans="1:82" x14ac:dyDescent="0.25">
      <c r="A1204" s="122" t="s">
        <v>2013</v>
      </c>
      <c r="B1204" s="122" t="s">
        <v>286</v>
      </c>
      <c r="C1204" s="122" t="s">
        <v>1748</v>
      </c>
      <c r="E1204" s="26" t="str">
        <f>IFERROR(IF(VLOOKUP(Table25[[#This Row],[Contract No.]],Table3[#All],3,FALSE)="","No","Yes"),"")</f>
        <v>No</v>
      </c>
      <c r="F1204" s="107" t="str">
        <f>IFERROR(VLOOKUP(Table25[[#This Row],[Contract No.]],Table3[#All],3,FALSE),"")</f>
        <v/>
      </c>
      <c r="G1204" s="107" t="str">
        <f>IFERROR(IF(Table25[[#This Row],[Cooperative Purchase
(Yes/No)]]="Yes","Yes",IF(VLOOKUP(Table25[[#This Row],[Contract No.]],Table3[#All],1,FALSE)=Table25[[#This Row],[Contract No.]],"Yes","No")),"No")</f>
        <v>Yes</v>
      </c>
      <c r="H1204" s="51">
        <f>IFERROR(VLOOKUP(Table25[[#This Row],[Contract No.]],Table3[#All],4,FALSE),"")</f>
        <v>42401</v>
      </c>
      <c r="I1204" s="28">
        <f>IFERROR(IF(AND(MONTH(Table25[[#This Row],[Contract Start Date]])&gt;6,MONTH(Table25[[#This Row],[Contract Start Date]])&lt;=12),YEAR(Table25[[#This Row],[Contract Start Date]])+1,YEAR(Table25[[#This Row],[Contract Start Date]])),"")</f>
        <v>2016</v>
      </c>
      <c r="J1204" s="108">
        <f>Table25[[#This Row],[FY Formula start]]</f>
        <v>2016</v>
      </c>
      <c r="K1204" s="59" t="str">
        <f>"FY"&amp;" "&amp;Table25[[#This Row],[Year Start]]</f>
        <v>FY 2016</v>
      </c>
      <c r="L1204" s="109">
        <f>IFERROR(VLOOKUP(Table25[[#This Row],[Contract No.]],Table3[#All],5,FALSE),"")</f>
        <v>72717</v>
      </c>
      <c r="M1204" s="110">
        <f>IFERROR(IF(Table25[[#This Row],[Contract End Date]]="99/99/9999","No End",IF(AND(MONTH(Table25[[#This Row],[Contract End Date]])&gt;6,MONTH(Table25[[#This Row],[Contract End Date]])&lt;=12),YEAR(Table25[[#This Row],[Contract End Date]])+1,YEAR(Table25[[#This Row],[Contract End Date]]))),"")</f>
        <v>2099</v>
      </c>
      <c r="N1204" s="111">
        <f>Table25[[#This Row],[FY Formula end]]</f>
        <v>2099</v>
      </c>
      <c r="O1204" s="112" t="str">
        <f>IF(Table25[[#This Row],[Year End]]="No End","No End","FY"&amp;" "&amp;Table25[[#This Row],[Year End]])</f>
        <v>FY 2099</v>
      </c>
      <c r="P1204" s="27"/>
      <c r="Q1204" s="104">
        <f>_xlfn.IFNA(IF($B1204="","",VLOOKUP($B1204,'SWC Towers'!$A:$Q,$Q$2,FALSE)),"")</f>
        <v>0.5</v>
      </c>
      <c r="R1204" s="106" t="str">
        <f>_xlfn.IFNA(IF($B1204="","",VLOOKUP($B1204,'SWC Towers'!$A:$Q,$R$2,FALSE)),"")</f>
        <v/>
      </c>
      <c r="S1204" s="106" t="str">
        <f>_xlfn.IFNA(IF($B1204="","",VLOOKUP($B1204,'SWC Towers'!$A:$Q,$S$2,FALSE)),"")</f>
        <v/>
      </c>
      <c r="T1204" s="106">
        <f>_xlfn.IFNA(IF($B1204="","",VLOOKUP($B1204,'SWC Towers'!$A:$Q,$T$2,FALSE)),"")</f>
        <v>0.5</v>
      </c>
      <c r="U1204" s="104" t="str">
        <f>_xlfn.IFNA(IF($B1204="","",VLOOKUP($B1204,'SWC Towers'!$A:$Q,$U$2,FALSE)),"")</f>
        <v/>
      </c>
      <c r="V1204" s="104" t="str">
        <f>_xlfn.IFNA(IF($B1204="","",VLOOKUP($B1204,'SWC Towers'!$A:$Q,$V$2,FALSE)),"")</f>
        <v/>
      </c>
      <c r="W1204" s="104" t="str">
        <f>_xlfn.IFNA(IF($B1204="","",VLOOKUP($B1204,'SWC Towers'!$A:$Q,$W$2,FALSE)),"")</f>
        <v/>
      </c>
      <c r="X1204" s="104" t="str">
        <f>_xlfn.IFNA(IF($B1204="","",VLOOKUP($B1204,'SWC Towers'!$A:$Q,$X$2,FALSE)),"")</f>
        <v/>
      </c>
      <c r="Y1204" s="104" t="str">
        <f>_xlfn.IFNA(IF($B1204="","",VLOOKUP($B1204,'SWC Towers'!$A:$Q,$Y$2,FALSE)),"")</f>
        <v/>
      </c>
      <c r="Z1204" s="104" t="str">
        <f>_xlfn.IFNA(IF($B1204="","",VLOOKUP($B1204,'SWC Towers'!$A:$Q,$Z$2,FALSE)),"")</f>
        <v/>
      </c>
      <c r="AA1204" s="104" t="str">
        <f>_xlfn.IFNA(IF($B1204="","",VLOOKUP($B1204,'SWC Towers'!$A:$Q,$AA$2,FALSE)),"")</f>
        <v/>
      </c>
      <c r="AB1204" s="106" t="str">
        <f>_xlfn.IFNA(IF($B1204="","",VLOOKUP($B1204,'SWC Towers'!$A:$Q,$AB$2,FALSE)),"")</f>
        <v/>
      </c>
      <c r="AC1204" s="20">
        <f>SUM(Table25[[#This Row],[IT Tower: Application]:[Other/Non-IT ]])</f>
        <v>1</v>
      </c>
      <c r="AD1204" s="67"/>
      <c r="AE1204" s="67"/>
      <c r="AF1204" s="67"/>
      <c r="AG1204" s="67"/>
      <c r="AH1204" s="67"/>
      <c r="AI1204" s="67"/>
      <c r="AJ1204" s="67"/>
      <c r="AK1204" s="67"/>
      <c r="AL1204" s="67"/>
      <c r="AM1204" s="67"/>
      <c r="AN1204" s="67"/>
      <c r="AO1204" s="67"/>
      <c r="AP1204" s="67"/>
      <c r="AQ1204" s="67"/>
      <c r="AR1204" s="67"/>
      <c r="AS1204" s="67"/>
      <c r="AT1204" s="67"/>
      <c r="AU1204" s="67">
        <v>23250</v>
      </c>
      <c r="AV1204" s="67">
        <v>51750</v>
      </c>
      <c r="AW1204" s="67"/>
      <c r="AX1204" s="67"/>
      <c r="AY1204" s="67"/>
      <c r="AZ1204" s="67"/>
      <c r="BA1204" s="67"/>
      <c r="BB1204" s="113"/>
      <c r="BC1204" s="113"/>
      <c r="BD1204" s="113"/>
      <c r="BE1204" s="113"/>
      <c r="BF1204" s="113"/>
      <c r="BG1204" s="113"/>
      <c r="BH1204" s="113"/>
      <c r="BI1204" s="113"/>
      <c r="BJ1204" s="113"/>
      <c r="BK1204" s="113"/>
      <c r="BL1204" s="113"/>
      <c r="BM1204" s="113"/>
      <c r="BN1204" s="113"/>
      <c r="BO1204" s="113"/>
      <c r="BP1204" s="113"/>
      <c r="BQ1204" s="113"/>
      <c r="BR1204" s="113"/>
      <c r="BS1204" s="113"/>
      <c r="BT1204" s="113"/>
      <c r="BU1204" s="113"/>
      <c r="BV1204" s="113"/>
      <c r="BW1204" s="113"/>
      <c r="BX1204" s="113"/>
      <c r="BY1204" s="113"/>
      <c r="BZ1204" s="113"/>
      <c r="CA1204" s="67"/>
      <c r="CB1204" s="113"/>
      <c r="CC1204" s="69">
        <f>SUM(Table25[[#This Row],[Contract Amount FY00]:[Contract Amount FY50]])</f>
        <v>75000</v>
      </c>
      <c r="CD1204" s="114"/>
    </row>
    <row r="1205" spans="1:82" x14ac:dyDescent="0.25">
      <c r="A1205" s="122" t="s">
        <v>2013</v>
      </c>
      <c r="B1205" s="122" t="s">
        <v>286</v>
      </c>
      <c r="C1205" s="122" t="s">
        <v>540</v>
      </c>
      <c r="E1205" s="26" t="str">
        <f>IFERROR(IF(VLOOKUP(Table25[[#This Row],[Contract No.]],Table3[#All],3,FALSE)="","No","Yes"),"")</f>
        <v>No</v>
      </c>
      <c r="F1205" s="107" t="str">
        <f>IFERROR(VLOOKUP(Table25[[#This Row],[Contract No.]],Table3[#All],3,FALSE),"")</f>
        <v/>
      </c>
      <c r="G1205" s="107" t="str">
        <f>IFERROR(IF(Table25[[#This Row],[Cooperative Purchase
(Yes/No)]]="Yes","Yes",IF(VLOOKUP(Table25[[#This Row],[Contract No.]],Table3[#All],1,FALSE)=Table25[[#This Row],[Contract No.]],"Yes","No")),"No")</f>
        <v>Yes</v>
      </c>
      <c r="H1205" s="51">
        <f>IFERROR(VLOOKUP(Table25[[#This Row],[Contract No.]],Table3[#All],4,FALSE),"")</f>
        <v>42401</v>
      </c>
      <c r="I1205" s="28">
        <f>IFERROR(IF(AND(MONTH(Table25[[#This Row],[Contract Start Date]])&gt;6,MONTH(Table25[[#This Row],[Contract Start Date]])&lt;=12),YEAR(Table25[[#This Row],[Contract Start Date]])+1,YEAR(Table25[[#This Row],[Contract Start Date]])),"")</f>
        <v>2016</v>
      </c>
      <c r="J1205" s="108">
        <f>Table25[[#This Row],[FY Formula start]]</f>
        <v>2016</v>
      </c>
      <c r="K1205" s="59" t="str">
        <f>"FY"&amp;" "&amp;Table25[[#This Row],[Year Start]]</f>
        <v>FY 2016</v>
      </c>
      <c r="L1205" s="109">
        <f>IFERROR(VLOOKUP(Table25[[#This Row],[Contract No.]],Table3[#All],5,FALSE),"")</f>
        <v>72717</v>
      </c>
      <c r="M1205" s="110">
        <f>IFERROR(IF(Table25[[#This Row],[Contract End Date]]="99/99/9999","No End",IF(AND(MONTH(Table25[[#This Row],[Contract End Date]])&gt;6,MONTH(Table25[[#This Row],[Contract End Date]])&lt;=12),YEAR(Table25[[#This Row],[Contract End Date]])+1,YEAR(Table25[[#This Row],[Contract End Date]]))),"")</f>
        <v>2099</v>
      </c>
      <c r="N1205" s="111">
        <f>Table25[[#This Row],[FY Formula end]]</f>
        <v>2099</v>
      </c>
      <c r="O1205" s="112" t="str">
        <f>IF(Table25[[#This Row],[Year End]]="No End","No End","FY"&amp;" "&amp;Table25[[#This Row],[Year End]])</f>
        <v>FY 2099</v>
      </c>
      <c r="P1205" s="27"/>
      <c r="Q1205" s="104">
        <f>_xlfn.IFNA(IF($B1205="","",VLOOKUP($B1205,'SWC Towers'!$A:$Q,$Q$2,FALSE)),"")</f>
        <v>0.5</v>
      </c>
      <c r="R1205" s="106" t="str">
        <f>_xlfn.IFNA(IF($B1205="","",VLOOKUP($B1205,'SWC Towers'!$A:$Q,$R$2,FALSE)),"")</f>
        <v/>
      </c>
      <c r="S1205" s="106" t="str">
        <f>_xlfn.IFNA(IF($B1205="","",VLOOKUP($B1205,'SWC Towers'!$A:$Q,$S$2,FALSE)),"")</f>
        <v/>
      </c>
      <c r="T1205" s="106">
        <f>_xlfn.IFNA(IF($B1205="","",VLOOKUP($B1205,'SWC Towers'!$A:$Q,$T$2,FALSE)),"")</f>
        <v>0.5</v>
      </c>
      <c r="U1205" s="104" t="str">
        <f>_xlfn.IFNA(IF($B1205="","",VLOOKUP($B1205,'SWC Towers'!$A:$Q,$U$2,FALSE)),"")</f>
        <v/>
      </c>
      <c r="V1205" s="104" t="str">
        <f>_xlfn.IFNA(IF($B1205="","",VLOOKUP($B1205,'SWC Towers'!$A:$Q,$V$2,FALSE)),"")</f>
        <v/>
      </c>
      <c r="W1205" s="104" t="str">
        <f>_xlfn.IFNA(IF($B1205="","",VLOOKUP($B1205,'SWC Towers'!$A:$Q,$W$2,FALSE)),"")</f>
        <v/>
      </c>
      <c r="X1205" s="104" t="str">
        <f>_xlfn.IFNA(IF($B1205="","",VLOOKUP($B1205,'SWC Towers'!$A:$Q,$X$2,FALSE)),"")</f>
        <v/>
      </c>
      <c r="Y1205" s="104" t="str">
        <f>_xlfn.IFNA(IF($B1205="","",VLOOKUP($B1205,'SWC Towers'!$A:$Q,$Y$2,FALSE)),"")</f>
        <v/>
      </c>
      <c r="Z1205" s="104" t="str">
        <f>_xlfn.IFNA(IF($B1205="","",VLOOKUP($B1205,'SWC Towers'!$A:$Q,$Z$2,FALSE)),"")</f>
        <v/>
      </c>
      <c r="AA1205" s="104" t="str">
        <f>_xlfn.IFNA(IF($B1205="","",VLOOKUP($B1205,'SWC Towers'!$A:$Q,$AA$2,FALSE)),"")</f>
        <v/>
      </c>
      <c r="AB1205" s="106" t="str">
        <f>_xlfn.IFNA(IF($B1205="","",VLOOKUP($B1205,'SWC Towers'!$A:$Q,$AB$2,FALSE)),"")</f>
        <v/>
      </c>
      <c r="AC1205" s="20">
        <f>SUM(Table25[[#This Row],[IT Tower: Application]:[Other/Non-IT ]])</f>
        <v>1</v>
      </c>
      <c r="AD1205" s="67"/>
      <c r="AE1205" s="67"/>
      <c r="AF1205" s="67"/>
      <c r="AG1205" s="67"/>
      <c r="AH1205" s="67"/>
      <c r="AI1205" s="67"/>
      <c r="AJ1205" s="67"/>
      <c r="AK1205" s="67"/>
      <c r="AL1205" s="67"/>
      <c r="AM1205" s="67"/>
      <c r="AN1205" s="67"/>
      <c r="AO1205" s="67"/>
      <c r="AP1205" s="67"/>
      <c r="AQ1205" s="67"/>
      <c r="AR1205" s="67"/>
      <c r="AS1205" s="67"/>
      <c r="AT1205" s="67"/>
      <c r="AU1205" s="67"/>
      <c r="AV1205" s="67"/>
      <c r="AW1205" s="67"/>
      <c r="AX1205" s="67"/>
      <c r="AY1205" s="67"/>
      <c r="AZ1205" s="67">
        <v>38480</v>
      </c>
      <c r="BA1205" s="67">
        <v>0</v>
      </c>
      <c r="BB1205" s="113"/>
      <c r="BC1205" s="113"/>
      <c r="BD1205" s="113"/>
      <c r="BE1205" s="113"/>
      <c r="BF1205" s="113"/>
      <c r="BG1205" s="113"/>
      <c r="BH1205" s="113"/>
      <c r="BI1205" s="113"/>
      <c r="BJ1205" s="113"/>
      <c r="BK1205" s="113"/>
      <c r="BL1205" s="113"/>
      <c r="BM1205" s="113"/>
      <c r="BN1205" s="113"/>
      <c r="BO1205" s="113"/>
      <c r="BP1205" s="113"/>
      <c r="BQ1205" s="113"/>
      <c r="BR1205" s="113"/>
      <c r="BS1205" s="113"/>
      <c r="BT1205" s="113"/>
      <c r="BU1205" s="113"/>
      <c r="BV1205" s="113"/>
      <c r="BW1205" s="113"/>
      <c r="BX1205" s="113"/>
      <c r="BY1205" s="113"/>
      <c r="BZ1205" s="113"/>
      <c r="CA1205" s="67"/>
      <c r="CB1205" s="113"/>
      <c r="CC1205" s="69">
        <f>SUM(Table25[[#This Row],[Contract Amount FY00]:[Contract Amount FY50]])</f>
        <v>38480</v>
      </c>
      <c r="CD1205" s="114"/>
    </row>
    <row r="1206" spans="1:82" x14ac:dyDescent="0.25">
      <c r="A1206" s="122" t="s">
        <v>2013</v>
      </c>
      <c r="B1206" s="122" t="s">
        <v>286</v>
      </c>
      <c r="C1206" s="122" t="s">
        <v>366</v>
      </c>
      <c r="E1206" s="26" t="str">
        <f>IFERROR(IF(VLOOKUP(Table25[[#This Row],[Contract No.]],Table3[#All],3,FALSE)="","No","Yes"),"")</f>
        <v>No</v>
      </c>
      <c r="F1206" s="107" t="str">
        <f>IFERROR(VLOOKUP(Table25[[#This Row],[Contract No.]],Table3[#All],3,FALSE),"")</f>
        <v/>
      </c>
      <c r="G1206" s="107" t="str">
        <f>IFERROR(IF(Table25[[#This Row],[Cooperative Purchase
(Yes/No)]]="Yes","Yes",IF(VLOOKUP(Table25[[#This Row],[Contract No.]],Table3[#All],1,FALSE)=Table25[[#This Row],[Contract No.]],"Yes","No")),"No")</f>
        <v>Yes</v>
      </c>
      <c r="H1206" s="51">
        <f>IFERROR(VLOOKUP(Table25[[#This Row],[Contract No.]],Table3[#All],4,FALSE),"")</f>
        <v>42401</v>
      </c>
      <c r="I1206" s="28">
        <f>IFERROR(IF(AND(MONTH(Table25[[#This Row],[Contract Start Date]])&gt;6,MONTH(Table25[[#This Row],[Contract Start Date]])&lt;=12),YEAR(Table25[[#This Row],[Contract Start Date]])+1,YEAR(Table25[[#This Row],[Contract Start Date]])),"")</f>
        <v>2016</v>
      </c>
      <c r="J1206" s="108">
        <f>Table25[[#This Row],[FY Formula start]]</f>
        <v>2016</v>
      </c>
      <c r="K1206" s="59" t="str">
        <f>"FY"&amp;" "&amp;Table25[[#This Row],[Year Start]]</f>
        <v>FY 2016</v>
      </c>
      <c r="L1206" s="109">
        <f>IFERROR(VLOOKUP(Table25[[#This Row],[Contract No.]],Table3[#All],5,FALSE),"")</f>
        <v>72717</v>
      </c>
      <c r="M1206" s="110">
        <f>IFERROR(IF(Table25[[#This Row],[Contract End Date]]="99/99/9999","No End",IF(AND(MONTH(Table25[[#This Row],[Contract End Date]])&gt;6,MONTH(Table25[[#This Row],[Contract End Date]])&lt;=12),YEAR(Table25[[#This Row],[Contract End Date]])+1,YEAR(Table25[[#This Row],[Contract End Date]]))),"")</f>
        <v>2099</v>
      </c>
      <c r="N1206" s="111">
        <f>Table25[[#This Row],[FY Formula end]]</f>
        <v>2099</v>
      </c>
      <c r="O1206" s="112" t="str">
        <f>IF(Table25[[#This Row],[Year End]]="No End","No End","FY"&amp;" "&amp;Table25[[#This Row],[Year End]])</f>
        <v>FY 2099</v>
      </c>
      <c r="P1206" s="27"/>
      <c r="Q1206" s="104">
        <f>_xlfn.IFNA(IF($B1206="","",VLOOKUP($B1206,'SWC Towers'!$A:$Q,$Q$2,FALSE)),"")</f>
        <v>0.5</v>
      </c>
      <c r="R1206" s="106" t="str">
        <f>_xlfn.IFNA(IF($B1206="","",VLOOKUP($B1206,'SWC Towers'!$A:$Q,$R$2,FALSE)),"")</f>
        <v/>
      </c>
      <c r="S1206" s="106" t="str">
        <f>_xlfn.IFNA(IF($B1206="","",VLOOKUP($B1206,'SWC Towers'!$A:$Q,$S$2,FALSE)),"")</f>
        <v/>
      </c>
      <c r="T1206" s="106">
        <f>_xlfn.IFNA(IF($B1206="","",VLOOKUP($B1206,'SWC Towers'!$A:$Q,$T$2,FALSE)),"")</f>
        <v>0.5</v>
      </c>
      <c r="U1206" s="104" t="str">
        <f>_xlfn.IFNA(IF($B1206="","",VLOOKUP($B1206,'SWC Towers'!$A:$Q,$U$2,FALSE)),"")</f>
        <v/>
      </c>
      <c r="V1206" s="104" t="str">
        <f>_xlfn.IFNA(IF($B1206="","",VLOOKUP($B1206,'SWC Towers'!$A:$Q,$V$2,FALSE)),"")</f>
        <v/>
      </c>
      <c r="W1206" s="104" t="str">
        <f>_xlfn.IFNA(IF($B1206="","",VLOOKUP($B1206,'SWC Towers'!$A:$Q,$W$2,FALSE)),"")</f>
        <v/>
      </c>
      <c r="X1206" s="104" t="str">
        <f>_xlfn.IFNA(IF($B1206="","",VLOOKUP($B1206,'SWC Towers'!$A:$Q,$X$2,FALSE)),"")</f>
        <v/>
      </c>
      <c r="Y1206" s="104" t="str">
        <f>_xlfn.IFNA(IF($B1206="","",VLOOKUP($B1206,'SWC Towers'!$A:$Q,$Y$2,FALSE)),"")</f>
        <v/>
      </c>
      <c r="Z1206" s="104" t="str">
        <f>_xlfn.IFNA(IF($B1206="","",VLOOKUP($B1206,'SWC Towers'!$A:$Q,$Z$2,FALSE)),"")</f>
        <v/>
      </c>
      <c r="AA1206" s="104" t="str">
        <f>_xlfn.IFNA(IF($B1206="","",VLOOKUP($B1206,'SWC Towers'!$A:$Q,$AA$2,FALSE)),"")</f>
        <v/>
      </c>
      <c r="AB1206" s="106" t="str">
        <f>_xlfn.IFNA(IF($B1206="","",VLOOKUP($B1206,'SWC Towers'!$A:$Q,$AB$2,FALSE)),"")</f>
        <v/>
      </c>
      <c r="AC1206" s="20">
        <f>SUM(Table25[[#This Row],[IT Tower: Application]:[Other/Non-IT ]])</f>
        <v>1</v>
      </c>
      <c r="AD1206" s="67"/>
      <c r="AE1206" s="67"/>
      <c r="AF1206" s="67"/>
      <c r="AG1206" s="67"/>
      <c r="AH1206" s="67"/>
      <c r="AI1206" s="67"/>
      <c r="AJ1206" s="67"/>
      <c r="AK1206" s="67"/>
      <c r="AL1206" s="67"/>
      <c r="AM1206" s="67"/>
      <c r="AN1206" s="67"/>
      <c r="AO1206" s="67"/>
      <c r="AP1206" s="67"/>
      <c r="AQ1206" s="67"/>
      <c r="AR1206" s="67"/>
      <c r="AS1206" s="67"/>
      <c r="AT1206" s="67"/>
      <c r="AU1206" s="67"/>
      <c r="AV1206" s="67"/>
      <c r="AW1206" s="67"/>
      <c r="AX1206" s="67"/>
      <c r="AY1206" s="67"/>
      <c r="AZ1206" s="67"/>
      <c r="BA1206" s="67"/>
      <c r="BB1206" s="113"/>
      <c r="BC1206" s="113">
        <v>39900</v>
      </c>
      <c r="BD1206" s="113"/>
      <c r="BE1206" s="113"/>
      <c r="BF1206" s="113"/>
      <c r="BG1206" s="113"/>
      <c r="BH1206" s="113"/>
      <c r="BI1206" s="113"/>
      <c r="BJ1206" s="113"/>
      <c r="BK1206" s="113"/>
      <c r="BL1206" s="113"/>
      <c r="BM1206" s="113"/>
      <c r="BN1206" s="113"/>
      <c r="BO1206" s="113"/>
      <c r="BP1206" s="113"/>
      <c r="BQ1206" s="113"/>
      <c r="BR1206" s="113"/>
      <c r="BS1206" s="113"/>
      <c r="BT1206" s="113"/>
      <c r="BU1206" s="113"/>
      <c r="BV1206" s="113"/>
      <c r="BW1206" s="113"/>
      <c r="BX1206" s="113"/>
      <c r="BY1206" s="113"/>
      <c r="BZ1206" s="113"/>
      <c r="CA1206" s="67"/>
      <c r="CB1206" s="113"/>
      <c r="CC1206" s="69">
        <f>SUM(Table25[[#This Row],[Contract Amount FY00]:[Contract Amount FY50]])</f>
        <v>39900</v>
      </c>
      <c r="CD1206" s="114"/>
    </row>
    <row r="1207" spans="1:82" x14ac:dyDescent="0.25">
      <c r="A1207" s="122" t="s">
        <v>2013</v>
      </c>
      <c r="B1207" s="122" t="s">
        <v>286</v>
      </c>
      <c r="C1207" s="122" t="s">
        <v>388</v>
      </c>
      <c r="E1207" s="26" t="str">
        <f>IFERROR(IF(VLOOKUP(Table25[[#This Row],[Contract No.]],Table3[#All],3,FALSE)="","No","Yes"),"")</f>
        <v>No</v>
      </c>
      <c r="F1207" s="107" t="str">
        <f>IFERROR(VLOOKUP(Table25[[#This Row],[Contract No.]],Table3[#All],3,FALSE),"")</f>
        <v/>
      </c>
      <c r="G1207" s="107" t="str">
        <f>IFERROR(IF(Table25[[#This Row],[Cooperative Purchase
(Yes/No)]]="Yes","Yes",IF(VLOOKUP(Table25[[#This Row],[Contract No.]],Table3[#All],1,FALSE)=Table25[[#This Row],[Contract No.]],"Yes","No")),"No")</f>
        <v>Yes</v>
      </c>
      <c r="H1207" s="51">
        <f>IFERROR(VLOOKUP(Table25[[#This Row],[Contract No.]],Table3[#All],4,FALSE),"")</f>
        <v>42401</v>
      </c>
      <c r="I1207" s="28">
        <f>IFERROR(IF(AND(MONTH(Table25[[#This Row],[Contract Start Date]])&gt;6,MONTH(Table25[[#This Row],[Contract Start Date]])&lt;=12),YEAR(Table25[[#This Row],[Contract Start Date]])+1,YEAR(Table25[[#This Row],[Contract Start Date]])),"")</f>
        <v>2016</v>
      </c>
      <c r="J1207" s="108">
        <f>Table25[[#This Row],[FY Formula start]]</f>
        <v>2016</v>
      </c>
      <c r="K1207" s="59" t="str">
        <f>"FY"&amp;" "&amp;Table25[[#This Row],[Year Start]]</f>
        <v>FY 2016</v>
      </c>
      <c r="L1207" s="109">
        <f>IFERROR(VLOOKUP(Table25[[#This Row],[Contract No.]],Table3[#All],5,FALSE),"")</f>
        <v>72717</v>
      </c>
      <c r="M1207" s="110">
        <f>IFERROR(IF(Table25[[#This Row],[Contract End Date]]="99/99/9999","No End",IF(AND(MONTH(Table25[[#This Row],[Contract End Date]])&gt;6,MONTH(Table25[[#This Row],[Contract End Date]])&lt;=12),YEAR(Table25[[#This Row],[Contract End Date]])+1,YEAR(Table25[[#This Row],[Contract End Date]]))),"")</f>
        <v>2099</v>
      </c>
      <c r="N1207" s="111">
        <f>Table25[[#This Row],[FY Formula end]]</f>
        <v>2099</v>
      </c>
      <c r="O1207" s="112" t="str">
        <f>IF(Table25[[#This Row],[Year End]]="No End","No End","FY"&amp;" "&amp;Table25[[#This Row],[Year End]])</f>
        <v>FY 2099</v>
      </c>
      <c r="P1207" s="27"/>
      <c r="Q1207" s="104">
        <f>_xlfn.IFNA(IF($B1207="","",VLOOKUP($B1207,'SWC Towers'!$A:$Q,$Q$2,FALSE)),"")</f>
        <v>0.5</v>
      </c>
      <c r="R1207" s="106" t="str">
        <f>_xlfn.IFNA(IF($B1207="","",VLOOKUP($B1207,'SWC Towers'!$A:$Q,$R$2,FALSE)),"")</f>
        <v/>
      </c>
      <c r="S1207" s="106" t="str">
        <f>_xlfn.IFNA(IF($B1207="","",VLOOKUP($B1207,'SWC Towers'!$A:$Q,$S$2,FALSE)),"")</f>
        <v/>
      </c>
      <c r="T1207" s="106">
        <f>_xlfn.IFNA(IF($B1207="","",VLOOKUP($B1207,'SWC Towers'!$A:$Q,$T$2,FALSE)),"")</f>
        <v>0.5</v>
      </c>
      <c r="U1207" s="104" t="str">
        <f>_xlfn.IFNA(IF($B1207="","",VLOOKUP($B1207,'SWC Towers'!$A:$Q,$U$2,FALSE)),"")</f>
        <v/>
      </c>
      <c r="V1207" s="104" t="str">
        <f>_xlfn.IFNA(IF($B1207="","",VLOOKUP($B1207,'SWC Towers'!$A:$Q,$V$2,FALSE)),"")</f>
        <v/>
      </c>
      <c r="W1207" s="104" t="str">
        <f>_xlfn.IFNA(IF($B1207="","",VLOOKUP($B1207,'SWC Towers'!$A:$Q,$W$2,FALSE)),"")</f>
        <v/>
      </c>
      <c r="X1207" s="104" t="str">
        <f>_xlfn.IFNA(IF($B1207="","",VLOOKUP($B1207,'SWC Towers'!$A:$Q,$X$2,FALSE)),"")</f>
        <v/>
      </c>
      <c r="Y1207" s="104" t="str">
        <f>_xlfn.IFNA(IF($B1207="","",VLOOKUP($B1207,'SWC Towers'!$A:$Q,$Y$2,FALSE)),"")</f>
        <v/>
      </c>
      <c r="Z1207" s="104" t="str">
        <f>_xlfn.IFNA(IF($B1207="","",VLOOKUP($B1207,'SWC Towers'!$A:$Q,$Z$2,FALSE)),"")</f>
        <v/>
      </c>
      <c r="AA1207" s="104" t="str">
        <f>_xlfn.IFNA(IF($B1207="","",VLOOKUP($B1207,'SWC Towers'!$A:$Q,$AA$2,FALSE)),"")</f>
        <v/>
      </c>
      <c r="AB1207" s="106" t="str">
        <f>_xlfn.IFNA(IF($B1207="","",VLOOKUP($B1207,'SWC Towers'!$A:$Q,$AB$2,FALSE)),"")</f>
        <v/>
      </c>
      <c r="AC1207" s="20">
        <f>SUM(Table25[[#This Row],[IT Tower: Application]:[Other/Non-IT ]])</f>
        <v>1</v>
      </c>
      <c r="AD1207" s="67"/>
      <c r="AE1207" s="67"/>
      <c r="AF1207" s="67"/>
      <c r="AG1207" s="67"/>
      <c r="AH1207" s="67"/>
      <c r="AI1207" s="67"/>
      <c r="AJ1207" s="67"/>
      <c r="AK1207" s="67"/>
      <c r="AL1207" s="67"/>
      <c r="AM1207" s="67"/>
      <c r="AN1207" s="67"/>
      <c r="AO1207" s="67"/>
      <c r="AP1207" s="67"/>
      <c r="AQ1207" s="67"/>
      <c r="AR1207" s="67"/>
      <c r="AS1207" s="67"/>
      <c r="AT1207" s="67">
        <v>79772</v>
      </c>
      <c r="AU1207" s="67">
        <v>88980</v>
      </c>
      <c r="AV1207" s="67">
        <v>756</v>
      </c>
      <c r="AW1207" s="67">
        <v>125281</v>
      </c>
      <c r="AX1207" s="67">
        <v>104554</v>
      </c>
      <c r="AY1207" s="67">
        <v>0</v>
      </c>
      <c r="AZ1207" s="67"/>
      <c r="BA1207" s="67"/>
      <c r="BB1207" s="113"/>
      <c r="BC1207" s="113"/>
      <c r="BD1207" s="113"/>
      <c r="BE1207" s="113"/>
      <c r="BF1207" s="113"/>
      <c r="BG1207" s="113"/>
      <c r="BH1207" s="113"/>
      <c r="BI1207" s="113"/>
      <c r="BJ1207" s="113"/>
      <c r="BK1207" s="113"/>
      <c r="BL1207" s="113"/>
      <c r="BM1207" s="113"/>
      <c r="BN1207" s="113"/>
      <c r="BO1207" s="113"/>
      <c r="BP1207" s="113"/>
      <c r="BQ1207" s="113"/>
      <c r="BR1207" s="113"/>
      <c r="BS1207" s="113"/>
      <c r="BT1207" s="113"/>
      <c r="BU1207" s="113"/>
      <c r="BV1207" s="113"/>
      <c r="BW1207" s="113"/>
      <c r="BX1207" s="113"/>
      <c r="BY1207" s="113"/>
      <c r="BZ1207" s="113"/>
      <c r="CA1207" s="67"/>
      <c r="CB1207" s="113"/>
      <c r="CC1207" s="69">
        <f>SUM(Table25[[#This Row],[Contract Amount FY00]:[Contract Amount FY50]])</f>
        <v>399343</v>
      </c>
      <c r="CD1207" s="114"/>
    </row>
    <row r="1208" spans="1:82" x14ac:dyDescent="0.25">
      <c r="A1208" s="122" t="s">
        <v>2013</v>
      </c>
      <c r="B1208" s="122" t="s">
        <v>2246</v>
      </c>
      <c r="C1208" s="122" t="s">
        <v>379</v>
      </c>
      <c r="E1208" s="26" t="str">
        <f>IFERROR(IF(VLOOKUP(Table25[[#This Row],[Contract No.]],Table3[#All],3,FALSE)="","No","Yes"),"")</f>
        <v>No</v>
      </c>
      <c r="F1208" s="107" t="str">
        <f>IFERROR(VLOOKUP(Table25[[#This Row],[Contract No.]],Table3[#All],3,FALSE),"")</f>
        <v/>
      </c>
      <c r="G1208" s="107" t="str">
        <f>IFERROR(IF(Table25[[#This Row],[Cooperative Purchase
(Yes/No)]]="Yes","Yes",IF(VLOOKUP(Table25[[#This Row],[Contract No.]],Table3[#All],1,FALSE)=Table25[[#This Row],[Contract No.]],"Yes","No")),"No")</f>
        <v>Yes</v>
      </c>
      <c r="H1208" s="51">
        <f>IFERROR(VLOOKUP(Table25[[#This Row],[Contract No.]],Table3[#All],4,FALSE),"")</f>
        <v>44470</v>
      </c>
      <c r="I1208" s="28">
        <f>IFERROR(IF(AND(MONTH(Table25[[#This Row],[Contract Start Date]])&gt;6,MONTH(Table25[[#This Row],[Contract Start Date]])&lt;=12),YEAR(Table25[[#This Row],[Contract Start Date]])+1,YEAR(Table25[[#This Row],[Contract Start Date]])),"")</f>
        <v>2022</v>
      </c>
      <c r="J1208" s="108">
        <f>Table25[[#This Row],[FY Formula start]]</f>
        <v>2022</v>
      </c>
      <c r="K1208" s="59" t="str">
        <f>"FY"&amp;" "&amp;Table25[[#This Row],[Year Start]]</f>
        <v>FY 2022</v>
      </c>
      <c r="L1208" s="109">
        <f>IFERROR(VLOOKUP(Table25[[#This Row],[Contract No.]],Table3[#All],5,FALSE),"")</f>
        <v>46295</v>
      </c>
      <c r="M1208" s="110">
        <f>IFERROR(IF(Table25[[#This Row],[Contract End Date]]="99/99/9999","No End",IF(AND(MONTH(Table25[[#This Row],[Contract End Date]])&gt;6,MONTH(Table25[[#This Row],[Contract End Date]])&lt;=12),YEAR(Table25[[#This Row],[Contract End Date]])+1,YEAR(Table25[[#This Row],[Contract End Date]]))),"")</f>
        <v>2027</v>
      </c>
      <c r="N1208" s="111">
        <f>Table25[[#This Row],[FY Formula end]]</f>
        <v>2027</v>
      </c>
      <c r="O1208" s="112" t="str">
        <f>IF(Table25[[#This Row],[Year End]]="No End","No End","FY"&amp;" "&amp;Table25[[#This Row],[Year End]])</f>
        <v>FY 2027</v>
      </c>
      <c r="P1208" s="27"/>
      <c r="Q1208" s="104">
        <f>_xlfn.IFNA(IF($B1208="","",VLOOKUP($B1208,'SWC Towers'!$A:$Q,$Q$2,FALSE)),"")</f>
        <v>0.8</v>
      </c>
      <c r="R1208" s="106" t="str">
        <f>_xlfn.IFNA(IF($B1208="","",VLOOKUP($B1208,'SWC Towers'!$A:$Q,$R$2,FALSE)),"")</f>
        <v/>
      </c>
      <c r="S1208" s="106" t="str">
        <f>_xlfn.IFNA(IF($B1208="","",VLOOKUP($B1208,'SWC Towers'!$A:$Q,$S$2,FALSE)),"")</f>
        <v/>
      </c>
      <c r="T1208" s="106">
        <f>_xlfn.IFNA(IF($B1208="","",VLOOKUP($B1208,'SWC Towers'!$A:$Q,$T$2,FALSE)),"")</f>
        <v>0.1</v>
      </c>
      <c r="U1208" s="104" t="str">
        <f>_xlfn.IFNA(IF($B1208="","",VLOOKUP($B1208,'SWC Towers'!$A:$Q,$U$2,FALSE)),"")</f>
        <v/>
      </c>
      <c r="V1208" s="104" t="str">
        <f>_xlfn.IFNA(IF($B1208="","",VLOOKUP($B1208,'SWC Towers'!$A:$Q,$V$2,FALSE)),"")</f>
        <v/>
      </c>
      <c r="W1208" s="104" t="str">
        <f>_xlfn.IFNA(IF($B1208="","",VLOOKUP($B1208,'SWC Towers'!$A:$Q,$W$2,FALSE)),"")</f>
        <v/>
      </c>
      <c r="X1208" s="104" t="str">
        <f>_xlfn.IFNA(IF($B1208="","",VLOOKUP($B1208,'SWC Towers'!$A:$Q,$X$2,FALSE)),"")</f>
        <v/>
      </c>
      <c r="Y1208" s="104">
        <f>_xlfn.IFNA(IF($B1208="","",VLOOKUP($B1208,'SWC Towers'!$A:$Q,$Y$2,FALSE)),"")</f>
        <v>0.1</v>
      </c>
      <c r="Z1208" s="104" t="str">
        <f>_xlfn.IFNA(IF($B1208="","",VLOOKUP($B1208,'SWC Towers'!$A:$Q,$Z$2,FALSE)),"")</f>
        <v/>
      </c>
      <c r="AA1208" s="104" t="str">
        <f>_xlfn.IFNA(IF($B1208="","",VLOOKUP($B1208,'SWC Towers'!$A:$Q,$AA$2,FALSE)),"")</f>
        <v/>
      </c>
      <c r="AB1208" s="106" t="str">
        <f>_xlfn.IFNA(IF($B1208="","",VLOOKUP($B1208,'SWC Towers'!$A:$Q,$AB$2,FALSE)),"")</f>
        <v/>
      </c>
      <c r="AC1208" s="20">
        <f>SUM(Table25[[#This Row],[IT Tower: Application]:[Other/Non-IT ]])</f>
        <v>1</v>
      </c>
      <c r="AD1208" s="67"/>
      <c r="AE1208" s="67"/>
      <c r="AF1208" s="67"/>
      <c r="AG1208" s="67"/>
      <c r="AH1208" s="67"/>
      <c r="AI1208" s="67"/>
      <c r="AJ1208" s="67"/>
      <c r="AK1208" s="67"/>
      <c r="AL1208" s="67"/>
      <c r="AM1208" s="67"/>
      <c r="AN1208" s="67"/>
      <c r="AO1208" s="67"/>
      <c r="AP1208" s="67"/>
      <c r="AQ1208" s="67"/>
      <c r="AR1208" s="67"/>
      <c r="AS1208" s="67"/>
      <c r="AT1208" s="67"/>
      <c r="AU1208" s="67"/>
      <c r="AV1208" s="67"/>
      <c r="AW1208" s="67"/>
      <c r="AX1208" s="67"/>
      <c r="AY1208" s="67"/>
      <c r="AZ1208" s="67"/>
      <c r="BA1208" s="67"/>
      <c r="BB1208" s="113"/>
      <c r="BC1208" s="113">
        <v>28929</v>
      </c>
      <c r="BD1208" s="113"/>
      <c r="BE1208" s="113"/>
      <c r="BF1208" s="113"/>
      <c r="BG1208" s="113"/>
      <c r="BH1208" s="113"/>
      <c r="BI1208" s="113"/>
      <c r="BJ1208" s="113"/>
      <c r="BK1208" s="113"/>
      <c r="BL1208" s="113"/>
      <c r="BM1208" s="113"/>
      <c r="BN1208" s="113"/>
      <c r="BO1208" s="113"/>
      <c r="BP1208" s="113"/>
      <c r="BQ1208" s="113"/>
      <c r="BR1208" s="113"/>
      <c r="BS1208" s="113"/>
      <c r="BT1208" s="113"/>
      <c r="BU1208" s="113"/>
      <c r="BV1208" s="113"/>
      <c r="BW1208" s="113"/>
      <c r="BX1208" s="113"/>
      <c r="BY1208" s="113"/>
      <c r="BZ1208" s="113"/>
      <c r="CA1208" s="67"/>
      <c r="CB1208" s="113"/>
      <c r="CC1208" s="69">
        <f>SUM(Table25[[#This Row],[Contract Amount FY00]:[Contract Amount FY50]])</f>
        <v>28929</v>
      </c>
      <c r="CD1208" s="114"/>
    </row>
    <row r="1209" spans="1:82" x14ac:dyDescent="0.25">
      <c r="A1209" s="122" t="s">
        <v>2013</v>
      </c>
      <c r="B1209" s="122" t="s">
        <v>3139</v>
      </c>
      <c r="C1209" s="122" t="s">
        <v>3201</v>
      </c>
      <c r="E1209" s="26" t="str">
        <f>IFERROR(IF(VLOOKUP(Table25[[#This Row],[Contract No.]],Table3[#All],3,FALSE)="","No","Yes"),"")</f>
        <v>No</v>
      </c>
      <c r="F1209" s="107" t="str">
        <f>IFERROR(VLOOKUP(Table25[[#This Row],[Contract No.]],Table3[#All],3,FALSE),"")</f>
        <v/>
      </c>
      <c r="G1209" s="107" t="str">
        <f>IFERROR(IF(Table25[[#This Row],[Cooperative Purchase
(Yes/No)]]="Yes","Yes",IF(VLOOKUP(Table25[[#This Row],[Contract No.]],Table3[#All],1,FALSE)=Table25[[#This Row],[Contract No.]],"Yes","No")),"No")</f>
        <v>Yes</v>
      </c>
      <c r="H1209" s="51">
        <f>IFERROR(VLOOKUP(Table25[[#This Row],[Contract No.]],Table3[#All],4,FALSE),"")</f>
        <v>45383</v>
      </c>
      <c r="I1209" s="28">
        <f>IFERROR(IF(AND(MONTH(Table25[[#This Row],[Contract Start Date]])&gt;6,MONTH(Table25[[#This Row],[Contract Start Date]])&lt;=12),YEAR(Table25[[#This Row],[Contract Start Date]])+1,YEAR(Table25[[#This Row],[Contract Start Date]])),"")</f>
        <v>2024</v>
      </c>
      <c r="J1209" s="108">
        <f>Table25[[#This Row],[FY Formula start]]</f>
        <v>2024</v>
      </c>
      <c r="K1209" s="59" t="str">
        <f>"FY"&amp;" "&amp;Table25[[#This Row],[Year Start]]</f>
        <v>FY 2024</v>
      </c>
      <c r="L1209" s="109">
        <f>IFERROR(VLOOKUP(Table25[[#This Row],[Contract No.]],Table3[#All],5,FALSE),"")</f>
        <v>46844</v>
      </c>
      <c r="M1209" s="110">
        <f>IFERROR(IF(Table25[[#This Row],[Contract End Date]]="99/99/9999","No End",IF(AND(MONTH(Table25[[#This Row],[Contract End Date]])&gt;6,MONTH(Table25[[#This Row],[Contract End Date]])&lt;=12),YEAR(Table25[[#This Row],[Contract End Date]])+1,YEAR(Table25[[#This Row],[Contract End Date]]))),"")</f>
        <v>2028</v>
      </c>
      <c r="N1209" s="111">
        <f>Table25[[#This Row],[FY Formula end]]</f>
        <v>2028</v>
      </c>
      <c r="O1209" s="112" t="str">
        <f>IF(Table25[[#This Row],[Year End]]="No End","No End","FY"&amp;" "&amp;Table25[[#This Row],[Year End]])</f>
        <v>FY 2028</v>
      </c>
      <c r="P1209" s="27"/>
      <c r="Q1209" s="104">
        <f>_xlfn.IFNA(IF($B1209="","",VLOOKUP($B1209,'SWC Towers'!$A:$Q,$Q$2,FALSE)),"")</f>
        <v>0.3</v>
      </c>
      <c r="R1209" s="106" t="str">
        <f>_xlfn.IFNA(IF($B1209="","",VLOOKUP($B1209,'SWC Towers'!$A:$Q,$R$2,FALSE)),"")</f>
        <v/>
      </c>
      <c r="S1209" s="106" t="str">
        <f>_xlfn.IFNA(IF($B1209="","",VLOOKUP($B1209,'SWC Towers'!$A:$Q,$S$2,FALSE)),"")</f>
        <v/>
      </c>
      <c r="T1209" s="106">
        <f>_xlfn.IFNA(IF($B1209="","",VLOOKUP($B1209,'SWC Towers'!$A:$Q,$T$2,FALSE)),"")</f>
        <v>0.3</v>
      </c>
      <c r="U1209" s="104" t="str">
        <f>_xlfn.IFNA(IF($B1209="","",VLOOKUP($B1209,'SWC Towers'!$A:$Q,$U$2,FALSE)),"")</f>
        <v/>
      </c>
      <c r="V1209" s="104">
        <f>_xlfn.IFNA(IF($B1209="","",VLOOKUP($B1209,'SWC Towers'!$A:$Q,$V$2,FALSE)),"")</f>
        <v>0.2</v>
      </c>
      <c r="W1209" s="104" t="str">
        <f>_xlfn.IFNA(IF($B1209="","",VLOOKUP($B1209,'SWC Towers'!$A:$Q,$W$2,FALSE)),"")</f>
        <v/>
      </c>
      <c r="X1209" s="104" t="str">
        <f>_xlfn.IFNA(IF($B1209="","",VLOOKUP($B1209,'SWC Towers'!$A:$Q,$X$2,FALSE)),"")</f>
        <v/>
      </c>
      <c r="Y1209" s="104" t="str">
        <f>_xlfn.IFNA(IF($B1209="","",VLOOKUP($B1209,'SWC Towers'!$A:$Q,$Y$2,FALSE)),"")</f>
        <v/>
      </c>
      <c r="Z1209" s="104">
        <f>_xlfn.IFNA(IF($B1209="","",VLOOKUP($B1209,'SWC Towers'!$A:$Q,$Z$2,FALSE)),"")</f>
        <v>0.1</v>
      </c>
      <c r="AA1209" s="104">
        <f>_xlfn.IFNA(IF($B1209="","",VLOOKUP($B1209,'SWC Towers'!$A:$Q,$AA$2,FALSE)),"")</f>
        <v>0.1</v>
      </c>
      <c r="AB1209" s="106" t="str">
        <f>_xlfn.IFNA(IF($B1209="","",VLOOKUP($B1209,'SWC Towers'!$A:$Q,$AB$2,FALSE)),"")</f>
        <v/>
      </c>
      <c r="AC1209" s="20">
        <f>SUM(Table25[[#This Row],[IT Tower: Application]:[Other/Non-IT ]])</f>
        <v>1</v>
      </c>
      <c r="AD1209" s="67"/>
      <c r="AE1209" s="67"/>
      <c r="AF1209" s="67"/>
      <c r="AG1209" s="67"/>
      <c r="AH1209" s="67"/>
      <c r="AI1209" s="67"/>
      <c r="AJ1209" s="67"/>
      <c r="AK1209" s="67"/>
      <c r="AL1209" s="67"/>
      <c r="AM1209" s="67"/>
      <c r="AN1209" s="67"/>
      <c r="AO1209" s="67"/>
      <c r="AP1209" s="67"/>
      <c r="AQ1209" s="67"/>
      <c r="AR1209" s="67"/>
      <c r="AS1209" s="67"/>
      <c r="AT1209" s="67"/>
      <c r="AU1209" s="67"/>
      <c r="AV1209" s="67"/>
      <c r="AW1209" s="67"/>
      <c r="AX1209" s="67"/>
      <c r="AY1209" s="67"/>
      <c r="AZ1209" s="67"/>
      <c r="BA1209" s="67"/>
      <c r="BB1209" s="113">
        <v>0</v>
      </c>
      <c r="BC1209" s="113">
        <v>761997</v>
      </c>
      <c r="BD1209" s="113"/>
      <c r="BE1209" s="113"/>
      <c r="BF1209" s="113"/>
      <c r="BG1209" s="113"/>
      <c r="BH1209" s="113"/>
      <c r="BI1209" s="113"/>
      <c r="BJ1209" s="113"/>
      <c r="BK1209" s="113"/>
      <c r="BL1209" s="113"/>
      <c r="BM1209" s="113"/>
      <c r="BN1209" s="113"/>
      <c r="BO1209" s="113"/>
      <c r="BP1209" s="113"/>
      <c r="BQ1209" s="113"/>
      <c r="BR1209" s="113"/>
      <c r="BS1209" s="113"/>
      <c r="BT1209" s="113"/>
      <c r="BU1209" s="113"/>
      <c r="BV1209" s="113"/>
      <c r="BW1209" s="113"/>
      <c r="BX1209" s="113"/>
      <c r="BY1209" s="113"/>
      <c r="BZ1209" s="113"/>
      <c r="CA1209" s="67"/>
      <c r="CB1209" s="113"/>
      <c r="CC1209" s="69">
        <f>SUM(Table25[[#This Row],[Contract Amount FY00]:[Contract Amount FY50]])</f>
        <v>761997</v>
      </c>
      <c r="CD1209" s="114"/>
    </row>
    <row r="1210" spans="1:82" x14ac:dyDescent="0.25">
      <c r="A1210" s="122" t="s">
        <v>2013</v>
      </c>
      <c r="B1210" s="122" t="s">
        <v>3139</v>
      </c>
      <c r="C1210" s="122" t="s">
        <v>747</v>
      </c>
      <c r="E1210" s="26" t="str">
        <f>IFERROR(IF(VLOOKUP(Table25[[#This Row],[Contract No.]],Table3[#All],3,FALSE)="","No","Yes"),"")</f>
        <v>No</v>
      </c>
      <c r="F1210" s="107" t="str">
        <f>IFERROR(VLOOKUP(Table25[[#This Row],[Contract No.]],Table3[#All],3,FALSE),"")</f>
        <v/>
      </c>
      <c r="G1210" s="107" t="str">
        <f>IFERROR(IF(Table25[[#This Row],[Cooperative Purchase
(Yes/No)]]="Yes","Yes",IF(VLOOKUP(Table25[[#This Row],[Contract No.]],Table3[#All],1,FALSE)=Table25[[#This Row],[Contract No.]],"Yes","No")),"No")</f>
        <v>Yes</v>
      </c>
      <c r="H1210" s="51">
        <f>IFERROR(VLOOKUP(Table25[[#This Row],[Contract No.]],Table3[#All],4,FALSE),"")</f>
        <v>45383</v>
      </c>
      <c r="I1210" s="28">
        <f>IFERROR(IF(AND(MONTH(Table25[[#This Row],[Contract Start Date]])&gt;6,MONTH(Table25[[#This Row],[Contract Start Date]])&lt;=12),YEAR(Table25[[#This Row],[Contract Start Date]])+1,YEAR(Table25[[#This Row],[Contract Start Date]])),"")</f>
        <v>2024</v>
      </c>
      <c r="J1210" s="108">
        <f>Table25[[#This Row],[FY Formula start]]</f>
        <v>2024</v>
      </c>
      <c r="K1210" s="59" t="str">
        <f>"FY"&amp;" "&amp;Table25[[#This Row],[Year Start]]</f>
        <v>FY 2024</v>
      </c>
      <c r="L1210" s="109">
        <f>IFERROR(VLOOKUP(Table25[[#This Row],[Contract No.]],Table3[#All],5,FALSE),"")</f>
        <v>46844</v>
      </c>
      <c r="M1210" s="110">
        <f>IFERROR(IF(Table25[[#This Row],[Contract End Date]]="99/99/9999","No End",IF(AND(MONTH(Table25[[#This Row],[Contract End Date]])&gt;6,MONTH(Table25[[#This Row],[Contract End Date]])&lt;=12),YEAR(Table25[[#This Row],[Contract End Date]])+1,YEAR(Table25[[#This Row],[Contract End Date]]))),"")</f>
        <v>2028</v>
      </c>
      <c r="N1210" s="111">
        <f>Table25[[#This Row],[FY Formula end]]</f>
        <v>2028</v>
      </c>
      <c r="O1210" s="112" t="str">
        <f>IF(Table25[[#This Row],[Year End]]="No End","No End","FY"&amp;" "&amp;Table25[[#This Row],[Year End]])</f>
        <v>FY 2028</v>
      </c>
      <c r="P1210" s="27"/>
      <c r="Q1210" s="104">
        <f>_xlfn.IFNA(IF($B1210="","",VLOOKUP($B1210,'SWC Towers'!$A:$Q,$Q$2,FALSE)),"")</f>
        <v>0.3</v>
      </c>
      <c r="R1210" s="106" t="str">
        <f>_xlfn.IFNA(IF($B1210="","",VLOOKUP($B1210,'SWC Towers'!$A:$Q,$R$2,FALSE)),"")</f>
        <v/>
      </c>
      <c r="S1210" s="106" t="str">
        <f>_xlfn.IFNA(IF($B1210="","",VLOOKUP($B1210,'SWC Towers'!$A:$Q,$S$2,FALSE)),"")</f>
        <v/>
      </c>
      <c r="T1210" s="106">
        <f>_xlfn.IFNA(IF($B1210="","",VLOOKUP($B1210,'SWC Towers'!$A:$Q,$T$2,FALSE)),"")</f>
        <v>0.3</v>
      </c>
      <c r="U1210" s="104" t="str">
        <f>_xlfn.IFNA(IF($B1210="","",VLOOKUP($B1210,'SWC Towers'!$A:$Q,$U$2,FALSE)),"")</f>
        <v/>
      </c>
      <c r="V1210" s="104">
        <f>_xlfn.IFNA(IF($B1210="","",VLOOKUP($B1210,'SWC Towers'!$A:$Q,$V$2,FALSE)),"")</f>
        <v>0.2</v>
      </c>
      <c r="W1210" s="104" t="str">
        <f>_xlfn.IFNA(IF($B1210="","",VLOOKUP($B1210,'SWC Towers'!$A:$Q,$W$2,FALSE)),"")</f>
        <v/>
      </c>
      <c r="X1210" s="104" t="str">
        <f>_xlfn.IFNA(IF($B1210="","",VLOOKUP($B1210,'SWC Towers'!$A:$Q,$X$2,FALSE)),"")</f>
        <v/>
      </c>
      <c r="Y1210" s="104" t="str">
        <f>_xlfn.IFNA(IF($B1210="","",VLOOKUP($B1210,'SWC Towers'!$A:$Q,$Y$2,FALSE)),"")</f>
        <v/>
      </c>
      <c r="Z1210" s="104">
        <f>_xlfn.IFNA(IF($B1210="","",VLOOKUP($B1210,'SWC Towers'!$A:$Q,$Z$2,FALSE)),"")</f>
        <v>0.1</v>
      </c>
      <c r="AA1210" s="104">
        <f>_xlfn.IFNA(IF($B1210="","",VLOOKUP($B1210,'SWC Towers'!$A:$Q,$AA$2,FALSE)),"")</f>
        <v>0.1</v>
      </c>
      <c r="AB1210" s="106" t="str">
        <f>_xlfn.IFNA(IF($B1210="","",VLOOKUP($B1210,'SWC Towers'!$A:$Q,$AB$2,FALSE)),"")</f>
        <v/>
      </c>
      <c r="AC1210" s="20">
        <f>SUM(Table25[[#This Row],[IT Tower: Application]:[Other/Non-IT ]])</f>
        <v>1</v>
      </c>
      <c r="AD1210" s="67"/>
      <c r="AE1210" s="67"/>
      <c r="AF1210" s="67"/>
      <c r="AG1210" s="67"/>
      <c r="AH1210" s="67"/>
      <c r="AI1210" s="67"/>
      <c r="AJ1210" s="67"/>
      <c r="AK1210" s="67"/>
      <c r="AL1210" s="67"/>
      <c r="AM1210" s="67"/>
      <c r="AN1210" s="67"/>
      <c r="AO1210" s="67"/>
      <c r="AP1210" s="67"/>
      <c r="AQ1210" s="67"/>
      <c r="AR1210" s="67"/>
      <c r="AS1210" s="67"/>
      <c r="AT1210" s="67"/>
      <c r="AU1210" s="67"/>
      <c r="AV1210" s="67"/>
      <c r="AW1210" s="67"/>
      <c r="AX1210" s="67"/>
      <c r="AY1210" s="67"/>
      <c r="AZ1210" s="67"/>
      <c r="BA1210" s="67"/>
      <c r="BB1210" s="113">
        <v>0</v>
      </c>
      <c r="BC1210" s="113">
        <v>139400</v>
      </c>
      <c r="BD1210" s="113"/>
      <c r="BE1210" s="113"/>
      <c r="BF1210" s="113"/>
      <c r="BG1210" s="113"/>
      <c r="BH1210" s="113"/>
      <c r="BI1210" s="113"/>
      <c r="BJ1210" s="113"/>
      <c r="BK1210" s="113"/>
      <c r="BL1210" s="113"/>
      <c r="BM1210" s="113"/>
      <c r="BN1210" s="113"/>
      <c r="BO1210" s="113"/>
      <c r="BP1210" s="113"/>
      <c r="BQ1210" s="113"/>
      <c r="BR1210" s="113"/>
      <c r="BS1210" s="113"/>
      <c r="BT1210" s="113"/>
      <c r="BU1210" s="113"/>
      <c r="BV1210" s="113"/>
      <c r="BW1210" s="113"/>
      <c r="BX1210" s="113"/>
      <c r="BY1210" s="113"/>
      <c r="BZ1210" s="113"/>
      <c r="CA1210" s="67"/>
      <c r="CB1210" s="113"/>
      <c r="CC1210" s="69">
        <f>SUM(Table25[[#This Row],[Contract Amount FY00]:[Contract Amount FY50]])</f>
        <v>139400</v>
      </c>
      <c r="CD1210" s="114"/>
    </row>
    <row r="1211" spans="1:82" x14ac:dyDescent="0.25">
      <c r="A1211" s="122" t="s">
        <v>2013</v>
      </c>
      <c r="B1211" s="122" t="s">
        <v>3013</v>
      </c>
      <c r="C1211" s="122" t="s">
        <v>3194</v>
      </c>
      <c r="E1211" s="26" t="str">
        <f>IFERROR(IF(VLOOKUP(Table25[[#This Row],[Contract No.]],Table3[#All],3,FALSE)="","No","Yes"),"")</f>
        <v>Yes</v>
      </c>
      <c r="F1211" s="107" t="str">
        <f>IFERROR(VLOOKUP(Table25[[#This Row],[Contract No.]],Table3[#All],3,FALSE),"")</f>
        <v>NASPO</v>
      </c>
      <c r="G1211" s="107" t="str">
        <f>IFERROR(IF(Table25[[#This Row],[Cooperative Purchase
(Yes/No)]]="Yes","Yes",IF(VLOOKUP(Table25[[#This Row],[Contract No.]],Table3[#All],1,FALSE)=Table25[[#This Row],[Contract No.]],"Yes","No")),"No")</f>
        <v>Yes</v>
      </c>
      <c r="H1211" s="51">
        <f>IFERROR(VLOOKUP(Table25[[#This Row],[Contract No.]],Table3[#All],4,FALSE),"")</f>
        <v>44926</v>
      </c>
      <c r="I1211" s="28">
        <f>IFERROR(IF(AND(MONTH(Table25[[#This Row],[Contract Start Date]])&gt;6,MONTH(Table25[[#This Row],[Contract Start Date]])&lt;=12),YEAR(Table25[[#This Row],[Contract Start Date]])+1,YEAR(Table25[[#This Row],[Contract Start Date]])),"")</f>
        <v>2023</v>
      </c>
      <c r="J1211" s="108">
        <f>Table25[[#This Row],[FY Formula start]]</f>
        <v>2023</v>
      </c>
      <c r="K1211" s="59" t="str">
        <f>"FY"&amp;" "&amp;Table25[[#This Row],[Year Start]]</f>
        <v>FY 2023</v>
      </c>
      <c r="L1211" s="109">
        <f>IFERROR(VLOOKUP(Table25[[#This Row],[Contract No.]],Table3[#All],5,FALSE),"")</f>
        <v>46501</v>
      </c>
      <c r="M1211" s="110">
        <f>IFERROR(IF(Table25[[#This Row],[Contract End Date]]="99/99/9999","No End",IF(AND(MONTH(Table25[[#This Row],[Contract End Date]])&gt;6,MONTH(Table25[[#This Row],[Contract End Date]])&lt;=12),YEAR(Table25[[#This Row],[Contract End Date]])+1,YEAR(Table25[[#This Row],[Contract End Date]]))),"")</f>
        <v>2027</v>
      </c>
      <c r="N1211" s="111">
        <f>Table25[[#This Row],[FY Formula end]]</f>
        <v>2027</v>
      </c>
      <c r="O1211" s="112" t="str">
        <f>IF(Table25[[#This Row],[Year End]]="No End","No End","FY"&amp;" "&amp;Table25[[#This Row],[Year End]])</f>
        <v>FY 2027</v>
      </c>
      <c r="P1211" s="27"/>
      <c r="Q1211" s="104">
        <f>_xlfn.IFNA(IF($B1211="","",VLOOKUP($B1211,'SWC Towers'!$A:$Q,$Q$2,FALSE)),"")</f>
        <v>0.3</v>
      </c>
      <c r="R1211" s="106" t="str">
        <f>_xlfn.IFNA(IF($B1211="","",VLOOKUP($B1211,'SWC Towers'!$A:$Q,$R$2,FALSE)),"")</f>
        <v/>
      </c>
      <c r="S1211" s="106">
        <f>_xlfn.IFNA(IF($B1211="","",VLOOKUP($B1211,'SWC Towers'!$A:$Q,$S$2,FALSE)),"")</f>
        <v>0.1</v>
      </c>
      <c r="T1211" s="106" t="str">
        <f>_xlfn.IFNA(IF($B1211="","",VLOOKUP($B1211,'SWC Towers'!$A:$Q,$T$2,FALSE)),"")</f>
        <v/>
      </c>
      <c r="U1211" s="104">
        <f>_xlfn.IFNA(IF($B1211="","",VLOOKUP($B1211,'SWC Towers'!$A:$Q,$U$2,FALSE)),"")</f>
        <v>0.6</v>
      </c>
      <c r="V1211" s="104" t="str">
        <f>_xlfn.IFNA(IF($B1211="","",VLOOKUP($B1211,'SWC Towers'!$A:$Q,$V$2,FALSE)),"")</f>
        <v/>
      </c>
      <c r="W1211" s="104" t="str">
        <f>_xlfn.IFNA(IF($B1211="","",VLOOKUP($B1211,'SWC Towers'!$A:$Q,$W$2,FALSE)),"")</f>
        <v/>
      </c>
      <c r="X1211" s="104" t="str">
        <f>_xlfn.IFNA(IF($B1211="","",VLOOKUP($B1211,'SWC Towers'!$A:$Q,$X$2,FALSE)),"")</f>
        <v/>
      </c>
      <c r="Y1211" s="104" t="str">
        <f>_xlfn.IFNA(IF($B1211="","",VLOOKUP($B1211,'SWC Towers'!$A:$Q,$Y$2,FALSE)),"")</f>
        <v/>
      </c>
      <c r="Z1211" s="104" t="str">
        <f>_xlfn.IFNA(IF($B1211="","",VLOOKUP($B1211,'SWC Towers'!$A:$Q,$Z$2,FALSE)),"")</f>
        <v/>
      </c>
      <c r="AA1211" s="104" t="str">
        <f>_xlfn.IFNA(IF($B1211="","",VLOOKUP($B1211,'SWC Towers'!$A:$Q,$AA$2,FALSE)),"")</f>
        <v/>
      </c>
      <c r="AB1211" s="106" t="str">
        <f>_xlfn.IFNA(IF($B1211="","",VLOOKUP($B1211,'SWC Towers'!$A:$Q,$AB$2,FALSE)),"")</f>
        <v/>
      </c>
      <c r="AC1211" s="20">
        <f>SUM(Table25[[#This Row],[IT Tower: Application]:[Other/Non-IT ]])</f>
        <v>1</v>
      </c>
      <c r="AD1211" s="67"/>
      <c r="AE1211" s="67"/>
      <c r="AF1211" s="67"/>
      <c r="AG1211" s="67"/>
      <c r="AH1211" s="67"/>
      <c r="AI1211" s="67"/>
      <c r="AJ1211" s="67"/>
      <c r="AK1211" s="67"/>
      <c r="AL1211" s="67"/>
      <c r="AM1211" s="67"/>
      <c r="AN1211" s="67"/>
      <c r="AO1211" s="67"/>
      <c r="AP1211" s="67"/>
      <c r="AQ1211" s="67"/>
      <c r="AR1211" s="67"/>
      <c r="AS1211" s="67"/>
      <c r="AT1211" s="67"/>
      <c r="AU1211" s="67"/>
      <c r="AV1211" s="67"/>
      <c r="AW1211" s="67"/>
      <c r="AX1211" s="67"/>
      <c r="AY1211" s="67"/>
      <c r="AZ1211" s="67"/>
      <c r="BA1211" s="67">
        <v>0</v>
      </c>
      <c r="BB1211" s="113">
        <v>187958</v>
      </c>
      <c r="BC1211" s="113">
        <v>647504</v>
      </c>
      <c r="BD1211" s="113"/>
      <c r="BE1211" s="113"/>
      <c r="BF1211" s="113"/>
      <c r="BG1211" s="113"/>
      <c r="BH1211" s="113"/>
      <c r="BI1211" s="113"/>
      <c r="BJ1211" s="113"/>
      <c r="BK1211" s="113"/>
      <c r="BL1211" s="113"/>
      <c r="BM1211" s="113"/>
      <c r="BN1211" s="113"/>
      <c r="BO1211" s="113"/>
      <c r="BP1211" s="113"/>
      <c r="BQ1211" s="113"/>
      <c r="BR1211" s="113"/>
      <c r="BS1211" s="113"/>
      <c r="BT1211" s="113"/>
      <c r="BU1211" s="113"/>
      <c r="BV1211" s="113"/>
      <c r="BW1211" s="113"/>
      <c r="BX1211" s="113"/>
      <c r="BY1211" s="113"/>
      <c r="BZ1211" s="113"/>
      <c r="CA1211" s="67"/>
      <c r="CB1211" s="113"/>
      <c r="CC1211" s="69">
        <f>SUM(Table25[[#This Row],[Contract Amount FY00]:[Contract Amount FY50]])</f>
        <v>835462</v>
      </c>
      <c r="CD1211" s="114"/>
    </row>
    <row r="1212" spans="1:82" x14ac:dyDescent="0.25">
      <c r="A1212" s="122" t="s">
        <v>2013</v>
      </c>
      <c r="B1212" s="122" t="s">
        <v>3013</v>
      </c>
      <c r="C1212" s="122" t="s">
        <v>547</v>
      </c>
      <c r="E1212" s="26" t="str">
        <f>IFERROR(IF(VLOOKUP(Table25[[#This Row],[Contract No.]],Table3[#All],3,FALSE)="","No","Yes"),"")</f>
        <v>Yes</v>
      </c>
      <c r="F1212" s="107" t="str">
        <f>IFERROR(VLOOKUP(Table25[[#This Row],[Contract No.]],Table3[#All],3,FALSE),"")</f>
        <v>NASPO</v>
      </c>
      <c r="G1212" s="107" t="str">
        <f>IFERROR(IF(Table25[[#This Row],[Cooperative Purchase
(Yes/No)]]="Yes","Yes",IF(VLOOKUP(Table25[[#This Row],[Contract No.]],Table3[#All],1,FALSE)=Table25[[#This Row],[Contract No.]],"Yes","No")),"No")</f>
        <v>Yes</v>
      </c>
      <c r="H1212" s="51">
        <f>IFERROR(VLOOKUP(Table25[[#This Row],[Contract No.]],Table3[#All],4,FALSE),"")</f>
        <v>44926</v>
      </c>
      <c r="I1212" s="28">
        <f>IFERROR(IF(AND(MONTH(Table25[[#This Row],[Contract Start Date]])&gt;6,MONTH(Table25[[#This Row],[Contract Start Date]])&lt;=12),YEAR(Table25[[#This Row],[Contract Start Date]])+1,YEAR(Table25[[#This Row],[Contract Start Date]])),"")</f>
        <v>2023</v>
      </c>
      <c r="J1212" s="108">
        <f>Table25[[#This Row],[FY Formula start]]</f>
        <v>2023</v>
      </c>
      <c r="K1212" s="59" t="str">
        <f>"FY"&amp;" "&amp;Table25[[#This Row],[Year Start]]</f>
        <v>FY 2023</v>
      </c>
      <c r="L1212" s="109">
        <f>IFERROR(VLOOKUP(Table25[[#This Row],[Contract No.]],Table3[#All],5,FALSE),"")</f>
        <v>46501</v>
      </c>
      <c r="M1212" s="110">
        <f>IFERROR(IF(Table25[[#This Row],[Contract End Date]]="99/99/9999","No End",IF(AND(MONTH(Table25[[#This Row],[Contract End Date]])&gt;6,MONTH(Table25[[#This Row],[Contract End Date]])&lt;=12),YEAR(Table25[[#This Row],[Contract End Date]])+1,YEAR(Table25[[#This Row],[Contract End Date]]))),"")</f>
        <v>2027</v>
      </c>
      <c r="N1212" s="111">
        <f>Table25[[#This Row],[FY Formula end]]</f>
        <v>2027</v>
      </c>
      <c r="O1212" s="112" t="str">
        <f>IF(Table25[[#This Row],[Year End]]="No End","No End","FY"&amp;" "&amp;Table25[[#This Row],[Year End]])</f>
        <v>FY 2027</v>
      </c>
      <c r="P1212" s="27"/>
      <c r="Q1212" s="104">
        <f>_xlfn.IFNA(IF($B1212="","",VLOOKUP($B1212,'SWC Towers'!$A:$Q,$Q$2,FALSE)),"")</f>
        <v>0.3</v>
      </c>
      <c r="R1212" s="106" t="str">
        <f>_xlfn.IFNA(IF($B1212="","",VLOOKUP($B1212,'SWC Towers'!$A:$Q,$R$2,FALSE)),"")</f>
        <v/>
      </c>
      <c r="S1212" s="106">
        <f>_xlfn.IFNA(IF($B1212="","",VLOOKUP($B1212,'SWC Towers'!$A:$Q,$S$2,FALSE)),"")</f>
        <v>0.1</v>
      </c>
      <c r="T1212" s="106" t="str">
        <f>_xlfn.IFNA(IF($B1212="","",VLOOKUP($B1212,'SWC Towers'!$A:$Q,$T$2,FALSE)),"")</f>
        <v/>
      </c>
      <c r="U1212" s="104">
        <f>_xlfn.IFNA(IF($B1212="","",VLOOKUP($B1212,'SWC Towers'!$A:$Q,$U$2,FALSE)),"")</f>
        <v>0.6</v>
      </c>
      <c r="V1212" s="104" t="str">
        <f>_xlfn.IFNA(IF($B1212="","",VLOOKUP($B1212,'SWC Towers'!$A:$Q,$V$2,FALSE)),"")</f>
        <v/>
      </c>
      <c r="W1212" s="104" t="str">
        <f>_xlfn.IFNA(IF($B1212="","",VLOOKUP($B1212,'SWC Towers'!$A:$Q,$W$2,FALSE)),"")</f>
        <v/>
      </c>
      <c r="X1212" s="104" t="str">
        <f>_xlfn.IFNA(IF($B1212="","",VLOOKUP($B1212,'SWC Towers'!$A:$Q,$X$2,FALSE)),"")</f>
        <v/>
      </c>
      <c r="Y1212" s="104" t="str">
        <f>_xlfn.IFNA(IF($B1212="","",VLOOKUP($B1212,'SWC Towers'!$A:$Q,$Y$2,FALSE)),"")</f>
        <v/>
      </c>
      <c r="Z1212" s="104" t="str">
        <f>_xlfn.IFNA(IF($B1212="","",VLOOKUP($B1212,'SWC Towers'!$A:$Q,$Z$2,FALSE)),"")</f>
        <v/>
      </c>
      <c r="AA1212" s="104" t="str">
        <f>_xlfn.IFNA(IF($B1212="","",VLOOKUP($B1212,'SWC Towers'!$A:$Q,$AA$2,FALSE)),"")</f>
        <v/>
      </c>
      <c r="AB1212" s="106" t="str">
        <f>_xlfn.IFNA(IF($B1212="","",VLOOKUP($B1212,'SWC Towers'!$A:$Q,$AB$2,FALSE)),"")</f>
        <v/>
      </c>
      <c r="AC1212" s="20">
        <f>SUM(Table25[[#This Row],[IT Tower: Application]:[Other/Non-IT ]])</f>
        <v>1</v>
      </c>
      <c r="AD1212" s="67"/>
      <c r="AE1212" s="67"/>
      <c r="AF1212" s="67"/>
      <c r="AG1212" s="67"/>
      <c r="AH1212" s="67"/>
      <c r="AI1212" s="67"/>
      <c r="AJ1212" s="67"/>
      <c r="AK1212" s="67"/>
      <c r="AL1212" s="67"/>
      <c r="AM1212" s="67"/>
      <c r="AN1212" s="67"/>
      <c r="AO1212" s="67"/>
      <c r="AP1212" s="67"/>
      <c r="AQ1212" s="67"/>
      <c r="AR1212" s="67"/>
      <c r="AS1212" s="67"/>
      <c r="AT1212" s="67"/>
      <c r="AU1212" s="67"/>
      <c r="AV1212" s="67"/>
      <c r="AW1212" s="67"/>
      <c r="AX1212" s="67"/>
      <c r="AY1212" s="67"/>
      <c r="AZ1212" s="67"/>
      <c r="BA1212" s="67"/>
      <c r="BB1212" s="113">
        <v>0</v>
      </c>
      <c r="BC1212" s="113">
        <v>627</v>
      </c>
      <c r="BD1212" s="113"/>
      <c r="BE1212" s="113"/>
      <c r="BF1212" s="113"/>
      <c r="BG1212" s="113"/>
      <c r="BH1212" s="113"/>
      <c r="BI1212" s="113"/>
      <c r="BJ1212" s="113"/>
      <c r="BK1212" s="113"/>
      <c r="BL1212" s="113"/>
      <c r="BM1212" s="113"/>
      <c r="BN1212" s="113"/>
      <c r="BO1212" s="113"/>
      <c r="BP1212" s="113"/>
      <c r="BQ1212" s="113"/>
      <c r="BR1212" s="113"/>
      <c r="BS1212" s="113"/>
      <c r="BT1212" s="113"/>
      <c r="BU1212" s="113"/>
      <c r="BV1212" s="113"/>
      <c r="BW1212" s="113"/>
      <c r="BX1212" s="113"/>
      <c r="BY1212" s="113"/>
      <c r="BZ1212" s="113"/>
      <c r="CA1212" s="67"/>
      <c r="CB1212" s="113"/>
      <c r="CC1212" s="69">
        <f>SUM(Table25[[#This Row],[Contract Amount FY00]:[Contract Amount FY50]])</f>
        <v>627</v>
      </c>
      <c r="CD1212" s="114"/>
    </row>
    <row r="1213" spans="1:82" x14ac:dyDescent="0.25">
      <c r="A1213" s="122" t="s">
        <v>2013</v>
      </c>
      <c r="B1213" s="122" t="s">
        <v>3013</v>
      </c>
      <c r="C1213" s="122" t="s">
        <v>1845</v>
      </c>
      <c r="E1213" s="26" t="str">
        <f>IFERROR(IF(VLOOKUP(Table25[[#This Row],[Contract No.]],Table3[#All],3,FALSE)="","No","Yes"),"")</f>
        <v>Yes</v>
      </c>
      <c r="F1213" s="107" t="str">
        <f>IFERROR(VLOOKUP(Table25[[#This Row],[Contract No.]],Table3[#All],3,FALSE),"")</f>
        <v>NASPO</v>
      </c>
      <c r="G1213" s="107" t="str">
        <f>IFERROR(IF(Table25[[#This Row],[Cooperative Purchase
(Yes/No)]]="Yes","Yes",IF(VLOOKUP(Table25[[#This Row],[Contract No.]],Table3[#All],1,FALSE)=Table25[[#This Row],[Contract No.]],"Yes","No")),"No")</f>
        <v>Yes</v>
      </c>
      <c r="H1213" s="51">
        <f>IFERROR(VLOOKUP(Table25[[#This Row],[Contract No.]],Table3[#All],4,FALSE),"")</f>
        <v>44926</v>
      </c>
      <c r="I1213" s="28">
        <f>IFERROR(IF(AND(MONTH(Table25[[#This Row],[Contract Start Date]])&gt;6,MONTH(Table25[[#This Row],[Contract Start Date]])&lt;=12),YEAR(Table25[[#This Row],[Contract Start Date]])+1,YEAR(Table25[[#This Row],[Contract Start Date]])),"")</f>
        <v>2023</v>
      </c>
      <c r="J1213" s="108">
        <f>Table25[[#This Row],[FY Formula start]]</f>
        <v>2023</v>
      </c>
      <c r="K1213" s="59" t="str">
        <f>"FY"&amp;" "&amp;Table25[[#This Row],[Year Start]]</f>
        <v>FY 2023</v>
      </c>
      <c r="L1213" s="109">
        <f>IFERROR(VLOOKUP(Table25[[#This Row],[Contract No.]],Table3[#All],5,FALSE),"")</f>
        <v>46501</v>
      </c>
      <c r="M1213" s="110">
        <f>IFERROR(IF(Table25[[#This Row],[Contract End Date]]="99/99/9999","No End",IF(AND(MONTH(Table25[[#This Row],[Contract End Date]])&gt;6,MONTH(Table25[[#This Row],[Contract End Date]])&lt;=12),YEAR(Table25[[#This Row],[Contract End Date]])+1,YEAR(Table25[[#This Row],[Contract End Date]]))),"")</f>
        <v>2027</v>
      </c>
      <c r="N1213" s="111">
        <f>Table25[[#This Row],[FY Formula end]]</f>
        <v>2027</v>
      </c>
      <c r="O1213" s="112" t="str">
        <f>IF(Table25[[#This Row],[Year End]]="No End","No End","FY"&amp;" "&amp;Table25[[#This Row],[Year End]])</f>
        <v>FY 2027</v>
      </c>
      <c r="P1213" s="27"/>
      <c r="Q1213" s="104">
        <f>_xlfn.IFNA(IF($B1213="","",VLOOKUP($B1213,'SWC Towers'!$A:$Q,$Q$2,FALSE)),"")</f>
        <v>0.3</v>
      </c>
      <c r="R1213" s="106" t="str">
        <f>_xlfn.IFNA(IF($B1213="","",VLOOKUP($B1213,'SWC Towers'!$A:$Q,$R$2,FALSE)),"")</f>
        <v/>
      </c>
      <c r="S1213" s="106">
        <f>_xlfn.IFNA(IF($B1213="","",VLOOKUP($B1213,'SWC Towers'!$A:$Q,$S$2,FALSE)),"")</f>
        <v>0.1</v>
      </c>
      <c r="T1213" s="106" t="str">
        <f>_xlfn.IFNA(IF($B1213="","",VLOOKUP($B1213,'SWC Towers'!$A:$Q,$T$2,FALSE)),"")</f>
        <v/>
      </c>
      <c r="U1213" s="104">
        <f>_xlfn.IFNA(IF($B1213="","",VLOOKUP($B1213,'SWC Towers'!$A:$Q,$U$2,FALSE)),"")</f>
        <v>0.6</v>
      </c>
      <c r="V1213" s="104" t="str">
        <f>_xlfn.IFNA(IF($B1213="","",VLOOKUP($B1213,'SWC Towers'!$A:$Q,$V$2,FALSE)),"")</f>
        <v/>
      </c>
      <c r="W1213" s="104" t="str">
        <f>_xlfn.IFNA(IF($B1213="","",VLOOKUP($B1213,'SWC Towers'!$A:$Q,$W$2,FALSE)),"")</f>
        <v/>
      </c>
      <c r="X1213" s="104" t="str">
        <f>_xlfn.IFNA(IF($B1213="","",VLOOKUP($B1213,'SWC Towers'!$A:$Q,$X$2,FALSE)),"")</f>
        <v/>
      </c>
      <c r="Y1213" s="104" t="str">
        <f>_xlfn.IFNA(IF($B1213="","",VLOOKUP($B1213,'SWC Towers'!$A:$Q,$Y$2,FALSE)),"")</f>
        <v/>
      </c>
      <c r="Z1213" s="104" t="str">
        <f>_xlfn.IFNA(IF($B1213="","",VLOOKUP($B1213,'SWC Towers'!$A:$Q,$Z$2,FALSE)),"")</f>
        <v/>
      </c>
      <c r="AA1213" s="104" t="str">
        <f>_xlfn.IFNA(IF($B1213="","",VLOOKUP($B1213,'SWC Towers'!$A:$Q,$AA$2,FALSE)),"")</f>
        <v/>
      </c>
      <c r="AB1213" s="106" t="str">
        <f>_xlfn.IFNA(IF($B1213="","",VLOOKUP($B1213,'SWC Towers'!$A:$Q,$AB$2,FALSE)),"")</f>
        <v/>
      </c>
      <c r="AC1213" s="20">
        <f>SUM(Table25[[#This Row],[IT Tower: Application]:[Other/Non-IT ]])</f>
        <v>1</v>
      </c>
      <c r="AD1213" s="67"/>
      <c r="AE1213" s="67"/>
      <c r="AF1213" s="67"/>
      <c r="AG1213" s="67"/>
      <c r="AH1213" s="67"/>
      <c r="AI1213" s="67"/>
      <c r="AJ1213" s="67"/>
      <c r="AK1213" s="67"/>
      <c r="AL1213" s="67"/>
      <c r="AM1213" s="67"/>
      <c r="AN1213" s="67"/>
      <c r="AO1213" s="67"/>
      <c r="AP1213" s="67"/>
      <c r="AQ1213" s="67"/>
      <c r="AR1213" s="67"/>
      <c r="AS1213" s="67"/>
      <c r="AT1213" s="67"/>
      <c r="AU1213" s="67"/>
      <c r="AV1213" s="67"/>
      <c r="AW1213" s="67"/>
      <c r="AX1213" s="67"/>
      <c r="AY1213" s="67"/>
      <c r="AZ1213" s="67"/>
      <c r="BA1213" s="67">
        <v>441830</v>
      </c>
      <c r="BB1213" s="113">
        <v>1328719</v>
      </c>
      <c r="BC1213" s="113">
        <v>1275571</v>
      </c>
      <c r="BD1213" s="113"/>
      <c r="BE1213" s="113"/>
      <c r="BF1213" s="113"/>
      <c r="BG1213" s="113"/>
      <c r="BH1213" s="113"/>
      <c r="BI1213" s="113"/>
      <c r="BJ1213" s="113"/>
      <c r="BK1213" s="113"/>
      <c r="BL1213" s="113"/>
      <c r="BM1213" s="113"/>
      <c r="BN1213" s="113"/>
      <c r="BO1213" s="113"/>
      <c r="BP1213" s="113"/>
      <c r="BQ1213" s="113"/>
      <c r="BR1213" s="113"/>
      <c r="BS1213" s="113"/>
      <c r="BT1213" s="113"/>
      <c r="BU1213" s="113"/>
      <c r="BV1213" s="113"/>
      <c r="BW1213" s="113"/>
      <c r="BX1213" s="113"/>
      <c r="BY1213" s="113"/>
      <c r="BZ1213" s="113"/>
      <c r="CA1213" s="67"/>
      <c r="CB1213" s="113"/>
      <c r="CC1213" s="69">
        <f>SUM(Table25[[#This Row],[Contract Amount FY00]:[Contract Amount FY50]])</f>
        <v>3046120</v>
      </c>
      <c r="CD1213" s="114"/>
    </row>
    <row r="1214" spans="1:82" x14ac:dyDescent="0.25">
      <c r="A1214" s="122" t="s">
        <v>2013</v>
      </c>
      <c r="B1214" s="122" t="s">
        <v>3013</v>
      </c>
      <c r="C1214" s="122" t="s">
        <v>279</v>
      </c>
      <c r="E1214" s="26" t="str">
        <f>IFERROR(IF(VLOOKUP(Table25[[#This Row],[Contract No.]],Table3[#All],3,FALSE)="","No","Yes"),"")</f>
        <v>Yes</v>
      </c>
      <c r="F1214" s="107" t="str">
        <f>IFERROR(VLOOKUP(Table25[[#This Row],[Contract No.]],Table3[#All],3,FALSE),"")</f>
        <v>NASPO</v>
      </c>
      <c r="G1214" s="107" t="str">
        <f>IFERROR(IF(Table25[[#This Row],[Cooperative Purchase
(Yes/No)]]="Yes","Yes",IF(VLOOKUP(Table25[[#This Row],[Contract No.]],Table3[#All],1,FALSE)=Table25[[#This Row],[Contract No.]],"Yes","No")),"No")</f>
        <v>Yes</v>
      </c>
      <c r="H1214" s="51">
        <f>IFERROR(VLOOKUP(Table25[[#This Row],[Contract No.]],Table3[#All],4,FALSE),"")</f>
        <v>44926</v>
      </c>
      <c r="I1214" s="28">
        <f>IFERROR(IF(AND(MONTH(Table25[[#This Row],[Contract Start Date]])&gt;6,MONTH(Table25[[#This Row],[Contract Start Date]])&lt;=12),YEAR(Table25[[#This Row],[Contract Start Date]])+1,YEAR(Table25[[#This Row],[Contract Start Date]])),"")</f>
        <v>2023</v>
      </c>
      <c r="J1214" s="108">
        <f>Table25[[#This Row],[FY Formula start]]</f>
        <v>2023</v>
      </c>
      <c r="K1214" s="59" t="str">
        <f>"FY"&amp;" "&amp;Table25[[#This Row],[Year Start]]</f>
        <v>FY 2023</v>
      </c>
      <c r="L1214" s="109">
        <f>IFERROR(VLOOKUP(Table25[[#This Row],[Contract No.]],Table3[#All],5,FALSE),"")</f>
        <v>46501</v>
      </c>
      <c r="M1214" s="110">
        <f>IFERROR(IF(Table25[[#This Row],[Contract End Date]]="99/99/9999","No End",IF(AND(MONTH(Table25[[#This Row],[Contract End Date]])&gt;6,MONTH(Table25[[#This Row],[Contract End Date]])&lt;=12),YEAR(Table25[[#This Row],[Contract End Date]])+1,YEAR(Table25[[#This Row],[Contract End Date]]))),"")</f>
        <v>2027</v>
      </c>
      <c r="N1214" s="111">
        <f>Table25[[#This Row],[FY Formula end]]</f>
        <v>2027</v>
      </c>
      <c r="O1214" s="112" t="str">
        <f>IF(Table25[[#This Row],[Year End]]="No End","No End","FY"&amp;" "&amp;Table25[[#This Row],[Year End]])</f>
        <v>FY 2027</v>
      </c>
      <c r="P1214" s="27"/>
      <c r="Q1214" s="104">
        <f>_xlfn.IFNA(IF($B1214="","",VLOOKUP($B1214,'SWC Towers'!$A:$Q,$Q$2,FALSE)),"")</f>
        <v>0.3</v>
      </c>
      <c r="R1214" s="106" t="str">
        <f>_xlfn.IFNA(IF($B1214="","",VLOOKUP($B1214,'SWC Towers'!$A:$Q,$R$2,FALSE)),"")</f>
        <v/>
      </c>
      <c r="S1214" s="106">
        <f>_xlfn.IFNA(IF($B1214="","",VLOOKUP($B1214,'SWC Towers'!$A:$Q,$S$2,FALSE)),"")</f>
        <v>0.1</v>
      </c>
      <c r="T1214" s="106" t="str">
        <f>_xlfn.IFNA(IF($B1214="","",VLOOKUP($B1214,'SWC Towers'!$A:$Q,$T$2,FALSE)),"")</f>
        <v/>
      </c>
      <c r="U1214" s="104">
        <f>_xlfn.IFNA(IF($B1214="","",VLOOKUP($B1214,'SWC Towers'!$A:$Q,$U$2,FALSE)),"")</f>
        <v>0.6</v>
      </c>
      <c r="V1214" s="104" t="str">
        <f>_xlfn.IFNA(IF($B1214="","",VLOOKUP($B1214,'SWC Towers'!$A:$Q,$V$2,FALSE)),"")</f>
        <v/>
      </c>
      <c r="W1214" s="104" t="str">
        <f>_xlfn.IFNA(IF($B1214="","",VLOOKUP($B1214,'SWC Towers'!$A:$Q,$W$2,FALSE)),"")</f>
        <v/>
      </c>
      <c r="X1214" s="104" t="str">
        <f>_xlfn.IFNA(IF($B1214="","",VLOOKUP($B1214,'SWC Towers'!$A:$Q,$X$2,FALSE)),"")</f>
        <v/>
      </c>
      <c r="Y1214" s="104" t="str">
        <f>_xlfn.IFNA(IF($B1214="","",VLOOKUP($B1214,'SWC Towers'!$A:$Q,$Y$2,FALSE)),"")</f>
        <v/>
      </c>
      <c r="Z1214" s="104" t="str">
        <f>_xlfn.IFNA(IF($B1214="","",VLOOKUP($B1214,'SWC Towers'!$A:$Q,$Z$2,FALSE)),"")</f>
        <v/>
      </c>
      <c r="AA1214" s="104" t="str">
        <f>_xlfn.IFNA(IF($B1214="","",VLOOKUP($B1214,'SWC Towers'!$A:$Q,$AA$2,FALSE)),"")</f>
        <v/>
      </c>
      <c r="AB1214" s="106" t="str">
        <f>_xlfn.IFNA(IF($B1214="","",VLOOKUP($B1214,'SWC Towers'!$A:$Q,$AB$2,FALSE)),"")</f>
        <v/>
      </c>
      <c r="AC1214" s="20">
        <f>SUM(Table25[[#This Row],[IT Tower: Application]:[Other/Non-IT ]])</f>
        <v>1</v>
      </c>
      <c r="AD1214" s="67"/>
      <c r="AE1214" s="67"/>
      <c r="AF1214" s="67"/>
      <c r="AG1214" s="67"/>
      <c r="AH1214" s="67"/>
      <c r="AI1214" s="67"/>
      <c r="AJ1214" s="67"/>
      <c r="AK1214" s="67"/>
      <c r="AL1214" s="67"/>
      <c r="AM1214" s="67"/>
      <c r="AN1214" s="67"/>
      <c r="AO1214" s="67"/>
      <c r="AP1214" s="67"/>
      <c r="AQ1214" s="67"/>
      <c r="AR1214" s="67"/>
      <c r="AS1214" s="67"/>
      <c r="AT1214" s="67"/>
      <c r="AU1214" s="67"/>
      <c r="AV1214" s="67"/>
      <c r="AW1214" s="67"/>
      <c r="AX1214" s="67"/>
      <c r="AY1214" s="67"/>
      <c r="AZ1214" s="67"/>
      <c r="BA1214" s="67">
        <v>540639</v>
      </c>
      <c r="BB1214" s="113">
        <v>1726518</v>
      </c>
      <c r="BC1214" s="113">
        <v>1836987</v>
      </c>
      <c r="BD1214" s="113"/>
      <c r="BE1214" s="113"/>
      <c r="BF1214" s="113"/>
      <c r="BG1214" s="113"/>
      <c r="BH1214" s="113"/>
      <c r="BI1214" s="113"/>
      <c r="BJ1214" s="113"/>
      <c r="BK1214" s="113"/>
      <c r="BL1214" s="113"/>
      <c r="BM1214" s="113"/>
      <c r="BN1214" s="113"/>
      <c r="BO1214" s="113"/>
      <c r="BP1214" s="113"/>
      <c r="BQ1214" s="113"/>
      <c r="BR1214" s="113"/>
      <c r="BS1214" s="113"/>
      <c r="BT1214" s="113"/>
      <c r="BU1214" s="113"/>
      <c r="BV1214" s="113"/>
      <c r="BW1214" s="113"/>
      <c r="BX1214" s="113"/>
      <c r="BY1214" s="113"/>
      <c r="BZ1214" s="113"/>
      <c r="CA1214" s="67"/>
      <c r="CB1214" s="113"/>
      <c r="CC1214" s="69">
        <f>SUM(Table25[[#This Row],[Contract Amount FY00]:[Contract Amount FY50]])</f>
        <v>4104144</v>
      </c>
      <c r="CD1214" s="114"/>
    </row>
    <row r="1215" spans="1:82" x14ac:dyDescent="0.25">
      <c r="A1215" s="122" t="s">
        <v>2013</v>
      </c>
      <c r="B1215" s="122" t="s">
        <v>3015</v>
      </c>
      <c r="C1215" s="122" t="s">
        <v>3161</v>
      </c>
      <c r="E1215" s="26" t="str">
        <f>IFERROR(IF(VLOOKUP(Table25[[#This Row],[Contract No.]],Table3[#All],3,FALSE)="","No","Yes"),"")</f>
        <v>Yes</v>
      </c>
      <c r="F1215" s="107" t="str">
        <f>IFERROR(VLOOKUP(Table25[[#This Row],[Contract No.]],Table3[#All],3,FALSE),"")</f>
        <v>NASPO</v>
      </c>
      <c r="G1215" s="107" t="str">
        <f>IFERROR(IF(Table25[[#This Row],[Cooperative Purchase
(Yes/No)]]="Yes","Yes",IF(VLOOKUP(Table25[[#This Row],[Contract No.]],Table3[#All],1,FALSE)=Table25[[#This Row],[Contract No.]],"Yes","No")),"No")</f>
        <v>Yes</v>
      </c>
      <c r="H1215" s="51">
        <f>IFERROR(VLOOKUP(Table25[[#This Row],[Contract No.]],Table3[#All],4,FALSE),"")</f>
        <v>44805</v>
      </c>
      <c r="I1215" s="28">
        <f>IFERROR(IF(AND(MONTH(Table25[[#This Row],[Contract Start Date]])&gt;6,MONTH(Table25[[#This Row],[Contract Start Date]])&lt;=12),YEAR(Table25[[#This Row],[Contract Start Date]])+1,YEAR(Table25[[#This Row],[Contract Start Date]])),"")</f>
        <v>2023</v>
      </c>
      <c r="J1215" s="108">
        <f>Table25[[#This Row],[FY Formula start]]</f>
        <v>2023</v>
      </c>
      <c r="K1215" s="59" t="str">
        <f>"FY"&amp;" "&amp;Table25[[#This Row],[Year Start]]</f>
        <v>FY 2023</v>
      </c>
      <c r="L1215" s="109">
        <f>IFERROR(VLOOKUP(Table25[[#This Row],[Contract No.]],Table3[#All],5,FALSE),"")</f>
        <v>46521</v>
      </c>
      <c r="M1215" s="110">
        <f>IFERROR(IF(Table25[[#This Row],[Contract End Date]]="99/99/9999","No End",IF(AND(MONTH(Table25[[#This Row],[Contract End Date]])&gt;6,MONTH(Table25[[#This Row],[Contract End Date]])&lt;=12),YEAR(Table25[[#This Row],[Contract End Date]])+1,YEAR(Table25[[#This Row],[Contract End Date]]))),"")</f>
        <v>2027</v>
      </c>
      <c r="N1215" s="111">
        <f>Table25[[#This Row],[FY Formula end]]</f>
        <v>2027</v>
      </c>
      <c r="O1215" s="112" t="str">
        <f>IF(Table25[[#This Row],[Year End]]="No End","No End","FY"&amp;" "&amp;Table25[[#This Row],[Year End]])</f>
        <v>FY 2027</v>
      </c>
      <c r="P1215" s="27"/>
      <c r="Q1215" s="104" t="str">
        <f>_xlfn.IFNA(IF($B1215="","",VLOOKUP($B1215,'SWC Towers'!$A:$Q,$Q$2,FALSE)),"")</f>
        <v/>
      </c>
      <c r="R1215" s="106" t="str">
        <f>_xlfn.IFNA(IF($B1215="","",VLOOKUP($B1215,'SWC Towers'!$A:$Q,$R$2,FALSE)),"")</f>
        <v/>
      </c>
      <c r="S1215" s="106" t="str">
        <f>_xlfn.IFNA(IF($B1215="","",VLOOKUP($B1215,'SWC Towers'!$A:$Q,$S$2,FALSE)),"")</f>
        <v/>
      </c>
      <c r="T1215" s="106" t="str">
        <f>_xlfn.IFNA(IF($B1215="","",VLOOKUP($B1215,'SWC Towers'!$A:$Q,$T$2,FALSE)),"")</f>
        <v/>
      </c>
      <c r="U1215" s="104">
        <f>_xlfn.IFNA(IF($B1215="","",VLOOKUP($B1215,'SWC Towers'!$A:$Q,$U$2,FALSE)),"")</f>
        <v>0.4</v>
      </c>
      <c r="V1215" s="104" t="str">
        <f>_xlfn.IFNA(IF($B1215="","",VLOOKUP($B1215,'SWC Towers'!$A:$Q,$V$2,FALSE)),"")</f>
        <v/>
      </c>
      <c r="W1215" s="104" t="str">
        <f>_xlfn.IFNA(IF($B1215="","",VLOOKUP($B1215,'SWC Towers'!$A:$Q,$W$2,FALSE)),"")</f>
        <v/>
      </c>
      <c r="X1215" s="104" t="str">
        <f>_xlfn.IFNA(IF($B1215="","",VLOOKUP($B1215,'SWC Towers'!$A:$Q,$X$2,FALSE)),"")</f>
        <v/>
      </c>
      <c r="Y1215" s="104">
        <f>_xlfn.IFNA(IF($B1215="","",VLOOKUP($B1215,'SWC Towers'!$A:$Q,$Y$2,FALSE)),"")</f>
        <v>0.3</v>
      </c>
      <c r="Z1215" s="104">
        <f>_xlfn.IFNA(IF($B1215="","",VLOOKUP($B1215,'SWC Towers'!$A:$Q,$Z$2,FALSE)),"")</f>
        <v>0.3</v>
      </c>
      <c r="AA1215" s="104" t="str">
        <f>_xlfn.IFNA(IF($B1215="","",VLOOKUP($B1215,'SWC Towers'!$A:$Q,$AA$2,FALSE)),"")</f>
        <v/>
      </c>
      <c r="AB1215" s="106" t="str">
        <f>_xlfn.IFNA(IF($B1215="","",VLOOKUP($B1215,'SWC Towers'!$A:$Q,$AB$2,FALSE)),"")</f>
        <v/>
      </c>
      <c r="AC1215" s="20">
        <f>SUM(Table25[[#This Row],[IT Tower: Application]:[Other/Non-IT ]])</f>
        <v>1</v>
      </c>
      <c r="AD1215" s="67"/>
      <c r="AE1215" s="67"/>
      <c r="AF1215" s="67"/>
      <c r="AG1215" s="67"/>
      <c r="AH1215" s="67"/>
      <c r="AI1215" s="67"/>
      <c r="AJ1215" s="67"/>
      <c r="AK1215" s="67"/>
      <c r="AL1215" s="67"/>
      <c r="AM1215" s="67"/>
      <c r="AN1215" s="67"/>
      <c r="AO1215" s="67"/>
      <c r="AP1215" s="67"/>
      <c r="AQ1215" s="67"/>
      <c r="AR1215" s="67"/>
      <c r="AS1215" s="67"/>
      <c r="AT1215" s="67"/>
      <c r="AU1215" s="67"/>
      <c r="AV1215" s="67"/>
      <c r="AW1215" s="67"/>
      <c r="AX1215" s="67"/>
      <c r="AY1215" s="67"/>
      <c r="AZ1215" s="67">
        <v>0</v>
      </c>
      <c r="BA1215" s="67">
        <v>41620</v>
      </c>
      <c r="BB1215" s="113">
        <v>16986</v>
      </c>
      <c r="BC1215" s="113">
        <v>15293</v>
      </c>
      <c r="BD1215" s="113"/>
      <c r="BE1215" s="113"/>
      <c r="BF1215" s="113"/>
      <c r="BG1215" s="113"/>
      <c r="BH1215" s="113"/>
      <c r="BI1215" s="113"/>
      <c r="BJ1215" s="113"/>
      <c r="BK1215" s="113"/>
      <c r="BL1215" s="113"/>
      <c r="BM1215" s="113"/>
      <c r="BN1215" s="113"/>
      <c r="BO1215" s="113"/>
      <c r="BP1215" s="113"/>
      <c r="BQ1215" s="113"/>
      <c r="BR1215" s="113"/>
      <c r="BS1215" s="113"/>
      <c r="BT1215" s="113"/>
      <c r="BU1215" s="113"/>
      <c r="BV1215" s="113"/>
      <c r="BW1215" s="113"/>
      <c r="BX1215" s="113"/>
      <c r="BY1215" s="113"/>
      <c r="BZ1215" s="113"/>
      <c r="CA1215" s="67"/>
      <c r="CB1215" s="113"/>
      <c r="CC1215" s="69">
        <f>SUM(Table25[[#This Row],[Contract Amount FY00]:[Contract Amount FY50]])</f>
        <v>73899</v>
      </c>
      <c r="CD1215" s="114"/>
    </row>
    <row r="1216" spans="1:82" x14ac:dyDescent="0.25">
      <c r="A1216" s="122" t="s">
        <v>2013</v>
      </c>
      <c r="B1216" s="122" t="s">
        <v>3015</v>
      </c>
      <c r="C1216" s="122" t="s">
        <v>661</v>
      </c>
      <c r="E1216" s="26" t="str">
        <f>IFERROR(IF(VLOOKUP(Table25[[#This Row],[Contract No.]],Table3[#All],3,FALSE)="","No","Yes"),"")</f>
        <v>Yes</v>
      </c>
      <c r="F1216" s="107" t="str">
        <f>IFERROR(VLOOKUP(Table25[[#This Row],[Contract No.]],Table3[#All],3,FALSE),"")</f>
        <v>NASPO</v>
      </c>
      <c r="G1216" s="107" t="str">
        <f>IFERROR(IF(Table25[[#This Row],[Cooperative Purchase
(Yes/No)]]="Yes","Yes",IF(VLOOKUP(Table25[[#This Row],[Contract No.]],Table3[#All],1,FALSE)=Table25[[#This Row],[Contract No.]],"Yes","No")),"No")</f>
        <v>Yes</v>
      </c>
      <c r="H1216" s="51">
        <f>IFERROR(VLOOKUP(Table25[[#This Row],[Contract No.]],Table3[#All],4,FALSE),"")</f>
        <v>44805</v>
      </c>
      <c r="I1216" s="28">
        <f>IFERROR(IF(AND(MONTH(Table25[[#This Row],[Contract Start Date]])&gt;6,MONTH(Table25[[#This Row],[Contract Start Date]])&lt;=12),YEAR(Table25[[#This Row],[Contract Start Date]])+1,YEAR(Table25[[#This Row],[Contract Start Date]])),"")</f>
        <v>2023</v>
      </c>
      <c r="J1216" s="108">
        <f>Table25[[#This Row],[FY Formula start]]</f>
        <v>2023</v>
      </c>
      <c r="K1216" s="59" t="str">
        <f>"FY"&amp;" "&amp;Table25[[#This Row],[Year Start]]</f>
        <v>FY 2023</v>
      </c>
      <c r="L1216" s="109">
        <f>IFERROR(VLOOKUP(Table25[[#This Row],[Contract No.]],Table3[#All],5,FALSE),"")</f>
        <v>46521</v>
      </c>
      <c r="M1216" s="110">
        <f>IFERROR(IF(Table25[[#This Row],[Contract End Date]]="99/99/9999","No End",IF(AND(MONTH(Table25[[#This Row],[Contract End Date]])&gt;6,MONTH(Table25[[#This Row],[Contract End Date]])&lt;=12),YEAR(Table25[[#This Row],[Contract End Date]])+1,YEAR(Table25[[#This Row],[Contract End Date]]))),"")</f>
        <v>2027</v>
      </c>
      <c r="N1216" s="111">
        <f>Table25[[#This Row],[FY Formula end]]</f>
        <v>2027</v>
      </c>
      <c r="O1216" s="112" t="str">
        <f>IF(Table25[[#This Row],[Year End]]="No End","No End","FY"&amp;" "&amp;Table25[[#This Row],[Year End]])</f>
        <v>FY 2027</v>
      </c>
      <c r="P1216" s="27"/>
      <c r="Q1216" s="104" t="str">
        <f>_xlfn.IFNA(IF($B1216="","",VLOOKUP($B1216,'SWC Towers'!$A:$Q,$Q$2,FALSE)),"")</f>
        <v/>
      </c>
      <c r="R1216" s="106" t="str">
        <f>_xlfn.IFNA(IF($B1216="","",VLOOKUP($B1216,'SWC Towers'!$A:$Q,$R$2,FALSE)),"")</f>
        <v/>
      </c>
      <c r="S1216" s="106" t="str">
        <f>_xlfn.IFNA(IF($B1216="","",VLOOKUP($B1216,'SWC Towers'!$A:$Q,$S$2,FALSE)),"")</f>
        <v/>
      </c>
      <c r="T1216" s="106" t="str">
        <f>_xlfn.IFNA(IF($B1216="","",VLOOKUP($B1216,'SWC Towers'!$A:$Q,$T$2,FALSE)),"")</f>
        <v/>
      </c>
      <c r="U1216" s="104">
        <f>_xlfn.IFNA(IF($B1216="","",VLOOKUP($B1216,'SWC Towers'!$A:$Q,$U$2,FALSE)),"")</f>
        <v>0.4</v>
      </c>
      <c r="V1216" s="104" t="str">
        <f>_xlfn.IFNA(IF($B1216="","",VLOOKUP($B1216,'SWC Towers'!$A:$Q,$V$2,FALSE)),"")</f>
        <v/>
      </c>
      <c r="W1216" s="104" t="str">
        <f>_xlfn.IFNA(IF($B1216="","",VLOOKUP($B1216,'SWC Towers'!$A:$Q,$W$2,FALSE)),"")</f>
        <v/>
      </c>
      <c r="X1216" s="104" t="str">
        <f>_xlfn.IFNA(IF($B1216="","",VLOOKUP($B1216,'SWC Towers'!$A:$Q,$X$2,FALSE)),"")</f>
        <v/>
      </c>
      <c r="Y1216" s="104">
        <f>_xlfn.IFNA(IF($B1216="","",VLOOKUP($B1216,'SWC Towers'!$A:$Q,$Y$2,FALSE)),"")</f>
        <v>0.3</v>
      </c>
      <c r="Z1216" s="104">
        <f>_xlfn.IFNA(IF($B1216="","",VLOOKUP($B1216,'SWC Towers'!$A:$Q,$Z$2,FALSE)),"")</f>
        <v>0.3</v>
      </c>
      <c r="AA1216" s="104" t="str">
        <f>_xlfn.IFNA(IF($B1216="","",VLOOKUP($B1216,'SWC Towers'!$A:$Q,$AA$2,FALSE)),"")</f>
        <v/>
      </c>
      <c r="AB1216" s="106" t="str">
        <f>_xlfn.IFNA(IF($B1216="","",VLOOKUP($B1216,'SWC Towers'!$A:$Q,$AB$2,FALSE)),"")</f>
        <v/>
      </c>
      <c r="AC1216" s="20">
        <f>SUM(Table25[[#This Row],[IT Tower: Application]:[Other/Non-IT ]])</f>
        <v>1</v>
      </c>
      <c r="AD1216" s="67"/>
      <c r="AE1216" s="67"/>
      <c r="AF1216" s="67"/>
      <c r="AG1216" s="67"/>
      <c r="AH1216" s="67"/>
      <c r="AI1216" s="67"/>
      <c r="AJ1216" s="67"/>
      <c r="AK1216" s="67"/>
      <c r="AL1216" s="67"/>
      <c r="AM1216" s="67"/>
      <c r="AN1216" s="67"/>
      <c r="AO1216" s="67"/>
      <c r="AP1216" s="67"/>
      <c r="AQ1216" s="67"/>
      <c r="AR1216" s="67"/>
      <c r="AS1216" s="67"/>
      <c r="AT1216" s="67"/>
      <c r="AU1216" s="67"/>
      <c r="AV1216" s="67"/>
      <c r="AW1216" s="67"/>
      <c r="AX1216" s="67"/>
      <c r="AY1216" s="67"/>
      <c r="AZ1216" s="67"/>
      <c r="BA1216" s="67">
        <v>0</v>
      </c>
      <c r="BB1216" s="113">
        <v>4934</v>
      </c>
      <c r="BC1216" s="113">
        <v>1218</v>
      </c>
      <c r="BD1216" s="113"/>
      <c r="BE1216" s="113"/>
      <c r="BF1216" s="113"/>
      <c r="BG1216" s="113"/>
      <c r="BH1216" s="113"/>
      <c r="BI1216" s="113"/>
      <c r="BJ1216" s="113"/>
      <c r="BK1216" s="113"/>
      <c r="BL1216" s="113"/>
      <c r="BM1216" s="113"/>
      <c r="BN1216" s="113"/>
      <c r="BO1216" s="113"/>
      <c r="BP1216" s="113"/>
      <c r="BQ1216" s="113"/>
      <c r="BR1216" s="113"/>
      <c r="BS1216" s="113"/>
      <c r="BT1216" s="113"/>
      <c r="BU1216" s="113"/>
      <c r="BV1216" s="113"/>
      <c r="BW1216" s="113"/>
      <c r="BX1216" s="113"/>
      <c r="BY1216" s="113"/>
      <c r="BZ1216" s="113"/>
      <c r="CA1216" s="67"/>
      <c r="CB1216" s="113"/>
      <c r="CC1216" s="69">
        <f>SUM(Table25[[#This Row],[Contract Amount FY00]:[Contract Amount FY50]])</f>
        <v>6152</v>
      </c>
      <c r="CD1216" s="114"/>
    </row>
    <row r="1217" spans="1:82" x14ac:dyDescent="0.25">
      <c r="A1217" s="122" t="s">
        <v>2013</v>
      </c>
      <c r="B1217" s="122" t="s">
        <v>3141</v>
      </c>
      <c r="C1217" s="122" t="s">
        <v>3201</v>
      </c>
      <c r="E1217" s="26" t="str">
        <f>IFERROR(IF(VLOOKUP(Table25[[#This Row],[Contract No.]],Table3[#All],3,FALSE)="","No","Yes"),"")</f>
        <v>No</v>
      </c>
      <c r="F1217" s="107" t="str">
        <f>IFERROR(VLOOKUP(Table25[[#This Row],[Contract No.]],Table3[#All],3,FALSE),"")</f>
        <v/>
      </c>
      <c r="G1217" s="107" t="str">
        <f>IFERROR(IF(Table25[[#This Row],[Cooperative Purchase
(Yes/No)]]="Yes","Yes",IF(VLOOKUP(Table25[[#This Row],[Contract No.]],Table3[#All],1,FALSE)=Table25[[#This Row],[Contract No.]],"Yes","No")),"No")</f>
        <v>Yes</v>
      </c>
      <c r="H1217" s="51">
        <f>IFERROR(VLOOKUP(Table25[[#This Row],[Contract No.]],Table3[#All],4,FALSE),"")</f>
        <v>45427</v>
      </c>
      <c r="I1217" s="28">
        <f>IFERROR(IF(AND(MONTH(Table25[[#This Row],[Contract Start Date]])&gt;6,MONTH(Table25[[#This Row],[Contract Start Date]])&lt;=12),YEAR(Table25[[#This Row],[Contract Start Date]])+1,YEAR(Table25[[#This Row],[Contract Start Date]])),"")</f>
        <v>2024</v>
      </c>
      <c r="J1217" s="108">
        <f>Table25[[#This Row],[FY Formula start]]</f>
        <v>2024</v>
      </c>
      <c r="K1217" s="59" t="str">
        <f>"FY"&amp;" "&amp;Table25[[#This Row],[Year Start]]</f>
        <v>FY 2024</v>
      </c>
      <c r="L1217" s="109">
        <f>IFERROR(VLOOKUP(Table25[[#This Row],[Contract No.]],Table3[#All],5,FALSE),"")</f>
        <v>46888</v>
      </c>
      <c r="M1217" s="110">
        <f>IFERROR(IF(Table25[[#This Row],[Contract End Date]]="99/99/9999","No End",IF(AND(MONTH(Table25[[#This Row],[Contract End Date]])&gt;6,MONTH(Table25[[#This Row],[Contract End Date]])&lt;=12),YEAR(Table25[[#This Row],[Contract End Date]])+1,YEAR(Table25[[#This Row],[Contract End Date]]))),"")</f>
        <v>2028</v>
      </c>
      <c r="N1217" s="111">
        <f>Table25[[#This Row],[FY Formula end]]</f>
        <v>2028</v>
      </c>
      <c r="O1217" s="112" t="str">
        <f>IF(Table25[[#This Row],[Year End]]="No End","No End","FY"&amp;" "&amp;Table25[[#This Row],[Year End]])</f>
        <v>FY 2028</v>
      </c>
      <c r="P1217" s="27"/>
      <c r="Q1217" s="104">
        <f>_xlfn.IFNA(IF($B1217="","",VLOOKUP($B1217,'SWC Towers'!$A:$Q,$Q$2,FALSE)),"")</f>
        <v>0.4</v>
      </c>
      <c r="R1217" s="106" t="str">
        <f>_xlfn.IFNA(IF($B1217="","",VLOOKUP($B1217,'SWC Towers'!$A:$Q,$R$2,FALSE)),"")</f>
        <v/>
      </c>
      <c r="S1217" s="106" t="str">
        <f>_xlfn.IFNA(IF($B1217="","",VLOOKUP($B1217,'SWC Towers'!$A:$Q,$S$2,FALSE)),"")</f>
        <v/>
      </c>
      <c r="T1217" s="106">
        <f>_xlfn.IFNA(IF($B1217="","",VLOOKUP($B1217,'SWC Towers'!$A:$Q,$T$2,FALSE)),"")</f>
        <v>0.1</v>
      </c>
      <c r="U1217" s="104" t="str">
        <f>_xlfn.IFNA(IF($B1217="","",VLOOKUP($B1217,'SWC Towers'!$A:$Q,$U$2,FALSE)),"")</f>
        <v/>
      </c>
      <c r="V1217" s="104">
        <f>_xlfn.IFNA(IF($B1217="","",VLOOKUP($B1217,'SWC Towers'!$A:$Q,$V$2,FALSE)),"")</f>
        <v>0.4</v>
      </c>
      <c r="W1217" s="104" t="str">
        <f>_xlfn.IFNA(IF($B1217="","",VLOOKUP($B1217,'SWC Towers'!$A:$Q,$W$2,FALSE)),"")</f>
        <v/>
      </c>
      <c r="X1217" s="104" t="str">
        <f>_xlfn.IFNA(IF($B1217="","",VLOOKUP($B1217,'SWC Towers'!$A:$Q,$X$2,FALSE)),"")</f>
        <v/>
      </c>
      <c r="Y1217" s="104" t="str">
        <f>_xlfn.IFNA(IF($B1217="","",VLOOKUP($B1217,'SWC Towers'!$A:$Q,$Y$2,FALSE)),"")</f>
        <v/>
      </c>
      <c r="Z1217" s="104">
        <f>_xlfn.IFNA(IF($B1217="","",VLOOKUP($B1217,'SWC Towers'!$A:$Q,$Z$2,FALSE)),"")</f>
        <v>0.1</v>
      </c>
      <c r="AA1217" s="104" t="str">
        <f>_xlfn.IFNA(IF($B1217="","",VLOOKUP($B1217,'SWC Towers'!$A:$Q,$AA$2,FALSE)),"")</f>
        <v/>
      </c>
      <c r="AB1217" s="106" t="str">
        <f>_xlfn.IFNA(IF($B1217="","",VLOOKUP($B1217,'SWC Towers'!$A:$Q,$AB$2,FALSE)),"")</f>
        <v/>
      </c>
      <c r="AC1217" s="20">
        <f>SUM(Table25[[#This Row],[IT Tower: Application]:[Other/Non-IT ]])</f>
        <v>1</v>
      </c>
      <c r="AD1217" s="67"/>
      <c r="AE1217" s="67"/>
      <c r="AF1217" s="67"/>
      <c r="AG1217" s="67"/>
      <c r="AH1217" s="67"/>
      <c r="AI1217" s="67"/>
      <c r="AJ1217" s="67"/>
      <c r="AK1217" s="67"/>
      <c r="AL1217" s="67"/>
      <c r="AM1217" s="67"/>
      <c r="AN1217" s="67"/>
      <c r="AO1217" s="67"/>
      <c r="AP1217" s="67"/>
      <c r="AQ1217" s="67"/>
      <c r="AR1217" s="67"/>
      <c r="AS1217" s="67"/>
      <c r="AT1217" s="67"/>
      <c r="AU1217" s="67"/>
      <c r="AV1217" s="67"/>
      <c r="AW1217" s="67"/>
      <c r="AX1217" s="67"/>
      <c r="AY1217" s="67"/>
      <c r="AZ1217" s="67"/>
      <c r="BA1217" s="67"/>
      <c r="BB1217" s="113"/>
      <c r="BC1217" s="113">
        <v>159075</v>
      </c>
      <c r="BD1217" s="113"/>
      <c r="BE1217" s="113"/>
      <c r="BF1217" s="113"/>
      <c r="BG1217" s="113"/>
      <c r="BH1217" s="113"/>
      <c r="BI1217" s="113"/>
      <c r="BJ1217" s="113"/>
      <c r="BK1217" s="113"/>
      <c r="BL1217" s="113"/>
      <c r="BM1217" s="113"/>
      <c r="BN1217" s="113"/>
      <c r="BO1217" s="113"/>
      <c r="BP1217" s="113"/>
      <c r="BQ1217" s="113"/>
      <c r="BR1217" s="113"/>
      <c r="BS1217" s="113"/>
      <c r="BT1217" s="113"/>
      <c r="BU1217" s="113"/>
      <c r="BV1217" s="113"/>
      <c r="BW1217" s="113"/>
      <c r="BX1217" s="113"/>
      <c r="BY1217" s="113"/>
      <c r="BZ1217" s="113"/>
      <c r="CA1217" s="67"/>
      <c r="CB1217" s="113"/>
      <c r="CC1217" s="69">
        <f>SUM(Table25[[#This Row],[Contract Amount FY00]:[Contract Amount FY50]])</f>
        <v>159075</v>
      </c>
      <c r="CD1217" s="114"/>
    </row>
    <row r="1218" spans="1:82" x14ac:dyDescent="0.25">
      <c r="A1218" s="122" t="s">
        <v>2013</v>
      </c>
      <c r="B1218" s="122" t="s">
        <v>3145</v>
      </c>
      <c r="C1218" s="122" t="s">
        <v>3195</v>
      </c>
      <c r="E1218" s="26" t="str">
        <f>IFERROR(IF(VLOOKUP(Table25[[#This Row],[Contract No.]],Table3[#All],3,FALSE)="","No","Yes"),"")</f>
        <v>Yes</v>
      </c>
      <c r="F1218" s="107" t="str">
        <f>IFERROR(VLOOKUP(Table25[[#This Row],[Contract No.]],Table3[#All],3,FALSE),"")</f>
        <v>NASPO</v>
      </c>
      <c r="G1218" s="107" t="str">
        <f>IFERROR(IF(Table25[[#This Row],[Cooperative Purchase
(Yes/No)]]="Yes","Yes",IF(VLOOKUP(Table25[[#This Row],[Contract No.]],Table3[#All],1,FALSE)=Table25[[#This Row],[Contract No.]],"Yes","No")),"No")</f>
        <v>Yes</v>
      </c>
      <c r="H1218" s="51">
        <f>IFERROR(VLOOKUP(Table25[[#This Row],[Contract No.]],Table3[#All],4,FALSE),"")</f>
        <v>45138</v>
      </c>
      <c r="I1218" s="28">
        <f>IFERROR(IF(AND(MONTH(Table25[[#This Row],[Contract Start Date]])&gt;6,MONTH(Table25[[#This Row],[Contract Start Date]])&lt;=12),YEAR(Table25[[#This Row],[Contract Start Date]])+1,YEAR(Table25[[#This Row],[Contract Start Date]])),"")</f>
        <v>2024</v>
      </c>
      <c r="J1218" s="108">
        <f>Table25[[#This Row],[FY Formula start]]</f>
        <v>2024</v>
      </c>
      <c r="K1218" s="59" t="str">
        <f>"FY"&amp;" "&amp;Table25[[#This Row],[Year Start]]</f>
        <v>FY 2024</v>
      </c>
      <c r="L1218" s="109">
        <f>IFERROR(VLOOKUP(Table25[[#This Row],[Contract No.]],Table3[#All],5,FALSE),"")</f>
        <v>48426</v>
      </c>
      <c r="M1218" s="110">
        <f>IFERROR(IF(Table25[[#This Row],[Contract End Date]]="99/99/9999","No End",IF(AND(MONTH(Table25[[#This Row],[Contract End Date]])&gt;6,MONTH(Table25[[#This Row],[Contract End Date]])&lt;=12),YEAR(Table25[[#This Row],[Contract End Date]])+1,YEAR(Table25[[#This Row],[Contract End Date]]))),"")</f>
        <v>2033</v>
      </c>
      <c r="N1218" s="111">
        <f>Table25[[#This Row],[FY Formula end]]</f>
        <v>2033</v>
      </c>
      <c r="O1218" s="112" t="str">
        <f>IF(Table25[[#This Row],[Year End]]="No End","No End","FY"&amp;" "&amp;Table25[[#This Row],[Year End]])</f>
        <v>FY 2033</v>
      </c>
      <c r="P1218" s="27"/>
      <c r="Q1218" s="104">
        <f>_xlfn.IFNA(IF($B1218="","",VLOOKUP($B1218,'SWC Towers'!$A:$Q,$Q$2,FALSE)),"")</f>
        <v>0.2</v>
      </c>
      <c r="R1218" s="106">
        <f>_xlfn.IFNA(IF($B1218="","",VLOOKUP($B1218,'SWC Towers'!$A:$Q,$R$2,FALSE)),"")</f>
        <v>0.2</v>
      </c>
      <c r="S1218" s="106" t="str">
        <f>_xlfn.IFNA(IF($B1218="","",VLOOKUP($B1218,'SWC Towers'!$A:$Q,$S$2,FALSE)),"")</f>
        <v/>
      </c>
      <c r="T1218" s="106">
        <f>_xlfn.IFNA(IF($B1218="","",VLOOKUP($B1218,'SWC Towers'!$A:$Q,$T$2,FALSE)),"")</f>
        <v>0.1</v>
      </c>
      <c r="U1218" s="104" t="str">
        <f>_xlfn.IFNA(IF($B1218="","",VLOOKUP($B1218,'SWC Towers'!$A:$Q,$U$2,FALSE)),"")</f>
        <v/>
      </c>
      <c r="V1218" s="104" t="str">
        <f>_xlfn.IFNA(IF($B1218="","",VLOOKUP($B1218,'SWC Towers'!$A:$Q,$V$2,FALSE)),"")</f>
        <v/>
      </c>
      <c r="W1218" s="104">
        <f>_xlfn.IFNA(IF($B1218="","",VLOOKUP($B1218,'SWC Towers'!$A:$Q,$W$2,FALSE)),"")</f>
        <v>0.3</v>
      </c>
      <c r="X1218" s="104" t="str">
        <f>_xlfn.IFNA(IF($B1218="","",VLOOKUP($B1218,'SWC Towers'!$A:$Q,$X$2,FALSE)),"")</f>
        <v/>
      </c>
      <c r="Y1218" s="104" t="str">
        <f>_xlfn.IFNA(IF($B1218="","",VLOOKUP($B1218,'SWC Towers'!$A:$Q,$Y$2,FALSE)),"")</f>
        <v/>
      </c>
      <c r="Z1218" s="104">
        <f>_xlfn.IFNA(IF($B1218="","",VLOOKUP($B1218,'SWC Towers'!$A:$Q,$Z$2,FALSE)),"")</f>
        <v>0.1</v>
      </c>
      <c r="AA1218" s="104" t="str">
        <f>_xlfn.IFNA(IF($B1218="","",VLOOKUP($B1218,'SWC Towers'!$A:$Q,$AA$2,FALSE)),"")</f>
        <v/>
      </c>
      <c r="AB1218" s="106">
        <f>_xlfn.IFNA(IF($B1218="","",VLOOKUP($B1218,'SWC Towers'!$A:$Q,$AB$2,FALSE)),"")</f>
        <v>0.1</v>
      </c>
      <c r="AC1218" s="20">
        <f>SUM(Table25[[#This Row],[IT Tower: Application]:[Other/Non-IT ]])</f>
        <v>1</v>
      </c>
      <c r="AD1218" s="67"/>
      <c r="AE1218" s="67"/>
      <c r="AF1218" s="67"/>
      <c r="AG1218" s="67"/>
      <c r="AH1218" s="67"/>
      <c r="AI1218" s="67"/>
      <c r="AJ1218" s="67"/>
      <c r="AK1218" s="67"/>
      <c r="AL1218" s="67"/>
      <c r="AM1218" s="67"/>
      <c r="AN1218" s="67"/>
      <c r="AO1218" s="67"/>
      <c r="AP1218" s="67"/>
      <c r="AQ1218" s="67"/>
      <c r="AR1218" s="67"/>
      <c r="AS1218" s="67"/>
      <c r="AT1218" s="67"/>
      <c r="AU1218" s="67"/>
      <c r="AV1218" s="67"/>
      <c r="AW1218" s="67"/>
      <c r="AX1218" s="67"/>
      <c r="AY1218" s="67"/>
      <c r="AZ1218" s="67"/>
      <c r="BA1218" s="67">
        <v>0</v>
      </c>
      <c r="BB1218" s="113">
        <v>5535549</v>
      </c>
      <c r="BC1218" s="113">
        <v>3538430</v>
      </c>
      <c r="BD1218" s="113"/>
      <c r="BE1218" s="113"/>
      <c r="BF1218" s="113"/>
      <c r="BG1218" s="113"/>
      <c r="BH1218" s="113"/>
      <c r="BI1218" s="113"/>
      <c r="BJ1218" s="113"/>
      <c r="BK1218" s="113"/>
      <c r="BL1218" s="113"/>
      <c r="BM1218" s="113"/>
      <c r="BN1218" s="113"/>
      <c r="BO1218" s="113"/>
      <c r="BP1218" s="113"/>
      <c r="BQ1218" s="113"/>
      <c r="BR1218" s="113"/>
      <c r="BS1218" s="113"/>
      <c r="BT1218" s="113"/>
      <c r="BU1218" s="113"/>
      <c r="BV1218" s="113"/>
      <c r="BW1218" s="113"/>
      <c r="BX1218" s="113"/>
      <c r="BY1218" s="113"/>
      <c r="BZ1218" s="113"/>
      <c r="CA1218" s="67"/>
      <c r="CB1218" s="113"/>
      <c r="CC1218" s="69">
        <f>SUM(Table25[[#This Row],[Contract Amount FY00]:[Contract Amount FY50]])</f>
        <v>9073979</v>
      </c>
      <c r="CD1218" s="114"/>
    </row>
    <row r="1219" spans="1:82" x14ac:dyDescent="0.25">
      <c r="A1219" s="122" t="s">
        <v>2013</v>
      </c>
      <c r="B1219" s="122" t="s">
        <v>3145</v>
      </c>
      <c r="C1219" s="122" t="s">
        <v>615</v>
      </c>
      <c r="E1219" s="26" t="str">
        <f>IFERROR(IF(VLOOKUP(Table25[[#This Row],[Contract No.]],Table3[#All],3,FALSE)="","No","Yes"),"")</f>
        <v>Yes</v>
      </c>
      <c r="F1219" s="107" t="str">
        <f>IFERROR(VLOOKUP(Table25[[#This Row],[Contract No.]],Table3[#All],3,FALSE),"")</f>
        <v>NASPO</v>
      </c>
      <c r="G1219" s="107" t="str">
        <f>IFERROR(IF(Table25[[#This Row],[Cooperative Purchase
(Yes/No)]]="Yes","Yes",IF(VLOOKUP(Table25[[#This Row],[Contract No.]],Table3[#All],1,FALSE)=Table25[[#This Row],[Contract No.]],"Yes","No")),"No")</f>
        <v>Yes</v>
      </c>
      <c r="H1219" s="51">
        <f>IFERROR(VLOOKUP(Table25[[#This Row],[Contract No.]],Table3[#All],4,FALSE),"")</f>
        <v>45138</v>
      </c>
      <c r="I1219" s="28">
        <f>IFERROR(IF(AND(MONTH(Table25[[#This Row],[Contract Start Date]])&gt;6,MONTH(Table25[[#This Row],[Contract Start Date]])&lt;=12),YEAR(Table25[[#This Row],[Contract Start Date]])+1,YEAR(Table25[[#This Row],[Contract Start Date]])),"")</f>
        <v>2024</v>
      </c>
      <c r="J1219" s="108">
        <f>Table25[[#This Row],[FY Formula start]]</f>
        <v>2024</v>
      </c>
      <c r="K1219" s="59" t="str">
        <f>"FY"&amp;" "&amp;Table25[[#This Row],[Year Start]]</f>
        <v>FY 2024</v>
      </c>
      <c r="L1219" s="109">
        <f>IFERROR(VLOOKUP(Table25[[#This Row],[Contract No.]],Table3[#All],5,FALSE),"")</f>
        <v>48426</v>
      </c>
      <c r="M1219" s="110">
        <f>IFERROR(IF(Table25[[#This Row],[Contract End Date]]="99/99/9999","No End",IF(AND(MONTH(Table25[[#This Row],[Contract End Date]])&gt;6,MONTH(Table25[[#This Row],[Contract End Date]])&lt;=12),YEAR(Table25[[#This Row],[Contract End Date]])+1,YEAR(Table25[[#This Row],[Contract End Date]]))),"")</f>
        <v>2033</v>
      </c>
      <c r="N1219" s="111">
        <f>Table25[[#This Row],[FY Formula end]]</f>
        <v>2033</v>
      </c>
      <c r="O1219" s="112" t="str">
        <f>IF(Table25[[#This Row],[Year End]]="No End","No End","FY"&amp;" "&amp;Table25[[#This Row],[Year End]])</f>
        <v>FY 2033</v>
      </c>
      <c r="P1219" s="27"/>
      <c r="Q1219" s="104">
        <f>_xlfn.IFNA(IF($B1219="","",VLOOKUP($B1219,'SWC Towers'!$A:$Q,$Q$2,FALSE)),"")</f>
        <v>0.2</v>
      </c>
      <c r="R1219" s="106">
        <f>_xlfn.IFNA(IF($B1219="","",VLOOKUP($B1219,'SWC Towers'!$A:$Q,$R$2,FALSE)),"")</f>
        <v>0.2</v>
      </c>
      <c r="S1219" s="106" t="str">
        <f>_xlfn.IFNA(IF($B1219="","",VLOOKUP($B1219,'SWC Towers'!$A:$Q,$S$2,FALSE)),"")</f>
        <v/>
      </c>
      <c r="T1219" s="106">
        <f>_xlfn.IFNA(IF($B1219="","",VLOOKUP($B1219,'SWC Towers'!$A:$Q,$T$2,FALSE)),"")</f>
        <v>0.1</v>
      </c>
      <c r="U1219" s="104" t="str">
        <f>_xlfn.IFNA(IF($B1219="","",VLOOKUP($B1219,'SWC Towers'!$A:$Q,$U$2,FALSE)),"")</f>
        <v/>
      </c>
      <c r="V1219" s="104" t="str">
        <f>_xlfn.IFNA(IF($B1219="","",VLOOKUP($B1219,'SWC Towers'!$A:$Q,$V$2,FALSE)),"")</f>
        <v/>
      </c>
      <c r="W1219" s="104">
        <f>_xlfn.IFNA(IF($B1219="","",VLOOKUP($B1219,'SWC Towers'!$A:$Q,$W$2,FALSE)),"")</f>
        <v>0.3</v>
      </c>
      <c r="X1219" s="104" t="str">
        <f>_xlfn.IFNA(IF($B1219="","",VLOOKUP($B1219,'SWC Towers'!$A:$Q,$X$2,FALSE)),"")</f>
        <v/>
      </c>
      <c r="Y1219" s="104" t="str">
        <f>_xlfn.IFNA(IF($B1219="","",VLOOKUP($B1219,'SWC Towers'!$A:$Q,$Y$2,FALSE)),"")</f>
        <v/>
      </c>
      <c r="Z1219" s="104">
        <f>_xlfn.IFNA(IF($B1219="","",VLOOKUP($B1219,'SWC Towers'!$A:$Q,$Z$2,FALSE)),"")</f>
        <v>0.1</v>
      </c>
      <c r="AA1219" s="104" t="str">
        <f>_xlfn.IFNA(IF($B1219="","",VLOOKUP($B1219,'SWC Towers'!$A:$Q,$AA$2,FALSE)),"")</f>
        <v/>
      </c>
      <c r="AB1219" s="106">
        <f>_xlfn.IFNA(IF($B1219="","",VLOOKUP($B1219,'SWC Towers'!$A:$Q,$AB$2,FALSE)),"")</f>
        <v>0.1</v>
      </c>
      <c r="AC1219" s="20">
        <f>SUM(Table25[[#This Row],[IT Tower: Application]:[Other/Non-IT ]])</f>
        <v>1</v>
      </c>
      <c r="AD1219" s="67"/>
      <c r="AE1219" s="67"/>
      <c r="AF1219" s="67"/>
      <c r="AG1219" s="67"/>
      <c r="AH1219" s="67"/>
      <c r="AI1219" s="67"/>
      <c r="AJ1219" s="67"/>
      <c r="AK1219" s="67"/>
      <c r="AL1219" s="67"/>
      <c r="AM1219" s="67"/>
      <c r="AN1219" s="67"/>
      <c r="AO1219" s="67"/>
      <c r="AP1219" s="67"/>
      <c r="AQ1219" s="67"/>
      <c r="AR1219" s="67"/>
      <c r="AS1219" s="67"/>
      <c r="AT1219" s="67"/>
      <c r="AU1219" s="67"/>
      <c r="AV1219" s="67"/>
      <c r="AW1219" s="67"/>
      <c r="AX1219" s="67"/>
      <c r="AY1219" s="67"/>
      <c r="AZ1219" s="67"/>
      <c r="BA1219" s="67"/>
      <c r="BB1219" s="113">
        <v>0</v>
      </c>
      <c r="BC1219" s="113">
        <v>498641</v>
      </c>
      <c r="BD1219" s="113"/>
      <c r="BE1219" s="113"/>
      <c r="BF1219" s="113"/>
      <c r="BG1219" s="113"/>
      <c r="BH1219" s="113"/>
      <c r="BI1219" s="113"/>
      <c r="BJ1219" s="113"/>
      <c r="BK1219" s="113"/>
      <c r="BL1219" s="113"/>
      <c r="BM1219" s="113"/>
      <c r="BN1219" s="113"/>
      <c r="BO1219" s="113"/>
      <c r="BP1219" s="113"/>
      <c r="BQ1219" s="113"/>
      <c r="BR1219" s="113"/>
      <c r="BS1219" s="113"/>
      <c r="BT1219" s="113"/>
      <c r="BU1219" s="113"/>
      <c r="BV1219" s="113"/>
      <c r="BW1219" s="113"/>
      <c r="BX1219" s="113"/>
      <c r="BY1219" s="113"/>
      <c r="BZ1219" s="113"/>
      <c r="CA1219" s="67"/>
      <c r="CB1219" s="113"/>
      <c r="CC1219" s="69">
        <f>SUM(Table25[[#This Row],[Contract Amount FY00]:[Contract Amount FY50]])</f>
        <v>498641</v>
      </c>
      <c r="CD1219" s="114"/>
    </row>
    <row r="1220" spans="1:82" x14ac:dyDescent="0.25">
      <c r="A1220" s="122" t="s">
        <v>2013</v>
      </c>
      <c r="B1220" s="122" t="s">
        <v>3145</v>
      </c>
      <c r="C1220" s="122" t="s">
        <v>3150</v>
      </c>
      <c r="E1220" s="26" t="str">
        <f>IFERROR(IF(VLOOKUP(Table25[[#This Row],[Contract No.]],Table3[#All],3,FALSE)="","No","Yes"),"")</f>
        <v>Yes</v>
      </c>
      <c r="F1220" s="107" t="str">
        <f>IFERROR(VLOOKUP(Table25[[#This Row],[Contract No.]],Table3[#All],3,FALSE),"")</f>
        <v>NASPO</v>
      </c>
      <c r="G1220" s="107" t="str">
        <f>IFERROR(IF(Table25[[#This Row],[Cooperative Purchase
(Yes/No)]]="Yes","Yes",IF(VLOOKUP(Table25[[#This Row],[Contract No.]],Table3[#All],1,FALSE)=Table25[[#This Row],[Contract No.]],"Yes","No")),"No")</f>
        <v>Yes</v>
      </c>
      <c r="H1220" s="51">
        <f>IFERROR(VLOOKUP(Table25[[#This Row],[Contract No.]],Table3[#All],4,FALSE),"")</f>
        <v>45138</v>
      </c>
      <c r="I1220" s="28">
        <f>IFERROR(IF(AND(MONTH(Table25[[#This Row],[Contract Start Date]])&gt;6,MONTH(Table25[[#This Row],[Contract Start Date]])&lt;=12),YEAR(Table25[[#This Row],[Contract Start Date]])+1,YEAR(Table25[[#This Row],[Contract Start Date]])),"")</f>
        <v>2024</v>
      </c>
      <c r="J1220" s="108">
        <f>Table25[[#This Row],[FY Formula start]]</f>
        <v>2024</v>
      </c>
      <c r="K1220" s="59" t="str">
        <f>"FY"&amp;" "&amp;Table25[[#This Row],[Year Start]]</f>
        <v>FY 2024</v>
      </c>
      <c r="L1220" s="109">
        <f>IFERROR(VLOOKUP(Table25[[#This Row],[Contract No.]],Table3[#All],5,FALSE),"")</f>
        <v>48426</v>
      </c>
      <c r="M1220" s="110">
        <f>IFERROR(IF(Table25[[#This Row],[Contract End Date]]="99/99/9999","No End",IF(AND(MONTH(Table25[[#This Row],[Contract End Date]])&gt;6,MONTH(Table25[[#This Row],[Contract End Date]])&lt;=12),YEAR(Table25[[#This Row],[Contract End Date]])+1,YEAR(Table25[[#This Row],[Contract End Date]]))),"")</f>
        <v>2033</v>
      </c>
      <c r="N1220" s="111">
        <f>Table25[[#This Row],[FY Formula end]]</f>
        <v>2033</v>
      </c>
      <c r="O1220" s="112" t="str">
        <f>IF(Table25[[#This Row],[Year End]]="No End","No End","FY"&amp;" "&amp;Table25[[#This Row],[Year End]])</f>
        <v>FY 2033</v>
      </c>
      <c r="P1220" s="27"/>
      <c r="Q1220" s="104">
        <f>_xlfn.IFNA(IF($B1220="","",VLOOKUP($B1220,'SWC Towers'!$A:$Q,$Q$2,FALSE)),"")</f>
        <v>0.2</v>
      </c>
      <c r="R1220" s="106">
        <f>_xlfn.IFNA(IF($B1220="","",VLOOKUP($B1220,'SWC Towers'!$A:$Q,$R$2,FALSE)),"")</f>
        <v>0.2</v>
      </c>
      <c r="S1220" s="106" t="str">
        <f>_xlfn.IFNA(IF($B1220="","",VLOOKUP($B1220,'SWC Towers'!$A:$Q,$S$2,FALSE)),"")</f>
        <v/>
      </c>
      <c r="T1220" s="106">
        <f>_xlfn.IFNA(IF($B1220="","",VLOOKUP($B1220,'SWC Towers'!$A:$Q,$T$2,FALSE)),"")</f>
        <v>0.1</v>
      </c>
      <c r="U1220" s="104" t="str">
        <f>_xlfn.IFNA(IF($B1220="","",VLOOKUP($B1220,'SWC Towers'!$A:$Q,$U$2,FALSE)),"")</f>
        <v/>
      </c>
      <c r="V1220" s="104" t="str">
        <f>_xlfn.IFNA(IF($B1220="","",VLOOKUP($B1220,'SWC Towers'!$A:$Q,$V$2,FALSE)),"")</f>
        <v/>
      </c>
      <c r="W1220" s="104">
        <f>_xlfn.IFNA(IF($B1220="","",VLOOKUP($B1220,'SWC Towers'!$A:$Q,$W$2,FALSE)),"")</f>
        <v>0.3</v>
      </c>
      <c r="X1220" s="104" t="str">
        <f>_xlfn.IFNA(IF($B1220="","",VLOOKUP($B1220,'SWC Towers'!$A:$Q,$X$2,FALSE)),"")</f>
        <v/>
      </c>
      <c r="Y1220" s="104" t="str">
        <f>_xlfn.IFNA(IF($B1220="","",VLOOKUP($B1220,'SWC Towers'!$A:$Q,$Y$2,FALSE)),"")</f>
        <v/>
      </c>
      <c r="Z1220" s="104">
        <f>_xlfn.IFNA(IF($B1220="","",VLOOKUP($B1220,'SWC Towers'!$A:$Q,$Z$2,FALSE)),"")</f>
        <v>0.1</v>
      </c>
      <c r="AA1220" s="104" t="str">
        <f>_xlfn.IFNA(IF($B1220="","",VLOOKUP($B1220,'SWC Towers'!$A:$Q,$AA$2,FALSE)),"")</f>
        <v/>
      </c>
      <c r="AB1220" s="106">
        <f>_xlfn.IFNA(IF($B1220="","",VLOOKUP($B1220,'SWC Towers'!$A:$Q,$AB$2,FALSE)),"")</f>
        <v>0.1</v>
      </c>
      <c r="AC1220" s="20">
        <f>SUM(Table25[[#This Row],[IT Tower: Application]:[Other/Non-IT ]])</f>
        <v>1</v>
      </c>
      <c r="AD1220" s="67"/>
      <c r="AE1220" s="67"/>
      <c r="AF1220" s="67"/>
      <c r="AG1220" s="67"/>
      <c r="AH1220" s="67"/>
      <c r="AI1220" s="67"/>
      <c r="AJ1220" s="67"/>
      <c r="AK1220" s="67"/>
      <c r="AL1220" s="67"/>
      <c r="AM1220" s="67"/>
      <c r="AN1220" s="67"/>
      <c r="AO1220" s="67"/>
      <c r="AP1220" s="67"/>
      <c r="AQ1220" s="67"/>
      <c r="AR1220" s="67"/>
      <c r="AS1220" s="67"/>
      <c r="AT1220" s="67"/>
      <c r="AU1220" s="67"/>
      <c r="AV1220" s="67"/>
      <c r="AW1220" s="67"/>
      <c r="AX1220" s="67"/>
      <c r="AY1220" s="67"/>
      <c r="AZ1220" s="67"/>
      <c r="BA1220" s="67">
        <v>0</v>
      </c>
      <c r="BB1220" s="113">
        <v>285770.01</v>
      </c>
      <c r="BC1220" s="113">
        <v>286715</v>
      </c>
      <c r="BD1220" s="113"/>
      <c r="BE1220" s="113"/>
      <c r="BF1220" s="113"/>
      <c r="BG1220" s="113"/>
      <c r="BH1220" s="113"/>
      <c r="BI1220" s="113"/>
      <c r="BJ1220" s="113"/>
      <c r="BK1220" s="113"/>
      <c r="BL1220" s="113"/>
      <c r="BM1220" s="113"/>
      <c r="BN1220" s="113"/>
      <c r="BO1220" s="113"/>
      <c r="BP1220" s="113"/>
      <c r="BQ1220" s="113"/>
      <c r="BR1220" s="113"/>
      <c r="BS1220" s="113"/>
      <c r="BT1220" s="113"/>
      <c r="BU1220" s="113"/>
      <c r="BV1220" s="113"/>
      <c r="BW1220" s="113"/>
      <c r="BX1220" s="113"/>
      <c r="BY1220" s="113"/>
      <c r="BZ1220" s="113"/>
      <c r="CA1220" s="67"/>
      <c r="CB1220" s="113"/>
      <c r="CC1220" s="69">
        <f>SUM(Table25[[#This Row],[Contract Amount FY00]:[Contract Amount FY50]])</f>
        <v>572485.01</v>
      </c>
      <c r="CD1220" s="114"/>
    </row>
    <row r="1221" spans="1:82" x14ac:dyDescent="0.25">
      <c r="A1221" s="122" t="s">
        <v>2013</v>
      </c>
      <c r="B1221" s="122" t="s">
        <v>3145</v>
      </c>
      <c r="C1221" s="122" t="s">
        <v>3211</v>
      </c>
      <c r="E1221" s="26" t="str">
        <f>IFERROR(IF(VLOOKUP(Table25[[#This Row],[Contract No.]],Table3[#All],3,FALSE)="","No","Yes"),"")</f>
        <v>Yes</v>
      </c>
      <c r="F1221" s="107" t="str">
        <f>IFERROR(VLOOKUP(Table25[[#This Row],[Contract No.]],Table3[#All],3,FALSE),"")</f>
        <v>NASPO</v>
      </c>
      <c r="G1221" s="107" t="str">
        <f>IFERROR(IF(Table25[[#This Row],[Cooperative Purchase
(Yes/No)]]="Yes","Yes",IF(VLOOKUP(Table25[[#This Row],[Contract No.]],Table3[#All],1,FALSE)=Table25[[#This Row],[Contract No.]],"Yes","No")),"No")</f>
        <v>Yes</v>
      </c>
      <c r="H1221" s="51">
        <f>IFERROR(VLOOKUP(Table25[[#This Row],[Contract No.]],Table3[#All],4,FALSE),"")</f>
        <v>45138</v>
      </c>
      <c r="I1221" s="28">
        <f>IFERROR(IF(AND(MONTH(Table25[[#This Row],[Contract Start Date]])&gt;6,MONTH(Table25[[#This Row],[Contract Start Date]])&lt;=12),YEAR(Table25[[#This Row],[Contract Start Date]])+1,YEAR(Table25[[#This Row],[Contract Start Date]])),"")</f>
        <v>2024</v>
      </c>
      <c r="J1221" s="108">
        <f>Table25[[#This Row],[FY Formula start]]</f>
        <v>2024</v>
      </c>
      <c r="K1221" s="59" t="str">
        <f>"FY"&amp;" "&amp;Table25[[#This Row],[Year Start]]</f>
        <v>FY 2024</v>
      </c>
      <c r="L1221" s="109">
        <f>IFERROR(VLOOKUP(Table25[[#This Row],[Contract No.]],Table3[#All],5,FALSE),"")</f>
        <v>48426</v>
      </c>
      <c r="M1221" s="110">
        <f>IFERROR(IF(Table25[[#This Row],[Contract End Date]]="99/99/9999","No End",IF(AND(MONTH(Table25[[#This Row],[Contract End Date]])&gt;6,MONTH(Table25[[#This Row],[Contract End Date]])&lt;=12),YEAR(Table25[[#This Row],[Contract End Date]])+1,YEAR(Table25[[#This Row],[Contract End Date]]))),"")</f>
        <v>2033</v>
      </c>
      <c r="N1221" s="111">
        <f>Table25[[#This Row],[FY Formula end]]</f>
        <v>2033</v>
      </c>
      <c r="O1221" s="112" t="str">
        <f>IF(Table25[[#This Row],[Year End]]="No End","No End","FY"&amp;" "&amp;Table25[[#This Row],[Year End]])</f>
        <v>FY 2033</v>
      </c>
      <c r="P1221" s="27"/>
      <c r="Q1221" s="104">
        <f>_xlfn.IFNA(IF($B1221="","",VLOOKUP($B1221,'SWC Towers'!$A:$Q,$Q$2,FALSE)),"")</f>
        <v>0.2</v>
      </c>
      <c r="R1221" s="106">
        <f>_xlfn.IFNA(IF($B1221="","",VLOOKUP($B1221,'SWC Towers'!$A:$Q,$R$2,FALSE)),"")</f>
        <v>0.2</v>
      </c>
      <c r="S1221" s="106" t="str">
        <f>_xlfn.IFNA(IF($B1221="","",VLOOKUP($B1221,'SWC Towers'!$A:$Q,$S$2,FALSE)),"")</f>
        <v/>
      </c>
      <c r="T1221" s="106">
        <f>_xlfn.IFNA(IF($B1221="","",VLOOKUP($B1221,'SWC Towers'!$A:$Q,$T$2,FALSE)),"")</f>
        <v>0.1</v>
      </c>
      <c r="U1221" s="104" t="str">
        <f>_xlfn.IFNA(IF($B1221="","",VLOOKUP($B1221,'SWC Towers'!$A:$Q,$U$2,FALSE)),"")</f>
        <v/>
      </c>
      <c r="V1221" s="104" t="str">
        <f>_xlfn.IFNA(IF($B1221="","",VLOOKUP($B1221,'SWC Towers'!$A:$Q,$V$2,FALSE)),"")</f>
        <v/>
      </c>
      <c r="W1221" s="104">
        <f>_xlfn.IFNA(IF($B1221="","",VLOOKUP($B1221,'SWC Towers'!$A:$Q,$W$2,FALSE)),"")</f>
        <v>0.3</v>
      </c>
      <c r="X1221" s="104" t="str">
        <f>_xlfn.IFNA(IF($B1221="","",VLOOKUP($B1221,'SWC Towers'!$A:$Q,$X$2,FALSE)),"")</f>
        <v/>
      </c>
      <c r="Y1221" s="104" t="str">
        <f>_xlfn.IFNA(IF($B1221="","",VLOOKUP($B1221,'SWC Towers'!$A:$Q,$Y$2,FALSE)),"")</f>
        <v/>
      </c>
      <c r="Z1221" s="104">
        <f>_xlfn.IFNA(IF($B1221="","",VLOOKUP($B1221,'SWC Towers'!$A:$Q,$Z$2,FALSE)),"")</f>
        <v>0.1</v>
      </c>
      <c r="AA1221" s="104" t="str">
        <f>_xlfn.IFNA(IF($B1221="","",VLOOKUP($B1221,'SWC Towers'!$A:$Q,$AA$2,FALSE)),"")</f>
        <v/>
      </c>
      <c r="AB1221" s="106">
        <f>_xlfn.IFNA(IF($B1221="","",VLOOKUP($B1221,'SWC Towers'!$A:$Q,$AB$2,FALSE)),"")</f>
        <v>0.1</v>
      </c>
      <c r="AC1221" s="20">
        <f>SUM(Table25[[#This Row],[IT Tower: Application]:[Other/Non-IT ]])</f>
        <v>1</v>
      </c>
      <c r="AD1221" s="67"/>
      <c r="AE1221" s="67"/>
      <c r="AF1221" s="67"/>
      <c r="AG1221" s="67"/>
      <c r="AH1221" s="67"/>
      <c r="AI1221" s="67"/>
      <c r="AJ1221" s="67"/>
      <c r="AK1221" s="67"/>
      <c r="AL1221" s="67"/>
      <c r="AM1221" s="67"/>
      <c r="AN1221" s="67"/>
      <c r="AO1221" s="67"/>
      <c r="AP1221" s="67"/>
      <c r="AQ1221" s="67"/>
      <c r="AR1221" s="67"/>
      <c r="AS1221" s="67"/>
      <c r="AT1221" s="67"/>
      <c r="AU1221" s="67"/>
      <c r="AV1221" s="67"/>
      <c r="AW1221" s="67"/>
      <c r="AX1221" s="67"/>
      <c r="AY1221" s="67"/>
      <c r="AZ1221" s="67"/>
      <c r="BA1221" s="67"/>
      <c r="BB1221" s="113">
        <v>0</v>
      </c>
      <c r="BC1221" s="113">
        <v>54177</v>
      </c>
      <c r="BD1221" s="113"/>
      <c r="BE1221" s="113"/>
      <c r="BF1221" s="113"/>
      <c r="BG1221" s="113"/>
      <c r="BH1221" s="113"/>
      <c r="BI1221" s="113"/>
      <c r="BJ1221" s="113"/>
      <c r="BK1221" s="113"/>
      <c r="BL1221" s="113"/>
      <c r="BM1221" s="113"/>
      <c r="BN1221" s="113"/>
      <c r="BO1221" s="113"/>
      <c r="BP1221" s="113"/>
      <c r="BQ1221" s="113"/>
      <c r="BR1221" s="113"/>
      <c r="BS1221" s="113"/>
      <c r="BT1221" s="113"/>
      <c r="BU1221" s="113"/>
      <c r="BV1221" s="113"/>
      <c r="BW1221" s="113"/>
      <c r="BX1221" s="113"/>
      <c r="BY1221" s="113"/>
      <c r="BZ1221" s="113"/>
      <c r="CA1221" s="67"/>
      <c r="CB1221" s="113"/>
      <c r="CC1221" s="69">
        <f>SUM(Table25[[#This Row],[Contract Amount FY00]:[Contract Amount FY50]])</f>
        <v>54177</v>
      </c>
      <c r="CD1221" s="114"/>
    </row>
    <row r="1222" spans="1:82" x14ac:dyDescent="0.25">
      <c r="A1222" s="122" t="s">
        <v>2013</v>
      </c>
      <c r="B1222" s="122" t="s">
        <v>3147</v>
      </c>
      <c r="C1222" s="122" t="s">
        <v>2757</v>
      </c>
      <c r="E1222" s="26" t="str">
        <f>IFERROR(IF(VLOOKUP(Table25[[#This Row],[Contract No.]],Table3[#All],3,FALSE)="","No","Yes"),"")</f>
        <v>No</v>
      </c>
      <c r="F1222" s="107" t="str">
        <f>IFERROR(VLOOKUP(Table25[[#This Row],[Contract No.]],Table3[#All],3,FALSE),"")</f>
        <v/>
      </c>
      <c r="G1222" s="107" t="str">
        <f>IFERROR(IF(Table25[[#This Row],[Cooperative Purchase
(Yes/No)]]="Yes","Yes",IF(VLOOKUP(Table25[[#This Row],[Contract No.]],Table3[#All],1,FALSE)=Table25[[#This Row],[Contract No.]],"Yes","No")),"No")</f>
        <v>Yes</v>
      </c>
      <c r="H1222" s="51">
        <f>IFERROR(VLOOKUP(Table25[[#This Row],[Contract No.]],Table3[#All],4,FALSE),"")</f>
        <v>45413</v>
      </c>
      <c r="I1222" s="28">
        <f>IFERROR(IF(AND(MONTH(Table25[[#This Row],[Contract Start Date]])&gt;6,MONTH(Table25[[#This Row],[Contract Start Date]])&lt;=12),YEAR(Table25[[#This Row],[Contract Start Date]])+1,YEAR(Table25[[#This Row],[Contract Start Date]])),"")</f>
        <v>2024</v>
      </c>
      <c r="J1222" s="108">
        <f>Table25[[#This Row],[FY Formula start]]</f>
        <v>2024</v>
      </c>
      <c r="K1222" s="59" t="str">
        <f>"FY"&amp;" "&amp;Table25[[#This Row],[Year Start]]</f>
        <v>FY 2024</v>
      </c>
      <c r="L1222" s="109">
        <f>IFERROR(VLOOKUP(Table25[[#This Row],[Contract No.]],Table3[#All],5,FALSE),"")</f>
        <v>46507</v>
      </c>
      <c r="M1222" s="110">
        <f>IFERROR(IF(Table25[[#This Row],[Contract End Date]]="99/99/9999","No End",IF(AND(MONTH(Table25[[#This Row],[Contract End Date]])&gt;6,MONTH(Table25[[#This Row],[Contract End Date]])&lt;=12),YEAR(Table25[[#This Row],[Contract End Date]])+1,YEAR(Table25[[#This Row],[Contract End Date]]))),"")</f>
        <v>2027</v>
      </c>
      <c r="N1222" s="111">
        <f>Table25[[#This Row],[FY Formula end]]</f>
        <v>2027</v>
      </c>
      <c r="O1222" s="112" t="str">
        <f>IF(Table25[[#This Row],[Year End]]="No End","No End","FY"&amp;" "&amp;Table25[[#This Row],[Year End]])</f>
        <v>FY 2027</v>
      </c>
      <c r="P1222" s="27"/>
      <c r="Q1222" s="104" t="str">
        <f>_xlfn.IFNA(IF($B1222="","",VLOOKUP($B1222,'SWC Towers'!$A:$Q,$Q$2,FALSE)),"")</f>
        <v/>
      </c>
      <c r="R1222" s="106" t="str">
        <f>_xlfn.IFNA(IF($B1222="","",VLOOKUP($B1222,'SWC Towers'!$A:$Q,$R$2,FALSE)),"")</f>
        <v/>
      </c>
      <c r="S1222" s="106">
        <f>_xlfn.IFNA(IF($B1222="","",VLOOKUP($B1222,'SWC Towers'!$A:$Q,$S$2,FALSE)),"")</f>
        <v>0.1</v>
      </c>
      <c r="T1222" s="106">
        <f>_xlfn.IFNA(IF($B1222="","",VLOOKUP($B1222,'SWC Towers'!$A:$Q,$T$2,FALSE)),"")</f>
        <v>0.1</v>
      </c>
      <c r="U1222" s="104" t="str">
        <f>_xlfn.IFNA(IF($B1222="","",VLOOKUP($B1222,'SWC Towers'!$A:$Q,$U$2,FALSE)),"")</f>
        <v/>
      </c>
      <c r="V1222" s="104" t="str">
        <f>_xlfn.IFNA(IF($B1222="","",VLOOKUP($B1222,'SWC Towers'!$A:$Q,$V$2,FALSE)),"")</f>
        <v/>
      </c>
      <c r="W1222" s="104">
        <f>_xlfn.IFNA(IF($B1222="","",VLOOKUP($B1222,'SWC Towers'!$A:$Q,$W$2,FALSE)),"")</f>
        <v>0.8</v>
      </c>
      <c r="X1222" s="104" t="str">
        <f>_xlfn.IFNA(IF($B1222="","",VLOOKUP($B1222,'SWC Towers'!$A:$Q,$X$2,FALSE)),"")</f>
        <v/>
      </c>
      <c r="Y1222" s="104" t="str">
        <f>_xlfn.IFNA(IF($B1222="","",VLOOKUP($B1222,'SWC Towers'!$A:$Q,$Y$2,FALSE)),"")</f>
        <v/>
      </c>
      <c r="Z1222" s="104" t="str">
        <f>_xlfn.IFNA(IF($B1222="","",VLOOKUP($B1222,'SWC Towers'!$A:$Q,$Z$2,FALSE)),"")</f>
        <v/>
      </c>
      <c r="AA1222" s="104" t="str">
        <f>_xlfn.IFNA(IF($B1222="","",VLOOKUP($B1222,'SWC Towers'!$A:$Q,$AA$2,FALSE)),"")</f>
        <v/>
      </c>
      <c r="AB1222" s="106" t="str">
        <f>_xlfn.IFNA(IF($B1222="","",VLOOKUP($B1222,'SWC Towers'!$A:$Q,$AB$2,FALSE)),"")</f>
        <v/>
      </c>
      <c r="AC1222" s="20">
        <f>SUM(Table25[[#This Row],[IT Tower: Application]:[Other/Non-IT ]])</f>
        <v>1</v>
      </c>
      <c r="AD1222" s="67"/>
      <c r="AE1222" s="67"/>
      <c r="AF1222" s="67"/>
      <c r="AG1222" s="67"/>
      <c r="AH1222" s="67"/>
      <c r="AI1222" s="67"/>
      <c r="AJ1222" s="67"/>
      <c r="AK1222" s="67"/>
      <c r="AL1222" s="67"/>
      <c r="AM1222" s="67"/>
      <c r="AN1222" s="67"/>
      <c r="AO1222" s="67"/>
      <c r="AP1222" s="67"/>
      <c r="AQ1222" s="67"/>
      <c r="AR1222" s="67"/>
      <c r="AS1222" s="67"/>
      <c r="AT1222" s="67"/>
      <c r="AU1222" s="67"/>
      <c r="AV1222" s="67"/>
      <c r="AW1222" s="67"/>
      <c r="AX1222" s="67"/>
      <c r="AY1222" s="67"/>
      <c r="AZ1222" s="67"/>
      <c r="BA1222" s="67"/>
      <c r="BB1222" s="113">
        <v>494</v>
      </c>
      <c r="BC1222" s="113">
        <v>1540</v>
      </c>
      <c r="BD1222" s="113"/>
      <c r="BE1222" s="113"/>
      <c r="BF1222" s="113"/>
      <c r="BG1222" s="113"/>
      <c r="BH1222" s="113"/>
      <c r="BI1222" s="113"/>
      <c r="BJ1222" s="113"/>
      <c r="BK1222" s="113"/>
      <c r="BL1222" s="113"/>
      <c r="BM1222" s="113"/>
      <c r="BN1222" s="113"/>
      <c r="BO1222" s="113"/>
      <c r="BP1222" s="113"/>
      <c r="BQ1222" s="113"/>
      <c r="BR1222" s="113"/>
      <c r="BS1222" s="113"/>
      <c r="BT1222" s="113"/>
      <c r="BU1222" s="113"/>
      <c r="BV1222" s="113"/>
      <c r="BW1222" s="113"/>
      <c r="BX1222" s="113"/>
      <c r="BY1222" s="113"/>
      <c r="BZ1222" s="113"/>
      <c r="CA1222" s="67"/>
      <c r="CB1222" s="113"/>
      <c r="CC1222" s="69">
        <f>SUM(Table25[[#This Row],[Contract Amount FY00]:[Contract Amount FY50]])</f>
        <v>2034</v>
      </c>
      <c r="CD1222" s="114"/>
    </row>
    <row r="1223" spans="1:82" x14ac:dyDescent="0.25">
      <c r="A1223" s="122" t="s">
        <v>2013</v>
      </c>
      <c r="B1223" s="122" t="s">
        <v>3183</v>
      </c>
      <c r="C1223" s="122" t="s">
        <v>966</v>
      </c>
      <c r="E1223" s="26" t="str">
        <f>IFERROR(IF(VLOOKUP(Table25[[#This Row],[Contract No.]],Table3[#All],3,FALSE)="","No","Yes"),"")</f>
        <v>Yes</v>
      </c>
      <c r="F1223" s="107" t="str">
        <f>IFERROR(VLOOKUP(Table25[[#This Row],[Contract No.]],Table3[#All],3,FALSE),"")</f>
        <v>NASPO</v>
      </c>
      <c r="G1223" s="107" t="str">
        <f>IFERROR(IF(Table25[[#This Row],[Cooperative Purchase
(Yes/No)]]="Yes","Yes",IF(VLOOKUP(Table25[[#This Row],[Contract No.]],Table3[#All],1,FALSE)=Table25[[#This Row],[Contract No.]],"Yes","No")),"No")</f>
        <v>Yes</v>
      </c>
      <c r="H1223" s="51">
        <f>IFERROR(VLOOKUP(Table25[[#This Row],[Contract No.]],Table3[#All],4,FALSE),"")</f>
        <v>45505</v>
      </c>
      <c r="I1223" s="28">
        <f>IFERROR(IF(AND(MONTH(Table25[[#This Row],[Contract Start Date]])&gt;6,MONTH(Table25[[#This Row],[Contract Start Date]])&lt;=12),YEAR(Table25[[#This Row],[Contract Start Date]])+1,YEAR(Table25[[#This Row],[Contract Start Date]])),"")</f>
        <v>2025</v>
      </c>
      <c r="J1223" s="108">
        <f>Table25[[#This Row],[FY Formula start]]</f>
        <v>2025</v>
      </c>
      <c r="K1223" s="59" t="str">
        <f>"FY"&amp;" "&amp;Table25[[#This Row],[Year Start]]</f>
        <v>FY 2025</v>
      </c>
      <c r="L1223" s="109">
        <f>IFERROR(VLOOKUP(Table25[[#This Row],[Contract No.]],Table3[#All],5,FALSE),"")</f>
        <v>47330</v>
      </c>
      <c r="M1223" s="110">
        <f>IFERROR(IF(Table25[[#This Row],[Contract End Date]]="99/99/9999","No End",IF(AND(MONTH(Table25[[#This Row],[Contract End Date]])&gt;6,MONTH(Table25[[#This Row],[Contract End Date]])&lt;=12),YEAR(Table25[[#This Row],[Contract End Date]])+1,YEAR(Table25[[#This Row],[Contract End Date]]))),"")</f>
        <v>2030</v>
      </c>
      <c r="N1223" s="111">
        <f>Table25[[#This Row],[FY Formula end]]</f>
        <v>2030</v>
      </c>
      <c r="O1223" s="112" t="str">
        <f>IF(Table25[[#This Row],[Year End]]="No End","No End","FY"&amp;" "&amp;Table25[[#This Row],[Year End]])</f>
        <v>FY 2030</v>
      </c>
      <c r="P1223" s="27"/>
      <c r="Q1223" s="104">
        <f>_xlfn.IFNA(IF($B1223="","",VLOOKUP($B1223,'SWC Towers'!$A:$Q,$Q$2,FALSE)),"")</f>
        <v>0.2</v>
      </c>
      <c r="R1223" s="106" t="str">
        <f>_xlfn.IFNA(IF($B1223="","",VLOOKUP($B1223,'SWC Towers'!$A:$Q,$R$2,FALSE)),"")</f>
        <v/>
      </c>
      <c r="S1223" s="106">
        <f>_xlfn.IFNA(IF($B1223="","",VLOOKUP($B1223,'SWC Towers'!$A:$Q,$S$2,FALSE)),"")</f>
        <v>0.2</v>
      </c>
      <c r="T1223" s="106" t="str">
        <f>_xlfn.IFNA(IF($B1223="","",VLOOKUP($B1223,'SWC Towers'!$A:$Q,$T$2,FALSE)),"")</f>
        <v/>
      </c>
      <c r="U1223" s="104">
        <f>_xlfn.IFNA(IF($B1223="","",VLOOKUP($B1223,'SWC Towers'!$A:$Q,$U$2,FALSE)),"")</f>
        <v>0.4</v>
      </c>
      <c r="V1223" s="104" t="str">
        <f>_xlfn.IFNA(IF($B1223="","",VLOOKUP($B1223,'SWC Towers'!$A:$Q,$V$2,FALSE)),"")</f>
        <v/>
      </c>
      <c r="W1223" s="104">
        <f>_xlfn.IFNA(IF($B1223="","",VLOOKUP($B1223,'SWC Towers'!$A:$Q,$W$2,FALSE)),"")</f>
        <v>0.2</v>
      </c>
      <c r="X1223" s="104" t="str">
        <f>_xlfn.IFNA(IF($B1223="","",VLOOKUP($B1223,'SWC Towers'!$A:$Q,$X$2,FALSE)),"")</f>
        <v/>
      </c>
      <c r="Y1223" s="104" t="str">
        <f>_xlfn.IFNA(IF($B1223="","",VLOOKUP($B1223,'SWC Towers'!$A:$Q,$Y$2,FALSE)),"")</f>
        <v/>
      </c>
      <c r="Z1223" s="104" t="str">
        <f>_xlfn.IFNA(IF($B1223="","",VLOOKUP($B1223,'SWC Towers'!$A:$Q,$Z$2,FALSE)),"")</f>
        <v/>
      </c>
      <c r="AA1223" s="104" t="str">
        <f>_xlfn.IFNA(IF($B1223="","",VLOOKUP($B1223,'SWC Towers'!$A:$Q,$AA$2,FALSE)),"")</f>
        <v/>
      </c>
      <c r="AB1223" s="106" t="str">
        <f>_xlfn.IFNA(IF($B1223="","",VLOOKUP($B1223,'SWC Towers'!$A:$Q,$AB$2,FALSE)),"")</f>
        <v/>
      </c>
      <c r="AC1223" s="20">
        <f>SUM(Table25[[#This Row],[IT Tower: Application]:[Other/Non-IT ]])</f>
        <v>1</v>
      </c>
      <c r="AD1223" s="67"/>
      <c r="AE1223" s="67"/>
      <c r="AF1223" s="67"/>
      <c r="AG1223" s="67"/>
      <c r="AH1223" s="67"/>
      <c r="AI1223" s="67"/>
      <c r="AJ1223" s="67"/>
      <c r="AK1223" s="67"/>
      <c r="AL1223" s="67"/>
      <c r="AM1223" s="67"/>
      <c r="AN1223" s="67"/>
      <c r="AO1223" s="67"/>
      <c r="AP1223" s="67"/>
      <c r="AQ1223" s="67"/>
      <c r="AR1223" s="67"/>
      <c r="AS1223" s="67"/>
      <c r="AT1223" s="67"/>
      <c r="AU1223" s="67"/>
      <c r="AV1223" s="67"/>
      <c r="AW1223" s="67"/>
      <c r="AX1223" s="67"/>
      <c r="AY1223" s="67"/>
      <c r="AZ1223" s="67"/>
      <c r="BA1223" s="67"/>
      <c r="BB1223" s="113">
        <v>0</v>
      </c>
      <c r="BC1223" s="113">
        <v>467726</v>
      </c>
      <c r="BD1223" s="113"/>
      <c r="BE1223" s="113"/>
      <c r="BF1223" s="113"/>
      <c r="BG1223" s="113"/>
      <c r="BH1223" s="113"/>
      <c r="BI1223" s="113"/>
      <c r="BJ1223" s="113"/>
      <c r="BK1223" s="113"/>
      <c r="BL1223" s="113"/>
      <c r="BM1223" s="113"/>
      <c r="BN1223" s="113"/>
      <c r="BO1223" s="113"/>
      <c r="BP1223" s="113"/>
      <c r="BQ1223" s="113"/>
      <c r="BR1223" s="113"/>
      <c r="BS1223" s="113"/>
      <c r="BT1223" s="113"/>
      <c r="BU1223" s="113"/>
      <c r="BV1223" s="113"/>
      <c r="BW1223" s="113"/>
      <c r="BX1223" s="113"/>
      <c r="BY1223" s="113"/>
      <c r="BZ1223" s="113"/>
      <c r="CA1223" s="67"/>
      <c r="CB1223" s="113"/>
      <c r="CC1223" s="69">
        <f>SUM(Table25[[#This Row],[Contract Amount FY00]:[Contract Amount FY50]])</f>
        <v>467726</v>
      </c>
      <c r="CD1223" s="114"/>
    </row>
    <row r="1224" spans="1:82" x14ac:dyDescent="0.25">
      <c r="A1224" s="122" t="s">
        <v>2014</v>
      </c>
      <c r="B1224" s="122" t="s">
        <v>705</v>
      </c>
      <c r="C1224" s="122" t="s">
        <v>1777</v>
      </c>
      <c r="E1224" s="26" t="str">
        <f>IFERROR(IF(VLOOKUP(Table25[[#This Row],[Contract No.]],Table3[#All],3,FALSE)="","No","Yes"),"")</f>
        <v>Yes</v>
      </c>
      <c r="F1224" s="107" t="str">
        <f>IFERROR(VLOOKUP(Table25[[#This Row],[Contract No.]],Table3[#All],3,FALSE),"")</f>
        <v>NASPO</v>
      </c>
      <c r="G1224" s="107" t="str">
        <f>IFERROR(IF(Table25[[#This Row],[Cooperative Purchase
(Yes/No)]]="Yes","Yes",IF(VLOOKUP(Table25[[#This Row],[Contract No.]],Table3[#All],1,FALSE)=Table25[[#This Row],[Contract No.]],"Yes","No")),"No")</f>
        <v>Yes</v>
      </c>
      <c r="H1224" s="51">
        <f>IFERROR(VLOOKUP(Table25[[#This Row],[Contract No.]],Table3[#All],4,FALSE),"")</f>
        <v>43647</v>
      </c>
      <c r="I1224" s="28">
        <f>IFERROR(IF(AND(MONTH(Table25[[#This Row],[Contract Start Date]])&gt;6,MONTH(Table25[[#This Row],[Contract Start Date]])&lt;=12),YEAR(Table25[[#This Row],[Contract Start Date]])+1,YEAR(Table25[[#This Row],[Contract Start Date]])),"")</f>
        <v>2020</v>
      </c>
      <c r="J1224" s="108">
        <f>Table25[[#This Row],[FY Formula start]]</f>
        <v>2020</v>
      </c>
      <c r="K1224" s="59" t="str">
        <f>"FY"&amp;" "&amp;Table25[[#This Row],[Year Start]]</f>
        <v>FY 2020</v>
      </c>
      <c r="L1224" s="109">
        <f>IFERROR(VLOOKUP(Table25[[#This Row],[Contract No.]],Table3[#All],5,FALSE),"")</f>
        <v>47360</v>
      </c>
      <c r="M1224" s="110">
        <f>IFERROR(IF(Table25[[#This Row],[Contract End Date]]="99/99/9999","No End",IF(AND(MONTH(Table25[[#This Row],[Contract End Date]])&gt;6,MONTH(Table25[[#This Row],[Contract End Date]])&lt;=12),YEAR(Table25[[#This Row],[Contract End Date]])+1,YEAR(Table25[[#This Row],[Contract End Date]]))),"")</f>
        <v>2030</v>
      </c>
      <c r="N1224" s="111">
        <f>Table25[[#This Row],[FY Formula end]]</f>
        <v>2030</v>
      </c>
      <c r="O1224" s="112" t="str">
        <f>IF(Table25[[#This Row],[Year End]]="No End","No End","FY"&amp;" "&amp;Table25[[#This Row],[Year End]])</f>
        <v>FY 2030</v>
      </c>
      <c r="P1224" s="27"/>
      <c r="Q1224" s="104">
        <f>_xlfn.IFNA(IF($B1224="","",VLOOKUP($B1224,'SWC Towers'!$A:$Q,$Q$2,FALSE)),"")</f>
        <v>0.2</v>
      </c>
      <c r="R1224" s="106" t="str">
        <f>_xlfn.IFNA(IF($B1224="","",VLOOKUP($B1224,'SWC Towers'!$A:$Q,$R$2,FALSE)),"")</f>
        <v/>
      </c>
      <c r="S1224" s="106" t="str">
        <f>_xlfn.IFNA(IF($B1224="","",VLOOKUP($B1224,'SWC Towers'!$A:$Q,$S$2,FALSE)),"")</f>
        <v/>
      </c>
      <c r="T1224" s="106" t="str">
        <f>_xlfn.IFNA(IF($B1224="","",VLOOKUP($B1224,'SWC Towers'!$A:$Q,$T$2,FALSE)),"")</f>
        <v/>
      </c>
      <c r="U1224" s="104">
        <f>_xlfn.IFNA(IF($B1224="","",VLOOKUP($B1224,'SWC Towers'!$A:$Q,$U$2,FALSE)),"")</f>
        <v>0.4</v>
      </c>
      <c r="V1224" s="104" t="str">
        <f>_xlfn.IFNA(IF($B1224="","",VLOOKUP($B1224,'SWC Towers'!$A:$Q,$V$2,FALSE)),"")</f>
        <v/>
      </c>
      <c r="W1224" s="104">
        <f>_xlfn.IFNA(IF($B1224="","",VLOOKUP($B1224,'SWC Towers'!$A:$Q,$W$2,FALSE)),"")</f>
        <v>0.4</v>
      </c>
      <c r="X1224" s="104" t="str">
        <f>_xlfn.IFNA(IF($B1224="","",VLOOKUP($B1224,'SWC Towers'!$A:$Q,$X$2,FALSE)),"")</f>
        <v/>
      </c>
      <c r="Y1224" s="104" t="str">
        <f>_xlfn.IFNA(IF($B1224="","",VLOOKUP($B1224,'SWC Towers'!$A:$Q,$Y$2,FALSE)),"")</f>
        <v/>
      </c>
      <c r="Z1224" s="104" t="str">
        <f>_xlfn.IFNA(IF($B1224="","",VLOOKUP($B1224,'SWC Towers'!$A:$Q,$Z$2,FALSE)),"")</f>
        <v/>
      </c>
      <c r="AA1224" s="104" t="str">
        <f>_xlfn.IFNA(IF($B1224="","",VLOOKUP($B1224,'SWC Towers'!$A:$Q,$AA$2,FALSE)),"")</f>
        <v/>
      </c>
      <c r="AB1224" s="106" t="str">
        <f>_xlfn.IFNA(IF($B1224="","",VLOOKUP($B1224,'SWC Towers'!$A:$Q,$AB$2,FALSE)),"")</f>
        <v/>
      </c>
      <c r="AC1224" s="20">
        <f>SUM(Table25[[#This Row],[IT Tower: Application]:[Other/Non-IT ]])</f>
        <v>1</v>
      </c>
      <c r="AD1224" s="67"/>
      <c r="AE1224" s="67"/>
      <c r="AF1224" s="67"/>
      <c r="AG1224" s="67"/>
      <c r="AH1224" s="67"/>
      <c r="AI1224" s="67"/>
      <c r="AJ1224" s="67"/>
      <c r="AK1224" s="67"/>
      <c r="AL1224" s="67"/>
      <c r="AM1224" s="67"/>
      <c r="AN1224" s="67"/>
      <c r="AO1224" s="67"/>
      <c r="AP1224" s="67"/>
      <c r="AQ1224" s="67"/>
      <c r="AR1224" s="67"/>
      <c r="AS1224" s="67"/>
      <c r="AT1224" s="67"/>
      <c r="AU1224" s="67"/>
      <c r="AV1224" s="67"/>
      <c r="AW1224" s="67"/>
      <c r="AX1224" s="67">
        <v>0</v>
      </c>
      <c r="AY1224" s="67">
        <v>30991</v>
      </c>
      <c r="AZ1224" s="67">
        <v>44916</v>
      </c>
      <c r="BA1224" s="67">
        <v>47880</v>
      </c>
      <c r="BB1224" s="113">
        <v>67642</v>
      </c>
      <c r="BC1224" s="113">
        <v>48887</v>
      </c>
      <c r="BD1224" s="113"/>
      <c r="BE1224" s="113"/>
      <c r="BF1224" s="113"/>
      <c r="BG1224" s="113"/>
      <c r="BH1224" s="113"/>
      <c r="BI1224" s="113"/>
      <c r="BJ1224" s="113"/>
      <c r="BK1224" s="113"/>
      <c r="BL1224" s="113"/>
      <c r="BM1224" s="113"/>
      <c r="BN1224" s="113"/>
      <c r="BO1224" s="113"/>
      <c r="BP1224" s="113"/>
      <c r="BQ1224" s="113"/>
      <c r="BR1224" s="113"/>
      <c r="BS1224" s="113"/>
      <c r="BT1224" s="113"/>
      <c r="BU1224" s="113"/>
      <c r="BV1224" s="113"/>
      <c r="BW1224" s="113"/>
      <c r="BX1224" s="113"/>
      <c r="BY1224" s="113"/>
      <c r="BZ1224" s="113"/>
      <c r="CA1224" s="67"/>
      <c r="CB1224" s="113"/>
      <c r="CC1224" s="69">
        <f>SUM(Table25[[#This Row],[Contract Amount FY00]:[Contract Amount FY50]])</f>
        <v>240316</v>
      </c>
      <c r="CD1224" s="114"/>
    </row>
    <row r="1225" spans="1:82" x14ac:dyDescent="0.25">
      <c r="A1225" s="122" t="s">
        <v>2014</v>
      </c>
      <c r="B1225" s="122" t="s">
        <v>278</v>
      </c>
      <c r="C1225" s="122" t="s">
        <v>3188</v>
      </c>
      <c r="E1225" s="26" t="str">
        <f>IFERROR(IF(VLOOKUP(Table25[[#This Row],[Contract No.]],Table3[#All],3,FALSE)="","No","Yes"),"")</f>
        <v>Yes</v>
      </c>
      <c r="F1225" s="107" t="str">
        <f>IFERROR(VLOOKUP(Table25[[#This Row],[Contract No.]],Table3[#All],3,FALSE),"")</f>
        <v>NASPO</v>
      </c>
      <c r="G1225" s="107" t="str">
        <f>IFERROR(IF(Table25[[#This Row],[Cooperative Purchase
(Yes/No)]]="Yes","Yes",IF(VLOOKUP(Table25[[#This Row],[Contract No.]],Table3[#All],1,FALSE)=Table25[[#This Row],[Contract No.]],"Yes","No")),"No")</f>
        <v>Yes</v>
      </c>
      <c r="H1225" s="51">
        <f>IFERROR(VLOOKUP(Table25[[#This Row],[Contract No.]],Table3[#All],4,FALSE),"")</f>
        <v>42917</v>
      </c>
      <c r="I1225" s="28">
        <f>IFERROR(IF(AND(MONTH(Table25[[#This Row],[Contract Start Date]])&gt;6,MONTH(Table25[[#This Row],[Contract Start Date]])&lt;=12),YEAR(Table25[[#This Row],[Contract Start Date]])+1,YEAR(Table25[[#This Row],[Contract Start Date]])),"")</f>
        <v>2018</v>
      </c>
      <c r="J1225" s="108">
        <f>Table25[[#This Row],[FY Formula start]]</f>
        <v>2018</v>
      </c>
      <c r="K1225" s="59" t="str">
        <f>"FY"&amp;" "&amp;Table25[[#This Row],[Year Start]]</f>
        <v>FY 2018</v>
      </c>
      <c r="L1225" s="109">
        <f>IFERROR(VLOOKUP(Table25[[#This Row],[Contract No.]],Table3[#All],5,FALSE),"")</f>
        <v>46280</v>
      </c>
      <c r="M1225" s="110">
        <f>IFERROR(IF(Table25[[#This Row],[Contract End Date]]="99/99/9999","No End",IF(AND(MONTH(Table25[[#This Row],[Contract End Date]])&gt;6,MONTH(Table25[[#This Row],[Contract End Date]])&lt;=12),YEAR(Table25[[#This Row],[Contract End Date]])+1,YEAR(Table25[[#This Row],[Contract End Date]]))),"")</f>
        <v>2027</v>
      </c>
      <c r="N1225" s="111">
        <f>Table25[[#This Row],[FY Formula end]]</f>
        <v>2027</v>
      </c>
      <c r="O1225" s="112" t="str">
        <f>IF(Table25[[#This Row],[Year End]]="No End","No End","FY"&amp;" "&amp;Table25[[#This Row],[Year End]])</f>
        <v>FY 2027</v>
      </c>
      <c r="P1225" s="27"/>
      <c r="Q1225" s="104">
        <f>_xlfn.IFNA(IF($B1225="","",VLOOKUP($B1225,'SWC Towers'!$A:$Q,$Q$2,FALSE)),"")</f>
        <v>0.4</v>
      </c>
      <c r="R1225" s="106" t="str">
        <f>_xlfn.IFNA(IF($B1225="","",VLOOKUP($B1225,'SWC Towers'!$A:$Q,$R$2,FALSE)),"")</f>
        <v/>
      </c>
      <c r="S1225" s="106" t="str">
        <f>_xlfn.IFNA(IF($B1225="","",VLOOKUP($B1225,'SWC Towers'!$A:$Q,$S$2,FALSE)),"")</f>
        <v/>
      </c>
      <c r="T1225" s="106">
        <f>_xlfn.IFNA(IF($B1225="","",VLOOKUP($B1225,'SWC Towers'!$A:$Q,$T$2,FALSE)),"")</f>
        <v>0.05</v>
      </c>
      <c r="U1225" s="104" t="str">
        <f>_xlfn.IFNA(IF($B1225="","",VLOOKUP($B1225,'SWC Towers'!$A:$Q,$U$2,FALSE)),"")</f>
        <v/>
      </c>
      <c r="V1225" s="104" t="str">
        <f>_xlfn.IFNA(IF($B1225="","",VLOOKUP($B1225,'SWC Towers'!$A:$Q,$V$2,FALSE)),"")</f>
        <v/>
      </c>
      <c r="W1225" s="104">
        <f>_xlfn.IFNA(IF($B1225="","",VLOOKUP($B1225,'SWC Towers'!$A:$Q,$W$2,FALSE)),"")</f>
        <v>0.1</v>
      </c>
      <c r="X1225" s="104" t="str">
        <f>_xlfn.IFNA(IF($B1225="","",VLOOKUP($B1225,'SWC Towers'!$A:$Q,$X$2,FALSE)),"")</f>
        <v/>
      </c>
      <c r="Y1225" s="104">
        <f>_xlfn.IFNA(IF($B1225="","",VLOOKUP($B1225,'SWC Towers'!$A:$Q,$Y$2,FALSE)),"")</f>
        <v>0.05</v>
      </c>
      <c r="Z1225" s="104" t="str">
        <f>_xlfn.IFNA(IF($B1225="","",VLOOKUP($B1225,'SWC Towers'!$A:$Q,$Z$2,FALSE)),"")</f>
        <v/>
      </c>
      <c r="AA1225" s="104">
        <f>_xlfn.IFNA(IF($B1225="","",VLOOKUP($B1225,'SWC Towers'!$A:$Q,$AA$2,FALSE)),"")</f>
        <v>0.4</v>
      </c>
      <c r="AB1225" s="106" t="str">
        <f>_xlfn.IFNA(IF($B1225="","",VLOOKUP($B1225,'SWC Towers'!$A:$Q,$AB$2,FALSE)),"")</f>
        <v/>
      </c>
      <c r="AC1225" s="20">
        <f>SUM(Table25[[#This Row],[IT Tower: Application]:[Other/Non-IT ]])</f>
        <v>1</v>
      </c>
      <c r="AD1225" s="67"/>
      <c r="AE1225" s="67"/>
      <c r="AF1225" s="67"/>
      <c r="AG1225" s="67"/>
      <c r="AH1225" s="67"/>
      <c r="AI1225" s="67"/>
      <c r="AJ1225" s="67"/>
      <c r="AK1225" s="67"/>
      <c r="AL1225" s="67"/>
      <c r="AM1225" s="67"/>
      <c r="AN1225" s="67"/>
      <c r="AO1225" s="67"/>
      <c r="AP1225" s="67"/>
      <c r="AQ1225" s="67"/>
      <c r="AR1225" s="67"/>
      <c r="AS1225" s="67"/>
      <c r="AT1225" s="67"/>
      <c r="AU1225" s="67"/>
      <c r="AV1225" s="67"/>
      <c r="AW1225" s="67"/>
      <c r="AX1225" s="67"/>
      <c r="AY1225" s="67"/>
      <c r="AZ1225" s="67"/>
      <c r="BA1225" s="67"/>
      <c r="BB1225" s="113">
        <v>0</v>
      </c>
      <c r="BC1225" s="113">
        <v>12215</v>
      </c>
      <c r="BD1225" s="113"/>
      <c r="BE1225" s="113"/>
      <c r="BF1225" s="113"/>
      <c r="BG1225" s="113"/>
      <c r="BH1225" s="113"/>
      <c r="BI1225" s="113"/>
      <c r="BJ1225" s="113"/>
      <c r="BK1225" s="113"/>
      <c r="BL1225" s="113"/>
      <c r="BM1225" s="113"/>
      <c r="BN1225" s="113"/>
      <c r="BO1225" s="113"/>
      <c r="BP1225" s="113"/>
      <c r="BQ1225" s="113"/>
      <c r="BR1225" s="113"/>
      <c r="BS1225" s="113"/>
      <c r="BT1225" s="113"/>
      <c r="BU1225" s="113"/>
      <c r="BV1225" s="113"/>
      <c r="BW1225" s="113"/>
      <c r="BX1225" s="113"/>
      <c r="BY1225" s="113"/>
      <c r="BZ1225" s="113"/>
      <c r="CA1225" s="67"/>
      <c r="CB1225" s="113"/>
      <c r="CC1225" s="69">
        <f>SUM(Table25[[#This Row],[Contract Amount FY00]:[Contract Amount FY50]])</f>
        <v>12215</v>
      </c>
      <c r="CD1225" s="114"/>
    </row>
    <row r="1226" spans="1:82" x14ac:dyDescent="0.25">
      <c r="A1226" s="122" t="s">
        <v>2014</v>
      </c>
      <c r="B1226" s="122" t="s">
        <v>278</v>
      </c>
      <c r="C1226" s="122" t="s">
        <v>441</v>
      </c>
      <c r="E1226" s="26" t="str">
        <f>IFERROR(IF(VLOOKUP(Table25[[#This Row],[Contract No.]],Table3[#All],3,FALSE)="","No","Yes"),"")</f>
        <v>Yes</v>
      </c>
      <c r="F1226" s="107" t="str">
        <f>IFERROR(VLOOKUP(Table25[[#This Row],[Contract No.]],Table3[#All],3,FALSE),"")</f>
        <v>NASPO</v>
      </c>
      <c r="G1226" s="107" t="str">
        <f>IFERROR(IF(Table25[[#This Row],[Cooperative Purchase
(Yes/No)]]="Yes","Yes",IF(VLOOKUP(Table25[[#This Row],[Contract No.]],Table3[#All],1,FALSE)=Table25[[#This Row],[Contract No.]],"Yes","No")),"No")</f>
        <v>Yes</v>
      </c>
      <c r="H1226" s="51">
        <f>IFERROR(VLOOKUP(Table25[[#This Row],[Contract No.]],Table3[#All],4,FALSE),"")</f>
        <v>42917</v>
      </c>
      <c r="I1226" s="28">
        <f>IFERROR(IF(AND(MONTH(Table25[[#This Row],[Contract Start Date]])&gt;6,MONTH(Table25[[#This Row],[Contract Start Date]])&lt;=12),YEAR(Table25[[#This Row],[Contract Start Date]])+1,YEAR(Table25[[#This Row],[Contract Start Date]])),"")</f>
        <v>2018</v>
      </c>
      <c r="J1226" s="108">
        <f>Table25[[#This Row],[FY Formula start]]</f>
        <v>2018</v>
      </c>
      <c r="K1226" s="59" t="str">
        <f>"FY"&amp;" "&amp;Table25[[#This Row],[Year Start]]</f>
        <v>FY 2018</v>
      </c>
      <c r="L1226" s="109">
        <f>IFERROR(VLOOKUP(Table25[[#This Row],[Contract No.]],Table3[#All],5,FALSE),"")</f>
        <v>46280</v>
      </c>
      <c r="M1226" s="110">
        <f>IFERROR(IF(Table25[[#This Row],[Contract End Date]]="99/99/9999","No End",IF(AND(MONTH(Table25[[#This Row],[Contract End Date]])&gt;6,MONTH(Table25[[#This Row],[Contract End Date]])&lt;=12),YEAR(Table25[[#This Row],[Contract End Date]])+1,YEAR(Table25[[#This Row],[Contract End Date]]))),"")</f>
        <v>2027</v>
      </c>
      <c r="N1226" s="111">
        <f>Table25[[#This Row],[FY Formula end]]</f>
        <v>2027</v>
      </c>
      <c r="O1226" s="112" t="str">
        <f>IF(Table25[[#This Row],[Year End]]="No End","No End","FY"&amp;" "&amp;Table25[[#This Row],[Year End]])</f>
        <v>FY 2027</v>
      </c>
      <c r="P1226" s="27"/>
      <c r="Q1226" s="104">
        <f>_xlfn.IFNA(IF($B1226="","",VLOOKUP($B1226,'SWC Towers'!$A:$Q,$Q$2,FALSE)),"")</f>
        <v>0.4</v>
      </c>
      <c r="R1226" s="106" t="str">
        <f>_xlfn.IFNA(IF($B1226="","",VLOOKUP($B1226,'SWC Towers'!$A:$Q,$R$2,FALSE)),"")</f>
        <v/>
      </c>
      <c r="S1226" s="106" t="str">
        <f>_xlfn.IFNA(IF($B1226="","",VLOOKUP($B1226,'SWC Towers'!$A:$Q,$S$2,FALSE)),"")</f>
        <v/>
      </c>
      <c r="T1226" s="106">
        <f>_xlfn.IFNA(IF($B1226="","",VLOOKUP($B1226,'SWC Towers'!$A:$Q,$T$2,FALSE)),"")</f>
        <v>0.05</v>
      </c>
      <c r="U1226" s="104" t="str">
        <f>_xlfn.IFNA(IF($B1226="","",VLOOKUP($B1226,'SWC Towers'!$A:$Q,$U$2,FALSE)),"")</f>
        <v/>
      </c>
      <c r="V1226" s="104" t="str">
        <f>_xlfn.IFNA(IF($B1226="","",VLOOKUP($B1226,'SWC Towers'!$A:$Q,$V$2,FALSE)),"")</f>
        <v/>
      </c>
      <c r="W1226" s="104">
        <f>_xlfn.IFNA(IF($B1226="","",VLOOKUP($B1226,'SWC Towers'!$A:$Q,$W$2,FALSE)),"")</f>
        <v>0.1</v>
      </c>
      <c r="X1226" s="104" t="str">
        <f>_xlfn.IFNA(IF($B1226="","",VLOOKUP($B1226,'SWC Towers'!$A:$Q,$X$2,FALSE)),"")</f>
        <v/>
      </c>
      <c r="Y1226" s="104">
        <f>_xlfn.IFNA(IF($B1226="","",VLOOKUP($B1226,'SWC Towers'!$A:$Q,$Y$2,FALSE)),"")</f>
        <v>0.05</v>
      </c>
      <c r="Z1226" s="104" t="str">
        <f>_xlfn.IFNA(IF($B1226="","",VLOOKUP($B1226,'SWC Towers'!$A:$Q,$Z$2,FALSE)),"")</f>
        <v/>
      </c>
      <c r="AA1226" s="104">
        <f>_xlfn.IFNA(IF($B1226="","",VLOOKUP($B1226,'SWC Towers'!$A:$Q,$AA$2,FALSE)),"")</f>
        <v>0.4</v>
      </c>
      <c r="AB1226" s="106" t="str">
        <f>_xlfn.IFNA(IF($B1226="","",VLOOKUP($B1226,'SWC Towers'!$A:$Q,$AB$2,FALSE)),"")</f>
        <v/>
      </c>
      <c r="AC1226" s="20">
        <f>SUM(Table25[[#This Row],[IT Tower: Application]:[Other/Non-IT ]])</f>
        <v>1</v>
      </c>
      <c r="AD1226" s="67"/>
      <c r="AE1226" s="67"/>
      <c r="AF1226" s="67"/>
      <c r="AG1226" s="67"/>
      <c r="AH1226" s="67"/>
      <c r="AI1226" s="67"/>
      <c r="AJ1226" s="67"/>
      <c r="AK1226" s="67"/>
      <c r="AL1226" s="67"/>
      <c r="AM1226" s="67"/>
      <c r="AN1226" s="67"/>
      <c r="AO1226" s="67"/>
      <c r="AP1226" s="67"/>
      <c r="AQ1226" s="67"/>
      <c r="AR1226" s="67"/>
      <c r="AS1226" s="67"/>
      <c r="AT1226" s="67"/>
      <c r="AU1226" s="67"/>
      <c r="AV1226" s="67"/>
      <c r="AW1226" s="67"/>
      <c r="AX1226" s="67"/>
      <c r="AY1226" s="67"/>
      <c r="AZ1226" s="67"/>
      <c r="BA1226" s="67"/>
      <c r="BB1226" s="113">
        <v>0</v>
      </c>
      <c r="BC1226" s="113">
        <v>43862</v>
      </c>
      <c r="BD1226" s="113"/>
      <c r="BE1226" s="113"/>
      <c r="BF1226" s="113"/>
      <c r="BG1226" s="113"/>
      <c r="BH1226" s="113"/>
      <c r="BI1226" s="113"/>
      <c r="BJ1226" s="113"/>
      <c r="BK1226" s="113"/>
      <c r="BL1226" s="113"/>
      <c r="BM1226" s="113"/>
      <c r="BN1226" s="113"/>
      <c r="BO1226" s="113"/>
      <c r="BP1226" s="113"/>
      <c r="BQ1226" s="113"/>
      <c r="BR1226" s="113"/>
      <c r="BS1226" s="113"/>
      <c r="BT1226" s="113"/>
      <c r="BU1226" s="113"/>
      <c r="BV1226" s="113"/>
      <c r="BW1226" s="113"/>
      <c r="BX1226" s="113"/>
      <c r="BY1226" s="113"/>
      <c r="BZ1226" s="113"/>
      <c r="CA1226" s="67"/>
      <c r="CB1226" s="113"/>
      <c r="CC1226" s="69">
        <f>SUM(Table25[[#This Row],[Contract Amount FY00]:[Contract Amount FY50]])</f>
        <v>43862</v>
      </c>
      <c r="CD1226" s="114"/>
    </row>
    <row r="1227" spans="1:82" x14ac:dyDescent="0.25">
      <c r="A1227" s="122" t="s">
        <v>2014</v>
      </c>
      <c r="B1227" s="122" t="s">
        <v>278</v>
      </c>
      <c r="C1227" s="122" t="s">
        <v>279</v>
      </c>
      <c r="E1227" s="26" t="str">
        <f>IFERROR(IF(VLOOKUP(Table25[[#This Row],[Contract No.]],Table3[#All],3,FALSE)="","No","Yes"),"")</f>
        <v>Yes</v>
      </c>
      <c r="F1227" s="107" t="str">
        <f>IFERROR(VLOOKUP(Table25[[#This Row],[Contract No.]],Table3[#All],3,FALSE),"")</f>
        <v>NASPO</v>
      </c>
      <c r="G1227" s="107" t="str">
        <f>IFERROR(IF(Table25[[#This Row],[Cooperative Purchase
(Yes/No)]]="Yes","Yes",IF(VLOOKUP(Table25[[#This Row],[Contract No.]],Table3[#All],1,FALSE)=Table25[[#This Row],[Contract No.]],"Yes","No")),"No")</f>
        <v>Yes</v>
      </c>
      <c r="H1227" s="51">
        <f>IFERROR(VLOOKUP(Table25[[#This Row],[Contract No.]],Table3[#All],4,FALSE),"")</f>
        <v>42917</v>
      </c>
      <c r="I1227" s="28">
        <f>IFERROR(IF(AND(MONTH(Table25[[#This Row],[Contract Start Date]])&gt;6,MONTH(Table25[[#This Row],[Contract Start Date]])&lt;=12),YEAR(Table25[[#This Row],[Contract Start Date]])+1,YEAR(Table25[[#This Row],[Contract Start Date]])),"")</f>
        <v>2018</v>
      </c>
      <c r="J1227" s="108">
        <f>Table25[[#This Row],[FY Formula start]]</f>
        <v>2018</v>
      </c>
      <c r="K1227" s="59" t="str">
        <f>"FY"&amp;" "&amp;Table25[[#This Row],[Year Start]]</f>
        <v>FY 2018</v>
      </c>
      <c r="L1227" s="109">
        <f>IFERROR(VLOOKUP(Table25[[#This Row],[Contract No.]],Table3[#All],5,FALSE),"")</f>
        <v>46280</v>
      </c>
      <c r="M1227" s="110">
        <f>IFERROR(IF(Table25[[#This Row],[Contract End Date]]="99/99/9999","No End",IF(AND(MONTH(Table25[[#This Row],[Contract End Date]])&gt;6,MONTH(Table25[[#This Row],[Contract End Date]])&lt;=12),YEAR(Table25[[#This Row],[Contract End Date]])+1,YEAR(Table25[[#This Row],[Contract End Date]]))),"")</f>
        <v>2027</v>
      </c>
      <c r="N1227" s="111">
        <f>Table25[[#This Row],[FY Formula end]]</f>
        <v>2027</v>
      </c>
      <c r="O1227" s="112" t="str">
        <f>IF(Table25[[#This Row],[Year End]]="No End","No End","FY"&amp;" "&amp;Table25[[#This Row],[Year End]])</f>
        <v>FY 2027</v>
      </c>
      <c r="P1227" s="27"/>
      <c r="Q1227" s="104">
        <f>_xlfn.IFNA(IF($B1227="","",VLOOKUP($B1227,'SWC Towers'!$A:$Q,$Q$2,FALSE)),"")</f>
        <v>0.4</v>
      </c>
      <c r="R1227" s="106" t="str">
        <f>_xlfn.IFNA(IF($B1227="","",VLOOKUP($B1227,'SWC Towers'!$A:$Q,$R$2,FALSE)),"")</f>
        <v/>
      </c>
      <c r="S1227" s="106" t="str">
        <f>_xlfn.IFNA(IF($B1227="","",VLOOKUP($B1227,'SWC Towers'!$A:$Q,$S$2,FALSE)),"")</f>
        <v/>
      </c>
      <c r="T1227" s="106">
        <f>_xlfn.IFNA(IF($B1227="","",VLOOKUP($B1227,'SWC Towers'!$A:$Q,$T$2,FALSE)),"")</f>
        <v>0.05</v>
      </c>
      <c r="U1227" s="104" t="str">
        <f>_xlfn.IFNA(IF($B1227="","",VLOOKUP($B1227,'SWC Towers'!$A:$Q,$U$2,FALSE)),"")</f>
        <v/>
      </c>
      <c r="V1227" s="104" t="str">
        <f>_xlfn.IFNA(IF($B1227="","",VLOOKUP($B1227,'SWC Towers'!$A:$Q,$V$2,FALSE)),"")</f>
        <v/>
      </c>
      <c r="W1227" s="104">
        <f>_xlfn.IFNA(IF($B1227="","",VLOOKUP($B1227,'SWC Towers'!$A:$Q,$W$2,FALSE)),"")</f>
        <v>0.1</v>
      </c>
      <c r="X1227" s="104" t="str">
        <f>_xlfn.IFNA(IF($B1227="","",VLOOKUP($B1227,'SWC Towers'!$A:$Q,$X$2,FALSE)),"")</f>
        <v/>
      </c>
      <c r="Y1227" s="104">
        <f>_xlfn.IFNA(IF($B1227="","",VLOOKUP($B1227,'SWC Towers'!$A:$Q,$Y$2,FALSE)),"")</f>
        <v>0.05</v>
      </c>
      <c r="Z1227" s="104" t="str">
        <f>_xlfn.IFNA(IF($B1227="","",VLOOKUP($B1227,'SWC Towers'!$A:$Q,$Z$2,FALSE)),"")</f>
        <v/>
      </c>
      <c r="AA1227" s="104">
        <f>_xlfn.IFNA(IF($B1227="","",VLOOKUP($B1227,'SWC Towers'!$A:$Q,$AA$2,FALSE)),"")</f>
        <v>0.4</v>
      </c>
      <c r="AB1227" s="106" t="str">
        <f>_xlfn.IFNA(IF($B1227="","",VLOOKUP($B1227,'SWC Towers'!$A:$Q,$AB$2,FALSE)),"")</f>
        <v/>
      </c>
      <c r="AC1227" s="20">
        <f>SUM(Table25[[#This Row],[IT Tower: Application]:[Other/Non-IT ]])</f>
        <v>1</v>
      </c>
      <c r="AD1227" s="67"/>
      <c r="AE1227" s="67"/>
      <c r="AF1227" s="67"/>
      <c r="AG1227" s="67"/>
      <c r="AH1227" s="67"/>
      <c r="AI1227" s="67"/>
      <c r="AJ1227" s="67"/>
      <c r="AK1227" s="67"/>
      <c r="AL1227" s="67"/>
      <c r="AM1227" s="67"/>
      <c r="AN1227" s="67"/>
      <c r="AO1227" s="67"/>
      <c r="AP1227" s="67"/>
      <c r="AQ1227" s="67"/>
      <c r="AR1227" s="67"/>
      <c r="AS1227" s="67"/>
      <c r="AT1227" s="67"/>
      <c r="AU1227" s="67"/>
      <c r="AV1227" s="67"/>
      <c r="AW1227" s="67"/>
      <c r="AX1227" s="67"/>
      <c r="AY1227" s="67">
        <v>1542</v>
      </c>
      <c r="AZ1227" s="67">
        <v>37775</v>
      </c>
      <c r="BA1227" s="67">
        <v>25895</v>
      </c>
      <c r="BB1227" s="113">
        <v>26514</v>
      </c>
      <c r="BC1227" s="113">
        <v>16174</v>
      </c>
      <c r="BD1227" s="113"/>
      <c r="BE1227" s="113"/>
      <c r="BF1227" s="113"/>
      <c r="BG1227" s="113"/>
      <c r="BH1227" s="113"/>
      <c r="BI1227" s="113"/>
      <c r="BJ1227" s="113"/>
      <c r="BK1227" s="113"/>
      <c r="BL1227" s="113"/>
      <c r="BM1227" s="113"/>
      <c r="BN1227" s="113"/>
      <c r="BO1227" s="113"/>
      <c r="BP1227" s="113"/>
      <c r="BQ1227" s="113"/>
      <c r="BR1227" s="113"/>
      <c r="BS1227" s="113"/>
      <c r="BT1227" s="113"/>
      <c r="BU1227" s="113"/>
      <c r="BV1227" s="113"/>
      <c r="BW1227" s="113"/>
      <c r="BX1227" s="113"/>
      <c r="BY1227" s="113"/>
      <c r="BZ1227" s="113"/>
      <c r="CA1227" s="67"/>
      <c r="CB1227" s="113"/>
      <c r="CC1227" s="69">
        <f>SUM(Table25[[#This Row],[Contract Amount FY00]:[Contract Amount FY50]])</f>
        <v>107900</v>
      </c>
      <c r="CD1227" s="114"/>
    </row>
    <row r="1228" spans="1:82" x14ac:dyDescent="0.25">
      <c r="A1228" s="122" t="s">
        <v>2014</v>
      </c>
      <c r="B1228" s="122" t="s">
        <v>2244</v>
      </c>
      <c r="C1228" s="122" t="s">
        <v>373</v>
      </c>
      <c r="E1228" s="26" t="str">
        <f>IFERROR(IF(VLOOKUP(Table25[[#This Row],[Contract No.]],Table3[#All],3,FALSE)="","No","Yes"),"")</f>
        <v>No</v>
      </c>
      <c r="F1228" s="107" t="str">
        <f>IFERROR(VLOOKUP(Table25[[#This Row],[Contract No.]],Table3[#All],3,FALSE),"")</f>
        <v/>
      </c>
      <c r="G1228" s="107" t="str">
        <f>IFERROR(IF(Table25[[#This Row],[Cooperative Purchase
(Yes/No)]]="Yes","Yes",IF(VLOOKUP(Table25[[#This Row],[Contract No.]],Table3[#All],1,FALSE)=Table25[[#This Row],[Contract No.]],"Yes","No")),"No")</f>
        <v>Yes</v>
      </c>
      <c r="H1228" s="51">
        <f>IFERROR(VLOOKUP(Table25[[#This Row],[Contract No.]],Table3[#All],4,FALSE),"")</f>
        <v>44512</v>
      </c>
      <c r="I1228" s="28">
        <f>IFERROR(IF(AND(MONTH(Table25[[#This Row],[Contract Start Date]])&gt;6,MONTH(Table25[[#This Row],[Contract Start Date]])&lt;=12),YEAR(Table25[[#This Row],[Contract Start Date]])+1,YEAR(Table25[[#This Row],[Contract Start Date]])),"")</f>
        <v>2022</v>
      </c>
      <c r="J1228" s="108">
        <f>Table25[[#This Row],[FY Formula start]]</f>
        <v>2022</v>
      </c>
      <c r="K1228" s="59" t="str">
        <f>"FY"&amp;" "&amp;Table25[[#This Row],[Year Start]]</f>
        <v>FY 2022</v>
      </c>
      <c r="L1228" s="109">
        <f>IFERROR(VLOOKUP(Table25[[#This Row],[Contract No.]],Table3[#All],5,FALSE),"")</f>
        <v>46702</v>
      </c>
      <c r="M1228" s="110">
        <f>IFERROR(IF(Table25[[#This Row],[Contract End Date]]="99/99/9999","No End",IF(AND(MONTH(Table25[[#This Row],[Contract End Date]])&gt;6,MONTH(Table25[[#This Row],[Contract End Date]])&lt;=12),YEAR(Table25[[#This Row],[Contract End Date]])+1,YEAR(Table25[[#This Row],[Contract End Date]]))),"")</f>
        <v>2028</v>
      </c>
      <c r="N1228" s="111">
        <f>Table25[[#This Row],[FY Formula end]]</f>
        <v>2028</v>
      </c>
      <c r="O1228" s="112" t="str">
        <f>IF(Table25[[#This Row],[Year End]]="No End","No End","FY"&amp;" "&amp;Table25[[#This Row],[Year End]])</f>
        <v>FY 2028</v>
      </c>
      <c r="P1228" s="27"/>
      <c r="Q1228" s="104" t="str">
        <f>_xlfn.IFNA(IF($B1228="","",VLOOKUP($B1228,'SWC Towers'!$A:$Q,$Q$2,FALSE)),"")</f>
        <v/>
      </c>
      <c r="R1228" s="106" t="str">
        <f>_xlfn.IFNA(IF($B1228="","",VLOOKUP($B1228,'SWC Towers'!$A:$Q,$R$2,FALSE)),"")</f>
        <v/>
      </c>
      <c r="S1228" s="106" t="str">
        <f>_xlfn.IFNA(IF($B1228="","",VLOOKUP($B1228,'SWC Towers'!$A:$Q,$S$2,FALSE)),"")</f>
        <v/>
      </c>
      <c r="T1228" s="106">
        <f>_xlfn.IFNA(IF($B1228="","",VLOOKUP($B1228,'SWC Towers'!$A:$Q,$T$2,FALSE)),"")</f>
        <v>0.5</v>
      </c>
      <c r="U1228" s="104" t="str">
        <f>_xlfn.IFNA(IF($B1228="","",VLOOKUP($B1228,'SWC Towers'!$A:$Q,$U$2,FALSE)),"")</f>
        <v/>
      </c>
      <c r="V1228" s="104" t="str">
        <f>_xlfn.IFNA(IF($B1228="","",VLOOKUP($B1228,'SWC Towers'!$A:$Q,$V$2,FALSE)),"")</f>
        <v/>
      </c>
      <c r="W1228" s="104">
        <f>_xlfn.IFNA(IF($B1228="","",VLOOKUP($B1228,'SWC Towers'!$A:$Q,$W$2,FALSE)),"")</f>
        <v>0.5</v>
      </c>
      <c r="X1228" s="104" t="str">
        <f>_xlfn.IFNA(IF($B1228="","",VLOOKUP($B1228,'SWC Towers'!$A:$Q,$X$2,FALSE)),"")</f>
        <v/>
      </c>
      <c r="Y1228" s="104" t="str">
        <f>_xlfn.IFNA(IF($B1228="","",VLOOKUP($B1228,'SWC Towers'!$A:$Q,$Y$2,FALSE)),"")</f>
        <v/>
      </c>
      <c r="Z1228" s="104" t="str">
        <f>_xlfn.IFNA(IF($B1228="","",VLOOKUP($B1228,'SWC Towers'!$A:$Q,$Z$2,FALSE)),"")</f>
        <v/>
      </c>
      <c r="AA1228" s="104" t="str">
        <f>_xlfn.IFNA(IF($B1228="","",VLOOKUP($B1228,'SWC Towers'!$A:$Q,$AA$2,FALSE)),"")</f>
        <v/>
      </c>
      <c r="AB1228" s="106" t="str">
        <f>_xlfn.IFNA(IF($B1228="","",VLOOKUP($B1228,'SWC Towers'!$A:$Q,$AB$2,FALSE)),"")</f>
        <v/>
      </c>
      <c r="AC1228" s="20">
        <f>SUM(Table25[[#This Row],[IT Tower: Application]:[Other/Non-IT ]])</f>
        <v>1</v>
      </c>
      <c r="AD1228" s="67"/>
      <c r="AE1228" s="67"/>
      <c r="AF1228" s="67"/>
      <c r="AG1228" s="67"/>
      <c r="AH1228" s="67"/>
      <c r="AI1228" s="67"/>
      <c r="AJ1228" s="67"/>
      <c r="AK1228" s="67"/>
      <c r="AL1228" s="67"/>
      <c r="AM1228" s="67"/>
      <c r="AN1228" s="67"/>
      <c r="AO1228" s="67"/>
      <c r="AP1228" s="67"/>
      <c r="AQ1228" s="67"/>
      <c r="AR1228" s="67"/>
      <c r="AS1228" s="67"/>
      <c r="AT1228" s="67"/>
      <c r="AU1228" s="67"/>
      <c r="AV1228" s="67"/>
      <c r="AW1228" s="67"/>
      <c r="AX1228" s="67"/>
      <c r="AY1228" s="67"/>
      <c r="AZ1228" s="67">
        <v>0</v>
      </c>
      <c r="BA1228" s="67">
        <v>3319</v>
      </c>
      <c r="BB1228" s="113">
        <v>1194</v>
      </c>
      <c r="BC1228" s="113">
        <v>27877</v>
      </c>
      <c r="BD1228" s="113"/>
      <c r="BE1228" s="113"/>
      <c r="BF1228" s="113"/>
      <c r="BG1228" s="113"/>
      <c r="BH1228" s="113"/>
      <c r="BI1228" s="113"/>
      <c r="BJ1228" s="113"/>
      <c r="BK1228" s="113"/>
      <c r="BL1228" s="113"/>
      <c r="BM1228" s="113"/>
      <c r="BN1228" s="113"/>
      <c r="BO1228" s="113"/>
      <c r="BP1228" s="113"/>
      <c r="BQ1228" s="113"/>
      <c r="BR1228" s="113"/>
      <c r="BS1228" s="113"/>
      <c r="BT1228" s="113"/>
      <c r="BU1228" s="113"/>
      <c r="BV1228" s="113"/>
      <c r="BW1228" s="113"/>
      <c r="BX1228" s="113"/>
      <c r="BY1228" s="113"/>
      <c r="BZ1228" s="113"/>
      <c r="CA1228" s="67"/>
      <c r="CB1228" s="113"/>
      <c r="CC1228" s="69">
        <f>SUM(Table25[[#This Row],[Contract Amount FY00]:[Contract Amount FY50]])</f>
        <v>32390</v>
      </c>
      <c r="CD1228" s="114"/>
    </row>
    <row r="1229" spans="1:82" x14ac:dyDescent="0.25">
      <c r="A1229" s="122" t="s">
        <v>2014</v>
      </c>
      <c r="B1229" s="122" t="s">
        <v>2057</v>
      </c>
      <c r="C1229" s="122" t="s">
        <v>3190</v>
      </c>
      <c r="E1229" s="26" t="str">
        <f>IFERROR(IF(VLOOKUP(Table25[[#This Row],[Contract No.]],Table3[#All],3,FALSE)="","No","Yes"),"")</f>
        <v>Yes</v>
      </c>
      <c r="F1229" s="107" t="str">
        <f>IFERROR(VLOOKUP(Table25[[#This Row],[Contract No.]],Table3[#All],3,FALSE),"")</f>
        <v>NASPO</v>
      </c>
      <c r="G1229" s="107" t="str">
        <f>IFERROR(IF(Table25[[#This Row],[Cooperative Purchase
(Yes/No)]]="Yes","Yes",IF(VLOOKUP(Table25[[#This Row],[Contract No.]],Table3[#All],1,FALSE)=Table25[[#This Row],[Contract No.]],"Yes","No")),"No")</f>
        <v>Yes</v>
      </c>
      <c r="H1229" s="51">
        <f>IFERROR(VLOOKUP(Table25[[#This Row],[Contract No.]],Table3[#All],4,FALSE),"")</f>
        <v>43983</v>
      </c>
      <c r="I1229" s="28">
        <f>IFERROR(IF(AND(MONTH(Table25[[#This Row],[Contract Start Date]])&gt;6,MONTH(Table25[[#This Row],[Contract Start Date]])&lt;=12),YEAR(Table25[[#This Row],[Contract Start Date]])+1,YEAR(Table25[[#This Row],[Contract Start Date]])),"")</f>
        <v>2020</v>
      </c>
      <c r="J1229" s="108">
        <f>Table25[[#This Row],[FY Formula start]]</f>
        <v>2020</v>
      </c>
      <c r="K1229" s="59" t="str">
        <f>"FY"&amp;" "&amp;Table25[[#This Row],[Year Start]]</f>
        <v>FY 2020</v>
      </c>
      <c r="L1229" s="109">
        <f>IFERROR(VLOOKUP(Table25[[#This Row],[Contract No.]],Table3[#All],5,FALSE),"")</f>
        <v>46295</v>
      </c>
      <c r="M1229" s="110">
        <f>IFERROR(IF(Table25[[#This Row],[Contract End Date]]="99/99/9999","No End",IF(AND(MONTH(Table25[[#This Row],[Contract End Date]])&gt;6,MONTH(Table25[[#This Row],[Contract End Date]])&lt;=12),YEAR(Table25[[#This Row],[Contract End Date]])+1,YEAR(Table25[[#This Row],[Contract End Date]]))),"")</f>
        <v>2027</v>
      </c>
      <c r="N1229" s="111">
        <f>Table25[[#This Row],[FY Formula end]]</f>
        <v>2027</v>
      </c>
      <c r="O1229" s="112" t="str">
        <f>IF(Table25[[#This Row],[Year End]]="No End","No End","FY"&amp;" "&amp;Table25[[#This Row],[Year End]])</f>
        <v>FY 2027</v>
      </c>
      <c r="P1229" s="27"/>
      <c r="Q1229" s="104">
        <f>_xlfn.IFNA(IF($B1229="","",VLOOKUP($B1229,'SWC Towers'!$A:$Q,$Q$2,FALSE)),"")</f>
        <v>0.1</v>
      </c>
      <c r="R1229" s="106">
        <f>_xlfn.IFNA(IF($B1229="","",VLOOKUP($B1229,'SWC Towers'!$A:$Q,$R$2,FALSE)),"")</f>
        <v>0.1</v>
      </c>
      <c r="S1229" s="106" t="str">
        <f>_xlfn.IFNA(IF($B1229="","",VLOOKUP($B1229,'SWC Towers'!$A:$Q,$S$2,FALSE)),"")</f>
        <v/>
      </c>
      <c r="T1229" s="106" t="str">
        <f>_xlfn.IFNA(IF($B1229="","",VLOOKUP($B1229,'SWC Towers'!$A:$Q,$T$2,FALSE)),"")</f>
        <v/>
      </c>
      <c r="U1229" s="104">
        <f>_xlfn.IFNA(IF($B1229="","",VLOOKUP($B1229,'SWC Towers'!$A:$Q,$U$2,FALSE)),"")</f>
        <v>0.15</v>
      </c>
      <c r="V1229" s="104" t="str">
        <f>_xlfn.IFNA(IF($B1229="","",VLOOKUP($B1229,'SWC Towers'!$A:$Q,$V$2,FALSE)),"")</f>
        <v/>
      </c>
      <c r="W1229" s="104">
        <f>_xlfn.IFNA(IF($B1229="","",VLOOKUP($B1229,'SWC Towers'!$A:$Q,$W$2,FALSE)),"")</f>
        <v>0.65</v>
      </c>
      <c r="X1229" s="104" t="str">
        <f>_xlfn.IFNA(IF($B1229="","",VLOOKUP($B1229,'SWC Towers'!$A:$Q,$X$2,FALSE)),"")</f>
        <v/>
      </c>
      <c r="Y1229" s="104" t="str">
        <f>_xlfn.IFNA(IF($B1229="","",VLOOKUP($B1229,'SWC Towers'!$A:$Q,$Y$2,FALSE)),"")</f>
        <v/>
      </c>
      <c r="Z1229" s="104" t="str">
        <f>_xlfn.IFNA(IF($B1229="","",VLOOKUP($B1229,'SWC Towers'!$A:$Q,$Z$2,FALSE)),"")</f>
        <v/>
      </c>
      <c r="AA1229" s="104" t="str">
        <f>_xlfn.IFNA(IF($B1229="","",VLOOKUP($B1229,'SWC Towers'!$A:$Q,$AA$2,FALSE)),"")</f>
        <v/>
      </c>
      <c r="AB1229" s="106" t="str">
        <f>_xlfn.IFNA(IF($B1229="","",VLOOKUP($B1229,'SWC Towers'!$A:$Q,$AB$2,FALSE)),"")</f>
        <v/>
      </c>
      <c r="AC1229" s="20">
        <f>SUM(Table25[[#This Row],[IT Tower: Application]:[Other/Non-IT ]])</f>
        <v>1</v>
      </c>
      <c r="AD1229" s="67"/>
      <c r="AE1229" s="67"/>
      <c r="AF1229" s="67"/>
      <c r="AG1229" s="67"/>
      <c r="AH1229" s="67"/>
      <c r="AI1229" s="67"/>
      <c r="AJ1229" s="67"/>
      <c r="AK1229" s="67"/>
      <c r="AL1229" s="67"/>
      <c r="AM1229" s="67"/>
      <c r="AN1229" s="67"/>
      <c r="AO1229" s="67"/>
      <c r="AP1229" s="67"/>
      <c r="AQ1229" s="67"/>
      <c r="AR1229" s="67"/>
      <c r="AS1229" s="67"/>
      <c r="AT1229" s="67"/>
      <c r="AU1229" s="67"/>
      <c r="AV1229" s="67"/>
      <c r="AW1229" s="67"/>
      <c r="AX1229" s="67"/>
      <c r="AY1229" s="67">
        <v>0</v>
      </c>
      <c r="AZ1229" s="67">
        <v>5431</v>
      </c>
      <c r="BA1229" s="67">
        <v>45553</v>
      </c>
      <c r="BB1229" s="113">
        <v>2006</v>
      </c>
      <c r="BC1229" s="113">
        <v>2296</v>
      </c>
      <c r="BD1229" s="113"/>
      <c r="BE1229" s="113"/>
      <c r="BF1229" s="113"/>
      <c r="BG1229" s="113"/>
      <c r="BH1229" s="113"/>
      <c r="BI1229" s="113"/>
      <c r="BJ1229" s="113"/>
      <c r="BK1229" s="113"/>
      <c r="BL1229" s="113"/>
      <c r="BM1229" s="113"/>
      <c r="BN1229" s="113"/>
      <c r="BO1229" s="113"/>
      <c r="BP1229" s="113"/>
      <c r="BQ1229" s="113"/>
      <c r="BR1229" s="113"/>
      <c r="BS1229" s="113"/>
      <c r="BT1229" s="113"/>
      <c r="BU1229" s="113"/>
      <c r="BV1229" s="113"/>
      <c r="BW1229" s="113"/>
      <c r="BX1229" s="113"/>
      <c r="BY1229" s="113"/>
      <c r="BZ1229" s="113"/>
      <c r="CA1229" s="67"/>
      <c r="CB1229" s="113"/>
      <c r="CC1229" s="69">
        <f>SUM(Table25[[#This Row],[Contract Amount FY00]:[Contract Amount FY50]])</f>
        <v>55286</v>
      </c>
      <c r="CD1229" s="114"/>
    </row>
    <row r="1230" spans="1:82" x14ac:dyDescent="0.25">
      <c r="A1230" s="122" t="s">
        <v>2014</v>
      </c>
      <c r="B1230" s="122" t="s">
        <v>3071</v>
      </c>
      <c r="C1230" s="122" t="s">
        <v>1784</v>
      </c>
      <c r="E1230" s="26" t="str">
        <f>IFERROR(IF(VLOOKUP(Table25[[#This Row],[Contract No.]],Table3[#All],3,FALSE)="","No","Yes"),"")</f>
        <v>Yes</v>
      </c>
      <c r="F1230" s="107" t="str">
        <f>IFERROR(VLOOKUP(Table25[[#This Row],[Contract No.]],Table3[#All],3,FALSE),"")</f>
        <v>NASPO</v>
      </c>
      <c r="G1230" s="107" t="str">
        <f>IFERROR(IF(Table25[[#This Row],[Cooperative Purchase
(Yes/No)]]="Yes","Yes",IF(VLOOKUP(Table25[[#This Row],[Contract No.]],Table3[#All],1,FALSE)=Table25[[#This Row],[Contract No.]],"Yes","No")),"No")</f>
        <v>Yes</v>
      </c>
      <c r="H1230" s="51">
        <f>IFERROR(VLOOKUP(Table25[[#This Row],[Contract No.]],Table3[#All],4,FALSE),"")</f>
        <v>45322</v>
      </c>
      <c r="I1230" s="28">
        <f>IFERROR(IF(AND(MONTH(Table25[[#This Row],[Contract Start Date]])&gt;6,MONTH(Table25[[#This Row],[Contract Start Date]])&lt;=12),YEAR(Table25[[#This Row],[Contract Start Date]])+1,YEAR(Table25[[#This Row],[Contract Start Date]])),"")</f>
        <v>2024</v>
      </c>
      <c r="J1230" s="108">
        <f>Table25[[#This Row],[FY Formula start]]</f>
        <v>2024</v>
      </c>
      <c r="K1230" s="59" t="str">
        <f>"FY"&amp;" "&amp;Table25[[#This Row],[Year Start]]</f>
        <v>FY 2024</v>
      </c>
      <c r="L1230" s="109">
        <f>IFERROR(VLOOKUP(Table25[[#This Row],[Contract No.]],Table3[#All],5,FALSE),"")</f>
        <v>46934</v>
      </c>
      <c r="M1230" s="110">
        <f>IFERROR(IF(Table25[[#This Row],[Contract End Date]]="99/99/9999","No End",IF(AND(MONTH(Table25[[#This Row],[Contract End Date]])&gt;6,MONTH(Table25[[#This Row],[Contract End Date]])&lt;=12),YEAR(Table25[[#This Row],[Contract End Date]])+1,YEAR(Table25[[#This Row],[Contract End Date]]))),"")</f>
        <v>2028</v>
      </c>
      <c r="N1230" s="111">
        <f>Table25[[#This Row],[FY Formula end]]</f>
        <v>2028</v>
      </c>
      <c r="O1230" s="112" t="str">
        <f>IF(Table25[[#This Row],[Year End]]="No End","No End","FY"&amp;" "&amp;Table25[[#This Row],[Year End]])</f>
        <v>FY 2028</v>
      </c>
      <c r="P1230" s="27"/>
      <c r="Q1230" s="104" t="str">
        <f>_xlfn.IFNA(IF($B1230="","",VLOOKUP($B1230,'SWC Towers'!$A:$Q,$Q$2,FALSE)),"")</f>
        <v/>
      </c>
      <c r="R1230" s="106">
        <f>_xlfn.IFNA(IF($B1230="","",VLOOKUP($B1230,'SWC Towers'!$A:$Q,$R$2,FALSE)),"")</f>
        <v>0.2</v>
      </c>
      <c r="S1230" s="106" t="str">
        <f>_xlfn.IFNA(IF($B1230="","",VLOOKUP($B1230,'SWC Towers'!$A:$Q,$S$2,FALSE)),"")</f>
        <v/>
      </c>
      <c r="T1230" s="106" t="str">
        <f>_xlfn.IFNA(IF($B1230="","",VLOOKUP($B1230,'SWC Towers'!$A:$Q,$T$2,FALSE)),"")</f>
        <v/>
      </c>
      <c r="U1230" s="104">
        <f>_xlfn.IFNA(IF($B1230="","",VLOOKUP($B1230,'SWC Towers'!$A:$Q,$U$2,FALSE)),"")</f>
        <v>0.6</v>
      </c>
      <c r="V1230" s="104" t="str">
        <f>_xlfn.IFNA(IF($B1230="","",VLOOKUP($B1230,'SWC Towers'!$A:$Q,$V$2,FALSE)),"")</f>
        <v/>
      </c>
      <c r="W1230" s="104" t="str">
        <f>_xlfn.IFNA(IF($B1230="","",VLOOKUP($B1230,'SWC Towers'!$A:$Q,$W$2,FALSE)),"")</f>
        <v/>
      </c>
      <c r="X1230" s="104" t="str">
        <f>_xlfn.IFNA(IF($B1230="","",VLOOKUP($B1230,'SWC Towers'!$A:$Q,$X$2,FALSE)),"")</f>
        <v/>
      </c>
      <c r="Y1230" s="104" t="str">
        <f>_xlfn.IFNA(IF($B1230="","",VLOOKUP($B1230,'SWC Towers'!$A:$Q,$Y$2,FALSE)),"")</f>
        <v/>
      </c>
      <c r="Z1230" s="104" t="str">
        <f>_xlfn.IFNA(IF($B1230="","",VLOOKUP($B1230,'SWC Towers'!$A:$Q,$Z$2,FALSE)),"")</f>
        <v/>
      </c>
      <c r="AA1230" s="104">
        <f>_xlfn.IFNA(IF($B1230="","",VLOOKUP($B1230,'SWC Towers'!$A:$Q,$AA$2,FALSE)),"")</f>
        <v>0.2</v>
      </c>
      <c r="AB1230" s="106" t="str">
        <f>_xlfn.IFNA(IF($B1230="","",VLOOKUP($B1230,'SWC Towers'!$A:$Q,$AB$2,FALSE)),"")</f>
        <v/>
      </c>
      <c r="AC1230" s="20">
        <f>SUM(Table25[[#This Row],[IT Tower: Application]:[Other/Non-IT ]])</f>
        <v>1</v>
      </c>
      <c r="AD1230" s="67"/>
      <c r="AE1230" s="67"/>
      <c r="AF1230" s="67"/>
      <c r="AG1230" s="67"/>
      <c r="AH1230" s="67"/>
      <c r="AI1230" s="67"/>
      <c r="AJ1230" s="67"/>
      <c r="AK1230" s="67"/>
      <c r="AL1230" s="67"/>
      <c r="AM1230" s="67"/>
      <c r="AN1230" s="67"/>
      <c r="AO1230" s="67"/>
      <c r="AP1230" s="67"/>
      <c r="AQ1230" s="67"/>
      <c r="AR1230" s="67"/>
      <c r="AS1230" s="67"/>
      <c r="AT1230" s="67"/>
      <c r="AU1230" s="67"/>
      <c r="AV1230" s="67"/>
      <c r="AW1230" s="67"/>
      <c r="AX1230" s="67"/>
      <c r="AY1230" s="67"/>
      <c r="AZ1230" s="67"/>
      <c r="BA1230" s="67"/>
      <c r="BB1230" s="113">
        <v>0</v>
      </c>
      <c r="BC1230" s="113">
        <v>9323</v>
      </c>
      <c r="BD1230" s="113"/>
      <c r="BE1230" s="113"/>
      <c r="BF1230" s="113"/>
      <c r="BG1230" s="113"/>
      <c r="BH1230" s="113"/>
      <c r="BI1230" s="113"/>
      <c r="BJ1230" s="113"/>
      <c r="BK1230" s="113"/>
      <c r="BL1230" s="113"/>
      <c r="BM1230" s="113"/>
      <c r="BN1230" s="113"/>
      <c r="BO1230" s="113"/>
      <c r="BP1230" s="113"/>
      <c r="BQ1230" s="113"/>
      <c r="BR1230" s="113"/>
      <c r="BS1230" s="113"/>
      <c r="BT1230" s="113"/>
      <c r="BU1230" s="113"/>
      <c r="BV1230" s="113"/>
      <c r="BW1230" s="113"/>
      <c r="BX1230" s="113"/>
      <c r="BY1230" s="113"/>
      <c r="BZ1230" s="113"/>
      <c r="CA1230" s="67"/>
      <c r="CB1230" s="113"/>
      <c r="CC1230" s="69">
        <f>SUM(Table25[[#This Row],[Contract Amount FY00]:[Contract Amount FY50]])</f>
        <v>9323</v>
      </c>
      <c r="CD1230" s="114"/>
    </row>
    <row r="1231" spans="1:82" x14ac:dyDescent="0.25">
      <c r="A1231" s="122" t="s">
        <v>2014</v>
      </c>
      <c r="B1231" s="122" t="s">
        <v>3071</v>
      </c>
      <c r="C1231" s="122" t="s">
        <v>753</v>
      </c>
      <c r="E1231" s="26" t="str">
        <f>IFERROR(IF(VLOOKUP(Table25[[#This Row],[Contract No.]],Table3[#All],3,FALSE)="","No","Yes"),"")</f>
        <v>Yes</v>
      </c>
      <c r="F1231" s="107" t="str">
        <f>IFERROR(VLOOKUP(Table25[[#This Row],[Contract No.]],Table3[#All],3,FALSE),"")</f>
        <v>NASPO</v>
      </c>
      <c r="G1231" s="107" t="str">
        <f>IFERROR(IF(Table25[[#This Row],[Cooperative Purchase
(Yes/No)]]="Yes","Yes",IF(VLOOKUP(Table25[[#This Row],[Contract No.]],Table3[#All],1,FALSE)=Table25[[#This Row],[Contract No.]],"Yes","No")),"No")</f>
        <v>Yes</v>
      </c>
      <c r="H1231" s="51">
        <f>IFERROR(VLOOKUP(Table25[[#This Row],[Contract No.]],Table3[#All],4,FALSE),"")</f>
        <v>45322</v>
      </c>
      <c r="I1231" s="28">
        <f>IFERROR(IF(AND(MONTH(Table25[[#This Row],[Contract Start Date]])&gt;6,MONTH(Table25[[#This Row],[Contract Start Date]])&lt;=12),YEAR(Table25[[#This Row],[Contract Start Date]])+1,YEAR(Table25[[#This Row],[Contract Start Date]])),"")</f>
        <v>2024</v>
      </c>
      <c r="J1231" s="108">
        <f>Table25[[#This Row],[FY Formula start]]</f>
        <v>2024</v>
      </c>
      <c r="K1231" s="59" t="str">
        <f>"FY"&amp;" "&amp;Table25[[#This Row],[Year Start]]</f>
        <v>FY 2024</v>
      </c>
      <c r="L1231" s="109">
        <f>IFERROR(VLOOKUP(Table25[[#This Row],[Contract No.]],Table3[#All],5,FALSE),"")</f>
        <v>46934</v>
      </c>
      <c r="M1231" s="110">
        <f>IFERROR(IF(Table25[[#This Row],[Contract End Date]]="99/99/9999","No End",IF(AND(MONTH(Table25[[#This Row],[Contract End Date]])&gt;6,MONTH(Table25[[#This Row],[Contract End Date]])&lt;=12),YEAR(Table25[[#This Row],[Contract End Date]])+1,YEAR(Table25[[#This Row],[Contract End Date]]))),"")</f>
        <v>2028</v>
      </c>
      <c r="N1231" s="111">
        <f>Table25[[#This Row],[FY Formula end]]</f>
        <v>2028</v>
      </c>
      <c r="O1231" s="112" t="str">
        <f>IF(Table25[[#This Row],[Year End]]="No End","No End","FY"&amp;" "&amp;Table25[[#This Row],[Year End]])</f>
        <v>FY 2028</v>
      </c>
      <c r="P1231" s="27"/>
      <c r="Q1231" s="104" t="str">
        <f>_xlfn.IFNA(IF($B1231="","",VLOOKUP($B1231,'SWC Towers'!$A:$Q,$Q$2,FALSE)),"")</f>
        <v/>
      </c>
      <c r="R1231" s="106">
        <f>_xlfn.IFNA(IF($B1231="","",VLOOKUP($B1231,'SWC Towers'!$A:$Q,$R$2,FALSE)),"")</f>
        <v>0.2</v>
      </c>
      <c r="S1231" s="106" t="str">
        <f>_xlfn.IFNA(IF($B1231="","",VLOOKUP($B1231,'SWC Towers'!$A:$Q,$S$2,FALSE)),"")</f>
        <v/>
      </c>
      <c r="T1231" s="106" t="str">
        <f>_xlfn.IFNA(IF($B1231="","",VLOOKUP($B1231,'SWC Towers'!$A:$Q,$T$2,FALSE)),"")</f>
        <v/>
      </c>
      <c r="U1231" s="104">
        <f>_xlfn.IFNA(IF($B1231="","",VLOOKUP($B1231,'SWC Towers'!$A:$Q,$U$2,FALSE)),"")</f>
        <v>0.6</v>
      </c>
      <c r="V1231" s="104" t="str">
        <f>_xlfn.IFNA(IF($B1231="","",VLOOKUP($B1231,'SWC Towers'!$A:$Q,$V$2,FALSE)),"")</f>
        <v/>
      </c>
      <c r="W1231" s="104" t="str">
        <f>_xlfn.IFNA(IF($B1231="","",VLOOKUP($B1231,'SWC Towers'!$A:$Q,$W$2,FALSE)),"")</f>
        <v/>
      </c>
      <c r="X1231" s="104" t="str">
        <f>_xlfn.IFNA(IF($B1231="","",VLOOKUP($B1231,'SWC Towers'!$A:$Q,$X$2,FALSE)),"")</f>
        <v/>
      </c>
      <c r="Y1231" s="104" t="str">
        <f>_xlfn.IFNA(IF($B1231="","",VLOOKUP($B1231,'SWC Towers'!$A:$Q,$Y$2,FALSE)),"")</f>
        <v/>
      </c>
      <c r="Z1231" s="104" t="str">
        <f>_xlfn.IFNA(IF($B1231="","",VLOOKUP($B1231,'SWC Towers'!$A:$Q,$Z$2,FALSE)),"")</f>
        <v/>
      </c>
      <c r="AA1231" s="104">
        <f>_xlfn.IFNA(IF($B1231="","",VLOOKUP($B1231,'SWC Towers'!$A:$Q,$AA$2,FALSE)),"")</f>
        <v>0.2</v>
      </c>
      <c r="AB1231" s="106" t="str">
        <f>_xlfn.IFNA(IF($B1231="","",VLOOKUP($B1231,'SWC Towers'!$A:$Q,$AB$2,FALSE)),"")</f>
        <v/>
      </c>
      <c r="AC1231" s="20">
        <f>SUM(Table25[[#This Row],[IT Tower: Application]:[Other/Non-IT ]])</f>
        <v>1</v>
      </c>
      <c r="AD1231" s="67"/>
      <c r="AE1231" s="67"/>
      <c r="AF1231" s="67"/>
      <c r="AG1231" s="67"/>
      <c r="AH1231" s="67"/>
      <c r="AI1231" s="67"/>
      <c r="AJ1231" s="67"/>
      <c r="AK1231" s="67"/>
      <c r="AL1231" s="67"/>
      <c r="AM1231" s="67"/>
      <c r="AN1231" s="67"/>
      <c r="AO1231" s="67"/>
      <c r="AP1231" s="67"/>
      <c r="AQ1231" s="67"/>
      <c r="AR1231" s="67"/>
      <c r="AS1231" s="67"/>
      <c r="AT1231" s="67"/>
      <c r="AU1231" s="67"/>
      <c r="AV1231" s="67"/>
      <c r="AW1231" s="67"/>
      <c r="AX1231" s="67"/>
      <c r="AY1231" s="67"/>
      <c r="AZ1231" s="67"/>
      <c r="BA1231" s="67"/>
      <c r="BB1231" s="113">
        <v>74787</v>
      </c>
      <c r="BC1231" s="113">
        <v>92586</v>
      </c>
      <c r="BD1231" s="113"/>
      <c r="BE1231" s="113"/>
      <c r="BF1231" s="113"/>
      <c r="BG1231" s="113"/>
      <c r="BH1231" s="113"/>
      <c r="BI1231" s="113"/>
      <c r="BJ1231" s="113"/>
      <c r="BK1231" s="113"/>
      <c r="BL1231" s="113"/>
      <c r="BM1231" s="113"/>
      <c r="BN1231" s="113"/>
      <c r="BO1231" s="113"/>
      <c r="BP1231" s="113"/>
      <c r="BQ1231" s="113"/>
      <c r="BR1231" s="113"/>
      <c r="BS1231" s="113"/>
      <c r="BT1231" s="113"/>
      <c r="BU1231" s="113"/>
      <c r="BV1231" s="113"/>
      <c r="BW1231" s="113"/>
      <c r="BX1231" s="113"/>
      <c r="BY1231" s="113"/>
      <c r="BZ1231" s="113"/>
      <c r="CA1231" s="67"/>
      <c r="CB1231" s="113"/>
      <c r="CC1231" s="69">
        <f>SUM(Table25[[#This Row],[Contract Amount FY00]:[Contract Amount FY50]])</f>
        <v>167373</v>
      </c>
      <c r="CD1231" s="114"/>
    </row>
    <row r="1232" spans="1:82" x14ac:dyDescent="0.25">
      <c r="A1232" s="122" t="s">
        <v>2014</v>
      </c>
      <c r="B1232" s="122" t="s">
        <v>3071</v>
      </c>
      <c r="C1232" s="122" t="s">
        <v>372</v>
      </c>
      <c r="E1232" s="26" t="str">
        <f>IFERROR(IF(VLOOKUP(Table25[[#This Row],[Contract No.]],Table3[#All],3,FALSE)="","No","Yes"),"")</f>
        <v>Yes</v>
      </c>
      <c r="F1232" s="107" t="str">
        <f>IFERROR(VLOOKUP(Table25[[#This Row],[Contract No.]],Table3[#All],3,FALSE),"")</f>
        <v>NASPO</v>
      </c>
      <c r="G1232" s="107" t="str">
        <f>IFERROR(IF(Table25[[#This Row],[Cooperative Purchase
(Yes/No)]]="Yes","Yes",IF(VLOOKUP(Table25[[#This Row],[Contract No.]],Table3[#All],1,FALSE)=Table25[[#This Row],[Contract No.]],"Yes","No")),"No")</f>
        <v>Yes</v>
      </c>
      <c r="H1232" s="51">
        <f>IFERROR(VLOOKUP(Table25[[#This Row],[Contract No.]],Table3[#All],4,FALSE),"")</f>
        <v>45322</v>
      </c>
      <c r="I1232" s="28">
        <f>IFERROR(IF(AND(MONTH(Table25[[#This Row],[Contract Start Date]])&gt;6,MONTH(Table25[[#This Row],[Contract Start Date]])&lt;=12),YEAR(Table25[[#This Row],[Contract Start Date]])+1,YEAR(Table25[[#This Row],[Contract Start Date]])),"")</f>
        <v>2024</v>
      </c>
      <c r="J1232" s="108">
        <f>Table25[[#This Row],[FY Formula start]]</f>
        <v>2024</v>
      </c>
      <c r="K1232" s="59" t="str">
        <f>"FY"&amp;" "&amp;Table25[[#This Row],[Year Start]]</f>
        <v>FY 2024</v>
      </c>
      <c r="L1232" s="109">
        <f>IFERROR(VLOOKUP(Table25[[#This Row],[Contract No.]],Table3[#All],5,FALSE),"")</f>
        <v>46934</v>
      </c>
      <c r="M1232" s="110">
        <f>IFERROR(IF(Table25[[#This Row],[Contract End Date]]="99/99/9999","No End",IF(AND(MONTH(Table25[[#This Row],[Contract End Date]])&gt;6,MONTH(Table25[[#This Row],[Contract End Date]])&lt;=12),YEAR(Table25[[#This Row],[Contract End Date]])+1,YEAR(Table25[[#This Row],[Contract End Date]]))),"")</f>
        <v>2028</v>
      </c>
      <c r="N1232" s="111">
        <f>Table25[[#This Row],[FY Formula end]]</f>
        <v>2028</v>
      </c>
      <c r="O1232" s="112" t="str">
        <f>IF(Table25[[#This Row],[Year End]]="No End","No End","FY"&amp;" "&amp;Table25[[#This Row],[Year End]])</f>
        <v>FY 2028</v>
      </c>
      <c r="P1232" s="27"/>
      <c r="Q1232" s="104" t="str">
        <f>_xlfn.IFNA(IF($B1232="","",VLOOKUP($B1232,'SWC Towers'!$A:$Q,$Q$2,FALSE)),"")</f>
        <v/>
      </c>
      <c r="R1232" s="106">
        <f>_xlfn.IFNA(IF($B1232="","",VLOOKUP($B1232,'SWC Towers'!$A:$Q,$R$2,FALSE)),"")</f>
        <v>0.2</v>
      </c>
      <c r="S1232" s="106" t="str">
        <f>_xlfn.IFNA(IF($B1232="","",VLOOKUP($B1232,'SWC Towers'!$A:$Q,$S$2,FALSE)),"")</f>
        <v/>
      </c>
      <c r="T1232" s="106" t="str">
        <f>_xlfn.IFNA(IF($B1232="","",VLOOKUP($B1232,'SWC Towers'!$A:$Q,$T$2,FALSE)),"")</f>
        <v/>
      </c>
      <c r="U1232" s="104">
        <f>_xlfn.IFNA(IF($B1232="","",VLOOKUP($B1232,'SWC Towers'!$A:$Q,$U$2,FALSE)),"")</f>
        <v>0.6</v>
      </c>
      <c r="V1232" s="104" t="str">
        <f>_xlfn.IFNA(IF($B1232="","",VLOOKUP($B1232,'SWC Towers'!$A:$Q,$V$2,FALSE)),"")</f>
        <v/>
      </c>
      <c r="W1232" s="104" t="str">
        <f>_xlfn.IFNA(IF($B1232="","",VLOOKUP($B1232,'SWC Towers'!$A:$Q,$W$2,FALSE)),"")</f>
        <v/>
      </c>
      <c r="X1232" s="104" t="str">
        <f>_xlfn.IFNA(IF($B1232="","",VLOOKUP($B1232,'SWC Towers'!$A:$Q,$X$2,FALSE)),"")</f>
        <v/>
      </c>
      <c r="Y1232" s="104" t="str">
        <f>_xlfn.IFNA(IF($B1232="","",VLOOKUP($B1232,'SWC Towers'!$A:$Q,$Y$2,FALSE)),"")</f>
        <v/>
      </c>
      <c r="Z1232" s="104" t="str">
        <f>_xlfn.IFNA(IF($B1232="","",VLOOKUP($B1232,'SWC Towers'!$A:$Q,$Z$2,FALSE)),"")</f>
        <v/>
      </c>
      <c r="AA1232" s="104">
        <f>_xlfn.IFNA(IF($B1232="","",VLOOKUP($B1232,'SWC Towers'!$A:$Q,$AA$2,FALSE)),"")</f>
        <v>0.2</v>
      </c>
      <c r="AB1232" s="106" t="str">
        <f>_xlfn.IFNA(IF($B1232="","",VLOOKUP($B1232,'SWC Towers'!$A:$Q,$AB$2,FALSE)),"")</f>
        <v/>
      </c>
      <c r="AC1232" s="20">
        <f>SUM(Table25[[#This Row],[IT Tower: Application]:[Other/Non-IT ]])</f>
        <v>1</v>
      </c>
      <c r="AD1232" s="67"/>
      <c r="AE1232" s="67"/>
      <c r="AF1232" s="67"/>
      <c r="AG1232" s="67"/>
      <c r="AH1232" s="67"/>
      <c r="AI1232" s="67"/>
      <c r="AJ1232" s="67"/>
      <c r="AK1232" s="67"/>
      <c r="AL1232" s="67"/>
      <c r="AM1232" s="67"/>
      <c r="AN1232" s="67"/>
      <c r="AO1232" s="67"/>
      <c r="AP1232" s="67"/>
      <c r="AQ1232" s="67"/>
      <c r="AR1232" s="67"/>
      <c r="AS1232" s="67"/>
      <c r="AT1232" s="67"/>
      <c r="AU1232" s="67"/>
      <c r="AV1232" s="67"/>
      <c r="AW1232" s="67"/>
      <c r="AX1232" s="67"/>
      <c r="AY1232" s="67"/>
      <c r="AZ1232" s="67"/>
      <c r="BA1232" s="67"/>
      <c r="BB1232" s="113">
        <v>0</v>
      </c>
      <c r="BC1232" s="113">
        <v>8740</v>
      </c>
      <c r="BD1232" s="113"/>
      <c r="BE1232" s="113"/>
      <c r="BF1232" s="113"/>
      <c r="BG1232" s="113"/>
      <c r="BH1232" s="113"/>
      <c r="BI1232" s="113"/>
      <c r="BJ1232" s="113"/>
      <c r="BK1232" s="113"/>
      <c r="BL1232" s="113"/>
      <c r="BM1232" s="113"/>
      <c r="BN1232" s="113"/>
      <c r="BO1232" s="113"/>
      <c r="BP1232" s="113"/>
      <c r="BQ1232" s="113"/>
      <c r="BR1232" s="113"/>
      <c r="BS1232" s="113"/>
      <c r="BT1232" s="113"/>
      <c r="BU1232" s="113"/>
      <c r="BV1232" s="113"/>
      <c r="BW1232" s="113"/>
      <c r="BX1232" s="113"/>
      <c r="BY1232" s="113"/>
      <c r="BZ1232" s="113"/>
      <c r="CA1232" s="67"/>
      <c r="CB1232" s="113"/>
      <c r="CC1232" s="69">
        <f>SUM(Table25[[#This Row],[Contract Amount FY00]:[Contract Amount FY50]])</f>
        <v>8740</v>
      </c>
      <c r="CD1232" s="114"/>
    </row>
    <row r="1233" spans="1:82" x14ac:dyDescent="0.25">
      <c r="A1233" s="122" t="s">
        <v>2014</v>
      </c>
      <c r="B1233" s="122" t="s">
        <v>2245</v>
      </c>
      <c r="C1233" s="122" t="s">
        <v>3131</v>
      </c>
      <c r="E1233" s="26" t="str">
        <f>IFERROR(IF(VLOOKUP(Table25[[#This Row],[Contract No.]],Table3[#All],3,FALSE)="","No","Yes"),"")</f>
        <v>No</v>
      </c>
      <c r="F1233" s="107" t="str">
        <f>IFERROR(VLOOKUP(Table25[[#This Row],[Contract No.]],Table3[#All],3,FALSE),"")</f>
        <v/>
      </c>
      <c r="G1233" s="107" t="str">
        <f>IFERROR(IF(Table25[[#This Row],[Cooperative Purchase
(Yes/No)]]="Yes","Yes",IF(VLOOKUP(Table25[[#This Row],[Contract No.]],Table3[#All],1,FALSE)=Table25[[#This Row],[Contract No.]],"Yes","No")),"No")</f>
        <v>Yes</v>
      </c>
      <c r="H1233" s="51">
        <f>IFERROR(VLOOKUP(Table25[[#This Row],[Contract No.]],Table3[#All],4,FALSE),"")</f>
        <v>43952</v>
      </c>
      <c r="I1233" s="28">
        <f>IFERROR(IF(AND(MONTH(Table25[[#This Row],[Contract Start Date]])&gt;6,MONTH(Table25[[#This Row],[Contract Start Date]])&lt;=12),YEAR(Table25[[#This Row],[Contract Start Date]])+1,YEAR(Table25[[#This Row],[Contract Start Date]])),"")</f>
        <v>2020</v>
      </c>
      <c r="J1233" s="108">
        <f>Table25[[#This Row],[FY Formula start]]</f>
        <v>2020</v>
      </c>
      <c r="K1233" s="59" t="str">
        <f>"FY"&amp;" "&amp;Table25[[#This Row],[Year Start]]</f>
        <v>FY 2020</v>
      </c>
      <c r="L1233" s="109">
        <f>IFERROR(VLOOKUP(Table25[[#This Row],[Contract No.]],Table3[#All],5,FALSE),"")</f>
        <v>46203</v>
      </c>
      <c r="M1233" s="110">
        <f>IFERROR(IF(Table25[[#This Row],[Contract End Date]]="99/99/9999","No End",IF(AND(MONTH(Table25[[#This Row],[Contract End Date]])&gt;6,MONTH(Table25[[#This Row],[Contract End Date]])&lt;=12),YEAR(Table25[[#This Row],[Contract End Date]])+1,YEAR(Table25[[#This Row],[Contract End Date]]))),"")</f>
        <v>2026</v>
      </c>
      <c r="N1233" s="111">
        <f>Table25[[#This Row],[FY Formula end]]</f>
        <v>2026</v>
      </c>
      <c r="O1233" s="112" t="str">
        <f>IF(Table25[[#This Row],[Year End]]="No End","No End","FY"&amp;" "&amp;Table25[[#This Row],[Year End]])</f>
        <v>FY 2026</v>
      </c>
      <c r="P1233" s="27"/>
      <c r="Q1233" s="104" t="str">
        <f>_xlfn.IFNA(IF($B1233="","",VLOOKUP($B1233,'SWC Towers'!$A:$Q,$Q$2,FALSE)),"")</f>
        <v/>
      </c>
      <c r="R1233" s="106" t="str">
        <f>_xlfn.IFNA(IF($B1233="","",VLOOKUP($B1233,'SWC Towers'!$A:$Q,$R$2,FALSE)),"")</f>
        <v/>
      </c>
      <c r="S1233" s="106" t="str">
        <f>_xlfn.IFNA(IF($B1233="","",VLOOKUP($B1233,'SWC Towers'!$A:$Q,$S$2,FALSE)),"")</f>
        <v/>
      </c>
      <c r="T1233" s="106" t="str">
        <f>_xlfn.IFNA(IF($B1233="","",VLOOKUP($B1233,'SWC Towers'!$A:$Q,$T$2,FALSE)),"")</f>
        <v/>
      </c>
      <c r="U1233" s="104">
        <f>_xlfn.IFNA(IF($B1233="","",VLOOKUP($B1233,'SWC Towers'!$A:$Q,$U$2,FALSE)),"")</f>
        <v>0.1</v>
      </c>
      <c r="V1233" s="104" t="str">
        <f>_xlfn.IFNA(IF($B1233="","",VLOOKUP($B1233,'SWC Towers'!$A:$Q,$V$2,FALSE)),"")</f>
        <v/>
      </c>
      <c r="W1233" s="104" t="str">
        <f>_xlfn.IFNA(IF($B1233="","",VLOOKUP($B1233,'SWC Towers'!$A:$Q,$W$2,FALSE)),"")</f>
        <v/>
      </c>
      <c r="X1233" s="104" t="str">
        <f>_xlfn.IFNA(IF($B1233="","",VLOOKUP($B1233,'SWC Towers'!$A:$Q,$X$2,FALSE)),"")</f>
        <v/>
      </c>
      <c r="Y1233" s="104" t="str">
        <f>_xlfn.IFNA(IF($B1233="","",VLOOKUP($B1233,'SWC Towers'!$A:$Q,$Y$2,FALSE)),"")</f>
        <v/>
      </c>
      <c r="Z1233" s="104" t="str">
        <f>_xlfn.IFNA(IF($B1233="","",VLOOKUP($B1233,'SWC Towers'!$A:$Q,$Z$2,FALSE)),"")</f>
        <v/>
      </c>
      <c r="AA1233" s="104" t="str">
        <f>_xlfn.IFNA(IF($B1233="","",VLOOKUP($B1233,'SWC Towers'!$A:$Q,$AA$2,FALSE)),"")</f>
        <v/>
      </c>
      <c r="AB1233" s="106">
        <f>_xlfn.IFNA(IF($B1233="","",VLOOKUP($B1233,'SWC Towers'!$A:$Q,$AB$2,FALSE)),"")</f>
        <v>0.9</v>
      </c>
      <c r="AC1233" s="20">
        <f>SUM(Table25[[#This Row],[IT Tower: Application]:[Other/Non-IT ]])</f>
        <v>1</v>
      </c>
      <c r="AD1233" s="67"/>
      <c r="AE1233" s="67"/>
      <c r="AF1233" s="67"/>
      <c r="AG1233" s="67"/>
      <c r="AH1233" s="67"/>
      <c r="AI1233" s="67"/>
      <c r="AJ1233" s="67"/>
      <c r="AK1233" s="67"/>
      <c r="AL1233" s="67"/>
      <c r="AM1233" s="67"/>
      <c r="AN1233" s="67"/>
      <c r="AO1233" s="67"/>
      <c r="AP1233" s="67"/>
      <c r="AQ1233" s="67"/>
      <c r="AR1233" s="67"/>
      <c r="AS1233" s="67"/>
      <c r="AT1233" s="67"/>
      <c r="AU1233" s="67"/>
      <c r="AV1233" s="67"/>
      <c r="AW1233" s="67"/>
      <c r="AX1233" s="67"/>
      <c r="AY1233" s="67"/>
      <c r="AZ1233" s="67">
        <v>0</v>
      </c>
      <c r="BA1233" s="67">
        <v>15053</v>
      </c>
      <c r="BB1233" s="113">
        <v>4205</v>
      </c>
      <c r="BC1233" s="113">
        <v>2455</v>
      </c>
      <c r="BD1233" s="113"/>
      <c r="BE1233" s="113"/>
      <c r="BF1233" s="113"/>
      <c r="BG1233" s="113"/>
      <c r="BH1233" s="113"/>
      <c r="BI1233" s="113"/>
      <c r="BJ1233" s="113"/>
      <c r="BK1233" s="113"/>
      <c r="BL1233" s="113"/>
      <c r="BM1233" s="113"/>
      <c r="BN1233" s="113"/>
      <c r="BO1233" s="113"/>
      <c r="BP1233" s="113"/>
      <c r="BQ1233" s="113"/>
      <c r="BR1233" s="113"/>
      <c r="BS1233" s="113"/>
      <c r="BT1233" s="113"/>
      <c r="BU1233" s="113"/>
      <c r="BV1233" s="113"/>
      <c r="BW1233" s="113"/>
      <c r="BX1233" s="113"/>
      <c r="BY1233" s="113"/>
      <c r="BZ1233" s="113"/>
      <c r="CA1233" s="67"/>
      <c r="CB1233" s="113"/>
      <c r="CC1233" s="69">
        <f>SUM(Table25[[#This Row],[Contract Amount FY00]:[Contract Amount FY50]])</f>
        <v>21713</v>
      </c>
      <c r="CD1233" s="114"/>
    </row>
    <row r="1234" spans="1:82" x14ac:dyDescent="0.25">
      <c r="A1234" s="122" t="s">
        <v>2014</v>
      </c>
      <c r="B1234" s="122" t="s">
        <v>2245</v>
      </c>
      <c r="C1234" s="122" t="s">
        <v>3192</v>
      </c>
      <c r="E1234" s="26" t="str">
        <f>IFERROR(IF(VLOOKUP(Table25[[#This Row],[Contract No.]],Table3[#All],3,FALSE)="","No","Yes"),"")</f>
        <v>No</v>
      </c>
      <c r="F1234" s="107" t="str">
        <f>IFERROR(VLOOKUP(Table25[[#This Row],[Contract No.]],Table3[#All],3,FALSE),"")</f>
        <v/>
      </c>
      <c r="G1234" s="107" t="str">
        <f>IFERROR(IF(Table25[[#This Row],[Cooperative Purchase
(Yes/No)]]="Yes","Yes",IF(VLOOKUP(Table25[[#This Row],[Contract No.]],Table3[#All],1,FALSE)=Table25[[#This Row],[Contract No.]],"Yes","No")),"No")</f>
        <v>Yes</v>
      </c>
      <c r="H1234" s="51">
        <f>IFERROR(VLOOKUP(Table25[[#This Row],[Contract No.]],Table3[#All],4,FALSE),"")</f>
        <v>43952</v>
      </c>
      <c r="I1234" s="28">
        <f>IFERROR(IF(AND(MONTH(Table25[[#This Row],[Contract Start Date]])&gt;6,MONTH(Table25[[#This Row],[Contract Start Date]])&lt;=12),YEAR(Table25[[#This Row],[Contract Start Date]])+1,YEAR(Table25[[#This Row],[Contract Start Date]])),"")</f>
        <v>2020</v>
      </c>
      <c r="J1234" s="108">
        <f>Table25[[#This Row],[FY Formula start]]</f>
        <v>2020</v>
      </c>
      <c r="K1234" s="59" t="str">
        <f>"FY"&amp;" "&amp;Table25[[#This Row],[Year Start]]</f>
        <v>FY 2020</v>
      </c>
      <c r="L1234" s="109">
        <f>IFERROR(VLOOKUP(Table25[[#This Row],[Contract No.]],Table3[#All],5,FALSE),"")</f>
        <v>46203</v>
      </c>
      <c r="M1234" s="110">
        <f>IFERROR(IF(Table25[[#This Row],[Contract End Date]]="99/99/9999","No End",IF(AND(MONTH(Table25[[#This Row],[Contract End Date]])&gt;6,MONTH(Table25[[#This Row],[Contract End Date]])&lt;=12),YEAR(Table25[[#This Row],[Contract End Date]])+1,YEAR(Table25[[#This Row],[Contract End Date]]))),"")</f>
        <v>2026</v>
      </c>
      <c r="N1234" s="111">
        <f>Table25[[#This Row],[FY Formula end]]</f>
        <v>2026</v>
      </c>
      <c r="O1234" s="112" t="str">
        <f>IF(Table25[[#This Row],[Year End]]="No End","No End","FY"&amp;" "&amp;Table25[[#This Row],[Year End]])</f>
        <v>FY 2026</v>
      </c>
      <c r="P1234" s="27"/>
      <c r="Q1234" s="104" t="str">
        <f>_xlfn.IFNA(IF($B1234="","",VLOOKUP($B1234,'SWC Towers'!$A:$Q,$Q$2,FALSE)),"")</f>
        <v/>
      </c>
      <c r="R1234" s="106" t="str">
        <f>_xlfn.IFNA(IF($B1234="","",VLOOKUP($B1234,'SWC Towers'!$A:$Q,$R$2,FALSE)),"")</f>
        <v/>
      </c>
      <c r="S1234" s="106" t="str">
        <f>_xlfn.IFNA(IF($B1234="","",VLOOKUP($B1234,'SWC Towers'!$A:$Q,$S$2,FALSE)),"")</f>
        <v/>
      </c>
      <c r="T1234" s="106" t="str">
        <f>_xlfn.IFNA(IF($B1234="","",VLOOKUP($B1234,'SWC Towers'!$A:$Q,$T$2,FALSE)),"")</f>
        <v/>
      </c>
      <c r="U1234" s="104">
        <f>_xlfn.IFNA(IF($B1234="","",VLOOKUP($B1234,'SWC Towers'!$A:$Q,$U$2,FALSE)),"")</f>
        <v>0.1</v>
      </c>
      <c r="V1234" s="104" t="str">
        <f>_xlfn.IFNA(IF($B1234="","",VLOOKUP($B1234,'SWC Towers'!$A:$Q,$V$2,FALSE)),"")</f>
        <v/>
      </c>
      <c r="W1234" s="104" t="str">
        <f>_xlfn.IFNA(IF($B1234="","",VLOOKUP($B1234,'SWC Towers'!$A:$Q,$W$2,FALSE)),"")</f>
        <v/>
      </c>
      <c r="X1234" s="104" t="str">
        <f>_xlfn.IFNA(IF($B1234="","",VLOOKUP($B1234,'SWC Towers'!$A:$Q,$X$2,FALSE)),"")</f>
        <v/>
      </c>
      <c r="Y1234" s="104" t="str">
        <f>_xlfn.IFNA(IF($B1234="","",VLOOKUP($B1234,'SWC Towers'!$A:$Q,$Y$2,FALSE)),"")</f>
        <v/>
      </c>
      <c r="Z1234" s="104" t="str">
        <f>_xlfn.IFNA(IF($B1234="","",VLOOKUP($B1234,'SWC Towers'!$A:$Q,$Z$2,FALSE)),"")</f>
        <v/>
      </c>
      <c r="AA1234" s="104" t="str">
        <f>_xlfn.IFNA(IF($B1234="","",VLOOKUP($B1234,'SWC Towers'!$A:$Q,$AA$2,FALSE)),"")</f>
        <v/>
      </c>
      <c r="AB1234" s="106">
        <f>_xlfn.IFNA(IF($B1234="","",VLOOKUP($B1234,'SWC Towers'!$A:$Q,$AB$2,FALSE)),"")</f>
        <v>0.9</v>
      </c>
      <c r="AC1234" s="20">
        <f>SUM(Table25[[#This Row],[IT Tower: Application]:[Other/Non-IT ]])</f>
        <v>1</v>
      </c>
      <c r="AD1234" s="67"/>
      <c r="AE1234" s="67"/>
      <c r="AF1234" s="67"/>
      <c r="AG1234" s="67"/>
      <c r="AH1234" s="67"/>
      <c r="AI1234" s="67"/>
      <c r="AJ1234" s="67"/>
      <c r="AK1234" s="67"/>
      <c r="AL1234" s="67"/>
      <c r="AM1234" s="67"/>
      <c r="AN1234" s="67"/>
      <c r="AO1234" s="67"/>
      <c r="AP1234" s="67"/>
      <c r="AQ1234" s="67"/>
      <c r="AR1234" s="67"/>
      <c r="AS1234" s="67"/>
      <c r="AT1234" s="67"/>
      <c r="AU1234" s="67"/>
      <c r="AV1234" s="67"/>
      <c r="AW1234" s="67"/>
      <c r="AX1234" s="67">
        <v>0</v>
      </c>
      <c r="AY1234" s="67">
        <v>3579</v>
      </c>
      <c r="AZ1234" s="67">
        <v>4551</v>
      </c>
      <c r="BA1234" s="67">
        <v>0</v>
      </c>
      <c r="BB1234" s="113"/>
      <c r="BC1234" s="113"/>
      <c r="BD1234" s="113"/>
      <c r="BE1234" s="113"/>
      <c r="BF1234" s="113"/>
      <c r="BG1234" s="113"/>
      <c r="BH1234" s="113"/>
      <c r="BI1234" s="113"/>
      <c r="BJ1234" s="113"/>
      <c r="BK1234" s="113"/>
      <c r="BL1234" s="113"/>
      <c r="BM1234" s="113"/>
      <c r="BN1234" s="113"/>
      <c r="BO1234" s="113"/>
      <c r="BP1234" s="113"/>
      <c r="BQ1234" s="113"/>
      <c r="BR1234" s="113"/>
      <c r="BS1234" s="113"/>
      <c r="BT1234" s="113"/>
      <c r="BU1234" s="113"/>
      <c r="BV1234" s="113"/>
      <c r="BW1234" s="113"/>
      <c r="BX1234" s="113"/>
      <c r="BY1234" s="113"/>
      <c r="BZ1234" s="113"/>
      <c r="CA1234" s="67"/>
      <c r="CB1234" s="113"/>
      <c r="CC1234" s="69">
        <f>SUM(Table25[[#This Row],[Contract Amount FY00]:[Contract Amount FY50]])</f>
        <v>8130</v>
      </c>
      <c r="CD1234" s="114"/>
    </row>
    <row r="1235" spans="1:82" x14ac:dyDescent="0.25">
      <c r="A1235" s="122" t="s">
        <v>2014</v>
      </c>
      <c r="B1235" s="122" t="s">
        <v>2245</v>
      </c>
      <c r="C1235" s="122" t="s">
        <v>2273</v>
      </c>
      <c r="E1235" s="26" t="str">
        <f>IFERROR(IF(VLOOKUP(Table25[[#This Row],[Contract No.]],Table3[#All],3,FALSE)="","No","Yes"),"")</f>
        <v>No</v>
      </c>
      <c r="F1235" s="107" t="str">
        <f>IFERROR(VLOOKUP(Table25[[#This Row],[Contract No.]],Table3[#All],3,FALSE),"")</f>
        <v/>
      </c>
      <c r="G1235" s="107" t="str">
        <f>IFERROR(IF(Table25[[#This Row],[Cooperative Purchase
(Yes/No)]]="Yes","Yes",IF(VLOOKUP(Table25[[#This Row],[Contract No.]],Table3[#All],1,FALSE)=Table25[[#This Row],[Contract No.]],"Yes","No")),"No")</f>
        <v>Yes</v>
      </c>
      <c r="H1235" s="51">
        <f>IFERROR(VLOOKUP(Table25[[#This Row],[Contract No.]],Table3[#All],4,FALSE),"")</f>
        <v>43952</v>
      </c>
      <c r="I1235" s="28">
        <f>IFERROR(IF(AND(MONTH(Table25[[#This Row],[Contract Start Date]])&gt;6,MONTH(Table25[[#This Row],[Contract Start Date]])&lt;=12),YEAR(Table25[[#This Row],[Contract Start Date]])+1,YEAR(Table25[[#This Row],[Contract Start Date]])),"")</f>
        <v>2020</v>
      </c>
      <c r="J1235" s="108">
        <f>Table25[[#This Row],[FY Formula start]]</f>
        <v>2020</v>
      </c>
      <c r="K1235" s="59" t="str">
        <f>"FY"&amp;" "&amp;Table25[[#This Row],[Year Start]]</f>
        <v>FY 2020</v>
      </c>
      <c r="L1235" s="109">
        <f>IFERROR(VLOOKUP(Table25[[#This Row],[Contract No.]],Table3[#All],5,FALSE),"")</f>
        <v>46203</v>
      </c>
      <c r="M1235" s="110">
        <f>IFERROR(IF(Table25[[#This Row],[Contract End Date]]="99/99/9999","No End",IF(AND(MONTH(Table25[[#This Row],[Contract End Date]])&gt;6,MONTH(Table25[[#This Row],[Contract End Date]])&lt;=12),YEAR(Table25[[#This Row],[Contract End Date]])+1,YEAR(Table25[[#This Row],[Contract End Date]]))),"")</f>
        <v>2026</v>
      </c>
      <c r="N1235" s="111">
        <f>Table25[[#This Row],[FY Formula end]]</f>
        <v>2026</v>
      </c>
      <c r="O1235" s="112" t="str">
        <f>IF(Table25[[#This Row],[Year End]]="No End","No End","FY"&amp;" "&amp;Table25[[#This Row],[Year End]])</f>
        <v>FY 2026</v>
      </c>
      <c r="P1235" s="27"/>
      <c r="Q1235" s="104" t="str">
        <f>_xlfn.IFNA(IF($B1235="","",VLOOKUP($B1235,'SWC Towers'!$A:$Q,$Q$2,FALSE)),"")</f>
        <v/>
      </c>
      <c r="R1235" s="106" t="str">
        <f>_xlfn.IFNA(IF($B1235="","",VLOOKUP($B1235,'SWC Towers'!$A:$Q,$R$2,FALSE)),"")</f>
        <v/>
      </c>
      <c r="S1235" s="106" t="str">
        <f>_xlfn.IFNA(IF($B1235="","",VLOOKUP($B1235,'SWC Towers'!$A:$Q,$S$2,FALSE)),"")</f>
        <v/>
      </c>
      <c r="T1235" s="106" t="str">
        <f>_xlfn.IFNA(IF($B1235="","",VLOOKUP($B1235,'SWC Towers'!$A:$Q,$T$2,FALSE)),"")</f>
        <v/>
      </c>
      <c r="U1235" s="104">
        <f>_xlfn.IFNA(IF($B1235="","",VLOOKUP($B1235,'SWC Towers'!$A:$Q,$U$2,FALSE)),"")</f>
        <v>0.1</v>
      </c>
      <c r="V1235" s="104" t="str">
        <f>_xlfn.IFNA(IF($B1235="","",VLOOKUP($B1235,'SWC Towers'!$A:$Q,$V$2,FALSE)),"")</f>
        <v/>
      </c>
      <c r="W1235" s="104" t="str">
        <f>_xlfn.IFNA(IF($B1235="","",VLOOKUP($B1235,'SWC Towers'!$A:$Q,$W$2,FALSE)),"")</f>
        <v/>
      </c>
      <c r="X1235" s="104" t="str">
        <f>_xlfn.IFNA(IF($B1235="","",VLOOKUP($B1235,'SWC Towers'!$A:$Q,$X$2,FALSE)),"")</f>
        <v/>
      </c>
      <c r="Y1235" s="104" t="str">
        <f>_xlfn.IFNA(IF($B1235="","",VLOOKUP($B1235,'SWC Towers'!$A:$Q,$Y$2,FALSE)),"")</f>
        <v/>
      </c>
      <c r="Z1235" s="104" t="str">
        <f>_xlfn.IFNA(IF($B1235="","",VLOOKUP($B1235,'SWC Towers'!$A:$Q,$Z$2,FALSE)),"")</f>
        <v/>
      </c>
      <c r="AA1235" s="104" t="str">
        <f>_xlfn.IFNA(IF($B1235="","",VLOOKUP($B1235,'SWC Towers'!$A:$Q,$AA$2,FALSE)),"")</f>
        <v/>
      </c>
      <c r="AB1235" s="106">
        <f>_xlfn.IFNA(IF($B1235="","",VLOOKUP($B1235,'SWC Towers'!$A:$Q,$AB$2,FALSE)),"")</f>
        <v>0.9</v>
      </c>
      <c r="AC1235" s="20">
        <f>SUM(Table25[[#This Row],[IT Tower: Application]:[Other/Non-IT ]])</f>
        <v>1</v>
      </c>
      <c r="AD1235" s="67"/>
      <c r="AE1235" s="67"/>
      <c r="AF1235" s="67"/>
      <c r="AG1235" s="67"/>
      <c r="AH1235" s="67"/>
      <c r="AI1235" s="67"/>
      <c r="AJ1235" s="67"/>
      <c r="AK1235" s="67"/>
      <c r="AL1235" s="67"/>
      <c r="AM1235" s="67"/>
      <c r="AN1235" s="67"/>
      <c r="AO1235" s="67"/>
      <c r="AP1235" s="67"/>
      <c r="AQ1235" s="67"/>
      <c r="AR1235" s="67"/>
      <c r="AS1235" s="67"/>
      <c r="AT1235" s="67"/>
      <c r="AU1235" s="67"/>
      <c r="AV1235" s="67"/>
      <c r="AW1235" s="67"/>
      <c r="AX1235" s="67"/>
      <c r="AY1235" s="67"/>
      <c r="AZ1235" s="67">
        <v>0</v>
      </c>
      <c r="BA1235" s="67">
        <v>192</v>
      </c>
      <c r="BB1235" s="113">
        <v>116</v>
      </c>
      <c r="BC1235" s="113">
        <v>431</v>
      </c>
      <c r="BD1235" s="113"/>
      <c r="BE1235" s="113"/>
      <c r="BF1235" s="113"/>
      <c r="BG1235" s="113"/>
      <c r="BH1235" s="113"/>
      <c r="BI1235" s="113"/>
      <c r="BJ1235" s="113"/>
      <c r="BK1235" s="113"/>
      <c r="BL1235" s="113"/>
      <c r="BM1235" s="113"/>
      <c r="BN1235" s="113"/>
      <c r="BO1235" s="113"/>
      <c r="BP1235" s="113"/>
      <c r="BQ1235" s="113"/>
      <c r="BR1235" s="113"/>
      <c r="BS1235" s="113"/>
      <c r="BT1235" s="113"/>
      <c r="BU1235" s="113"/>
      <c r="BV1235" s="113"/>
      <c r="BW1235" s="113"/>
      <c r="BX1235" s="113"/>
      <c r="BY1235" s="113"/>
      <c r="BZ1235" s="113"/>
      <c r="CA1235" s="67"/>
      <c r="CB1235" s="113"/>
      <c r="CC1235" s="69">
        <f>SUM(Table25[[#This Row],[Contract Amount FY00]:[Contract Amount FY50]])</f>
        <v>739</v>
      </c>
      <c r="CD1235" s="114"/>
    </row>
    <row r="1236" spans="1:82" x14ac:dyDescent="0.25">
      <c r="A1236" s="122" t="s">
        <v>2014</v>
      </c>
      <c r="B1236" s="122" t="s">
        <v>526</v>
      </c>
      <c r="C1236" s="122" t="s">
        <v>3206</v>
      </c>
      <c r="E1236" s="26" t="str">
        <f>IFERROR(IF(VLOOKUP(Table25[[#This Row],[Contract No.]],Table3[#All],3,FALSE)="","No","Yes"),"")</f>
        <v>Yes</v>
      </c>
      <c r="F1236" s="107" t="str">
        <f>IFERROR(VLOOKUP(Table25[[#This Row],[Contract No.]],Table3[#All],3,FALSE),"")</f>
        <v>NASPO</v>
      </c>
      <c r="G1236" s="107" t="str">
        <f>IFERROR(IF(Table25[[#This Row],[Cooperative Purchase
(Yes/No)]]="Yes","Yes",IF(VLOOKUP(Table25[[#This Row],[Contract No.]],Table3[#All],1,FALSE)=Table25[[#This Row],[Contract No.]],"Yes","No")),"No")</f>
        <v>Yes</v>
      </c>
      <c r="H1236" s="51">
        <f>IFERROR(VLOOKUP(Table25[[#This Row],[Contract No.]],Table3[#All],4,FALSE),"")</f>
        <v>43892</v>
      </c>
      <c r="I1236" s="28">
        <f>IFERROR(IF(AND(MONTH(Table25[[#This Row],[Contract Start Date]])&gt;6,MONTH(Table25[[#This Row],[Contract Start Date]])&lt;=12),YEAR(Table25[[#This Row],[Contract Start Date]])+1,YEAR(Table25[[#This Row],[Contract Start Date]])),"")</f>
        <v>2020</v>
      </c>
      <c r="J1236" s="108">
        <f>Table25[[#This Row],[FY Formula start]]</f>
        <v>2020</v>
      </c>
      <c r="K1236" s="59" t="str">
        <f>"FY"&amp;" "&amp;Table25[[#This Row],[Year Start]]</f>
        <v>FY 2020</v>
      </c>
      <c r="L1236" s="109">
        <f>IFERROR(VLOOKUP(Table25[[#This Row],[Contract No.]],Table3[#All],5,FALSE),"")</f>
        <v>45504</v>
      </c>
      <c r="M1236" s="110">
        <f>IFERROR(IF(Table25[[#This Row],[Contract End Date]]="99/99/9999","No End",IF(AND(MONTH(Table25[[#This Row],[Contract End Date]])&gt;6,MONTH(Table25[[#This Row],[Contract End Date]])&lt;=12),YEAR(Table25[[#This Row],[Contract End Date]])+1,YEAR(Table25[[#This Row],[Contract End Date]]))),"")</f>
        <v>2025</v>
      </c>
      <c r="N1236" s="111">
        <f>Table25[[#This Row],[FY Formula end]]</f>
        <v>2025</v>
      </c>
      <c r="O1236" s="112" t="str">
        <f>IF(Table25[[#This Row],[Year End]]="No End","No End","FY"&amp;" "&amp;Table25[[#This Row],[Year End]])</f>
        <v>FY 2025</v>
      </c>
      <c r="P1236" s="27"/>
      <c r="Q1236" s="104" t="str">
        <f>_xlfn.IFNA(IF($B1236="","",VLOOKUP($B1236,'SWC Towers'!$A:$Q,$Q$2,FALSE)),"")</f>
        <v/>
      </c>
      <c r="R1236" s="106">
        <f>_xlfn.IFNA(IF($B1236="","",VLOOKUP($B1236,'SWC Towers'!$A:$Q,$R$2,FALSE)),"")</f>
        <v>0.1</v>
      </c>
      <c r="S1236" s="106" t="str">
        <f>_xlfn.IFNA(IF($B1236="","",VLOOKUP($B1236,'SWC Towers'!$A:$Q,$S$2,FALSE)),"")</f>
        <v/>
      </c>
      <c r="T1236" s="106">
        <f>_xlfn.IFNA(IF($B1236="","",VLOOKUP($B1236,'SWC Towers'!$A:$Q,$T$2,FALSE)),"")</f>
        <v>0.05</v>
      </c>
      <c r="U1236" s="104">
        <f>_xlfn.IFNA(IF($B1236="","",VLOOKUP($B1236,'SWC Towers'!$A:$Q,$U$2,FALSE)),"")</f>
        <v>0.65</v>
      </c>
      <c r="V1236" s="104" t="str">
        <f>_xlfn.IFNA(IF($B1236="","",VLOOKUP($B1236,'SWC Towers'!$A:$Q,$V$2,FALSE)),"")</f>
        <v/>
      </c>
      <c r="W1236" s="104">
        <f>_xlfn.IFNA(IF($B1236="","",VLOOKUP($B1236,'SWC Towers'!$A:$Q,$W$2,FALSE)),"")</f>
        <v>0.1</v>
      </c>
      <c r="X1236" s="104" t="str">
        <f>_xlfn.IFNA(IF($B1236="","",VLOOKUP($B1236,'SWC Towers'!$A:$Q,$X$2,FALSE)),"")</f>
        <v/>
      </c>
      <c r="Y1236" s="104" t="str">
        <f>_xlfn.IFNA(IF($B1236="","",VLOOKUP($B1236,'SWC Towers'!$A:$Q,$Y$2,FALSE)),"")</f>
        <v/>
      </c>
      <c r="Z1236" s="104">
        <f>_xlfn.IFNA(IF($B1236="","",VLOOKUP($B1236,'SWC Towers'!$A:$Q,$Z$2,FALSE)),"")</f>
        <v>0.1</v>
      </c>
      <c r="AA1236" s="104" t="str">
        <f>_xlfn.IFNA(IF($B1236="","",VLOOKUP($B1236,'SWC Towers'!$A:$Q,$AA$2,FALSE)),"")</f>
        <v/>
      </c>
      <c r="AB1236" s="106" t="str">
        <f>_xlfn.IFNA(IF($B1236="","",VLOOKUP($B1236,'SWC Towers'!$A:$Q,$AB$2,FALSE)),"")</f>
        <v/>
      </c>
      <c r="AC1236" s="20">
        <f>SUM(Table25[[#This Row],[IT Tower: Application]:[Other/Non-IT ]])</f>
        <v>1</v>
      </c>
      <c r="AD1236" s="67"/>
      <c r="AE1236" s="67"/>
      <c r="AF1236" s="67"/>
      <c r="AG1236" s="67"/>
      <c r="AH1236" s="67"/>
      <c r="AI1236" s="67"/>
      <c r="AJ1236" s="67"/>
      <c r="AK1236" s="67"/>
      <c r="AL1236" s="67"/>
      <c r="AM1236" s="67"/>
      <c r="AN1236" s="67"/>
      <c r="AO1236" s="67"/>
      <c r="AP1236" s="67"/>
      <c r="AQ1236" s="67"/>
      <c r="AR1236" s="67"/>
      <c r="AS1236" s="67"/>
      <c r="AT1236" s="67"/>
      <c r="AU1236" s="67"/>
      <c r="AV1236" s="67"/>
      <c r="AW1236" s="67"/>
      <c r="AX1236" s="67"/>
      <c r="AY1236" s="67"/>
      <c r="AZ1236" s="67"/>
      <c r="BA1236" s="67">
        <v>102400</v>
      </c>
      <c r="BB1236" s="113">
        <v>0</v>
      </c>
      <c r="BC1236" s="113"/>
      <c r="BD1236" s="113"/>
      <c r="BE1236" s="113"/>
      <c r="BF1236" s="113"/>
      <c r="BG1236" s="113"/>
      <c r="BH1236" s="113"/>
      <c r="BI1236" s="113"/>
      <c r="BJ1236" s="113"/>
      <c r="BK1236" s="113"/>
      <c r="BL1236" s="113"/>
      <c r="BM1236" s="113"/>
      <c r="BN1236" s="113"/>
      <c r="BO1236" s="113"/>
      <c r="BP1236" s="113"/>
      <c r="BQ1236" s="113"/>
      <c r="BR1236" s="113"/>
      <c r="BS1236" s="113"/>
      <c r="BT1236" s="113"/>
      <c r="BU1236" s="113"/>
      <c r="BV1236" s="113"/>
      <c r="BW1236" s="113"/>
      <c r="BX1236" s="113"/>
      <c r="BY1236" s="113"/>
      <c r="BZ1236" s="113"/>
      <c r="CA1236" s="67"/>
      <c r="CB1236" s="113"/>
      <c r="CC1236" s="69">
        <f>SUM(Table25[[#This Row],[Contract Amount FY00]:[Contract Amount FY50]])</f>
        <v>102400</v>
      </c>
      <c r="CD1236" s="114"/>
    </row>
    <row r="1237" spans="1:82" x14ac:dyDescent="0.25">
      <c r="A1237" s="122" t="s">
        <v>2014</v>
      </c>
      <c r="B1237" s="122" t="s">
        <v>286</v>
      </c>
      <c r="C1237" s="122" t="s">
        <v>2157</v>
      </c>
      <c r="E1237" s="26" t="str">
        <f>IFERROR(IF(VLOOKUP(Table25[[#This Row],[Contract No.]],Table3[#All],3,FALSE)="","No","Yes"),"")</f>
        <v>No</v>
      </c>
      <c r="F1237" s="107" t="str">
        <f>IFERROR(VLOOKUP(Table25[[#This Row],[Contract No.]],Table3[#All],3,FALSE),"")</f>
        <v/>
      </c>
      <c r="G1237" s="107" t="str">
        <f>IFERROR(IF(Table25[[#This Row],[Cooperative Purchase
(Yes/No)]]="Yes","Yes",IF(VLOOKUP(Table25[[#This Row],[Contract No.]],Table3[#All],1,FALSE)=Table25[[#This Row],[Contract No.]],"Yes","No")),"No")</f>
        <v>Yes</v>
      </c>
      <c r="H1237" s="51">
        <f>IFERROR(VLOOKUP(Table25[[#This Row],[Contract No.]],Table3[#All],4,FALSE),"")</f>
        <v>42401</v>
      </c>
      <c r="I1237" s="28">
        <f>IFERROR(IF(AND(MONTH(Table25[[#This Row],[Contract Start Date]])&gt;6,MONTH(Table25[[#This Row],[Contract Start Date]])&lt;=12),YEAR(Table25[[#This Row],[Contract Start Date]])+1,YEAR(Table25[[#This Row],[Contract Start Date]])),"")</f>
        <v>2016</v>
      </c>
      <c r="J1237" s="108">
        <f>Table25[[#This Row],[FY Formula start]]</f>
        <v>2016</v>
      </c>
      <c r="K1237" s="59" t="str">
        <f>"FY"&amp;" "&amp;Table25[[#This Row],[Year Start]]</f>
        <v>FY 2016</v>
      </c>
      <c r="L1237" s="109">
        <f>IFERROR(VLOOKUP(Table25[[#This Row],[Contract No.]],Table3[#All],5,FALSE),"")</f>
        <v>72717</v>
      </c>
      <c r="M1237" s="110">
        <f>IFERROR(IF(Table25[[#This Row],[Contract End Date]]="99/99/9999","No End",IF(AND(MONTH(Table25[[#This Row],[Contract End Date]])&gt;6,MONTH(Table25[[#This Row],[Contract End Date]])&lt;=12),YEAR(Table25[[#This Row],[Contract End Date]])+1,YEAR(Table25[[#This Row],[Contract End Date]]))),"")</f>
        <v>2099</v>
      </c>
      <c r="N1237" s="111">
        <f>Table25[[#This Row],[FY Formula end]]</f>
        <v>2099</v>
      </c>
      <c r="O1237" s="112" t="str">
        <f>IF(Table25[[#This Row],[Year End]]="No End","No End","FY"&amp;" "&amp;Table25[[#This Row],[Year End]])</f>
        <v>FY 2099</v>
      </c>
      <c r="P1237" s="27"/>
      <c r="Q1237" s="104">
        <f>_xlfn.IFNA(IF($B1237="","",VLOOKUP($B1237,'SWC Towers'!$A:$Q,$Q$2,FALSE)),"")</f>
        <v>0.5</v>
      </c>
      <c r="R1237" s="106" t="str">
        <f>_xlfn.IFNA(IF($B1237="","",VLOOKUP($B1237,'SWC Towers'!$A:$Q,$R$2,FALSE)),"")</f>
        <v/>
      </c>
      <c r="S1237" s="106" t="str">
        <f>_xlfn.IFNA(IF($B1237="","",VLOOKUP($B1237,'SWC Towers'!$A:$Q,$S$2,FALSE)),"")</f>
        <v/>
      </c>
      <c r="T1237" s="106">
        <f>_xlfn.IFNA(IF($B1237="","",VLOOKUP($B1237,'SWC Towers'!$A:$Q,$T$2,FALSE)),"")</f>
        <v>0.5</v>
      </c>
      <c r="U1237" s="104" t="str">
        <f>_xlfn.IFNA(IF($B1237="","",VLOOKUP($B1237,'SWC Towers'!$A:$Q,$U$2,FALSE)),"")</f>
        <v/>
      </c>
      <c r="V1237" s="104" t="str">
        <f>_xlfn.IFNA(IF($B1237="","",VLOOKUP($B1237,'SWC Towers'!$A:$Q,$V$2,FALSE)),"")</f>
        <v/>
      </c>
      <c r="W1237" s="104" t="str">
        <f>_xlfn.IFNA(IF($B1237="","",VLOOKUP($B1237,'SWC Towers'!$A:$Q,$W$2,FALSE)),"")</f>
        <v/>
      </c>
      <c r="X1237" s="104" t="str">
        <f>_xlfn.IFNA(IF($B1237="","",VLOOKUP($B1237,'SWC Towers'!$A:$Q,$X$2,FALSE)),"")</f>
        <v/>
      </c>
      <c r="Y1237" s="104" t="str">
        <f>_xlfn.IFNA(IF($B1237="","",VLOOKUP($B1237,'SWC Towers'!$A:$Q,$Y$2,FALSE)),"")</f>
        <v/>
      </c>
      <c r="Z1237" s="104" t="str">
        <f>_xlfn.IFNA(IF($B1237="","",VLOOKUP($B1237,'SWC Towers'!$A:$Q,$Z$2,FALSE)),"")</f>
        <v/>
      </c>
      <c r="AA1237" s="104" t="str">
        <f>_xlfn.IFNA(IF($B1237="","",VLOOKUP($B1237,'SWC Towers'!$A:$Q,$AA$2,FALSE)),"")</f>
        <v/>
      </c>
      <c r="AB1237" s="106" t="str">
        <f>_xlfn.IFNA(IF($B1237="","",VLOOKUP($B1237,'SWC Towers'!$A:$Q,$AB$2,FALSE)),"")</f>
        <v/>
      </c>
      <c r="AC1237" s="20">
        <f>SUM(Table25[[#This Row],[IT Tower: Application]:[Other/Non-IT ]])</f>
        <v>1</v>
      </c>
      <c r="AD1237" s="67"/>
      <c r="AE1237" s="67"/>
      <c r="AF1237" s="67"/>
      <c r="AG1237" s="67"/>
      <c r="AH1237" s="67"/>
      <c r="AI1237" s="67"/>
      <c r="AJ1237" s="67"/>
      <c r="AK1237" s="67"/>
      <c r="AL1237" s="67"/>
      <c r="AM1237" s="67"/>
      <c r="AN1237" s="67"/>
      <c r="AO1237" s="67"/>
      <c r="AP1237" s="67"/>
      <c r="AQ1237" s="67"/>
      <c r="AR1237" s="67"/>
      <c r="AS1237" s="67"/>
      <c r="AT1237" s="67"/>
      <c r="AU1237" s="67">
        <v>0</v>
      </c>
      <c r="AV1237" s="67">
        <v>50406</v>
      </c>
      <c r="AW1237" s="67">
        <v>48189</v>
      </c>
      <c r="AX1237" s="67">
        <v>5375</v>
      </c>
      <c r="AY1237" s="67"/>
      <c r="AZ1237" s="67"/>
      <c r="BA1237" s="67"/>
      <c r="BB1237" s="113"/>
      <c r="BC1237" s="113"/>
      <c r="BD1237" s="113"/>
      <c r="BE1237" s="113"/>
      <c r="BF1237" s="113"/>
      <c r="BG1237" s="113"/>
      <c r="BH1237" s="113"/>
      <c r="BI1237" s="113"/>
      <c r="BJ1237" s="113"/>
      <c r="BK1237" s="113"/>
      <c r="BL1237" s="113"/>
      <c r="BM1237" s="113"/>
      <c r="BN1237" s="113"/>
      <c r="BO1237" s="113"/>
      <c r="BP1237" s="113"/>
      <c r="BQ1237" s="113"/>
      <c r="BR1237" s="113"/>
      <c r="BS1237" s="113"/>
      <c r="BT1237" s="113"/>
      <c r="BU1237" s="113"/>
      <c r="BV1237" s="113"/>
      <c r="BW1237" s="113"/>
      <c r="BX1237" s="113"/>
      <c r="BY1237" s="113"/>
      <c r="BZ1237" s="113"/>
      <c r="CA1237" s="67"/>
      <c r="CB1237" s="113"/>
      <c r="CC1237" s="69">
        <f>SUM(Table25[[#This Row],[Contract Amount FY00]:[Contract Amount FY50]])</f>
        <v>103970</v>
      </c>
      <c r="CD1237" s="114"/>
    </row>
    <row r="1238" spans="1:82" x14ac:dyDescent="0.25">
      <c r="A1238" s="122" t="s">
        <v>2014</v>
      </c>
      <c r="B1238" s="122" t="s">
        <v>286</v>
      </c>
      <c r="C1238" s="122" t="s">
        <v>3162</v>
      </c>
      <c r="E1238" s="26" t="str">
        <f>IFERROR(IF(VLOOKUP(Table25[[#This Row],[Contract No.]],Table3[#All],3,FALSE)="","No","Yes"),"")</f>
        <v>No</v>
      </c>
      <c r="F1238" s="107" t="str">
        <f>IFERROR(VLOOKUP(Table25[[#This Row],[Contract No.]],Table3[#All],3,FALSE),"")</f>
        <v/>
      </c>
      <c r="G1238" s="107" t="str">
        <f>IFERROR(IF(Table25[[#This Row],[Cooperative Purchase
(Yes/No)]]="Yes","Yes",IF(VLOOKUP(Table25[[#This Row],[Contract No.]],Table3[#All],1,FALSE)=Table25[[#This Row],[Contract No.]],"Yes","No")),"No")</f>
        <v>Yes</v>
      </c>
      <c r="H1238" s="51">
        <f>IFERROR(VLOOKUP(Table25[[#This Row],[Contract No.]],Table3[#All],4,FALSE),"")</f>
        <v>42401</v>
      </c>
      <c r="I1238" s="28">
        <f>IFERROR(IF(AND(MONTH(Table25[[#This Row],[Contract Start Date]])&gt;6,MONTH(Table25[[#This Row],[Contract Start Date]])&lt;=12),YEAR(Table25[[#This Row],[Contract Start Date]])+1,YEAR(Table25[[#This Row],[Contract Start Date]])),"")</f>
        <v>2016</v>
      </c>
      <c r="J1238" s="108">
        <f>Table25[[#This Row],[FY Formula start]]</f>
        <v>2016</v>
      </c>
      <c r="K1238" s="59" t="str">
        <f>"FY"&amp;" "&amp;Table25[[#This Row],[Year Start]]</f>
        <v>FY 2016</v>
      </c>
      <c r="L1238" s="109">
        <f>IFERROR(VLOOKUP(Table25[[#This Row],[Contract No.]],Table3[#All],5,FALSE),"")</f>
        <v>72717</v>
      </c>
      <c r="M1238" s="110">
        <f>IFERROR(IF(Table25[[#This Row],[Contract End Date]]="99/99/9999","No End",IF(AND(MONTH(Table25[[#This Row],[Contract End Date]])&gt;6,MONTH(Table25[[#This Row],[Contract End Date]])&lt;=12),YEAR(Table25[[#This Row],[Contract End Date]])+1,YEAR(Table25[[#This Row],[Contract End Date]]))),"")</f>
        <v>2099</v>
      </c>
      <c r="N1238" s="111">
        <f>Table25[[#This Row],[FY Formula end]]</f>
        <v>2099</v>
      </c>
      <c r="O1238" s="112" t="str">
        <f>IF(Table25[[#This Row],[Year End]]="No End","No End","FY"&amp;" "&amp;Table25[[#This Row],[Year End]])</f>
        <v>FY 2099</v>
      </c>
      <c r="P1238" s="27"/>
      <c r="Q1238" s="104">
        <f>_xlfn.IFNA(IF($B1238="","",VLOOKUP($B1238,'SWC Towers'!$A:$Q,$Q$2,FALSE)),"")</f>
        <v>0.5</v>
      </c>
      <c r="R1238" s="106" t="str">
        <f>_xlfn.IFNA(IF($B1238="","",VLOOKUP($B1238,'SWC Towers'!$A:$Q,$R$2,FALSE)),"")</f>
        <v/>
      </c>
      <c r="S1238" s="106" t="str">
        <f>_xlfn.IFNA(IF($B1238="","",VLOOKUP($B1238,'SWC Towers'!$A:$Q,$S$2,FALSE)),"")</f>
        <v/>
      </c>
      <c r="T1238" s="106">
        <f>_xlfn.IFNA(IF($B1238="","",VLOOKUP($B1238,'SWC Towers'!$A:$Q,$T$2,FALSE)),"")</f>
        <v>0.5</v>
      </c>
      <c r="U1238" s="104" t="str">
        <f>_xlfn.IFNA(IF($B1238="","",VLOOKUP($B1238,'SWC Towers'!$A:$Q,$U$2,FALSE)),"")</f>
        <v/>
      </c>
      <c r="V1238" s="104" t="str">
        <f>_xlfn.IFNA(IF($B1238="","",VLOOKUP($B1238,'SWC Towers'!$A:$Q,$V$2,FALSE)),"")</f>
        <v/>
      </c>
      <c r="W1238" s="104" t="str">
        <f>_xlfn.IFNA(IF($B1238="","",VLOOKUP($B1238,'SWC Towers'!$A:$Q,$W$2,FALSE)),"")</f>
        <v/>
      </c>
      <c r="X1238" s="104" t="str">
        <f>_xlfn.IFNA(IF($B1238="","",VLOOKUP($B1238,'SWC Towers'!$A:$Q,$X$2,FALSE)),"")</f>
        <v/>
      </c>
      <c r="Y1238" s="104" t="str">
        <f>_xlfn.IFNA(IF($B1238="","",VLOOKUP($B1238,'SWC Towers'!$A:$Q,$Y$2,FALSE)),"")</f>
        <v/>
      </c>
      <c r="Z1238" s="104" t="str">
        <f>_xlfn.IFNA(IF($B1238="","",VLOOKUP($B1238,'SWC Towers'!$A:$Q,$Z$2,FALSE)),"")</f>
        <v/>
      </c>
      <c r="AA1238" s="104" t="str">
        <f>_xlfn.IFNA(IF($B1238="","",VLOOKUP($B1238,'SWC Towers'!$A:$Q,$AA$2,FALSE)),"")</f>
        <v/>
      </c>
      <c r="AB1238" s="106" t="str">
        <f>_xlfn.IFNA(IF($B1238="","",VLOOKUP($B1238,'SWC Towers'!$A:$Q,$AB$2,FALSE)),"")</f>
        <v/>
      </c>
      <c r="AC1238" s="20">
        <f>SUM(Table25[[#This Row],[IT Tower: Application]:[Other/Non-IT ]])</f>
        <v>1</v>
      </c>
      <c r="AD1238" s="67"/>
      <c r="AE1238" s="67"/>
      <c r="AF1238" s="67"/>
      <c r="AG1238" s="67"/>
      <c r="AH1238" s="67"/>
      <c r="AI1238" s="67"/>
      <c r="AJ1238" s="67"/>
      <c r="AK1238" s="67"/>
      <c r="AL1238" s="67"/>
      <c r="AM1238" s="67"/>
      <c r="AN1238" s="67"/>
      <c r="AO1238" s="67"/>
      <c r="AP1238" s="67"/>
      <c r="AQ1238" s="67"/>
      <c r="AR1238" s="67"/>
      <c r="AS1238" s="67"/>
      <c r="AT1238" s="67"/>
      <c r="AU1238" s="67"/>
      <c r="AV1238" s="67"/>
      <c r="AW1238" s="67"/>
      <c r="AX1238" s="67"/>
      <c r="AY1238" s="67"/>
      <c r="AZ1238" s="67"/>
      <c r="BA1238" s="67">
        <v>0</v>
      </c>
      <c r="BB1238" s="113">
        <v>42000</v>
      </c>
      <c r="BC1238" s="113">
        <v>65900</v>
      </c>
      <c r="BD1238" s="113"/>
      <c r="BE1238" s="113"/>
      <c r="BF1238" s="113"/>
      <c r="BG1238" s="113"/>
      <c r="BH1238" s="113"/>
      <c r="BI1238" s="113"/>
      <c r="BJ1238" s="113"/>
      <c r="BK1238" s="113"/>
      <c r="BL1238" s="113"/>
      <c r="BM1238" s="113"/>
      <c r="BN1238" s="113"/>
      <c r="BO1238" s="113"/>
      <c r="BP1238" s="113"/>
      <c r="BQ1238" s="113"/>
      <c r="BR1238" s="113"/>
      <c r="BS1238" s="113"/>
      <c r="BT1238" s="113"/>
      <c r="BU1238" s="113"/>
      <c r="BV1238" s="113"/>
      <c r="BW1238" s="113"/>
      <c r="BX1238" s="113"/>
      <c r="BY1238" s="113"/>
      <c r="BZ1238" s="113"/>
      <c r="CA1238" s="67"/>
      <c r="CB1238" s="113"/>
      <c r="CC1238" s="69">
        <f>SUM(Table25[[#This Row],[Contract Amount FY00]:[Contract Amount FY50]])</f>
        <v>107900</v>
      </c>
      <c r="CD1238" s="114"/>
    </row>
    <row r="1239" spans="1:82" x14ac:dyDescent="0.25">
      <c r="A1239" s="122" t="s">
        <v>2014</v>
      </c>
      <c r="B1239" s="122" t="s">
        <v>286</v>
      </c>
      <c r="C1239" s="122" t="s">
        <v>1202</v>
      </c>
      <c r="E1239" s="26" t="str">
        <f>IFERROR(IF(VLOOKUP(Table25[[#This Row],[Contract No.]],Table3[#All],3,FALSE)="","No","Yes"),"")</f>
        <v>No</v>
      </c>
      <c r="F1239" s="107" t="str">
        <f>IFERROR(VLOOKUP(Table25[[#This Row],[Contract No.]],Table3[#All],3,FALSE),"")</f>
        <v/>
      </c>
      <c r="G1239" s="107" t="str">
        <f>IFERROR(IF(Table25[[#This Row],[Cooperative Purchase
(Yes/No)]]="Yes","Yes",IF(VLOOKUP(Table25[[#This Row],[Contract No.]],Table3[#All],1,FALSE)=Table25[[#This Row],[Contract No.]],"Yes","No")),"No")</f>
        <v>Yes</v>
      </c>
      <c r="H1239" s="51">
        <f>IFERROR(VLOOKUP(Table25[[#This Row],[Contract No.]],Table3[#All],4,FALSE),"")</f>
        <v>42401</v>
      </c>
      <c r="I1239" s="28">
        <f>IFERROR(IF(AND(MONTH(Table25[[#This Row],[Contract Start Date]])&gt;6,MONTH(Table25[[#This Row],[Contract Start Date]])&lt;=12),YEAR(Table25[[#This Row],[Contract Start Date]])+1,YEAR(Table25[[#This Row],[Contract Start Date]])),"")</f>
        <v>2016</v>
      </c>
      <c r="J1239" s="108">
        <f>Table25[[#This Row],[FY Formula start]]</f>
        <v>2016</v>
      </c>
      <c r="K1239" s="59" t="str">
        <f>"FY"&amp;" "&amp;Table25[[#This Row],[Year Start]]</f>
        <v>FY 2016</v>
      </c>
      <c r="L1239" s="109">
        <f>IFERROR(VLOOKUP(Table25[[#This Row],[Contract No.]],Table3[#All],5,FALSE),"")</f>
        <v>72717</v>
      </c>
      <c r="M1239" s="110">
        <f>IFERROR(IF(Table25[[#This Row],[Contract End Date]]="99/99/9999","No End",IF(AND(MONTH(Table25[[#This Row],[Contract End Date]])&gt;6,MONTH(Table25[[#This Row],[Contract End Date]])&lt;=12),YEAR(Table25[[#This Row],[Contract End Date]])+1,YEAR(Table25[[#This Row],[Contract End Date]]))),"")</f>
        <v>2099</v>
      </c>
      <c r="N1239" s="111">
        <f>Table25[[#This Row],[FY Formula end]]</f>
        <v>2099</v>
      </c>
      <c r="O1239" s="112" t="str">
        <f>IF(Table25[[#This Row],[Year End]]="No End","No End","FY"&amp;" "&amp;Table25[[#This Row],[Year End]])</f>
        <v>FY 2099</v>
      </c>
      <c r="P1239" s="27"/>
      <c r="Q1239" s="104">
        <f>_xlfn.IFNA(IF($B1239="","",VLOOKUP($B1239,'SWC Towers'!$A:$Q,$Q$2,FALSE)),"")</f>
        <v>0.5</v>
      </c>
      <c r="R1239" s="106" t="str">
        <f>_xlfn.IFNA(IF($B1239="","",VLOOKUP($B1239,'SWC Towers'!$A:$Q,$R$2,FALSE)),"")</f>
        <v/>
      </c>
      <c r="S1239" s="106" t="str">
        <f>_xlfn.IFNA(IF($B1239="","",VLOOKUP($B1239,'SWC Towers'!$A:$Q,$S$2,FALSE)),"")</f>
        <v/>
      </c>
      <c r="T1239" s="106">
        <f>_xlfn.IFNA(IF($B1239="","",VLOOKUP($B1239,'SWC Towers'!$A:$Q,$T$2,FALSE)),"")</f>
        <v>0.5</v>
      </c>
      <c r="U1239" s="104" t="str">
        <f>_xlfn.IFNA(IF($B1239="","",VLOOKUP($B1239,'SWC Towers'!$A:$Q,$U$2,FALSE)),"")</f>
        <v/>
      </c>
      <c r="V1239" s="104" t="str">
        <f>_xlfn.IFNA(IF($B1239="","",VLOOKUP($B1239,'SWC Towers'!$A:$Q,$V$2,FALSE)),"")</f>
        <v/>
      </c>
      <c r="W1239" s="104" t="str">
        <f>_xlfn.IFNA(IF($B1239="","",VLOOKUP($B1239,'SWC Towers'!$A:$Q,$W$2,FALSE)),"")</f>
        <v/>
      </c>
      <c r="X1239" s="104" t="str">
        <f>_xlfn.IFNA(IF($B1239="","",VLOOKUP($B1239,'SWC Towers'!$A:$Q,$X$2,FALSE)),"")</f>
        <v/>
      </c>
      <c r="Y1239" s="104" t="str">
        <f>_xlfn.IFNA(IF($B1239="","",VLOOKUP($B1239,'SWC Towers'!$A:$Q,$Y$2,FALSE)),"")</f>
        <v/>
      </c>
      <c r="Z1239" s="104" t="str">
        <f>_xlfn.IFNA(IF($B1239="","",VLOOKUP($B1239,'SWC Towers'!$A:$Q,$Z$2,FALSE)),"")</f>
        <v/>
      </c>
      <c r="AA1239" s="104" t="str">
        <f>_xlfn.IFNA(IF($B1239="","",VLOOKUP($B1239,'SWC Towers'!$A:$Q,$AA$2,FALSE)),"")</f>
        <v/>
      </c>
      <c r="AB1239" s="106" t="str">
        <f>_xlfn.IFNA(IF($B1239="","",VLOOKUP($B1239,'SWC Towers'!$A:$Q,$AB$2,FALSE)),"")</f>
        <v/>
      </c>
      <c r="AC1239" s="20">
        <f>SUM(Table25[[#This Row],[IT Tower: Application]:[Other/Non-IT ]])</f>
        <v>1</v>
      </c>
      <c r="AD1239" s="67"/>
      <c r="AE1239" s="67"/>
      <c r="AF1239" s="67"/>
      <c r="AG1239" s="67"/>
      <c r="AH1239" s="67"/>
      <c r="AI1239" s="67"/>
      <c r="AJ1239" s="67"/>
      <c r="AK1239" s="67"/>
      <c r="AL1239" s="67"/>
      <c r="AM1239" s="67"/>
      <c r="AN1239" s="67"/>
      <c r="AO1239" s="67"/>
      <c r="AP1239" s="67"/>
      <c r="AQ1239" s="67"/>
      <c r="AR1239" s="67"/>
      <c r="AS1239" s="67"/>
      <c r="AT1239" s="67"/>
      <c r="AU1239" s="67"/>
      <c r="AV1239" s="67"/>
      <c r="AW1239" s="67"/>
      <c r="AX1239" s="67"/>
      <c r="AY1239" s="67"/>
      <c r="AZ1239" s="67"/>
      <c r="BA1239" s="67"/>
      <c r="BB1239" s="113">
        <v>14060</v>
      </c>
      <c r="BC1239" s="113">
        <v>0</v>
      </c>
      <c r="BD1239" s="113"/>
      <c r="BE1239" s="113"/>
      <c r="BF1239" s="113"/>
      <c r="BG1239" s="113"/>
      <c r="BH1239" s="113"/>
      <c r="BI1239" s="113"/>
      <c r="BJ1239" s="113"/>
      <c r="BK1239" s="113"/>
      <c r="BL1239" s="113"/>
      <c r="BM1239" s="113"/>
      <c r="BN1239" s="113"/>
      <c r="BO1239" s="113"/>
      <c r="BP1239" s="113"/>
      <c r="BQ1239" s="113"/>
      <c r="BR1239" s="113"/>
      <c r="BS1239" s="113"/>
      <c r="BT1239" s="113"/>
      <c r="BU1239" s="113"/>
      <c r="BV1239" s="113"/>
      <c r="BW1239" s="113"/>
      <c r="BX1239" s="113"/>
      <c r="BY1239" s="113"/>
      <c r="BZ1239" s="113"/>
      <c r="CA1239" s="67"/>
      <c r="CB1239" s="113"/>
      <c r="CC1239" s="69">
        <f>SUM(Table25[[#This Row],[Contract Amount FY00]:[Contract Amount FY50]])</f>
        <v>14060</v>
      </c>
      <c r="CD1239" s="114"/>
    </row>
    <row r="1240" spans="1:82" x14ac:dyDescent="0.25">
      <c r="A1240" s="122" t="s">
        <v>2014</v>
      </c>
      <c r="B1240" s="122" t="s">
        <v>286</v>
      </c>
      <c r="C1240" s="122" t="s">
        <v>2272</v>
      </c>
      <c r="E1240" s="26" t="str">
        <f>IFERROR(IF(VLOOKUP(Table25[[#This Row],[Contract No.]],Table3[#All],3,FALSE)="","No","Yes"),"")</f>
        <v>No</v>
      </c>
      <c r="F1240" s="107" t="str">
        <f>IFERROR(VLOOKUP(Table25[[#This Row],[Contract No.]],Table3[#All],3,FALSE),"")</f>
        <v/>
      </c>
      <c r="G1240" s="107" t="str">
        <f>IFERROR(IF(Table25[[#This Row],[Cooperative Purchase
(Yes/No)]]="Yes","Yes",IF(VLOOKUP(Table25[[#This Row],[Contract No.]],Table3[#All],1,FALSE)=Table25[[#This Row],[Contract No.]],"Yes","No")),"No")</f>
        <v>Yes</v>
      </c>
      <c r="H1240" s="51">
        <f>IFERROR(VLOOKUP(Table25[[#This Row],[Contract No.]],Table3[#All],4,FALSE),"")</f>
        <v>42401</v>
      </c>
      <c r="I1240" s="28">
        <f>IFERROR(IF(AND(MONTH(Table25[[#This Row],[Contract Start Date]])&gt;6,MONTH(Table25[[#This Row],[Contract Start Date]])&lt;=12),YEAR(Table25[[#This Row],[Contract Start Date]])+1,YEAR(Table25[[#This Row],[Contract Start Date]])),"")</f>
        <v>2016</v>
      </c>
      <c r="J1240" s="108">
        <f>Table25[[#This Row],[FY Formula start]]</f>
        <v>2016</v>
      </c>
      <c r="K1240" s="59" t="str">
        <f>"FY"&amp;" "&amp;Table25[[#This Row],[Year Start]]</f>
        <v>FY 2016</v>
      </c>
      <c r="L1240" s="109">
        <f>IFERROR(VLOOKUP(Table25[[#This Row],[Contract No.]],Table3[#All],5,FALSE),"")</f>
        <v>72717</v>
      </c>
      <c r="M1240" s="110">
        <f>IFERROR(IF(Table25[[#This Row],[Contract End Date]]="99/99/9999","No End",IF(AND(MONTH(Table25[[#This Row],[Contract End Date]])&gt;6,MONTH(Table25[[#This Row],[Contract End Date]])&lt;=12),YEAR(Table25[[#This Row],[Contract End Date]])+1,YEAR(Table25[[#This Row],[Contract End Date]]))),"")</f>
        <v>2099</v>
      </c>
      <c r="N1240" s="111">
        <f>Table25[[#This Row],[FY Formula end]]</f>
        <v>2099</v>
      </c>
      <c r="O1240" s="112" t="str">
        <f>IF(Table25[[#This Row],[Year End]]="No End","No End","FY"&amp;" "&amp;Table25[[#This Row],[Year End]])</f>
        <v>FY 2099</v>
      </c>
      <c r="P1240" s="27"/>
      <c r="Q1240" s="104">
        <f>_xlfn.IFNA(IF($B1240="","",VLOOKUP($B1240,'SWC Towers'!$A:$Q,$Q$2,FALSE)),"")</f>
        <v>0.5</v>
      </c>
      <c r="R1240" s="106" t="str">
        <f>_xlfn.IFNA(IF($B1240="","",VLOOKUP($B1240,'SWC Towers'!$A:$Q,$R$2,FALSE)),"")</f>
        <v/>
      </c>
      <c r="S1240" s="106" t="str">
        <f>_xlfn.IFNA(IF($B1240="","",VLOOKUP($B1240,'SWC Towers'!$A:$Q,$S$2,FALSE)),"")</f>
        <v/>
      </c>
      <c r="T1240" s="106">
        <f>_xlfn.IFNA(IF($B1240="","",VLOOKUP($B1240,'SWC Towers'!$A:$Q,$T$2,FALSE)),"")</f>
        <v>0.5</v>
      </c>
      <c r="U1240" s="104" t="str">
        <f>_xlfn.IFNA(IF($B1240="","",VLOOKUP($B1240,'SWC Towers'!$A:$Q,$U$2,FALSE)),"")</f>
        <v/>
      </c>
      <c r="V1240" s="104" t="str">
        <f>_xlfn.IFNA(IF($B1240="","",VLOOKUP($B1240,'SWC Towers'!$A:$Q,$V$2,FALSE)),"")</f>
        <v/>
      </c>
      <c r="W1240" s="104" t="str">
        <f>_xlfn.IFNA(IF($B1240="","",VLOOKUP($B1240,'SWC Towers'!$A:$Q,$W$2,FALSE)),"")</f>
        <v/>
      </c>
      <c r="X1240" s="104" t="str">
        <f>_xlfn.IFNA(IF($B1240="","",VLOOKUP($B1240,'SWC Towers'!$A:$Q,$X$2,FALSE)),"")</f>
        <v/>
      </c>
      <c r="Y1240" s="104" t="str">
        <f>_xlfn.IFNA(IF($B1240="","",VLOOKUP($B1240,'SWC Towers'!$A:$Q,$Y$2,FALSE)),"")</f>
        <v/>
      </c>
      <c r="Z1240" s="104" t="str">
        <f>_xlfn.IFNA(IF($B1240="","",VLOOKUP($B1240,'SWC Towers'!$A:$Q,$Z$2,FALSE)),"")</f>
        <v/>
      </c>
      <c r="AA1240" s="104" t="str">
        <f>_xlfn.IFNA(IF($B1240="","",VLOOKUP($B1240,'SWC Towers'!$A:$Q,$AA$2,FALSE)),"")</f>
        <v/>
      </c>
      <c r="AB1240" s="106" t="str">
        <f>_xlfn.IFNA(IF($B1240="","",VLOOKUP($B1240,'SWC Towers'!$A:$Q,$AB$2,FALSE)),"")</f>
        <v/>
      </c>
      <c r="AC1240" s="20">
        <f>SUM(Table25[[#This Row],[IT Tower: Application]:[Other/Non-IT ]])</f>
        <v>1</v>
      </c>
      <c r="AD1240" s="67"/>
      <c r="AE1240" s="67"/>
      <c r="AF1240" s="67"/>
      <c r="AG1240" s="67"/>
      <c r="AH1240" s="67"/>
      <c r="AI1240" s="67"/>
      <c r="AJ1240" s="67"/>
      <c r="AK1240" s="67"/>
      <c r="AL1240" s="67"/>
      <c r="AM1240" s="67"/>
      <c r="AN1240" s="67"/>
      <c r="AO1240" s="67"/>
      <c r="AP1240" s="67"/>
      <c r="AQ1240" s="67"/>
      <c r="AR1240" s="67"/>
      <c r="AS1240" s="67"/>
      <c r="AT1240" s="67"/>
      <c r="AU1240" s="67"/>
      <c r="AV1240" s="67"/>
      <c r="AW1240" s="67"/>
      <c r="AX1240" s="67"/>
      <c r="AY1240" s="67"/>
      <c r="AZ1240" s="67">
        <v>675</v>
      </c>
      <c r="BA1240" s="67">
        <v>0</v>
      </c>
      <c r="BB1240" s="113"/>
      <c r="BC1240" s="113"/>
      <c r="BD1240" s="113"/>
      <c r="BE1240" s="113"/>
      <c r="BF1240" s="113"/>
      <c r="BG1240" s="113"/>
      <c r="BH1240" s="113"/>
      <c r="BI1240" s="113"/>
      <c r="BJ1240" s="113"/>
      <c r="BK1240" s="113"/>
      <c r="BL1240" s="113"/>
      <c r="BM1240" s="113"/>
      <c r="BN1240" s="113"/>
      <c r="BO1240" s="113"/>
      <c r="BP1240" s="113"/>
      <c r="BQ1240" s="113"/>
      <c r="BR1240" s="113"/>
      <c r="BS1240" s="113"/>
      <c r="BT1240" s="113"/>
      <c r="BU1240" s="113"/>
      <c r="BV1240" s="113"/>
      <c r="BW1240" s="113"/>
      <c r="BX1240" s="113"/>
      <c r="BY1240" s="113"/>
      <c r="BZ1240" s="113"/>
      <c r="CA1240" s="67"/>
      <c r="CB1240" s="113"/>
      <c r="CC1240" s="69">
        <f>SUM(Table25[[#This Row],[Contract Amount FY00]:[Contract Amount FY50]])</f>
        <v>675</v>
      </c>
      <c r="CD1240" s="114"/>
    </row>
    <row r="1241" spans="1:82" x14ac:dyDescent="0.25">
      <c r="A1241" s="122" t="s">
        <v>2014</v>
      </c>
      <c r="B1241" s="122" t="s">
        <v>3013</v>
      </c>
      <c r="C1241" s="122" t="s">
        <v>279</v>
      </c>
      <c r="E1241" s="26" t="str">
        <f>IFERROR(IF(VLOOKUP(Table25[[#This Row],[Contract No.]],Table3[#All],3,FALSE)="","No","Yes"),"")</f>
        <v>Yes</v>
      </c>
      <c r="F1241" s="107" t="str">
        <f>IFERROR(VLOOKUP(Table25[[#This Row],[Contract No.]],Table3[#All],3,FALSE),"")</f>
        <v>NASPO</v>
      </c>
      <c r="G1241" s="107" t="str">
        <f>IFERROR(IF(Table25[[#This Row],[Cooperative Purchase
(Yes/No)]]="Yes","Yes",IF(VLOOKUP(Table25[[#This Row],[Contract No.]],Table3[#All],1,FALSE)=Table25[[#This Row],[Contract No.]],"Yes","No")),"No")</f>
        <v>Yes</v>
      </c>
      <c r="H1241" s="51">
        <f>IFERROR(VLOOKUP(Table25[[#This Row],[Contract No.]],Table3[#All],4,FALSE),"")</f>
        <v>44926</v>
      </c>
      <c r="I1241" s="28">
        <f>IFERROR(IF(AND(MONTH(Table25[[#This Row],[Contract Start Date]])&gt;6,MONTH(Table25[[#This Row],[Contract Start Date]])&lt;=12),YEAR(Table25[[#This Row],[Contract Start Date]])+1,YEAR(Table25[[#This Row],[Contract Start Date]])),"")</f>
        <v>2023</v>
      </c>
      <c r="J1241" s="108">
        <f>Table25[[#This Row],[FY Formula start]]</f>
        <v>2023</v>
      </c>
      <c r="K1241" s="59" t="str">
        <f>"FY"&amp;" "&amp;Table25[[#This Row],[Year Start]]</f>
        <v>FY 2023</v>
      </c>
      <c r="L1241" s="109">
        <f>IFERROR(VLOOKUP(Table25[[#This Row],[Contract No.]],Table3[#All],5,FALSE),"")</f>
        <v>46501</v>
      </c>
      <c r="M1241" s="110">
        <f>IFERROR(IF(Table25[[#This Row],[Contract End Date]]="99/99/9999","No End",IF(AND(MONTH(Table25[[#This Row],[Contract End Date]])&gt;6,MONTH(Table25[[#This Row],[Contract End Date]])&lt;=12),YEAR(Table25[[#This Row],[Contract End Date]])+1,YEAR(Table25[[#This Row],[Contract End Date]]))),"")</f>
        <v>2027</v>
      </c>
      <c r="N1241" s="111">
        <f>Table25[[#This Row],[FY Formula end]]</f>
        <v>2027</v>
      </c>
      <c r="O1241" s="112" t="str">
        <f>IF(Table25[[#This Row],[Year End]]="No End","No End","FY"&amp;" "&amp;Table25[[#This Row],[Year End]])</f>
        <v>FY 2027</v>
      </c>
      <c r="P1241" s="27"/>
      <c r="Q1241" s="104">
        <f>_xlfn.IFNA(IF($B1241="","",VLOOKUP($B1241,'SWC Towers'!$A:$Q,$Q$2,FALSE)),"")</f>
        <v>0.3</v>
      </c>
      <c r="R1241" s="106" t="str">
        <f>_xlfn.IFNA(IF($B1241="","",VLOOKUP($B1241,'SWC Towers'!$A:$Q,$R$2,FALSE)),"")</f>
        <v/>
      </c>
      <c r="S1241" s="106">
        <f>_xlfn.IFNA(IF($B1241="","",VLOOKUP($B1241,'SWC Towers'!$A:$Q,$S$2,FALSE)),"")</f>
        <v>0.1</v>
      </c>
      <c r="T1241" s="106" t="str">
        <f>_xlfn.IFNA(IF($B1241="","",VLOOKUP($B1241,'SWC Towers'!$A:$Q,$T$2,FALSE)),"")</f>
        <v/>
      </c>
      <c r="U1241" s="104">
        <f>_xlfn.IFNA(IF($B1241="","",VLOOKUP($B1241,'SWC Towers'!$A:$Q,$U$2,FALSE)),"")</f>
        <v>0.6</v>
      </c>
      <c r="V1241" s="104" t="str">
        <f>_xlfn.IFNA(IF($B1241="","",VLOOKUP($B1241,'SWC Towers'!$A:$Q,$V$2,FALSE)),"")</f>
        <v/>
      </c>
      <c r="W1241" s="104" t="str">
        <f>_xlfn.IFNA(IF($B1241="","",VLOOKUP($B1241,'SWC Towers'!$A:$Q,$W$2,FALSE)),"")</f>
        <v/>
      </c>
      <c r="X1241" s="104" t="str">
        <f>_xlfn.IFNA(IF($B1241="","",VLOOKUP($B1241,'SWC Towers'!$A:$Q,$X$2,FALSE)),"")</f>
        <v/>
      </c>
      <c r="Y1241" s="104" t="str">
        <f>_xlfn.IFNA(IF($B1241="","",VLOOKUP($B1241,'SWC Towers'!$A:$Q,$Y$2,FALSE)),"")</f>
        <v/>
      </c>
      <c r="Z1241" s="104" t="str">
        <f>_xlfn.IFNA(IF($B1241="","",VLOOKUP($B1241,'SWC Towers'!$A:$Q,$Z$2,FALSE)),"")</f>
        <v/>
      </c>
      <c r="AA1241" s="104" t="str">
        <f>_xlfn.IFNA(IF($B1241="","",VLOOKUP($B1241,'SWC Towers'!$A:$Q,$AA$2,FALSE)),"")</f>
        <v/>
      </c>
      <c r="AB1241" s="106" t="str">
        <f>_xlfn.IFNA(IF($B1241="","",VLOOKUP($B1241,'SWC Towers'!$A:$Q,$AB$2,FALSE)),"")</f>
        <v/>
      </c>
      <c r="AC1241" s="20">
        <f>SUM(Table25[[#This Row],[IT Tower: Application]:[Other/Non-IT ]])</f>
        <v>1</v>
      </c>
      <c r="AD1241" s="67"/>
      <c r="AE1241" s="67"/>
      <c r="AF1241" s="67"/>
      <c r="AG1241" s="67"/>
      <c r="AH1241" s="67"/>
      <c r="AI1241" s="67"/>
      <c r="AJ1241" s="67"/>
      <c r="AK1241" s="67"/>
      <c r="AL1241" s="67"/>
      <c r="AM1241" s="67"/>
      <c r="AN1241" s="67"/>
      <c r="AO1241" s="67"/>
      <c r="AP1241" s="67"/>
      <c r="AQ1241" s="67"/>
      <c r="AR1241" s="67"/>
      <c r="AS1241" s="67"/>
      <c r="AT1241" s="67"/>
      <c r="AU1241" s="67"/>
      <c r="AV1241" s="67"/>
      <c r="AW1241" s="67"/>
      <c r="AX1241" s="67"/>
      <c r="AY1241" s="67"/>
      <c r="AZ1241" s="67"/>
      <c r="BA1241" s="67">
        <v>16388</v>
      </c>
      <c r="BB1241" s="113">
        <v>27006</v>
      </c>
      <c r="BC1241" s="113">
        <v>50216</v>
      </c>
      <c r="BD1241" s="113"/>
      <c r="BE1241" s="113"/>
      <c r="BF1241" s="113"/>
      <c r="BG1241" s="113"/>
      <c r="BH1241" s="113"/>
      <c r="BI1241" s="113"/>
      <c r="BJ1241" s="113"/>
      <c r="BK1241" s="113"/>
      <c r="BL1241" s="113"/>
      <c r="BM1241" s="113"/>
      <c r="BN1241" s="113"/>
      <c r="BO1241" s="113"/>
      <c r="BP1241" s="113"/>
      <c r="BQ1241" s="113"/>
      <c r="BR1241" s="113"/>
      <c r="BS1241" s="113"/>
      <c r="BT1241" s="113"/>
      <c r="BU1241" s="113"/>
      <c r="BV1241" s="113"/>
      <c r="BW1241" s="113"/>
      <c r="BX1241" s="113"/>
      <c r="BY1241" s="113"/>
      <c r="BZ1241" s="113"/>
      <c r="CA1241" s="67"/>
      <c r="CB1241" s="113"/>
      <c r="CC1241" s="69">
        <f>SUM(Table25[[#This Row],[Contract Amount FY00]:[Contract Amount FY50]])</f>
        <v>93610</v>
      </c>
      <c r="CD1241" s="114"/>
    </row>
    <row r="1242" spans="1:82" x14ac:dyDescent="0.25">
      <c r="A1242" s="122" t="s">
        <v>2014</v>
      </c>
      <c r="B1242" s="122" t="s">
        <v>3015</v>
      </c>
      <c r="C1242" s="122" t="s">
        <v>661</v>
      </c>
      <c r="E1242" s="26" t="str">
        <f>IFERROR(IF(VLOOKUP(Table25[[#This Row],[Contract No.]],Table3[#All],3,FALSE)="","No","Yes"),"")</f>
        <v>Yes</v>
      </c>
      <c r="F1242" s="107" t="str">
        <f>IFERROR(VLOOKUP(Table25[[#This Row],[Contract No.]],Table3[#All],3,FALSE),"")</f>
        <v>NASPO</v>
      </c>
      <c r="G1242" s="107" t="str">
        <f>IFERROR(IF(Table25[[#This Row],[Cooperative Purchase
(Yes/No)]]="Yes","Yes",IF(VLOOKUP(Table25[[#This Row],[Contract No.]],Table3[#All],1,FALSE)=Table25[[#This Row],[Contract No.]],"Yes","No")),"No")</f>
        <v>Yes</v>
      </c>
      <c r="H1242" s="51">
        <f>IFERROR(VLOOKUP(Table25[[#This Row],[Contract No.]],Table3[#All],4,FALSE),"")</f>
        <v>44805</v>
      </c>
      <c r="I1242" s="28">
        <f>IFERROR(IF(AND(MONTH(Table25[[#This Row],[Contract Start Date]])&gt;6,MONTH(Table25[[#This Row],[Contract Start Date]])&lt;=12),YEAR(Table25[[#This Row],[Contract Start Date]])+1,YEAR(Table25[[#This Row],[Contract Start Date]])),"")</f>
        <v>2023</v>
      </c>
      <c r="J1242" s="108">
        <f>Table25[[#This Row],[FY Formula start]]</f>
        <v>2023</v>
      </c>
      <c r="K1242" s="59" t="str">
        <f>"FY"&amp;" "&amp;Table25[[#This Row],[Year Start]]</f>
        <v>FY 2023</v>
      </c>
      <c r="L1242" s="109">
        <f>IFERROR(VLOOKUP(Table25[[#This Row],[Contract No.]],Table3[#All],5,FALSE),"")</f>
        <v>46521</v>
      </c>
      <c r="M1242" s="110">
        <f>IFERROR(IF(Table25[[#This Row],[Contract End Date]]="99/99/9999","No End",IF(AND(MONTH(Table25[[#This Row],[Contract End Date]])&gt;6,MONTH(Table25[[#This Row],[Contract End Date]])&lt;=12),YEAR(Table25[[#This Row],[Contract End Date]])+1,YEAR(Table25[[#This Row],[Contract End Date]]))),"")</f>
        <v>2027</v>
      </c>
      <c r="N1242" s="111">
        <f>Table25[[#This Row],[FY Formula end]]</f>
        <v>2027</v>
      </c>
      <c r="O1242" s="112" t="str">
        <f>IF(Table25[[#This Row],[Year End]]="No End","No End","FY"&amp;" "&amp;Table25[[#This Row],[Year End]])</f>
        <v>FY 2027</v>
      </c>
      <c r="P1242" s="27"/>
      <c r="Q1242" s="104" t="str">
        <f>_xlfn.IFNA(IF($B1242="","",VLOOKUP($B1242,'SWC Towers'!$A:$Q,$Q$2,FALSE)),"")</f>
        <v/>
      </c>
      <c r="R1242" s="106" t="str">
        <f>_xlfn.IFNA(IF($B1242="","",VLOOKUP($B1242,'SWC Towers'!$A:$Q,$R$2,FALSE)),"")</f>
        <v/>
      </c>
      <c r="S1242" s="106" t="str">
        <f>_xlfn.IFNA(IF($B1242="","",VLOOKUP($B1242,'SWC Towers'!$A:$Q,$S$2,FALSE)),"")</f>
        <v/>
      </c>
      <c r="T1242" s="106" t="str">
        <f>_xlfn.IFNA(IF($B1242="","",VLOOKUP($B1242,'SWC Towers'!$A:$Q,$T$2,FALSE)),"")</f>
        <v/>
      </c>
      <c r="U1242" s="104">
        <f>_xlfn.IFNA(IF($B1242="","",VLOOKUP($B1242,'SWC Towers'!$A:$Q,$U$2,FALSE)),"")</f>
        <v>0.4</v>
      </c>
      <c r="V1242" s="104" t="str">
        <f>_xlfn.IFNA(IF($B1242="","",VLOOKUP($B1242,'SWC Towers'!$A:$Q,$V$2,FALSE)),"")</f>
        <v/>
      </c>
      <c r="W1242" s="104" t="str">
        <f>_xlfn.IFNA(IF($B1242="","",VLOOKUP($B1242,'SWC Towers'!$A:$Q,$W$2,FALSE)),"")</f>
        <v/>
      </c>
      <c r="X1242" s="104" t="str">
        <f>_xlfn.IFNA(IF($B1242="","",VLOOKUP($B1242,'SWC Towers'!$A:$Q,$X$2,FALSE)),"")</f>
        <v/>
      </c>
      <c r="Y1242" s="104">
        <f>_xlfn.IFNA(IF($B1242="","",VLOOKUP($B1242,'SWC Towers'!$A:$Q,$Y$2,FALSE)),"")</f>
        <v>0.3</v>
      </c>
      <c r="Z1242" s="104">
        <f>_xlfn.IFNA(IF($B1242="","",VLOOKUP($B1242,'SWC Towers'!$A:$Q,$Z$2,FALSE)),"")</f>
        <v>0.3</v>
      </c>
      <c r="AA1242" s="104" t="str">
        <f>_xlfn.IFNA(IF($B1242="","",VLOOKUP($B1242,'SWC Towers'!$A:$Q,$AA$2,FALSE)),"")</f>
        <v/>
      </c>
      <c r="AB1242" s="106" t="str">
        <f>_xlfn.IFNA(IF($B1242="","",VLOOKUP($B1242,'SWC Towers'!$A:$Q,$AB$2,FALSE)),"")</f>
        <v/>
      </c>
      <c r="AC1242" s="20">
        <f>SUM(Table25[[#This Row],[IT Tower: Application]:[Other/Non-IT ]])</f>
        <v>1</v>
      </c>
      <c r="AD1242" s="67"/>
      <c r="AE1242" s="67"/>
      <c r="AF1242" s="67"/>
      <c r="AG1242" s="67"/>
      <c r="AH1242" s="67"/>
      <c r="AI1242" s="67"/>
      <c r="AJ1242" s="67"/>
      <c r="AK1242" s="67"/>
      <c r="AL1242" s="67"/>
      <c r="AM1242" s="67"/>
      <c r="AN1242" s="67"/>
      <c r="AO1242" s="67"/>
      <c r="AP1242" s="67"/>
      <c r="AQ1242" s="67"/>
      <c r="AR1242" s="67"/>
      <c r="AS1242" s="67"/>
      <c r="AT1242" s="67"/>
      <c r="AU1242" s="67"/>
      <c r="AV1242" s="67"/>
      <c r="AW1242" s="67"/>
      <c r="AX1242" s="67"/>
      <c r="AY1242" s="67"/>
      <c r="AZ1242" s="67"/>
      <c r="BA1242" s="67">
        <v>0</v>
      </c>
      <c r="BB1242" s="113">
        <v>8</v>
      </c>
      <c r="BC1242" s="113">
        <v>5827</v>
      </c>
      <c r="BD1242" s="113"/>
      <c r="BE1242" s="113"/>
      <c r="BF1242" s="113"/>
      <c r="BG1242" s="113"/>
      <c r="BH1242" s="113"/>
      <c r="BI1242" s="113"/>
      <c r="BJ1242" s="113"/>
      <c r="BK1242" s="113"/>
      <c r="BL1242" s="113"/>
      <c r="BM1242" s="113"/>
      <c r="BN1242" s="113"/>
      <c r="BO1242" s="113"/>
      <c r="BP1242" s="113"/>
      <c r="BQ1242" s="113"/>
      <c r="BR1242" s="113"/>
      <c r="BS1242" s="113"/>
      <c r="BT1242" s="113"/>
      <c r="BU1242" s="113"/>
      <c r="BV1242" s="113"/>
      <c r="BW1242" s="113"/>
      <c r="BX1242" s="113"/>
      <c r="BY1242" s="113"/>
      <c r="BZ1242" s="113"/>
      <c r="CA1242" s="67"/>
      <c r="CB1242" s="113"/>
      <c r="CC1242" s="69">
        <f>SUM(Table25[[#This Row],[Contract Amount FY00]:[Contract Amount FY50]])</f>
        <v>5835</v>
      </c>
      <c r="CD1242" s="114"/>
    </row>
    <row r="1243" spans="1:82" x14ac:dyDescent="0.25">
      <c r="A1243" s="122" t="s">
        <v>1949</v>
      </c>
      <c r="B1243" s="122" t="s">
        <v>278</v>
      </c>
      <c r="C1243" s="122" t="s">
        <v>3188</v>
      </c>
      <c r="E1243" s="26" t="str">
        <f>IFERROR(IF(VLOOKUP(Table25[[#This Row],[Contract No.]],Table3[#All],3,FALSE)="","No","Yes"),"")</f>
        <v>Yes</v>
      </c>
      <c r="F1243" s="107" t="str">
        <f>IFERROR(VLOOKUP(Table25[[#This Row],[Contract No.]],Table3[#All],3,FALSE),"")</f>
        <v>NASPO</v>
      </c>
      <c r="G1243" s="107" t="str">
        <f>IFERROR(IF(Table25[[#This Row],[Cooperative Purchase
(Yes/No)]]="Yes","Yes",IF(VLOOKUP(Table25[[#This Row],[Contract No.]],Table3[#All],1,FALSE)=Table25[[#This Row],[Contract No.]],"Yes","No")),"No")</f>
        <v>Yes</v>
      </c>
      <c r="H1243" s="51">
        <f>IFERROR(VLOOKUP(Table25[[#This Row],[Contract No.]],Table3[#All],4,FALSE),"")</f>
        <v>42917</v>
      </c>
      <c r="I1243" s="28">
        <f>IFERROR(IF(AND(MONTH(Table25[[#This Row],[Contract Start Date]])&gt;6,MONTH(Table25[[#This Row],[Contract Start Date]])&lt;=12),YEAR(Table25[[#This Row],[Contract Start Date]])+1,YEAR(Table25[[#This Row],[Contract Start Date]])),"")</f>
        <v>2018</v>
      </c>
      <c r="J1243" s="108">
        <f>Table25[[#This Row],[FY Formula start]]</f>
        <v>2018</v>
      </c>
      <c r="K1243" s="59" t="str">
        <f>"FY"&amp;" "&amp;Table25[[#This Row],[Year Start]]</f>
        <v>FY 2018</v>
      </c>
      <c r="L1243" s="109">
        <f>IFERROR(VLOOKUP(Table25[[#This Row],[Contract No.]],Table3[#All],5,FALSE),"")</f>
        <v>46280</v>
      </c>
      <c r="M1243" s="110">
        <f>IFERROR(IF(Table25[[#This Row],[Contract End Date]]="99/99/9999","No End",IF(AND(MONTH(Table25[[#This Row],[Contract End Date]])&gt;6,MONTH(Table25[[#This Row],[Contract End Date]])&lt;=12),YEAR(Table25[[#This Row],[Contract End Date]])+1,YEAR(Table25[[#This Row],[Contract End Date]]))),"")</f>
        <v>2027</v>
      </c>
      <c r="N1243" s="111">
        <f>Table25[[#This Row],[FY Formula end]]</f>
        <v>2027</v>
      </c>
      <c r="O1243" s="112" t="str">
        <f>IF(Table25[[#This Row],[Year End]]="No End","No End","FY"&amp;" "&amp;Table25[[#This Row],[Year End]])</f>
        <v>FY 2027</v>
      </c>
      <c r="P1243" s="27"/>
      <c r="Q1243" s="104">
        <f>_xlfn.IFNA(IF($B1243="","",VLOOKUP($B1243,'SWC Towers'!$A:$Q,$Q$2,FALSE)),"")</f>
        <v>0.4</v>
      </c>
      <c r="R1243" s="106" t="str">
        <f>_xlfn.IFNA(IF($B1243="","",VLOOKUP($B1243,'SWC Towers'!$A:$Q,$R$2,FALSE)),"")</f>
        <v/>
      </c>
      <c r="S1243" s="106" t="str">
        <f>_xlfn.IFNA(IF($B1243="","",VLOOKUP($B1243,'SWC Towers'!$A:$Q,$S$2,FALSE)),"")</f>
        <v/>
      </c>
      <c r="T1243" s="106">
        <f>_xlfn.IFNA(IF($B1243="","",VLOOKUP($B1243,'SWC Towers'!$A:$Q,$T$2,FALSE)),"")</f>
        <v>0.05</v>
      </c>
      <c r="U1243" s="104" t="str">
        <f>_xlfn.IFNA(IF($B1243="","",VLOOKUP($B1243,'SWC Towers'!$A:$Q,$U$2,FALSE)),"")</f>
        <v/>
      </c>
      <c r="V1243" s="104" t="str">
        <f>_xlfn.IFNA(IF($B1243="","",VLOOKUP($B1243,'SWC Towers'!$A:$Q,$V$2,FALSE)),"")</f>
        <v/>
      </c>
      <c r="W1243" s="104">
        <f>_xlfn.IFNA(IF($B1243="","",VLOOKUP($B1243,'SWC Towers'!$A:$Q,$W$2,FALSE)),"")</f>
        <v>0.1</v>
      </c>
      <c r="X1243" s="104" t="str">
        <f>_xlfn.IFNA(IF($B1243="","",VLOOKUP($B1243,'SWC Towers'!$A:$Q,$X$2,FALSE)),"")</f>
        <v/>
      </c>
      <c r="Y1243" s="104">
        <f>_xlfn.IFNA(IF($B1243="","",VLOOKUP($B1243,'SWC Towers'!$A:$Q,$Y$2,FALSE)),"")</f>
        <v>0.05</v>
      </c>
      <c r="Z1243" s="104" t="str">
        <f>_xlfn.IFNA(IF($B1243="","",VLOOKUP($B1243,'SWC Towers'!$A:$Q,$Z$2,FALSE)),"")</f>
        <v/>
      </c>
      <c r="AA1243" s="104">
        <f>_xlfn.IFNA(IF($B1243="","",VLOOKUP($B1243,'SWC Towers'!$A:$Q,$AA$2,FALSE)),"")</f>
        <v>0.4</v>
      </c>
      <c r="AB1243" s="106" t="str">
        <f>_xlfn.IFNA(IF($B1243="","",VLOOKUP($B1243,'SWC Towers'!$A:$Q,$AB$2,FALSE)),"")</f>
        <v/>
      </c>
      <c r="AC1243" s="20">
        <f>SUM(Table25[[#This Row],[IT Tower: Application]:[Other/Non-IT ]])</f>
        <v>1</v>
      </c>
      <c r="AD1243" s="67"/>
      <c r="AE1243" s="67"/>
      <c r="AF1243" s="67"/>
      <c r="AG1243" s="67"/>
      <c r="AH1243" s="67"/>
      <c r="AI1243" s="67"/>
      <c r="AJ1243" s="67"/>
      <c r="AK1243" s="67"/>
      <c r="AL1243" s="67"/>
      <c r="AM1243" s="67"/>
      <c r="AN1243" s="67"/>
      <c r="AO1243" s="67"/>
      <c r="AP1243" s="67"/>
      <c r="AQ1243" s="67"/>
      <c r="AR1243" s="67"/>
      <c r="AS1243" s="67"/>
      <c r="AT1243" s="67"/>
      <c r="AU1243" s="67"/>
      <c r="AV1243" s="67"/>
      <c r="AW1243" s="67"/>
      <c r="AX1243" s="67"/>
      <c r="AY1243" s="67">
        <v>29958</v>
      </c>
      <c r="AZ1243" s="67">
        <v>29759</v>
      </c>
      <c r="BA1243" s="67">
        <v>33198</v>
      </c>
      <c r="BB1243" s="113">
        <v>36032</v>
      </c>
      <c r="BC1243" s="113">
        <v>67464</v>
      </c>
      <c r="BD1243" s="113"/>
      <c r="BE1243" s="113"/>
      <c r="BF1243" s="113"/>
      <c r="BG1243" s="113"/>
      <c r="BH1243" s="113"/>
      <c r="BI1243" s="113"/>
      <c r="BJ1243" s="113"/>
      <c r="BK1243" s="113"/>
      <c r="BL1243" s="113"/>
      <c r="BM1243" s="113"/>
      <c r="BN1243" s="113"/>
      <c r="BO1243" s="113"/>
      <c r="BP1243" s="113"/>
      <c r="BQ1243" s="113"/>
      <c r="BR1243" s="113"/>
      <c r="BS1243" s="113"/>
      <c r="BT1243" s="113"/>
      <c r="BU1243" s="113"/>
      <c r="BV1243" s="113"/>
      <c r="BW1243" s="113"/>
      <c r="BX1243" s="113"/>
      <c r="BY1243" s="113"/>
      <c r="BZ1243" s="113"/>
      <c r="CA1243" s="67"/>
      <c r="CB1243" s="113"/>
      <c r="CC1243" s="69">
        <f>SUM(Table25[[#This Row],[Contract Amount FY00]:[Contract Amount FY50]])</f>
        <v>196411</v>
      </c>
      <c r="CD1243" s="114"/>
    </row>
    <row r="1244" spans="1:82" x14ac:dyDescent="0.25">
      <c r="A1244" s="122" t="s">
        <v>1949</v>
      </c>
      <c r="B1244" s="122" t="s">
        <v>278</v>
      </c>
      <c r="C1244" s="122" t="s">
        <v>279</v>
      </c>
      <c r="E1244" s="26" t="str">
        <f>IFERROR(IF(VLOOKUP(Table25[[#This Row],[Contract No.]],Table3[#All],3,FALSE)="","No","Yes"),"")</f>
        <v>Yes</v>
      </c>
      <c r="F1244" s="107" t="str">
        <f>IFERROR(VLOOKUP(Table25[[#This Row],[Contract No.]],Table3[#All],3,FALSE),"")</f>
        <v>NASPO</v>
      </c>
      <c r="G1244" s="107" t="str">
        <f>IFERROR(IF(Table25[[#This Row],[Cooperative Purchase
(Yes/No)]]="Yes","Yes",IF(VLOOKUP(Table25[[#This Row],[Contract No.]],Table3[#All],1,FALSE)=Table25[[#This Row],[Contract No.]],"Yes","No")),"No")</f>
        <v>Yes</v>
      </c>
      <c r="H1244" s="51">
        <f>IFERROR(VLOOKUP(Table25[[#This Row],[Contract No.]],Table3[#All],4,FALSE),"")</f>
        <v>42917</v>
      </c>
      <c r="I1244" s="28">
        <f>IFERROR(IF(AND(MONTH(Table25[[#This Row],[Contract Start Date]])&gt;6,MONTH(Table25[[#This Row],[Contract Start Date]])&lt;=12),YEAR(Table25[[#This Row],[Contract Start Date]])+1,YEAR(Table25[[#This Row],[Contract Start Date]])),"")</f>
        <v>2018</v>
      </c>
      <c r="J1244" s="108">
        <f>Table25[[#This Row],[FY Formula start]]</f>
        <v>2018</v>
      </c>
      <c r="K1244" s="59" t="str">
        <f>"FY"&amp;" "&amp;Table25[[#This Row],[Year Start]]</f>
        <v>FY 2018</v>
      </c>
      <c r="L1244" s="109">
        <f>IFERROR(VLOOKUP(Table25[[#This Row],[Contract No.]],Table3[#All],5,FALSE),"")</f>
        <v>46280</v>
      </c>
      <c r="M1244" s="110">
        <f>IFERROR(IF(Table25[[#This Row],[Contract End Date]]="99/99/9999","No End",IF(AND(MONTH(Table25[[#This Row],[Contract End Date]])&gt;6,MONTH(Table25[[#This Row],[Contract End Date]])&lt;=12),YEAR(Table25[[#This Row],[Contract End Date]])+1,YEAR(Table25[[#This Row],[Contract End Date]]))),"")</f>
        <v>2027</v>
      </c>
      <c r="N1244" s="111">
        <f>Table25[[#This Row],[FY Formula end]]</f>
        <v>2027</v>
      </c>
      <c r="O1244" s="112" t="str">
        <f>IF(Table25[[#This Row],[Year End]]="No End","No End","FY"&amp;" "&amp;Table25[[#This Row],[Year End]])</f>
        <v>FY 2027</v>
      </c>
      <c r="P1244" s="27"/>
      <c r="Q1244" s="104">
        <f>_xlfn.IFNA(IF($B1244="","",VLOOKUP($B1244,'SWC Towers'!$A:$Q,$Q$2,FALSE)),"")</f>
        <v>0.4</v>
      </c>
      <c r="R1244" s="106" t="str">
        <f>_xlfn.IFNA(IF($B1244="","",VLOOKUP($B1244,'SWC Towers'!$A:$Q,$R$2,FALSE)),"")</f>
        <v/>
      </c>
      <c r="S1244" s="106" t="str">
        <f>_xlfn.IFNA(IF($B1244="","",VLOOKUP($B1244,'SWC Towers'!$A:$Q,$S$2,FALSE)),"")</f>
        <v/>
      </c>
      <c r="T1244" s="106">
        <f>_xlfn.IFNA(IF($B1244="","",VLOOKUP($B1244,'SWC Towers'!$A:$Q,$T$2,FALSE)),"")</f>
        <v>0.05</v>
      </c>
      <c r="U1244" s="104" t="str">
        <f>_xlfn.IFNA(IF($B1244="","",VLOOKUP($B1244,'SWC Towers'!$A:$Q,$U$2,FALSE)),"")</f>
        <v/>
      </c>
      <c r="V1244" s="104" t="str">
        <f>_xlfn.IFNA(IF($B1244="","",VLOOKUP($B1244,'SWC Towers'!$A:$Q,$V$2,FALSE)),"")</f>
        <v/>
      </c>
      <c r="W1244" s="104">
        <f>_xlfn.IFNA(IF($B1244="","",VLOOKUP($B1244,'SWC Towers'!$A:$Q,$W$2,FALSE)),"")</f>
        <v>0.1</v>
      </c>
      <c r="X1244" s="104" t="str">
        <f>_xlfn.IFNA(IF($B1244="","",VLOOKUP($B1244,'SWC Towers'!$A:$Q,$X$2,FALSE)),"")</f>
        <v/>
      </c>
      <c r="Y1244" s="104">
        <f>_xlfn.IFNA(IF($B1244="","",VLOOKUP($B1244,'SWC Towers'!$A:$Q,$Y$2,FALSE)),"")</f>
        <v>0.05</v>
      </c>
      <c r="Z1244" s="104" t="str">
        <f>_xlfn.IFNA(IF($B1244="","",VLOOKUP($B1244,'SWC Towers'!$A:$Q,$Z$2,FALSE)),"")</f>
        <v/>
      </c>
      <c r="AA1244" s="104">
        <f>_xlfn.IFNA(IF($B1244="","",VLOOKUP($B1244,'SWC Towers'!$A:$Q,$AA$2,FALSE)),"")</f>
        <v>0.4</v>
      </c>
      <c r="AB1244" s="106" t="str">
        <f>_xlfn.IFNA(IF($B1244="","",VLOOKUP($B1244,'SWC Towers'!$A:$Q,$AB$2,FALSE)),"")</f>
        <v/>
      </c>
      <c r="AC1244" s="20">
        <f>SUM(Table25[[#This Row],[IT Tower: Application]:[Other/Non-IT ]])</f>
        <v>1</v>
      </c>
      <c r="AD1244" s="67"/>
      <c r="AE1244" s="67"/>
      <c r="AF1244" s="67"/>
      <c r="AG1244" s="67"/>
      <c r="AH1244" s="67"/>
      <c r="AI1244" s="67"/>
      <c r="AJ1244" s="67"/>
      <c r="AK1244" s="67"/>
      <c r="AL1244" s="67"/>
      <c r="AM1244" s="67"/>
      <c r="AN1244" s="67"/>
      <c r="AO1244" s="67"/>
      <c r="AP1244" s="67"/>
      <c r="AQ1244" s="67"/>
      <c r="AR1244" s="67"/>
      <c r="AS1244" s="67"/>
      <c r="AT1244" s="67"/>
      <c r="AU1244" s="67"/>
      <c r="AV1244" s="67"/>
      <c r="AW1244" s="67"/>
      <c r="AX1244" s="67"/>
      <c r="AY1244" s="67"/>
      <c r="AZ1244" s="67">
        <v>539</v>
      </c>
      <c r="BA1244" s="67">
        <v>2686</v>
      </c>
      <c r="BB1244" s="113">
        <v>227698</v>
      </c>
      <c r="BC1244" s="113">
        <v>232345</v>
      </c>
      <c r="BD1244" s="113"/>
      <c r="BE1244" s="113"/>
      <c r="BF1244" s="113"/>
      <c r="BG1244" s="113"/>
      <c r="BH1244" s="113"/>
      <c r="BI1244" s="113"/>
      <c r="BJ1244" s="113"/>
      <c r="BK1244" s="113"/>
      <c r="BL1244" s="113"/>
      <c r="BM1244" s="113"/>
      <c r="BN1244" s="113"/>
      <c r="BO1244" s="113"/>
      <c r="BP1244" s="113"/>
      <c r="BQ1244" s="113"/>
      <c r="BR1244" s="113"/>
      <c r="BS1244" s="113"/>
      <c r="BT1244" s="113"/>
      <c r="BU1244" s="113"/>
      <c r="BV1244" s="113"/>
      <c r="BW1244" s="113"/>
      <c r="BX1244" s="113"/>
      <c r="BY1244" s="113"/>
      <c r="BZ1244" s="113"/>
      <c r="CA1244" s="67"/>
      <c r="CB1244" s="113"/>
      <c r="CC1244" s="69">
        <f>SUM(Table25[[#This Row],[Contract Amount FY00]:[Contract Amount FY50]])</f>
        <v>463268</v>
      </c>
      <c r="CD1244" s="114"/>
    </row>
    <row r="1245" spans="1:82" x14ac:dyDescent="0.25">
      <c r="A1245" s="122" t="s">
        <v>1949</v>
      </c>
      <c r="B1245" s="122" t="s">
        <v>2057</v>
      </c>
      <c r="C1245" s="122" t="s">
        <v>3190</v>
      </c>
      <c r="E1245" s="26" t="str">
        <f>IFERROR(IF(VLOOKUP(Table25[[#This Row],[Contract No.]],Table3[#All],3,FALSE)="","No","Yes"),"")</f>
        <v>Yes</v>
      </c>
      <c r="F1245" s="107" t="str">
        <f>IFERROR(VLOOKUP(Table25[[#This Row],[Contract No.]],Table3[#All],3,FALSE),"")</f>
        <v>NASPO</v>
      </c>
      <c r="G1245" s="107" t="str">
        <f>IFERROR(IF(Table25[[#This Row],[Cooperative Purchase
(Yes/No)]]="Yes","Yes",IF(VLOOKUP(Table25[[#This Row],[Contract No.]],Table3[#All],1,FALSE)=Table25[[#This Row],[Contract No.]],"Yes","No")),"No")</f>
        <v>Yes</v>
      </c>
      <c r="H1245" s="51">
        <f>IFERROR(VLOOKUP(Table25[[#This Row],[Contract No.]],Table3[#All],4,FALSE),"")</f>
        <v>43983</v>
      </c>
      <c r="I1245" s="28">
        <f>IFERROR(IF(AND(MONTH(Table25[[#This Row],[Contract Start Date]])&gt;6,MONTH(Table25[[#This Row],[Contract Start Date]])&lt;=12),YEAR(Table25[[#This Row],[Contract Start Date]])+1,YEAR(Table25[[#This Row],[Contract Start Date]])),"")</f>
        <v>2020</v>
      </c>
      <c r="J1245" s="108">
        <f>Table25[[#This Row],[FY Formula start]]</f>
        <v>2020</v>
      </c>
      <c r="K1245" s="59" t="str">
        <f>"FY"&amp;" "&amp;Table25[[#This Row],[Year Start]]</f>
        <v>FY 2020</v>
      </c>
      <c r="L1245" s="109">
        <f>IFERROR(VLOOKUP(Table25[[#This Row],[Contract No.]],Table3[#All],5,FALSE),"")</f>
        <v>46295</v>
      </c>
      <c r="M1245" s="110">
        <f>IFERROR(IF(Table25[[#This Row],[Contract End Date]]="99/99/9999","No End",IF(AND(MONTH(Table25[[#This Row],[Contract End Date]])&gt;6,MONTH(Table25[[#This Row],[Contract End Date]])&lt;=12),YEAR(Table25[[#This Row],[Contract End Date]])+1,YEAR(Table25[[#This Row],[Contract End Date]]))),"")</f>
        <v>2027</v>
      </c>
      <c r="N1245" s="111">
        <f>Table25[[#This Row],[FY Formula end]]</f>
        <v>2027</v>
      </c>
      <c r="O1245" s="112" t="str">
        <f>IF(Table25[[#This Row],[Year End]]="No End","No End","FY"&amp;" "&amp;Table25[[#This Row],[Year End]])</f>
        <v>FY 2027</v>
      </c>
      <c r="P1245" s="27"/>
      <c r="Q1245" s="104">
        <f>_xlfn.IFNA(IF($B1245="","",VLOOKUP($B1245,'SWC Towers'!$A:$Q,$Q$2,FALSE)),"")</f>
        <v>0.1</v>
      </c>
      <c r="R1245" s="106">
        <f>_xlfn.IFNA(IF($B1245="","",VLOOKUP($B1245,'SWC Towers'!$A:$Q,$R$2,FALSE)),"")</f>
        <v>0.1</v>
      </c>
      <c r="S1245" s="106" t="str">
        <f>_xlfn.IFNA(IF($B1245="","",VLOOKUP($B1245,'SWC Towers'!$A:$Q,$S$2,FALSE)),"")</f>
        <v/>
      </c>
      <c r="T1245" s="106" t="str">
        <f>_xlfn.IFNA(IF($B1245="","",VLOOKUP($B1245,'SWC Towers'!$A:$Q,$T$2,FALSE)),"")</f>
        <v/>
      </c>
      <c r="U1245" s="104">
        <f>_xlfn.IFNA(IF($B1245="","",VLOOKUP($B1245,'SWC Towers'!$A:$Q,$U$2,FALSE)),"")</f>
        <v>0.15</v>
      </c>
      <c r="V1245" s="104" t="str">
        <f>_xlfn.IFNA(IF($B1245="","",VLOOKUP($B1245,'SWC Towers'!$A:$Q,$V$2,FALSE)),"")</f>
        <v/>
      </c>
      <c r="W1245" s="104">
        <f>_xlfn.IFNA(IF($B1245="","",VLOOKUP($B1245,'SWC Towers'!$A:$Q,$W$2,FALSE)),"")</f>
        <v>0.65</v>
      </c>
      <c r="X1245" s="104" t="str">
        <f>_xlfn.IFNA(IF($B1245="","",VLOOKUP($B1245,'SWC Towers'!$A:$Q,$X$2,FALSE)),"")</f>
        <v/>
      </c>
      <c r="Y1245" s="104" t="str">
        <f>_xlfn.IFNA(IF($B1245="","",VLOOKUP($B1245,'SWC Towers'!$A:$Q,$Y$2,FALSE)),"")</f>
        <v/>
      </c>
      <c r="Z1245" s="104" t="str">
        <f>_xlfn.IFNA(IF($B1245="","",VLOOKUP($B1245,'SWC Towers'!$A:$Q,$Z$2,FALSE)),"")</f>
        <v/>
      </c>
      <c r="AA1245" s="104" t="str">
        <f>_xlfn.IFNA(IF($B1245="","",VLOOKUP($B1245,'SWC Towers'!$A:$Q,$AA$2,FALSE)),"")</f>
        <v/>
      </c>
      <c r="AB1245" s="106" t="str">
        <f>_xlfn.IFNA(IF($B1245="","",VLOOKUP($B1245,'SWC Towers'!$A:$Q,$AB$2,FALSE)),"")</f>
        <v/>
      </c>
      <c r="AC1245" s="20">
        <f>SUM(Table25[[#This Row],[IT Tower: Application]:[Other/Non-IT ]])</f>
        <v>1</v>
      </c>
      <c r="AD1245" s="67"/>
      <c r="AE1245" s="67"/>
      <c r="AF1245" s="67"/>
      <c r="AG1245" s="67"/>
      <c r="AH1245" s="67"/>
      <c r="AI1245" s="67"/>
      <c r="AJ1245" s="67"/>
      <c r="AK1245" s="67"/>
      <c r="AL1245" s="67"/>
      <c r="AM1245" s="67"/>
      <c r="AN1245" s="67"/>
      <c r="AO1245" s="67"/>
      <c r="AP1245" s="67"/>
      <c r="AQ1245" s="67"/>
      <c r="AR1245" s="67"/>
      <c r="AS1245" s="67"/>
      <c r="AT1245" s="67"/>
      <c r="AU1245" s="67"/>
      <c r="AV1245" s="67"/>
      <c r="AW1245" s="67"/>
      <c r="AX1245" s="67"/>
      <c r="AY1245" s="67">
        <v>3109</v>
      </c>
      <c r="AZ1245" s="67">
        <v>3432</v>
      </c>
      <c r="BA1245" s="67">
        <v>2051</v>
      </c>
      <c r="BB1245" s="113">
        <v>0</v>
      </c>
      <c r="BC1245" s="113">
        <v>8816</v>
      </c>
      <c r="BD1245" s="113"/>
      <c r="BE1245" s="113"/>
      <c r="BF1245" s="113"/>
      <c r="BG1245" s="113"/>
      <c r="BH1245" s="113"/>
      <c r="BI1245" s="113"/>
      <c r="BJ1245" s="113"/>
      <c r="BK1245" s="113"/>
      <c r="BL1245" s="113"/>
      <c r="BM1245" s="113"/>
      <c r="BN1245" s="113"/>
      <c r="BO1245" s="113"/>
      <c r="BP1245" s="113"/>
      <c r="BQ1245" s="113"/>
      <c r="BR1245" s="113"/>
      <c r="BS1245" s="113"/>
      <c r="BT1245" s="113"/>
      <c r="BU1245" s="113"/>
      <c r="BV1245" s="113"/>
      <c r="BW1245" s="113"/>
      <c r="BX1245" s="113"/>
      <c r="BY1245" s="113"/>
      <c r="BZ1245" s="113"/>
      <c r="CA1245" s="67"/>
      <c r="CB1245" s="113"/>
      <c r="CC1245" s="69">
        <f>SUM(Table25[[#This Row],[Contract Amount FY00]:[Contract Amount FY50]])</f>
        <v>17408</v>
      </c>
      <c r="CD1245" s="114"/>
    </row>
    <row r="1246" spans="1:82" x14ac:dyDescent="0.25">
      <c r="A1246" s="122" t="s">
        <v>1949</v>
      </c>
      <c r="B1246" s="122" t="s">
        <v>3071</v>
      </c>
      <c r="C1246" s="122" t="s">
        <v>375</v>
      </c>
      <c r="E1246" s="26" t="str">
        <f>IFERROR(IF(VLOOKUP(Table25[[#This Row],[Contract No.]],Table3[#All],3,FALSE)="","No","Yes"),"")</f>
        <v>Yes</v>
      </c>
      <c r="F1246" s="107" t="str">
        <f>IFERROR(VLOOKUP(Table25[[#This Row],[Contract No.]],Table3[#All],3,FALSE),"")</f>
        <v>NASPO</v>
      </c>
      <c r="G1246" s="107" t="str">
        <f>IFERROR(IF(Table25[[#This Row],[Cooperative Purchase
(Yes/No)]]="Yes","Yes",IF(VLOOKUP(Table25[[#This Row],[Contract No.]],Table3[#All],1,FALSE)=Table25[[#This Row],[Contract No.]],"Yes","No")),"No")</f>
        <v>Yes</v>
      </c>
      <c r="H1246" s="51">
        <f>IFERROR(VLOOKUP(Table25[[#This Row],[Contract No.]],Table3[#All],4,FALSE),"")</f>
        <v>45322</v>
      </c>
      <c r="I1246" s="28">
        <f>IFERROR(IF(AND(MONTH(Table25[[#This Row],[Contract Start Date]])&gt;6,MONTH(Table25[[#This Row],[Contract Start Date]])&lt;=12),YEAR(Table25[[#This Row],[Contract Start Date]])+1,YEAR(Table25[[#This Row],[Contract Start Date]])),"")</f>
        <v>2024</v>
      </c>
      <c r="J1246" s="108">
        <f>Table25[[#This Row],[FY Formula start]]</f>
        <v>2024</v>
      </c>
      <c r="K1246" s="59" t="str">
        <f>"FY"&amp;" "&amp;Table25[[#This Row],[Year Start]]</f>
        <v>FY 2024</v>
      </c>
      <c r="L1246" s="109">
        <f>IFERROR(VLOOKUP(Table25[[#This Row],[Contract No.]],Table3[#All],5,FALSE),"")</f>
        <v>46934</v>
      </c>
      <c r="M1246" s="110">
        <f>IFERROR(IF(Table25[[#This Row],[Contract End Date]]="99/99/9999","No End",IF(AND(MONTH(Table25[[#This Row],[Contract End Date]])&gt;6,MONTH(Table25[[#This Row],[Contract End Date]])&lt;=12),YEAR(Table25[[#This Row],[Contract End Date]])+1,YEAR(Table25[[#This Row],[Contract End Date]]))),"")</f>
        <v>2028</v>
      </c>
      <c r="N1246" s="111">
        <f>Table25[[#This Row],[FY Formula end]]</f>
        <v>2028</v>
      </c>
      <c r="O1246" s="112" t="str">
        <f>IF(Table25[[#This Row],[Year End]]="No End","No End","FY"&amp;" "&amp;Table25[[#This Row],[Year End]])</f>
        <v>FY 2028</v>
      </c>
      <c r="P1246" s="27"/>
      <c r="Q1246" s="104" t="str">
        <f>_xlfn.IFNA(IF($B1246="","",VLOOKUP($B1246,'SWC Towers'!$A:$Q,$Q$2,FALSE)),"")</f>
        <v/>
      </c>
      <c r="R1246" s="106">
        <f>_xlfn.IFNA(IF($B1246="","",VLOOKUP($B1246,'SWC Towers'!$A:$Q,$R$2,FALSE)),"")</f>
        <v>0.2</v>
      </c>
      <c r="S1246" s="106" t="str">
        <f>_xlfn.IFNA(IF($B1246="","",VLOOKUP($B1246,'SWC Towers'!$A:$Q,$S$2,FALSE)),"")</f>
        <v/>
      </c>
      <c r="T1246" s="106" t="str">
        <f>_xlfn.IFNA(IF($B1246="","",VLOOKUP($B1246,'SWC Towers'!$A:$Q,$T$2,FALSE)),"")</f>
        <v/>
      </c>
      <c r="U1246" s="104">
        <f>_xlfn.IFNA(IF($B1246="","",VLOOKUP($B1246,'SWC Towers'!$A:$Q,$U$2,FALSE)),"")</f>
        <v>0.6</v>
      </c>
      <c r="V1246" s="104" t="str">
        <f>_xlfn.IFNA(IF($B1246="","",VLOOKUP($B1246,'SWC Towers'!$A:$Q,$V$2,FALSE)),"")</f>
        <v/>
      </c>
      <c r="W1246" s="104" t="str">
        <f>_xlfn.IFNA(IF($B1246="","",VLOOKUP($B1246,'SWC Towers'!$A:$Q,$W$2,FALSE)),"")</f>
        <v/>
      </c>
      <c r="X1246" s="104" t="str">
        <f>_xlfn.IFNA(IF($B1246="","",VLOOKUP($B1246,'SWC Towers'!$A:$Q,$X$2,FALSE)),"")</f>
        <v/>
      </c>
      <c r="Y1246" s="104" t="str">
        <f>_xlfn.IFNA(IF($B1246="","",VLOOKUP($B1246,'SWC Towers'!$A:$Q,$Y$2,FALSE)),"")</f>
        <v/>
      </c>
      <c r="Z1246" s="104" t="str">
        <f>_xlfn.IFNA(IF($B1246="","",VLOOKUP($B1246,'SWC Towers'!$A:$Q,$Z$2,FALSE)),"")</f>
        <v/>
      </c>
      <c r="AA1246" s="104">
        <f>_xlfn.IFNA(IF($B1246="","",VLOOKUP($B1246,'SWC Towers'!$A:$Q,$AA$2,FALSE)),"")</f>
        <v>0.2</v>
      </c>
      <c r="AB1246" s="106" t="str">
        <f>_xlfn.IFNA(IF($B1246="","",VLOOKUP($B1246,'SWC Towers'!$A:$Q,$AB$2,FALSE)),"")</f>
        <v/>
      </c>
      <c r="AC1246" s="20">
        <f>SUM(Table25[[#This Row],[IT Tower: Application]:[Other/Non-IT ]])</f>
        <v>1</v>
      </c>
      <c r="AD1246" s="67"/>
      <c r="AE1246" s="67"/>
      <c r="AF1246" s="67"/>
      <c r="AG1246" s="67"/>
      <c r="AH1246" s="67"/>
      <c r="AI1246" s="67"/>
      <c r="AJ1246" s="67"/>
      <c r="AK1246" s="67"/>
      <c r="AL1246" s="67"/>
      <c r="AM1246" s="67"/>
      <c r="AN1246" s="67"/>
      <c r="AO1246" s="67"/>
      <c r="AP1246" s="67"/>
      <c r="AQ1246" s="67"/>
      <c r="AR1246" s="67"/>
      <c r="AS1246" s="67"/>
      <c r="AT1246" s="67"/>
      <c r="AU1246" s="67"/>
      <c r="AV1246" s="67"/>
      <c r="AW1246" s="67"/>
      <c r="AX1246" s="67"/>
      <c r="AY1246" s="67"/>
      <c r="AZ1246" s="67"/>
      <c r="BA1246" s="67"/>
      <c r="BB1246" s="113">
        <v>16615</v>
      </c>
      <c r="BC1246" s="113">
        <v>3277</v>
      </c>
      <c r="BD1246" s="113"/>
      <c r="BE1246" s="113"/>
      <c r="BF1246" s="113"/>
      <c r="BG1246" s="113"/>
      <c r="BH1246" s="113"/>
      <c r="BI1246" s="113"/>
      <c r="BJ1246" s="113"/>
      <c r="BK1246" s="113"/>
      <c r="BL1246" s="113"/>
      <c r="BM1246" s="113"/>
      <c r="BN1246" s="113"/>
      <c r="BO1246" s="113"/>
      <c r="BP1246" s="113"/>
      <c r="BQ1246" s="113"/>
      <c r="BR1246" s="113"/>
      <c r="BS1246" s="113"/>
      <c r="BT1246" s="113"/>
      <c r="BU1246" s="113"/>
      <c r="BV1246" s="113"/>
      <c r="BW1246" s="113"/>
      <c r="BX1246" s="113"/>
      <c r="BY1246" s="113"/>
      <c r="BZ1246" s="113"/>
      <c r="CA1246" s="67"/>
      <c r="CB1246" s="113"/>
      <c r="CC1246" s="69">
        <f>SUM(Table25[[#This Row],[Contract Amount FY00]:[Contract Amount FY50]])</f>
        <v>19892</v>
      </c>
      <c r="CD1246" s="114"/>
    </row>
    <row r="1247" spans="1:82" x14ac:dyDescent="0.25">
      <c r="A1247" s="122" t="s">
        <v>1949</v>
      </c>
      <c r="B1247" s="122" t="s">
        <v>3071</v>
      </c>
      <c r="C1247" s="122" t="s">
        <v>674</v>
      </c>
      <c r="E1247" s="26" t="str">
        <f>IFERROR(IF(VLOOKUP(Table25[[#This Row],[Contract No.]],Table3[#All],3,FALSE)="","No","Yes"),"")</f>
        <v>Yes</v>
      </c>
      <c r="F1247" s="107" t="str">
        <f>IFERROR(VLOOKUP(Table25[[#This Row],[Contract No.]],Table3[#All],3,FALSE),"")</f>
        <v>NASPO</v>
      </c>
      <c r="G1247" s="107" t="str">
        <f>IFERROR(IF(Table25[[#This Row],[Cooperative Purchase
(Yes/No)]]="Yes","Yes",IF(VLOOKUP(Table25[[#This Row],[Contract No.]],Table3[#All],1,FALSE)=Table25[[#This Row],[Contract No.]],"Yes","No")),"No")</f>
        <v>Yes</v>
      </c>
      <c r="H1247" s="51">
        <f>IFERROR(VLOOKUP(Table25[[#This Row],[Contract No.]],Table3[#All],4,FALSE),"")</f>
        <v>45322</v>
      </c>
      <c r="I1247" s="28">
        <f>IFERROR(IF(AND(MONTH(Table25[[#This Row],[Contract Start Date]])&gt;6,MONTH(Table25[[#This Row],[Contract Start Date]])&lt;=12),YEAR(Table25[[#This Row],[Contract Start Date]])+1,YEAR(Table25[[#This Row],[Contract Start Date]])),"")</f>
        <v>2024</v>
      </c>
      <c r="J1247" s="108">
        <f>Table25[[#This Row],[FY Formula start]]</f>
        <v>2024</v>
      </c>
      <c r="K1247" s="59" t="str">
        <f>"FY"&amp;" "&amp;Table25[[#This Row],[Year Start]]</f>
        <v>FY 2024</v>
      </c>
      <c r="L1247" s="109">
        <f>IFERROR(VLOOKUP(Table25[[#This Row],[Contract No.]],Table3[#All],5,FALSE),"")</f>
        <v>46934</v>
      </c>
      <c r="M1247" s="110">
        <f>IFERROR(IF(Table25[[#This Row],[Contract End Date]]="99/99/9999","No End",IF(AND(MONTH(Table25[[#This Row],[Contract End Date]])&gt;6,MONTH(Table25[[#This Row],[Contract End Date]])&lt;=12),YEAR(Table25[[#This Row],[Contract End Date]])+1,YEAR(Table25[[#This Row],[Contract End Date]]))),"")</f>
        <v>2028</v>
      </c>
      <c r="N1247" s="111">
        <f>Table25[[#This Row],[FY Formula end]]</f>
        <v>2028</v>
      </c>
      <c r="O1247" s="112" t="str">
        <f>IF(Table25[[#This Row],[Year End]]="No End","No End","FY"&amp;" "&amp;Table25[[#This Row],[Year End]])</f>
        <v>FY 2028</v>
      </c>
      <c r="P1247" s="27"/>
      <c r="Q1247" s="104" t="str">
        <f>_xlfn.IFNA(IF($B1247="","",VLOOKUP($B1247,'SWC Towers'!$A:$Q,$Q$2,FALSE)),"")</f>
        <v/>
      </c>
      <c r="R1247" s="106">
        <f>_xlfn.IFNA(IF($B1247="","",VLOOKUP($B1247,'SWC Towers'!$A:$Q,$R$2,FALSE)),"")</f>
        <v>0.2</v>
      </c>
      <c r="S1247" s="106" t="str">
        <f>_xlfn.IFNA(IF($B1247="","",VLOOKUP($B1247,'SWC Towers'!$A:$Q,$S$2,FALSE)),"")</f>
        <v/>
      </c>
      <c r="T1247" s="106" t="str">
        <f>_xlfn.IFNA(IF($B1247="","",VLOOKUP($B1247,'SWC Towers'!$A:$Q,$T$2,FALSE)),"")</f>
        <v/>
      </c>
      <c r="U1247" s="104">
        <f>_xlfn.IFNA(IF($B1247="","",VLOOKUP($B1247,'SWC Towers'!$A:$Q,$U$2,FALSE)),"")</f>
        <v>0.6</v>
      </c>
      <c r="V1247" s="104" t="str">
        <f>_xlfn.IFNA(IF($B1247="","",VLOOKUP($B1247,'SWC Towers'!$A:$Q,$V$2,FALSE)),"")</f>
        <v/>
      </c>
      <c r="W1247" s="104" t="str">
        <f>_xlfn.IFNA(IF($B1247="","",VLOOKUP($B1247,'SWC Towers'!$A:$Q,$W$2,FALSE)),"")</f>
        <v/>
      </c>
      <c r="X1247" s="104" t="str">
        <f>_xlfn.IFNA(IF($B1247="","",VLOOKUP($B1247,'SWC Towers'!$A:$Q,$X$2,FALSE)),"")</f>
        <v/>
      </c>
      <c r="Y1247" s="104" t="str">
        <f>_xlfn.IFNA(IF($B1247="","",VLOOKUP($B1247,'SWC Towers'!$A:$Q,$Y$2,FALSE)),"")</f>
        <v/>
      </c>
      <c r="Z1247" s="104" t="str">
        <f>_xlfn.IFNA(IF($B1247="","",VLOOKUP($B1247,'SWC Towers'!$A:$Q,$Z$2,FALSE)),"")</f>
        <v/>
      </c>
      <c r="AA1247" s="104">
        <f>_xlfn.IFNA(IF($B1247="","",VLOOKUP($B1247,'SWC Towers'!$A:$Q,$AA$2,FALSE)),"")</f>
        <v>0.2</v>
      </c>
      <c r="AB1247" s="106" t="str">
        <f>_xlfn.IFNA(IF($B1247="","",VLOOKUP($B1247,'SWC Towers'!$A:$Q,$AB$2,FALSE)),"")</f>
        <v/>
      </c>
      <c r="AC1247" s="20">
        <f>SUM(Table25[[#This Row],[IT Tower: Application]:[Other/Non-IT ]])</f>
        <v>1</v>
      </c>
      <c r="AD1247" s="67"/>
      <c r="AE1247" s="67"/>
      <c r="AF1247" s="67"/>
      <c r="AG1247" s="67"/>
      <c r="AH1247" s="67"/>
      <c r="AI1247" s="67"/>
      <c r="AJ1247" s="67"/>
      <c r="AK1247" s="67"/>
      <c r="AL1247" s="67"/>
      <c r="AM1247" s="67"/>
      <c r="AN1247" s="67"/>
      <c r="AO1247" s="67"/>
      <c r="AP1247" s="67"/>
      <c r="AQ1247" s="67"/>
      <c r="AR1247" s="67"/>
      <c r="AS1247" s="67"/>
      <c r="AT1247" s="67"/>
      <c r="AU1247" s="67"/>
      <c r="AV1247" s="67"/>
      <c r="AW1247" s="67"/>
      <c r="AX1247" s="67"/>
      <c r="AY1247" s="67"/>
      <c r="AZ1247" s="67"/>
      <c r="BA1247" s="67"/>
      <c r="BB1247" s="113"/>
      <c r="BC1247" s="113">
        <v>42859</v>
      </c>
      <c r="BD1247" s="113"/>
      <c r="BE1247" s="113"/>
      <c r="BF1247" s="113"/>
      <c r="BG1247" s="113"/>
      <c r="BH1247" s="113"/>
      <c r="BI1247" s="113"/>
      <c r="BJ1247" s="113"/>
      <c r="BK1247" s="113"/>
      <c r="BL1247" s="113"/>
      <c r="BM1247" s="113"/>
      <c r="BN1247" s="113"/>
      <c r="BO1247" s="113"/>
      <c r="BP1247" s="113"/>
      <c r="BQ1247" s="113"/>
      <c r="BR1247" s="113"/>
      <c r="BS1247" s="113"/>
      <c r="BT1247" s="113"/>
      <c r="BU1247" s="113"/>
      <c r="BV1247" s="113"/>
      <c r="BW1247" s="113"/>
      <c r="BX1247" s="113"/>
      <c r="BY1247" s="113"/>
      <c r="BZ1247" s="113"/>
      <c r="CA1247" s="67"/>
      <c r="CB1247" s="113"/>
      <c r="CC1247" s="69">
        <f>SUM(Table25[[#This Row],[Contract Amount FY00]:[Contract Amount FY50]])</f>
        <v>42859</v>
      </c>
      <c r="CD1247" s="114"/>
    </row>
    <row r="1248" spans="1:82" x14ac:dyDescent="0.25">
      <c r="A1248" s="122" t="s">
        <v>1949</v>
      </c>
      <c r="B1248" s="122" t="s">
        <v>2245</v>
      </c>
      <c r="C1248" s="122" t="s">
        <v>3131</v>
      </c>
      <c r="E1248" s="26" t="str">
        <f>IFERROR(IF(VLOOKUP(Table25[[#This Row],[Contract No.]],Table3[#All],3,FALSE)="","No","Yes"),"")</f>
        <v>No</v>
      </c>
      <c r="F1248" s="107" t="str">
        <f>IFERROR(VLOOKUP(Table25[[#This Row],[Contract No.]],Table3[#All],3,FALSE),"")</f>
        <v/>
      </c>
      <c r="G1248" s="107" t="str">
        <f>IFERROR(IF(Table25[[#This Row],[Cooperative Purchase
(Yes/No)]]="Yes","Yes",IF(VLOOKUP(Table25[[#This Row],[Contract No.]],Table3[#All],1,FALSE)=Table25[[#This Row],[Contract No.]],"Yes","No")),"No")</f>
        <v>Yes</v>
      </c>
      <c r="H1248" s="51">
        <f>IFERROR(VLOOKUP(Table25[[#This Row],[Contract No.]],Table3[#All],4,FALSE),"")</f>
        <v>43952</v>
      </c>
      <c r="I1248" s="28">
        <f>IFERROR(IF(AND(MONTH(Table25[[#This Row],[Contract Start Date]])&gt;6,MONTH(Table25[[#This Row],[Contract Start Date]])&lt;=12),YEAR(Table25[[#This Row],[Contract Start Date]])+1,YEAR(Table25[[#This Row],[Contract Start Date]])),"")</f>
        <v>2020</v>
      </c>
      <c r="J1248" s="108">
        <f>Table25[[#This Row],[FY Formula start]]</f>
        <v>2020</v>
      </c>
      <c r="K1248" s="59" t="str">
        <f>"FY"&amp;" "&amp;Table25[[#This Row],[Year Start]]</f>
        <v>FY 2020</v>
      </c>
      <c r="L1248" s="109">
        <f>IFERROR(VLOOKUP(Table25[[#This Row],[Contract No.]],Table3[#All],5,FALSE),"")</f>
        <v>46203</v>
      </c>
      <c r="M1248" s="110">
        <f>IFERROR(IF(Table25[[#This Row],[Contract End Date]]="99/99/9999","No End",IF(AND(MONTH(Table25[[#This Row],[Contract End Date]])&gt;6,MONTH(Table25[[#This Row],[Contract End Date]])&lt;=12),YEAR(Table25[[#This Row],[Contract End Date]])+1,YEAR(Table25[[#This Row],[Contract End Date]]))),"")</f>
        <v>2026</v>
      </c>
      <c r="N1248" s="111">
        <f>Table25[[#This Row],[FY Formula end]]</f>
        <v>2026</v>
      </c>
      <c r="O1248" s="112" t="str">
        <f>IF(Table25[[#This Row],[Year End]]="No End","No End","FY"&amp;" "&amp;Table25[[#This Row],[Year End]])</f>
        <v>FY 2026</v>
      </c>
      <c r="P1248" s="27"/>
      <c r="Q1248" s="104" t="str">
        <f>_xlfn.IFNA(IF($B1248="","",VLOOKUP($B1248,'SWC Towers'!$A:$Q,$Q$2,FALSE)),"")</f>
        <v/>
      </c>
      <c r="R1248" s="106" t="str">
        <f>_xlfn.IFNA(IF($B1248="","",VLOOKUP($B1248,'SWC Towers'!$A:$Q,$R$2,FALSE)),"")</f>
        <v/>
      </c>
      <c r="S1248" s="106" t="str">
        <f>_xlfn.IFNA(IF($B1248="","",VLOOKUP($B1248,'SWC Towers'!$A:$Q,$S$2,FALSE)),"")</f>
        <v/>
      </c>
      <c r="T1248" s="106" t="str">
        <f>_xlfn.IFNA(IF($B1248="","",VLOOKUP($B1248,'SWC Towers'!$A:$Q,$T$2,FALSE)),"")</f>
        <v/>
      </c>
      <c r="U1248" s="104">
        <f>_xlfn.IFNA(IF($B1248="","",VLOOKUP($B1248,'SWC Towers'!$A:$Q,$U$2,FALSE)),"")</f>
        <v>0.1</v>
      </c>
      <c r="V1248" s="104" t="str">
        <f>_xlfn.IFNA(IF($B1248="","",VLOOKUP($B1248,'SWC Towers'!$A:$Q,$V$2,FALSE)),"")</f>
        <v/>
      </c>
      <c r="W1248" s="104" t="str">
        <f>_xlfn.IFNA(IF($B1248="","",VLOOKUP($B1248,'SWC Towers'!$A:$Q,$W$2,FALSE)),"")</f>
        <v/>
      </c>
      <c r="X1248" s="104" t="str">
        <f>_xlfn.IFNA(IF($B1248="","",VLOOKUP($B1248,'SWC Towers'!$A:$Q,$X$2,FALSE)),"")</f>
        <v/>
      </c>
      <c r="Y1248" s="104" t="str">
        <f>_xlfn.IFNA(IF($B1248="","",VLOOKUP($B1248,'SWC Towers'!$A:$Q,$Y$2,FALSE)),"")</f>
        <v/>
      </c>
      <c r="Z1248" s="104" t="str">
        <f>_xlfn.IFNA(IF($B1248="","",VLOOKUP($B1248,'SWC Towers'!$A:$Q,$Z$2,FALSE)),"")</f>
        <v/>
      </c>
      <c r="AA1248" s="104" t="str">
        <f>_xlfn.IFNA(IF($B1248="","",VLOOKUP($B1248,'SWC Towers'!$A:$Q,$AA$2,FALSE)),"")</f>
        <v/>
      </c>
      <c r="AB1248" s="106">
        <f>_xlfn.IFNA(IF($B1248="","",VLOOKUP($B1248,'SWC Towers'!$A:$Q,$AB$2,FALSE)),"")</f>
        <v>0.9</v>
      </c>
      <c r="AC1248" s="20">
        <f>SUM(Table25[[#This Row],[IT Tower: Application]:[Other/Non-IT ]])</f>
        <v>1</v>
      </c>
      <c r="AD1248" s="67"/>
      <c r="AE1248" s="67"/>
      <c r="AF1248" s="67"/>
      <c r="AG1248" s="67"/>
      <c r="AH1248" s="67"/>
      <c r="AI1248" s="67"/>
      <c r="AJ1248" s="67"/>
      <c r="AK1248" s="67"/>
      <c r="AL1248" s="67"/>
      <c r="AM1248" s="67"/>
      <c r="AN1248" s="67"/>
      <c r="AO1248" s="67"/>
      <c r="AP1248" s="67"/>
      <c r="AQ1248" s="67"/>
      <c r="AR1248" s="67"/>
      <c r="AS1248" s="67"/>
      <c r="AT1248" s="67"/>
      <c r="AU1248" s="67"/>
      <c r="AV1248" s="67"/>
      <c r="AW1248" s="67"/>
      <c r="AX1248" s="67"/>
      <c r="AY1248" s="67"/>
      <c r="AZ1248" s="67">
        <v>0</v>
      </c>
      <c r="BA1248" s="67">
        <v>3366</v>
      </c>
      <c r="BB1248" s="113">
        <v>1501</v>
      </c>
      <c r="BC1248" s="113">
        <v>1034</v>
      </c>
      <c r="BD1248" s="113"/>
      <c r="BE1248" s="113"/>
      <c r="BF1248" s="113"/>
      <c r="BG1248" s="113"/>
      <c r="BH1248" s="113"/>
      <c r="BI1248" s="113"/>
      <c r="BJ1248" s="113"/>
      <c r="BK1248" s="113"/>
      <c r="BL1248" s="113"/>
      <c r="BM1248" s="113"/>
      <c r="BN1248" s="113"/>
      <c r="BO1248" s="113"/>
      <c r="BP1248" s="113"/>
      <c r="BQ1248" s="113"/>
      <c r="BR1248" s="113"/>
      <c r="BS1248" s="113"/>
      <c r="BT1248" s="113"/>
      <c r="BU1248" s="113"/>
      <c r="BV1248" s="113"/>
      <c r="BW1248" s="113"/>
      <c r="BX1248" s="113"/>
      <c r="BY1248" s="113"/>
      <c r="BZ1248" s="113"/>
      <c r="CA1248" s="67"/>
      <c r="CB1248" s="113"/>
      <c r="CC1248" s="69">
        <f>SUM(Table25[[#This Row],[Contract Amount FY00]:[Contract Amount FY50]])</f>
        <v>5901</v>
      </c>
      <c r="CD1248" s="114"/>
    </row>
    <row r="1249" spans="1:82" x14ac:dyDescent="0.25">
      <c r="A1249" s="122" t="s">
        <v>1949</v>
      </c>
      <c r="B1249" s="122" t="s">
        <v>2245</v>
      </c>
      <c r="C1249" s="122" t="s">
        <v>3192</v>
      </c>
      <c r="E1249" s="26" t="str">
        <f>IFERROR(IF(VLOOKUP(Table25[[#This Row],[Contract No.]],Table3[#All],3,FALSE)="","No","Yes"),"")</f>
        <v>No</v>
      </c>
      <c r="F1249" s="107" t="str">
        <f>IFERROR(VLOOKUP(Table25[[#This Row],[Contract No.]],Table3[#All],3,FALSE),"")</f>
        <v/>
      </c>
      <c r="G1249" s="107" t="str">
        <f>IFERROR(IF(Table25[[#This Row],[Cooperative Purchase
(Yes/No)]]="Yes","Yes",IF(VLOOKUP(Table25[[#This Row],[Contract No.]],Table3[#All],1,FALSE)=Table25[[#This Row],[Contract No.]],"Yes","No")),"No")</f>
        <v>Yes</v>
      </c>
      <c r="H1249" s="51">
        <f>IFERROR(VLOOKUP(Table25[[#This Row],[Contract No.]],Table3[#All],4,FALSE),"")</f>
        <v>43952</v>
      </c>
      <c r="I1249" s="28">
        <f>IFERROR(IF(AND(MONTH(Table25[[#This Row],[Contract Start Date]])&gt;6,MONTH(Table25[[#This Row],[Contract Start Date]])&lt;=12),YEAR(Table25[[#This Row],[Contract Start Date]])+1,YEAR(Table25[[#This Row],[Contract Start Date]])),"")</f>
        <v>2020</v>
      </c>
      <c r="J1249" s="108">
        <f>Table25[[#This Row],[FY Formula start]]</f>
        <v>2020</v>
      </c>
      <c r="K1249" s="59" t="str">
        <f>"FY"&amp;" "&amp;Table25[[#This Row],[Year Start]]</f>
        <v>FY 2020</v>
      </c>
      <c r="L1249" s="109">
        <f>IFERROR(VLOOKUP(Table25[[#This Row],[Contract No.]],Table3[#All],5,FALSE),"")</f>
        <v>46203</v>
      </c>
      <c r="M1249" s="110">
        <f>IFERROR(IF(Table25[[#This Row],[Contract End Date]]="99/99/9999","No End",IF(AND(MONTH(Table25[[#This Row],[Contract End Date]])&gt;6,MONTH(Table25[[#This Row],[Contract End Date]])&lt;=12),YEAR(Table25[[#This Row],[Contract End Date]])+1,YEAR(Table25[[#This Row],[Contract End Date]]))),"")</f>
        <v>2026</v>
      </c>
      <c r="N1249" s="111">
        <f>Table25[[#This Row],[FY Formula end]]</f>
        <v>2026</v>
      </c>
      <c r="O1249" s="112" t="str">
        <f>IF(Table25[[#This Row],[Year End]]="No End","No End","FY"&amp;" "&amp;Table25[[#This Row],[Year End]])</f>
        <v>FY 2026</v>
      </c>
      <c r="P1249" s="27"/>
      <c r="Q1249" s="104" t="str">
        <f>_xlfn.IFNA(IF($B1249="","",VLOOKUP($B1249,'SWC Towers'!$A:$Q,$Q$2,FALSE)),"")</f>
        <v/>
      </c>
      <c r="R1249" s="106" t="str">
        <f>_xlfn.IFNA(IF($B1249="","",VLOOKUP($B1249,'SWC Towers'!$A:$Q,$R$2,FALSE)),"")</f>
        <v/>
      </c>
      <c r="S1249" s="106" t="str">
        <f>_xlfn.IFNA(IF($B1249="","",VLOOKUP($B1249,'SWC Towers'!$A:$Q,$S$2,FALSE)),"")</f>
        <v/>
      </c>
      <c r="T1249" s="106" t="str">
        <f>_xlfn.IFNA(IF($B1249="","",VLOOKUP($B1249,'SWC Towers'!$A:$Q,$T$2,FALSE)),"")</f>
        <v/>
      </c>
      <c r="U1249" s="104">
        <f>_xlfn.IFNA(IF($B1249="","",VLOOKUP($B1249,'SWC Towers'!$A:$Q,$U$2,FALSE)),"")</f>
        <v>0.1</v>
      </c>
      <c r="V1249" s="104" t="str">
        <f>_xlfn.IFNA(IF($B1249="","",VLOOKUP($B1249,'SWC Towers'!$A:$Q,$V$2,FALSE)),"")</f>
        <v/>
      </c>
      <c r="W1249" s="104" t="str">
        <f>_xlfn.IFNA(IF($B1249="","",VLOOKUP($B1249,'SWC Towers'!$A:$Q,$W$2,FALSE)),"")</f>
        <v/>
      </c>
      <c r="X1249" s="104" t="str">
        <f>_xlfn.IFNA(IF($B1249="","",VLOOKUP($B1249,'SWC Towers'!$A:$Q,$X$2,FALSE)),"")</f>
        <v/>
      </c>
      <c r="Y1249" s="104" t="str">
        <f>_xlfn.IFNA(IF($B1249="","",VLOOKUP($B1249,'SWC Towers'!$A:$Q,$Y$2,FALSE)),"")</f>
        <v/>
      </c>
      <c r="Z1249" s="104" t="str">
        <f>_xlfn.IFNA(IF($B1249="","",VLOOKUP($B1249,'SWC Towers'!$A:$Q,$Z$2,FALSE)),"")</f>
        <v/>
      </c>
      <c r="AA1249" s="104" t="str">
        <f>_xlfn.IFNA(IF($B1249="","",VLOOKUP($B1249,'SWC Towers'!$A:$Q,$AA$2,FALSE)),"")</f>
        <v/>
      </c>
      <c r="AB1249" s="106">
        <f>_xlfn.IFNA(IF($B1249="","",VLOOKUP($B1249,'SWC Towers'!$A:$Q,$AB$2,FALSE)),"")</f>
        <v>0.9</v>
      </c>
      <c r="AC1249" s="20">
        <f>SUM(Table25[[#This Row],[IT Tower: Application]:[Other/Non-IT ]])</f>
        <v>1</v>
      </c>
      <c r="AD1249" s="67"/>
      <c r="AE1249" s="67"/>
      <c r="AF1249" s="67"/>
      <c r="AG1249" s="67"/>
      <c r="AH1249" s="67"/>
      <c r="AI1249" s="67"/>
      <c r="AJ1249" s="67"/>
      <c r="AK1249" s="67"/>
      <c r="AL1249" s="67"/>
      <c r="AM1249" s="67"/>
      <c r="AN1249" s="67"/>
      <c r="AO1249" s="67"/>
      <c r="AP1249" s="67"/>
      <c r="AQ1249" s="67"/>
      <c r="AR1249" s="67"/>
      <c r="AS1249" s="67"/>
      <c r="AT1249" s="67"/>
      <c r="AU1249" s="67"/>
      <c r="AV1249" s="67"/>
      <c r="AW1249" s="67"/>
      <c r="AX1249" s="67">
        <v>0</v>
      </c>
      <c r="AY1249" s="67">
        <v>2436</v>
      </c>
      <c r="AZ1249" s="67">
        <v>560</v>
      </c>
      <c r="BA1249" s="67">
        <v>0</v>
      </c>
      <c r="BB1249" s="113"/>
      <c r="BC1249" s="113"/>
      <c r="BD1249" s="113"/>
      <c r="BE1249" s="113"/>
      <c r="BF1249" s="113"/>
      <c r="BG1249" s="113"/>
      <c r="BH1249" s="113"/>
      <c r="BI1249" s="113"/>
      <c r="BJ1249" s="113"/>
      <c r="BK1249" s="113"/>
      <c r="BL1249" s="113"/>
      <c r="BM1249" s="113"/>
      <c r="BN1249" s="113"/>
      <c r="BO1249" s="113"/>
      <c r="BP1249" s="113"/>
      <c r="BQ1249" s="113"/>
      <c r="BR1249" s="113"/>
      <c r="BS1249" s="113"/>
      <c r="BT1249" s="113"/>
      <c r="BU1249" s="113"/>
      <c r="BV1249" s="113"/>
      <c r="BW1249" s="113"/>
      <c r="BX1249" s="113"/>
      <c r="BY1249" s="113"/>
      <c r="BZ1249" s="113"/>
      <c r="CA1249" s="67"/>
      <c r="CB1249" s="113"/>
      <c r="CC1249" s="69">
        <f>SUM(Table25[[#This Row],[Contract Amount FY00]:[Contract Amount FY50]])</f>
        <v>2996</v>
      </c>
      <c r="CD1249" s="114"/>
    </row>
    <row r="1250" spans="1:82" x14ac:dyDescent="0.25">
      <c r="A1250" s="122" t="s">
        <v>1949</v>
      </c>
      <c r="B1250" s="122" t="s">
        <v>286</v>
      </c>
      <c r="C1250" s="122" t="s">
        <v>1319</v>
      </c>
      <c r="E1250" s="26" t="str">
        <f>IFERROR(IF(VLOOKUP(Table25[[#This Row],[Contract No.]],Table3[#All],3,FALSE)="","No","Yes"),"")</f>
        <v>No</v>
      </c>
      <c r="F1250" s="107" t="str">
        <f>IFERROR(VLOOKUP(Table25[[#This Row],[Contract No.]],Table3[#All],3,FALSE),"")</f>
        <v/>
      </c>
      <c r="G1250" s="107" t="str">
        <f>IFERROR(IF(Table25[[#This Row],[Cooperative Purchase
(Yes/No)]]="Yes","Yes",IF(VLOOKUP(Table25[[#This Row],[Contract No.]],Table3[#All],1,FALSE)=Table25[[#This Row],[Contract No.]],"Yes","No")),"No")</f>
        <v>Yes</v>
      </c>
      <c r="H1250" s="51">
        <f>IFERROR(VLOOKUP(Table25[[#This Row],[Contract No.]],Table3[#All],4,FALSE),"")</f>
        <v>42401</v>
      </c>
      <c r="I1250" s="28">
        <f>IFERROR(IF(AND(MONTH(Table25[[#This Row],[Contract Start Date]])&gt;6,MONTH(Table25[[#This Row],[Contract Start Date]])&lt;=12),YEAR(Table25[[#This Row],[Contract Start Date]])+1,YEAR(Table25[[#This Row],[Contract Start Date]])),"")</f>
        <v>2016</v>
      </c>
      <c r="J1250" s="108">
        <f>Table25[[#This Row],[FY Formula start]]</f>
        <v>2016</v>
      </c>
      <c r="K1250" s="59" t="str">
        <f>"FY"&amp;" "&amp;Table25[[#This Row],[Year Start]]</f>
        <v>FY 2016</v>
      </c>
      <c r="L1250" s="109">
        <f>IFERROR(VLOOKUP(Table25[[#This Row],[Contract No.]],Table3[#All],5,FALSE),"")</f>
        <v>72717</v>
      </c>
      <c r="M1250" s="110">
        <f>IFERROR(IF(Table25[[#This Row],[Contract End Date]]="99/99/9999","No End",IF(AND(MONTH(Table25[[#This Row],[Contract End Date]])&gt;6,MONTH(Table25[[#This Row],[Contract End Date]])&lt;=12),YEAR(Table25[[#This Row],[Contract End Date]])+1,YEAR(Table25[[#This Row],[Contract End Date]]))),"")</f>
        <v>2099</v>
      </c>
      <c r="N1250" s="111">
        <f>Table25[[#This Row],[FY Formula end]]</f>
        <v>2099</v>
      </c>
      <c r="O1250" s="112" t="str">
        <f>IF(Table25[[#This Row],[Year End]]="No End","No End","FY"&amp;" "&amp;Table25[[#This Row],[Year End]])</f>
        <v>FY 2099</v>
      </c>
      <c r="P1250" s="27"/>
      <c r="Q1250" s="104">
        <f>_xlfn.IFNA(IF($B1250="","",VLOOKUP($B1250,'SWC Towers'!$A:$Q,$Q$2,FALSE)),"")</f>
        <v>0.5</v>
      </c>
      <c r="R1250" s="106" t="str">
        <f>_xlfn.IFNA(IF($B1250="","",VLOOKUP($B1250,'SWC Towers'!$A:$Q,$R$2,FALSE)),"")</f>
        <v/>
      </c>
      <c r="S1250" s="106" t="str">
        <f>_xlfn.IFNA(IF($B1250="","",VLOOKUP($B1250,'SWC Towers'!$A:$Q,$S$2,FALSE)),"")</f>
        <v/>
      </c>
      <c r="T1250" s="106">
        <f>_xlfn.IFNA(IF($B1250="","",VLOOKUP($B1250,'SWC Towers'!$A:$Q,$T$2,FALSE)),"")</f>
        <v>0.5</v>
      </c>
      <c r="U1250" s="104" t="str">
        <f>_xlfn.IFNA(IF($B1250="","",VLOOKUP($B1250,'SWC Towers'!$A:$Q,$U$2,FALSE)),"")</f>
        <v/>
      </c>
      <c r="V1250" s="104" t="str">
        <f>_xlfn.IFNA(IF($B1250="","",VLOOKUP($B1250,'SWC Towers'!$A:$Q,$V$2,FALSE)),"")</f>
        <v/>
      </c>
      <c r="W1250" s="104" t="str">
        <f>_xlfn.IFNA(IF($B1250="","",VLOOKUP($B1250,'SWC Towers'!$A:$Q,$W$2,FALSE)),"")</f>
        <v/>
      </c>
      <c r="X1250" s="104" t="str">
        <f>_xlfn.IFNA(IF($B1250="","",VLOOKUP($B1250,'SWC Towers'!$A:$Q,$X$2,FALSE)),"")</f>
        <v/>
      </c>
      <c r="Y1250" s="104" t="str">
        <f>_xlfn.IFNA(IF($B1250="","",VLOOKUP($B1250,'SWC Towers'!$A:$Q,$Y$2,FALSE)),"")</f>
        <v/>
      </c>
      <c r="Z1250" s="104" t="str">
        <f>_xlfn.IFNA(IF($B1250="","",VLOOKUP($B1250,'SWC Towers'!$A:$Q,$Z$2,FALSE)),"")</f>
        <v/>
      </c>
      <c r="AA1250" s="104" t="str">
        <f>_xlfn.IFNA(IF($B1250="","",VLOOKUP($B1250,'SWC Towers'!$A:$Q,$AA$2,FALSE)),"")</f>
        <v/>
      </c>
      <c r="AB1250" s="106" t="str">
        <f>_xlfn.IFNA(IF($B1250="","",VLOOKUP($B1250,'SWC Towers'!$A:$Q,$AB$2,FALSE)),"")</f>
        <v/>
      </c>
      <c r="AC1250" s="20">
        <f>SUM(Table25[[#This Row],[IT Tower: Application]:[Other/Non-IT ]])</f>
        <v>1</v>
      </c>
      <c r="AD1250" s="67"/>
      <c r="AE1250" s="67"/>
      <c r="AF1250" s="67"/>
      <c r="AG1250" s="67"/>
      <c r="AH1250" s="67"/>
      <c r="AI1250" s="67"/>
      <c r="AJ1250" s="67"/>
      <c r="AK1250" s="67"/>
      <c r="AL1250" s="67"/>
      <c r="AM1250" s="67"/>
      <c r="AN1250" s="67"/>
      <c r="AO1250" s="67"/>
      <c r="AP1250" s="67"/>
      <c r="AQ1250" s="67"/>
      <c r="AR1250" s="67"/>
      <c r="AS1250" s="67"/>
      <c r="AT1250" s="67"/>
      <c r="AU1250" s="67"/>
      <c r="AV1250" s="67"/>
      <c r="AW1250" s="67"/>
      <c r="AX1250" s="67">
        <v>0</v>
      </c>
      <c r="AY1250" s="67">
        <v>315971</v>
      </c>
      <c r="AZ1250" s="67">
        <v>157301</v>
      </c>
      <c r="BA1250" s="67">
        <v>212761</v>
      </c>
      <c r="BB1250" s="113">
        <v>13710</v>
      </c>
      <c r="BC1250" s="113"/>
      <c r="BD1250" s="113"/>
      <c r="BE1250" s="113"/>
      <c r="BF1250" s="113"/>
      <c r="BG1250" s="113"/>
      <c r="BH1250" s="113"/>
      <c r="BI1250" s="113"/>
      <c r="BJ1250" s="113"/>
      <c r="BK1250" s="113"/>
      <c r="BL1250" s="113"/>
      <c r="BM1250" s="113"/>
      <c r="BN1250" s="113"/>
      <c r="BO1250" s="113"/>
      <c r="BP1250" s="113"/>
      <c r="BQ1250" s="113"/>
      <c r="BR1250" s="113"/>
      <c r="BS1250" s="113"/>
      <c r="BT1250" s="113"/>
      <c r="BU1250" s="113"/>
      <c r="BV1250" s="113"/>
      <c r="BW1250" s="113"/>
      <c r="BX1250" s="113"/>
      <c r="BY1250" s="113"/>
      <c r="BZ1250" s="113"/>
      <c r="CA1250" s="67"/>
      <c r="CB1250" s="113"/>
      <c r="CC1250" s="69">
        <f>SUM(Table25[[#This Row],[Contract Amount FY00]:[Contract Amount FY50]])</f>
        <v>699743</v>
      </c>
      <c r="CD1250" s="114"/>
    </row>
    <row r="1251" spans="1:82" x14ac:dyDescent="0.25">
      <c r="A1251" s="122" t="s">
        <v>1949</v>
      </c>
      <c r="B1251" s="122" t="s">
        <v>3013</v>
      </c>
      <c r="C1251" s="122" t="s">
        <v>279</v>
      </c>
      <c r="E1251" s="26" t="str">
        <f>IFERROR(IF(VLOOKUP(Table25[[#This Row],[Contract No.]],Table3[#All],3,FALSE)="","No","Yes"),"")</f>
        <v>Yes</v>
      </c>
      <c r="F1251" s="107" t="str">
        <f>IFERROR(VLOOKUP(Table25[[#This Row],[Contract No.]],Table3[#All],3,FALSE),"")</f>
        <v>NASPO</v>
      </c>
      <c r="G1251" s="107" t="str">
        <f>IFERROR(IF(Table25[[#This Row],[Cooperative Purchase
(Yes/No)]]="Yes","Yes",IF(VLOOKUP(Table25[[#This Row],[Contract No.]],Table3[#All],1,FALSE)=Table25[[#This Row],[Contract No.]],"Yes","No")),"No")</f>
        <v>Yes</v>
      </c>
      <c r="H1251" s="51">
        <f>IFERROR(VLOOKUP(Table25[[#This Row],[Contract No.]],Table3[#All],4,FALSE),"")</f>
        <v>44926</v>
      </c>
      <c r="I1251" s="28">
        <f>IFERROR(IF(AND(MONTH(Table25[[#This Row],[Contract Start Date]])&gt;6,MONTH(Table25[[#This Row],[Contract Start Date]])&lt;=12),YEAR(Table25[[#This Row],[Contract Start Date]])+1,YEAR(Table25[[#This Row],[Contract Start Date]])),"")</f>
        <v>2023</v>
      </c>
      <c r="J1251" s="108">
        <f>Table25[[#This Row],[FY Formula start]]</f>
        <v>2023</v>
      </c>
      <c r="K1251" s="59" t="str">
        <f>"FY"&amp;" "&amp;Table25[[#This Row],[Year Start]]</f>
        <v>FY 2023</v>
      </c>
      <c r="L1251" s="109">
        <f>IFERROR(VLOOKUP(Table25[[#This Row],[Contract No.]],Table3[#All],5,FALSE),"")</f>
        <v>46501</v>
      </c>
      <c r="M1251" s="110">
        <f>IFERROR(IF(Table25[[#This Row],[Contract End Date]]="99/99/9999","No End",IF(AND(MONTH(Table25[[#This Row],[Contract End Date]])&gt;6,MONTH(Table25[[#This Row],[Contract End Date]])&lt;=12),YEAR(Table25[[#This Row],[Contract End Date]])+1,YEAR(Table25[[#This Row],[Contract End Date]]))),"")</f>
        <v>2027</v>
      </c>
      <c r="N1251" s="111">
        <f>Table25[[#This Row],[FY Formula end]]</f>
        <v>2027</v>
      </c>
      <c r="O1251" s="112" t="str">
        <f>IF(Table25[[#This Row],[Year End]]="No End","No End","FY"&amp;" "&amp;Table25[[#This Row],[Year End]])</f>
        <v>FY 2027</v>
      </c>
      <c r="P1251" s="27"/>
      <c r="Q1251" s="104">
        <f>_xlfn.IFNA(IF($B1251="","",VLOOKUP($B1251,'SWC Towers'!$A:$Q,$Q$2,FALSE)),"")</f>
        <v>0.3</v>
      </c>
      <c r="R1251" s="106" t="str">
        <f>_xlfn.IFNA(IF($B1251="","",VLOOKUP($B1251,'SWC Towers'!$A:$Q,$R$2,FALSE)),"")</f>
        <v/>
      </c>
      <c r="S1251" s="106">
        <f>_xlfn.IFNA(IF($B1251="","",VLOOKUP($B1251,'SWC Towers'!$A:$Q,$S$2,FALSE)),"")</f>
        <v>0.1</v>
      </c>
      <c r="T1251" s="106" t="str">
        <f>_xlfn.IFNA(IF($B1251="","",VLOOKUP($B1251,'SWC Towers'!$A:$Q,$T$2,FALSE)),"")</f>
        <v/>
      </c>
      <c r="U1251" s="104">
        <f>_xlfn.IFNA(IF($B1251="","",VLOOKUP($B1251,'SWC Towers'!$A:$Q,$U$2,FALSE)),"")</f>
        <v>0.6</v>
      </c>
      <c r="V1251" s="104" t="str">
        <f>_xlfn.IFNA(IF($B1251="","",VLOOKUP($B1251,'SWC Towers'!$A:$Q,$V$2,FALSE)),"")</f>
        <v/>
      </c>
      <c r="W1251" s="104" t="str">
        <f>_xlfn.IFNA(IF($B1251="","",VLOOKUP($B1251,'SWC Towers'!$A:$Q,$W$2,FALSE)),"")</f>
        <v/>
      </c>
      <c r="X1251" s="104" t="str">
        <f>_xlfn.IFNA(IF($B1251="","",VLOOKUP($B1251,'SWC Towers'!$A:$Q,$X$2,FALSE)),"")</f>
        <v/>
      </c>
      <c r="Y1251" s="104" t="str">
        <f>_xlfn.IFNA(IF($B1251="","",VLOOKUP($B1251,'SWC Towers'!$A:$Q,$Y$2,FALSE)),"")</f>
        <v/>
      </c>
      <c r="Z1251" s="104" t="str">
        <f>_xlfn.IFNA(IF($B1251="","",VLOOKUP($B1251,'SWC Towers'!$A:$Q,$Z$2,FALSE)),"")</f>
        <v/>
      </c>
      <c r="AA1251" s="104" t="str">
        <f>_xlfn.IFNA(IF($B1251="","",VLOOKUP($B1251,'SWC Towers'!$A:$Q,$AA$2,FALSE)),"")</f>
        <v/>
      </c>
      <c r="AB1251" s="106" t="str">
        <f>_xlfn.IFNA(IF($B1251="","",VLOOKUP($B1251,'SWC Towers'!$A:$Q,$AB$2,FALSE)),"")</f>
        <v/>
      </c>
      <c r="AC1251" s="20">
        <f>SUM(Table25[[#This Row],[IT Tower: Application]:[Other/Non-IT ]])</f>
        <v>1</v>
      </c>
      <c r="AD1251" s="67"/>
      <c r="AE1251" s="67"/>
      <c r="AF1251" s="67"/>
      <c r="AG1251" s="67"/>
      <c r="AH1251" s="67"/>
      <c r="AI1251" s="67"/>
      <c r="AJ1251" s="67"/>
      <c r="AK1251" s="67"/>
      <c r="AL1251" s="67"/>
      <c r="AM1251" s="67"/>
      <c r="AN1251" s="67"/>
      <c r="AO1251" s="67"/>
      <c r="AP1251" s="67"/>
      <c r="AQ1251" s="67"/>
      <c r="AR1251" s="67"/>
      <c r="AS1251" s="67"/>
      <c r="AT1251" s="67"/>
      <c r="AU1251" s="67"/>
      <c r="AV1251" s="67"/>
      <c r="AW1251" s="67"/>
      <c r="AX1251" s="67"/>
      <c r="AY1251" s="67"/>
      <c r="AZ1251" s="67"/>
      <c r="BA1251" s="67"/>
      <c r="BB1251" s="113">
        <v>39683</v>
      </c>
      <c r="BC1251" s="113">
        <v>54709</v>
      </c>
      <c r="BD1251" s="113"/>
      <c r="BE1251" s="113"/>
      <c r="BF1251" s="113"/>
      <c r="BG1251" s="113"/>
      <c r="BH1251" s="113"/>
      <c r="BI1251" s="113"/>
      <c r="BJ1251" s="113"/>
      <c r="BK1251" s="113"/>
      <c r="BL1251" s="113"/>
      <c r="BM1251" s="113"/>
      <c r="BN1251" s="113"/>
      <c r="BO1251" s="113"/>
      <c r="BP1251" s="113"/>
      <c r="BQ1251" s="113"/>
      <c r="BR1251" s="113"/>
      <c r="BS1251" s="113"/>
      <c r="BT1251" s="113"/>
      <c r="BU1251" s="113"/>
      <c r="BV1251" s="113"/>
      <c r="BW1251" s="113"/>
      <c r="BX1251" s="113"/>
      <c r="BY1251" s="113"/>
      <c r="BZ1251" s="113"/>
      <c r="CA1251" s="67"/>
      <c r="CB1251" s="113"/>
      <c r="CC1251" s="69">
        <f>SUM(Table25[[#This Row],[Contract Amount FY00]:[Contract Amount FY50]])</f>
        <v>94392</v>
      </c>
      <c r="CD1251" s="114"/>
    </row>
    <row r="1252" spans="1:82" x14ac:dyDescent="0.25">
      <c r="A1252" s="122" t="s">
        <v>1949</v>
      </c>
      <c r="B1252" s="122" t="s">
        <v>3141</v>
      </c>
      <c r="C1252" s="122" t="s">
        <v>1319</v>
      </c>
      <c r="E1252" s="26" t="str">
        <f>IFERROR(IF(VLOOKUP(Table25[[#This Row],[Contract No.]],Table3[#All],3,FALSE)="","No","Yes"),"")</f>
        <v>No</v>
      </c>
      <c r="F1252" s="107" t="str">
        <f>IFERROR(VLOOKUP(Table25[[#This Row],[Contract No.]],Table3[#All],3,FALSE),"")</f>
        <v/>
      </c>
      <c r="G1252" s="107" t="str">
        <f>IFERROR(IF(Table25[[#This Row],[Cooperative Purchase
(Yes/No)]]="Yes","Yes",IF(VLOOKUP(Table25[[#This Row],[Contract No.]],Table3[#All],1,FALSE)=Table25[[#This Row],[Contract No.]],"Yes","No")),"No")</f>
        <v>Yes</v>
      </c>
      <c r="H1252" s="51">
        <f>IFERROR(VLOOKUP(Table25[[#This Row],[Contract No.]],Table3[#All],4,FALSE),"")</f>
        <v>45427</v>
      </c>
      <c r="I1252" s="28">
        <f>IFERROR(IF(AND(MONTH(Table25[[#This Row],[Contract Start Date]])&gt;6,MONTH(Table25[[#This Row],[Contract Start Date]])&lt;=12),YEAR(Table25[[#This Row],[Contract Start Date]])+1,YEAR(Table25[[#This Row],[Contract Start Date]])),"")</f>
        <v>2024</v>
      </c>
      <c r="J1252" s="108">
        <f>Table25[[#This Row],[FY Formula start]]</f>
        <v>2024</v>
      </c>
      <c r="K1252" s="59" t="str">
        <f>"FY"&amp;" "&amp;Table25[[#This Row],[Year Start]]</f>
        <v>FY 2024</v>
      </c>
      <c r="L1252" s="109">
        <f>IFERROR(VLOOKUP(Table25[[#This Row],[Contract No.]],Table3[#All],5,FALSE),"")</f>
        <v>46888</v>
      </c>
      <c r="M1252" s="110">
        <f>IFERROR(IF(Table25[[#This Row],[Contract End Date]]="99/99/9999","No End",IF(AND(MONTH(Table25[[#This Row],[Contract End Date]])&gt;6,MONTH(Table25[[#This Row],[Contract End Date]])&lt;=12),YEAR(Table25[[#This Row],[Contract End Date]])+1,YEAR(Table25[[#This Row],[Contract End Date]]))),"")</f>
        <v>2028</v>
      </c>
      <c r="N1252" s="111">
        <f>Table25[[#This Row],[FY Formula end]]</f>
        <v>2028</v>
      </c>
      <c r="O1252" s="112" t="str">
        <f>IF(Table25[[#This Row],[Year End]]="No End","No End","FY"&amp;" "&amp;Table25[[#This Row],[Year End]])</f>
        <v>FY 2028</v>
      </c>
      <c r="P1252" s="27"/>
      <c r="Q1252" s="104">
        <f>_xlfn.IFNA(IF($B1252="","",VLOOKUP($B1252,'SWC Towers'!$A:$Q,$Q$2,FALSE)),"")</f>
        <v>0.4</v>
      </c>
      <c r="R1252" s="106" t="str">
        <f>_xlfn.IFNA(IF($B1252="","",VLOOKUP($B1252,'SWC Towers'!$A:$Q,$R$2,FALSE)),"")</f>
        <v/>
      </c>
      <c r="S1252" s="106" t="str">
        <f>_xlfn.IFNA(IF($B1252="","",VLOOKUP($B1252,'SWC Towers'!$A:$Q,$S$2,FALSE)),"")</f>
        <v/>
      </c>
      <c r="T1252" s="106">
        <f>_xlfn.IFNA(IF($B1252="","",VLOOKUP($B1252,'SWC Towers'!$A:$Q,$T$2,FALSE)),"")</f>
        <v>0.1</v>
      </c>
      <c r="U1252" s="104" t="str">
        <f>_xlfn.IFNA(IF($B1252="","",VLOOKUP($B1252,'SWC Towers'!$A:$Q,$U$2,FALSE)),"")</f>
        <v/>
      </c>
      <c r="V1252" s="104">
        <f>_xlfn.IFNA(IF($B1252="","",VLOOKUP($B1252,'SWC Towers'!$A:$Q,$V$2,FALSE)),"")</f>
        <v>0.4</v>
      </c>
      <c r="W1252" s="104" t="str">
        <f>_xlfn.IFNA(IF($B1252="","",VLOOKUP($B1252,'SWC Towers'!$A:$Q,$W$2,FALSE)),"")</f>
        <v/>
      </c>
      <c r="X1252" s="104" t="str">
        <f>_xlfn.IFNA(IF($B1252="","",VLOOKUP($B1252,'SWC Towers'!$A:$Q,$X$2,FALSE)),"")</f>
        <v/>
      </c>
      <c r="Y1252" s="104" t="str">
        <f>_xlfn.IFNA(IF($B1252="","",VLOOKUP($B1252,'SWC Towers'!$A:$Q,$Y$2,FALSE)),"")</f>
        <v/>
      </c>
      <c r="Z1252" s="104">
        <f>_xlfn.IFNA(IF($B1252="","",VLOOKUP($B1252,'SWC Towers'!$A:$Q,$Z$2,FALSE)),"")</f>
        <v>0.1</v>
      </c>
      <c r="AA1252" s="104" t="str">
        <f>_xlfn.IFNA(IF($B1252="","",VLOOKUP($B1252,'SWC Towers'!$A:$Q,$AA$2,FALSE)),"")</f>
        <v/>
      </c>
      <c r="AB1252" s="106" t="str">
        <f>_xlfn.IFNA(IF($B1252="","",VLOOKUP($B1252,'SWC Towers'!$A:$Q,$AB$2,FALSE)),"")</f>
        <v/>
      </c>
      <c r="AC1252" s="20">
        <f>SUM(Table25[[#This Row],[IT Tower: Application]:[Other/Non-IT ]])</f>
        <v>1</v>
      </c>
      <c r="AD1252" s="67"/>
      <c r="AE1252" s="67"/>
      <c r="AF1252" s="67"/>
      <c r="AG1252" s="67"/>
      <c r="AH1252" s="67"/>
      <c r="AI1252" s="67"/>
      <c r="AJ1252" s="67"/>
      <c r="AK1252" s="67"/>
      <c r="AL1252" s="67"/>
      <c r="AM1252" s="67"/>
      <c r="AN1252" s="67"/>
      <c r="AO1252" s="67"/>
      <c r="AP1252" s="67"/>
      <c r="AQ1252" s="67"/>
      <c r="AR1252" s="67"/>
      <c r="AS1252" s="67"/>
      <c r="AT1252" s="67"/>
      <c r="AU1252" s="67"/>
      <c r="AV1252" s="67"/>
      <c r="AW1252" s="67"/>
      <c r="AX1252" s="67"/>
      <c r="AY1252" s="67"/>
      <c r="AZ1252" s="67"/>
      <c r="BA1252" s="67"/>
      <c r="BB1252" s="113"/>
      <c r="BC1252" s="113">
        <v>4439</v>
      </c>
      <c r="BD1252" s="113"/>
      <c r="BE1252" s="113"/>
      <c r="BF1252" s="113"/>
      <c r="BG1252" s="113"/>
      <c r="BH1252" s="113"/>
      <c r="BI1252" s="113"/>
      <c r="BJ1252" s="113"/>
      <c r="BK1252" s="113"/>
      <c r="BL1252" s="113"/>
      <c r="BM1252" s="113"/>
      <c r="BN1252" s="113"/>
      <c r="BO1252" s="113"/>
      <c r="BP1252" s="113"/>
      <c r="BQ1252" s="113"/>
      <c r="BR1252" s="113"/>
      <c r="BS1252" s="113"/>
      <c r="BT1252" s="113"/>
      <c r="BU1252" s="113"/>
      <c r="BV1252" s="113"/>
      <c r="BW1252" s="113"/>
      <c r="BX1252" s="113"/>
      <c r="BY1252" s="113"/>
      <c r="BZ1252" s="113"/>
      <c r="CA1252" s="67"/>
      <c r="CB1252" s="113"/>
      <c r="CC1252" s="69">
        <f>SUM(Table25[[#This Row],[Contract Amount FY00]:[Contract Amount FY50]])</f>
        <v>4439</v>
      </c>
      <c r="CD1252" s="114"/>
    </row>
    <row r="1253" spans="1:82" x14ac:dyDescent="0.25">
      <c r="A1253" s="122" t="s">
        <v>1950</v>
      </c>
      <c r="B1253" s="122" t="s">
        <v>533</v>
      </c>
      <c r="C1253" s="122" t="s">
        <v>3187</v>
      </c>
      <c r="E1253" s="26" t="str">
        <f>IFERROR(IF(VLOOKUP(Table25[[#This Row],[Contract No.]],Table3[#All],3,FALSE)="","No","Yes"),"")</f>
        <v>No</v>
      </c>
      <c r="F1253" s="107" t="str">
        <f>IFERROR(VLOOKUP(Table25[[#This Row],[Contract No.]],Table3[#All],3,FALSE),"")</f>
        <v/>
      </c>
      <c r="G1253" s="107" t="str">
        <f>IFERROR(IF(Table25[[#This Row],[Cooperative Purchase
(Yes/No)]]="Yes","Yes",IF(VLOOKUP(Table25[[#This Row],[Contract No.]],Table3[#All],1,FALSE)=Table25[[#This Row],[Contract No.]],"Yes","No")),"No")</f>
        <v>Yes</v>
      </c>
      <c r="H1253" s="51">
        <f>IFERROR(VLOOKUP(Table25[[#This Row],[Contract No.]],Table3[#All],4,FALSE),"")</f>
        <v>43556</v>
      </c>
      <c r="I1253" s="28">
        <f>IFERROR(IF(AND(MONTH(Table25[[#This Row],[Contract Start Date]])&gt;6,MONTH(Table25[[#This Row],[Contract Start Date]])&lt;=12),YEAR(Table25[[#This Row],[Contract Start Date]])+1,YEAR(Table25[[#This Row],[Contract Start Date]])),"")</f>
        <v>2019</v>
      </c>
      <c r="J1253" s="108">
        <f>Table25[[#This Row],[FY Formula start]]</f>
        <v>2019</v>
      </c>
      <c r="K1253" s="59" t="str">
        <f>"FY"&amp;" "&amp;Table25[[#This Row],[Year Start]]</f>
        <v>FY 2019</v>
      </c>
      <c r="L1253" s="109">
        <f>IFERROR(VLOOKUP(Table25[[#This Row],[Contract No.]],Table3[#All],5,FALSE),"")</f>
        <v>45747</v>
      </c>
      <c r="M1253" s="110">
        <f>IFERROR(IF(Table25[[#This Row],[Contract End Date]]="99/99/9999","No End",IF(AND(MONTH(Table25[[#This Row],[Contract End Date]])&gt;6,MONTH(Table25[[#This Row],[Contract End Date]])&lt;=12),YEAR(Table25[[#This Row],[Contract End Date]])+1,YEAR(Table25[[#This Row],[Contract End Date]]))),"")</f>
        <v>2025</v>
      </c>
      <c r="N1253" s="111">
        <f>Table25[[#This Row],[FY Formula end]]</f>
        <v>2025</v>
      </c>
      <c r="O1253" s="112" t="str">
        <f>IF(Table25[[#This Row],[Year End]]="No End","No End","FY"&amp;" "&amp;Table25[[#This Row],[Year End]])</f>
        <v>FY 2025</v>
      </c>
      <c r="P1253" s="27"/>
      <c r="Q1253" s="104">
        <f>_xlfn.IFNA(IF($B1253="","",VLOOKUP($B1253,'SWC Towers'!$A:$Q,$Q$2,FALSE)),"")</f>
        <v>0.2</v>
      </c>
      <c r="R1253" s="106">
        <f>_xlfn.IFNA(IF($B1253="","",VLOOKUP($B1253,'SWC Towers'!$A:$Q,$R$2,FALSE)),"")</f>
        <v>0.2</v>
      </c>
      <c r="S1253" s="106" t="str">
        <f>_xlfn.IFNA(IF($B1253="","",VLOOKUP($B1253,'SWC Towers'!$A:$Q,$S$2,FALSE)),"")</f>
        <v/>
      </c>
      <c r="T1253" s="106" t="str">
        <f>_xlfn.IFNA(IF($B1253="","",VLOOKUP($B1253,'SWC Towers'!$A:$Q,$T$2,FALSE)),"")</f>
        <v/>
      </c>
      <c r="U1253" s="104">
        <f>_xlfn.IFNA(IF($B1253="","",VLOOKUP($B1253,'SWC Towers'!$A:$Q,$U$2,FALSE)),"")</f>
        <v>0.2</v>
      </c>
      <c r="V1253" s="104" t="str">
        <f>_xlfn.IFNA(IF($B1253="","",VLOOKUP($B1253,'SWC Towers'!$A:$Q,$V$2,FALSE)),"")</f>
        <v/>
      </c>
      <c r="W1253" s="104">
        <f>_xlfn.IFNA(IF($B1253="","",VLOOKUP($B1253,'SWC Towers'!$A:$Q,$W$2,FALSE)),"")</f>
        <v>0.2</v>
      </c>
      <c r="X1253" s="104" t="str">
        <f>_xlfn.IFNA(IF($B1253="","",VLOOKUP($B1253,'SWC Towers'!$A:$Q,$X$2,FALSE)),"")</f>
        <v/>
      </c>
      <c r="Y1253" s="104" t="str">
        <f>_xlfn.IFNA(IF($B1253="","",VLOOKUP($B1253,'SWC Towers'!$A:$Q,$Y$2,FALSE)),"")</f>
        <v/>
      </c>
      <c r="Z1253" s="104" t="str">
        <f>_xlfn.IFNA(IF($B1253="","",VLOOKUP($B1253,'SWC Towers'!$A:$Q,$Z$2,FALSE)),"")</f>
        <v/>
      </c>
      <c r="AA1253" s="104">
        <f>_xlfn.IFNA(IF($B1253="","",VLOOKUP($B1253,'SWC Towers'!$A:$Q,$AA$2,FALSE)),"")</f>
        <v>0.2</v>
      </c>
      <c r="AB1253" s="106" t="str">
        <f>_xlfn.IFNA(IF($B1253="","",VLOOKUP($B1253,'SWC Towers'!$A:$Q,$AB$2,FALSE)),"")</f>
        <v/>
      </c>
      <c r="AC1253" s="20">
        <f>SUM(Table25[[#This Row],[IT Tower: Application]:[Other/Non-IT ]])</f>
        <v>1</v>
      </c>
      <c r="AD1253" s="67"/>
      <c r="AE1253" s="67"/>
      <c r="AF1253" s="67"/>
      <c r="AG1253" s="67"/>
      <c r="AH1253" s="67"/>
      <c r="AI1253" s="67"/>
      <c r="AJ1253" s="67"/>
      <c r="AK1253" s="67"/>
      <c r="AL1253" s="67"/>
      <c r="AM1253" s="67"/>
      <c r="AN1253" s="67"/>
      <c r="AO1253" s="67"/>
      <c r="AP1253" s="67"/>
      <c r="AQ1253" s="67"/>
      <c r="AR1253" s="67"/>
      <c r="AS1253" s="67"/>
      <c r="AT1253" s="67"/>
      <c r="AU1253" s="67"/>
      <c r="AV1253" s="67"/>
      <c r="AW1253" s="67"/>
      <c r="AX1253" s="67"/>
      <c r="AY1253" s="67">
        <v>46853</v>
      </c>
      <c r="AZ1253" s="67">
        <v>0</v>
      </c>
      <c r="BA1253" s="67"/>
      <c r="BB1253" s="113"/>
      <c r="BC1253" s="113"/>
      <c r="BD1253" s="113"/>
      <c r="BE1253" s="113"/>
      <c r="BF1253" s="113"/>
      <c r="BG1253" s="113"/>
      <c r="BH1253" s="113"/>
      <c r="BI1253" s="113"/>
      <c r="BJ1253" s="113"/>
      <c r="BK1253" s="113"/>
      <c r="BL1253" s="113"/>
      <c r="BM1253" s="113"/>
      <c r="BN1253" s="113"/>
      <c r="BO1253" s="113"/>
      <c r="BP1253" s="113"/>
      <c r="BQ1253" s="113"/>
      <c r="BR1253" s="113"/>
      <c r="BS1253" s="113"/>
      <c r="BT1253" s="113"/>
      <c r="BU1253" s="113"/>
      <c r="BV1253" s="113"/>
      <c r="BW1253" s="113"/>
      <c r="BX1253" s="113"/>
      <c r="BY1253" s="113"/>
      <c r="BZ1253" s="113"/>
      <c r="CA1253" s="67"/>
      <c r="CB1253" s="113"/>
      <c r="CC1253" s="69">
        <f>SUM(Table25[[#This Row],[Contract Amount FY00]:[Contract Amount FY50]])</f>
        <v>46853</v>
      </c>
      <c r="CD1253" s="114"/>
    </row>
    <row r="1254" spans="1:82" x14ac:dyDescent="0.25">
      <c r="A1254" s="122" t="s">
        <v>1950</v>
      </c>
      <c r="B1254" s="122" t="s">
        <v>705</v>
      </c>
      <c r="C1254" s="122" t="s">
        <v>1777</v>
      </c>
      <c r="E1254" s="26" t="str">
        <f>IFERROR(IF(VLOOKUP(Table25[[#This Row],[Contract No.]],Table3[#All],3,FALSE)="","No","Yes"),"")</f>
        <v>Yes</v>
      </c>
      <c r="F1254" s="107" t="str">
        <f>IFERROR(VLOOKUP(Table25[[#This Row],[Contract No.]],Table3[#All],3,FALSE),"")</f>
        <v>NASPO</v>
      </c>
      <c r="G1254" s="107" t="str">
        <f>IFERROR(IF(Table25[[#This Row],[Cooperative Purchase
(Yes/No)]]="Yes","Yes",IF(VLOOKUP(Table25[[#This Row],[Contract No.]],Table3[#All],1,FALSE)=Table25[[#This Row],[Contract No.]],"Yes","No")),"No")</f>
        <v>Yes</v>
      </c>
      <c r="H1254" s="51">
        <f>IFERROR(VLOOKUP(Table25[[#This Row],[Contract No.]],Table3[#All],4,FALSE),"")</f>
        <v>43647</v>
      </c>
      <c r="I1254" s="28">
        <f>IFERROR(IF(AND(MONTH(Table25[[#This Row],[Contract Start Date]])&gt;6,MONTH(Table25[[#This Row],[Contract Start Date]])&lt;=12),YEAR(Table25[[#This Row],[Contract Start Date]])+1,YEAR(Table25[[#This Row],[Contract Start Date]])),"")</f>
        <v>2020</v>
      </c>
      <c r="J1254" s="108">
        <f>Table25[[#This Row],[FY Formula start]]</f>
        <v>2020</v>
      </c>
      <c r="K1254" s="59" t="str">
        <f>"FY"&amp;" "&amp;Table25[[#This Row],[Year Start]]</f>
        <v>FY 2020</v>
      </c>
      <c r="L1254" s="109">
        <f>IFERROR(VLOOKUP(Table25[[#This Row],[Contract No.]],Table3[#All],5,FALSE),"")</f>
        <v>47360</v>
      </c>
      <c r="M1254" s="110">
        <f>IFERROR(IF(Table25[[#This Row],[Contract End Date]]="99/99/9999","No End",IF(AND(MONTH(Table25[[#This Row],[Contract End Date]])&gt;6,MONTH(Table25[[#This Row],[Contract End Date]])&lt;=12),YEAR(Table25[[#This Row],[Contract End Date]])+1,YEAR(Table25[[#This Row],[Contract End Date]]))),"")</f>
        <v>2030</v>
      </c>
      <c r="N1254" s="111">
        <f>Table25[[#This Row],[FY Formula end]]</f>
        <v>2030</v>
      </c>
      <c r="O1254" s="112" t="str">
        <f>IF(Table25[[#This Row],[Year End]]="No End","No End","FY"&amp;" "&amp;Table25[[#This Row],[Year End]])</f>
        <v>FY 2030</v>
      </c>
      <c r="P1254" s="27"/>
      <c r="Q1254" s="104">
        <f>_xlfn.IFNA(IF($B1254="","",VLOOKUP($B1254,'SWC Towers'!$A:$Q,$Q$2,FALSE)),"")</f>
        <v>0.2</v>
      </c>
      <c r="R1254" s="106" t="str">
        <f>_xlfn.IFNA(IF($B1254="","",VLOOKUP($B1254,'SWC Towers'!$A:$Q,$R$2,FALSE)),"")</f>
        <v/>
      </c>
      <c r="S1254" s="106" t="str">
        <f>_xlfn.IFNA(IF($B1254="","",VLOOKUP($B1254,'SWC Towers'!$A:$Q,$S$2,FALSE)),"")</f>
        <v/>
      </c>
      <c r="T1254" s="106" t="str">
        <f>_xlfn.IFNA(IF($B1254="","",VLOOKUP($B1254,'SWC Towers'!$A:$Q,$T$2,FALSE)),"")</f>
        <v/>
      </c>
      <c r="U1254" s="104">
        <f>_xlfn.IFNA(IF($B1254="","",VLOOKUP($B1254,'SWC Towers'!$A:$Q,$U$2,FALSE)),"")</f>
        <v>0.4</v>
      </c>
      <c r="V1254" s="104" t="str">
        <f>_xlfn.IFNA(IF($B1254="","",VLOOKUP($B1254,'SWC Towers'!$A:$Q,$V$2,FALSE)),"")</f>
        <v/>
      </c>
      <c r="W1254" s="104">
        <f>_xlfn.IFNA(IF($B1254="","",VLOOKUP($B1254,'SWC Towers'!$A:$Q,$W$2,FALSE)),"")</f>
        <v>0.4</v>
      </c>
      <c r="X1254" s="104" t="str">
        <f>_xlfn.IFNA(IF($B1254="","",VLOOKUP($B1254,'SWC Towers'!$A:$Q,$X$2,FALSE)),"")</f>
        <v/>
      </c>
      <c r="Y1254" s="104" t="str">
        <f>_xlfn.IFNA(IF($B1254="","",VLOOKUP($B1254,'SWC Towers'!$A:$Q,$Y$2,FALSE)),"")</f>
        <v/>
      </c>
      <c r="Z1254" s="104" t="str">
        <f>_xlfn.IFNA(IF($B1254="","",VLOOKUP($B1254,'SWC Towers'!$A:$Q,$Z$2,FALSE)),"")</f>
        <v/>
      </c>
      <c r="AA1254" s="104" t="str">
        <f>_xlfn.IFNA(IF($B1254="","",VLOOKUP($B1254,'SWC Towers'!$A:$Q,$AA$2,FALSE)),"")</f>
        <v/>
      </c>
      <c r="AB1254" s="106" t="str">
        <f>_xlfn.IFNA(IF($B1254="","",VLOOKUP($B1254,'SWC Towers'!$A:$Q,$AB$2,FALSE)),"")</f>
        <v/>
      </c>
      <c r="AC1254" s="20">
        <f>SUM(Table25[[#This Row],[IT Tower: Application]:[Other/Non-IT ]])</f>
        <v>1</v>
      </c>
      <c r="AD1254" s="67"/>
      <c r="AE1254" s="67"/>
      <c r="AF1254" s="67"/>
      <c r="AG1254" s="67"/>
      <c r="AH1254" s="67"/>
      <c r="AI1254" s="67"/>
      <c r="AJ1254" s="67"/>
      <c r="AK1254" s="67"/>
      <c r="AL1254" s="67"/>
      <c r="AM1254" s="67"/>
      <c r="AN1254" s="67"/>
      <c r="AO1254" s="67"/>
      <c r="AP1254" s="67"/>
      <c r="AQ1254" s="67"/>
      <c r="AR1254" s="67"/>
      <c r="AS1254" s="67"/>
      <c r="AT1254" s="67"/>
      <c r="AU1254" s="67"/>
      <c r="AV1254" s="67"/>
      <c r="AW1254" s="67"/>
      <c r="AX1254" s="67"/>
      <c r="AY1254" s="67">
        <v>2560</v>
      </c>
      <c r="AZ1254" s="67">
        <v>4608</v>
      </c>
      <c r="BA1254" s="67">
        <v>5442</v>
      </c>
      <c r="BB1254" s="113">
        <v>5888</v>
      </c>
      <c r="BC1254" s="113">
        <v>5760</v>
      </c>
      <c r="BD1254" s="113"/>
      <c r="BE1254" s="113"/>
      <c r="BF1254" s="113"/>
      <c r="BG1254" s="113"/>
      <c r="BH1254" s="113"/>
      <c r="BI1254" s="113"/>
      <c r="BJ1254" s="113"/>
      <c r="BK1254" s="113"/>
      <c r="BL1254" s="113"/>
      <c r="BM1254" s="113"/>
      <c r="BN1254" s="113"/>
      <c r="BO1254" s="113"/>
      <c r="BP1254" s="113"/>
      <c r="BQ1254" s="113"/>
      <c r="BR1254" s="113"/>
      <c r="BS1254" s="113"/>
      <c r="BT1254" s="113"/>
      <c r="BU1254" s="113"/>
      <c r="BV1254" s="113"/>
      <c r="BW1254" s="113"/>
      <c r="BX1254" s="113"/>
      <c r="BY1254" s="113"/>
      <c r="BZ1254" s="113"/>
      <c r="CA1254" s="67"/>
      <c r="CB1254" s="113"/>
      <c r="CC1254" s="69">
        <f>SUM(Table25[[#This Row],[Contract Amount FY00]:[Contract Amount FY50]])</f>
        <v>24258</v>
      </c>
      <c r="CD1254" s="114"/>
    </row>
    <row r="1255" spans="1:82" x14ac:dyDescent="0.25">
      <c r="A1255" s="122" t="s">
        <v>1950</v>
      </c>
      <c r="B1255" s="122" t="s">
        <v>2245</v>
      </c>
      <c r="C1255" s="122" t="s">
        <v>3131</v>
      </c>
      <c r="E1255" s="26" t="str">
        <f>IFERROR(IF(VLOOKUP(Table25[[#This Row],[Contract No.]],Table3[#All],3,FALSE)="","No","Yes"),"")</f>
        <v>No</v>
      </c>
      <c r="F1255" s="107" t="str">
        <f>IFERROR(VLOOKUP(Table25[[#This Row],[Contract No.]],Table3[#All],3,FALSE),"")</f>
        <v/>
      </c>
      <c r="G1255" s="107" t="str">
        <f>IFERROR(IF(Table25[[#This Row],[Cooperative Purchase
(Yes/No)]]="Yes","Yes",IF(VLOOKUP(Table25[[#This Row],[Contract No.]],Table3[#All],1,FALSE)=Table25[[#This Row],[Contract No.]],"Yes","No")),"No")</f>
        <v>Yes</v>
      </c>
      <c r="H1255" s="51">
        <f>IFERROR(VLOOKUP(Table25[[#This Row],[Contract No.]],Table3[#All],4,FALSE),"")</f>
        <v>43952</v>
      </c>
      <c r="I1255" s="28">
        <f>IFERROR(IF(AND(MONTH(Table25[[#This Row],[Contract Start Date]])&gt;6,MONTH(Table25[[#This Row],[Contract Start Date]])&lt;=12),YEAR(Table25[[#This Row],[Contract Start Date]])+1,YEAR(Table25[[#This Row],[Contract Start Date]])),"")</f>
        <v>2020</v>
      </c>
      <c r="J1255" s="108">
        <f>Table25[[#This Row],[FY Formula start]]</f>
        <v>2020</v>
      </c>
      <c r="K1255" s="59" t="str">
        <f>"FY"&amp;" "&amp;Table25[[#This Row],[Year Start]]</f>
        <v>FY 2020</v>
      </c>
      <c r="L1255" s="109">
        <f>IFERROR(VLOOKUP(Table25[[#This Row],[Contract No.]],Table3[#All],5,FALSE),"")</f>
        <v>46203</v>
      </c>
      <c r="M1255" s="110">
        <f>IFERROR(IF(Table25[[#This Row],[Contract End Date]]="99/99/9999","No End",IF(AND(MONTH(Table25[[#This Row],[Contract End Date]])&gt;6,MONTH(Table25[[#This Row],[Contract End Date]])&lt;=12),YEAR(Table25[[#This Row],[Contract End Date]])+1,YEAR(Table25[[#This Row],[Contract End Date]]))),"")</f>
        <v>2026</v>
      </c>
      <c r="N1255" s="111">
        <f>Table25[[#This Row],[FY Formula end]]</f>
        <v>2026</v>
      </c>
      <c r="O1255" s="112" t="str">
        <f>IF(Table25[[#This Row],[Year End]]="No End","No End","FY"&amp;" "&amp;Table25[[#This Row],[Year End]])</f>
        <v>FY 2026</v>
      </c>
      <c r="P1255" s="27"/>
      <c r="Q1255" s="104" t="str">
        <f>_xlfn.IFNA(IF($B1255="","",VLOOKUP($B1255,'SWC Towers'!$A:$Q,$Q$2,FALSE)),"")</f>
        <v/>
      </c>
      <c r="R1255" s="106" t="str">
        <f>_xlfn.IFNA(IF($B1255="","",VLOOKUP($B1255,'SWC Towers'!$A:$Q,$R$2,FALSE)),"")</f>
        <v/>
      </c>
      <c r="S1255" s="106" t="str">
        <f>_xlfn.IFNA(IF($B1255="","",VLOOKUP($B1255,'SWC Towers'!$A:$Q,$S$2,FALSE)),"")</f>
        <v/>
      </c>
      <c r="T1255" s="106" t="str">
        <f>_xlfn.IFNA(IF($B1255="","",VLOOKUP($B1255,'SWC Towers'!$A:$Q,$T$2,FALSE)),"")</f>
        <v/>
      </c>
      <c r="U1255" s="104">
        <f>_xlfn.IFNA(IF($B1255="","",VLOOKUP($B1255,'SWC Towers'!$A:$Q,$U$2,FALSE)),"")</f>
        <v>0.1</v>
      </c>
      <c r="V1255" s="104" t="str">
        <f>_xlfn.IFNA(IF($B1255="","",VLOOKUP($B1255,'SWC Towers'!$A:$Q,$V$2,FALSE)),"")</f>
        <v/>
      </c>
      <c r="W1255" s="104" t="str">
        <f>_xlfn.IFNA(IF($B1255="","",VLOOKUP($B1255,'SWC Towers'!$A:$Q,$W$2,FALSE)),"")</f>
        <v/>
      </c>
      <c r="X1255" s="104" t="str">
        <f>_xlfn.IFNA(IF($B1255="","",VLOOKUP($B1255,'SWC Towers'!$A:$Q,$X$2,FALSE)),"")</f>
        <v/>
      </c>
      <c r="Y1255" s="104" t="str">
        <f>_xlfn.IFNA(IF($B1255="","",VLOOKUP($B1255,'SWC Towers'!$A:$Q,$Y$2,FALSE)),"")</f>
        <v/>
      </c>
      <c r="Z1255" s="104" t="str">
        <f>_xlfn.IFNA(IF($B1255="","",VLOOKUP($B1255,'SWC Towers'!$A:$Q,$Z$2,FALSE)),"")</f>
        <v/>
      </c>
      <c r="AA1255" s="104" t="str">
        <f>_xlfn.IFNA(IF($B1255="","",VLOOKUP($B1255,'SWC Towers'!$A:$Q,$AA$2,FALSE)),"")</f>
        <v/>
      </c>
      <c r="AB1255" s="106">
        <f>_xlfn.IFNA(IF($B1255="","",VLOOKUP($B1255,'SWC Towers'!$A:$Q,$AB$2,FALSE)),"")</f>
        <v>0.9</v>
      </c>
      <c r="AC1255" s="20">
        <f>SUM(Table25[[#This Row],[IT Tower: Application]:[Other/Non-IT ]])</f>
        <v>1</v>
      </c>
      <c r="AD1255" s="67"/>
      <c r="AE1255" s="67"/>
      <c r="AF1255" s="67"/>
      <c r="AG1255" s="67"/>
      <c r="AH1255" s="67"/>
      <c r="AI1255" s="67"/>
      <c r="AJ1255" s="67"/>
      <c r="AK1255" s="67"/>
      <c r="AL1255" s="67"/>
      <c r="AM1255" s="67"/>
      <c r="AN1255" s="67"/>
      <c r="AO1255" s="67"/>
      <c r="AP1255" s="67"/>
      <c r="AQ1255" s="67"/>
      <c r="AR1255" s="67"/>
      <c r="AS1255" s="67"/>
      <c r="AT1255" s="67"/>
      <c r="AU1255" s="67"/>
      <c r="AV1255" s="67"/>
      <c r="AW1255" s="67"/>
      <c r="AX1255" s="67"/>
      <c r="AY1255" s="67"/>
      <c r="AZ1255" s="67"/>
      <c r="BA1255" s="67">
        <v>0</v>
      </c>
      <c r="BB1255" s="113">
        <v>114</v>
      </c>
      <c r="BC1255" s="113"/>
      <c r="BD1255" s="113"/>
      <c r="BE1255" s="113"/>
      <c r="BF1255" s="113"/>
      <c r="BG1255" s="113"/>
      <c r="BH1255" s="113"/>
      <c r="BI1255" s="113"/>
      <c r="BJ1255" s="113"/>
      <c r="BK1255" s="113"/>
      <c r="BL1255" s="113"/>
      <c r="BM1255" s="113"/>
      <c r="BN1255" s="113"/>
      <c r="BO1255" s="113"/>
      <c r="BP1255" s="113"/>
      <c r="BQ1255" s="113"/>
      <c r="BR1255" s="113"/>
      <c r="BS1255" s="113"/>
      <c r="BT1255" s="113"/>
      <c r="BU1255" s="113"/>
      <c r="BV1255" s="113"/>
      <c r="BW1255" s="113"/>
      <c r="BX1255" s="113"/>
      <c r="BY1255" s="113"/>
      <c r="BZ1255" s="113"/>
      <c r="CA1255" s="67"/>
      <c r="CB1255" s="113"/>
      <c r="CC1255" s="69">
        <f>SUM(Table25[[#This Row],[Contract Amount FY00]:[Contract Amount FY50]])</f>
        <v>114</v>
      </c>
      <c r="CD1255" s="114"/>
    </row>
    <row r="1256" spans="1:82" x14ac:dyDescent="0.25">
      <c r="A1256" s="122" t="s">
        <v>1950</v>
      </c>
      <c r="B1256" s="122" t="s">
        <v>526</v>
      </c>
      <c r="C1256" s="122" t="s">
        <v>3206</v>
      </c>
      <c r="E1256" s="26" t="str">
        <f>IFERROR(IF(VLOOKUP(Table25[[#This Row],[Contract No.]],Table3[#All],3,FALSE)="","No","Yes"),"")</f>
        <v>Yes</v>
      </c>
      <c r="F1256" s="107" t="str">
        <f>IFERROR(VLOOKUP(Table25[[#This Row],[Contract No.]],Table3[#All],3,FALSE),"")</f>
        <v>NASPO</v>
      </c>
      <c r="G1256" s="107" t="str">
        <f>IFERROR(IF(Table25[[#This Row],[Cooperative Purchase
(Yes/No)]]="Yes","Yes",IF(VLOOKUP(Table25[[#This Row],[Contract No.]],Table3[#All],1,FALSE)=Table25[[#This Row],[Contract No.]],"Yes","No")),"No")</f>
        <v>Yes</v>
      </c>
      <c r="H1256" s="51">
        <f>IFERROR(VLOOKUP(Table25[[#This Row],[Contract No.]],Table3[#All],4,FALSE),"")</f>
        <v>43892</v>
      </c>
      <c r="I1256" s="28">
        <f>IFERROR(IF(AND(MONTH(Table25[[#This Row],[Contract Start Date]])&gt;6,MONTH(Table25[[#This Row],[Contract Start Date]])&lt;=12),YEAR(Table25[[#This Row],[Contract Start Date]])+1,YEAR(Table25[[#This Row],[Contract Start Date]])),"")</f>
        <v>2020</v>
      </c>
      <c r="J1256" s="108">
        <f>Table25[[#This Row],[FY Formula start]]</f>
        <v>2020</v>
      </c>
      <c r="K1256" s="59" t="str">
        <f>"FY"&amp;" "&amp;Table25[[#This Row],[Year Start]]</f>
        <v>FY 2020</v>
      </c>
      <c r="L1256" s="109">
        <f>IFERROR(VLOOKUP(Table25[[#This Row],[Contract No.]],Table3[#All],5,FALSE),"")</f>
        <v>45504</v>
      </c>
      <c r="M1256" s="110">
        <f>IFERROR(IF(Table25[[#This Row],[Contract End Date]]="99/99/9999","No End",IF(AND(MONTH(Table25[[#This Row],[Contract End Date]])&gt;6,MONTH(Table25[[#This Row],[Contract End Date]])&lt;=12),YEAR(Table25[[#This Row],[Contract End Date]])+1,YEAR(Table25[[#This Row],[Contract End Date]]))),"")</f>
        <v>2025</v>
      </c>
      <c r="N1256" s="111">
        <f>Table25[[#This Row],[FY Formula end]]</f>
        <v>2025</v>
      </c>
      <c r="O1256" s="112" t="str">
        <f>IF(Table25[[#This Row],[Year End]]="No End","No End","FY"&amp;" "&amp;Table25[[#This Row],[Year End]])</f>
        <v>FY 2025</v>
      </c>
      <c r="P1256" s="27"/>
      <c r="Q1256" s="104" t="str">
        <f>_xlfn.IFNA(IF($B1256="","",VLOOKUP($B1256,'SWC Towers'!$A:$Q,$Q$2,FALSE)),"")</f>
        <v/>
      </c>
      <c r="R1256" s="106">
        <f>_xlfn.IFNA(IF($B1256="","",VLOOKUP($B1256,'SWC Towers'!$A:$Q,$R$2,FALSE)),"")</f>
        <v>0.1</v>
      </c>
      <c r="S1256" s="106" t="str">
        <f>_xlfn.IFNA(IF($B1256="","",VLOOKUP($B1256,'SWC Towers'!$A:$Q,$S$2,FALSE)),"")</f>
        <v/>
      </c>
      <c r="T1256" s="106">
        <f>_xlfn.IFNA(IF($B1256="","",VLOOKUP($B1256,'SWC Towers'!$A:$Q,$T$2,FALSE)),"")</f>
        <v>0.05</v>
      </c>
      <c r="U1256" s="104">
        <f>_xlfn.IFNA(IF($B1256="","",VLOOKUP($B1256,'SWC Towers'!$A:$Q,$U$2,FALSE)),"")</f>
        <v>0.65</v>
      </c>
      <c r="V1256" s="104" t="str">
        <f>_xlfn.IFNA(IF($B1256="","",VLOOKUP($B1256,'SWC Towers'!$A:$Q,$V$2,FALSE)),"")</f>
        <v/>
      </c>
      <c r="W1256" s="104">
        <f>_xlfn.IFNA(IF($B1256="","",VLOOKUP($B1256,'SWC Towers'!$A:$Q,$W$2,FALSE)),"")</f>
        <v>0.1</v>
      </c>
      <c r="X1256" s="104" t="str">
        <f>_xlfn.IFNA(IF($B1256="","",VLOOKUP($B1256,'SWC Towers'!$A:$Q,$X$2,FALSE)),"")</f>
        <v/>
      </c>
      <c r="Y1256" s="104" t="str">
        <f>_xlfn.IFNA(IF($B1256="","",VLOOKUP($B1256,'SWC Towers'!$A:$Q,$Y$2,FALSE)),"")</f>
        <v/>
      </c>
      <c r="Z1256" s="104">
        <f>_xlfn.IFNA(IF($B1256="","",VLOOKUP($B1256,'SWC Towers'!$A:$Q,$Z$2,FALSE)),"")</f>
        <v>0.1</v>
      </c>
      <c r="AA1256" s="104" t="str">
        <f>_xlfn.IFNA(IF($B1256="","",VLOOKUP($B1256,'SWC Towers'!$A:$Q,$AA$2,FALSE)),"")</f>
        <v/>
      </c>
      <c r="AB1256" s="106" t="str">
        <f>_xlfn.IFNA(IF($B1256="","",VLOOKUP($B1256,'SWC Towers'!$A:$Q,$AB$2,FALSE)),"")</f>
        <v/>
      </c>
      <c r="AC1256" s="20">
        <f>SUM(Table25[[#This Row],[IT Tower: Application]:[Other/Non-IT ]])</f>
        <v>1</v>
      </c>
      <c r="AD1256" s="67"/>
      <c r="AE1256" s="67"/>
      <c r="AF1256" s="67"/>
      <c r="AG1256" s="67"/>
      <c r="AH1256" s="67"/>
      <c r="AI1256" s="67"/>
      <c r="AJ1256" s="67"/>
      <c r="AK1256" s="67"/>
      <c r="AL1256" s="67"/>
      <c r="AM1256" s="67"/>
      <c r="AN1256" s="67"/>
      <c r="AO1256" s="67"/>
      <c r="AP1256" s="67"/>
      <c r="AQ1256" s="67"/>
      <c r="AR1256" s="67"/>
      <c r="AS1256" s="67"/>
      <c r="AT1256" s="67"/>
      <c r="AU1256" s="67"/>
      <c r="AV1256" s="67"/>
      <c r="AW1256" s="67"/>
      <c r="AX1256" s="67"/>
      <c r="AY1256" s="67"/>
      <c r="AZ1256" s="67">
        <v>0</v>
      </c>
      <c r="BA1256" s="67">
        <v>22656</v>
      </c>
      <c r="BB1256" s="113"/>
      <c r="BC1256" s="113"/>
      <c r="BD1256" s="113"/>
      <c r="BE1256" s="113"/>
      <c r="BF1256" s="113"/>
      <c r="BG1256" s="113"/>
      <c r="BH1256" s="113"/>
      <c r="BI1256" s="113"/>
      <c r="BJ1256" s="113"/>
      <c r="BK1256" s="113"/>
      <c r="BL1256" s="113"/>
      <c r="BM1256" s="113"/>
      <c r="BN1256" s="113"/>
      <c r="BO1256" s="113"/>
      <c r="BP1256" s="113"/>
      <c r="BQ1256" s="113"/>
      <c r="BR1256" s="113"/>
      <c r="BS1256" s="113"/>
      <c r="BT1256" s="113"/>
      <c r="BU1256" s="113"/>
      <c r="BV1256" s="113"/>
      <c r="BW1256" s="113"/>
      <c r="BX1256" s="113"/>
      <c r="BY1256" s="113"/>
      <c r="BZ1256" s="113"/>
      <c r="CA1256" s="67"/>
      <c r="CB1256" s="113"/>
      <c r="CC1256" s="69">
        <f>SUM(Table25[[#This Row],[Contract Amount FY00]:[Contract Amount FY50]])</f>
        <v>22656</v>
      </c>
      <c r="CD1256" s="114"/>
    </row>
    <row r="1257" spans="1:82" x14ac:dyDescent="0.25">
      <c r="A1257" s="122" t="s">
        <v>2078</v>
      </c>
      <c r="B1257" s="122" t="s">
        <v>705</v>
      </c>
      <c r="C1257" s="122" t="s">
        <v>1777</v>
      </c>
      <c r="E1257" s="26" t="str">
        <f>IFERROR(IF(VLOOKUP(Table25[[#This Row],[Contract No.]],Table3[#All],3,FALSE)="","No","Yes"),"")</f>
        <v>Yes</v>
      </c>
      <c r="F1257" s="107" t="str">
        <f>IFERROR(VLOOKUP(Table25[[#This Row],[Contract No.]],Table3[#All],3,FALSE),"")</f>
        <v>NASPO</v>
      </c>
      <c r="G1257" s="107" t="str">
        <f>IFERROR(IF(Table25[[#This Row],[Cooperative Purchase
(Yes/No)]]="Yes","Yes",IF(VLOOKUP(Table25[[#This Row],[Contract No.]],Table3[#All],1,FALSE)=Table25[[#This Row],[Contract No.]],"Yes","No")),"No")</f>
        <v>Yes</v>
      </c>
      <c r="H1257" s="51">
        <f>IFERROR(VLOOKUP(Table25[[#This Row],[Contract No.]],Table3[#All],4,FALSE),"")</f>
        <v>43647</v>
      </c>
      <c r="I1257" s="28">
        <f>IFERROR(IF(AND(MONTH(Table25[[#This Row],[Contract Start Date]])&gt;6,MONTH(Table25[[#This Row],[Contract Start Date]])&lt;=12),YEAR(Table25[[#This Row],[Contract Start Date]])+1,YEAR(Table25[[#This Row],[Contract Start Date]])),"")</f>
        <v>2020</v>
      </c>
      <c r="J1257" s="108">
        <f>Table25[[#This Row],[FY Formula start]]</f>
        <v>2020</v>
      </c>
      <c r="K1257" s="59" t="str">
        <f>"FY"&amp;" "&amp;Table25[[#This Row],[Year Start]]</f>
        <v>FY 2020</v>
      </c>
      <c r="L1257" s="109">
        <f>IFERROR(VLOOKUP(Table25[[#This Row],[Contract No.]],Table3[#All],5,FALSE),"")</f>
        <v>47360</v>
      </c>
      <c r="M1257" s="110">
        <f>IFERROR(IF(Table25[[#This Row],[Contract End Date]]="99/99/9999","No End",IF(AND(MONTH(Table25[[#This Row],[Contract End Date]])&gt;6,MONTH(Table25[[#This Row],[Contract End Date]])&lt;=12),YEAR(Table25[[#This Row],[Contract End Date]])+1,YEAR(Table25[[#This Row],[Contract End Date]]))),"")</f>
        <v>2030</v>
      </c>
      <c r="N1257" s="111">
        <f>Table25[[#This Row],[FY Formula end]]</f>
        <v>2030</v>
      </c>
      <c r="O1257" s="112" t="str">
        <f>IF(Table25[[#This Row],[Year End]]="No End","No End","FY"&amp;" "&amp;Table25[[#This Row],[Year End]])</f>
        <v>FY 2030</v>
      </c>
      <c r="P1257" s="27"/>
      <c r="Q1257" s="104">
        <f>_xlfn.IFNA(IF($B1257="","",VLOOKUP($B1257,'SWC Towers'!$A:$Q,$Q$2,FALSE)),"")</f>
        <v>0.2</v>
      </c>
      <c r="R1257" s="106" t="str">
        <f>_xlfn.IFNA(IF($B1257="","",VLOOKUP($B1257,'SWC Towers'!$A:$Q,$R$2,FALSE)),"")</f>
        <v/>
      </c>
      <c r="S1257" s="106" t="str">
        <f>_xlfn.IFNA(IF($B1257="","",VLOOKUP($B1257,'SWC Towers'!$A:$Q,$S$2,FALSE)),"")</f>
        <v/>
      </c>
      <c r="T1257" s="106" t="str">
        <f>_xlfn.IFNA(IF($B1257="","",VLOOKUP($B1257,'SWC Towers'!$A:$Q,$T$2,FALSE)),"")</f>
        <v/>
      </c>
      <c r="U1257" s="104">
        <f>_xlfn.IFNA(IF($B1257="","",VLOOKUP($B1257,'SWC Towers'!$A:$Q,$U$2,FALSE)),"")</f>
        <v>0.4</v>
      </c>
      <c r="V1257" s="104" t="str">
        <f>_xlfn.IFNA(IF($B1257="","",VLOOKUP($B1257,'SWC Towers'!$A:$Q,$V$2,FALSE)),"")</f>
        <v/>
      </c>
      <c r="W1257" s="104">
        <f>_xlfn.IFNA(IF($B1257="","",VLOOKUP($B1257,'SWC Towers'!$A:$Q,$W$2,FALSE)),"")</f>
        <v>0.4</v>
      </c>
      <c r="X1257" s="104" t="str">
        <f>_xlfn.IFNA(IF($B1257="","",VLOOKUP($B1257,'SWC Towers'!$A:$Q,$X$2,FALSE)),"")</f>
        <v/>
      </c>
      <c r="Y1257" s="104" t="str">
        <f>_xlfn.IFNA(IF($B1257="","",VLOOKUP($B1257,'SWC Towers'!$A:$Q,$Y$2,FALSE)),"")</f>
        <v/>
      </c>
      <c r="Z1257" s="104" t="str">
        <f>_xlfn.IFNA(IF($B1257="","",VLOOKUP($B1257,'SWC Towers'!$A:$Q,$Z$2,FALSE)),"")</f>
        <v/>
      </c>
      <c r="AA1257" s="104" t="str">
        <f>_xlfn.IFNA(IF($B1257="","",VLOOKUP($B1257,'SWC Towers'!$A:$Q,$AA$2,FALSE)),"")</f>
        <v/>
      </c>
      <c r="AB1257" s="106" t="str">
        <f>_xlfn.IFNA(IF($B1257="","",VLOOKUP($B1257,'SWC Towers'!$A:$Q,$AB$2,FALSE)),"")</f>
        <v/>
      </c>
      <c r="AC1257" s="20">
        <f>SUM(Table25[[#This Row],[IT Tower: Application]:[Other/Non-IT ]])</f>
        <v>1</v>
      </c>
      <c r="AD1257" s="67"/>
      <c r="AE1257" s="67"/>
      <c r="AF1257" s="67"/>
      <c r="AG1257" s="67"/>
      <c r="AH1257" s="67"/>
      <c r="AI1257" s="67"/>
      <c r="AJ1257" s="67"/>
      <c r="AK1257" s="67"/>
      <c r="AL1257" s="67"/>
      <c r="AM1257" s="67"/>
      <c r="AN1257" s="67"/>
      <c r="AO1257" s="67"/>
      <c r="AP1257" s="67"/>
      <c r="AQ1257" s="67"/>
      <c r="AR1257" s="67"/>
      <c r="AS1257" s="67"/>
      <c r="AT1257" s="67"/>
      <c r="AU1257" s="67"/>
      <c r="AV1257" s="67"/>
      <c r="AW1257" s="67"/>
      <c r="AX1257" s="67">
        <v>0</v>
      </c>
      <c r="AY1257" s="67">
        <v>16001</v>
      </c>
      <c r="AZ1257" s="67">
        <v>17294</v>
      </c>
      <c r="BA1257" s="67">
        <v>19959</v>
      </c>
      <c r="BB1257" s="113">
        <v>17298</v>
      </c>
      <c r="BC1257" s="113">
        <v>16771</v>
      </c>
      <c r="BD1257" s="113"/>
      <c r="BE1257" s="113"/>
      <c r="BF1257" s="113"/>
      <c r="BG1257" s="113"/>
      <c r="BH1257" s="113"/>
      <c r="BI1257" s="113"/>
      <c r="BJ1257" s="113"/>
      <c r="BK1257" s="113"/>
      <c r="BL1257" s="113"/>
      <c r="BM1257" s="113"/>
      <c r="BN1257" s="113"/>
      <c r="BO1257" s="113"/>
      <c r="BP1257" s="113"/>
      <c r="BQ1257" s="113"/>
      <c r="BR1257" s="113"/>
      <c r="BS1257" s="113"/>
      <c r="BT1257" s="113"/>
      <c r="BU1257" s="113"/>
      <c r="BV1257" s="113"/>
      <c r="BW1257" s="113"/>
      <c r="BX1257" s="113"/>
      <c r="BY1257" s="113"/>
      <c r="BZ1257" s="113"/>
      <c r="CA1257" s="67"/>
      <c r="CB1257" s="113"/>
      <c r="CC1257" s="69">
        <f>SUM(Table25[[#This Row],[Contract Amount FY00]:[Contract Amount FY50]])</f>
        <v>87323</v>
      </c>
      <c r="CD1257" s="114"/>
    </row>
    <row r="1258" spans="1:82" x14ac:dyDescent="0.25">
      <c r="A1258" s="122" t="s">
        <v>2078</v>
      </c>
      <c r="B1258" s="122" t="s">
        <v>526</v>
      </c>
      <c r="C1258" s="122" t="s">
        <v>3193</v>
      </c>
      <c r="E1258" s="26" t="str">
        <f>IFERROR(IF(VLOOKUP(Table25[[#This Row],[Contract No.]],Table3[#All],3,FALSE)="","No","Yes"),"")</f>
        <v>Yes</v>
      </c>
      <c r="F1258" s="107" t="str">
        <f>IFERROR(VLOOKUP(Table25[[#This Row],[Contract No.]],Table3[#All],3,FALSE),"")</f>
        <v>NASPO</v>
      </c>
      <c r="G1258" s="107" t="str">
        <f>IFERROR(IF(Table25[[#This Row],[Cooperative Purchase
(Yes/No)]]="Yes","Yes",IF(VLOOKUP(Table25[[#This Row],[Contract No.]],Table3[#All],1,FALSE)=Table25[[#This Row],[Contract No.]],"Yes","No")),"No")</f>
        <v>Yes</v>
      </c>
      <c r="H1258" s="51">
        <f>IFERROR(VLOOKUP(Table25[[#This Row],[Contract No.]],Table3[#All],4,FALSE),"")</f>
        <v>43892</v>
      </c>
      <c r="I1258" s="28">
        <f>IFERROR(IF(AND(MONTH(Table25[[#This Row],[Contract Start Date]])&gt;6,MONTH(Table25[[#This Row],[Contract Start Date]])&lt;=12),YEAR(Table25[[#This Row],[Contract Start Date]])+1,YEAR(Table25[[#This Row],[Contract Start Date]])),"")</f>
        <v>2020</v>
      </c>
      <c r="J1258" s="108">
        <f>Table25[[#This Row],[FY Formula start]]</f>
        <v>2020</v>
      </c>
      <c r="K1258" s="59" t="str">
        <f>"FY"&amp;" "&amp;Table25[[#This Row],[Year Start]]</f>
        <v>FY 2020</v>
      </c>
      <c r="L1258" s="109">
        <f>IFERROR(VLOOKUP(Table25[[#This Row],[Contract No.]],Table3[#All],5,FALSE),"")</f>
        <v>45504</v>
      </c>
      <c r="M1258" s="110">
        <f>IFERROR(IF(Table25[[#This Row],[Contract End Date]]="99/99/9999","No End",IF(AND(MONTH(Table25[[#This Row],[Contract End Date]])&gt;6,MONTH(Table25[[#This Row],[Contract End Date]])&lt;=12),YEAR(Table25[[#This Row],[Contract End Date]])+1,YEAR(Table25[[#This Row],[Contract End Date]]))),"")</f>
        <v>2025</v>
      </c>
      <c r="N1258" s="111">
        <f>Table25[[#This Row],[FY Formula end]]</f>
        <v>2025</v>
      </c>
      <c r="O1258" s="112" t="str">
        <f>IF(Table25[[#This Row],[Year End]]="No End","No End","FY"&amp;" "&amp;Table25[[#This Row],[Year End]])</f>
        <v>FY 2025</v>
      </c>
      <c r="P1258" s="27"/>
      <c r="Q1258" s="104" t="str">
        <f>_xlfn.IFNA(IF($B1258="","",VLOOKUP($B1258,'SWC Towers'!$A:$Q,$Q$2,FALSE)),"")</f>
        <v/>
      </c>
      <c r="R1258" s="106">
        <f>_xlfn.IFNA(IF($B1258="","",VLOOKUP($B1258,'SWC Towers'!$A:$Q,$R$2,FALSE)),"")</f>
        <v>0.1</v>
      </c>
      <c r="S1258" s="106" t="str">
        <f>_xlfn.IFNA(IF($B1258="","",VLOOKUP($B1258,'SWC Towers'!$A:$Q,$S$2,FALSE)),"")</f>
        <v/>
      </c>
      <c r="T1258" s="106">
        <f>_xlfn.IFNA(IF($B1258="","",VLOOKUP($B1258,'SWC Towers'!$A:$Q,$T$2,FALSE)),"")</f>
        <v>0.05</v>
      </c>
      <c r="U1258" s="104">
        <f>_xlfn.IFNA(IF($B1258="","",VLOOKUP($B1258,'SWC Towers'!$A:$Q,$U$2,FALSE)),"")</f>
        <v>0.65</v>
      </c>
      <c r="V1258" s="104" t="str">
        <f>_xlfn.IFNA(IF($B1258="","",VLOOKUP($B1258,'SWC Towers'!$A:$Q,$V$2,FALSE)),"")</f>
        <v/>
      </c>
      <c r="W1258" s="104">
        <f>_xlfn.IFNA(IF($B1258="","",VLOOKUP($B1258,'SWC Towers'!$A:$Q,$W$2,FALSE)),"")</f>
        <v>0.1</v>
      </c>
      <c r="X1258" s="104" t="str">
        <f>_xlfn.IFNA(IF($B1258="","",VLOOKUP($B1258,'SWC Towers'!$A:$Q,$X$2,FALSE)),"")</f>
        <v/>
      </c>
      <c r="Y1258" s="104" t="str">
        <f>_xlfn.IFNA(IF($B1258="","",VLOOKUP($B1258,'SWC Towers'!$A:$Q,$Y$2,FALSE)),"")</f>
        <v/>
      </c>
      <c r="Z1258" s="104">
        <f>_xlfn.IFNA(IF($B1258="","",VLOOKUP($B1258,'SWC Towers'!$A:$Q,$Z$2,FALSE)),"")</f>
        <v>0.1</v>
      </c>
      <c r="AA1258" s="104" t="str">
        <f>_xlfn.IFNA(IF($B1258="","",VLOOKUP($B1258,'SWC Towers'!$A:$Q,$AA$2,FALSE)),"")</f>
        <v/>
      </c>
      <c r="AB1258" s="106" t="str">
        <f>_xlfn.IFNA(IF($B1258="","",VLOOKUP($B1258,'SWC Towers'!$A:$Q,$AB$2,FALSE)),"")</f>
        <v/>
      </c>
      <c r="AC1258" s="20">
        <f>SUM(Table25[[#This Row],[IT Tower: Application]:[Other/Non-IT ]])</f>
        <v>1</v>
      </c>
      <c r="AD1258" s="67"/>
      <c r="AE1258" s="67"/>
      <c r="AF1258" s="67"/>
      <c r="AG1258" s="67"/>
      <c r="AH1258" s="67"/>
      <c r="AI1258" s="67"/>
      <c r="AJ1258" s="67"/>
      <c r="AK1258" s="67"/>
      <c r="AL1258" s="67"/>
      <c r="AM1258" s="67"/>
      <c r="AN1258" s="67"/>
      <c r="AO1258" s="67"/>
      <c r="AP1258" s="67"/>
      <c r="AQ1258" s="67"/>
      <c r="AR1258" s="67"/>
      <c r="AS1258" s="67"/>
      <c r="AT1258" s="67"/>
      <c r="AU1258" s="67"/>
      <c r="AV1258" s="67"/>
      <c r="AW1258" s="67"/>
      <c r="AX1258" s="67"/>
      <c r="AY1258" s="67">
        <v>0</v>
      </c>
      <c r="AZ1258" s="67">
        <v>34242</v>
      </c>
      <c r="BA1258" s="67">
        <v>34486</v>
      </c>
      <c r="BB1258" s="113">
        <v>12915</v>
      </c>
      <c r="BC1258" s="113">
        <v>-9796</v>
      </c>
      <c r="BD1258" s="113"/>
      <c r="BE1258" s="113"/>
      <c r="BF1258" s="113"/>
      <c r="BG1258" s="113"/>
      <c r="BH1258" s="113"/>
      <c r="BI1258" s="113"/>
      <c r="BJ1258" s="113"/>
      <c r="BK1258" s="113"/>
      <c r="BL1258" s="113"/>
      <c r="BM1258" s="113"/>
      <c r="BN1258" s="113"/>
      <c r="BO1258" s="113"/>
      <c r="BP1258" s="113"/>
      <c r="BQ1258" s="113"/>
      <c r="BR1258" s="113"/>
      <c r="BS1258" s="113"/>
      <c r="BT1258" s="113"/>
      <c r="BU1258" s="113"/>
      <c r="BV1258" s="113"/>
      <c r="BW1258" s="113"/>
      <c r="BX1258" s="113"/>
      <c r="BY1258" s="113"/>
      <c r="BZ1258" s="113"/>
      <c r="CA1258" s="67"/>
      <c r="CB1258" s="113"/>
      <c r="CC1258" s="69">
        <f>SUM(Table25[[#This Row],[Contract Amount FY00]:[Contract Amount FY50]])</f>
        <v>71847</v>
      </c>
      <c r="CD1258" s="114"/>
    </row>
    <row r="1259" spans="1:82" x14ac:dyDescent="0.25">
      <c r="A1259" s="122" t="s">
        <v>2015</v>
      </c>
      <c r="B1259" s="122" t="s">
        <v>533</v>
      </c>
      <c r="C1259" s="122" t="s">
        <v>3187</v>
      </c>
      <c r="E1259" s="26" t="str">
        <f>IFERROR(IF(VLOOKUP(Table25[[#This Row],[Contract No.]],Table3[#All],3,FALSE)="","No","Yes"),"")</f>
        <v>No</v>
      </c>
      <c r="F1259" s="107" t="str">
        <f>IFERROR(VLOOKUP(Table25[[#This Row],[Contract No.]],Table3[#All],3,FALSE),"")</f>
        <v/>
      </c>
      <c r="G1259" s="107" t="str">
        <f>IFERROR(IF(Table25[[#This Row],[Cooperative Purchase
(Yes/No)]]="Yes","Yes",IF(VLOOKUP(Table25[[#This Row],[Contract No.]],Table3[#All],1,FALSE)=Table25[[#This Row],[Contract No.]],"Yes","No")),"No")</f>
        <v>Yes</v>
      </c>
      <c r="H1259" s="51">
        <f>IFERROR(VLOOKUP(Table25[[#This Row],[Contract No.]],Table3[#All],4,FALSE),"")</f>
        <v>43556</v>
      </c>
      <c r="I1259" s="28">
        <f>IFERROR(IF(AND(MONTH(Table25[[#This Row],[Contract Start Date]])&gt;6,MONTH(Table25[[#This Row],[Contract Start Date]])&lt;=12),YEAR(Table25[[#This Row],[Contract Start Date]])+1,YEAR(Table25[[#This Row],[Contract Start Date]])),"")</f>
        <v>2019</v>
      </c>
      <c r="J1259" s="108">
        <f>Table25[[#This Row],[FY Formula start]]</f>
        <v>2019</v>
      </c>
      <c r="K1259" s="59" t="str">
        <f>"FY"&amp;" "&amp;Table25[[#This Row],[Year Start]]</f>
        <v>FY 2019</v>
      </c>
      <c r="L1259" s="109">
        <f>IFERROR(VLOOKUP(Table25[[#This Row],[Contract No.]],Table3[#All],5,FALSE),"")</f>
        <v>45747</v>
      </c>
      <c r="M1259" s="110">
        <f>IFERROR(IF(Table25[[#This Row],[Contract End Date]]="99/99/9999","No End",IF(AND(MONTH(Table25[[#This Row],[Contract End Date]])&gt;6,MONTH(Table25[[#This Row],[Contract End Date]])&lt;=12),YEAR(Table25[[#This Row],[Contract End Date]])+1,YEAR(Table25[[#This Row],[Contract End Date]]))),"")</f>
        <v>2025</v>
      </c>
      <c r="N1259" s="111">
        <f>Table25[[#This Row],[FY Formula end]]</f>
        <v>2025</v>
      </c>
      <c r="O1259" s="112" t="str">
        <f>IF(Table25[[#This Row],[Year End]]="No End","No End","FY"&amp;" "&amp;Table25[[#This Row],[Year End]])</f>
        <v>FY 2025</v>
      </c>
      <c r="P1259" s="27"/>
      <c r="Q1259" s="104">
        <f>_xlfn.IFNA(IF($B1259="","",VLOOKUP($B1259,'SWC Towers'!$A:$Q,$Q$2,FALSE)),"")</f>
        <v>0.2</v>
      </c>
      <c r="R1259" s="106">
        <f>_xlfn.IFNA(IF($B1259="","",VLOOKUP($B1259,'SWC Towers'!$A:$Q,$R$2,FALSE)),"")</f>
        <v>0.2</v>
      </c>
      <c r="S1259" s="106" t="str">
        <f>_xlfn.IFNA(IF($B1259="","",VLOOKUP($B1259,'SWC Towers'!$A:$Q,$S$2,FALSE)),"")</f>
        <v/>
      </c>
      <c r="T1259" s="106" t="str">
        <f>_xlfn.IFNA(IF($B1259="","",VLOOKUP($B1259,'SWC Towers'!$A:$Q,$T$2,FALSE)),"")</f>
        <v/>
      </c>
      <c r="U1259" s="104">
        <f>_xlfn.IFNA(IF($B1259="","",VLOOKUP($B1259,'SWC Towers'!$A:$Q,$U$2,FALSE)),"")</f>
        <v>0.2</v>
      </c>
      <c r="V1259" s="104" t="str">
        <f>_xlfn.IFNA(IF($B1259="","",VLOOKUP($B1259,'SWC Towers'!$A:$Q,$V$2,FALSE)),"")</f>
        <v/>
      </c>
      <c r="W1259" s="104">
        <f>_xlfn.IFNA(IF($B1259="","",VLOOKUP($B1259,'SWC Towers'!$A:$Q,$W$2,FALSE)),"")</f>
        <v>0.2</v>
      </c>
      <c r="X1259" s="104" t="str">
        <f>_xlfn.IFNA(IF($B1259="","",VLOOKUP($B1259,'SWC Towers'!$A:$Q,$X$2,FALSE)),"")</f>
        <v/>
      </c>
      <c r="Y1259" s="104" t="str">
        <f>_xlfn.IFNA(IF($B1259="","",VLOOKUP($B1259,'SWC Towers'!$A:$Q,$Y$2,FALSE)),"")</f>
        <v/>
      </c>
      <c r="Z1259" s="104" t="str">
        <f>_xlfn.IFNA(IF($B1259="","",VLOOKUP($B1259,'SWC Towers'!$A:$Q,$Z$2,FALSE)),"")</f>
        <v/>
      </c>
      <c r="AA1259" s="104">
        <f>_xlfn.IFNA(IF($B1259="","",VLOOKUP($B1259,'SWC Towers'!$A:$Q,$AA$2,FALSE)),"")</f>
        <v>0.2</v>
      </c>
      <c r="AB1259" s="106" t="str">
        <f>_xlfn.IFNA(IF($B1259="","",VLOOKUP($B1259,'SWC Towers'!$A:$Q,$AB$2,FALSE)),"")</f>
        <v/>
      </c>
      <c r="AC1259" s="20">
        <f>SUM(Table25[[#This Row],[IT Tower: Application]:[Other/Non-IT ]])</f>
        <v>1</v>
      </c>
      <c r="AD1259" s="67"/>
      <c r="AE1259" s="67"/>
      <c r="AF1259" s="67"/>
      <c r="AG1259" s="67"/>
      <c r="AH1259" s="67"/>
      <c r="AI1259" s="67"/>
      <c r="AJ1259" s="67"/>
      <c r="AK1259" s="67"/>
      <c r="AL1259" s="67"/>
      <c r="AM1259" s="67"/>
      <c r="AN1259" s="67"/>
      <c r="AO1259" s="67"/>
      <c r="AP1259" s="67"/>
      <c r="AQ1259" s="67"/>
      <c r="AR1259" s="67"/>
      <c r="AS1259" s="67"/>
      <c r="AT1259" s="67"/>
      <c r="AU1259" s="67"/>
      <c r="AV1259" s="67"/>
      <c r="AW1259" s="67"/>
      <c r="AX1259" s="67"/>
      <c r="AY1259" s="67"/>
      <c r="AZ1259" s="67"/>
      <c r="BA1259" s="67"/>
      <c r="BB1259" s="113"/>
      <c r="BC1259" s="113">
        <v>2960</v>
      </c>
      <c r="BD1259" s="113"/>
      <c r="BE1259" s="113"/>
      <c r="BF1259" s="113"/>
      <c r="BG1259" s="113"/>
      <c r="BH1259" s="113"/>
      <c r="BI1259" s="113"/>
      <c r="BJ1259" s="113"/>
      <c r="BK1259" s="113"/>
      <c r="BL1259" s="113"/>
      <c r="BM1259" s="113"/>
      <c r="BN1259" s="113"/>
      <c r="BO1259" s="113"/>
      <c r="BP1259" s="113"/>
      <c r="BQ1259" s="113"/>
      <c r="BR1259" s="113"/>
      <c r="BS1259" s="113"/>
      <c r="BT1259" s="113"/>
      <c r="BU1259" s="113"/>
      <c r="BV1259" s="113"/>
      <c r="BW1259" s="113"/>
      <c r="BX1259" s="113"/>
      <c r="BY1259" s="113"/>
      <c r="BZ1259" s="113"/>
      <c r="CA1259" s="67"/>
      <c r="CB1259" s="113"/>
      <c r="CC1259" s="69">
        <f>SUM(Table25[[#This Row],[Contract Amount FY00]:[Contract Amount FY50]])</f>
        <v>2960</v>
      </c>
      <c r="CD1259" s="114"/>
    </row>
    <row r="1260" spans="1:82" x14ac:dyDescent="0.25">
      <c r="A1260" s="122" t="s">
        <v>2015</v>
      </c>
      <c r="B1260" s="122" t="s">
        <v>705</v>
      </c>
      <c r="C1260" s="122" t="s">
        <v>384</v>
      </c>
      <c r="E1260" s="26" t="str">
        <f>IFERROR(IF(VLOOKUP(Table25[[#This Row],[Contract No.]],Table3[#All],3,FALSE)="","No","Yes"),"")</f>
        <v>Yes</v>
      </c>
      <c r="F1260" s="107" t="str">
        <f>IFERROR(VLOOKUP(Table25[[#This Row],[Contract No.]],Table3[#All],3,FALSE),"")</f>
        <v>NASPO</v>
      </c>
      <c r="G1260" s="107" t="str">
        <f>IFERROR(IF(Table25[[#This Row],[Cooperative Purchase
(Yes/No)]]="Yes","Yes",IF(VLOOKUP(Table25[[#This Row],[Contract No.]],Table3[#All],1,FALSE)=Table25[[#This Row],[Contract No.]],"Yes","No")),"No")</f>
        <v>Yes</v>
      </c>
      <c r="H1260" s="51">
        <f>IFERROR(VLOOKUP(Table25[[#This Row],[Contract No.]],Table3[#All],4,FALSE),"")</f>
        <v>43647</v>
      </c>
      <c r="I1260" s="28">
        <f>IFERROR(IF(AND(MONTH(Table25[[#This Row],[Contract Start Date]])&gt;6,MONTH(Table25[[#This Row],[Contract Start Date]])&lt;=12),YEAR(Table25[[#This Row],[Contract Start Date]])+1,YEAR(Table25[[#This Row],[Contract Start Date]])),"")</f>
        <v>2020</v>
      </c>
      <c r="J1260" s="108">
        <f>Table25[[#This Row],[FY Formula start]]</f>
        <v>2020</v>
      </c>
      <c r="K1260" s="59" t="str">
        <f>"FY"&amp;" "&amp;Table25[[#This Row],[Year Start]]</f>
        <v>FY 2020</v>
      </c>
      <c r="L1260" s="109">
        <f>IFERROR(VLOOKUP(Table25[[#This Row],[Contract No.]],Table3[#All],5,FALSE),"")</f>
        <v>47360</v>
      </c>
      <c r="M1260" s="110">
        <f>IFERROR(IF(Table25[[#This Row],[Contract End Date]]="99/99/9999","No End",IF(AND(MONTH(Table25[[#This Row],[Contract End Date]])&gt;6,MONTH(Table25[[#This Row],[Contract End Date]])&lt;=12),YEAR(Table25[[#This Row],[Contract End Date]])+1,YEAR(Table25[[#This Row],[Contract End Date]]))),"")</f>
        <v>2030</v>
      </c>
      <c r="N1260" s="111">
        <f>Table25[[#This Row],[FY Formula end]]</f>
        <v>2030</v>
      </c>
      <c r="O1260" s="112" t="str">
        <f>IF(Table25[[#This Row],[Year End]]="No End","No End","FY"&amp;" "&amp;Table25[[#This Row],[Year End]])</f>
        <v>FY 2030</v>
      </c>
      <c r="P1260" s="27"/>
      <c r="Q1260" s="104">
        <f>_xlfn.IFNA(IF($B1260="","",VLOOKUP($B1260,'SWC Towers'!$A:$Q,$Q$2,FALSE)),"")</f>
        <v>0.2</v>
      </c>
      <c r="R1260" s="106" t="str">
        <f>_xlfn.IFNA(IF($B1260="","",VLOOKUP($B1260,'SWC Towers'!$A:$Q,$R$2,FALSE)),"")</f>
        <v/>
      </c>
      <c r="S1260" s="106" t="str">
        <f>_xlfn.IFNA(IF($B1260="","",VLOOKUP($B1260,'SWC Towers'!$A:$Q,$S$2,FALSE)),"")</f>
        <v/>
      </c>
      <c r="T1260" s="106" t="str">
        <f>_xlfn.IFNA(IF($B1260="","",VLOOKUP($B1260,'SWC Towers'!$A:$Q,$T$2,FALSE)),"")</f>
        <v/>
      </c>
      <c r="U1260" s="104">
        <f>_xlfn.IFNA(IF($B1260="","",VLOOKUP($B1260,'SWC Towers'!$A:$Q,$U$2,FALSE)),"")</f>
        <v>0.4</v>
      </c>
      <c r="V1260" s="104" t="str">
        <f>_xlfn.IFNA(IF($B1260="","",VLOOKUP($B1260,'SWC Towers'!$A:$Q,$V$2,FALSE)),"")</f>
        <v/>
      </c>
      <c r="W1260" s="104">
        <f>_xlfn.IFNA(IF($B1260="","",VLOOKUP($B1260,'SWC Towers'!$A:$Q,$W$2,FALSE)),"")</f>
        <v>0.4</v>
      </c>
      <c r="X1260" s="104" t="str">
        <f>_xlfn.IFNA(IF($B1260="","",VLOOKUP($B1260,'SWC Towers'!$A:$Q,$X$2,FALSE)),"")</f>
        <v/>
      </c>
      <c r="Y1260" s="104" t="str">
        <f>_xlfn.IFNA(IF($B1260="","",VLOOKUP($B1260,'SWC Towers'!$A:$Q,$Y$2,FALSE)),"")</f>
        <v/>
      </c>
      <c r="Z1260" s="104" t="str">
        <f>_xlfn.IFNA(IF($B1260="","",VLOOKUP($B1260,'SWC Towers'!$A:$Q,$Z$2,FALSE)),"")</f>
        <v/>
      </c>
      <c r="AA1260" s="104" t="str">
        <f>_xlfn.IFNA(IF($B1260="","",VLOOKUP($B1260,'SWC Towers'!$A:$Q,$AA$2,FALSE)),"")</f>
        <v/>
      </c>
      <c r="AB1260" s="106" t="str">
        <f>_xlfn.IFNA(IF($B1260="","",VLOOKUP($B1260,'SWC Towers'!$A:$Q,$AB$2,FALSE)),"")</f>
        <v/>
      </c>
      <c r="AC1260" s="20">
        <f>SUM(Table25[[#This Row],[IT Tower: Application]:[Other/Non-IT ]])</f>
        <v>1</v>
      </c>
      <c r="AD1260" s="67"/>
      <c r="AE1260" s="67"/>
      <c r="AF1260" s="67"/>
      <c r="AG1260" s="67"/>
      <c r="AH1260" s="67"/>
      <c r="AI1260" s="67"/>
      <c r="AJ1260" s="67"/>
      <c r="AK1260" s="67"/>
      <c r="AL1260" s="67"/>
      <c r="AM1260" s="67"/>
      <c r="AN1260" s="67"/>
      <c r="AO1260" s="67"/>
      <c r="AP1260" s="67"/>
      <c r="AQ1260" s="67"/>
      <c r="AR1260" s="67"/>
      <c r="AS1260" s="67"/>
      <c r="AT1260" s="67"/>
      <c r="AU1260" s="67"/>
      <c r="AV1260" s="67"/>
      <c r="AW1260" s="67"/>
      <c r="AX1260" s="67">
        <v>0</v>
      </c>
      <c r="AY1260" s="67">
        <v>7476</v>
      </c>
      <c r="AZ1260" s="67">
        <v>6772</v>
      </c>
      <c r="BA1260" s="67">
        <v>5043</v>
      </c>
      <c r="BB1260" s="113">
        <v>4451</v>
      </c>
      <c r="BC1260" s="113">
        <v>2086</v>
      </c>
      <c r="BD1260" s="113"/>
      <c r="BE1260" s="113"/>
      <c r="BF1260" s="113"/>
      <c r="BG1260" s="113"/>
      <c r="BH1260" s="113"/>
      <c r="BI1260" s="113"/>
      <c r="BJ1260" s="113"/>
      <c r="BK1260" s="113"/>
      <c r="BL1260" s="113"/>
      <c r="BM1260" s="113"/>
      <c r="BN1260" s="113"/>
      <c r="BO1260" s="113"/>
      <c r="BP1260" s="113"/>
      <c r="BQ1260" s="113"/>
      <c r="BR1260" s="113"/>
      <c r="BS1260" s="113"/>
      <c r="BT1260" s="113"/>
      <c r="BU1260" s="113"/>
      <c r="BV1260" s="113"/>
      <c r="BW1260" s="113"/>
      <c r="BX1260" s="113"/>
      <c r="BY1260" s="113"/>
      <c r="BZ1260" s="113"/>
      <c r="CA1260" s="67"/>
      <c r="CB1260" s="113"/>
      <c r="CC1260" s="69">
        <f>SUM(Table25[[#This Row],[Contract Amount FY00]:[Contract Amount FY50]])</f>
        <v>25828</v>
      </c>
      <c r="CD1260" s="114"/>
    </row>
    <row r="1261" spans="1:82" x14ac:dyDescent="0.25">
      <c r="A1261" s="122" t="s">
        <v>2015</v>
      </c>
      <c r="B1261" s="122" t="s">
        <v>705</v>
      </c>
      <c r="C1261" s="122" t="s">
        <v>1777</v>
      </c>
      <c r="E1261" s="26" t="str">
        <f>IFERROR(IF(VLOOKUP(Table25[[#This Row],[Contract No.]],Table3[#All],3,FALSE)="","No","Yes"),"")</f>
        <v>Yes</v>
      </c>
      <c r="F1261" s="107" t="str">
        <f>IFERROR(VLOOKUP(Table25[[#This Row],[Contract No.]],Table3[#All],3,FALSE),"")</f>
        <v>NASPO</v>
      </c>
      <c r="G1261" s="107" t="str">
        <f>IFERROR(IF(Table25[[#This Row],[Cooperative Purchase
(Yes/No)]]="Yes","Yes",IF(VLOOKUP(Table25[[#This Row],[Contract No.]],Table3[#All],1,FALSE)=Table25[[#This Row],[Contract No.]],"Yes","No")),"No")</f>
        <v>Yes</v>
      </c>
      <c r="H1261" s="51">
        <f>IFERROR(VLOOKUP(Table25[[#This Row],[Contract No.]],Table3[#All],4,FALSE),"")</f>
        <v>43647</v>
      </c>
      <c r="I1261" s="28">
        <f>IFERROR(IF(AND(MONTH(Table25[[#This Row],[Contract Start Date]])&gt;6,MONTH(Table25[[#This Row],[Contract Start Date]])&lt;=12),YEAR(Table25[[#This Row],[Contract Start Date]])+1,YEAR(Table25[[#This Row],[Contract Start Date]])),"")</f>
        <v>2020</v>
      </c>
      <c r="J1261" s="108">
        <f>Table25[[#This Row],[FY Formula start]]</f>
        <v>2020</v>
      </c>
      <c r="K1261" s="59" t="str">
        <f>"FY"&amp;" "&amp;Table25[[#This Row],[Year Start]]</f>
        <v>FY 2020</v>
      </c>
      <c r="L1261" s="109">
        <f>IFERROR(VLOOKUP(Table25[[#This Row],[Contract No.]],Table3[#All],5,FALSE),"")</f>
        <v>47360</v>
      </c>
      <c r="M1261" s="110">
        <f>IFERROR(IF(Table25[[#This Row],[Contract End Date]]="99/99/9999","No End",IF(AND(MONTH(Table25[[#This Row],[Contract End Date]])&gt;6,MONTH(Table25[[#This Row],[Contract End Date]])&lt;=12),YEAR(Table25[[#This Row],[Contract End Date]])+1,YEAR(Table25[[#This Row],[Contract End Date]]))),"")</f>
        <v>2030</v>
      </c>
      <c r="N1261" s="111">
        <f>Table25[[#This Row],[FY Formula end]]</f>
        <v>2030</v>
      </c>
      <c r="O1261" s="112" t="str">
        <f>IF(Table25[[#This Row],[Year End]]="No End","No End","FY"&amp;" "&amp;Table25[[#This Row],[Year End]])</f>
        <v>FY 2030</v>
      </c>
      <c r="P1261" s="27"/>
      <c r="Q1261" s="104">
        <f>_xlfn.IFNA(IF($B1261="","",VLOOKUP($B1261,'SWC Towers'!$A:$Q,$Q$2,FALSE)),"")</f>
        <v>0.2</v>
      </c>
      <c r="R1261" s="106" t="str">
        <f>_xlfn.IFNA(IF($B1261="","",VLOOKUP($B1261,'SWC Towers'!$A:$Q,$R$2,FALSE)),"")</f>
        <v/>
      </c>
      <c r="S1261" s="106" t="str">
        <f>_xlfn.IFNA(IF($B1261="","",VLOOKUP($B1261,'SWC Towers'!$A:$Q,$S$2,FALSE)),"")</f>
        <v/>
      </c>
      <c r="T1261" s="106" t="str">
        <f>_xlfn.IFNA(IF($B1261="","",VLOOKUP($B1261,'SWC Towers'!$A:$Q,$T$2,FALSE)),"")</f>
        <v/>
      </c>
      <c r="U1261" s="104">
        <f>_xlfn.IFNA(IF($B1261="","",VLOOKUP($B1261,'SWC Towers'!$A:$Q,$U$2,FALSE)),"")</f>
        <v>0.4</v>
      </c>
      <c r="V1261" s="104" t="str">
        <f>_xlfn.IFNA(IF($B1261="","",VLOOKUP($B1261,'SWC Towers'!$A:$Q,$V$2,FALSE)),"")</f>
        <v/>
      </c>
      <c r="W1261" s="104">
        <f>_xlfn.IFNA(IF($B1261="","",VLOOKUP($B1261,'SWC Towers'!$A:$Q,$W$2,FALSE)),"")</f>
        <v>0.4</v>
      </c>
      <c r="X1261" s="104" t="str">
        <f>_xlfn.IFNA(IF($B1261="","",VLOOKUP($B1261,'SWC Towers'!$A:$Q,$X$2,FALSE)),"")</f>
        <v/>
      </c>
      <c r="Y1261" s="104" t="str">
        <f>_xlfn.IFNA(IF($B1261="","",VLOOKUP($B1261,'SWC Towers'!$A:$Q,$Y$2,FALSE)),"")</f>
        <v/>
      </c>
      <c r="Z1261" s="104" t="str">
        <f>_xlfn.IFNA(IF($B1261="","",VLOOKUP($B1261,'SWC Towers'!$A:$Q,$Z$2,FALSE)),"")</f>
        <v/>
      </c>
      <c r="AA1261" s="104" t="str">
        <f>_xlfn.IFNA(IF($B1261="","",VLOOKUP($B1261,'SWC Towers'!$A:$Q,$AA$2,FALSE)),"")</f>
        <v/>
      </c>
      <c r="AB1261" s="106" t="str">
        <f>_xlfn.IFNA(IF($B1261="","",VLOOKUP($B1261,'SWC Towers'!$A:$Q,$AB$2,FALSE)),"")</f>
        <v/>
      </c>
      <c r="AC1261" s="20">
        <f>SUM(Table25[[#This Row],[IT Tower: Application]:[Other/Non-IT ]])</f>
        <v>1</v>
      </c>
      <c r="AD1261" s="67"/>
      <c r="AE1261" s="67"/>
      <c r="AF1261" s="67"/>
      <c r="AG1261" s="67"/>
      <c r="AH1261" s="67"/>
      <c r="AI1261" s="67"/>
      <c r="AJ1261" s="67"/>
      <c r="AK1261" s="67"/>
      <c r="AL1261" s="67"/>
      <c r="AM1261" s="67"/>
      <c r="AN1261" s="67"/>
      <c r="AO1261" s="67"/>
      <c r="AP1261" s="67"/>
      <c r="AQ1261" s="67"/>
      <c r="AR1261" s="67"/>
      <c r="AS1261" s="67"/>
      <c r="AT1261" s="67"/>
      <c r="AU1261" s="67"/>
      <c r="AV1261" s="67"/>
      <c r="AW1261" s="67"/>
      <c r="AX1261" s="67">
        <v>0</v>
      </c>
      <c r="AY1261" s="67">
        <v>191201</v>
      </c>
      <c r="AZ1261" s="67">
        <v>168195</v>
      </c>
      <c r="BA1261" s="67">
        <v>190734</v>
      </c>
      <c r="BB1261" s="113">
        <v>229086</v>
      </c>
      <c r="BC1261" s="113">
        <v>230980</v>
      </c>
      <c r="BD1261" s="113"/>
      <c r="BE1261" s="113"/>
      <c r="BF1261" s="113"/>
      <c r="BG1261" s="113"/>
      <c r="BH1261" s="113"/>
      <c r="BI1261" s="113"/>
      <c r="BJ1261" s="113"/>
      <c r="BK1261" s="113"/>
      <c r="BL1261" s="113"/>
      <c r="BM1261" s="113"/>
      <c r="BN1261" s="113"/>
      <c r="BO1261" s="113"/>
      <c r="BP1261" s="113"/>
      <c r="BQ1261" s="113"/>
      <c r="BR1261" s="113"/>
      <c r="BS1261" s="113"/>
      <c r="BT1261" s="113"/>
      <c r="BU1261" s="113"/>
      <c r="BV1261" s="113"/>
      <c r="BW1261" s="113"/>
      <c r="BX1261" s="113"/>
      <c r="BY1261" s="113"/>
      <c r="BZ1261" s="113"/>
      <c r="CA1261" s="67"/>
      <c r="CB1261" s="113"/>
      <c r="CC1261" s="69">
        <f>SUM(Table25[[#This Row],[Contract Amount FY00]:[Contract Amount FY50]])</f>
        <v>1010196</v>
      </c>
      <c r="CD1261" s="114"/>
    </row>
    <row r="1262" spans="1:82" x14ac:dyDescent="0.25">
      <c r="A1262" s="122" t="s">
        <v>2015</v>
      </c>
      <c r="B1262" s="122" t="s">
        <v>278</v>
      </c>
      <c r="C1262" s="122" t="s">
        <v>3188</v>
      </c>
      <c r="E1262" s="26" t="str">
        <f>IFERROR(IF(VLOOKUP(Table25[[#This Row],[Contract No.]],Table3[#All],3,FALSE)="","No","Yes"),"")</f>
        <v>Yes</v>
      </c>
      <c r="F1262" s="107" t="str">
        <f>IFERROR(VLOOKUP(Table25[[#This Row],[Contract No.]],Table3[#All],3,FALSE),"")</f>
        <v>NASPO</v>
      </c>
      <c r="G1262" s="107" t="str">
        <f>IFERROR(IF(Table25[[#This Row],[Cooperative Purchase
(Yes/No)]]="Yes","Yes",IF(VLOOKUP(Table25[[#This Row],[Contract No.]],Table3[#All],1,FALSE)=Table25[[#This Row],[Contract No.]],"Yes","No")),"No")</f>
        <v>Yes</v>
      </c>
      <c r="H1262" s="51">
        <f>IFERROR(VLOOKUP(Table25[[#This Row],[Contract No.]],Table3[#All],4,FALSE),"")</f>
        <v>42917</v>
      </c>
      <c r="I1262" s="28">
        <f>IFERROR(IF(AND(MONTH(Table25[[#This Row],[Contract Start Date]])&gt;6,MONTH(Table25[[#This Row],[Contract Start Date]])&lt;=12),YEAR(Table25[[#This Row],[Contract Start Date]])+1,YEAR(Table25[[#This Row],[Contract Start Date]])),"")</f>
        <v>2018</v>
      </c>
      <c r="J1262" s="108">
        <f>Table25[[#This Row],[FY Formula start]]</f>
        <v>2018</v>
      </c>
      <c r="K1262" s="59" t="str">
        <f>"FY"&amp;" "&amp;Table25[[#This Row],[Year Start]]</f>
        <v>FY 2018</v>
      </c>
      <c r="L1262" s="109">
        <f>IFERROR(VLOOKUP(Table25[[#This Row],[Contract No.]],Table3[#All],5,FALSE),"")</f>
        <v>46280</v>
      </c>
      <c r="M1262" s="110">
        <f>IFERROR(IF(Table25[[#This Row],[Contract End Date]]="99/99/9999","No End",IF(AND(MONTH(Table25[[#This Row],[Contract End Date]])&gt;6,MONTH(Table25[[#This Row],[Contract End Date]])&lt;=12),YEAR(Table25[[#This Row],[Contract End Date]])+1,YEAR(Table25[[#This Row],[Contract End Date]]))),"")</f>
        <v>2027</v>
      </c>
      <c r="N1262" s="111">
        <f>Table25[[#This Row],[FY Formula end]]</f>
        <v>2027</v>
      </c>
      <c r="O1262" s="112" t="str">
        <f>IF(Table25[[#This Row],[Year End]]="No End","No End","FY"&amp;" "&amp;Table25[[#This Row],[Year End]])</f>
        <v>FY 2027</v>
      </c>
      <c r="P1262" s="27"/>
      <c r="Q1262" s="104">
        <f>_xlfn.IFNA(IF($B1262="","",VLOOKUP($B1262,'SWC Towers'!$A:$Q,$Q$2,FALSE)),"")</f>
        <v>0.4</v>
      </c>
      <c r="R1262" s="106" t="str">
        <f>_xlfn.IFNA(IF($B1262="","",VLOOKUP($B1262,'SWC Towers'!$A:$Q,$R$2,FALSE)),"")</f>
        <v/>
      </c>
      <c r="S1262" s="106" t="str">
        <f>_xlfn.IFNA(IF($B1262="","",VLOOKUP($B1262,'SWC Towers'!$A:$Q,$S$2,FALSE)),"")</f>
        <v/>
      </c>
      <c r="T1262" s="106">
        <f>_xlfn.IFNA(IF($B1262="","",VLOOKUP($B1262,'SWC Towers'!$A:$Q,$T$2,FALSE)),"")</f>
        <v>0.05</v>
      </c>
      <c r="U1262" s="104" t="str">
        <f>_xlfn.IFNA(IF($B1262="","",VLOOKUP($B1262,'SWC Towers'!$A:$Q,$U$2,FALSE)),"")</f>
        <v/>
      </c>
      <c r="V1262" s="104" t="str">
        <f>_xlfn.IFNA(IF($B1262="","",VLOOKUP($B1262,'SWC Towers'!$A:$Q,$V$2,FALSE)),"")</f>
        <v/>
      </c>
      <c r="W1262" s="104">
        <f>_xlfn.IFNA(IF($B1262="","",VLOOKUP($B1262,'SWC Towers'!$A:$Q,$W$2,FALSE)),"")</f>
        <v>0.1</v>
      </c>
      <c r="X1262" s="104" t="str">
        <f>_xlfn.IFNA(IF($B1262="","",VLOOKUP($B1262,'SWC Towers'!$A:$Q,$X$2,FALSE)),"")</f>
        <v/>
      </c>
      <c r="Y1262" s="104">
        <f>_xlfn.IFNA(IF($B1262="","",VLOOKUP($B1262,'SWC Towers'!$A:$Q,$Y$2,FALSE)),"")</f>
        <v>0.05</v>
      </c>
      <c r="Z1262" s="104" t="str">
        <f>_xlfn.IFNA(IF($B1262="","",VLOOKUP($B1262,'SWC Towers'!$A:$Q,$Z$2,FALSE)),"")</f>
        <v/>
      </c>
      <c r="AA1262" s="104">
        <f>_xlfn.IFNA(IF($B1262="","",VLOOKUP($B1262,'SWC Towers'!$A:$Q,$AA$2,FALSE)),"")</f>
        <v>0.4</v>
      </c>
      <c r="AB1262" s="106" t="str">
        <f>_xlfn.IFNA(IF($B1262="","",VLOOKUP($B1262,'SWC Towers'!$A:$Q,$AB$2,FALSE)),"")</f>
        <v/>
      </c>
      <c r="AC1262" s="20">
        <f>SUM(Table25[[#This Row],[IT Tower: Application]:[Other/Non-IT ]])</f>
        <v>1</v>
      </c>
      <c r="AD1262" s="67"/>
      <c r="AE1262" s="67"/>
      <c r="AF1262" s="67"/>
      <c r="AG1262" s="67"/>
      <c r="AH1262" s="67"/>
      <c r="AI1262" s="67"/>
      <c r="AJ1262" s="67"/>
      <c r="AK1262" s="67"/>
      <c r="AL1262" s="67"/>
      <c r="AM1262" s="67"/>
      <c r="AN1262" s="67"/>
      <c r="AO1262" s="67"/>
      <c r="AP1262" s="67"/>
      <c r="AQ1262" s="67"/>
      <c r="AR1262" s="67"/>
      <c r="AS1262" s="67"/>
      <c r="AT1262" s="67"/>
      <c r="AU1262" s="67"/>
      <c r="AV1262" s="67"/>
      <c r="AW1262" s="67">
        <v>9092</v>
      </c>
      <c r="AX1262" s="67">
        <v>6324</v>
      </c>
      <c r="AY1262" s="67">
        <v>1054</v>
      </c>
      <c r="AZ1262" s="67">
        <v>46761</v>
      </c>
      <c r="BA1262" s="67">
        <v>48365</v>
      </c>
      <c r="BB1262" s="113">
        <v>19365</v>
      </c>
      <c r="BC1262" s="113">
        <v>1499834</v>
      </c>
      <c r="BD1262" s="113"/>
      <c r="BE1262" s="113"/>
      <c r="BF1262" s="113"/>
      <c r="BG1262" s="113"/>
      <c r="BH1262" s="113"/>
      <c r="BI1262" s="113"/>
      <c r="BJ1262" s="113"/>
      <c r="BK1262" s="113"/>
      <c r="BL1262" s="113"/>
      <c r="BM1262" s="113"/>
      <c r="BN1262" s="113"/>
      <c r="BO1262" s="113"/>
      <c r="BP1262" s="113"/>
      <c r="BQ1262" s="113"/>
      <c r="BR1262" s="113"/>
      <c r="BS1262" s="113"/>
      <c r="BT1262" s="113"/>
      <c r="BU1262" s="113"/>
      <c r="BV1262" s="113"/>
      <c r="BW1262" s="113"/>
      <c r="BX1262" s="113"/>
      <c r="BY1262" s="113"/>
      <c r="BZ1262" s="113"/>
      <c r="CA1262" s="67"/>
      <c r="CB1262" s="113"/>
      <c r="CC1262" s="69">
        <f>SUM(Table25[[#This Row],[Contract Amount FY00]:[Contract Amount FY50]])</f>
        <v>1630795</v>
      </c>
      <c r="CD1262" s="114"/>
    </row>
    <row r="1263" spans="1:82" x14ac:dyDescent="0.25">
      <c r="A1263" s="122" t="s">
        <v>2015</v>
      </c>
      <c r="B1263" s="122" t="s">
        <v>278</v>
      </c>
      <c r="C1263" s="122" t="s">
        <v>2181</v>
      </c>
      <c r="E1263" s="26" t="str">
        <f>IFERROR(IF(VLOOKUP(Table25[[#This Row],[Contract No.]],Table3[#All],3,FALSE)="","No","Yes"),"")</f>
        <v>Yes</v>
      </c>
      <c r="F1263" s="107" t="str">
        <f>IFERROR(VLOOKUP(Table25[[#This Row],[Contract No.]],Table3[#All],3,FALSE),"")</f>
        <v>NASPO</v>
      </c>
      <c r="G1263" s="107" t="str">
        <f>IFERROR(IF(Table25[[#This Row],[Cooperative Purchase
(Yes/No)]]="Yes","Yes",IF(VLOOKUP(Table25[[#This Row],[Contract No.]],Table3[#All],1,FALSE)=Table25[[#This Row],[Contract No.]],"Yes","No")),"No")</f>
        <v>Yes</v>
      </c>
      <c r="H1263" s="51">
        <f>IFERROR(VLOOKUP(Table25[[#This Row],[Contract No.]],Table3[#All],4,FALSE),"")</f>
        <v>42917</v>
      </c>
      <c r="I1263" s="28">
        <f>IFERROR(IF(AND(MONTH(Table25[[#This Row],[Contract Start Date]])&gt;6,MONTH(Table25[[#This Row],[Contract Start Date]])&lt;=12),YEAR(Table25[[#This Row],[Contract Start Date]])+1,YEAR(Table25[[#This Row],[Contract Start Date]])),"")</f>
        <v>2018</v>
      </c>
      <c r="J1263" s="108">
        <f>Table25[[#This Row],[FY Formula start]]</f>
        <v>2018</v>
      </c>
      <c r="K1263" s="59" t="str">
        <f>"FY"&amp;" "&amp;Table25[[#This Row],[Year Start]]</f>
        <v>FY 2018</v>
      </c>
      <c r="L1263" s="109">
        <f>IFERROR(VLOOKUP(Table25[[#This Row],[Contract No.]],Table3[#All],5,FALSE),"")</f>
        <v>46280</v>
      </c>
      <c r="M1263" s="110">
        <f>IFERROR(IF(Table25[[#This Row],[Contract End Date]]="99/99/9999","No End",IF(AND(MONTH(Table25[[#This Row],[Contract End Date]])&gt;6,MONTH(Table25[[#This Row],[Contract End Date]])&lt;=12),YEAR(Table25[[#This Row],[Contract End Date]])+1,YEAR(Table25[[#This Row],[Contract End Date]]))),"")</f>
        <v>2027</v>
      </c>
      <c r="N1263" s="111">
        <f>Table25[[#This Row],[FY Formula end]]</f>
        <v>2027</v>
      </c>
      <c r="O1263" s="112" t="str">
        <f>IF(Table25[[#This Row],[Year End]]="No End","No End","FY"&amp;" "&amp;Table25[[#This Row],[Year End]])</f>
        <v>FY 2027</v>
      </c>
      <c r="P1263" s="27"/>
      <c r="Q1263" s="104">
        <f>_xlfn.IFNA(IF($B1263="","",VLOOKUP($B1263,'SWC Towers'!$A:$Q,$Q$2,FALSE)),"")</f>
        <v>0.4</v>
      </c>
      <c r="R1263" s="106" t="str">
        <f>_xlfn.IFNA(IF($B1263="","",VLOOKUP($B1263,'SWC Towers'!$A:$Q,$R$2,FALSE)),"")</f>
        <v/>
      </c>
      <c r="S1263" s="106" t="str">
        <f>_xlfn.IFNA(IF($B1263="","",VLOOKUP($B1263,'SWC Towers'!$A:$Q,$S$2,FALSE)),"")</f>
        <v/>
      </c>
      <c r="T1263" s="106">
        <f>_xlfn.IFNA(IF($B1263="","",VLOOKUP($B1263,'SWC Towers'!$A:$Q,$T$2,FALSE)),"")</f>
        <v>0.05</v>
      </c>
      <c r="U1263" s="104" t="str">
        <f>_xlfn.IFNA(IF($B1263="","",VLOOKUP($B1263,'SWC Towers'!$A:$Q,$U$2,FALSE)),"")</f>
        <v/>
      </c>
      <c r="V1263" s="104" t="str">
        <f>_xlfn.IFNA(IF($B1263="","",VLOOKUP($B1263,'SWC Towers'!$A:$Q,$V$2,FALSE)),"")</f>
        <v/>
      </c>
      <c r="W1263" s="104">
        <f>_xlfn.IFNA(IF($B1263="","",VLOOKUP($B1263,'SWC Towers'!$A:$Q,$W$2,FALSE)),"")</f>
        <v>0.1</v>
      </c>
      <c r="X1263" s="104" t="str">
        <f>_xlfn.IFNA(IF($B1263="","",VLOOKUP($B1263,'SWC Towers'!$A:$Q,$X$2,FALSE)),"")</f>
        <v/>
      </c>
      <c r="Y1263" s="104">
        <f>_xlfn.IFNA(IF($B1263="","",VLOOKUP($B1263,'SWC Towers'!$A:$Q,$Y$2,FALSE)),"")</f>
        <v>0.05</v>
      </c>
      <c r="Z1263" s="104" t="str">
        <f>_xlfn.IFNA(IF($B1263="","",VLOOKUP($B1263,'SWC Towers'!$A:$Q,$Z$2,FALSE)),"")</f>
        <v/>
      </c>
      <c r="AA1263" s="104">
        <f>_xlfn.IFNA(IF($B1263="","",VLOOKUP($B1263,'SWC Towers'!$A:$Q,$AA$2,FALSE)),"")</f>
        <v>0.4</v>
      </c>
      <c r="AB1263" s="106" t="str">
        <f>_xlfn.IFNA(IF($B1263="","",VLOOKUP($B1263,'SWC Towers'!$A:$Q,$AB$2,FALSE)),"")</f>
        <v/>
      </c>
      <c r="AC1263" s="20">
        <f>SUM(Table25[[#This Row],[IT Tower: Application]:[Other/Non-IT ]])</f>
        <v>1</v>
      </c>
      <c r="AD1263" s="67"/>
      <c r="AE1263" s="67"/>
      <c r="AF1263" s="67"/>
      <c r="AG1263" s="67"/>
      <c r="AH1263" s="67"/>
      <c r="AI1263" s="67"/>
      <c r="AJ1263" s="67"/>
      <c r="AK1263" s="67"/>
      <c r="AL1263" s="67"/>
      <c r="AM1263" s="67"/>
      <c r="AN1263" s="67"/>
      <c r="AO1263" s="67"/>
      <c r="AP1263" s="67"/>
      <c r="AQ1263" s="67"/>
      <c r="AR1263" s="67"/>
      <c r="AS1263" s="67"/>
      <c r="AT1263" s="67"/>
      <c r="AU1263" s="67"/>
      <c r="AV1263" s="67"/>
      <c r="AW1263" s="67"/>
      <c r="AX1263" s="67"/>
      <c r="AY1263" s="67"/>
      <c r="AZ1263" s="67"/>
      <c r="BA1263" s="67"/>
      <c r="BB1263" s="113"/>
      <c r="BC1263" s="113">
        <v>503</v>
      </c>
      <c r="BD1263" s="113"/>
      <c r="BE1263" s="113"/>
      <c r="BF1263" s="113"/>
      <c r="BG1263" s="113"/>
      <c r="BH1263" s="113"/>
      <c r="BI1263" s="113"/>
      <c r="BJ1263" s="113"/>
      <c r="BK1263" s="113"/>
      <c r="BL1263" s="113"/>
      <c r="BM1263" s="113"/>
      <c r="BN1263" s="113"/>
      <c r="BO1263" s="113"/>
      <c r="BP1263" s="113"/>
      <c r="BQ1263" s="113"/>
      <c r="BR1263" s="113"/>
      <c r="BS1263" s="113"/>
      <c r="BT1263" s="113"/>
      <c r="BU1263" s="113"/>
      <c r="BV1263" s="113"/>
      <c r="BW1263" s="113"/>
      <c r="BX1263" s="113"/>
      <c r="BY1263" s="113"/>
      <c r="BZ1263" s="113"/>
      <c r="CA1263" s="67"/>
      <c r="CB1263" s="113"/>
      <c r="CC1263" s="69">
        <f>SUM(Table25[[#This Row],[Contract Amount FY00]:[Contract Amount FY50]])</f>
        <v>503</v>
      </c>
      <c r="CD1263" s="114"/>
    </row>
    <row r="1264" spans="1:82" x14ac:dyDescent="0.25">
      <c r="A1264" s="122" t="s">
        <v>2015</v>
      </c>
      <c r="B1264" s="122" t="s">
        <v>2057</v>
      </c>
      <c r="C1264" s="122" t="s">
        <v>3190</v>
      </c>
      <c r="E1264" s="26" t="str">
        <f>IFERROR(IF(VLOOKUP(Table25[[#This Row],[Contract No.]],Table3[#All],3,FALSE)="","No","Yes"),"")</f>
        <v>Yes</v>
      </c>
      <c r="F1264" s="107" t="str">
        <f>IFERROR(VLOOKUP(Table25[[#This Row],[Contract No.]],Table3[#All],3,FALSE),"")</f>
        <v>NASPO</v>
      </c>
      <c r="G1264" s="107" t="str">
        <f>IFERROR(IF(Table25[[#This Row],[Cooperative Purchase
(Yes/No)]]="Yes","Yes",IF(VLOOKUP(Table25[[#This Row],[Contract No.]],Table3[#All],1,FALSE)=Table25[[#This Row],[Contract No.]],"Yes","No")),"No")</f>
        <v>Yes</v>
      </c>
      <c r="H1264" s="51">
        <f>IFERROR(VLOOKUP(Table25[[#This Row],[Contract No.]],Table3[#All],4,FALSE),"")</f>
        <v>43983</v>
      </c>
      <c r="I1264" s="28">
        <f>IFERROR(IF(AND(MONTH(Table25[[#This Row],[Contract Start Date]])&gt;6,MONTH(Table25[[#This Row],[Contract Start Date]])&lt;=12),YEAR(Table25[[#This Row],[Contract Start Date]])+1,YEAR(Table25[[#This Row],[Contract Start Date]])),"")</f>
        <v>2020</v>
      </c>
      <c r="J1264" s="108">
        <f>Table25[[#This Row],[FY Formula start]]</f>
        <v>2020</v>
      </c>
      <c r="K1264" s="59" t="str">
        <f>"FY"&amp;" "&amp;Table25[[#This Row],[Year Start]]</f>
        <v>FY 2020</v>
      </c>
      <c r="L1264" s="109">
        <f>IFERROR(VLOOKUP(Table25[[#This Row],[Contract No.]],Table3[#All],5,FALSE),"")</f>
        <v>46295</v>
      </c>
      <c r="M1264" s="110">
        <f>IFERROR(IF(Table25[[#This Row],[Contract End Date]]="99/99/9999","No End",IF(AND(MONTH(Table25[[#This Row],[Contract End Date]])&gt;6,MONTH(Table25[[#This Row],[Contract End Date]])&lt;=12),YEAR(Table25[[#This Row],[Contract End Date]])+1,YEAR(Table25[[#This Row],[Contract End Date]]))),"")</f>
        <v>2027</v>
      </c>
      <c r="N1264" s="111">
        <f>Table25[[#This Row],[FY Formula end]]</f>
        <v>2027</v>
      </c>
      <c r="O1264" s="112" t="str">
        <f>IF(Table25[[#This Row],[Year End]]="No End","No End","FY"&amp;" "&amp;Table25[[#This Row],[Year End]])</f>
        <v>FY 2027</v>
      </c>
      <c r="P1264" s="27"/>
      <c r="Q1264" s="104">
        <f>_xlfn.IFNA(IF($B1264="","",VLOOKUP($B1264,'SWC Towers'!$A:$Q,$Q$2,FALSE)),"")</f>
        <v>0.1</v>
      </c>
      <c r="R1264" s="106">
        <f>_xlfn.IFNA(IF($B1264="","",VLOOKUP($B1264,'SWC Towers'!$A:$Q,$R$2,FALSE)),"")</f>
        <v>0.1</v>
      </c>
      <c r="S1264" s="106" t="str">
        <f>_xlfn.IFNA(IF($B1264="","",VLOOKUP($B1264,'SWC Towers'!$A:$Q,$S$2,FALSE)),"")</f>
        <v/>
      </c>
      <c r="T1264" s="106" t="str">
        <f>_xlfn.IFNA(IF($B1264="","",VLOOKUP($B1264,'SWC Towers'!$A:$Q,$T$2,FALSE)),"")</f>
        <v/>
      </c>
      <c r="U1264" s="104">
        <f>_xlfn.IFNA(IF($B1264="","",VLOOKUP($B1264,'SWC Towers'!$A:$Q,$U$2,FALSE)),"")</f>
        <v>0.15</v>
      </c>
      <c r="V1264" s="104" t="str">
        <f>_xlfn.IFNA(IF($B1264="","",VLOOKUP($B1264,'SWC Towers'!$A:$Q,$V$2,FALSE)),"")</f>
        <v/>
      </c>
      <c r="W1264" s="104">
        <f>_xlfn.IFNA(IF($B1264="","",VLOOKUP($B1264,'SWC Towers'!$A:$Q,$W$2,FALSE)),"")</f>
        <v>0.65</v>
      </c>
      <c r="X1264" s="104" t="str">
        <f>_xlfn.IFNA(IF($B1264="","",VLOOKUP($B1264,'SWC Towers'!$A:$Q,$X$2,FALSE)),"")</f>
        <v/>
      </c>
      <c r="Y1264" s="104" t="str">
        <f>_xlfn.IFNA(IF($B1264="","",VLOOKUP($B1264,'SWC Towers'!$A:$Q,$Y$2,FALSE)),"")</f>
        <v/>
      </c>
      <c r="Z1264" s="104" t="str">
        <f>_xlfn.IFNA(IF($B1264="","",VLOOKUP($B1264,'SWC Towers'!$A:$Q,$Z$2,FALSE)),"")</f>
        <v/>
      </c>
      <c r="AA1264" s="104" t="str">
        <f>_xlfn.IFNA(IF($B1264="","",VLOOKUP($B1264,'SWC Towers'!$A:$Q,$AA$2,FALSE)),"")</f>
        <v/>
      </c>
      <c r="AB1264" s="106" t="str">
        <f>_xlfn.IFNA(IF($B1264="","",VLOOKUP($B1264,'SWC Towers'!$A:$Q,$AB$2,FALSE)),"")</f>
        <v/>
      </c>
      <c r="AC1264" s="20">
        <f>SUM(Table25[[#This Row],[IT Tower: Application]:[Other/Non-IT ]])</f>
        <v>1</v>
      </c>
      <c r="AD1264" s="67"/>
      <c r="AE1264" s="67"/>
      <c r="AF1264" s="67"/>
      <c r="AG1264" s="67"/>
      <c r="AH1264" s="67"/>
      <c r="AI1264" s="67"/>
      <c r="AJ1264" s="67"/>
      <c r="AK1264" s="67"/>
      <c r="AL1264" s="67"/>
      <c r="AM1264" s="67"/>
      <c r="AN1264" s="67"/>
      <c r="AO1264" s="67"/>
      <c r="AP1264" s="67"/>
      <c r="AQ1264" s="67"/>
      <c r="AR1264" s="67"/>
      <c r="AS1264" s="67"/>
      <c r="AT1264" s="67"/>
      <c r="AU1264" s="67"/>
      <c r="AV1264" s="67"/>
      <c r="AW1264" s="67"/>
      <c r="AX1264" s="67"/>
      <c r="AY1264" s="67">
        <v>23626</v>
      </c>
      <c r="AZ1264" s="67">
        <v>9498</v>
      </c>
      <c r="BA1264" s="67">
        <v>105</v>
      </c>
      <c r="BB1264" s="113">
        <v>0</v>
      </c>
      <c r="BC1264" s="113"/>
      <c r="BD1264" s="113"/>
      <c r="BE1264" s="113"/>
      <c r="BF1264" s="113"/>
      <c r="BG1264" s="113"/>
      <c r="BH1264" s="113"/>
      <c r="BI1264" s="113"/>
      <c r="BJ1264" s="113"/>
      <c r="BK1264" s="113"/>
      <c r="BL1264" s="113"/>
      <c r="BM1264" s="113"/>
      <c r="BN1264" s="113"/>
      <c r="BO1264" s="113"/>
      <c r="BP1264" s="113"/>
      <c r="BQ1264" s="113"/>
      <c r="BR1264" s="113"/>
      <c r="BS1264" s="113"/>
      <c r="BT1264" s="113"/>
      <c r="BU1264" s="113"/>
      <c r="BV1264" s="113"/>
      <c r="BW1264" s="113"/>
      <c r="BX1264" s="113"/>
      <c r="BY1264" s="113"/>
      <c r="BZ1264" s="113"/>
      <c r="CA1264" s="67"/>
      <c r="CB1264" s="113"/>
      <c r="CC1264" s="69">
        <f>SUM(Table25[[#This Row],[Contract Amount FY00]:[Contract Amount FY50]])</f>
        <v>33229</v>
      </c>
      <c r="CD1264" s="114"/>
    </row>
    <row r="1265" spans="1:82" x14ac:dyDescent="0.25">
      <c r="A1265" s="122" t="s">
        <v>2015</v>
      </c>
      <c r="B1265" s="122" t="s">
        <v>3071</v>
      </c>
      <c r="C1265" s="122" t="s">
        <v>753</v>
      </c>
      <c r="E1265" s="26" t="str">
        <f>IFERROR(IF(VLOOKUP(Table25[[#This Row],[Contract No.]],Table3[#All],3,FALSE)="","No","Yes"),"")</f>
        <v>Yes</v>
      </c>
      <c r="F1265" s="107" t="str">
        <f>IFERROR(VLOOKUP(Table25[[#This Row],[Contract No.]],Table3[#All],3,FALSE),"")</f>
        <v>NASPO</v>
      </c>
      <c r="G1265" s="107" t="str">
        <f>IFERROR(IF(Table25[[#This Row],[Cooperative Purchase
(Yes/No)]]="Yes","Yes",IF(VLOOKUP(Table25[[#This Row],[Contract No.]],Table3[#All],1,FALSE)=Table25[[#This Row],[Contract No.]],"Yes","No")),"No")</f>
        <v>Yes</v>
      </c>
      <c r="H1265" s="51">
        <f>IFERROR(VLOOKUP(Table25[[#This Row],[Contract No.]],Table3[#All],4,FALSE),"")</f>
        <v>45322</v>
      </c>
      <c r="I1265" s="28">
        <f>IFERROR(IF(AND(MONTH(Table25[[#This Row],[Contract Start Date]])&gt;6,MONTH(Table25[[#This Row],[Contract Start Date]])&lt;=12),YEAR(Table25[[#This Row],[Contract Start Date]])+1,YEAR(Table25[[#This Row],[Contract Start Date]])),"")</f>
        <v>2024</v>
      </c>
      <c r="J1265" s="108">
        <f>Table25[[#This Row],[FY Formula start]]</f>
        <v>2024</v>
      </c>
      <c r="K1265" s="59" t="str">
        <f>"FY"&amp;" "&amp;Table25[[#This Row],[Year Start]]</f>
        <v>FY 2024</v>
      </c>
      <c r="L1265" s="109">
        <f>IFERROR(VLOOKUP(Table25[[#This Row],[Contract No.]],Table3[#All],5,FALSE),"")</f>
        <v>46934</v>
      </c>
      <c r="M1265" s="110">
        <f>IFERROR(IF(Table25[[#This Row],[Contract End Date]]="99/99/9999","No End",IF(AND(MONTH(Table25[[#This Row],[Contract End Date]])&gt;6,MONTH(Table25[[#This Row],[Contract End Date]])&lt;=12),YEAR(Table25[[#This Row],[Contract End Date]])+1,YEAR(Table25[[#This Row],[Contract End Date]]))),"")</f>
        <v>2028</v>
      </c>
      <c r="N1265" s="111">
        <f>Table25[[#This Row],[FY Formula end]]</f>
        <v>2028</v>
      </c>
      <c r="O1265" s="112" t="str">
        <f>IF(Table25[[#This Row],[Year End]]="No End","No End","FY"&amp;" "&amp;Table25[[#This Row],[Year End]])</f>
        <v>FY 2028</v>
      </c>
      <c r="P1265" s="27"/>
      <c r="Q1265" s="104" t="str">
        <f>_xlfn.IFNA(IF($B1265="","",VLOOKUP($B1265,'SWC Towers'!$A:$Q,$Q$2,FALSE)),"")</f>
        <v/>
      </c>
      <c r="R1265" s="106">
        <f>_xlfn.IFNA(IF($B1265="","",VLOOKUP($B1265,'SWC Towers'!$A:$Q,$R$2,FALSE)),"")</f>
        <v>0.2</v>
      </c>
      <c r="S1265" s="106" t="str">
        <f>_xlfn.IFNA(IF($B1265="","",VLOOKUP($B1265,'SWC Towers'!$A:$Q,$S$2,FALSE)),"")</f>
        <v/>
      </c>
      <c r="T1265" s="106" t="str">
        <f>_xlfn.IFNA(IF($B1265="","",VLOOKUP($B1265,'SWC Towers'!$A:$Q,$T$2,FALSE)),"")</f>
        <v/>
      </c>
      <c r="U1265" s="104">
        <f>_xlfn.IFNA(IF($B1265="","",VLOOKUP($B1265,'SWC Towers'!$A:$Q,$U$2,FALSE)),"")</f>
        <v>0.6</v>
      </c>
      <c r="V1265" s="104" t="str">
        <f>_xlfn.IFNA(IF($B1265="","",VLOOKUP($B1265,'SWC Towers'!$A:$Q,$V$2,FALSE)),"")</f>
        <v/>
      </c>
      <c r="W1265" s="104" t="str">
        <f>_xlfn.IFNA(IF($B1265="","",VLOOKUP($B1265,'SWC Towers'!$A:$Q,$W$2,FALSE)),"")</f>
        <v/>
      </c>
      <c r="X1265" s="104" t="str">
        <f>_xlfn.IFNA(IF($B1265="","",VLOOKUP($B1265,'SWC Towers'!$A:$Q,$X$2,FALSE)),"")</f>
        <v/>
      </c>
      <c r="Y1265" s="104" t="str">
        <f>_xlfn.IFNA(IF($B1265="","",VLOOKUP($B1265,'SWC Towers'!$A:$Q,$Y$2,FALSE)),"")</f>
        <v/>
      </c>
      <c r="Z1265" s="104" t="str">
        <f>_xlfn.IFNA(IF($B1265="","",VLOOKUP($B1265,'SWC Towers'!$A:$Q,$Z$2,FALSE)),"")</f>
        <v/>
      </c>
      <c r="AA1265" s="104">
        <f>_xlfn.IFNA(IF($B1265="","",VLOOKUP($B1265,'SWC Towers'!$A:$Q,$AA$2,FALSE)),"")</f>
        <v>0.2</v>
      </c>
      <c r="AB1265" s="106" t="str">
        <f>_xlfn.IFNA(IF($B1265="","",VLOOKUP($B1265,'SWC Towers'!$A:$Q,$AB$2,FALSE)),"")</f>
        <v/>
      </c>
      <c r="AC1265" s="20">
        <f>SUM(Table25[[#This Row],[IT Tower: Application]:[Other/Non-IT ]])</f>
        <v>1</v>
      </c>
      <c r="AD1265" s="67"/>
      <c r="AE1265" s="67"/>
      <c r="AF1265" s="67"/>
      <c r="AG1265" s="67"/>
      <c r="AH1265" s="67"/>
      <c r="AI1265" s="67"/>
      <c r="AJ1265" s="67"/>
      <c r="AK1265" s="67"/>
      <c r="AL1265" s="67"/>
      <c r="AM1265" s="67"/>
      <c r="AN1265" s="67"/>
      <c r="AO1265" s="67"/>
      <c r="AP1265" s="67"/>
      <c r="AQ1265" s="67"/>
      <c r="AR1265" s="67"/>
      <c r="AS1265" s="67"/>
      <c r="AT1265" s="67"/>
      <c r="AU1265" s="67"/>
      <c r="AV1265" s="67"/>
      <c r="AW1265" s="67"/>
      <c r="AX1265" s="67"/>
      <c r="AY1265" s="67"/>
      <c r="AZ1265" s="67"/>
      <c r="BA1265" s="67"/>
      <c r="BB1265" s="113">
        <v>109849</v>
      </c>
      <c r="BC1265" s="113">
        <v>76734</v>
      </c>
      <c r="BD1265" s="113"/>
      <c r="BE1265" s="113"/>
      <c r="BF1265" s="113"/>
      <c r="BG1265" s="113"/>
      <c r="BH1265" s="113"/>
      <c r="BI1265" s="113"/>
      <c r="BJ1265" s="113"/>
      <c r="BK1265" s="113"/>
      <c r="BL1265" s="113"/>
      <c r="BM1265" s="113"/>
      <c r="BN1265" s="113"/>
      <c r="BO1265" s="113"/>
      <c r="BP1265" s="113"/>
      <c r="BQ1265" s="113"/>
      <c r="BR1265" s="113"/>
      <c r="BS1265" s="113"/>
      <c r="BT1265" s="113"/>
      <c r="BU1265" s="113"/>
      <c r="BV1265" s="113"/>
      <c r="BW1265" s="113"/>
      <c r="BX1265" s="113"/>
      <c r="BY1265" s="113"/>
      <c r="BZ1265" s="113"/>
      <c r="CA1265" s="67"/>
      <c r="CB1265" s="113"/>
      <c r="CC1265" s="69">
        <f>SUM(Table25[[#This Row],[Contract Amount FY00]:[Contract Amount FY50]])</f>
        <v>186583</v>
      </c>
      <c r="CD1265" s="114"/>
    </row>
    <row r="1266" spans="1:82" x14ac:dyDescent="0.25">
      <c r="A1266" s="122" t="s">
        <v>2015</v>
      </c>
      <c r="B1266" s="122" t="s">
        <v>3071</v>
      </c>
      <c r="C1266" s="122" t="s">
        <v>276</v>
      </c>
      <c r="E1266" s="26" t="str">
        <f>IFERROR(IF(VLOOKUP(Table25[[#This Row],[Contract No.]],Table3[#All],3,FALSE)="","No","Yes"),"")</f>
        <v>Yes</v>
      </c>
      <c r="F1266" s="107" t="str">
        <f>IFERROR(VLOOKUP(Table25[[#This Row],[Contract No.]],Table3[#All],3,FALSE),"")</f>
        <v>NASPO</v>
      </c>
      <c r="G1266" s="107" t="str">
        <f>IFERROR(IF(Table25[[#This Row],[Cooperative Purchase
(Yes/No)]]="Yes","Yes",IF(VLOOKUP(Table25[[#This Row],[Contract No.]],Table3[#All],1,FALSE)=Table25[[#This Row],[Contract No.]],"Yes","No")),"No")</f>
        <v>Yes</v>
      </c>
      <c r="H1266" s="51">
        <f>IFERROR(VLOOKUP(Table25[[#This Row],[Contract No.]],Table3[#All],4,FALSE),"")</f>
        <v>45322</v>
      </c>
      <c r="I1266" s="28">
        <f>IFERROR(IF(AND(MONTH(Table25[[#This Row],[Contract Start Date]])&gt;6,MONTH(Table25[[#This Row],[Contract Start Date]])&lt;=12),YEAR(Table25[[#This Row],[Contract Start Date]])+1,YEAR(Table25[[#This Row],[Contract Start Date]])),"")</f>
        <v>2024</v>
      </c>
      <c r="J1266" s="108">
        <f>Table25[[#This Row],[FY Formula start]]</f>
        <v>2024</v>
      </c>
      <c r="K1266" s="59" t="str">
        <f>"FY"&amp;" "&amp;Table25[[#This Row],[Year Start]]</f>
        <v>FY 2024</v>
      </c>
      <c r="L1266" s="109">
        <f>IFERROR(VLOOKUP(Table25[[#This Row],[Contract No.]],Table3[#All],5,FALSE),"")</f>
        <v>46934</v>
      </c>
      <c r="M1266" s="110">
        <f>IFERROR(IF(Table25[[#This Row],[Contract End Date]]="99/99/9999","No End",IF(AND(MONTH(Table25[[#This Row],[Contract End Date]])&gt;6,MONTH(Table25[[#This Row],[Contract End Date]])&lt;=12),YEAR(Table25[[#This Row],[Contract End Date]])+1,YEAR(Table25[[#This Row],[Contract End Date]]))),"")</f>
        <v>2028</v>
      </c>
      <c r="N1266" s="111">
        <f>Table25[[#This Row],[FY Formula end]]</f>
        <v>2028</v>
      </c>
      <c r="O1266" s="112" t="str">
        <f>IF(Table25[[#This Row],[Year End]]="No End","No End","FY"&amp;" "&amp;Table25[[#This Row],[Year End]])</f>
        <v>FY 2028</v>
      </c>
      <c r="P1266" s="27"/>
      <c r="Q1266" s="104" t="str">
        <f>_xlfn.IFNA(IF($B1266="","",VLOOKUP($B1266,'SWC Towers'!$A:$Q,$Q$2,FALSE)),"")</f>
        <v/>
      </c>
      <c r="R1266" s="106">
        <f>_xlfn.IFNA(IF($B1266="","",VLOOKUP($B1266,'SWC Towers'!$A:$Q,$R$2,FALSE)),"")</f>
        <v>0.2</v>
      </c>
      <c r="S1266" s="106" t="str">
        <f>_xlfn.IFNA(IF($B1266="","",VLOOKUP($B1266,'SWC Towers'!$A:$Q,$S$2,FALSE)),"")</f>
        <v/>
      </c>
      <c r="T1266" s="106" t="str">
        <f>_xlfn.IFNA(IF($B1266="","",VLOOKUP($B1266,'SWC Towers'!$A:$Q,$T$2,FALSE)),"")</f>
        <v/>
      </c>
      <c r="U1266" s="104">
        <f>_xlfn.IFNA(IF($B1266="","",VLOOKUP($B1266,'SWC Towers'!$A:$Q,$U$2,FALSE)),"")</f>
        <v>0.6</v>
      </c>
      <c r="V1266" s="104" t="str">
        <f>_xlfn.IFNA(IF($B1266="","",VLOOKUP($B1266,'SWC Towers'!$A:$Q,$V$2,FALSE)),"")</f>
        <v/>
      </c>
      <c r="W1266" s="104" t="str">
        <f>_xlfn.IFNA(IF($B1266="","",VLOOKUP($B1266,'SWC Towers'!$A:$Q,$W$2,FALSE)),"")</f>
        <v/>
      </c>
      <c r="X1266" s="104" t="str">
        <f>_xlfn.IFNA(IF($B1266="","",VLOOKUP($B1266,'SWC Towers'!$A:$Q,$X$2,FALSE)),"")</f>
        <v/>
      </c>
      <c r="Y1266" s="104" t="str">
        <f>_xlfn.IFNA(IF($B1266="","",VLOOKUP($B1266,'SWC Towers'!$A:$Q,$Y$2,FALSE)),"")</f>
        <v/>
      </c>
      <c r="Z1266" s="104" t="str">
        <f>_xlfn.IFNA(IF($B1266="","",VLOOKUP($B1266,'SWC Towers'!$A:$Q,$Z$2,FALSE)),"")</f>
        <v/>
      </c>
      <c r="AA1266" s="104">
        <f>_xlfn.IFNA(IF($B1266="","",VLOOKUP($B1266,'SWC Towers'!$A:$Q,$AA$2,FALSE)),"")</f>
        <v>0.2</v>
      </c>
      <c r="AB1266" s="106" t="str">
        <f>_xlfn.IFNA(IF($B1266="","",VLOOKUP($B1266,'SWC Towers'!$A:$Q,$AB$2,FALSE)),"")</f>
        <v/>
      </c>
      <c r="AC1266" s="20">
        <f>SUM(Table25[[#This Row],[IT Tower: Application]:[Other/Non-IT ]])</f>
        <v>1</v>
      </c>
      <c r="AD1266" s="67"/>
      <c r="AE1266" s="67"/>
      <c r="AF1266" s="67"/>
      <c r="AG1266" s="67"/>
      <c r="AH1266" s="67"/>
      <c r="AI1266" s="67"/>
      <c r="AJ1266" s="67"/>
      <c r="AK1266" s="67"/>
      <c r="AL1266" s="67"/>
      <c r="AM1266" s="67"/>
      <c r="AN1266" s="67"/>
      <c r="AO1266" s="67"/>
      <c r="AP1266" s="67"/>
      <c r="AQ1266" s="67"/>
      <c r="AR1266" s="67"/>
      <c r="AS1266" s="67"/>
      <c r="AT1266" s="67"/>
      <c r="AU1266" s="67"/>
      <c r="AV1266" s="67"/>
      <c r="AW1266" s="67"/>
      <c r="AX1266" s="67"/>
      <c r="AY1266" s="67"/>
      <c r="AZ1266" s="67"/>
      <c r="BA1266" s="67"/>
      <c r="BB1266" s="113">
        <v>96475</v>
      </c>
      <c r="BC1266" s="113">
        <v>181869</v>
      </c>
      <c r="BD1266" s="113"/>
      <c r="BE1266" s="113"/>
      <c r="BF1266" s="113"/>
      <c r="BG1266" s="113"/>
      <c r="BH1266" s="113"/>
      <c r="BI1266" s="113"/>
      <c r="BJ1266" s="113"/>
      <c r="BK1266" s="113"/>
      <c r="BL1266" s="113"/>
      <c r="BM1266" s="113"/>
      <c r="BN1266" s="113"/>
      <c r="BO1266" s="113"/>
      <c r="BP1266" s="113"/>
      <c r="BQ1266" s="113"/>
      <c r="BR1266" s="113"/>
      <c r="BS1266" s="113"/>
      <c r="BT1266" s="113"/>
      <c r="BU1266" s="113"/>
      <c r="BV1266" s="113"/>
      <c r="BW1266" s="113"/>
      <c r="BX1266" s="113"/>
      <c r="BY1266" s="113"/>
      <c r="BZ1266" s="113"/>
      <c r="CA1266" s="67"/>
      <c r="CB1266" s="113"/>
      <c r="CC1266" s="69">
        <f>SUM(Table25[[#This Row],[Contract Amount FY00]:[Contract Amount FY50]])</f>
        <v>278344</v>
      </c>
      <c r="CD1266" s="114"/>
    </row>
    <row r="1267" spans="1:82" x14ac:dyDescent="0.25">
      <c r="A1267" s="122" t="s">
        <v>2015</v>
      </c>
      <c r="B1267" s="122" t="s">
        <v>3071</v>
      </c>
      <c r="C1267" s="122" t="s">
        <v>375</v>
      </c>
      <c r="E1267" s="26" t="str">
        <f>IFERROR(IF(VLOOKUP(Table25[[#This Row],[Contract No.]],Table3[#All],3,FALSE)="","No","Yes"),"")</f>
        <v>Yes</v>
      </c>
      <c r="F1267" s="107" t="str">
        <f>IFERROR(VLOOKUP(Table25[[#This Row],[Contract No.]],Table3[#All],3,FALSE),"")</f>
        <v>NASPO</v>
      </c>
      <c r="G1267" s="107" t="str">
        <f>IFERROR(IF(Table25[[#This Row],[Cooperative Purchase
(Yes/No)]]="Yes","Yes",IF(VLOOKUP(Table25[[#This Row],[Contract No.]],Table3[#All],1,FALSE)=Table25[[#This Row],[Contract No.]],"Yes","No")),"No")</f>
        <v>Yes</v>
      </c>
      <c r="H1267" s="51">
        <f>IFERROR(VLOOKUP(Table25[[#This Row],[Contract No.]],Table3[#All],4,FALSE),"")</f>
        <v>45322</v>
      </c>
      <c r="I1267" s="28">
        <f>IFERROR(IF(AND(MONTH(Table25[[#This Row],[Contract Start Date]])&gt;6,MONTH(Table25[[#This Row],[Contract Start Date]])&lt;=12),YEAR(Table25[[#This Row],[Contract Start Date]])+1,YEAR(Table25[[#This Row],[Contract Start Date]])),"")</f>
        <v>2024</v>
      </c>
      <c r="J1267" s="108">
        <f>Table25[[#This Row],[FY Formula start]]</f>
        <v>2024</v>
      </c>
      <c r="K1267" s="59" t="str">
        <f>"FY"&amp;" "&amp;Table25[[#This Row],[Year Start]]</f>
        <v>FY 2024</v>
      </c>
      <c r="L1267" s="109">
        <f>IFERROR(VLOOKUP(Table25[[#This Row],[Contract No.]],Table3[#All],5,FALSE),"")</f>
        <v>46934</v>
      </c>
      <c r="M1267" s="110">
        <f>IFERROR(IF(Table25[[#This Row],[Contract End Date]]="99/99/9999","No End",IF(AND(MONTH(Table25[[#This Row],[Contract End Date]])&gt;6,MONTH(Table25[[#This Row],[Contract End Date]])&lt;=12),YEAR(Table25[[#This Row],[Contract End Date]])+1,YEAR(Table25[[#This Row],[Contract End Date]]))),"")</f>
        <v>2028</v>
      </c>
      <c r="N1267" s="111">
        <f>Table25[[#This Row],[FY Formula end]]</f>
        <v>2028</v>
      </c>
      <c r="O1267" s="112" t="str">
        <f>IF(Table25[[#This Row],[Year End]]="No End","No End","FY"&amp;" "&amp;Table25[[#This Row],[Year End]])</f>
        <v>FY 2028</v>
      </c>
      <c r="P1267" s="27"/>
      <c r="Q1267" s="104" t="str">
        <f>_xlfn.IFNA(IF($B1267="","",VLOOKUP($B1267,'SWC Towers'!$A:$Q,$Q$2,FALSE)),"")</f>
        <v/>
      </c>
      <c r="R1267" s="106">
        <f>_xlfn.IFNA(IF($B1267="","",VLOOKUP($B1267,'SWC Towers'!$A:$Q,$R$2,FALSE)),"")</f>
        <v>0.2</v>
      </c>
      <c r="S1267" s="106" t="str">
        <f>_xlfn.IFNA(IF($B1267="","",VLOOKUP($B1267,'SWC Towers'!$A:$Q,$S$2,FALSE)),"")</f>
        <v/>
      </c>
      <c r="T1267" s="106" t="str">
        <f>_xlfn.IFNA(IF($B1267="","",VLOOKUP($B1267,'SWC Towers'!$A:$Q,$T$2,FALSE)),"")</f>
        <v/>
      </c>
      <c r="U1267" s="104">
        <f>_xlfn.IFNA(IF($B1267="","",VLOOKUP($B1267,'SWC Towers'!$A:$Q,$U$2,FALSE)),"")</f>
        <v>0.6</v>
      </c>
      <c r="V1267" s="104" t="str">
        <f>_xlfn.IFNA(IF($B1267="","",VLOOKUP($B1267,'SWC Towers'!$A:$Q,$V$2,FALSE)),"")</f>
        <v/>
      </c>
      <c r="W1267" s="104" t="str">
        <f>_xlfn.IFNA(IF($B1267="","",VLOOKUP($B1267,'SWC Towers'!$A:$Q,$W$2,FALSE)),"")</f>
        <v/>
      </c>
      <c r="X1267" s="104" t="str">
        <f>_xlfn.IFNA(IF($B1267="","",VLOOKUP($B1267,'SWC Towers'!$A:$Q,$X$2,FALSE)),"")</f>
        <v/>
      </c>
      <c r="Y1267" s="104" t="str">
        <f>_xlfn.IFNA(IF($B1267="","",VLOOKUP($B1267,'SWC Towers'!$A:$Q,$Y$2,FALSE)),"")</f>
        <v/>
      </c>
      <c r="Z1267" s="104" t="str">
        <f>_xlfn.IFNA(IF($B1267="","",VLOOKUP($B1267,'SWC Towers'!$A:$Q,$Z$2,FALSE)),"")</f>
        <v/>
      </c>
      <c r="AA1267" s="104">
        <f>_xlfn.IFNA(IF($B1267="","",VLOOKUP($B1267,'SWC Towers'!$A:$Q,$AA$2,FALSE)),"")</f>
        <v>0.2</v>
      </c>
      <c r="AB1267" s="106" t="str">
        <f>_xlfn.IFNA(IF($B1267="","",VLOOKUP($B1267,'SWC Towers'!$A:$Q,$AB$2,FALSE)),"")</f>
        <v/>
      </c>
      <c r="AC1267" s="20">
        <f>SUM(Table25[[#This Row],[IT Tower: Application]:[Other/Non-IT ]])</f>
        <v>1</v>
      </c>
      <c r="AD1267" s="67"/>
      <c r="AE1267" s="67"/>
      <c r="AF1267" s="67"/>
      <c r="AG1267" s="67"/>
      <c r="AH1267" s="67"/>
      <c r="AI1267" s="67"/>
      <c r="AJ1267" s="67"/>
      <c r="AK1267" s="67"/>
      <c r="AL1267" s="67"/>
      <c r="AM1267" s="67"/>
      <c r="AN1267" s="67"/>
      <c r="AO1267" s="67"/>
      <c r="AP1267" s="67"/>
      <c r="AQ1267" s="67"/>
      <c r="AR1267" s="67"/>
      <c r="AS1267" s="67"/>
      <c r="AT1267" s="67"/>
      <c r="AU1267" s="67"/>
      <c r="AV1267" s="67"/>
      <c r="AW1267" s="67"/>
      <c r="AX1267" s="67"/>
      <c r="AY1267" s="67"/>
      <c r="AZ1267" s="67"/>
      <c r="BA1267" s="67"/>
      <c r="BB1267" s="113">
        <v>267846</v>
      </c>
      <c r="BC1267" s="113">
        <v>242909</v>
      </c>
      <c r="BD1267" s="113"/>
      <c r="BE1267" s="113"/>
      <c r="BF1267" s="113"/>
      <c r="BG1267" s="113"/>
      <c r="BH1267" s="113"/>
      <c r="BI1267" s="113"/>
      <c r="BJ1267" s="113"/>
      <c r="BK1267" s="113"/>
      <c r="BL1267" s="113"/>
      <c r="BM1267" s="113"/>
      <c r="BN1267" s="113"/>
      <c r="BO1267" s="113"/>
      <c r="BP1267" s="113"/>
      <c r="BQ1267" s="113"/>
      <c r="BR1267" s="113"/>
      <c r="BS1267" s="113"/>
      <c r="BT1267" s="113"/>
      <c r="BU1267" s="113"/>
      <c r="BV1267" s="113"/>
      <c r="BW1267" s="113"/>
      <c r="BX1267" s="113"/>
      <c r="BY1267" s="113"/>
      <c r="BZ1267" s="113"/>
      <c r="CA1267" s="67"/>
      <c r="CB1267" s="113"/>
      <c r="CC1267" s="69">
        <f>SUM(Table25[[#This Row],[Contract Amount FY00]:[Contract Amount FY50]])</f>
        <v>510755</v>
      </c>
      <c r="CD1267" s="114"/>
    </row>
    <row r="1268" spans="1:82" x14ac:dyDescent="0.25">
      <c r="A1268" s="122" t="s">
        <v>2015</v>
      </c>
      <c r="B1268" s="122" t="s">
        <v>2245</v>
      </c>
      <c r="C1268" s="122" t="s">
        <v>3131</v>
      </c>
      <c r="E1268" s="26" t="str">
        <f>IFERROR(IF(VLOOKUP(Table25[[#This Row],[Contract No.]],Table3[#All],3,FALSE)="","No","Yes"),"")</f>
        <v>No</v>
      </c>
      <c r="F1268" s="107" t="str">
        <f>IFERROR(VLOOKUP(Table25[[#This Row],[Contract No.]],Table3[#All],3,FALSE),"")</f>
        <v/>
      </c>
      <c r="G1268" s="107" t="str">
        <f>IFERROR(IF(Table25[[#This Row],[Cooperative Purchase
(Yes/No)]]="Yes","Yes",IF(VLOOKUP(Table25[[#This Row],[Contract No.]],Table3[#All],1,FALSE)=Table25[[#This Row],[Contract No.]],"Yes","No")),"No")</f>
        <v>Yes</v>
      </c>
      <c r="H1268" s="51">
        <f>IFERROR(VLOOKUP(Table25[[#This Row],[Contract No.]],Table3[#All],4,FALSE),"")</f>
        <v>43952</v>
      </c>
      <c r="I1268" s="28">
        <f>IFERROR(IF(AND(MONTH(Table25[[#This Row],[Contract Start Date]])&gt;6,MONTH(Table25[[#This Row],[Contract Start Date]])&lt;=12),YEAR(Table25[[#This Row],[Contract Start Date]])+1,YEAR(Table25[[#This Row],[Contract Start Date]])),"")</f>
        <v>2020</v>
      </c>
      <c r="J1268" s="108">
        <f>Table25[[#This Row],[FY Formula start]]</f>
        <v>2020</v>
      </c>
      <c r="K1268" s="59" t="str">
        <f>"FY"&amp;" "&amp;Table25[[#This Row],[Year Start]]</f>
        <v>FY 2020</v>
      </c>
      <c r="L1268" s="109">
        <f>IFERROR(VLOOKUP(Table25[[#This Row],[Contract No.]],Table3[#All],5,FALSE),"")</f>
        <v>46203</v>
      </c>
      <c r="M1268" s="110">
        <f>IFERROR(IF(Table25[[#This Row],[Contract End Date]]="99/99/9999","No End",IF(AND(MONTH(Table25[[#This Row],[Contract End Date]])&gt;6,MONTH(Table25[[#This Row],[Contract End Date]])&lt;=12),YEAR(Table25[[#This Row],[Contract End Date]])+1,YEAR(Table25[[#This Row],[Contract End Date]]))),"")</f>
        <v>2026</v>
      </c>
      <c r="N1268" s="111">
        <f>Table25[[#This Row],[FY Formula end]]</f>
        <v>2026</v>
      </c>
      <c r="O1268" s="112" t="str">
        <f>IF(Table25[[#This Row],[Year End]]="No End","No End","FY"&amp;" "&amp;Table25[[#This Row],[Year End]])</f>
        <v>FY 2026</v>
      </c>
      <c r="P1268" s="27"/>
      <c r="Q1268" s="104" t="str">
        <f>_xlfn.IFNA(IF($B1268="","",VLOOKUP($B1268,'SWC Towers'!$A:$Q,$Q$2,FALSE)),"")</f>
        <v/>
      </c>
      <c r="R1268" s="106" t="str">
        <f>_xlfn.IFNA(IF($B1268="","",VLOOKUP($B1268,'SWC Towers'!$A:$Q,$R$2,FALSE)),"")</f>
        <v/>
      </c>
      <c r="S1268" s="106" t="str">
        <f>_xlfn.IFNA(IF($B1268="","",VLOOKUP($B1268,'SWC Towers'!$A:$Q,$S$2,FALSE)),"")</f>
        <v/>
      </c>
      <c r="T1268" s="106" t="str">
        <f>_xlfn.IFNA(IF($B1268="","",VLOOKUP($B1268,'SWC Towers'!$A:$Q,$T$2,FALSE)),"")</f>
        <v/>
      </c>
      <c r="U1268" s="104">
        <f>_xlfn.IFNA(IF($B1268="","",VLOOKUP($B1268,'SWC Towers'!$A:$Q,$U$2,FALSE)),"")</f>
        <v>0.1</v>
      </c>
      <c r="V1268" s="104" t="str">
        <f>_xlfn.IFNA(IF($B1268="","",VLOOKUP($B1268,'SWC Towers'!$A:$Q,$V$2,FALSE)),"")</f>
        <v/>
      </c>
      <c r="W1268" s="104" t="str">
        <f>_xlfn.IFNA(IF($B1268="","",VLOOKUP($B1268,'SWC Towers'!$A:$Q,$W$2,FALSE)),"")</f>
        <v/>
      </c>
      <c r="X1268" s="104" t="str">
        <f>_xlfn.IFNA(IF($B1268="","",VLOOKUP($B1268,'SWC Towers'!$A:$Q,$X$2,FALSE)),"")</f>
        <v/>
      </c>
      <c r="Y1268" s="104" t="str">
        <f>_xlfn.IFNA(IF($B1268="","",VLOOKUP($B1268,'SWC Towers'!$A:$Q,$Y$2,FALSE)),"")</f>
        <v/>
      </c>
      <c r="Z1268" s="104" t="str">
        <f>_xlfn.IFNA(IF($B1268="","",VLOOKUP($B1268,'SWC Towers'!$A:$Q,$Z$2,FALSE)),"")</f>
        <v/>
      </c>
      <c r="AA1268" s="104" t="str">
        <f>_xlfn.IFNA(IF($B1268="","",VLOOKUP($B1268,'SWC Towers'!$A:$Q,$AA$2,FALSE)),"")</f>
        <v/>
      </c>
      <c r="AB1268" s="106">
        <f>_xlfn.IFNA(IF($B1268="","",VLOOKUP($B1268,'SWC Towers'!$A:$Q,$AB$2,FALSE)),"")</f>
        <v>0.9</v>
      </c>
      <c r="AC1268" s="20">
        <f>SUM(Table25[[#This Row],[IT Tower: Application]:[Other/Non-IT ]])</f>
        <v>1</v>
      </c>
      <c r="AD1268" s="67"/>
      <c r="AE1268" s="67"/>
      <c r="AF1268" s="67"/>
      <c r="AG1268" s="67"/>
      <c r="AH1268" s="67"/>
      <c r="AI1268" s="67"/>
      <c r="AJ1268" s="67"/>
      <c r="AK1268" s="67"/>
      <c r="AL1268" s="67"/>
      <c r="AM1268" s="67"/>
      <c r="AN1268" s="67"/>
      <c r="AO1268" s="67"/>
      <c r="AP1268" s="67"/>
      <c r="AQ1268" s="67"/>
      <c r="AR1268" s="67"/>
      <c r="AS1268" s="67"/>
      <c r="AT1268" s="67"/>
      <c r="AU1268" s="67"/>
      <c r="AV1268" s="67"/>
      <c r="AW1268" s="67"/>
      <c r="AX1268" s="67"/>
      <c r="AY1268" s="67"/>
      <c r="AZ1268" s="67">
        <v>0</v>
      </c>
      <c r="BA1268" s="67">
        <v>40150</v>
      </c>
      <c r="BB1268" s="113">
        <v>33354</v>
      </c>
      <c r="BC1268" s="113">
        <v>63763</v>
      </c>
      <c r="BD1268" s="113"/>
      <c r="BE1268" s="113"/>
      <c r="BF1268" s="113"/>
      <c r="BG1268" s="113"/>
      <c r="BH1268" s="113"/>
      <c r="BI1268" s="113"/>
      <c r="BJ1268" s="113"/>
      <c r="BK1268" s="113"/>
      <c r="BL1268" s="113"/>
      <c r="BM1268" s="113"/>
      <c r="BN1268" s="113"/>
      <c r="BO1268" s="113"/>
      <c r="BP1268" s="113"/>
      <c r="BQ1268" s="113"/>
      <c r="BR1268" s="113"/>
      <c r="BS1268" s="113"/>
      <c r="BT1268" s="113"/>
      <c r="BU1268" s="113"/>
      <c r="BV1268" s="113"/>
      <c r="BW1268" s="113"/>
      <c r="BX1268" s="113"/>
      <c r="BY1268" s="113"/>
      <c r="BZ1268" s="113"/>
      <c r="CA1268" s="67"/>
      <c r="CB1268" s="113"/>
      <c r="CC1268" s="69">
        <f>SUM(Table25[[#This Row],[Contract Amount FY00]:[Contract Amount FY50]])</f>
        <v>137267</v>
      </c>
      <c r="CD1268" s="114"/>
    </row>
    <row r="1269" spans="1:82" x14ac:dyDescent="0.25">
      <c r="A1269" s="122" t="s">
        <v>2015</v>
      </c>
      <c r="B1269" s="122" t="s">
        <v>2245</v>
      </c>
      <c r="C1269" s="122" t="s">
        <v>3192</v>
      </c>
      <c r="E1269" s="26" t="str">
        <f>IFERROR(IF(VLOOKUP(Table25[[#This Row],[Contract No.]],Table3[#All],3,FALSE)="","No","Yes"),"")</f>
        <v>No</v>
      </c>
      <c r="F1269" s="107" t="str">
        <f>IFERROR(VLOOKUP(Table25[[#This Row],[Contract No.]],Table3[#All],3,FALSE),"")</f>
        <v/>
      </c>
      <c r="G1269" s="107" t="str">
        <f>IFERROR(IF(Table25[[#This Row],[Cooperative Purchase
(Yes/No)]]="Yes","Yes",IF(VLOOKUP(Table25[[#This Row],[Contract No.]],Table3[#All],1,FALSE)=Table25[[#This Row],[Contract No.]],"Yes","No")),"No")</f>
        <v>Yes</v>
      </c>
      <c r="H1269" s="51">
        <f>IFERROR(VLOOKUP(Table25[[#This Row],[Contract No.]],Table3[#All],4,FALSE),"")</f>
        <v>43952</v>
      </c>
      <c r="I1269" s="28">
        <f>IFERROR(IF(AND(MONTH(Table25[[#This Row],[Contract Start Date]])&gt;6,MONTH(Table25[[#This Row],[Contract Start Date]])&lt;=12),YEAR(Table25[[#This Row],[Contract Start Date]])+1,YEAR(Table25[[#This Row],[Contract Start Date]])),"")</f>
        <v>2020</v>
      </c>
      <c r="J1269" s="108">
        <f>Table25[[#This Row],[FY Formula start]]</f>
        <v>2020</v>
      </c>
      <c r="K1269" s="59" t="str">
        <f>"FY"&amp;" "&amp;Table25[[#This Row],[Year Start]]</f>
        <v>FY 2020</v>
      </c>
      <c r="L1269" s="109">
        <f>IFERROR(VLOOKUP(Table25[[#This Row],[Contract No.]],Table3[#All],5,FALSE),"")</f>
        <v>46203</v>
      </c>
      <c r="M1269" s="110">
        <f>IFERROR(IF(Table25[[#This Row],[Contract End Date]]="99/99/9999","No End",IF(AND(MONTH(Table25[[#This Row],[Contract End Date]])&gt;6,MONTH(Table25[[#This Row],[Contract End Date]])&lt;=12),YEAR(Table25[[#This Row],[Contract End Date]])+1,YEAR(Table25[[#This Row],[Contract End Date]]))),"")</f>
        <v>2026</v>
      </c>
      <c r="N1269" s="111">
        <f>Table25[[#This Row],[FY Formula end]]</f>
        <v>2026</v>
      </c>
      <c r="O1269" s="112" t="str">
        <f>IF(Table25[[#This Row],[Year End]]="No End","No End","FY"&amp;" "&amp;Table25[[#This Row],[Year End]])</f>
        <v>FY 2026</v>
      </c>
      <c r="P1269" s="27"/>
      <c r="Q1269" s="104" t="str">
        <f>_xlfn.IFNA(IF($B1269="","",VLOOKUP($B1269,'SWC Towers'!$A:$Q,$Q$2,FALSE)),"")</f>
        <v/>
      </c>
      <c r="R1269" s="106" t="str">
        <f>_xlfn.IFNA(IF($B1269="","",VLOOKUP($B1269,'SWC Towers'!$A:$Q,$R$2,FALSE)),"")</f>
        <v/>
      </c>
      <c r="S1269" s="106" t="str">
        <f>_xlfn.IFNA(IF($B1269="","",VLOOKUP($B1269,'SWC Towers'!$A:$Q,$S$2,FALSE)),"")</f>
        <v/>
      </c>
      <c r="T1269" s="106" t="str">
        <f>_xlfn.IFNA(IF($B1269="","",VLOOKUP($B1269,'SWC Towers'!$A:$Q,$T$2,FALSE)),"")</f>
        <v/>
      </c>
      <c r="U1269" s="104">
        <f>_xlfn.IFNA(IF($B1269="","",VLOOKUP($B1269,'SWC Towers'!$A:$Q,$U$2,FALSE)),"")</f>
        <v>0.1</v>
      </c>
      <c r="V1269" s="104" t="str">
        <f>_xlfn.IFNA(IF($B1269="","",VLOOKUP($B1269,'SWC Towers'!$A:$Q,$V$2,FALSE)),"")</f>
        <v/>
      </c>
      <c r="W1269" s="104" t="str">
        <f>_xlfn.IFNA(IF($B1269="","",VLOOKUP($B1269,'SWC Towers'!$A:$Q,$W$2,FALSE)),"")</f>
        <v/>
      </c>
      <c r="X1269" s="104" t="str">
        <f>_xlfn.IFNA(IF($B1269="","",VLOOKUP($B1269,'SWC Towers'!$A:$Q,$X$2,FALSE)),"")</f>
        <v/>
      </c>
      <c r="Y1269" s="104" t="str">
        <f>_xlfn.IFNA(IF($B1269="","",VLOOKUP($B1269,'SWC Towers'!$A:$Q,$Y$2,FALSE)),"")</f>
        <v/>
      </c>
      <c r="Z1269" s="104" t="str">
        <f>_xlfn.IFNA(IF($B1269="","",VLOOKUP($B1269,'SWC Towers'!$A:$Q,$Z$2,FALSE)),"")</f>
        <v/>
      </c>
      <c r="AA1269" s="104" t="str">
        <f>_xlfn.IFNA(IF($B1269="","",VLOOKUP($B1269,'SWC Towers'!$A:$Q,$AA$2,FALSE)),"")</f>
        <v/>
      </c>
      <c r="AB1269" s="106">
        <f>_xlfn.IFNA(IF($B1269="","",VLOOKUP($B1269,'SWC Towers'!$A:$Q,$AB$2,FALSE)),"")</f>
        <v>0.9</v>
      </c>
      <c r="AC1269" s="20">
        <f>SUM(Table25[[#This Row],[IT Tower: Application]:[Other/Non-IT ]])</f>
        <v>1</v>
      </c>
      <c r="AD1269" s="67"/>
      <c r="AE1269" s="67"/>
      <c r="AF1269" s="67"/>
      <c r="AG1269" s="67"/>
      <c r="AH1269" s="67"/>
      <c r="AI1269" s="67"/>
      <c r="AJ1269" s="67"/>
      <c r="AK1269" s="67"/>
      <c r="AL1269" s="67"/>
      <c r="AM1269" s="67"/>
      <c r="AN1269" s="67"/>
      <c r="AO1269" s="67"/>
      <c r="AP1269" s="67"/>
      <c r="AQ1269" s="67"/>
      <c r="AR1269" s="67"/>
      <c r="AS1269" s="67"/>
      <c r="AT1269" s="67"/>
      <c r="AU1269" s="67"/>
      <c r="AV1269" s="67"/>
      <c r="AW1269" s="67"/>
      <c r="AX1269" s="67">
        <v>3504</v>
      </c>
      <c r="AY1269" s="67">
        <v>30363</v>
      </c>
      <c r="AZ1269" s="67">
        <v>45196</v>
      </c>
      <c r="BA1269" s="67">
        <v>0</v>
      </c>
      <c r="BB1269" s="113"/>
      <c r="BC1269" s="113"/>
      <c r="BD1269" s="113"/>
      <c r="BE1269" s="113"/>
      <c r="BF1269" s="113"/>
      <c r="BG1269" s="113"/>
      <c r="BH1269" s="113"/>
      <c r="BI1269" s="113"/>
      <c r="BJ1269" s="113"/>
      <c r="BK1269" s="113"/>
      <c r="BL1269" s="113"/>
      <c r="BM1269" s="113"/>
      <c r="BN1269" s="113"/>
      <c r="BO1269" s="113"/>
      <c r="BP1269" s="113"/>
      <c r="BQ1269" s="113"/>
      <c r="BR1269" s="113"/>
      <c r="BS1269" s="113"/>
      <c r="BT1269" s="113"/>
      <c r="BU1269" s="113"/>
      <c r="BV1269" s="113"/>
      <c r="BW1269" s="113"/>
      <c r="BX1269" s="113"/>
      <c r="BY1269" s="113"/>
      <c r="BZ1269" s="113"/>
      <c r="CA1269" s="67"/>
      <c r="CB1269" s="113"/>
      <c r="CC1269" s="69">
        <f>SUM(Table25[[#This Row],[Contract Amount FY00]:[Contract Amount FY50]])</f>
        <v>79063</v>
      </c>
      <c r="CD1269" s="114"/>
    </row>
    <row r="1270" spans="1:82" x14ac:dyDescent="0.25">
      <c r="A1270" s="122" t="s">
        <v>2015</v>
      </c>
      <c r="B1270" s="122" t="s">
        <v>2245</v>
      </c>
      <c r="C1270" s="122" t="s">
        <v>2273</v>
      </c>
      <c r="E1270" s="26" t="str">
        <f>IFERROR(IF(VLOOKUP(Table25[[#This Row],[Contract No.]],Table3[#All],3,FALSE)="","No","Yes"),"")</f>
        <v>No</v>
      </c>
      <c r="F1270" s="107" t="str">
        <f>IFERROR(VLOOKUP(Table25[[#This Row],[Contract No.]],Table3[#All],3,FALSE),"")</f>
        <v/>
      </c>
      <c r="G1270" s="107" t="str">
        <f>IFERROR(IF(Table25[[#This Row],[Cooperative Purchase
(Yes/No)]]="Yes","Yes",IF(VLOOKUP(Table25[[#This Row],[Contract No.]],Table3[#All],1,FALSE)=Table25[[#This Row],[Contract No.]],"Yes","No")),"No")</f>
        <v>Yes</v>
      </c>
      <c r="H1270" s="51">
        <f>IFERROR(VLOOKUP(Table25[[#This Row],[Contract No.]],Table3[#All],4,FALSE),"")</f>
        <v>43952</v>
      </c>
      <c r="I1270" s="28">
        <f>IFERROR(IF(AND(MONTH(Table25[[#This Row],[Contract Start Date]])&gt;6,MONTH(Table25[[#This Row],[Contract Start Date]])&lt;=12),YEAR(Table25[[#This Row],[Contract Start Date]])+1,YEAR(Table25[[#This Row],[Contract Start Date]])),"")</f>
        <v>2020</v>
      </c>
      <c r="J1270" s="108">
        <f>Table25[[#This Row],[FY Formula start]]</f>
        <v>2020</v>
      </c>
      <c r="K1270" s="59" t="str">
        <f>"FY"&amp;" "&amp;Table25[[#This Row],[Year Start]]</f>
        <v>FY 2020</v>
      </c>
      <c r="L1270" s="109">
        <f>IFERROR(VLOOKUP(Table25[[#This Row],[Contract No.]],Table3[#All],5,FALSE),"")</f>
        <v>46203</v>
      </c>
      <c r="M1270" s="110">
        <f>IFERROR(IF(Table25[[#This Row],[Contract End Date]]="99/99/9999","No End",IF(AND(MONTH(Table25[[#This Row],[Contract End Date]])&gt;6,MONTH(Table25[[#This Row],[Contract End Date]])&lt;=12),YEAR(Table25[[#This Row],[Contract End Date]])+1,YEAR(Table25[[#This Row],[Contract End Date]]))),"")</f>
        <v>2026</v>
      </c>
      <c r="N1270" s="111">
        <f>Table25[[#This Row],[FY Formula end]]</f>
        <v>2026</v>
      </c>
      <c r="O1270" s="112" t="str">
        <f>IF(Table25[[#This Row],[Year End]]="No End","No End","FY"&amp;" "&amp;Table25[[#This Row],[Year End]])</f>
        <v>FY 2026</v>
      </c>
      <c r="P1270" s="27"/>
      <c r="Q1270" s="104" t="str">
        <f>_xlfn.IFNA(IF($B1270="","",VLOOKUP($B1270,'SWC Towers'!$A:$Q,$Q$2,FALSE)),"")</f>
        <v/>
      </c>
      <c r="R1270" s="106" t="str">
        <f>_xlfn.IFNA(IF($B1270="","",VLOOKUP($B1270,'SWC Towers'!$A:$Q,$R$2,FALSE)),"")</f>
        <v/>
      </c>
      <c r="S1270" s="106" t="str">
        <f>_xlfn.IFNA(IF($B1270="","",VLOOKUP($B1270,'SWC Towers'!$A:$Q,$S$2,FALSE)),"")</f>
        <v/>
      </c>
      <c r="T1270" s="106" t="str">
        <f>_xlfn.IFNA(IF($B1270="","",VLOOKUP($B1270,'SWC Towers'!$A:$Q,$T$2,FALSE)),"")</f>
        <v/>
      </c>
      <c r="U1270" s="104">
        <f>_xlfn.IFNA(IF($B1270="","",VLOOKUP($B1270,'SWC Towers'!$A:$Q,$U$2,FALSE)),"")</f>
        <v>0.1</v>
      </c>
      <c r="V1270" s="104" t="str">
        <f>_xlfn.IFNA(IF($B1270="","",VLOOKUP($B1270,'SWC Towers'!$A:$Q,$V$2,FALSE)),"")</f>
        <v/>
      </c>
      <c r="W1270" s="104" t="str">
        <f>_xlfn.IFNA(IF($B1270="","",VLOOKUP($B1270,'SWC Towers'!$A:$Q,$W$2,FALSE)),"")</f>
        <v/>
      </c>
      <c r="X1270" s="104" t="str">
        <f>_xlfn.IFNA(IF($B1270="","",VLOOKUP($B1270,'SWC Towers'!$A:$Q,$X$2,FALSE)),"")</f>
        <v/>
      </c>
      <c r="Y1270" s="104" t="str">
        <f>_xlfn.IFNA(IF($B1270="","",VLOOKUP($B1270,'SWC Towers'!$A:$Q,$Y$2,FALSE)),"")</f>
        <v/>
      </c>
      <c r="Z1270" s="104" t="str">
        <f>_xlfn.IFNA(IF($B1270="","",VLOOKUP($B1270,'SWC Towers'!$A:$Q,$Z$2,FALSE)),"")</f>
        <v/>
      </c>
      <c r="AA1270" s="104" t="str">
        <f>_xlfn.IFNA(IF($B1270="","",VLOOKUP($B1270,'SWC Towers'!$A:$Q,$AA$2,FALSE)),"")</f>
        <v/>
      </c>
      <c r="AB1270" s="106">
        <f>_xlfn.IFNA(IF($B1270="","",VLOOKUP($B1270,'SWC Towers'!$A:$Q,$AB$2,FALSE)),"")</f>
        <v>0.9</v>
      </c>
      <c r="AC1270" s="20">
        <f>SUM(Table25[[#This Row],[IT Tower: Application]:[Other/Non-IT ]])</f>
        <v>1</v>
      </c>
      <c r="AD1270" s="67"/>
      <c r="AE1270" s="67"/>
      <c r="AF1270" s="67"/>
      <c r="AG1270" s="67"/>
      <c r="AH1270" s="67"/>
      <c r="AI1270" s="67"/>
      <c r="AJ1270" s="67"/>
      <c r="AK1270" s="67"/>
      <c r="AL1270" s="67"/>
      <c r="AM1270" s="67"/>
      <c r="AN1270" s="67"/>
      <c r="AO1270" s="67"/>
      <c r="AP1270" s="67"/>
      <c r="AQ1270" s="67"/>
      <c r="AR1270" s="67"/>
      <c r="AS1270" s="67"/>
      <c r="AT1270" s="67"/>
      <c r="AU1270" s="67"/>
      <c r="AV1270" s="67"/>
      <c r="AW1270" s="67"/>
      <c r="AX1270" s="67"/>
      <c r="AY1270" s="67"/>
      <c r="AZ1270" s="67"/>
      <c r="BA1270" s="67"/>
      <c r="BB1270" s="113">
        <v>0</v>
      </c>
      <c r="BC1270" s="113">
        <v>1602</v>
      </c>
      <c r="BD1270" s="113"/>
      <c r="BE1270" s="113"/>
      <c r="BF1270" s="113"/>
      <c r="BG1270" s="113"/>
      <c r="BH1270" s="113"/>
      <c r="BI1270" s="113"/>
      <c r="BJ1270" s="113"/>
      <c r="BK1270" s="113"/>
      <c r="BL1270" s="113"/>
      <c r="BM1270" s="113"/>
      <c r="BN1270" s="113"/>
      <c r="BO1270" s="113"/>
      <c r="BP1270" s="113"/>
      <c r="BQ1270" s="113"/>
      <c r="BR1270" s="113"/>
      <c r="BS1270" s="113"/>
      <c r="BT1270" s="113"/>
      <c r="BU1270" s="113"/>
      <c r="BV1270" s="113"/>
      <c r="BW1270" s="113"/>
      <c r="BX1270" s="113"/>
      <c r="BY1270" s="113"/>
      <c r="BZ1270" s="113"/>
      <c r="CA1270" s="67"/>
      <c r="CB1270" s="113"/>
      <c r="CC1270" s="69">
        <f>SUM(Table25[[#This Row],[Contract Amount FY00]:[Contract Amount FY50]])</f>
        <v>1602</v>
      </c>
      <c r="CD1270" s="114"/>
    </row>
    <row r="1271" spans="1:82" x14ac:dyDescent="0.25">
      <c r="A1271" s="122" t="s">
        <v>2015</v>
      </c>
      <c r="B1271" s="122" t="s">
        <v>526</v>
      </c>
      <c r="C1271" s="122" t="s">
        <v>966</v>
      </c>
      <c r="E1271" s="26" t="str">
        <f>IFERROR(IF(VLOOKUP(Table25[[#This Row],[Contract No.]],Table3[#All],3,FALSE)="","No","Yes"),"")</f>
        <v>Yes</v>
      </c>
      <c r="F1271" s="107" t="str">
        <f>IFERROR(VLOOKUP(Table25[[#This Row],[Contract No.]],Table3[#All],3,FALSE),"")</f>
        <v>NASPO</v>
      </c>
      <c r="G1271" s="107" t="str">
        <f>IFERROR(IF(Table25[[#This Row],[Cooperative Purchase
(Yes/No)]]="Yes","Yes",IF(VLOOKUP(Table25[[#This Row],[Contract No.]],Table3[#All],1,FALSE)=Table25[[#This Row],[Contract No.]],"Yes","No")),"No")</f>
        <v>Yes</v>
      </c>
      <c r="H1271" s="51">
        <f>IFERROR(VLOOKUP(Table25[[#This Row],[Contract No.]],Table3[#All],4,FALSE),"")</f>
        <v>43892</v>
      </c>
      <c r="I1271" s="28">
        <f>IFERROR(IF(AND(MONTH(Table25[[#This Row],[Contract Start Date]])&gt;6,MONTH(Table25[[#This Row],[Contract Start Date]])&lt;=12),YEAR(Table25[[#This Row],[Contract Start Date]])+1,YEAR(Table25[[#This Row],[Contract Start Date]])),"")</f>
        <v>2020</v>
      </c>
      <c r="J1271" s="108">
        <f>Table25[[#This Row],[FY Formula start]]</f>
        <v>2020</v>
      </c>
      <c r="K1271" s="59" t="str">
        <f>"FY"&amp;" "&amp;Table25[[#This Row],[Year Start]]</f>
        <v>FY 2020</v>
      </c>
      <c r="L1271" s="109">
        <f>IFERROR(VLOOKUP(Table25[[#This Row],[Contract No.]],Table3[#All],5,FALSE),"")</f>
        <v>45504</v>
      </c>
      <c r="M1271" s="110">
        <f>IFERROR(IF(Table25[[#This Row],[Contract End Date]]="99/99/9999","No End",IF(AND(MONTH(Table25[[#This Row],[Contract End Date]])&gt;6,MONTH(Table25[[#This Row],[Contract End Date]])&lt;=12),YEAR(Table25[[#This Row],[Contract End Date]])+1,YEAR(Table25[[#This Row],[Contract End Date]]))),"")</f>
        <v>2025</v>
      </c>
      <c r="N1271" s="111">
        <f>Table25[[#This Row],[FY Formula end]]</f>
        <v>2025</v>
      </c>
      <c r="O1271" s="112" t="str">
        <f>IF(Table25[[#This Row],[Year End]]="No End","No End","FY"&amp;" "&amp;Table25[[#This Row],[Year End]])</f>
        <v>FY 2025</v>
      </c>
      <c r="P1271" s="27"/>
      <c r="Q1271" s="104" t="str">
        <f>_xlfn.IFNA(IF($B1271="","",VLOOKUP($B1271,'SWC Towers'!$A:$Q,$Q$2,FALSE)),"")</f>
        <v/>
      </c>
      <c r="R1271" s="106">
        <f>_xlfn.IFNA(IF($B1271="","",VLOOKUP($B1271,'SWC Towers'!$A:$Q,$R$2,FALSE)),"")</f>
        <v>0.1</v>
      </c>
      <c r="S1271" s="106" t="str">
        <f>_xlfn.IFNA(IF($B1271="","",VLOOKUP($B1271,'SWC Towers'!$A:$Q,$S$2,FALSE)),"")</f>
        <v/>
      </c>
      <c r="T1271" s="106">
        <f>_xlfn.IFNA(IF($B1271="","",VLOOKUP($B1271,'SWC Towers'!$A:$Q,$T$2,FALSE)),"")</f>
        <v>0.05</v>
      </c>
      <c r="U1271" s="104">
        <f>_xlfn.IFNA(IF($B1271="","",VLOOKUP($B1271,'SWC Towers'!$A:$Q,$U$2,FALSE)),"")</f>
        <v>0.65</v>
      </c>
      <c r="V1271" s="104" t="str">
        <f>_xlfn.IFNA(IF($B1271="","",VLOOKUP($B1271,'SWC Towers'!$A:$Q,$V$2,FALSE)),"")</f>
        <v/>
      </c>
      <c r="W1271" s="104">
        <f>_xlfn.IFNA(IF($B1271="","",VLOOKUP($B1271,'SWC Towers'!$A:$Q,$W$2,FALSE)),"")</f>
        <v>0.1</v>
      </c>
      <c r="X1271" s="104" t="str">
        <f>_xlfn.IFNA(IF($B1271="","",VLOOKUP($B1271,'SWC Towers'!$A:$Q,$X$2,FALSE)),"")</f>
        <v/>
      </c>
      <c r="Y1271" s="104" t="str">
        <f>_xlfn.IFNA(IF($B1271="","",VLOOKUP($B1271,'SWC Towers'!$A:$Q,$Y$2,FALSE)),"")</f>
        <v/>
      </c>
      <c r="Z1271" s="104">
        <f>_xlfn.IFNA(IF($B1271="","",VLOOKUP($B1271,'SWC Towers'!$A:$Q,$Z$2,FALSE)),"")</f>
        <v>0.1</v>
      </c>
      <c r="AA1271" s="104" t="str">
        <f>_xlfn.IFNA(IF($B1271="","",VLOOKUP($B1271,'SWC Towers'!$A:$Q,$AA$2,FALSE)),"")</f>
        <v/>
      </c>
      <c r="AB1271" s="106" t="str">
        <f>_xlfn.IFNA(IF($B1271="","",VLOOKUP($B1271,'SWC Towers'!$A:$Q,$AB$2,FALSE)),"")</f>
        <v/>
      </c>
      <c r="AC1271" s="20">
        <f>SUM(Table25[[#This Row],[IT Tower: Application]:[Other/Non-IT ]])</f>
        <v>1</v>
      </c>
      <c r="AD1271" s="67"/>
      <c r="AE1271" s="67"/>
      <c r="AF1271" s="67"/>
      <c r="AG1271" s="67"/>
      <c r="AH1271" s="67"/>
      <c r="AI1271" s="67"/>
      <c r="AJ1271" s="67"/>
      <c r="AK1271" s="67"/>
      <c r="AL1271" s="67"/>
      <c r="AM1271" s="67"/>
      <c r="AN1271" s="67"/>
      <c r="AO1271" s="67"/>
      <c r="AP1271" s="67"/>
      <c r="AQ1271" s="67"/>
      <c r="AR1271" s="67"/>
      <c r="AS1271" s="67"/>
      <c r="AT1271" s="67"/>
      <c r="AU1271" s="67"/>
      <c r="AV1271" s="67"/>
      <c r="AW1271" s="67"/>
      <c r="AX1271" s="67"/>
      <c r="AY1271" s="67"/>
      <c r="AZ1271" s="67"/>
      <c r="BA1271" s="67">
        <v>24656</v>
      </c>
      <c r="BB1271" s="113">
        <v>42448</v>
      </c>
      <c r="BC1271" s="113">
        <v>0</v>
      </c>
      <c r="BD1271" s="113"/>
      <c r="BE1271" s="113"/>
      <c r="BF1271" s="113"/>
      <c r="BG1271" s="113"/>
      <c r="BH1271" s="113"/>
      <c r="BI1271" s="113"/>
      <c r="BJ1271" s="113"/>
      <c r="BK1271" s="113"/>
      <c r="BL1271" s="113"/>
      <c r="BM1271" s="113"/>
      <c r="BN1271" s="113"/>
      <c r="BO1271" s="113"/>
      <c r="BP1271" s="113"/>
      <c r="BQ1271" s="113"/>
      <c r="BR1271" s="113"/>
      <c r="BS1271" s="113"/>
      <c r="BT1271" s="113"/>
      <c r="BU1271" s="113"/>
      <c r="BV1271" s="113"/>
      <c r="BW1271" s="113"/>
      <c r="BX1271" s="113"/>
      <c r="BY1271" s="113"/>
      <c r="BZ1271" s="113"/>
      <c r="CA1271" s="67"/>
      <c r="CB1271" s="113"/>
      <c r="CC1271" s="69">
        <f>SUM(Table25[[#This Row],[Contract Amount FY00]:[Contract Amount FY50]])</f>
        <v>67104</v>
      </c>
      <c r="CD1271" s="114"/>
    </row>
    <row r="1272" spans="1:82" x14ac:dyDescent="0.25">
      <c r="A1272" s="122" t="s">
        <v>2015</v>
      </c>
      <c r="B1272" s="122" t="s">
        <v>526</v>
      </c>
      <c r="C1272" s="122" t="s">
        <v>3193</v>
      </c>
      <c r="E1272" s="26" t="str">
        <f>IFERROR(IF(VLOOKUP(Table25[[#This Row],[Contract No.]],Table3[#All],3,FALSE)="","No","Yes"),"")</f>
        <v>Yes</v>
      </c>
      <c r="F1272" s="107" t="str">
        <f>IFERROR(VLOOKUP(Table25[[#This Row],[Contract No.]],Table3[#All],3,FALSE),"")</f>
        <v>NASPO</v>
      </c>
      <c r="G1272" s="107" t="str">
        <f>IFERROR(IF(Table25[[#This Row],[Cooperative Purchase
(Yes/No)]]="Yes","Yes",IF(VLOOKUP(Table25[[#This Row],[Contract No.]],Table3[#All],1,FALSE)=Table25[[#This Row],[Contract No.]],"Yes","No")),"No")</f>
        <v>Yes</v>
      </c>
      <c r="H1272" s="51">
        <f>IFERROR(VLOOKUP(Table25[[#This Row],[Contract No.]],Table3[#All],4,FALSE),"")</f>
        <v>43892</v>
      </c>
      <c r="I1272" s="28">
        <f>IFERROR(IF(AND(MONTH(Table25[[#This Row],[Contract Start Date]])&gt;6,MONTH(Table25[[#This Row],[Contract Start Date]])&lt;=12),YEAR(Table25[[#This Row],[Contract Start Date]])+1,YEAR(Table25[[#This Row],[Contract Start Date]])),"")</f>
        <v>2020</v>
      </c>
      <c r="J1272" s="108">
        <f>Table25[[#This Row],[FY Formula start]]</f>
        <v>2020</v>
      </c>
      <c r="K1272" s="59" t="str">
        <f>"FY"&amp;" "&amp;Table25[[#This Row],[Year Start]]</f>
        <v>FY 2020</v>
      </c>
      <c r="L1272" s="109">
        <f>IFERROR(VLOOKUP(Table25[[#This Row],[Contract No.]],Table3[#All],5,FALSE),"")</f>
        <v>45504</v>
      </c>
      <c r="M1272" s="110">
        <f>IFERROR(IF(Table25[[#This Row],[Contract End Date]]="99/99/9999","No End",IF(AND(MONTH(Table25[[#This Row],[Contract End Date]])&gt;6,MONTH(Table25[[#This Row],[Contract End Date]])&lt;=12),YEAR(Table25[[#This Row],[Contract End Date]])+1,YEAR(Table25[[#This Row],[Contract End Date]]))),"")</f>
        <v>2025</v>
      </c>
      <c r="N1272" s="111">
        <f>Table25[[#This Row],[FY Formula end]]</f>
        <v>2025</v>
      </c>
      <c r="O1272" s="112" t="str">
        <f>IF(Table25[[#This Row],[Year End]]="No End","No End","FY"&amp;" "&amp;Table25[[#This Row],[Year End]])</f>
        <v>FY 2025</v>
      </c>
      <c r="P1272" s="27"/>
      <c r="Q1272" s="104" t="str">
        <f>_xlfn.IFNA(IF($B1272="","",VLOOKUP($B1272,'SWC Towers'!$A:$Q,$Q$2,FALSE)),"")</f>
        <v/>
      </c>
      <c r="R1272" s="106">
        <f>_xlfn.IFNA(IF($B1272="","",VLOOKUP($B1272,'SWC Towers'!$A:$Q,$R$2,FALSE)),"")</f>
        <v>0.1</v>
      </c>
      <c r="S1272" s="106" t="str">
        <f>_xlfn.IFNA(IF($B1272="","",VLOOKUP($B1272,'SWC Towers'!$A:$Q,$S$2,FALSE)),"")</f>
        <v/>
      </c>
      <c r="T1272" s="106">
        <f>_xlfn.IFNA(IF($B1272="","",VLOOKUP($B1272,'SWC Towers'!$A:$Q,$T$2,FALSE)),"")</f>
        <v>0.05</v>
      </c>
      <c r="U1272" s="104">
        <f>_xlfn.IFNA(IF($B1272="","",VLOOKUP($B1272,'SWC Towers'!$A:$Q,$U$2,FALSE)),"")</f>
        <v>0.65</v>
      </c>
      <c r="V1272" s="104" t="str">
        <f>_xlfn.IFNA(IF($B1272="","",VLOOKUP($B1272,'SWC Towers'!$A:$Q,$V$2,FALSE)),"")</f>
        <v/>
      </c>
      <c r="W1272" s="104">
        <f>_xlfn.IFNA(IF($B1272="","",VLOOKUP($B1272,'SWC Towers'!$A:$Q,$W$2,FALSE)),"")</f>
        <v>0.1</v>
      </c>
      <c r="X1272" s="104" t="str">
        <f>_xlfn.IFNA(IF($B1272="","",VLOOKUP($B1272,'SWC Towers'!$A:$Q,$X$2,FALSE)),"")</f>
        <v/>
      </c>
      <c r="Y1272" s="104" t="str">
        <f>_xlfn.IFNA(IF($B1272="","",VLOOKUP($B1272,'SWC Towers'!$A:$Q,$Y$2,FALSE)),"")</f>
        <v/>
      </c>
      <c r="Z1272" s="104">
        <f>_xlfn.IFNA(IF($B1272="","",VLOOKUP($B1272,'SWC Towers'!$A:$Q,$Z$2,FALSE)),"")</f>
        <v>0.1</v>
      </c>
      <c r="AA1272" s="104" t="str">
        <f>_xlfn.IFNA(IF($B1272="","",VLOOKUP($B1272,'SWC Towers'!$A:$Q,$AA$2,FALSE)),"")</f>
        <v/>
      </c>
      <c r="AB1272" s="106" t="str">
        <f>_xlfn.IFNA(IF($B1272="","",VLOOKUP($B1272,'SWC Towers'!$A:$Q,$AB$2,FALSE)),"")</f>
        <v/>
      </c>
      <c r="AC1272" s="20">
        <f>SUM(Table25[[#This Row],[IT Tower: Application]:[Other/Non-IT ]])</f>
        <v>1</v>
      </c>
      <c r="AD1272" s="67"/>
      <c r="AE1272" s="67"/>
      <c r="AF1272" s="67"/>
      <c r="AG1272" s="67"/>
      <c r="AH1272" s="67"/>
      <c r="AI1272" s="67"/>
      <c r="AJ1272" s="67"/>
      <c r="AK1272" s="67"/>
      <c r="AL1272" s="67"/>
      <c r="AM1272" s="67"/>
      <c r="AN1272" s="67"/>
      <c r="AO1272" s="67"/>
      <c r="AP1272" s="67"/>
      <c r="AQ1272" s="67"/>
      <c r="AR1272" s="67"/>
      <c r="AS1272" s="67"/>
      <c r="AT1272" s="67"/>
      <c r="AU1272" s="67"/>
      <c r="AV1272" s="67"/>
      <c r="AW1272" s="67"/>
      <c r="AX1272" s="67"/>
      <c r="AY1272" s="67"/>
      <c r="AZ1272" s="67">
        <v>125088</v>
      </c>
      <c r="BA1272" s="67">
        <v>20456</v>
      </c>
      <c r="BB1272" s="113"/>
      <c r="BC1272" s="113"/>
      <c r="BD1272" s="113"/>
      <c r="BE1272" s="113"/>
      <c r="BF1272" s="113"/>
      <c r="BG1272" s="113"/>
      <c r="BH1272" s="113"/>
      <c r="BI1272" s="113"/>
      <c r="BJ1272" s="113"/>
      <c r="BK1272" s="113"/>
      <c r="BL1272" s="113"/>
      <c r="BM1272" s="113"/>
      <c r="BN1272" s="113"/>
      <c r="BO1272" s="113"/>
      <c r="BP1272" s="113"/>
      <c r="BQ1272" s="113"/>
      <c r="BR1272" s="113"/>
      <c r="BS1272" s="113"/>
      <c r="BT1272" s="113"/>
      <c r="BU1272" s="113"/>
      <c r="BV1272" s="113"/>
      <c r="BW1272" s="113"/>
      <c r="BX1272" s="113"/>
      <c r="BY1272" s="113"/>
      <c r="BZ1272" s="113"/>
      <c r="CA1272" s="67"/>
      <c r="CB1272" s="113"/>
      <c r="CC1272" s="69">
        <f>SUM(Table25[[#This Row],[Contract Amount FY00]:[Contract Amount FY50]])</f>
        <v>145544</v>
      </c>
      <c r="CD1272" s="114"/>
    </row>
    <row r="1273" spans="1:82" x14ac:dyDescent="0.25">
      <c r="A1273" s="122" t="s">
        <v>2015</v>
      </c>
      <c r="B1273" s="122" t="s">
        <v>526</v>
      </c>
      <c r="C1273" s="122" t="s">
        <v>3210</v>
      </c>
      <c r="E1273" s="26" t="str">
        <f>IFERROR(IF(VLOOKUP(Table25[[#This Row],[Contract No.]],Table3[#All],3,FALSE)="","No","Yes"),"")</f>
        <v>Yes</v>
      </c>
      <c r="F1273" s="107" t="str">
        <f>IFERROR(VLOOKUP(Table25[[#This Row],[Contract No.]],Table3[#All],3,FALSE),"")</f>
        <v>NASPO</v>
      </c>
      <c r="G1273" s="107" t="str">
        <f>IFERROR(IF(Table25[[#This Row],[Cooperative Purchase
(Yes/No)]]="Yes","Yes",IF(VLOOKUP(Table25[[#This Row],[Contract No.]],Table3[#All],1,FALSE)=Table25[[#This Row],[Contract No.]],"Yes","No")),"No")</f>
        <v>Yes</v>
      </c>
      <c r="H1273" s="51">
        <f>IFERROR(VLOOKUP(Table25[[#This Row],[Contract No.]],Table3[#All],4,FALSE),"")</f>
        <v>43892</v>
      </c>
      <c r="I1273" s="28">
        <f>IFERROR(IF(AND(MONTH(Table25[[#This Row],[Contract Start Date]])&gt;6,MONTH(Table25[[#This Row],[Contract Start Date]])&lt;=12),YEAR(Table25[[#This Row],[Contract Start Date]])+1,YEAR(Table25[[#This Row],[Contract Start Date]])),"")</f>
        <v>2020</v>
      </c>
      <c r="J1273" s="108">
        <f>Table25[[#This Row],[FY Formula start]]</f>
        <v>2020</v>
      </c>
      <c r="K1273" s="59" t="str">
        <f>"FY"&amp;" "&amp;Table25[[#This Row],[Year Start]]</f>
        <v>FY 2020</v>
      </c>
      <c r="L1273" s="109">
        <f>IFERROR(VLOOKUP(Table25[[#This Row],[Contract No.]],Table3[#All],5,FALSE),"")</f>
        <v>45504</v>
      </c>
      <c r="M1273" s="110">
        <f>IFERROR(IF(Table25[[#This Row],[Contract End Date]]="99/99/9999","No End",IF(AND(MONTH(Table25[[#This Row],[Contract End Date]])&gt;6,MONTH(Table25[[#This Row],[Contract End Date]])&lt;=12),YEAR(Table25[[#This Row],[Contract End Date]])+1,YEAR(Table25[[#This Row],[Contract End Date]]))),"")</f>
        <v>2025</v>
      </c>
      <c r="N1273" s="111">
        <f>Table25[[#This Row],[FY Formula end]]</f>
        <v>2025</v>
      </c>
      <c r="O1273" s="112" t="str">
        <f>IF(Table25[[#This Row],[Year End]]="No End","No End","FY"&amp;" "&amp;Table25[[#This Row],[Year End]])</f>
        <v>FY 2025</v>
      </c>
      <c r="P1273" s="27"/>
      <c r="Q1273" s="104" t="str">
        <f>_xlfn.IFNA(IF($B1273="","",VLOOKUP($B1273,'SWC Towers'!$A:$Q,$Q$2,FALSE)),"")</f>
        <v/>
      </c>
      <c r="R1273" s="106">
        <f>_xlfn.IFNA(IF($B1273="","",VLOOKUP($B1273,'SWC Towers'!$A:$Q,$R$2,FALSE)),"")</f>
        <v>0.1</v>
      </c>
      <c r="S1273" s="106" t="str">
        <f>_xlfn.IFNA(IF($B1273="","",VLOOKUP($B1273,'SWC Towers'!$A:$Q,$S$2,FALSE)),"")</f>
        <v/>
      </c>
      <c r="T1273" s="106">
        <f>_xlfn.IFNA(IF($B1273="","",VLOOKUP($B1273,'SWC Towers'!$A:$Q,$T$2,FALSE)),"")</f>
        <v>0.05</v>
      </c>
      <c r="U1273" s="104">
        <f>_xlfn.IFNA(IF($B1273="","",VLOOKUP($B1273,'SWC Towers'!$A:$Q,$U$2,FALSE)),"")</f>
        <v>0.65</v>
      </c>
      <c r="V1273" s="104" t="str">
        <f>_xlfn.IFNA(IF($B1273="","",VLOOKUP($B1273,'SWC Towers'!$A:$Q,$V$2,FALSE)),"")</f>
        <v/>
      </c>
      <c r="W1273" s="104">
        <f>_xlfn.IFNA(IF($B1273="","",VLOOKUP($B1273,'SWC Towers'!$A:$Q,$W$2,FALSE)),"")</f>
        <v>0.1</v>
      </c>
      <c r="X1273" s="104" t="str">
        <f>_xlfn.IFNA(IF($B1273="","",VLOOKUP($B1273,'SWC Towers'!$A:$Q,$X$2,FALSE)),"")</f>
        <v/>
      </c>
      <c r="Y1273" s="104" t="str">
        <f>_xlfn.IFNA(IF($B1273="","",VLOOKUP($B1273,'SWC Towers'!$A:$Q,$Y$2,FALSE)),"")</f>
        <v/>
      </c>
      <c r="Z1273" s="104">
        <f>_xlfn.IFNA(IF($B1273="","",VLOOKUP($B1273,'SWC Towers'!$A:$Q,$Z$2,FALSE)),"")</f>
        <v>0.1</v>
      </c>
      <c r="AA1273" s="104" t="str">
        <f>_xlfn.IFNA(IF($B1273="","",VLOOKUP($B1273,'SWC Towers'!$A:$Q,$AA$2,FALSE)),"")</f>
        <v/>
      </c>
      <c r="AB1273" s="106" t="str">
        <f>_xlfn.IFNA(IF($B1273="","",VLOOKUP($B1273,'SWC Towers'!$A:$Q,$AB$2,FALSE)),"")</f>
        <v/>
      </c>
      <c r="AC1273" s="20">
        <f>SUM(Table25[[#This Row],[IT Tower: Application]:[Other/Non-IT ]])</f>
        <v>1</v>
      </c>
      <c r="AD1273" s="67"/>
      <c r="AE1273" s="67"/>
      <c r="AF1273" s="67"/>
      <c r="AG1273" s="67"/>
      <c r="AH1273" s="67"/>
      <c r="AI1273" s="67"/>
      <c r="AJ1273" s="67"/>
      <c r="AK1273" s="67"/>
      <c r="AL1273" s="67"/>
      <c r="AM1273" s="67"/>
      <c r="AN1273" s="67"/>
      <c r="AO1273" s="67"/>
      <c r="AP1273" s="67"/>
      <c r="AQ1273" s="67"/>
      <c r="AR1273" s="67"/>
      <c r="AS1273" s="67"/>
      <c r="AT1273" s="67"/>
      <c r="AU1273" s="67"/>
      <c r="AV1273" s="67"/>
      <c r="AW1273" s="67"/>
      <c r="AX1273" s="67"/>
      <c r="AY1273" s="67">
        <v>0</v>
      </c>
      <c r="AZ1273" s="67">
        <v>19231</v>
      </c>
      <c r="BA1273" s="67"/>
      <c r="BB1273" s="113"/>
      <c r="BC1273" s="113"/>
      <c r="BD1273" s="113"/>
      <c r="BE1273" s="113"/>
      <c r="BF1273" s="113"/>
      <c r="BG1273" s="113"/>
      <c r="BH1273" s="113"/>
      <c r="BI1273" s="113"/>
      <c r="BJ1273" s="113"/>
      <c r="BK1273" s="113"/>
      <c r="BL1273" s="113"/>
      <c r="BM1273" s="113"/>
      <c r="BN1273" s="113"/>
      <c r="BO1273" s="113"/>
      <c r="BP1273" s="113"/>
      <c r="BQ1273" s="113"/>
      <c r="BR1273" s="113"/>
      <c r="BS1273" s="113"/>
      <c r="BT1273" s="113"/>
      <c r="BU1273" s="113"/>
      <c r="BV1273" s="113"/>
      <c r="BW1273" s="113"/>
      <c r="BX1273" s="113"/>
      <c r="BY1273" s="113"/>
      <c r="BZ1273" s="113"/>
      <c r="CA1273" s="67"/>
      <c r="CB1273" s="113"/>
      <c r="CC1273" s="69">
        <f>SUM(Table25[[#This Row],[Contract Amount FY00]:[Contract Amount FY50]])</f>
        <v>19231</v>
      </c>
      <c r="CD1273" s="114"/>
    </row>
    <row r="1274" spans="1:82" x14ac:dyDescent="0.25">
      <c r="A1274" s="122" t="s">
        <v>2015</v>
      </c>
      <c r="B1274" s="122" t="s">
        <v>286</v>
      </c>
      <c r="C1274" s="122" t="s">
        <v>3244</v>
      </c>
      <c r="E1274" s="26" t="str">
        <f>IFERROR(IF(VLOOKUP(Table25[[#This Row],[Contract No.]],Table3[#All],3,FALSE)="","No","Yes"),"")</f>
        <v>No</v>
      </c>
      <c r="F1274" s="107" t="str">
        <f>IFERROR(VLOOKUP(Table25[[#This Row],[Contract No.]],Table3[#All],3,FALSE),"")</f>
        <v/>
      </c>
      <c r="G1274" s="107" t="str">
        <f>IFERROR(IF(Table25[[#This Row],[Cooperative Purchase
(Yes/No)]]="Yes","Yes",IF(VLOOKUP(Table25[[#This Row],[Contract No.]],Table3[#All],1,FALSE)=Table25[[#This Row],[Contract No.]],"Yes","No")),"No")</f>
        <v>Yes</v>
      </c>
      <c r="H1274" s="51">
        <f>IFERROR(VLOOKUP(Table25[[#This Row],[Contract No.]],Table3[#All],4,FALSE),"")</f>
        <v>42401</v>
      </c>
      <c r="I1274" s="28">
        <f>IFERROR(IF(AND(MONTH(Table25[[#This Row],[Contract Start Date]])&gt;6,MONTH(Table25[[#This Row],[Contract Start Date]])&lt;=12),YEAR(Table25[[#This Row],[Contract Start Date]])+1,YEAR(Table25[[#This Row],[Contract Start Date]])),"")</f>
        <v>2016</v>
      </c>
      <c r="J1274" s="108">
        <f>Table25[[#This Row],[FY Formula start]]</f>
        <v>2016</v>
      </c>
      <c r="K1274" s="59" t="str">
        <f>"FY"&amp;" "&amp;Table25[[#This Row],[Year Start]]</f>
        <v>FY 2016</v>
      </c>
      <c r="L1274" s="109">
        <f>IFERROR(VLOOKUP(Table25[[#This Row],[Contract No.]],Table3[#All],5,FALSE),"")</f>
        <v>72717</v>
      </c>
      <c r="M1274" s="110">
        <f>IFERROR(IF(Table25[[#This Row],[Contract End Date]]="99/99/9999","No End",IF(AND(MONTH(Table25[[#This Row],[Contract End Date]])&gt;6,MONTH(Table25[[#This Row],[Contract End Date]])&lt;=12),YEAR(Table25[[#This Row],[Contract End Date]])+1,YEAR(Table25[[#This Row],[Contract End Date]]))),"")</f>
        <v>2099</v>
      </c>
      <c r="N1274" s="111">
        <f>Table25[[#This Row],[FY Formula end]]</f>
        <v>2099</v>
      </c>
      <c r="O1274" s="112" t="str">
        <f>IF(Table25[[#This Row],[Year End]]="No End","No End","FY"&amp;" "&amp;Table25[[#This Row],[Year End]])</f>
        <v>FY 2099</v>
      </c>
      <c r="P1274" s="27"/>
      <c r="Q1274" s="104">
        <f>_xlfn.IFNA(IF($B1274="","",VLOOKUP($B1274,'SWC Towers'!$A:$Q,$Q$2,FALSE)),"")</f>
        <v>0.5</v>
      </c>
      <c r="R1274" s="106" t="str">
        <f>_xlfn.IFNA(IF($B1274="","",VLOOKUP($B1274,'SWC Towers'!$A:$Q,$R$2,FALSE)),"")</f>
        <v/>
      </c>
      <c r="S1274" s="106" t="str">
        <f>_xlfn.IFNA(IF($B1274="","",VLOOKUP($B1274,'SWC Towers'!$A:$Q,$S$2,FALSE)),"")</f>
        <v/>
      </c>
      <c r="T1274" s="106">
        <f>_xlfn.IFNA(IF($B1274="","",VLOOKUP($B1274,'SWC Towers'!$A:$Q,$T$2,FALSE)),"")</f>
        <v>0.5</v>
      </c>
      <c r="U1274" s="104" t="str">
        <f>_xlfn.IFNA(IF($B1274="","",VLOOKUP($B1274,'SWC Towers'!$A:$Q,$U$2,FALSE)),"")</f>
        <v/>
      </c>
      <c r="V1274" s="104" t="str">
        <f>_xlfn.IFNA(IF($B1274="","",VLOOKUP($B1274,'SWC Towers'!$A:$Q,$V$2,FALSE)),"")</f>
        <v/>
      </c>
      <c r="W1274" s="104" t="str">
        <f>_xlfn.IFNA(IF($B1274="","",VLOOKUP($B1274,'SWC Towers'!$A:$Q,$W$2,FALSE)),"")</f>
        <v/>
      </c>
      <c r="X1274" s="104" t="str">
        <f>_xlfn.IFNA(IF($B1274="","",VLOOKUP($B1274,'SWC Towers'!$A:$Q,$X$2,FALSE)),"")</f>
        <v/>
      </c>
      <c r="Y1274" s="104" t="str">
        <f>_xlfn.IFNA(IF($B1274="","",VLOOKUP($B1274,'SWC Towers'!$A:$Q,$Y$2,FALSE)),"")</f>
        <v/>
      </c>
      <c r="Z1274" s="104" t="str">
        <f>_xlfn.IFNA(IF($B1274="","",VLOOKUP($B1274,'SWC Towers'!$A:$Q,$Z$2,FALSE)),"")</f>
        <v/>
      </c>
      <c r="AA1274" s="104" t="str">
        <f>_xlfn.IFNA(IF($B1274="","",VLOOKUP($B1274,'SWC Towers'!$A:$Q,$AA$2,FALSE)),"")</f>
        <v/>
      </c>
      <c r="AB1274" s="106" t="str">
        <f>_xlfn.IFNA(IF($B1274="","",VLOOKUP($B1274,'SWC Towers'!$A:$Q,$AB$2,FALSE)),"")</f>
        <v/>
      </c>
      <c r="AC1274" s="20">
        <f>SUM(Table25[[#This Row],[IT Tower: Application]:[Other/Non-IT ]])</f>
        <v>1</v>
      </c>
      <c r="AD1274" s="67"/>
      <c r="AE1274" s="67"/>
      <c r="AF1274" s="67"/>
      <c r="AG1274" s="67"/>
      <c r="AH1274" s="67"/>
      <c r="AI1274" s="67"/>
      <c r="AJ1274" s="67"/>
      <c r="AK1274" s="67"/>
      <c r="AL1274" s="67"/>
      <c r="AM1274" s="67"/>
      <c r="AN1274" s="67"/>
      <c r="AO1274" s="67"/>
      <c r="AP1274" s="67"/>
      <c r="AQ1274" s="67"/>
      <c r="AR1274" s="67"/>
      <c r="AS1274" s="67"/>
      <c r="AT1274" s="67"/>
      <c r="AU1274" s="67"/>
      <c r="AV1274" s="67"/>
      <c r="AW1274" s="67"/>
      <c r="AX1274" s="67"/>
      <c r="AY1274" s="67"/>
      <c r="AZ1274" s="67"/>
      <c r="BA1274" s="67"/>
      <c r="BB1274" s="113">
        <v>90796</v>
      </c>
      <c r="BC1274" s="113">
        <v>215150</v>
      </c>
      <c r="BD1274" s="113"/>
      <c r="BE1274" s="113"/>
      <c r="BF1274" s="113"/>
      <c r="BG1274" s="113"/>
      <c r="BH1274" s="113"/>
      <c r="BI1274" s="113"/>
      <c r="BJ1274" s="113"/>
      <c r="BK1274" s="113"/>
      <c r="BL1274" s="113"/>
      <c r="BM1274" s="113"/>
      <c r="BN1274" s="113"/>
      <c r="BO1274" s="113"/>
      <c r="BP1274" s="113"/>
      <c r="BQ1274" s="113"/>
      <c r="BR1274" s="113"/>
      <c r="BS1274" s="113"/>
      <c r="BT1274" s="113"/>
      <c r="BU1274" s="113"/>
      <c r="BV1274" s="113"/>
      <c r="BW1274" s="113"/>
      <c r="BX1274" s="113"/>
      <c r="BY1274" s="113"/>
      <c r="BZ1274" s="113"/>
      <c r="CA1274" s="67"/>
      <c r="CB1274" s="113"/>
      <c r="CC1274" s="69">
        <f>SUM(Table25[[#This Row],[Contract Amount FY00]:[Contract Amount FY50]])</f>
        <v>305946</v>
      </c>
      <c r="CD1274" s="114"/>
    </row>
    <row r="1275" spans="1:82" x14ac:dyDescent="0.25">
      <c r="A1275" s="122" t="s">
        <v>2015</v>
      </c>
      <c r="B1275" s="122" t="s">
        <v>286</v>
      </c>
      <c r="C1275" s="122" t="s">
        <v>3200</v>
      </c>
      <c r="E1275" s="26" t="str">
        <f>IFERROR(IF(VLOOKUP(Table25[[#This Row],[Contract No.]],Table3[#All],3,FALSE)="","No","Yes"),"")</f>
        <v>No</v>
      </c>
      <c r="F1275" s="107" t="str">
        <f>IFERROR(VLOOKUP(Table25[[#This Row],[Contract No.]],Table3[#All],3,FALSE),"")</f>
        <v/>
      </c>
      <c r="G1275" s="107" t="str">
        <f>IFERROR(IF(Table25[[#This Row],[Cooperative Purchase
(Yes/No)]]="Yes","Yes",IF(VLOOKUP(Table25[[#This Row],[Contract No.]],Table3[#All],1,FALSE)=Table25[[#This Row],[Contract No.]],"Yes","No")),"No")</f>
        <v>Yes</v>
      </c>
      <c r="H1275" s="51">
        <f>IFERROR(VLOOKUP(Table25[[#This Row],[Contract No.]],Table3[#All],4,FALSE),"")</f>
        <v>42401</v>
      </c>
      <c r="I1275" s="28">
        <f>IFERROR(IF(AND(MONTH(Table25[[#This Row],[Contract Start Date]])&gt;6,MONTH(Table25[[#This Row],[Contract Start Date]])&lt;=12),YEAR(Table25[[#This Row],[Contract Start Date]])+1,YEAR(Table25[[#This Row],[Contract Start Date]])),"")</f>
        <v>2016</v>
      </c>
      <c r="J1275" s="108">
        <f>Table25[[#This Row],[FY Formula start]]</f>
        <v>2016</v>
      </c>
      <c r="K1275" s="59" t="str">
        <f>"FY"&amp;" "&amp;Table25[[#This Row],[Year Start]]</f>
        <v>FY 2016</v>
      </c>
      <c r="L1275" s="109">
        <f>IFERROR(VLOOKUP(Table25[[#This Row],[Contract No.]],Table3[#All],5,FALSE),"")</f>
        <v>72717</v>
      </c>
      <c r="M1275" s="110">
        <f>IFERROR(IF(Table25[[#This Row],[Contract End Date]]="99/99/9999","No End",IF(AND(MONTH(Table25[[#This Row],[Contract End Date]])&gt;6,MONTH(Table25[[#This Row],[Contract End Date]])&lt;=12),YEAR(Table25[[#This Row],[Contract End Date]])+1,YEAR(Table25[[#This Row],[Contract End Date]]))),"")</f>
        <v>2099</v>
      </c>
      <c r="N1275" s="111">
        <f>Table25[[#This Row],[FY Formula end]]</f>
        <v>2099</v>
      </c>
      <c r="O1275" s="112" t="str">
        <f>IF(Table25[[#This Row],[Year End]]="No End","No End","FY"&amp;" "&amp;Table25[[#This Row],[Year End]])</f>
        <v>FY 2099</v>
      </c>
      <c r="P1275" s="27"/>
      <c r="Q1275" s="104">
        <f>_xlfn.IFNA(IF($B1275="","",VLOOKUP($B1275,'SWC Towers'!$A:$Q,$Q$2,FALSE)),"")</f>
        <v>0.5</v>
      </c>
      <c r="R1275" s="106" t="str">
        <f>_xlfn.IFNA(IF($B1275="","",VLOOKUP($B1275,'SWC Towers'!$A:$Q,$R$2,FALSE)),"")</f>
        <v/>
      </c>
      <c r="S1275" s="106" t="str">
        <f>_xlfn.IFNA(IF($B1275="","",VLOOKUP($B1275,'SWC Towers'!$A:$Q,$S$2,FALSE)),"")</f>
        <v/>
      </c>
      <c r="T1275" s="106">
        <f>_xlfn.IFNA(IF($B1275="","",VLOOKUP($B1275,'SWC Towers'!$A:$Q,$T$2,FALSE)),"")</f>
        <v>0.5</v>
      </c>
      <c r="U1275" s="104" t="str">
        <f>_xlfn.IFNA(IF($B1275="","",VLOOKUP($B1275,'SWC Towers'!$A:$Q,$U$2,FALSE)),"")</f>
        <v/>
      </c>
      <c r="V1275" s="104" t="str">
        <f>_xlfn.IFNA(IF($B1275="","",VLOOKUP($B1275,'SWC Towers'!$A:$Q,$V$2,FALSE)),"")</f>
        <v/>
      </c>
      <c r="W1275" s="104" t="str">
        <f>_xlfn.IFNA(IF($B1275="","",VLOOKUP($B1275,'SWC Towers'!$A:$Q,$W$2,FALSE)),"")</f>
        <v/>
      </c>
      <c r="X1275" s="104" t="str">
        <f>_xlfn.IFNA(IF($B1275="","",VLOOKUP($B1275,'SWC Towers'!$A:$Q,$X$2,FALSE)),"")</f>
        <v/>
      </c>
      <c r="Y1275" s="104" t="str">
        <f>_xlfn.IFNA(IF($B1275="","",VLOOKUP($B1275,'SWC Towers'!$A:$Q,$Y$2,FALSE)),"")</f>
        <v/>
      </c>
      <c r="Z1275" s="104" t="str">
        <f>_xlfn.IFNA(IF($B1275="","",VLOOKUP($B1275,'SWC Towers'!$A:$Q,$Z$2,FALSE)),"")</f>
        <v/>
      </c>
      <c r="AA1275" s="104" t="str">
        <f>_xlfn.IFNA(IF($B1275="","",VLOOKUP($B1275,'SWC Towers'!$A:$Q,$AA$2,FALSE)),"")</f>
        <v/>
      </c>
      <c r="AB1275" s="106" t="str">
        <f>_xlfn.IFNA(IF($B1275="","",VLOOKUP($B1275,'SWC Towers'!$A:$Q,$AB$2,FALSE)),"")</f>
        <v/>
      </c>
      <c r="AC1275" s="20">
        <f>SUM(Table25[[#This Row],[IT Tower: Application]:[Other/Non-IT ]])</f>
        <v>1</v>
      </c>
      <c r="AD1275" s="67"/>
      <c r="AE1275" s="67"/>
      <c r="AF1275" s="67"/>
      <c r="AG1275" s="67"/>
      <c r="AH1275" s="67"/>
      <c r="AI1275" s="67"/>
      <c r="AJ1275" s="67"/>
      <c r="AK1275" s="67"/>
      <c r="AL1275" s="67"/>
      <c r="AM1275" s="67"/>
      <c r="AN1275" s="67"/>
      <c r="AO1275" s="67"/>
      <c r="AP1275" s="67"/>
      <c r="AQ1275" s="67"/>
      <c r="AR1275" s="67"/>
      <c r="AS1275" s="67"/>
      <c r="AT1275" s="67"/>
      <c r="AU1275" s="67">
        <v>15000</v>
      </c>
      <c r="AV1275" s="67">
        <v>0</v>
      </c>
      <c r="AW1275" s="67"/>
      <c r="AX1275" s="67"/>
      <c r="AY1275" s="67"/>
      <c r="AZ1275" s="67"/>
      <c r="BA1275" s="67"/>
      <c r="BB1275" s="113"/>
      <c r="BC1275" s="113"/>
      <c r="BD1275" s="113"/>
      <c r="BE1275" s="113"/>
      <c r="BF1275" s="113"/>
      <c r="BG1275" s="113"/>
      <c r="BH1275" s="113"/>
      <c r="BI1275" s="113"/>
      <c r="BJ1275" s="113"/>
      <c r="BK1275" s="113"/>
      <c r="BL1275" s="113"/>
      <c r="BM1275" s="113"/>
      <c r="BN1275" s="113"/>
      <c r="BO1275" s="113"/>
      <c r="BP1275" s="113"/>
      <c r="BQ1275" s="113"/>
      <c r="BR1275" s="113"/>
      <c r="BS1275" s="113"/>
      <c r="BT1275" s="113"/>
      <c r="BU1275" s="113"/>
      <c r="BV1275" s="113"/>
      <c r="BW1275" s="113"/>
      <c r="BX1275" s="113"/>
      <c r="BY1275" s="113"/>
      <c r="BZ1275" s="113"/>
      <c r="CA1275" s="67"/>
      <c r="CB1275" s="113"/>
      <c r="CC1275" s="69">
        <f>SUM(Table25[[#This Row],[Contract Amount FY00]:[Contract Amount FY50]])</f>
        <v>15000</v>
      </c>
      <c r="CD1275" s="114"/>
    </row>
    <row r="1276" spans="1:82" x14ac:dyDescent="0.25">
      <c r="A1276" s="122" t="s">
        <v>2015</v>
      </c>
      <c r="B1276" s="122" t="s">
        <v>286</v>
      </c>
      <c r="C1276" s="122" t="s">
        <v>1198</v>
      </c>
      <c r="E1276" s="26" t="str">
        <f>IFERROR(IF(VLOOKUP(Table25[[#This Row],[Contract No.]],Table3[#All],3,FALSE)="","No","Yes"),"")</f>
        <v>No</v>
      </c>
      <c r="F1276" s="107" t="str">
        <f>IFERROR(VLOOKUP(Table25[[#This Row],[Contract No.]],Table3[#All],3,FALSE),"")</f>
        <v/>
      </c>
      <c r="G1276" s="107" t="str">
        <f>IFERROR(IF(Table25[[#This Row],[Cooperative Purchase
(Yes/No)]]="Yes","Yes",IF(VLOOKUP(Table25[[#This Row],[Contract No.]],Table3[#All],1,FALSE)=Table25[[#This Row],[Contract No.]],"Yes","No")),"No")</f>
        <v>Yes</v>
      </c>
      <c r="H1276" s="51">
        <f>IFERROR(VLOOKUP(Table25[[#This Row],[Contract No.]],Table3[#All],4,FALSE),"")</f>
        <v>42401</v>
      </c>
      <c r="I1276" s="28">
        <f>IFERROR(IF(AND(MONTH(Table25[[#This Row],[Contract Start Date]])&gt;6,MONTH(Table25[[#This Row],[Contract Start Date]])&lt;=12),YEAR(Table25[[#This Row],[Contract Start Date]])+1,YEAR(Table25[[#This Row],[Contract Start Date]])),"")</f>
        <v>2016</v>
      </c>
      <c r="J1276" s="108">
        <f>Table25[[#This Row],[FY Formula start]]</f>
        <v>2016</v>
      </c>
      <c r="K1276" s="59" t="str">
        <f>"FY"&amp;" "&amp;Table25[[#This Row],[Year Start]]</f>
        <v>FY 2016</v>
      </c>
      <c r="L1276" s="109">
        <f>IFERROR(VLOOKUP(Table25[[#This Row],[Contract No.]],Table3[#All],5,FALSE),"")</f>
        <v>72717</v>
      </c>
      <c r="M1276" s="110">
        <f>IFERROR(IF(Table25[[#This Row],[Contract End Date]]="99/99/9999","No End",IF(AND(MONTH(Table25[[#This Row],[Contract End Date]])&gt;6,MONTH(Table25[[#This Row],[Contract End Date]])&lt;=12),YEAR(Table25[[#This Row],[Contract End Date]])+1,YEAR(Table25[[#This Row],[Contract End Date]]))),"")</f>
        <v>2099</v>
      </c>
      <c r="N1276" s="111">
        <f>Table25[[#This Row],[FY Formula end]]</f>
        <v>2099</v>
      </c>
      <c r="O1276" s="112" t="str">
        <f>IF(Table25[[#This Row],[Year End]]="No End","No End","FY"&amp;" "&amp;Table25[[#This Row],[Year End]])</f>
        <v>FY 2099</v>
      </c>
      <c r="P1276" s="27"/>
      <c r="Q1276" s="104">
        <f>_xlfn.IFNA(IF($B1276="","",VLOOKUP($B1276,'SWC Towers'!$A:$Q,$Q$2,FALSE)),"")</f>
        <v>0.5</v>
      </c>
      <c r="R1276" s="106" t="str">
        <f>_xlfn.IFNA(IF($B1276="","",VLOOKUP($B1276,'SWC Towers'!$A:$Q,$R$2,FALSE)),"")</f>
        <v/>
      </c>
      <c r="S1276" s="106" t="str">
        <f>_xlfn.IFNA(IF($B1276="","",VLOOKUP($B1276,'SWC Towers'!$A:$Q,$S$2,FALSE)),"")</f>
        <v/>
      </c>
      <c r="T1276" s="106">
        <f>_xlfn.IFNA(IF($B1276="","",VLOOKUP($B1276,'SWC Towers'!$A:$Q,$T$2,FALSE)),"")</f>
        <v>0.5</v>
      </c>
      <c r="U1276" s="104" t="str">
        <f>_xlfn.IFNA(IF($B1276="","",VLOOKUP($B1276,'SWC Towers'!$A:$Q,$U$2,FALSE)),"")</f>
        <v/>
      </c>
      <c r="V1276" s="104" t="str">
        <f>_xlfn.IFNA(IF($B1276="","",VLOOKUP($B1276,'SWC Towers'!$A:$Q,$V$2,FALSE)),"")</f>
        <v/>
      </c>
      <c r="W1276" s="104" t="str">
        <f>_xlfn.IFNA(IF($B1276="","",VLOOKUP($B1276,'SWC Towers'!$A:$Q,$W$2,FALSE)),"")</f>
        <v/>
      </c>
      <c r="X1276" s="104" t="str">
        <f>_xlfn.IFNA(IF($B1276="","",VLOOKUP($B1276,'SWC Towers'!$A:$Q,$X$2,FALSE)),"")</f>
        <v/>
      </c>
      <c r="Y1276" s="104" t="str">
        <f>_xlfn.IFNA(IF($B1276="","",VLOOKUP($B1276,'SWC Towers'!$A:$Q,$Y$2,FALSE)),"")</f>
        <v/>
      </c>
      <c r="Z1276" s="104" t="str">
        <f>_xlfn.IFNA(IF($B1276="","",VLOOKUP($B1276,'SWC Towers'!$A:$Q,$Z$2,FALSE)),"")</f>
        <v/>
      </c>
      <c r="AA1276" s="104" t="str">
        <f>_xlfn.IFNA(IF($B1276="","",VLOOKUP($B1276,'SWC Towers'!$A:$Q,$AA$2,FALSE)),"")</f>
        <v/>
      </c>
      <c r="AB1276" s="106" t="str">
        <f>_xlfn.IFNA(IF($B1276="","",VLOOKUP($B1276,'SWC Towers'!$A:$Q,$AB$2,FALSE)),"")</f>
        <v/>
      </c>
      <c r="AC1276" s="20">
        <f>SUM(Table25[[#This Row],[IT Tower: Application]:[Other/Non-IT ]])</f>
        <v>1</v>
      </c>
      <c r="AD1276" s="67"/>
      <c r="AE1276" s="67"/>
      <c r="AF1276" s="67"/>
      <c r="AG1276" s="67"/>
      <c r="AH1276" s="67"/>
      <c r="AI1276" s="67"/>
      <c r="AJ1276" s="67"/>
      <c r="AK1276" s="67"/>
      <c r="AL1276" s="67"/>
      <c r="AM1276" s="67"/>
      <c r="AN1276" s="67"/>
      <c r="AO1276" s="67"/>
      <c r="AP1276" s="67"/>
      <c r="AQ1276" s="67"/>
      <c r="AR1276" s="67"/>
      <c r="AS1276" s="67"/>
      <c r="AT1276" s="67">
        <v>0</v>
      </c>
      <c r="AU1276" s="67">
        <v>47160</v>
      </c>
      <c r="AV1276" s="67"/>
      <c r="AW1276" s="67"/>
      <c r="AX1276" s="67"/>
      <c r="AY1276" s="67"/>
      <c r="AZ1276" s="67"/>
      <c r="BA1276" s="67"/>
      <c r="BB1276" s="113"/>
      <c r="BC1276" s="113"/>
      <c r="BD1276" s="113"/>
      <c r="BE1276" s="113"/>
      <c r="BF1276" s="113"/>
      <c r="BG1276" s="113"/>
      <c r="BH1276" s="113"/>
      <c r="BI1276" s="113"/>
      <c r="BJ1276" s="113"/>
      <c r="BK1276" s="113"/>
      <c r="BL1276" s="113"/>
      <c r="BM1276" s="113"/>
      <c r="BN1276" s="113"/>
      <c r="BO1276" s="113"/>
      <c r="BP1276" s="113"/>
      <c r="BQ1276" s="113"/>
      <c r="BR1276" s="113"/>
      <c r="BS1276" s="113"/>
      <c r="BT1276" s="113"/>
      <c r="BU1276" s="113"/>
      <c r="BV1276" s="113"/>
      <c r="BW1276" s="113"/>
      <c r="BX1276" s="113"/>
      <c r="BY1276" s="113"/>
      <c r="BZ1276" s="113"/>
      <c r="CA1276" s="67"/>
      <c r="CB1276" s="113"/>
      <c r="CC1276" s="69">
        <f>SUM(Table25[[#This Row],[Contract Amount FY00]:[Contract Amount FY50]])</f>
        <v>47160</v>
      </c>
      <c r="CD1276" s="114"/>
    </row>
    <row r="1277" spans="1:82" x14ac:dyDescent="0.25">
      <c r="A1277" s="122" t="s">
        <v>2015</v>
      </c>
      <c r="B1277" s="122" t="s">
        <v>286</v>
      </c>
      <c r="C1277" s="122" t="s">
        <v>3243</v>
      </c>
      <c r="E1277" s="26" t="str">
        <f>IFERROR(IF(VLOOKUP(Table25[[#This Row],[Contract No.]],Table3[#All],3,FALSE)="","No","Yes"),"")</f>
        <v>No</v>
      </c>
      <c r="F1277" s="107" t="str">
        <f>IFERROR(VLOOKUP(Table25[[#This Row],[Contract No.]],Table3[#All],3,FALSE),"")</f>
        <v/>
      </c>
      <c r="G1277" s="107" t="str">
        <f>IFERROR(IF(Table25[[#This Row],[Cooperative Purchase
(Yes/No)]]="Yes","Yes",IF(VLOOKUP(Table25[[#This Row],[Contract No.]],Table3[#All],1,FALSE)=Table25[[#This Row],[Contract No.]],"Yes","No")),"No")</f>
        <v>Yes</v>
      </c>
      <c r="H1277" s="51">
        <f>IFERROR(VLOOKUP(Table25[[#This Row],[Contract No.]],Table3[#All],4,FALSE),"")</f>
        <v>42401</v>
      </c>
      <c r="I1277" s="28">
        <f>IFERROR(IF(AND(MONTH(Table25[[#This Row],[Contract Start Date]])&gt;6,MONTH(Table25[[#This Row],[Contract Start Date]])&lt;=12),YEAR(Table25[[#This Row],[Contract Start Date]])+1,YEAR(Table25[[#This Row],[Contract Start Date]])),"")</f>
        <v>2016</v>
      </c>
      <c r="J1277" s="108">
        <f>Table25[[#This Row],[FY Formula start]]</f>
        <v>2016</v>
      </c>
      <c r="K1277" s="59" t="str">
        <f>"FY"&amp;" "&amp;Table25[[#This Row],[Year Start]]</f>
        <v>FY 2016</v>
      </c>
      <c r="L1277" s="109">
        <f>IFERROR(VLOOKUP(Table25[[#This Row],[Contract No.]],Table3[#All],5,FALSE),"")</f>
        <v>72717</v>
      </c>
      <c r="M1277" s="110">
        <f>IFERROR(IF(Table25[[#This Row],[Contract End Date]]="99/99/9999","No End",IF(AND(MONTH(Table25[[#This Row],[Contract End Date]])&gt;6,MONTH(Table25[[#This Row],[Contract End Date]])&lt;=12),YEAR(Table25[[#This Row],[Contract End Date]])+1,YEAR(Table25[[#This Row],[Contract End Date]]))),"")</f>
        <v>2099</v>
      </c>
      <c r="N1277" s="111">
        <f>Table25[[#This Row],[FY Formula end]]</f>
        <v>2099</v>
      </c>
      <c r="O1277" s="112" t="str">
        <f>IF(Table25[[#This Row],[Year End]]="No End","No End","FY"&amp;" "&amp;Table25[[#This Row],[Year End]])</f>
        <v>FY 2099</v>
      </c>
      <c r="P1277" s="27"/>
      <c r="Q1277" s="104">
        <f>_xlfn.IFNA(IF($B1277="","",VLOOKUP($B1277,'SWC Towers'!$A:$Q,$Q$2,FALSE)),"")</f>
        <v>0.5</v>
      </c>
      <c r="R1277" s="106" t="str">
        <f>_xlfn.IFNA(IF($B1277="","",VLOOKUP($B1277,'SWC Towers'!$A:$Q,$R$2,FALSE)),"")</f>
        <v/>
      </c>
      <c r="S1277" s="106" t="str">
        <f>_xlfn.IFNA(IF($B1277="","",VLOOKUP($B1277,'SWC Towers'!$A:$Q,$S$2,FALSE)),"")</f>
        <v/>
      </c>
      <c r="T1277" s="106">
        <f>_xlfn.IFNA(IF($B1277="","",VLOOKUP($B1277,'SWC Towers'!$A:$Q,$T$2,FALSE)),"")</f>
        <v>0.5</v>
      </c>
      <c r="U1277" s="104" t="str">
        <f>_xlfn.IFNA(IF($B1277="","",VLOOKUP($B1277,'SWC Towers'!$A:$Q,$U$2,FALSE)),"")</f>
        <v/>
      </c>
      <c r="V1277" s="104" t="str">
        <f>_xlfn.IFNA(IF($B1277="","",VLOOKUP($B1277,'SWC Towers'!$A:$Q,$V$2,FALSE)),"")</f>
        <v/>
      </c>
      <c r="W1277" s="104" t="str">
        <f>_xlfn.IFNA(IF($B1277="","",VLOOKUP($B1277,'SWC Towers'!$A:$Q,$W$2,FALSE)),"")</f>
        <v/>
      </c>
      <c r="X1277" s="104" t="str">
        <f>_xlfn.IFNA(IF($B1277="","",VLOOKUP($B1277,'SWC Towers'!$A:$Q,$X$2,FALSE)),"")</f>
        <v/>
      </c>
      <c r="Y1277" s="104" t="str">
        <f>_xlfn.IFNA(IF($B1277="","",VLOOKUP($B1277,'SWC Towers'!$A:$Q,$Y$2,FALSE)),"")</f>
        <v/>
      </c>
      <c r="Z1277" s="104" t="str">
        <f>_xlfn.IFNA(IF($B1277="","",VLOOKUP($B1277,'SWC Towers'!$A:$Q,$Z$2,FALSE)),"")</f>
        <v/>
      </c>
      <c r="AA1277" s="104" t="str">
        <f>_xlfn.IFNA(IF($B1277="","",VLOOKUP($B1277,'SWC Towers'!$A:$Q,$AA$2,FALSE)),"")</f>
        <v/>
      </c>
      <c r="AB1277" s="106" t="str">
        <f>_xlfn.IFNA(IF($B1277="","",VLOOKUP($B1277,'SWC Towers'!$A:$Q,$AB$2,FALSE)),"")</f>
        <v/>
      </c>
      <c r="AC1277" s="20">
        <f>SUM(Table25[[#This Row],[IT Tower: Application]:[Other/Non-IT ]])</f>
        <v>1</v>
      </c>
      <c r="AD1277" s="67"/>
      <c r="AE1277" s="67"/>
      <c r="AF1277" s="67"/>
      <c r="AG1277" s="67"/>
      <c r="AH1277" s="67"/>
      <c r="AI1277" s="67"/>
      <c r="AJ1277" s="67"/>
      <c r="AK1277" s="67"/>
      <c r="AL1277" s="67"/>
      <c r="AM1277" s="67"/>
      <c r="AN1277" s="67"/>
      <c r="AO1277" s="67"/>
      <c r="AP1277" s="67"/>
      <c r="AQ1277" s="67"/>
      <c r="AR1277" s="67"/>
      <c r="AS1277" s="67"/>
      <c r="AT1277" s="67"/>
      <c r="AU1277" s="67"/>
      <c r="AV1277" s="67"/>
      <c r="AW1277" s="67"/>
      <c r="AX1277" s="67"/>
      <c r="AY1277" s="67"/>
      <c r="AZ1277" s="67">
        <v>0</v>
      </c>
      <c r="BA1277" s="67">
        <v>173124</v>
      </c>
      <c r="BB1277" s="113">
        <v>191484</v>
      </c>
      <c r="BC1277" s="113">
        <v>190080</v>
      </c>
      <c r="BD1277" s="113"/>
      <c r="BE1277" s="113"/>
      <c r="BF1277" s="113"/>
      <c r="BG1277" s="113"/>
      <c r="BH1277" s="113"/>
      <c r="BI1277" s="113"/>
      <c r="BJ1277" s="113"/>
      <c r="BK1277" s="113"/>
      <c r="BL1277" s="113"/>
      <c r="BM1277" s="113"/>
      <c r="BN1277" s="113"/>
      <c r="BO1277" s="113"/>
      <c r="BP1277" s="113"/>
      <c r="BQ1277" s="113"/>
      <c r="BR1277" s="113"/>
      <c r="BS1277" s="113"/>
      <c r="BT1277" s="113"/>
      <c r="BU1277" s="113"/>
      <c r="BV1277" s="113"/>
      <c r="BW1277" s="113"/>
      <c r="BX1277" s="113"/>
      <c r="BY1277" s="113"/>
      <c r="BZ1277" s="113"/>
      <c r="CA1277" s="67"/>
      <c r="CB1277" s="113"/>
      <c r="CC1277" s="69">
        <f>SUM(Table25[[#This Row],[Contract Amount FY00]:[Contract Amount FY50]])</f>
        <v>554688</v>
      </c>
      <c r="CD1277" s="114"/>
    </row>
    <row r="1278" spans="1:82" x14ac:dyDescent="0.25">
      <c r="A1278" s="122" t="s">
        <v>2015</v>
      </c>
      <c r="B1278" s="122" t="s">
        <v>286</v>
      </c>
      <c r="C1278" s="122" t="s">
        <v>3224</v>
      </c>
      <c r="E1278" s="26" t="str">
        <f>IFERROR(IF(VLOOKUP(Table25[[#This Row],[Contract No.]],Table3[#All],3,FALSE)="","No","Yes"),"")</f>
        <v>No</v>
      </c>
      <c r="F1278" s="107" t="str">
        <f>IFERROR(VLOOKUP(Table25[[#This Row],[Contract No.]],Table3[#All],3,FALSE),"")</f>
        <v/>
      </c>
      <c r="G1278" s="107" t="str">
        <f>IFERROR(IF(Table25[[#This Row],[Cooperative Purchase
(Yes/No)]]="Yes","Yes",IF(VLOOKUP(Table25[[#This Row],[Contract No.]],Table3[#All],1,FALSE)=Table25[[#This Row],[Contract No.]],"Yes","No")),"No")</f>
        <v>Yes</v>
      </c>
      <c r="H1278" s="51">
        <f>IFERROR(VLOOKUP(Table25[[#This Row],[Contract No.]],Table3[#All],4,FALSE),"")</f>
        <v>42401</v>
      </c>
      <c r="I1278" s="28">
        <f>IFERROR(IF(AND(MONTH(Table25[[#This Row],[Contract Start Date]])&gt;6,MONTH(Table25[[#This Row],[Contract Start Date]])&lt;=12),YEAR(Table25[[#This Row],[Contract Start Date]])+1,YEAR(Table25[[#This Row],[Contract Start Date]])),"")</f>
        <v>2016</v>
      </c>
      <c r="J1278" s="108">
        <f>Table25[[#This Row],[FY Formula start]]</f>
        <v>2016</v>
      </c>
      <c r="K1278" s="59" t="str">
        <f>"FY"&amp;" "&amp;Table25[[#This Row],[Year Start]]</f>
        <v>FY 2016</v>
      </c>
      <c r="L1278" s="109">
        <f>IFERROR(VLOOKUP(Table25[[#This Row],[Contract No.]],Table3[#All],5,FALSE),"")</f>
        <v>72717</v>
      </c>
      <c r="M1278" s="110">
        <f>IFERROR(IF(Table25[[#This Row],[Contract End Date]]="99/99/9999","No End",IF(AND(MONTH(Table25[[#This Row],[Contract End Date]])&gt;6,MONTH(Table25[[#This Row],[Contract End Date]])&lt;=12),YEAR(Table25[[#This Row],[Contract End Date]])+1,YEAR(Table25[[#This Row],[Contract End Date]]))),"")</f>
        <v>2099</v>
      </c>
      <c r="N1278" s="111">
        <f>Table25[[#This Row],[FY Formula end]]</f>
        <v>2099</v>
      </c>
      <c r="O1278" s="112" t="str">
        <f>IF(Table25[[#This Row],[Year End]]="No End","No End","FY"&amp;" "&amp;Table25[[#This Row],[Year End]])</f>
        <v>FY 2099</v>
      </c>
      <c r="P1278" s="27"/>
      <c r="Q1278" s="104">
        <f>_xlfn.IFNA(IF($B1278="","",VLOOKUP($B1278,'SWC Towers'!$A:$Q,$Q$2,FALSE)),"")</f>
        <v>0.5</v>
      </c>
      <c r="R1278" s="106" t="str">
        <f>_xlfn.IFNA(IF($B1278="","",VLOOKUP($B1278,'SWC Towers'!$A:$Q,$R$2,FALSE)),"")</f>
        <v/>
      </c>
      <c r="S1278" s="106" t="str">
        <f>_xlfn.IFNA(IF($B1278="","",VLOOKUP($B1278,'SWC Towers'!$A:$Q,$S$2,FALSE)),"")</f>
        <v/>
      </c>
      <c r="T1278" s="106">
        <f>_xlfn.IFNA(IF($B1278="","",VLOOKUP($B1278,'SWC Towers'!$A:$Q,$T$2,FALSE)),"")</f>
        <v>0.5</v>
      </c>
      <c r="U1278" s="104" t="str">
        <f>_xlfn.IFNA(IF($B1278="","",VLOOKUP($B1278,'SWC Towers'!$A:$Q,$U$2,FALSE)),"")</f>
        <v/>
      </c>
      <c r="V1278" s="104" t="str">
        <f>_xlfn.IFNA(IF($B1278="","",VLOOKUP($B1278,'SWC Towers'!$A:$Q,$V$2,FALSE)),"")</f>
        <v/>
      </c>
      <c r="W1278" s="104" t="str">
        <f>_xlfn.IFNA(IF($B1278="","",VLOOKUP($B1278,'SWC Towers'!$A:$Q,$W$2,FALSE)),"")</f>
        <v/>
      </c>
      <c r="X1278" s="104" t="str">
        <f>_xlfn.IFNA(IF($B1278="","",VLOOKUP($B1278,'SWC Towers'!$A:$Q,$X$2,FALSE)),"")</f>
        <v/>
      </c>
      <c r="Y1278" s="104" t="str">
        <f>_xlfn.IFNA(IF($B1278="","",VLOOKUP($B1278,'SWC Towers'!$A:$Q,$Y$2,FALSE)),"")</f>
        <v/>
      </c>
      <c r="Z1278" s="104" t="str">
        <f>_xlfn.IFNA(IF($B1278="","",VLOOKUP($B1278,'SWC Towers'!$A:$Q,$Z$2,FALSE)),"")</f>
        <v/>
      </c>
      <c r="AA1278" s="104" t="str">
        <f>_xlfn.IFNA(IF($B1278="","",VLOOKUP($B1278,'SWC Towers'!$A:$Q,$AA$2,FALSE)),"")</f>
        <v/>
      </c>
      <c r="AB1278" s="106" t="str">
        <f>_xlfn.IFNA(IF($B1278="","",VLOOKUP($B1278,'SWC Towers'!$A:$Q,$AB$2,FALSE)),"")</f>
        <v/>
      </c>
      <c r="AC1278" s="20">
        <f>SUM(Table25[[#This Row],[IT Tower: Application]:[Other/Non-IT ]])</f>
        <v>1</v>
      </c>
      <c r="AD1278" s="67"/>
      <c r="AE1278" s="67"/>
      <c r="AF1278" s="67"/>
      <c r="AG1278" s="67"/>
      <c r="AH1278" s="67"/>
      <c r="AI1278" s="67"/>
      <c r="AJ1278" s="67"/>
      <c r="AK1278" s="67"/>
      <c r="AL1278" s="67"/>
      <c r="AM1278" s="67"/>
      <c r="AN1278" s="67"/>
      <c r="AO1278" s="67"/>
      <c r="AP1278" s="67"/>
      <c r="AQ1278" s="67"/>
      <c r="AR1278" s="67"/>
      <c r="AS1278" s="67"/>
      <c r="AT1278" s="67"/>
      <c r="AU1278" s="67"/>
      <c r="AV1278" s="67"/>
      <c r="AW1278" s="67">
        <v>52710</v>
      </c>
      <c r="AX1278" s="67">
        <v>0</v>
      </c>
      <c r="AY1278" s="67"/>
      <c r="AZ1278" s="67"/>
      <c r="BA1278" s="67"/>
      <c r="BB1278" s="113"/>
      <c r="BC1278" s="113"/>
      <c r="BD1278" s="113"/>
      <c r="BE1278" s="113"/>
      <c r="BF1278" s="113"/>
      <c r="BG1278" s="113"/>
      <c r="BH1278" s="113"/>
      <c r="BI1278" s="113"/>
      <c r="BJ1278" s="113"/>
      <c r="BK1278" s="113"/>
      <c r="BL1278" s="113"/>
      <c r="BM1278" s="113"/>
      <c r="BN1278" s="113"/>
      <c r="BO1278" s="113"/>
      <c r="BP1278" s="113"/>
      <c r="BQ1278" s="113"/>
      <c r="BR1278" s="113"/>
      <c r="BS1278" s="113"/>
      <c r="BT1278" s="113"/>
      <c r="BU1278" s="113"/>
      <c r="BV1278" s="113"/>
      <c r="BW1278" s="113"/>
      <c r="BX1278" s="113"/>
      <c r="BY1278" s="113"/>
      <c r="BZ1278" s="113"/>
      <c r="CA1278" s="67"/>
      <c r="CB1278" s="113"/>
      <c r="CC1278" s="69">
        <f>SUM(Table25[[#This Row],[Contract Amount FY00]:[Contract Amount FY50]])</f>
        <v>52710</v>
      </c>
      <c r="CD1278" s="114"/>
    </row>
    <row r="1279" spans="1:82" x14ac:dyDescent="0.25">
      <c r="A1279" s="122" t="s">
        <v>2015</v>
      </c>
      <c r="B1279" s="122" t="s">
        <v>286</v>
      </c>
      <c r="C1279" s="122" t="s">
        <v>1200</v>
      </c>
      <c r="E1279" s="26" t="str">
        <f>IFERROR(IF(VLOOKUP(Table25[[#This Row],[Contract No.]],Table3[#All],3,FALSE)="","No","Yes"),"")</f>
        <v>No</v>
      </c>
      <c r="F1279" s="107" t="str">
        <f>IFERROR(VLOOKUP(Table25[[#This Row],[Contract No.]],Table3[#All],3,FALSE),"")</f>
        <v/>
      </c>
      <c r="G1279" s="107" t="str">
        <f>IFERROR(IF(Table25[[#This Row],[Cooperative Purchase
(Yes/No)]]="Yes","Yes",IF(VLOOKUP(Table25[[#This Row],[Contract No.]],Table3[#All],1,FALSE)=Table25[[#This Row],[Contract No.]],"Yes","No")),"No")</f>
        <v>Yes</v>
      </c>
      <c r="H1279" s="51">
        <f>IFERROR(VLOOKUP(Table25[[#This Row],[Contract No.]],Table3[#All],4,FALSE),"")</f>
        <v>42401</v>
      </c>
      <c r="I1279" s="28">
        <f>IFERROR(IF(AND(MONTH(Table25[[#This Row],[Contract Start Date]])&gt;6,MONTH(Table25[[#This Row],[Contract Start Date]])&lt;=12),YEAR(Table25[[#This Row],[Contract Start Date]])+1,YEAR(Table25[[#This Row],[Contract Start Date]])),"")</f>
        <v>2016</v>
      </c>
      <c r="J1279" s="108">
        <f>Table25[[#This Row],[FY Formula start]]</f>
        <v>2016</v>
      </c>
      <c r="K1279" s="59" t="str">
        <f>"FY"&amp;" "&amp;Table25[[#This Row],[Year Start]]</f>
        <v>FY 2016</v>
      </c>
      <c r="L1279" s="109">
        <f>IFERROR(VLOOKUP(Table25[[#This Row],[Contract No.]],Table3[#All],5,FALSE),"")</f>
        <v>72717</v>
      </c>
      <c r="M1279" s="110">
        <f>IFERROR(IF(Table25[[#This Row],[Contract End Date]]="99/99/9999","No End",IF(AND(MONTH(Table25[[#This Row],[Contract End Date]])&gt;6,MONTH(Table25[[#This Row],[Contract End Date]])&lt;=12),YEAR(Table25[[#This Row],[Contract End Date]])+1,YEAR(Table25[[#This Row],[Contract End Date]]))),"")</f>
        <v>2099</v>
      </c>
      <c r="N1279" s="111">
        <f>Table25[[#This Row],[FY Formula end]]</f>
        <v>2099</v>
      </c>
      <c r="O1279" s="112" t="str">
        <f>IF(Table25[[#This Row],[Year End]]="No End","No End","FY"&amp;" "&amp;Table25[[#This Row],[Year End]])</f>
        <v>FY 2099</v>
      </c>
      <c r="P1279" s="27"/>
      <c r="Q1279" s="104">
        <f>_xlfn.IFNA(IF($B1279="","",VLOOKUP($B1279,'SWC Towers'!$A:$Q,$Q$2,FALSE)),"")</f>
        <v>0.5</v>
      </c>
      <c r="R1279" s="106" t="str">
        <f>_xlfn.IFNA(IF($B1279="","",VLOOKUP($B1279,'SWC Towers'!$A:$Q,$R$2,FALSE)),"")</f>
        <v/>
      </c>
      <c r="S1279" s="106" t="str">
        <f>_xlfn.IFNA(IF($B1279="","",VLOOKUP($B1279,'SWC Towers'!$A:$Q,$S$2,FALSE)),"")</f>
        <v/>
      </c>
      <c r="T1279" s="106">
        <f>_xlfn.IFNA(IF($B1279="","",VLOOKUP($B1279,'SWC Towers'!$A:$Q,$T$2,FALSE)),"")</f>
        <v>0.5</v>
      </c>
      <c r="U1279" s="104" t="str">
        <f>_xlfn.IFNA(IF($B1279="","",VLOOKUP($B1279,'SWC Towers'!$A:$Q,$U$2,FALSE)),"")</f>
        <v/>
      </c>
      <c r="V1279" s="104" t="str">
        <f>_xlfn.IFNA(IF($B1279="","",VLOOKUP($B1279,'SWC Towers'!$A:$Q,$V$2,FALSE)),"")</f>
        <v/>
      </c>
      <c r="W1279" s="104" t="str">
        <f>_xlfn.IFNA(IF($B1279="","",VLOOKUP($B1279,'SWC Towers'!$A:$Q,$W$2,FALSE)),"")</f>
        <v/>
      </c>
      <c r="X1279" s="104" t="str">
        <f>_xlfn.IFNA(IF($B1279="","",VLOOKUP($B1279,'SWC Towers'!$A:$Q,$X$2,FALSE)),"")</f>
        <v/>
      </c>
      <c r="Y1279" s="104" t="str">
        <f>_xlfn.IFNA(IF($B1279="","",VLOOKUP($B1279,'SWC Towers'!$A:$Q,$Y$2,FALSE)),"")</f>
        <v/>
      </c>
      <c r="Z1279" s="104" t="str">
        <f>_xlfn.IFNA(IF($B1279="","",VLOOKUP($B1279,'SWC Towers'!$A:$Q,$Z$2,FALSE)),"")</f>
        <v/>
      </c>
      <c r="AA1279" s="104" t="str">
        <f>_xlfn.IFNA(IF($B1279="","",VLOOKUP($B1279,'SWC Towers'!$A:$Q,$AA$2,FALSE)),"")</f>
        <v/>
      </c>
      <c r="AB1279" s="106" t="str">
        <f>_xlfn.IFNA(IF($B1279="","",VLOOKUP($B1279,'SWC Towers'!$A:$Q,$AB$2,FALSE)),"")</f>
        <v/>
      </c>
      <c r="AC1279" s="20">
        <f>SUM(Table25[[#This Row],[IT Tower: Application]:[Other/Non-IT ]])</f>
        <v>1</v>
      </c>
      <c r="AD1279" s="67"/>
      <c r="AE1279" s="67"/>
      <c r="AF1279" s="67"/>
      <c r="AG1279" s="67"/>
      <c r="AH1279" s="67"/>
      <c r="AI1279" s="67"/>
      <c r="AJ1279" s="67"/>
      <c r="AK1279" s="67"/>
      <c r="AL1279" s="67"/>
      <c r="AM1279" s="67"/>
      <c r="AN1279" s="67"/>
      <c r="AO1279" s="67"/>
      <c r="AP1279" s="67"/>
      <c r="AQ1279" s="67"/>
      <c r="AR1279" s="67"/>
      <c r="AS1279" s="67"/>
      <c r="AT1279" s="67"/>
      <c r="AU1279" s="67"/>
      <c r="AV1279" s="67">
        <v>0</v>
      </c>
      <c r="AW1279" s="67">
        <v>14040</v>
      </c>
      <c r="AX1279" s="67"/>
      <c r="AY1279" s="67"/>
      <c r="AZ1279" s="67"/>
      <c r="BA1279" s="67"/>
      <c r="BB1279" s="113"/>
      <c r="BC1279" s="113"/>
      <c r="BD1279" s="113"/>
      <c r="BE1279" s="113"/>
      <c r="BF1279" s="113"/>
      <c r="BG1279" s="113"/>
      <c r="BH1279" s="113"/>
      <c r="BI1279" s="113"/>
      <c r="BJ1279" s="113"/>
      <c r="BK1279" s="113"/>
      <c r="BL1279" s="113"/>
      <c r="BM1279" s="113"/>
      <c r="BN1279" s="113"/>
      <c r="BO1279" s="113"/>
      <c r="BP1279" s="113"/>
      <c r="BQ1279" s="113"/>
      <c r="BR1279" s="113"/>
      <c r="BS1279" s="113"/>
      <c r="BT1279" s="113"/>
      <c r="BU1279" s="113"/>
      <c r="BV1279" s="113"/>
      <c r="BW1279" s="113"/>
      <c r="BX1279" s="113"/>
      <c r="BY1279" s="113"/>
      <c r="BZ1279" s="113"/>
      <c r="CA1279" s="67"/>
      <c r="CB1279" s="113"/>
      <c r="CC1279" s="69">
        <f>SUM(Table25[[#This Row],[Contract Amount FY00]:[Contract Amount FY50]])</f>
        <v>14040</v>
      </c>
      <c r="CD1279" s="114"/>
    </row>
    <row r="1280" spans="1:82" x14ac:dyDescent="0.25">
      <c r="A1280" s="122" t="s">
        <v>2015</v>
      </c>
      <c r="B1280" s="122" t="s">
        <v>286</v>
      </c>
      <c r="C1280" s="122" t="s">
        <v>3149</v>
      </c>
      <c r="E1280" s="26" t="str">
        <f>IFERROR(IF(VLOOKUP(Table25[[#This Row],[Contract No.]],Table3[#All],3,FALSE)="","No","Yes"),"")</f>
        <v>No</v>
      </c>
      <c r="F1280" s="107" t="str">
        <f>IFERROR(VLOOKUP(Table25[[#This Row],[Contract No.]],Table3[#All],3,FALSE),"")</f>
        <v/>
      </c>
      <c r="G1280" s="107" t="str">
        <f>IFERROR(IF(Table25[[#This Row],[Cooperative Purchase
(Yes/No)]]="Yes","Yes",IF(VLOOKUP(Table25[[#This Row],[Contract No.]],Table3[#All],1,FALSE)=Table25[[#This Row],[Contract No.]],"Yes","No")),"No")</f>
        <v>Yes</v>
      </c>
      <c r="H1280" s="51">
        <f>IFERROR(VLOOKUP(Table25[[#This Row],[Contract No.]],Table3[#All],4,FALSE),"")</f>
        <v>42401</v>
      </c>
      <c r="I1280" s="28">
        <f>IFERROR(IF(AND(MONTH(Table25[[#This Row],[Contract Start Date]])&gt;6,MONTH(Table25[[#This Row],[Contract Start Date]])&lt;=12),YEAR(Table25[[#This Row],[Contract Start Date]])+1,YEAR(Table25[[#This Row],[Contract Start Date]])),"")</f>
        <v>2016</v>
      </c>
      <c r="J1280" s="108">
        <f>Table25[[#This Row],[FY Formula start]]</f>
        <v>2016</v>
      </c>
      <c r="K1280" s="59" t="str">
        <f>"FY"&amp;" "&amp;Table25[[#This Row],[Year Start]]</f>
        <v>FY 2016</v>
      </c>
      <c r="L1280" s="109">
        <f>IFERROR(VLOOKUP(Table25[[#This Row],[Contract No.]],Table3[#All],5,FALSE),"")</f>
        <v>72717</v>
      </c>
      <c r="M1280" s="110">
        <f>IFERROR(IF(Table25[[#This Row],[Contract End Date]]="99/99/9999","No End",IF(AND(MONTH(Table25[[#This Row],[Contract End Date]])&gt;6,MONTH(Table25[[#This Row],[Contract End Date]])&lt;=12),YEAR(Table25[[#This Row],[Contract End Date]])+1,YEAR(Table25[[#This Row],[Contract End Date]]))),"")</f>
        <v>2099</v>
      </c>
      <c r="N1280" s="111">
        <f>Table25[[#This Row],[FY Formula end]]</f>
        <v>2099</v>
      </c>
      <c r="O1280" s="112" t="str">
        <f>IF(Table25[[#This Row],[Year End]]="No End","No End","FY"&amp;" "&amp;Table25[[#This Row],[Year End]])</f>
        <v>FY 2099</v>
      </c>
      <c r="P1280" s="27"/>
      <c r="Q1280" s="104">
        <f>_xlfn.IFNA(IF($B1280="","",VLOOKUP($B1280,'SWC Towers'!$A:$Q,$Q$2,FALSE)),"")</f>
        <v>0.5</v>
      </c>
      <c r="R1280" s="106" t="str">
        <f>_xlfn.IFNA(IF($B1280="","",VLOOKUP($B1280,'SWC Towers'!$A:$Q,$R$2,FALSE)),"")</f>
        <v/>
      </c>
      <c r="S1280" s="106" t="str">
        <f>_xlfn.IFNA(IF($B1280="","",VLOOKUP($B1280,'SWC Towers'!$A:$Q,$S$2,FALSE)),"")</f>
        <v/>
      </c>
      <c r="T1280" s="106">
        <f>_xlfn.IFNA(IF($B1280="","",VLOOKUP($B1280,'SWC Towers'!$A:$Q,$T$2,FALSE)),"")</f>
        <v>0.5</v>
      </c>
      <c r="U1280" s="104" t="str">
        <f>_xlfn.IFNA(IF($B1280="","",VLOOKUP($B1280,'SWC Towers'!$A:$Q,$U$2,FALSE)),"")</f>
        <v/>
      </c>
      <c r="V1280" s="104" t="str">
        <f>_xlfn.IFNA(IF($B1280="","",VLOOKUP($B1280,'SWC Towers'!$A:$Q,$V$2,FALSE)),"")</f>
        <v/>
      </c>
      <c r="W1280" s="104" t="str">
        <f>_xlfn.IFNA(IF($B1280="","",VLOOKUP($B1280,'SWC Towers'!$A:$Q,$W$2,FALSE)),"")</f>
        <v/>
      </c>
      <c r="X1280" s="104" t="str">
        <f>_xlfn.IFNA(IF($B1280="","",VLOOKUP($B1280,'SWC Towers'!$A:$Q,$X$2,FALSE)),"")</f>
        <v/>
      </c>
      <c r="Y1280" s="104" t="str">
        <f>_xlfn.IFNA(IF($B1280="","",VLOOKUP($B1280,'SWC Towers'!$A:$Q,$Y$2,FALSE)),"")</f>
        <v/>
      </c>
      <c r="Z1280" s="104" t="str">
        <f>_xlfn.IFNA(IF($B1280="","",VLOOKUP($B1280,'SWC Towers'!$A:$Q,$Z$2,FALSE)),"")</f>
        <v/>
      </c>
      <c r="AA1280" s="104" t="str">
        <f>_xlfn.IFNA(IF($B1280="","",VLOOKUP($B1280,'SWC Towers'!$A:$Q,$AA$2,FALSE)),"")</f>
        <v/>
      </c>
      <c r="AB1280" s="106" t="str">
        <f>_xlfn.IFNA(IF($B1280="","",VLOOKUP($B1280,'SWC Towers'!$A:$Q,$AB$2,FALSE)),"")</f>
        <v/>
      </c>
      <c r="AC1280" s="20">
        <f>SUM(Table25[[#This Row],[IT Tower: Application]:[Other/Non-IT ]])</f>
        <v>1</v>
      </c>
      <c r="AD1280" s="67"/>
      <c r="AE1280" s="67"/>
      <c r="AF1280" s="67"/>
      <c r="AG1280" s="67"/>
      <c r="AH1280" s="67"/>
      <c r="AI1280" s="67"/>
      <c r="AJ1280" s="67"/>
      <c r="AK1280" s="67"/>
      <c r="AL1280" s="67"/>
      <c r="AM1280" s="67"/>
      <c r="AN1280" s="67"/>
      <c r="AO1280" s="67"/>
      <c r="AP1280" s="67"/>
      <c r="AQ1280" s="67"/>
      <c r="AR1280" s="67"/>
      <c r="AS1280" s="67"/>
      <c r="AT1280" s="67"/>
      <c r="AU1280" s="67"/>
      <c r="AV1280" s="67"/>
      <c r="AW1280" s="67">
        <v>88496</v>
      </c>
      <c r="AX1280" s="67">
        <v>225756</v>
      </c>
      <c r="AY1280" s="67">
        <v>130737</v>
      </c>
      <c r="AZ1280" s="67">
        <v>154714</v>
      </c>
      <c r="BA1280" s="67">
        <v>0</v>
      </c>
      <c r="BB1280" s="113"/>
      <c r="BC1280" s="113"/>
      <c r="BD1280" s="113"/>
      <c r="BE1280" s="113"/>
      <c r="BF1280" s="113"/>
      <c r="BG1280" s="113"/>
      <c r="BH1280" s="113"/>
      <c r="BI1280" s="113"/>
      <c r="BJ1280" s="113"/>
      <c r="BK1280" s="113"/>
      <c r="BL1280" s="113"/>
      <c r="BM1280" s="113"/>
      <c r="BN1280" s="113"/>
      <c r="BO1280" s="113"/>
      <c r="BP1280" s="113"/>
      <c r="BQ1280" s="113"/>
      <c r="BR1280" s="113"/>
      <c r="BS1280" s="113"/>
      <c r="BT1280" s="113"/>
      <c r="BU1280" s="113"/>
      <c r="BV1280" s="113"/>
      <c r="BW1280" s="113"/>
      <c r="BX1280" s="113"/>
      <c r="BY1280" s="113"/>
      <c r="BZ1280" s="113"/>
      <c r="CA1280" s="67"/>
      <c r="CB1280" s="113"/>
      <c r="CC1280" s="69">
        <f>SUM(Table25[[#This Row],[Contract Amount FY00]:[Contract Amount FY50]])</f>
        <v>599703</v>
      </c>
      <c r="CD1280" s="114"/>
    </row>
    <row r="1281" spans="1:82" x14ac:dyDescent="0.25">
      <c r="A1281" s="122" t="s">
        <v>2015</v>
      </c>
      <c r="B1281" s="122" t="s">
        <v>286</v>
      </c>
      <c r="C1281" s="122" t="s">
        <v>699</v>
      </c>
      <c r="E1281" s="26" t="str">
        <f>IFERROR(IF(VLOOKUP(Table25[[#This Row],[Contract No.]],Table3[#All],3,FALSE)="","No","Yes"),"")</f>
        <v>No</v>
      </c>
      <c r="F1281" s="107" t="str">
        <f>IFERROR(VLOOKUP(Table25[[#This Row],[Contract No.]],Table3[#All],3,FALSE),"")</f>
        <v/>
      </c>
      <c r="G1281" s="107" t="str">
        <f>IFERROR(IF(Table25[[#This Row],[Cooperative Purchase
(Yes/No)]]="Yes","Yes",IF(VLOOKUP(Table25[[#This Row],[Contract No.]],Table3[#All],1,FALSE)=Table25[[#This Row],[Contract No.]],"Yes","No")),"No")</f>
        <v>Yes</v>
      </c>
      <c r="H1281" s="51">
        <f>IFERROR(VLOOKUP(Table25[[#This Row],[Contract No.]],Table3[#All],4,FALSE),"")</f>
        <v>42401</v>
      </c>
      <c r="I1281" s="28">
        <f>IFERROR(IF(AND(MONTH(Table25[[#This Row],[Contract Start Date]])&gt;6,MONTH(Table25[[#This Row],[Contract Start Date]])&lt;=12),YEAR(Table25[[#This Row],[Contract Start Date]])+1,YEAR(Table25[[#This Row],[Contract Start Date]])),"")</f>
        <v>2016</v>
      </c>
      <c r="J1281" s="108">
        <f>Table25[[#This Row],[FY Formula start]]</f>
        <v>2016</v>
      </c>
      <c r="K1281" s="59" t="str">
        <f>"FY"&amp;" "&amp;Table25[[#This Row],[Year Start]]</f>
        <v>FY 2016</v>
      </c>
      <c r="L1281" s="109">
        <f>IFERROR(VLOOKUP(Table25[[#This Row],[Contract No.]],Table3[#All],5,FALSE),"")</f>
        <v>72717</v>
      </c>
      <c r="M1281" s="110">
        <f>IFERROR(IF(Table25[[#This Row],[Contract End Date]]="99/99/9999","No End",IF(AND(MONTH(Table25[[#This Row],[Contract End Date]])&gt;6,MONTH(Table25[[#This Row],[Contract End Date]])&lt;=12),YEAR(Table25[[#This Row],[Contract End Date]])+1,YEAR(Table25[[#This Row],[Contract End Date]]))),"")</f>
        <v>2099</v>
      </c>
      <c r="N1281" s="111">
        <f>Table25[[#This Row],[FY Formula end]]</f>
        <v>2099</v>
      </c>
      <c r="O1281" s="112" t="str">
        <f>IF(Table25[[#This Row],[Year End]]="No End","No End","FY"&amp;" "&amp;Table25[[#This Row],[Year End]])</f>
        <v>FY 2099</v>
      </c>
      <c r="P1281" s="27"/>
      <c r="Q1281" s="104">
        <f>_xlfn.IFNA(IF($B1281="","",VLOOKUP($B1281,'SWC Towers'!$A:$Q,$Q$2,FALSE)),"")</f>
        <v>0.5</v>
      </c>
      <c r="R1281" s="106" t="str">
        <f>_xlfn.IFNA(IF($B1281="","",VLOOKUP($B1281,'SWC Towers'!$A:$Q,$R$2,FALSE)),"")</f>
        <v/>
      </c>
      <c r="S1281" s="106" t="str">
        <f>_xlfn.IFNA(IF($B1281="","",VLOOKUP($B1281,'SWC Towers'!$A:$Q,$S$2,FALSE)),"")</f>
        <v/>
      </c>
      <c r="T1281" s="106">
        <f>_xlfn.IFNA(IF($B1281="","",VLOOKUP($B1281,'SWC Towers'!$A:$Q,$T$2,FALSE)),"")</f>
        <v>0.5</v>
      </c>
      <c r="U1281" s="104" t="str">
        <f>_xlfn.IFNA(IF($B1281="","",VLOOKUP($B1281,'SWC Towers'!$A:$Q,$U$2,FALSE)),"")</f>
        <v/>
      </c>
      <c r="V1281" s="104" t="str">
        <f>_xlfn.IFNA(IF($B1281="","",VLOOKUP($B1281,'SWC Towers'!$A:$Q,$V$2,FALSE)),"")</f>
        <v/>
      </c>
      <c r="W1281" s="104" t="str">
        <f>_xlfn.IFNA(IF($B1281="","",VLOOKUP($B1281,'SWC Towers'!$A:$Q,$W$2,FALSE)),"")</f>
        <v/>
      </c>
      <c r="X1281" s="104" t="str">
        <f>_xlfn.IFNA(IF($B1281="","",VLOOKUP($B1281,'SWC Towers'!$A:$Q,$X$2,FALSE)),"")</f>
        <v/>
      </c>
      <c r="Y1281" s="104" t="str">
        <f>_xlfn.IFNA(IF($B1281="","",VLOOKUP($B1281,'SWC Towers'!$A:$Q,$Y$2,FALSE)),"")</f>
        <v/>
      </c>
      <c r="Z1281" s="104" t="str">
        <f>_xlfn.IFNA(IF($B1281="","",VLOOKUP($B1281,'SWC Towers'!$A:$Q,$Z$2,FALSE)),"")</f>
        <v/>
      </c>
      <c r="AA1281" s="104" t="str">
        <f>_xlfn.IFNA(IF($B1281="","",VLOOKUP($B1281,'SWC Towers'!$A:$Q,$AA$2,FALSE)),"")</f>
        <v/>
      </c>
      <c r="AB1281" s="106" t="str">
        <f>_xlfn.IFNA(IF($B1281="","",VLOOKUP($B1281,'SWC Towers'!$A:$Q,$AB$2,FALSE)),"")</f>
        <v/>
      </c>
      <c r="AC1281" s="20">
        <f>SUM(Table25[[#This Row],[IT Tower: Application]:[Other/Non-IT ]])</f>
        <v>1</v>
      </c>
      <c r="AD1281" s="67"/>
      <c r="AE1281" s="67"/>
      <c r="AF1281" s="67"/>
      <c r="AG1281" s="67"/>
      <c r="AH1281" s="67"/>
      <c r="AI1281" s="67"/>
      <c r="AJ1281" s="67"/>
      <c r="AK1281" s="67"/>
      <c r="AL1281" s="67"/>
      <c r="AM1281" s="67"/>
      <c r="AN1281" s="67"/>
      <c r="AO1281" s="67"/>
      <c r="AP1281" s="67"/>
      <c r="AQ1281" s="67"/>
      <c r="AR1281" s="67"/>
      <c r="AS1281" s="67"/>
      <c r="AT1281" s="67">
        <v>248423</v>
      </c>
      <c r="AU1281" s="67">
        <v>923039</v>
      </c>
      <c r="AV1281" s="67">
        <v>998540</v>
      </c>
      <c r="AW1281" s="67">
        <v>1484644</v>
      </c>
      <c r="AX1281" s="67">
        <v>1361156</v>
      </c>
      <c r="AY1281" s="67">
        <v>1649439</v>
      </c>
      <c r="AZ1281" s="67">
        <v>1238492</v>
      </c>
      <c r="BA1281" s="67">
        <v>967066</v>
      </c>
      <c r="BB1281" s="113">
        <v>1249986</v>
      </c>
      <c r="BC1281" s="113">
        <v>782967</v>
      </c>
      <c r="BD1281" s="113"/>
      <c r="BE1281" s="113"/>
      <c r="BF1281" s="113"/>
      <c r="BG1281" s="113"/>
      <c r="BH1281" s="113"/>
      <c r="BI1281" s="113"/>
      <c r="BJ1281" s="113"/>
      <c r="BK1281" s="113"/>
      <c r="BL1281" s="113"/>
      <c r="BM1281" s="113"/>
      <c r="BN1281" s="113"/>
      <c r="BO1281" s="113"/>
      <c r="BP1281" s="113"/>
      <c r="BQ1281" s="113"/>
      <c r="BR1281" s="113"/>
      <c r="BS1281" s="113"/>
      <c r="BT1281" s="113"/>
      <c r="BU1281" s="113"/>
      <c r="BV1281" s="113"/>
      <c r="BW1281" s="113"/>
      <c r="BX1281" s="113"/>
      <c r="BY1281" s="113"/>
      <c r="BZ1281" s="113"/>
      <c r="CA1281" s="67"/>
      <c r="CB1281" s="113"/>
      <c r="CC1281" s="69">
        <f>SUM(Table25[[#This Row],[Contract Amount FY00]:[Contract Amount FY50]])</f>
        <v>10903752</v>
      </c>
      <c r="CD1281" s="114"/>
    </row>
    <row r="1282" spans="1:82" x14ac:dyDescent="0.25">
      <c r="A1282" s="122" t="s">
        <v>2015</v>
      </c>
      <c r="B1282" s="122" t="s">
        <v>286</v>
      </c>
      <c r="C1282" s="122" t="s">
        <v>974</v>
      </c>
      <c r="E1282" s="26" t="str">
        <f>IFERROR(IF(VLOOKUP(Table25[[#This Row],[Contract No.]],Table3[#All],3,FALSE)="","No","Yes"),"")</f>
        <v>No</v>
      </c>
      <c r="F1282" s="107" t="str">
        <f>IFERROR(VLOOKUP(Table25[[#This Row],[Contract No.]],Table3[#All],3,FALSE),"")</f>
        <v/>
      </c>
      <c r="G1282" s="107" t="str">
        <f>IFERROR(IF(Table25[[#This Row],[Cooperative Purchase
(Yes/No)]]="Yes","Yes",IF(VLOOKUP(Table25[[#This Row],[Contract No.]],Table3[#All],1,FALSE)=Table25[[#This Row],[Contract No.]],"Yes","No")),"No")</f>
        <v>Yes</v>
      </c>
      <c r="H1282" s="51">
        <f>IFERROR(VLOOKUP(Table25[[#This Row],[Contract No.]],Table3[#All],4,FALSE),"")</f>
        <v>42401</v>
      </c>
      <c r="I1282" s="28">
        <f>IFERROR(IF(AND(MONTH(Table25[[#This Row],[Contract Start Date]])&gt;6,MONTH(Table25[[#This Row],[Contract Start Date]])&lt;=12),YEAR(Table25[[#This Row],[Contract Start Date]])+1,YEAR(Table25[[#This Row],[Contract Start Date]])),"")</f>
        <v>2016</v>
      </c>
      <c r="J1282" s="108">
        <f>Table25[[#This Row],[FY Formula start]]</f>
        <v>2016</v>
      </c>
      <c r="K1282" s="59" t="str">
        <f>"FY"&amp;" "&amp;Table25[[#This Row],[Year Start]]</f>
        <v>FY 2016</v>
      </c>
      <c r="L1282" s="109">
        <f>IFERROR(VLOOKUP(Table25[[#This Row],[Contract No.]],Table3[#All],5,FALSE),"")</f>
        <v>72717</v>
      </c>
      <c r="M1282" s="110">
        <f>IFERROR(IF(Table25[[#This Row],[Contract End Date]]="99/99/9999","No End",IF(AND(MONTH(Table25[[#This Row],[Contract End Date]])&gt;6,MONTH(Table25[[#This Row],[Contract End Date]])&lt;=12),YEAR(Table25[[#This Row],[Contract End Date]])+1,YEAR(Table25[[#This Row],[Contract End Date]]))),"")</f>
        <v>2099</v>
      </c>
      <c r="N1282" s="111">
        <f>Table25[[#This Row],[FY Formula end]]</f>
        <v>2099</v>
      </c>
      <c r="O1282" s="112" t="str">
        <f>IF(Table25[[#This Row],[Year End]]="No End","No End","FY"&amp;" "&amp;Table25[[#This Row],[Year End]])</f>
        <v>FY 2099</v>
      </c>
      <c r="P1282" s="27"/>
      <c r="Q1282" s="104">
        <f>_xlfn.IFNA(IF($B1282="","",VLOOKUP($B1282,'SWC Towers'!$A:$Q,$Q$2,FALSE)),"")</f>
        <v>0.5</v>
      </c>
      <c r="R1282" s="106" t="str">
        <f>_xlfn.IFNA(IF($B1282="","",VLOOKUP($B1282,'SWC Towers'!$A:$Q,$R$2,FALSE)),"")</f>
        <v/>
      </c>
      <c r="S1282" s="106" t="str">
        <f>_xlfn.IFNA(IF($B1282="","",VLOOKUP($B1282,'SWC Towers'!$A:$Q,$S$2,FALSE)),"")</f>
        <v/>
      </c>
      <c r="T1282" s="106">
        <f>_xlfn.IFNA(IF($B1282="","",VLOOKUP($B1282,'SWC Towers'!$A:$Q,$T$2,FALSE)),"")</f>
        <v>0.5</v>
      </c>
      <c r="U1282" s="104" t="str">
        <f>_xlfn.IFNA(IF($B1282="","",VLOOKUP($B1282,'SWC Towers'!$A:$Q,$U$2,FALSE)),"")</f>
        <v/>
      </c>
      <c r="V1282" s="104" t="str">
        <f>_xlfn.IFNA(IF($B1282="","",VLOOKUP($B1282,'SWC Towers'!$A:$Q,$V$2,FALSE)),"")</f>
        <v/>
      </c>
      <c r="W1282" s="104" t="str">
        <f>_xlfn.IFNA(IF($B1282="","",VLOOKUP($B1282,'SWC Towers'!$A:$Q,$W$2,FALSE)),"")</f>
        <v/>
      </c>
      <c r="X1282" s="104" t="str">
        <f>_xlfn.IFNA(IF($B1282="","",VLOOKUP($B1282,'SWC Towers'!$A:$Q,$X$2,FALSE)),"")</f>
        <v/>
      </c>
      <c r="Y1282" s="104" t="str">
        <f>_xlfn.IFNA(IF($B1282="","",VLOOKUP($B1282,'SWC Towers'!$A:$Q,$Y$2,FALSE)),"")</f>
        <v/>
      </c>
      <c r="Z1282" s="104" t="str">
        <f>_xlfn.IFNA(IF($B1282="","",VLOOKUP($B1282,'SWC Towers'!$A:$Q,$Z$2,FALSE)),"")</f>
        <v/>
      </c>
      <c r="AA1282" s="104" t="str">
        <f>_xlfn.IFNA(IF($B1282="","",VLOOKUP($B1282,'SWC Towers'!$A:$Q,$AA$2,FALSE)),"")</f>
        <v/>
      </c>
      <c r="AB1282" s="106" t="str">
        <f>_xlfn.IFNA(IF($B1282="","",VLOOKUP($B1282,'SWC Towers'!$A:$Q,$AB$2,FALSE)),"")</f>
        <v/>
      </c>
      <c r="AC1282" s="20">
        <f>SUM(Table25[[#This Row],[IT Tower: Application]:[Other/Non-IT ]])</f>
        <v>1</v>
      </c>
      <c r="AD1282" s="67"/>
      <c r="AE1282" s="67"/>
      <c r="AF1282" s="67"/>
      <c r="AG1282" s="67"/>
      <c r="AH1282" s="67"/>
      <c r="AI1282" s="67"/>
      <c r="AJ1282" s="67"/>
      <c r="AK1282" s="67"/>
      <c r="AL1282" s="67"/>
      <c r="AM1282" s="67"/>
      <c r="AN1282" s="67"/>
      <c r="AO1282" s="67"/>
      <c r="AP1282" s="67"/>
      <c r="AQ1282" s="67"/>
      <c r="AR1282" s="67"/>
      <c r="AS1282" s="67"/>
      <c r="AT1282" s="67"/>
      <c r="AU1282" s="67"/>
      <c r="AV1282" s="67"/>
      <c r="AW1282" s="67"/>
      <c r="AX1282" s="67">
        <v>0</v>
      </c>
      <c r="AY1282" s="67">
        <v>371982.5</v>
      </c>
      <c r="AZ1282" s="67">
        <v>803968</v>
      </c>
      <c r="BA1282" s="67">
        <v>564358</v>
      </c>
      <c r="BB1282" s="113">
        <v>636388</v>
      </c>
      <c r="BC1282" s="113">
        <v>464668</v>
      </c>
      <c r="BD1282" s="113"/>
      <c r="BE1282" s="113"/>
      <c r="BF1282" s="113"/>
      <c r="BG1282" s="113"/>
      <c r="BH1282" s="113"/>
      <c r="BI1282" s="113"/>
      <c r="BJ1282" s="113"/>
      <c r="BK1282" s="113"/>
      <c r="BL1282" s="113"/>
      <c r="BM1282" s="113"/>
      <c r="BN1282" s="113"/>
      <c r="BO1282" s="113"/>
      <c r="BP1282" s="113"/>
      <c r="BQ1282" s="113"/>
      <c r="BR1282" s="113"/>
      <c r="BS1282" s="113"/>
      <c r="BT1282" s="113"/>
      <c r="BU1282" s="113"/>
      <c r="BV1282" s="113"/>
      <c r="BW1282" s="113"/>
      <c r="BX1282" s="113"/>
      <c r="BY1282" s="113"/>
      <c r="BZ1282" s="113"/>
      <c r="CA1282" s="67"/>
      <c r="CB1282" s="113"/>
      <c r="CC1282" s="69">
        <f>SUM(Table25[[#This Row],[Contract Amount FY00]:[Contract Amount FY50]])</f>
        <v>2841364.5</v>
      </c>
      <c r="CD1282" s="114"/>
    </row>
    <row r="1283" spans="1:82" x14ac:dyDescent="0.25">
      <c r="A1283" s="122" t="s">
        <v>2015</v>
      </c>
      <c r="B1283" s="122" t="s">
        <v>286</v>
      </c>
      <c r="C1283" s="122" t="s">
        <v>366</v>
      </c>
      <c r="E1283" s="26" t="str">
        <f>IFERROR(IF(VLOOKUP(Table25[[#This Row],[Contract No.]],Table3[#All],3,FALSE)="","No","Yes"),"")</f>
        <v>No</v>
      </c>
      <c r="F1283" s="107" t="str">
        <f>IFERROR(VLOOKUP(Table25[[#This Row],[Contract No.]],Table3[#All],3,FALSE),"")</f>
        <v/>
      </c>
      <c r="G1283" s="107" t="str">
        <f>IFERROR(IF(Table25[[#This Row],[Cooperative Purchase
(Yes/No)]]="Yes","Yes",IF(VLOOKUP(Table25[[#This Row],[Contract No.]],Table3[#All],1,FALSE)=Table25[[#This Row],[Contract No.]],"Yes","No")),"No")</f>
        <v>Yes</v>
      </c>
      <c r="H1283" s="51">
        <f>IFERROR(VLOOKUP(Table25[[#This Row],[Contract No.]],Table3[#All],4,FALSE),"")</f>
        <v>42401</v>
      </c>
      <c r="I1283" s="28">
        <f>IFERROR(IF(AND(MONTH(Table25[[#This Row],[Contract Start Date]])&gt;6,MONTH(Table25[[#This Row],[Contract Start Date]])&lt;=12),YEAR(Table25[[#This Row],[Contract Start Date]])+1,YEAR(Table25[[#This Row],[Contract Start Date]])),"")</f>
        <v>2016</v>
      </c>
      <c r="J1283" s="108">
        <f>Table25[[#This Row],[FY Formula start]]</f>
        <v>2016</v>
      </c>
      <c r="K1283" s="59" t="str">
        <f>"FY"&amp;" "&amp;Table25[[#This Row],[Year Start]]</f>
        <v>FY 2016</v>
      </c>
      <c r="L1283" s="109">
        <f>IFERROR(VLOOKUP(Table25[[#This Row],[Contract No.]],Table3[#All],5,FALSE),"")</f>
        <v>72717</v>
      </c>
      <c r="M1283" s="110">
        <f>IFERROR(IF(Table25[[#This Row],[Contract End Date]]="99/99/9999","No End",IF(AND(MONTH(Table25[[#This Row],[Contract End Date]])&gt;6,MONTH(Table25[[#This Row],[Contract End Date]])&lt;=12),YEAR(Table25[[#This Row],[Contract End Date]])+1,YEAR(Table25[[#This Row],[Contract End Date]]))),"")</f>
        <v>2099</v>
      </c>
      <c r="N1283" s="111">
        <f>Table25[[#This Row],[FY Formula end]]</f>
        <v>2099</v>
      </c>
      <c r="O1283" s="112" t="str">
        <f>IF(Table25[[#This Row],[Year End]]="No End","No End","FY"&amp;" "&amp;Table25[[#This Row],[Year End]])</f>
        <v>FY 2099</v>
      </c>
      <c r="P1283" s="27"/>
      <c r="Q1283" s="104">
        <f>_xlfn.IFNA(IF($B1283="","",VLOOKUP($B1283,'SWC Towers'!$A:$Q,$Q$2,FALSE)),"")</f>
        <v>0.5</v>
      </c>
      <c r="R1283" s="106" t="str">
        <f>_xlfn.IFNA(IF($B1283="","",VLOOKUP($B1283,'SWC Towers'!$A:$Q,$R$2,FALSE)),"")</f>
        <v/>
      </c>
      <c r="S1283" s="106" t="str">
        <f>_xlfn.IFNA(IF($B1283="","",VLOOKUP($B1283,'SWC Towers'!$A:$Q,$S$2,FALSE)),"")</f>
        <v/>
      </c>
      <c r="T1283" s="106">
        <f>_xlfn.IFNA(IF($B1283="","",VLOOKUP($B1283,'SWC Towers'!$A:$Q,$T$2,FALSE)),"")</f>
        <v>0.5</v>
      </c>
      <c r="U1283" s="104" t="str">
        <f>_xlfn.IFNA(IF($B1283="","",VLOOKUP($B1283,'SWC Towers'!$A:$Q,$U$2,FALSE)),"")</f>
        <v/>
      </c>
      <c r="V1283" s="104" t="str">
        <f>_xlfn.IFNA(IF($B1283="","",VLOOKUP($B1283,'SWC Towers'!$A:$Q,$V$2,FALSE)),"")</f>
        <v/>
      </c>
      <c r="W1283" s="104" t="str">
        <f>_xlfn.IFNA(IF($B1283="","",VLOOKUP($B1283,'SWC Towers'!$A:$Q,$W$2,FALSE)),"")</f>
        <v/>
      </c>
      <c r="X1283" s="104" t="str">
        <f>_xlfn.IFNA(IF($B1283="","",VLOOKUP($B1283,'SWC Towers'!$A:$Q,$X$2,FALSE)),"")</f>
        <v/>
      </c>
      <c r="Y1283" s="104" t="str">
        <f>_xlfn.IFNA(IF($B1283="","",VLOOKUP($B1283,'SWC Towers'!$A:$Q,$Y$2,FALSE)),"")</f>
        <v/>
      </c>
      <c r="Z1283" s="104" t="str">
        <f>_xlfn.IFNA(IF($B1283="","",VLOOKUP($B1283,'SWC Towers'!$A:$Q,$Z$2,FALSE)),"")</f>
        <v/>
      </c>
      <c r="AA1283" s="104" t="str">
        <f>_xlfn.IFNA(IF($B1283="","",VLOOKUP($B1283,'SWC Towers'!$A:$Q,$AA$2,FALSE)),"")</f>
        <v/>
      </c>
      <c r="AB1283" s="106" t="str">
        <f>_xlfn.IFNA(IF($B1283="","",VLOOKUP($B1283,'SWC Towers'!$A:$Q,$AB$2,FALSE)),"")</f>
        <v/>
      </c>
      <c r="AC1283" s="20">
        <f>SUM(Table25[[#This Row],[IT Tower: Application]:[Other/Non-IT ]])</f>
        <v>1</v>
      </c>
      <c r="AD1283" s="67"/>
      <c r="AE1283" s="67"/>
      <c r="AF1283" s="67"/>
      <c r="AG1283" s="67"/>
      <c r="AH1283" s="67"/>
      <c r="AI1283" s="67"/>
      <c r="AJ1283" s="67"/>
      <c r="AK1283" s="67"/>
      <c r="AL1283" s="67"/>
      <c r="AM1283" s="67"/>
      <c r="AN1283" s="67"/>
      <c r="AO1283" s="67"/>
      <c r="AP1283" s="67"/>
      <c r="AQ1283" s="67"/>
      <c r="AR1283" s="67"/>
      <c r="AS1283" s="67"/>
      <c r="AT1283" s="67"/>
      <c r="AU1283" s="67"/>
      <c r="AV1283" s="67"/>
      <c r="AW1283" s="67">
        <v>41850</v>
      </c>
      <c r="AX1283" s="67">
        <v>0</v>
      </c>
      <c r="AY1283" s="67"/>
      <c r="AZ1283" s="67"/>
      <c r="BA1283" s="67"/>
      <c r="BB1283" s="113"/>
      <c r="BC1283" s="113"/>
      <c r="BD1283" s="113"/>
      <c r="BE1283" s="113"/>
      <c r="BF1283" s="113"/>
      <c r="BG1283" s="113"/>
      <c r="BH1283" s="113"/>
      <c r="BI1283" s="113"/>
      <c r="BJ1283" s="113"/>
      <c r="BK1283" s="113"/>
      <c r="BL1283" s="113"/>
      <c r="BM1283" s="113"/>
      <c r="BN1283" s="113"/>
      <c r="BO1283" s="113"/>
      <c r="BP1283" s="113"/>
      <c r="BQ1283" s="113"/>
      <c r="BR1283" s="113"/>
      <c r="BS1283" s="113"/>
      <c r="BT1283" s="113"/>
      <c r="BU1283" s="113"/>
      <c r="BV1283" s="113"/>
      <c r="BW1283" s="113"/>
      <c r="BX1283" s="113"/>
      <c r="BY1283" s="113"/>
      <c r="BZ1283" s="113"/>
      <c r="CA1283" s="67"/>
      <c r="CB1283" s="113"/>
      <c r="CC1283" s="69">
        <f>SUM(Table25[[#This Row],[Contract Amount FY00]:[Contract Amount FY50]])</f>
        <v>41850</v>
      </c>
      <c r="CD1283" s="114"/>
    </row>
    <row r="1284" spans="1:82" x14ac:dyDescent="0.25">
      <c r="A1284" s="122" t="s">
        <v>2015</v>
      </c>
      <c r="B1284" s="122" t="s">
        <v>286</v>
      </c>
      <c r="C1284" s="122" t="s">
        <v>718</v>
      </c>
      <c r="E1284" s="26" t="str">
        <f>IFERROR(IF(VLOOKUP(Table25[[#This Row],[Contract No.]],Table3[#All],3,FALSE)="","No","Yes"),"")</f>
        <v>No</v>
      </c>
      <c r="F1284" s="107" t="str">
        <f>IFERROR(VLOOKUP(Table25[[#This Row],[Contract No.]],Table3[#All],3,FALSE),"")</f>
        <v/>
      </c>
      <c r="G1284" s="107" t="str">
        <f>IFERROR(IF(Table25[[#This Row],[Cooperative Purchase
(Yes/No)]]="Yes","Yes",IF(VLOOKUP(Table25[[#This Row],[Contract No.]],Table3[#All],1,FALSE)=Table25[[#This Row],[Contract No.]],"Yes","No")),"No")</f>
        <v>Yes</v>
      </c>
      <c r="H1284" s="51">
        <f>IFERROR(VLOOKUP(Table25[[#This Row],[Contract No.]],Table3[#All],4,FALSE),"")</f>
        <v>42401</v>
      </c>
      <c r="I1284" s="28">
        <f>IFERROR(IF(AND(MONTH(Table25[[#This Row],[Contract Start Date]])&gt;6,MONTH(Table25[[#This Row],[Contract Start Date]])&lt;=12),YEAR(Table25[[#This Row],[Contract Start Date]])+1,YEAR(Table25[[#This Row],[Contract Start Date]])),"")</f>
        <v>2016</v>
      </c>
      <c r="J1284" s="108">
        <f>Table25[[#This Row],[FY Formula start]]</f>
        <v>2016</v>
      </c>
      <c r="K1284" s="59" t="str">
        <f>"FY"&amp;" "&amp;Table25[[#This Row],[Year Start]]</f>
        <v>FY 2016</v>
      </c>
      <c r="L1284" s="109">
        <f>IFERROR(VLOOKUP(Table25[[#This Row],[Contract No.]],Table3[#All],5,FALSE),"")</f>
        <v>72717</v>
      </c>
      <c r="M1284" s="110">
        <f>IFERROR(IF(Table25[[#This Row],[Contract End Date]]="99/99/9999","No End",IF(AND(MONTH(Table25[[#This Row],[Contract End Date]])&gt;6,MONTH(Table25[[#This Row],[Contract End Date]])&lt;=12),YEAR(Table25[[#This Row],[Contract End Date]])+1,YEAR(Table25[[#This Row],[Contract End Date]]))),"")</f>
        <v>2099</v>
      </c>
      <c r="N1284" s="111">
        <f>Table25[[#This Row],[FY Formula end]]</f>
        <v>2099</v>
      </c>
      <c r="O1284" s="112" t="str">
        <f>IF(Table25[[#This Row],[Year End]]="No End","No End","FY"&amp;" "&amp;Table25[[#This Row],[Year End]])</f>
        <v>FY 2099</v>
      </c>
      <c r="P1284" s="27"/>
      <c r="Q1284" s="104">
        <f>_xlfn.IFNA(IF($B1284="","",VLOOKUP($B1284,'SWC Towers'!$A:$Q,$Q$2,FALSE)),"")</f>
        <v>0.5</v>
      </c>
      <c r="R1284" s="106" t="str">
        <f>_xlfn.IFNA(IF($B1284="","",VLOOKUP($B1284,'SWC Towers'!$A:$Q,$R$2,FALSE)),"")</f>
        <v/>
      </c>
      <c r="S1284" s="106" t="str">
        <f>_xlfn.IFNA(IF($B1284="","",VLOOKUP($B1284,'SWC Towers'!$A:$Q,$S$2,FALSE)),"")</f>
        <v/>
      </c>
      <c r="T1284" s="106">
        <f>_xlfn.IFNA(IF($B1284="","",VLOOKUP($B1284,'SWC Towers'!$A:$Q,$T$2,FALSE)),"")</f>
        <v>0.5</v>
      </c>
      <c r="U1284" s="104" t="str">
        <f>_xlfn.IFNA(IF($B1284="","",VLOOKUP($B1284,'SWC Towers'!$A:$Q,$U$2,FALSE)),"")</f>
        <v/>
      </c>
      <c r="V1284" s="104" t="str">
        <f>_xlfn.IFNA(IF($B1284="","",VLOOKUP($B1284,'SWC Towers'!$A:$Q,$V$2,FALSE)),"")</f>
        <v/>
      </c>
      <c r="W1284" s="104" t="str">
        <f>_xlfn.IFNA(IF($B1284="","",VLOOKUP($B1284,'SWC Towers'!$A:$Q,$W$2,FALSE)),"")</f>
        <v/>
      </c>
      <c r="X1284" s="104" t="str">
        <f>_xlfn.IFNA(IF($B1284="","",VLOOKUP($B1284,'SWC Towers'!$A:$Q,$X$2,FALSE)),"")</f>
        <v/>
      </c>
      <c r="Y1284" s="104" t="str">
        <f>_xlfn.IFNA(IF($B1284="","",VLOOKUP($B1284,'SWC Towers'!$A:$Q,$Y$2,FALSE)),"")</f>
        <v/>
      </c>
      <c r="Z1284" s="104" t="str">
        <f>_xlfn.IFNA(IF($B1284="","",VLOOKUP($B1284,'SWC Towers'!$A:$Q,$Z$2,FALSE)),"")</f>
        <v/>
      </c>
      <c r="AA1284" s="104" t="str">
        <f>_xlfn.IFNA(IF($B1284="","",VLOOKUP($B1284,'SWC Towers'!$A:$Q,$AA$2,FALSE)),"")</f>
        <v/>
      </c>
      <c r="AB1284" s="106" t="str">
        <f>_xlfn.IFNA(IF($B1284="","",VLOOKUP($B1284,'SWC Towers'!$A:$Q,$AB$2,FALSE)),"")</f>
        <v/>
      </c>
      <c r="AC1284" s="20">
        <f>SUM(Table25[[#This Row],[IT Tower: Application]:[Other/Non-IT ]])</f>
        <v>1</v>
      </c>
      <c r="AD1284" s="67"/>
      <c r="AE1284" s="67"/>
      <c r="AF1284" s="67"/>
      <c r="AG1284" s="67"/>
      <c r="AH1284" s="67"/>
      <c r="AI1284" s="67"/>
      <c r="AJ1284" s="67"/>
      <c r="AK1284" s="67"/>
      <c r="AL1284" s="67"/>
      <c r="AM1284" s="67"/>
      <c r="AN1284" s="67"/>
      <c r="AO1284" s="67"/>
      <c r="AP1284" s="67"/>
      <c r="AQ1284" s="67"/>
      <c r="AR1284" s="67"/>
      <c r="AS1284" s="67"/>
      <c r="AT1284" s="67">
        <v>0</v>
      </c>
      <c r="AU1284" s="67">
        <v>36800</v>
      </c>
      <c r="AV1284" s="67">
        <v>161227</v>
      </c>
      <c r="AW1284" s="67">
        <v>379400</v>
      </c>
      <c r="AX1284" s="67">
        <v>683905</v>
      </c>
      <c r="AY1284" s="67">
        <v>743024</v>
      </c>
      <c r="AZ1284" s="67">
        <v>36800</v>
      </c>
      <c r="BA1284" s="67"/>
      <c r="BB1284" s="113"/>
      <c r="BC1284" s="113"/>
      <c r="BD1284" s="113"/>
      <c r="BE1284" s="113"/>
      <c r="BF1284" s="113"/>
      <c r="BG1284" s="113"/>
      <c r="BH1284" s="113"/>
      <c r="BI1284" s="113"/>
      <c r="BJ1284" s="113"/>
      <c r="BK1284" s="113"/>
      <c r="BL1284" s="113"/>
      <c r="BM1284" s="113"/>
      <c r="BN1284" s="113"/>
      <c r="BO1284" s="113"/>
      <c r="BP1284" s="113"/>
      <c r="BQ1284" s="113"/>
      <c r="BR1284" s="113"/>
      <c r="BS1284" s="113"/>
      <c r="BT1284" s="113"/>
      <c r="BU1284" s="113"/>
      <c r="BV1284" s="113"/>
      <c r="BW1284" s="113"/>
      <c r="BX1284" s="113"/>
      <c r="BY1284" s="113"/>
      <c r="BZ1284" s="113"/>
      <c r="CA1284" s="67"/>
      <c r="CB1284" s="113"/>
      <c r="CC1284" s="69">
        <f>SUM(Table25[[#This Row],[Contract Amount FY00]:[Contract Amount FY50]])</f>
        <v>2041156</v>
      </c>
      <c r="CD1284" s="114"/>
    </row>
    <row r="1285" spans="1:82" x14ac:dyDescent="0.25">
      <c r="A1285" s="122" t="s">
        <v>2015</v>
      </c>
      <c r="B1285" s="122" t="s">
        <v>286</v>
      </c>
      <c r="C1285" s="122" t="s">
        <v>2233</v>
      </c>
      <c r="E1285" s="26" t="str">
        <f>IFERROR(IF(VLOOKUP(Table25[[#This Row],[Contract No.]],Table3[#All],3,FALSE)="","No","Yes"),"")</f>
        <v>No</v>
      </c>
      <c r="F1285" s="107" t="str">
        <f>IFERROR(VLOOKUP(Table25[[#This Row],[Contract No.]],Table3[#All],3,FALSE),"")</f>
        <v/>
      </c>
      <c r="G1285" s="107" t="str">
        <f>IFERROR(IF(Table25[[#This Row],[Cooperative Purchase
(Yes/No)]]="Yes","Yes",IF(VLOOKUP(Table25[[#This Row],[Contract No.]],Table3[#All],1,FALSE)=Table25[[#This Row],[Contract No.]],"Yes","No")),"No")</f>
        <v>Yes</v>
      </c>
      <c r="H1285" s="51">
        <f>IFERROR(VLOOKUP(Table25[[#This Row],[Contract No.]],Table3[#All],4,FALSE),"")</f>
        <v>42401</v>
      </c>
      <c r="I1285" s="28">
        <f>IFERROR(IF(AND(MONTH(Table25[[#This Row],[Contract Start Date]])&gt;6,MONTH(Table25[[#This Row],[Contract Start Date]])&lt;=12),YEAR(Table25[[#This Row],[Contract Start Date]])+1,YEAR(Table25[[#This Row],[Contract Start Date]])),"")</f>
        <v>2016</v>
      </c>
      <c r="J1285" s="108">
        <f>Table25[[#This Row],[FY Formula start]]</f>
        <v>2016</v>
      </c>
      <c r="K1285" s="59" t="str">
        <f>"FY"&amp;" "&amp;Table25[[#This Row],[Year Start]]</f>
        <v>FY 2016</v>
      </c>
      <c r="L1285" s="109">
        <f>IFERROR(VLOOKUP(Table25[[#This Row],[Contract No.]],Table3[#All],5,FALSE),"")</f>
        <v>72717</v>
      </c>
      <c r="M1285" s="110">
        <f>IFERROR(IF(Table25[[#This Row],[Contract End Date]]="99/99/9999","No End",IF(AND(MONTH(Table25[[#This Row],[Contract End Date]])&gt;6,MONTH(Table25[[#This Row],[Contract End Date]])&lt;=12),YEAR(Table25[[#This Row],[Contract End Date]])+1,YEAR(Table25[[#This Row],[Contract End Date]]))),"")</f>
        <v>2099</v>
      </c>
      <c r="N1285" s="111">
        <f>Table25[[#This Row],[FY Formula end]]</f>
        <v>2099</v>
      </c>
      <c r="O1285" s="112" t="str">
        <f>IF(Table25[[#This Row],[Year End]]="No End","No End","FY"&amp;" "&amp;Table25[[#This Row],[Year End]])</f>
        <v>FY 2099</v>
      </c>
      <c r="P1285" s="27"/>
      <c r="Q1285" s="104">
        <f>_xlfn.IFNA(IF($B1285="","",VLOOKUP($B1285,'SWC Towers'!$A:$Q,$Q$2,FALSE)),"")</f>
        <v>0.5</v>
      </c>
      <c r="R1285" s="106" t="str">
        <f>_xlfn.IFNA(IF($B1285="","",VLOOKUP($B1285,'SWC Towers'!$A:$Q,$R$2,FALSE)),"")</f>
        <v/>
      </c>
      <c r="S1285" s="106" t="str">
        <f>_xlfn.IFNA(IF($B1285="","",VLOOKUP($B1285,'SWC Towers'!$A:$Q,$S$2,FALSE)),"")</f>
        <v/>
      </c>
      <c r="T1285" s="106">
        <f>_xlfn.IFNA(IF($B1285="","",VLOOKUP($B1285,'SWC Towers'!$A:$Q,$T$2,FALSE)),"")</f>
        <v>0.5</v>
      </c>
      <c r="U1285" s="104" t="str">
        <f>_xlfn.IFNA(IF($B1285="","",VLOOKUP($B1285,'SWC Towers'!$A:$Q,$U$2,FALSE)),"")</f>
        <v/>
      </c>
      <c r="V1285" s="104" t="str">
        <f>_xlfn.IFNA(IF($B1285="","",VLOOKUP($B1285,'SWC Towers'!$A:$Q,$V$2,FALSE)),"")</f>
        <v/>
      </c>
      <c r="W1285" s="104" t="str">
        <f>_xlfn.IFNA(IF($B1285="","",VLOOKUP($B1285,'SWC Towers'!$A:$Q,$W$2,FALSE)),"")</f>
        <v/>
      </c>
      <c r="X1285" s="104" t="str">
        <f>_xlfn.IFNA(IF($B1285="","",VLOOKUP($B1285,'SWC Towers'!$A:$Q,$X$2,FALSE)),"")</f>
        <v/>
      </c>
      <c r="Y1285" s="104" t="str">
        <f>_xlfn.IFNA(IF($B1285="","",VLOOKUP($B1285,'SWC Towers'!$A:$Q,$Y$2,FALSE)),"")</f>
        <v/>
      </c>
      <c r="Z1285" s="104" t="str">
        <f>_xlfn.IFNA(IF($B1285="","",VLOOKUP($B1285,'SWC Towers'!$A:$Q,$Z$2,FALSE)),"")</f>
        <v/>
      </c>
      <c r="AA1285" s="104" t="str">
        <f>_xlfn.IFNA(IF($B1285="","",VLOOKUP($B1285,'SWC Towers'!$A:$Q,$AA$2,FALSE)),"")</f>
        <v/>
      </c>
      <c r="AB1285" s="106" t="str">
        <f>_xlfn.IFNA(IF($B1285="","",VLOOKUP($B1285,'SWC Towers'!$A:$Q,$AB$2,FALSE)),"")</f>
        <v/>
      </c>
      <c r="AC1285" s="20">
        <f>SUM(Table25[[#This Row],[IT Tower: Application]:[Other/Non-IT ]])</f>
        <v>1</v>
      </c>
      <c r="AD1285" s="67"/>
      <c r="AE1285" s="67"/>
      <c r="AF1285" s="67"/>
      <c r="AG1285" s="67"/>
      <c r="AH1285" s="67"/>
      <c r="AI1285" s="67"/>
      <c r="AJ1285" s="67"/>
      <c r="AK1285" s="67"/>
      <c r="AL1285" s="67"/>
      <c r="AM1285" s="67"/>
      <c r="AN1285" s="67"/>
      <c r="AO1285" s="67"/>
      <c r="AP1285" s="67"/>
      <c r="AQ1285" s="67"/>
      <c r="AR1285" s="67"/>
      <c r="AS1285" s="67"/>
      <c r="AT1285" s="67"/>
      <c r="AU1285" s="67">
        <v>0</v>
      </c>
      <c r="AV1285" s="67">
        <v>29700</v>
      </c>
      <c r="AW1285" s="67"/>
      <c r="AX1285" s="67"/>
      <c r="AY1285" s="67"/>
      <c r="AZ1285" s="67"/>
      <c r="BA1285" s="67"/>
      <c r="BB1285" s="113"/>
      <c r="BC1285" s="113"/>
      <c r="BD1285" s="113"/>
      <c r="BE1285" s="113"/>
      <c r="BF1285" s="113"/>
      <c r="BG1285" s="113"/>
      <c r="BH1285" s="113"/>
      <c r="BI1285" s="113"/>
      <c r="BJ1285" s="113"/>
      <c r="BK1285" s="113"/>
      <c r="BL1285" s="113"/>
      <c r="BM1285" s="113"/>
      <c r="BN1285" s="113"/>
      <c r="BO1285" s="113"/>
      <c r="BP1285" s="113"/>
      <c r="BQ1285" s="113"/>
      <c r="BR1285" s="113"/>
      <c r="BS1285" s="113"/>
      <c r="BT1285" s="113"/>
      <c r="BU1285" s="113"/>
      <c r="BV1285" s="113"/>
      <c r="BW1285" s="113"/>
      <c r="BX1285" s="113"/>
      <c r="BY1285" s="113"/>
      <c r="BZ1285" s="113"/>
      <c r="CA1285" s="67"/>
      <c r="CB1285" s="113"/>
      <c r="CC1285" s="69">
        <f>SUM(Table25[[#This Row],[Contract Amount FY00]:[Contract Amount FY50]])</f>
        <v>29700</v>
      </c>
      <c r="CD1285" s="114"/>
    </row>
    <row r="1286" spans="1:82" x14ac:dyDescent="0.25">
      <c r="A1286" s="122" t="s">
        <v>2015</v>
      </c>
      <c r="B1286" s="122" t="s">
        <v>3011</v>
      </c>
      <c r="C1286" s="122" t="s">
        <v>429</v>
      </c>
      <c r="E1286" s="26" t="str">
        <f>IFERROR(IF(VLOOKUP(Table25[[#This Row],[Contract No.]],Table3[#All],3,FALSE)="","No","Yes"),"")</f>
        <v>Yes</v>
      </c>
      <c r="F1286" s="107" t="str">
        <f>IFERROR(VLOOKUP(Table25[[#This Row],[Contract No.]],Table3[#All],3,FALSE),"")</f>
        <v>NASPO</v>
      </c>
      <c r="G1286" s="107" t="str">
        <f>IFERROR(IF(Table25[[#This Row],[Cooperative Purchase
(Yes/No)]]="Yes","Yes",IF(VLOOKUP(Table25[[#This Row],[Contract No.]],Table3[#All],1,FALSE)=Table25[[#This Row],[Contract No.]],"Yes","No")),"No")</f>
        <v>Yes</v>
      </c>
      <c r="H1286" s="51">
        <f>IFERROR(VLOOKUP(Table25[[#This Row],[Contract No.]],Table3[#All],4,FALSE),"")</f>
        <v>44440</v>
      </c>
      <c r="I1286" s="28">
        <f>IFERROR(IF(AND(MONTH(Table25[[#This Row],[Contract Start Date]])&gt;6,MONTH(Table25[[#This Row],[Contract Start Date]])&lt;=12),YEAR(Table25[[#This Row],[Contract Start Date]])+1,YEAR(Table25[[#This Row],[Contract Start Date]])),"")</f>
        <v>2022</v>
      </c>
      <c r="J1286" s="108">
        <f>Table25[[#This Row],[FY Formula start]]</f>
        <v>2022</v>
      </c>
      <c r="K1286" s="59" t="str">
        <f>"FY"&amp;" "&amp;Table25[[#This Row],[Year Start]]</f>
        <v>FY 2022</v>
      </c>
      <c r="L1286" s="109">
        <f>IFERROR(VLOOKUP(Table25[[#This Row],[Contract No.]],Table3[#All],5,FALSE),"")</f>
        <v>46040</v>
      </c>
      <c r="M1286" s="110">
        <f>IFERROR(IF(Table25[[#This Row],[Contract End Date]]="99/99/9999","No End",IF(AND(MONTH(Table25[[#This Row],[Contract End Date]])&gt;6,MONTH(Table25[[#This Row],[Contract End Date]])&lt;=12),YEAR(Table25[[#This Row],[Contract End Date]])+1,YEAR(Table25[[#This Row],[Contract End Date]]))),"")</f>
        <v>2026</v>
      </c>
      <c r="N1286" s="111">
        <f>Table25[[#This Row],[FY Formula end]]</f>
        <v>2026</v>
      </c>
      <c r="O1286" s="112" t="str">
        <f>IF(Table25[[#This Row],[Year End]]="No End","No End","FY"&amp;" "&amp;Table25[[#This Row],[Year End]])</f>
        <v>FY 2026</v>
      </c>
      <c r="P1286" s="27"/>
      <c r="Q1286" s="104">
        <f>_xlfn.IFNA(IF($B1286="","",VLOOKUP($B1286,'SWC Towers'!$A:$Q,$Q$2,FALSE)),"")</f>
        <v>0.15</v>
      </c>
      <c r="R1286" s="106" t="str">
        <f>_xlfn.IFNA(IF($B1286="","",VLOOKUP($B1286,'SWC Towers'!$A:$Q,$R$2,FALSE)),"")</f>
        <v/>
      </c>
      <c r="S1286" s="106" t="str">
        <f>_xlfn.IFNA(IF($B1286="","",VLOOKUP($B1286,'SWC Towers'!$A:$Q,$S$2,FALSE)),"")</f>
        <v/>
      </c>
      <c r="T1286" s="106">
        <f>_xlfn.IFNA(IF($B1286="","",VLOOKUP($B1286,'SWC Towers'!$A:$Q,$T$2,FALSE)),"")</f>
        <v>0.2</v>
      </c>
      <c r="U1286" s="104">
        <f>_xlfn.IFNA(IF($B1286="","",VLOOKUP($B1286,'SWC Towers'!$A:$Q,$U$2,FALSE)),"")</f>
        <v>0.2</v>
      </c>
      <c r="V1286" s="104" t="str">
        <f>_xlfn.IFNA(IF($B1286="","",VLOOKUP($B1286,'SWC Towers'!$A:$Q,$V$2,FALSE)),"")</f>
        <v/>
      </c>
      <c r="W1286" s="104" t="str">
        <f>_xlfn.IFNA(IF($B1286="","",VLOOKUP($B1286,'SWC Towers'!$A:$Q,$W$2,FALSE)),"")</f>
        <v/>
      </c>
      <c r="X1286" s="104" t="str">
        <f>_xlfn.IFNA(IF($B1286="","",VLOOKUP($B1286,'SWC Towers'!$A:$Q,$X$2,FALSE)),"")</f>
        <v/>
      </c>
      <c r="Y1286" s="104" t="str">
        <f>_xlfn.IFNA(IF($B1286="","",VLOOKUP($B1286,'SWC Towers'!$A:$Q,$Y$2,FALSE)),"")</f>
        <v/>
      </c>
      <c r="Z1286" s="104" t="str">
        <f>_xlfn.IFNA(IF($B1286="","",VLOOKUP($B1286,'SWC Towers'!$A:$Q,$Z$2,FALSE)),"")</f>
        <v/>
      </c>
      <c r="AA1286" s="104" t="str">
        <f>_xlfn.IFNA(IF($B1286="","",VLOOKUP($B1286,'SWC Towers'!$A:$Q,$AA$2,FALSE)),"")</f>
        <v/>
      </c>
      <c r="AB1286" s="106">
        <f>_xlfn.IFNA(IF($B1286="","",VLOOKUP($B1286,'SWC Towers'!$A:$Q,$AB$2,FALSE)),"")</f>
        <v>0.45</v>
      </c>
      <c r="AC1286" s="20">
        <f>SUM(Table25[[#This Row],[IT Tower: Application]:[Other/Non-IT ]])</f>
        <v>1</v>
      </c>
      <c r="AD1286" s="67"/>
      <c r="AE1286" s="67"/>
      <c r="AF1286" s="67"/>
      <c r="AG1286" s="67"/>
      <c r="AH1286" s="67"/>
      <c r="AI1286" s="67"/>
      <c r="AJ1286" s="67"/>
      <c r="AK1286" s="67"/>
      <c r="AL1286" s="67"/>
      <c r="AM1286" s="67"/>
      <c r="AN1286" s="67"/>
      <c r="AO1286" s="67"/>
      <c r="AP1286" s="67"/>
      <c r="AQ1286" s="67"/>
      <c r="AR1286" s="67"/>
      <c r="AS1286" s="67"/>
      <c r="AT1286" s="67"/>
      <c r="AU1286" s="67"/>
      <c r="AV1286" s="67"/>
      <c r="AW1286" s="67"/>
      <c r="AX1286" s="67"/>
      <c r="AY1286" s="67"/>
      <c r="AZ1286" s="67">
        <v>0</v>
      </c>
      <c r="BA1286" s="67">
        <v>133947</v>
      </c>
      <c r="BB1286" s="113"/>
      <c r="BC1286" s="113"/>
      <c r="BD1286" s="113"/>
      <c r="BE1286" s="113"/>
      <c r="BF1286" s="113"/>
      <c r="BG1286" s="113"/>
      <c r="BH1286" s="113"/>
      <c r="BI1286" s="113"/>
      <c r="BJ1286" s="113"/>
      <c r="BK1286" s="113"/>
      <c r="BL1286" s="113"/>
      <c r="BM1286" s="113"/>
      <c r="BN1286" s="113"/>
      <c r="BO1286" s="113"/>
      <c r="BP1286" s="113"/>
      <c r="BQ1286" s="113"/>
      <c r="BR1286" s="113"/>
      <c r="BS1286" s="113"/>
      <c r="BT1286" s="113"/>
      <c r="BU1286" s="113"/>
      <c r="BV1286" s="113"/>
      <c r="BW1286" s="113"/>
      <c r="BX1286" s="113"/>
      <c r="BY1286" s="113"/>
      <c r="BZ1286" s="113"/>
      <c r="CA1286" s="67"/>
      <c r="CB1286" s="113"/>
      <c r="CC1286" s="69">
        <f>SUM(Table25[[#This Row],[Contract Amount FY00]:[Contract Amount FY50]])</f>
        <v>133947</v>
      </c>
      <c r="CD1286" s="114"/>
    </row>
    <row r="1287" spans="1:82" x14ac:dyDescent="0.25">
      <c r="A1287" s="122" t="s">
        <v>2015</v>
      </c>
      <c r="B1287" s="122" t="s">
        <v>2246</v>
      </c>
      <c r="C1287" s="122" t="s">
        <v>379</v>
      </c>
      <c r="E1287" s="26" t="str">
        <f>IFERROR(IF(VLOOKUP(Table25[[#This Row],[Contract No.]],Table3[#All],3,FALSE)="","No","Yes"),"")</f>
        <v>No</v>
      </c>
      <c r="F1287" s="107" t="str">
        <f>IFERROR(VLOOKUP(Table25[[#This Row],[Contract No.]],Table3[#All],3,FALSE),"")</f>
        <v/>
      </c>
      <c r="G1287" s="107" t="str">
        <f>IFERROR(IF(Table25[[#This Row],[Cooperative Purchase
(Yes/No)]]="Yes","Yes",IF(VLOOKUP(Table25[[#This Row],[Contract No.]],Table3[#All],1,FALSE)=Table25[[#This Row],[Contract No.]],"Yes","No")),"No")</f>
        <v>Yes</v>
      </c>
      <c r="H1287" s="51">
        <f>IFERROR(VLOOKUP(Table25[[#This Row],[Contract No.]],Table3[#All],4,FALSE),"")</f>
        <v>44470</v>
      </c>
      <c r="I1287" s="28">
        <f>IFERROR(IF(AND(MONTH(Table25[[#This Row],[Contract Start Date]])&gt;6,MONTH(Table25[[#This Row],[Contract Start Date]])&lt;=12),YEAR(Table25[[#This Row],[Contract Start Date]])+1,YEAR(Table25[[#This Row],[Contract Start Date]])),"")</f>
        <v>2022</v>
      </c>
      <c r="J1287" s="108">
        <f>Table25[[#This Row],[FY Formula start]]</f>
        <v>2022</v>
      </c>
      <c r="K1287" s="59" t="str">
        <f>"FY"&amp;" "&amp;Table25[[#This Row],[Year Start]]</f>
        <v>FY 2022</v>
      </c>
      <c r="L1287" s="109">
        <f>IFERROR(VLOOKUP(Table25[[#This Row],[Contract No.]],Table3[#All],5,FALSE),"")</f>
        <v>46295</v>
      </c>
      <c r="M1287" s="110">
        <f>IFERROR(IF(Table25[[#This Row],[Contract End Date]]="99/99/9999","No End",IF(AND(MONTH(Table25[[#This Row],[Contract End Date]])&gt;6,MONTH(Table25[[#This Row],[Contract End Date]])&lt;=12),YEAR(Table25[[#This Row],[Contract End Date]])+1,YEAR(Table25[[#This Row],[Contract End Date]]))),"")</f>
        <v>2027</v>
      </c>
      <c r="N1287" s="111">
        <f>Table25[[#This Row],[FY Formula end]]</f>
        <v>2027</v>
      </c>
      <c r="O1287" s="112" t="str">
        <f>IF(Table25[[#This Row],[Year End]]="No End","No End","FY"&amp;" "&amp;Table25[[#This Row],[Year End]])</f>
        <v>FY 2027</v>
      </c>
      <c r="P1287" s="27"/>
      <c r="Q1287" s="104">
        <f>_xlfn.IFNA(IF($B1287="","",VLOOKUP($B1287,'SWC Towers'!$A:$Q,$Q$2,FALSE)),"")</f>
        <v>0.8</v>
      </c>
      <c r="R1287" s="106" t="str">
        <f>_xlfn.IFNA(IF($B1287="","",VLOOKUP($B1287,'SWC Towers'!$A:$Q,$R$2,FALSE)),"")</f>
        <v/>
      </c>
      <c r="S1287" s="106" t="str">
        <f>_xlfn.IFNA(IF($B1287="","",VLOOKUP($B1287,'SWC Towers'!$A:$Q,$S$2,FALSE)),"")</f>
        <v/>
      </c>
      <c r="T1287" s="106">
        <f>_xlfn.IFNA(IF($B1287="","",VLOOKUP($B1287,'SWC Towers'!$A:$Q,$T$2,FALSE)),"")</f>
        <v>0.1</v>
      </c>
      <c r="U1287" s="104" t="str">
        <f>_xlfn.IFNA(IF($B1287="","",VLOOKUP($B1287,'SWC Towers'!$A:$Q,$U$2,FALSE)),"")</f>
        <v/>
      </c>
      <c r="V1287" s="104" t="str">
        <f>_xlfn.IFNA(IF($B1287="","",VLOOKUP($B1287,'SWC Towers'!$A:$Q,$V$2,FALSE)),"")</f>
        <v/>
      </c>
      <c r="W1287" s="104" t="str">
        <f>_xlfn.IFNA(IF($B1287="","",VLOOKUP($B1287,'SWC Towers'!$A:$Q,$W$2,FALSE)),"")</f>
        <v/>
      </c>
      <c r="X1287" s="104" t="str">
        <f>_xlfn.IFNA(IF($B1287="","",VLOOKUP($B1287,'SWC Towers'!$A:$Q,$X$2,FALSE)),"")</f>
        <v/>
      </c>
      <c r="Y1287" s="104">
        <f>_xlfn.IFNA(IF($B1287="","",VLOOKUP($B1287,'SWC Towers'!$A:$Q,$Y$2,FALSE)),"")</f>
        <v>0.1</v>
      </c>
      <c r="Z1287" s="104" t="str">
        <f>_xlfn.IFNA(IF($B1287="","",VLOOKUP($B1287,'SWC Towers'!$A:$Q,$Z$2,FALSE)),"")</f>
        <v/>
      </c>
      <c r="AA1287" s="104" t="str">
        <f>_xlfn.IFNA(IF($B1287="","",VLOOKUP($B1287,'SWC Towers'!$A:$Q,$AA$2,FALSE)),"")</f>
        <v/>
      </c>
      <c r="AB1287" s="106" t="str">
        <f>_xlfn.IFNA(IF($B1287="","",VLOOKUP($B1287,'SWC Towers'!$A:$Q,$AB$2,FALSE)),"")</f>
        <v/>
      </c>
      <c r="AC1287" s="20">
        <f>SUM(Table25[[#This Row],[IT Tower: Application]:[Other/Non-IT ]])</f>
        <v>1</v>
      </c>
      <c r="AD1287" s="67"/>
      <c r="AE1287" s="67"/>
      <c r="AF1287" s="67"/>
      <c r="AG1287" s="67"/>
      <c r="AH1287" s="67"/>
      <c r="AI1287" s="67"/>
      <c r="AJ1287" s="67"/>
      <c r="AK1287" s="67"/>
      <c r="AL1287" s="67"/>
      <c r="AM1287" s="67"/>
      <c r="AN1287" s="67"/>
      <c r="AO1287" s="67"/>
      <c r="AP1287" s="67"/>
      <c r="AQ1287" s="67"/>
      <c r="AR1287" s="67"/>
      <c r="AS1287" s="67"/>
      <c r="AT1287" s="67"/>
      <c r="AU1287" s="67"/>
      <c r="AV1287" s="67"/>
      <c r="AW1287" s="67"/>
      <c r="AX1287" s="67"/>
      <c r="AY1287" s="67"/>
      <c r="AZ1287" s="67">
        <v>6800</v>
      </c>
      <c r="BA1287" s="67">
        <v>1098</v>
      </c>
      <c r="BB1287" s="113">
        <v>8556</v>
      </c>
      <c r="BC1287" s="113">
        <v>3075</v>
      </c>
      <c r="BD1287" s="113"/>
      <c r="BE1287" s="113"/>
      <c r="BF1287" s="113"/>
      <c r="BG1287" s="113"/>
      <c r="BH1287" s="113"/>
      <c r="BI1287" s="113"/>
      <c r="BJ1287" s="113"/>
      <c r="BK1287" s="113"/>
      <c r="BL1287" s="113"/>
      <c r="BM1287" s="113"/>
      <c r="BN1287" s="113"/>
      <c r="BO1287" s="113"/>
      <c r="BP1287" s="113"/>
      <c r="BQ1287" s="113"/>
      <c r="BR1287" s="113"/>
      <c r="BS1287" s="113"/>
      <c r="BT1287" s="113"/>
      <c r="BU1287" s="113"/>
      <c r="BV1287" s="113"/>
      <c r="BW1287" s="113"/>
      <c r="BX1287" s="113"/>
      <c r="BY1287" s="113"/>
      <c r="BZ1287" s="113"/>
      <c r="CA1287" s="67"/>
      <c r="CB1287" s="113"/>
      <c r="CC1287" s="69">
        <f>SUM(Table25[[#This Row],[Contract Amount FY00]:[Contract Amount FY50]])</f>
        <v>19529</v>
      </c>
      <c r="CD1287" s="114"/>
    </row>
    <row r="1288" spans="1:82" x14ac:dyDescent="0.25">
      <c r="A1288" s="122" t="s">
        <v>2015</v>
      </c>
      <c r="B1288" s="122" t="s">
        <v>3139</v>
      </c>
      <c r="C1288" s="122" t="s">
        <v>747</v>
      </c>
      <c r="E1288" s="26" t="str">
        <f>IFERROR(IF(VLOOKUP(Table25[[#This Row],[Contract No.]],Table3[#All],3,FALSE)="","No","Yes"),"")</f>
        <v>No</v>
      </c>
      <c r="F1288" s="107" t="str">
        <f>IFERROR(VLOOKUP(Table25[[#This Row],[Contract No.]],Table3[#All],3,FALSE),"")</f>
        <v/>
      </c>
      <c r="G1288" s="107" t="str">
        <f>IFERROR(IF(Table25[[#This Row],[Cooperative Purchase
(Yes/No)]]="Yes","Yes",IF(VLOOKUP(Table25[[#This Row],[Contract No.]],Table3[#All],1,FALSE)=Table25[[#This Row],[Contract No.]],"Yes","No")),"No")</f>
        <v>Yes</v>
      </c>
      <c r="H1288" s="51">
        <f>IFERROR(VLOOKUP(Table25[[#This Row],[Contract No.]],Table3[#All],4,FALSE),"")</f>
        <v>45383</v>
      </c>
      <c r="I1288" s="28">
        <f>IFERROR(IF(AND(MONTH(Table25[[#This Row],[Contract Start Date]])&gt;6,MONTH(Table25[[#This Row],[Contract Start Date]])&lt;=12),YEAR(Table25[[#This Row],[Contract Start Date]])+1,YEAR(Table25[[#This Row],[Contract Start Date]])),"")</f>
        <v>2024</v>
      </c>
      <c r="J1288" s="108">
        <f>Table25[[#This Row],[FY Formula start]]</f>
        <v>2024</v>
      </c>
      <c r="K1288" s="59" t="str">
        <f>"FY"&amp;" "&amp;Table25[[#This Row],[Year Start]]</f>
        <v>FY 2024</v>
      </c>
      <c r="L1288" s="109">
        <f>IFERROR(VLOOKUP(Table25[[#This Row],[Contract No.]],Table3[#All],5,FALSE),"")</f>
        <v>46844</v>
      </c>
      <c r="M1288" s="110">
        <f>IFERROR(IF(Table25[[#This Row],[Contract End Date]]="99/99/9999","No End",IF(AND(MONTH(Table25[[#This Row],[Contract End Date]])&gt;6,MONTH(Table25[[#This Row],[Contract End Date]])&lt;=12),YEAR(Table25[[#This Row],[Contract End Date]])+1,YEAR(Table25[[#This Row],[Contract End Date]]))),"")</f>
        <v>2028</v>
      </c>
      <c r="N1288" s="111">
        <f>Table25[[#This Row],[FY Formula end]]</f>
        <v>2028</v>
      </c>
      <c r="O1288" s="112" t="str">
        <f>IF(Table25[[#This Row],[Year End]]="No End","No End","FY"&amp;" "&amp;Table25[[#This Row],[Year End]])</f>
        <v>FY 2028</v>
      </c>
      <c r="P1288" s="27"/>
      <c r="Q1288" s="104">
        <f>_xlfn.IFNA(IF($B1288="","",VLOOKUP($B1288,'SWC Towers'!$A:$Q,$Q$2,FALSE)),"")</f>
        <v>0.3</v>
      </c>
      <c r="R1288" s="106" t="str">
        <f>_xlfn.IFNA(IF($B1288="","",VLOOKUP($B1288,'SWC Towers'!$A:$Q,$R$2,FALSE)),"")</f>
        <v/>
      </c>
      <c r="S1288" s="106" t="str">
        <f>_xlfn.IFNA(IF($B1288="","",VLOOKUP($B1288,'SWC Towers'!$A:$Q,$S$2,FALSE)),"")</f>
        <v/>
      </c>
      <c r="T1288" s="106">
        <f>_xlfn.IFNA(IF($B1288="","",VLOOKUP($B1288,'SWC Towers'!$A:$Q,$T$2,FALSE)),"")</f>
        <v>0.3</v>
      </c>
      <c r="U1288" s="104" t="str">
        <f>_xlfn.IFNA(IF($B1288="","",VLOOKUP($B1288,'SWC Towers'!$A:$Q,$U$2,FALSE)),"")</f>
        <v/>
      </c>
      <c r="V1288" s="104">
        <f>_xlfn.IFNA(IF($B1288="","",VLOOKUP($B1288,'SWC Towers'!$A:$Q,$V$2,FALSE)),"")</f>
        <v>0.2</v>
      </c>
      <c r="W1288" s="104" t="str">
        <f>_xlfn.IFNA(IF($B1288="","",VLOOKUP($B1288,'SWC Towers'!$A:$Q,$W$2,FALSE)),"")</f>
        <v/>
      </c>
      <c r="X1288" s="104" t="str">
        <f>_xlfn.IFNA(IF($B1288="","",VLOOKUP($B1288,'SWC Towers'!$A:$Q,$X$2,FALSE)),"")</f>
        <v/>
      </c>
      <c r="Y1288" s="104" t="str">
        <f>_xlfn.IFNA(IF($B1288="","",VLOOKUP($B1288,'SWC Towers'!$A:$Q,$Y$2,FALSE)),"")</f>
        <v/>
      </c>
      <c r="Z1288" s="104">
        <f>_xlfn.IFNA(IF($B1288="","",VLOOKUP($B1288,'SWC Towers'!$A:$Q,$Z$2,FALSE)),"")</f>
        <v>0.1</v>
      </c>
      <c r="AA1288" s="104">
        <f>_xlfn.IFNA(IF($B1288="","",VLOOKUP($B1288,'SWC Towers'!$A:$Q,$AA$2,FALSE)),"")</f>
        <v>0.1</v>
      </c>
      <c r="AB1288" s="106" t="str">
        <f>_xlfn.IFNA(IF($B1288="","",VLOOKUP($B1288,'SWC Towers'!$A:$Q,$AB$2,FALSE)),"")</f>
        <v/>
      </c>
      <c r="AC1288" s="20">
        <f>SUM(Table25[[#This Row],[IT Tower: Application]:[Other/Non-IT ]])</f>
        <v>1</v>
      </c>
      <c r="AD1288" s="67"/>
      <c r="AE1288" s="67"/>
      <c r="AF1288" s="67"/>
      <c r="AG1288" s="67"/>
      <c r="AH1288" s="67"/>
      <c r="AI1288" s="67"/>
      <c r="AJ1288" s="67"/>
      <c r="AK1288" s="67"/>
      <c r="AL1288" s="67"/>
      <c r="AM1288" s="67"/>
      <c r="AN1288" s="67"/>
      <c r="AO1288" s="67"/>
      <c r="AP1288" s="67"/>
      <c r="AQ1288" s="67"/>
      <c r="AR1288" s="67"/>
      <c r="AS1288" s="67"/>
      <c r="AT1288" s="67"/>
      <c r="AU1288" s="67"/>
      <c r="AV1288" s="67"/>
      <c r="AW1288" s="67"/>
      <c r="AX1288" s="67"/>
      <c r="AY1288" s="67"/>
      <c r="AZ1288" s="67"/>
      <c r="BA1288" s="67"/>
      <c r="BB1288" s="113"/>
      <c r="BC1288" s="113">
        <v>20500</v>
      </c>
      <c r="BD1288" s="113"/>
      <c r="BE1288" s="113"/>
      <c r="BF1288" s="113"/>
      <c r="BG1288" s="113"/>
      <c r="BH1288" s="113"/>
      <c r="BI1288" s="113"/>
      <c r="BJ1288" s="113"/>
      <c r="BK1288" s="113"/>
      <c r="BL1288" s="113"/>
      <c r="BM1288" s="113"/>
      <c r="BN1288" s="113"/>
      <c r="BO1288" s="113"/>
      <c r="BP1288" s="113"/>
      <c r="BQ1288" s="113"/>
      <c r="BR1288" s="113"/>
      <c r="BS1288" s="113"/>
      <c r="BT1288" s="113"/>
      <c r="BU1288" s="113"/>
      <c r="BV1288" s="113"/>
      <c r="BW1288" s="113"/>
      <c r="BX1288" s="113"/>
      <c r="BY1288" s="113"/>
      <c r="BZ1288" s="113"/>
      <c r="CA1288" s="67"/>
      <c r="CB1288" s="113"/>
      <c r="CC1288" s="69">
        <f>SUM(Table25[[#This Row],[Contract Amount FY00]:[Contract Amount FY50]])</f>
        <v>20500</v>
      </c>
      <c r="CD1288" s="114"/>
    </row>
    <row r="1289" spans="1:82" x14ac:dyDescent="0.25">
      <c r="A1289" s="122" t="s">
        <v>2015</v>
      </c>
      <c r="B1289" s="122" t="s">
        <v>3013</v>
      </c>
      <c r="C1289" s="122" t="s">
        <v>3194</v>
      </c>
      <c r="E1289" s="26" t="str">
        <f>IFERROR(IF(VLOOKUP(Table25[[#This Row],[Contract No.]],Table3[#All],3,FALSE)="","No","Yes"),"")</f>
        <v>Yes</v>
      </c>
      <c r="F1289" s="107" t="str">
        <f>IFERROR(VLOOKUP(Table25[[#This Row],[Contract No.]],Table3[#All],3,FALSE),"")</f>
        <v>NASPO</v>
      </c>
      <c r="G1289" s="107" t="str">
        <f>IFERROR(IF(Table25[[#This Row],[Cooperative Purchase
(Yes/No)]]="Yes","Yes",IF(VLOOKUP(Table25[[#This Row],[Contract No.]],Table3[#All],1,FALSE)=Table25[[#This Row],[Contract No.]],"Yes","No")),"No")</f>
        <v>Yes</v>
      </c>
      <c r="H1289" s="51">
        <f>IFERROR(VLOOKUP(Table25[[#This Row],[Contract No.]],Table3[#All],4,FALSE),"")</f>
        <v>44926</v>
      </c>
      <c r="I1289" s="28">
        <f>IFERROR(IF(AND(MONTH(Table25[[#This Row],[Contract Start Date]])&gt;6,MONTH(Table25[[#This Row],[Contract Start Date]])&lt;=12),YEAR(Table25[[#This Row],[Contract Start Date]])+1,YEAR(Table25[[#This Row],[Contract Start Date]])),"")</f>
        <v>2023</v>
      </c>
      <c r="J1289" s="108">
        <f>Table25[[#This Row],[FY Formula start]]</f>
        <v>2023</v>
      </c>
      <c r="K1289" s="59" t="str">
        <f>"FY"&amp;" "&amp;Table25[[#This Row],[Year Start]]</f>
        <v>FY 2023</v>
      </c>
      <c r="L1289" s="109">
        <f>IFERROR(VLOOKUP(Table25[[#This Row],[Contract No.]],Table3[#All],5,FALSE),"")</f>
        <v>46501</v>
      </c>
      <c r="M1289" s="110">
        <f>IFERROR(IF(Table25[[#This Row],[Contract End Date]]="99/99/9999","No End",IF(AND(MONTH(Table25[[#This Row],[Contract End Date]])&gt;6,MONTH(Table25[[#This Row],[Contract End Date]])&lt;=12),YEAR(Table25[[#This Row],[Contract End Date]])+1,YEAR(Table25[[#This Row],[Contract End Date]]))),"")</f>
        <v>2027</v>
      </c>
      <c r="N1289" s="111">
        <f>Table25[[#This Row],[FY Formula end]]</f>
        <v>2027</v>
      </c>
      <c r="O1289" s="112" t="str">
        <f>IF(Table25[[#This Row],[Year End]]="No End","No End","FY"&amp;" "&amp;Table25[[#This Row],[Year End]])</f>
        <v>FY 2027</v>
      </c>
      <c r="P1289" s="27"/>
      <c r="Q1289" s="104">
        <f>_xlfn.IFNA(IF($B1289="","",VLOOKUP($B1289,'SWC Towers'!$A:$Q,$Q$2,FALSE)),"")</f>
        <v>0.3</v>
      </c>
      <c r="R1289" s="106" t="str">
        <f>_xlfn.IFNA(IF($B1289="","",VLOOKUP($B1289,'SWC Towers'!$A:$Q,$R$2,FALSE)),"")</f>
        <v/>
      </c>
      <c r="S1289" s="106">
        <f>_xlfn.IFNA(IF($B1289="","",VLOOKUP($B1289,'SWC Towers'!$A:$Q,$S$2,FALSE)),"")</f>
        <v>0.1</v>
      </c>
      <c r="T1289" s="106" t="str">
        <f>_xlfn.IFNA(IF($B1289="","",VLOOKUP($B1289,'SWC Towers'!$A:$Q,$T$2,FALSE)),"")</f>
        <v/>
      </c>
      <c r="U1289" s="104">
        <f>_xlfn.IFNA(IF($B1289="","",VLOOKUP($B1289,'SWC Towers'!$A:$Q,$U$2,FALSE)),"")</f>
        <v>0.6</v>
      </c>
      <c r="V1289" s="104" t="str">
        <f>_xlfn.IFNA(IF($B1289="","",VLOOKUP($B1289,'SWC Towers'!$A:$Q,$V$2,FALSE)),"")</f>
        <v/>
      </c>
      <c r="W1289" s="104" t="str">
        <f>_xlfn.IFNA(IF($B1289="","",VLOOKUP($B1289,'SWC Towers'!$A:$Q,$W$2,FALSE)),"")</f>
        <v/>
      </c>
      <c r="X1289" s="104" t="str">
        <f>_xlfn.IFNA(IF($B1289="","",VLOOKUP($B1289,'SWC Towers'!$A:$Q,$X$2,FALSE)),"")</f>
        <v/>
      </c>
      <c r="Y1289" s="104" t="str">
        <f>_xlfn.IFNA(IF($B1289="","",VLOOKUP($B1289,'SWC Towers'!$A:$Q,$Y$2,FALSE)),"")</f>
        <v/>
      </c>
      <c r="Z1289" s="104" t="str">
        <f>_xlfn.IFNA(IF($B1289="","",VLOOKUP($B1289,'SWC Towers'!$A:$Q,$Z$2,FALSE)),"")</f>
        <v/>
      </c>
      <c r="AA1289" s="104" t="str">
        <f>_xlfn.IFNA(IF($B1289="","",VLOOKUP($B1289,'SWC Towers'!$A:$Q,$AA$2,FALSE)),"")</f>
        <v/>
      </c>
      <c r="AB1289" s="106" t="str">
        <f>_xlfn.IFNA(IF($B1289="","",VLOOKUP($B1289,'SWC Towers'!$A:$Q,$AB$2,FALSE)),"")</f>
        <v/>
      </c>
      <c r="AC1289" s="20">
        <f>SUM(Table25[[#This Row],[IT Tower: Application]:[Other/Non-IT ]])</f>
        <v>1</v>
      </c>
      <c r="AD1289" s="67"/>
      <c r="AE1289" s="67"/>
      <c r="AF1289" s="67"/>
      <c r="AG1289" s="67"/>
      <c r="AH1289" s="67"/>
      <c r="AI1289" s="67"/>
      <c r="AJ1289" s="67"/>
      <c r="AK1289" s="67"/>
      <c r="AL1289" s="67"/>
      <c r="AM1289" s="67"/>
      <c r="AN1289" s="67"/>
      <c r="AO1289" s="67"/>
      <c r="AP1289" s="67"/>
      <c r="AQ1289" s="67"/>
      <c r="AR1289" s="67"/>
      <c r="AS1289" s="67"/>
      <c r="AT1289" s="67"/>
      <c r="AU1289" s="67"/>
      <c r="AV1289" s="67"/>
      <c r="AW1289" s="67"/>
      <c r="AX1289" s="67"/>
      <c r="AY1289" s="67"/>
      <c r="AZ1289" s="67"/>
      <c r="BA1289" s="67">
        <v>0</v>
      </c>
      <c r="BB1289" s="113">
        <v>86146</v>
      </c>
      <c r="BC1289" s="113">
        <v>0</v>
      </c>
      <c r="BD1289" s="113"/>
      <c r="BE1289" s="113"/>
      <c r="BF1289" s="113"/>
      <c r="BG1289" s="113"/>
      <c r="BH1289" s="113"/>
      <c r="BI1289" s="113"/>
      <c r="BJ1289" s="113"/>
      <c r="BK1289" s="113"/>
      <c r="BL1289" s="113"/>
      <c r="BM1289" s="113"/>
      <c r="BN1289" s="113"/>
      <c r="BO1289" s="113"/>
      <c r="BP1289" s="113"/>
      <c r="BQ1289" s="113"/>
      <c r="BR1289" s="113"/>
      <c r="BS1289" s="113"/>
      <c r="BT1289" s="113"/>
      <c r="BU1289" s="113"/>
      <c r="BV1289" s="113"/>
      <c r="BW1289" s="113"/>
      <c r="BX1289" s="113"/>
      <c r="BY1289" s="113"/>
      <c r="BZ1289" s="113"/>
      <c r="CA1289" s="67"/>
      <c r="CB1289" s="113"/>
      <c r="CC1289" s="69">
        <f>SUM(Table25[[#This Row],[Contract Amount FY00]:[Contract Amount FY50]])</f>
        <v>86146</v>
      </c>
      <c r="CD1289" s="114"/>
    </row>
    <row r="1290" spans="1:82" x14ac:dyDescent="0.25">
      <c r="A1290" s="122" t="s">
        <v>2015</v>
      </c>
      <c r="B1290" s="122" t="s">
        <v>3013</v>
      </c>
      <c r="C1290" s="122" t="s">
        <v>753</v>
      </c>
      <c r="E1290" s="26" t="str">
        <f>IFERROR(IF(VLOOKUP(Table25[[#This Row],[Contract No.]],Table3[#All],3,FALSE)="","No","Yes"),"")</f>
        <v>Yes</v>
      </c>
      <c r="F1290" s="107" t="str">
        <f>IFERROR(VLOOKUP(Table25[[#This Row],[Contract No.]],Table3[#All],3,FALSE),"")</f>
        <v>NASPO</v>
      </c>
      <c r="G1290" s="107" t="str">
        <f>IFERROR(IF(Table25[[#This Row],[Cooperative Purchase
(Yes/No)]]="Yes","Yes",IF(VLOOKUP(Table25[[#This Row],[Contract No.]],Table3[#All],1,FALSE)=Table25[[#This Row],[Contract No.]],"Yes","No")),"No")</f>
        <v>Yes</v>
      </c>
      <c r="H1290" s="51">
        <f>IFERROR(VLOOKUP(Table25[[#This Row],[Contract No.]],Table3[#All],4,FALSE),"")</f>
        <v>44926</v>
      </c>
      <c r="I1290" s="28">
        <f>IFERROR(IF(AND(MONTH(Table25[[#This Row],[Contract Start Date]])&gt;6,MONTH(Table25[[#This Row],[Contract Start Date]])&lt;=12),YEAR(Table25[[#This Row],[Contract Start Date]])+1,YEAR(Table25[[#This Row],[Contract Start Date]])),"")</f>
        <v>2023</v>
      </c>
      <c r="J1290" s="108">
        <f>Table25[[#This Row],[FY Formula start]]</f>
        <v>2023</v>
      </c>
      <c r="K1290" s="59" t="str">
        <f>"FY"&amp;" "&amp;Table25[[#This Row],[Year Start]]</f>
        <v>FY 2023</v>
      </c>
      <c r="L1290" s="109">
        <f>IFERROR(VLOOKUP(Table25[[#This Row],[Contract No.]],Table3[#All],5,FALSE),"")</f>
        <v>46501</v>
      </c>
      <c r="M1290" s="110">
        <f>IFERROR(IF(Table25[[#This Row],[Contract End Date]]="99/99/9999","No End",IF(AND(MONTH(Table25[[#This Row],[Contract End Date]])&gt;6,MONTH(Table25[[#This Row],[Contract End Date]])&lt;=12),YEAR(Table25[[#This Row],[Contract End Date]])+1,YEAR(Table25[[#This Row],[Contract End Date]]))),"")</f>
        <v>2027</v>
      </c>
      <c r="N1290" s="111">
        <f>Table25[[#This Row],[FY Formula end]]</f>
        <v>2027</v>
      </c>
      <c r="O1290" s="112" t="str">
        <f>IF(Table25[[#This Row],[Year End]]="No End","No End","FY"&amp;" "&amp;Table25[[#This Row],[Year End]])</f>
        <v>FY 2027</v>
      </c>
      <c r="P1290" s="27"/>
      <c r="Q1290" s="104">
        <f>_xlfn.IFNA(IF($B1290="","",VLOOKUP($B1290,'SWC Towers'!$A:$Q,$Q$2,FALSE)),"")</f>
        <v>0.3</v>
      </c>
      <c r="R1290" s="106" t="str">
        <f>_xlfn.IFNA(IF($B1290="","",VLOOKUP($B1290,'SWC Towers'!$A:$Q,$R$2,FALSE)),"")</f>
        <v/>
      </c>
      <c r="S1290" s="106">
        <f>_xlfn.IFNA(IF($B1290="","",VLOOKUP($B1290,'SWC Towers'!$A:$Q,$S$2,FALSE)),"")</f>
        <v>0.1</v>
      </c>
      <c r="T1290" s="106" t="str">
        <f>_xlfn.IFNA(IF($B1290="","",VLOOKUP($B1290,'SWC Towers'!$A:$Q,$T$2,FALSE)),"")</f>
        <v/>
      </c>
      <c r="U1290" s="104">
        <f>_xlfn.IFNA(IF($B1290="","",VLOOKUP($B1290,'SWC Towers'!$A:$Q,$U$2,FALSE)),"")</f>
        <v>0.6</v>
      </c>
      <c r="V1290" s="104" t="str">
        <f>_xlfn.IFNA(IF($B1290="","",VLOOKUP($B1290,'SWC Towers'!$A:$Q,$V$2,FALSE)),"")</f>
        <v/>
      </c>
      <c r="W1290" s="104" t="str">
        <f>_xlfn.IFNA(IF($B1290="","",VLOOKUP($B1290,'SWC Towers'!$A:$Q,$W$2,FALSE)),"")</f>
        <v/>
      </c>
      <c r="X1290" s="104" t="str">
        <f>_xlfn.IFNA(IF($B1290="","",VLOOKUP($B1290,'SWC Towers'!$A:$Q,$X$2,FALSE)),"")</f>
        <v/>
      </c>
      <c r="Y1290" s="104" t="str">
        <f>_xlfn.IFNA(IF($B1290="","",VLOOKUP($B1290,'SWC Towers'!$A:$Q,$Y$2,FALSE)),"")</f>
        <v/>
      </c>
      <c r="Z1290" s="104" t="str">
        <f>_xlfn.IFNA(IF($B1290="","",VLOOKUP($B1290,'SWC Towers'!$A:$Q,$Z$2,FALSE)),"")</f>
        <v/>
      </c>
      <c r="AA1290" s="104" t="str">
        <f>_xlfn.IFNA(IF($B1290="","",VLOOKUP($B1290,'SWC Towers'!$A:$Q,$AA$2,FALSE)),"")</f>
        <v/>
      </c>
      <c r="AB1290" s="106" t="str">
        <f>_xlfn.IFNA(IF($B1290="","",VLOOKUP($B1290,'SWC Towers'!$A:$Q,$AB$2,FALSE)),"")</f>
        <v/>
      </c>
      <c r="AC1290" s="20">
        <f>SUM(Table25[[#This Row],[IT Tower: Application]:[Other/Non-IT ]])</f>
        <v>1</v>
      </c>
      <c r="AD1290" s="67"/>
      <c r="AE1290" s="67"/>
      <c r="AF1290" s="67"/>
      <c r="AG1290" s="67"/>
      <c r="AH1290" s="67"/>
      <c r="AI1290" s="67"/>
      <c r="AJ1290" s="67"/>
      <c r="AK1290" s="67"/>
      <c r="AL1290" s="67"/>
      <c r="AM1290" s="67"/>
      <c r="AN1290" s="67"/>
      <c r="AO1290" s="67"/>
      <c r="AP1290" s="67"/>
      <c r="AQ1290" s="67"/>
      <c r="AR1290" s="67"/>
      <c r="AS1290" s="67"/>
      <c r="AT1290" s="67"/>
      <c r="AU1290" s="67"/>
      <c r="AV1290" s="67"/>
      <c r="AW1290" s="67"/>
      <c r="AX1290" s="67"/>
      <c r="AY1290" s="67"/>
      <c r="AZ1290" s="67"/>
      <c r="BA1290" s="67"/>
      <c r="BB1290" s="113">
        <v>20550</v>
      </c>
      <c r="BC1290" s="113">
        <v>40549</v>
      </c>
      <c r="BD1290" s="113"/>
      <c r="BE1290" s="113"/>
      <c r="BF1290" s="113"/>
      <c r="BG1290" s="113"/>
      <c r="BH1290" s="113"/>
      <c r="BI1290" s="113"/>
      <c r="BJ1290" s="113"/>
      <c r="BK1290" s="113"/>
      <c r="BL1290" s="113"/>
      <c r="BM1290" s="113"/>
      <c r="BN1290" s="113"/>
      <c r="BO1290" s="113"/>
      <c r="BP1290" s="113"/>
      <c r="BQ1290" s="113"/>
      <c r="BR1290" s="113"/>
      <c r="BS1290" s="113"/>
      <c r="BT1290" s="113"/>
      <c r="BU1290" s="113"/>
      <c r="BV1290" s="113"/>
      <c r="BW1290" s="113"/>
      <c r="BX1290" s="113"/>
      <c r="BY1290" s="113"/>
      <c r="BZ1290" s="113"/>
      <c r="CA1290" s="67"/>
      <c r="CB1290" s="113"/>
      <c r="CC1290" s="69">
        <f>SUM(Table25[[#This Row],[Contract Amount FY00]:[Contract Amount FY50]])</f>
        <v>61099</v>
      </c>
      <c r="CD1290" s="114"/>
    </row>
    <row r="1291" spans="1:82" x14ac:dyDescent="0.25">
      <c r="A1291" s="122" t="s">
        <v>2015</v>
      </c>
      <c r="B1291" s="122" t="s">
        <v>3013</v>
      </c>
      <c r="C1291" s="122" t="s">
        <v>279</v>
      </c>
      <c r="E1291" s="26" t="str">
        <f>IFERROR(IF(VLOOKUP(Table25[[#This Row],[Contract No.]],Table3[#All],3,FALSE)="","No","Yes"),"")</f>
        <v>Yes</v>
      </c>
      <c r="F1291" s="107" t="str">
        <f>IFERROR(VLOOKUP(Table25[[#This Row],[Contract No.]],Table3[#All],3,FALSE),"")</f>
        <v>NASPO</v>
      </c>
      <c r="G1291" s="107" t="str">
        <f>IFERROR(IF(Table25[[#This Row],[Cooperative Purchase
(Yes/No)]]="Yes","Yes",IF(VLOOKUP(Table25[[#This Row],[Contract No.]],Table3[#All],1,FALSE)=Table25[[#This Row],[Contract No.]],"Yes","No")),"No")</f>
        <v>Yes</v>
      </c>
      <c r="H1291" s="51">
        <f>IFERROR(VLOOKUP(Table25[[#This Row],[Contract No.]],Table3[#All],4,FALSE),"")</f>
        <v>44926</v>
      </c>
      <c r="I1291" s="28">
        <f>IFERROR(IF(AND(MONTH(Table25[[#This Row],[Contract Start Date]])&gt;6,MONTH(Table25[[#This Row],[Contract Start Date]])&lt;=12),YEAR(Table25[[#This Row],[Contract Start Date]])+1,YEAR(Table25[[#This Row],[Contract Start Date]])),"")</f>
        <v>2023</v>
      </c>
      <c r="J1291" s="108">
        <f>Table25[[#This Row],[FY Formula start]]</f>
        <v>2023</v>
      </c>
      <c r="K1291" s="59" t="str">
        <f>"FY"&amp;" "&amp;Table25[[#This Row],[Year Start]]</f>
        <v>FY 2023</v>
      </c>
      <c r="L1291" s="109">
        <f>IFERROR(VLOOKUP(Table25[[#This Row],[Contract No.]],Table3[#All],5,FALSE),"")</f>
        <v>46501</v>
      </c>
      <c r="M1291" s="110">
        <f>IFERROR(IF(Table25[[#This Row],[Contract End Date]]="99/99/9999","No End",IF(AND(MONTH(Table25[[#This Row],[Contract End Date]])&gt;6,MONTH(Table25[[#This Row],[Contract End Date]])&lt;=12),YEAR(Table25[[#This Row],[Contract End Date]])+1,YEAR(Table25[[#This Row],[Contract End Date]]))),"")</f>
        <v>2027</v>
      </c>
      <c r="N1291" s="111">
        <f>Table25[[#This Row],[FY Formula end]]</f>
        <v>2027</v>
      </c>
      <c r="O1291" s="112" t="str">
        <f>IF(Table25[[#This Row],[Year End]]="No End","No End","FY"&amp;" "&amp;Table25[[#This Row],[Year End]])</f>
        <v>FY 2027</v>
      </c>
      <c r="P1291" s="27"/>
      <c r="Q1291" s="104">
        <f>_xlfn.IFNA(IF($B1291="","",VLOOKUP($B1291,'SWC Towers'!$A:$Q,$Q$2,FALSE)),"")</f>
        <v>0.3</v>
      </c>
      <c r="R1291" s="106" t="str">
        <f>_xlfn.IFNA(IF($B1291="","",VLOOKUP($B1291,'SWC Towers'!$A:$Q,$R$2,FALSE)),"")</f>
        <v/>
      </c>
      <c r="S1291" s="106">
        <f>_xlfn.IFNA(IF($B1291="","",VLOOKUP($B1291,'SWC Towers'!$A:$Q,$S$2,FALSE)),"")</f>
        <v>0.1</v>
      </c>
      <c r="T1291" s="106" t="str">
        <f>_xlfn.IFNA(IF($B1291="","",VLOOKUP($B1291,'SWC Towers'!$A:$Q,$T$2,FALSE)),"")</f>
        <v/>
      </c>
      <c r="U1291" s="104">
        <f>_xlfn.IFNA(IF($B1291="","",VLOOKUP($B1291,'SWC Towers'!$A:$Q,$U$2,FALSE)),"")</f>
        <v>0.6</v>
      </c>
      <c r="V1291" s="104" t="str">
        <f>_xlfn.IFNA(IF($B1291="","",VLOOKUP($B1291,'SWC Towers'!$A:$Q,$V$2,FALSE)),"")</f>
        <v/>
      </c>
      <c r="W1291" s="104" t="str">
        <f>_xlfn.IFNA(IF($B1291="","",VLOOKUP($B1291,'SWC Towers'!$A:$Q,$W$2,FALSE)),"")</f>
        <v/>
      </c>
      <c r="X1291" s="104" t="str">
        <f>_xlfn.IFNA(IF($B1291="","",VLOOKUP($B1291,'SWC Towers'!$A:$Q,$X$2,FALSE)),"")</f>
        <v/>
      </c>
      <c r="Y1291" s="104" t="str">
        <f>_xlfn.IFNA(IF($B1291="","",VLOOKUP($B1291,'SWC Towers'!$A:$Q,$Y$2,FALSE)),"")</f>
        <v/>
      </c>
      <c r="Z1291" s="104" t="str">
        <f>_xlfn.IFNA(IF($B1291="","",VLOOKUP($B1291,'SWC Towers'!$A:$Q,$Z$2,FALSE)),"")</f>
        <v/>
      </c>
      <c r="AA1291" s="104" t="str">
        <f>_xlfn.IFNA(IF($B1291="","",VLOOKUP($B1291,'SWC Towers'!$A:$Q,$AA$2,FALSE)),"")</f>
        <v/>
      </c>
      <c r="AB1291" s="106" t="str">
        <f>_xlfn.IFNA(IF($B1291="","",VLOOKUP($B1291,'SWC Towers'!$A:$Q,$AB$2,FALSE)),"")</f>
        <v/>
      </c>
      <c r="AC1291" s="20">
        <f>SUM(Table25[[#This Row],[IT Tower: Application]:[Other/Non-IT ]])</f>
        <v>1</v>
      </c>
      <c r="AD1291" s="67"/>
      <c r="AE1291" s="67"/>
      <c r="AF1291" s="67"/>
      <c r="AG1291" s="67"/>
      <c r="AH1291" s="67"/>
      <c r="AI1291" s="67"/>
      <c r="AJ1291" s="67"/>
      <c r="AK1291" s="67"/>
      <c r="AL1291" s="67"/>
      <c r="AM1291" s="67"/>
      <c r="AN1291" s="67"/>
      <c r="AO1291" s="67"/>
      <c r="AP1291" s="67"/>
      <c r="AQ1291" s="67"/>
      <c r="AR1291" s="67"/>
      <c r="AS1291" s="67"/>
      <c r="AT1291" s="67"/>
      <c r="AU1291" s="67"/>
      <c r="AV1291" s="67"/>
      <c r="AW1291" s="67"/>
      <c r="AX1291" s="67"/>
      <c r="AY1291" s="67"/>
      <c r="AZ1291" s="67"/>
      <c r="BA1291" s="67"/>
      <c r="BB1291" s="113">
        <v>120227</v>
      </c>
      <c r="BC1291" s="113">
        <v>25570</v>
      </c>
      <c r="BD1291" s="113"/>
      <c r="BE1291" s="113"/>
      <c r="BF1291" s="113"/>
      <c r="BG1291" s="113"/>
      <c r="BH1291" s="113"/>
      <c r="BI1291" s="113"/>
      <c r="BJ1291" s="113"/>
      <c r="BK1291" s="113"/>
      <c r="BL1291" s="113"/>
      <c r="BM1291" s="113"/>
      <c r="BN1291" s="113"/>
      <c r="BO1291" s="113"/>
      <c r="BP1291" s="113"/>
      <c r="BQ1291" s="113"/>
      <c r="BR1291" s="113"/>
      <c r="BS1291" s="113"/>
      <c r="BT1291" s="113"/>
      <c r="BU1291" s="113"/>
      <c r="BV1291" s="113"/>
      <c r="BW1291" s="113"/>
      <c r="BX1291" s="113"/>
      <c r="BY1291" s="113"/>
      <c r="BZ1291" s="113"/>
      <c r="CA1291" s="67"/>
      <c r="CB1291" s="113"/>
      <c r="CC1291" s="69">
        <f>SUM(Table25[[#This Row],[Contract Amount FY00]:[Contract Amount FY50]])</f>
        <v>145797</v>
      </c>
      <c r="CD1291" s="114"/>
    </row>
    <row r="1292" spans="1:82" x14ac:dyDescent="0.25">
      <c r="A1292" s="122" t="s">
        <v>2015</v>
      </c>
      <c r="B1292" s="122" t="s">
        <v>3015</v>
      </c>
      <c r="C1292" s="122" t="s">
        <v>661</v>
      </c>
      <c r="E1292" s="26" t="str">
        <f>IFERROR(IF(VLOOKUP(Table25[[#This Row],[Contract No.]],Table3[#All],3,FALSE)="","No","Yes"),"")</f>
        <v>Yes</v>
      </c>
      <c r="F1292" s="107" t="str">
        <f>IFERROR(VLOOKUP(Table25[[#This Row],[Contract No.]],Table3[#All],3,FALSE),"")</f>
        <v>NASPO</v>
      </c>
      <c r="G1292" s="107" t="str">
        <f>IFERROR(IF(Table25[[#This Row],[Cooperative Purchase
(Yes/No)]]="Yes","Yes",IF(VLOOKUP(Table25[[#This Row],[Contract No.]],Table3[#All],1,FALSE)=Table25[[#This Row],[Contract No.]],"Yes","No")),"No")</f>
        <v>Yes</v>
      </c>
      <c r="H1292" s="51">
        <f>IFERROR(VLOOKUP(Table25[[#This Row],[Contract No.]],Table3[#All],4,FALSE),"")</f>
        <v>44805</v>
      </c>
      <c r="I1292" s="28">
        <f>IFERROR(IF(AND(MONTH(Table25[[#This Row],[Contract Start Date]])&gt;6,MONTH(Table25[[#This Row],[Contract Start Date]])&lt;=12),YEAR(Table25[[#This Row],[Contract Start Date]])+1,YEAR(Table25[[#This Row],[Contract Start Date]])),"")</f>
        <v>2023</v>
      </c>
      <c r="J1292" s="108">
        <f>Table25[[#This Row],[FY Formula start]]</f>
        <v>2023</v>
      </c>
      <c r="K1292" s="59" t="str">
        <f>"FY"&amp;" "&amp;Table25[[#This Row],[Year Start]]</f>
        <v>FY 2023</v>
      </c>
      <c r="L1292" s="109">
        <f>IFERROR(VLOOKUP(Table25[[#This Row],[Contract No.]],Table3[#All],5,FALSE),"")</f>
        <v>46521</v>
      </c>
      <c r="M1292" s="110">
        <f>IFERROR(IF(Table25[[#This Row],[Contract End Date]]="99/99/9999","No End",IF(AND(MONTH(Table25[[#This Row],[Contract End Date]])&gt;6,MONTH(Table25[[#This Row],[Contract End Date]])&lt;=12),YEAR(Table25[[#This Row],[Contract End Date]])+1,YEAR(Table25[[#This Row],[Contract End Date]]))),"")</f>
        <v>2027</v>
      </c>
      <c r="N1292" s="111">
        <f>Table25[[#This Row],[FY Formula end]]</f>
        <v>2027</v>
      </c>
      <c r="O1292" s="112" t="str">
        <f>IF(Table25[[#This Row],[Year End]]="No End","No End","FY"&amp;" "&amp;Table25[[#This Row],[Year End]])</f>
        <v>FY 2027</v>
      </c>
      <c r="P1292" s="27"/>
      <c r="Q1292" s="104" t="str">
        <f>_xlfn.IFNA(IF($B1292="","",VLOOKUP($B1292,'SWC Towers'!$A:$Q,$Q$2,FALSE)),"")</f>
        <v/>
      </c>
      <c r="R1292" s="106" t="str">
        <f>_xlfn.IFNA(IF($B1292="","",VLOOKUP($B1292,'SWC Towers'!$A:$Q,$R$2,FALSE)),"")</f>
        <v/>
      </c>
      <c r="S1292" s="106" t="str">
        <f>_xlfn.IFNA(IF($B1292="","",VLOOKUP($B1292,'SWC Towers'!$A:$Q,$S$2,FALSE)),"")</f>
        <v/>
      </c>
      <c r="T1292" s="106" t="str">
        <f>_xlfn.IFNA(IF($B1292="","",VLOOKUP($B1292,'SWC Towers'!$A:$Q,$T$2,FALSE)),"")</f>
        <v/>
      </c>
      <c r="U1292" s="104">
        <f>_xlfn.IFNA(IF($B1292="","",VLOOKUP($B1292,'SWC Towers'!$A:$Q,$U$2,FALSE)),"")</f>
        <v>0.4</v>
      </c>
      <c r="V1292" s="104" t="str">
        <f>_xlfn.IFNA(IF($B1292="","",VLOOKUP($B1292,'SWC Towers'!$A:$Q,$V$2,FALSE)),"")</f>
        <v/>
      </c>
      <c r="W1292" s="104" t="str">
        <f>_xlfn.IFNA(IF($B1292="","",VLOOKUP($B1292,'SWC Towers'!$A:$Q,$W$2,FALSE)),"")</f>
        <v/>
      </c>
      <c r="X1292" s="104" t="str">
        <f>_xlfn.IFNA(IF($B1292="","",VLOOKUP($B1292,'SWC Towers'!$A:$Q,$X$2,FALSE)),"")</f>
        <v/>
      </c>
      <c r="Y1292" s="104">
        <f>_xlfn.IFNA(IF($B1292="","",VLOOKUP($B1292,'SWC Towers'!$A:$Q,$Y$2,FALSE)),"")</f>
        <v>0.3</v>
      </c>
      <c r="Z1292" s="104">
        <f>_xlfn.IFNA(IF($B1292="","",VLOOKUP($B1292,'SWC Towers'!$A:$Q,$Z$2,FALSE)),"")</f>
        <v>0.3</v>
      </c>
      <c r="AA1292" s="104" t="str">
        <f>_xlfn.IFNA(IF($B1292="","",VLOOKUP($B1292,'SWC Towers'!$A:$Q,$AA$2,FALSE)),"")</f>
        <v/>
      </c>
      <c r="AB1292" s="106" t="str">
        <f>_xlfn.IFNA(IF($B1292="","",VLOOKUP($B1292,'SWC Towers'!$A:$Q,$AB$2,FALSE)),"")</f>
        <v/>
      </c>
      <c r="AC1292" s="20">
        <f>SUM(Table25[[#This Row],[IT Tower: Application]:[Other/Non-IT ]])</f>
        <v>1</v>
      </c>
      <c r="AD1292" s="67"/>
      <c r="AE1292" s="67"/>
      <c r="AF1292" s="67"/>
      <c r="AG1292" s="67"/>
      <c r="AH1292" s="67"/>
      <c r="AI1292" s="67"/>
      <c r="AJ1292" s="67"/>
      <c r="AK1292" s="67"/>
      <c r="AL1292" s="67"/>
      <c r="AM1292" s="67"/>
      <c r="AN1292" s="67"/>
      <c r="AO1292" s="67"/>
      <c r="AP1292" s="67"/>
      <c r="AQ1292" s="67"/>
      <c r="AR1292" s="67"/>
      <c r="AS1292" s="67"/>
      <c r="AT1292" s="67"/>
      <c r="AU1292" s="67"/>
      <c r="AV1292" s="67"/>
      <c r="AW1292" s="67"/>
      <c r="AX1292" s="67"/>
      <c r="AY1292" s="67"/>
      <c r="AZ1292" s="67"/>
      <c r="BA1292" s="67">
        <v>0</v>
      </c>
      <c r="BB1292" s="113">
        <v>33286</v>
      </c>
      <c r="BC1292" s="113">
        <v>3938</v>
      </c>
      <c r="BD1292" s="113"/>
      <c r="BE1292" s="113"/>
      <c r="BF1292" s="113"/>
      <c r="BG1292" s="113"/>
      <c r="BH1292" s="113"/>
      <c r="BI1292" s="113"/>
      <c r="BJ1292" s="113"/>
      <c r="BK1292" s="113"/>
      <c r="BL1292" s="113"/>
      <c r="BM1292" s="113"/>
      <c r="BN1292" s="113"/>
      <c r="BO1292" s="113"/>
      <c r="BP1292" s="113"/>
      <c r="BQ1292" s="113"/>
      <c r="BR1292" s="113"/>
      <c r="BS1292" s="113"/>
      <c r="BT1292" s="113"/>
      <c r="BU1292" s="113"/>
      <c r="BV1292" s="113"/>
      <c r="BW1292" s="113"/>
      <c r="BX1292" s="113"/>
      <c r="BY1292" s="113"/>
      <c r="BZ1292" s="113"/>
      <c r="CA1292" s="67"/>
      <c r="CB1292" s="113"/>
      <c r="CC1292" s="69">
        <f>SUM(Table25[[#This Row],[Contract Amount FY00]:[Contract Amount FY50]])</f>
        <v>37224</v>
      </c>
      <c r="CD1292" s="114"/>
    </row>
    <row r="1293" spans="1:82" x14ac:dyDescent="0.25">
      <c r="A1293" s="122" t="s">
        <v>2015</v>
      </c>
      <c r="B1293" s="122" t="s">
        <v>3141</v>
      </c>
      <c r="C1293" s="122" t="s">
        <v>699</v>
      </c>
      <c r="E1293" s="26" t="str">
        <f>IFERROR(IF(VLOOKUP(Table25[[#This Row],[Contract No.]],Table3[#All],3,FALSE)="","No","Yes"),"")</f>
        <v>No</v>
      </c>
      <c r="F1293" s="107" t="str">
        <f>IFERROR(VLOOKUP(Table25[[#This Row],[Contract No.]],Table3[#All],3,FALSE),"")</f>
        <v/>
      </c>
      <c r="G1293" s="107" t="str">
        <f>IFERROR(IF(Table25[[#This Row],[Cooperative Purchase
(Yes/No)]]="Yes","Yes",IF(VLOOKUP(Table25[[#This Row],[Contract No.]],Table3[#All],1,FALSE)=Table25[[#This Row],[Contract No.]],"Yes","No")),"No")</f>
        <v>Yes</v>
      </c>
      <c r="H1293" s="51">
        <f>IFERROR(VLOOKUP(Table25[[#This Row],[Contract No.]],Table3[#All],4,FALSE),"")</f>
        <v>45427</v>
      </c>
      <c r="I1293" s="28">
        <f>IFERROR(IF(AND(MONTH(Table25[[#This Row],[Contract Start Date]])&gt;6,MONTH(Table25[[#This Row],[Contract Start Date]])&lt;=12),YEAR(Table25[[#This Row],[Contract Start Date]])+1,YEAR(Table25[[#This Row],[Contract Start Date]])),"")</f>
        <v>2024</v>
      </c>
      <c r="J1293" s="108">
        <f>Table25[[#This Row],[FY Formula start]]</f>
        <v>2024</v>
      </c>
      <c r="K1293" s="59" t="str">
        <f>"FY"&amp;" "&amp;Table25[[#This Row],[Year Start]]</f>
        <v>FY 2024</v>
      </c>
      <c r="L1293" s="109">
        <f>IFERROR(VLOOKUP(Table25[[#This Row],[Contract No.]],Table3[#All],5,FALSE),"")</f>
        <v>46888</v>
      </c>
      <c r="M1293" s="110">
        <f>IFERROR(IF(Table25[[#This Row],[Contract End Date]]="99/99/9999","No End",IF(AND(MONTH(Table25[[#This Row],[Contract End Date]])&gt;6,MONTH(Table25[[#This Row],[Contract End Date]])&lt;=12),YEAR(Table25[[#This Row],[Contract End Date]])+1,YEAR(Table25[[#This Row],[Contract End Date]]))),"")</f>
        <v>2028</v>
      </c>
      <c r="N1293" s="111">
        <f>Table25[[#This Row],[FY Formula end]]</f>
        <v>2028</v>
      </c>
      <c r="O1293" s="112" t="str">
        <f>IF(Table25[[#This Row],[Year End]]="No End","No End","FY"&amp;" "&amp;Table25[[#This Row],[Year End]])</f>
        <v>FY 2028</v>
      </c>
      <c r="P1293" s="27"/>
      <c r="Q1293" s="104">
        <f>_xlfn.IFNA(IF($B1293="","",VLOOKUP($B1293,'SWC Towers'!$A:$Q,$Q$2,FALSE)),"")</f>
        <v>0.4</v>
      </c>
      <c r="R1293" s="106" t="str">
        <f>_xlfn.IFNA(IF($B1293="","",VLOOKUP($B1293,'SWC Towers'!$A:$Q,$R$2,FALSE)),"")</f>
        <v/>
      </c>
      <c r="S1293" s="106" t="str">
        <f>_xlfn.IFNA(IF($B1293="","",VLOOKUP($B1293,'SWC Towers'!$A:$Q,$S$2,FALSE)),"")</f>
        <v/>
      </c>
      <c r="T1293" s="106">
        <f>_xlfn.IFNA(IF($B1293="","",VLOOKUP($B1293,'SWC Towers'!$A:$Q,$T$2,FALSE)),"")</f>
        <v>0.1</v>
      </c>
      <c r="U1293" s="104" t="str">
        <f>_xlfn.IFNA(IF($B1293="","",VLOOKUP($B1293,'SWC Towers'!$A:$Q,$U$2,FALSE)),"")</f>
        <v/>
      </c>
      <c r="V1293" s="104">
        <f>_xlfn.IFNA(IF($B1293="","",VLOOKUP($B1293,'SWC Towers'!$A:$Q,$V$2,FALSE)),"")</f>
        <v>0.4</v>
      </c>
      <c r="W1293" s="104" t="str">
        <f>_xlfn.IFNA(IF($B1293="","",VLOOKUP($B1293,'SWC Towers'!$A:$Q,$W$2,FALSE)),"")</f>
        <v/>
      </c>
      <c r="X1293" s="104" t="str">
        <f>_xlfn.IFNA(IF($B1293="","",VLOOKUP($B1293,'SWC Towers'!$A:$Q,$X$2,FALSE)),"")</f>
        <v/>
      </c>
      <c r="Y1293" s="104" t="str">
        <f>_xlfn.IFNA(IF($B1293="","",VLOOKUP($B1293,'SWC Towers'!$A:$Q,$Y$2,FALSE)),"")</f>
        <v/>
      </c>
      <c r="Z1293" s="104">
        <f>_xlfn.IFNA(IF($B1293="","",VLOOKUP($B1293,'SWC Towers'!$A:$Q,$Z$2,FALSE)),"")</f>
        <v>0.1</v>
      </c>
      <c r="AA1293" s="104" t="str">
        <f>_xlfn.IFNA(IF($B1293="","",VLOOKUP($B1293,'SWC Towers'!$A:$Q,$AA$2,FALSE)),"")</f>
        <v/>
      </c>
      <c r="AB1293" s="106" t="str">
        <f>_xlfn.IFNA(IF($B1293="","",VLOOKUP($B1293,'SWC Towers'!$A:$Q,$AB$2,FALSE)),"")</f>
        <v/>
      </c>
      <c r="AC1293" s="20">
        <f>SUM(Table25[[#This Row],[IT Tower: Application]:[Other/Non-IT ]])</f>
        <v>1</v>
      </c>
      <c r="AD1293" s="67"/>
      <c r="AE1293" s="67"/>
      <c r="AF1293" s="67"/>
      <c r="AG1293" s="67"/>
      <c r="AH1293" s="67"/>
      <c r="AI1293" s="67"/>
      <c r="AJ1293" s="67"/>
      <c r="AK1293" s="67"/>
      <c r="AL1293" s="67"/>
      <c r="AM1293" s="67"/>
      <c r="AN1293" s="67"/>
      <c r="AO1293" s="67"/>
      <c r="AP1293" s="67"/>
      <c r="AQ1293" s="67"/>
      <c r="AR1293" s="67"/>
      <c r="AS1293" s="67"/>
      <c r="AT1293" s="67"/>
      <c r="AU1293" s="67"/>
      <c r="AV1293" s="67"/>
      <c r="AW1293" s="67"/>
      <c r="AX1293" s="67"/>
      <c r="AY1293" s="67"/>
      <c r="AZ1293" s="67"/>
      <c r="BA1293" s="67"/>
      <c r="BB1293" s="113"/>
      <c r="BC1293" s="113">
        <v>94515</v>
      </c>
      <c r="BD1293" s="113"/>
      <c r="BE1293" s="113"/>
      <c r="BF1293" s="113"/>
      <c r="BG1293" s="113"/>
      <c r="BH1293" s="113"/>
      <c r="BI1293" s="113"/>
      <c r="BJ1293" s="113"/>
      <c r="BK1293" s="113"/>
      <c r="BL1293" s="113"/>
      <c r="BM1293" s="113"/>
      <c r="BN1293" s="113"/>
      <c r="BO1293" s="113"/>
      <c r="BP1293" s="113"/>
      <c r="BQ1293" s="113"/>
      <c r="BR1293" s="113"/>
      <c r="BS1293" s="113"/>
      <c r="BT1293" s="113"/>
      <c r="BU1293" s="113"/>
      <c r="BV1293" s="113"/>
      <c r="BW1293" s="113"/>
      <c r="BX1293" s="113"/>
      <c r="BY1293" s="113"/>
      <c r="BZ1293" s="113"/>
      <c r="CA1293" s="67"/>
      <c r="CB1293" s="113"/>
      <c r="CC1293" s="69">
        <f>SUM(Table25[[#This Row],[Contract Amount FY00]:[Contract Amount FY50]])</f>
        <v>94515</v>
      </c>
      <c r="CD1293" s="114"/>
    </row>
    <row r="1294" spans="1:82" x14ac:dyDescent="0.25">
      <c r="A1294" s="122" t="s">
        <v>2016</v>
      </c>
      <c r="B1294" s="122" t="s">
        <v>705</v>
      </c>
      <c r="C1294" s="122" t="s">
        <v>1777</v>
      </c>
      <c r="E1294" s="26" t="str">
        <f>IFERROR(IF(VLOOKUP(Table25[[#This Row],[Contract No.]],Table3[#All],3,FALSE)="","No","Yes"),"")</f>
        <v>Yes</v>
      </c>
      <c r="F1294" s="107" t="str">
        <f>IFERROR(VLOOKUP(Table25[[#This Row],[Contract No.]],Table3[#All],3,FALSE),"")</f>
        <v>NASPO</v>
      </c>
      <c r="G1294" s="107" t="str">
        <f>IFERROR(IF(Table25[[#This Row],[Cooperative Purchase
(Yes/No)]]="Yes","Yes",IF(VLOOKUP(Table25[[#This Row],[Contract No.]],Table3[#All],1,FALSE)=Table25[[#This Row],[Contract No.]],"Yes","No")),"No")</f>
        <v>Yes</v>
      </c>
      <c r="H1294" s="51">
        <f>IFERROR(VLOOKUP(Table25[[#This Row],[Contract No.]],Table3[#All],4,FALSE),"")</f>
        <v>43647</v>
      </c>
      <c r="I1294" s="28">
        <f>IFERROR(IF(AND(MONTH(Table25[[#This Row],[Contract Start Date]])&gt;6,MONTH(Table25[[#This Row],[Contract Start Date]])&lt;=12),YEAR(Table25[[#This Row],[Contract Start Date]])+1,YEAR(Table25[[#This Row],[Contract Start Date]])),"")</f>
        <v>2020</v>
      </c>
      <c r="J1294" s="108">
        <f>Table25[[#This Row],[FY Formula start]]</f>
        <v>2020</v>
      </c>
      <c r="K1294" s="59" t="str">
        <f>"FY"&amp;" "&amp;Table25[[#This Row],[Year Start]]</f>
        <v>FY 2020</v>
      </c>
      <c r="L1294" s="109">
        <f>IFERROR(VLOOKUP(Table25[[#This Row],[Contract No.]],Table3[#All],5,FALSE),"")</f>
        <v>47360</v>
      </c>
      <c r="M1294" s="110">
        <f>IFERROR(IF(Table25[[#This Row],[Contract End Date]]="99/99/9999","No End",IF(AND(MONTH(Table25[[#This Row],[Contract End Date]])&gt;6,MONTH(Table25[[#This Row],[Contract End Date]])&lt;=12),YEAR(Table25[[#This Row],[Contract End Date]])+1,YEAR(Table25[[#This Row],[Contract End Date]]))),"")</f>
        <v>2030</v>
      </c>
      <c r="N1294" s="111">
        <f>Table25[[#This Row],[FY Formula end]]</f>
        <v>2030</v>
      </c>
      <c r="O1294" s="112" t="str">
        <f>IF(Table25[[#This Row],[Year End]]="No End","No End","FY"&amp;" "&amp;Table25[[#This Row],[Year End]])</f>
        <v>FY 2030</v>
      </c>
      <c r="P1294" s="27"/>
      <c r="Q1294" s="104">
        <f>_xlfn.IFNA(IF($B1294="","",VLOOKUP($B1294,'SWC Towers'!$A:$Q,$Q$2,FALSE)),"")</f>
        <v>0.2</v>
      </c>
      <c r="R1294" s="106" t="str">
        <f>_xlfn.IFNA(IF($B1294="","",VLOOKUP($B1294,'SWC Towers'!$A:$Q,$R$2,FALSE)),"")</f>
        <v/>
      </c>
      <c r="S1294" s="106" t="str">
        <f>_xlfn.IFNA(IF($B1294="","",VLOOKUP($B1294,'SWC Towers'!$A:$Q,$S$2,FALSE)),"")</f>
        <v/>
      </c>
      <c r="T1294" s="106" t="str">
        <f>_xlfn.IFNA(IF($B1294="","",VLOOKUP($B1294,'SWC Towers'!$A:$Q,$T$2,FALSE)),"")</f>
        <v/>
      </c>
      <c r="U1294" s="104">
        <f>_xlfn.IFNA(IF($B1294="","",VLOOKUP($B1294,'SWC Towers'!$A:$Q,$U$2,FALSE)),"")</f>
        <v>0.4</v>
      </c>
      <c r="V1294" s="104" t="str">
        <f>_xlfn.IFNA(IF($B1294="","",VLOOKUP($B1294,'SWC Towers'!$A:$Q,$V$2,FALSE)),"")</f>
        <v/>
      </c>
      <c r="W1294" s="104">
        <f>_xlfn.IFNA(IF($B1294="","",VLOOKUP($B1294,'SWC Towers'!$A:$Q,$W$2,FALSE)),"")</f>
        <v>0.4</v>
      </c>
      <c r="X1294" s="104" t="str">
        <f>_xlfn.IFNA(IF($B1294="","",VLOOKUP($B1294,'SWC Towers'!$A:$Q,$X$2,FALSE)),"")</f>
        <v/>
      </c>
      <c r="Y1294" s="104" t="str">
        <f>_xlfn.IFNA(IF($B1294="","",VLOOKUP($B1294,'SWC Towers'!$A:$Q,$Y$2,FALSE)),"")</f>
        <v/>
      </c>
      <c r="Z1294" s="104" t="str">
        <f>_xlfn.IFNA(IF($B1294="","",VLOOKUP($B1294,'SWC Towers'!$A:$Q,$Z$2,FALSE)),"")</f>
        <v/>
      </c>
      <c r="AA1294" s="104" t="str">
        <f>_xlfn.IFNA(IF($B1294="","",VLOOKUP($B1294,'SWC Towers'!$A:$Q,$AA$2,FALSE)),"")</f>
        <v/>
      </c>
      <c r="AB1294" s="106" t="str">
        <f>_xlfn.IFNA(IF($B1294="","",VLOOKUP($B1294,'SWC Towers'!$A:$Q,$AB$2,FALSE)),"")</f>
        <v/>
      </c>
      <c r="AC1294" s="20">
        <f>SUM(Table25[[#This Row],[IT Tower: Application]:[Other/Non-IT ]])</f>
        <v>1</v>
      </c>
      <c r="AD1294" s="67"/>
      <c r="AE1294" s="67"/>
      <c r="AF1294" s="67"/>
      <c r="AG1294" s="67"/>
      <c r="AH1294" s="67"/>
      <c r="AI1294" s="67"/>
      <c r="AJ1294" s="67"/>
      <c r="AK1294" s="67"/>
      <c r="AL1294" s="67"/>
      <c r="AM1294" s="67"/>
      <c r="AN1294" s="67"/>
      <c r="AO1294" s="67"/>
      <c r="AP1294" s="67"/>
      <c r="AQ1294" s="67"/>
      <c r="AR1294" s="67"/>
      <c r="AS1294" s="67"/>
      <c r="AT1294" s="67"/>
      <c r="AU1294" s="67"/>
      <c r="AV1294" s="67"/>
      <c r="AW1294" s="67"/>
      <c r="AX1294" s="67">
        <v>0</v>
      </c>
      <c r="AY1294" s="67">
        <v>16270</v>
      </c>
      <c r="AZ1294" s="67">
        <v>16848</v>
      </c>
      <c r="BA1294" s="67">
        <v>12557</v>
      </c>
      <c r="BB1294" s="113">
        <v>11075</v>
      </c>
      <c r="BC1294" s="113">
        <v>10937</v>
      </c>
      <c r="BD1294" s="113"/>
      <c r="BE1294" s="113"/>
      <c r="BF1294" s="113"/>
      <c r="BG1294" s="113"/>
      <c r="BH1294" s="113"/>
      <c r="BI1294" s="113"/>
      <c r="BJ1294" s="113"/>
      <c r="BK1294" s="113"/>
      <c r="BL1294" s="113"/>
      <c r="BM1294" s="113"/>
      <c r="BN1294" s="113"/>
      <c r="BO1294" s="113"/>
      <c r="BP1294" s="113"/>
      <c r="BQ1294" s="113"/>
      <c r="BR1294" s="113"/>
      <c r="BS1294" s="113"/>
      <c r="BT1294" s="113"/>
      <c r="BU1294" s="113"/>
      <c r="BV1294" s="113"/>
      <c r="BW1294" s="113"/>
      <c r="BX1294" s="113"/>
      <c r="BY1294" s="113"/>
      <c r="BZ1294" s="113"/>
      <c r="CA1294" s="67"/>
      <c r="CB1294" s="113"/>
      <c r="CC1294" s="69">
        <f>SUM(Table25[[#This Row],[Contract Amount FY00]:[Contract Amount FY50]])</f>
        <v>67687</v>
      </c>
      <c r="CD1294" s="114"/>
    </row>
    <row r="1295" spans="1:82" x14ac:dyDescent="0.25">
      <c r="A1295" s="122" t="s">
        <v>2016</v>
      </c>
      <c r="B1295" s="122" t="s">
        <v>2057</v>
      </c>
      <c r="C1295" s="122" t="s">
        <v>276</v>
      </c>
      <c r="E1295" s="26" t="str">
        <f>IFERROR(IF(VLOOKUP(Table25[[#This Row],[Contract No.]],Table3[#All],3,FALSE)="","No","Yes"),"")</f>
        <v>Yes</v>
      </c>
      <c r="F1295" s="107" t="str">
        <f>IFERROR(VLOOKUP(Table25[[#This Row],[Contract No.]],Table3[#All],3,FALSE),"")</f>
        <v>NASPO</v>
      </c>
      <c r="G1295" s="107" t="str">
        <f>IFERROR(IF(Table25[[#This Row],[Cooperative Purchase
(Yes/No)]]="Yes","Yes",IF(VLOOKUP(Table25[[#This Row],[Contract No.]],Table3[#All],1,FALSE)=Table25[[#This Row],[Contract No.]],"Yes","No")),"No")</f>
        <v>Yes</v>
      </c>
      <c r="H1295" s="51">
        <f>IFERROR(VLOOKUP(Table25[[#This Row],[Contract No.]],Table3[#All],4,FALSE),"")</f>
        <v>43983</v>
      </c>
      <c r="I1295" s="28">
        <f>IFERROR(IF(AND(MONTH(Table25[[#This Row],[Contract Start Date]])&gt;6,MONTH(Table25[[#This Row],[Contract Start Date]])&lt;=12),YEAR(Table25[[#This Row],[Contract Start Date]])+1,YEAR(Table25[[#This Row],[Contract Start Date]])),"")</f>
        <v>2020</v>
      </c>
      <c r="J1295" s="108">
        <f>Table25[[#This Row],[FY Formula start]]</f>
        <v>2020</v>
      </c>
      <c r="K1295" s="59" t="str">
        <f>"FY"&amp;" "&amp;Table25[[#This Row],[Year Start]]</f>
        <v>FY 2020</v>
      </c>
      <c r="L1295" s="109">
        <f>IFERROR(VLOOKUP(Table25[[#This Row],[Contract No.]],Table3[#All],5,FALSE),"")</f>
        <v>46295</v>
      </c>
      <c r="M1295" s="110">
        <f>IFERROR(IF(Table25[[#This Row],[Contract End Date]]="99/99/9999","No End",IF(AND(MONTH(Table25[[#This Row],[Contract End Date]])&gt;6,MONTH(Table25[[#This Row],[Contract End Date]])&lt;=12),YEAR(Table25[[#This Row],[Contract End Date]])+1,YEAR(Table25[[#This Row],[Contract End Date]]))),"")</f>
        <v>2027</v>
      </c>
      <c r="N1295" s="111">
        <f>Table25[[#This Row],[FY Formula end]]</f>
        <v>2027</v>
      </c>
      <c r="O1295" s="112" t="str">
        <f>IF(Table25[[#This Row],[Year End]]="No End","No End","FY"&amp;" "&amp;Table25[[#This Row],[Year End]])</f>
        <v>FY 2027</v>
      </c>
      <c r="P1295" s="27"/>
      <c r="Q1295" s="104">
        <f>_xlfn.IFNA(IF($B1295="","",VLOOKUP($B1295,'SWC Towers'!$A:$Q,$Q$2,FALSE)),"")</f>
        <v>0.1</v>
      </c>
      <c r="R1295" s="106">
        <f>_xlfn.IFNA(IF($B1295="","",VLOOKUP($B1295,'SWC Towers'!$A:$Q,$R$2,FALSE)),"")</f>
        <v>0.1</v>
      </c>
      <c r="S1295" s="106" t="str">
        <f>_xlfn.IFNA(IF($B1295="","",VLOOKUP($B1295,'SWC Towers'!$A:$Q,$S$2,FALSE)),"")</f>
        <v/>
      </c>
      <c r="T1295" s="106" t="str">
        <f>_xlfn.IFNA(IF($B1295="","",VLOOKUP($B1295,'SWC Towers'!$A:$Q,$T$2,FALSE)),"")</f>
        <v/>
      </c>
      <c r="U1295" s="104">
        <f>_xlfn.IFNA(IF($B1295="","",VLOOKUP($B1295,'SWC Towers'!$A:$Q,$U$2,FALSE)),"")</f>
        <v>0.15</v>
      </c>
      <c r="V1295" s="104" t="str">
        <f>_xlfn.IFNA(IF($B1295="","",VLOOKUP($B1295,'SWC Towers'!$A:$Q,$V$2,FALSE)),"")</f>
        <v/>
      </c>
      <c r="W1295" s="104">
        <f>_xlfn.IFNA(IF($B1295="","",VLOOKUP($B1295,'SWC Towers'!$A:$Q,$W$2,FALSE)),"")</f>
        <v>0.65</v>
      </c>
      <c r="X1295" s="104" t="str">
        <f>_xlfn.IFNA(IF($B1295="","",VLOOKUP($B1295,'SWC Towers'!$A:$Q,$X$2,FALSE)),"")</f>
        <v/>
      </c>
      <c r="Y1295" s="104" t="str">
        <f>_xlfn.IFNA(IF($B1295="","",VLOOKUP($B1295,'SWC Towers'!$A:$Q,$Y$2,FALSE)),"")</f>
        <v/>
      </c>
      <c r="Z1295" s="104" t="str">
        <f>_xlfn.IFNA(IF($B1295="","",VLOOKUP($B1295,'SWC Towers'!$A:$Q,$Z$2,FALSE)),"")</f>
        <v/>
      </c>
      <c r="AA1295" s="104" t="str">
        <f>_xlfn.IFNA(IF($B1295="","",VLOOKUP($B1295,'SWC Towers'!$A:$Q,$AA$2,FALSE)),"")</f>
        <v/>
      </c>
      <c r="AB1295" s="106" t="str">
        <f>_xlfn.IFNA(IF($B1295="","",VLOOKUP($B1295,'SWC Towers'!$A:$Q,$AB$2,FALSE)),"")</f>
        <v/>
      </c>
      <c r="AC1295" s="20">
        <f>SUM(Table25[[#This Row],[IT Tower: Application]:[Other/Non-IT ]])</f>
        <v>1</v>
      </c>
      <c r="AD1295" s="67"/>
      <c r="AE1295" s="67"/>
      <c r="AF1295" s="67"/>
      <c r="AG1295" s="67"/>
      <c r="AH1295" s="67"/>
      <c r="AI1295" s="67"/>
      <c r="AJ1295" s="67"/>
      <c r="AK1295" s="67"/>
      <c r="AL1295" s="67"/>
      <c r="AM1295" s="67"/>
      <c r="AN1295" s="67"/>
      <c r="AO1295" s="67"/>
      <c r="AP1295" s="67"/>
      <c r="AQ1295" s="67"/>
      <c r="AR1295" s="67"/>
      <c r="AS1295" s="67"/>
      <c r="AT1295" s="67"/>
      <c r="AU1295" s="67"/>
      <c r="AV1295" s="67"/>
      <c r="AW1295" s="67"/>
      <c r="AX1295" s="67"/>
      <c r="AY1295" s="67">
        <v>45286</v>
      </c>
      <c r="AZ1295" s="67">
        <v>6010</v>
      </c>
      <c r="BA1295" s="67"/>
      <c r="BB1295" s="113"/>
      <c r="BC1295" s="113"/>
      <c r="BD1295" s="113"/>
      <c r="BE1295" s="113"/>
      <c r="BF1295" s="113"/>
      <c r="BG1295" s="113"/>
      <c r="BH1295" s="113"/>
      <c r="BI1295" s="113"/>
      <c r="BJ1295" s="113"/>
      <c r="BK1295" s="113"/>
      <c r="BL1295" s="113"/>
      <c r="BM1295" s="113"/>
      <c r="BN1295" s="113"/>
      <c r="BO1295" s="113"/>
      <c r="BP1295" s="113"/>
      <c r="BQ1295" s="113"/>
      <c r="BR1295" s="113"/>
      <c r="BS1295" s="113"/>
      <c r="BT1295" s="113"/>
      <c r="BU1295" s="113"/>
      <c r="BV1295" s="113"/>
      <c r="BW1295" s="113"/>
      <c r="BX1295" s="113"/>
      <c r="BY1295" s="113"/>
      <c r="BZ1295" s="113"/>
      <c r="CA1295" s="67"/>
      <c r="CB1295" s="113"/>
      <c r="CC1295" s="69">
        <f>SUM(Table25[[#This Row],[Contract Amount FY00]:[Contract Amount FY50]])</f>
        <v>51296</v>
      </c>
      <c r="CD1295" s="114"/>
    </row>
    <row r="1296" spans="1:82" x14ac:dyDescent="0.25">
      <c r="A1296" s="122" t="s">
        <v>2016</v>
      </c>
      <c r="B1296" s="122" t="s">
        <v>3071</v>
      </c>
      <c r="C1296" s="122" t="s">
        <v>753</v>
      </c>
      <c r="E1296" s="26" t="str">
        <f>IFERROR(IF(VLOOKUP(Table25[[#This Row],[Contract No.]],Table3[#All],3,FALSE)="","No","Yes"),"")</f>
        <v>Yes</v>
      </c>
      <c r="F1296" s="107" t="str">
        <f>IFERROR(VLOOKUP(Table25[[#This Row],[Contract No.]],Table3[#All],3,FALSE),"")</f>
        <v>NASPO</v>
      </c>
      <c r="G1296" s="107" t="str">
        <f>IFERROR(IF(Table25[[#This Row],[Cooperative Purchase
(Yes/No)]]="Yes","Yes",IF(VLOOKUP(Table25[[#This Row],[Contract No.]],Table3[#All],1,FALSE)=Table25[[#This Row],[Contract No.]],"Yes","No")),"No")</f>
        <v>Yes</v>
      </c>
      <c r="H1296" s="51">
        <f>IFERROR(VLOOKUP(Table25[[#This Row],[Contract No.]],Table3[#All],4,FALSE),"")</f>
        <v>45322</v>
      </c>
      <c r="I1296" s="28">
        <f>IFERROR(IF(AND(MONTH(Table25[[#This Row],[Contract Start Date]])&gt;6,MONTH(Table25[[#This Row],[Contract Start Date]])&lt;=12),YEAR(Table25[[#This Row],[Contract Start Date]])+1,YEAR(Table25[[#This Row],[Contract Start Date]])),"")</f>
        <v>2024</v>
      </c>
      <c r="J1296" s="108">
        <f>Table25[[#This Row],[FY Formula start]]</f>
        <v>2024</v>
      </c>
      <c r="K1296" s="59" t="str">
        <f>"FY"&amp;" "&amp;Table25[[#This Row],[Year Start]]</f>
        <v>FY 2024</v>
      </c>
      <c r="L1296" s="109">
        <f>IFERROR(VLOOKUP(Table25[[#This Row],[Contract No.]],Table3[#All],5,FALSE),"")</f>
        <v>46934</v>
      </c>
      <c r="M1296" s="110">
        <f>IFERROR(IF(Table25[[#This Row],[Contract End Date]]="99/99/9999","No End",IF(AND(MONTH(Table25[[#This Row],[Contract End Date]])&gt;6,MONTH(Table25[[#This Row],[Contract End Date]])&lt;=12),YEAR(Table25[[#This Row],[Contract End Date]])+1,YEAR(Table25[[#This Row],[Contract End Date]]))),"")</f>
        <v>2028</v>
      </c>
      <c r="N1296" s="111">
        <f>Table25[[#This Row],[FY Formula end]]</f>
        <v>2028</v>
      </c>
      <c r="O1296" s="112" t="str">
        <f>IF(Table25[[#This Row],[Year End]]="No End","No End","FY"&amp;" "&amp;Table25[[#This Row],[Year End]])</f>
        <v>FY 2028</v>
      </c>
      <c r="P1296" s="27"/>
      <c r="Q1296" s="104" t="str">
        <f>_xlfn.IFNA(IF($B1296="","",VLOOKUP($B1296,'SWC Towers'!$A:$Q,$Q$2,FALSE)),"")</f>
        <v/>
      </c>
      <c r="R1296" s="106">
        <f>_xlfn.IFNA(IF($B1296="","",VLOOKUP($B1296,'SWC Towers'!$A:$Q,$R$2,FALSE)),"")</f>
        <v>0.2</v>
      </c>
      <c r="S1296" s="106" t="str">
        <f>_xlfn.IFNA(IF($B1296="","",VLOOKUP($B1296,'SWC Towers'!$A:$Q,$S$2,FALSE)),"")</f>
        <v/>
      </c>
      <c r="T1296" s="106" t="str">
        <f>_xlfn.IFNA(IF($B1296="","",VLOOKUP($B1296,'SWC Towers'!$A:$Q,$T$2,FALSE)),"")</f>
        <v/>
      </c>
      <c r="U1296" s="104">
        <f>_xlfn.IFNA(IF($B1296="","",VLOOKUP($B1296,'SWC Towers'!$A:$Q,$U$2,FALSE)),"")</f>
        <v>0.6</v>
      </c>
      <c r="V1296" s="104" t="str">
        <f>_xlfn.IFNA(IF($B1296="","",VLOOKUP($B1296,'SWC Towers'!$A:$Q,$V$2,FALSE)),"")</f>
        <v/>
      </c>
      <c r="W1296" s="104" t="str">
        <f>_xlfn.IFNA(IF($B1296="","",VLOOKUP($B1296,'SWC Towers'!$A:$Q,$W$2,FALSE)),"")</f>
        <v/>
      </c>
      <c r="X1296" s="104" t="str">
        <f>_xlfn.IFNA(IF($B1296="","",VLOOKUP($B1296,'SWC Towers'!$A:$Q,$X$2,FALSE)),"")</f>
        <v/>
      </c>
      <c r="Y1296" s="104" t="str">
        <f>_xlfn.IFNA(IF($B1296="","",VLOOKUP($B1296,'SWC Towers'!$A:$Q,$Y$2,FALSE)),"")</f>
        <v/>
      </c>
      <c r="Z1296" s="104" t="str">
        <f>_xlfn.IFNA(IF($B1296="","",VLOOKUP($B1296,'SWC Towers'!$A:$Q,$Z$2,FALSE)),"")</f>
        <v/>
      </c>
      <c r="AA1296" s="104">
        <f>_xlfn.IFNA(IF($B1296="","",VLOOKUP($B1296,'SWC Towers'!$A:$Q,$AA$2,FALSE)),"")</f>
        <v>0.2</v>
      </c>
      <c r="AB1296" s="106" t="str">
        <f>_xlfn.IFNA(IF($B1296="","",VLOOKUP($B1296,'SWC Towers'!$A:$Q,$AB$2,FALSE)),"")</f>
        <v/>
      </c>
      <c r="AC1296" s="20">
        <f>SUM(Table25[[#This Row],[IT Tower: Application]:[Other/Non-IT ]])</f>
        <v>1</v>
      </c>
      <c r="AD1296" s="67"/>
      <c r="AE1296" s="67"/>
      <c r="AF1296" s="67"/>
      <c r="AG1296" s="67"/>
      <c r="AH1296" s="67"/>
      <c r="AI1296" s="67"/>
      <c r="AJ1296" s="67"/>
      <c r="AK1296" s="67"/>
      <c r="AL1296" s="67"/>
      <c r="AM1296" s="67"/>
      <c r="AN1296" s="67"/>
      <c r="AO1296" s="67"/>
      <c r="AP1296" s="67"/>
      <c r="AQ1296" s="67"/>
      <c r="AR1296" s="67"/>
      <c r="AS1296" s="67"/>
      <c r="AT1296" s="67"/>
      <c r="AU1296" s="67"/>
      <c r="AV1296" s="67"/>
      <c r="AW1296" s="67"/>
      <c r="AX1296" s="67"/>
      <c r="AY1296" s="67"/>
      <c r="AZ1296" s="67"/>
      <c r="BA1296" s="67"/>
      <c r="BB1296" s="113">
        <v>0</v>
      </c>
      <c r="BC1296" s="113">
        <v>33761</v>
      </c>
      <c r="BD1296" s="113"/>
      <c r="BE1296" s="113"/>
      <c r="BF1296" s="113"/>
      <c r="BG1296" s="113"/>
      <c r="BH1296" s="113"/>
      <c r="BI1296" s="113"/>
      <c r="BJ1296" s="113"/>
      <c r="BK1296" s="113"/>
      <c r="BL1296" s="113"/>
      <c r="BM1296" s="113"/>
      <c r="BN1296" s="113"/>
      <c r="BO1296" s="113"/>
      <c r="BP1296" s="113"/>
      <c r="BQ1296" s="113"/>
      <c r="BR1296" s="113"/>
      <c r="BS1296" s="113"/>
      <c r="BT1296" s="113"/>
      <c r="BU1296" s="113"/>
      <c r="BV1296" s="113"/>
      <c r="BW1296" s="113"/>
      <c r="BX1296" s="113"/>
      <c r="BY1296" s="113"/>
      <c r="BZ1296" s="113"/>
      <c r="CA1296" s="67"/>
      <c r="CB1296" s="113"/>
      <c r="CC1296" s="69">
        <f>SUM(Table25[[#This Row],[Contract Amount FY00]:[Contract Amount FY50]])</f>
        <v>33761</v>
      </c>
      <c r="CD1296" s="114"/>
    </row>
    <row r="1297" spans="1:82" x14ac:dyDescent="0.25">
      <c r="A1297" s="122" t="s">
        <v>2016</v>
      </c>
      <c r="B1297" s="122" t="s">
        <v>3071</v>
      </c>
      <c r="C1297" s="122" t="s">
        <v>375</v>
      </c>
      <c r="E1297" s="26" t="str">
        <f>IFERROR(IF(VLOOKUP(Table25[[#This Row],[Contract No.]],Table3[#All],3,FALSE)="","No","Yes"),"")</f>
        <v>Yes</v>
      </c>
      <c r="F1297" s="107" t="str">
        <f>IFERROR(VLOOKUP(Table25[[#This Row],[Contract No.]],Table3[#All],3,FALSE),"")</f>
        <v>NASPO</v>
      </c>
      <c r="G1297" s="107" t="str">
        <f>IFERROR(IF(Table25[[#This Row],[Cooperative Purchase
(Yes/No)]]="Yes","Yes",IF(VLOOKUP(Table25[[#This Row],[Contract No.]],Table3[#All],1,FALSE)=Table25[[#This Row],[Contract No.]],"Yes","No")),"No")</f>
        <v>Yes</v>
      </c>
      <c r="H1297" s="51">
        <f>IFERROR(VLOOKUP(Table25[[#This Row],[Contract No.]],Table3[#All],4,FALSE),"")</f>
        <v>45322</v>
      </c>
      <c r="I1297" s="28">
        <f>IFERROR(IF(AND(MONTH(Table25[[#This Row],[Contract Start Date]])&gt;6,MONTH(Table25[[#This Row],[Contract Start Date]])&lt;=12),YEAR(Table25[[#This Row],[Contract Start Date]])+1,YEAR(Table25[[#This Row],[Contract Start Date]])),"")</f>
        <v>2024</v>
      </c>
      <c r="J1297" s="108">
        <f>Table25[[#This Row],[FY Formula start]]</f>
        <v>2024</v>
      </c>
      <c r="K1297" s="59" t="str">
        <f>"FY"&amp;" "&amp;Table25[[#This Row],[Year Start]]</f>
        <v>FY 2024</v>
      </c>
      <c r="L1297" s="109">
        <f>IFERROR(VLOOKUP(Table25[[#This Row],[Contract No.]],Table3[#All],5,FALSE),"")</f>
        <v>46934</v>
      </c>
      <c r="M1297" s="110">
        <f>IFERROR(IF(Table25[[#This Row],[Contract End Date]]="99/99/9999","No End",IF(AND(MONTH(Table25[[#This Row],[Contract End Date]])&gt;6,MONTH(Table25[[#This Row],[Contract End Date]])&lt;=12),YEAR(Table25[[#This Row],[Contract End Date]])+1,YEAR(Table25[[#This Row],[Contract End Date]]))),"")</f>
        <v>2028</v>
      </c>
      <c r="N1297" s="111">
        <f>Table25[[#This Row],[FY Formula end]]</f>
        <v>2028</v>
      </c>
      <c r="O1297" s="112" t="str">
        <f>IF(Table25[[#This Row],[Year End]]="No End","No End","FY"&amp;" "&amp;Table25[[#This Row],[Year End]])</f>
        <v>FY 2028</v>
      </c>
      <c r="P1297" s="27"/>
      <c r="Q1297" s="104" t="str">
        <f>_xlfn.IFNA(IF($B1297="","",VLOOKUP($B1297,'SWC Towers'!$A:$Q,$Q$2,FALSE)),"")</f>
        <v/>
      </c>
      <c r="R1297" s="106">
        <f>_xlfn.IFNA(IF($B1297="","",VLOOKUP($B1297,'SWC Towers'!$A:$Q,$R$2,FALSE)),"")</f>
        <v>0.2</v>
      </c>
      <c r="S1297" s="106" t="str">
        <f>_xlfn.IFNA(IF($B1297="","",VLOOKUP($B1297,'SWC Towers'!$A:$Q,$S$2,FALSE)),"")</f>
        <v/>
      </c>
      <c r="T1297" s="106" t="str">
        <f>_xlfn.IFNA(IF($B1297="","",VLOOKUP($B1297,'SWC Towers'!$A:$Q,$T$2,FALSE)),"")</f>
        <v/>
      </c>
      <c r="U1297" s="104">
        <f>_xlfn.IFNA(IF($B1297="","",VLOOKUP($B1297,'SWC Towers'!$A:$Q,$U$2,FALSE)),"")</f>
        <v>0.6</v>
      </c>
      <c r="V1297" s="104" t="str">
        <f>_xlfn.IFNA(IF($B1297="","",VLOOKUP($B1297,'SWC Towers'!$A:$Q,$V$2,FALSE)),"")</f>
        <v/>
      </c>
      <c r="W1297" s="104" t="str">
        <f>_xlfn.IFNA(IF($B1297="","",VLOOKUP($B1297,'SWC Towers'!$A:$Q,$W$2,FALSE)),"")</f>
        <v/>
      </c>
      <c r="X1297" s="104" t="str">
        <f>_xlfn.IFNA(IF($B1297="","",VLOOKUP($B1297,'SWC Towers'!$A:$Q,$X$2,FALSE)),"")</f>
        <v/>
      </c>
      <c r="Y1297" s="104" t="str">
        <f>_xlfn.IFNA(IF($B1297="","",VLOOKUP($B1297,'SWC Towers'!$A:$Q,$Y$2,FALSE)),"")</f>
        <v/>
      </c>
      <c r="Z1297" s="104" t="str">
        <f>_xlfn.IFNA(IF($B1297="","",VLOOKUP($B1297,'SWC Towers'!$A:$Q,$Z$2,FALSE)),"")</f>
        <v/>
      </c>
      <c r="AA1297" s="104">
        <f>_xlfn.IFNA(IF($B1297="","",VLOOKUP($B1297,'SWC Towers'!$A:$Q,$AA$2,FALSE)),"")</f>
        <v>0.2</v>
      </c>
      <c r="AB1297" s="106" t="str">
        <f>_xlfn.IFNA(IF($B1297="","",VLOOKUP($B1297,'SWC Towers'!$A:$Q,$AB$2,FALSE)),"")</f>
        <v/>
      </c>
      <c r="AC1297" s="20">
        <f>SUM(Table25[[#This Row],[IT Tower: Application]:[Other/Non-IT ]])</f>
        <v>1</v>
      </c>
      <c r="AD1297" s="67"/>
      <c r="AE1297" s="67"/>
      <c r="AF1297" s="67"/>
      <c r="AG1297" s="67"/>
      <c r="AH1297" s="67"/>
      <c r="AI1297" s="67"/>
      <c r="AJ1297" s="67"/>
      <c r="AK1297" s="67"/>
      <c r="AL1297" s="67"/>
      <c r="AM1297" s="67"/>
      <c r="AN1297" s="67"/>
      <c r="AO1297" s="67"/>
      <c r="AP1297" s="67"/>
      <c r="AQ1297" s="67"/>
      <c r="AR1297" s="67"/>
      <c r="AS1297" s="67"/>
      <c r="AT1297" s="67"/>
      <c r="AU1297" s="67"/>
      <c r="AV1297" s="67"/>
      <c r="AW1297" s="67"/>
      <c r="AX1297" s="67"/>
      <c r="AY1297" s="67"/>
      <c r="AZ1297" s="67"/>
      <c r="BA1297" s="67"/>
      <c r="BB1297" s="113">
        <v>250</v>
      </c>
      <c r="BC1297" s="113">
        <v>900</v>
      </c>
      <c r="BD1297" s="113"/>
      <c r="BE1297" s="113"/>
      <c r="BF1297" s="113"/>
      <c r="BG1297" s="113"/>
      <c r="BH1297" s="113"/>
      <c r="BI1297" s="113"/>
      <c r="BJ1297" s="113"/>
      <c r="BK1297" s="113"/>
      <c r="BL1297" s="113"/>
      <c r="BM1297" s="113"/>
      <c r="BN1297" s="113"/>
      <c r="BO1297" s="113"/>
      <c r="BP1297" s="113"/>
      <c r="BQ1297" s="113"/>
      <c r="BR1297" s="113"/>
      <c r="BS1297" s="113"/>
      <c r="BT1297" s="113"/>
      <c r="BU1297" s="113"/>
      <c r="BV1297" s="113"/>
      <c r="BW1297" s="113"/>
      <c r="BX1297" s="113"/>
      <c r="BY1297" s="113"/>
      <c r="BZ1297" s="113"/>
      <c r="CA1297" s="67"/>
      <c r="CB1297" s="113"/>
      <c r="CC1297" s="69">
        <f>SUM(Table25[[#This Row],[Contract Amount FY00]:[Contract Amount FY50]])</f>
        <v>1150</v>
      </c>
      <c r="CD1297" s="114"/>
    </row>
    <row r="1298" spans="1:82" x14ac:dyDescent="0.25">
      <c r="A1298" s="122" t="s">
        <v>2016</v>
      </c>
      <c r="B1298" s="122" t="s">
        <v>2245</v>
      </c>
      <c r="C1298" s="122" t="s">
        <v>3131</v>
      </c>
      <c r="E1298" s="26" t="str">
        <f>IFERROR(IF(VLOOKUP(Table25[[#This Row],[Contract No.]],Table3[#All],3,FALSE)="","No","Yes"),"")</f>
        <v>No</v>
      </c>
      <c r="F1298" s="107" t="str">
        <f>IFERROR(VLOOKUP(Table25[[#This Row],[Contract No.]],Table3[#All],3,FALSE),"")</f>
        <v/>
      </c>
      <c r="G1298" s="107" t="str">
        <f>IFERROR(IF(Table25[[#This Row],[Cooperative Purchase
(Yes/No)]]="Yes","Yes",IF(VLOOKUP(Table25[[#This Row],[Contract No.]],Table3[#All],1,FALSE)=Table25[[#This Row],[Contract No.]],"Yes","No")),"No")</f>
        <v>Yes</v>
      </c>
      <c r="H1298" s="51">
        <f>IFERROR(VLOOKUP(Table25[[#This Row],[Contract No.]],Table3[#All],4,FALSE),"")</f>
        <v>43952</v>
      </c>
      <c r="I1298" s="28">
        <f>IFERROR(IF(AND(MONTH(Table25[[#This Row],[Contract Start Date]])&gt;6,MONTH(Table25[[#This Row],[Contract Start Date]])&lt;=12),YEAR(Table25[[#This Row],[Contract Start Date]])+1,YEAR(Table25[[#This Row],[Contract Start Date]])),"")</f>
        <v>2020</v>
      </c>
      <c r="J1298" s="108">
        <f>Table25[[#This Row],[FY Formula start]]</f>
        <v>2020</v>
      </c>
      <c r="K1298" s="59" t="str">
        <f>"FY"&amp;" "&amp;Table25[[#This Row],[Year Start]]</f>
        <v>FY 2020</v>
      </c>
      <c r="L1298" s="109">
        <f>IFERROR(VLOOKUP(Table25[[#This Row],[Contract No.]],Table3[#All],5,FALSE),"")</f>
        <v>46203</v>
      </c>
      <c r="M1298" s="110">
        <f>IFERROR(IF(Table25[[#This Row],[Contract End Date]]="99/99/9999","No End",IF(AND(MONTH(Table25[[#This Row],[Contract End Date]])&gt;6,MONTH(Table25[[#This Row],[Contract End Date]])&lt;=12),YEAR(Table25[[#This Row],[Contract End Date]])+1,YEAR(Table25[[#This Row],[Contract End Date]]))),"")</f>
        <v>2026</v>
      </c>
      <c r="N1298" s="111">
        <f>Table25[[#This Row],[FY Formula end]]</f>
        <v>2026</v>
      </c>
      <c r="O1298" s="112" t="str">
        <f>IF(Table25[[#This Row],[Year End]]="No End","No End","FY"&amp;" "&amp;Table25[[#This Row],[Year End]])</f>
        <v>FY 2026</v>
      </c>
      <c r="P1298" s="27"/>
      <c r="Q1298" s="104" t="str">
        <f>_xlfn.IFNA(IF($B1298="","",VLOOKUP($B1298,'SWC Towers'!$A:$Q,$Q$2,FALSE)),"")</f>
        <v/>
      </c>
      <c r="R1298" s="106" t="str">
        <f>_xlfn.IFNA(IF($B1298="","",VLOOKUP($B1298,'SWC Towers'!$A:$Q,$R$2,FALSE)),"")</f>
        <v/>
      </c>
      <c r="S1298" s="106" t="str">
        <f>_xlfn.IFNA(IF($B1298="","",VLOOKUP($B1298,'SWC Towers'!$A:$Q,$S$2,FALSE)),"")</f>
        <v/>
      </c>
      <c r="T1298" s="106" t="str">
        <f>_xlfn.IFNA(IF($B1298="","",VLOOKUP($B1298,'SWC Towers'!$A:$Q,$T$2,FALSE)),"")</f>
        <v/>
      </c>
      <c r="U1298" s="104">
        <f>_xlfn.IFNA(IF($B1298="","",VLOOKUP($B1298,'SWC Towers'!$A:$Q,$U$2,FALSE)),"")</f>
        <v>0.1</v>
      </c>
      <c r="V1298" s="104" t="str">
        <f>_xlfn.IFNA(IF($B1298="","",VLOOKUP($B1298,'SWC Towers'!$A:$Q,$V$2,FALSE)),"")</f>
        <v/>
      </c>
      <c r="W1298" s="104" t="str">
        <f>_xlfn.IFNA(IF($B1298="","",VLOOKUP($B1298,'SWC Towers'!$A:$Q,$W$2,FALSE)),"")</f>
        <v/>
      </c>
      <c r="X1298" s="104" t="str">
        <f>_xlfn.IFNA(IF($B1298="","",VLOOKUP($B1298,'SWC Towers'!$A:$Q,$X$2,FALSE)),"")</f>
        <v/>
      </c>
      <c r="Y1298" s="104" t="str">
        <f>_xlfn.IFNA(IF($B1298="","",VLOOKUP($B1298,'SWC Towers'!$A:$Q,$Y$2,FALSE)),"")</f>
        <v/>
      </c>
      <c r="Z1298" s="104" t="str">
        <f>_xlfn.IFNA(IF($B1298="","",VLOOKUP($B1298,'SWC Towers'!$A:$Q,$Z$2,FALSE)),"")</f>
        <v/>
      </c>
      <c r="AA1298" s="104" t="str">
        <f>_xlfn.IFNA(IF($B1298="","",VLOOKUP($B1298,'SWC Towers'!$A:$Q,$AA$2,FALSE)),"")</f>
        <v/>
      </c>
      <c r="AB1298" s="106">
        <f>_xlfn.IFNA(IF($B1298="","",VLOOKUP($B1298,'SWC Towers'!$A:$Q,$AB$2,FALSE)),"")</f>
        <v>0.9</v>
      </c>
      <c r="AC1298" s="20">
        <f>SUM(Table25[[#This Row],[IT Tower: Application]:[Other/Non-IT ]])</f>
        <v>1</v>
      </c>
      <c r="AD1298" s="67"/>
      <c r="AE1298" s="67"/>
      <c r="AF1298" s="67"/>
      <c r="AG1298" s="67"/>
      <c r="AH1298" s="67"/>
      <c r="AI1298" s="67"/>
      <c r="AJ1298" s="67"/>
      <c r="AK1298" s="67"/>
      <c r="AL1298" s="67"/>
      <c r="AM1298" s="67"/>
      <c r="AN1298" s="67"/>
      <c r="AO1298" s="67"/>
      <c r="AP1298" s="67"/>
      <c r="AQ1298" s="67"/>
      <c r="AR1298" s="67"/>
      <c r="AS1298" s="67"/>
      <c r="AT1298" s="67"/>
      <c r="AU1298" s="67"/>
      <c r="AV1298" s="67"/>
      <c r="AW1298" s="67"/>
      <c r="AX1298" s="67"/>
      <c r="AY1298" s="67"/>
      <c r="AZ1298" s="67">
        <v>0</v>
      </c>
      <c r="BA1298" s="67">
        <v>9992</v>
      </c>
      <c r="BB1298" s="113">
        <v>16174</v>
      </c>
      <c r="BC1298" s="113">
        <v>8944</v>
      </c>
      <c r="BD1298" s="113"/>
      <c r="BE1298" s="113"/>
      <c r="BF1298" s="113"/>
      <c r="BG1298" s="113"/>
      <c r="BH1298" s="113"/>
      <c r="BI1298" s="113"/>
      <c r="BJ1298" s="113"/>
      <c r="BK1298" s="113"/>
      <c r="BL1298" s="113"/>
      <c r="BM1298" s="113"/>
      <c r="BN1298" s="113"/>
      <c r="BO1298" s="113"/>
      <c r="BP1298" s="113"/>
      <c r="BQ1298" s="113"/>
      <c r="BR1298" s="113"/>
      <c r="BS1298" s="113"/>
      <c r="BT1298" s="113"/>
      <c r="BU1298" s="113"/>
      <c r="BV1298" s="113"/>
      <c r="BW1298" s="113"/>
      <c r="BX1298" s="113"/>
      <c r="BY1298" s="113"/>
      <c r="BZ1298" s="113"/>
      <c r="CA1298" s="67"/>
      <c r="CB1298" s="113"/>
      <c r="CC1298" s="69">
        <f>SUM(Table25[[#This Row],[Contract Amount FY00]:[Contract Amount FY50]])</f>
        <v>35110</v>
      </c>
      <c r="CD1298" s="114"/>
    </row>
    <row r="1299" spans="1:82" x14ac:dyDescent="0.25">
      <c r="A1299" s="122" t="s">
        <v>2016</v>
      </c>
      <c r="B1299" s="122" t="s">
        <v>2245</v>
      </c>
      <c r="C1299" s="122" t="s">
        <v>3192</v>
      </c>
      <c r="E1299" s="26" t="str">
        <f>IFERROR(IF(VLOOKUP(Table25[[#This Row],[Contract No.]],Table3[#All],3,FALSE)="","No","Yes"),"")</f>
        <v>No</v>
      </c>
      <c r="F1299" s="107" t="str">
        <f>IFERROR(VLOOKUP(Table25[[#This Row],[Contract No.]],Table3[#All],3,FALSE),"")</f>
        <v/>
      </c>
      <c r="G1299" s="107" t="str">
        <f>IFERROR(IF(Table25[[#This Row],[Cooperative Purchase
(Yes/No)]]="Yes","Yes",IF(VLOOKUP(Table25[[#This Row],[Contract No.]],Table3[#All],1,FALSE)=Table25[[#This Row],[Contract No.]],"Yes","No")),"No")</f>
        <v>Yes</v>
      </c>
      <c r="H1299" s="51">
        <f>IFERROR(VLOOKUP(Table25[[#This Row],[Contract No.]],Table3[#All],4,FALSE),"")</f>
        <v>43952</v>
      </c>
      <c r="I1299" s="28">
        <f>IFERROR(IF(AND(MONTH(Table25[[#This Row],[Contract Start Date]])&gt;6,MONTH(Table25[[#This Row],[Contract Start Date]])&lt;=12),YEAR(Table25[[#This Row],[Contract Start Date]])+1,YEAR(Table25[[#This Row],[Contract Start Date]])),"")</f>
        <v>2020</v>
      </c>
      <c r="J1299" s="108">
        <f>Table25[[#This Row],[FY Formula start]]</f>
        <v>2020</v>
      </c>
      <c r="K1299" s="59" t="str">
        <f>"FY"&amp;" "&amp;Table25[[#This Row],[Year Start]]</f>
        <v>FY 2020</v>
      </c>
      <c r="L1299" s="109">
        <f>IFERROR(VLOOKUP(Table25[[#This Row],[Contract No.]],Table3[#All],5,FALSE),"")</f>
        <v>46203</v>
      </c>
      <c r="M1299" s="110">
        <f>IFERROR(IF(Table25[[#This Row],[Contract End Date]]="99/99/9999","No End",IF(AND(MONTH(Table25[[#This Row],[Contract End Date]])&gt;6,MONTH(Table25[[#This Row],[Contract End Date]])&lt;=12),YEAR(Table25[[#This Row],[Contract End Date]])+1,YEAR(Table25[[#This Row],[Contract End Date]]))),"")</f>
        <v>2026</v>
      </c>
      <c r="N1299" s="111">
        <f>Table25[[#This Row],[FY Formula end]]</f>
        <v>2026</v>
      </c>
      <c r="O1299" s="112" t="str">
        <f>IF(Table25[[#This Row],[Year End]]="No End","No End","FY"&amp;" "&amp;Table25[[#This Row],[Year End]])</f>
        <v>FY 2026</v>
      </c>
      <c r="P1299" s="27"/>
      <c r="Q1299" s="104" t="str">
        <f>_xlfn.IFNA(IF($B1299="","",VLOOKUP($B1299,'SWC Towers'!$A:$Q,$Q$2,FALSE)),"")</f>
        <v/>
      </c>
      <c r="R1299" s="106" t="str">
        <f>_xlfn.IFNA(IF($B1299="","",VLOOKUP($B1299,'SWC Towers'!$A:$Q,$R$2,FALSE)),"")</f>
        <v/>
      </c>
      <c r="S1299" s="106" t="str">
        <f>_xlfn.IFNA(IF($B1299="","",VLOOKUP($B1299,'SWC Towers'!$A:$Q,$S$2,FALSE)),"")</f>
        <v/>
      </c>
      <c r="T1299" s="106" t="str">
        <f>_xlfn.IFNA(IF($B1299="","",VLOOKUP($B1299,'SWC Towers'!$A:$Q,$T$2,FALSE)),"")</f>
        <v/>
      </c>
      <c r="U1299" s="104">
        <f>_xlfn.IFNA(IF($B1299="","",VLOOKUP($B1299,'SWC Towers'!$A:$Q,$U$2,FALSE)),"")</f>
        <v>0.1</v>
      </c>
      <c r="V1299" s="104" t="str">
        <f>_xlfn.IFNA(IF($B1299="","",VLOOKUP($B1299,'SWC Towers'!$A:$Q,$V$2,FALSE)),"")</f>
        <v/>
      </c>
      <c r="W1299" s="104" t="str">
        <f>_xlfn.IFNA(IF($B1299="","",VLOOKUP($B1299,'SWC Towers'!$A:$Q,$W$2,FALSE)),"")</f>
        <v/>
      </c>
      <c r="X1299" s="104" t="str">
        <f>_xlfn.IFNA(IF($B1299="","",VLOOKUP($B1299,'SWC Towers'!$A:$Q,$X$2,FALSE)),"")</f>
        <v/>
      </c>
      <c r="Y1299" s="104" t="str">
        <f>_xlfn.IFNA(IF($B1299="","",VLOOKUP($B1299,'SWC Towers'!$A:$Q,$Y$2,FALSE)),"")</f>
        <v/>
      </c>
      <c r="Z1299" s="104" t="str">
        <f>_xlfn.IFNA(IF($B1299="","",VLOOKUP($B1299,'SWC Towers'!$A:$Q,$Z$2,FALSE)),"")</f>
        <v/>
      </c>
      <c r="AA1299" s="104" t="str">
        <f>_xlfn.IFNA(IF($B1299="","",VLOOKUP($B1299,'SWC Towers'!$A:$Q,$AA$2,FALSE)),"")</f>
        <v/>
      </c>
      <c r="AB1299" s="106">
        <f>_xlfn.IFNA(IF($B1299="","",VLOOKUP($B1299,'SWC Towers'!$A:$Q,$AB$2,FALSE)),"")</f>
        <v>0.9</v>
      </c>
      <c r="AC1299" s="20">
        <f>SUM(Table25[[#This Row],[IT Tower: Application]:[Other/Non-IT ]])</f>
        <v>1</v>
      </c>
      <c r="AD1299" s="67"/>
      <c r="AE1299" s="67"/>
      <c r="AF1299" s="67"/>
      <c r="AG1299" s="67"/>
      <c r="AH1299" s="67"/>
      <c r="AI1299" s="67"/>
      <c r="AJ1299" s="67"/>
      <c r="AK1299" s="67"/>
      <c r="AL1299" s="67"/>
      <c r="AM1299" s="67"/>
      <c r="AN1299" s="67"/>
      <c r="AO1299" s="67"/>
      <c r="AP1299" s="67"/>
      <c r="AQ1299" s="67"/>
      <c r="AR1299" s="67"/>
      <c r="AS1299" s="67"/>
      <c r="AT1299" s="67"/>
      <c r="AU1299" s="67"/>
      <c r="AV1299" s="67"/>
      <c r="AW1299" s="67"/>
      <c r="AX1299" s="67">
        <v>5807</v>
      </c>
      <c r="AY1299" s="67">
        <v>5425</v>
      </c>
      <c r="AZ1299" s="67">
        <v>1941</v>
      </c>
      <c r="BA1299" s="67">
        <v>0</v>
      </c>
      <c r="BB1299" s="113"/>
      <c r="BC1299" s="113"/>
      <c r="BD1299" s="113"/>
      <c r="BE1299" s="113"/>
      <c r="BF1299" s="113"/>
      <c r="BG1299" s="113"/>
      <c r="BH1299" s="113"/>
      <c r="BI1299" s="113"/>
      <c r="BJ1299" s="113"/>
      <c r="BK1299" s="113"/>
      <c r="BL1299" s="113"/>
      <c r="BM1299" s="113"/>
      <c r="BN1299" s="113"/>
      <c r="BO1299" s="113"/>
      <c r="BP1299" s="113"/>
      <c r="BQ1299" s="113"/>
      <c r="BR1299" s="113"/>
      <c r="BS1299" s="113"/>
      <c r="BT1299" s="113"/>
      <c r="BU1299" s="113"/>
      <c r="BV1299" s="113"/>
      <c r="BW1299" s="113"/>
      <c r="BX1299" s="113"/>
      <c r="BY1299" s="113"/>
      <c r="BZ1299" s="113"/>
      <c r="CA1299" s="67"/>
      <c r="CB1299" s="113"/>
      <c r="CC1299" s="69">
        <f>SUM(Table25[[#This Row],[Contract Amount FY00]:[Contract Amount FY50]])</f>
        <v>13173</v>
      </c>
      <c r="CD1299" s="114"/>
    </row>
    <row r="1300" spans="1:82" x14ac:dyDescent="0.25">
      <c r="A1300" s="122" t="s">
        <v>2016</v>
      </c>
      <c r="B1300" s="122" t="s">
        <v>2245</v>
      </c>
      <c r="C1300" s="122" t="s">
        <v>2273</v>
      </c>
      <c r="E1300" s="26" t="str">
        <f>IFERROR(IF(VLOOKUP(Table25[[#This Row],[Contract No.]],Table3[#All],3,FALSE)="","No","Yes"),"")</f>
        <v>No</v>
      </c>
      <c r="F1300" s="107" t="str">
        <f>IFERROR(VLOOKUP(Table25[[#This Row],[Contract No.]],Table3[#All],3,FALSE),"")</f>
        <v/>
      </c>
      <c r="G1300" s="107" t="str">
        <f>IFERROR(IF(Table25[[#This Row],[Cooperative Purchase
(Yes/No)]]="Yes","Yes",IF(VLOOKUP(Table25[[#This Row],[Contract No.]],Table3[#All],1,FALSE)=Table25[[#This Row],[Contract No.]],"Yes","No")),"No")</f>
        <v>Yes</v>
      </c>
      <c r="H1300" s="51">
        <f>IFERROR(VLOOKUP(Table25[[#This Row],[Contract No.]],Table3[#All],4,FALSE),"")</f>
        <v>43952</v>
      </c>
      <c r="I1300" s="28">
        <f>IFERROR(IF(AND(MONTH(Table25[[#This Row],[Contract Start Date]])&gt;6,MONTH(Table25[[#This Row],[Contract Start Date]])&lt;=12),YEAR(Table25[[#This Row],[Contract Start Date]])+1,YEAR(Table25[[#This Row],[Contract Start Date]])),"")</f>
        <v>2020</v>
      </c>
      <c r="J1300" s="108">
        <f>Table25[[#This Row],[FY Formula start]]</f>
        <v>2020</v>
      </c>
      <c r="K1300" s="59" t="str">
        <f>"FY"&amp;" "&amp;Table25[[#This Row],[Year Start]]</f>
        <v>FY 2020</v>
      </c>
      <c r="L1300" s="109">
        <f>IFERROR(VLOOKUP(Table25[[#This Row],[Contract No.]],Table3[#All],5,FALSE),"")</f>
        <v>46203</v>
      </c>
      <c r="M1300" s="110">
        <f>IFERROR(IF(Table25[[#This Row],[Contract End Date]]="99/99/9999","No End",IF(AND(MONTH(Table25[[#This Row],[Contract End Date]])&gt;6,MONTH(Table25[[#This Row],[Contract End Date]])&lt;=12),YEAR(Table25[[#This Row],[Contract End Date]])+1,YEAR(Table25[[#This Row],[Contract End Date]]))),"")</f>
        <v>2026</v>
      </c>
      <c r="N1300" s="111">
        <f>Table25[[#This Row],[FY Formula end]]</f>
        <v>2026</v>
      </c>
      <c r="O1300" s="112" t="str">
        <f>IF(Table25[[#This Row],[Year End]]="No End","No End","FY"&amp;" "&amp;Table25[[#This Row],[Year End]])</f>
        <v>FY 2026</v>
      </c>
      <c r="P1300" s="27"/>
      <c r="Q1300" s="104" t="str">
        <f>_xlfn.IFNA(IF($B1300="","",VLOOKUP($B1300,'SWC Towers'!$A:$Q,$Q$2,FALSE)),"")</f>
        <v/>
      </c>
      <c r="R1300" s="106" t="str">
        <f>_xlfn.IFNA(IF($B1300="","",VLOOKUP($B1300,'SWC Towers'!$A:$Q,$R$2,FALSE)),"")</f>
        <v/>
      </c>
      <c r="S1300" s="106" t="str">
        <f>_xlfn.IFNA(IF($B1300="","",VLOOKUP($B1300,'SWC Towers'!$A:$Q,$S$2,FALSE)),"")</f>
        <v/>
      </c>
      <c r="T1300" s="106" t="str">
        <f>_xlfn.IFNA(IF($B1300="","",VLOOKUP($B1300,'SWC Towers'!$A:$Q,$T$2,FALSE)),"")</f>
        <v/>
      </c>
      <c r="U1300" s="104">
        <f>_xlfn.IFNA(IF($B1300="","",VLOOKUP($B1300,'SWC Towers'!$A:$Q,$U$2,FALSE)),"")</f>
        <v>0.1</v>
      </c>
      <c r="V1300" s="104" t="str">
        <f>_xlfn.IFNA(IF($B1300="","",VLOOKUP($B1300,'SWC Towers'!$A:$Q,$V$2,FALSE)),"")</f>
        <v/>
      </c>
      <c r="W1300" s="104" t="str">
        <f>_xlfn.IFNA(IF($B1300="","",VLOOKUP($B1300,'SWC Towers'!$A:$Q,$W$2,FALSE)),"")</f>
        <v/>
      </c>
      <c r="X1300" s="104" t="str">
        <f>_xlfn.IFNA(IF($B1300="","",VLOOKUP($B1300,'SWC Towers'!$A:$Q,$X$2,FALSE)),"")</f>
        <v/>
      </c>
      <c r="Y1300" s="104" t="str">
        <f>_xlfn.IFNA(IF($B1300="","",VLOOKUP($B1300,'SWC Towers'!$A:$Q,$Y$2,FALSE)),"")</f>
        <v/>
      </c>
      <c r="Z1300" s="104" t="str">
        <f>_xlfn.IFNA(IF($B1300="","",VLOOKUP($B1300,'SWC Towers'!$A:$Q,$Z$2,FALSE)),"")</f>
        <v/>
      </c>
      <c r="AA1300" s="104" t="str">
        <f>_xlfn.IFNA(IF($B1300="","",VLOOKUP($B1300,'SWC Towers'!$A:$Q,$AA$2,FALSE)),"")</f>
        <v/>
      </c>
      <c r="AB1300" s="106">
        <f>_xlfn.IFNA(IF($B1300="","",VLOOKUP($B1300,'SWC Towers'!$A:$Q,$AB$2,FALSE)),"")</f>
        <v>0.9</v>
      </c>
      <c r="AC1300" s="20">
        <f>SUM(Table25[[#This Row],[IT Tower: Application]:[Other/Non-IT ]])</f>
        <v>1</v>
      </c>
      <c r="AD1300" s="67"/>
      <c r="AE1300" s="67"/>
      <c r="AF1300" s="67"/>
      <c r="AG1300" s="67"/>
      <c r="AH1300" s="67"/>
      <c r="AI1300" s="67"/>
      <c r="AJ1300" s="67"/>
      <c r="AK1300" s="67"/>
      <c r="AL1300" s="67"/>
      <c r="AM1300" s="67"/>
      <c r="AN1300" s="67"/>
      <c r="AO1300" s="67"/>
      <c r="AP1300" s="67"/>
      <c r="AQ1300" s="67"/>
      <c r="AR1300" s="67"/>
      <c r="AS1300" s="67"/>
      <c r="AT1300" s="67"/>
      <c r="AU1300" s="67"/>
      <c r="AV1300" s="67"/>
      <c r="AW1300" s="67"/>
      <c r="AX1300" s="67">
        <v>0</v>
      </c>
      <c r="AY1300" s="67">
        <v>1644</v>
      </c>
      <c r="AZ1300" s="67">
        <v>1985</v>
      </c>
      <c r="BA1300" s="67">
        <v>1351</v>
      </c>
      <c r="BB1300" s="113">
        <v>543</v>
      </c>
      <c r="BC1300" s="113">
        <v>518</v>
      </c>
      <c r="BD1300" s="113"/>
      <c r="BE1300" s="113"/>
      <c r="BF1300" s="113"/>
      <c r="BG1300" s="113"/>
      <c r="BH1300" s="113"/>
      <c r="BI1300" s="113"/>
      <c r="BJ1300" s="113"/>
      <c r="BK1300" s="113"/>
      <c r="BL1300" s="113"/>
      <c r="BM1300" s="113"/>
      <c r="BN1300" s="113"/>
      <c r="BO1300" s="113"/>
      <c r="BP1300" s="113"/>
      <c r="BQ1300" s="113"/>
      <c r="BR1300" s="113"/>
      <c r="BS1300" s="113"/>
      <c r="BT1300" s="113"/>
      <c r="BU1300" s="113"/>
      <c r="BV1300" s="113"/>
      <c r="BW1300" s="113"/>
      <c r="BX1300" s="113"/>
      <c r="BY1300" s="113"/>
      <c r="BZ1300" s="113"/>
      <c r="CA1300" s="67"/>
      <c r="CB1300" s="113"/>
      <c r="CC1300" s="69">
        <f>SUM(Table25[[#This Row],[Contract Amount FY00]:[Contract Amount FY50]])</f>
        <v>6041</v>
      </c>
      <c r="CD1300" s="114"/>
    </row>
    <row r="1301" spans="1:82" x14ac:dyDescent="0.25">
      <c r="A1301" s="122" t="s">
        <v>2016</v>
      </c>
      <c r="B1301" s="122" t="s">
        <v>526</v>
      </c>
      <c r="C1301" s="122" t="s">
        <v>3193</v>
      </c>
      <c r="E1301" s="26" t="str">
        <f>IFERROR(IF(VLOOKUP(Table25[[#This Row],[Contract No.]],Table3[#All],3,FALSE)="","No","Yes"),"")</f>
        <v>Yes</v>
      </c>
      <c r="F1301" s="107" t="str">
        <f>IFERROR(VLOOKUP(Table25[[#This Row],[Contract No.]],Table3[#All],3,FALSE),"")</f>
        <v>NASPO</v>
      </c>
      <c r="G1301" s="107" t="str">
        <f>IFERROR(IF(Table25[[#This Row],[Cooperative Purchase
(Yes/No)]]="Yes","Yes",IF(VLOOKUP(Table25[[#This Row],[Contract No.]],Table3[#All],1,FALSE)=Table25[[#This Row],[Contract No.]],"Yes","No")),"No")</f>
        <v>Yes</v>
      </c>
      <c r="H1301" s="51">
        <f>IFERROR(VLOOKUP(Table25[[#This Row],[Contract No.]],Table3[#All],4,FALSE),"")</f>
        <v>43892</v>
      </c>
      <c r="I1301" s="28">
        <f>IFERROR(IF(AND(MONTH(Table25[[#This Row],[Contract Start Date]])&gt;6,MONTH(Table25[[#This Row],[Contract Start Date]])&lt;=12),YEAR(Table25[[#This Row],[Contract Start Date]])+1,YEAR(Table25[[#This Row],[Contract Start Date]])),"")</f>
        <v>2020</v>
      </c>
      <c r="J1301" s="108">
        <f>Table25[[#This Row],[FY Formula start]]</f>
        <v>2020</v>
      </c>
      <c r="K1301" s="59" t="str">
        <f>"FY"&amp;" "&amp;Table25[[#This Row],[Year Start]]</f>
        <v>FY 2020</v>
      </c>
      <c r="L1301" s="109">
        <f>IFERROR(VLOOKUP(Table25[[#This Row],[Contract No.]],Table3[#All],5,FALSE),"")</f>
        <v>45504</v>
      </c>
      <c r="M1301" s="110">
        <f>IFERROR(IF(Table25[[#This Row],[Contract End Date]]="99/99/9999","No End",IF(AND(MONTH(Table25[[#This Row],[Contract End Date]])&gt;6,MONTH(Table25[[#This Row],[Contract End Date]])&lt;=12),YEAR(Table25[[#This Row],[Contract End Date]])+1,YEAR(Table25[[#This Row],[Contract End Date]]))),"")</f>
        <v>2025</v>
      </c>
      <c r="N1301" s="111">
        <f>Table25[[#This Row],[FY Formula end]]</f>
        <v>2025</v>
      </c>
      <c r="O1301" s="112" t="str">
        <f>IF(Table25[[#This Row],[Year End]]="No End","No End","FY"&amp;" "&amp;Table25[[#This Row],[Year End]])</f>
        <v>FY 2025</v>
      </c>
      <c r="P1301" s="27"/>
      <c r="Q1301" s="104" t="str">
        <f>_xlfn.IFNA(IF($B1301="","",VLOOKUP($B1301,'SWC Towers'!$A:$Q,$Q$2,FALSE)),"")</f>
        <v/>
      </c>
      <c r="R1301" s="106">
        <f>_xlfn.IFNA(IF($B1301="","",VLOOKUP($B1301,'SWC Towers'!$A:$Q,$R$2,FALSE)),"")</f>
        <v>0.1</v>
      </c>
      <c r="S1301" s="106" t="str">
        <f>_xlfn.IFNA(IF($B1301="","",VLOOKUP($B1301,'SWC Towers'!$A:$Q,$S$2,FALSE)),"")</f>
        <v/>
      </c>
      <c r="T1301" s="106">
        <f>_xlfn.IFNA(IF($B1301="","",VLOOKUP($B1301,'SWC Towers'!$A:$Q,$T$2,FALSE)),"")</f>
        <v>0.05</v>
      </c>
      <c r="U1301" s="104">
        <f>_xlfn.IFNA(IF($B1301="","",VLOOKUP($B1301,'SWC Towers'!$A:$Q,$U$2,FALSE)),"")</f>
        <v>0.65</v>
      </c>
      <c r="V1301" s="104" t="str">
        <f>_xlfn.IFNA(IF($B1301="","",VLOOKUP($B1301,'SWC Towers'!$A:$Q,$V$2,FALSE)),"")</f>
        <v/>
      </c>
      <c r="W1301" s="104">
        <f>_xlfn.IFNA(IF($B1301="","",VLOOKUP($B1301,'SWC Towers'!$A:$Q,$W$2,FALSE)),"")</f>
        <v>0.1</v>
      </c>
      <c r="X1301" s="104" t="str">
        <f>_xlfn.IFNA(IF($B1301="","",VLOOKUP($B1301,'SWC Towers'!$A:$Q,$X$2,FALSE)),"")</f>
        <v/>
      </c>
      <c r="Y1301" s="104" t="str">
        <f>_xlfn.IFNA(IF($B1301="","",VLOOKUP($B1301,'SWC Towers'!$A:$Q,$Y$2,FALSE)),"")</f>
        <v/>
      </c>
      <c r="Z1301" s="104">
        <f>_xlfn.IFNA(IF($B1301="","",VLOOKUP($B1301,'SWC Towers'!$A:$Q,$Z$2,FALSE)),"")</f>
        <v>0.1</v>
      </c>
      <c r="AA1301" s="104" t="str">
        <f>_xlfn.IFNA(IF($B1301="","",VLOOKUP($B1301,'SWC Towers'!$A:$Q,$AA$2,FALSE)),"")</f>
        <v/>
      </c>
      <c r="AB1301" s="106" t="str">
        <f>_xlfn.IFNA(IF($B1301="","",VLOOKUP($B1301,'SWC Towers'!$A:$Q,$AB$2,FALSE)),"")</f>
        <v/>
      </c>
      <c r="AC1301" s="20">
        <f>SUM(Table25[[#This Row],[IT Tower: Application]:[Other/Non-IT ]])</f>
        <v>1</v>
      </c>
      <c r="AD1301" s="67"/>
      <c r="AE1301" s="67"/>
      <c r="AF1301" s="67"/>
      <c r="AG1301" s="67"/>
      <c r="AH1301" s="67"/>
      <c r="AI1301" s="67"/>
      <c r="AJ1301" s="67"/>
      <c r="AK1301" s="67"/>
      <c r="AL1301" s="67"/>
      <c r="AM1301" s="67"/>
      <c r="AN1301" s="67"/>
      <c r="AO1301" s="67"/>
      <c r="AP1301" s="67"/>
      <c r="AQ1301" s="67"/>
      <c r="AR1301" s="67"/>
      <c r="AS1301" s="67"/>
      <c r="AT1301" s="67"/>
      <c r="AU1301" s="67"/>
      <c r="AV1301" s="67"/>
      <c r="AW1301" s="67"/>
      <c r="AX1301" s="67"/>
      <c r="AY1301" s="67"/>
      <c r="AZ1301" s="67"/>
      <c r="BA1301" s="67">
        <v>9472</v>
      </c>
      <c r="BB1301" s="113">
        <v>359</v>
      </c>
      <c r="BC1301" s="113">
        <v>1365</v>
      </c>
      <c r="BD1301" s="113"/>
      <c r="BE1301" s="113"/>
      <c r="BF1301" s="113"/>
      <c r="BG1301" s="113"/>
      <c r="BH1301" s="113"/>
      <c r="BI1301" s="113"/>
      <c r="BJ1301" s="113"/>
      <c r="BK1301" s="113"/>
      <c r="BL1301" s="113"/>
      <c r="BM1301" s="113"/>
      <c r="BN1301" s="113"/>
      <c r="BO1301" s="113"/>
      <c r="BP1301" s="113"/>
      <c r="BQ1301" s="113"/>
      <c r="BR1301" s="113"/>
      <c r="BS1301" s="113"/>
      <c r="BT1301" s="113"/>
      <c r="BU1301" s="113"/>
      <c r="BV1301" s="113"/>
      <c r="BW1301" s="113"/>
      <c r="BX1301" s="113"/>
      <c r="BY1301" s="113"/>
      <c r="BZ1301" s="113"/>
      <c r="CA1301" s="67"/>
      <c r="CB1301" s="113"/>
      <c r="CC1301" s="69">
        <f>SUM(Table25[[#This Row],[Contract Amount FY00]:[Contract Amount FY50]])</f>
        <v>11196</v>
      </c>
      <c r="CD1301" s="114"/>
    </row>
    <row r="1302" spans="1:82" x14ac:dyDescent="0.25">
      <c r="A1302" s="122" t="s">
        <v>2016</v>
      </c>
      <c r="B1302" s="122" t="s">
        <v>3015</v>
      </c>
      <c r="C1302" s="122" t="s">
        <v>661</v>
      </c>
      <c r="E1302" s="26" t="str">
        <f>IFERROR(IF(VLOOKUP(Table25[[#This Row],[Contract No.]],Table3[#All],3,FALSE)="","No","Yes"),"")</f>
        <v>Yes</v>
      </c>
      <c r="F1302" s="107" t="str">
        <f>IFERROR(VLOOKUP(Table25[[#This Row],[Contract No.]],Table3[#All],3,FALSE),"")</f>
        <v>NASPO</v>
      </c>
      <c r="G1302" s="107" t="str">
        <f>IFERROR(IF(Table25[[#This Row],[Cooperative Purchase
(Yes/No)]]="Yes","Yes",IF(VLOOKUP(Table25[[#This Row],[Contract No.]],Table3[#All],1,FALSE)=Table25[[#This Row],[Contract No.]],"Yes","No")),"No")</f>
        <v>Yes</v>
      </c>
      <c r="H1302" s="51">
        <f>IFERROR(VLOOKUP(Table25[[#This Row],[Contract No.]],Table3[#All],4,FALSE),"")</f>
        <v>44805</v>
      </c>
      <c r="I1302" s="28">
        <f>IFERROR(IF(AND(MONTH(Table25[[#This Row],[Contract Start Date]])&gt;6,MONTH(Table25[[#This Row],[Contract Start Date]])&lt;=12),YEAR(Table25[[#This Row],[Contract Start Date]])+1,YEAR(Table25[[#This Row],[Contract Start Date]])),"")</f>
        <v>2023</v>
      </c>
      <c r="J1302" s="108">
        <f>Table25[[#This Row],[FY Formula start]]</f>
        <v>2023</v>
      </c>
      <c r="K1302" s="59" t="str">
        <f>"FY"&amp;" "&amp;Table25[[#This Row],[Year Start]]</f>
        <v>FY 2023</v>
      </c>
      <c r="L1302" s="109">
        <f>IFERROR(VLOOKUP(Table25[[#This Row],[Contract No.]],Table3[#All],5,FALSE),"")</f>
        <v>46521</v>
      </c>
      <c r="M1302" s="110">
        <f>IFERROR(IF(Table25[[#This Row],[Contract End Date]]="99/99/9999","No End",IF(AND(MONTH(Table25[[#This Row],[Contract End Date]])&gt;6,MONTH(Table25[[#This Row],[Contract End Date]])&lt;=12),YEAR(Table25[[#This Row],[Contract End Date]])+1,YEAR(Table25[[#This Row],[Contract End Date]]))),"")</f>
        <v>2027</v>
      </c>
      <c r="N1302" s="111">
        <f>Table25[[#This Row],[FY Formula end]]</f>
        <v>2027</v>
      </c>
      <c r="O1302" s="112" t="str">
        <f>IF(Table25[[#This Row],[Year End]]="No End","No End","FY"&amp;" "&amp;Table25[[#This Row],[Year End]])</f>
        <v>FY 2027</v>
      </c>
      <c r="P1302" s="27"/>
      <c r="Q1302" s="104" t="str">
        <f>_xlfn.IFNA(IF($B1302="","",VLOOKUP($B1302,'SWC Towers'!$A:$Q,$Q$2,FALSE)),"")</f>
        <v/>
      </c>
      <c r="R1302" s="106" t="str">
        <f>_xlfn.IFNA(IF($B1302="","",VLOOKUP($B1302,'SWC Towers'!$A:$Q,$R$2,FALSE)),"")</f>
        <v/>
      </c>
      <c r="S1302" s="106" t="str">
        <f>_xlfn.IFNA(IF($B1302="","",VLOOKUP($B1302,'SWC Towers'!$A:$Q,$S$2,FALSE)),"")</f>
        <v/>
      </c>
      <c r="T1302" s="106" t="str">
        <f>_xlfn.IFNA(IF($B1302="","",VLOOKUP($B1302,'SWC Towers'!$A:$Q,$T$2,FALSE)),"")</f>
        <v/>
      </c>
      <c r="U1302" s="104">
        <f>_xlfn.IFNA(IF($B1302="","",VLOOKUP($B1302,'SWC Towers'!$A:$Q,$U$2,FALSE)),"")</f>
        <v>0.4</v>
      </c>
      <c r="V1302" s="104" t="str">
        <f>_xlfn.IFNA(IF($B1302="","",VLOOKUP($B1302,'SWC Towers'!$A:$Q,$V$2,FALSE)),"")</f>
        <v/>
      </c>
      <c r="W1302" s="104" t="str">
        <f>_xlfn.IFNA(IF($B1302="","",VLOOKUP($B1302,'SWC Towers'!$A:$Q,$W$2,FALSE)),"")</f>
        <v/>
      </c>
      <c r="X1302" s="104" t="str">
        <f>_xlfn.IFNA(IF($B1302="","",VLOOKUP($B1302,'SWC Towers'!$A:$Q,$X$2,FALSE)),"")</f>
        <v/>
      </c>
      <c r="Y1302" s="104">
        <f>_xlfn.IFNA(IF($B1302="","",VLOOKUP($B1302,'SWC Towers'!$A:$Q,$Y$2,FALSE)),"")</f>
        <v>0.3</v>
      </c>
      <c r="Z1302" s="104">
        <f>_xlfn.IFNA(IF($B1302="","",VLOOKUP($B1302,'SWC Towers'!$A:$Q,$Z$2,FALSE)),"")</f>
        <v>0.3</v>
      </c>
      <c r="AA1302" s="104" t="str">
        <f>_xlfn.IFNA(IF($B1302="","",VLOOKUP($B1302,'SWC Towers'!$A:$Q,$AA$2,FALSE)),"")</f>
        <v/>
      </c>
      <c r="AB1302" s="106" t="str">
        <f>_xlfn.IFNA(IF($B1302="","",VLOOKUP($B1302,'SWC Towers'!$A:$Q,$AB$2,FALSE)),"")</f>
        <v/>
      </c>
      <c r="AC1302" s="20">
        <f>SUM(Table25[[#This Row],[IT Tower: Application]:[Other/Non-IT ]])</f>
        <v>1</v>
      </c>
      <c r="AD1302" s="67"/>
      <c r="AE1302" s="67"/>
      <c r="AF1302" s="67"/>
      <c r="AG1302" s="67"/>
      <c r="AH1302" s="67"/>
      <c r="AI1302" s="67"/>
      <c r="AJ1302" s="67"/>
      <c r="AK1302" s="67"/>
      <c r="AL1302" s="67"/>
      <c r="AM1302" s="67"/>
      <c r="AN1302" s="67"/>
      <c r="AO1302" s="67"/>
      <c r="AP1302" s="67"/>
      <c r="AQ1302" s="67"/>
      <c r="AR1302" s="67"/>
      <c r="AS1302" s="67"/>
      <c r="AT1302" s="67"/>
      <c r="AU1302" s="67"/>
      <c r="AV1302" s="67"/>
      <c r="AW1302" s="67"/>
      <c r="AX1302" s="67"/>
      <c r="AY1302" s="67"/>
      <c r="AZ1302" s="67"/>
      <c r="BA1302" s="67">
        <v>0</v>
      </c>
      <c r="BB1302" s="113">
        <v>733</v>
      </c>
      <c r="BC1302" s="113">
        <v>7282</v>
      </c>
      <c r="BD1302" s="113"/>
      <c r="BE1302" s="113"/>
      <c r="BF1302" s="113"/>
      <c r="BG1302" s="113"/>
      <c r="BH1302" s="113"/>
      <c r="BI1302" s="113"/>
      <c r="BJ1302" s="113"/>
      <c r="BK1302" s="113"/>
      <c r="BL1302" s="113"/>
      <c r="BM1302" s="113"/>
      <c r="BN1302" s="113"/>
      <c r="BO1302" s="113"/>
      <c r="BP1302" s="113"/>
      <c r="BQ1302" s="113"/>
      <c r="BR1302" s="113"/>
      <c r="BS1302" s="113"/>
      <c r="BT1302" s="113"/>
      <c r="BU1302" s="113"/>
      <c r="BV1302" s="113"/>
      <c r="BW1302" s="113"/>
      <c r="BX1302" s="113"/>
      <c r="BY1302" s="113"/>
      <c r="BZ1302" s="113"/>
      <c r="CA1302" s="67"/>
      <c r="CB1302" s="113"/>
      <c r="CC1302" s="69">
        <f>SUM(Table25[[#This Row],[Contract Amount FY00]:[Contract Amount FY50]])</f>
        <v>8015</v>
      </c>
      <c r="CD1302" s="114"/>
    </row>
    <row r="1303" spans="1:82" x14ac:dyDescent="0.25">
      <c r="A1303" s="122" t="s">
        <v>2017</v>
      </c>
      <c r="B1303" s="122" t="s">
        <v>533</v>
      </c>
      <c r="C1303" s="122" t="s">
        <v>1682</v>
      </c>
      <c r="E1303" s="26" t="str">
        <f>IFERROR(IF(VLOOKUP(Table25[[#This Row],[Contract No.]],Table3[#All],3,FALSE)="","No","Yes"),"")</f>
        <v>No</v>
      </c>
      <c r="F1303" s="107" t="str">
        <f>IFERROR(VLOOKUP(Table25[[#This Row],[Contract No.]],Table3[#All],3,FALSE),"")</f>
        <v/>
      </c>
      <c r="G1303" s="107" t="str">
        <f>IFERROR(IF(Table25[[#This Row],[Cooperative Purchase
(Yes/No)]]="Yes","Yes",IF(VLOOKUP(Table25[[#This Row],[Contract No.]],Table3[#All],1,FALSE)=Table25[[#This Row],[Contract No.]],"Yes","No")),"No")</f>
        <v>Yes</v>
      </c>
      <c r="H1303" s="51">
        <f>IFERROR(VLOOKUP(Table25[[#This Row],[Contract No.]],Table3[#All],4,FALSE),"")</f>
        <v>43556</v>
      </c>
      <c r="I1303" s="28">
        <f>IFERROR(IF(AND(MONTH(Table25[[#This Row],[Contract Start Date]])&gt;6,MONTH(Table25[[#This Row],[Contract Start Date]])&lt;=12),YEAR(Table25[[#This Row],[Contract Start Date]])+1,YEAR(Table25[[#This Row],[Contract Start Date]])),"")</f>
        <v>2019</v>
      </c>
      <c r="J1303" s="108">
        <f>Table25[[#This Row],[FY Formula start]]</f>
        <v>2019</v>
      </c>
      <c r="K1303" s="59" t="str">
        <f>"FY"&amp;" "&amp;Table25[[#This Row],[Year Start]]</f>
        <v>FY 2019</v>
      </c>
      <c r="L1303" s="109">
        <f>IFERROR(VLOOKUP(Table25[[#This Row],[Contract No.]],Table3[#All],5,FALSE),"")</f>
        <v>45747</v>
      </c>
      <c r="M1303" s="110">
        <f>IFERROR(IF(Table25[[#This Row],[Contract End Date]]="99/99/9999","No End",IF(AND(MONTH(Table25[[#This Row],[Contract End Date]])&gt;6,MONTH(Table25[[#This Row],[Contract End Date]])&lt;=12),YEAR(Table25[[#This Row],[Contract End Date]])+1,YEAR(Table25[[#This Row],[Contract End Date]]))),"")</f>
        <v>2025</v>
      </c>
      <c r="N1303" s="111">
        <f>Table25[[#This Row],[FY Formula end]]</f>
        <v>2025</v>
      </c>
      <c r="O1303" s="112" t="str">
        <f>IF(Table25[[#This Row],[Year End]]="No End","No End","FY"&amp;" "&amp;Table25[[#This Row],[Year End]])</f>
        <v>FY 2025</v>
      </c>
      <c r="P1303" s="27"/>
      <c r="Q1303" s="104">
        <f>_xlfn.IFNA(IF($B1303="","",VLOOKUP($B1303,'SWC Towers'!$A:$Q,$Q$2,FALSE)),"")</f>
        <v>0.2</v>
      </c>
      <c r="R1303" s="106">
        <f>_xlfn.IFNA(IF($B1303="","",VLOOKUP($B1303,'SWC Towers'!$A:$Q,$R$2,FALSE)),"")</f>
        <v>0.2</v>
      </c>
      <c r="S1303" s="106" t="str">
        <f>_xlfn.IFNA(IF($B1303="","",VLOOKUP($B1303,'SWC Towers'!$A:$Q,$S$2,FALSE)),"")</f>
        <v/>
      </c>
      <c r="T1303" s="106" t="str">
        <f>_xlfn.IFNA(IF($B1303="","",VLOOKUP($B1303,'SWC Towers'!$A:$Q,$T$2,FALSE)),"")</f>
        <v/>
      </c>
      <c r="U1303" s="104">
        <f>_xlfn.IFNA(IF($B1303="","",VLOOKUP($B1303,'SWC Towers'!$A:$Q,$U$2,FALSE)),"")</f>
        <v>0.2</v>
      </c>
      <c r="V1303" s="104" t="str">
        <f>_xlfn.IFNA(IF($B1303="","",VLOOKUP($B1303,'SWC Towers'!$A:$Q,$V$2,FALSE)),"")</f>
        <v/>
      </c>
      <c r="W1303" s="104">
        <f>_xlfn.IFNA(IF($B1303="","",VLOOKUP($B1303,'SWC Towers'!$A:$Q,$W$2,FALSE)),"")</f>
        <v>0.2</v>
      </c>
      <c r="X1303" s="104" t="str">
        <f>_xlfn.IFNA(IF($B1303="","",VLOOKUP($B1303,'SWC Towers'!$A:$Q,$X$2,FALSE)),"")</f>
        <v/>
      </c>
      <c r="Y1303" s="104" t="str">
        <f>_xlfn.IFNA(IF($B1303="","",VLOOKUP($B1303,'SWC Towers'!$A:$Q,$Y$2,FALSE)),"")</f>
        <v/>
      </c>
      <c r="Z1303" s="104" t="str">
        <f>_xlfn.IFNA(IF($B1303="","",VLOOKUP($B1303,'SWC Towers'!$A:$Q,$Z$2,FALSE)),"")</f>
        <v/>
      </c>
      <c r="AA1303" s="104">
        <f>_xlfn.IFNA(IF($B1303="","",VLOOKUP($B1303,'SWC Towers'!$A:$Q,$AA$2,FALSE)),"")</f>
        <v>0.2</v>
      </c>
      <c r="AB1303" s="106" t="str">
        <f>_xlfn.IFNA(IF($B1303="","",VLOOKUP($B1303,'SWC Towers'!$A:$Q,$AB$2,FALSE)),"")</f>
        <v/>
      </c>
      <c r="AC1303" s="20">
        <f>SUM(Table25[[#This Row],[IT Tower: Application]:[Other/Non-IT ]])</f>
        <v>1</v>
      </c>
      <c r="AD1303" s="67"/>
      <c r="AE1303" s="67"/>
      <c r="AF1303" s="67"/>
      <c r="AG1303" s="67"/>
      <c r="AH1303" s="67"/>
      <c r="AI1303" s="67"/>
      <c r="AJ1303" s="67"/>
      <c r="AK1303" s="67"/>
      <c r="AL1303" s="67"/>
      <c r="AM1303" s="67"/>
      <c r="AN1303" s="67"/>
      <c r="AO1303" s="67"/>
      <c r="AP1303" s="67"/>
      <c r="AQ1303" s="67"/>
      <c r="AR1303" s="67"/>
      <c r="AS1303" s="67"/>
      <c r="AT1303" s="67"/>
      <c r="AU1303" s="67"/>
      <c r="AV1303" s="67"/>
      <c r="AW1303" s="67">
        <v>0</v>
      </c>
      <c r="AX1303" s="67">
        <v>12855</v>
      </c>
      <c r="AY1303" s="67"/>
      <c r="AZ1303" s="67"/>
      <c r="BA1303" s="67"/>
      <c r="BB1303" s="113"/>
      <c r="BC1303" s="113"/>
      <c r="BD1303" s="113"/>
      <c r="BE1303" s="113"/>
      <c r="BF1303" s="113"/>
      <c r="BG1303" s="113"/>
      <c r="BH1303" s="113"/>
      <c r="BI1303" s="113"/>
      <c r="BJ1303" s="113"/>
      <c r="BK1303" s="113"/>
      <c r="BL1303" s="113"/>
      <c r="BM1303" s="113"/>
      <c r="BN1303" s="113"/>
      <c r="BO1303" s="113"/>
      <c r="BP1303" s="113"/>
      <c r="BQ1303" s="113"/>
      <c r="BR1303" s="113"/>
      <c r="BS1303" s="113"/>
      <c r="BT1303" s="113"/>
      <c r="BU1303" s="113"/>
      <c r="BV1303" s="113"/>
      <c r="BW1303" s="113"/>
      <c r="BX1303" s="113"/>
      <c r="BY1303" s="113"/>
      <c r="BZ1303" s="113"/>
      <c r="CA1303" s="67"/>
      <c r="CB1303" s="113"/>
      <c r="CC1303" s="69">
        <f>SUM(Table25[[#This Row],[Contract Amount FY00]:[Contract Amount FY50]])</f>
        <v>12855</v>
      </c>
      <c r="CD1303" s="114"/>
    </row>
    <row r="1304" spans="1:82" x14ac:dyDescent="0.25">
      <c r="A1304" s="122" t="s">
        <v>2017</v>
      </c>
      <c r="B1304" s="122" t="s">
        <v>533</v>
      </c>
      <c r="C1304" s="122" t="s">
        <v>2200</v>
      </c>
      <c r="E1304" s="26" t="str">
        <f>IFERROR(IF(VLOOKUP(Table25[[#This Row],[Contract No.]],Table3[#All],3,FALSE)="","No","Yes"),"")</f>
        <v>No</v>
      </c>
      <c r="F1304" s="107" t="str">
        <f>IFERROR(VLOOKUP(Table25[[#This Row],[Contract No.]],Table3[#All],3,FALSE),"")</f>
        <v/>
      </c>
      <c r="G1304" s="107" t="str">
        <f>IFERROR(IF(Table25[[#This Row],[Cooperative Purchase
(Yes/No)]]="Yes","Yes",IF(VLOOKUP(Table25[[#This Row],[Contract No.]],Table3[#All],1,FALSE)=Table25[[#This Row],[Contract No.]],"Yes","No")),"No")</f>
        <v>Yes</v>
      </c>
      <c r="H1304" s="51">
        <f>IFERROR(VLOOKUP(Table25[[#This Row],[Contract No.]],Table3[#All],4,FALSE),"")</f>
        <v>43556</v>
      </c>
      <c r="I1304" s="28">
        <f>IFERROR(IF(AND(MONTH(Table25[[#This Row],[Contract Start Date]])&gt;6,MONTH(Table25[[#This Row],[Contract Start Date]])&lt;=12),YEAR(Table25[[#This Row],[Contract Start Date]])+1,YEAR(Table25[[#This Row],[Contract Start Date]])),"")</f>
        <v>2019</v>
      </c>
      <c r="J1304" s="108">
        <f>Table25[[#This Row],[FY Formula start]]</f>
        <v>2019</v>
      </c>
      <c r="K1304" s="59" t="str">
        <f>"FY"&amp;" "&amp;Table25[[#This Row],[Year Start]]</f>
        <v>FY 2019</v>
      </c>
      <c r="L1304" s="109">
        <f>IFERROR(VLOOKUP(Table25[[#This Row],[Contract No.]],Table3[#All],5,FALSE),"")</f>
        <v>45747</v>
      </c>
      <c r="M1304" s="110">
        <f>IFERROR(IF(Table25[[#This Row],[Contract End Date]]="99/99/9999","No End",IF(AND(MONTH(Table25[[#This Row],[Contract End Date]])&gt;6,MONTH(Table25[[#This Row],[Contract End Date]])&lt;=12),YEAR(Table25[[#This Row],[Contract End Date]])+1,YEAR(Table25[[#This Row],[Contract End Date]]))),"")</f>
        <v>2025</v>
      </c>
      <c r="N1304" s="111">
        <f>Table25[[#This Row],[FY Formula end]]</f>
        <v>2025</v>
      </c>
      <c r="O1304" s="112" t="str">
        <f>IF(Table25[[#This Row],[Year End]]="No End","No End","FY"&amp;" "&amp;Table25[[#This Row],[Year End]])</f>
        <v>FY 2025</v>
      </c>
      <c r="P1304" s="27"/>
      <c r="Q1304" s="104">
        <f>_xlfn.IFNA(IF($B1304="","",VLOOKUP($B1304,'SWC Towers'!$A:$Q,$Q$2,FALSE)),"")</f>
        <v>0.2</v>
      </c>
      <c r="R1304" s="106">
        <f>_xlfn.IFNA(IF($B1304="","",VLOOKUP($B1304,'SWC Towers'!$A:$Q,$R$2,FALSE)),"")</f>
        <v>0.2</v>
      </c>
      <c r="S1304" s="106" t="str">
        <f>_xlfn.IFNA(IF($B1304="","",VLOOKUP($B1304,'SWC Towers'!$A:$Q,$S$2,FALSE)),"")</f>
        <v/>
      </c>
      <c r="T1304" s="106" t="str">
        <f>_xlfn.IFNA(IF($B1304="","",VLOOKUP($B1304,'SWC Towers'!$A:$Q,$T$2,FALSE)),"")</f>
        <v/>
      </c>
      <c r="U1304" s="104">
        <f>_xlfn.IFNA(IF($B1304="","",VLOOKUP($B1304,'SWC Towers'!$A:$Q,$U$2,FALSE)),"")</f>
        <v>0.2</v>
      </c>
      <c r="V1304" s="104" t="str">
        <f>_xlfn.IFNA(IF($B1304="","",VLOOKUP($B1304,'SWC Towers'!$A:$Q,$V$2,FALSE)),"")</f>
        <v/>
      </c>
      <c r="W1304" s="104">
        <f>_xlfn.IFNA(IF($B1304="","",VLOOKUP($B1304,'SWC Towers'!$A:$Q,$W$2,FALSE)),"")</f>
        <v>0.2</v>
      </c>
      <c r="X1304" s="104" t="str">
        <f>_xlfn.IFNA(IF($B1304="","",VLOOKUP($B1304,'SWC Towers'!$A:$Q,$X$2,FALSE)),"")</f>
        <v/>
      </c>
      <c r="Y1304" s="104" t="str">
        <f>_xlfn.IFNA(IF($B1304="","",VLOOKUP($B1304,'SWC Towers'!$A:$Q,$Y$2,FALSE)),"")</f>
        <v/>
      </c>
      <c r="Z1304" s="104" t="str">
        <f>_xlfn.IFNA(IF($B1304="","",VLOOKUP($B1304,'SWC Towers'!$A:$Q,$Z$2,FALSE)),"")</f>
        <v/>
      </c>
      <c r="AA1304" s="104">
        <f>_xlfn.IFNA(IF($B1304="","",VLOOKUP($B1304,'SWC Towers'!$A:$Q,$AA$2,FALSE)),"")</f>
        <v>0.2</v>
      </c>
      <c r="AB1304" s="106" t="str">
        <f>_xlfn.IFNA(IF($B1304="","",VLOOKUP($B1304,'SWC Towers'!$A:$Q,$AB$2,FALSE)),"")</f>
        <v/>
      </c>
      <c r="AC1304" s="20">
        <f>SUM(Table25[[#This Row],[IT Tower: Application]:[Other/Non-IT ]])</f>
        <v>1</v>
      </c>
      <c r="AD1304" s="67"/>
      <c r="AE1304" s="67"/>
      <c r="AF1304" s="67"/>
      <c r="AG1304" s="67"/>
      <c r="AH1304" s="67"/>
      <c r="AI1304" s="67"/>
      <c r="AJ1304" s="67"/>
      <c r="AK1304" s="67"/>
      <c r="AL1304" s="67"/>
      <c r="AM1304" s="67"/>
      <c r="AN1304" s="67"/>
      <c r="AO1304" s="67"/>
      <c r="AP1304" s="67"/>
      <c r="AQ1304" s="67"/>
      <c r="AR1304" s="67"/>
      <c r="AS1304" s="67"/>
      <c r="AT1304" s="67"/>
      <c r="AU1304" s="67"/>
      <c r="AV1304" s="67"/>
      <c r="AW1304" s="67"/>
      <c r="AX1304" s="67"/>
      <c r="AY1304" s="67"/>
      <c r="AZ1304" s="67">
        <v>5596</v>
      </c>
      <c r="BA1304" s="67">
        <v>10938</v>
      </c>
      <c r="BB1304" s="113">
        <v>128104</v>
      </c>
      <c r="BC1304" s="113">
        <v>0</v>
      </c>
      <c r="BD1304" s="113"/>
      <c r="BE1304" s="113"/>
      <c r="BF1304" s="113"/>
      <c r="BG1304" s="113"/>
      <c r="BH1304" s="113"/>
      <c r="BI1304" s="113"/>
      <c r="BJ1304" s="113"/>
      <c r="BK1304" s="113"/>
      <c r="BL1304" s="113"/>
      <c r="BM1304" s="113"/>
      <c r="BN1304" s="113"/>
      <c r="BO1304" s="113"/>
      <c r="BP1304" s="113"/>
      <c r="BQ1304" s="113"/>
      <c r="BR1304" s="113"/>
      <c r="BS1304" s="113"/>
      <c r="BT1304" s="113"/>
      <c r="BU1304" s="113"/>
      <c r="BV1304" s="113"/>
      <c r="BW1304" s="113"/>
      <c r="BX1304" s="113"/>
      <c r="BY1304" s="113"/>
      <c r="BZ1304" s="113"/>
      <c r="CA1304" s="67"/>
      <c r="CB1304" s="113"/>
      <c r="CC1304" s="69">
        <f>SUM(Table25[[#This Row],[Contract Amount FY00]:[Contract Amount FY50]])</f>
        <v>144638</v>
      </c>
      <c r="CD1304" s="114"/>
    </row>
    <row r="1305" spans="1:82" x14ac:dyDescent="0.25">
      <c r="A1305" s="122" t="s">
        <v>2017</v>
      </c>
      <c r="B1305" s="122" t="s">
        <v>2057</v>
      </c>
      <c r="C1305" s="122" t="s">
        <v>3190</v>
      </c>
      <c r="E1305" s="26" t="str">
        <f>IFERROR(IF(VLOOKUP(Table25[[#This Row],[Contract No.]],Table3[#All],3,FALSE)="","No","Yes"),"")</f>
        <v>Yes</v>
      </c>
      <c r="F1305" s="107" t="str">
        <f>IFERROR(VLOOKUP(Table25[[#This Row],[Contract No.]],Table3[#All],3,FALSE),"")</f>
        <v>NASPO</v>
      </c>
      <c r="G1305" s="107" t="str">
        <f>IFERROR(IF(Table25[[#This Row],[Cooperative Purchase
(Yes/No)]]="Yes","Yes",IF(VLOOKUP(Table25[[#This Row],[Contract No.]],Table3[#All],1,FALSE)=Table25[[#This Row],[Contract No.]],"Yes","No")),"No")</f>
        <v>Yes</v>
      </c>
      <c r="H1305" s="51">
        <f>IFERROR(VLOOKUP(Table25[[#This Row],[Contract No.]],Table3[#All],4,FALSE),"")</f>
        <v>43983</v>
      </c>
      <c r="I1305" s="28">
        <f>IFERROR(IF(AND(MONTH(Table25[[#This Row],[Contract Start Date]])&gt;6,MONTH(Table25[[#This Row],[Contract Start Date]])&lt;=12),YEAR(Table25[[#This Row],[Contract Start Date]])+1,YEAR(Table25[[#This Row],[Contract Start Date]])),"")</f>
        <v>2020</v>
      </c>
      <c r="J1305" s="108">
        <f>Table25[[#This Row],[FY Formula start]]</f>
        <v>2020</v>
      </c>
      <c r="K1305" s="59" t="str">
        <f>"FY"&amp;" "&amp;Table25[[#This Row],[Year Start]]</f>
        <v>FY 2020</v>
      </c>
      <c r="L1305" s="109">
        <f>IFERROR(VLOOKUP(Table25[[#This Row],[Contract No.]],Table3[#All],5,FALSE),"")</f>
        <v>46295</v>
      </c>
      <c r="M1305" s="110">
        <f>IFERROR(IF(Table25[[#This Row],[Contract End Date]]="99/99/9999","No End",IF(AND(MONTH(Table25[[#This Row],[Contract End Date]])&gt;6,MONTH(Table25[[#This Row],[Contract End Date]])&lt;=12),YEAR(Table25[[#This Row],[Contract End Date]])+1,YEAR(Table25[[#This Row],[Contract End Date]]))),"")</f>
        <v>2027</v>
      </c>
      <c r="N1305" s="111">
        <f>Table25[[#This Row],[FY Formula end]]</f>
        <v>2027</v>
      </c>
      <c r="O1305" s="112" t="str">
        <f>IF(Table25[[#This Row],[Year End]]="No End","No End","FY"&amp;" "&amp;Table25[[#This Row],[Year End]])</f>
        <v>FY 2027</v>
      </c>
      <c r="P1305" s="27"/>
      <c r="Q1305" s="104">
        <f>_xlfn.IFNA(IF($B1305="","",VLOOKUP($B1305,'SWC Towers'!$A:$Q,$Q$2,FALSE)),"")</f>
        <v>0.1</v>
      </c>
      <c r="R1305" s="106">
        <f>_xlfn.IFNA(IF($B1305="","",VLOOKUP($B1305,'SWC Towers'!$A:$Q,$R$2,FALSE)),"")</f>
        <v>0.1</v>
      </c>
      <c r="S1305" s="106" t="str">
        <f>_xlfn.IFNA(IF($B1305="","",VLOOKUP($B1305,'SWC Towers'!$A:$Q,$S$2,FALSE)),"")</f>
        <v/>
      </c>
      <c r="T1305" s="106" t="str">
        <f>_xlfn.IFNA(IF($B1305="","",VLOOKUP($B1305,'SWC Towers'!$A:$Q,$T$2,FALSE)),"")</f>
        <v/>
      </c>
      <c r="U1305" s="104">
        <f>_xlfn.IFNA(IF($B1305="","",VLOOKUP($B1305,'SWC Towers'!$A:$Q,$U$2,FALSE)),"")</f>
        <v>0.15</v>
      </c>
      <c r="V1305" s="104" t="str">
        <f>_xlfn.IFNA(IF($B1305="","",VLOOKUP($B1305,'SWC Towers'!$A:$Q,$V$2,FALSE)),"")</f>
        <v/>
      </c>
      <c r="W1305" s="104">
        <f>_xlfn.IFNA(IF($B1305="","",VLOOKUP($B1305,'SWC Towers'!$A:$Q,$W$2,FALSE)),"")</f>
        <v>0.65</v>
      </c>
      <c r="X1305" s="104" t="str">
        <f>_xlfn.IFNA(IF($B1305="","",VLOOKUP($B1305,'SWC Towers'!$A:$Q,$X$2,FALSE)),"")</f>
        <v/>
      </c>
      <c r="Y1305" s="104" t="str">
        <f>_xlfn.IFNA(IF($B1305="","",VLOOKUP($B1305,'SWC Towers'!$A:$Q,$Y$2,FALSE)),"")</f>
        <v/>
      </c>
      <c r="Z1305" s="104" t="str">
        <f>_xlfn.IFNA(IF($B1305="","",VLOOKUP($B1305,'SWC Towers'!$A:$Q,$Z$2,FALSE)),"")</f>
        <v/>
      </c>
      <c r="AA1305" s="104" t="str">
        <f>_xlfn.IFNA(IF($B1305="","",VLOOKUP($B1305,'SWC Towers'!$A:$Q,$AA$2,FALSE)),"")</f>
        <v/>
      </c>
      <c r="AB1305" s="106" t="str">
        <f>_xlfn.IFNA(IF($B1305="","",VLOOKUP($B1305,'SWC Towers'!$A:$Q,$AB$2,FALSE)),"")</f>
        <v/>
      </c>
      <c r="AC1305" s="20">
        <f>SUM(Table25[[#This Row],[IT Tower: Application]:[Other/Non-IT ]])</f>
        <v>1</v>
      </c>
      <c r="AD1305" s="67"/>
      <c r="AE1305" s="67"/>
      <c r="AF1305" s="67"/>
      <c r="AG1305" s="67"/>
      <c r="AH1305" s="67"/>
      <c r="AI1305" s="67"/>
      <c r="AJ1305" s="67"/>
      <c r="AK1305" s="67"/>
      <c r="AL1305" s="67"/>
      <c r="AM1305" s="67"/>
      <c r="AN1305" s="67"/>
      <c r="AO1305" s="67"/>
      <c r="AP1305" s="67"/>
      <c r="AQ1305" s="67"/>
      <c r="AR1305" s="67"/>
      <c r="AS1305" s="67"/>
      <c r="AT1305" s="67"/>
      <c r="AU1305" s="67"/>
      <c r="AV1305" s="67"/>
      <c r="AW1305" s="67"/>
      <c r="AX1305" s="67"/>
      <c r="AY1305" s="67"/>
      <c r="AZ1305" s="67">
        <v>0</v>
      </c>
      <c r="BA1305" s="67">
        <v>16745</v>
      </c>
      <c r="BB1305" s="113">
        <v>2219</v>
      </c>
      <c r="BC1305" s="113">
        <v>76655</v>
      </c>
      <c r="BD1305" s="113"/>
      <c r="BE1305" s="113"/>
      <c r="BF1305" s="113"/>
      <c r="BG1305" s="113"/>
      <c r="BH1305" s="113"/>
      <c r="BI1305" s="113"/>
      <c r="BJ1305" s="113"/>
      <c r="BK1305" s="113"/>
      <c r="BL1305" s="113"/>
      <c r="BM1305" s="113"/>
      <c r="BN1305" s="113"/>
      <c r="BO1305" s="113"/>
      <c r="BP1305" s="113"/>
      <c r="BQ1305" s="113"/>
      <c r="BR1305" s="113"/>
      <c r="BS1305" s="113"/>
      <c r="BT1305" s="113"/>
      <c r="BU1305" s="113"/>
      <c r="BV1305" s="113"/>
      <c r="BW1305" s="113"/>
      <c r="BX1305" s="113"/>
      <c r="BY1305" s="113"/>
      <c r="BZ1305" s="113"/>
      <c r="CA1305" s="67"/>
      <c r="CB1305" s="113"/>
      <c r="CC1305" s="69">
        <f>SUM(Table25[[#This Row],[Contract Amount FY00]:[Contract Amount FY50]])</f>
        <v>95619</v>
      </c>
      <c r="CD1305" s="114"/>
    </row>
    <row r="1306" spans="1:82" x14ac:dyDescent="0.25">
      <c r="A1306" s="122" t="s">
        <v>2017</v>
      </c>
      <c r="B1306" s="122" t="s">
        <v>3071</v>
      </c>
      <c r="C1306" s="122" t="s">
        <v>753</v>
      </c>
      <c r="E1306" s="26" t="str">
        <f>IFERROR(IF(VLOOKUP(Table25[[#This Row],[Contract No.]],Table3[#All],3,FALSE)="","No","Yes"),"")</f>
        <v>Yes</v>
      </c>
      <c r="F1306" s="107" t="str">
        <f>IFERROR(VLOOKUP(Table25[[#This Row],[Contract No.]],Table3[#All],3,FALSE),"")</f>
        <v>NASPO</v>
      </c>
      <c r="G1306" s="107" t="str">
        <f>IFERROR(IF(Table25[[#This Row],[Cooperative Purchase
(Yes/No)]]="Yes","Yes",IF(VLOOKUP(Table25[[#This Row],[Contract No.]],Table3[#All],1,FALSE)=Table25[[#This Row],[Contract No.]],"Yes","No")),"No")</f>
        <v>Yes</v>
      </c>
      <c r="H1306" s="51">
        <f>IFERROR(VLOOKUP(Table25[[#This Row],[Contract No.]],Table3[#All],4,FALSE),"")</f>
        <v>45322</v>
      </c>
      <c r="I1306" s="28">
        <f>IFERROR(IF(AND(MONTH(Table25[[#This Row],[Contract Start Date]])&gt;6,MONTH(Table25[[#This Row],[Contract Start Date]])&lt;=12),YEAR(Table25[[#This Row],[Contract Start Date]])+1,YEAR(Table25[[#This Row],[Contract Start Date]])),"")</f>
        <v>2024</v>
      </c>
      <c r="J1306" s="108">
        <f>Table25[[#This Row],[FY Formula start]]</f>
        <v>2024</v>
      </c>
      <c r="K1306" s="59" t="str">
        <f>"FY"&amp;" "&amp;Table25[[#This Row],[Year Start]]</f>
        <v>FY 2024</v>
      </c>
      <c r="L1306" s="109">
        <f>IFERROR(VLOOKUP(Table25[[#This Row],[Contract No.]],Table3[#All],5,FALSE),"")</f>
        <v>46934</v>
      </c>
      <c r="M1306" s="110">
        <f>IFERROR(IF(Table25[[#This Row],[Contract End Date]]="99/99/9999","No End",IF(AND(MONTH(Table25[[#This Row],[Contract End Date]])&gt;6,MONTH(Table25[[#This Row],[Contract End Date]])&lt;=12),YEAR(Table25[[#This Row],[Contract End Date]])+1,YEAR(Table25[[#This Row],[Contract End Date]]))),"")</f>
        <v>2028</v>
      </c>
      <c r="N1306" s="111">
        <f>Table25[[#This Row],[FY Formula end]]</f>
        <v>2028</v>
      </c>
      <c r="O1306" s="112" t="str">
        <f>IF(Table25[[#This Row],[Year End]]="No End","No End","FY"&amp;" "&amp;Table25[[#This Row],[Year End]])</f>
        <v>FY 2028</v>
      </c>
      <c r="P1306" s="27"/>
      <c r="Q1306" s="104" t="str">
        <f>_xlfn.IFNA(IF($B1306="","",VLOOKUP($B1306,'SWC Towers'!$A:$Q,$Q$2,FALSE)),"")</f>
        <v/>
      </c>
      <c r="R1306" s="106">
        <f>_xlfn.IFNA(IF($B1306="","",VLOOKUP($B1306,'SWC Towers'!$A:$Q,$R$2,FALSE)),"")</f>
        <v>0.2</v>
      </c>
      <c r="S1306" s="106" t="str">
        <f>_xlfn.IFNA(IF($B1306="","",VLOOKUP($B1306,'SWC Towers'!$A:$Q,$S$2,FALSE)),"")</f>
        <v/>
      </c>
      <c r="T1306" s="106" t="str">
        <f>_xlfn.IFNA(IF($B1306="","",VLOOKUP($B1306,'SWC Towers'!$A:$Q,$T$2,FALSE)),"")</f>
        <v/>
      </c>
      <c r="U1306" s="104">
        <f>_xlfn.IFNA(IF($B1306="","",VLOOKUP($B1306,'SWC Towers'!$A:$Q,$U$2,FALSE)),"")</f>
        <v>0.6</v>
      </c>
      <c r="V1306" s="104" t="str">
        <f>_xlfn.IFNA(IF($B1306="","",VLOOKUP($B1306,'SWC Towers'!$A:$Q,$V$2,FALSE)),"")</f>
        <v/>
      </c>
      <c r="W1306" s="104" t="str">
        <f>_xlfn.IFNA(IF($B1306="","",VLOOKUP($B1306,'SWC Towers'!$A:$Q,$W$2,FALSE)),"")</f>
        <v/>
      </c>
      <c r="X1306" s="104" t="str">
        <f>_xlfn.IFNA(IF($B1306="","",VLOOKUP($B1306,'SWC Towers'!$A:$Q,$X$2,FALSE)),"")</f>
        <v/>
      </c>
      <c r="Y1306" s="104" t="str">
        <f>_xlfn.IFNA(IF($B1306="","",VLOOKUP($B1306,'SWC Towers'!$A:$Q,$Y$2,FALSE)),"")</f>
        <v/>
      </c>
      <c r="Z1306" s="104" t="str">
        <f>_xlfn.IFNA(IF($B1306="","",VLOOKUP($B1306,'SWC Towers'!$A:$Q,$Z$2,FALSE)),"")</f>
        <v/>
      </c>
      <c r="AA1306" s="104">
        <f>_xlfn.IFNA(IF($B1306="","",VLOOKUP($B1306,'SWC Towers'!$A:$Q,$AA$2,FALSE)),"")</f>
        <v>0.2</v>
      </c>
      <c r="AB1306" s="106" t="str">
        <f>_xlfn.IFNA(IF($B1306="","",VLOOKUP($B1306,'SWC Towers'!$A:$Q,$AB$2,FALSE)),"")</f>
        <v/>
      </c>
      <c r="AC1306" s="20">
        <f>SUM(Table25[[#This Row],[IT Tower: Application]:[Other/Non-IT ]])</f>
        <v>1</v>
      </c>
      <c r="AD1306" s="67"/>
      <c r="AE1306" s="67"/>
      <c r="AF1306" s="67"/>
      <c r="AG1306" s="67"/>
      <c r="AH1306" s="67"/>
      <c r="AI1306" s="67"/>
      <c r="AJ1306" s="67"/>
      <c r="AK1306" s="67"/>
      <c r="AL1306" s="67"/>
      <c r="AM1306" s="67"/>
      <c r="AN1306" s="67"/>
      <c r="AO1306" s="67"/>
      <c r="AP1306" s="67"/>
      <c r="AQ1306" s="67"/>
      <c r="AR1306" s="67"/>
      <c r="AS1306" s="67"/>
      <c r="AT1306" s="67"/>
      <c r="AU1306" s="67"/>
      <c r="AV1306" s="67"/>
      <c r="AW1306" s="67"/>
      <c r="AX1306" s="67"/>
      <c r="AY1306" s="67"/>
      <c r="AZ1306" s="67"/>
      <c r="BA1306" s="67"/>
      <c r="BB1306" s="113">
        <v>11187</v>
      </c>
      <c r="BC1306" s="113">
        <v>33995</v>
      </c>
      <c r="BD1306" s="113"/>
      <c r="BE1306" s="113"/>
      <c r="BF1306" s="113"/>
      <c r="BG1306" s="113"/>
      <c r="BH1306" s="113"/>
      <c r="BI1306" s="113"/>
      <c r="BJ1306" s="113"/>
      <c r="BK1306" s="113"/>
      <c r="BL1306" s="113"/>
      <c r="BM1306" s="113"/>
      <c r="BN1306" s="113"/>
      <c r="BO1306" s="113"/>
      <c r="BP1306" s="113"/>
      <c r="BQ1306" s="113"/>
      <c r="BR1306" s="113"/>
      <c r="BS1306" s="113"/>
      <c r="BT1306" s="113"/>
      <c r="BU1306" s="113"/>
      <c r="BV1306" s="113"/>
      <c r="BW1306" s="113"/>
      <c r="BX1306" s="113"/>
      <c r="BY1306" s="113"/>
      <c r="BZ1306" s="113"/>
      <c r="CA1306" s="67"/>
      <c r="CB1306" s="113"/>
      <c r="CC1306" s="69">
        <f>SUM(Table25[[#This Row],[Contract Amount FY00]:[Contract Amount FY50]])</f>
        <v>45182</v>
      </c>
      <c r="CD1306" s="114"/>
    </row>
    <row r="1307" spans="1:82" x14ac:dyDescent="0.25">
      <c r="A1307" s="122" t="s">
        <v>2017</v>
      </c>
      <c r="B1307" s="122" t="s">
        <v>2245</v>
      </c>
      <c r="C1307" s="122" t="s">
        <v>3131</v>
      </c>
      <c r="E1307" s="26" t="str">
        <f>IFERROR(IF(VLOOKUP(Table25[[#This Row],[Contract No.]],Table3[#All],3,FALSE)="","No","Yes"),"")</f>
        <v>No</v>
      </c>
      <c r="F1307" s="107" t="str">
        <f>IFERROR(VLOOKUP(Table25[[#This Row],[Contract No.]],Table3[#All],3,FALSE),"")</f>
        <v/>
      </c>
      <c r="G1307" s="107" t="str">
        <f>IFERROR(IF(Table25[[#This Row],[Cooperative Purchase
(Yes/No)]]="Yes","Yes",IF(VLOOKUP(Table25[[#This Row],[Contract No.]],Table3[#All],1,FALSE)=Table25[[#This Row],[Contract No.]],"Yes","No")),"No")</f>
        <v>Yes</v>
      </c>
      <c r="H1307" s="51">
        <f>IFERROR(VLOOKUP(Table25[[#This Row],[Contract No.]],Table3[#All],4,FALSE),"")</f>
        <v>43952</v>
      </c>
      <c r="I1307" s="28">
        <f>IFERROR(IF(AND(MONTH(Table25[[#This Row],[Contract Start Date]])&gt;6,MONTH(Table25[[#This Row],[Contract Start Date]])&lt;=12),YEAR(Table25[[#This Row],[Contract Start Date]])+1,YEAR(Table25[[#This Row],[Contract Start Date]])),"")</f>
        <v>2020</v>
      </c>
      <c r="J1307" s="108">
        <f>Table25[[#This Row],[FY Formula start]]</f>
        <v>2020</v>
      </c>
      <c r="K1307" s="59" t="str">
        <f>"FY"&amp;" "&amp;Table25[[#This Row],[Year Start]]</f>
        <v>FY 2020</v>
      </c>
      <c r="L1307" s="109">
        <f>IFERROR(VLOOKUP(Table25[[#This Row],[Contract No.]],Table3[#All],5,FALSE),"")</f>
        <v>46203</v>
      </c>
      <c r="M1307" s="110">
        <f>IFERROR(IF(Table25[[#This Row],[Contract End Date]]="99/99/9999","No End",IF(AND(MONTH(Table25[[#This Row],[Contract End Date]])&gt;6,MONTH(Table25[[#This Row],[Contract End Date]])&lt;=12),YEAR(Table25[[#This Row],[Contract End Date]])+1,YEAR(Table25[[#This Row],[Contract End Date]]))),"")</f>
        <v>2026</v>
      </c>
      <c r="N1307" s="111">
        <f>Table25[[#This Row],[FY Formula end]]</f>
        <v>2026</v>
      </c>
      <c r="O1307" s="112" t="str">
        <f>IF(Table25[[#This Row],[Year End]]="No End","No End","FY"&amp;" "&amp;Table25[[#This Row],[Year End]])</f>
        <v>FY 2026</v>
      </c>
      <c r="P1307" s="27"/>
      <c r="Q1307" s="104" t="str">
        <f>_xlfn.IFNA(IF($B1307="","",VLOOKUP($B1307,'SWC Towers'!$A:$Q,$Q$2,FALSE)),"")</f>
        <v/>
      </c>
      <c r="R1307" s="106" t="str">
        <f>_xlfn.IFNA(IF($B1307="","",VLOOKUP($B1307,'SWC Towers'!$A:$Q,$R$2,FALSE)),"")</f>
        <v/>
      </c>
      <c r="S1307" s="106" t="str">
        <f>_xlfn.IFNA(IF($B1307="","",VLOOKUP($B1307,'SWC Towers'!$A:$Q,$S$2,FALSE)),"")</f>
        <v/>
      </c>
      <c r="T1307" s="106" t="str">
        <f>_xlfn.IFNA(IF($B1307="","",VLOOKUP($B1307,'SWC Towers'!$A:$Q,$T$2,FALSE)),"")</f>
        <v/>
      </c>
      <c r="U1307" s="104">
        <f>_xlfn.IFNA(IF($B1307="","",VLOOKUP($B1307,'SWC Towers'!$A:$Q,$U$2,FALSE)),"")</f>
        <v>0.1</v>
      </c>
      <c r="V1307" s="104" t="str">
        <f>_xlfn.IFNA(IF($B1307="","",VLOOKUP($B1307,'SWC Towers'!$A:$Q,$V$2,FALSE)),"")</f>
        <v/>
      </c>
      <c r="W1307" s="104" t="str">
        <f>_xlfn.IFNA(IF($B1307="","",VLOOKUP($B1307,'SWC Towers'!$A:$Q,$W$2,FALSE)),"")</f>
        <v/>
      </c>
      <c r="X1307" s="104" t="str">
        <f>_xlfn.IFNA(IF($B1307="","",VLOOKUP($B1307,'SWC Towers'!$A:$Q,$X$2,FALSE)),"")</f>
        <v/>
      </c>
      <c r="Y1307" s="104" t="str">
        <f>_xlfn.IFNA(IF($B1307="","",VLOOKUP($B1307,'SWC Towers'!$A:$Q,$Y$2,FALSE)),"")</f>
        <v/>
      </c>
      <c r="Z1307" s="104" t="str">
        <f>_xlfn.IFNA(IF($B1307="","",VLOOKUP($B1307,'SWC Towers'!$A:$Q,$Z$2,FALSE)),"")</f>
        <v/>
      </c>
      <c r="AA1307" s="104" t="str">
        <f>_xlfn.IFNA(IF($B1307="","",VLOOKUP($B1307,'SWC Towers'!$A:$Q,$AA$2,FALSE)),"")</f>
        <v/>
      </c>
      <c r="AB1307" s="106">
        <f>_xlfn.IFNA(IF($B1307="","",VLOOKUP($B1307,'SWC Towers'!$A:$Q,$AB$2,FALSE)),"")</f>
        <v>0.9</v>
      </c>
      <c r="AC1307" s="20">
        <f>SUM(Table25[[#This Row],[IT Tower: Application]:[Other/Non-IT ]])</f>
        <v>1</v>
      </c>
      <c r="AD1307" s="67"/>
      <c r="AE1307" s="67"/>
      <c r="AF1307" s="67"/>
      <c r="AG1307" s="67"/>
      <c r="AH1307" s="67"/>
      <c r="AI1307" s="67"/>
      <c r="AJ1307" s="67"/>
      <c r="AK1307" s="67"/>
      <c r="AL1307" s="67"/>
      <c r="AM1307" s="67"/>
      <c r="AN1307" s="67"/>
      <c r="AO1307" s="67"/>
      <c r="AP1307" s="67"/>
      <c r="AQ1307" s="67"/>
      <c r="AR1307" s="67"/>
      <c r="AS1307" s="67"/>
      <c r="AT1307" s="67"/>
      <c r="AU1307" s="67"/>
      <c r="AV1307" s="67"/>
      <c r="AW1307" s="67"/>
      <c r="AX1307" s="67"/>
      <c r="AY1307" s="67"/>
      <c r="AZ1307" s="67">
        <v>0</v>
      </c>
      <c r="BA1307" s="67">
        <v>17382</v>
      </c>
      <c r="BB1307" s="113">
        <v>13972</v>
      </c>
      <c r="BC1307" s="113">
        <v>10705</v>
      </c>
      <c r="BD1307" s="113"/>
      <c r="BE1307" s="113"/>
      <c r="BF1307" s="113"/>
      <c r="BG1307" s="113"/>
      <c r="BH1307" s="113"/>
      <c r="BI1307" s="113"/>
      <c r="BJ1307" s="113"/>
      <c r="BK1307" s="113"/>
      <c r="BL1307" s="113"/>
      <c r="BM1307" s="113"/>
      <c r="BN1307" s="113"/>
      <c r="BO1307" s="113"/>
      <c r="BP1307" s="113"/>
      <c r="BQ1307" s="113"/>
      <c r="BR1307" s="113"/>
      <c r="BS1307" s="113"/>
      <c r="BT1307" s="113"/>
      <c r="BU1307" s="113"/>
      <c r="BV1307" s="113"/>
      <c r="BW1307" s="113"/>
      <c r="BX1307" s="113"/>
      <c r="BY1307" s="113"/>
      <c r="BZ1307" s="113"/>
      <c r="CA1307" s="67"/>
      <c r="CB1307" s="113"/>
      <c r="CC1307" s="69">
        <f>SUM(Table25[[#This Row],[Contract Amount FY00]:[Contract Amount FY50]])</f>
        <v>42059</v>
      </c>
      <c r="CD1307" s="114"/>
    </row>
    <row r="1308" spans="1:82" x14ac:dyDescent="0.25">
      <c r="A1308" s="122" t="s">
        <v>2017</v>
      </c>
      <c r="B1308" s="122" t="s">
        <v>2245</v>
      </c>
      <c r="C1308" s="122" t="s">
        <v>3192</v>
      </c>
      <c r="E1308" s="26" t="str">
        <f>IFERROR(IF(VLOOKUP(Table25[[#This Row],[Contract No.]],Table3[#All],3,FALSE)="","No","Yes"),"")</f>
        <v>No</v>
      </c>
      <c r="F1308" s="107" t="str">
        <f>IFERROR(VLOOKUP(Table25[[#This Row],[Contract No.]],Table3[#All],3,FALSE),"")</f>
        <v/>
      </c>
      <c r="G1308" s="107" t="str">
        <f>IFERROR(IF(Table25[[#This Row],[Cooperative Purchase
(Yes/No)]]="Yes","Yes",IF(VLOOKUP(Table25[[#This Row],[Contract No.]],Table3[#All],1,FALSE)=Table25[[#This Row],[Contract No.]],"Yes","No")),"No")</f>
        <v>Yes</v>
      </c>
      <c r="H1308" s="51">
        <f>IFERROR(VLOOKUP(Table25[[#This Row],[Contract No.]],Table3[#All],4,FALSE),"")</f>
        <v>43952</v>
      </c>
      <c r="I1308" s="28">
        <f>IFERROR(IF(AND(MONTH(Table25[[#This Row],[Contract Start Date]])&gt;6,MONTH(Table25[[#This Row],[Contract Start Date]])&lt;=12),YEAR(Table25[[#This Row],[Contract Start Date]])+1,YEAR(Table25[[#This Row],[Contract Start Date]])),"")</f>
        <v>2020</v>
      </c>
      <c r="J1308" s="108">
        <f>Table25[[#This Row],[FY Formula start]]</f>
        <v>2020</v>
      </c>
      <c r="K1308" s="59" t="str">
        <f>"FY"&amp;" "&amp;Table25[[#This Row],[Year Start]]</f>
        <v>FY 2020</v>
      </c>
      <c r="L1308" s="109">
        <f>IFERROR(VLOOKUP(Table25[[#This Row],[Contract No.]],Table3[#All],5,FALSE),"")</f>
        <v>46203</v>
      </c>
      <c r="M1308" s="110">
        <f>IFERROR(IF(Table25[[#This Row],[Contract End Date]]="99/99/9999","No End",IF(AND(MONTH(Table25[[#This Row],[Contract End Date]])&gt;6,MONTH(Table25[[#This Row],[Contract End Date]])&lt;=12),YEAR(Table25[[#This Row],[Contract End Date]])+1,YEAR(Table25[[#This Row],[Contract End Date]]))),"")</f>
        <v>2026</v>
      </c>
      <c r="N1308" s="111">
        <f>Table25[[#This Row],[FY Formula end]]</f>
        <v>2026</v>
      </c>
      <c r="O1308" s="112" t="str">
        <f>IF(Table25[[#This Row],[Year End]]="No End","No End","FY"&amp;" "&amp;Table25[[#This Row],[Year End]])</f>
        <v>FY 2026</v>
      </c>
      <c r="P1308" s="27"/>
      <c r="Q1308" s="104" t="str">
        <f>_xlfn.IFNA(IF($B1308="","",VLOOKUP($B1308,'SWC Towers'!$A:$Q,$Q$2,FALSE)),"")</f>
        <v/>
      </c>
      <c r="R1308" s="106" t="str">
        <f>_xlfn.IFNA(IF($B1308="","",VLOOKUP($B1308,'SWC Towers'!$A:$Q,$R$2,FALSE)),"")</f>
        <v/>
      </c>
      <c r="S1308" s="106" t="str">
        <f>_xlfn.IFNA(IF($B1308="","",VLOOKUP($B1308,'SWC Towers'!$A:$Q,$S$2,FALSE)),"")</f>
        <v/>
      </c>
      <c r="T1308" s="106" t="str">
        <f>_xlfn.IFNA(IF($B1308="","",VLOOKUP($B1308,'SWC Towers'!$A:$Q,$T$2,FALSE)),"")</f>
        <v/>
      </c>
      <c r="U1308" s="104">
        <f>_xlfn.IFNA(IF($B1308="","",VLOOKUP($B1308,'SWC Towers'!$A:$Q,$U$2,FALSE)),"")</f>
        <v>0.1</v>
      </c>
      <c r="V1308" s="104" t="str">
        <f>_xlfn.IFNA(IF($B1308="","",VLOOKUP($B1308,'SWC Towers'!$A:$Q,$V$2,FALSE)),"")</f>
        <v/>
      </c>
      <c r="W1308" s="104" t="str">
        <f>_xlfn.IFNA(IF($B1308="","",VLOOKUP($B1308,'SWC Towers'!$A:$Q,$W$2,FALSE)),"")</f>
        <v/>
      </c>
      <c r="X1308" s="104" t="str">
        <f>_xlfn.IFNA(IF($B1308="","",VLOOKUP($B1308,'SWC Towers'!$A:$Q,$X$2,FALSE)),"")</f>
        <v/>
      </c>
      <c r="Y1308" s="104" t="str">
        <f>_xlfn.IFNA(IF($B1308="","",VLOOKUP($B1308,'SWC Towers'!$A:$Q,$Y$2,FALSE)),"")</f>
        <v/>
      </c>
      <c r="Z1308" s="104" t="str">
        <f>_xlfn.IFNA(IF($B1308="","",VLOOKUP($B1308,'SWC Towers'!$A:$Q,$Z$2,FALSE)),"")</f>
        <v/>
      </c>
      <c r="AA1308" s="104" t="str">
        <f>_xlfn.IFNA(IF($B1308="","",VLOOKUP($B1308,'SWC Towers'!$A:$Q,$AA$2,FALSE)),"")</f>
        <v/>
      </c>
      <c r="AB1308" s="106">
        <f>_xlfn.IFNA(IF($B1308="","",VLOOKUP($B1308,'SWC Towers'!$A:$Q,$AB$2,FALSE)),"")</f>
        <v>0.9</v>
      </c>
      <c r="AC1308" s="20">
        <f>SUM(Table25[[#This Row],[IT Tower: Application]:[Other/Non-IT ]])</f>
        <v>1</v>
      </c>
      <c r="AD1308" s="67"/>
      <c r="AE1308" s="67"/>
      <c r="AF1308" s="67"/>
      <c r="AG1308" s="67"/>
      <c r="AH1308" s="67"/>
      <c r="AI1308" s="67"/>
      <c r="AJ1308" s="67"/>
      <c r="AK1308" s="67"/>
      <c r="AL1308" s="67"/>
      <c r="AM1308" s="67"/>
      <c r="AN1308" s="67"/>
      <c r="AO1308" s="67"/>
      <c r="AP1308" s="67"/>
      <c r="AQ1308" s="67"/>
      <c r="AR1308" s="67"/>
      <c r="AS1308" s="67"/>
      <c r="AT1308" s="67"/>
      <c r="AU1308" s="67"/>
      <c r="AV1308" s="67"/>
      <c r="AW1308" s="67"/>
      <c r="AX1308" s="67">
        <v>368</v>
      </c>
      <c r="AY1308" s="67">
        <v>9915</v>
      </c>
      <c r="AZ1308" s="67">
        <v>9548</v>
      </c>
      <c r="BA1308" s="67">
        <v>0</v>
      </c>
      <c r="BB1308" s="113"/>
      <c r="BC1308" s="113"/>
      <c r="BD1308" s="113"/>
      <c r="BE1308" s="113"/>
      <c r="BF1308" s="113"/>
      <c r="BG1308" s="113"/>
      <c r="BH1308" s="113"/>
      <c r="BI1308" s="113"/>
      <c r="BJ1308" s="113"/>
      <c r="BK1308" s="113"/>
      <c r="BL1308" s="113"/>
      <c r="BM1308" s="113"/>
      <c r="BN1308" s="113"/>
      <c r="BO1308" s="113"/>
      <c r="BP1308" s="113"/>
      <c r="BQ1308" s="113"/>
      <c r="BR1308" s="113"/>
      <c r="BS1308" s="113"/>
      <c r="BT1308" s="113"/>
      <c r="BU1308" s="113"/>
      <c r="BV1308" s="113"/>
      <c r="BW1308" s="113"/>
      <c r="BX1308" s="113"/>
      <c r="BY1308" s="113"/>
      <c r="BZ1308" s="113"/>
      <c r="CA1308" s="67"/>
      <c r="CB1308" s="113"/>
      <c r="CC1308" s="69">
        <f>SUM(Table25[[#This Row],[Contract Amount FY00]:[Contract Amount FY50]])</f>
        <v>19831</v>
      </c>
      <c r="CD1308" s="114"/>
    </row>
    <row r="1309" spans="1:82" x14ac:dyDescent="0.25">
      <c r="A1309" s="122" t="s">
        <v>2017</v>
      </c>
      <c r="B1309" s="122" t="s">
        <v>526</v>
      </c>
      <c r="C1309" s="122" t="s">
        <v>375</v>
      </c>
      <c r="E1309" s="26" t="str">
        <f>IFERROR(IF(VLOOKUP(Table25[[#This Row],[Contract No.]],Table3[#All],3,FALSE)="","No","Yes"),"")</f>
        <v>Yes</v>
      </c>
      <c r="F1309" s="107" t="str">
        <f>IFERROR(VLOOKUP(Table25[[#This Row],[Contract No.]],Table3[#All],3,FALSE),"")</f>
        <v>NASPO</v>
      </c>
      <c r="G1309" s="107" t="str">
        <f>IFERROR(IF(Table25[[#This Row],[Cooperative Purchase
(Yes/No)]]="Yes","Yes",IF(VLOOKUP(Table25[[#This Row],[Contract No.]],Table3[#All],1,FALSE)=Table25[[#This Row],[Contract No.]],"Yes","No")),"No")</f>
        <v>Yes</v>
      </c>
      <c r="H1309" s="51">
        <f>IFERROR(VLOOKUP(Table25[[#This Row],[Contract No.]],Table3[#All],4,FALSE),"")</f>
        <v>43892</v>
      </c>
      <c r="I1309" s="28">
        <f>IFERROR(IF(AND(MONTH(Table25[[#This Row],[Contract Start Date]])&gt;6,MONTH(Table25[[#This Row],[Contract Start Date]])&lt;=12),YEAR(Table25[[#This Row],[Contract Start Date]])+1,YEAR(Table25[[#This Row],[Contract Start Date]])),"")</f>
        <v>2020</v>
      </c>
      <c r="J1309" s="108">
        <f>Table25[[#This Row],[FY Formula start]]</f>
        <v>2020</v>
      </c>
      <c r="K1309" s="59" t="str">
        <f>"FY"&amp;" "&amp;Table25[[#This Row],[Year Start]]</f>
        <v>FY 2020</v>
      </c>
      <c r="L1309" s="109">
        <f>IFERROR(VLOOKUP(Table25[[#This Row],[Contract No.]],Table3[#All],5,FALSE),"")</f>
        <v>45504</v>
      </c>
      <c r="M1309" s="110">
        <f>IFERROR(IF(Table25[[#This Row],[Contract End Date]]="99/99/9999","No End",IF(AND(MONTH(Table25[[#This Row],[Contract End Date]])&gt;6,MONTH(Table25[[#This Row],[Contract End Date]])&lt;=12),YEAR(Table25[[#This Row],[Contract End Date]])+1,YEAR(Table25[[#This Row],[Contract End Date]]))),"")</f>
        <v>2025</v>
      </c>
      <c r="N1309" s="111">
        <f>Table25[[#This Row],[FY Formula end]]</f>
        <v>2025</v>
      </c>
      <c r="O1309" s="112" t="str">
        <f>IF(Table25[[#This Row],[Year End]]="No End","No End","FY"&amp;" "&amp;Table25[[#This Row],[Year End]])</f>
        <v>FY 2025</v>
      </c>
      <c r="P1309" s="27"/>
      <c r="Q1309" s="104" t="str">
        <f>_xlfn.IFNA(IF($B1309="","",VLOOKUP($B1309,'SWC Towers'!$A:$Q,$Q$2,FALSE)),"")</f>
        <v/>
      </c>
      <c r="R1309" s="106">
        <f>_xlfn.IFNA(IF($B1309="","",VLOOKUP($B1309,'SWC Towers'!$A:$Q,$R$2,FALSE)),"")</f>
        <v>0.1</v>
      </c>
      <c r="S1309" s="106" t="str">
        <f>_xlfn.IFNA(IF($B1309="","",VLOOKUP($B1309,'SWC Towers'!$A:$Q,$S$2,FALSE)),"")</f>
        <v/>
      </c>
      <c r="T1309" s="106">
        <f>_xlfn.IFNA(IF($B1309="","",VLOOKUP($B1309,'SWC Towers'!$A:$Q,$T$2,FALSE)),"")</f>
        <v>0.05</v>
      </c>
      <c r="U1309" s="104">
        <f>_xlfn.IFNA(IF($B1309="","",VLOOKUP($B1309,'SWC Towers'!$A:$Q,$U$2,FALSE)),"")</f>
        <v>0.65</v>
      </c>
      <c r="V1309" s="104" t="str">
        <f>_xlfn.IFNA(IF($B1309="","",VLOOKUP($B1309,'SWC Towers'!$A:$Q,$V$2,FALSE)),"")</f>
        <v/>
      </c>
      <c r="W1309" s="104">
        <f>_xlfn.IFNA(IF($B1309="","",VLOOKUP($B1309,'SWC Towers'!$A:$Q,$W$2,FALSE)),"")</f>
        <v>0.1</v>
      </c>
      <c r="X1309" s="104" t="str">
        <f>_xlfn.IFNA(IF($B1309="","",VLOOKUP($B1309,'SWC Towers'!$A:$Q,$X$2,FALSE)),"")</f>
        <v/>
      </c>
      <c r="Y1309" s="104" t="str">
        <f>_xlfn.IFNA(IF($B1309="","",VLOOKUP($B1309,'SWC Towers'!$A:$Q,$Y$2,FALSE)),"")</f>
        <v/>
      </c>
      <c r="Z1309" s="104">
        <f>_xlfn.IFNA(IF($B1309="","",VLOOKUP($B1309,'SWC Towers'!$A:$Q,$Z$2,FALSE)),"")</f>
        <v>0.1</v>
      </c>
      <c r="AA1309" s="104" t="str">
        <f>_xlfn.IFNA(IF($B1309="","",VLOOKUP($B1309,'SWC Towers'!$A:$Q,$AA$2,FALSE)),"")</f>
        <v/>
      </c>
      <c r="AB1309" s="106" t="str">
        <f>_xlfn.IFNA(IF($B1309="","",VLOOKUP($B1309,'SWC Towers'!$A:$Q,$AB$2,FALSE)),"")</f>
        <v/>
      </c>
      <c r="AC1309" s="20">
        <f>SUM(Table25[[#This Row],[IT Tower: Application]:[Other/Non-IT ]])</f>
        <v>1</v>
      </c>
      <c r="AD1309" s="67"/>
      <c r="AE1309" s="67"/>
      <c r="AF1309" s="67"/>
      <c r="AG1309" s="67"/>
      <c r="AH1309" s="67"/>
      <c r="AI1309" s="67"/>
      <c r="AJ1309" s="67"/>
      <c r="AK1309" s="67"/>
      <c r="AL1309" s="67"/>
      <c r="AM1309" s="67"/>
      <c r="AN1309" s="67"/>
      <c r="AO1309" s="67"/>
      <c r="AP1309" s="67"/>
      <c r="AQ1309" s="67"/>
      <c r="AR1309" s="67"/>
      <c r="AS1309" s="67"/>
      <c r="AT1309" s="67"/>
      <c r="AU1309" s="67"/>
      <c r="AV1309" s="67"/>
      <c r="AW1309" s="67"/>
      <c r="AX1309" s="67"/>
      <c r="AY1309" s="67"/>
      <c r="AZ1309" s="67">
        <v>7387</v>
      </c>
      <c r="BA1309" s="67">
        <v>256</v>
      </c>
      <c r="BB1309" s="113"/>
      <c r="BC1309" s="113"/>
      <c r="BD1309" s="113"/>
      <c r="BE1309" s="113"/>
      <c r="BF1309" s="113"/>
      <c r="BG1309" s="113"/>
      <c r="BH1309" s="113"/>
      <c r="BI1309" s="113"/>
      <c r="BJ1309" s="113"/>
      <c r="BK1309" s="113"/>
      <c r="BL1309" s="113"/>
      <c r="BM1309" s="113"/>
      <c r="BN1309" s="113"/>
      <c r="BO1309" s="113"/>
      <c r="BP1309" s="113"/>
      <c r="BQ1309" s="113"/>
      <c r="BR1309" s="113"/>
      <c r="BS1309" s="113"/>
      <c r="BT1309" s="113"/>
      <c r="BU1309" s="113"/>
      <c r="BV1309" s="113"/>
      <c r="BW1309" s="113"/>
      <c r="BX1309" s="113"/>
      <c r="BY1309" s="113"/>
      <c r="BZ1309" s="113"/>
      <c r="CA1309" s="67"/>
      <c r="CB1309" s="113"/>
      <c r="CC1309" s="69">
        <f>SUM(Table25[[#This Row],[Contract Amount FY00]:[Contract Amount FY50]])</f>
        <v>7643</v>
      </c>
      <c r="CD1309" s="114"/>
    </row>
    <row r="1310" spans="1:82" x14ac:dyDescent="0.25">
      <c r="A1310" s="122" t="s">
        <v>2017</v>
      </c>
      <c r="B1310" s="122" t="s">
        <v>526</v>
      </c>
      <c r="C1310" s="122" t="s">
        <v>3193</v>
      </c>
      <c r="E1310" s="26" t="str">
        <f>IFERROR(IF(VLOOKUP(Table25[[#This Row],[Contract No.]],Table3[#All],3,FALSE)="","No","Yes"),"")</f>
        <v>Yes</v>
      </c>
      <c r="F1310" s="107" t="str">
        <f>IFERROR(VLOOKUP(Table25[[#This Row],[Contract No.]],Table3[#All],3,FALSE),"")</f>
        <v>NASPO</v>
      </c>
      <c r="G1310" s="107" t="str">
        <f>IFERROR(IF(Table25[[#This Row],[Cooperative Purchase
(Yes/No)]]="Yes","Yes",IF(VLOOKUP(Table25[[#This Row],[Contract No.]],Table3[#All],1,FALSE)=Table25[[#This Row],[Contract No.]],"Yes","No")),"No")</f>
        <v>Yes</v>
      </c>
      <c r="H1310" s="51">
        <f>IFERROR(VLOOKUP(Table25[[#This Row],[Contract No.]],Table3[#All],4,FALSE),"")</f>
        <v>43892</v>
      </c>
      <c r="I1310" s="28">
        <f>IFERROR(IF(AND(MONTH(Table25[[#This Row],[Contract Start Date]])&gt;6,MONTH(Table25[[#This Row],[Contract Start Date]])&lt;=12),YEAR(Table25[[#This Row],[Contract Start Date]])+1,YEAR(Table25[[#This Row],[Contract Start Date]])),"")</f>
        <v>2020</v>
      </c>
      <c r="J1310" s="108">
        <f>Table25[[#This Row],[FY Formula start]]</f>
        <v>2020</v>
      </c>
      <c r="K1310" s="59" t="str">
        <f>"FY"&amp;" "&amp;Table25[[#This Row],[Year Start]]</f>
        <v>FY 2020</v>
      </c>
      <c r="L1310" s="109">
        <f>IFERROR(VLOOKUP(Table25[[#This Row],[Contract No.]],Table3[#All],5,FALSE),"")</f>
        <v>45504</v>
      </c>
      <c r="M1310" s="110">
        <f>IFERROR(IF(Table25[[#This Row],[Contract End Date]]="99/99/9999","No End",IF(AND(MONTH(Table25[[#This Row],[Contract End Date]])&gt;6,MONTH(Table25[[#This Row],[Contract End Date]])&lt;=12),YEAR(Table25[[#This Row],[Contract End Date]])+1,YEAR(Table25[[#This Row],[Contract End Date]]))),"")</f>
        <v>2025</v>
      </c>
      <c r="N1310" s="111">
        <f>Table25[[#This Row],[FY Formula end]]</f>
        <v>2025</v>
      </c>
      <c r="O1310" s="112" t="str">
        <f>IF(Table25[[#This Row],[Year End]]="No End","No End","FY"&amp;" "&amp;Table25[[#This Row],[Year End]])</f>
        <v>FY 2025</v>
      </c>
      <c r="P1310" s="27"/>
      <c r="Q1310" s="104" t="str">
        <f>_xlfn.IFNA(IF($B1310="","",VLOOKUP($B1310,'SWC Towers'!$A:$Q,$Q$2,FALSE)),"")</f>
        <v/>
      </c>
      <c r="R1310" s="106">
        <f>_xlfn.IFNA(IF($B1310="","",VLOOKUP($B1310,'SWC Towers'!$A:$Q,$R$2,FALSE)),"")</f>
        <v>0.1</v>
      </c>
      <c r="S1310" s="106" t="str">
        <f>_xlfn.IFNA(IF($B1310="","",VLOOKUP($B1310,'SWC Towers'!$A:$Q,$S$2,FALSE)),"")</f>
        <v/>
      </c>
      <c r="T1310" s="106">
        <f>_xlfn.IFNA(IF($B1310="","",VLOOKUP($B1310,'SWC Towers'!$A:$Q,$T$2,FALSE)),"")</f>
        <v>0.05</v>
      </c>
      <c r="U1310" s="104">
        <f>_xlfn.IFNA(IF($B1310="","",VLOOKUP($B1310,'SWC Towers'!$A:$Q,$U$2,FALSE)),"")</f>
        <v>0.65</v>
      </c>
      <c r="V1310" s="104" t="str">
        <f>_xlfn.IFNA(IF($B1310="","",VLOOKUP($B1310,'SWC Towers'!$A:$Q,$V$2,FALSE)),"")</f>
        <v/>
      </c>
      <c r="W1310" s="104">
        <f>_xlfn.IFNA(IF($B1310="","",VLOOKUP($B1310,'SWC Towers'!$A:$Q,$W$2,FALSE)),"")</f>
        <v>0.1</v>
      </c>
      <c r="X1310" s="104" t="str">
        <f>_xlfn.IFNA(IF($B1310="","",VLOOKUP($B1310,'SWC Towers'!$A:$Q,$X$2,FALSE)),"")</f>
        <v/>
      </c>
      <c r="Y1310" s="104" t="str">
        <f>_xlfn.IFNA(IF($B1310="","",VLOOKUP($B1310,'SWC Towers'!$A:$Q,$Y$2,FALSE)),"")</f>
        <v/>
      </c>
      <c r="Z1310" s="104">
        <f>_xlfn.IFNA(IF($B1310="","",VLOOKUP($B1310,'SWC Towers'!$A:$Q,$Z$2,FALSE)),"")</f>
        <v>0.1</v>
      </c>
      <c r="AA1310" s="104" t="str">
        <f>_xlfn.IFNA(IF($B1310="","",VLOOKUP($B1310,'SWC Towers'!$A:$Q,$AA$2,FALSE)),"")</f>
        <v/>
      </c>
      <c r="AB1310" s="106" t="str">
        <f>_xlfn.IFNA(IF($B1310="","",VLOOKUP($B1310,'SWC Towers'!$A:$Q,$AB$2,FALSE)),"")</f>
        <v/>
      </c>
      <c r="AC1310" s="20">
        <f>SUM(Table25[[#This Row],[IT Tower: Application]:[Other/Non-IT ]])</f>
        <v>1</v>
      </c>
      <c r="AD1310" s="67"/>
      <c r="AE1310" s="67"/>
      <c r="AF1310" s="67"/>
      <c r="AG1310" s="67"/>
      <c r="AH1310" s="67"/>
      <c r="AI1310" s="67"/>
      <c r="AJ1310" s="67"/>
      <c r="AK1310" s="67"/>
      <c r="AL1310" s="67"/>
      <c r="AM1310" s="67"/>
      <c r="AN1310" s="67"/>
      <c r="AO1310" s="67"/>
      <c r="AP1310" s="67"/>
      <c r="AQ1310" s="67"/>
      <c r="AR1310" s="67"/>
      <c r="AS1310" s="67"/>
      <c r="AT1310" s="67"/>
      <c r="AU1310" s="67"/>
      <c r="AV1310" s="67"/>
      <c r="AW1310" s="67"/>
      <c r="AX1310" s="67"/>
      <c r="AY1310" s="67">
        <v>43181</v>
      </c>
      <c r="AZ1310" s="67">
        <v>8538</v>
      </c>
      <c r="BA1310" s="67">
        <v>35925</v>
      </c>
      <c r="BB1310" s="113">
        <v>14114</v>
      </c>
      <c r="BC1310" s="113">
        <v>38787</v>
      </c>
      <c r="BD1310" s="113"/>
      <c r="BE1310" s="113"/>
      <c r="BF1310" s="113"/>
      <c r="BG1310" s="113"/>
      <c r="BH1310" s="113"/>
      <c r="BI1310" s="113"/>
      <c r="BJ1310" s="113"/>
      <c r="BK1310" s="113"/>
      <c r="BL1310" s="113"/>
      <c r="BM1310" s="113"/>
      <c r="BN1310" s="113"/>
      <c r="BO1310" s="113"/>
      <c r="BP1310" s="113"/>
      <c r="BQ1310" s="113"/>
      <c r="BR1310" s="113"/>
      <c r="BS1310" s="113"/>
      <c r="BT1310" s="113"/>
      <c r="BU1310" s="113"/>
      <c r="BV1310" s="113"/>
      <c r="BW1310" s="113"/>
      <c r="BX1310" s="113"/>
      <c r="BY1310" s="113"/>
      <c r="BZ1310" s="113"/>
      <c r="CA1310" s="67"/>
      <c r="CB1310" s="113"/>
      <c r="CC1310" s="69">
        <f>SUM(Table25[[#This Row],[Contract Amount FY00]:[Contract Amount FY50]])</f>
        <v>140545</v>
      </c>
      <c r="CD1310" s="114"/>
    </row>
    <row r="1311" spans="1:82" x14ac:dyDescent="0.25">
      <c r="A1311" s="122" t="s">
        <v>2017</v>
      </c>
      <c r="B1311" s="122" t="s">
        <v>3015</v>
      </c>
      <c r="C1311" s="122" t="s">
        <v>2719</v>
      </c>
      <c r="E1311" s="26" t="str">
        <f>IFERROR(IF(VLOOKUP(Table25[[#This Row],[Contract No.]],Table3[#All],3,FALSE)="","No","Yes"),"")</f>
        <v>Yes</v>
      </c>
      <c r="F1311" s="107" t="str">
        <f>IFERROR(VLOOKUP(Table25[[#This Row],[Contract No.]],Table3[#All],3,FALSE),"")</f>
        <v>NASPO</v>
      </c>
      <c r="G1311" s="107" t="str">
        <f>IFERROR(IF(Table25[[#This Row],[Cooperative Purchase
(Yes/No)]]="Yes","Yes",IF(VLOOKUP(Table25[[#This Row],[Contract No.]],Table3[#All],1,FALSE)=Table25[[#This Row],[Contract No.]],"Yes","No")),"No")</f>
        <v>Yes</v>
      </c>
      <c r="H1311" s="51">
        <f>IFERROR(VLOOKUP(Table25[[#This Row],[Contract No.]],Table3[#All],4,FALSE),"")</f>
        <v>44805</v>
      </c>
      <c r="I1311" s="28">
        <f>IFERROR(IF(AND(MONTH(Table25[[#This Row],[Contract Start Date]])&gt;6,MONTH(Table25[[#This Row],[Contract Start Date]])&lt;=12),YEAR(Table25[[#This Row],[Contract Start Date]])+1,YEAR(Table25[[#This Row],[Contract Start Date]])),"")</f>
        <v>2023</v>
      </c>
      <c r="J1311" s="108">
        <f>Table25[[#This Row],[FY Formula start]]</f>
        <v>2023</v>
      </c>
      <c r="K1311" s="59" t="str">
        <f>"FY"&amp;" "&amp;Table25[[#This Row],[Year Start]]</f>
        <v>FY 2023</v>
      </c>
      <c r="L1311" s="109">
        <f>IFERROR(VLOOKUP(Table25[[#This Row],[Contract No.]],Table3[#All],5,FALSE),"")</f>
        <v>46521</v>
      </c>
      <c r="M1311" s="110">
        <f>IFERROR(IF(Table25[[#This Row],[Contract End Date]]="99/99/9999","No End",IF(AND(MONTH(Table25[[#This Row],[Contract End Date]])&gt;6,MONTH(Table25[[#This Row],[Contract End Date]])&lt;=12),YEAR(Table25[[#This Row],[Contract End Date]])+1,YEAR(Table25[[#This Row],[Contract End Date]]))),"")</f>
        <v>2027</v>
      </c>
      <c r="N1311" s="111">
        <f>Table25[[#This Row],[FY Formula end]]</f>
        <v>2027</v>
      </c>
      <c r="O1311" s="112" t="str">
        <f>IF(Table25[[#This Row],[Year End]]="No End","No End","FY"&amp;" "&amp;Table25[[#This Row],[Year End]])</f>
        <v>FY 2027</v>
      </c>
      <c r="P1311" s="27"/>
      <c r="Q1311" s="104" t="str">
        <f>_xlfn.IFNA(IF($B1311="","",VLOOKUP($B1311,'SWC Towers'!$A:$Q,$Q$2,FALSE)),"")</f>
        <v/>
      </c>
      <c r="R1311" s="106" t="str">
        <f>_xlfn.IFNA(IF($B1311="","",VLOOKUP($B1311,'SWC Towers'!$A:$Q,$R$2,FALSE)),"")</f>
        <v/>
      </c>
      <c r="S1311" s="106" t="str">
        <f>_xlfn.IFNA(IF($B1311="","",VLOOKUP($B1311,'SWC Towers'!$A:$Q,$S$2,FALSE)),"")</f>
        <v/>
      </c>
      <c r="T1311" s="106" t="str">
        <f>_xlfn.IFNA(IF($B1311="","",VLOOKUP($B1311,'SWC Towers'!$A:$Q,$T$2,FALSE)),"")</f>
        <v/>
      </c>
      <c r="U1311" s="104">
        <f>_xlfn.IFNA(IF($B1311="","",VLOOKUP($B1311,'SWC Towers'!$A:$Q,$U$2,FALSE)),"")</f>
        <v>0.4</v>
      </c>
      <c r="V1311" s="104" t="str">
        <f>_xlfn.IFNA(IF($B1311="","",VLOOKUP($B1311,'SWC Towers'!$A:$Q,$V$2,FALSE)),"")</f>
        <v/>
      </c>
      <c r="W1311" s="104" t="str">
        <f>_xlfn.IFNA(IF($B1311="","",VLOOKUP($B1311,'SWC Towers'!$A:$Q,$W$2,FALSE)),"")</f>
        <v/>
      </c>
      <c r="X1311" s="104" t="str">
        <f>_xlfn.IFNA(IF($B1311="","",VLOOKUP($B1311,'SWC Towers'!$A:$Q,$X$2,FALSE)),"")</f>
        <v/>
      </c>
      <c r="Y1311" s="104">
        <f>_xlfn.IFNA(IF($B1311="","",VLOOKUP($B1311,'SWC Towers'!$A:$Q,$Y$2,FALSE)),"")</f>
        <v>0.3</v>
      </c>
      <c r="Z1311" s="104">
        <f>_xlfn.IFNA(IF($B1311="","",VLOOKUP($B1311,'SWC Towers'!$A:$Q,$Z$2,FALSE)),"")</f>
        <v>0.3</v>
      </c>
      <c r="AA1311" s="104" t="str">
        <f>_xlfn.IFNA(IF($B1311="","",VLOOKUP($B1311,'SWC Towers'!$A:$Q,$AA$2,FALSE)),"")</f>
        <v/>
      </c>
      <c r="AB1311" s="106" t="str">
        <f>_xlfn.IFNA(IF($B1311="","",VLOOKUP($B1311,'SWC Towers'!$A:$Q,$AB$2,FALSE)),"")</f>
        <v/>
      </c>
      <c r="AC1311" s="20">
        <f>SUM(Table25[[#This Row],[IT Tower: Application]:[Other/Non-IT ]])</f>
        <v>1</v>
      </c>
      <c r="AD1311" s="67"/>
      <c r="AE1311" s="67"/>
      <c r="AF1311" s="67"/>
      <c r="AG1311" s="67"/>
      <c r="AH1311" s="67"/>
      <c r="AI1311" s="67"/>
      <c r="AJ1311" s="67"/>
      <c r="AK1311" s="67"/>
      <c r="AL1311" s="67"/>
      <c r="AM1311" s="67"/>
      <c r="AN1311" s="67"/>
      <c r="AO1311" s="67"/>
      <c r="AP1311" s="67"/>
      <c r="AQ1311" s="67"/>
      <c r="AR1311" s="67"/>
      <c r="AS1311" s="67"/>
      <c r="AT1311" s="67"/>
      <c r="AU1311" s="67"/>
      <c r="AV1311" s="67"/>
      <c r="AW1311" s="67"/>
      <c r="AX1311" s="67"/>
      <c r="AY1311" s="67"/>
      <c r="AZ1311" s="67"/>
      <c r="BA1311" s="67">
        <v>2145</v>
      </c>
      <c r="BB1311" s="113">
        <v>0</v>
      </c>
      <c r="BC1311" s="113"/>
      <c r="BD1311" s="113"/>
      <c r="BE1311" s="113"/>
      <c r="BF1311" s="113"/>
      <c r="BG1311" s="113"/>
      <c r="BH1311" s="113"/>
      <c r="BI1311" s="113"/>
      <c r="BJ1311" s="113"/>
      <c r="BK1311" s="113"/>
      <c r="BL1311" s="113"/>
      <c r="BM1311" s="113"/>
      <c r="BN1311" s="113"/>
      <c r="BO1311" s="113"/>
      <c r="BP1311" s="113"/>
      <c r="BQ1311" s="113"/>
      <c r="BR1311" s="113"/>
      <c r="BS1311" s="113"/>
      <c r="BT1311" s="113"/>
      <c r="BU1311" s="113"/>
      <c r="BV1311" s="113"/>
      <c r="BW1311" s="113"/>
      <c r="BX1311" s="113"/>
      <c r="BY1311" s="113"/>
      <c r="BZ1311" s="113"/>
      <c r="CA1311" s="67"/>
      <c r="CB1311" s="113"/>
      <c r="CC1311" s="69">
        <f>SUM(Table25[[#This Row],[Contract Amount FY00]:[Contract Amount FY50]])</f>
        <v>2145</v>
      </c>
      <c r="CD1311" s="114"/>
    </row>
    <row r="1312" spans="1:82" x14ac:dyDescent="0.25">
      <c r="A1312" s="122" t="s">
        <v>2017</v>
      </c>
      <c r="B1312" s="122" t="s">
        <v>3183</v>
      </c>
      <c r="C1312" s="122" t="s">
        <v>3193</v>
      </c>
      <c r="E1312" s="26" t="str">
        <f>IFERROR(IF(VLOOKUP(Table25[[#This Row],[Contract No.]],Table3[#All],3,FALSE)="","No","Yes"),"")</f>
        <v>Yes</v>
      </c>
      <c r="F1312" s="107" t="str">
        <f>IFERROR(VLOOKUP(Table25[[#This Row],[Contract No.]],Table3[#All],3,FALSE),"")</f>
        <v>NASPO</v>
      </c>
      <c r="G1312" s="107" t="str">
        <f>IFERROR(IF(Table25[[#This Row],[Cooperative Purchase
(Yes/No)]]="Yes","Yes",IF(VLOOKUP(Table25[[#This Row],[Contract No.]],Table3[#All],1,FALSE)=Table25[[#This Row],[Contract No.]],"Yes","No")),"No")</f>
        <v>Yes</v>
      </c>
      <c r="H1312" s="51">
        <f>IFERROR(VLOOKUP(Table25[[#This Row],[Contract No.]],Table3[#All],4,FALSE),"")</f>
        <v>45505</v>
      </c>
      <c r="I1312" s="28">
        <f>IFERROR(IF(AND(MONTH(Table25[[#This Row],[Contract Start Date]])&gt;6,MONTH(Table25[[#This Row],[Contract Start Date]])&lt;=12),YEAR(Table25[[#This Row],[Contract Start Date]])+1,YEAR(Table25[[#This Row],[Contract Start Date]])),"")</f>
        <v>2025</v>
      </c>
      <c r="J1312" s="108">
        <f>Table25[[#This Row],[FY Formula start]]</f>
        <v>2025</v>
      </c>
      <c r="K1312" s="59" t="str">
        <f>"FY"&amp;" "&amp;Table25[[#This Row],[Year Start]]</f>
        <v>FY 2025</v>
      </c>
      <c r="L1312" s="109">
        <f>IFERROR(VLOOKUP(Table25[[#This Row],[Contract No.]],Table3[#All],5,FALSE),"")</f>
        <v>47330</v>
      </c>
      <c r="M1312" s="110">
        <f>IFERROR(IF(Table25[[#This Row],[Contract End Date]]="99/99/9999","No End",IF(AND(MONTH(Table25[[#This Row],[Contract End Date]])&gt;6,MONTH(Table25[[#This Row],[Contract End Date]])&lt;=12),YEAR(Table25[[#This Row],[Contract End Date]])+1,YEAR(Table25[[#This Row],[Contract End Date]]))),"")</f>
        <v>2030</v>
      </c>
      <c r="N1312" s="111">
        <f>Table25[[#This Row],[FY Formula end]]</f>
        <v>2030</v>
      </c>
      <c r="O1312" s="112" t="str">
        <f>IF(Table25[[#This Row],[Year End]]="No End","No End","FY"&amp;" "&amp;Table25[[#This Row],[Year End]])</f>
        <v>FY 2030</v>
      </c>
      <c r="P1312" s="27"/>
      <c r="Q1312" s="104">
        <f>_xlfn.IFNA(IF($B1312="","",VLOOKUP($B1312,'SWC Towers'!$A:$Q,$Q$2,FALSE)),"")</f>
        <v>0.2</v>
      </c>
      <c r="R1312" s="106" t="str">
        <f>_xlfn.IFNA(IF($B1312="","",VLOOKUP($B1312,'SWC Towers'!$A:$Q,$R$2,FALSE)),"")</f>
        <v/>
      </c>
      <c r="S1312" s="106">
        <f>_xlfn.IFNA(IF($B1312="","",VLOOKUP($B1312,'SWC Towers'!$A:$Q,$S$2,FALSE)),"")</f>
        <v>0.2</v>
      </c>
      <c r="T1312" s="106" t="str">
        <f>_xlfn.IFNA(IF($B1312="","",VLOOKUP($B1312,'SWC Towers'!$A:$Q,$T$2,FALSE)),"")</f>
        <v/>
      </c>
      <c r="U1312" s="104">
        <f>_xlfn.IFNA(IF($B1312="","",VLOOKUP($B1312,'SWC Towers'!$A:$Q,$U$2,FALSE)),"")</f>
        <v>0.4</v>
      </c>
      <c r="V1312" s="104" t="str">
        <f>_xlfn.IFNA(IF($B1312="","",VLOOKUP($B1312,'SWC Towers'!$A:$Q,$V$2,FALSE)),"")</f>
        <v/>
      </c>
      <c r="W1312" s="104">
        <f>_xlfn.IFNA(IF($B1312="","",VLOOKUP($B1312,'SWC Towers'!$A:$Q,$W$2,FALSE)),"")</f>
        <v>0.2</v>
      </c>
      <c r="X1312" s="104" t="str">
        <f>_xlfn.IFNA(IF($B1312="","",VLOOKUP($B1312,'SWC Towers'!$A:$Q,$X$2,FALSE)),"")</f>
        <v/>
      </c>
      <c r="Y1312" s="104" t="str">
        <f>_xlfn.IFNA(IF($B1312="","",VLOOKUP($B1312,'SWC Towers'!$A:$Q,$Y$2,FALSE)),"")</f>
        <v/>
      </c>
      <c r="Z1312" s="104" t="str">
        <f>_xlfn.IFNA(IF($B1312="","",VLOOKUP($B1312,'SWC Towers'!$A:$Q,$Z$2,FALSE)),"")</f>
        <v/>
      </c>
      <c r="AA1312" s="104" t="str">
        <f>_xlfn.IFNA(IF($B1312="","",VLOOKUP($B1312,'SWC Towers'!$A:$Q,$AA$2,FALSE)),"")</f>
        <v/>
      </c>
      <c r="AB1312" s="106" t="str">
        <f>_xlfn.IFNA(IF($B1312="","",VLOOKUP($B1312,'SWC Towers'!$A:$Q,$AB$2,FALSE)),"")</f>
        <v/>
      </c>
      <c r="AC1312" s="20">
        <f>SUM(Table25[[#This Row],[IT Tower: Application]:[Other/Non-IT ]])</f>
        <v>1</v>
      </c>
      <c r="AD1312" s="67"/>
      <c r="AE1312" s="67"/>
      <c r="AF1312" s="67"/>
      <c r="AG1312" s="67"/>
      <c r="AH1312" s="67"/>
      <c r="AI1312" s="67"/>
      <c r="AJ1312" s="67"/>
      <c r="AK1312" s="67"/>
      <c r="AL1312" s="67"/>
      <c r="AM1312" s="67"/>
      <c r="AN1312" s="67"/>
      <c r="AO1312" s="67"/>
      <c r="AP1312" s="67"/>
      <c r="AQ1312" s="67"/>
      <c r="AR1312" s="67"/>
      <c r="AS1312" s="67"/>
      <c r="AT1312" s="67"/>
      <c r="AU1312" s="67"/>
      <c r="AV1312" s="67"/>
      <c r="AW1312" s="67"/>
      <c r="AX1312" s="67"/>
      <c r="AY1312" s="67"/>
      <c r="AZ1312" s="67"/>
      <c r="BA1312" s="67"/>
      <c r="BB1312" s="113"/>
      <c r="BC1312" s="113">
        <v>4039</v>
      </c>
      <c r="BD1312" s="113"/>
      <c r="BE1312" s="113"/>
      <c r="BF1312" s="113"/>
      <c r="BG1312" s="113"/>
      <c r="BH1312" s="113"/>
      <c r="BI1312" s="113"/>
      <c r="BJ1312" s="113"/>
      <c r="BK1312" s="113"/>
      <c r="BL1312" s="113"/>
      <c r="BM1312" s="113"/>
      <c r="BN1312" s="113"/>
      <c r="BO1312" s="113"/>
      <c r="BP1312" s="113"/>
      <c r="BQ1312" s="113"/>
      <c r="BR1312" s="113"/>
      <c r="BS1312" s="113"/>
      <c r="BT1312" s="113"/>
      <c r="BU1312" s="113"/>
      <c r="BV1312" s="113"/>
      <c r="BW1312" s="113"/>
      <c r="BX1312" s="113"/>
      <c r="BY1312" s="113"/>
      <c r="BZ1312" s="113"/>
      <c r="CA1312" s="67"/>
      <c r="CB1312" s="113"/>
      <c r="CC1312" s="69">
        <f>SUM(Table25[[#This Row],[Contract Amount FY00]:[Contract Amount FY50]])</f>
        <v>4039</v>
      </c>
      <c r="CD1312" s="114"/>
    </row>
    <row r="1313" spans="1:82" x14ac:dyDescent="0.25">
      <c r="A1313" s="122" t="s">
        <v>1951</v>
      </c>
      <c r="B1313" s="122" t="s">
        <v>705</v>
      </c>
      <c r="C1313" s="122" t="s">
        <v>1777</v>
      </c>
      <c r="E1313" s="26" t="str">
        <f>IFERROR(IF(VLOOKUP(Table25[[#This Row],[Contract No.]],Table3[#All],3,FALSE)="","No","Yes"),"")</f>
        <v>Yes</v>
      </c>
      <c r="F1313" s="107" t="str">
        <f>IFERROR(VLOOKUP(Table25[[#This Row],[Contract No.]],Table3[#All],3,FALSE),"")</f>
        <v>NASPO</v>
      </c>
      <c r="G1313" s="107" t="str">
        <f>IFERROR(IF(Table25[[#This Row],[Cooperative Purchase
(Yes/No)]]="Yes","Yes",IF(VLOOKUP(Table25[[#This Row],[Contract No.]],Table3[#All],1,FALSE)=Table25[[#This Row],[Contract No.]],"Yes","No")),"No")</f>
        <v>Yes</v>
      </c>
      <c r="H1313" s="51">
        <f>IFERROR(VLOOKUP(Table25[[#This Row],[Contract No.]],Table3[#All],4,FALSE),"")</f>
        <v>43647</v>
      </c>
      <c r="I1313" s="28">
        <f>IFERROR(IF(AND(MONTH(Table25[[#This Row],[Contract Start Date]])&gt;6,MONTH(Table25[[#This Row],[Contract Start Date]])&lt;=12),YEAR(Table25[[#This Row],[Contract Start Date]])+1,YEAR(Table25[[#This Row],[Contract Start Date]])),"")</f>
        <v>2020</v>
      </c>
      <c r="J1313" s="108">
        <f>Table25[[#This Row],[FY Formula start]]</f>
        <v>2020</v>
      </c>
      <c r="K1313" s="59" t="str">
        <f>"FY"&amp;" "&amp;Table25[[#This Row],[Year Start]]</f>
        <v>FY 2020</v>
      </c>
      <c r="L1313" s="109">
        <f>IFERROR(VLOOKUP(Table25[[#This Row],[Contract No.]],Table3[#All],5,FALSE),"")</f>
        <v>47360</v>
      </c>
      <c r="M1313" s="110">
        <f>IFERROR(IF(Table25[[#This Row],[Contract End Date]]="99/99/9999","No End",IF(AND(MONTH(Table25[[#This Row],[Contract End Date]])&gt;6,MONTH(Table25[[#This Row],[Contract End Date]])&lt;=12),YEAR(Table25[[#This Row],[Contract End Date]])+1,YEAR(Table25[[#This Row],[Contract End Date]]))),"")</f>
        <v>2030</v>
      </c>
      <c r="N1313" s="111">
        <f>Table25[[#This Row],[FY Formula end]]</f>
        <v>2030</v>
      </c>
      <c r="O1313" s="112" t="str">
        <f>IF(Table25[[#This Row],[Year End]]="No End","No End","FY"&amp;" "&amp;Table25[[#This Row],[Year End]])</f>
        <v>FY 2030</v>
      </c>
      <c r="P1313" s="27"/>
      <c r="Q1313" s="104">
        <f>_xlfn.IFNA(IF($B1313="","",VLOOKUP($B1313,'SWC Towers'!$A:$Q,$Q$2,FALSE)),"")</f>
        <v>0.2</v>
      </c>
      <c r="R1313" s="106" t="str">
        <f>_xlfn.IFNA(IF($B1313="","",VLOOKUP($B1313,'SWC Towers'!$A:$Q,$R$2,FALSE)),"")</f>
        <v/>
      </c>
      <c r="S1313" s="106" t="str">
        <f>_xlfn.IFNA(IF($B1313="","",VLOOKUP($B1313,'SWC Towers'!$A:$Q,$S$2,FALSE)),"")</f>
        <v/>
      </c>
      <c r="T1313" s="106" t="str">
        <f>_xlfn.IFNA(IF($B1313="","",VLOOKUP($B1313,'SWC Towers'!$A:$Q,$T$2,FALSE)),"")</f>
        <v/>
      </c>
      <c r="U1313" s="104">
        <f>_xlfn.IFNA(IF($B1313="","",VLOOKUP($B1313,'SWC Towers'!$A:$Q,$U$2,FALSE)),"")</f>
        <v>0.4</v>
      </c>
      <c r="V1313" s="104" t="str">
        <f>_xlfn.IFNA(IF($B1313="","",VLOOKUP($B1313,'SWC Towers'!$A:$Q,$V$2,FALSE)),"")</f>
        <v/>
      </c>
      <c r="W1313" s="104">
        <f>_xlfn.IFNA(IF($B1313="","",VLOOKUP($B1313,'SWC Towers'!$A:$Q,$W$2,FALSE)),"")</f>
        <v>0.4</v>
      </c>
      <c r="X1313" s="104" t="str">
        <f>_xlfn.IFNA(IF($B1313="","",VLOOKUP($B1313,'SWC Towers'!$A:$Q,$X$2,FALSE)),"")</f>
        <v/>
      </c>
      <c r="Y1313" s="104" t="str">
        <f>_xlfn.IFNA(IF($B1313="","",VLOOKUP($B1313,'SWC Towers'!$A:$Q,$Y$2,FALSE)),"")</f>
        <v/>
      </c>
      <c r="Z1313" s="104" t="str">
        <f>_xlfn.IFNA(IF($B1313="","",VLOOKUP($B1313,'SWC Towers'!$A:$Q,$Z$2,FALSE)),"")</f>
        <v/>
      </c>
      <c r="AA1313" s="104" t="str">
        <f>_xlfn.IFNA(IF($B1313="","",VLOOKUP($B1313,'SWC Towers'!$A:$Q,$AA$2,FALSE)),"")</f>
        <v/>
      </c>
      <c r="AB1313" s="106" t="str">
        <f>_xlfn.IFNA(IF($B1313="","",VLOOKUP($B1313,'SWC Towers'!$A:$Q,$AB$2,FALSE)),"")</f>
        <v/>
      </c>
      <c r="AC1313" s="20">
        <f>SUM(Table25[[#This Row],[IT Tower: Application]:[Other/Non-IT ]])</f>
        <v>1</v>
      </c>
      <c r="AD1313" s="67"/>
      <c r="AE1313" s="67"/>
      <c r="AF1313" s="67"/>
      <c r="AG1313" s="67"/>
      <c r="AH1313" s="67"/>
      <c r="AI1313" s="67"/>
      <c r="AJ1313" s="67"/>
      <c r="AK1313" s="67"/>
      <c r="AL1313" s="67"/>
      <c r="AM1313" s="67"/>
      <c r="AN1313" s="67"/>
      <c r="AO1313" s="67"/>
      <c r="AP1313" s="67"/>
      <c r="AQ1313" s="67"/>
      <c r="AR1313" s="67"/>
      <c r="AS1313" s="67"/>
      <c r="AT1313" s="67"/>
      <c r="AU1313" s="67"/>
      <c r="AV1313" s="67"/>
      <c r="AW1313" s="67"/>
      <c r="AX1313" s="67">
        <v>0</v>
      </c>
      <c r="AY1313" s="67">
        <v>8289</v>
      </c>
      <c r="AZ1313" s="67">
        <v>10819</v>
      </c>
      <c r="BA1313" s="67">
        <v>14535</v>
      </c>
      <c r="BB1313" s="113">
        <v>17432</v>
      </c>
      <c r="BC1313" s="113">
        <v>13192</v>
      </c>
      <c r="BD1313" s="113"/>
      <c r="BE1313" s="113"/>
      <c r="BF1313" s="113"/>
      <c r="BG1313" s="113"/>
      <c r="BH1313" s="113"/>
      <c r="BI1313" s="113"/>
      <c r="BJ1313" s="113"/>
      <c r="BK1313" s="113"/>
      <c r="BL1313" s="113"/>
      <c r="BM1313" s="113"/>
      <c r="BN1313" s="113"/>
      <c r="BO1313" s="113"/>
      <c r="BP1313" s="113"/>
      <c r="BQ1313" s="113"/>
      <c r="BR1313" s="113"/>
      <c r="BS1313" s="113"/>
      <c r="BT1313" s="113"/>
      <c r="BU1313" s="113"/>
      <c r="BV1313" s="113"/>
      <c r="BW1313" s="113"/>
      <c r="BX1313" s="113"/>
      <c r="BY1313" s="113"/>
      <c r="BZ1313" s="113"/>
      <c r="CA1313" s="67"/>
      <c r="CB1313" s="113"/>
      <c r="CC1313" s="69">
        <f>SUM(Table25[[#This Row],[Contract Amount FY00]:[Contract Amount FY50]])</f>
        <v>64267</v>
      </c>
      <c r="CD1313" s="114"/>
    </row>
    <row r="1314" spans="1:82" x14ac:dyDescent="0.25">
      <c r="A1314" s="122" t="s">
        <v>1951</v>
      </c>
      <c r="B1314" s="122" t="s">
        <v>278</v>
      </c>
      <c r="C1314" s="122" t="s">
        <v>3188</v>
      </c>
      <c r="E1314" s="26" t="str">
        <f>IFERROR(IF(VLOOKUP(Table25[[#This Row],[Contract No.]],Table3[#All],3,FALSE)="","No","Yes"),"")</f>
        <v>Yes</v>
      </c>
      <c r="F1314" s="107" t="str">
        <f>IFERROR(VLOOKUP(Table25[[#This Row],[Contract No.]],Table3[#All],3,FALSE),"")</f>
        <v>NASPO</v>
      </c>
      <c r="G1314" s="107" t="str">
        <f>IFERROR(IF(Table25[[#This Row],[Cooperative Purchase
(Yes/No)]]="Yes","Yes",IF(VLOOKUP(Table25[[#This Row],[Contract No.]],Table3[#All],1,FALSE)=Table25[[#This Row],[Contract No.]],"Yes","No")),"No")</f>
        <v>Yes</v>
      </c>
      <c r="H1314" s="51">
        <f>IFERROR(VLOOKUP(Table25[[#This Row],[Contract No.]],Table3[#All],4,FALSE),"")</f>
        <v>42917</v>
      </c>
      <c r="I1314" s="28">
        <f>IFERROR(IF(AND(MONTH(Table25[[#This Row],[Contract Start Date]])&gt;6,MONTH(Table25[[#This Row],[Contract Start Date]])&lt;=12),YEAR(Table25[[#This Row],[Contract Start Date]])+1,YEAR(Table25[[#This Row],[Contract Start Date]])),"")</f>
        <v>2018</v>
      </c>
      <c r="J1314" s="108">
        <f>Table25[[#This Row],[FY Formula start]]</f>
        <v>2018</v>
      </c>
      <c r="K1314" s="59" t="str">
        <f>"FY"&amp;" "&amp;Table25[[#This Row],[Year Start]]</f>
        <v>FY 2018</v>
      </c>
      <c r="L1314" s="109">
        <f>IFERROR(VLOOKUP(Table25[[#This Row],[Contract No.]],Table3[#All],5,FALSE),"")</f>
        <v>46280</v>
      </c>
      <c r="M1314" s="110">
        <f>IFERROR(IF(Table25[[#This Row],[Contract End Date]]="99/99/9999","No End",IF(AND(MONTH(Table25[[#This Row],[Contract End Date]])&gt;6,MONTH(Table25[[#This Row],[Contract End Date]])&lt;=12),YEAR(Table25[[#This Row],[Contract End Date]])+1,YEAR(Table25[[#This Row],[Contract End Date]]))),"")</f>
        <v>2027</v>
      </c>
      <c r="N1314" s="111">
        <f>Table25[[#This Row],[FY Formula end]]</f>
        <v>2027</v>
      </c>
      <c r="O1314" s="112" t="str">
        <f>IF(Table25[[#This Row],[Year End]]="No End","No End","FY"&amp;" "&amp;Table25[[#This Row],[Year End]])</f>
        <v>FY 2027</v>
      </c>
      <c r="P1314" s="27"/>
      <c r="Q1314" s="104">
        <f>_xlfn.IFNA(IF($B1314="","",VLOOKUP($B1314,'SWC Towers'!$A:$Q,$Q$2,FALSE)),"")</f>
        <v>0.4</v>
      </c>
      <c r="R1314" s="106" t="str">
        <f>_xlfn.IFNA(IF($B1314="","",VLOOKUP($B1314,'SWC Towers'!$A:$Q,$R$2,FALSE)),"")</f>
        <v/>
      </c>
      <c r="S1314" s="106" t="str">
        <f>_xlfn.IFNA(IF($B1314="","",VLOOKUP($B1314,'SWC Towers'!$A:$Q,$S$2,FALSE)),"")</f>
        <v/>
      </c>
      <c r="T1314" s="106">
        <f>_xlfn.IFNA(IF($B1314="","",VLOOKUP($B1314,'SWC Towers'!$A:$Q,$T$2,FALSE)),"")</f>
        <v>0.05</v>
      </c>
      <c r="U1314" s="104" t="str">
        <f>_xlfn.IFNA(IF($B1314="","",VLOOKUP($B1314,'SWC Towers'!$A:$Q,$U$2,FALSE)),"")</f>
        <v/>
      </c>
      <c r="V1314" s="104" t="str">
        <f>_xlfn.IFNA(IF($B1314="","",VLOOKUP($B1314,'SWC Towers'!$A:$Q,$V$2,FALSE)),"")</f>
        <v/>
      </c>
      <c r="W1314" s="104">
        <f>_xlfn.IFNA(IF($B1314="","",VLOOKUP($B1314,'SWC Towers'!$A:$Q,$W$2,FALSE)),"")</f>
        <v>0.1</v>
      </c>
      <c r="X1314" s="104" t="str">
        <f>_xlfn.IFNA(IF($B1314="","",VLOOKUP($B1314,'SWC Towers'!$A:$Q,$X$2,FALSE)),"")</f>
        <v/>
      </c>
      <c r="Y1314" s="104">
        <f>_xlfn.IFNA(IF($B1314="","",VLOOKUP($B1314,'SWC Towers'!$A:$Q,$Y$2,FALSE)),"")</f>
        <v>0.05</v>
      </c>
      <c r="Z1314" s="104" t="str">
        <f>_xlfn.IFNA(IF($B1314="","",VLOOKUP($B1314,'SWC Towers'!$A:$Q,$Z$2,FALSE)),"")</f>
        <v/>
      </c>
      <c r="AA1314" s="104">
        <f>_xlfn.IFNA(IF($B1314="","",VLOOKUP($B1314,'SWC Towers'!$A:$Q,$AA$2,FALSE)),"")</f>
        <v>0.4</v>
      </c>
      <c r="AB1314" s="106" t="str">
        <f>_xlfn.IFNA(IF($B1314="","",VLOOKUP($B1314,'SWC Towers'!$A:$Q,$AB$2,FALSE)),"")</f>
        <v/>
      </c>
      <c r="AC1314" s="20">
        <f>SUM(Table25[[#This Row],[IT Tower: Application]:[Other/Non-IT ]])</f>
        <v>1</v>
      </c>
      <c r="AD1314" s="67"/>
      <c r="AE1314" s="67"/>
      <c r="AF1314" s="67"/>
      <c r="AG1314" s="67"/>
      <c r="AH1314" s="67"/>
      <c r="AI1314" s="67"/>
      <c r="AJ1314" s="67"/>
      <c r="AK1314" s="67"/>
      <c r="AL1314" s="67"/>
      <c r="AM1314" s="67"/>
      <c r="AN1314" s="67"/>
      <c r="AO1314" s="67"/>
      <c r="AP1314" s="67"/>
      <c r="AQ1314" s="67"/>
      <c r="AR1314" s="67"/>
      <c r="AS1314" s="67"/>
      <c r="AT1314" s="67"/>
      <c r="AU1314" s="67"/>
      <c r="AV1314" s="67"/>
      <c r="AW1314" s="67"/>
      <c r="AX1314" s="67"/>
      <c r="AY1314" s="67"/>
      <c r="AZ1314" s="67"/>
      <c r="BA1314" s="67"/>
      <c r="BB1314" s="113">
        <v>15561</v>
      </c>
      <c r="BC1314" s="113">
        <v>12303</v>
      </c>
      <c r="BD1314" s="113"/>
      <c r="BE1314" s="113"/>
      <c r="BF1314" s="113"/>
      <c r="BG1314" s="113"/>
      <c r="BH1314" s="113"/>
      <c r="BI1314" s="113"/>
      <c r="BJ1314" s="113"/>
      <c r="BK1314" s="113"/>
      <c r="BL1314" s="113"/>
      <c r="BM1314" s="113"/>
      <c r="BN1314" s="113"/>
      <c r="BO1314" s="113"/>
      <c r="BP1314" s="113"/>
      <c r="BQ1314" s="113"/>
      <c r="BR1314" s="113"/>
      <c r="BS1314" s="113"/>
      <c r="BT1314" s="113"/>
      <c r="BU1314" s="113"/>
      <c r="BV1314" s="113"/>
      <c r="BW1314" s="113"/>
      <c r="BX1314" s="113"/>
      <c r="BY1314" s="113"/>
      <c r="BZ1314" s="113"/>
      <c r="CA1314" s="67"/>
      <c r="CB1314" s="113"/>
      <c r="CC1314" s="69">
        <f>SUM(Table25[[#This Row],[Contract Amount FY00]:[Contract Amount FY50]])</f>
        <v>27864</v>
      </c>
      <c r="CD1314" s="114"/>
    </row>
    <row r="1315" spans="1:82" x14ac:dyDescent="0.25">
      <c r="A1315" s="122" t="s">
        <v>1951</v>
      </c>
      <c r="B1315" s="122" t="s">
        <v>278</v>
      </c>
      <c r="C1315" s="122" t="s">
        <v>279</v>
      </c>
      <c r="E1315" s="26" t="str">
        <f>IFERROR(IF(VLOOKUP(Table25[[#This Row],[Contract No.]],Table3[#All],3,FALSE)="","No","Yes"),"")</f>
        <v>Yes</v>
      </c>
      <c r="F1315" s="107" t="str">
        <f>IFERROR(VLOOKUP(Table25[[#This Row],[Contract No.]],Table3[#All],3,FALSE),"")</f>
        <v>NASPO</v>
      </c>
      <c r="G1315" s="107" t="str">
        <f>IFERROR(IF(Table25[[#This Row],[Cooperative Purchase
(Yes/No)]]="Yes","Yes",IF(VLOOKUP(Table25[[#This Row],[Contract No.]],Table3[#All],1,FALSE)=Table25[[#This Row],[Contract No.]],"Yes","No")),"No")</f>
        <v>Yes</v>
      </c>
      <c r="H1315" s="51">
        <f>IFERROR(VLOOKUP(Table25[[#This Row],[Contract No.]],Table3[#All],4,FALSE),"")</f>
        <v>42917</v>
      </c>
      <c r="I1315" s="28">
        <f>IFERROR(IF(AND(MONTH(Table25[[#This Row],[Contract Start Date]])&gt;6,MONTH(Table25[[#This Row],[Contract Start Date]])&lt;=12),YEAR(Table25[[#This Row],[Contract Start Date]])+1,YEAR(Table25[[#This Row],[Contract Start Date]])),"")</f>
        <v>2018</v>
      </c>
      <c r="J1315" s="108">
        <f>Table25[[#This Row],[FY Formula start]]</f>
        <v>2018</v>
      </c>
      <c r="K1315" s="59" t="str">
        <f>"FY"&amp;" "&amp;Table25[[#This Row],[Year Start]]</f>
        <v>FY 2018</v>
      </c>
      <c r="L1315" s="109">
        <f>IFERROR(VLOOKUP(Table25[[#This Row],[Contract No.]],Table3[#All],5,FALSE),"")</f>
        <v>46280</v>
      </c>
      <c r="M1315" s="110">
        <f>IFERROR(IF(Table25[[#This Row],[Contract End Date]]="99/99/9999","No End",IF(AND(MONTH(Table25[[#This Row],[Contract End Date]])&gt;6,MONTH(Table25[[#This Row],[Contract End Date]])&lt;=12),YEAR(Table25[[#This Row],[Contract End Date]])+1,YEAR(Table25[[#This Row],[Contract End Date]]))),"")</f>
        <v>2027</v>
      </c>
      <c r="N1315" s="111">
        <f>Table25[[#This Row],[FY Formula end]]</f>
        <v>2027</v>
      </c>
      <c r="O1315" s="112" t="str">
        <f>IF(Table25[[#This Row],[Year End]]="No End","No End","FY"&amp;" "&amp;Table25[[#This Row],[Year End]])</f>
        <v>FY 2027</v>
      </c>
      <c r="P1315" s="27"/>
      <c r="Q1315" s="104">
        <f>_xlfn.IFNA(IF($B1315="","",VLOOKUP($B1315,'SWC Towers'!$A:$Q,$Q$2,FALSE)),"")</f>
        <v>0.4</v>
      </c>
      <c r="R1315" s="106" t="str">
        <f>_xlfn.IFNA(IF($B1315="","",VLOOKUP($B1315,'SWC Towers'!$A:$Q,$R$2,FALSE)),"")</f>
        <v/>
      </c>
      <c r="S1315" s="106" t="str">
        <f>_xlfn.IFNA(IF($B1315="","",VLOOKUP($B1315,'SWC Towers'!$A:$Q,$S$2,FALSE)),"")</f>
        <v/>
      </c>
      <c r="T1315" s="106">
        <f>_xlfn.IFNA(IF($B1315="","",VLOOKUP($B1315,'SWC Towers'!$A:$Q,$T$2,FALSE)),"")</f>
        <v>0.05</v>
      </c>
      <c r="U1315" s="104" t="str">
        <f>_xlfn.IFNA(IF($B1315="","",VLOOKUP($B1315,'SWC Towers'!$A:$Q,$U$2,FALSE)),"")</f>
        <v/>
      </c>
      <c r="V1315" s="104" t="str">
        <f>_xlfn.IFNA(IF($B1315="","",VLOOKUP($B1315,'SWC Towers'!$A:$Q,$V$2,FALSE)),"")</f>
        <v/>
      </c>
      <c r="W1315" s="104">
        <f>_xlfn.IFNA(IF($B1315="","",VLOOKUP($B1315,'SWC Towers'!$A:$Q,$W$2,FALSE)),"")</f>
        <v>0.1</v>
      </c>
      <c r="X1315" s="104" t="str">
        <f>_xlfn.IFNA(IF($B1315="","",VLOOKUP($B1315,'SWC Towers'!$A:$Q,$X$2,FALSE)),"")</f>
        <v/>
      </c>
      <c r="Y1315" s="104">
        <f>_xlfn.IFNA(IF($B1315="","",VLOOKUP($B1315,'SWC Towers'!$A:$Q,$Y$2,FALSE)),"")</f>
        <v>0.05</v>
      </c>
      <c r="Z1315" s="104" t="str">
        <f>_xlfn.IFNA(IF($B1315="","",VLOOKUP($B1315,'SWC Towers'!$A:$Q,$Z$2,FALSE)),"")</f>
        <v/>
      </c>
      <c r="AA1315" s="104">
        <f>_xlfn.IFNA(IF($B1315="","",VLOOKUP($B1315,'SWC Towers'!$A:$Q,$AA$2,FALSE)),"")</f>
        <v>0.4</v>
      </c>
      <c r="AB1315" s="106" t="str">
        <f>_xlfn.IFNA(IF($B1315="","",VLOOKUP($B1315,'SWC Towers'!$A:$Q,$AB$2,FALSE)),"")</f>
        <v/>
      </c>
      <c r="AC1315" s="20">
        <f>SUM(Table25[[#This Row],[IT Tower: Application]:[Other/Non-IT ]])</f>
        <v>1</v>
      </c>
      <c r="AD1315" s="67"/>
      <c r="AE1315" s="67"/>
      <c r="AF1315" s="67"/>
      <c r="AG1315" s="67"/>
      <c r="AH1315" s="67"/>
      <c r="AI1315" s="67"/>
      <c r="AJ1315" s="67"/>
      <c r="AK1315" s="67"/>
      <c r="AL1315" s="67"/>
      <c r="AM1315" s="67"/>
      <c r="AN1315" s="67"/>
      <c r="AO1315" s="67"/>
      <c r="AP1315" s="67"/>
      <c r="AQ1315" s="67"/>
      <c r="AR1315" s="67"/>
      <c r="AS1315" s="67"/>
      <c r="AT1315" s="67"/>
      <c r="AU1315" s="67"/>
      <c r="AV1315" s="67"/>
      <c r="AW1315" s="67"/>
      <c r="AX1315" s="67"/>
      <c r="AY1315" s="67">
        <v>0</v>
      </c>
      <c r="AZ1315" s="67">
        <v>77212</v>
      </c>
      <c r="BA1315" s="67">
        <v>38606</v>
      </c>
      <c r="BB1315" s="113">
        <v>0</v>
      </c>
      <c r="BC1315" s="113">
        <v>113190</v>
      </c>
      <c r="BD1315" s="113"/>
      <c r="BE1315" s="113"/>
      <c r="BF1315" s="113"/>
      <c r="BG1315" s="113"/>
      <c r="BH1315" s="113"/>
      <c r="BI1315" s="113"/>
      <c r="BJ1315" s="113"/>
      <c r="BK1315" s="113"/>
      <c r="BL1315" s="113"/>
      <c r="BM1315" s="113"/>
      <c r="BN1315" s="113"/>
      <c r="BO1315" s="113"/>
      <c r="BP1315" s="113"/>
      <c r="BQ1315" s="113"/>
      <c r="BR1315" s="113"/>
      <c r="BS1315" s="113"/>
      <c r="BT1315" s="113"/>
      <c r="BU1315" s="113"/>
      <c r="BV1315" s="113"/>
      <c r="BW1315" s="113"/>
      <c r="BX1315" s="113"/>
      <c r="BY1315" s="113"/>
      <c r="BZ1315" s="113"/>
      <c r="CA1315" s="67"/>
      <c r="CB1315" s="113"/>
      <c r="CC1315" s="69">
        <f>SUM(Table25[[#This Row],[Contract Amount FY00]:[Contract Amount FY50]])</f>
        <v>229008</v>
      </c>
      <c r="CD1315" s="114"/>
    </row>
    <row r="1316" spans="1:82" x14ac:dyDescent="0.25">
      <c r="A1316" s="122" t="s">
        <v>1951</v>
      </c>
      <c r="B1316" s="122" t="s">
        <v>2245</v>
      </c>
      <c r="C1316" s="122" t="s">
        <v>3131</v>
      </c>
      <c r="E1316" s="26" t="str">
        <f>IFERROR(IF(VLOOKUP(Table25[[#This Row],[Contract No.]],Table3[#All],3,FALSE)="","No","Yes"),"")</f>
        <v>No</v>
      </c>
      <c r="F1316" s="107" t="str">
        <f>IFERROR(VLOOKUP(Table25[[#This Row],[Contract No.]],Table3[#All],3,FALSE),"")</f>
        <v/>
      </c>
      <c r="G1316" s="107" t="str">
        <f>IFERROR(IF(Table25[[#This Row],[Cooperative Purchase
(Yes/No)]]="Yes","Yes",IF(VLOOKUP(Table25[[#This Row],[Contract No.]],Table3[#All],1,FALSE)=Table25[[#This Row],[Contract No.]],"Yes","No")),"No")</f>
        <v>Yes</v>
      </c>
      <c r="H1316" s="51">
        <f>IFERROR(VLOOKUP(Table25[[#This Row],[Contract No.]],Table3[#All],4,FALSE),"")</f>
        <v>43952</v>
      </c>
      <c r="I1316" s="28">
        <f>IFERROR(IF(AND(MONTH(Table25[[#This Row],[Contract Start Date]])&gt;6,MONTH(Table25[[#This Row],[Contract Start Date]])&lt;=12),YEAR(Table25[[#This Row],[Contract Start Date]])+1,YEAR(Table25[[#This Row],[Contract Start Date]])),"")</f>
        <v>2020</v>
      </c>
      <c r="J1316" s="108">
        <f>Table25[[#This Row],[FY Formula start]]</f>
        <v>2020</v>
      </c>
      <c r="K1316" s="59" t="str">
        <f>"FY"&amp;" "&amp;Table25[[#This Row],[Year Start]]</f>
        <v>FY 2020</v>
      </c>
      <c r="L1316" s="109">
        <f>IFERROR(VLOOKUP(Table25[[#This Row],[Contract No.]],Table3[#All],5,FALSE),"")</f>
        <v>46203</v>
      </c>
      <c r="M1316" s="110">
        <f>IFERROR(IF(Table25[[#This Row],[Contract End Date]]="99/99/9999","No End",IF(AND(MONTH(Table25[[#This Row],[Contract End Date]])&gt;6,MONTH(Table25[[#This Row],[Contract End Date]])&lt;=12),YEAR(Table25[[#This Row],[Contract End Date]])+1,YEAR(Table25[[#This Row],[Contract End Date]]))),"")</f>
        <v>2026</v>
      </c>
      <c r="N1316" s="111">
        <f>Table25[[#This Row],[FY Formula end]]</f>
        <v>2026</v>
      </c>
      <c r="O1316" s="112" t="str">
        <f>IF(Table25[[#This Row],[Year End]]="No End","No End","FY"&amp;" "&amp;Table25[[#This Row],[Year End]])</f>
        <v>FY 2026</v>
      </c>
      <c r="P1316" s="27"/>
      <c r="Q1316" s="104" t="str">
        <f>_xlfn.IFNA(IF($B1316="","",VLOOKUP($B1316,'SWC Towers'!$A:$Q,$Q$2,FALSE)),"")</f>
        <v/>
      </c>
      <c r="R1316" s="106" t="str">
        <f>_xlfn.IFNA(IF($B1316="","",VLOOKUP($B1316,'SWC Towers'!$A:$Q,$R$2,FALSE)),"")</f>
        <v/>
      </c>
      <c r="S1316" s="106" t="str">
        <f>_xlfn.IFNA(IF($B1316="","",VLOOKUP($B1316,'SWC Towers'!$A:$Q,$S$2,FALSE)),"")</f>
        <v/>
      </c>
      <c r="T1316" s="106" t="str">
        <f>_xlfn.IFNA(IF($B1316="","",VLOOKUP($B1316,'SWC Towers'!$A:$Q,$T$2,FALSE)),"")</f>
        <v/>
      </c>
      <c r="U1316" s="104">
        <f>_xlfn.IFNA(IF($B1316="","",VLOOKUP($B1316,'SWC Towers'!$A:$Q,$U$2,FALSE)),"")</f>
        <v>0.1</v>
      </c>
      <c r="V1316" s="104" t="str">
        <f>_xlfn.IFNA(IF($B1316="","",VLOOKUP($B1316,'SWC Towers'!$A:$Q,$V$2,FALSE)),"")</f>
        <v/>
      </c>
      <c r="W1316" s="104" t="str">
        <f>_xlfn.IFNA(IF($B1316="","",VLOOKUP($B1316,'SWC Towers'!$A:$Q,$W$2,FALSE)),"")</f>
        <v/>
      </c>
      <c r="X1316" s="104" t="str">
        <f>_xlfn.IFNA(IF($B1316="","",VLOOKUP($B1316,'SWC Towers'!$A:$Q,$X$2,FALSE)),"")</f>
        <v/>
      </c>
      <c r="Y1316" s="104" t="str">
        <f>_xlfn.IFNA(IF($B1316="","",VLOOKUP($B1316,'SWC Towers'!$A:$Q,$Y$2,FALSE)),"")</f>
        <v/>
      </c>
      <c r="Z1316" s="104" t="str">
        <f>_xlfn.IFNA(IF($B1316="","",VLOOKUP($B1316,'SWC Towers'!$A:$Q,$Z$2,FALSE)),"")</f>
        <v/>
      </c>
      <c r="AA1316" s="104" t="str">
        <f>_xlfn.IFNA(IF($B1316="","",VLOOKUP($B1316,'SWC Towers'!$A:$Q,$AA$2,FALSE)),"")</f>
        <v/>
      </c>
      <c r="AB1316" s="106">
        <f>_xlfn.IFNA(IF($B1316="","",VLOOKUP($B1316,'SWC Towers'!$A:$Q,$AB$2,FALSE)),"")</f>
        <v>0.9</v>
      </c>
      <c r="AC1316" s="20">
        <f>SUM(Table25[[#This Row],[IT Tower: Application]:[Other/Non-IT ]])</f>
        <v>1</v>
      </c>
      <c r="AD1316" s="67"/>
      <c r="AE1316" s="67"/>
      <c r="AF1316" s="67"/>
      <c r="AG1316" s="67"/>
      <c r="AH1316" s="67"/>
      <c r="AI1316" s="67"/>
      <c r="AJ1316" s="67"/>
      <c r="AK1316" s="67"/>
      <c r="AL1316" s="67"/>
      <c r="AM1316" s="67"/>
      <c r="AN1316" s="67"/>
      <c r="AO1316" s="67"/>
      <c r="AP1316" s="67"/>
      <c r="AQ1316" s="67"/>
      <c r="AR1316" s="67"/>
      <c r="AS1316" s="67"/>
      <c r="AT1316" s="67"/>
      <c r="AU1316" s="67"/>
      <c r="AV1316" s="67"/>
      <c r="AW1316" s="67"/>
      <c r="AX1316" s="67"/>
      <c r="AY1316" s="67"/>
      <c r="AZ1316" s="67"/>
      <c r="BA1316" s="67"/>
      <c r="BB1316" s="113">
        <v>158</v>
      </c>
      <c r="BC1316" s="113">
        <v>412</v>
      </c>
      <c r="BD1316" s="113"/>
      <c r="BE1316" s="113"/>
      <c r="BF1316" s="113"/>
      <c r="BG1316" s="113"/>
      <c r="BH1316" s="113"/>
      <c r="BI1316" s="113"/>
      <c r="BJ1316" s="113"/>
      <c r="BK1316" s="113"/>
      <c r="BL1316" s="113"/>
      <c r="BM1316" s="113"/>
      <c r="BN1316" s="113"/>
      <c r="BO1316" s="113"/>
      <c r="BP1316" s="113"/>
      <c r="BQ1316" s="113"/>
      <c r="BR1316" s="113"/>
      <c r="BS1316" s="113"/>
      <c r="BT1316" s="113"/>
      <c r="BU1316" s="113"/>
      <c r="BV1316" s="113"/>
      <c r="BW1316" s="113"/>
      <c r="BX1316" s="113"/>
      <c r="BY1316" s="113"/>
      <c r="BZ1316" s="113"/>
      <c r="CA1316" s="67"/>
      <c r="CB1316" s="113"/>
      <c r="CC1316" s="69">
        <f>SUM(Table25[[#This Row],[Contract Amount FY00]:[Contract Amount FY50]])</f>
        <v>570</v>
      </c>
      <c r="CD1316" s="114"/>
    </row>
    <row r="1317" spans="1:82" x14ac:dyDescent="0.25">
      <c r="A1317" s="122" t="s">
        <v>1951</v>
      </c>
      <c r="B1317" s="122" t="s">
        <v>2245</v>
      </c>
      <c r="C1317" s="122" t="s">
        <v>2273</v>
      </c>
      <c r="E1317" s="26" t="str">
        <f>IFERROR(IF(VLOOKUP(Table25[[#This Row],[Contract No.]],Table3[#All],3,FALSE)="","No","Yes"),"")</f>
        <v>No</v>
      </c>
      <c r="F1317" s="107" t="str">
        <f>IFERROR(VLOOKUP(Table25[[#This Row],[Contract No.]],Table3[#All],3,FALSE),"")</f>
        <v/>
      </c>
      <c r="G1317" s="107" t="str">
        <f>IFERROR(IF(Table25[[#This Row],[Cooperative Purchase
(Yes/No)]]="Yes","Yes",IF(VLOOKUP(Table25[[#This Row],[Contract No.]],Table3[#All],1,FALSE)=Table25[[#This Row],[Contract No.]],"Yes","No")),"No")</f>
        <v>Yes</v>
      </c>
      <c r="H1317" s="51">
        <f>IFERROR(VLOOKUP(Table25[[#This Row],[Contract No.]],Table3[#All],4,FALSE),"")</f>
        <v>43952</v>
      </c>
      <c r="I1317" s="28">
        <f>IFERROR(IF(AND(MONTH(Table25[[#This Row],[Contract Start Date]])&gt;6,MONTH(Table25[[#This Row],[Contract Start Date]])&lt;=12),YEAR(Table25[[#This Row],[Contract Start Date]])+1,YEAR(Table25[[#This Row],[Contract Start Date]])),"")</f>
        <v>2020</v>
      </c>
      <c r="J1317" s="108">
        <f>Table25[[#This Row],[FY Formula start]]</f>
        <v>2020</v>
      </c>
      <c r="K1317" s="59" t="str">
        <f>"FY"&amp;" "&amp;Table25[[#This Row],[Year Start]]</f>
        <v>FY 2020</v>
      </c>
      <c r="L1317" s="109">
        <f>IFERROR(VLOOKUP(Table25[[#This Row],[Contract No.]],Table3[#All],5,FALSE),"")</f>
        <v>46203</v>
      </c>
      <c r="M1317" s="110">
        <f>IFERROR(IF(Table25[[#This Row],[Contract End Date]]="99/99/9999","No End",IF(AND(MONTH(Table25[[#This Row],[Contract End Date]])&gt;6,MONTH(Table25[[#This Row],[Contract End Date]])&lt;=12),YEAR(Table25[[#This Row],[Contract End Date]])+1,YEAR(Table25[[#This Row],[Contract End Date]]))),"")</f>
        <v>2026</v>
      </c>
      <c r="N1317" s="111">
        <f>Table25[[#This Row],[FY Formula end]]</f>
        <v>2026</v>
      </c>
      <c r="O1317" s="112" t="str">
        <f>IF(Table25[[#This Row],[Year End]]="No End","No End","FY"&amp;" "&amp;Table25[[#This Row],[Year End]])</f>
        <v>FY 2026</v>
      </c>
      <c r="P1317" s="27"/>
      <c r="Q1317" s="104" t="str">
        <f>_xlfn.IFNA(IF($B1317="","",VLOOKUP($B1317,'SWC Towers'!$A:$Q,$Q$2,FALSE)),"")</f>
        <v/>
      </c>
      <c r="R1317" s="106" t="str">
        <f>_xlfn.IFNA(IF($B1317="","",VLOOKUP($B1317,'SWC Towers'!$A:$Q,$R$2,FALSE)),"")</f>
        <v/>
      </c>
      <c r="S1317" s="106" t="str">
        <f>_xlfn.IFNA(IF($B1317="","",VLOOKUP($B1317,'SWC Towers'!$A:$Q,$S$2,FALSE)),"")</f>
        <v/>
      </c>
      <c r="T1317" s="106" t="str">
        <f>_xlfn.IFNA(IF($B1317="","",VLOOKUP($B1317,'SWC Towers'!$A:$Q,$T$2,FALSE)),"")</f>
        <v/>
      </c>
      <c r="U1317" s="104">
        <f>_xlfn.IFNA(IF($B1317="","",VLOOKUP($B1317,'SWC Towers'!$A:$Q,$U$2,FALSE)),"")</f>
        <v>0.1</v>
      </c>
      <c r="V1317" s="104" t="str">
        <f>_xlfn.IFNA(IF($B1317="","",VLOOKUP($B1317,'SWC Towers'!$A:$Q,$V$2,FALSE)),"")</f>
        <v/>
      </c>
      <c r="W1317" s="104" t="str">
        <f>_xlfn.IFNA(IF($B1317="","",VLOOKUP($B1317,'SWC Towers'!$A:$Q,$W$2,FALSE)),"")</f>
        <v/>
      </c>
      <c r="X1317" s="104" t="str">
        <f>_xlfn.IFNA(IF($B1317="","",VLOOKUP($B1317,'SWC Towers'!$A:$Q,$X$2,FALSE)),"")</f>
        <v/>
      </c>
      <c r="Y1317" s="104" t="str">
        <f>_xlfn.IFNA(IF($B1317="","",VLOOKUP($B1317,'SWC Towers'!$A:$Q,$Y$2,FALSE)),"")</f>
        <v/>
      </c>
      <c r="Z1317" s="104" t="str">
        <f>_xlfn.IFNA(IF($B1317="","",VLOOKUP($B1317,'SWC Towers'!$A:$Q,$Z$2,FALSE)),"")</f>
        <v/>
      </c>
      <c r="AA1317" s="104" t="str">
        <f>_xlfn.IFNA(IF($B1317="","",VLOOKUP($B1317,'SWC Towers'!$A:$Q,$AA$2,FALSE)),"")</f>
        <v/>
      </c>
      <c r="AB1317" s="106">
        <f>_xlfn.IFNA(IF($B1317="","",VLOOKUP($B1317,'SWC Towers'!$A:$Q,$AB$2,FALSE)),"")</f>
        <v>0.9</v>
      </c>
      <c r="AC1317" s="20">
        <f>SUM(Table25[[#This Row],[IT Tower: Application]:[Other/Non-IT ]])</f>
        <v>1</v>
      </c>
      <c r="AD1317" s="67"/>
      <c r="AE1317" s="67"/>
      <c r="AF1317" s="67"/>
      <c r="AG1317" s="67"/>
      <c r="AH1317" s="67"/>
      <c r="AI1317" s="67"/>
      <c r="AJ1317" s="67"/>
      <c r="AK1317" s="67"/>
      <c r="AL1317" s="67"/>
      <c r="AM1317" s="67"/>
      <c r="AN1317" s="67"/>
      <c r="AO1317" s="67"/>
      <c r="AP1317" s="67"/>
      <c r="AQ1317" s="67"/>
      <c r="AR1317" s="67"/>
      <c r="AS1317" s="67"/>
      <c r="AT1317" s="67"/>
      <c r="AU1317" s="67"/>
      <c r="AV1317" s="67"/>
      <c r="AW1317" s="67"/>
      <c r="AX1317" s="67"/>
      <c r="AY1317" s="67"/>
      <c r="AZ1317" s="67"/>
      <c r="BA1317" s="67"/>
      <c r="BB1317" s="113">
        <v>0</v>
      </c>
      <c r="BC1317" s="113">
        <v>482</v>
      </c>
      <c r="BD1317" s="113"/>
      <c r="BE1317" s="113"/>
      <c r="BF1317" s="113"/>
      <c r="BG1317" s="113"/>
      <c r="BH1317" s="113"/>
      <c r="BI1317" s="113"/>
      <c r="BJ1317" s="113"/>
      <c r="BK1317" s="113"/>
      <c r="BL1317" s="113"/>
      <c r="BM1317" s="113"/>
      <c r="BN1317" s="113"/>
      <c r="BO1317" s="113"/>
      <c r="BP1317" s="113"/>
      <c r="BQ1317" s="113"/>
      <c r="BR1317" s="113"/>
      <c r="BS1317" s="113"/>
      <c r="BT1317" s="113"/>
      <c r="BU1317" s="113"/>
      <c r="BV1317" s="113"/>
      <c r="BW1317" s="113"/>
      <c r="BX1317" s="113"/>
      <c r="BY1317" s="113"/>
      <c r="BZ1317" s="113"/>
      <c r="CA1317" s="67"/>
      <c r="CB1317" s="113"/>
      <c r="CC1317" s="69">
        <f>SUM(Table25[[#This Row],[Contract Amount FY00]:[Contract Amount FY50]])</f>
        <v>482</v>
      </c>
      <c r="CD1317" s="114"/>
    </row>
    <row r="1318" spans="1:82" x14ac:dyDescent="0.25">
      <c r="A1318" s="122" t="s">
        <v>1951</v>
      </c>
      <c r="B1318" s="122" t="s">
        <v>286</v>
      </c>
      <c r="C1318" s="122" t="s">
        <v>950</v>
      </c>
      <c r="E1318" s="26" t="str">
        <f>IFERROR(IF(VLOOKUP(Table25[[#This Row],[Contract No.]],Table3[#All],3,FALSE)="","No","Yes"),"")</f>
        <v>No</v>
      </c>
      <c r="F1318" s="107" t="str">
        <f>IFERROR(VLOOKUP(Table25[[#This Row],[Contract No.]],Table3[#All],3,FALSE),"")</f>
        <v/>
      </c>
      <c r="G1318" s="107" t="str">
        <f>IFERROR(IF(Table25[[#This Row],[Cooperative Purchase
(Yes/No)]]="Yes","Yes",IF(VLOOKUP(Table25[[#This Row],[Contract No.]],Table3[#All],1,FALSE)=Table25[[#This Row],[Contract No.]],"Yes","No")),"No")</f>
        <v>Yes</v>
      </c>
      <c r="H1318" s="51">
        <f>IFERROR(VLOOKUP(Table25[[#This Row],[Contract No.]],Table3[#All],4,FALSE),"")</f>
        <v>42401</v>
      </c>
      <c r="I1318" s="28">
        <f>IFERROR(IF(AND(MONTH(Table25[[#This Row],[Contract Start Date]])&gt;6,MONTH(Table25[[#This Row],[Contract Start Date]])&lt;=12),YEAR(Table25[[#This Row],[Contract Start Date]])+1,YEAR(Table25[[#This Row],[Contract Start Date]])),"")</f>
        <v>2016</v>
      </c>
      <c r="J1318" s="108">
        <f>Table25[[#This Row],[FY Formula start]]</f>
        <v>2016</v>
      </c>
      <c r="K1318" s="59" t="str">
        <f>"FY"&amp;" "&amp;Table25[[#This Row],[Year Start]]</f>
        <v>FY 2016</v>
      </c>
      <c r="L1318" s="109">
        <f>IFERROR(VLOOKUP(Table25[[#This Row],[Contract No.]],Table3[#All],5,FALSE),"")</f>
        <v>72717</v>
      </c>
      <c r="M1318" s="110">
        <f>IFERROR(IF(Table25[[#This Row],[Contract End Date]]="99/99/9999","No End",IF(AND(MONTH(Table25[[#This Row],[Contract End Date]])&gt;6,MONTH(Table25[[#This Row],[Contract End Date]])&lt;=12),YEAR(Table25[[#This Row],[Contract End Date]])+1,YEAR(Table25[[#This Row],[Contract End Date]]))),"")</f>
        <v>2099</v>
      </c>
      <c r="N1318" s="111">
        <f>Table25[[#This Row],[FY Formula end]]</f>
        <v>2099</v>
      </c>
      <c r="O1318" s="112" t="str">
        <f>IF(Table25[[#This Row],[Year End]]="No End","No End","FY"&amp;" "&amp;Table25[[#This Row],[Year End]])</f>
        <v>FY 2099</v>
      </c>
      <c r="P1318" s="27"/>
      <c r="Q1318" s="104">
        <f>_xlfn.IFNA(IF($B1318="","",VLOOKUP($B1318,'SWC Towers'!$A:$Q,$Q$2,FALSE)),"")</f>
        <v>0.5</v>
      </c>
      <c r="R1318" s="106" t="str">
        <f>_xlfn.IFNA(IF($B1318="","",VLOOKUP($B1318,'SWC Towers'!$A:$Q,$R$2,FALSE)),"")</f>
        <v/>
      </c>
      <c r="S1318" s="106" t="str">
        <f>_xlfn.IFNA(IF($B1318="","",VLOOKUP($B1318,'SWC Towers'!$A:$Q,$S$2,FALSE)),"")</f>
        <v/>
      </c>
      <c r="T1318" s="106">
        <f>_xlfn.IFNA(IF($B1318="","",VLOOKUP($B1318,'SWC Towers'!$A:$Q,$T$2,FALSE)),"")</f>
        <v>0.5</v>
      </c>
      <c r="U1318" s="104" t="str">
        <f>_xlfn.IFNA(IF($B1318="","",VLOOKUP($B1318,'SWC Towers'!$A:$Q,$U$2,FALSE)),"")</f>
        <v/>
      </c>
      <c r="V1318" s="104" t="str">
        <f>_xlfn.IFNA(IF($B1318="","",VLOOKUP($B1318,'SWC Towers'!$A:$Q,$V$2,FALSE)),"")</f>
        <v/>
      </c>
      <c r="W1318" s="104" t="str">
        <f>_xlfn.IFNA(IF($B1318="","",VLOOKUP($B1318,'SWC Towers'!$A:$Q,$W$2,FALSE)),"")</f>
        <v/>
      </c>
      <c r="X1318" s="104" t="str">
        <f>_xlfn.IFNA(IF($B1318="","",VLOOKUP($B1318,'SWC Towers'!$A:$Q,$X$2,FALSE)),"")</f>
        <v/>
      </c>
      <c r="Y1318" s="104" t="str">
        <f>_xlfn.IFNA(IF($B1318="","",VLOOKUP($B1318,'SWC Towers'!$A:$Q,$Y$2,FALSE)),"")</f>
        <v/>
      </c>
      <c r="Z1318" s="104" t="str">
        <f>_xlfn.IFNA(IF($B1318="","",VLOOKUP($B1318,'SWC Towers'!$A:$Q,$Z$2,FALSE)),"")</f>
        <v/>
      </c>
      <c r="AA1318" s="104" t="str">
        <f>_xlfn.IFNA(IF($B1318="","",VLOOKUP($B1318,'SWC Towers'!$A:$Q,$AA$2,FALSE)),"")</f>
        <v/>
      </c>
      <c r="AB1318" s="106" t="str">
        <f>_xlfn.IFNA(IF($B1318="","",VLOOKUP($B1318,'SWC Towers'!$A:$Q,$AB$2,FALSE)),"")</f>
        <v/>
      </c>
      <c r="AC1318" s="20">
        <f>SUM(Table25[[#This Row],[IT Tower: Application]:[Other/Non-IT ]])</f>
        <v>1</v>
      </c>
      <c r="AD1318" s="67"/>
      <c r="AE1318" s="67"/>
      <c r="AF1318" s="67"/>
      <c r="AG1318" s="67"/>
      <c r="AH1318" s="67"/>
      <c r="AI1318" s="67"/>
      <c r="AJ1318" s="67"/>
      <c r="AK1318" s="67"/>
      <c r="AL1318" s="67"/>
      <c r="AM1318" s="67"/>
      <c r="AN1318" s="67"/>
      <c r="AO1318" s="67"/>
      <c r="AP1318" s="67"/>
      <c r="AQ1318" s="67"/>
      <c r="AR1318" s="67"/>
      <c r="AS1318" s="67"/>
      <c r="AT1318" s="67"/>
      <c r="AU1318" s="67"/>
      <c r="AV1318" s="67"/>
      <c r="AW1318" s="67">
        <v>0</v>
      </c>
      <c r="AX1318" s="67">
        <v>12994</v>
      </c>
      <c r="AY1318" s="67"/>
      <c r="AZ1318" s="67"/>
      <c r="BA1318" s="67"/>
      <c r="BB1318" s="113"/>
      <c r="BC1318" s="113"/>
      <c r="BD1318" s="113"/>
      <c r="BE1318" s="113"/>
      <c r="BF1318" s="113"/>
      <c r="BG1318" s="113"/>
      <c r="BH1318" s="113"/>
      <c r="BI1318" s="113"/>
      <c r="BJ1318" s="113"/>
      <c r="BK1318" s="113"/>
      <c r="BL1318" s="113"/>
      <c r="BM1318" s="113"/>
      <c r="BN1318" s="113"/>
      <c r="BO1318" s="113"/>
      <c r="BP1318" s="113"/>
      <c r="BQ1318" s="113"/>
      <c r="BR1318" s="113"/>
      <c r="BS1318" s="113"/>
      <c r="BT1318" s="113"/>
      <c r="BU1318" s="113"/>
      <c r="BV1318" s="113"/>
      <c r="BW1318" s="113"/>
      <c r="BX1318" s="113"/>
      <c r="BY1318" s="113"/>
      <c r="BZ1318" s="113"/>
      <c r="CA1318" s="67"/>
      <c r="CB1318" s="113"/>
      <c r="CC1318" s="69">
        <f>SUM(Table25[[#This Row],[Contract Amount FY00]:[Contract Amount FY50]])</f>
        <v>12994</v>
      </c>
      <c r="CD1318" s="114"/>
    </row>
    <row r="1319" spans="1:82" x14ac:dyDescent="0.25">
      <c r="A1319" s="122" t="s">
        <v>1951</v>
      </c>
      <c r="B1319" s="122" t="s">
        <v>286</v>
      </c>
      <c r="C1319" s="122" t="s">
        <v>1680</v>
      </c>
      <c r="E1319" s="26" t="str">
        <f>IFERROR(IF(VLOOKUP(Table25[[#This Row],[Contract No.]],Table3[#All],3,FALSE)="","No","Yes"),"")</f>
        <v>No</v>
      </c>
      <c r="F1319" s="107" t="str">
        <f>IFERROR(VLOOKUP(Table25[[#This Row],[Contract No.]],Table3[#All],3,FALSE),"")</f>
        <v/>
      </c>
      <c r="G1319" s="107" t="str">
        <f>IFERROR(IF(Table25[[#This Row],[Cooperative Purchase
(Yes/No)]]="Yes","Yes",IF(VLOOKUP(Table25[[#This Row],[Contract No.]],Table3[#All],1,FALSE)=Table25[[#This Row],[Contract No.]],"Yes","No")),"No")</f>
        <v>Yes</v>
      </c>
      <c r="H1319" s="51">
        <f>IFERROR(VLOOKUP(Table25[[#This Row],[Contract No.]],Table3[#All],4,FALSE),"")</f>
        <v>42401</v>
      </c>
      <c r="I1319" s="28">
        <f>IFERROR(IF(AND(MONTH(Table25[[#This Row],[Contract Start Date]])&gt;6,MONTH(Table25[[#This Row],[Contract Start Date]])&lt;=12),YEAR(Table25[[#This Row],[Contract Start Date]])+1,YEAR(Table25[[#This Row],[Contract Start Date]])),"")</f>
        <v>2016</v>
      </c>
      <c r="J1319" s="108">
        <f>Table25[[#This Row],[FY Formula start]]</f>
        <v>2016</v>
      </c>
      <c r="K1319" s="59" t="str">
        <f>"FY"&amp;" "&amp;Table25[[#This Row],[Year Start]]</f>
        <v>FY 2016</v>
      </c>
      <c r="L1319" s="109">
        <f>IFERROR(VLOOKUP(Table25[[#This Row],[Contract No.]],Table3[#All],5,FALSE),"")</f>
        <v>72717</v>
      </c>
      <c r="M1319" s="110">
        <f>IFERROR(IF(Table25[[#This Row],[Contract End Date]]="99/99/9999","No End",IF(AND(MONTH(Table25[[#This Row],[Contract End Date]])&gt;6,MONTH(Table25[[#This Row],[Contract End Date]])&lt;=12),YEAR(Table25[[#This Row],[Contract End Date]])+1,YEAR(Table25[[#This Row],[Contract End Date]]))),"")</f>
        <v>2099</v>
      </c>
      <c r="N1319" s="111">
        <f>Table25[[#This Row],[FY Formula end]]</f>
        <v>2099</v>
      </c>
      <c r="O1319" s="112" t="str">
        <f>IF(Table25[[#This Row],[Year End]]="No End","No End","FY"&amp;" "&amp;Table25[[#This Row],[Year End]])</f>
        <v>FY 2099</v>
      </c>
      <c r="P1319" s="27"/>
      <c r="Q1319" s="104">
        <f>_xlfn.IFNA(IF($B1319="","",VLOOKUP($B1319,'SWC Towers'!$A:$Q,$Q$2,FALSE)),"")</f>
        <v>0.5</v>
      </c>
      <c r="R1319" s="106" t="str">
        <f>_xlfn.IFNA(IF($B1319="","",VLOOKUP($B1319,'SWC Towers'!$A:$Q,$R$2,FALSE)),"")</f>
        <v/>
      </c>
      <c r="S1319" s="106" t="str">
        <f>_xlfn.IFNA(IF($B1319="","",VLOOKUP($B1319,'SWC Towers'!$A:$Q,$S$2,FALSE)),"")</f>
        <v/>
      </c>
      <c r="T1319" s="106">
        <f>_xlfn.IFNA(IF($B1319="","",VLOOKUP($B1319,'SWC Towers'!$A:$Q,$T$2,FALSE)),"")</f>
        <v>0.5</v>
      </c>
      <c r="U1319" s="104" t="str">
        <f>_xlfn.IFNA(IF($B1319="","",VLOOKUP($B1319,'SWC Towers'!$A:$Q,$U$2,FALSE)),"")</f>
        <v/>
      </c>
      <c r="V1319" s="104" t="str">
        <f>_xlfn.IFNA(IF($B1319="","",VLOOKUP($B1319,'SWC Towers'!$A:$Q,$V$2,FALSE)),"")</f>
        <v/>
      </c>
      <c r="W1319" s="104" t="str">
        <f>_xlfn.IFNA(IF($B1319="","",VLOOKUP($B1319,'SWC Towers'!$A:$Q,$W$2,FALSE)),"")</f>
        <v/>
      </c>
      <c r="X1319" s="104" t="str">
        <f>_xlfn.IFNA(IF($B1319="","",VLOOKUP($B1319,'SWC Towers'!$A:$Q,$X$2,FALSE)),"")</f>
        <v/>
      </c>
      <c r="Y1319" s="104" t="str">
        <f>_xlfn.IFNA(IF($B1319="","",VLOOKUP($B1319,'SWC Towers'!$A:$Q,$Y$2,FALSE)),"")</f>
        <v/>
      </c>
      <c r="Z1319" s="104" t="str">
        <f>_xlfn.IFNA(IF($B1319="","",VLOOKUP($B1319,'SWC Towers'!$A:$Q,$Z$2,FALSE)),"")</f>
        <v/>
      </c>
      <c r="AA1319" s="104" t="str">
        <f>_xlfn.IFNA(IF($B1319="","",VLOOKUP($B1319,'SWC Towers'!$A:$Q,$AA$2,FALSE)),"")</f>
        <v/>
      </c>
      <c r="AB1319" s="106" t="str">
        <f>_xlfn.IFNA(IF($B1319="","",VLOOKUP($B1319,'SWC Towers'!$A:$Q,$AB$2,FALSE)),"")</f>
        <v/>
      </c>
      <c r="AC1319" s="20">
        <f>SUM(Table25[[#This Row],[IT Tower: Application]:[Other/Non-IT ]])</f>
        <v>1</v>
      </c>
      <c r="AD1319" s="67"/>
      <c r="AE1319" s="67"/>
      <c r="AF1319" s="67"/>
      <c r="AG1319" s="67"/>
      <c r="AH1319" s="67"/>
      <c r="AI1319" s="67"/>
      <c r="AJ1319" s="67"/>
      <c r="AK1319" s="67"/>
      <c r="AL1319" s="67"/>
      <c r="AM1319" s="67"/>
      <c r="AN1319" s="67"/>
      <c r="AO1319" s="67"/>
      <c r="AP1319" s="67"/>
      <c r="AQ1319" s="67"/>
      <c r="AR1319" s="67"/>
      <c r="AS1319" s="67"/>
      <c r="AT1319" s="67"/>
      <c r="AU1319" s="67"/>
      <c r="AV1319" s="67"/>
      <c r="AW1319" s="67">
        <v>125000</v>
      </c>
      <c r="AX1319" s="67">
        <v>0</v>
      </c>
      <c r="AY1319" s="67">
        <v>9585</v>
      </c>
      <c r="AZ1319" s="67"/>
      <c r="BA1319" s="67"/>
      <c r="BB1319" s="113"/>
      <c r="BC1319" s="113"/>
      <c r="BD1319" s="113"/>
      <c r="BE1319" s="113"/>
      <c r="BF1319" s="113"/>
      <c r="BG1319" s="113"/>
      <c r="BH1319" s="113"/>
      <c r="BI1319" s="113"/>
      <c r="BJ1319" s="113"/>
      <c r="BK1319" s="113"/>
      <c r="BL1319" s="113"/>
      <c r="BM1319" s="113"/>
      <c r="BN1319" s="113"/>
      <c r="BO1319" s="113"/>
      <c r="BP1319" s="113"/>
      <c r="BQ1319" s="113"/>
      <c r="BR1319" s="113"/>
      <c r="BS1319" s="113"/>
      <c r="BT1319" s="113"/>
      <c r="BU1319" s="113"/>
      <c r="BV1319" s="113"/>
      <c r="BW1319" s="113"/>
      <c r="BX1319" s="113"/>
      <c r="BY1319" s="113"/>
      <c r="BZ1319" s="113"/>
      <c r="CA1319" s="67"/>
      <c r="CB1319" s="113"/>
      <c r="CC1319" s="69">
        <f>SUM(Table25[[#This Row],[Contract Amount FY00]:[Contract Amount FY50]])</f>
        <v>134585</v>
      </c>
      <c r="CD1319" s="114"/>
    </row>
    <row r="1320" spans="1:82" x14ac:dyDescent="0.25">
      <c r="A1320" s="122" t="s">
        <v>1951</v>
      </c>
      <c r="B1320" s="122" t="s">
        <v>286</v>
      </c>
      <c r="C1320" s="122" t="s">
        <v>1319</v>
      </c>
      <c r="E1320" s="26" t="str">
        <f>IFERROR(IF(VLOOKUP(Table25[[#This Row],[Contract No.]],Table3[#All],3,FALSE)="","No","Yes"),"")</f>
        <v>No</v>
      </c>
      <c r="F1320" s="107" t="str">
        <f>IFERROR(VLOOKUP(Table25[[#This Row],[Contract No.]],Table3[#All],3,FALSE),"")</f>
        <v/>
      </c>
      <c r="G1320" s="107" t="str">
        <f>IFERROR(IF(Table25[[#This Row],[Cooperative Purchase
(Yes/No)]]="Yes","Yes",IF(VLOOKUP(Table25[[#This Row],[Contract No.]],Table3[#All],1,FALSE)=Table25[[#This Row],[Contract No.]],"Yes","No")),"No")</f>
        <v>Yes</v>
      </c>
      <c r="H1320" s="51">
        <f>IFERROR(VLOOKUP(Table25[[#This Row],[Contract No.]],Table3[#All],4,FALSE),"")</f>
        <v>42401</v>
      </c>
      <c r="I1320" s="28">
        <f>IFERROR(IF(AND(MONTH(Table25[[#This Row],[Contract Start Date]])&gt;6,MONTH(Table25[[#This Row],[Contract Start Date]])&lt;=12),YEAR(Table25[[#This Row],[Contract Start Date]])+1,YEAR(Table25[[#This Row],[Contract Start Date]])),"")</f>
        <v>2016</v>
      </c>
      <c r="J1320" s="108">
        <f>Table25[[#This Row],[FY Formula start]]</f>
        <v>2016</v>
      </c>
      <c r="K1320" s="59" t="str">
        <f>"FY"&amp;" "&amp;Table25[[#This Row],[Year Start]]</f>
        <v>FY 2016</v>
      </c>
      <c r="L1320" s="109">
        <f>IFERROR(VLOOKUP(Table25[[#This Row],[Contract No.]],Table3[#All],5,FALSE),"")</f>
        <v>72717</v>
      </c>
      <c r="M1320" s="110">
        <f>IFERROR(IF(Table25[[#This Row],[Contract End Date]]="99/99/9999","No End",IF(AND(MONTH(Table25[[#This Row],[Contract End Date]])&gt;6,MONTH(Table25[[#This Row],[Contract End Date]])&lt;=12),YEAR(Table25[[#This Row],[Contract End Date]])+1,YEAR(Table25[[#This Row],[Contract End Date]]))),"")</f>
        <v>2099</v>
      </c>
      <c r="N1320" s="111">
        <f>Table25[[#This Row],[FY Formula end]]</f>
        <v>2099</v>
      </c>
      <c r="O1320" s="112" t="str">
        <f>IF(Table25[[#This Row],[Year End]]="No End","No End","FY"&amp;" "&amp;Table25[[#This Row],[Year End]])</f>
        <v>FY 2099</v>
      </c>
      <c r="P1320" s="27"/>
      <c r="Q1320" s="104">
        <f>_xlfn.IFNA(IF($B1320="","",VLOOKUP($B1320,'SWC Towers'!$A:$Q,$Q$2,FALSE)),"")</f>
        <v>0.5</v>
      </c>
      <c r="R1320" s="106" t="str">
        <f>_xlfn.IFNA(IF($B1320="","",VLOOKUP($B1320,'SWC Towers'!$A:$Q,$R$2,FALSE)),"")</f>
        <v/>
      </c>
      <c r="S1320" s="106" t="str">
        <f>_xlfn.IFNA(IF($B1320="","",VLOOKUP($B1320,'SWC Towers'!$A:$Q,$S$2,FALSE)),"")</f>
        <v/>
      </c>
      <c r="T1320" s="106">
        <f>_xlfn.IFNA(IF($B1320="","",VLOOKUP($B1320,'SWC Towers'!$A:$Q,$T$2,FALSE)),"")</f>
        <v>0.5</v>
      </c>
      <c r="U1320" s="104" t="str">
        <f>_xlfn.IFNA(IF($B1320="","",VLOOKUP($B1320,'SWC Towers'!$A:$Q,$U$2,FALSE)),"")</f>
        <v/>
      </c>
      <c r="V1320" s="104" t="str">
        <f>_xlfn.IFNA(IF($B1320="","",VLOOKUP($B1320,'SWC Towers'!$A:$Q,$V$2,FALSE)),"")</f>
        <v/>
      </c>
      <c r="W1320" s="104" t="str">
        <f>_xlfn.IFNA(IF($B1320="","",VLOOKUP($B1320,'SWC Towers'!$A:$Q,$W$2,FALSE)),"")</f>
        <v/>
      </c>
      <c r="X1320" s="104" t="str">
        <f>_xlfn.IFNA(IF($B1320="","",VLOOKUP($B1320,'SWC Towers'!$A:$Q,$X$2,FALSE)),"")</f>
        <v/>
      </c>
      <c r="Y1320" s="104" t="str">
        <f>_xlfn.IFNA(IF($B1320="","",VLOOKUP($B1320,'SWC Towers'!$A:$Q,$Y$2,FALSE)),"")</f>
        <v/>
      </c>
      <c r="Z1320" s="104" t="str">
        <f>_xlfn.IFNA(IF($B1320="","",VLOOKUP($B1320,'SWC Towers'!$A:$Q,$Z$2,FALSE)),"")</f>
        <v/>
      </c>
      <c r="AA1320" s="104" t="str">
        <f>_xlfn.IFNA(IF($B1320="","",VLOOKUP($B1320,'SWC Towers'!$A:$Q,$AA$2,FALSE)),"")</f>
        <v/>
      </c>
      <c r="AB1320" s="106" t="str">
        <f>_xlfn.IFNA(IF($B1320="","",VLOOKUP($B1320,'SWC Towers'!$A:$Q,$AB$2,FALSE)),"")</f>
        <v/>
      </c>
      <c r="AC1320" s="20">
        <f>SUM(Table25[[#This Row],[IT Tower: Application]:[Other/Non-IT ]])</f>
        <v>1</v>
      </c>
      <c r="AD1320" s="67"/>
      <c r="AE1320" s="67"/>
      <c r="AF1320" s="67"/>
      <c r="AG1320" s="67"/>
      <c r="AH1320" s="67"/>
      <c r="AI1320" s="67"/>
      <c r="AJ1320" s="67"/>
      <c r="AK1320" s="67"/>
      <c r="AL1320" s="67"/>
      <c r="AM1320" s="67"/>
      <c r="AN1320" s="67"/>
      <c r="AO1320" s="67"/>
      <c r="AP1320" s="67"/>
      <c r="AQ1320" s="67"/>
      <c r="AR1320" s="67"/>
      <c r="AS1320" s="67"/>
      <c r="AT1320" s="67"/>
      <c r="AU1320" s="67"/>
      <c r="AV1320" s="67"/>
      <c r="AW1320" s="67"/>
      <c r="AX1320" s="67"/>
      <c r="AY1320" s="67"/>
      <c r="AZ1320" s="67"/>
      <c r="BA1320" s="67">
        <v>98776</v>
      </c>
      <c r="BB1320" s="113">
        <v>12388</v>
      </c>
      <c r="BC1320" s="113"/>
      <c r="BD1320" s="113"/>
      <c r="BE1320" s="113"/>
      <c r="BF1320" s="113"/>
      <c r="BG1320" s="113"/>
      <c r="BH1320" s="113"/>
      <c r="BI1320" s="113"/>
      <c r="BJ1320" s="113"/>
      <c r="BK1320" s="113"/>
      <c r="BL1320" s="113"/>
      <c r="BM1320" s="113"/>
      <c r="BN1320" s="113"/>
      <c r="BO1320" s="113"/>
      <c r="BP1320" s="113"/>
      <c r="BQ1320" s="113"/>
      <c r="BR1320" s="113"/>
      <c r="BS1320" s="113"/>
      <c r="BT1320" s="113"/>
      <c r="BU1320" s="113"/>
      <c r="BV1320" s="113"/>
      <c r="BW1320" s="113"/>
      <c r="BX1320" s="113"/>
      <c r="BY1320" s="113"/>
      <c r="BZ1320" s="113"/>
      <c r="CA1320" s="67"/>
      <c r="CB1320" s="113"/>
      <c r="CC1320" s="69">
        <f>SUM(Table25[[#This Row],[Contract Amount FY00]:[Contract Amount FY50]])</f>
        <v>111164</v>
      </c>
      <c r="CD1320" s="114"/>
    </row>
    <row r="1321" spans="1:82" x14ac:dyDescent="0.25">
      <c r="A1321" s="122" t="s">
        <v>1951</v>
      </c>
      <c r="B1321" s="122" t="s">
        <v>3139</v>
      </c>
      <c r="C1321" s="122" t="s">
        <v>3200</v>
      </c>
      <c r="E1321" s="26" t="str">
        <f>IFERROR(IF(VLOOKUP(Table25[[#This Row],[Contract No.]],Table3[#All],3,FALSE)="","No","Yes"),"")</f>
        <v>No</v>
      </c>
      <c r="F1321" s="107" t="str">
        <f>IFERROR(VLOOKUP(Table25[[#This Row],[Contract No.]],Table3[#All],3,FALSE),"")</f>
        <v/>
      </c>
      <c r="G1321" s="107" t="str">
        <f>IFERROR(IF(Table25[[#This Row],[Cooperative Purchase
(Yes/No)]]="Yes","Yes",IF(VLOOKUP(Table25[[#This Row],[Contract No.]],Table3[#All],1,FALSE)=Table25[[#This Row],[Contract No.]],"Yes","No")),"No")</f>
        <v>Yes</v>
      </c>
      <c r="H1321" s="51">
        <f>IFERROR(VLOOKUP(Table25[[#This Row],[Contract No.]],Table3[#All],4,FALSE),"")</f>
        <v>45383</v>
      </c>
      <c r="I1321" s="28">
        <f>IFERROR(IF(AND(MONTH(Table25[[#This Row],[Contract Start Date]])&gt;6,MONTH(Table25[[#This Row],[Contract Start Date]])&lt;=12),YEAR(Table25[[#This Row],[Contract Start Date]])+1,YEAR(Table25[[#This Row],[Contract Start Date]])),"")</f>
        <v>2024</v>
      </c>
      <c r="J1321" s="108">
        <f>Table25[[#This Row],[FY Formula start]]</f>
        <v>2024</v>
      </c>
      <c r="K1321" s="59" t="str">
        <f>"FY"&amp;" "&amp;Table25[[#This Row],[Year Start]]</f>
        <v>FY 2024</v>
      </c>
      <c r="L1321" s="109">
        <f>IFERROR(VLOOKUP(Table25[[#This Row],[Contract No.]],Table3[#All],5,FALSE),"")</f>
        <v>46844</v>
      </c>
      <c r="M1321" s="110">
        <f>IFERROR(IF(Table25[[#This Row],[Contract End Date]]="99/99/9999","No End",IF(AND(MONTH(Table25[[#This Row],[Contract End Date]])&gt;6,MONTH(Table25[[#This Row],[Contract End Date]])&lt;=12),YEAR(Table25[[#This Row],[Contract End Date]])+1,YEAR(Table25[[#This Row],[Contract End Date]]))),"")</f>
        <v>2028</v>
      </c>
      <c r="N1321" s="111">
        <f>Table25[[#This Row],[FY Formula end]]</f>
        <v>2028</v>
      </c>
      <c r="O1321" s="112" t="str">
        <f>IF(Table25[[#This Row],[Year End]]="No End","No End","FY"&amp;" "&amp;Table25[[#This Row],[Year End]])</f>
        <v>FY 2028</v>
      </c>
      <c r="P1321" s="27"/>
      <c r="Q1321" s="104">
        <f>_xlfn.IFNA(IF($B1321="","",VLOOKUP($B1321,'SWC Towers'!$A:$Q,$Q$2,FALSE)),"")</f>
        <v>0.3</v>
      </c>
      <c r="R1321" s="106" t="str">
        <f>_xlfn.IFNA(IF($B1321="","",VLOOKUP($B1321,'SWC Towers'!$A:$Q,$R$2,FALSE)),"")</f>
        <v/>
      </c>
      <c r="S1321" s="106" t="str">
        <f>_xlfn.IFNA(IF($B1321="","",VLOOKUP($B1321,'SWC Towers'!$A:$Q,$S$2,FALSE)),"")</f>
        <v/>
      </c>
      <c r="T1321" s="106">
        <f>_xlfn.IFNA(IF($B1321="","",VLOOKUP($B1321,'SWC Towers'!$A:$Q,$T$2,FALSE)),"")</f>
        <v>0.3</v>
      </c>
      <c r="U1321" s="104" t="str">
        <f>_xlfn.IFNA(IF($B1321="","",VLOOKUP($B1321,'SWC Towers'!$A:$Q,$U$2,FALSE)),"")</f>
        <v/>
      </c>
      <c r="V1321" s="104">
        <f>_xlfn.IFNA(IF($B1321="","",VLOOKUP($B1321,'SWC Towers'!$A:$Q,$V$2,FALSE)),"")</f>
        <v>0.2</v>
      </c>
      <c r="W1321" s="104" t="str">
        <f>_xlfn.IFNA(IF($B1321="","",VLOOKUP($B1321,'SWC Towers'!$A:$Q,$W$2,FALSE)),"")</f>
        <v/>
      </c>
      <c r="X1321" s="104" t="str">
        <f>_xlfn.IFNA(IF($B1321="","",VLOOKUP($B1321,'SWC Towers'!$A:$Q,$X$2,FALSE)),"")</f>
        <v/>
      </c>
      <c r="Y1321" s="104" t="str">
        <f>_xlfn.IFNA(IF($B1321="","",VLOOKUP($B1321,'SWC Towers'!$A:$Q,$Y$2,FALSE)),"")</f>
        <v/>
      </c>
      <c r="Z1321" s="104">
        <f>_xlfn.IFNA(IF($B1321="","",VLOOKUP($B1321,'SWC Towers'!$A:$Q,$Z$2,FALSE)),"")</f>
        <v>0.1</v>
      </c>
      <c r="AA1321" s="104">
        <f>_xlfn.IFNA(IF($B1321="","",VLOOKUP($B1321,'SWC Towers'!$A:$Q,$AA$2,FALSE)),"")</f>
        <v>0.1</v>
      </c>
      <c r="AB1321" s="106" t="str">
        <f>_xlfn.IFNA(IF($B1321="","",VLOOKUP($B1321,'SWC Towers'!$A:$Q,$AB$2,FALSE)),"")</f>
        <v/>
      </c>
      <c r="AC1321" s="20">
        <f>SUM(Table25[[#This Row],[IT Tower: Application]:[Other/Non-IT ]])</f>
        <v>1</v>
      </c>
      <c r="AD1321" s="67"/>
      <c r="AE1321" s="67"/>
      <c r="AF1321" s="67"/>
      <c r="AG1321" s="67"/>
      <c r="AH1321" s="67"/>
      <c r="AI1321" s="67"/>
      <c r="AJ1321" s="67"/>
      <c r="AK1321" s="67"/>
      <c r="AL1321" s="67"/>
      <c r="AM1321" s="67"/>
      <c r="AN1321" s="67"/>
      <c r="AO1321" s="67"/>
      <c r="AP1321" s="67"/>
      <c r="AQ1321" s="67"/>
      <c r="AR1321" s="67"/>
      <c r="AS1321" s="67"/>
      <c r="AT1321" s="67"/>
      <c r="AU1321" s="67"/>
      <c r="AV1321" s="67"/>
      <c r="AW1321" s="67"/>
      <c r="AX1321" s="67"/>
      <c r="AY1321" s="67"/>
      <c r="AZ1321" s="67"/>
      <c r="BA1321" s="67"/>
      <c r="BB1321" s="113">
        <v>0</v>
      </c>
      <c r="BC1321" s="113">
        <v>37041</v>
      </c>
      <c r="BD1321" s="113"/>
      <c r="BE1321" s="113"/>
      <c r="BF1321" s="113"/>
      <c r="BG1321" s="113"/>
      <c r="BH1321" s="113"/>
      <c r="BI1321" s="113"/>
      <c r="BJ1321" s="113"/>
      <c r="BK1321" s="113"/>
      <c r="BL1321" s="113"/>
      <c r="BM1321" s="113"/>
      <c r="BN1321" s="113"/>
      <c r="BO1321" s="113"/>
      <c r="BP1321" s="113"/>
      <c r="BQ1321" s="113"/>
      <c r="BR1321" s="113"/>
      <c r="BS1321" s="113"/>
      <c r="BT1321" s="113"/>
      <c r="BU1321" s="113"/>
      <c r="BV1321" s="113"/>
      <c r="BW1321" s="113"/>
      <c r="BX1321" s="113"/>
      <c r="BY1321" s="113"/>
      <c r="BZ1321" s="113"/>
      <c r="CA1321" s="67"/>
      <c r="CB1321" s="113"/>
      <c r="CC1321" s="69">
        <f>SUM(Table25[[#This Row],[Contract Amount FY00]:[Contract Amount FY50]])</f>
        <v>37041</v>
      </c>
      <c r="CD1321" s="114"/>
    </row>
    <row r="1322" spans="1:82" x14ac:dyDescent="0.25">
      <c r="A1322" s="122" t="s">
        <v>1951</v>
      </c>
      <c r="B1322" s="122" t="s">
        <v>3013</v>
      </c>
      <c r="C1322" s="122" t="s">
        <v>279</v>
      </c>
      <c r="E1322" s="26" t="str">
        <f>IFERROR(IF(VLOOKUP(Table25[[#This Row],[Contract No.]],Table3[#All],3,FALSE)="","No","Yes"),"")</f>
        <v>Yes</v>
      </c>
      <c r="F1322" s="107" t="str">
        <f>IFERROR(VLOOKUP(Table25[[#This Row],[Contract No.]],Table3[#All],3,FALSE),"")</f>
        <v>NASPO</v>
      </c>
      <c r="G1322" s="107" t="str">
        <f>IFERROR(IF(Table25[[#This Row],[Cooperative Purchase
(Yes/No)]]="Yes","Yes",IF(VLOOKUP(Table25[[#This Row],[Contract No.]],Table3[#All],1,FALSE)=Table25[[#This Row],[Contract No.]],"Yes","No")),"No")</f>
        <v>Yes</v>
      </c>
      <c r="H1322" s="51">
        <f>IFERROR(VLOOKUP(Table25[[#This Row],[Contract No.]],Table3[#All],4,FALSE),"")</f>
        <v>44926</v>
      </c>
      <c r="I1322" s="28">
        <f>IFERROR(IF(AND(MONTH(Table25[[#This Row],[Contract Start Date]])&gt;6,MONTH(Table25[[#This Row],[Contract Start Date]])&lt;=12),YEAR(Table25[[#This Row],[Contract Start Date]])+1,YEAR(Table25[[#This Row],[Contract Start Date]])),"")</f>
        <v>2023</v>
      </c>
      <c r="J1322" s="108">
        <f>Table25[[#This Row],[FY Formula start]]</f>
        <v>2023</v>
      </c>
      <c r="K1322" s="59" t="str">
        <f>"FY"&amp;" "&amp;Table25[[#This Row],[Year Start]]</f>
        <v>FY 2023</v>
      </c>
      <c r="L1322" s="109">
        <f>IFERROR(VLOOKUP(Table25[[#This Row],[Contract No.]],Table3[#All],5,FALSE),"")</f>
        <v>46501</v>
      </c>
      <c r="M1322" s="110">
        <f>IFERROR(IF(Table25[[#This Row],[Contract End Date]]="99/99/9999","No End",IF(AND(MONTH(Table25[[#This Row],[Contract End Date]])&gt;6,MONTH(Table25[[#This Row],[Contract End Date]])&lt;=12),YEAR(Table25[[#This Row],[Contract End Date]])+1,YEAR(Table25[[#This Row],[Contract End Date]]))),"")</f>
        <v>2027</v>
      </c>
      <c r="N1322" s="111">
        <f>Table25[[#This Row],[FY Formula end]]</f>
        <v>2027</v>
      </c>
      <c r="O1322" s="112" t="str">
        <f>IF(Table25[[#This Row],[Year End]]="No End","No End","FY"&amp;" "&amp;Table25[[#This Row],[Year End]])</f>
        <v>FY 2027</v>
      </c>
      <c r="P1322" s="27"/>
      <c r="Q1322" s="104">
        <f>_xlfn.IFNA(IF($B1322="","",VLOOKUP($B1322,'SWC Towers'!$A:$Q,$Q$2,FALSE)),"")</f>
        <v>0.3</v>
      </c>
      <c r="R1322" s="106" t="str">
        <f>_xlfn.IFNA(IF($B1322="","",VLOOKUP($B1322,'SWC Towers'!$A:$Q,$R$2,FALSE)),"")</f>
        <v/>
      </c>
      <c r="S1322" s="106">
        <f>_xlfn.IFNA(IF($B1322="","",VLOOKUP($B1322,'SWC Towers'!$A:$Q,$S$2,FALSE)),"")</f>
        <v>0.1</v>
      </c>
      <c r="T1322" s="106" t="str">
        <f>_xlfn.IFNA(IF($B1322="","",VLOOKUP($B1322,'SWC Towers'!$A:$Q,$T$2,FALSE)),"")</f>
        <v/>
      </c>
      <c r="U1322" s="104">
        <f>_xlfn.IFNA(IF($B1322="","",VLOOKUP($B1322,'SWC Towers'!$A:$Q,$U$2,FALSE)),"")</f>
        <v>0.6</v>
      </c>
      <c r="V1322" s="104" t="str">
        <f>_xlfn.IFNA(IF($B1322="","",VLOOKUP($B1322,'SWC Towers'!$A:$Q,$V$2,FALSE)),"")</f>
        <v/>
      </c>
      <c r="W1322" s="104" t="str">
        <f>_xlfn.IFNA(IF($B1322="","",VLOOKUP($B1322,'SWC Towers'!$A:$Q,$W$2,FALSE)),"")</f>
        <v/>
      </c>
      <c r="X1322" s="104" t="str">
        <f>_xlfn.IFNA(IF($B1322="","",VLOOKUP($B1322,'SWC Towers'!$A:$Q,$X$2,FALSE)),"")</f>
        <v/>
      </c>
      <c r="Y1322" s="104" t="str">
        <f>_xlfn.IFNA(IF($B1322="","",VLOOKUP($B1322,'SWC Towers'!$A:$Q,$Y$2,FALSE)),"")</f>
        <v/>
      </c>
      <c r="Z1322" s="104" t="str">
        <f>_xlfn.IFNA(IF($B1322="","",VLOOKUP($B1322,'SWC Towers'!$A:$Q,$Z$2,FALSE)),"")</f>
        <v/>
      </c>
      <c r="AA1322" s="104" t="str">
        <f>_xlfn.IFNA(IF($B1322="","",VLOOKUP($B1322,'SWC Towers'!$A:$Q,$AA$2,FALSE)),"")</f>
        <v/>
      </c>
      <c r="AB1322" s="106" t="str">
        <f>_xlfn.IFNA(IF($B1322="","",VLOOKUP($B1322,'SWC Towers'!$A:$Q,$AB$2,FALSE)),"")</f>
        <v/>
      </c>
      <c r="AC1322" s="20">
        <f>SUM(Table25[[#This Row],[IT Tower: Application]:[Other/Non-IT ]])</f>
        <v>1</v>
      </c>
      <c r="AD1322" s="67"/>
      <c r="AE1322" s="67"/>
      <c r="AF1322" s="67"/>
      <c r="AG1322" s="67"/>
      <c r="AH1322" s="67"/>
      <c r="AI1322" s="67"/>
      <c r="AJ1322" s="67"/>
      <c r="AK1322" s="67"/>
      <c r="AL1322" s="67"/>
      <c r="AM1322" s="67"/>
      <c r="AN1322" s="67"/>
      <c r="AO1322" s="67"/>
      <c r="AP1322" s="67"/>
      <c r="AQ1322" s="67"/>
      <c r="AR1322" s="67"/>
      <c r="AS1322" s="67"/>
      <c r="AT1322" s="67"/>
      <c r="AU1322" s="67"/>
      <c r="AV1322" s="67"/>
      <c r="AW1322" s="67"/>
      <c r="AX1322" s="67"/>
      <c r="AY1322" s="67"/>
      <c r="AZ1322" s="67"/>
      <c r="BA1322" s="67">
        <v>0</v>
      </c>
      <c r="BB1322" s="113">
        <v>639</v>
      </c>
      <c r="BC1322" s="113">
        <v>0</v>
      </c>
      <c r="BD1322" s="113"/>
      <c r="BE1322" s="113"/>
      <c r="BF1322" s="113"/>
      <c r="BG1322" s="113"/>
      <c r="BH1322" s="113"/>
      <c r="BI1322" s="113"/>
      <c r="BJ1322" s="113"/>
      <c r="BK1322" s="113"/>
      <c r="BL1322" s="113"/>
      <c r="BM1322" s="113"/>
      <c r="BN1322" s="113"/>
      <c r="BO1322" s="113"/>
      <c r="BP1322" s="113"/>
      <c r="BQ1322" s="113"/>
      <c r="BR1322" s="113"/>
      <c r="BS1322" s="113"/>
      <c r="BT1322" s="113"/>
      <c r="BU1322" s="113"/>
      <c r="BV1322" s="113"/>
      <c r="BW1322" s="113"/>
      <c r="BX1322" s="113"/>
      <c r="BY1322" s="113"/>
      <c r="BZ1322" s="113"/>
      <c r="CA1322" s="67"/>
      <c r="CB1322" s="113"/>
      <c r="CC1322" s="69">
        <f>SUM(Table25[[#This Row],[Contract Amount FY00]:[Contract Amount FY50]])</f>
        <v>639</v>
      </c>
      <c r="CD1322" s="114"/>
    </row>
    <row r="1323" spans="1:82" x14ac:dyDescent="0.25">
      <c r="A1323" s="122" t="s">
        <v>1951</v>
      </c>
      <c r="B1323" s="122" t="s">
        <v>3141</v>
      </c>
      <c r="C1323" s="122" t="s">
        <v>1319</v>
      </c>
      <c r="E1323" s="26" t="str">
        <f>IFERROR(IF(VLOOKUP(Table25[[#This Row],[Contract No.]],Table3[#All],3,FALSE)="","No","Yes"),"")</f>
        <v>No</v>
      </c>
      <c r="F1323" s="107" t="str">
        <f>IFERROR(VLOOKUP(Table25[[#This Row],[Contract No.]],Table3[#All],3,FALSE),"")</f>
        <v/>
      </c>
      <c r="G1323" s="107" t="str">
        <f>IFERROR(IF(Table25[[#This Row],[Cooperative Purchase
(Yes/No)]]="Yes","Yes",IF(VLOOKUP(Table25[[#This Row],[Contract No.]],Table3[#All],1,FALSE)=Table25[[#This Row],[Contract No.]],"Yes","No")),"No")</f>
        <v>Yes</v>
      </c>
      <c r="H1323" s="51">
        <f>IFERROR(VLOOKUP(Table25[[#This Row],[Contract No.]],Table3[#All],4,FALSE),"")</f>
        <v>45427</v>
      </c>
      <c r="I1323" s="28">
        <f>IFERROR(IF(AND(MONTH(Table25[[#This Row],[Contract Start Date]])&gt;6,MONTH(Table25[[#This Row],[Contract Start Date]])&lt;=12),YEAR(Table25[[#This Row],[Contract Start Date]])+1,YEAR(Table25[[#This Row],[Contract Start Date]])),"")</f>
        <v>2024</v>
      </c>
      <c r="J1323" s="108">
        <f>Table25[[#This Row],[FY Formula start]]</f>
        <v>2024</v>
      </c>
      <c r="K1323" s="59" t="str">
        <f>"FY"&amp;" "&amp;Table25[[#This Row],[Year Start]]</f>
        <v>FY 2024</v>
      </c>
      <c r="L1323" s="109">
        <f>IFERROR(VLOOKUP(Table25[[#This Row],[Contract No.]],Table3[#All],5,FALSE),"")</f>
        <v>46888</v>
      </c>
      <c r="M1323" s="110">
        <f>IFERROR(IF(Table25[[#This Row],[Contract End Date]]="99/99/9999","No End",IF(AND(MONTH(Table25[[#This Row],[Contract End Date]])&gt;6,MONTH(Table25[[#This Row],[Contract End Date]])&lt;=12),YEAR(Table25[[#This Row],[Contract End Date]])+1,YEAR(Table25[[#This Row],[Contract End Date]]))),"")</f>
        <v>2028</v>
      </c>
      <c r="N1323" s="111">
        <f>Table25[[#This Row],[FY Formula end]]</f>
        <v>2028</v>
      </c>
      <c r="O1323" s="112" t="str">
        <f>IF(Table25[[#This Row],[Year End]]="No End","No End","FY"&amp;" "&amp;Table25[[#This Row],[Year End]])</f>
        <v>FY 2028</v>
      </c>
      <c r="P1323" s="27"/>
      <c r="Q1323" s="104">
        <f>_xlfn.IFNA(IF($B1323="","",VLOOKUP($B1323,'SWC Towers'!$A:$Q,$Q$2,FALSE)),"")</f>
        <v>0.4</v>
      </c>
      <c r="R1323" s="106" t="str">
        <f>_xlfn.IFNA(IF($B1323="","",VLOOKUP($B1323,'SWC Towers'!$A:$Q,$R$2,FALSE)),"")</f>
        <v/>
      </c>
      <c r="S1323" s="106" t="str">
        <f>_xlfn.IFNA(IF($B1323="","",VLOOKUP($B1323,'SWC Towers'!$A:$Q,$S$2,FALSE)),"")</f>
        <v/>
      </c>
      <c r="T1323" s="106">
        <f>_xlfn.IFNA(IF($B1323="","",VLOOKUP($B1323,'SWC Towers'!$A:$Q,$T$2,FALSE)),"")</f>
        <v>0.1</v>
      </c>
      <c r="U1323" s="104" t="str">
        <f>_xlfn.IFNA(IF($B1323="","",VLOOKUP($B1323,'SWC Towers'!$A:$Q,$U$2,FALSE)),"")</f>
        <v/>
      </c>
      <c r="V1323" s="104">
        <f>_xlfn.IFNA(IF($B1323="","",VLOOKUP($B1323,'SWC Towers'!$A:$Q,$V$2,FALSE)),"")</f>
        <v>0.4</v>
      </c>
      <c r="W1323" s="104" t="str">
        <f>_xlfn.IFNA(IF($B1323="","",VLOOKUP($B1323,'SWC Towers'!$A:$Q,$W$2,FALSE)),"")</f>
        <v/>
      </c>
      <c r="X1323" s="104" t="str">
        <f>_xlfn.IFNA(IF($B1323="","",VLOOKUP($B1323,'SWC Towers'!$A:$Q,$X$2,FALSE)),"")</f>
        <v/>
      </c>
      <c r="Y1323" s="104" t="str">
        <f>_xlfn.IFNA(IF($B1323="","",VLOOKUP($B1323,'SWC Towers'!$A:$Q,$Y$2,FALSE)),"")</f>
        <v/>
      </c>
      <c r="Z1323" s="104">
        <f>_xlfn.IFNA(IF($B1323="","",VLOOKUP($B1323,'SWC Towers'!$A:$Q,$Z$2,FALSE)),"")</f>
        <v>0.1</v>
      </c>
      <c r="AA1323" s="104" t="str">
        <f>_xlfn.IFNA(IF($B1323="","",VLOOKUP($B1323,'SWC Towers'!$A:$Q,$AA$2,FALSE)),"")</f>
        <v/>
      </c>
      <c r="AB1323" s="106" t="str">
        <f>_xlfn.IFNA(IF($B1323="","",VLOOKUP($B1323,'SWC Towers'!$A:$Q,$AB$2,FALSE)),"")</f>
        <v/>
      </c>
      <c r="AC1323" s="20">
        <f>SUM(Table25[[#This Row],[IT Tower: Application]:[Other/Non-IT ]])</f>
        <v>1</v>
      </c>
      <c r="AD1323" s="67"/>
      <c r="AE1323" s="67"/>
      <c r="AF1323" s="67"/>
      <c r="AG1323" s="67"/>
      <c r="AH1323" s="67"/>
      <c r="AI1323" s="67"/>
      <c r="AJ1323" s="67"/>
      <c r="AK1323" s="67"/>
      <c r="AL1323" s="67"/>
      <c r="AM1323" s="67"/>
      <c r="AN1323" s="67"/>
      <c r="AO1323" s="67"/>
      <c r="AP1323" s="67"/>
      <c r="AQ1323" s="67"/>
      <c r="AR1323" s="67"/>
      <c r="AS1323" s="67"/>
      <c r="AT1323" s="67"/>
      <c r="AU1323" s="67"/>
      <c r="AV1323" s="67"/>
      <c r="AW1323" s="67"/>
      <c r="AX1323" s="67"/>
      <c r="AY1323" s="67"/>
      <c r="AZ1323" s="67"/>
      <c r="BA1323" s="67"/>
      <c r="BB1323" s="113">
        <v>0</v>
      </c>
      <c r="BC1323" s="113">
        <v>347812</v>
      </c>
      <c r="BD1323" s="113"/>
      <c r="BE1323" s="113"/>
      <c r="BF1323" s="113"/>
      <c r="BG1323" s="113"/>
      <c r="BH1323" s="113"/>
      <c r="BI1323" s="113"/>
      <c r="BJ1323" s="113"/>
      <c r="BK1323" s="113"/>
      <c r="BL1323" s="113"/>
      <c r="BM1323" s="113"/>
      <c r="BN1323" s="113"/>
      <c r="BO1323" s="113"/>
      <c r="BP1323" s="113"/>
      <c r="BQ1323" s="113"/>
      <c r="BR1323" s="113"/>
      <c r="BS1323" s="113"/>
      <c r="BT1323" s="113"/>
      <c r="BU1323" s="113"/>
      <c r="BV1323" s="113"/>
      <c r="BW1323" s="113"/>
      <c r="BX1323" s="113"/>
      <c r="BY1323" s="113"/>
      <c r="BZ1323" s="113"/>
      <c r="CA1323" s="67"/>
      <c r="CB1323" s="113"/>
      <c r="CC1323" s="69">
        <f>SUM(Table25[[#This Row],[Contract Amount FY00]:[Contract Amount FY50]])</f>
        <v>347812</v>
      </c>
      <c r="CD1323" s="114"/>
    </row>
    <row r="1324" spans="1:82" x14ac:dyDescent="0.25">
      <c r="A1324" s="122" t="s">
        <v>2018</v>
      </c>
      <c r="B1324" s="122" t="s">
        <v>705</v>
      </c>
      <c r="C1324" s="122" t="s">
        <v>1777</v>
      </c>
      <c r="E1324" s="26" t="str">
        <f>IFERROR(IF(VLOOKUP(Table25[[#This Row],[Contract No.]],Table3[#All],3,FALSE)="","No","Yes"),"")</f>
        <v>Yes</v>
      </c>
      <c r="F1324" s="107" t="str">
        <f>IFERROR(VLOOKUP(Table25[[#This Row],[Contract No.]],Table3[#All],3,FALSE),"")</f>
        <v>NASPO</v>
      </c>
      <c r="G1324" s="107" t="str">
        <f>IFERROR(IF(Table25[[#This Row],[Cooperative Purchase
(Yes/No)]]="Yes","Yes",IF(VLOOKUP(Table25[[#This Row],[Contract No.]],Table3[#All],1,FALSE)=Table25[[#This Row],[Contract No.]],"Yes","No")),"No")</f>
        <v>Yes</v>
      </c>
      <c r="H1324" s="51">
        <f>IFERROR(VLOOKUP(Table25[[#This Row],[Contract No.]],Table3[#All],4,FALSE),"")</f>
        <v>43647</v>
      </c>
      <c r="I1324" s="28">
        <f>IFERROR(IF(AND(MONTH(Table25[[#This Row],[Contract Start Date]])&gt;6,MONTH(Table25[[#This Row],[Contract Start Date]])&lt;=12),YEAR(Table25[[#This Row],[Contract Start Date]])+1,YEAR(Table25[[#This Row],[Contract Start Date]])),"")</f>
        <v>2020</v>
      </c>
      <c r="J1324" s="108">
        <f>Table25[[#This Row],[FY Formula start]]</f>
        <v>2020</v>
      </c>
      <c r="K1324" s="59" t="str">
        <f>"FY"&amp;" "&amp;Table25[[#This Row],[Year Start]]</f>
        <v>FY 2020</v>
      </c>
      <c r="L1324" s="109">
        <f>IFERROR(VLOOKUP(Table25[[#This Row],[Contract No.]],Table3[#All],5,FALSE),"")</f>
        <v>47360</v>
      </c>
      <c r="M1324" s="110">
        <f>IFERROR(IF(Table25[[#This Row],[Contract End Date]]="99/99/9999","No End",IF(AND(MONTH(Table25[[#This Row],[Contract End Date]])&gt;6,MONTH(Table25[[#This Row],[Contract End Date]])&lt;=12),YEAR(Table25[[#This Row],[Contract End Date]])+1,YEAR(Table25[[#This Row],[Contract End Date]]))),"")</f>
        <v>2030</v>
      </c>
      <c r="N1324" s="111">
        <f>Table25[[#This Row],[FY Formula end]]</f>
        <v>2030</v>
      </c>
      <c r="O1324" s="112" t="str">
        <f>IF(Table25[[#This Row],[Year End]]="No End","No End","FY"&amp;" "&amp;Table25[[#This Row],[Year End]])</f>
        <v>FY 2030</v>
      </c>
      <c r="P1324" s="27"/>
      <c r="Q1324" s="104">
        <f>_xlfn.IFNA(IF($B1324="","",VLOOKUP($B1324,'SWC Towers'!$A:$Q,$Q$2,FALSE)),"")</f>
        <v>0.2</v>
      </c>
      <c r="R1324" s="106" t="str">
        <f>_xlfn.IFNA(IF($B1324="","",VLOOKUP($B1324,'SWC Towers'!$A:$Q,$R$2,FALSE)),"")</f>
        <v/>
      </c>
      <c r="S1324" s="106" t="str">
        <f>_xlfn.IFNA(IF($B1324="","",VLOOKUP($B1324,'SWC Towers'!$A:$Q,$S$2,FALSE)),"")</f>
        <v/>
      </c>
      <c r="T1324" s="106" t="str">
        <f>_xlfn.IFNA(IF($B1324="","",VLOOKUP($B1324,'SWC Towers'!$A:$Q,$T$2,FALSE)),"")</f>
        <v/>
      </c>
      <c r="U1324" s="104">
        <f>_xlfn.IFNA(IF($B1324="","",VLOOKUP($B1324,'SWC Towers'!$A:$Q,$U$2,FALSE)),"")</f>
        <v>0.4</v>
      </c>
      <c r="V1324" s="104" t="str">
        <f>_xlfn.IFNA(IF($B1324="","",VLOOKUP($B1324,'SWC Towers'!$A:$Q,$V$2,FALSE)),"")</f>
        <v/>
      </c>
      <c r="W1324" s="104">
        <f>_xlfn.IFNA(IF($B1324="","",VLOOKUP($B1324,'SWC Towers'!$A:$Q,$W$2,FALSE)),"")</f>
        <v>0.4</v>
      </c>
      <c r="X1324" s="104" t="str">
        <f>_xlfn.IFNA(IF($B1324="","",VLOOKUP($B1324,'SWC Towers'!$A:$Q,$X$2,FALSE)),"")</f>
        <v/>
      </c>
      <c r="Y1324" s="104" t="str">
        <f>_xlfn.IFNA(IF($B1324="","",VLOOKUP($B1324,'SWC Towers'!$A:$Q,$Y$2,FALSE)),"")</f>
        <v/>
      </c>
      <c r="Z1324" s="104" t="str">
        <f>_xlfn.IFNA(IF($B1324="","",VLOOKUP($B1324,'SWC Towers'!$A:$Q,$Z$2,FALSE)),"")</f>
        <v/>
      </c>
      <c r="AA1324" s="104" t="str">
        <f>_xlfn.IFNA(IF($B1324="","",VLOOKUP($B1324,'SWC Towers'!$A:$Q,$AA$2,FALSE)),"")</f>
        <v/>
      </c>
      <c r="AB1324" s="106" t="str">
        <f>_xlfn.IFNA(IF($B1324="","",VLOOKUP($B1324,'SWC Towers'!$A:$Q,$AB$2,FALSE)),"")</f>
        <v/>
      </c>
      <c r="AC1324" s="20">
        <f>SUM(Table25[[#This Row],[IT Tower: Application]:[Other/Non-IT ]])</f>
        <v>1</v>
      </c>
      <c r="AD1324" s="67"/>
      <c r="AE1324" s="67"/>
      <c r="AF1324" s="67"/>
      <c r="AG1324" s="67"/>
      <c r="AH1324" s="67"/>
      <c r="AI1324" s="67"/>
      <c r="AJ1324" s="67"/>
      <c r="AK1324" s="67"/>
      <c r="AL1324" s="67"/>
      <c r="AM1324" s="67"/>
      <c r="AN1324" s="67"/>
      <c r="AO1324" s="67"/>
      <c r="AP1324" s="67"/>
      <c r="AQ1324" s="67"/>
      <c r="AR1324" s="67"/>
      <c r="AS1324" s="67"/>
      <c r="AT1324" s="67"/>
      <c r="AU1324" s="67"/>
      <c r="AV1324" s="67"/>
      <c r="AW1324" s="67"/>
      <c r="AX1324" s="67">
        <v>0</v>
      </c>
      <c r="AY1324" s="67">
        <v>14237</v>
      </c>
      <c r="AZ1324" s="67">
        <v>14807</v>
      </c>
      <c r="BA1324" s="67">
        <v>19044</v>
      </c>
      <c r="BB1324" s="113">
        <v>19320</v>
      </c>
      <c r="BC1324" s="113">
        <v>24229</v>
      </c>
      <c r="BD1324" s="113"/>
      <c r="BE1324" s="113"/>
      <c r="BF1324" s="113"/>
      <c r="BG1324" s="113"/>
      <c r="BH1324" s="113"/>
      <c r="BI1324" s="113"/>
      <c r="BJ1324" s="113"/>
      <c r="BK1324" s="113"/>
      <c r="BL1324" s="113"/>
      <c r="BM1324" s="113"/>
      <c r="BN1324" s="113"/>
      <c r="BO1324" s="113"/>
      <c r="BP1324" s="113"/>
      <c r="BQ1324" s="113"/>
      <c r="BR1324" s="113"/>
      <c r="BS1324" s="113"/>
      <c r="BT1324" s="113"/>
      <c r="BU1324" s="113"/>
      <c r="BV1324" s="113"/>
      <c r="BW1324" s="113"/>
      <c r="BX1324" s="113"/>
      <c r="BY1324" s="113"/>
      <c r="BZ1324" s="113"/>
      <c r="CA1324" s="67"/>
      <c r="CB1324" s="113"/>
      <c r="CC1324" s="69">
        <f>SUM(Table25[[#This Row],[Contract Amount FY00]:[Contract Amount FY50]])</f>
        <v>91637</v>
      </c>
      <c r="CD1324" s="114"/>
    </row>
    <row r="1325" spans="1:82" x14ac:dyDescent="0.25">
      <c r="A1325" s="122" t="s">
        <v>2018</v>
      </c>
      <c r="B1325" s="122" t="s">
        <v>278</v>
      </c>
      <c r="C1325" s="122" t="s">
        <v>3188</v>
      </c>
      <c r="E1325" s="26" t="str">
        <f>IFERROR(IF(VLOOKUP(Table25[[#This Row],[Contract No.]],Table3[#All],3,FALSE)="","No","Yes"),"")</f>
        <v>Yes</v>
      </c>
      <c r="F1325" s="107" t="str">
        <f>IFERROR(VLOOKUP(Table25[[#This Row],[Contract No.]],Table3[#All],3,FALSE),"")</f>
        <v>NASPO</v>
      </c>
      <c r="G1325" s="107" t="str">
        <f>IFERROR(IF(Table25[[#This Row],[Cooperative Purchase
(Yes/No)]]="Yes","Yes",IF(VLOOKUP(Table25[[#This Row],[Contract No.]],Table3[#All],1,FALSE)=Table25[[#This Row],[Contract No.]],"Yes","No")),"No")</f>
        <v>Yes</v>
      </c>
      <c r="H1325" s="51">
        <f>IFERROR(VLOOKUP(Table25[[#This Row],[Contract No.]],Table3[#All],4,FALSE),"")</f>
        <v>42917</v>
      </c>
      <c r="I1325" s="28">
        <f>IFERROR(IF(AND(MONTH(Table25[[#This Row],[Contract Start Date]])&gt;6,MONTH(Table25[[#This Row],[Contract Start Date]])&lt;=12),YEAR(Table25[[#This Row],[Contract Start Date]])+1,YEAR(Table25[[#This Row],[Contract Start Date]])),"")</f>
        <v>2018</v>
      </c>
      <c r="J1325" s="108">
        <f>Table25[[#This Row],[FY Formula start]]</f>
        <v>2018</v>
      </c>
      <c r="K1325" s="59" t="str">
        <f>"FY"&amp;" "&amp;Table25[[#This Row],[Year Start]]</f>
        <v>FY 2018</v>
      </c>
      <c r="L1325" s="109">
        <f>IFERROR(VLOOKUP(Table25[[#This Row],[Contract No.]],Table3[#All],5,FALSE),"")</f>
        <v>46280</v>
      </c>
      <c r="M1325" s="110">
        <f>IFERROR(IF(Table25[[#This Row],[Contract End Date]]="99/99/9999","No End",IF(AND(MONTH(Table25[[#This Row],[Contract End Date]])&gt;6,MONTH(Table25[[#This Row],[Contract End Date]])&lt;=12),YEAR(Table25[[#This Row],[Contract End Date]])+1,YEAR(Table25[[#This Row],[Contract End Date]]))),"")</f>
        <v>2027</v>
      </c>
      <c r="N1325" s="111">
        <f>Table25[[#This Row],[FY Formula end]]</f>
        <v>2027</v>
      </c>
      <c r="O1325" s="112" t="str">
        <f>IF(Table25[[#This Row],[Year End]]="No End","No End","FY"&amp;" "&amp;Table25[[#This Row],[Year End]])</f>
        <v>FY 2027</v>
      </c>
      <c r="P1325" s="27"/>
      <c r="Q1325" s="104">
        <f>_xlfn.IFNA(IF($B1325="","",VLOOKUP($B1325,'SWC Towers'!$A:$Q,$Q$2,FALSE)),"")</f>
        <v>0.4</v>
      </c>
      <c r="R1325" s="106" t="str">
        <f>_xlfn.IFNA(IF($B1325="","",VLOOKUP($B1325,'SWC Towers'!$A:$Q,$R$2,FALSE)),"")</f>
        <v/>
      </c>
      <c r="S1325" s="106" t="str">
        <f>_xlfn.IFNA(IF($B1325="","",VLOOKUP($B1325,'SWC Towers'!$A:$Q,$S$2,FALSE)),"")</f>
        <v/>
      </c>
      <c r="T1325" s="106">
        <f>_xlfn.IFNA(IF($B1325="","",VLOOKUP($B1325,'SWC Towers'!$A:$Q,$T$2,FALSE)),"")</f>
        <v>0.05</v>
      </c>
      <c r="U1325" s="104" t="str">
        <f>_xlfn.IFNA(IF($B1325="","",VLOOKUP($B1325,'SWC Towers'!$A:$Q,$U$2,FALSE)),"")</f>
        <v/>
      </c>
      <c r="V1325" s="104" t="str">
        <f>_xlfn.IFNA(IF($B1325="","",VLOOKUP($B1325,'SWC Towers'!$A:$Q,$V$2,FALSE)),"")</f>
        <v/>
      </c>
      <c r="W1325" s="104">
        <f>_xlfn.IFNA(IF($B1325="","",VLOOKUP($B1325,'SWC Towers'!$A:$Q,$W$2,FALSE)),"")</f>
        <v>0.1</v>
      </c>
      <c r="X1325" s="104" t="str">
        <f>_xlfn.IFNA(IF($B1325="","",VLOOKUP($B1325,'SWC Towers'!$A:$Q,$X$2,FALSE)),"")</f>
        <v/>
      </c>
      <c r="Y1325" s="104">
        <f>_xlfn.IFNA(IF($B1325="","",VLOOKUP($B1325,'SWC Towers'!$A:$Q,$Y$2,FALSE)),"")</f>
        <v>0.05</v>
      </c>
      <c r="Z1325" s="104" t="str">
        <f>_xlfn.IFNA(IF($B1325="","",VLOOKUP($B1325,'SWC Towers'!$A:$Q,$Z$2,FALSE)),"")</f>
        <v/>
      </c>
      <c r="AA1325" s="104">
        <f>_xlfn.IFNA(IF($B1325="","",VLOOKUP($B1325,'SWC Towers'!$A:$Q,$AA$2,FALSE)),"")</f>
        <v>0.4</v>
      </c>
      <c r="AB1325" s="106" t="str">
        <f>_xlfn.IFNA(IF($B1325="","",VLOOKUP($B1325,'SWC Towers'!$A:$Q,$AB$2,FALSE)),"")</f>
        <v/>
      </c>
      <c r="AC1325" s="20">
        <f>SUM(Table25[[#This Row],[IT Tower: Application]:[Other/Non-IT ]])</f>
        <v>1</v>
      </c>
      <c r="AD1325" s="67"/>
      <c r="AE1325" s="67"/>
      <c r="AF1325" s="67"/>
      <c r="AG1325" s="67"/>
      <c r="AH1325" s="67"/>
      <c r="AI1325" s="67"/>
      <c r="AJ1325" s="67"/>
      <c r="AK1325" s="67"/>
      <c r="AL1325" s="67"/>
      <c r="AM1325" s="67"/>
      <c r="AN1325" s="67"/>
      <c r="AO1325" s="67"/>
      <c r="AP1325" s="67"/>
      <c r="AQ1325" s="67"/>
      <c r="AR1325" s="67"/>
      <c r="AS1325" s="67"/>
      <c r="AT1325" s="67"/>
      <c r="AU1325" s="67"/>
      <c r="AV1325" s="67"/>
      <c r="AW1325" s="67"/>
      <c r="AX1325" s="67"/>
      <c r="AY1325" s="67"/>
      <c r="AZ1325" s="67"/>
      <c r="BA1325" s="67"/>
      <c r="BB1325" s="113">
        <v>0</v>
      </c>
      <c r="BC1325" s="113">
        <v>7382</v>
      </c>
      <c r="BD1325" s="113"/>
      <c r="BE1325" s="113"/>
      <c r="BF1325" s="113"/>
      <c r="BG1325" s="113"/>
      <c r="BH1325" s="113"/>
      <c r="BI1325" s="113"/>
      <c r="BJ1325" s="113"/>
      <c r="BK1325" s="113"/>
      <c r="BL1325" s="113"/>
      <c r="BM1325" s="113"/>
      <c r="BN1325" s="113"/>
      <c r="BO1325" s="113"/>
      <c r="BP1325" s="113"/>
      <c r="BQ1325" s="113"/>
      <c r="BR1325" s="113"/>
      <c r="BS1325" s="113"/>
      <c r="BT1325" s="113"/>
      <c r="BU1325" s="113"/>
      <c r="BV1325" s="113"/>
      <c r="BW1325" s="113"/>
      <c r="BX1325" s="113"/>
      <c r="BY1325" s="113"/>
      <c r="BZ1325" s="113"/>
      <c r="CA1325" s="67"/>
      <c r="CB1325" s="113"/>
      <c r="CC1325" s="69">
        <f>SUM(Table25[[#This Row],[Contract Amount FY00]:[Contract Amount FY50]])</f>
        <v>7382</v>
      </c>
      <c r="CD1325" s="114"/>
    </row>
    <row r="1326" spans="1:82" x14ac:dyDescent="0.25">
      <c r="A1326" s="122" t="s">
        <v>2018</v>
      </c>
      <c r="B1326" s="122" t="s">
        <v>278</v>
      </c>
      <c r="C1326" s="122" t="s">
        <v>547</v>
      </c>
      <c r="E1326" s="26" t="str">
        <f>IFERROR(IF(VLOOKUP(Table25[[#This Row],[Contract No.]],Table3[#All],3,FALSE)="","No","Yes"),"")</f>
        <v>Yes</v>
      </c>
      <c r="F1326" s="107" t="str">
        <f>IFERROR(VLOOKUP(Table25[[#This Row],[Contract No.]],Table3[#All],3,FALSE),"")</f>
        <v>NASPO</v>
      </c>
      <c r="G1326" s="107" t="str">
        <f>IFERROR(IF(Table25[[#This Row],[Cooperative Purchase
(Yes/No)]]="Yes","Yes",IF(VLOOKUP(Table25[[#This Row],[Contract No.]],Table3[#All],1,FALSE)=Table25[[#This Row],[Contract No.]],"Yes","No")),"No")</f>
        <v>Yes</v>
      </c>
      <c r="H1326" s="51">
        <f>IFERROR(VLOOKUP(Table25[[#This Row],[Contract No.]],Table3[#All],4,FALSE),"")</f>
        <v>42917</v>
      </c>
      <c r="I1326" s="28">
        <f>IFERROR(IF(AND(MONTH(Table25[[#This Row],[Contract Start Date]])&gt;6,MONTH(Table25[[#This Row],[Contract Start Date]])&lt;=12),YEAR(Table25[[#This Row],[Contract Start Date]])+1,YEAR(Table25[[#This Row],[Contract Start Date]])),"")</f>
        <v>2018</v>
      </c>
      <c r="J1326" s="108">
        <f>Table25[[#This Row],[FY Formula start]]</f>
        <v>2018</v>
      </c>
      <c r="K1326" s="59" t="str">
        <f>"FY"&amp;" "&amp;Table25[[#This Row],[Year Start]]</f>
        <v>FY 2018</v>
      </c>
      <c r="L1326" s="109">
        <f>IFERROR(VLOOKUP(Table25[[#This Row],[Contract No.]],Table3[#All],5,FALSE),"")</f>
        <v>46280</v>
      </c>
      <c r="M1326" s="110">
        <f>IFERROR(IF(Table25[[#This Row],[Contract End Date]]="99/99/9999","No End",IF(AND(MONTH(Table25[[#This Row],[Contract End Date]])&gt;6,MONTH(Table25[[#This Row],[Contract End Date]])&lt;=12),YEAR(Table25[[#This Row],[Contract End Date]])+1,YEAR(Table25[[#This Row],[Contract End Date]]))),"")</f>
        <v>2027</v>
      </c>
      <c r="N1326" s="111">
        <f>Table25[[#This Row],[FY Formula end]]</f>
        <v>2027</v>
      </c>
      <c r="O1326" s="112" t="str">
        <f>IF(Table25[[#This Row],[Year End]]="No End","No End","FY"&amp;" "&amp;Table25[[#This Row],[Year End]])</f>
        <v>FY 2027</v>
      </c>
      <c r="P1326" s="27"/>
      <c r="Q1326" s="104">
        <f>_xlfn.IFNA(IF($B1326="","",VLOOKUP($B1326,'SWC Towers'!$A:$Q,$Q$2,FALSE)),"")</f>
        <v>0.4</v>
      </c>
      <c r="R1326" s="106" t="str">
        <f>_xlfn.IFNA(IF($B1326="","",VLOOKUP($B1326,'SWC Towers'!$A:$Q,$R$2,FALSE)),"")</f>
        <v/>
      </c>
      <c r="S1326" s="106" t="str">
        <f>_xlfn.IFNA(IF($B1326="","",VLOOKUP($B1326,'SWC Towers'!$A:$Q,$S$2,FALSE)),"")</f>
        <v/>
      </c>
      <c r="T1326" s="106">
        <f>_xlfn.IFNA(IF($B1326="","",VLOOKUP($B1326,'SWC Towers'!$A:$Q,$T$2,FALSE)),"")</f>
        <v>0.05</v>
      </c>
      <c r="U1326" s="104" t="str">
        <f>_xlfn.IFNA(IF($B1326="","",VLOOKUP($B1326,'SWC Towers'!$A:$Q,$U$2,FALSE)),"")</f>
        <v/>
      </c>
      <c r="V1326" s="104" t="str">
        <f>_xlfn.IFNA(IF($B1326="","",VLOOKUP($B1326,'SWC Towers'!$A:$Q,$V$2,FALSE)),"")</f>
        <v/>
      </c>
      <c r="W1326" s="104">
        <f>_xlfn.IFNA(IF($B1326="","",VLOOKUP($B1326,'SWC Towers'!$A:$Q,$W$2,FALSE)),"")</f>
        <v>0.1</v>
      </c>
      <c r="X1326" s="104" t="str">
        <f>_xlfn.IFNA(IF($B1326="","",VLOOKUP($B1326,'SWC Towers'!$A:$Q,$X$2,FALSE)),"")</f>
        <v/>
      </c>
      <c r="Y1326" s="104">
        <f>_xlfn.IFNA(IF($B1326="","",VLOOKUP($B1326,'SWC Towers'!$A:$Q,$Y$2,FALSE)),"")</f>
        <v>0.05</v>
      </c>
      <c r="Z1326" s="104" t="str">
        <f>_xlfn.IFNA(IF($B1326="","",VLOOKUP($B1326,'SWC Towers'!$A:$Q,$Z$2,FALSE)),"")</f>
        <v/>
      </c>
      <c r="AA1326" s="104">
        <f>_xlfn.IFNA(IF($B1326="","",VLOOKUP($B1326,'SWC Towers'!$A:$Q,$AA$2,FALSE)),"")</f>
        <v>0.4</v>
      </c>
      <c r="AB1326" s="106" t="str">
        <f>_xlfn.IFNA(IF($B1326="","",VLOOKUP($B1326,'SWC Towers'!$A:$Q,$AB$2,FALSE)),"")</f>
        <v/>
      </c>
      <c r="AC1326" s="20">
        <f>SUM(Table25[[#This Row],[IT Tower: Application]:[Other/Non-IT ]])</f>
        <v>1</v>
      </c>
      <c r="AD1326" s="67"/>
      <c r="AE1326" s="67"/>
      <c r="AF1326" s="67"/>
      <c r="AG1326" s="67"/>
      <c r="AH1326" s="67"/>
      <c r="AI1326" s="67"/>
      <c r="AJ1326" s="67"/>
      <c r="AK1326" s="67"/>
      <c r="AL1326" s="67"/>
      <c r="AM1326" s="67"/>
      <c r="AN1326" s="67"/>
      <c r="AO1326" s="67"/>
      <c r="AP1326" s="67"/>
      <c r="AQ1326" s="67"/>
      <c r="AR1326" s="67"/>
      <c r="AS1326" s="67"/>
      <c r="AT1326" s="67"/>
      <c r="AU1326" s="67"/>
      <c r="AV1326" s="67"/>
      <c r="AW1326" s="67"/>
      <c r="AX1326" s="67"/>
      <c r="AY1326" s="67"/>
      <c r="AZ1326" s="67"/>
      <c r="BA1326" s="67"/>
      <c r="BB1326" s="113"/>
      <c r="BC1326" s="113">
        <v>3853</v>
      </c>
      <c r="BD1326" s="113"/>
      <c r="BE1326" s="113"/>
      <c r="BF1326" s="113"/>
      <c r="BG1326" s="113"/>
      <c r="BH1326" s="113"/>
      <c r="BI1326" s="113"/>
      <c r="BJ1326" s="113"/>
      <c r="BK1326" s="113"/>
      <c r="BL1326" s="113"/>
      <c r="BM1326" s="113"/>
      <c r="BN1326" s="113"/>
      <c r="BO1326" s="113"/>
      <c r="BP1326" s="113"/>
      <c r="BQ1326" s="113"/>
      <c r="BR1326" s="113"/>
      <c r="BS1326" s="113"/>
      <c r="BT1326" s="113"/>
      <c r="BU1326" s="113"/>
      <c r="BV1326" s="113"/>
      <c r="BW1326" s="113"/>
      <c r="BX1326" s="113"/>
      <c r="BY1326" s="113"/>
      <c r="BZ1326" s="113"/>
      <c r="CA1326" s="67"/>
      <c r="CB1326" s="113"/>
      <c r="CC1326" s="69">
        <f>SUM(Table25[[#This Row],[Contract Amount FY00]:[Contract Amount FY50]])</f>
        <v>3853</v>
      </c>
      <c r="CD1326" s="114"/>
    </row>
    <row r="1327" spans="1:82" x14ac:dyDescent="0.25">
      <c r="A1327" s="122" t="s">
        <v>2018</v>
      </c>
      <c r="B1327" s="122" t="s">
        <v>278</v>
      </c>
      <c r="C1327" s="122" t="s">
        <v>379</v>
      </c>
      <c r="E1327" s="26" t="str">
        <f>IFERROR(IF(VLOOKUP(Table25[[#This Row],[Contract No.]],Table3[#All],3,FALSE)="","No","Yes"),"")</f>
        <v>Yes</v>
      </c>
      <c r="F1327" s="107" t="str">
        <f>IFERROR(VLOOKUP(Table25[[#This Row],[Contract No.]],Table3[#All],3,FALSE),"")</f>
        <v>NASPO</v>
      </c>
      <c r="G1327" s="107" t="str">
        <f>IFERROR(IF(Table25[[#This Row],[Cooperative Purchase
(Yes/No)]]="Yes","Yes",IF(VLOOKUP(Table25[[#This Row],[Contract No.]],Table3[#All],1,FALSE)=Table25[[#This Row],[Contract No.]],"Yes","No")),"No")</f>
        <v>Yes</v>
      </c>
      <c r="H1327" s="51">
        <f>IFERROR(VLOOKUP(Table25[[#This Row],[Contract No.]],Table3[#All],4,FALSE),"")</f>
        <v>42917</v>
      </c>
      <c r="I1327" s="28">
        <f>IFERROR(IF(AND(MONTH(Table25[[#This Row],[Contract Start Date]])&gt;6,MONTH(Table25[[#This Row],[Contract Start Date]])&lt;=12),YEAR(Table25[[#This Row],[Contract Start Date]])+1,YEAR(Table25[[#This Row],[Contract Start Date]])),"")</f>
        <v>2018</v>
      </c>
      <c r="J1327" s="108">
        <f>Table25[[#This Row],[FY Formula start]]</f>
        <v>2018</v>
      </c>
      <c r="K1327" s="59" t="str">
        <f>"FY"&amp;" "&amp;Table25[[#This Row],[Year Start]]</f>
        <v>FY 2018</v>
      </c>
      <c r="L1327" s="109">
        <f>IFERROR(VLOOKUP(Table25[[#This Row],[Contract No.]],Table3[#All],5,FALSE),"")</f>
        <v>46280</v>
      </c>
      <c r="M1327" s="110">
        <f>IFERROR(IF(Table25[[#This Row],[Contract End Date]]="99/99/9999","No End",IF(AND(MONTH(Table25[[#This Row],[Contract End Date]])&gt;6,MONTH(Table25[[#This Row],[Contract End Date]])&lt;=12),YEAR(Table25[[#This Row],[Contract End Date]])+1,YEAR(Table25[[#This Row],[Contract End Date]]))),"")</f>
        <v>2027</v>
      </c>
      <c r="N1327" s="111">
        <f>Table25[[#This Row],[FY Formula end]]</f>
        <v>2027</v>
      </c>
      <c r="O1327" s="112" t="str">
        <f>IF(Table25[[#This Row],[Year End]]="No End","No End","FY"&amp;" "&amp;Table25[[#This Row],[Year End]])</f>
        <v>FY 2027</v>
      </c>
      <c r="P1327" s="27"/>
      <c r="Q1327" s="104">
        <f>_xlfn.IFNA(IF($B1327="","",VLOOKUP($B1327,'SWC Towers'!$A:$Q,$Q$2,FALSE)),"")</f>
        <v>0.4</v>
      </c>
      <c r="R1327" s="106" t="str">
        <f>_xlfn.IFNA(IF($B1327="","",VLOOKUP($B1327,'SWC Towers'!$A:$Q,$R$2,FALSE)),"")</f>
        <v/>
      </c>
      <c r="S1327" s="106" t="str">
        <f>_xlfn.IFNA(IF($B1327="","",VLOOKUP($B1327,'SWC Towers'!$A:$Q,$S$2,FALSE)),"")</f>
        <v/>
      </c>
      <c r="T1327" s="106">
        <f>_xlfn.IFNA(IF($B1327="","",VLOOKUP($B1327,'SWC Towers'!$A:$Q,$T$2,FALSE)),"")</f>
        <v>0.05</v>
      </c>
      <c r="U1327" s="104" t="str">
        <f>_xlfn.IFNA(IF($B1327="","",VLOOKUP($B1327,'SWC Towers'!$A:$Q,$U$2,FALSE)),"")</f>
        <v/>
      </c>
      <c r="V1327" s="104" t="str">
        <f>_xlfn.IFNA(IF($B1327="","",VLOOKUP($B1327,'SWC Towers'!$A:$Q,$V$2,FALSE)),"")</f>
        <v/>
      </c>
      <c r="W1327" s="104">
        <f>_xlfn.IFNA(IF($B1327="","",VLOOKUP($B1327,'SWC Towers'!$A:$Q,$W$2,FALSE)),"")</f>
        <v>0.1</v>
      </c>
      <c r="X1327" s="104" t="str">
        <f>_xlfn.IFNA(IF($B1327="","",VLOOKUP($B1327,'SWC Towers'!$A:$Q,$X$2,FALSE)),"")</f>
        <v/>
      </c>
      <c r="Y1327" s="104">
        <f>_xlfn.IFNA(IF($B1327="","",VLOOKUP($B1327,'SWC Towers'!$A:$Q,$Y$2,FALSE)),"")</f>
        <v>0.05</v>
      </c>
      <c r="Z1327" s="104" t="str">
        <f>_xlfn.IFNA(IF($B1327="","",VLOOKUP($B1327,'SWC Towers'!$A:$Q,$Z$2,FALSE)),"")</f>
        <v/>
      </c>
      <c r="AA1327" s="104">
        <f>_xlfn.IFNA(IF($B1327="","",VLOOKUP($B1327,'SWC Towers'!$A:$Q,$AA$2,FALSE)),"")</f>
        <v>0.4</v>
      </c>
      <c r="AB1327" s="106" t="str">
        <f>_xlfn.IFNA(IF($B1327="","",VLOOKUP($B1327,'SWC Towers'!$A:$Q,$AB$2,FALSE)),"")</f>
        <v/>
      </c>
      <c r="AC1327" s="20">
        <f>SUM(Table25[[#This Row],[IT Tower: Application]:[Other/Non-IT ]])</f>
        <v>1</v>
      </c>
      <c r="AD1327" s="67"/>
      <c r="AE1327" s="67"/>
      <c r="AF1327" s="67"/>
      <c r="AG1327" s="67"/>
      <c r="AH1327" s="67"/>
      <c r="AI1327" s="67"/>
      <c r="AJ1327" s="67"/>
      <c r="AK1327" s="67"/>
      <c r="AL1327" s="67"/>
      <c r="AM1327" s="67"/>
      <c r="AN1327" s="67"/>
      <c r="AO1327" s="67"/>
      <c r="AP1327" s="67"/>
      <c r="AQ1327" s="67"/>
      <c r="AR1327" s="67"/>
      <c r="AS1327" s="67"/>
      <c r="AT1327" s="67"/>
      <c r="AU1327" s="67"/>
      <c r="AV1327" s="67"/>
      <c r="AW1327" s="67"/>
      <c r="AX1327" s="67"/>
      <c r="AY1327" s="67"/>
      <c r="AZ1327" s="67"/>
      <c r="BA1327" s="67"/>
      <c r="BB1327" s="113"/>
      <c r="BC1327" s="113">
        <v>72015</v>
      </c>
      <c r="BD1327" s="113"/>
      <c r="BE1327" s="113"/>
      <c r="BF1327" s="113"/>
      <c r="BG1327" s="113"/>
      <c r="BH1327" s="113"/>
      <c r="BI1327" s="113"/>
      <c r="BJ1327" s="113"/>
      <c r="BK1327" s="113"/>
      <c r="BL1327" s="113"/>
      <c r="BM1327" s="113"/>
      <c r="BN1327" s="113"/>
      <c r="BO1327" s="113"/>
      <c r="BP1327" s="113"/>
      <c r="BQ1327" s="113"/>
      <c r="BR1327" s="113"/>
      <c r="BS1327" s="113"/>
      <c r="BT1327" s="113"/>
      <c r="BU1327" s="113"/>
      <c r="BV1327" s="113"/>
      <c r="BW1327" s="113"/>
      <c r="BX1327" s="113"/>
      <c r="BY1327" s="113"/>
      <c r="BZ1327" s="113"/>
      <c r="CA1327" s="67"/>
      <c r="CB1327" s="113"/>
      <c r="CC1327" s="69">
        <f>SUM(Table25[[#This Row],[Contract Amount FY00]:[Contract Amount FY50]])</f>
        <v>72015</v>
      </c>
      <c r="CD1327" s="114"/>
    </row>
    <row r="1328" spans="1:82" x14ac:dyDescent="0.25">
      <c r="A1328" s="122" t="s">
        <v>2018</v>
      </c>
      <c r="B1328" s="122" t="s">
        <v>2244</v>
      </c>
      <c r="C1328" s="122" t="s">
        <v>373</v>
      </c>
      <c r="E1328" s="26" t="str">
        <f>IFERROR(IF(VLOOKUP(Table25[[#This Row],[Contract No.]],Table3[#All],3,FALSE)="","No","Yes"),"")</f>
        <v>No</v>
      </c>
      <c r="F1328" s="107" t="str">
        <f>IFERROR(VLOOKUP(Table25[[#This Row],[Contract No.]],Table3[#All],3,FALSE),"")</f>
        <v/>
      </c>
      <c r="G1328" s="107" t="str">
        <f>IFERROR(IF(Table25[[#This Row],[Cooperative Purchase
(Yes/No)]]="Yes","Yes",IF(VLOOKUP(Table25[[#This Row],[Contract No.]],Table3[#All],1,FALSE)=Table25[[#This Row],[Contract No.]],"Yes","No")),"No")</f>
        <v>Yes</v>
      </c>
      <c r="H1328" s="51">
        <f>IFERROR(VLOOKUP(Table25[[#This Row],[Contract No.]],Table3[#All],4,FALSE),"")</f>
        <v>44512</v>
      </c>
      <c r="I1328" s="28">
        <f>IFERROR(IF(AND(MONTH(Table25[[#This Row],[Contract Start Date]])&gt;6,MONTH(Table25[[#This Row],[Contract Start Date]])&lt;=12),YEAR(Table25[[#This Row],[Contract Start Date]])+1,YEAR(Table25[[#This Row],[Contract Start Date]])),"")</f>
        <v>2022</v>
      </c>
      <c r="J1328" s="108">
        <f>Table25[[#This Row],[FY Formula start]]</f>
        <v>2022</v>
      </c>
      <c r="K1328" s="59" t="str">
        <f>"FY"&amp;" "&amp;Table25[[#This Row],[Year Start]]</f>
        <v>FY 2022</v>
      </c>
      <c r="L1328" s="109">
        <f>IFERROR(VLOOKUP(Table25[[#This Row],[Contract No.]],Table3[#All],5,FALSE),"")</f>
        <v>46702</v>
      </c>
      <c r="M1328" s="110">
        <f>IFERROR(IF(Table25[[#This Row],[Contract End Date]]="99/99/9999","No End",IF(AND(MONTH(Table25[[#This Row],[Contract End Date]])&gt;6,MONTH(Table25[[#This Row],[Contract End Date]])&lt;=12),YEAR(Table25[[#This Row],[Contract End Date]])+1,YEAR(Table25[[#This Row],[Contract End Date]]))),"")</f>
        <v>2028</v>
      </c>
      <c r="N1328" s="111">
        <f>Table25[[#This Row],[FY Formula end]]</f>
        <v>2028</v>
      </c>
      <c r="O1328" s="112" t="str">
        <f>IF(Table25[[#This Row],[Year End]]="No End","No End","FY"&amp;" "&amp;Table25[[#This Row],[Year End]])</f>
        <v>FY 2028</v>
      </c>
      <c r="P1328" s="27"/>
      <c r="Q1328" s="104" t="str">
        <f>_xlfn.IFNA(IF($B1328="","",VLOOKUP($B1328,'SWC Towers'!$A:$Q,$Q$2,FALSE)),"")</f>
        <v/>
      </c>
      <c r="R1328" s="106" t="str">
        <f>_xlfn.IFNA(IF($B1328="","",VLOOKUP($B1328,'SWC Towers'!$A:$Q,$R$2,FALSE)),"")</f>
        <v/>
      </c>
      <c r="S1328" s="106" t="str">
        <f>_xlfn.IFNA(IF($B1328="","",VLOOKUP($B1328,'SWC Towers'!$A:$Q,$S$2,FALSE)),"")</f>
        <v/>
      </c>
      <c r="T1328" s="106">
        <f>_xlfn.IFNA(IF($B1328="","",VLOOKUP($B1328,'SWC Towers'!$A:$Q,$T$2,FALSE)),"")</f>
        <v>0.5</v>
      </c>
      <c r="U1328" s="104" t="str">
        <f>_xlfn.IFNA(IF($B1328="","",VLOOKUP($B1328,'SWC Towers'!$A:$Q,$U$2,FALSE)),"")</f>
        <v/>
      </c>
      <c r="V1328" s="104" t="str">
        <f>_xlfn.IFNA(IF($B1328="","",VLOOKUP($B1328,'SWC Towers'!$A:$Q,$V$2,FALSE)),"")</f>
        <v/>
      </c>
      <c r="W1328" s="104">
        <f>_xlfn.IFNA(IF($B1328="","",VLOOKUP($B1328,'SWC Towers'!$A:$Q,$W$2,FALSE)),"")</f>
        <v>0.5</v>
      </c>
      <c r="X1328" s="104" t="str">
        <f>_xlfn.IFNA(IF($B1328="","",VLOOKUP($B1328,'SWC Towers'!$A:$Q,$X$2,FALSE)),"")</f>
        <v/>
      </c>
      <c r="Y1328" s="104" t="str">
        <f>_xlfn.IFNA(IF($B1328="","",VLOOKUP($B1328,'SWC Towers'!$A:$Q,$Y$2,FALSE)),"")</f>
        <v/>
      </c>
      <c r="Z1328" s="104" t="str">
        <f>_xlfn.IFNA(IF($B1328="","",VLOOKUP($B1328,'SWC Towers'!$A:$Q,$Z$2,FALSE)),"")</f>
        <v/>
      </c>
      <c r="AA1328" s="104" t="str">
        <f>_xlfn.IFNA(IF($B1328="","",VLOOKUP($B1328,'SWC Towers'!$A:$Q,$AA$2,FALSE)),"")</f>
        <v/>
      </c>
      <c r="AB1328" s="106" t="str">
        <f>_xlfn.IFNA(IF($B1328="","",VLOOKUP($B1328,'SWC Towers'!$A:$Q,$AB$2,FALSE)),"")</f>
        <v/>
      </c>
      <c r="AC1328" s="20">
        <f>SUM(Table25[[#This Row],[IT Tower: Application]:[Other/Non-IT ]])</f>
        <v>1</v>
      </c>
      <c r="AD1328" s="67"/>
      <c r="AE1328" s="67"/>
      <c r="AF1328" s="67"/>
      <c r="AG1328" s="67"/>
      <c r="AH1328" s="67"/>
      <c r="AI1328" s="67"/>
      <c r="AJ1328" s="67"/>
      <c r="AK1328" s="67"/>
      <c r="AL1328" s="67"/>
      <c r="AM1328" s="67"/>
      <c r="AN1328" s="67"/>
      <c r="AO1328" s="67"/>
      <c r="AP1328" s="67"/>
      <c r="AQ1328" s="67"/>
      <c r="AR1328" s="67"/>
      <c r="AS1328" s="67"/>
      <c r="AT1328" s="67"/>
      <c r="AU1328" s="67"/>
      <c r="AV1328" s="67"/>
      <c r="AW1328" s="67"/>
      <c r="AX1328" s="67"/>
      <c r="AY1328" s="67"/>
      <c r="AZ1328" s="67"/>
      <c r="BA1328" s="67"/>
      <c r="BB1328" s="113">
        <v>969</v>
      </c>
      <c r="BC1328" s="113">
        <v>0</v>
      </c>
      <c r="BD1328" s="113"/>
      <c r="BE1328" s="113"/>
      <c r="BF1328" s="113"/>
      <c r="BG1328" s="113"/>
      <c r="BH1328" s="113"/>
      <c r="BI1328" s="113"/>
      <c r="BJ1328" s="113"/>
      <c r="BK1328" s="113"/>
      <c r="BL1328" s="113"/>
      <c r="BM1328" s="113"/>
      <c r="BN1328" s="113"/>
      <c r="BO1328" s="113"/>
      <c r="BP1328" s="113"/>
      <c r="BQ1328" s="113"/>
      <c r="BR1328" s="113"/>
      <c r="BS1328" s="113"/>
      <c r="BT1328" s="113"/>
      <c r="BU1328" s="113"/>
      <c r="BV1328" s="113"/>
      <c r="BW1328" s="113"/>
      <c r="BX1328" s="113"/>
      <c r="BY1328" s="113"/>
      <c r="BZ1328" s="113"/>
      <c r="CA1328" s="67"/>
      <c r="CB1328" s="113"/>
      <c r="CC1328" s="69">
        <f>SUM(Table25[[#This Row],[Contract Amount FY00]:[Contract Amount FY50]])</f>
        <v>969</v>
      </c>
      <c r="CD1328" s="114"/>
    </row>
    <row r="1329" spans="1:82" x14ac:dyDescent="0.25">
      <c r="A1329" s="122" t="s">
        <v>2018</v>
      </c>
      <c r="B1329" s="122" t="s">
        <v>2246</v>
      </c>
      <c r="C1329" s="122" t="s">
        <v>379</v>
      </c>
      <c r="E1329" s="26" t="str">
        <f>IFERROR(IF(VLOOKUP(Table25[[#This Row],[Contract No.]],Table3[#All],3,FALSE)="","No","Yes"),"")</f>
        <v>No</v>
      </c>
      <c r="F1329" s="107" t="str">
        <f>IFERROR(VLOOKUP(Table25[[#This Row],[Contract No.]],Table3[#All],3,FALSE),"")</f>
        <v/>
      </c>
      <c r="G1329" s="107" t="str">
        <f>IFERROR(IF(Table25[[#This Row],[Cooperative Purchase
(Yes/No)]]="Yes","Yes",IF(VLOOKUP(Table25[[#This Row],[Contract No.]],Table3[#All],1,FALSE)=Table25[[#This Row],[Contract No.]],"Yes","No")),"No")</f>
        <v>Yes</v>
      </c>
      <c r="H1329" s="51">
        <f>IFERROR(VLOOKUP(Table25[[#This Row],[Contract No.]],Table3[#All],4,FALSE),"")</f>
        <v>44470</v>
      </c>
      <c r="I1329" s="28">
        <f>IFERROR(IF(AND(MONTH(Table25[[#This Row],[Contract Start Date]])&gt;6,MONTH(Table25[[#This Row],[Contract Start Date]])&lt;=12),YEAR(Table25[[#This Row],[Contract Start Date]])+1,YEAR(Table25[[#This Row],[Contract Start Date]])),"")</f>
        <v>2022</v>
      </c>
      <c r="J1329" s="108">
        <f>Table25[[#This Row],[FY Formula start]]</f>
        <v>2022</v>
      </c>
      <c r="K1329" s="59" t="str">
        <f>"FY"&amp;" "&amp;Table25[[#This Row],[Year Start]]</f>
        <v>FY 2022</v>
      </c>
      <c r="L1329" s="109">
        <f>IFERROR(VLOOKUP(Table25[[#This Row],[Contract No.]],Table3[#All],5,FALSE),"")</f>
        <v>46295</v>
      </c>
      <c r="M1329" s="110">
        <f>IFERROR(IF(Table25[[#This Row],[Contract End Date]]="99/99/9999","No End",IF(AND(MONTH(Table25[[#This Row],[Contract End Date]])&gt;6,MONTH(Table25[[#This Row],[Contract End Date]])&lt;=12),YEAR(Table25[[#This Row],[Contract End Date]])+1,YEAR(Table25[[#This Row],[Contract End Date]]))),"")</f>
        <v>2027</v>
      </c>
      <c r="N1329" s="111">
        <f>Table25[[#This Row],[FY Formula end]]</f>
        <v>2027</v>
      </c>
      <c r="O1329" s="112" t="str">
        <f>IF(Table25[[#This Row],[Year End]]="No End","No End","FY"&amp;" "&amp;Table25[[#This Row],[Year End]])</f>
        <v>FY 2027</v>
      </c>
      <c r="P1329" s="27"/>
      <c r="Q1329" s="104">
        <f>_xlfn.IFNA(IF($B1329="","",VLOOKUP($B1329,'SWC Towers'!$A:$Q,$Q$2,FALSE)),"")</f>
        <v>0.8</v>
      </c>
      <c r="R1329" s="106" t="str">
        <f>_xlfn.IFNA(IF($B1329="","",VLOOKUP($B1329,'SWC Towers'!$A:$Q,$R$2,FALSE)),"")</f>
        <v/>
      </c>
      <c r="S1329" s="106" t="str">
        <f>_xlfn.IFNA(IF($B1329="","",VLOOKUP($B1329,'SWC Towers'!$A:$Q,$S$2,FALSE)),"")</f>
        <v/>
      </c>
      <c r="T1329" s="106">
        <f>_xlfn.IFNA(IF($B1329="","",VLOOKUP($B1329,'SWC Towers'!$A:$Q,$T$2,FALSE)),"")</f>
        <v>0.1</v>
      </c>
      <c r="U1329" s="104" t="str">
        <f>_xlfn.IFNA(IF($B1329="","",VLOOKUP($B1329,'SWC Towers'!$A:$Q,$U$2,FALSE)),"")</f>
        <v/>
      </c>
      <c r="V1329" s="104" t="str">
        <f>_xlfn.IFNA(IF($B1329="","",VLOOKUP($B1329,'SWC Towers'!$A:$Q,$V$2,FALSE)),"")</f>
        <v/>
      </c>
      <c r="W1329" s="104" t="str">
        <f>_xlfn.IFNA(IF($B1329="","",VLOOKUP($B1329,'SWC Towers'!$A:$Q,$W$2,FALSE)),"")</f>
        <v/>
      </c>
      <c r="X1329" s="104" t="str">
        <f>_xlfn.IFNA(IF($B1329="","",VLOOKUP($B1329,'SWC Towers'!$A:$Q,$X$2,FALSE)),"")</f>
        <v/>
      </c>
      <c r="Y1329" s="104">
        <f>_xlfn.IFNA(IF($B1329="","",VLOOKUP($B1329,'SWC Towers'!$A:$Q,$Y$2,FALSE)),"")</f>
        <v>0.1</v>
      </c>
      <c r="Z1329" s="104" t="str">
        <f>_xlfn.IFNA(IF($B1329="","",VLOOKUP($B1329,'SWC Towers'!$A:$Q,$Z$2,FALSE)),"")</f>
        <v/>
      </c>
      <c r="AA1329" s="104" t="str">
        <f>_xlfn.IFNA(IF($B1329="","",VLOOKUP($B1329,'SWC Towers'!$A:$Q,$AA$2,FALSE)),"")</f>
        <v/>
      </c>
      <c r="AB1329" s="106" t="str">
        <f>_xlfn.IFNA(IF($B1329="","",VLOOKUP($B1329,'SWC Towers'!$A:$Q,$AB$2,FALSE)),"")</f>
        <v/>
      </c>
      <c r="AC1329" s="20">
        <f>SUM(Table25[[#This Row],[IT Tower: Application]:[Other/Non-IT ]])</f>
        <v>1</v>
      </c>
      <c r="AD1329" s="67"/>
      <c r="AE1329" s="67"/>
      <c r="AF1329" s="67"/>
      <c r="AG1329" s="67"/>
      <c r="AH1329" s="67"/>
      <c r="AI1329" s="67"/>
      <c r="AJ1329" s="67"/>
      <c r="AK1329" s="67"/>
      <c r="AL1329" s="67"/>
      <c r="AM1329" s="67"/>
      <c r="AN1329" s="67"/>
      <c r="AO1329" s="67"/>
      <c r="AP1329" s="67"/>
      <c r="AQ1329" s="67"/>
      <c r="AR1329" s="67"/>
      <c r="AS1329" s="67"/>
      <c r="AT1329" s="67"/>
      <c r="AU1329" s="67"/>
      <c r="AV1329" s="67"/>
      <c r="AW1329" s="67"/>
      <c r="AX1329" s="67"/>
      <c r="AY1329" s="67"/>
      <c r="AZ1329" s="67">
        <v>41474</v>
      </c>
      <c r="BA1329" s="67">
        <v>48311</v>
      </c>
      <c r="BB1329" s="113">
        <v>100881</v>
      </c>
      <c r="BC1329" s="113">
        <v>196275</v>
      </c>
      <c r="BD1329" s="113"/>
      <c r="BE1329" s="113"/>
      <c r="BF1329" s="113"/>
      <c r="BG1329" s="113"/>
      <c r="BH1329" s="113"/>
      <c r="BI1329" s="113"/>
      <c r="BJ1329" s="113"/>
      <c r="BK1329" s="113"/>
      <c r="BL1329" s="113"/>
      <c r="BM1329" s="113"/>
      <c r="BN1329" s="113"/>
      <c r="BO1329" s="113"/>
      <c r="BP1329" s="113"/>
      <c r="BQ1329" s="113"/>
      <c r="BR1329" s="113"/>
      <c r="BS1329" s="113"/>
      <c r="BT1329" s="113"/>
      <c r="BU1329" s="113"/>
      <c r="BV1329" s="113"/>
      <c r="BW1329" s="113"/>
      <c r="BX1329" s="113"/>
      <c r="BY1329" s="113"/>
      <c r="BZ1329" s="113"/>
      <c r="CA1329" s="67"/>
      <c r="CB1329" s="113"/>
      <c r="CC1329" s="69">
        <f>SUM(Table25[[#This Row],[Contract Amount FY00]:[Contract Amount FY50]])</f>
        <v>386941</v>
      </c>
      <c r="CD1329" s="114"/>
    </row>
    <row r="1330" spans="1:82" x14ac:dyDescent="0.25">
      <c r="A1330" s="122" t="s">
        <v>2018</v>
      </c>
      <c r="B1330" s="122" t="s">
        <v>3183</v>
      </c>
      <c r="C1330" s="122" t="s">
        <v>966</v>
      </c>
      <c r="E1330" s="26" t="str">
        <f>IFERROR(IF(VLOOKUP(Table25[[#This Row],[Contract No.]],Table3[#All],3,FALSE)="","No","Yes"),"")</f>
        <v>Yes</v>
      </c>
      <c r="F1330" s="107" t="str">
        <f>IFERROR(VLOOKUP(Table25[[#This Row],[Contract No.]],Table3[#All],3,FALSE),"")</f>
        <v>NASPO</v>
      </c>
      <c r="G1330" s="107" t="str">
        <f>IFERROR(IF(Table25[[#This Row],[Cooperative Purchase
(Yes/No)]]="Yes","Yes",IF(VLOOKUP(Table25[[#This Row],[Contract No.]],Table3[#All],1,FALSE)=Table25[[#This Row],[Contract No.]],"Yes","No")),"No")</f>
        <v>Yes</v>
      </c>
      <c r="H1330" s="51">
        <f>IFERROR(VLOOKUP(Table25[[#This Row],[Contract No.]],Table3[#All],4,FALSE),"")</f>
        <v>45505</v>
      </c>
      <c r="I1330" s="28">
        <f>IFERROR(IF(AND(MONTH(Table25[[#This Row],[Contract Start Date]])&gt;6,MONTH(Table25[[#This Row],[Contract Start Date]])&lt;=12),YEAR(Table25[[#This Row],[Contract Start Date]])+1,YEAR(Table25[[#This Row],[Contract Start Date]])),"")</f>
        <v>2025</v>
      </c>
      <c r="J1330" s="108">
        <f>Table25[[#This Row],[FY Formula start]]</f>
        <v>2025</v>
      </c>
      <c r="K1330" s="59" t="str">
        <f>"FY"&amp;" "&amp;Table25[[#This Row],[Year Start]]</f>
        <v>FY 2025</v>
      </c>
      <c r="L1330" s="109">
        <f>IFERROR(VLOOKUP(Table25[[#This Row],[Contract No.]],Table3[#All],5,FALSE),"")</f>
        <v>47330</v>
      </c>
      <c r="M1330" s="110">
        <f>IFERROR(IF(Table25[[#This Row],[Contract End Date]]="99/99/9999","No End",IF(AND(MONTH(Table25[[#This Row],[Contract End Date]])&gt;6,MONTH(Table25[[#This Row],[Contract End Date]])&lt;=12),YEAR(Table25[[#This Row],[Contract End Date]])+1,YEAR(Table25[[#This Row],[Contract End Date]]))),"")</f>
        <v>2030</v>
      </c>
      <c r="N1330" s="111">
        <f>Table25[[#This Row],[FY Formula end]]</f>
        <v>2030</v>
      </c>
      <c r="O1330" s="112" t="str">
        <f>IF(Table25[[#This Row],[Year End]]="No End","No End","FY"&amp;" "&amp;Table25[[#This Row],[Year End]])</f>
        <v>FY 2030</v>
      </c>
      <c r="P1330" s="27"/>
      <c r="Q1330" s="104">
        <f>_xlfn.IFNA(IF($B1330="","",VLOOKUP($B1330,'SWC Towers'!$A:$Q,$Q$2,FALSE)),"")</f>
        <v>0.2</v>
      </c>
      <c r="R1330" s="106" t="str">
        <f>_xlfn.IFNA(IF($B1330="","",VLOOKUP($B1330,'SWC Towers'!$A:$Q,$R$2,FALSE)),"")</f>
        <v/>
      </c>
      <c r="S1330" s="106">
        <f>_xlfn.IFNA(IF($B1330="","",VLOOKUP($B1330,'SWC Towers'!$A:$Q,$S$2,FALSE)),"")</f>
        <v>0.2</v>
      </c>
      <c r="T1330" s="106" t="str">
        <f>_xlfn.IFNA(IF($B1330="","",VLOOKUP($B1330,'SWC Towers'!$A:$Q,$T$2,FALSE)),"")</f>
        <v/>
      </c>
      <c r="U1330" s="104">
        <f>_xlfn.IFNA(IF($B1330="","",VLOOKUP($B1330,'SWC Towers'!$A:$Q,$U$2,FALSE)),"")</f>
        <v>0.4</v>
      </c>
      <c r="V1330" s="104" t="str">
        <f>_xlfn.IFNA(IF($B1330="","",VLOOKUP($B1330,'SWC Towers'!$A:$Q,$V$2,FALSE)),"")</f>
        <v/>
      </c>
      <c r="W1330" s="104">
        <f>_xlfn.IFNA(IF($B1330="","",VLOOKUP($B1330,'SWC Towers'!$A:$Q,$W$2,FALSE)),"")</f>
        <v>0.2</v>
      </c>
      <c r="X1330" s="104" t="str">
        <f>_xlfn.IFNA(IF($B1330="","",VLOOKUP($B1330,'SWC Towers'!$A:$Q,$X$2,FALSE)),"")</f>
        <v/>
      </c>
      <c r="Y1330" s="104" t="str">
        <f>_xlfn.IFNA(IF($B1330="","",VLOOKUP($B1330,'SWC Towers'!$A:$Q,$Y$2,FALSE)),"")</f>
        <v/>
      </c>
      <c r="Z1330" s="104" t="str">
        <f>_xlfn.IFNA(IF($B1330="","",VLOOKUP($B1330,'SWC Towers'!$A:$Q,$Z$2,FALSE)),"")</f>
        <v/>
      </c>
      <c r="AA1330" s="104" t="str">
        <f>_xlfn.IFNA(IF($B1330="","",VLOOKUP($B1330,'SWC Towers'!$A:$Q,$AA$2,FALSE)),"")</f>
        <v/>
      </c>
      <c r="AB1330" s="106" t="str">
        <f>_xlfn.IFNA(IF($B1330="","",VLOOKUP($B1330,'SWC Towers'!$A:$Q,$AB$2,FALSE)),"")</f>
        <v/>
      </c>
      <c r="AC1330" s="20">
        <f>SUM(Table25[[#This Row],[IT Tower: Application]:[Other/Non-IT ]])</f>
        <v>1</v>
      </c>
      <c r="AD1330" s="67"/>
      <c r="AE1330" s="67"/>
      <c r="AF1330" s="67"/>
      <c r="AG1330" s="67"/>
      <c r="AH1330" s="67"/>
      <c r="AI1330" s="67"/>
      <c r="AJ1330" s="67"/>
      <c r="AK1330" s="67"/>
      <c r="AL1330" s="67"/>
      <c r="AM1330" s="67"/>
      <c r="AN1330" s="67"/>
      <c r="AO1330" s="67"/>
      <c r="AP1330" s="67"/>
      <c r="AQ1330" s="67"/>
      <c r="AR1330" s="67"/>
      <c r="AS1330" s="67"/>
      <c r="AT1330" s="67"/>
      <c r="AU1330" s="67"/>
      <c r="AV1330" s="67"/>
      <c r="AW1330" s="67"/>
      <c r="AX1330" s="67"/>
      <c r="AY1330" s="67"/>
      <c r="AZ1330" s="67"/>
      <c r="BA1330" s="67"/>
      <c r="BB1330" s="113"/>
      <c r="BC1330" s="113">
        <v>47476</v>
      </c>
      <c r="BD1330" s="113"/>
      <c r="BE1330" s="113"/>
      <c r="BF1330" s="113"/>
      <c r="BG1330" s="113"/>
      <c r="BH1330" s="113"/>
      <c r="BI1330" s="113"/>
      <c r="BJ1330" s="113"/>
      <c r="BK1330" s="113"/>
      <c r="BL1330" s="113"/>
      <c r="BM1330" s="113"/>
      <c r="BN1330" s="113"/>
      <c r="BO1330" s="113"/>
      <c r="BP1330" s="113"/>
      <c r="BQ1330" s="113"/>
      <c r="BR1330" s="113"/>
      <c r="BS1330" s="113"/>
      <c r="BT1330" s="113"/>
      <c r="BU1330" s="113"/>
      <c r="BV1330" s="113"/>
      <c r="BW1330" s="113"/>
      <c r="BX1330" s="113"/>
      <c r="BY1330" s="113"/>
      <c r="BZ1330" s="113"/>
      <c r="CA1330" s="67"/>
      <c r="CB1330" s="113"/>
      <c r="CC1330" s="69">
        <f>SUM(Table25[[#This Row],[Contract Amount FY00]:[Contract Amount FY50]])</f>
        <v>47476</v>
      </c>
      <c r="CD1330" s="114"/>
    </row>
    <row r="1331" spans="1:82" x14ac:dyDescent="0.25">
      <c r="A1331" s="122" t="s">
        <v>1952</v>
      </c>
      <c r="B1331" s="122" t="s">
        <v>762</v>
      </c>
      <c r="C1331" s="122" t="s">
        <v>1001</v>
      </c>
      <c r="E1331" s="26" t="str">
        <f>IFERROR(IF(VLOOKUP(Table25[[#This Row],[Contract No.]],Table3[#All],3,FALSE)="","No","Yes"),"")</f>
        <v>No</v>
      </c>
      <c r="F1331" s="107" t="str">
        <f>IFERROR(VLOOKUP(Table25[[#This Row],[Contract No.]],Table3[#All],3,FALSE),"")</f>
        <v/>
      </c>
      <c r="G1331" s="107" t="str">
        <f>IFERROR(IF(Table25[[#This Row],[Cooperative Purchase
(Yes/No)]]="Yes","Yes",IF(VLOOKUP(Table25[[#This Row],[Contract No.]],Table3[#All],1,FALSE)=Table25[[#This Row],[Contract No.]],"Yes","No")),"No")</f>
        <v>Yes</v>
      </c>
      <c r="H1331" s="51">
        <f>IFERROR(VLOOKUP(Table25[[#This Row],[Contract No.]],Table3[#All],4,FALSE),"")</f>
        <v>43435</v>
      </c>
      <c r="I1331" s="28">
        <f>IFERROR(IF(AND(MONTH(Table25[[#This Row],[Contract Start Date]])&gt;6,MONTH(Table25[[#This Row],[Contract Start Date]])&lt;=12),YEAR(Table25[[#This Row],[Contract Start Date]])+1,YEAR(Table25[[#This Row],[Contract Start Date]])),"")</f>
        <v>2019</v>
      </c>
      <c r="J1331" s="108">
        <f>Table25[[#This Row],[FY Formula start]]</f>
        <v>2019</v>
      </c>
      <c r="K1331" s="59" t="str">
        <f>"FY"&amp;" "&amp;Table25[[#This Row],[Year Start]]</f>
        <v>FY 2019</v>
      </c>
      <c r="L1331" s="109">
        <f>IFERROR(VLOOKUP(Table25[[#This Row],[Contract No.]],Table3[#All],5,FALSE),"")</f>
        <v>45626</v>
      </c>
      <c r="M1331" s="110">
        <f>IFERROR(IF(Table25[[#This Row],[Contract End Date]]="99/99/9999","No End",IF(AND(MONTH(Table25[[#This Row],[Contract End Date]])&gt;6,MONTH(Table25[[#This Row],[Contract End Date]])&lt;=12),YEAR(Table25[[#This Row],[Contract End Date]])+1,YEAR(Table25[[#This Row],[Contract End Date]]))),"")</f>
        <v>2025</v>
      </c>
      <c r="N1331" s="111">
        <f>Table25[[#This Row],[FY Formula end]]</f>
        <v>2025</v>
      </c>
      <c r="O1331" s="112" t="str">
        <f>IF(Table25[[#This Row],[Year End]]="No End","No End","FY"&amp;" "&amp;Table25[[#This Row],[Year End]])</f>
        <v>FY 2025</v>
      </c>
      <c r="P1331" s="27"/>
      <c r="Q1331" s="104" t="str">
        <f>_xlfn.IFNA(IF($B1331="","",VLOOKUP($B1331,'SWC Towers'!$A:$Q,$Q$2,FALSE)),"")</f>
        <v/>
      </c>
      <c r="R1331" s="106" t="str">
        <f>_xlfn.IFNA(IF($B1331="","",VLOOKUP($B1331,'SWC Towers'!$A:$Q,$R$2,FALSE)),"")</f>
        <v/>
      </c>
      <c r="S1331" s="106" t="str">
        <f>_xlfn.IFNA(IF($B1331="","",VLOOKUP($B1331,'SWC Towers'!$A:$Q,$S$2,FALSE)),"")</f>
        <v/>
      </c>
      <c r="T1331" s="106" t="str">
        <f>_xlfn.IFNA(IF($B1331="","",VLOOKUP($B1331,'SWC Towers'!$A:$Q,$T$2,FALSE)),"")</f>
        <v/>
      </c>
      <c r="U1331" s="104">
        <f>_xlfn.IFNA(IF($B1331="","",VLOOKUP($B1331,'SWC Towers'!$A:$Q,$U$2,FALSE)),"")</f>
        <v>0.7</v>
      </c>
      <c r="V1331" s="104" t="str">
        <f>_xlfn.IFNA(IF($B1331="","",VLOOKUP($B1331,'SWC Towers'!$A:$Q,$V$2,FALSE)),"")</f>
        <v/>
      </c>
      <c r="W1331" s="104" t="str">
        <f>_xlfn.IFNA(IF($B1331="","",VLOOKUP($B1331,'SWC Towers'!$A:$Q,$W$2,FALSE)),"")</f>
        <v/>
      </c>
      <c r="X1331" s="104" t="str">
        <f>_xlfn.IFNA(IF($B1331="","",VLOOKUP($B1331,'SWC Towers'!$A:$Q,$X$2,FALSE)),"")</f>
        <v/>
      </c>
      <c r="Y1331" s="104" t="str">
        <f>_xlfn.IFNA(IF($B1331="","",VLOOKUP($B1331,'SWC Towers'!$A:$Q,$Y$2,FALSE)),"")</f>
        <v/>
      </c>
      <c r="Z1331" s="104" t="str">
        <f>_xlfn.IFNA(IF($B1331="","",VLOOKUP($B1331,'SWC Towers'!$A:$Q,$Z$2,FALSE)),"")</f>
        <v/>
      </c>
      <c r="AA1331" s="104" t="str">
        <f>_xlfn.IFNA(IF($B1331="","",VLOOKUP($B1331,'SWC Towers'!$A:$Q,$AA$2,FALSE)),"")</f>
        <v/>
      </c>
      <c r="AB1331" s="106">
        <f>_xlfn.IFNA(IF($B1331="","",VLOOKUP($B1331,'SWC Towers'!$A:$Q,$AB$2,FALSE)),"")</f>
        <v>0.3</v>
      </c>
      <c r="AC1331" s="20">
        <f>SUM(Table25[[#This Row],[IT Tower: Application]:[Other/Non-IT ]])</f>
        <v>1</v>
      </c>
      <c r="AD1331" s="67"/>
      <c r="AE1331" s="67"/>
      <c r="AF1331" s="67"/>
      <c r="AG1331" s="67"/>
      <c r="AH1331" s="67"/>
      <c r="AI1331" s="67"/>
      <c r="AJ1331" s="67"/>
      <c r="AK1331" s="67"/>
      <c r="AL1331" s="67"/>
      <c r="AM1331" s="67"/>
      <c r="AN1331" s="67"/>
      <c r="AO1331" s="67"/>
      <c r="AP1331" s="67"/>
      <c r="AQ1331" s="67"/>
      <c r="AR1331" s="67"/>
      <c r="AS1331" s="67"/>
      <c r="AT1331" s="67"/>
      <c r="AU1331" s="67"/>
      <c r="AV1331" s="67">
        <v>0</v>
      </c>
      <c r="AW1331" s="67">
        <v>6015</v>
      </c>
      <c r="AX1331" s="67">
        <v>5843</v>
      </c>
      <c r="AY1331" s="67">
        <v>0</v>
      </c>
      <c r="AZ1331" s="67">
        <v>14834</v>
      </c>
      <c r="BA1331" s="67">
        <v>16638</v>
      </c>
      <c r="BB1331" s="113"/>
      <c r="BC1331" s="113"/>
      <c r="BD1331" s="113"/>
      <c r="BE1331" s="113"/>
      <c r="BF1331" s="113"/>
      <c r="BG1331" s="113"/>
      <c r="BH1331" s="113"/>
      <c r="BI1331" s="113"/>
      <c r="BJ1331" s="113"/>
      <c r="BK1331" s="113"/>
      <c r="BL1331" s="113"/>
      <c r="BM1331" s="113"/>
      <c r="BN1331" s="113"/>
      <c r="BO1331" s="113"/>
      <c r="BP1331" s="113"/>
      <c r="BQ1331" s="113"/>
      <c r="BR1331" s="113"/>
      <c r="BS1331" s="113"/>
      <c r="BT1331" s="113"/>
      <c r="BU1331" s="113"/>
      <c r="BV1331" s="113"/>
      <c r="BW1331" s="113"/>
      <c r="BX1331" s="113"/>
      <c r="BY1331" s="113"/>
      <c r="BZ1331" s="113"/>
      <c r="CA1331" s="67"/>
      <c r="CB1331" s="113"/>
      <c r="CC1331" s="69">
        <f>SUM(Table25[[#This Row],[Contract Amount FY00]:[Contract Amount FY50]])</f>
        <v>43330</v>
      </c>
      <c r="CD1331" s="114"/>
    </row>
    <row r="1332" spans="1:82" x14ac:dyDescent="0.25">
      <c r="A1332" s="122" t="s">
        <v>1952</v>
      </c>
      <c r="B1332" s="122" t="s">
        <v>533</v>
      </c>
      <c r="C1332" s="122" t="s">
        <v>1682</v>
      </c>
      <c r="E1332" s="26" t="str">
        <f>IFERROR(IF(VLOOKUP(Table25[[#This Row],[Contract No.]],Table3[#All],3,FALSE)="","No","Yes"),"")</f>
        <v>No</v>
      </c>
      <c r="F1332" s="107" t="str">
        <f>IFERROR(VLOOKUP(Table25[[#This Row],[Contract No.]],Table3[#All],3,FALSE),"")</f>
        <v/>
      </c>
      <c r="G1332" s="107" t="str">
        <f>IFERROR(IF(Table25[[#This Row],[Cooperative Purchase
(Yes/No)]]="Yes","Yes",IF(VLOOKUP(Table25[[#This Row],[Contract No.]],Table3[#All],1,FALSE)=Table25[[#This Row],[Contract No.]],"Yes","No")),"No")</f>
        <v>Yes</v>
      </c>
      <c r="H1332" s="51">
        <f>IFERROR(VLOOKUP(Table25[[#This Row],[Contract No.]],Table3[#All],4,FALSE),"")</f>
        <v>43556</v>
      </c>
      <c r="I1332" s="28">
        <f>IFERROR(IF(AND(MONTH(Table25[[#This Row],[Contract Start Date]])&gt;6,MONTH(Table25[[#This Row],[Contract Start Date]])&lt;=12),YEAR(Table25[[#This Row],[Contract Start Date]])+1,YEAR(Table25[[#This Row],[Contract Start Date]])),"")</f>
        <v>2019</v>
      </c>
      <c r="J1332" s="108">
        <f>Table25[[#This Row],[FY Formula start]]</f>
        <v>2019</v>
      </c>
      <c r="K1332" s="59" t="str">
        <f>"FY"&amp;" "&amp;Table25[[#This Row],[Year Start]]</f>
        <v>FY 2019</v>
      </c>
      <c r="L1332" s="109">
        <f>IFERROR(VLOOKUP(Table25[[#This Row],[Contract No.]],Table3[#All],5,FALSE),"")</f>
        <v>45747</v>
      </c>
      <c r="M1332" s="110">
        <f>IFERROR(IF(Table25[[#This Row],[Contract End Date]]="99/99/9999","No End",IF(AND(MONTH(Table25[[#This Row],[Contract End Date]])&gt;6,MONTH(Table25[[#This Row],[Contract End Date]])&lt;=12),YEAR(Table25[[#This Row],[Contract End Date]])+1,YEAR(Table25[[#This Row],[Contract End Date]]))),"")</f>
        <v>2025</v>
      </c>
      <c r="N1332" s="111">
        <f>Table25[[#This Row],[FY Formula end]]</f>
        <v>2025</v>
      </c>
      <c r="O1332" s="112" t="str">
        <f>IF(Table25[[#This Row],[Year End]]="No End","No End","FY"&amp;" "&amp;Table25[[#This Row],[Year End]])</f>
        <v>FY 2025</v>
      </c>
      <c r="P1332" s="27"/>
      <c r="Q1332" s="104">
        <f>_xlfn.IFNA(IF($B1332="","",VLOOKUP($B1332,'SWC Towers'!$A:$Q,$Q$2,FALSE)),"")</f>
        <v>0.2</v>
      </c>
      <c r="R1332" s="106">
        <f>_xlfn.IFNA(IF($B1332="","",VLOOKUP($B1332,'SWC Towers'!$A:$Q,$R$2,FALSE)),"")</f>
        <v>0.2</v>
      </c>
      <c r="S1332" s="106" t="str">
        <f>_xlfn.IFNA(IF($B1332="","",VLOOKUP($B1332,'SWC Towers'!$A:$Q,$S$2,FALSE)),"")</f>
        <v/>
      </c>
      <c r="T1332" s="106" t="str">
        <f>_xlfn.IFNA(IF($B1332="","",VLOOKUP($B1332,'SWC Towers'!$A:$Q,$T$2,FALSE)),"")</f>
        <v/>
      </c>
      <c r="U1332" s="104">
        <f>_xlfn.IFNA(IF($B1332="","",VLOOKUP($B1332,'SWC Towers'!$A:$Q,$U$2,FALSE)),"")</f>
        <v>0.2</v>
      </c>
      <c r="V1332" s="104" t="str">
        <f>_xlfn.IFNA(IF($B1332="","",VLOOKUP($B1332,'SWC Towers'!$A:$Q,$V$2,FALSE)),"")</f>
        <v/>
      </c>
      <c r="W1332" s="104">
        <f>_xlfn.IFNA(IF($B1332="","",VLOOKUP($B1332,'SWC Towers'!$A:$Q,$W$2,FALSE)),"")</f>
        <v>0.2</v>
      </c>
      <c r="X1332" s="104" t="str">
        <f>_xlfn.IFNA(IF($B1332="","",VLOOKUP($B1332,'SWC Towers'!$A:$Q,$X$2,FALSE)),"")</f>
        <v/>
      </c>
      <c r="Y1332" s="104" t="str">
        <f>_xlfn.IFNA(IF($B1332="","",VLOOKUP($B1332,'SWC Towers'!$A:$Q,$Y$2,FALSE)),"")</f>
        <v/>
      </c>
      <c r="Z1332" s="104" t="str">
        <f>_xlfn.IFNA(IF($B1332="","",VLOOKUP($B1332,'SWC Towers'!$A:$Q,$Z$2,FALSE)),"")</f>
        <v/>
      </c>
      <c r="AA1332" s="104">
        <f>_xlfn.IFNA(IF($B1332="","",VLOOKUP($B1332,'SWC Towers'!$A:$Q,$AA$2,FALSE)),"")</f>
        <v>0.2</v>
      </c>
      <c r="AB1332" s="106" t="str">
        <f>_xlfn.IFNA(IF($B1332="","",VLOOKUP($B1332,'SWC Towers'!$A:$Q,$AB$2,FALSE)),"")</f>
        <v/>
      </c>
      <c r="AC1332" s="20">
        <f>SUM(Table25[[#This Row],[IT Tower: Application]:[Other/Non-IT ]])</f>
        <v>1</v>
      </c>
      <c r="AD1332" s="67"/>
      <c r="AE1332" s="67"/>
      <c r="AF1332" s="67"/>
      <c r="AG1332" s="67"/>
      <c r="AH1332" s="67"/>
      <c r="AI1332" s="67"/>
      <c r="AJ1332" s="67"/>
      <c r="AK1332" s="67"/>
      <c r="AL1332" s="67"/>
      <c r="AM1332" s="67"/>
      <c r="AN1332" s="67"/>
      <c r="AO1332" s="67"/>
      <c r="AP1332" s="67"/>
      <c r="AQ1332" s="67"/>
      <c r="AR1332" s="67"/>
      <c r="AS1332" s="67"/>
      <c r="AT1332" s="67"/>
      <c r="AU1332" s="67"/>
      <c r="AV1332" s="67"/>
      <c r="AW1332" s="67"/>
      <c r="AX1332" s="67"/>
      <c r="AY1332" s="67">
        <v>41191</v>
      </c>
      <c r="AZ1332" s="67">
        <v>0</v>
      </c>
      <c r="BA1332" s="67"/>
      <c r="BB1332" s="113"/>
      <c r="BC1332" s="113"/>
      <c r="BD1332" s="113"/>
      <c r="BE1332" s="113"/>
      <c r="BF1332" s="113"/>
      <c r="BG1332" s="113"/>
      <c r="BH1332" s="113"/>
      <c r="BI1332" s="113"/>
      <c r="BJ1332" s="113"/>
      <c r="BK1332" s="113"/>
      <c r="BL1332" s="113"/>
      <c r="BM1332" s="113"/>
      <c r="BN1332" s="113"/>
      <c r="BO1332" s="113"/>
      <c r="BP1332" s="113"/>
      <c r="BQ1332" s="113"/>
      <c r="BR1332" s="113"/>
      <c r="BS1332" s="113"/>
      <c r="BT1332" s="113"/>
      <c r="BU1332" s="113"/>
      <c r="BV1332" s="113"/>
      <c r="BW1332" s="113"/>
      <c r="BX1332" s="113"/>
      <c r="BY1332" s="113"/>
      <c r="BZ1332" s="113"/>
      <c r="CA1332" s="67"/>
      <c r="CB1332" s="113"/>
      <c r="CC1332" s="69">
        <f>SUM(Table25[[#This Row],[Contract Amount FY00]:[Contract Amount FY50]])</f>
        <v>41191</v>
      </c>
      <c r="CD1332" s="114"/>
    </row>
    <row r="1333" spans="1:82" x14ac:dyDescent="0.25">
      <c r="A1333" s="122" t="s">
        <v>1952</v>
      </c>
      <c r="B1333" s="122" t="s">
        <v>533</v>
      </c>
      <c r="C1333" s="122" t="s">
        <v>2200</v>
      </c>
      <c r="E1333" s="26" t="str">
        <f>IFERROR(IF(VLOOKUP(Table25[[#This Row],[Contract No.]],Table3[#All],3,FALSE)="","No","Yes"),"")</f>
        <v>No</v>
      </c>
      <c r="F1333" s="107" t="str">
        <f>IFERROR(VLOOKUP(Table25[[#This Row],[Contract No.]],Table3[#All],3,FALSE),"")</f>
        <v/>
      </c>
      <c r="G1333" s="107" t="str">
        <f>IFERROR(IF(Table25[[#This Row],[Cooperative Purchase
(Yes/No)]]="Yes","Yes",IF(VLOOKUP(Table25[[#This Row],[Contract No.]],Table3[#All],1,FALSE)=Table25[[#This Row],[Contract No.]],"Yes","No")),"No")</f>
        <v>Yes</v>
      </c>
      <c r="H1333" s="51">
        <f>IFERROR(VLOOKUP(Table25[[#This Row],[Contract No.]],Table3[#All],4,FALSE),"")</f>
        <v>43556</v>
      </c>
      <c r="I1333" s="28">
        <f>IFERROR(IF(AND(MONTH(Table25[[#This Row],[Contract Start Date]])&gt;6,MONTH(Table25[[#This Row],[Contract Start Date]])&lt;=12),YEAR(Table25[[#This Row],[Contract Start Date]])+1,YEAR(Table25[[#This Row],[Contract Start Date]])),"")</f>
        <v>2019</v>
      </c>
      <c r="J1333" s="108">
        <f>Table25[[#This Row],[FY Formula start]]</f>
        <v>2019</v>
      </c>
      <c r="K1333" s="59" t="str">
        <f>"FY"&amp;" "&amp;Table25[[#This Row],[Year Start]]</f>
        <v>FY 2019</v>
      </c>
      <c r="L1333" s="109">
        <f>IFERROR(VLOOKUP(Table25[[#This Row],[Contract No.]],Table3[#All],5,FALSE),"")</f>
        <v>45747</v>
      </c>
      <c r="M1333" s="110">
        <f>IFERROR(IF(Table25[[#This Row],[Contract End Date]]="99/99/9999","No End",IF(AND(MONTH(Table25[[#This Row],[Contract End Date]])&gt;6,MONTH(Table25[[#This Row],[Contract End Date]])&lt;=12),YEAR(Table25[[#This Row],[Contract End Date]])+1,YEAR(Table25[[#This Row],[Contract End Date]]))),"")</f>
        <v>2025</v>
      </c>
      <c r="N1333" s="111">
        <f>Table25[[#This Row],[FY Formula end]]</f>
        <v>2025</v>
      </c>
      <c r="O1333" s="112" t="str">
        <f>IF(Table25[[#This Row],[Year End]]="No End","No End","FY"&amp;" "&amp;Table25[[#This Row],[Year End]])</f>
        <v>FY 2025</v>
      </c>
      <c r="P1333" s="27"/>
      <c r="Q1333" s="104">
        <f>_xlfn.IFNA(IF($B1333="","",VLOOKUP($B1333,'SWC Towers'!$A:$Q,$Q$2,FALSE)),"")</f>
        <v>0.2</v>
      </c>
      <c r="R1333" s="106">
        <f>_xlfn.IFNA(IF($B1333="","",VLOOKUP($B1333,'SWC Towers'!$A:$Q,$R$2,FALSE)),"")</f>
        <v>0.2</v>
      </c>
      <c r="S1333" s="106" t="str">
        <f>_xlfn.IFNA(IF($B1333="","",VLOOKUP($B1333,'SWC Towers'!$A:$Q,$S$2,FALSE)),"")</f>
        <v/>
      </c>
      <c r="T1333" s="106" t="str">
        <f>_xlfn.IFNA(IF($B1333="","",VLOOKUP($B1333,'SWC Towers'!$A:$Q,$T$2,FALSE)),"")</f>
        <v/>
      </c>
      <c r="U1333" s="104">
        <f>_xlfn.IFNA(IF($B1333="","",VLOOKUP($B1333,'SWC Towers'!$A:$Q,$U$2,FALSE)),"")</f>
        <v>0.2</v>
      </c>
      <c r="V1333" s="104" t="str">
        <f>_xlfn.IFNA(IF($B1333="","",VLOOKUP($B1333,'SWC Towers'!$A:$Q,$V$2,FALSE)),"")</f>
        <v/>
      </c>
      <c r="W1333" s="104">
        <f>_xlfn.IFNA(IF($B1333="","",VLOOKUP($B1333,'SWC Towers'!$A:$Q,$W$2,FALSE)),"")</f>
        <v>0.2</v>
      </c>
      <c r="X1333" s="104" t="str">
        <f>_xlfn.IFNA(IF($B1333="","",VLOOKUP($B1333,'SWC Towers'!$A:$Q,$X$2,FALSE)),"")</f>
        <v/>
      </c>
      <c r="Y1333" s="104" t="str">
        <f>_xlfn.IFNA(IF($B1333="","",VLOOKUP($B1333,'SWC Towers'!$A:$Q,$Y$2,FALSE)),"")</f>
        <v/>
      </c>
      <c r="Z1333" s="104" t="str">
        <f>_xlfn.IFNA(IF($B1333="","",VLOOKUP($B1333,'SWC Towers'!$A:$Q,$Z$2,FALSE)),"")</f>
        <v/>
      </c>
      <c r="AA1333" s="104">
        <f>_xlfn.IFNA(IF($B1333="","",VLOOKUP($B1333,'SWC Towers'!$A:$Q,$AA$2,FALSE)),"")</f>
        <v>0.2</v>
      </c>
      <c r="AB1333" s="106" t="str">
        <f>_xlfn.IFNA(IF($B1333="","",VLOOKUP($B1333,'SWC Towers'!$A:$Q,$AB$2,FALSE)),"")</f>
        <v/>
      </c>
      <c r="AC1333" s="20">
        <f>SUM(Table25[[#This Row],[IT Tower: Application]:[Other/Non-IT ]])</f>
        <v>1</v>
      </c>
      <c r="AD1333" s="67"/>
      <c r="AE1333" s="67"/>
      <c r="AF1333" s="67"/>
      <c r="AG1333" s="67"/>
      <c r="AH1333" s="67"/>
      <c r="AI1333" s="67"/>
      <c r="AJ1333" s="67"/>
      <c r="AK1333" s="67"/>
      <c r="AL1333" s="67"/>
      <c r="AM1333" s="67"/>
      <c r="AN1333" s="67"/>
      <c r="AO1333" s="67"/>
      <c r="AP1333" s="67"/>
      <c r="AQ1333" s="67"/>
      <c r="AR1333" s="67"/>
      <c r="AS1333" s="67"/>
      <c r="AT1333" s="67"/>
      <c r="AU1333" s="67"/>
      <c r="AV1333" s="67"/>
      <c r="AW1333" s="67"/>
      <c r="AX1333" s="67"/>
      <c r="AY1333" s="67"/>
      <c r="AZ1333" s="67"/>
      <c r="BA1333" s="67"/>
      <c r="BB1333" s="113">
        <v>178</v>
      </c>
      <c r="BC1333" s="113">
        <v>178</v>
      </c>
      <c r="BD1333" s="113"/>
      <c r="BE1333" s="113"/>
      <c r="BF1333" s="113"/>
      <c r="BG1333" s="113"/>
      <c r="BH1333" s="113"/>
      <c r="BI1333" s="113"/>
      <c r="BJ1333" s="113"/>
      <c r="BK1333" s="113"/>
      <c r="BL1333" s="113"/>
      <c r="BM1333" s="113"/>
      <c r="BN1333" s="113"/>
      <c r="BO1333" s="113"/>
      <c r="BP1333" s="113"/>
      <c r="BQ1333" s="113"/>
      <c r="BR1333" s="113"/>
      <c r="BS1333" s="113"/>
      <c r="BT1333" s="113"/>
      <c r="BU1333" s="113"/>
      <c r="BV1333" s="113"/>
      <c r="BW1333" s="113"/>
      <c r="BX1333" s="113"/>
      <c r="BY1333" s="113"/>
      <c r="BZ1333" s="113"/>
      <c r="CA1333" s="67"/>
      <c r="CB1333" s="113"/>
      <c r="CC1333" s="69">
        <f>SUM(Table25[[#This Row],[Contract Amount FY00]:[Contract Amount FY50]])</f>
        <v>356</v>
      </c>
      <c r="CD1333" s="114"/>
    </row>
    <row r="1334" spans="1:82" x14ac:dyDescent="0.25">
      <c r="A1334" s="122" t="s">
        <v>1952</v>
      </c>
      <c r="B1334" s="122" t="s">
        <v>382</v>
      </c>
      <c r="C1334" s="122" t="s">
        <v>3122</v>
      </c>
      <c r="E1334" s="26" t="str">
        <f>IFERROR(IF(VLOOKUP(Table25[[#This Row],[Contract No.]],Table3[#All],3,FALSE)="","No","Yes"),"")</f>
        <v>No</v>
      </c>
      <c r="F1334" s="107" t="str">
        <f>IFERROR(VLOOKUP(Table25[[#This Row],[Contract No.]],Table3[#All],3,FALSE),"")</f>
        <v/>
      </c>
      <c r="G1334" s="107" t="str">
        <f>IFERROR(IF(Table25[[#This Row],[Cooperative Purchase
(Yes/No)]]="Yes","Yes",IF(VLOOKUP(Table25[[#This Row],[Contract No.]],Table3[#All],1,FALSE)=Table25[[#This Row],[Contract No.]],"Yes","No")),"No")</f>
        <v>Yes</v>
      </c>
      <c r="H1334" s="51">
        <f>IFERROR(VLOOKUP(Table25[[#This Row],[Contract No.]],Table3[#All],4,FALSE),"")</f>
        <v>42727</v>
      </c>
      <c r="I1334" s="28">
        <f>IFERROR(IF(AND(MONTH(Table25[[#This Row],[Contract Start Date]])&gt;6,MONTH(Table25[[#This Row],[Contract Start Date]])&lt;=12),YEAR(Table25[[#This Row],[Contract Start Date]])+1,YEAR(Table25[[#This Row],[Contract Start Date]])),"")</f>
        <v>2017</v>
      </c>
      <c r="J1334" s="108">
        <f>Table25[[#This Row],[FY Formula start]]</f>
        <v>2017</v>
      </c>
      <c r="K1334" s="59" t="str">
        <f>"FY"&amp;" "&amp;Table25[[#This Row],[Year Start]]</f>
        <v>FY 2017</v>
      </c>
      <c r="L1334" s="109">
        <f>IFERROR(VLOOKUP(Table25[[#This Row],[Contract No.]],Table3[#All],5,FALSE),"")</f>
        <v>45688</v>
      </c>
      <c r="M1334" s="110">
        <f>IFERROR(IF(Table25[[#This Row],[Contract End Date]]="99/99/9999","No End",IF(AND(MONTH(Table25[[#This Row],[Contract End Date]])&gt;6,MONTH(Table25[[#This Row],[Contract End Date]])&lt;=12),YEAR(Table25[[#This Row],[Contract End Date]])+1,YEAR(Table25[[#This Row],[Contract End Date]]))),"")</f>
        <v>2025</v>
      </c>
      <c r="N1334" s="111">
        <f>Table25[[#This Row],[FY Formula end]]</f>
        <v>2025</v>
      </c>
      <c r="O1334" s="112" t="str">
        <f>IF(Table25[[#This Row],[Year End]]="No End","No End","FY"&amp;" "&amp;Table25[[#This Row],[Year End]])</f>
        <v>FY 2025</v>
      </c>
      <c r="P1334" s="27"/>
      <c r="Q1334" s="104">
        <f>_xlfn.IFNA(IF($B1334="","",VLOOKUP($B1334,'SWC Towers'!$A:$Q,$Q$2,FALSE)),"")</f>
        <v>0.1</v>
      </c>
      <c r="R1334" s="106">
        <f>_xlfn.IFNA(IF($B1334="","",VLOOKUP($B1334,'SWC Towers'!$A:$Q,$R$2,FALSE)),"")</f>
        <v>0.1</v>
      </c>
      <c r="S1334" s="106" t="str">
        <f>_xlfn.IFNA(IF($B1334="","",VLOOKUP($B1334,'SWC Towers'!$A:$Q,$S$2,FALSE)),"")</f>
        <v/>
      </c>
      <c r="T1334" s="106" t="str">
        <f>_xlfn.IFNA(IF($B1334="","",VLOOKUP($B1334,'SWC Towers'!$A:$Q,$T$2,FALSE)),"")</f>
        <v/>
      </c>
      <c r="U1334" s="104" t="str">
        <f>_xlfn.IFNA(IF($B1334="","",VLOOKUP($B1334,'SWC Towers'!$A:$Q,$U$2,FALSE)),"")</f>
        <v/>
      </c>
      <c r="V1334" s="104" t="str">
        <f>_xlfn.IFNA(IF($B1334="","",VLOOKUP($B1334,'SWC Towers'!$A:$Q,$V$2,FALSE)),"")</f>
        <v/>
      </c>
      <c r="W1334" s="104">
        <f>_xlfn.IFNA(IF($B1334="","",VLOOKUP($B1334,'SWC Towers'!$A:$Q,$W$2,FALSE)),"")</f>
        <v>0.4</v>
      </c>
      <c r="X1334" s="104" t="str">
        <f>_xlfn.IFNA(IF($B1334="","",VLOOKUP($B1334,'SWC Towers'!$A:$Q,$X$2,FALSE)),"")</f>
        <v/>
      </c>
      <c r="Y1334" s="104" t="str">
        <f>_xlfn.IFNA(IF($B1334="","",VLOOKUP($B1334,'SWC Towers'!$A:$Q,$Y$2,FALSE)),"")</f>
        <v/>
      </c>
      <c r="Z1334" s="104" t="str">
        <f>_xlfn.IFNA(IF($B1334="","",VLOOKUP($B1334,'SWC Towers'!$A:$Q,$Z$2,FALSE)),"")</f>
        <v/>
      </c>
      <c r="AA1334" s="104" t="str">
        <f>_xlfn.IFNA(IF($B1334="","",VLOOKUP($B1334,'SWC Towers'!$A:$Q,$AA$2,FALSE)),"")</f>
        <v/>
      </c>
      <c r="AB1334" s="106">
        <f>_xlfn.IFNA(IF($B1334="","",VLOOKUP($B1334,'SWC Towers'!$A:$Q,$AB$2,FALSE)),"")</f>
        <v>0.4</v>
      </c>
      <c r="AC1334" s="20">
        <f>SUM(Table25[[#This Row],[IT Tower: Application]:[Other/Non-IT ]])</f>
        <v>1</v>
      </c>
      <c r="AD1334" s="67"/>
      <c r="AE1334" s="67"/>
      <c r="AF1334" s="67"/>
      <c r="AG1334" s="67"/>
      <c r="AH1334" s="67"/>
      <c r="AI1334" s="67"/>
      <c r="AJ1334" s="67"/>
      <c r="AK1334" s="67"/>
      <c r="AL1334" s="67"/>
      <c r="AM1334" s="67"/>
      <c r="AN1334" s="67"/>
      <c r="AO1334" s="67"/>
      <c r="AP1334" s="67"/>
      <c r="AQ1334" s="67"/>
      <c r="AR1334" s="67"/>
      <c r="AS1334" s="67"/>
      <c r="AT1334" s="67"/>
      <c r="AU1334" s="67"/>
      <c r="AV1334" s="67"/>
      <c r="AW1334" s="67"/>
      <c r="AX1334" s="67"/>
      <c r="AY1334" s="67"/>
      <c r="AZ1334" s="67"/>
      <c r="BA1334" s="67">
        <v>0</v>
      </c>
      <c r="BB1334" s="113">
        <v>64698</v>
      </c>
      <c r="BC1334" s="113"/>
      <c r="BD1334" s="113"/>
      <c r="BE1334" s="113"/>
      <c r="BF1334" s="113"/>
      <c r="BG1334" s="113"/>
      <c r="BH1334" s="113"/>
      <c r="BI1334" s="113"/>
      <c r="BJ1334" s="113"/>
      <c r="BK1334" s="113"/>
      <c r="BL1334" s="113"/>
      <c r="BM1334" s="113"/>
      <c r="BN1334" s="113"/>
      <c r="BO1334" s="113"/>
      <c r="BP1334" s="113"/>
      <c r="BQ1334" s="113"/>
      <c r="BR1334" s="113"/>
      <c r="BS1334" s="113"/>
      <c r="BT1334" s="113"/>
      <c r="BU1334" s="113"/>
      <c r="BV1334" s="113"/>
      <c r="BW1334" s="113"/>
      <c r="BX1334" s="113"/>
      <c r="BY1334" s="113"/>
      <c r="BZ1334" s="113"/>
      <c r="CA1334" s="67"/>
      <c r="CB1334" s="113"/>
      <c r="CC1334" s="69">
        <f>SUM(Table25[[#This Row],[Contract Amount FY00]:[Contract Amount FY50]])</f>
        <v>64698</v>
      </c>
      <c r="CD1334" s="114"/>
    </row>
    <row r="1335" spans="1:82" x14ac:dyDescent="0.25">
      <c r="A1335" s="122" t="s">
        <v>1952</v>
      </c>
      <c r="B1335" s="122" t="s">
        <v>382</v>
      </c>
      <c r="C1335" s="122" t="s">
        <v>1180</v>
      </c>
      <c r="E1335" s="26" t="str">
        <f>IFERROR(IF(VLOOKUP(Table25[[#This Row],[Contract No.]],Table3[#All],3,FALSE)="","No","Yes"),"")</f>
        <v>No</v>
      </c>
      <c r="F1335" s="107" t="str">
        <f>IFERROR(VLOOKUP(Table25[[#This Row],[Contract No.]],Table3[#All],3,FALSE),"")</f>
        <v/>
      </c>
      <c r="G1335" s="107" t="str">
        <f>IFERROR(IF(Table25[[#This Row],[Cooperative Purchase
(Yes/No)]]="Yes","Yes",IF(VLOOKUP(Table25[[#This Row],[Contract No.]],Table3[#All],1,FALSE)=Table25[[#This Row],[Contract No.]],"Yes","No")),"No")</f>
        <v>Yes</v>
      </c>
      <c r="H1335" s="51">
        <f>IFERROR(VLOOKUP(Table25[[#This Row],[Contract No.]],Table3[#All],4,FALSE),"")</f>
        <v>42727</v>
      </c>
      <c r="I1335" s="28">
        <f>IFERROR(IF(AND(MONTH(Table25[[#This Row],[Contract Start Date]])&gt;6,MONTH(Table25[[#This Row],[Contract Start Date]])&lt;=12),YEAR(Table25[[#This Row],[Contract Start Date]])+1,YEAR(Table25[[#This Row],[Contract Start Date]])),"")</f>
        <v>2017</v>
      </c>
      <c r="J1335" s="108">
        <f>Table25[[#This Row],[FY Formula start]]</f>
        <v>2017</v>
      </c>
      <c r="K1335" s="59" t="str">
        <f>"FY"&amp;" "&amp;Table25[[#This Row],[Year Start]]</f>
        <v>FY 2017</v>
      </c>
      <c r="L1335" s="109">
        <f>IFERROR(VLOOKUP(Table25[[#This Row],[Contract No.]],Table3[#All],5,FALSE),"")</f>
        <v>45688</v>
      </c>
      <c r="M1335" s="110">
        <f>IFERROR(IF(Table25[[#This Row],[Contract End Date]]="99/99/9999","No End",IF(AND(MONTH(Table25[[#This Row],[Contract End Date]])&gt;6,MONTH(Table25[[#This Row],[Contract End Date]])&lt;=12),YEAR(Table25[[#This Row],[Contract End Date]])+1,YEAR(Table25[[#This Row],[Contract End Date]]))),"")</f>
        <v>2025</v>
      </c>
      <c r="N1335" s="111">
        <f>Table25[[#This Row],[FY Formula end]]</f>
        <v>2025</v>
      </c>
      <c r="O1335" s="112" t="str">
        <f>IF(Table25[[#This Row],[Year End]]="No End","No End","FY"&amp;" "&amp;Table25[[#This Row],[Year End]])</f>
        <v>FY 2025</v>
      </c>
      <c r="P1335" s="27"/>
      <c r="Q1335" s="104">
        <f>_xlfn.IFNA(IF($B1335="","",VLOOKUP($B1335,'SWC Towers'!$A:$Q,$Q$2,FALSE)),"")</f>
        <v>0.1</v>
      </c>
      <c r="R1335" s="106">
        <f>_xlfn.IFNA(IF($B1335="","",VLOOKUP($B1335,'SWC Towers'!$A:$Q,$R$2,FALSE)),"")</f>
        <v>0.1</v>
      </c>
      <c r="S1335" s="106" t="str">
        <f>_xlfn.IFNA(IF($B1335="","",VLOOKUP($B1335,'SWC Towers'!$A:$Q,$S$2,FALSE)),"")</f>
        <v/>
      </c>
      <c r="T1335" s="106" t="str">
        <f>_xlfn.IFNA(IF($B1335="","",VLOOKUP($B1335,'SWC Towers'!$A:$Q,$T$2,FALSE)),"")</f>
        <v/>
      </c>
      <c r="U1335" s="104" t="str">
        <f>_xlfn.IFNA(IF($B1335="","",VLOOKUP($B1335,'SWC Towers'!$A:$Q,$U$2,FALSE)),"")</f>
        <v/>
      </c>
      <c r="V1335" s="104" t="str">
        <f>_xlfn.IFNA(IF($B1335="","",VLOOKUP($B1335,'SWC Towers'!$A:$Q,$V$2,FALSE)),"")</f>
        <v/>
      </c>
      <c r="W1335" s="104">
        <f>_xlfn.IFNA(IF($B1335="","",VLOOKUP($B1335,'SWC Towers'!$A:$Q,$W$2,FALSE)),"")</f>
        <v>0.4</v>
      </c>
      <c r="X1335" s="104" t="str">
        <f>_xlfn.IFNA(IF($B1335="","",VLOOKUP($B1335,'SWC Towers'!$A:$Q,$X$2,FALSE)),"")</f>
        <v/>
      </c>
      <c r="Y1335" s="104" t="str">
        <f>_xlfn.IFNA(IF($B1335="","",VLOOKUP($B1335,'SWC Towers'!$A:$Q,$Y$2,FALSE)),"")</f>
        <v/>
      </c>
      <c r="Z1335" s="104" t="str">
        <f>_xlfn.IFNA(IF($B1335="","",VLOOKUP($B1335,'SWC Towers'!$A:$Q,$Z$2,FALSE)),"")</f>
        <v/>
      </c>
      <c r="AA1335" s="104" t="str">
        <f>_xlfn.IFNA(IF($B1335="","",VLOOKUP($B1335,'SWC Towers'!$A:$Q,$AA$2,FALSE)),"")</f>
        <v/>
      </c>
      <c r="AB1335" s="106">
        <f>_xlfn.IFNA(IF($B1335="","",VLOOKUP($B1335,'SWC Towers'!$A:$Q,$AB$2,FALSE)),"")</f>
        <v>0.4</v>
      </c>
      <c r="AC1335" s="20">
        <f>SUM(Table25[[#This Row],[IT Tower: Application]:[Other/Non-IT ]])</f>
        <v>1</v>
      </c>
      <c r="AD1335" s="67"/>
      <c r="AE1335" s="67"/>
      <c r="AF1335" s="67"/>
      <c r="AG1335" s="67"/>
      <c r="AH1335" s="67"/>
      <c r="AI1335" s="67"/>
      <c r="AJ1335" s="67"/>
      <c r="AK1335" s="67"/>
      <c r="AL1335" s="67"/>
      <c r="AM1335" s="67"/>
      <c r="AN1335" s="67"/>
      <c r="AO1335" s="67"/>
      <c r="AP1335" s="67"/>
      <c r="AQ1335" s="67"/>
      <c r="AR1335" s="67"/>
      <c r="AS1335" s="67"/>
      <c r="AT1335" s="67"/>
      <c r="AU1335" s="67"/>
      <c r="AV1335" s="67"/>
      <c r="AW1335" s="67"/>
      <c r="AX1335" s="67"/>
      <c r="AY1335" s="67"/>
      <c r="AZ1335" s="67"/>
      <c r="BA1335" s="67"/>
      <c r="BB1335" s="113">
        <v>0</v>
      </c>
      <c r="BC1335" s="113">
        <v>2022</v>
      </c>
      <c r="BD1335" s="113"/>
      <c r="BE1335" s="113"/>
      <c r="BF1335" s="113"/>
      <c r="BG1335" s="113"/>
      <c r="BH1335" s="113"/>
      <c r="BI1335" s="113"/>
      <c r="BJ1335" s="113"/>
      <c r="BK1335" s="113"/>
      <c r="BL1335" s="113"/>
      <c r="BM1335" s="113"/>
      <c r="BN1335" s="113"/>
      <c r="BO1335" s="113"/>
      <c r="BP1335" s="113"/>
      <c r="BQ1335" s="113"/>
      <c r="BR1335" s="113"/>
      <c r="BS1335" s="113"/>
      <c r="BT1335" s="113"/>
      <c r="BU1335" s="113"/>
      <c r="BV1335" s="113"/>
      <c r="BW1335" s="113"/>
      <c r="BX1335" s="113"/>
      <c r="BY1335" s="113"/>
      <c r="BZ1335" s="113"/>
      <c r="CA1335" s="67"/>
      <c r="CB1335" s="113"/>
      <c r="CC1335" s="69">
        <f>SUM(Table25[[#This Row],[Contract Amount FY00]:[Contract Amount FY50]])</f>
        <v>2022</v>
      </c>
      <c r="CD1335" s="114"/>
    </row>
    <row r="1336" spans="1:82" x14ac:dyDescent="0.25">
      <c r="A1336" s="122" t="s">
        <v>1952</v>
      </c>
      <c r="B1336" s="122" t="s">
        <v>705</v>
      </c>
      <c r="C1336" s="122" t="s">
        <v>384</v>
      </c>
      <c r="E1336" s="26" t="str">
        <f>IFERROR(IF(VLOOKUP(Table25[[#This Row],[Contract No.]],Table3[#All],3,FALSE)="","No","Yes"),"")</f>
        <v>Yes</v>
      </c>
      <c r="F1336" s="107" t="str">
        <f>IFERROR(VLOOKUP(Table25[[#This Row],[Contract No.]],Table3[#All],3,FALSE),"")</f>
        <v>NASPO</v>
      </c>
      <c r="G1336" s="107" t="str">
        <f>IFERROR(IF(Table25[[#This Row],[Cooperative Purchase
(Yes/No)]]="Yes","Yes",IF(VLOOKUP(Table25[[#This Row],[Contract No.]],Table3[#All],1,FALSE)=Table25[[#This Row],[Contract No.]],"Yes","No")),"No")</f>
        <v>Yes</v>
      </c>
      <c r="H1336" s="51">
        <f>IFERROR(VLOOKUP(Table25[[#This Row],[Contract No.]],Table3[#All],4,FALSE),"")</f>
        <v>43647</v>
      </c>
      <c r="I1336" s="28">
        <f>IFERROR(IF(AND(MONTH(Table25[[#This Row],[Contract Start Date]])&gt;6,MONTH(Table25[[#This Row],[Contract Start Date]])&lt;=12),YEAR(Table25[[#This Row],[Contract Start Date]])+1,YEAR(Table25[[#This Row],[Contract Start Date]])),"")</f>
        <v>2020</v>
      </c>
      <c r="J1336" s="108">
        <f>Table25[[#This Row],[FY Formula start]]</f>
        <v>2020</v>
      </c>
      <c r="K1336" s="59" t="str">
        <f>"FY"&amp;" "&amp;Table25[[#This Row],[Year Start]]</f>
        <v>FY 2020</v>
      </c>
      <c r="L1336" s="109">
        <f>IFERROR(VLOOKUP(Table25[[#This Row],[Contract No.]],Table3[#All],5,FALSE),"")</f>
        <v>47360</v>
      </c>
      <c r="M1336" s="110">
        <f>IFERROR(IF(Table25[[#This Row],[Contract End Date]]="99/99/9999","No End",IF(AND(MONTH(Table25[[#This Row],[Contract End Date]])&gt;6,MONTH(Table25[[#This Row],[Contract End Date]])&lt;=12),YEAR(Table25[[#This Row],[Contract End Date]])+1,YEAR(Table25[[#This Row],[Contract End Date]]))),"")</f>
        <v>2030</v>
      </c>
      <c r="N1336" s="111">
        <f>Table25[[#This Row],[FY Formula end]]</f>
        <v>2030</v>
      </c>
      <c r="O1336" s="112" t="str">
        <f>IF(Table25[[#This Row],[Year End]]="No End","No End","FY"&amp;" "&amp;Table25[[#This Row],[Year End]])</f>
        <v>FY 2030</v>
      </c>
      <c r="P1336" s="27"/>
      <c r="Q1336" s="104">
        <f>_xlfn.IFNA(IF($B1336="","",VLOOKUP($B1336,'SWC Towers'!$A:$Q,$Q$2,FALSE)),"")</f>
        <v>0.2</v>
      </c>
      <c r="R1336" s="106" t="str">
        <f>_xlfn.IFNA(IF($B1336="","",VLOOKUP($B1336,'SWC Towers'!$A:$Q,$R$2,FALSE)),"")</f>
        <v/>
      </c>
      <c r="S1336" s="106" t="str">
        <f>_xlfn.IFNA(IF($B1336="","",VLOOKUP($B1336,'SWC Towers'!$A:$Q,$S$2,FALSE)),"")</f>
        <v/>
      </c>
      <c r="T1336" s="106" t="str">
        <f>_xlfn.IFNA(IF($B1336="","",VLOOKUP($B1336,'SWC Towers'!$A:$Q,$T$2,FALSE)),"")</f>
        <v/>
      </c>
      <c r="U1336" s="104">
        <f>_xlfn.IFNA(IF($B1336="","",VLOOKUP($B1336,'SWC Towers'!$A:$Q,$U$2,FALSE)),"")</f>
        <v>0.4</v>
      </c>
      <c r="V1336" s="104" t="str">
        <f>_xlfn.IFNA(IF($B1336="","",VLOOKUP($B1336,'SWC Towers'!$A:$Q,$V$2,FALSE)),"")</f>
        <v/>
      </c>
      <c r="W1336" s="104">
        <f>_xlfn.IFNA(IF($B1336="","",VLOOKUP($B1336,'SWC Towers'!$A:$Q,$W$2,FALSE)),"")</f>
        <v>0.4</v>
      </c>
      <c r="X1336" s="104" t="str">
        <f>_xlfn.IFNA(IF($B1336="","",VLOOKUP($B1336,'SWC Towers'!$A:$Q,$X$2,FALSE)),"")</f>
        <v/>
      </c>
      <c r="Y1336" s="104" t="str">
        <f>_xlfn.IFNA(IF($B1336="","",VLOOKUP($B1336,'SWC Towers'!$A:$Q,$Y$2,FALSE)),"")</f>
        <v/>
      </c>
      <c r="Z1336" s="104" t="str">
        <f>_xlfn.IFNA(IF($B1336="","",VLOOKUP($B1336,'SWC Towers'!$A:$Q,$Z$2,FALSE)),"")</f>
        <v/>
      </c>
      <c r="AA1336" s="104" t="str">
        <f>_xlfn.IFNA(IF($B1336="","",VLOOKUP($B1336,'SWC Towers'!$A:$Q,$AA$2,FALSE)),"")</f>
        <v/>
      </c>
      <c r="AB1336" s="106" t="str">
        <f>_xlfn.IFNA(IF($B1336="","",VLOOKUP($B1336,'SWC Towers'!$A:$Q,$AB$2,FALSE)),"")</f>
        <v/>
      </c>
      <c r="AC1336" s="20">
        <f>SUM(Table25[[#This Row],[IT Tower: Application]:[Other/Non-IT ]])</f>
        <v>1</v>
      </c>
      <c r="AD1336" s="67"/>
      <c r="AE1336" s="67"/>
      <c r="AF1336" s="67"/>
      <c r="AG1336" s="67"/>
      <c r="AH1336" s="67"/>
      <c r="AI1336" s="67"/>
      <c r="AJ1336" s="67"/>
      <c r="AK1336" s="67"/>
      <c r="AL1336" s="67"/>
      <c r="AM1336" s="67"/>
      <c r="AN1336" s="67"/>
      <c r="AO1336" s="67"/>
      <c r="AP1336" s="67"/>
      <c r="AQ1336" s="67"/>
      <c r="AR1336" s="67"/>
      <c r="AS1336" s="67"/>
      <c r="AT1336" s="67"/>
      <c r="AU1336" s="67"/>
      <c r="AV1336" s="67"/>
      <c r="AW1336" s="67"/>
      <c r="AX1336" s="67">
        <v>0</v>
      </c>
      <c r="AY1336" s="67">
        <v>788811</v>
      </c>
      <c r="AZ1336" s="67">
        <v>1103183</v>
      </c>
      <c r="BA1336" s="67">
        <v>1198750</v>
      </c>
      <c r="BB1336" s="113">
        <v>1104988</v>
      </c>
      <c r="BC1336" s="113">
        <v>892094</v>
      </c>
      <c r="BD1336" s="113"/>
      <c r="BE1336" s="113"/>
      <c r="BF1336" s="113"/>
      <c r="BG1336" s="113"/>
      <c r="BH1336" s="113"/>
      <c r="BI1336" s="113"/>
      <c r="BJ1336" s="113"/>
      <c r="BK1336" s="113"/>
      <c r="BL1336" s="113"/>
      <c r="BM1336" s="113"/>
      <c r="BN1336" s="113"/>
      <c r="BO1336" s="113"/>
      <c r="BP1336" s="113"/>
      <c r="BQ1336" s="113"/>
      <c r="BR1336" s="113"/>
      <c r="BS1336" s="113"/>
      <c r="BT1336" s="113"/>
      <c r="BU1336" s="113"/>
      <c r="BV1336" s="113"/>
      <c r="BW1336" s="113"/>
      <c r="BX1336" s="113"/>
      <c r="BY1336" s="113"/>
      <c r="BZ1336" s="113"/>
      <c r="CA1336" s="67"/>
      <c r="CB1336" s="113"/>
      <c r="CC1336" s="69">
        <f>SUM(Table25[[#This Row],[Contract Amount FY00]:[Contract Amount FY50]])</f>
        <v>5087826</v>
      </c>
      <c r="CD1336" s="114"/>
    </row>
    <row r="1337" spans="1:82" x14ac:dyDescent="0.25">
      <c r="A1337" s="122" t="s">
        <v>1952</v>
      </c>
      <c r="B1337" s="122" t="s">
        <v>705</v>
      </c>
      <c r="C1337" s="122" t="s">
        <v>404</v>
      </c>
      <c r="E1337" s="26" t="str">
        <f>IFERROR(IF(VLOOKUP(Table25[[#This Row],[Contract No.]],Table3[#All],3,FALSE)="","No","Yes"),"")</f>
        <v>Yes</v>
      </c>
      <c r="F1337" s="107" t="str">
        <f>IFERROR(VLOOKUP(Table25[[#This Row],[Contract No.]],Table3[#All],3,FALSE),"")</f>
        <v>NASPO</v>
      </c>
      <c r="G1337" s="107" t="str">
        <f>IFERROR(IF(Table25[[#This Row],[Cooperative Purchase
(Yes/No)]]="Yes","Yes",IF(VLOOKUP(Table25[[#This Row],[Contract No.]],Table3[#All],1,FALSE)=Table25[[#This Row],[Contract No.]],"Yes","No")),"No")</f>
        <v>Yes</v>
      </c>
      <c r="H1337" s="51">
        <f>IFERROR(VLOOKUP(Table25[[#This Row],[Contract No.]],Table3[#All],4,FALSE),"")</f>
        <v>43647</v>
      </c>
      <c r="I1337" s="28">
        <f>IFERROR(IF(AND(MONTH(Table25[[#This Row],[Contract Start Date]])&gt;6,MONTH(Table25[[#This Row],[Contract Start Date]])&lt;=12),YEAR(Table25[[#This Row],[Contract Start Date]])+1,YEAR(Table25[[#This Row],[Contract Start Date]])),"")</f>
        <v>2020</v>
      </c>
      <c r="J1337" s="108">
        <f>Table25[[#This Row],[FY Formula start]]</f>
        <v>2020</v>
      </c>
      <c r="K1337" s="59" t="str">
        <f>"FY"&amp;" "&amp;Table25[[#This Row],[Year Start]]</f>
        <v>FY 2020</v>
      </c>
      <c r="L1337" s="109">
        <f>IFERROR(VLOOKUP(Table25[[#This Row],[Contract No.]],Table3[#All],5,FALSE),"")</f>
        <v>47360</v>
      </c>
      <c r="M1337" s="110">
        <f>IFERROR(IF(Table25[[#This Row],[Contract End Date]]="99/99/9999","No End",IF(AND(MONTH(Table25[[#This Row],[Contract End Date]])&gt;6,MONTH(Table25[[#This Row],[Contract End Date]])&lt;=12),YEAR(Table25[[#This Row],[Contract End Date]])+1,YEAR(Table25[[#This Row],[Contract End Date]]))),"")</f>
        <v>2030</v>
      </c>
      <c r="N1337" s="111">
        <f>Table25[[#This Row],[FY Formula end]]</f>
        <v>2030</v>
      </c>
      <c r="O1337" s="112" t="str">
        <f>IF(Table25[[#This Row],[Year End]]="No End","No End","FY"&amp;" "&amp;Table25[[#This Row],[Year End]])</f>
        <v>FY 2030</v>
      </c>
      <c r="P1337" s="27"/>
      <c r="Q1337" s="104">
        <f>_xlfn.IFNA(IF($B1337="","",VLOOKUP($B1337,'SWC Towers'!$A:$Q,$Q$2,FALSE)),"")</f>
        <v>0.2</v>
      </c>
      <c r="R1337" s="106" t="str">
        <f>_xlfn.IFNA(IF($B1337="","",VLOOKUP($B1337,'SWC Towers'!$A:$Q,$R$2,FALSE)),"")</f>
        <v/>
      </c>
      <c r="S1337" s="106" t="str">
        <f>_xlfn.IFNA(IF($B1337="","",VLOOKUP($B1337,'SWC Towers'!$A:$Q,$S$2,FALSE)),"")</f>
        <v/>
      </c>
      <c r="T1337" s="106" t="str">
        <f>_xlfn.IFNA(IF($B1337="","",VLOOKUP($B1337,'SWC Towers'!$A:$Q,$T$2,FALSE)),"")</f>
        <v/>
      </c>
      <c r="U1337" s="104">
        <f>_xlfn.IFNA(IF($B1337="","",VLOOKUP($B1337,'SWC Towers'!$A:$Q,$U$2,FALSE)),"")</f>
        <v>0.4</v>
      </c>
      <c r="V1337" s="104" t="str">
        <f>_xlfn.IFNA(IF($B1337="","",VLOOKUP($B1337,'SWC Towers'!$A:$Q,$V$2,FALSE)),"")</f>
        <v/>
      </c>
      <c r="W1337" s="104">
        <f>_xlfn.IFNA(IF($B1337="","",VLOOKUP($B1337,'SWC Towers'!$A:$Q,$W$2,FALSE)),"")</f>
        <v>0.4</v>
      </c>
      <c r="X1337" s="104" t="str">
        <f>_xlfn.IFNA(IF($B1337="","",VLOOKUP($B1337,'SWC Towers'!$A:$Q,$X$2,FALSE)),"")</f>
        <v/>
      </c>
      <c r="Y1337" s="104" t="str">
        <f>_xlfn.IFNA(IF($B1337="","",VLOOKUP($B1337,'SWC Towers'!$A:$Q,$Y$2,FALSE)),"")</f>
        <v/>
      </c>
      <c r="Z1337" s="104" t="str">
        <f>_xlfn.IFNA(IF($B1337="","",VLOOKUP($B1337,'SWC Towers'!$A:$Q,$Z$2,FALSE)),"")</f>
        <v/>
      </c>
      <c r="AA1337" s="104" t="str">
        <f>_xlfn.IFNA(IF($B1337="","",VLOOKUP($B1337,'SWC Towers'!$A:$Q,$AA$2,FALSE)),"")</f>
        <v/>
      </c>
      <c r="AB1337" s="106" t="str">
        <f>_xlfn.IFNA(IF($B1337="","",VLOOKUP($B1337,'SWC Towers'!$A:$Q,$AB$2,FALSE)),"")</f>
        <v/>
      </c>
      <c r="AC1337" s="20">
        <f>SUM(Table25[[#This Row],[IT Tower: Application]:[Other/Non-IT ]])</f>
        <v>1</v>
      </c>
      <c r="AD1337" s="67"/>
      <c r="AE1337" s="67"/>
      <c r="AF1337" s="67"/>
      <c r="AG1337" s="67"/>
      <c r="AH1337" s="67"/>
      <c r="AI1337" s="67"/>
      <c r="AJ1337" s="67"/>
      <c r="AK1337" s="67"/>
      <c r="AL1337" s="67"/>
      <c r="AM1337" s="67"/>
      <c r="AN1337" s="67"/>
      <c r="AO1337" s="67"/>
      <c r="AP1337" s="67"/>
      <c r="AQ1337" s="67"/>
      <c r="AR1337" s="67"/>
      <c r="AS1337" s="67"/>
      <c r="AT1337" s="67"/>
      <c r="AU1337" s="67"/>
      <c r="AV1337" s="67"/>
      <c r="AW1337" s="67"/>
      <c r="AX1337" s="67"/>
      <c r="AY1337" s="67"/>
      <c r="AZ1337" s="67"/>
      <c r="BA1337" s="67"/>
      <c r="BB1337" s="113">
        <v>670</v>
      </c>
      <c r="BC1337" s="113">
        <v>0</v>
      </c>
      <c r="BD1337" s="113"/>
      <c r="BE1337" s="113"/>
      <c r="BF1337" s="113"/>
      <c r="BG1337" s="113"/>
      <c r="BH1337" s="113"/>
      <c r="BI1337" s="113"/>
      <c r="BJ1337" s="113"/>
      <c r="BK1337" s="113"/>
      <c r="BL1337" s="113"/>
      <c r="BM1337" s="113"/>
      <c r="BN1337" s="113"/>
      <c r="BO1337" s="113"/>
      <c r="BP1337" s="113"/>
      <c r="BQ1337" s="113"/>
      <c r="BR1337" s="113"/>
      <c r="BS1337" s="113"/>
      <c r="BT1337" s="113"/>
      <c r="BU1337" s="113"/>
      <c r="BV1337" s="113"/>
      <c r="BW1337" s="113"/>
      <c r="BX1337" s="113"/>
      <c r="BY1337" s="113"/>
      <c r="BZ1337" s="113"/>
      <c r="CA1337" s="67"/>
      <c r="CB1337" s="113"/>
      <c r="CC1337" s="69">
        <f>SUM(Table25[[#This Row],[Contract Amount FY00]:[Contract Amount FY50]])</f>
        <v>670</v>
      </c>
      <c r="CD1337" s="114"/>
    </row>
    <row r="1338" spans="1:82" x14ac:dyDescent="0.25">
      <c r="A1338" s="122" t="s">
        <v>1952</v>
      </c>
      <c r="B1338" s="122" t="s">
        <v>705</v>
      </c>
      <c r="C1338" s="122" t="s">
        <v>405</v>
      </c>
      <c r="E1338" s="26" t="str">
        <f>IFERROR(IF(VLOOKUP(Table25[[#This Row],[Contract No.]],Table3[#All],3,FALSE)="","No","Yes"),"")</f>
        <v>Yes</v>
      </c>
      <c r="F1338" s="107" t="str">
        <f>IFERROR(VLOOKUP(Table25[[#This Row],[Contract No.]],Table3[#All],3,FALSE),"")</f>
        <v>NASPO</v>
      </c>
      <c r="G1338" s="107" t="str">
        <f>IFERROR(IF(Table25[[#This Row],[Cooperative Purchase
(Yes/No)]]="Yes","Yes",IF(VLOOKUP(Table25[[#This Row],[Contract No.]],Table3[#All],1,FALSE)=Table25[[#This Row],[Contract No.]],"Yes","No")),"No")</f>
        <v>Yes</v>
      </c>
      <c r="H1338" s="51">
        <f>IFERROR(VLOOKUP(Table25[[#This Row],[Contract No.]],Table3[#All],4,FALSE),"")</f>
        <v>43647</v>
      </c>
      <c r="I1338" s="28">
        <f>IFERROR(IF(AND(MONTH(Table25[[#This Row],[Contract Start Date]])&gt;6,MONTH(Table25[[#This Row],[Contract Start Date]])&lt;=12),YEAR(Table25[[#This Row],[Contract Start Date]])+1,YEAR(Table25[[#This Row],[Contract Start Date]])),"")</f>
        <v>2020</v>
      </c>
      <c r="J1338" s="108">
        <f>Table25[[#This Row],[FY Formula start]]</f>
        <v>2020</v>
      </c>
      <c r="K1338" s="59" t="str">
        <f>"FY"&amp;" "&amp;Table25[[#This Row],[Year Start]]</f>
        <v>FY 2020</v>
      </c>
      <c r="L1338" s="109">
        <f>IFERROR(VLOOKUP(Table25[[#This Row],[Contract No.]],Table3[#All],5,FALSE),"")</f>
        <v>47360</v>
      </c>
      <c r="M1338" s="110">
        <f>IFERROR(IF(Table25[[#This Row],[Contract End Date]]="99/99/9999","No End",IF(AND(MONTH(Table25[[#This Row],[Contract End Date]])&gt;6,MONTH(Table25[[#This Row],[Contract End Date]])&lt;=12),YEAR(Table25[[#This Row],[Contract End Date]])+1,YEAR(Table25[[#This Row],[Contract End Date]]))),"")</f>
        <v>2030</v>
      </c>
      <c r="N1338" s="111">
        <f>Table25[[#This Row],[FY Formula end]]</f>
        <v>2030</v>
      </c>
      <c r="O1338" s="112" t="str">
        <f>IF(Table25[[#This Row],[Year End]]="No End","No End","FY"&amp;" "&amp;Table25[[#This Row],[Year End]])</f>
        <v>FY 2030</v>
      </c>
      <c r="P1338" s="27"/>
      <c r="Q1338" s="104">
        <f>_xlfn.IFNA(IF($B1338="","",VLOOKUP($B1338,'SWC Towers'!$A:$Q,$Q$2,FALSE)),"")</f>
        <v>0.2</v>
      </c>
      <c r="R1338" s="106" t="str">
        <f>_xlfn.IFNA(IF($B1338="","",VLOOKUP($B1338,'SWC Towers'!$A:$Q,$R$2,FALSE)),"")</f>
        <v/>
      </c>
      <c r="S1338" s="106" t="str">
        <f>_xlfn.IFNA(IF($B1338="","",VLOOKUP($B1338,'SWC Towers'!$A:$Q,$S$2,FALSE)),"")</f>
        <v/>
      </c>
      <c r="T1338" s="106" t="str">
        <f>_xlfn.IFNA(IF($B1338="","",VLOOKUP($B1338,'SWC Towers'!$A:$Q,$T$2,FALSE)),"")</f>
        <v/>
      </c>
      <c r="U1338" s="104">
        <f>_xlfn.IFNA(IF($B1338="","",VLOOKUP($B1338,'SWC Towers'!$A:$Q,$U$2,FALSE)),"")</f>
        <v>0.4</v>
      </c>
      <c r="V1338" s="104" t="str">
        <f>_xlfn.IFNA(IF($B1338="","",VLOOKUP($B1338,'SWC Towers'!$A:$Q,$V$2,FALSE)),"")</f>
        <v/>
      </c>
      <c r="W1338" s="104">
        <f>_xlfn.IFNA(IF($B1338="","",VLOOKUP($B1338,'SWC Towers'!$A:$Q,$W$2,FALSE)),"")</f>
        <v>0.4</v>
      </c>
      <c r="X1338" s="104" t="str">
        <f>_xlfn.IFNA(IF($B1338="","",VLOOKUP($B1338,'SWC Towers'!$A:$Q,$X$2,FALSE)),"")</f>
        <v/>
      </c>
      <c r="Y1338" s="104" t="str">
        <f>_xlfn.IFNA(IF($B1338="","",VLOOKUP($B1338,'SWC Towers'!$A:$Q,$Y$2,FALSE)),"")</f>
        <v/>
      </c>
      <c r="Z1338" s="104" t="str">
        <f>_xlfn.IFNA(IF($B1338="","",VLOOKUP($B1338,'SWC Towers'!$A:$Q,$Z$2,FALSE)),"")</f>
        <v/>
      </c>
      <c r="AA1338" s="104" t="str">
        <f>_xlfn.IFNA(IF($B1338="","",VLOOKUP($B1338,'SWC Towers'!$A:$Q,$AA$2,FALSE)),"")</f>
        <v/>
      </c>
      <c r="AB1338" s="106" t="str">
        <f>_xlfn.IFNA(IF($B1338="","",VLOOKUP($B1338,'SWC Towers'!$A:$Q,$AB$2,FALSE)),"")</f>
        <v/>
      </c>
      <c r="AC1338" s="20">
        <f>SUM(Table25[[#This Row],[IT Tower: Application]:[Other/Non-IT ]])</f>
        <v>1</v>
      </c>
      <c r="AD1338" s="67"/>
      <c r="AE1338" s="67"/>
      <c r="AF1338" s="67"/>
      <c r="AG1338" s="67"/>
      <c r="AH1338" s="67"/>
      <c r="AI1338" s="67"/>
      <c r="AJ1338" s="67"/>
      <c r="AK1338" s="67"/>
      <c r="AL1338" s="67"/>
      <c r="AM1338" s="67"/>
      <c r="AN1338" s="67"/>
      <c r="AO1338" s="67"/>
      <c r="AP1338" s="67"/>
      <c r="AQ1338" s="67"/>
      <c r="AR1338" s="67"/>
      <c r="AS1338" s="67"/>
      <c r="AT1338" s="67"/>
      <c r="AU1338" s="67"/>
      <c r="AV1338" s="67"/>
      <c r="AW1338" s="67"/>
      <c r="AX1338" s="67">
        <v>0</v>
      </c>
      <c r="AY1338" s="67">
        <v>6373</v>
      </c>
      <c r="AZ1338" s="67">
        <v>4425</v>
      </c>
      <c r="BA1338" s="67">
        <v>221</v>
      </c>
      <c r="BB1338" s="113">
        <v>68</v>
      </c>
      <c r="BC1338" s="113"/>
      <c r="BD1338" s="113"/>
      <c r="BE1338" s="113"/>
      <c r="BF1338" s="113"/>
      <c r="BG1338" s="113"/>
      <c r="BH1338" s="113"/>
      <c r="BI1338" s="113"/>
      <c r="BJ1338" s="113"/>
      <c r="BK1338" s="113"/>
      <c r="BL1338" s="113"/>
      <c r="BM1338" s="113"/>
      <c r="BN1338" s="113"/>
      <c r="BO1338" s="113"/>
      <c r="BP1338" s="113"/>
      <c r="BQ1338" s="113"/>
      <c r="BR1338" s="113"/>
      <c r="BS1338" s="113"/>
      <c r="BT1338" s="113"/>
      <c r="BU1338" s="113"/>
      <c r="BV1338" s="113"/>
      <c r="BW1338" s="113"/>
      <c r="BX1338" s="113"/>
      <c r="BY1338" s="113"/>
      <c r="BZ1338" s="113"/>
      <c r="CA1338" s="67"/>
      <c r="CB1338" s="113"/>
      <c r="CC1338" s="69">
        <f>SUM(Table25[[#This Row],[Contract Amount FY00]:[Contract Amount FY50]])</f>
        <v>11087</v>
      </c>
      <c r="CD1338" s="114"/>
    </row>
    <row r="1339" spans="1:82" x14ac:dyDescent="0.25">
      <c r="A1339" s="122" t="s">
        <v>1952</v>
      </c>
      <c r="B1339" s="122" t="s">
        <v>705</v>
      </c>
      <c r="C1339" s="122" t="s">
        <v>559</v>
      </c>
      <c r="E1339" s="26" t="str">
        <f>IFERROR(IF(VLOOKUP(Table25[[#This Row],[Contract No.]],Table3[#All],3,FALSE)="","No","Yes"),"")</f>
        <v>Yes</v>
      </c>
      <c r="F1339" s="107" t="str">
        <f>IFERROR(VLOOKUP(Table25[[#This Row],[Contract No.]],Table3[#All],3,FALSE),"")</f>
        <v>NASPO</v>
      </c>
      <c r="G1339" s="107" t="str">
        <f>IFERROR(IF(Table25[[#This Row],[Cooperative Purchase
(Yes/No)]]="Yes","Yes",IF(VLOOKUP(Table25[[#This Row],[Contract No.]],Table3[#All],1,FALSE)=Table25[[#This Row],[Contract No.]],"Yes","No")),"No")</f>
        <v>Yes</v>
      </c>
      <c r="H1339" s="51">
        <f>IFERROR(VLOOKUP(Table25[[#This Row],[Contract No.]],Table3[#All],4,FALSE),"")</f>
        <v>43647</v>
      </c>
      <c r="I1339" s="28">
        <f>IFERROR(IF(AND(MONTH(Table25[[#This Row],[Contract Start Date]])&gt;6,MONTH(Table25[[#This Row],[Contract Start Date]])&lt;=12),YEAR(Table25[[#This Row],[Contract Start Date]])+1,YEAR(Table25[[#This Row],[Contract Start Date]])),"")</f>
        <v>2020</v>
      </c>
      <c r="J1339" s="108">
        <f>Table25[[#This Row],[FY Formula start]]</f>
        <v>2020</v>
      </c>
      <c r="K1339" s="59" t="str">
        <f>"FY"&amp;" "&amp;Table25[[#This Row],[Year Start]]</f>
        <v>FY 2020</v>
      </c>
      <c r="L1339" s="109">
        <f>IFERROR(VLOOKUP(Table25[[#This Row],[Contract No.]],Table3[#All],5,FALSE),"")</f>
        <v>47360</v>
      </c>
      <c r="M1339" s="110">
        <f>IFERROR(IF(Table25[[#This Row],[Contract End Date]]="99/99/9999","No End",IF(AND(MONTH(Table25[[#This Row],[Contract End Date]])&gt;6,MONTH(Table25[[#This Row],[Contract End Date]])&lt;=12),YEAR(Table25[[#This Row],[Contract End Date]])+1,YEAR(Table25[[#This Row],[Contract End Date]]))),"")</f>
        <v>2030</v>
      </c>
      <c r="N1339" s="111">
        <f>Table25[[#This Row],[FY Formula end]]</f>
        <v>2030</v>
      </c>
      <c r="O1339" s="112" t="str">
        <f>IF(Table25[[#This Row],[Year End]]="No End","No End","FY"&amp;" "&amp;Table25[[#This Row],[Year End]])</f>
        <v>FY 2030</v>
      </c>
      <c r="P1339" s="27"/>
      <c r="Q1339" s="104">
        <f>_xlfn.IFNA(IF($B1339="","",VLOOKUP($B1339,'SWC Towers'!$A:$Q,$Q$2,FALSE)),"")</f>
        <v>0.2</v>
      </c>
      <c r="R1339" s="106" t="str">
        <f>_xlfn.IFNA(IF($B1339="","",VLOOKUP($B1339,'SWC Towers'!$A:$Q,$R$2,FALSE)),"")</f>
        <v/>
      </c>
      <c r="S1339" s="106" t="str">
        <f>_xlfn.IFNA(IF($B1339="","",VLOOKUP($B1339,'SWC Towers'!$A:$Q,$S$2,FALSE)),"")</f>
        <v/>
      </c>
      <c r="T1339" s="106" t="str">
        <f>_xlfn.IFNA(IF($B1339="","",VLOOKUP($B1339,'SWC Towers'!$A:$Q,$T$2,FALSE)),"")</f>
        <v/>
      </c>
      <c r="U1339" s="104">
        <f>_xlfn.IFNA(IF($B1339="","",VLOOKUP($B1339,'SWC Towers'!$A:$Q,$U$2,FALSE)),"")</f>
        <v>0.4</v>
      </c>
      <c r="V1339" s="104" t="str">
        <f>_xlfn.IFNA(IF($B1339="","",VLOOKUP($B1339,'SWC Towers'!$A:$Q,$V$2,FALSE)),"")</f>
        <v/>
      </c>
      <c r="W1339" s="104">
        <f>_xlfn.IFNA(IF($B1339="","",VLOOKUP($B1339,'SWC Towers'!$A:$Q,$W$2,FALSE)),"")</f>
        <v>0.4</v>
      </c>
      <c r="X1339" s="104" t="str">
        <f>_xlfn.IFNA(IF($B1339="","",VLOOKUP($B1339,'SWC Towers'!$A:$Q,$X$2,FALSE)),"")</f>
        <v/>
      </c>
      <c r="Y1339" s="104" t="str">
        <f>_xlfn.IFNA(IF($B1339="","",VLOOKUP($B1339,'SWC Towers'!$A:$Q,$Y$2,FALSE)),"")</f>
        <v/>
      </c>
      <c r="Z1339" s="104" t="str">
        <f>_xlfn.IFNA(IF($B1339="","",VLOOKUP($B1339,'SWC Towers'!$A:$Q,$Z$2,FALSE)),"")</f>
        <v/>
      </c>
      <c r="AA1339" s="104" t="str">
        <f>_xlfn.IFNA(IF($B1339="","",VLOOKUP($B1339,'SWC Towers'!$A:$Q,$AA$2,FALSE)),"")</f>
        <v/>
      </c>
      <c r="AB1339" s="106" t="str">
        <f>_xlfn.IFNA(IF($B1339="","",VLOOKUP($B1339,'SWC Towers'!$A:$Q,$AB$2,FALSE)),"")</f>
        <v/>
      </c>
      <c r="AC1339" s="20">
        <f>SUM(Table25[[#This Row],[IT Tower: Application]:[Other/Non-IT ]])</f>
        <v>1</v>
      </c>
      <c r="AD1339" s="67"/>
      <c r="AE1339" s="67"/>
      <c r="AF1339" s="67"/>
      <c r="AG1339" s="67"/>
      <c r="AH1339" s="67"/>
      <c r="AI1339" s="67"/>
      <c r="AJ1339" s="67"/>
      <c r="AK1339" s="67"/>
      <c r="AL1339" s="67"/>
      <c r="AM1339" s="67"/>
      <c r="AN1339" s="67"/>
      <c r="AO1339" s="67"/>
      <c r="AP1339" s="67"/>
      <c r="AQ1339" s="67"/>
      <c r="AR1339" s="67"/>
      <c r="AS1339" s="67"/>
      <c r="AT1339" s="67"/>
      <c r="AU1339" s="67"/>
      <c r="AV1339" s="67"/>
      <c r="AW1339" s="67"/>
      <c r="AX1339" s="67">
        <v>550</v>
      </c>
      <c r="AY1339" s="67">
        <v>2636</v>
      </c>
      <c r="AZ1339" s="67">
        <v>23027</v>
      </c>
      <c r="BA1339" s="67">
        <v>19060</v>
      </c>
      <c r="BB1339" s="113">
        <v>32792</v>
      </c>
      <c r="BC1339" s="113">
        <v>38149</v>
      </c>
      <c r="BD1339" s="113"/>
      <c r="BE1339" s="113"/>
      <c r="BF1339" s="113"/>
      <c r="BG1339" s="113"/>
      <c r="BH1339" s="113"/>
      <c r="BI1339" s="113"/>
      <c r="BJ1339" s="113"/>
      <c r="BK1339" s="113"/>
      <c r="BL1339" s="113"/>
      <c r="BM1339" s="113"/>
      <c r="BN1339" s="113"/>
      <c r="BO1339" s="113"/>
      <c r="BP1339" s="113"/>
      <c r="BQ1339" s="113"/>
      <c r="BR1339" s="113"/>
      <c r="BS1339" s="113"/>
      <c r="BT1339" s="113"/>
      <c r="BU1339" s="113"/>
      <c r="BV1339" s="113"/>
      <c r="BW1339" s="113"/>
      <c r="BX1339" s="113"/>
      <c r="BY1339" s="113"/>
      <c r="BZ1339" s="113"/>
      <c r="CA1339" s="67"/>
      <c r="CB1339" s="113"/>
      <c r="CC1339" s="69">
        <f>SUM(Table25[[#This Row],[Contract Amount FY00]:[Contract Amount FY50]])</f>
        <v>116214</v>
      </c>
      <c r="CD1339" s="114"/>
    </row>
    <row r="1340" spans="1:82" x14ac:dyDescent="0.25">
      <c r="A1340" s="122" t="s">
        <v>1952</v>
      </c>
      <c r="B1340" s="122" t="s">
        <v>705</v>
      </c>
      <c r="C1340" s="122" t="s">
        <v>1777</v>
      </c>
      <c r="E1340" s="26" t="str">
        <f>IFERROR(IF(VLOOKUP(Table25[[#This Row],[Contract No.]],Table3[#All],3,FALSE)="","No","Yes"),"")</f>
        <v>Yes</v>
      </c>
      <c r="F1340" s="107" t="str">
        <f>IFERROR(VLOOKUP(Table25[[#This Row],[Contract No.]],Table3[#All],3,FALSE),"")</f>
        <v>NASPO</v>
      </c>
      <c r="G1340" s="107" t="str">
        <f>IFERROR(IF(Table25[[#This Row],[Cooperative Purchase
(Yes/No)]]="Yes","Yes",IF(VLOOKUP(Table25[[#This Row],[Contract No.]],Table3[#All],1,FALSE)=Table25[[#This Row],[Contract No.]],"Yes","No")),"No")</f>
        <v>Yes</v>
      </c>
      <c r="H1340" s="51">
        <f>IFERROR(VLOOKUP(Table25[[#This Row],[Contract No.]],Table3[#All],4,FALSE),"")</f>
        <v>43647</v>
      </c>
      <c r="I1340" s="28">
        <f>IFERROR(IF(AND(MONTH(Table25[[#This Row],[Contract Start Date]])&gt;6,MONTH(Table25[[#This Row],[Contract Start Date]])&lt;=12),YEAR(Table25[[#This Row],[Contract Start Date]])+1,YEAR(Table25[[#This Row],[Contract Start Date]])),"")</f>
        <v>2020</v>
      </c>
      <c r="J1340" s="108">
        <f>Table25[[#This Row],[FY Formula start]]</f>
        <v>2020</v>
      </c>
      <c r="K1340" s="59" t="str">
        <f>"FY"&amp;" "&amp;Table25[[#This Row],[Year Start]]</f>
        <v>FY 2020</v>
      </c>
      <c r="L1340" s="109">
        <f>IFERROR(VLOOKUP(Table25[[#This Row],[Contract No.]],Table3[#All],5,FALSE),"")</f>
        <v>47360</v>
      </c>
      <c r="M1340" s="110">
        <f>IFERROR(IF(Table25[[#This Row],[Contract End Date]]="99/99/9999","No End",IF(AND(MONTH(Table25[[#This Row],[Contract End Date]])&gt;6,MONTH(Table25[[#This Row],[Contract End Date]])&lt;=12),YEAR(Table25[[#This Row],[Contract End Date]])+1,YEAR(Table25[[#This Row],[Contract End Date]]))),"")</f>
        <v>2030</v>
      </c>
      <c r="N1340" s="111">
        <f>Table25[[#This Row],[FY Formula end]]</f>
        <v>2030</v>
      </c>
      <c r="O1340" s="112" t="str">
        <f>IF(Table25[[#This Row],[Year End]]="No End","No End","FY"&amp;" "&amp;Table25[[#This Row],[Year End]])</f>
        <v>FY 2030</v>
      </c>
      <c r="P1340" s="27"/>
      <c r="Q1340" s="104">
        <f>_xlfn.IFNA(IF($B1340="","",VLOOKUP($B1340,'SWC Towers'!$A:$Q,$Q$2,FALSE)),"")</f>
        <v>0.2</v>
      </c>
      <c r="R1340" s="106" t="str">
        <f>_xlfn.IFNA(IF($B1340="","",VLOOKUP($B1340,'SWC Towers'!$A:$Q,$R$2,FALSE)),"")</f>
        <v/>
      </c>
      <c r="S1340" s="106" t="str">
        <f>_xlfn.IFNA(IF($B1340="","",VLOOKUP($B1340,'SWC Towers'!$A:$Q,$S$2,FALSE)),"")</f>
        <v/>
      </c>
      <c r="T1340" s="106" t="str">
        <f>_xlfn.IFNA(IF($B1340="","",VLOOKUP($B1340,'SWC Towers'!$A:$Q,$T$2,FALSE)),"")</f>
        <v/>
      </c>
      <c r="U1340" s="104">
        <f>_xlfn.IFNA(IF($B1340="","",VLOOKUP($B1340,'SWC Towers'!$A:$Q,$U$2,FALSE)),"")</f>
        <v>0.4</v>
      </c>
      <c r="V1340" s="104" t="str">
        <f>_xlfn.IFNA(IF($B1340="","",VLOOKUP($B1340,'SWC Towers'!$A:$Q,$V$2,FALSE)),"")</f>
        <v/>
      </c>
      <c r="W1340" s="104">
        <f>_xlfn.IFNA(IF($B1340="","",VLOOKUP($B1340,'SWC Towers'!$A:$Q,$W$2,FALSE)),"")</f>
        <v>0.4</v>
      </c>
      <c r="X1340" s="104" t="str">
        <f>_xlfn.IFNA(IF($B1340="","",VLOOKUP($B1340,'SWC Towers'!$A:$Q,$X$2,FALSE)),"")</f>
        <v/>
      </c>
      <c r="Y1340" s="104" t="str">
        <f>_xlfn.IFNA(IF($B1340="","",VLOOKUP($B1340,'SWC Towers'!$A:$Q,$Y$2,FALSE)),"")</f>
        <v/>
      </c>
      <c r="Z1340" s="104" t="str">
        <f>_xlfn.IFNA(IF($B1340="","",VLOOKUP($B1340,'SWC Towers'!$A:$Q,$Z$2,FALSE)),"")</f>
        <v/>
      </c>
      <c r="AA1340" s="104" t="str">
        <f>_xlfn.IFNA(IF($B1340="","",VLOOKUP($B1340,'SWC Towers'!$A:$Q,$AA$2,FALSE)),"")</f>
        <v/>
      </c>
      <c r="AB1340" s="106" t="str">
        <f>_xlfn.IFNA(IF($B1340="","",VLOOKUP($B1340,'SWC Towers'!$A:$Q,$AB$2,FALSE)),"")</f>
        <v/>
      </c>
      <c r="AC1340" s="20">
        <f>SUM(Table25[[#This Row],[IT Tower: Application]:[Other/Non-IT ]])</f>
        <v>1</v>
      </c>
      <c r="AD1340" s="67"/>
      <c r="AE1340" s="67"/>
      <c r="AF1340" s="67"/>
      <c r="AG1340" s="67"/>
      <c r="AH1340" s="67"/>
      <c r="AI1340" s="67"/>
      <c r="AJ1340" s="67"/>
      <c r="AK1340" s="67"/>
      <c r="AL1340" s="67"/>
      <c r="AM1340" s="67"/>
      <c r="AN1340" s="67"/>
      <c r="AO1340" s="67"/>
      <c r="AP1340" s="67"/>
      <c r="AQ1340" s="67"/>
      <c r="AR1340" s="67"/>
      <c r="AS1340" s="67"/>
      <c r="AT1340" s="67"/>
      <c r="AU1340" s="67"/>
      <c r="AV1340" s="67"/>
      <c r="AW1340" s="67"/>
      <c r="AX1340" s="67">
        <v>0</v>
      </c>
      <c r="AY1340" s="67">
        <v>93664</v>
      </c>
      <c r="AZ1340" s="67">
        <v>311092</v>
      </c>
      <c r="BA1340" s="67">
        <v>291930</v>
      </c>
      <c r="BB1340" s="113">
        <v>227565</v>
      </c>
      <c r="BC1340" s="113">
        <v>196944</v>
      </c>
      <c r="BD1340" s="113"/>
      <c r="BE1340" s="113"/>
      <c r="BF1340" s="113"/>
      <c r="BG1340" s="113"/>
      <c r="BH1340" s="113"/>
      <c r="BI1340" s="113"/>
      <c r="BJ1340" s="113"/>
      <c r="BK1340" s="113"/>
      <c r="BL1340" s="113"/>
      <c r="BM1340" s="113"/>
      <c r="BN1340" s="113"/>
      <c r="BO1340" s="113"/>
      <c r="BP1340" s="113"/>
      <c r="BQ1340" s="113"/>
      <c r="BR1340" s="113"/>
      <c r="BS1340" s="113"/>
      <c r="BT1340" s="113"/>
      <c r="BU1340" s="113"/>
      <c r="BV1340" s="113"/>
      <c r="BW1340" s="113"/>
      <c r="BX1340" s="113"/>
      <c r="BY1340" s="113"/>
      <c r="BZ1340" s="113"/>
      <c r="CA1340" s="67"/>
      <c r="CB1340" s="113"/>
      <c r="CC1340" s="69">
        <f>SUM(Table25[[#This Row],[Contract Amount FY00]:[Contract Amount FY50]])</f>
        <v>1121195</v>
      </c>
      <c r="CD1340" s="114"/>
    </row>
    <row r="1341" spans="1:82" x14ac:dyDescent="0.25">
      <c r="A1341" s="122" t="s">
        <v>1952</v>
      </c>
      <c r="B1341" s="122" t="s">
        <v>278</v>
      </c>
      <c r="C1341" s="122" t="s">
        <v>3188</v>
      </c>
      <c r="E1341" s="26" t="str">
        <f>IFERROR(IF(VLOOKUP(Table25[[#This Row],[Contract No.]],Table3[#All],3,FALSE)="","No","Yes"),"")</f>
        <v>Yes</v>
      </c>
      <c r="F1341" s="107" t="str">
        <f>IFERROR(VLOOKUP(Table25[[#This Row],[Contract No.]],Table3[#All],3,FALSE),"")</f>
        <v>NASPO</v>
      </c>
      <c r="G1341" s="107" t="str">
        <f>IFERROR(IF(Table25[[#This Row],[Cooperative Purchase
(Yes/No)]]="Yes","Yes",IF(VLOOKUP(Table25[[#This Row],[Contract No.]],Table3[#All],1,FALSE)=Table25[[#This Row],[Contract No.]],"Yes","No")),"No")</f>
        <v>Yes</v>
      </c>
      <c r="H1341" s="51">
        <f>IFERROR(VLOOKUP(Table25[[#This Row],[Contract No.]],Table3[#All],4,FALSE),"")</f>
        <v>42917</v>
      </c>
      <c r="I1341" s="28">
        <f>IFERROR(IF(AND(MONTH(Table25[[#This Row],[Contract Start Date]])&gt;6,MONTH(Table25[[#This Row],[Contract Start Date]])&lt;=12),YEAR(Table25[[#This Row],[Contract Start Date]])+1,YEAR(Table25[[#This Row],[Contract Start Date]])),"")</f>
        <v>2018</v>
      </c>
      <c r="J1341" s="108">
        <f>Table25[[#This Row],[FY Formula start]]</f>
        <v>2018</v>
      </c>
      <c r="K1341" s="59" t="str">
        <f>"FY"&amp;" "&amp;Table25[[#This Row],[Year Start]]</f>
        <v>FY 2018</v>
      </c>
      <c r="L1341" s="109">
        <f>IFERROR(VLOOKUP(Table25[[#This Row],[Contract No.]],Table3[#All],5,FALSE),"")</f>
        <v>46280</v>
      </c>
      <c r="M1341" s="110">
        <f>IFERROR(IF(Table25[[#This Row],[Contract End Date]]="99/99/9999","No End",IF(AND(MONTH(Table25[[#This Row],[Contract End Date]])&gt;6,MONTH(Table25[[#This Row],[Contract End Date]])&lt;=12),YEAR(Table25[[#This Row],[Contract End Date]])+1,YEAR(Table25[[#This Row],[Contract End Date]]))),"")</f>
        <v>2027</v>
      </c>
      <c r="N1341" s="111">
        <f>Table25[[#This Row],[FY Formula end]]</f>
        <v>2027</v>
      </c>
      <c r="O1341" s="112" t="str">
        <f>IF(Table25[[#This Row],[Year End]]="No End","No End","FY"&amp;" "&amp;Table25[[#This Row],[Year End]])</f>
        <v>FY 2027</v>
      </c>
      <c r="P1341" s="27"/>
      <c r="Q1341" s="104">
        <f>_xlfn.IFNA(IF($B1341="","",VLOOKUP($B1341,'SWC Towers'!$A:$Q,$Q$2,FALSE)),"")</f>
        <v>0.4</v>
      </c>
      <c r="R1341" s="106" t="str">
        <f>_xlfn.IFNA(IF($B1341="","",VLOOKUP($B1341,'SWC Towers'!$A:$Q,$R$2,FALSE)),"")</f>
        <v/>
      </c>
      <c r="S1341" s="106" t="str">
        <f>_xlfn.IFNA(IF($B1341="","",VLOOKUP($B1341,'SWC Towers'!$A:$Q,$S$2,FALSE)),"")</f>
        <v/>
      </c>
      <c r="T1341" s="106">
        <f>_xlfn.IFNA(IF($B1341="","",VLOOKUP($B1341,'SWC Towers'!$A:$Q,$T$2,FALSE)),"")</f>
        <v>0.05</v>
      </c>
      <c r="U1341" s="104" t="str">
        <f>_xlfn.IFNA(IF($B1341="","",VLOOKUP($B1341,'SWC Towers'!$A:$Q,$U$2,FALSE)),"")</f>
        <v/>
      </c>
      <c r="V1341" s="104" t="str">
        <f>_xlfn.IFNA(IF($B1341="","",VLOOKUP($B1341,'SWC Towers'!$A:$Q,$V$2,FALSE)),"")</f>
        <v/>
      </c>
      <c r="W1341" s="104">
        <f>_xlfn.IFNA(IF($B1341="","",VLOOKUP($B1341,'SWC Towers'!$A:$Q,$W$2,FALSE)),"")</f>
        <v>0.1</v>
      </c>
      <c r="X1341" s="104" t="str">
        <f>_xlfn.IFNA(IF($B1341="","",VLOOKUP($B1341,'SWC Towers'!$A:$Q,$X$2,FALSE)),"")</f>
        <v/>
      </c>
      <c r="Y1341" s="104">
        <f>_xlfn.IFNA(IF($B1341="","",VLOOKUP($B1341,'SWC Towers'!$A:$Q,$Y$2,FALSE)),"")</f>
        <v>0.05</v>
      </c>
      <c r="Z1341" s="104" t="str">
        <f>_xlfn.IFNA(IF($B1341="","",VLOOKUP($B1341,'SWC Towers'!$A:$Q,$Z$2,FALSE)),"")</f>
        <v/>
      </c>
      <c r="AA1341" s="104">
        <f>_xlfn.IFNA(IF($B1341="","",VLOOKUP($B1341,'SWC Towers'!$A:$Q,$AA$2,FALSE)),"")</f>
        <v>0.4</v>
      </c>
      <c r="AB1341" s="106" t="str">
        <f>_xlfn.IFNA(IF($B1341="","",VLOOKUP($B1341,'SWC Towers'!$A:$Q,$AB$2,FALSE)),"")</f>
        <v/>
      </c>
      <c r="AC1341" s="20">
        <f>SUM(Table25[[#This Row],[IT Tower: Application]:[Other/Non-IT ]])</f>
        <v>1</v>
      </c>
      <c r="AD1341" s="67"/>
      <c r="AE1341" s="67"/>
      <c r="AF1341" s="67"/>
      <c r="AG1341" s="67"/>
      <c r="AH1341" s="67"/>
      <c r="AI1341" s="67"/>
      <c r="AJ1341" s="67"/>
      <c r="AK1341" s="67"/>
      <c r="AL1341" s="67"/>
      <c r="AM1341" s="67"/>
      <c r="AN1341" s="67"/>
      <c r="AO1341" s="67"/>
      <c r="AP1341" s="67"/>
      <c r="AQ1341" s="67"/>
      <c r="AR1341" s="67"/>
      <c r="AS1341" s="67"/>
      <c r="AT1341" s="67"/>
      <c r="AU1341" s="67"/>
      <c r="AV1341" s="67">
        <v>11240</v>
      </c>
      <c r="AW1341" s="67">
        <v>41946</v>
      </c>
      <c r="AX1341" s="67">
        <v>22005</v>
      </c>
      <c r="AY1341" s="67">
        <v>1613902</v>
      </c>
      <c r="AZ1341" s="67">
        <v>1194830</v>
      </c>
      <c r="BA1341" s="67">
        <v>10273096</v>
      </c>
      <c r="BB1341" s="113">
        <v>2171779</v>
      </c>
      <c r="BC1341" s="113">
        <v>824932</v>
      </c>
      <c r="BD1341" s="113"/>
      <c r="BE1341" s="113"/>
      <c r="BF1341" s="113"/>
      <c r="BG1341" s="113"/>
      <c r="BH1341" s="113"/>
      <c r="BI1341" s="113"/>
      <c r="BJ1341" s="113"/>
      <c r="BK1341" s="113"/>
      <c r="BL1341" s="113"/>
      <c r="BM1341" s="113"/>
      <c r="BN1341" s="113"/>
      <c r="BO1341" s="113"/>
      <c r="BP1341" s="113"/>
      <c r="BQ1341" s="113"/>
      <c r="BR1341" s="113"/>
      <c r="BS1341" s="113"/>
      <c r="BT1341" s="113"/>
      <c r="BU1341" s="113"/>
      <c r="BV1341" s="113"/>
      <c r="BW1341" s="113"/>
      <c r="BX1341" s="113"/>
      <c r="BY1341" s="113"/>
      <c r="BZ1341" s="113"/>
      <c r="CA1341" s="67"/>
      <c r="CB1341" s="113"/>
      <c r="CC1341" s="69">
        <f>SUM(Table25[[#This Row],[Contract Amount FY00]:[Contract Amount FY50]])</f>
        <v>16153730</v>
      </c>
      <c r="CD1341" s="114"/>
    </row>
    <row r="1342" spans="1:82" x14ac:dyDescent="0.25">
      <c r="A1342" s="122" t="s">
        <v>1952</v>
      </c>
      <c r="B1342" s="122" t="s">
        <v>278</v>
      </c>
      <c r="C1342" s="122" t="s">
        <v>441</v>
      </c>
      <c r="E1342" s="26" t="str">
        <f>IFERROR(IF(VLOOKUP(Table25[[#This Row],[Contract No.]],Table3[#All],3,FALSE)="","No","Yes"),"")</f>
        <v>Yes</v>
      </c>
      <c r="F1342" s="107" t="str">
        <f>IFERROR(VLOOKUP(Table25[[#This Row],[Contract No.]],Table3[#All],3,FALSE),"")</f>
        <v>NASPO</v>
      </c>
      <c r="G1342" s="107" t="str">
        <f>IFERROR(IF(Table25[[#This Row],[Cooperative Purchase
(Yes/No)]]="Yes","Yes",IF(VLOOKUP(Table25[[#This Row],[Contract No.]],Table3[#All],1,FALSE)=Table25[[#This Row],[Contract No.]],"Yes","No")),"No")</f>
        <v>Yes</v>
      </c>
      <c r="H1342" s="51">
        <f>IFERROR(VLOOKUP(Table25[[#This Row],[Contract No.]],Table3[#All],4,FALSE),"")</f>
        <v>42917</v>
      </c>
      <c r="I1342" s="28">
        <f>IFERROR(IF(AND(MONTH(Table25[[#This Row],[Contract Start Date]])&gt;6,MONTH(Table25[[#This Row],[Contract Start Date]])&lt;=12),YEAR(Table25[[#This Row],[Contract Start Date]])+1,YEAR(Table25[[#This Row],[Contract Start Date]])),"")</f>
        <v>2018</v>
      </c>
      <c r="J1342" s="108">
        <f>Table25[[#This Row],[FY Formula start]]</f>
        <v>2018</v>
      </c>
      <c r="K1342" s="59" t="str">
        <f>"FY"&amp;" "&amp;Table25[[#This Row],[Year Start]]</f>
        <v>FY 2018</v>
      </c>
      <c r="L1342" s="109">
        <f>IFERROR(VLOOKUP(Table25[[#This Row],[Contract No.]],Table3[#All],5,FALSE),"")</f>
        <v>46280</v>
      </c>
      <c r="M1342" s="110">
        <f>IFERROR(IF(Table25[[#This Row],[Contract End Date]]="99/99/9999","No End",IF(AND(MONTH(Table25[[#This Row],[Contract End Date]])&gt;6,MONTH(Table25[[#This Row],[Contract End Date]])&lt;=12),YEAR(Table25[[#This Row],[Contract End Date]])+1,YEAR(Table25[[#This Row],[Contract End Date]]))),"")</f>
        <v>2027</v>
      </c>
      <c r="N1342" s="111">
        <f>Table25[[#This Row],[FY Formula end]]</f>
        <v>2027</v>
      </c>
      <c r="O1342" s="112" t="str">
        <f>IF(Table25[[#This Row],[Year End]]="No End","No End","FY"&amp;" "&amp;Table25[[#This Row],[Year End]])</f>
        <v>FY 2027</v>
      </c>
      <c r="P1342" s="27"/>
      <c r="Q1342" s="104">
        <f>_xlfn.IFNA(IF($B1342="","",VLOOKUP($B1342,'SWC Towers'!$A:$Q,$Q$2,FALSE)),"")</f>
        <v>0.4</v>
      </c>
      <c r="R1342" s="106" t="str">
        <f>_xlfn.IFNA(IF($B1342="","",VLOOKUP($B1342,'SWC Towers'!$A:$Q,$R$2,FALSE)),"")</f>
        <v/>
      </c>
      <c r="S1342" s="106" t="str">
        <f>_xlfn.IFNA(IF($B1342="","",VLOOKUP($B1342,'SWC Towers'!$A:$Q,$S$2,FALSE)),"")</f>
        <v/>
      </c>
      <c r="T1342" s="106">
        <f>_xlfn.IFNA(IF($B1342="","",VLOOKUP($B1342,'SWC Towers'!$A:$Q,$T$2,FALSE)),"")</f>
        <v>0.05</v>
      </c>
      <c r="U1342" s="104" t="str">
        <f>_xlfn.IFNA(IF($B1342="","",VLOOKUP($B1342,'SWC Towers'!$A:$Q,$U$2,FALSE)),"")</f>
        <v/>
      </c>
      <c r="V1342" s="104" t="str">
        <f>_xlfn.IFNA(IF($B1342="","",VLOOKUP($B1342,'SWC Towers'!$A:$Q,$V$2,FALSE)),"")</f>
        <v/>
      </c>
      <c r="W1342" s="104">
        <f>_xlfn.IFNA(IF($B1342="","",VLOOKUP($B1342,'SWC Towers'!$A:$Q,$W$2,FALSE)),"")</f>
        <v>0.1</v>
      </c>
      <c r="X1342" s="104" t="str">
        <f>_xlfn.IFNA(IF($B1342="","",VLOOKUP($B1342,'SWC Towers'!$A:$Q,$X$2,FALSE)),"")</f>
        <v/>
      </c>
      <c r="Y1342" s="104">
        <f>_xlfn.IFNA(IF($B1342="","",VLOOKUP($B1342,'SWC Towers'!$A:$Q,$Y$2,FALSE)),"")</f>
        <v>0.05</v>
      </c>
      <c r="Z1342" s="104" t="str">
        <f>_xlfn.IFNA(IF($B1342="","",VLOOKUP($B1342,'SWC Towers'!$A:$Q,$Z$2,FALSE)),"")</f>
        <v/>
      </c>
      <c r="AA1342" s="104">
        <f>_xlfn.IFNA(IF($B1342="","",VLOOKUP($B1342,'SWC Towers'!$A:$Q,$AA$2,FALSE)),"")</f>
        <v>0.4</v>
      </c>
      <c r="AB1342" s="106" t="str">
        <f>_xlfn.IFNA(IF($B1342="","",VLOOKUP($B1342,'SWC Towers'!$A:$Q,$AB$2,FALSE)),"")</f>
        <v/>
      </c>
      <c r="AC1342" s="20">
        <f>SUM(Table25[[#This Row],[IT Tower: Application]:[Other/Non-IT ]])</f>
        <v>1</v>
      </c>
      <c r="AD1342" s="67"/>
      <c r="AE1342" s="67"/>
      <c r="AF1342" s="67"/>
      <c r="AG1342" s="67"/>
      <c r="AH1342" s="67"/>
      <c r="AI1342" s="67"/>
      <c r="AJ1342" s="67"/>
      <c r="AK1342" s="67"/>
      <c r="AL1342" s="67"/>
      <c r="AM1342" s="67"/>
      <c r="AN1342" s="67"/>
      <c r="AO1342" s="67"/>
      <c r="AP1342" s="67"/>
      <c r="AQ1342" s="67"/>
      <c r="AR1342" s="67"/>
      <c r="AS1342" s="67"/>
      <c r="AT1342" s="67"/>
      <c r="AU1342" s="67"/>
      <c r="AV1342" s="67"/>
      <c r="AW1342" s="67"/>
      <c r="AX1342" s="67"/>
      <c r="AY1342" s="67"/>
      <c r="AZ1342" s="67"/>
      <c r="BA1342" s="67"/>
      <c r="BB1342" s="113">
        <v>0</v>
      </c>
      <c r="BC1342" s="113">
        <v>7027</v>
      </c>
      <c r="BD1342" s="113"/>
      <c r="BE1342" s="113"/>
      <c r="BF1342" s="113"/>
      <c r="BG1342" s="113"/>
      <c r="BH1342" s="113"/>
      <c r="BI1342" s="113"/>
      <c r="BJ1342" s="113"/>
      <c r="BK1342" s="113"/>
      <c r="BL1342" s="113"/>
      <c r="BM1342" s="113"/>
      <c r="BN1342" s="113"/>
      <c r="BO1342" s="113"/>
      <c r="BP1342" s="113"/>
      <c r="BQ1342" s="113"/>
      <c r="BR1342" s="113"/>
      <c r="BS1342" s="113"/>
      <c r="BT1342" s="113"/>
      <c r="BU1342" s="113"/>
      <c r="BV1342" s="113"/>
      <c r="BW1342" s="113"/>
      <c r="BX1342" s="113"/>
      <c r="BY1342" s="113"/>
      <c r="BZ1342" s="113"/>
      <c r="CA1342" s="67"/>
      <c r="CB1342" s="113"/>
      <c r="CC1342" s="69">
        <f>SUM(Table25[[#This Row],[Contract Amount FY00]:[Contract Amount FY50]])</f>
        <v>7027</v>
      </c>
      <c r="CD1342" s="114"/>
    </row>
    <row r="1343" spans="1:82" x14ac:dyDescent="0.25">
      <c r="A1343" s="122" t="s">
        <v>1952</v>
      </c>
      <c r="B1343" s="122" t="s">
        <v>278</v>
      </c>
      <c r="C1343" s="122" t="s">
        <v>279</v>
      </c>
      <c r="E1343" s="26" t="str">
        <f>IFERROR(IF(VLOOKUP(Table25[[#This Row],[Contract No.]],Table3[#All],3,FALSE)="","No","Yes"),"")</f>
        <v>Yes</v>
      </c>
      <c r="F1343" s="107" t="str">
        <f>IFERROR(VLOOKUP(Table25[[#This Row],[Contract No.]],Table3[#All],3,FALSE),"")</f>
        <v>NASPO</v>
      </c>
      <c r="G1343" s="107" t="str">
        <f>IFERROR(IF(Table25[[#This Row],[Cooperative Purchase
(Yes/No)]]="Yes","Yes",IF(VLOOKUP(Table25[[#This Row],[Contract No.]],Table3[#All],1,FALSE)=Table25[[#This Row],[Contract No.]],"Yes","No")),"No")</f>
        <v>Yes</v>
      </c>
      <c r="H1343" s="51">
        <f>IFERROR(VLOOKUP(Table25[[#This Row],[Contract No.]],Table3[#All],4,FALSE),"")</f>
        <v>42917</v>
      </c>
      <c r="I1343" s="28">
        <f>IFERROR(IF(AND(MONTH(Table25[[#This Row],[Contract Start Date]])&gt;6,MONTH(Table25[[#This Row],[Contract Start Date]])&lt;=12),YEAR(Table25[[#This Row],[Contract Start Date]])+1,YEAR(Table25[[#This Row],[Contract Start Date]])),"")</f>
        <v>2018</v>
      </c>
      <c r="J1343" s="108">
        <f>Table25[[#This Row],[FY Formula start]]</f>
        <v>2018</v>
      </c>
      <c r="K1343" s="59" t="str">
        <f>"FY"&amp;" "&amp;Table25[[#This Row],[Year Start]]</f>
        <v>FY 2018</v>
      </c>
      <c r="L1343" s="109">
        <f>IFERROR(VLOOKUP(Table25[[#This Row],[Contract No.]],Table3[#All],5,FALSE),"")</f>
        <v>46280</v>
      </c>
      <c r="M1343" s="110">
        <f>IFERROR(IF(Table25[[#This Row],[Contract End Date]]="99/99/9999","No End",IF(AND(MONTH(Table25[[#This Row],[Contract End Date]])&gt;6,MONTH(Table25[[#This Row],[Contract End Date]])&lt;=12),YEAR(Table25[[#This Row],[Contract End Date]])+1,YEAR(Table25[[#This Row],[Contract End Date]]))),"")</f>
        <v>2027</v>
      </c>
      <c r="N1343" s="111">
        <f>Table25[[#This Row],[FY Formula end]]</f>
        <v>2027</v>
      </c>
      <c r="O1343" s="112" t="str">
        <f>IF(Table25[[#This Row],[Year End]]="No End","No End","FY"&amp;" "&amp;Table25[[#This Row],[Year End]])</f>
        <v>FY 2027</v>
      </c>
      <c r="P1343" s="27"/>
      <c r="Q1343" s="104">
        <f>_xlfn.IFNA(IF($B1343="","",VLOOKUP($B1343,'SWC Towers'!$A:$Q,$Q$2,FALSE)),"")</f>
        <v>0.4</v>
      </c>
      <c r="R1343" s="106" t="str">
        <f>_xlfn.IFNA(IF($B1343="","",VLOOKUP($B1343,'SWC Towers'!$A:$Q,$R$2,FALSE)),"")</f>
        <v/>
      </c>
      <c r="S1343" s="106" t="str">
        <f>_xlfn.IFNA(IF($B1343="","",VLOOKUP($B1343,'SWC Towers'!$A:$Q,$S$2,FALSE)),"")</f>
        <v/>
      </c>
      <c r="T1343" s="106">
        <f>_xlfn.IFNA(IF($B1343="","",VLOOKUP($B1343,'SWC Towers'!$A:$Q,$T$2,FALSE)),"")</f>
        <v>0.05</v>
      </c>
      <c r="U1343" s="104" t="str">
        <f>_xlfn.IFNA(IF($B1343="","",VLOOKUP($B1343,'SWC Towers'!$A:$Q,$U$2,FALSE)),"")</f>
        <v/>
      </c>
      <c r="V1343" s="104" t="str">
        <f>_xlfn.IFNA(IF($B1343="","",VLOOKUP($B1343,'SWC Towers'!$A:$Q,$V$2,FALSE)),"")</f>
        <v/>
      </c>
      <c r="W1343" s="104">
        <f>_xlfn.IFNA(IF($B1343="","",VLOOKUP($B1343,'SWC Towers'!$A:$Q,$W$2,FALSE)),"")</f>
        <v>0.1</v>
      </c>
      <c r="X1343" s="104" t="str">
        <f>_xlfn.IFNA(IF($B1343="","",VLOOKUP($B1343,'SWC Towers'!$A:$Q,$X$2,FALSE)),"")</f>
        <v/>
      </c>
      <c r="Y1343" s="104">
        <f>_xlfn.IFNA(IF($B1343="","",VLOOKUP($B1343,'SWC Towers'!$A:$Q,$Y$2,FALSE)),"")</f>
        <v>0.05</v>
      </c>
      <c r="Z1343" s="104" t="str">
        <f>_xlfn.IFNA(IF($B1343="","",VLOOKUP($B1343,'SWC Towers'!$A:$Q,$Z$2,FALSE)),"")</f>
        <v/>
      </c>
      <c r="AA1343" s="104">
        <f>_xlfn.IFNA(IF($B1343="","",VLOOKUP($B1343,'SWC Towers'!$A:$Q,$AA$2,FALSE)),"")</f>
        <v>0.4</v>
      </c>
      <c r="AB1343" s="106" t="str">
        <f>_xlfn.IFNA(IF($B1343="","",VLOOKUP($B1343,'SWC Towers'!$A:$Q,$AB$2,FALSE)),"")</f>
        <v/>
      </c>
      <c r="AC1343" s="20">
        <f>SUM(Table25[[#This Row],[IT Tower: Application]:[Other/Non-IT ]])</f>
        <v>1</v>
      </c>
      <c r="AD1343" s="67"/>
      <c r="AE1343" s="67"/>
      <c r="AF1343" s="67"/>
      <c r="AG1343" s="67"/>
      <c r="AH1343" s="67"/>
      <c r="AI1343" s="67"/>
      <c r="AJ1343" s="67"/>
      <c r="AK1343" s="67"/>
      <c r="AL1343" s="67"/>
      <c r="AM1343" s="67"/>
      <c r="AN1343" s="67"/>
      <c r="AO1343" s="67"/>
      <c r="AP1343" s="67"/>
      <c r="AQ1343" s="67"/>
      <c r="AR1343" s="67"/>
      <c r="AS1343" s="67"/>
      <c r="AT1343" s="67"/>
      <c r="AU1343" s="67"/>
      <c r="AV1343" s="67"/>
      <c r="AW1343" s="67"/>
      <c r="AX1343" s="67"/>
      <c r="AY1343" s="67">
        <v>817708</v>
      </c>
      <c r="AZ1343" s="67">
        <v>845625</v>
      </c>
      <c r="BA1343" s="67">
        <v>750000</v>
      </c>
      <c r="BB1343" s="113">
        <v>0</v>
      </c>
      <c r="BC1343" s="113">
        <v>2689814</v>
      </c>
      <c r="BD1343" s="113"/>
      <c r="BE1343" s="113"/>
      <c r="BF1343" s="113"/>
      <c r="BG1343" s="113"/>
      <c r="BH1343" s="113"/>
      <c r="BI1343" s="113"/>
      <c r="BJ1343" s="113"/>
      <c r="BK1343" s="113"/>
      <c r="BL1343" s="113"/>
      <c r="BM1343" s="113"/>
      <c r="BN1343" s="113"/>
      <c r="BO1343" s="113"/>
      <c r="BP1343" s="113"/>
      <c r="BQ1343" s="113"/>
      <c r="BR1343" s="113"/>
      <c r="BS1343" s="113"/>
      <c r="BT1343" s="113"/>
      <c r="BU1343" s="113"/>
      <c r="BV1343" s="113"/>
      <c r="BW1343" s="113"/>
      <c r="BX1343" s="113"/>
      <c r="BY1343" s="113"/>
      <c r="BZ1343" s="113"/>
      <c r="CA1343" s="67"/>
      <c r="CB1343" s="113"/>
      <c r="CC1343" s="69">
        <f>SUM(Table25[[#This Row],[Contract Amount FY00]:[Contract Amount FY50]])</f>
        <v>5103147</v>
      </c>
      <c r="CD1343" s="114"/>
    </row>
    <row r="1344" spans="1:82" x14ac:dyDescent="0.25">
      <c r="A1344" s="122" t="s">
        <v>1952</v>
      </c>
      <c r="B1344" s="122" t="s">
        <v>2244</v>
      </c>
      <c r="C1344" s="122" t="s">
        <v>373</v>
      </c>
      <c r="E1344" s="26" t="str">
        <f>IFERROR(IF(VLOOKUP(Table25[[#This Row],[Contract No.]],Table3[#All],3,FALSE)="","No","Yes"),"")</f>
        <v>No</v>
      </c>
      <c r="F1344" s="107" t="str">
        <f>IFERROR(VLOOKUP(Table25[[#This Row],[Contract No.]],Table3[#All],3,FALSE),"")</f>
        <v/>
      </c>
      <c r="G1344" s="107" t="str">
        <f>IFERROR(IF(Table25[[#This Row],[Cooperative Purchase
(Yes/No)]]="Yes","Yes",IF(VLOOKUP(Table25[[#This Row],[Contract No.]],Table3[#All],1,FALSE)=Table25[[#This Row],[Contract No.]],"Yes","No")),"No")</f>
        <v>Yes</v>
      </c>
      <c r="H1344" s="51">
        <f>IFERROR(VLOOKUP(Table25[[#This Row],[Contract No.]],Table3[#All],4,FALSE),"")</f>
        <v>44512</v>
      </c>
      <c r="I1344" s="28">
        <f>IFERROR(IF(AND(MONTH(Table25[[#This Row],[Contract Start Date]])&gt;6,MONTH(Table25[[#This Row],[Contract Start Date]])&lt;=12),YEAR(Table25[[#This Row],[Contract Start Date]])+1,YEAR(Table25[[#This Row],[Contract Start Date]])),"")</f>
        <v>2022</v>
      </c>
      <c r="J1344" s="108">
        <f>Table25[[#This Row],[FY Formula start]]</f>
        <v>2022</v>
      </c>
      <c r="K1344" s="59" t="str">
        <f>"FY"&amp;" "&amp;Table25[[#This Row],[Year Start]]</f>
        <v>FY 2022</v>
      </c>
      <c r="L1344" s="109">
        <f>IFERROR(VLOOKUP(Table25[[#This Row],[Contract No.]],Table3[#All],5,FALSE),"")</f>
        <v>46702</v>
      </c>
      <c r="M1344" s="110">
        <f>IFERROR(IF(Table25[[#This Row],[Contract End Date]]="99/99/9999","No End",IF(AND(MONTH(Table25[[#This Row],[Contract End Date]])&gt;6,MONTH(Table25[[#This Row],[Contract End Date]])&lt;=12),YEAR(Table25[[#This Row],[Contract End Date]])+1,YEAR(Table25[[#This Row],[Contract End Date]]))),"")</f>
        <v>2028</v>
      </c>
      <c r="N1344" s="111">
        <f>Table25[[#This Row],[FY Formula end]]</f>
        <v>2028</v>
      </c>
      <c r="O1344" s="112" t="str">
        <f>IF(Table25[[#This Row],[Year End]]="No End","No End","FY"&amp;" "&amp;Table25[[#This Row],[Year End]])</f>
        <v>FY 2028</v>
      </c>
      <c r="P1344" s="27"/>
      <c r="Q1344" s="104" t="str">
        <f>_xlfn.IFNA(IF($B1344="","",VLOOKUP($B1344,'SWC Towers'!$A:$Q,$Q$2,FALSE)),"")</f>
        <v/>
      </c>
      <c r="R1344" s="106" t="str">
        <f>_xlfn.IFNA(IF($B1344="","",VLOOKUP($B1344,'SWC Towers'!$A:$Q,$R$2,FALSE)),"")</f>
        <v/>
      </c>
      <c r="S1344" s="106" t="str">
        <f>_xlfn.IFNA(IF($B1344="","",VLOOKUP($B1344,'SWC Towers'!$A:$Q,$S$2,FALSE)),"")</f>
        <v/>
      </c>
      <c r="T1344" s="106">
        <f>_xlfn.IFNA(IF($B1344="","",VLOOKUP($B1344,'SWC Towers'!$A:$Q,$T$2,FALSE)),"")</f>
        <v>0.5</v>
      </c>
      <c r="U1344" s="104" t="str">
        <f>_xlfn.IFNA(IF($B1344="","",VLOOKUP($B1344,'SWC Towers'!$A:$Q,$U$2,FALSE)),"")</f>
        <v/>
      </c>
      <c r="V1344" s="104" t="str">
        <f>_xlfn.IFNA(IF($B1344="","",VLOOKUP($B1344,'SWC Towers'!$A:$Q,$V$2,FALSE)),"")</f>
        <v/>
      </c>
      <c r="W1344" s="104">
        <f>_xlfn.IFNA(IF($B1344="","",VLOOKUP($B1344,'SWC Towers'!$A:$Q,$W$2,FALSE)),"")</f>
        <v>0.5</v>
      </c>
      <c r="X1344" s="104" t="str">
        <f>_xlfn.IFNA(IF($B1344="","",VLOOKUP($B1344,'SWC Towers'!$A:$Q,$X$2,FALSE)),"")</f>
        <v/>
      </c>
      <c r="Y1344" s="104" t="str">
        <f>_xlfn.IFNA(IF($B1344="","",VLOOKUP($B1344,'SWC Towers'!$A:$Q,$Y$2,FALSE)),"")</f>
        <v/>
      </c>
      <c r="Z1344" s="104" t="str">
        <f>_xlfn.IFNA(IF($B1344="","",VLOOKUP($B1344,'SWC Towers'!$A:$Q,$Z$2,FALSE)),"")</f>
        <v/>
      </c>
      <c r="AA1344" s="104" t="str">
        <f>_xlfn.IFNA(IF($B1344="","",VLOOKUP($B1344,'SWC Towers'!$A:$Q,$AA$2,FALSE)),"")</f>
        <v/>
      </c>
      <c r="AB1344" s="106" t="str">
        <f>_xlfn.IFNA(IF($B1344="","",VLOOKUP($B1344,'SWC Towers'!$A:$Q,$AB$2,FALSE)),"")</f>
        <v/>
      </c>
      <c r="AC1344" s="20">
        <f>SUM(Table25[[#This Row],[IT Tower: Application]:[Other/Non-IT ]])</f>
        <v>1</v>
      </c>
      <c r="AD1344" s="67"/>
      <c r="AE1344" s="67"/>
      <c r="AF1344" s="67"/>
      <c r="AG1344" s="67"/>
      <c r="AH1344" s="67"/>
      <c r="AI1344" s="67"/>
      <c r="AJ1344" s="67"/>
      <c r="AK1344" s="67"/>
      <c r="AL1344" s="67"/>
      <c r="AM1344" s="67"/>
      <c r="AN1344" s="67"/>
      <c r="AO1344" s="67"/>
      <c r="AP1344" s="67"/>
      <c r="AQ1344" s="67"/>
      <c r="AR1344" s="67"/>
      <c r="AS1344" s="67"/>
      <c r="AT1344" s="67"/>
      <c r="AU1344" s="67"/>
      <c r="AV1344" s="67"/>
      <c r="AW1344" s="67"/>
      <c r="AX1344" s="67"/>
      <c r="AY1344" s="67"/>
      <c r="AZ1344" s="67"/>
      <c r="BA1344" s="67">
        <v>306</v>
      </c>
      <c r="BB1344" s="113">
        <v>0</v>
      </c>
      <c r="BC1344" s="113"/>
      <c r="BD1344" s="113"/>
      <c r="BE1344" s="113"/>
      <c r="BF1344" s="113"/>
      <c r="BG1344" s="113"/>
      <c r="BH1344" s="113"/>
      <c r="BI1344" s="113"/>
      <c r="BJ1344" s="113"/>
      <c r="BK1344" s="113"/>
      <c r="BL1344" s="113"/>
      <c r="BM1344" s="113"/>
      <c r="BN1344" s="113"/>
      <c r="BO1344" s="113"/>
      <c r="BP1344" s="113"/>
      <c r="BQ1344" s="113"/>
      <c r="BR1344" s="113"/>
      <c r="BS1344" s="113"/>
      <c r="BT1344" s="113"/>
      <c r="BU1344" s="113"/>
      <c r="BV1344" s="113"/>
      <c r="BW1344" s="113"/>
      <c r="BX1344" s="113"/>
      <c r="BY1344" s="113"/>
      <c r="BZ1344" s="113"/>
      <c r="CA1344" s="67"/>
      <c r="CB1344" s="113"/>
      <c r="CC1344" s="69">
        <f>SUM(Table25[[#This Row],[Contract Amount FY00]:[Contract Amount FY50]])</f>
        <v>306</v>
      </c>
      <c r="CD1344" s="114"/>
    </row>
    <row r="1345" spans="1:82" x14ac:dyDescent="0.25">
      <c r="A1345" s="122" t="s">
        <v>1952</v>
      </c>
      <c r="B1345" s="122" t="s">
        <v>2244</v>
      </c>
      <c r="C1345" s="122" t="s">
        <v>652</v>
      </c>
      <c r="E1345" s="26" t="str">
        <f>IFERROR(IF(VLOOKUP(Table25[[#This Row],[Contract No.]],Table3[#All],3,FALSE)="","No","Yes"),"")</f>
        <v>No</v>
      </c>
      <c r="F1345" s="107" t="str">
        <f>IFERROR(VLOOKUP(Table25[[#This Row],[Contract No.]],Table3[#All],3,FALSE),"")</f>
        <v/>
      </c>
      <c r="G1345" s="107" t="str">
        <f>IFERROR(IF(Table25[[#This Row],[Cooperative Purchase
(Yes/No)]]="Yes","Yes",IF(VLOOKUP(Table25[[#This Row],[Contract No.]],Table3[#All],1,FALSE)=Table25[[#This Row],[Contract No.]],"Yes","No")),"No")</f>
        <v>Yes</v>
      </c>
      <c r="H1345" s="51">
        <f>IFERROR(VLOOKUP(Table25[[#This Row],[Contract No.]],Table3[#All],4,FALSE),"")</f>
        <v>44512</v>
      </c>
      <c r="I1345" s="28">
        <f>IFERROR(IF(AND(MONTH(Table25[[#This Row],[Contract Start Date]])&gt;6,MONTH(Table25[[#This Row],[Contract Start Date]])&lt;=12),YEAR(Table25[[#This Row],[Contract Start Date]])+1,YEAR(Table25[[#This Row],[Contract Start Date]])),"")</f>
        <v>2022</v>
      </c>
      <c r="J1345" s="108">
        <f>Table25[[#This Row],[FY Formula start]]</f>
        <v>2022</v>
      </c>
      <c r="K1345" s="59" t="str">
        <f>"FY"&amp;" "&amp;Table25[[#This Row],[Year Start]]</f>
        <v>FY 2022</v>
      </c>
      <c r="L1345" s="109">
        <f>IFERROR(VLOOKUP(Table25[[#This Row],[Contract No.]],Table3[#All],5,FALSE),"")</f>
        <v>46702</v>
      </c>
      <c r="M1345" s="110">
        <f>IFERROR(IF(Table25[[#This Row],[Contract End Date]]="99/99/9999","No End",IF(AND(MONTH(Table25[[#This Row],[Contract End Date]])&gt;6,MONTH(Table25[[#This Row],[Contract End Date]])&lt;=12),YEAR(Table25[[#This Row],[Contract End Date]])+1,YEAR(Table25[[#This Row],[Contract End Date]]))),"")</f>
        <v>2028</v>
      </c>
      <c r="N1345" s="111">
        <f>Table25[[#This Row],[FY Formula end]]</f>
        <v>2028</v>
      </c>
      <c r="O1345" s="112" t="str">
        <f>IF(Table25[[#This Row],[Year End]]="No End","No End","FY"&amp;" "&amp;Table25[[#This Row],[Year End]])</f>
        <v>FY 2028</v>
      </c>
      <c r="P1345" s="27"/>
      <c r="Q1345" s="104" t="str">
        <f>_xlfn.IFNA(IF($B1345="","",VLOOKUP($B1345,'SWC Towers'!$A:$Q,$Q$2,FALSE)),"")</f>
        <v/>
      </c>
      <c r="R1345" s="106" t="str">
        <f>_xlfn.IFNA(IF($B1345="","",VLOOKUP($B1345,'SWC Towers'!$A:$Q,$R$2,FALSE)),"")</f>
        <v/>
      </c>
      <c r="S1345" s="106" t="str">
        <f>_xlfn.IFNA(IF($B1345="","",VLOOKUP($B1345,'SWC Towers'!$A:$Q,$S$2,FALSE)),"")</f>
        <v/>
      </c>
      <c r="T1345" s="106">
        <f>_xlfn.IFNA(IF($B1345="","",VLOOKUP($B1345,'SWC Towers'!$A:$Q,$T$2,FALSE)),"")</f>
        <v>0.5</v>
      </c>
      <c r="U1345" s="104" t="str">
        <f>_xlfn.IFNA(IF($B1345="","",VLOOKUP($B1345,'SWC Towers'!$A:$Q,$U$2,FALSE)),"")</f>
        <v/>
      </c>
      <c r="V1345" s="104" t="str">
        <f>_xlfn.IFNA(IF($B1345="","",VLOOKUP($B1345,'SWC Towers'!$A:$Q,$V$2,FALSE)),"")</f>
        <v/>
      </c>
      <c r="W1345" s="104">
        <f>_xlfn.IFNA(IF($B1345="","",VLOOKUP($B1345,'SWC Towers'!$A:$Q,$W$2,FALSE)),"")</f>
        <v>0.5</v>
      </c>
      <c r="X1345" s="104" t="str">
        <f>_xlfn.IFNA(IF($B1345="","",VLOOKUP($B1345,'SWC Towers'!$A:$Q,$X$2,FALSE)),"")</f>
        <v/>
      </c>
      <c r="Y1345" s="104" t="str">
        <f>_xlfn.IFNA(IF($B1345="","",VLOOKUP($B1345,'SWC Towers'!$A:$Q,$Y$2,FALSE)),"")</f>
        <v/>
      </c>
      <c r="Z1345" s="104" t="str">
        <f>_xlfn.IFNA(IF($B1345="","",VLOOKUP($B1345,'SWC Towers'!$A:$Q,$Z$2,FALSE)),"")</f>
        <v/>
      </c>
      <c r="AA1345" s="104" t="str">
        <f>_xlfn.IFNA(IF($B1345="","",VLOOKUP($B1345,'SWC Towers'!$A:$Q,$AA$2,FALSE)),"")</f>
        <v/>
      </c>
      <c r="AB1345" s="106" t="str">
        <f>_xlfn.IFNA(IF($B1345="","",VLOOKUP($B1345,'SWC Towers'!$A:$Q,$AB$2,FALSE)),"")</f>
        <v/>
      </c>
      <c r="AC1345" s="20">
        <f>SUM(Table25[[#This Row],[IT Tower: Application]:[Other/Non-IT ]])</f>
        <v>1</v>
      </c>
      <c r="AD1345" s="67"/>
      <c r="AE1345" s="67"/>
      <c r="AF1345" s="67"/>
      <c r="AG1345" s="67"/>
      <c r="AH1345" s="67"/>
      <c r="AI1345" s="67"/>
      <c r="AJ1345" s="67"/>
      <c r="AK1345" s="67"/>
      <c r="AL1345" s="67"/>
      <c r="AM1345" s="67"/>
      <c r="AN1345" s="67"/>
      <c r="AO1345" s="67"/>
      <c r="AP1345" s="67"/>
      <c r="AQ1345" s="67"/>
      <c r="AR1345" s="67"/>
      <c r="AS1345" s="67"/>
      <c r="AT1345" s="67"/>
      <c r="AU1345" s="67"/>
      <c r="AV1345" s="67"/>
      <c r="AW1345" s="67"/>
      <c r="AX1345" s="67"/>
      <c r="AY1345" s="67"/>
      <c r="AZ1345" s="67"/>
      <c r="BA1345" s="67"/>
      <c r="BB1345" s="113"/>
      <c r="BC1345" s="113">
        <v>28538</v>
      </c>
      <c r="BD1345" s="113"/>
      <c r="BE1345" s="113"/>
      <c r="BF1345" s="113"/>
      <c r="BG1345" s="113"/>
      <c r="BH1345" s="113"/>
      <c r="BI1345" s="113"/>
      <c r="BJ1345" s="113"/>
      <c r="BK1345" s="113"/>
      <c r="BL1345" s="113"/>
      <c r="BM1345" s="113"/>
      <c r="BN1345" s="113"/>
      <c r="BO1345" s="113"/>
      <c r="BP1345" s="113"/>
      <c r="BQ1345" s="113"/>
      <c r="BR1345" s="113"/>
      <c r="BS1345" s="113"/>
      <c r="BT1345" s="113"/>
      <c r="BU1345" s="113"/>
      <c r="BV1345" s="113"/>
      <c r="BW1345" s="113"/>
      <c r="BX1345" s="113"/>
      <c r="BY1345" s="113"/>
      <c r="BZ1345" s="113"/>
      <c r="CA1345" s="67"/>
      <c r="CB1345" s="113"/>
      <c r="CC1345" s="69">
        <f>SUM(Table25[[#This Row],[Contract Amount FY00]:[Contract Amount FY50]])</f>
        <v>28538</v>
      </c>
      <c r="CD1345" s="114"/>
    </row>
    <row r="1346" spans="1:82" x14ac:dyDescent="0.25">
      <c r="A1346" s="122" t="s">
        <v>1952</v>
      </c>
      <c r="B1346" s="122" t="s">
        <v>2057</v>
      </c>
      <c r="C1346" s="122" t="s">
        <v>3190</v>
      </c>
      <c r="E1346" s="26" t="str">
        <f>IFERROR(IF(VLOOKUP(Table25[[#This Row],[Contract No.]],Table3[#All],3,FALSE)="","No","Yes"),"")</f>
        <v>Yes</v>
      </c>
      <c r="F1346" s="107" t="str">
        <f>IFERROR(VLOOKUP(Table25[[#This Row],[Contract No.]],Table3[#All],3,FALSE),"")</f>
        <v>NASPO</v>
      </c>
      <c r="G1346" s="107" t="str">
        <f>IFERROR(IF(Table25[[#This Row],[Cooperative Purchase
(Yes/No)]]="Yes","Yes",IF(VLOOKUP(Table25[[#This Row],[Contract No.]],Table3[#All],1,FALSE)=Table25[[#This Row],[Contract No.]],"Yes","No")),"No")</f>
        <v>Yes</v>
      </c>
      <c r="H1346" s="51">
        <f>IFERROR(VLOOKUP(Table25[[#This Row],[Contract No.]],Table3[#All],4,FALSE),"")</f>
        <v>43983</v>
      </c>
      <c r="I1346" s="28">
        <f>IFERROR(IF(AND(MONTH(Table25[[#This Row],[Contract Start Date]])&gt;6,MONTH(Table25[[#This Row],[Contract Start Date]])&lt;=12),YEAR(Table25[[#This Row],[Contract Start Date]])+1,YEAR(Table25[[#This Row],[Contract Start Date]])),"")</f>
        <v>2020</v>
      </c>
      <c r="J1346" s="108">
        <f>Table25[[#This Row],[FY Formula start]]</f>
        <v>2020</v>
      </c>
      <c r="K1346" s="59" t="str">
        <f>"FY"&amp;" "&amp;Table25[[#This Row],[Year Start]]</f>
        <v>FY 2020</v>
      </c>
      <c r="L1346" s="109">
        <f>IFERROR(VLOOKUP(Table25[[#This Row],[Contract No.]],Table3[#All],5,FALSE),"")</f>
        <v>46295</v>
      </c>
      <c r="M1346" s="110">
        <f>IFERROR(IF(Table25[[#This Row],[Contract End Date]]="99/99/9999","No End",IF(AND(MONTH(Table25[[#This Row],[Contract End Date]])&gt;6,MONTH(Table25[[#This Row],[Contract End Date]])&lt;=12),YEAR(Table25[[#This Row],[Contract End Date]])+1,YEAR(Table25[[#This Row],[Contract End Date]]))),"")</f>
        <v>2027</v>
      </c>
      <c r="N1346" s="111">
        <f>Table25[[#This Row],[FY Formula end]]</f>
        <v>2027</v>
      </c>
      <c r="O1346" s="112" t="str">
        <f>IF(Table25[[#This Row],[Year End]]="No End","No End","FY"&amp;" "&amp;Table25[[#This Row],[Year End]])</f>
        <v>FY 2027</v>
      </c>
      <c r="P1346" s="27"/>
      <c r="Q1346" s="104">
        <f>_xlfn.IFNA(IF($B1346="","",VLOOKUP($B1346,'SWC Towers'!$A:$Q,$Q$2,FALSE)),"")</f>
        <v>0.1</v>
      </c>
      <c r="R1346" s="106">
        <f>_xlfn.IFNA(IF($B1346="","",VLOOKUP($B1346,'SWC Towers'!$A:$Q,$R$2,FALSE)),"")</f>
        <v>0.1</v>
      </c>
      <c r="S1346" s="106" t="str">
        <f>_xlfn.IFNA(IF($B1346="","",VLOOKUP($B1346,'SWC Towers'!$A:$Q,$S$2,FALSE)),"")</f>
        <v/>
      </c>
      <c r="T1346" s="106" t="str">
        <f>_xlfn.IFNA(IF($B1346="","",VLOOKUP($B1346,'SWC Towers'!$A:$Q,$T$2,FALSE)),"")</f>
        <v/>
      </c>
      <c r="U1346" s="104">
        <f>_xlfn.IFNA(IF($B1346="","",VLOOKUP($B1346,'SWC Towers'!$A:$Q,$U$2,FALSE)),"")</f>
        <v>0.15</v>
      </c>
      <c r="V1346" s="104" t="str">
        <f>_xlfn.IFNA(IF($B1346="","",VLOOKUP($B1346,'SWC Towers'!$A:$Q,$V$2,FALSE)),"")</f>
        <v/>
      </c>
      <c r="W1346" s="104">
        <f>_xlfn.IFNA(IF($B1346="","",VLOOKUP($B1346,'SWC Towers'!$A:$Q,$W$2,FALSE)),"")</f>
        <v>0.65</v>
      </c>
      <c r="X1346" s="104" t="str">
        <f>_xlfn.IFNA(IF($B1346="","",VLOOKUP($B1346,'SWC Towers'!$A:$Q,$X$2,FALSE)),"")</f>
        <v/>
      </c>
      <c r="Y1346" s="104" t="str">
        <f>_xlfn.IFNA(IF($B1346="","",VLOOKUP($B1346,'SWC Towers'!$A:$Q,$Y$2,FALSE)),"")</f>
        <v/>
      </c>
      <c r="Z1346" s="104" t="str">
        <f>_xlfn.IFNA(IF($B1346="","",VLOOKUP($B1346,'SWC Towers'!$A:$Q,$Z$2,FALSE)),"")</f>
        <v/>
      </c>
      <c r="AA1346" s="104" t="str">
        <f>_xlfn.IFNA(IF($B1346="","",VLOOKUP($B1346,'SWC Towers'!$A:$Q,$AA$2,FALSE)),"")</f>
        <v/>
      </c>
      <c r="AB1346" s="106" t="str">
        <f>_xlfn.IFNA(IF($B1346="","",VLOOKUP($B1346,'SWC Towers'!$A:$Q,$AB$2,FALSE)),"")</f>
        <v/>
      </c>
      <c r="AC1346" s="20">
        <f>SUM(Table25[[#This Row],[IT Tower: Application]:[Other/Non-IT ]])</f>
        <v>1</v>
      </c>
      <c r="AD1346" s="67"/>
      <c r="AE1346" s="67"/>
      <c r="AF1346" s="67"/>
      <c r="AG1346" s="67"/>
      <c r="AH1346" s="67"/>
      <c r="AI1346" s="67"/>
      <c r="AJ1346" s="67"/>
      <c r="AK1346" s="67"/>
      <c r="AL1346" s="67"/>
      <c r="AM1346" s="67"/>
      <c r="AN1346" s="67"/>
      <c r="AO1346" s="67"/>
      <c r="AP1346" s="67"/>
      <c r="AQ1346" s="67"/>
      <c r="AR1346" s="67"/>
      <c r="AS1346" s="67"/>
      <c r="AT1346" s="67"/>
      <c r="AU1346" s="67"/>
      <c r="AV1346" s="67"/>
      <c r="AW1346" s="67"/>
      <c r="AX1346" s="67"/>
      <c r="AY1346" s="67">
        <v>0</v>
      </c>
      <c r="AZ1346" s="67">
        <v>20850</v>
      </c>
      <c r="BA1346" s="67">
        <v>56560</v>
      </c>
      <c r="BB1346" s="113">
        <v>108035</v>
      </c>
      <c r="BC1346" s="113">
        <v>732836</v>
      </c>
      <c r="BD1346" s="113"/>
      <c r="BE1346" s="113"/>
      <c r="BF1346" s="113"/>
      <c r="BG1346" s="113"/>
      <c r="BH1346" s="113"/>
      <c r="BI1346" s="113"/>
      <c r="BJ1346" s="113"/>
      <c r="BK1346" s="113"/>
      <c r="BL1346" s="113"/>
      <c r="BM1346" s="113"/>
      <c r="BN1346" s="113"/>
      <c r="BO1346" s="113"/>
      <c r="BP1346" s="113"/>
      <c r="BQ1346" s="113"/>
      <c r="BR1346" s="113"/>
      <c r="BS1346" s="113"/>
      <c r="BT1346" s="113"/>
      <c r="BU1346" s="113"/>
      <c r="BV1346" s="113"/>
      <c r="BW1346" s="113"/>
      <c r="BX1346" s="113"/>
      <c r="BY1346" s="113"/>
      <c r="BZ1346" s="113"/>
      <c r="CA1346" s="67"/>
      <c r="CB1346" s="113"/>
      <c r="CC1346" s="69">
        <f>SUM(Table25[[#This Row],[Contract Amount FY00]:[Contract Amount FY50]])</f>
        <v>918281</v>
      </c>
      <c r="CD1346" s="114"/>
    </row>
    <row r="1347" spans="1:82" x14ac:dyDescent="0.25">
      <c r="A1347" s="122" t="s">
        <v>1952</v>
      </c>
      <c r="B1347" s="122" t="s">
        <v>2057</v>
      </c>
      <c r="C1347" s="122" t="s">
        <v>2260</v>
      </c>
      <c r="E1347" s="26" t="str">
        <f>IFERROR(IF(VLOOKUP(Table25[[#This Row],[Contract No.]],Table3[#All],3,FALSE)="","No","Yes"),"")</f>
        <v>Yes</v>
      </c>
      <c r="F1347" s="107" t="str">
        <f>IFERROR(VLOOKUP(Table25[[#This Row],[Contract No.]],Table3[#All],3,FALSE),"")</f>
        <v>NASPO</v>
      </c>
      <c r="G1347" s="107" t="str">
        <f>IFERROR(IF(Table25[[#This Row],[Cooperative Purchase
(Yes/No)]]="Yes","Yes",IF(VLOOKUP(Table25[[#This Row],[Contract No.]],Table3[#All],1,FALSE)=Table25[[#This Row],[Contract No.]],"Yes","No")),"No")</f>
        <v>Yes</v>
      </c>
      <c r="H1347" s="51">
        <f>IFERROR(VLOOKUP(Table25[[#This Row],[Contract No.]],Table3[#All],4,FALSE),"")</f>
        <v>43983</v>
      </c>
      <c r="I1347" s="28">
        <f>IFERROR(IF(AND(MONTH(Table25[[#This Row],[Contract Start Date]])&gt;6,MONTH(Table25[[#This Row],[Contract Start Date]])&lt;=12),YEAR(Table25[[#This Row],[Contract Start Date]])+1,YEAR(Table25[[#This Row],[Contract Start Date]])),"")</f>
        <v>2020</v>
      </c>
      <c r="J1347" s="108">
        <f>Table25[[#This Row],[FY Formula start]]</f>
        <v>2020</v>
      </c>
      <c r="K1347" s="59" t="str">
        <f>"FY"&amp;" "&amp;Table25[[#This Row],[Year Start]]</f>
        <v>FY 2020</v>
      </c>
      <c r="L1347" s="109">
        <f>IFERROR(VLOOKUP(Table25[[#This Row],[Contract No.]],Table3[#All],5,FALSE),"")</f>
        <v>46295</v>
      </c>
      <c r="M1347" s="110">
        <f>IFERROR(IF(Table25[[#This Row],[Contract End Date]]="99/99/9999","No End",IF(AND(MONTH(Table25[[#This Row],[Contract End Date]])&gt;6,MONTH(Table25[[#This Row],[Contract End Date]])&lt;=12),YEAR(Table25[[#This Row],[Contract End Date]])+1,YEAR(Table25[[#This Row],[Contract End Date]]))),"")</f>
        <v>2027</v>
      </c>
      <c r="N1347" s="111">
        <f>Table25[[#This Row],[FY Formula end]]</f>
        <v>2027</v>
      </c>
      <c r="O1347" s="112" t="str">
        <f>IF(Table25[[#This Row],[Year End]]="No End","No End","FY"&amp;" "&amp;Table25[[#This Row],[Year End]])</f>
        <v>FY 2027</v>
      </c>
      <c r="P1347" s="27"/>
      <c r="Q1347" s="104">
        <f>_xlfn.IFNA(IF($B1347="","",VLOOKUP($B1347,'SWC Towers'!$A:$Q,$Q$2,FALSE)),"")</f>
        <v>0.1</v>
      </c>
      <c r="R1347" s="106">
        <f>_xlfn.IFNA(IF($B1347="","",VLOOKUP($B1347,'SWC Towers'!$A:$Q,$R$2,FALSE)),"")</f>
        <v>0.1</v>
      </c>
      <c r="S1347" s="106" t="str">
        <f>_xlfn.IFNA(IF($B1347="","",VLOOKUP($B1347,'SWC Towers'!$A:$Q,$S$2,FALSE)),"")</f>
        <v/>
      </c>
      <c r="T1347" s="106" t="str">
        <f>_xlfn.IFNA(IF($B1347="","",VLOOKUP($B1347,'SWC Towers'!$A:$Q,$T$2,FALSE)),"")</f>
        <v/>
      </c>
      <c r="U1347" s="104">
        <f>_xlfn.IFNA(IF($B1347="","",VLOOKUP($B1347,'SWC Towers'!$A:$Q,$U$2,FALSE)),"")</f>
        <v>0.15</v>
      </c>
      <c r="V1347" s="104" t="str">
        <f>_xlfn.IFNA(IF($B1347="","",VLOOKUP($B1347,'SWC Towers'!$A:$Q,$V$2,FALSE)),"")</f>
        <v/>
      </c>
      <c r="W1347" s="104">
        <f>_xlfn.IFNA(IF($B1347="","",VLOOKUP($B1347,'SWC Towers'!$A:$Q,$W$2,FALSE)),"")</f>
        <v>0.65</v>
      </c>
      <c r="X1347" s="104" t="str">
        <f>_xlfn.IFNA(IF($B1347="","",VLOOKUP($B1347,'SWC Towers'!$A:$Q,$X$2,FALSE)),"")</f>
        <v/>
      </c>
      <c r="Y1347" s="104" t="str">
        <f>_xlfn.IFNA(IF($B1347="","",VLOOKUP($B1347,'SWC Towers'!$A:$Q,$Y$2,FALSE)),"")</f>
        <v/>
      </c>
      <c r="Z1347" s="104" t="str">
        <f>_xlfn.IFNA(IF($B1347="","",VLOOKUP($B1347,'SWC Towers'!$A:$Q,$Z$2,FALSE)),"")</f>
        <v/>
      </c>
      <c r="AA1347" s="104" t="str">
        <f>_xlfn.IFNA(IF($B1347="","",VLOOKUP($B1347,'SWC Towers'!$A:$Q,$AA$2,FALSE)),"")</f>
        <v/>
      </c>
      <c r="AB1347" s="106" t="str">
        <f>_xlfn.IFNA(IF($B1347="","",VLOOKUP($B1347,'SWC Towers'!$A:$Q,$AB$2,FALSE)),"")</f>
        <v/>
      </c>
      <c r="AC1347" s="20">
        <f>SUM(Table25[[#This Row],[IT Tower: Application]:[Other/Non-IT ]])</f>
        <v>1</v>
      </c>
      <c r="AD1347" s="67"/>
      <c r="AE1347" s="67"/>
      <c r="AF1347" s="67"/>
      <c r="AG1347" s="67"/>
      <c r="AH1347" s="67"/>
      <c r="AI1347" s="67"/>
      <c r="AJ1347" s="67"/>
      <c r="AK1347" s="67"/>
      <c r="AL1347" s="67"/>
      <c r="AM1347" s="67"/>
      <c r="AN1347" s="67"/>
      <c r="AO1347" s="67"/>
      <c r="AP1347" s="67"/>
      <c r="AQ1347" s="67"/>
      <c r="AR1347" s="67"/>
      <c r="AS1347" s="67"/>
      <c r="AT1347" s="67"/>
      <c r="AU1347" s="67"/>
      <c r="AV1347" s="67"/>
      <c r="AW1347" s="67"/>
      <c r="AX1347" s="67"/>
      <c r="AY1347" s="67"/>
      <c r="AZ1347" s="67"/>
      <c r="BA1347" s="67"/>
      <c r="BB1347" s="113"/>
      <c r="BC1347" s="113">
        <v>28482</v>
      </c>
      <c r="BD1347" s="113"/>
      <c r="BE1347" s="113"/>
      <c r="BF1347" s="113"/>
      <c r="BG1347" s="113"/>
      <c r="BH1347" s="113"/>
      <c r="BI1347" s="113"/>
      <c r="BJ1347" s="113"/>
      <c r="BK1347" s="113"/>
      <c r="BL1347" s="113"/>
      <c r="BM1347" s="113"/>
      <c r="BN1347" s="113"/>
      <c r="BO1347" s="113"/>
      <c r="BP1347" s="113"/>
      <c r="BQ1347" s="113"/>
      <c r="BR1347" s="113"/>
      <c r="BS1347" s="113"/>
      <c r="BT1347" s="113"/>
      <c r="BU1347" s="113"/>
      <c r="BV1347" s="113"/>
      <c r="BW1347" s="113"/>
      <c r="BX1347" s="113"/>
      <c r="BY1347" s="113"/>
      <c r="BZ1347" s="113"/>
      <c r="CA1347" s="67"/>
      <c r="CB1347" s="113"/>
      <c r="CC1347" s="69">
        <f>SUM(Table25[[#This Row],[Contract Amount FY00]:[Contract Amount FY50]])</f>
        <v>28482</v>
      </c>
      <c r="CD1347" s="114"/>
    </row>
    <row r="1348" spans="1:82" x14ac:dyDescent="0.25">
      <c r="A1348" s="122" t="s">
        <v>1952</v>
      </c>
      <c r="B1348" s="122" t="s">
        <v>2057</v>
      </c>
      <c r="C1348" s="122" t="s">
        <v>403</v>
      </c>
      <c r="E1348" s="26" t="str">
        <f>IFERROR(IF(VLOOKUP(Table25[[#This Row],[Contract No.]],Table3[#All],3,FALSE)="","No","Yes"),"")</f>
        <v>Yes</v>
      </c>
      <c r="F1348" s="107" t="str">
        <f>IFERROR(VLOOKUP(Table25[[#This Row],[Contract No.]],Table3[#All],3,FALSE),"")</f>
        <v>NASPO</v>
      </c>
      <c r="G1348" s="107" t="str">
        <f>IFERROR(IF(Table25[[#This Row],[Cooperative Purchase
(Yes/No)]]="Yes","Yes",IF(VLOOKUP(Table25[[#This Row],[Contract No.]],Table3[#All],1,FALSE)=Table25[[#This Row],[Contract No.]],"Yes","No")),"No")</f>
        <v>Yes</v>
      </c>
      <c r="H1348" s="51">
        <f>IFERROR(VLOOKUP(Table25[[#This Row],[Contract No.]],Table3[#All],4,FALSE),"")</f>
        <v>43983</v>
      </c>
      <c r="I1348" s="28">
        <f>IFERROR(IF(AND(MONTH(Table25[[#This Row],[Contract Start Date]])&gt;6,MONTH(Table25[[#This Row],[Contract Start Date]])&lt;=12),YEAR(Table25[[#This Row],[Contract Start Date]])+1,YEAR(Table25[[#This Row],[Contract Start Date]])),"")</f>
        <v>2020</v>
      </c>
      <c r="J1348" s="108">
        <f>Table25[[#This Row],[FY Formula start]]</f>
        <v>2020</v>
      </c>
      <c r="K1348" s="59" t="str">
        <f>"FY"&amp;" "&amp;Table25[[#This Row],[Year Start]]</f>
        <v>FY 2020</v>
      </c>
      <c r="L1348" s="109">
        <f>IFERROR(VLOOKUP(Table25[[#This Row],[Contract No.]],Table3[#All],5,FALSE),"")</f>
        <v>46295</v>
      </c>
      <c r="M1348" s="110">
        <f>IFERROR(IF(Table25[[#This Row],[Contract End Date]]="99/99/9999","No End",IF(AND(MONTH(Table25[[#This Row],[Contract End Date]])&gt;6,MONTH(Table25[[#This Row],[Contract End Date]])&lt;=12),YEAR(Table25[[#This Row],[Contract End Date]])+1,YEAR(Table25[[#This Row],[Contract End Date]]))),"")</f>
        <v>2027</v>
      </c>
      <c r="N1348" s="111">
        <f>Table25[[#This Row],[FY Formula end]]</f>
        <v>2027</v>
      </c>
      <c r="O1348" s="112" t="str">
        <f>IF(Table25[[#This Row],[Year End]]="No End","No End","FY"&amp;" "&amp;Table25[[#This Row],[Year End]])</f>
        <v>FY 2027</v>
      </c>
      <c r="P1348" s="27"/>
      <c r="Q1348" s="104">
        <f>_xlfn.IFNA(IF($B1348="","",VLOOKUP($B1348,'SWC Towers'!$A:$Q,$Q$2,FALSE)),"")</f>
        <v>0.1</v>
      </c>
      <c r="R1348" s="106">
        <f>_xlfn.IFNA(IF($B1348="","",VLOOKUP($B1348,'SWC Towers'!$A:$Q,$R$2,FALSE)),"")</f>
        <v>0.1</v>
      </c>
      <c r="S1348" s="106" t="str">
        <f>_xlfn.IFNA(IF($B1348="","",VLOOKUP($B1348,'SWC Towers'!$A:$Q,$S$2,FALSE)),"")</f>
        <v/>
      </c>
      <c r="T1348" s="106" t="str">
        <f>_xlfn.IFNA(IF($B1348="","",VLOOKUP($B1348,'SWC Towers'!$A:$Q,$T$2,FALSE)),"")</f>
        <v/>
      </c>
      <c r="U1348" s="104">
        <f>_xlfn.IFNA(IF($B1348="","",VLOOKUP($B1348,'SWC Towers'!$A:$Q,$U$2,FALSE)),"")</f>
        <v>0.15</v>
      </c>
      <c r="V1348" s="104" t="str">
        <f>_xlfn.IFNA(IF($B1348="","",VLOOKUP($B1348,'SWC Towers'!$A:$Q,$V$2,FALSE)),"")</f>
        <v/>
      </c>
      <c r="W1348" s="104">
        <f>_xlfn.IFNA(IF($B1348="","",VLOOKUP($B1348,'SWC Towers'!$A:$Q,$W$2,FALSE)),"")</f>
        <v>0.65</v>
      </c>
      <c r="X1348" s="104" t="str">
        <f>_xlfn.IFNA(IF($B1348="","",VLOOKUP($B1348,'SWC Towers'!$A:$Q,$X$2,FALSE)),"")</f>
        <v/>
      </c>
      <c r="Y1348" s="104" t="str">
        <f>_xlfn.IFNA(IF($B1348="","",VLOOKUP($B1348,'SWC Towers'!$A:$Q,$Y$2,FALSE)),"")</f>
        <v/>
      </c>
      <c r="Z1348" s="104" t="str">
        <f>_xlfn.IFNA(IF($B1348="","",VLOOKUP($B1348,'SWC Towers'!$A:$Q,$Z$2,FALSE)),"")</f>
        <v/>
      </c>
      <c r="AA1348" s="104" t="str">
        <f>_xlfn.IFNA(IF($B1348="","",VLOOKUP($B1348,'SWC Towers'!$A:$Q,$AA$2,FALSE)),"")</f>
        <v/>
      </c>
      <c r="AB1348" s="106" t="str">
        <f>_xlfn.IFNA(IF($B1348="","",VLOOKUP($B1348,'SWC Towers'!$A:$Q,$AB$2,FALSE)),"")</f>
        <v/>
      </c>
      <c r="AC1348" s="20">
        <f>SUM(Table25[[#This Row],[IT Tower: Application]:[Other/Non-IT ]])</f>
        <v>1</v>
      </c>
      <c r="AD1348" s="67"/>
      <c r="AE1348" s="67"/>
      <c r="AF1348" s="67"/>
      <c r="AG1348" s="67"/>
      <c r="AH1348" s="67"/>
      <c r="AI1348" s="67"/>
      <c r="AJ1348" s="67"/>
      <c r="AK1348" s="67"/>
      <c r="AL1348" s="67"/>
      <c r="AM1348" s="67"/>
      <c r="AN1348" s="67"/>
      <c r="AO1348" s="67"/>
      <c r="AP1348" s="67"/>
      <c r="AQ1348" s="67"/>
      <c r="AR1348" s="67"/>
      <c r="AS1348" s="67"/>
      <c r="AT1348" s="67"/>
      <c r="AU1348" s="67"/>
      <c r="AV1348" s="67"/>
      <c r="AW1348" s="67"/>
      <c r="AX1348" s="67"/>
      <c r="AY1348" s="67">
        <v>0</v>
      </c>
      <c r="AZ1348" s="67">
        <v>79084</v>
      </c>
      <c r="BA1348" s="67">
        <v>3198042</v>
      </c>
      <c r="BB1348" s="113">
        <v>1778778</v>
      </c>
      <c r="BC1348" s="113">
        <v>8432131</v>
      </c>
      <c r="BD1348" s="113"/>
      <c r="BE1348" s="113"/>
      <c r="BF1348" s="113"/>
      <c r="BG1348" s="113"/>
      <c r="BH1348" s="113"/>
      <c r="BI1348" s="113"/>
      <c r="BJ1348" s="113"/>
      <c r="BK1348" s="113"/>
      <c r="BL1348" s="113"/>
      <c r="BM1348" s="113"/>
      <c r="BN1348" s="113"/>
      <c r="BO1348" s="113"/>
      <c r="BP1348" s="113"/>
      <c r="BQ1348" s="113"/>
      <c r="BR1348" s="113"/>
      <c r="BS1348" s="113"/>
      <c r="BT1348" s="113"/>
      <c r="BU1348" s="113"/>
      <c r="BV1348" s="113"/>
      <c r="BW1348" s="113"/>
      <c r="BX1348" s="113"/>
      <c r="BY1348" s="113"/>
      <c r="BZ1348" s="113"/>
      <c r="CA1348" s="67"/>
      <c r="CB1348" s="113"/>
      <c r="CC1348" s="69">
        <f>SUM(Table25[[#This Row],[Contract Amount FY00]:[Contract Amount FY50]])</f>
        <v>13488035</v>
      </c>
      <c r="CD1348" s="114"/>
    </row>
    <row r="1349" spans="1:82" x14ac:dyDescent="0.25">
      <c r="A1349" s="122" t="s">
        <v>1952</v>
      </c>
      <c r="B1349" s="122" t="s">
        <v>2057</v>
      </c>
      <c r="C1349" s="122" t="s">
        <v>3191</v>
      </c>
      <c r="E1349" s="26" t="str">
        <f>IFERROR(IF(VLOOKUP(Table25[[#This Row],[Contract No.]],Table3[#All],3,FALSE)="","No","Yes"),"")</f>
        <v>Yes</v>
      </c>
      <c r="F1349" s="107" t="str">
        <f>IFERROR(VLOOKUP(Table25[[#This Row],[Contract No.]],Table3[#All],3,FALSE),"")</f>
        <v>NASPO</v>
      </c>
      <c r="G1349" s="107" t="str">
        <f>IFERROR(IF(Table25[[#This Row],[Cooperative Purchase
(Yes/No)]]="Yes","Yes",IF(VLOOKUP(Table25[[#This Row],[Contract No.]],Table3[#All],1,FALSE)=Table25[[#This Row],[Contract No.]],"Yes","No")),"No")</f>
        <v>Yes</v>
      </c>
      <c r="H1349" s="51">
        <f>IFERROR(VLOOKUP(Table25[[#This Row],[Contract No.]],Table3[#All],4,FALSE),"")</f>
        <v>43983</v>
      </c>
      <c r="I1349" s="28">
        <f>IFERROR(IF(AND(MONTH(Table25[[#This Row],[Contract Start Date]])&gt;6,MONTH(Table25[[#This Row],[Contract Start Date]])&lt;=12),YEAR(Table25[[#This Row],[Contract Start Date]])+1,YEAR(Table25[[#This Row],[Contract Start Date]])),"")</f>
        <v>2020</v>
      </c>
      <c r="J1349" s="108">
        <f>Table25[[#This Row],[FY Formula start]]</f>
        <v>2020</v>
      </c>
      <c r="K1349" s="59" t="str">
        <f>"FY"&amp;" "&amp;Table25[[#This Row],[Year Start]]</f>
        <v>FY 2020</v>
      </c>
      <c r="L1349" s="109">
        <f>IFERROR(VLOOKUP(Table25[[#This Row],[Contract No.]],Table3[#All],5,FALSE),"")</f>
        <v>46295</v>
      </c>
      <c r="M1349" s="110">
        <f>IFERROR(IF(Table25[[#This Row],[Contract End Date]]="99/99/9999","No End",IF(AND(MONTH(Table25[[#This Row],[Contract End Date]])&gt;6,MONTH(Table25[[#This Row],[Contract End Date]])&lt;=12),YEAR(Table25[[#This Row],[Contract End Date]])+1,YEAR(Table25[[#This Row],[Contract End Date]]))),"")</f>
        <v>2027</v>
      </c>
      <c r="N1349" s="111">
        <f>Table25[[#This Row],[FY Formula end]]</f>
        <v>2027</v>
      </c>
      <c r="O1349" s="112" t="str">
        <f>IF(Table25[[#This Row],[Year End]]="No End","No End","FY"&amp;" "&amp;Table25[[#This Row],[Year End]])</f>
        <v>FY 2027</v>
      </c>
      <c r="P1349" s="27"/>
      <c r="Q1349" s="104">
        <f>_xlfn.IFNA(IF($B1349="","",VLOOKUP($B1349,'SWC Towers'!$A:$Q,$Q$2,FALSE)),"")</f>
        <v>0.1</v>
      </c>
      <c r="R1349" s="106">
        <f>_xlfn.IFNA(IF($B1349="","",VLOOKUP($B1349,'SWC Towers'!$A:$Q,$R$2,FALSE)),"")</f>
        <v>0.1</v>
      </c>
      <c r="S1349" s="106" t="str">
        <f>_xlfn.IFNA(IF($B1349="","",VLOOKUP($B1349,'SWC Towers'!$A:$Q,$S$2,FALSE)),"")</f>
        <v/>
      </c>
      <c r="T1349" s="106" t="str">
        <f>_xlfn.IFNA(IF($B1349="","",VLOOKUP($B1349,'SWC Towers'!$A:$Q,$T$2,FALSE)),"")</f>
        <v/>
      </c>
      <c r="U1349" s="104">
        <f>_xlfn.IFNA(IF($B1349="","",VLOOKUP($B1349,'SWC Towers'!$A:$Q,$U$2,FALSE)),"")</f>
        <v>0.15</v>
      </c>
      <c r="V1349" s="104" t="str">
        <f>_xlfn.IFNA(IF($B1349="","",VLOOKUP($B1349,'SWC Towers'!$A:$Q,$V$2,FALSE)),"")</f>
        <v/>
      </c>
      <c r="W1349" s="104">
        <f>_xlfn.IFNA(IF($B1349="","",VLOOKUP($B1349,'SWC Towers'!$A:$Q,$W$2,FALSE)),"")</f>
        <v>0.65</v>
      </c>
      <c r="X1349" s="104" t="str">
        <f>_xlfn.IFNA(IF($B1349="","",VLOOKUP($B1349,'SWC Towers'!$A:$Q,$X$2,FALSE)),"")</f>
        <v/>
      </c>
      <c r="Y1349" s="104" t="str">
        <f>_xlfn.IFNA(IF($B1349="","",VLOOKUP($B1349,'SWC Towers'!$A:$Q,$Y$2,FALSE)),"")</f>
        <v/>
      </c>
      <c r="Z1349" s="104" t="str">
        <f>_xlfn.IFNA(IF($B1349="","",VLOOKUP($B1349,'SWC Towers'!$A:$Q,$Z$2,FALSE)),"")</f>
        <v/>
      </c>
      <c r="AA1349" s="104" t="str">
        <f>_xlfn.IFNA(IF($B1349="","",VLOOKUP($B1349,'SWC Towers'!$A:$Q,$AA$2,FALSE)),"")</f>
        <v/>
      </c>
      <c r="AB1349" s="106" t="str">
        <f>_xlfn.IFNA(IF($B1349="","",VLOOKUP($B1349,'SWC Towers'!$A:$Q,$AB$2,FALSE)),"")</f>
        <v/>
      </c>
      <c r="AC1349" s="20">
        <f>SUM(Table25[[#This Row],[IT Tower: Application]:[Other/Non-IT ]])</f>
        <v>1</v>
      </c>
      <c r="AD1349" s="67"/>
      <c r="AE1349" s="67"/>
      <c r="AF1349" s="67"/>
      <c r="AG1349" s="67"/>
      <c r="AH1349" s="67"/>
      <c r="AI1349" s="67"/>
      <c r="AJ1349" s="67"/>
      <c r="AK1349" s="67"/>
      <c r="AL1349" s="67"/>
      <c r="AM1349" s="67"/>
      <c r="AN1349" s="67"/>
      <c r="AO1349" s="67"/>
      <c r="AP1349" s="67"/>
      <c r="AQ1349" s="67"/>
      <c r="AR1349" s="67"/>
      <c r="AS1349" s="67"/>
      <c r="AT1349" s="67"/>
      <c r="AU1349" s="67"/>
      <c r="AV1349" s="67"/>
      <c r="AW1349" s="67"/>
      <c r="AX1349" s="67"/>
      <c r="AY1349" s="67"/>
      <c r="AZ1349" s="67">
        <v>0</v>
      </c>
      <c r="BA1349" s="67">
        <v>6120</v>
      </c>
      <c r="BB1349" s="113"/>
      <c r="BC1349" s="113"/>
      <c r="BD1349" s="113"/>
      <c r="BE1349" s="113"/>
      <c r="BF1349" s="113"/>
      <c r="BG1349" s="113"/>
      <c r="BH1349" s="113"/>
      <c r="BI1349" s="113"/>
      <c r="BJ1349" s="113"/>
      <c r="BK1349" s="113"/>
      <c r="BL1349" s="113"/>
      <c r="BM1349" s="113"/>
      <c r="BN1349" s="113"/>
      <c r="BO1349" s="113"/>
      <c r="BP1349" s="113"/>
      <c r="BQ1349" s="113"/>
      <c r="BR1349" s="113"/>
      <c r="BS1349" s="113"/>
      <c r="BT1349" s="113"/>
      <c r="BU1349" s="113"/>
      <c r="BV1349" s="113"/>
      <c r="BW1349" s="113"/>
      <c r="BX1349" s="113"/>
      <c r="BY1349" s="113"/>
      <c r="BZ1349" s="113"/>
      <c r="CA1349" s="67"/>
      <c r="CB1349" s="113"/>
      <c r="CC1349" s="69">
        <f>SUM(Table25[[#This Row],[Contract Amount FY00]:[Contract Amount FY50]])</f>
        <v>6120</v>
      </c>
      <c r="CD1349" s="114"/>
    </row>
    <row r="1350" spans="1:82" x14ac:dyDescent="0.25">
      <c r="A1350" s="122" t="s">
        <v>1952</v>
      </c>
      <c r="B1350" s="122" t="s">
        <v>3071</v>
      </c>
      <c r="C1350" s="122" t="s">
        <v>753</v>
      </c>
      <c r="E1350" s="26" t="str">
        <f>IFERROR(IF(VLOOKUP(Table25[[#This Row],[Contract No.]],Table3[#All],3,FALSE)="","No","Yes"),"")</f>
        <v>Yes</v>
      </c>
      <c r="F1350" s="107" t="str">
        <f>IFERROR(VLOOKUP(Table25[[#This Row],[Contract No.]],Table3[#All],3,FALSE),"")</f>
        <v>NASPO</v>
      </c>
      <c r="G1350" s="107" t="str">
        <f>IFERROR(IF(Table25[[#This Row],[Cooperative Purchase
(Yes/No)]]="Yes","Yes",IF(VLOOKUP(Table25[[#This Row],[Contract No.]],Table3[#All],1,FALSE)=Table25[[#This Row],[Contract No.]],"Yes","No")),"No")</f>
        <v>Yes</v>
      </c>
      <c r="H1350" s="51">
        <f>IFERROR(VLOOKUP(Table25[[#This Row],[Contract No.]],Table3[#All],4,FALSE),"")</f>
        <v>45322</v>
      </c>
      <c r="I1350" s="28">
        <f>IFERROR(IF(AND(MONTH(Table25[[#This Row],[Contract Start Date]])&gt;6,MONTH(Table25[[#This Row],[Contract Start Date]])&lt;=12),YEAR(Table25[[#This Row],[Contract Start Date]])+1,YEAR(Table25[[#This Row],[Contract Start Date]])),"")</f>
        <v>2024</v>
      </c>
      <c r="J1350" s="108">
        <f>Table25[[#This Row],[FY Formula start]]</f>
        <v>2024</v>
      </c>
      <c r="K1350" s="59" t="str">
        <f>"FY"&amp;" "&amp;Table25[[#This Row],[Year Start]]</f>
        <v>FY 2024</v>
      </c>
      <c r="L1350" s="109">
        <f>IFERROR(VLOOKUP(Table25[[#This Row],[Contract No.]],Table3[#All],5,FALSE),"")</f>
        <v>46934</v>
      </c>
      <c r="M1350" s="110">
        <f>IFERROR(IF(Table25[[#This Row],[Contract End Date]]="99/99/9999","No End",IF(AND(MONTH(Table25[[#This Row],[Contract End Date]])&gt;6,MONTH(Table25[[#This Row],[Contract End Date]])&lt;=12),YEAR(Table25[[#This Row],[Contract End Date]])+1,YEAR(Table25[[#This Row],[Contract End Date]]))),"")</f>
        <v>2028</v>
      </c>
      <c r="N1350" s="111">
        <f>Table25[[#This Row],[FY Formula end]]</f>
        <v>2028</v>
      </c>
      <c r="O1350" s="112" t="str">
        <f>IF(Table25[[#This Row],[Year End]]="No End","No End","FY"&amp;" "&amp;Table25[[#This Row],[Year End]])</f>
        <v>FY 2028</v>
      </c>
      <c r="P1350" s="27"/>
      <c r="Q1350" s="104" t="str">
        <f>_xlfn.IFNA(IF($B1350="","",VLOOKUP($B1350,'SWC Towers'!$A:$Q,$Q$2,FALSE)),"")</f>
        <v/>
      </c>
      <c r="R1350" s="106">
        <f>_xlfn.IFNA(IF($B1350="","",VLOOKUP($B1350,'SWC Towers'!$A:$Q,$R$2,FALSE)),"")</f>
        <v>0.2</v>
      </c>
      <c r="S1350" s="106" t="str">
        <f>_xlfn.IFNA(IF($B1350="","",VLOOKUP($B1350,'SWC Towers'!$A:$Q,$S$2,FALSE)),"")</f>
        <v/>
      </c>
      <c r="T1350" s="106" t="str">
        <f>_xlfn.IFNA(IF($B1350="","",VLOOKUP($B1350,'SWC Towers'!$A:$Q,$T$2,FALSE)),"")</f>
        <v/>
      </c>
      <c r="U1350" s="104">
        <f>_xlfn.IFNA(IF($B1350="","",VLOOKUP($B1350,'SWC Towers'!$A:$Q,$U$2,FALSE)),"")</f>
        <v>0.6</v>
      </c>
      <c r="V1350" s="104" t="str">
        <f>_xlfn.IFNA(IF($B1350="","",VLOOKUP($B1350,'SWC Towers'!$A:$Q,$V$2,FALSE)),"")</f>
        <v/>
      </c>
      <c r="W1350" s="104" t="str">
        <f>_xlfn.IFNA(IF($B1350="","",VLOOKUP($B1350,'SWC Towers'!$A:$Q,$W$2,FALSE)),"")</f>
        <v/>
      </c>
      <c r="X1350" s="104" t="str">
        <f>_xlfn.IFNA(IF($B1350="","",VLOOKUP($B1350,'SWC Towers'!$A:$Q,$X$2,FALSE)),"")</f>
        <v/>
      </c>
      <c r="Y1350" s="104" t="str">
        <f>_xlfn.IFNA(IF($B1350="","",VLOOKUP($B1350,'SWC Towers'!$A:$Q,$Y$2,FALSE)),"")</f>
        <v/>
      </c>
      <c r="Z1350" s="104" t="str">
        <f>_xlfn.IFNA(IF($B1350="","",VLOOKUP($B1350,'SWC Towers'!$A:$Q,$Z$2,FALSE)),"")</f>
        <v/>
      </c>
      <c r="AA1350" s="104">
        <f>_xlfn.IFNA(IF($B1350="","",VLOOKUP($B1350,'SWC Towers'!$A:$Q,$AA$2,FALSE)),"")</f>
        <v>0.2</v>
      </c>
      <c r="AB1350" s="106" t="str">
        <f>_xlfn.IFNA(IF($B1350="","",VLOOKUP($B1350,'SWC Towers'!$A:$Q,$AB$2,FALSE)),"")</f>
        <v/>
      </c>
      <c r="AC1350" s="20">
        <f>SUM(Table25[[#This Row],[IT Tower: Application]:[Other/Non-IT ]])</f>
        <v>1</v>
      </c>
      <c r="AD1350" s="67"/>
      <c r="AE1350" s="67"/>
      <c r="AF1350" s="67"/>
      <c r="AG1350" s="67"/>
      <c r="AH1350" s="67"/>
      <c r="AI1350" s="67"/>
      <c r="AJ1350" s="67"/>
      <c r="AK1350" s="67"/>
      <c r="AL1350" s="67"/>
      <c r="AM1350" s="67"/>
      <c r="AN1350" s="67"/>
      <c r="AO1350" s="67"/>
      <c r="AP1350" s="67"/>
      <c r="AQ1350" s="67"/>
      <c r="AR1350" s="67"/>
      <c r="AS1350" s="67"/>
      <c r="AT1350" s="67"/>
      <c r="AU1350" s="67"/>
      <c r="AV1350" s="67"/>
      <c r="AW1350" s="67"/>
      <c r="AX1350" s="67"/>
      <c r="AY1350" s="67"/>
      <c r="AZ1350" s="67"/>
      <c r="BA1350" s="67"/>
      <c r="BB1350" s="113">
        <v>0</v>
      </c>
      <c r="BC1350" s="113">
        <v>1773181</v>
      </c>
      <c r="BD1350" s="113"/>
      <c r="BE1350" s="113"/>
      <c r="BF1350" s="113"/>
      <c r="BG1350" s="113"/>
      <c r="BH1350" s="113"/>
      <c r="BI1350" s="113"/>
      <c r="BJ1350" s="113"/>
      <c r="BK1350" s="113"/>
      <c r="BL1350" s="113"/>
      <c r="BM1350" s="113"/>
      <c r="BN1350" s="113"/>
      <c r="BO1350" s="113"/>
      <c r="BP1350" s="113"/>
      <c r="BQ1350" s="113"/>
      <c r="BR1350" s="113"/>
      <c r="BS1350" s="113"/>
      <c r="BT1350" s="113"/>
      <c r="BU1350" s="113"/>
      <c r="BV1350" s="113"/>
      <c r="BW1350" s="113"/>
      <c r="BX1350" s="113"/>
      <c r="BY1350" s="113"/>
      <c r="BZ1350" s="113"/>
      <c r="CA1350" s="67"/>
      <c r="CB1350" s="113"/>
      <c r="CC1350" s="69">
        <f>SUM(Table25[[#This Row],[Contract Amount FY00]:[Contract Amount FY50]])</f>
        <v>1773181</v>
      </c>
      <c r="CD1350" s="114"/>
    </row>
    <row r="1351" spans="1:82" x14ac:dyDescent="0.25">
      <c r="A1351" s="122" t="s">
        <v>1952</v>
      </c>
      <c r="B1351" s="122" t="s">
        <v>3071</v>
      </c>
      <c r="C1351" s="122" t="s">
        <v>276</v>
      </c>
      <c r="E1351" s="26" t="str">
        <f>IFERROR(IF(VLOOKUP(Table25[[#This Row],[Contract No.]],Table3[#All],3,FALSE)="","No","Yes"),"")</f>
        <v>Yes</v>
      </c>
      <c r="F1351" s="107" t="str">
        <f>IFERROR(VLOOKUP(Table25[[#This Row],[Contract No.]],Table3[#All],3,FALSE),"")</f>
        <v>NASPO</v>
      </c>
      <c r="G1351" s="107" t="str">
        <f>IFERROR(IF(Table25[[#This Row],[Cooperative Purchase
(Yes/No)]]="Yes","Yes",IF(VLOOKUP(Table25[[#This Row],[Contract No.]],Table3[#All],1,FALSE)=Table25[[#This Row],[Contract No.]],"Yes","No")),"No")</f>
        <v>Yes</v>
      </c>
      <c r="H1351" s="51">
        <f>IFERROR(VLOOKUP(Table25[[#This Row],[Contract No.]],Table3[#All],4,FALSE),"")</f>
        <v>45322</v>
      </c>
      <c r="I1351" s="28">
        <f>IFERROR(IF(AND(MONTH(Table25[[#This Row],[Contract Start Date]])&gt;6,MONTH(Table25[[#This Row],[Contract Start Date]])&lt;=12),YEAR(Table25[[#This Row],[Contract Start Date]])+1,YEAR(Table25[[#This Row],[Contract Start Date]])),"")</f>
        <v>2024</v>
      </c>
      <c r="J1351" s="108">
        <f>Table25[[#This Row],[FY Formula start]]</f>
        <v>2024</v>
      </c>
      <c r="K1351" s="59" t="str">
        <f>"FY"&amp;" "&amp;Table25[[#This Row],[Year Start]]</f>
        <v>FY 2024</v>
      </c>
      <c r="L1351" s="109">
        <f>IFERROR(VLOOKUP(Table25[[#This Row],[Contract No.]],Table3[#All],5,FALSE),"")</f>
        <v>46934</v>
      </c>
      <c r="M1351" s="110">
        <f>IFERROR(IF(Table25[[#This Row],[Contract End Date]]="99/99/9999","No End",IF(AND(MONTH(Table25[[#This Row],[Contract End Date]])&gt;6,MONTH(Table25[[#This Row],[Contract End Date]])&lt;=12),YEAR(Table25[[#This Row],[Contract End Date]])+1,YEAR(Table25[[#This Row],[Contract End Date]]))),"")</f>
        <v>2028</v>
      </c>
      <c r="N1351" s="111">
        <f>Table25[[#This Row],[FY Formula end]]</f>
        <v>2028</v>
      </c>
      <c r="O1351" s="112" t="str">
        <f>IF(Table25[[#This Row],[Year End]]="No End","No End","FY"&amp;" "&amp;Table25[[#This Row],[Year End]])</f>
        <v>FY 2028</v>
      </c>
      <c r="P1351" s="27"/>
      <c r="Q1351" s="104" t="str">
        <f>_xlfn.IFNA(IF($B1351="","",VLOOKUP($B1351,'SWC Towers'!$A:$Q,$Q$2,FALSE)),"")</f>
        <v/>
      </c>
      <c r="R1351" s="106">
        <f>_xlfn.IFNA(IF($B1351="","",VLOOKUP($B1351,'SWC Towers'!$A:$Q,$R$2,FALSE)),"")</f>
        <v>0.2</v>
      </c>
      <c r="S1351" s="106" t="str">
        <f>_xlfn.IFNA(IF($B1351="","",VLOOKUP($B1351,'SWC Towers'!$A:$Q,$S$2,FALSE)),"")</f>
        <v/>
      </c>
      <c r="T1351" s="106" t="str">
        <f>_xlfn.IFNA(IF($B1351="","",VLOOKUP($B1351,'SWC Towers'!$A:$Q,$T$2,FALSE)),"")</f>
        <v/>
      </c>
      <c r="U1351" s="104">
        <f>_xlfn.IFNA(IF($B1351="","",VLOOKUP($B1351,'SWC Towers'!$A:$Q,$U$2,FALSE)),"")</f>
        <v>0.6</v>
      </c>
      <c r="V1351" s="104" t="str">
        <f>_xlfn.IFNA(IF($B1351="","",VLOOKUP($B1351,'SWC Towers'!$A:$Q,$V$2,FALSE)),"")</f>
        <v/>
      </c>
      <c r="W1351" s="104" t="str">
        <f>_xlfn.IFNA(IF($B1351="","",VLOOKUP($B1351,'SWC Towers'!$A:$Q,$W$2,FALSE)),"")</f>
        <v/>
      </c>
      <c r="X1351" s="104" t="str">
        <f>_xlfn.IFNA(IF($B1351="","",VLOOKUP($B1351,'SWC Towers'!$A:$Q,$X$2,FALSE)),"")</f>
        <v/>
      </c>
      <c r="Y1351" s="104" t="str">
        <f>_xlfn.IFNA(IF($B1351="","",VLOOKUP($B1351,'SWC Towers'!$A:$Q,$Y$2,FALSE)),"")</f>
        <v/>
      </c>
      <c r="Z1351" s="104" t="str">
        <f>_xlfn.IFNA(IF($B1351="","",VLOOKUP($B1351,'SWC Towers'!$A:$Q,$Z$2,FALSE)),"")</f>
        <v/>
      </c>
      <c r="AA1351" s="104">
        <f>_xlfn.IFNA(IF($B1351="","",VLOOKUP($B1351,'SWC Towers'!$A:$Q,$AA$2,FALSE)),"")</f>
        <v>0.2</v>
      </c>
      <c r="AB1351" s="106" t="str">
        <f>_xlfn.IFNA(IF($B1351="","",VLOOKUP($B1351,'SWC Towers'!$A:$Q,$AB$2,FALSE)),"")</f>
        <v/>
      </c>
      <c r="AC1351" s="20">
        <f>SUM(Table25[[#This Row],[IT Tower: Application]:[Other/Non-IT ]])</f>
        <v>1</v>
      </c>
      <c r="AD1351" s="67"/>
      <c r="AE1351" s="67"/>
      <c r="AF1351" s="67"/>
      <c r="AG1351" s="67"/>
      <c r="AH1351" s="67"/>
      <c r="AI1351" s="67"/>
      <c r="AJ1351" s="67"/>
      <c r="AK1351" s="67"/>
      <c r="AL1351" s="67"/>
      <c r="AM1351" s="67"/>
      <c r="AN1351" s="67"/>
      <c r="AO1351" s="67"/>
      <c r="AP1351" s="67"/>
      <c r="AQ1351" s="67"/>
      <c r="AR1351" s="67"/>
      <c r="AS1351" s="67"/>
      <c r="AT1351" s="67"/>
      <c r="AU1351" s="67"/>
      <c r="AV1351" s="67"/>
      <c r="AW1351" s="67"/>
      <c r="AX1351" s="67"/>
      <c r="AY1351" s="67"/>
      <c r="AZ1351" s="67"/>
      <c r="BA1351" s="67"/>
      <c r="BB1351" s="113">
        <v>22265</v>
      </c>
      <c r="BC1351" s="113">
        <v>0</v>
      </c>
      <c r="BD1351" s="113"/>
      <c r="BE1351" s="113"/>
      <c r="BF1351" s="113"/>
      <c r="BG1351" s="113"/>
      <c r="BH1351" s="113"/>
      <c r="BI1351" s="113"/>
      <c r="BJ1351" s="113"/>
      <c r="BK1351" s="113"/>
      <c r="BL1351" s="113"/>
      <c r="BM1351" s="113"/>
      <c r="BN1351" s="113"/>
      <c r="BO1351" s="113"/>
      <c r="BP1351" s="113"/>
      <c r="BQ1351" s="113"/>
      <c r="BR1351" s="113"/>
      <c r="BS1351" s="113"/>
      <c r="BT1351" s="113"/>
      <c r="BU1351" s="113"/>
      <c r="BV1351" s="113"/>
      <c r="BW1351" s="113"/>
      <c r="BX1351" s="113"/>
      <c r="BY1351" s="113"/>
      <c r="BZ1351" s="113"/>
      <c r="CA1351" s="67"/>
      <c r="CB1351" s="113"/>
      <c r="CC1351" s="69">
        <f>SUM(Table25[[#This Row],[Contract Amount FY00]:[Contract Amount FY50]])</f>
        <v>22265</v>
      </c>
      <c r="CD1351" s="114"/>
    </row>
    <row r="1352" spans="1:82" x14ac:dyDescent="0.25">
      <c r="A1352" s="122" t="s">
        <v>1952</v>
      </c>
      <c r="B1352" s="122" t="s">
        <v>3071</v>
      </c>
      <c r="C1352" s="122" t="s">
        <v>375</v>
      </c>
      <c r="E1352" s="26" t="str">
        <f>IFERROR(IF(VLOOKUP(Table25[[#This Row],[Contract No.]],Table3[#All],3,FALSE)="","No","Yes"),"")</f>
        <v>Yes</v>
      </c>
      <c r="F1352" s="107" t="str">
        <f>IFERROR(VLOOKUP(Table25[[#This Row],[Contract No.]],Table3[#All],3,FALSE),"")</f>
        <v>NASPO</v>
      </c>
      <c r="G1352" s="107" t="str">
        <f>IFERROR(IF(Table25[[#This Row],[Cooperative Purchase
(Yes/No)]]="Yes","Yes",IF(VLOOKUP(Table25[[#This Row],[Contract No.]],Table3[#All],1,FALSE)=Table25[[#This Row],[Contract No.]],"Yes","No")),"No")</f>
        <v>Yes</v>
      </c>
      <c r="H1352" s="51">
        <f>IFERROR(VLOOKUP(Table25[[#This Row],[Contract No.]],Table3[#All],4,FALSE),"")</f>
        <v>45322</v>
      </c>
      <c r="I1352" s="28">
        <f>IFERROR(IF(AND(MONTH(Table25[[#This Row],[Contract Start Date]])&gt;6,MONTH(Table25[[#This Row],[Contract Start Date]])&lt;=12),YEAR(Table25[[#This Row],[Contract Start Date]])+1,YEAR(Table25[[#This Row],[Contract Start Date]])),"")</f>
        <v>2024</v>
      </c>
      <c r="J1352" s="108">
        <f>Table25[[#This Row],[FY Formula start]]</f>
        <v>2024</v>
      </c>
      <c r="K1352" s="59" t="str">
        <f>"FY"&amp;" "&amp;Table25[[#This Row],[Year Start]]</f>
        <v>FY 2024</v>
      </c>
      <c r="L1352" s="109">
        <f>IFERROR(VLOOKUP(Table25[[#This Row],[Contract No.]],Table3[#All],5,FALSE),"")</f>
        <v>46934</v>
      </c>
      <c r="M1352" s="110">
        <f>IFERROR(IF(Table25[[#This Row],[Contract End Date]]="99/99/9999","No End",IF(AND(MONTH(Table25[[#This Row],[Contract End Date]])&gt;6,MONTH(Table25[[#This Row],[Contract End Date]])&lt;=12),YEAR(Table25[[#This Row],[Contract End Date]])+1,YEAR(Table25[[#This Row],[Contract End Date]]))),"")</f>
        <v>2028</v>
      </c>
      <c r="N1352" s="111">
        <f>Table25[[#This Row],[FY Formula end]]</f>
        <v>2028</v>
      </c>
      <c r="O1352" s="112" t="str">
        <f>IF(Table25[[#This Row],[Year End]]="No End","No End","FY"&amp;" "&amp;Table25[[#This Row],[Year End]])</f>
        <v>FY 2028</v>
      </c>
      <c r="P1352" s="27"/>
      <c r="Q1352" s="104" t="str">
        <f>_xlfn.IFNA(IF($B1352="","",VLOOKUP($B1352,'SWC Towers'!$A:$Q,$Q$2,FALSE)),"")</f>
        <v/>
      </c>
      <c r="R1352" s="106">
        <f>_xlfn.IFNA(IF($B1352="","",VLOOKUP($B1352,'SWC Towers'!$A:$Q,$R$2,FALSE)),"")</f>
        <v>0.2</v>
      </c>
      <c r="S1352" s="106" t="str">
        <f>_xlfn.IFNA(IF($B1352="","",VLOOKUP($B1352,'SWC Towers'!$A:$Q,$S$2,FALSE)),"")</f>
        <v/>
      </c>
      <c r="T1352" s="106" t="str">
        <f>_xlfn.IFNA(IF($B1352="","",VLOOKUP($B1352,'SWC Towers'!$A:$Q,$T$2,FALSE)),"")</f>
        <v/>
      </c>
      <c r="U1352" s="104">
        <f>_xlfn.IFNA(IF($B1352="","",VLOOKUP($B1352,'SWC Towers'!$A:$Q,$U$2,FALSE)),"")</f>
        <v>0.6</v>
      </c>
      <c r="V1352" s="104" t="str">
        <f>_xlfn.IFNA(IF($B1352="","",VLOOKUP($B1352,'SWC Towers'!$A:$Q,$V$2,FALSE)),"")</f>
        <v/>
      </c>
      <c r="W1352" s="104" t="str">
        <f>_xlfn.IFNA(IF($B1352="","",VLOOKUP($B1352,'SWC Towers'!$A:$Q,$W$2,FALSE)),"")</f>
        <v/>
      </c>
      <c r="X1352" s="104" t="str">
        <f>_xlfn.IFNA(IF($B1352="","",VLOOKUP($B1352,'SWC Towers'!$A:$Q,$X$2,FALSE)),"")</f>
        <v/>
      </c>
      <c r="Y1352" s="104" t="str">
        <f>_xlfn.IFNA(IF($B1352="","",VLOOKUP($B1352,'SWC Towers'!$A:$Q,$Y$2,FALSE)),"")</f>
        <v/>
      </c>
      <c r="Z1352" s="104" t="str">
        <f>_xlfn.IFNA(IF($B1352="","",VLOOKUP($B1352,'SWC Towers'!$A:$Q,$Z$2,FALSE)),"")</f>
        <v/>
      </c>
      <c r="AA1352" s="104">
        <f>_xlfn.IFNA(IF($B1352="","",VLOOKUP($B1352,'SWC Towers'!$A:$Q,$AA$2,FALSE)),"")</f>
        <v>0.2</v>
      </c>
      <c r="AB1352" s="106" t="str">
        <f>_xlfn.IFNA(IF($B1352="","",VLOOKUP($B1352,'SWC Towers'!$A:$Q,$AB$2,FALSE)),"")</f>
        <v/>
      </c>
      <c r="AC1352" s="20">
        <f>SUM(Table25[[#This Row],[IT Tower: Application]:[Other/Non-IT ]])</f>
        <v>1</v>
      </c>
      <c r="AD1352" s="67"/>
      <c r="AE1352" s="67"/>
      <c r="AF1352" s="67"/>
      <c r="AG1352" s="67"/>
      <c r="AH1352" s="67"/>
      <c r="AI1352" s="67"/>
      <c r="AJ1352" s="67"/>
      <c r="AK1352" s="67"/>
      <c r="AL1352" s="67"/>
      <c r="AM1352" s="67"/>
      <c r="AN1352" s="67"/>
      <c r="AO1352" s="67"/>
      <c r="AP1352" s="67"/>
      <c r="AQ1352" s="67"/>
      <c r="AR1352" s="67"/>
      <c r="AS1352" s="67"/>
      <c r="AT1352" s="67"/>
      <c r="AU1352" s="67"/>
      <c r="AV1352" s="67"/>
      <c r="AW1352" s="67"/>
      <c r="AX1352" s="67"/>
      <c r="AY1352" s="67"/>
      <c r="AZ1352" s="67"/>
      <c r="BA1352" s="67"/>
      <c r="BB1352" s="113">
        <v>252881</v>
      </c>
      <c r="BC1352" s="113">
        <v>874359</v>
      </c>
      <c r="BD1352" s="113"/>
      <c r="BE1352" s="113"/>
      <c r="BF1352" s="113"/>
      <c r="BG1352" s="113"/>
      <c r="BH1352" s="113"/>
      <c r="BI1352" s="113"/>
      <c r="BJ1352" s="113"/>
      <c r="BK1352" s="113"/>
      <c r="BL1352" s="113"/>
      <c r="BM1352" s="113"/>
      <c r="BN1352" s="113"/>
      <c r="BO1352" s="113"/>
      <c r="BP1352" s="113"/>
      <c r="BQ1352" s="113"/>
      <c r="BR1352" s="113"/>
      <c r="BS1352" s="113"/>
      <c r="BT1352" s="113"/>
      <c r="BU1352" s="113"/>
      <c r="BV1352" s="113"/>
      <c r="BW1352" s="113"/>
      <c r="BX1352" s="113"/>
      <c r="BY1352" s="113"/>
      <c r="BZ1352" s="113"/>
      <c r="CA1352" s="67"/>
      <c r="CB1352" s="113"/>
      <c r="CC1352" s="69">
        <f>SUM(Table25[[#This Row],[Contract Amount FY00]:[Contract Amount FY50]])</f>
        <v>1127240</v>
      </c>
      <c r="CD1352" s="114"/>
    </row>
    <row r="1353" spans="1:82" x14ac:dyDescent="0.25">
      <c r="A1353" s="122" t="s">
        <v>1952</v>
      </c>
      <c r="B1353" s="122" t="s">
        <v>3071</v>
      </c>
      <c r="C1353" s="122" t="s">
        <v>674</v>
      </c>
      <c r="E1353" s="26" t="str">
        <f>IFERROR(IF(VLOOKUP(Table25[[#This Row],[Contract No.]],Table3[#All],3,FALSE)="","No","Yes"),"")</f>
        <v>Yes</v>
      </c>
      <c r="F1353" s="107" t="str">
        <f>IFERROR(VLOOKUP(Table25[[#This Row],[Contract No.]],Table3[#All],3,FALSE),"")</f>
        <v>NASPO</v>
      </c>
      <c r="G1353" s="107" t="str">
        <f>IFERROR(IF(Table25[[#This Row],[Cooperative Purchase
(Yes/No)]]="Yes","Yes",IF(VLOOKUP(Table25[[#This Row],[Contract No.]],Table3[#All],1,FALSE)=Table25[[#This Row],[Contract No.]],"Yes","No")),"No")</f>
        <v>Yes</v>
      </c>
      <c r="H1353" s="51">
        <f>IFERROR(VLOOKUP(Table25[[#This Row],[Contract No.]],Table3[#All],4,FALSE),"")</f>
        <v>45322</v>
      </c>
      <c r="I1353" s="28">
        <f>IFERROR(IF(AND(MONTH(Table25[[#This Row],[Contract Start Date]])&gt;6,MONTH(Table25[[#This Row],[Contract Start Date]])&lt;=12),YEAR(Table25[[#This Row],[Contract Start Date]])+1,YEAR(Table25[[#This Row],[Contract Start Date]])),"")</f>
        <v>2024</v>
      </c>
      <c r="J1353" s="108">
        <f>Table25[[#This Row],[FY Formula start]]</f>
        <v>2024</v>
      </c>
      <c r="K1353" s="59" t="str">
        <f>"FY"&amp;" "&amp;Table25[[#This Row],[Year Start]]</f>
        <v>FY 2024</v>
      </c>
      <c r="L1353" s="109">
        <f>IFERROR(VLOOKUP(Table25[[#This Row],[Contract No.]],Table3[#All],5,FALSE),"")</f>
        <v>46934</v>
      </c>
      <c r="M1353" s="110">
        <f>IFERROR(IF(Table25[[#This Row],[Contract End Date]]="99/99/9999","No End",IF(AND(MONTH(Table25[[#This Row],[Contract End Date]])&gt;6,MONTH(Table25[[#This Row],[Contract End Date]])&lt;=12),YEAR(Table25[[#This Row],[Contract End Date]])+1,YEAR(Table25[[#This Row],[Contract End Date]]))),"")</f>
        <v>2028</v>
      </c>
      <c r="N1353" s="111">
        <f>Table25[[#This Row],[FY Formula end]]</f>
        <v>2028</v>
      </c>
      <c r="O1353" s="112" t="str">
        <f>IF(Table25[[#This Row],[Year End]]="No End","No End","FY"&amp;" "&amp;Table25[[#This Row],[Year End]])</f>
        <v>FY 2028</v>
      </c>
      <c r="P1353" s="27"/>
      <c r="Q1353" s="104" t="str">
        <f>_xlfn.IFNA(IF($B1353="","",VLOOKUP($B1353,'SWC Towers'!$A:$Q,$Q$2,FALSE)),"")</f>
        <v/>
      </c>
      <c r="R1353" s="106">
        <f>_xlfn.IFNA(IF($B1353="","",VLOOKUP($B1353,'SWC Towers'!$A:$Q,$R$2,FALSE)),"")</f>
        <v>0.2</v>
      </c>
      <c r="S1353" s="106" t="str">
        <f>_xlfn.IFNA(IF($B1353="","",VLOOKUP($B1353,'SWC Towers'!$A:$Q,$S$2,FALSE)),"")</f>
        <v/>
      </c>
      <c r="T1353" s="106" t="str">
        <f>_xlfn.IFNA(IF($B1353="","",VLOOKUP($B1353,'SWC Towers'!$A:$Q,$T$2,FALSE)),"")</f>
        <v/>
      </c>
      <c r="U1353" s="104">
        <f>_xlfn.IFNA(IF($B1353="","",VLOOKUP($B1353,'SWC Towers'!$A:$Q,$U$2,FALSE)),"")</f>
        <v>0.6</v>
      </c>
      <c r="V1353" s="104" t="str">
        <f>_xlfn.IFNA(IF($B1353="","",VLOOKUP($B1353,'SWC Towers'!$A:$Q,$V$2,FALSE)),"")</f>
        <v/>
      </c>
      <c r="W1353" s="104" t="str">
        <f>_xlfn.IFNA(IF($B1353="","",VLOOKUP($B1353,'SWC Towers'!$A:$Q,$W$2,FALSE)),"")</f>
        <v/>
      </c>
      <c r="X1353" s="104" t="str">
        <f>_xlfn.IFNA(IF($B1353="","",VLOOKUP($B1353,'SWC Towers'!$A:$Q,$X$2,FALSE)),"")</f>
        <v/>
      </c>
      <c r="Y1353" s="104" t="str">
        <f>_xlfn.IFNA(IF($B1353="","",VLOOKUP($B1353,'SWC Towers'!$A:$Q,$Y$2,FALSE)),"")</f>
        <v/>
      </c>
      <c r="Z1353" s="104" t="str">
        <f>_xlfn.IFNA(IF($B1353="","",VLOOKUP($B1353,'SWC Towers'!$A:$Q,$Z$2,FALSE)),"")</f>
        <v/>
      </c>
      <c r="AA1353" s="104">
        <f>_xlfn.IFNA(IF($B1353="","",VLOOKUP($B1353,'SWC Towers'!$A:$Q,$AA$2,FALSE)),"")</f>
        <v>0.2</v>
      </c>
      <c r="AB1353" s="106" t="str">
        <f>_xlfn.IFNA(IF($B1353="","",VLOOKUP($B1353,'SWC Towers'!$A:$Q,$AB$2,FALSE)),"")</f>
        <v/>
      </c>
      <c r="AC1353" s="20">
        <f>SUM(Table25[[#This Row],[IT Tower: Application]:[Other/Non-IT ]])</f>
        <v>1</v>
      </c>
      <c r="AD1353" s="67"/>
      <c r="AE1353" s="67"/>
      <c r="AF1353" s="67"/>
      <c r="AG1353" s="67"/>
      <c r="AH1353" s="67"/>
      <c r="AI1353" s="67"/>
      <c r="AJ1353" s="67"/>
      <c r="AK1353" s="67"/>
      <c r="AL1353" s="67"/>
      <c r="AM1353" s="67"/>
      <c r="AN1353" s="67"/>
      <c r="AO1353" s="67"/>
      <c r="AP1353" s="67"/>
      <c r="AQ1353" s="67"/>
      <c r="AR1353" s="67"/>
      <c r="AS1353" s="67"/>
      <c r="AT1353" s="67"/>
      <c r="AU1353" s="67"/>
      <c r="AV1353" s="67"/>
      <c r="AW1353" s="67"/>
      <c r="AX1353" s="67"/>
      <c r="AY1353" s="67"/>
      <c r="AZ1353" s="67"/>
      <c r="BA1353" s="67"/>
      <c r="BB1353" s="113">
        <v>0</v>
      </c>
      <c r="BC1353" s="113">
        <v>223083</v>
      </c>
      <c r="BD1353" s="113"/>
      <c r="BE1353" s="113"/>
      <c r="BF1353" s="113"/>
      <c r="BG1353" s="113"/>
      <c r="BH1353" s="113"/>
      <c r="BI1353" s="113"/>
      <c r="BJ1353" s="113"/>
      <c r="BK1353" s="113"/>
      <c r="BL1353" s="113"/>
      <c r="BM1353" s="113"/>
      <c r="BN1353" s="113"/>
      <c r="BO1353" s="113"/>
      <c r="BP1353" s="113"/>
      <c r="BQ1353" s="113"/>
      <c r="BR1353" s="113"/>
      <c r="BS1353" s="113"/>
      <c r="BT1353" s="113"/>
      <c r="BU1353" s="113"/>
      <c r="BV1353" s="113"/>
      <c r="BW1353" s="113"/>
      <c r="BX1353" s="113"/>
      <c r="BY1353" s="113"/>
      <c r="BZ1353" s="113"/>
      <c r="CA1353" s="67"/>
      <c r="CB1353" s="113"/>
      <c r="CC1353" s="69">
        <f>SUM(Table25[[#This Row],[Contract Amount FY00]:[Contract Amount FY50]])</f>
        <v>223083</v>
      </c>
      <c r="CD1353" s="114"/>
    </row>
    <row r="1354" spans="1:82" x14ac:dyDescent="0.25">
      <c r="A1354" s="122" t="s">
        <v>1952</v>
      </c>
      <c r="B1354" s="122" t="s">
        <v>3071</v>
      </c>
      <c r="C1354" s="122" t="s">
        <v>3229</v>
      </c>
      <c r="E1354" s="26" t="str">
        <f>IFERROR(IF(VLOOKUP(Table25[[#This Row],[Contract No.]],Table3[#All],3,FALSE)="","No","Yes"),"")</f>
        <v>Yes</v>
      </c>
      <c r="F1354" s="107" t="str">
        <f>IFERROR(VLOOKUP(Table25[[#This Row],[Contract No.]],Table3[#All],3,FALSE),"")</f>
        <v>NASPO</v>
      </c>
      <c r="G1354" s="107" t="str">
        <f>IFERROR(IF(Table25[[#This Row],[Cooperative Purchase
(Yes/No)]]="Yes","Yes",IF(VLOOKUP(Table25[[#This Row],[Contract No.]],Table3[#All],1,FALSE)=Table25[[#This Row],[Contract No.]],"Yes","No")),"No")</f>
        <v>Yes</v>
      </c>
      <c r="H1354" s="51">
        <f>IFERROR(VLOOKUP(Table25[[#This Row],[Contract No.]],Table3[#All],4,FALSE),"")</f>
        <v>45322</v>
      </c>
      <c r="I1354" s="28">
        <f>IFERROR(IF(AND(MONTH(Table25[[#This Row],[Contract Start Date]])&gt;6,MONTH(Table25[[#This Row],[Contract Start Date]])&lt;=12),YEAR(Table25[[#This Row],[Contract Start Date]])+1,YEAR(Table25[[#This Row],[Contract Start Date]])),"")</f>
        <v>2024</v>
      </c>
      <c r="J1354" s="108">
        <f>Table25[[#This Row],[FY Formula start]]</f>
        <v>2024</v>
      </c>
      <c r="K1354" s="59" t="str">
        <f>"FY"&amp;" "&amp;Table25[[#This Row],[Year Start]]</f>
        <v>FY 2024</v>
      </c>
      <c r="L1354" s="109">
        <f>IFERROR(VLOOKUP(Table25[[#This Row],[Contract No.]],Table3[#All],5,FALSE),"")</f>
        <v>46934</v>
      </c>
      <c r="M1354" s="110">
        <f>IFERROR(IF(Table25[[#This Row],[Contract End Date]]="99/99/9999","No End",IF(AND(MONTH(Table25[[#This Row],[Contract End Date]])&gt;6,MONTH(Table25[[#This Row],[Contract End Date]])&lt;=12),YEAR(Table25[[#This Row],[Contract End Date]])+1,YEAR(Table25[[#This Row],[Contract End Date]]))),"")</f>
        <v>2028</v>
      </c>
      <c r="N1354" s="111">
        <f>Table25[[#This Row],[FY Formula end]]</f>
        <v>2028</v>
      </c>
      <c r="O1354" s="112" t="str">
        <f>IF(Table25[[#This Row],[Year End]]="No End","No End","FY"&amp;" "&amp;Table25[[#This Row],[Year End]])</f>
        <v>FY 2028</v>
      </c>
      <c r="P1354" s="27"/>
      <c r="Q1354" s="104" t="str">
        <f>_xlfn.IFNA(IF($B1354="","",VLOOKUP($B1354,'SWC Towers'!$A:$Q,$Q$2,FALSE)),"")</f>
        <v/>
      </c>
      <c r="R1354" s="106">
        <f>_xlfn.IFNA(IF($B1354="","",VLOOKUP($B1354,'SWC Towers'!$A:$Q,$R$2,FALSE)),"")</f>
        <v>0.2</v>
      </c>
      <c r="S1354" s="106" t="str">
        <f>_xlfn.IFNA(IF($B1354="","",VLOOKUP($B1354,'SWC Towers'!$A:$Q,$S$2,FALSE)),"")</f>
        <v/>
      </c>
      <c r="T1354" s="106" t="str">
        <f>_xlfn.IFNA(IF($B1354="","",VLOOKUP($B1354,'SWC Towers'!$A:$Q,$T$2,FALSE)),"")</f>
        <v/>
      </c>
      <c r="U1354" s="104">
        <f>_xlfn.IFNA(IF($B1354="","",VLOOKUP($B1354,'SWC Towers'!$A:$Q,$U$2,FALSE)),"")</f>
        <v>0.6</v>
      </c>
      <c r="V1354" s="104" t="str">
        <f>_xlfn.IFNA(IF($B1354="","",VLOOKUP($B1354,'SWC Towers'!$A:$Q,$V$2,FALSE)),"")</f>
        <v/>
      </c>
      <c r="W1354" s="104" t="str">
        <f>_xlfn.IFNA(IF($B1354="","",VLOOKUP($B1354,'SWC Towers'!$A:$Q,$W$2,FALSE)),"")</f>
        <v/>
      </c>
      <c r="X1354" s="104" t="str">
        <f>_xlfn.IFNA(IF($B1354="","",VLOOKUP($B1354,'SWC Towers'!$A:$Q,$X$2,FALSE)),"")</f>
        <v/>
      </c>
      <c r="Y1354" s="104" t="str">
        <f>_xlfn.IFNA(IF($B1354="","",VLOOKUP($B1354,'SWC Towers'!$A:$Q,$Y$2,FALSE)),"")</f>
        <v/>
      </c>
      <c r="Z1354" s="104" t="str">
        <f>_xlfn.IFNA(IF($B1354="","",VLOOKUP($B1354,'SWC Towers'!$A:$Q,$Z$2,FALSE)),"")</f>
        <v/>
      </c>
      <c r="AA1354" s="104">
        <f>_xlfn.IFNA(IF($B1354="","",VLOOKUP($B1354,'SWC Towers'!$A:$Q,$AA$2,FALSE)),"")</f>
        <v>0.2</v>
      </c>
      <c r="AB1354" s="106" t="str">
        <f>_xlfn.IFNA(IF($B1354="","",VLOOKUP($B1354,'SWC Towers'!$A:$Q,$AB$2,FALSE)),"")</f>
        <v/>
      </c>
      <c r="AC1354" s="20">
        <f>SUM(Table25[[#This Row],[IT Tower: Application]:[Other/Non-IT ]])</f>
        <v>1</v>
      </c>
      <c r="AD1354" s="67"/>
      <c r="AE1354" s="67"/>
      <c r="AF1354" s="67"/>
      <c r="AG1354" s="67"/>
      <c r="AH1354" s="67"/>
      <c r="AI1354" s="67"/>
      <c r="AJ1354" s="67"/>
      <c r="AK1354" s="67"/>
      <c r="AL1354" s="67"/>
      <c r="AM1354" s="67"/>
      <c r="AN1354" s="67"/>
      <c r="AO1354" s="67"/>
      <c r="AP1354" s="67"/>
      <c r="AQ1354" s="67"/>
      <c r="AR1354" s="67"/>
      <c r="AS1354" s="67"/>
      <c r="AT1354" s="67"/>
      <c r="AU1354" s="67"/>
      <c r="AV1354" s="67"/>
      <c r="AW1354" s="67"/>
      <c r="AX1354" s="67"/>
      <c r="AY1354" s="67"/>
      <c r="AZ1354" s="67"/>
      <c r="BA1354" s="67"/>
      <c r="BB1354" s="113"/>
      <c r="BC1354" s="113">
        <v>36643</v>
      </c>
      <c r="BD1354" s="113"/>
      <c r="BE1354" s="113"/>
      <c r="BF1354" s="113"/>
      <c r="BG1354" s="113"/>
      <c r="BH1354" s="113"/>
      <c r="BI1354" s="113"/>
      <c r="BJ1354" s="113"/>
      <c r="BK1354" s="113"/>
      <c r="BL1354" s="113"/>
      <c r="BM1354" s="113"/>
      <c r="BN1354" s="113"/>
      <c r="BO1354" s="113"/>
      <c r="BP1354" s="113"/>
      <c r="BQ1354" s="113"/>
      <c r="BR1354" s="113"/>
      <c r="BS1354" s="113"/>
      <c r="BT1354" s="113"/>
      <c r="BU1354" s="113"/>
      <c r="BV1354" s="113"/>
      <c r="BW1354" s="113"/>
      <c r="BX1354" s="113"/>
      <c r="BY1354" s="113"/>
      <c r="BZ1354" s="113"/>
      <c r="CA1354" s="67"/>
      <c r="CB1354" s="113"/>
      <c r="CC1354" s="69">
        <f>SUM(Table25[[#This Row],[Contract Amount FY00]:[Contract Amount FY50]])</f>
        <v>36643</v>
      </c>
      <c r="CD1354" s="114"/>
    </row>
    <row r="1355" spans="1:82" x14ac:dyDescent="0.25">
      <c r="A1355" s="122" t="s">
        <v>1952</v>
      </c>
      <c r="B1355" s="122" t="s">
        <v>526</v>
      </c>
      <c r="C1355" s="122" t="s">
        <v>3206</v>
      </c>
      <c r="E1355" s="26" t="str">
        <f>IFERROR(IF(VLOOKUP(Table25[[#This Row],[Contract No.]],Table3[#All],3,FALSE)="","No","Yes"),"")</f>
        <v>Yes</v>
      </c>
      <c r="F1355" s="107" t="str">
        <f>IFERROR(VLOOKUP(Table25[[#This Row],[Contract No.]],Table3[#All],3,FALSE),"")</f>
        <v>NASPO</v>
      </c>
      <c r="G1355" s="107" t="str">
        <f>IFERROR(IF(Table25[[#This Row],[Cooperative Purchase
(Yes/No)]]="Yes","Yes",IF(VLOOKUP(Table25[[#This Row],[Contract No.]],Table3[#All],1,FALSE)=Table25[[#This Row],[Contract No.]],"Yes","No")),"No")</f>
        <v>Yes</v>
      </c>
      <c r="H1355" s="51">
        <f>IFERROR(VLOOKUP(Table25[[#This Row],[Contract No.]],Table3[#All],4,FALSE),"")</f>
        <v>43892</v>
      </c>
      <c r="I1355" s="28">
        <f>IFERROR(IF(AND(MONTH(Table25[[#This Row],[Contract Start Date]])&gt;6,MONTH(Table25[[#This Row],[Contract Start Date]])&lt;=12),YEAR(Table25[[#This Row],[Contract Start Date]])+1,YEAR(Table25[[#This Row],[Contract Start Date]])),"")</f>
        <v>2020</v>
      </c>
      <c r="J1355" s="108">
        <f>Table25[[#This Row],[FY Formula start]]</f>
        <v>2020</v>
      </c>
      <c r="K1355" s="59" t="str">
        <f>"FY"&amp;" "&amp;Table25[[#This Row],[Year Start]]</f>
        <v>FY 2020</v>
      </c>
      <c r="L1355" s="109">
        <f>IFERROR(VLOOKUP(Table25[[#This Row],[Contract No.]],Table3[#All],5,FALSE),"")</f>
        <v>45504</v>
      </c>
      <c r="M1355" s="110">
        <f>IFERROR(IF(Table25[[#This Row],[Contract End Date]]="99/99/9999","No End",IF(AND(MONTH(Table25[[#This Row],[Contract End Date]])&gt;6,MONTH(Table25[[#This Row],[Contract End Date]])&lt;=12),YEAR(Table25[[#This Row],[Contract End Date]])+1,YEAR(Table25[[#This Row],[Contract End Date]]))),"")</f>
        <v>2025</v>
      </c>
      <c r="N1355" s="111">
        <f>Table25[[#This Row],[FY Formula end]]</f>
        <v>2025</v>
      </c>
      <c r="O1355" s="112" t="str">
        <f>IF(Table25[[#This Row],[Year End]]="No End","No End","FY"&amp;" "&amp;Table25[[#This Row],[Year End]])</f>
        <v>FY 2025</v>
      </c>
      <c r="P1355" s="27"/>
      <c r="Q1355" s="104" t="str">
        <f>_xlfn.IFNA(IF($B1355="","",VLOOKUP($B1355,'SWC Towers'!$A:$Q,$Q$2,FALSE)),"")</f>
        <v/>
      </c>
      <c r="R1355" s="106">
        <f>_xlfn.IFNA(IF($B1355="","",VLOOKUP($B1355,'SWC Towers'!$A:$Q,$R$2,FALSE)),"")</f>
        <v>0.1</v>
      </c>
      <c r="S1355" s="106" t="str">
        <f>_xlfn.IFNA(IF($B1355="","",VLOOKUP($B1355,'SWC Towers'!$A:$Q,$S$2,FALSE)),"")</f>
        <v/>
      </c>
      <c r="T1355" s="106">
        <f>_xlfn.IFNA(IF($B1355="","",VLOOKUP($B1355,'SWC Towers'!$A:$Q,$T$2,FALSE)),"")</f>
        <v>0.05</v>
      </c>
      <c r="U1355" s="104">
        <f>_xlfn.IFNA(IF($B1355="","",VLOOKUP($B1355,'SWC Towers'!$A:$Q,$U$2,FALSE)),"")</f>
        <v>0.65</v>
      </c>
      <c r="V1355" s="104" t="str">
        <f>_xlfn.IFNA(IF($B1355="","",VLOOKUP($B1355,'SWC Towers'!$A:$Q,$V$2,FALSE)),"")</f>
        <v/>
      </c>
      <c r="W1355" s="104">
        <f>_xlfn.IFNA(IF($B1355="","",VLOOKUP($B1355,'SWC Towers'!$A:$Q,$W$2,FALSE)),"")</f>
        <v>0.1</v>
      </c>
      <c r="X1355" s="104" t="str">
        <f>_xlfn.IFNA(IF($B1355="","",VLOOKUP($B1355,'SWC Towers'!$A:$Q,$X$2,FALSE)),"")</f>
        <v/>
      </c>
      <c r="Y1355" s="104" t="str">
        <f>_xlfn.IFNA(IF($B1355="","",VLOOKUP($B1355,'SWC Towers'!$A:$Q,$Y$2,FALSE)),"")</f>
        <v/>
      </c>
      <c r="Z1355" s="104">
        <f>_xlfn.IFNA(IF($B1355="","",VLOOKUP($B1355,'SWC Towers'!$A:$Q,$Z$2,FALSE)),"")</f>
        <v>0.1</v>
      </c>
      <c r="AA1355" s="104" t="str">
        <f>_xlfn.IFNA(IF($B1355="","",VLOOKUP($B1355,'SWC Towers'!$A:$Q,$AA$2,FALSE)),"")</f>
        <v/>
      </c>
      <c r="AB1355" s="106" t="str">
        <f>_xlfn.IFNA(IF($B1355="","",VLOOKUP($B1355,'SWC Towers'!$A:$Q,$AB$2,FALSE)),"")</f>
        <v/>
      </c>
      <c r="AC1355" s="20">
        <f>SUM(Table25[[#This Row],[IT Tower: Application]:[Other/Non-IT ]])</f>
        <v>1</v>
      </c>
      <c r="AD1355" s="67"/>
      <c r="AE1355" s="67"/>
      <c r="AF1355" s="67"/>
      <c r="AG1355" s="67"/>
      <c r="AH1355" s="67"/>
      <c r="AI1355" s="67"/>
      <c r="AJ1355" s="67"/>
      <c r="AK1355" s="67"/>
      <c r="AL1355" s="67"/>
      <c r="AM1355" s="67"/>
      <c r="AN1355" s="67"/>
      <c r="AO1355" s="67"/>
      <c r="AP1355" s="67"/>
      <c r="AQ1355" s="67"/>
      <c r="AR1355" s="67"/>
      <c r="AS1355" s="67"/>
      <c r="AT1355" s="67"/>
      <c r="AU1355" s="67"/>
      <c r="AV1355" s="67"/>
      <c r="AW1355" s="67"/>
      <c r="AX1355" s="67"/>
      <c r="AY1355" s="67"/>
      <c r="AZ1355" s="67">
        <v>0</v>
      </c>
      <c r="BA1355" s="67">
        <v>15168</v>
      </c>
      <c r="BB1355" s="113">
        <v>38520</v>
      </c>
      <c r="BC1355" s="113">
        <v>113520</v>
      </c>
      <c r="BD1355" s="113"/>
      <c r="BE1355" s="113"/>
      <c r="BF1355" s="113"/>
      <c r="BG1355" s="113"/>
      <c r="BH1355" s="113"/>
      <c r="BI1355" s="113"/>
      <c r="BJ1355" s="113"/>
      <c r="BK1355" s="113"/>
      <c r="BL1355" s="113"/>
      <c r="BM1355" s="113"/>
      <c r="BN1355" s="113"/>
      <c r="BO1355" s="113"/>
      <c r="BP1355" s="113"/>
      <c r="BQ1355" s="113"/>
      <c r="BR1355" s="113"/>
      <c r="BS1355" s="113"/>
      <c r="BT1355" s="113"/>
      <c r="BU1355" s="113"/>
      <c r="BV1355" s="113"/>
      <c r="BW1355" s="113"/>
      <c r="BX1355" s="113"/>
      <c r="BY1355" s="113"/>
      <c r="BZ1355" s="113"/>
      <c r="CA1355" s="67"/>
      <c r="CB1355" s="113"/>
      <c r="CC1355" s="69">
        <f>SUM(Table25[[#This Row],[Contract Amount FY00]:[Contract Amount FY50]])</f>
        <v>167208</v>
      </c>
      <c r="CD1355" s="114"/>
    </row>
    <row r="1356" spans="1:82" x14ac:dyDescent="0.25">
      <c r="A1356" s="122" t="s">
        <v>1952</v>
      </c>
      <c r="B1356" s="122" t="s">
        <v>526</v>
      </c>
      <c r="C1356" s="122" t="s">
        <v>3193</v>
      </c>
      <c r="E1356" s="26" t="str">
        <f>IFERROR(IF(VLOOKUP(Table25[[#This Row],[Contract No.]],Table3[#All],3,FALSE)="","No","Yes"),"")</f>
        <v>Yes</v>
      </c>
      <c r="F1356" s="107" t="str">
        <f>IFERROR(VLOOKUP(Table25[[#This Row],[Contract No.]],Table3[#All],3,FALSE),"")</f>
        <v>NASPO</v>
      </c>
      <c r="G1356" s="107" t="str">
        <f>IFERROR(IF(Table25[[#This Row],[Cooperative Purchase
(Yes/No)]]="Yes","Yes",IF(VLOOKUP(Table25[[#This Row],[Contract No.]],Table3[#All],1,FALSE)=Table25[[#This Row],[Contract No.]],"Yes","No")),"No")</f>
        <v>Yes</v>
      </c>
      <c r="H1356" s="51">
        <f>IFERROR(VLOOKUP(Table25[[#This Row],[Contract No.]],Table3[#All],4,FALSE),"")</f>
        <v>43892</v>
      </c>
      <c r="I1356" s="28">
        <f>IFERROR(IF(AND(MONTH(Table25[[#This Row],[Contract Start Date]])&gt;6,MONTH(Table25[[#This Row],[Contract Start Date]])&lt;=12),YEAR(Table25[[#This Row],[Contract Start Date]])+1,YEAR(Table25[[#This Row],[Contract Start Date]])),"")</f>
        <v>2020</v>
      </c>
      <c r="J1356" s="108">
        <f>Table25[[#This Row],[FY Formula start]]</f>
        <v>2020</v>
      </c>
      <c r="K1356" s="59" t="str">
        <f>"FY"&amp;" "&amp;Table25[[#This Row],[Year Start]]</f>
        <v>FY 2020</v>
      </c>
      <c r="L1356" s="109">
        <f>IFERROR(VLOOKUP(Table25[[#This Row],[Contract No.]],Table3[#All],5,FALSE),"")</f>
        <v>45504</v>
      </c>
      <c r="M1356" s="110">
        <f>IFERROR(IF(Table25[[#This Row],[Contract End Date]]="99/99/9999","No End",IF(AND(MONTH(Table25[[#This Row],[Contract End Date]])&gt;6,MONTH(Table25[[#This Row],[Contract End Date]])&lt;=12),YEAR(Table25[[#This Row],[Contract End Date]])+1,YEAR(Table25[[#This Row],[Contract End Date]]))),"")</f>
        <v>2025</v>
      </c>
      <c r="N1356" s="111">
        <f>Table25[[#This Row],[FY Formula end]]</f>
        <v>2025</v>
      </c>
      <c r="O1356" s="112" t="str">
        <f>IF(Table25[[#This Row],[Year End]]="No End","No End","FY"&amp;" "&amp;Table25[[#This Row],[Year End]])</f>
        <v>FY 2025</v>
      </c>
      <c r="P1356" s="27"/>
      <c r="Q1356" s="104" t="str">
        <f>_xlfn.IFNA(IF($B1356="","",VLOOKUP($B1356,'SWC Towers'!$A:$Q,$Q$2,FALSE)),"")</f>
        <v/>
      </c>
      <c r="R1356" s="106">
        <f>_xlfn.IFNA(IF($B1356="","",VLOOKUP($B1356,'SWC Towers'!$A:$Q,$R$2,FALSE)),"")</f>
        <v>0.1</v>
      </c>
      <c r="S1356" s="106" t="str">
        <f>_xlfn.IFNA(IF($B1356="","",VLOOKUP($B1356,'SWC Towers'!$A:$Q,$S$2,FALSE)),"")</f>
        <v/>
      </c>
      <c r="T1356" s="106">
        <f>_xlfn.IFNA(IF($B1356="","",VLOOKUP($B1356,'SWC Towers'!$A:$Q,$T$2,FALSE)),"")</f>
        <v>0.05</v>
      </c>
      <c r="U1356" s="104">
        <f>_xlfn.IFNA(IF($B1356="","",VLOOKUP($B1356,'SWC Towers'!$A:$Q,$U$2,FALSE)),"")</f>
        <v>0.65</v>
      </c>
      <c r="V1356" s="104" t="str">
        <f>_xlfn.IFNA(IF($B1356="","",VLOOKUP($B1356,'SWC Towers'!$A:$Q,$V$2,FALSE)),"")</f>
        <v/>
      </c>
      <c r="W1356" s="104">
        <f>_xlfn.IFNA(IF($B1356="","",VLOOKUP($B1356,'SWC Towers'!$A:$Q,$W$2,FALSE)),"")</f>
        <v>0.1</v>
      </c>
      <c r="X1356" s="104" t="str">
        <f>_xlfn.IFNA(IF($B1356="","",VLOOKUP($B1356,'SWC Towers'!$A:$Q,$X$2,FALSE)),"")</f>
        <v/>
      </c>
      <c r="Y1356" s="104" t="str">
        <f>_xlfn.IFNA(IF($B1356="","",VLOOKUP($B1356,'SWC Towers'!$A:$Q,$Y$2,FALSE)),"")</f>
        <v/>
      </c>
      <c r="Z1356" s="104">
        <f>_xlfn.IFNA(IF($B1356="","",VLOOKUP($B1356,'SWC Towers'!$A:$Q,$Z$2,FALSE)),"")</f>
        <v>0.1</v>
      </c>
      <c r="AA1356" s="104" t="str">
        <f>_xlfn.IFNA(IF($B1356="","",VLOOKUP($B1356,'SWC Towers'!$A:$Q,$AA$2,FALSE)),"")</f>
        <v/>
      </c>
      <c r="AB1356" s="106" t="str">
        <f>_xlfn.IFNA(IF($B1356="","",VLOOKUP($B1356,'SWC Towers'!$A:$Q,$AB$2,FALSE)),"")</f>
        <v/>
      </c>
      <c r="AC1356" s="20">
        <f>SUM(Table25[[#This Row],[IT Tower: Application]:[Other/Non-IT ]])</f>
        <v>1</v>
      </c>
      <c r="AD1356" s="67"/>
      <c r="AE1356" s="67"/>
      <c r="AF1356" s="67"/>
      <c r="AG1356" s="67"/>
      <c r="AH1356" s="67"/>
      <c r="AI1356" s="67"/>
      <c r="AJ1356" s="67"/>
      <c r="AK1356" s="67"/>
      <c r="AL1356" s="67"/>
      <c r="AM1356" s="67"/>
      <c r="AN1356" s="67"/>
      <c r="AO1356" s="67"/>
      <c r="AP1356" s="67"/>
      <c r="AQ1356" s="67"/>
      <c r="AR1356" s="67"/>
      <c r="AS1356" s="67"/>
      <c r="AT1356" s="67"/>
      <c r="AU1356" s="67"/>
      <c r="AV1356" s="67"/>
      <c r="AW1356" s="67"/>
      <c r="AX1356" s="67">
        <v>0</v>
      </c>
      <c r="AY1356" s="67">
        <v>110890</v>
      </c>
      <c r="AZ1356" s="67">
        <v>63504</v>
      </c>
      <c r="BA1356" s="67">
        <v>67358</v>
      </c>
      <c r="BB1356" s="113">
        <v>213598</v>
      </c>
      <c r="BC1356" s="113">
        <v>90716</v>
      </c>
      <c r="BD1356" s="113"/>
      <c r="BE1356" s="113"/>
      <c r="BF1356" s="113"/>
      <c r="BG1356" s="113"/>
      <c r="BH1356" s="113"/>
      <c r="BI1356" s="113"/>
      <c r="BJ1356" s="113"/>
      <c r="BK1356" s="113"/>
      <c r="BL1356" s="113"/>
      <c r="BM1356" s="113"/>
      <c r="BN1356" s="113"/>
      <c r="BO1356" s="113"/>
      <c r="BP1356" s="113"/>
      <c r="BQ1356" s="113"/>
      <c r="BR1356" s="113"/>
      <c r="BS1356" s="113"/>
      <c r="BT1356" s="113"/>
      <c r="BU1356" s="113"/>
      <c r="BV1356" s="113"/>
      <c r="BW1356" s="113"/>
      <c r="BX1356" s="113"/>
      <c r="BY1356" s="113"/>
      <c r="BZ1356" s="113"/>
      <c r="CA1356" s="67"/>
      <c r="CB1356" s="113"/>
      <c r="CC1356" s="69">
        <f>SUM(Table25[[#This Row],[Contract Amount FY00]:[Contract Amount FY50]])</f>
        <v>546066</v>
      </c>
      <c r="CD1356" s="114"/>
    </row>
    <row r="1357" spans="1:82" x14ac:dyDescent="0.25">
      <c r="A1357" s="122" t="s">
        <v>1952</v>
      </c>
      <c r="B1357" s="122" t="s">
        <v>526</v>
      </c>
      <c r="C1357" s="122" t="s">
        <v>946</v>
      </c>
      <c r="E1357" s="26" t="str">
        <f>IFERROR(IF(VLOOKUP(Table25[[#This Row],[Contract No.]],Table3[#All],3,FALSE)="","No","Yes"),"")</f>
        <v>Yes</v>
      </c>
      <c r="F1357" s="107" t="str">
        <f>IFERROR(VLOOKUP(Table25[[#This Row],[Contract No.]],Table3[#All],3,FALSE),"")</f>
        <v>NASPO</v>
      </c>
      <c r="G1357" s="107" t="str">
        <f>IFERROR(IF(Table25[[#This Row],[Cooperative Purchase
(Yes/No)]]="Yes","Yes",IF(VLOOKUP(Table25[[#This Row],[Contract No.]],Table3[#All],1,FALSE)=Table25[[#This Row],[Contract No.]],"Yes","No")),"No")</f>
        <v>Yes</v>
      </c>
      <c r="H1357" s="51">
        <f>IFERROR(VLOOKUP(Table25[[#This Row],[Contract No.]],Table3[#All],4,FALSE),"")</f>
        <v>43892</v>
      </c>
      <c r="I1357" s="28">
        <f>IFERROR(IF(AND(MONTH(Table25[[#This Row],[Contract Start Date]])&gt;6,MONTH(Table25[[#This Row],[Contract Start Date]])&lt;=12),YEAR(Table25[[#This Row],[Contract Start Date]])+1,YEAR(Table25[[#This Row],[Contract Start Date]])),"")</f>
        <v>2020</v>
      </c>
      <c r="J1357" s="108">
        <f>Table25[[#This Row],[FY Formula start]]</f>
        <v>2020</v>
      </c>
      <c r="K1357" s="59" t="str">
        <f>"FY"&amp;" "&amp;Table25[[#This Row],[Year Start]]</f>
        <v>FY 2020</v>
      </c>
      <c r="L1357" s="109">
        <f>IFERROR(VLOOKUP(Table25[[#This Row],[Contract No.]],Table3[#All],5,FALSE),"")</f>
        <v>45504</v>
      </c>
      <c r="M1357" s="110">
        <f>IFERROR(IF(Table25[[#This Row],[Contract End Date]]="99/99/9999","No End",IF(AND(MONTH(Table25[[#This Row],[Contract End Date]])&gt;6,MONTH(Table25[[#This Row],[Contract End Date]])&lt;=12),YEAR(Table25[[#This Row],[Contract End Date]])+1,YEAR(Table25[[#This Row],[Contract End Date]]))),"")</f>
        <v>2025</v>
      </c>
      <c r="N1357" s="111">
        <f>Table25[[#This Row],[FY Formula end]]</f>
        <v>2025</v>
      </c>
      <c r="O1357" s="112" t="str">
        <f>IF(Table25[[#This Row],[Year End]]="No End","No End","FY"&amp;" "&amp;Table25[[#This Row],[Year End]])</f>
        <v>FY 2025</v>
      </c>
      <c r="P1357" s="27"/>
      <c r="Q1357" s="104" t="str">
        <f>_xlfn.IFNA(IF($B1357="","",VLOOKUP($B1357,'SWC Towers'!$A:$Q,$Q$2,FALSE)),"")</f>
        <v/>
      </c>
      <c r="R1357" s="106">
        <f>_xlfn.IFNA(IF($B1357="","",VLOOKUP($B1357,'SWC Towers'!$A:$Q,$R$2,FALSE)),"")</f>
        <v>0.1</v>
      </c>
      <c r="S1357" s="106" t="str">
        <f>_xlfn.IFNA(IF($B1357="","",VLOOKUP($B1357,'SWC Towers'!$A:$Q,$S$2,FALSE)),"")</f>
        <v/>
      </c>
      <c r="T1357" s="106">
        <f>_xlfn.IFNA(IF($B1357="","",VLOOKUP($B1357,'SWC Towers'!$A:$Q,$T$2,FALSE)),"")</f>
        <v>0.05</v>
      </c>
      <c r="U1357" s="104">
        <f>_xlfn.IFNA(IF($B1357="","",VLOOKUP($B1357,'SWC Towers'!$A:$Q,$U$2,FALSE)),"")</f>
        <v>0.65</v>
      </c>
      <c r="V1357" s="104" t="str">
        <f>_xlfn.IFNA(IF($B1357="","",VLOOKUP($B1357,'SWC Towers'!$A:$Q,$V$2,FALSE)),"")</f>
        <v/>
      </c>
      <c r="W1357" s="104">
        <f>_xlfn.IFNA(IF($B1357="","",VLOOKUP($B1357,'SWC Towers'!$A:$Q,$W$2,FALSE)),"")</f>
        <v>0.1</v>
      </c>
      <c r="X1357" s="104" t="str">
        <f>_xlfn.IFNA(IF($B1357="","",VLOOKUP($B1357,'SWC Towers'!$A:$Q,$X$2,FALSE)),"")</f>
        <v/>
      </c>
      <c r="Y1357" s="104" t="str">
        <f>_xlfn.IFNA(IF($B1357="","",VLOOKUP($B1357,'SWC Towers'!$A:$Q,$Y$2,FALSE)),"")</f>
        <v/>
      </c>
      <c r="Z1357" s="104">
        <f>_xlfn.IFNA(IF($B1357="","",VLOOKUP($B1357,'SWC Towers'!$A:$Q,$Z$2,FALSE)),"")</f>
        <v>0.1</v>
      </c>
      <c r="AA1357" s="104" t="str">
        <f>_xlfn.IFNA(IF($B1357="","",VLOOKUP($B1357,'SWC Towers'!$A:$Q,$AA$2,FALSE)),"")</f>
        <v/>
      </c>
      <c r="AB1357" s="106" t="str">
        <f>_xlfn.IFNA(IF($B1357="","",VLOOKUP($B1357,'SWC Towers'!$A:$Q,$AB$2,FALSE)),"")</f>
        <v/>
      </c>
      <c r="AC1357" s="20">
        <f>SUM(Table25[[#This Row],[IT Tower: Application]:[Other/Non-IT ]])</f>
        <v>1</v>
      </c>
      <c r="AD1357" s="67"/>
      <c r="AE1357" s="67"/>
      <c r="AF1357" s="67"/>
      <c r="AG1357" s="67"/>
      <c r="AH1357" s="67"/>
      <c r="AI1357" s="67"/>
      <c r="AJ1357" s="67"/>
      <c r="AK1357" s="67"/>
      <c r="AL1357" s="67"/>
      <c r="AM1357" s="67"/>
      <c r="AN1357" s="67"/>
      <c r="AO1357" s="67"/>
      <c r="AP1357" s="67"/>
      <c r="AQ1357" s="67"/>
      <c r="AR1357" s="67"/>
      <c r="AS1357" s="67"/>
      <c r="AT1357" s="67"/>
      <c r="AU1357" s="67"/>
      <c r="AV1357" s="67"/>
      <c r="AW1357" s="67"/>
      <c r="AX1357" s="67">
        <v>16561</v>
      </c>
      <c r="AY1357" s="67">
        <v>117935</v>
      </c>
      <c r="AZ1357" s="67">
        <v>108891</v>
      </c>
      <c r="BA1357" s="67">
        <v>97845</v>
      </c>
      <c r="BB1357" s="113">
        <v>310243</v>
      </c>
      <c r="BC1357" s="113">
        <v>0</v>
      </c>
      <c r="BD1357" s="113"/>
      <c r="BE1357" s="113"/>
      <c r="BF1357" s="113"/>
      <c r="BG1357" s="113"/>
      <c r="BH1357" s="113"/>
      <c r="BI1357" s="113"/>
      <c r="BJ1357" s="113"/>
      <c r="BK1357" s="113"/>
      <c r="BL1357" s="113"/>
      <c r="BM1357" s="113"/>
      <c r="BN1357" s="113"/>
      <c r="BO1357" s="113"/>
      <c r="BP1357" s="113"/>
      <c r="BQ1357" s="113"/>
      <c r="BR1357" s="113"/>
      <c r="BS1357" s="113"/>
      <c r="BT1357" s="113"/>
      <c r="BU1357" s="113"/>
      <c r="BV1357" s="113"/>
      <c r="BW1357" s="113"/>
      <c r="BX1357" s="113"/>
      <c r="BY1357" s="113"/>
      <c r="BZ1357" s="113"/>
      <c r="CA1357" s="67"/>
      <c r="CB1357" s="113"/>
      <c r="CC1357" s="69">
        <f>SUM(Table25[[#This Row],[Contract Amount FY00]:[Contract Amount FY50]])</f>
        <v>651475</v>
      </c>
      <c r="CD1357" s="114"/>
    </row>
    <row r="1358" spans="1:82" x14ac:dyDescent="0.25">
      <c r="A1358" s="122" t="s">
        <v>1952</v>
      </c>
      <c r="B1358" s="122" t="s">
        <v>286</v>
      </c>
      <c r="C1358" s="122" t="s">
        <v>1796</v>
      </c>
      <c r="E1358" s="26" t="str">
        <f>IFERROR(IF(VLOOKUP(Table25[[#This Row],[Contract No.]],Table3[#All],3,FALSE)="","No","Yes"),"")</f>
        <v>No</v>
      </c>
      <c r="F1358" s="107" t="str">
        <f>IFERROR(VLOOKUP(Table25[[#This Row],[Contract No.]],Table3[#All],3,FALSE),"")</f>
        <v/>
      </c>
      <c r="G1358" s="107" t="str">
        <f>IFERROR(IF(Table25[[#This Row],[Cooperative Purchase
(Yes/No)]]="Yes","Yes",IF(VLOOKUP(Table25[[#This Row],[Contract No.]],Table3[#All],1,FALSE)=Table25[[#This Row],[Contract No.]],"Yes","No")),"No")</f>
        <v>Yes</v>
      </c>
      <c r="H1358" s="51">
        <f>IFERROR(VLOOKUP(Table25[[#This Row],[Contract No.]],Table3[#All],4,FALSE),"")</f>
        <v>42401</v>
      </c>
      <c r="I1358" s="28">
        <f>IFERROR(IF(AND(MONTH(Table25[[#This Row],[Contract Start Date]])&gt;6,MONTH(Table25[[#This Row],[Contract Start Date]])&lt;=12),YEAR(Table25[[#This Row],[Contract Start Date]])+1,YEAR(Table25[[#This Row],[Contract Start Date]])),"")</f>
        <v>2016</v>
      </c>
      <c r="J1358" s="108">
        <f>Table25[[#This Row],[FY Formula start]]</f>
        <v>2016</v>
      </c>
      <c r="K1358" s="59" t="str">
        <f>"FY"&amp;" "&amp;Table25[[#This Row],[Year Start]]</f>
        <v>FY 2016</v>
      </c>
      <c r="L1358" s="109">
        <f>IFERROR(VLOOKUP(Table25[[#This Row],[Contract No.]],Table3[#All],5,FALSE),"")</f>
        <v>72717</v>
      </c>
      <c r="M1358" s="110">
        <f>IFERROR(IF(Table25[[#This Row],[Contract End Date]]="99/99/9999","No End",IF(AND(MONTH(Table25[[#This Row],[Contract End Date]])&gt;6,MONTH(Table25[[#This Row],[Contract End Date]])&lt;=12),YEAR(Table25[[#This Row],[Contract End Date]])+1,YEAR(Table25[[#This Row],[Contract End Date]]))),"")</f>
        <v>2099</v>
      </c>
      <c r="N1358" s="111">
        <f>Table25[[#This Row],[FY Formula end]]</f>
        <v>2099</v>
      </c>
      <c r="O1358" s="112" t="str">
        <f>IF(Table25[[#This Row],[Year End]]="No End","No End","FY"&amp;" "&amp;Table25[[#This Row],[Year End]])</f>
        <v>FY 2099</v>
      </c>
      <c r="P1358" s="27"/>
      <c r="Q1358" s="104">
        <f>_xlfn.IFNA(IF($B1358="","",VLOOKUP($B1358,'SWC Towers'!$A:$Q,$Q$2,FALSE)),"")</f>
        <v>0.5</v>
      </c>
      <c r="R1358" s="106" t="str">
        <f>_xlfn.IFNA(IF($B1358="","",VLOOKUP($B1358,'SWC Towers'!$A:$Q,$R$2,FALSE)),"")</f>
        <v/>
      </c>
      <c r="S1358" s="106" t="str">
        <f>_xlfn.IFNA(IF($B1358="","",VLOOKUP($B1358,'SWC Towers'!$A:$Q,$S$2,FALSE)),"")</f>
        <v/>
      </c>
      <c r="T1358" s="106">
        <f>_xlfn.IFNA(IF($B1358="","",VLOOKUP($B1358,'SWC Towers'!$A:$Q,$T$2,FALSE)),"")</f>
        <v>0.5</v>
      </c>
      <c r="U1358" s="104" t="str">
        <f>_xlfn.IFNA(IF($B1358="","",VLOOKUP($B1358,'SWC Towers'!$A:$Q,$U$2,FALSE)),"")</f>
        <v/>
      </c>
      <c r="V1358" s="104" t="str">
        <f>_xlfn.IFNA(IF($B1358="","",VLOOKUP($B1358,'SWC Towers'!$A:$Q,$V$2,FALSE)),"")</f>
        <v/>
      </c>
      <c r="W1358" s="104" t="str">
        <f>_xlfn.IFNA(IF($B1358="","",VLOOKUP($B1358,'SWC Towers'!$A:$Q,$W$2,FALSE)),"")</f>
        <v/>
      </c>
      <c r="X1358" s="104" t="str">
        <f>_xlfn.IFNA(IF($B1358="","",VLOOKUP($B1358,'SWC Towers'!$A:$Q,$X$2,FALSE)),"")</f>
        <v/>
      </c>
      <c r="Y1358" s="104" t="str">
        <f>_xlfn.IFNA(IF($B1358="","",VLOOKUP($B1358,'SWC Towers'!$A:$Q,$Y$2,FALSE)),"")</f>
        <v/>
      </c>
      <c r="Z1358" s="104" t="str">
        <f>_xlfn.IFNA(IF($B1358="","",VLOOKUP($B1358,'SWC Towers'!$A:$Q,$Z$2,FALSE)),"")</f>
        <v/>
      </c>
      <c r="AA1358" s="104" t="str">
        <f>_xlfn.IFNA(IF($B1358="","",VLOOKUP($B1358,'SWC Towers'!$A:$Q,$AA$2,FALSE)),"")</f>
        <v/>
      </c>
      <c r="AB1358" s="106" t="str">
        <f>_xlfn.IFNA(IF($B1358="","",VLOOKUP($B1358,'SWC Towers'!$A:$Q,$AB$2,FALSE)),"")</f>
        <v/>
      </c>
      <c r="AC1358" s="20">
        <f>SUM(Table25[[#This Row],[IT Tower: Application]:[Other/Non-IT ]])</f>
        <v>1</v>
      </c>
      <c r="AD1358" s="67"/>
      <c r="AE1358" s="67"/>
      <c r="AF1358" s="67"/>
      <c r="AG1358" s="67"/>
      <c r="AH1358" s="67"/>
      <c r="AI1358" s="67"/>
      <c r="AJ1358" s="67"/>
      <c r="AK1358" s="67"/>
      <c r="AL1358" s="67"/>
      <c r="AM1358" s="67"/>
      <c r="AN1358" s="67"/>
      <c r="AO1358" s="67"/>
      <c r="AP1358" s="67"/>
      <c r="AQ1358" s="67"/>
      <c r="AR1358" s="67"/>
      <c r="AS1358" s="67"/>
      <c r="AT1358" s="67"/>
      <c r="AU1358" s="67"/>
      <c r="AV1358" s="67"/>
      <c r="AW1358" s="67"/>
      <c r="AX1358" s="67">
        <v>62618</v>
      </c>
      <c r="AY1358" s="67">
        <v>208313</v>
      </c>
      <c r="AZ1358" s="67">
        <v>186863</v>
      </c>
      <c r="BA1358" s="67">
        <v>196681</v>
      </c>
      <c r="BB1358" s="113">
        <v>160710</v>
      </c>
      <c r="BC1358" s="113">
        <v>0</v>
      </c>
      <c r="BD1358" s="113"/>
      <c r="BE1358" s="113"/>
      <c r="BF1358" s="113"/>
      <c r="BG1358" s="113"/>
      <c r="BH1358" s="113"/>
      <c r="BI1358" s="113"/>
      <c r="BJ1358" s="113"/>
      <c r="BK1358" s="113"/>
      <c r="BL1358" s="113"/>
      <c r="BM1358" s="113"/>
      <c r="BN1358" s="113"/>
      <c r="BO1358" s="113"/>
      <c r="BP1358" s="113"/>
      <c r="BQ1358" s="113"/>
      <c r="BR1358" s="113"/>
      <c r="BS1358" s="113"/>
      <c r="BT1358" s="113"/>
      <c r="BU1358" s="113"/>
      <c r="BV1358" s="113"/>
      <c r="BW1358" s="113"/>
      <c r="BX1358" s="113"/>
      <c r="BY1358" s="113"/>
      <c r="BZ1358" s="113"/>
      <c r="CA1358" s="67"/>
      <c r="CB1358" s="113"/>
      <c r="CC1358" s="69">
        <f>SUM(Table25[[#This Row],[Contract Amount FY00]:[Contract Amount FY50]])</f>
        <v>815185</v>
      </c>
      <c r="CD1358" s="114"/>
    </row>
    <row r="1359" spans="1:82" x14ac:dyDescent="0.25">
      <c r="A1359" s="122" t="s">
        <v>1952</v>
      </c>
      <c r="B1359" s="122" t="s">
        <v>286</v>
      </c>
      <c r="C1359" s="122" t="s">
        <v>3156</v>
      </c>
      <c r="E1359" s="26" t="str">
        <f>IFERROR(IF(VLOOKUP(Table25[[#This Row],[Contract No.]],Table3[#All],3,FALSE)="","No","Yes"),"")</f>
        <v>No</v>
      </c>
      <c r="F1359" s="107" t="str">
        <f>IFERROR(VLOOKUP(Table25[[#This Row],[Contract No.]],Table3[#All],3,FALSE),"")</f>
        <v/>
      </c>
      <c r="G1359" s="107" t="str">
        <f>IFERROR(IF(Table25[[#This Row],[Cooperative Purchase
(Yes/No)]]="Yes","Yes",IF(VLOOKUP(Table25[[#This Row],[Contract No.]],Table3[#All],1,FALSE)=Table25[[#This Row],[Contract No.]],"Yes","No")),"No")</f>
        <v>Yes</v>
      </c>
      <c r="H1359" s="51">
        <f>IFERROR(VLOOKUP(Table25[[#This Row],[Contract No.]],Table3[#All],4,FALSE),"")</f>
        <v>42401</v>
      </c>
      <c r="I1359" s="28">
        <f>IFERROR(IF(AND(MONTH(Table25[[#This Row],[Contract Start Date]])&gt;6,MONTH(Table25[[#This Row],[Contract Start Date]])&lt;=12),YEAR(Table25[[#This Row],[Contract Start Date]])+1,YEAR(Table25[[#This Row],[Contract Start Date]])),"")</f>
        <v>2016</v>
      </c>
      <c r="J1359" s="108">
        <f>Table25[[#This Row],[FY Formula start]]</f>
        <v>2016</v>
      </c>
      <c r="K1359" s="59" t="str">
        <f>"FY"&amp;" "&amp;Table25[[#This Row],[Year Start]]</f>
        <v>FY 2016</v>
      </c>
      <c r="L1359" s="109">
        <f>IFERROR(VLOOKUP(Table25[[#This Row],[Contract No.]],Table3[#All],5,FALSE),"")</f>
        <v>72717</v>
      </c>
      <c r="M1359" s="110">
        <f>IFERROR(IF(Table25[[#This Row],[Contract End Date]]="99/99/9999","No End",IF(AND(MONTH(Table25[[#This Row],[Contract End Date]])&gt;6,MONTH(Table25[[#This Row],[Contract End Date]])&lt;=12),YEAR(Table25[[#This Row],[Contract End Date]])+1,YEAR(Table25[[#This Row],[Contract End Date]]))),"")</f>
        <v>2099</v>
      </c>
      <c r="N1359" s="111">
        <f>Table25[[#This Row],[FY Formula end]]</f>
        <v>2099</v>
      </c>
      <c r="O1359" s="112" t="str">
        <f>IF(Table25[[#This Row],[Year End]]="No End","No End","FY"&amp;" "&amp;Table25[[#This Row],[Year End]])</f>
        <v>FY 2099</v>
      </c>
      <c r="P1359" s="27"/>
      <c r="Q1359" s="104">
        <f>_xlfn.IFNA(IF($B1359="","",VLOOKUP($B1359,'SWC Towers'!$A:$Q,$Q$2,FALSE)),"")</f>
        <v>0.5</v>
      </c>
      <c r="R1359" s="106" t="str">
        <f>_xlfn.IFNA(IF($B1359="","",VLOOKUP($B1359,'SWC Towers'!$A:$Q,$R$2,FALSE)),"")</f>
        <v/>
      </c>
      <c r="S1359" s="106" t="str">
        <f>_xlfn.IFNA(IF($B1359="","",VLOOKUP($B1359,'SWC Towers'!$A:$Q,$S$2,FALSE)),"")</f>
        <v/>
      </c>
      <c r="T1359" s="106">
        <f>_xlfn.IFNA(IF($B1359="","",VLOOKUP($B1359,'SWC Towers'!$A:$Q,$T$2,FALSE)),"")</f>
        <v>0.5</v>
      </c>
      <c r="U1359" s="104" t="str">
        <f>_xlfn.IFNA(IF($B1359="","",VLOOKUP($B1359,'SWC Towers'!$A:$Q,$U$2,FALSE)),"")</f>
        <v/>
      </c>
      <c r="V1359" s="104" t="str">
        <f>_xlfn.IFNA(IF($B1359="","",VLOOKUP($B1359,'SWC Towers'!$A:$Q,$V$2,FALSE)),"")</f>
        <v/>
      </c>
      <c r="W1359" s="104" t="str">
        <f>_xlfn.IFNA(IF($B1359="","",VLOOKUP($B1359,'SWC Towers'!$A:$Q,$W$2,FALSE)),"")</f>
        <v/>
      </c>
      <c r="X1359" s="104" t="str">
        <f>_xlfn.IFNA(IF($B1359="","",VLOOKUP($B1359,'SWC Towers'!$A:$Q,$X$2,FALSE)),"")</f>
        <v/>
      </c>
      <c r="Y1359" s="104" t="str">
        <f>_xlfn.IFNA(IF($B1359="","",VLOOKUP($B1359,'SWC Towers'!$A:$Q,$Y$2,FALSE)),"")</f>
        <v/>
      </c>
      <c r="Z1359" s="104" t="str">
        <f>_xlfn.IFNA(IF($B1359="","",VLOOKUP($B1359,'SWC Towers'!$A:$Q,$Z$2,FALSE)),"")</f>
        <v/>
      </c>
      <c r="AA1359" s="104" t="str">
        <f>_xlfn.IFNA(IF($B1359="","",VLOOKUP($B1359,'SWC Towers'!$A:$Q,$AA$2,FALSE)),"")</f>
        <v/>
      </c>
      <c r="AB1359" s="106" t="str">
        <f>_xlfn.IFNA(IF($B1359="","",VLOOKUP($B1359,'SWC Towers'!$A:$Q,$AB$2,FALSE)),"")</f>
        <v/>
      </c>
      <c r="AC1359" s="20">
        <f>SUM(Table25[[#This Row],[IT Tower: Application]:[Other/Non-IT ]])</f>
        <v>1</v>
      </c>
      <c r="AD1359" s="67"/>
      <c r="AE1359" s="67"/>
      <c r="AF1359" s="67"/>
      <c r="AG1359" s="67"/>
      <c r="AH1359" s="67"/>
      <c r="AI1359" s="67"/>
      <c r="AJ1359" s="67"/>
      <c r="AK1359" s="67"/>
      <c r="AL1359" s="67"/>
      <c r="AM1359" s="67"/>
      <c r="AN1359" s="67"/>
      <c r="AO1359" s="67"/>
      <c r="AP1359" s="67"/>
      <c r="AQ1359" s="67"/>
      <c r="AR1359" s="67"/>
      <c r="AS1359" s="67"/>
      <c r="AT1359" s="67"/>
      <c r="AU1359" s="67"/>
      <c r="AV1359" s="67">
        <v>2448</v>
      </c>
      <c r="AW1359" s="67">
        <v>0</v>
      </c>
      <c r="AX1359" s="67"/>
      <c r="AY1359" s="67"/>
      <c r="AZ1359" s="67"/>
      <c r="BA1359" s="67"/>
      <c r="BB1359" s="113"/>
      <c r="BC1359" s="113"/>
      <c r="BD1359" s="113"/>
      <c r="BE1359" s="113"/>
      <c r="BF1359" s="113"/>
      <c r="BG1359" s="113"/>
      <c r="BH1359" s="113"/>
      <c r="BI1359" s="113"/>
      <c r="BJ1359" s="113"/>
      <c r="BK1359" s="113"/>
      <c r="BL1359" s="113"/>
      <c r="BM1359" s="113"/>
      <c r="BN1359" s="113"/>
      <c r="BO1359" s="113"/>
      <c r="BP1359" s="113"/>
      <c r="BQ1359" s="113"/>
      <c r="BR1359" s="113"/>
      <c r="BS1359" s="113"/>
      <c r="BT1359" s="113"/>
      <c r="BU1359" s="113"/>
      <c r="BV1359" s="113"/>
      <c r="BW1359" s="113"/>
      <c r="BX1359" s="113"/>
      <c r="BY1359" s="113"/>
      <c r="BZ1359" s="113"/>
      <c r="CA1359" s="67"/>
      <c r="CB1359" s="113"/>
      <c r="CC1359" s="69">
        <f>SUM(Table25[[#This Row],[Contract Amount FY00]:[Contract Amount FY50]])</f>
        <v>2448</v>
      </c>
      <c r="CD1359" s="114"/>
    </row>
    <row r="1360" spans="1:82" x14ac:dyDescent="0.25">
      <c r="A1360" s="122" t="s">
        <v>1952</v>
      </c>
      <c r="B1360" s="122" t="s">
        <v>286</v>
      </c>
      <c r="C1360" s="122" t="s">
        <v>1844</v>
      </c>
      <c r="E1360" s="26" t="str">
        <f>IFERROR(IF(VLOOKUP(Table25[[#This Row],[Contract No.]],Table3[#All],3,FALSE)="","No","Yes"),"")</f>
        <v>No</v>
      </c>
      <c r="F1360" s="107" t="str">
        <f>IFERROR(VLOOKUP(Table25[[#This Row],[Contract No.]],Table3[#All],3,FALSE),"")</f>
        <v/>
      </c>
      <c r="G1360" s="107" t="str">
        <f>IFERROR(IF(Table25[[#This Row],[Cooperative Purchase
(Yes/No)]]="Yes","Yes",IF(VLOOKUP(Table25[[#This Row],[Contract No.]],Table3[#All],1,FALSE)=Table25[[#This Row],[Contract No.]],"Yes","No")),"No")</f>
        <v>Yes</v>
      </c>
      <c r="H1360" s="51">
        <f>IFERROR(VLOOKUP(Table25[[#This Row],[Contract No.]],Table3[#All],4,FALSE),"")</f>
        <v>42401</v>
      </c>
      <c r="I1360" s="28">
        <f>IFERROR(IF(AND(MONTH(Table25[[#This Row],[Contract Start Date]])&gt;6,MONTH(Table25[[#This Row],[Contract Start Date]])&lt;=12),YEAR(Table25[[#This Row],[Contract Start Date]])+1,YEAR(Table25[[#This Row],[Contract Start Date]])),"")</f>
        <v>2016</v>
      </c>
      <c r="J1360" s="108">
        <f>Table25[[#This Row],[FY Formula start]]</f>
        <v>2016</v>
      </c>
      <c r="K1360" s="59" t="str">
        <f>"FY"&amp;" "&amp;Table25[[#This Row],[Year Start]]</f>
        <v>FY 2016</v>
      </c>
      <c r="L1360" s="109">
        <f>IFERROR(VLOOKUP(Table25[[#This Row],[Contract No.]],Table3[#All],5,FALSE),"")</f>
        <v>72717</v>
      </c>
      <c r="M1360" s="110">
        <f>IFERROR(IF(Table25[[#This Row],[Contract End Date]]="99/99/9999","No End",IF(AND(MONTH(Table25[[#This Row],[Contract End Date]])&gt;6,MONTH(Table25[[#This Row],[Contract End Date]])&lt;=12),YEAR(Table25[[#This Row],[Contract End Date]])+1,YEAR(Table25[[#This Row],[Contract End Date]]))),"")</f>
        <v>2099</v>
      </c>
      <c r="N1360" s="111">
        <f>Table25[[#This Row],[FY Formula end]]</f>
        <v>2099</v>
      </c>
      <c r="O1360" s="112" t="str">
        <f>IF(Table25[[#This Row],[Year End]]="No End","No End","FY"&amp;" "&amp;Table25[[#This Row],[Year End]])</f>
        <v>FY 2099</v>
      </c>
      <c r="P1360" s="27"/>
      <c r="Q1360" s="104">
        <f>_xlfn.IFNA(IF($B1360="","",VLOOKUP($B1360,'SWC Towers'!$A:$Q,$Q$2,FALSE)),"")</f>
        <v>0.5</v>
      </c>
      <c r="R1360" s="106" t="str">
        <f>_xlfn.IFNA(IF($B1360="","",VLOOKUP($B1360,'SWC Towers'!$A:$Q,$R$2,FALSE)),"")</f>
        <v/>
      </c>
      <c r="S1360" s="106" t="str">
        <f>_xlfn.IFNA(IF($B1360="","",VLOOKUP($B1360,'SWC Towers'!$A:$Q,$S$2,FALSE)),"")</f>
        <v/>
      </c>
      <c r="T1360" s="106">
        <f>_xlfn.IFNA(IF($B1360="","",VLOOKUP($B1360,'SWC Towers'!$A:$Q,$T$2,FALSE)),"")</f>
        <v>0.5</v>
      </c>
      <c r="U1360" s="104" t="str">
        <f>_xlfn.IFNA(IF($B1360="","",VLOOKUP($B1360,'SWC Towers'!$A:$Q,$U$2,FALSE)),"")</f>
        <v/>
      </c>
      <c r="V1360" s="104" t="str">
        <f>_xlfn.IFNA(IF($B1360="","",VLOOKUP($B1360,'SWC Towers'!$A:$Q,$V$2,FALSE)),"")</f>
        <v/>
      </c>
      <c r="W1360" s="104" t="str">
        <f>_xlfn.IFNA(IF($B1360="","",VLOOKUP($B1360,'SWC Towers'!$A:$Q,$W$2,FALSE)),"")</f>
        <v/>
      </c>
      <c r="X1360" s="104" t="str">
        <f>_xlfn.IFNA(IF($B1360="","",VLOOKUP($B1360,'SWC Towers'!$A:$Q,$X$2,FALSE)),"")</f>
        <v/>
      </c>
      <c r="Y1360" s="104" t="str">
        <f>_xlfn.IFNA(IF($B1360="","",VLOOKUP($B1360,'SWC Towers'!$A:$Q,$Y$2,FALSE)),"")</f>
        <v/>
      </c>
      <c r="Z1360" s="104" t="str">
        <f>_xlfn.IFNA(IF($B1360="","",VLOOKUP($B1360,'SWC Towers'!$A:$Q,$Z$2,FALSE)),"")</f>
        <v/>
      </c>
      <c r="AA1360" s="104" t="str">
        <f>_xlfn.IFNA(IF($B1360="","",VLOOKUP($B1360,'SWC Towers'!$A:$Q,$AA$2,FALSE)),"")</f>
        <v/>
      </c>
      <c r="AB1360" s="106" t="str">
        <f>_xlfn.IFNA(IF($B1360="","",VLOOKUP($B1360,'SWC Towers'!$A:$Q,$AB$2,FALSE)),"")</f>
        <v/>
      </c>
      <c r="AC1360" s="20">
        <f>SUM(Table25[[#This Row],[IT Tower: Application]:[Other/Non-IT ]])</f>
        <v>1</v>
      </c>
      <c r="AD1360" s="67"/>
      <c r="AE1360" s="67"/>
      <c r="AF1360" s="67"/>
      <c r="AG1360" s="67"/>
      <c r="AH1360" s="67"/>
      <c r="AI1360" s="67"/>
      <c r="AJ1360" s="67"/>
      <c r="AK1360" s="67"/>
      <c r="AL1360" s="67"/>
      <c r="AM1360" s="67"/>
      <c r="AN1360" s="67"/>
      <c r="AO1360" s="67"/>
      <c r="AP1360" s="67"/>
      <c r="AQ1360" s="67"/>
      <c r="AR1360" s="67"/>
      <c r="AS1360" s="67"/>
      <c r="AT1360" s="67"/>
      <c r="AU1360" s="67"/>
      <c r="AV1360" s="67"/>
      <c r="AW1360" s="67"/>
      <c r="AX1360" s="67">
        <v>3900</v>
      </c>
      <c r="AY1360" s="67">
        <v>25625</v>
      </c>
      <c r="AZ1360" s="67">
        <v>0</v>
      </c>
      <c r="BA1360" s="67"/>
      <c r="BB1360" s="113"/>
      <c r="BC1360" s="113"/>
      <c r="BD1360" s="113"/>
      <c r="BE1360" s="113"/>
      <c r="BF1360" s="113"/>
      <c r="BG1360" s="113"/>
      <c r="BH1360" s="113"/>
      <c r="BI1360" s="113"/>
      <c r="BJ1360" s="113"/>
      <c r="BK1360" s="113"/>
      <c r="BL1360" s="113"/>
      <c r="BM1360" s="113"/>
      <c r="BN1360" s="113"/>
      <c r="BO1360" s="113"/>
      <c r="BP1360" s="113"/>
      <c r="BQ1360" s="113"/>
      <c r="BR1360" s="113"/>
      <c r="BS1360" s="113"/>
      <c r="BT1360" s="113"/>
      <c r="BU1360" s="113"/>
      <c r="BV1360" s="113"/>
      <c r="BW1360" s="113"/>
      <c r="BX1360" s="113"/>
      <c r="BY1360" s="113"/>
      <c r="BZ1360" s="113"/>
      <c r="CA1360" s="67"/>
      <c r="CB1360" s="113"/>
      <c r="CC1360" s="69">
        <f>SUM(Table25[[#This Row],[Contract Amount FY00]:[Contract Amount FY50]])</f>
        <v>29525</v>
      </c>
      <c r="CD1360" s="114"/>
    </row>
    <row r="1361" spans="1:82" x14ac:dyDescent="0.25">
      <c r="A1361" s="122" t="s">
        <v>1952</v>
      </c>
      <c r="B1361" s="122" t="s">
        <v>286</v>
      </c>
      <c r="C1361" s="122" t="s">
        <v>3163</v>
      </c>
      <c r="E1361" s="26" t="str">
        <f>IFERROR(IF(VLOOKUP(Table25[[#This Row],[Contract No.]],Table3[#All],3,FALSE)="","No","Yes"),"")</f>
        <v>No</v>
      </c>
      <c r="F1361" s="107" t="str">
        <f>IFERROR(VLOOKUP(Table25[[#This Row],[Contract No.]],Table3[#All],3,FALSE),"")</f>
        <v/>
      </c>
      <c r="G1361" s="107" t="str">
        <f>IFERROR(IF(Table25[[#This Row],[Cooperative Purchase
(Yes/No)]]="Yes","Yes",IF(VLOOKUP(Table25[[#This Row],[Contract No.]],Table3[#All],1,FALSE)=Table25[[#This Row],[Contract No.]],"Yes","No")),"No")</f>
        <v>Yes</v>
      </c>
      <c r="H1361" s="51">
        <f>IFERROR(VLOOKUP(Table25[[#This Row],[Contract No.]],Table3[#All],4,FALSE),"")</f>
        <v>42401</v>
      </c>
      <c r="I1361" s="28">
        <f>IFERROR(IF(AND(MONTH(Table25[[#This Row],[Contract Start Date]])&gt;6,MONTH(Table25[[#This Row],[Contract Start Date]])&lt;=12),YEAR(Table25[[#This Row],[Contract Start Date]])+1,YEAR(Table25[[#This Row],[Contract Start Date]])),"")</f>
        <v>2016</v>
      </c>
      <c r="J1361" s="108">
        <f>Table25[[#This Row],[FY Formula start]]</f>
        <v>2016</v>
      </c>
      <c r="K1361" s="59" t="str">
        <f>"FY"&amp;" "&amp;Table25[[#This Row],[Year Start]]</f>
        <v>FY 2016</v>
      </c>
      <c r="L1361" s="109">
        <f>IFERROR(VLOOKUP(Table25[[#This Row],[Contract No.]],Table3[#All],5,FALSE),"")</f>
        <v>72717</v>
      </c>
      <c r="M1361" s="110">
        <f>IFERROR(IF(Table25[[#This Row],[Contract End Date]]="99/99/9999","No End",IF(AND(MONTH(Table25[[#This Row],[Contract End Date]])&gt;6,MONTH(Table25[[#This Row],[Contract End Date]])&lt;=12),YEAR(Table25[[#This Row],[Contract End Date]])+1,YEAR(Table25[[#This Row],[Contract End Date]]))),"")</f>
        <v>2099</v>
      </c>
      <c r="N1361" s="111">
        <f>Table25[[#This Row],[FY Formula end]]</f>
        <v>2099</v>
      </c>
      <c r="O1361" s="112" t="str">
        <f>IF(Table25[[#This Row],[Year End]]="No End","No End","FY"&amp;" "&amp;Table25[[#This Row],[Year End]])</f>
        <v>FY 2099</v>
      </c>
      <c r="P1361" s="27"/>
      <c r="Q1361" s="104">
        <f>_xlfn.IFNA(IF($B1361="","",VLOOKUP($B1361,'SWC Towers'!$A:$Q,$Q$2,FALSE)),"")</f>
        <v>0.5</v>
      </c>
      <c r="R1361" s="106" t="str">
        <f>_xlfn.IFNA(IF($B1361="","",VLOOKUP($B1361,'SWC Towers'!$A:$Q,$R$2,FALSE)),"")</f>
        <v/>
      </c>
      <c r="S1361" s="106" t="str">
        <f>_xlfn.IFNA(IF($B1361="","",VLOOKUP($B1361,'SWC Towers'!$A:$Q,$S$2,FALSE)),"")</f>
        <v/>
      </c>
      <c r="T1361" s="106">
        <f>_xlfn.IFNA(IF($B1361="","",VLOOKUP($B1361,'SWC Towers'!$A:$Q,$T$2,FALSE)),"")</f>
        <v>0.5</v>
      </c>
      <c r="U1361" s="104" t="str">
        <f>_xlfn.IFNA(IF($B1361="","",VLOOKUP($B1361,'SWC Towers'!$A:$Q,$U$2,FALSE)),"")</f>
        <v/>
      </c>
      <c r="V1361" s="104" t="str">
        <f>_xlfn.IFNA(IF($B1361="","",VLOOKUP($B1361,'SWC Towers'!$A:$Q,$V$2,FALSE)),"")</f>
        <v/>
      </c>
      <c r="W1361" s="104" t="str">
        <f>_xlfn.IFNA(IF($B1361="","",VLOOKUP($B1361,'SWC Towers'!$A:$Q,$W$2,FALSE)),"")</f>
        <v/>
      </c>
      <c r="X1361" s="104" t="str">
        <f>_xlfn.IFNA(IF($B1361="","",VLOOKUP($B1361,'SWC Towers'!$A:$Q,$X$2,FALSE)),"")</f>
        <v/>
      </c>
      <c r="Y1361" s="104" t="str">
        <f>_xlfn.IFNA(IF($B1361="","",VLOOKUP($B1361,'SWC Towers'!$A:$Q,$Y$2,FALSE)),"")</f>
        <v/>
      </c>
      <c r="Z1361" s="104" t="str">
        <f>_xlfn.IFNA(IF($B1361="","",VLOOKUP($B1361,'SWC Towers'!$A:$Q,$Z$2,FALSE)),"")</f>
        <v/>
      </c>
      <c r="AA1361" s="104" t="str">
        <f>_xlfn.IFNA(IF($B1361="","",VLOOKUP($B1361,'SWC Towers'!$A:$Q,$AA$2,FALSE)),"")</f>
        <v/>
      </c>
      <c r="AB1361" s="106" t="str">
        <f>_xlfn.IFNA(IF($B1361="","",VLOOKUP($B1361,'SWC Towers'!$A:$Q,$AB$2,FALSE)),"")</f>
        <v/>
      </c>
      <c r="AC1361" s="20">
        <f>SUM(Table25[[#This Row],[IT Tower: Application]:[Other/Non-IT ]])</f>
        <v>1</v>
      </c>
      <c r="AD1361" s="67"/>
      <c r="AE1361" s="67"/>
      <c r="AF1361" s="67"/>
      <c r="AG1361" s="67"/>
      <c r="AH1361" s="67"/>
      <c r="AI1361" s="67"/>
      <c r="AJ1361" s="67"/>
      <c r="AK1361" s="67"/>
      <c r="AL1361" s="67"/>
      <c r="AM1361" s="67"/>
      <c r="AN1361" s="67"/>
      <c r="AO1361" s="67"/>
      <c r="AP1361" s="67"/>
      <c r="AQ1361" s="67"/>
      <c r="AR1361" s="67"/>
      <c r="AS1361" s="67"/>
      <c r="AT1361" s="67"/>
      <c r="AU1361" s="67"/>
      <c r="AV1361" s="67"/>
      <c r="AW1361" s="67"/>
      <c r="AX1361" s="67"/>
      <c r="AY1361" s="67"/>
      <c r="AZ1361" s="67"/>
      <c r="BA1361" s="67"/>
      <c r="BB1361" s="113">
        <v>573058</v>
      </c>
      <c r="BC1361" s="113">
        <v>731344</v>
      </c>
      <c r="BD1361" s="113"/>
      <c r="BE1361" s="113"/>
      <c r="BF1361" s="113"/>
      <c r="BG1361" s="113"/>
      <c r="BH1361" s="113"/>
      <c r="BI1361" s="113"/>
      <c r="BJ1361" s="113"/>
      <c r="BK1361" s="113"/>
      <c r="BL1361" s="113"/>
      <c r="BM1361" s="113"/>
      <c r="BN1361" s="113"/>
      <c r="BO1361" s="113"/>
      <c r="BP1361" s="113"/>
      <c r="BQ1361" s="113"/>
      <c r="BR1361" s="113"/>
      <c r="BS1361" s="113"/>
      <c r="BT1361" s="113"/>
      <c r="BU1361" s="113"/>
      <c r="BV1361" s="113"/>
      <c r="BW1361" s="113"/>
      <c r="BX1361" s="113"/>
      <c r="BY1361" s="113"/>
      <c r="BZ1361" s="113"/>
      <c r="CA1361" s="67"/>
      <c r="CB1361" s="113"/>
      <c r="CC1361" s="69">
        <f>SUM(Table25[[#This Row],[Contract Amount FY00]:[Contract Amount FY50]])</f>
        <v>1304402</v>
      </c>
      <c r="CD1361" s="114"/>
    </row>
    <row r="1362" spans="1:82" x14ac:dyDescent="0.25">
      <c r="A1362" s="122" t="s">
        <v>1952</v>
      </c>
      <c r="B1362" s="122" t="s">
        <v>286</v>
      </c>
      <c r="C1362" s="122" t="s">
        <v>1003</v>
      </c>
      <c r="E1362" s="26" t="str">
        <f>IFERROR(IF(VLOOKUP(Table25[[#This Row],[Contract No.]],Table3[#All],3,FALSE)="","No","Yes"),"")</f>
        <v>No</v>
      </c>
      <c r="F1362" s="107" t="str">
        <f>IFERROR(VLOOKUP(Table25[[#This Row],[Contract No.]],Table3[#All],3,FALSE),"")</f>
        <v/>
      </c>
      <c r="G1362" s="107" t="str">
        <f>IFERROR(IF(Table25[[#This Row],[Cooperative Purchase
(Yes/No)]]="Yes","Yes",IF(VLOOKUP(Table25[[#This Row],[Contract No.]],Table3[#All],1,FALSE)=Table25[[#This Row],[Contract No.]],"Yes","No")),"No")</f>
        <v>Yes</v>
      </c>
      <c r="H1362" s="51">
        <f>IFERROR(VLOOKUP(Table25[[#This Row],[Contract No.]],Table3[#All],4,FALSE),"")</f>
        <v>42401</v>
      </c>
      <c r="I1362" s="28">
        <f>IFERROR(IF(AND(MONTH(Table25[[#This Row],[Contract Start Date]])&gt;6,MONTH(Table25[[#This Row],[Contract Start Date]])&lt;=12),YEAR(Table25[[#This Row],[Contract Start Date]])+1,YEAR(Table25[[#This Row],[Contract Start Date]])),"")</f>
        <v>2016</v>
      </c>
      <c r="J1362" s="108">
        <f>Table25[[#This Row],[FY Formula start]]</f>
        <v>2016</v>
      </c>
      <c r="K1362" s="59" t="str">
        <f>"FY"&amp;" "&amp;Table25[[#This Row],[Year Start]]</f>
        <v>FY 2016</v>
      </c>
      <c r="L1362" s="109">
        <f>IFERROR(VLOOKUP(Table25[[#This Row],[Contract No.]],Table3[#All],5,FALSE),"")</f>
        <v>72717</v>
      </c>
      <c r="M1362" s="110">
        <f>IFERROR(IF(Table25[[#This Row],[Contract End Date]]="99/99/9999","No End",IF(AND(MONTH(Table25[[#This Row],[Contract End Date]])&gt;6,MONTH(Table25[[#This Row],[Contract End Date]])&lt;=12),YEAR(Table25[[#This Row],[Contract End Date]])+1,YEAR(Table25[[#This Row],[Contract End Date]]))),"")</f>
        <v>2099</v>
      </c>
      <c r="N1362" s="111">
        <f>Table25[[#This Row],[FY Formula end]]</f>
        <v>2099</v>
      </c>
      <c r="O1362" s="112" t="str">
        <f>IF(Table25[[#This Row],[Year End]]="No End","No End","FY"&amp;" "&amp;Table25[[#This Row],[Year End]])</f>
        <v>FY 2099</v>
      </c>
      <c r="P1362" s="27"/>
      <c r="Q1362" s="104">
        <f>_xlfn.IFNA(IF($B1362="","",VLOOKUP($B1362,'SWC Towers'!$A:$Q,$Q$2,FALSE)),"")</f>
        <v>0.5</v>
      </c>
      <c r="R1362" s="106" t="str">
        <f>_xlfn.IFNA(IF($B1362="","",VLOOKUP($B1362,'SWC Towers'!$A:$Q,$R$2,FALSE)),"")</f>
        <v/>
      </c>
      <c r="S1362" s="106" t="str">
        <f>_xlfn.IFNA(IF($B1362="","",VLOOKUP($B1362,'SWC Towers'!$A:$Q,$S$2,FALSE)),"")</f>
        <v/>
      </c>
      <c r="T1362" s="106">
        <f>_xlfn.IFNA(IF($B1362="","",VLOOKUP($B1362,'SWC Towers'!$A:$Q,$T$2,FALSE)),"")</f>
        <v>0.5</v>
      </c>
      <c r="U1362" s="104" t="str">
        <f>_xlfn.IFNA(IF($B1362="","",VLOOKUP($B1362,'SWC Towers'!$A:$Q,$U$2,FALSE)),"")</f>
        <v/>
      </c>
      <c r="V1362" s="104" t="str">
        <f>_xlfn.IFNA(IF($B1362="","",VLOOKUP($B1362,'SWC Towers'!$A:$Q,$V$2,FALSE)),"")</f>
        <v/>
      </c>
      <c r="W1362" s="104" t="str">
        <f>_xlfn.IFNA(IF($B1362="","",VLOOKUP($B1362,'SWC Towers'!$A:$Q,$W$2,FALSE)),"")</f>
        <v/>
      </c>
      <c r="X1362" s="104" t="str">
        <f>_xlfn.IFNA(IF($B1362="","",VLOOKUP($B1362,'SWC Towers'!$A:$Q,$X$2,FALSE)),"")</f>
        <v/>
      </c>
      <c r="Y1362" s="104" t="str">
        <f>_xlfn.IFNA(IF($B1362="","",VLOOKUP($B1362,'SWC Towers'!$A:$Q,$Y$2,FALSE)),"")</f>
        <v/>
      </c>
      <c r="Z1362" s="104" t="str">
        <f>_xlfn.IFNA(IF($B1362="","",VLOOKUP($B1362,'SWC Towers'!$A:$Q,$Z$2,FALSE)),"")</f>
        <v/>
      </c>
      <c r="AA1362" s="104" t="str">
        <f>_xlfn.IFNA(IF($B1362="","",VLOOKUP($B1362,'SWC Towers'!$A:$Q,$AA$2,FALSE)),"")</f>
        <v/>
      </c>
      <c r="AB1362" s="106" t="str">
        <f>_xlfn.IFNA(IF($B1362="","",VLOOKUP($B1362,'SWC Towers'!$A:$Q,$AB$2,FALSE)),"")</f>
        <v/>
      </c>
      <c r="AC1362" s="20">
        <f>SUM(Table25[[#This Row],[IT Tower: Application]:[Other/Non-IT ]])</f>
        <v>1</v>
      </c>
      <c r="AD1362" s="67"/>
      <c r="AE1362" s="67"/>
      <c r="AF1362" s="67"/>
      <c r="AG1362" s="67"/>
      <c r="AH1362" s="67"/>
      <c r="AI1362" s="67"/>
      <c r="AJ1362" s="67"/>
      <c r="AK1362" s="67"/>
      <c r="AL1362" s="67"/>
      <c r="AM1362" s="67"/>
      <c r="AN1362" s="67"/>
      <c r="AO1362" s="67"/>
      <c r="AP1362" s="67"/>
      <c r="AQ1362" s="67"/>
      <c r="AR1362" s="67"/>
      <c r="AS1362" s="67"/>
      <c r="AT1362" s="67"/>
      <c r="AU1362" s="67"/>
      <c r="AV1362" s="67">
        <v>37146</v>
      </c>
      <c r="AW1362" s="67">
        <v>0</v>
      </c>
      <c r="AX1362" s="67"/>
      <c r="AY1362" s="67"/>
      <c r="AZ1362" s="67"/>
      <c r="BA1362" s="67"/>
      <c r="BB1362" s="113"/>
      <c r="BC1362" s="113"/>
      <c r="BD1362" s="113"/>
      <c r="BE1362" s="113"/>
      <c r="BF1362" s="113"/>
      <c r="BG1362" s="113"/>
      <c r="BH1362" s="113"/>
      <c r="BI1362" s="113"/>
      <c r="BJ1362" s="113"/>
      <c r="BK1362" s="113"/>
      <c r="BL1362" s="113"/>
      <c r="BM1362" s="113"/>
      <c r="BN1362" s="113"/>
      <c r="BO1362" s="113"/>
      <c r="BP1362" s="113"/>
      <c r="BQ1362" s="113"/>
      <c r="BR1362" s="113"/>
      <c r="BS1362" s="113"/>
      <c r="BT1362" s="113"/>
      <c r="BU1362" s="113"/>
      <c r="BV1362" s="113"/>
      <c r="BW1362" s="113"/>
      <c r="BX1362" s="113"/>
      <c r="BY1362" s="113"/>
      <c r="BZ1362" s="113"/>
      <c r="CA1362" s="67"/>
      <c r="CB1362" s="113"/>
      <c r="CC1362" s="69">
        <f>SUM(Table25[[#This Row],[Contract Amount FY00]:[Contract Amount FY50]])</f>
        <v>37146</v>
      </c>
      <c r="CD1362" s="114"/>
    </row>
    <row r="1363" spans="1:82" x14ac:dyDescent="0.25">
      <c r="A1363" s="122" t="s">
        <v>1952</v>
      </c>
      <c r="B1363" s="122" t="s">
        <v>3013</v>
      </c>
      <c r="C1363" s="122" t="s">
        <v>547</v>
      </c>
      <c r="E1363" s="26" t="str">
        <f>IFERROR(IF(VLOOKUP(Table25[[#This Row],[Contract No.]],Table3[#All],3,FALSE)="","No","Yes"),"")</f>
        <v>Yes</v>
      </c>
      <c r="F1363" s="107" t="str">
        <f>IFERROR(VLOOKUP(Table25[[#This Row],[Contract No.]],Table3[#All],3,FALSE),"")</f>
        <v>NASPO</v>
      </c>
      <c r="G1363" s="107" t="str">
        <f>IFERROR(IF(Table25[[#This Row],[Cooperative Purchase
(Yes/No)]]="Yes","Yes",IF(VLOOKUP(Table25[[#This Row],[Contract No.]],Table3[#All],1,FALSE)=Table25[[#This Row],[Contract No.]],"Yes","No")),"No")</f>
        <v>Yes</v>
      </c>
      <c r="H1363" s="51">
        <f>IFERROR(VLOOKUP(Table25[[#This Row],[Contract No.]],Table3[#All],4,FALSE),"")</f>
        <v>44926</v>
      </c>
      <c r="I1363" s="28">
        <f>IFERROR(IF(AND(MONTH(Table25[[#This Row],[Contract Start Date]])&gt;6,MONTH(Table25[[#This Row],[Contract Start Date]])&lt;=12),YEAR(Table25[[#This Row],[Contract Start Date]])+1,YEAR(Table25[[#This Row],[Contract Start Date]])),"")</f>
        <v>2023</v>
      </c>
      <c r="J1363" s="108">
        <f>Table25[[#This Row],[FY Formula start]]</f>
        <v>2023</v>
      </c>
      <c r="K1363" s="59" t="str">
        <f>"FY"&amp;" "&amp;Table25[[#This Row],[Year Start]]</f>
        <v>FY 2023</v>
      </c>
      <c r="L1363" s="109">
        <f>IFERROR(VLOOKUP(Table25[[#This Row],[Contract No.]],Table3[#All],5,FALSE),"")</f>
        <v>46501</v>
      </c>
      <c r="M1363" s="110">
        <f>IFERROR(IF(Table25[[#This Row],[Contract End Date]]="99/99/9999","No End",IF(AND(MONTH(Table25[[#This Row],[Contract End Date]])&gt;6,MONTH(Table25[[#This Row],[Contract End Date]])&lt;=12),YEAR(Table25[[#This Row],[Contract End Date]])+1,YEAR(Table25[[#This Row],[Contract End Date]]))),"")</f>
        <v>2027</v>
      </c>
      <c r="N1363" s="111">
        <f>Table25[[#This Row],[FY Formula end]]</f>
        <v>2027</v>
      </c>
      <c r="O1363" s="112" t="str">
        <f>IF(Table25[[#This Row],[Year End]]="No End","No End","FY"&amp;" "&amp;Table25[[#This Row],[Year End]])</f>
        <v>FY 2027</v>
      </c>
      <c r="P1363" s="27"/>
      <c r="Q1363" s="104">
        <f>_xlfn.IFNA(IF($B1363="","",VLOOKUP($B1363,'SWC Towers'!$A:$Q,$Q$2,FALSE)),"")</f>
        <v>0.3</v>
      </c>
      <c r="R1363" s="106" t="str">
        <f>_xlfn.IFNA(IF($B1363="","",VLOOKUP($B1363,'SWC Towers'!$A:$Q,$R$2,FALSE)),"")</f>
        <v/>
      </c>
      <c r="S1363" s="106">
        <f>_xlfn.IFNA(IF($B1363="","",VLOOKUP($B1363,'SWC Towers'!$A:$Q,$S$2,FALSE)),"")</f>
        <v>0.1</v>
      </c>
      <c r="T1363" s="106" t="str">
        <f>_xlfn.IFNA(IF($B1363="","",VLOOKUP($B1363,'SWC Towers'!$A:$Q,$T$2,FALSE)),"")</f>
        <v/>
      </c>
      <c r="U1363" s="104">
        <f>_xlfn.IFNA(IF($B1363="","",VLOOKUP($B1363,'SWC Towers'!$A:$Q,$U$2,FALSE)),"")</f>
        <v>0.6</v>
      </c>
      <c r="V1363" s="104" t="str">
        <f>_xlfn.IFNA(IF($B1363="","",VLOOKUP($B1363,'SWC Towers'!$A:$Q,$V$2,FALSE)),"")</f>
        <v/>
      </c>
      <c r="W1363" s="104" t="str">
        <f>_xlfn.IFNA(IF($B1363="","",VLOOKUP($B1363,'SWC Towers'!$A:$Q,$W$2,FALSE)),"")</f>
        <v/>
      </c>
      <c r="X1363" s="104" t="str">
        <f>_xlfn.IFNA(IF($B1363="","",VLOOKUP($B1363,'SWC Towers'!$A:$Q,$X$2,FALSE)),"")</f>
        <v/>
      </c>
      <c r="Y1363" s="104" t="str">
        <f>_xlfn.IFNA(IF($B1363="","",VLOOKUP($B1363,'SWC Towers'!$A:$Q,$Y$2,FALSE)),"")</f>
        <v/>
      </c>
      <c r="Z1363" s="104" t="str">
        <f>_xlfn.IFNA(IF($B1363="","",VLOOKUP($B1363,'SWC Towers'!$A:$Q,$Z$2,FALSE)),"")</f>
        <v/>
      </c>
      <c r="AA1363" s="104" t="str">
        <f>_xlfn.IFNA(IF($B1363="","",VLOOKUP($B1363,'SWC Towers'!$A:$Q,$AA$2,FALSE)),"")</f>
        <v/>
      </c>
      <c r="AB1363" s="106" t="str">
        <f>_xlfn.IFNA(IF($B1363="","",VLOOKUP($B1363,'SWC Towers'!$A:$Q,$AB$2,FALSE)),"")</f>
        <v/>
      </c>
      <c r="AC1363" s="20">
        <f>SUM(Table25[[#This Row],[IT Tower: Application]:[Other/Non-IT ]])</f>
        <v>1</v>
      </c>
      <c r="AD1363" s="67"/>
      <c r="AE1363" s="67"/>
      <c r="AF1363" s="67"/>
      <c r="AG1363" s="67"/>
      <c r="AH1363" s="67"/>
      <c r="AI1363" s="67"/>
      <c r="AJ1363" s="67"/>
      <c r="AK1363" s="67"/>
      <c r="AL1363" s="67"/>
      <c r="AM1363" s="67"/>
      <c r="AN1363" s="67"/>
      <c r="AO1363" s="67"/>
      <c r="AP1363" s="67"/>
      <c r="AQ1363" s="67"/>
      <c r="AR1363" s="67"/>
      <c r="AS1363" s="67"/>
      <c r="AT1363" s="67"/>
      <c r="AU1363" s="67"/>
      <c r="AV1363" s="67"/>
      <c r="AW1363" s="67"/>
      <c r="AX1363" s="67"/>
      <c r="AY1363" s="67"/>
      <c r="AZ1363" s="67"/>
      <c r="BA1363" s="67"/>
      <c r="BB1363" s="113">
        <v>45810</v>
      </c>
      <c r="BC1363" s="113">
        <v>0</v>
      </c>
      <c r="BD1363" s="113"/>
      <c r="BE1363" s="113"/>
      <c r="BF1363" s="113"/>
      <c r="BG1363" s="113"/>
      <c r="BH1363" s="113"/>
      <c r="BI1363" s="113"/>
      <c r="BJ1363" s="113"/>
      <c r="BK1363" s="113"/>
      <c r="BL1363" s="113"/>
      <c r="BM1363" s="113"/>
      <c r="BN1363" s="113"/>
      <c r="BO1363" s="113"/>
      <c r="BP1363" s="113"/>
      <c r="BQ1363" s="113"/>
      <c r="BR1363" s="113"/>
      <c r="BS1363" s="113"/>
      <c r="BT1363" s="113"/>
      <c r="BU1363" s="113"/>
      <c r="BV1363" s="113"/>
      <c r="BW1363" s="113"/>
      <c r="BX1363" s="113"/>
      <c r="BY1363" s="113"/>
      <c r="BZ1363" s="113"/>
      <c r="CA1363" s="67"/>
      <c r="CB1363" s="113"/>
      <c r="CC1363" s="69">
        <f>SUM(Table25[[#This Row],[Contract Amount FY00]:[Contract Amount FY50]])</f>
        <v>45810</v>
      </c>
      <c r="CD1363" s="114"/>
    </row>
    <row r="1364" spans="1:82" x14ac:dyDescent="0.25">
      <c r="A1364" s="122" t="s">
        <v>1952</v>
      </c>
      <c r="B1364" s="122" t="s">
        <v>3013</v>
      </c>
      <c r="C1364" s="122" t="s">
        <v>1845</v>
      </c>
      <c r="E1364" s="26" t="str">
        <f>IFERROR(IF(VLOOKUP(Table25[[#This Row],[Contract No.]],Table3[#All],3,FALSE)="","No","Yes"),"")</f>
        <v>Yes</v>
      </c>
      <c r="F1364" s="107" t="str">
        <f>IFERROR(VLOOKUP(Table25[[#This Row],[Contract No.]],Table3[#All],3,FALSE),"")</f>
        <v>NASPO</v>
      </c>
      <c r="G1364" s="107" t="str">
        <f>IFERROR(IF(Table25[[#This Row],[Cooperative Purchase
(Yes/No)]]="Yes","Yes",IF(VLOOKUP(Table25[[#This Row],[Contract No.]],Table3[#All],1,FALSE)=Table25[[#This Row],[Contract No.]],"Yes","No")),"No")</f>
        <v>Yes</v>
      </c>
      <c r="H1364" s="51">
        <f>IFERROR(VLOOKUP(Table25[[#This Row],[Contract No.]],Table3[#All],4,FALSE),"")</f>
        <v>44926</v>
      </c>
      <c r="I1364" s="28">
        <f>IFERROR(IF(AND(MONTH(Table25[[#This Row],[Contract Start Date]])&gt;6,MONTH(Table25[[#This Row],[Contract Start Date]])&lt;=12),YEAR(Table25[[#This Row],[Contract Start Date]])+1,YEAR(Table25[[#This Row],[Contract Start Date]])),"")</f>
        <v>2023</v>
      </c>
      <c r="J1364" s="108">
        <f>Table25[[#This Row],[FY Formula start]]</f>
        <v>2023</v>
      </c>
      <c r="K1364" s="59" t="str">
        <f>"FY"&amp;" "&amp;Table25[[#This Row],[Year Start]]</f>
        <v>FY 2023</v>
      </c>
      <c r="L1364" s="109">
        <f>IFERROR(VLOOKUP(Table25[[#This Row],[Contract No.]],Table3[#All],5,FALSE),"")</f>
        <v>46501</v>
      </c>
      <c r="M1364" s="110">
        <f>IFERROR(IF(Table25[[#This Row],[Contract End Date]]="99/99/9999","No End",IF(AND(MONTH(Table25[[#This Row],[Contract End Date]])&gt;6,MONTH(Table25[[#This Row],[Contract End Date]])&lt;=12),YEAR(Table25[[#This Row],[Contract End Date]])+1,YEAR(Table25[[#This Row],[Contract End Date]]))),"")</f>
        <v>2027</v>
      </c>
      <c r="N1364" s="111">
        <f>Table25[[#This Row],[FY Formula end]]</f>
        <v>2027</v>
      </c>
      <c r="O1364" s="112" t="str">
        <f>IF(Table25[[#This Row],[Year End]]="No End","No End","FY"&amp;" "&amp;Table25[[#This Row],[Year End]])</f>
        <v>FY 2027</v>
      </c>
      <c r="P1364" s="27"/>
      <c r="Q1364" s="104">
        <f>_xlfn.IFNA(IF($B1364="","",VLOOKUP($B1364,'SWC Towers'!$A:$Q,$Q$2,FALSE)),"")</f>
        <v>0.3</v>
      </c>
      <c r="R1364" s="106" t="str">
        <f>_xlfn.IFNA(IF($B1364="","",VLOOKUP($B1364,'SWC Towers'!$A:$Q,$R$2,FALSE)),"")</f>
        <v/>
      </c>
      <c r="S1364" s="106">
        <f>_xlfn.IFNA(IF($B1364="","",VLOOKUP($B1364,'SWC Towers'!$A:$Q,$S$2,FALSE)),"")</f>
        <v>0.1</v>
      </c>
      <c r="T1364" s="106" t="str">
        <f>_xlfn.IFNA(IF($B1364="","",VLOOKUP($B1364,'SWC Towers'!$A:$Q,$T$2,FALSE)),"")</f>
        <v/>
      </c>
      <c r="U1364" s="104">
        <f>_xlfn.IFNA(IF($B1364="","",VLOOKUP($B1364,'SWC Towers'!$A:$Q,$U$2,FALSE)),"")</f>
        <v>0.6</v>
      </c>
      <c r="V1364" s="104" t="str">
        <f>_xlfn.IFNA(IF($B1364="","",VLOOKUP($B1364,'SWC Towers'!$A:$Q,$V$2,FALSE)),"")</f>
        <v/>
      </c>
      <c r="W1364" s="104" t="str">
        <f>_xlfn.IFNA(IF($B1364="","",VLOOKUP($B1364,'SWC Towers'!$A:$Q,$W$2,FALSE)),"")</f>
        <v/>
      </c>
      <c r="X1364" s="104" t="str">
        <f>_xlfn.IFNA(IF($B1364="","",VLOOKUP($B1364,'SWC Towers'!$A:$Q,$X$2,FALSE)),"")</f>
        <v/>
      </c>
      <c r="Y1364" s="104" t="str">
        <f>_xlfn.IFNA(IF($B1364="","",VLOOKUP($B1364,'SWC Towers'!$A:$Q,$Y$2,FALSE)),"")</f>
        <v/>
      </c>
      <c r="Z1364" s="104" t="str">
        <f>_xlfn.IFNA(IF($B1364="","",VLOOKUP($B1364,'SWC Towers'!$A:$Q,$Z$2,FALSE)),"")</f>
        <v/>
      </c>
      <c r="AA1364" s="104" t="str">
        <f>_xlfn.IFNA(IF($B1364="","",VLOOKUP($B1364,'SWC Towers'!$A:$Q,$AA$2,FALSE)),"")</f>
        <v/>
      </c>
      <c r="AB1364" s="106" t="str">
        <f>_xlfn.IFNA(IF($B1364="","",VLOOKUP($B1364,'SWC Towers'!$A:$Q,$AB$2,FALSE)),"")</f>
        <v/>
      </c>
      <c r="AC1364" s="20">
        <f>SUM(Table25[[#This Row],[IT Tower: Application]:[Other/Non-IT ]])</f>
        <v>1</v>
      </c>
      <c r="AD1364" s="67"/>
      <c r="AE1364" s="67"/>
      <c r="AF1364" s="67"/>
      <c r="AG1364" s="67"/>
      <c r="AH1364" s="67"/>
      <c r="AI1364" s="67"/>
      <c r="AJ1364" s="67"/>
      <c r="AK1364" s="67"/>
      <c r="AL1364" s="67"/>
      <c r="AM1364" s="67"/>
      <c r="AN1364" s="67"/>
      <c r="AO1364" s="67"/>
      <c r="AP1364" s="67"/>
      <c r="AQ1364" s="67"/>
      <c r="AR1364" s="67"/>
      <c r="AS1364" s="67"/>
      <c r="AT1364" s="67"/>
      <c r="AU1364" s="67"/>
      <c r="AV1364" s="67"/>
      <c r="AW1364" s="67"/>
      <c r="AX1364" s="67"/>
      <c r="AY1364" s="67"/>
      <c r="AZ1364" s="67"/>
      <c r="BA1364" s="67"/>
      <c r="BB1364" s="113"/>
      <c r="BC1364" s="113">
        <v>53856</v>
      </c>
      <c r="BD1364" s="113"/>
      <c r="BE1364" s="113"/>
      <c r="BF1364" s="113"/>
      <c r="BG1364" s="113"/>
      <c r="BH1364" s="113"/>
      <c r="BI1364" s="113"/>
      <c r="BJ1364" s="113"/>
      <c r="BK1364" s="113"/>
      <c r="BL1364" s="113"/>
      <c r="BM1364" s="113"/>
      <c r="BN1364" s="113"/>
      <c r="BO1364" s="113"/>
      <c r="BP1364" s="113"/>
      <c r="BQ1364" s="113"/>
      <c r="BR1364" s="113"/>
      <c r="BS1364" s="113"/>
      <c r="BT1364" s="113"/>
      <c r="BU1364" s="113"/>
      <c r="BV1364" s="113"/>
      <c r="BW1364" s="113"/>
      <c r="BX1364" s="113"/>
      <c r="BY1364" s="113"/>
      <c r="BZ1364" s="113"/>
      <c r="CA1364" s="67"/>
      <c r="CB1364" s="113"/>
      <c r="CC1364" s="69">
        <f>SUM(Table25[[#This Row],[Contract Amount FY00]:[Contract Amount FY50]])</f>
        <v>53856</v>
      </c>
      <c r="CD1364" s="114"/>
    </row>
    <row r="1365" spans="1:82" x14ac:dyDescent="0.25">
      <c r="A1365" s="122" t="s">
        <v>1952</v>
      </c>
      <c r="B1365" s="122" t="s">
        <v>3013</v>
      </c>
      <c r="C1365" s="122" t="s">
        <v>279</v>
      </c>
      <c r="E1365" s="26" t="str">
        <f>IFERROR(IF(VLOOKUP(Table25[[#This Row],[Contract No.]],Table3[#All],3,FALSE)="","No","Yes"),"")</f>
        <v>Yes</v>
      </c>
      <c r="F1365" s="107" t="str">
        <f>IFERROR(VLOOKUP(Table25[[#This Row],[Contract No.]],Table3[#All],3,FALSE),"")</f>
        <v>NASPO</v>
      </c>
      <c r="G1365" s="107" t="str">
        <f>IFERROR(IF(Table25[[#This Row],[Cooperative Purchase
(Yes/No)]]="Yes","Yes",IF(VLOOKUP(Table25[[#This Row],[Contract No.]],Table3[#All],1,FALSE)=Table25[[#This Row],[Contract No.]],"Yes","No")),"No")</f>
        <v>Yes</v>
      </c>
      <c r="H1365" s="51">
        <f>IFERROR(VLOOKUP(Table25[[#This Row],[Contract No.]],Table3[#All],4,FALSE),"")</f>
        <v>44926</v>
      </c>
      <c r="I1365" s="28">
        <f>IFERROR(IF(AND(MONTH(Table25[[#This Row],[Contract Start Date]])&gt;6,MONTH(Table25[[#This Row],[Contract Start Date]])&lt;=12),YEAR(Table25[[#This Row],[Contract Start Date]])+1,YEAR(Table25[[#This Row],[Contract Start Date]])),"")</f>
        <v>2023</v>
      </c>
      <c r="J1365" s="108">
        <f>Table25[[#This Row],[FY Formula start]]</f>
        <v>2023</v>
      </c>
      <c r="K1365" s="59" t="str">
        <f>"FY"&amp;" "&amp;Table25[[#This Row],[Year Start]]</f>
        <v>FY 2023</v>
      </c>
      <c r="L1365" s="109">
        <f>IFERROR(VLOOKUP(Table25[[#This Row],[Contract No.]],Table3[#All],5,FALSE),"")</f>
        <v>46501</v>
      </c>
      <c r="M1365" s="110">
        <f>IFERROR(IF(Table25[[#This Row],[Contract End Date]]="99/99/9999","No End",IF(AND(MONTH(Table25[[#This Row],[Contract End Date]])&gt;6,MONTH(Table25[[#This Row],[Contract End Date]])&lt;=12),YEAR(Table25[[#This Row],[Contract End Date]])+1,YEAR(Table25[[#This Row],[Contract End Date]]))),"")</f>
        <v>2027</v>
      </c>
      <c r="N1365" s="111">
        <f>Table25[[#This Row],[FY Formula end]]</f>
        <v>2027</v>
      </c>
      <c r="O1365" s="112" t="str">
        <f>IF(Table25[[#This Row],[Year End]]="No End","No End","FY"&amp;" "&amp;Table25[[#This Row],[Year End]])</f>
        <v>FY 2027</v>
      </c>
      <c r="P1365" s="27"/>
      <c r="Q1365" s="104">
        <f>_xlfn.IFNA(IF($B1365="","",VLOOKUP($B1365,'SWC Towers'!$A:$Q,$Q$2,FALSE)),"")</f>
        <v>0.3</v>
      </c>
      <c r="R1365" s="106" t="str">
        <f>_xlfn.IFNA(IF($B1365="","",VLOOKUP($B1365,'SWC Towers'!$A:$Q,$R$2,FALSE)),"")</f>
        <v/>
      </c>
      <c r="S1365" s="106">
        <f>_xlfn.IFNA(IF($B1365="","",VLOOKUP($B1365,'SWC Towers'!$A:$Q,$S$2,FALSE)),"")</f>
        <v>0.1</v>
      </c>
      <c r="T1365" s="106" t="str">
        <f>_xlfn.IFNA(IF($B1365="","",VLOOKUP($B1365,'SWC Towers'!$A:$Q,$T$2,FALSE)),"")</f>
        <v/>
      </c>
      <c r="U1365" s="104">
        <f>_xlfn.IFNA(IF($B1365="","",VLOOKUP($B1365,'SWC Towers'!$A:$Q,$U$2,FALSE)),"")</f>
        <v>0.6</v>
      </c>
      <c r="V1365" s="104" t="str">
        <f>_xlfn.IFNA(IF($B1365="","",VLOOKUP($B1365,'SWC Towers'!$A:$Q,$V$2,FALSE)),"")</f>
        <v/>
      </c>
      <c r="W1365" s="104" t="str">
        <f>_xlfn.IFNA(IF($B1365="","",VLOOKUP($B1365,'SWC Towers'!$A:$Q,$W$2,FALSE)),"")</f>
        <v/>
      </c>
      <c r="X1365" s="104" t="str">
        <f>_xlfn.IFNA(IF($B1365="","",VLOOKUP($B1365,'SWC Towers'!$A:$Q,$X$2,FALSE)),"")</f>
        <v/>
      </c>
      <c r="Y1365" s="104" t="str">
        <f>_xlfn.IFNA(IF($B1365="","",VLOOKUP($B1365,'SWC Towers'!$A:$Q,$Y$2,FALSE)),"")</f>
        <v/>
      </c>
      <c r="Z1365" s="104" t="str">
        <f>_xlfn.IFNA(IF($B1365="","",VLOOKUP($B1365,'SWC Towers'!$A:$Q,$Z$2,FALSE)),"")</f>
        <v/>
      </c>
      <c r="AA1365" s="104" t="str">
        <f>_xlfn.IFNA(IF($B1365="","",VLOOKUP($B1365,'SWC Towers'!$A:$Q,$AA$2,FALSE)),"")</f>
        <v/>
      </c>
      <c r="AB1365" s="106" t="str">
        <f>_xlfn.IFNA(IF($B1365="","",VLOOKUP($B1365,'SWC Towers'!$A:$Q,$AB$2,FALSE)),"")</f>
        <v/>
      </c>
      <c r="AC1365" s="20">
        <f>SUM(Table25[[#This Row],[IT Tower: Application]:[Other/Non-IT ]])</f>
        <v>1</v>
      </c>
      <c r="AD1365" s="67"/>
      <c r="AE1365" s="67"/>
      <c r="AF1365" s="67"/>
      <c r="AG1365" s="67"/>
      <c r="AH1365" s="67"/>
      <c r="AI1365" s="67"/>
      <c r="AJ1365" s="67"/>
      <c r="AK1365" s="67"/>
      <c r="AL1365" s="67"/>
      <c r="AM1365" s="67"/>
      <c r="AN1365" s="67"/>
      <c r="AO1365" s="67"/>
      <c r="AP1365" s="67"/>
      <c r="AQ1365" s="67"/>
      <c r="AR1365" s="67"/>
      <c r="AS1365" s="67"/>
      <c r="AT1365" s="67"/>
      <c r="AU1365" s="67"/>
      <c r="AV1365" s="67"/>
      <c r="AW1365" s="67"/>
      <c r="AX1365" s="67"/>
      <c r="AY1365" s="67"/>
      <c r="AZ1365" s="67"/>
      <c r="BA1365" s="67"/>
      <c r="BB1365" s="113">
        <v>19834</v>
      </c>
      <c r="BC1365" s="113">
        <v>19766</v>
      </c>
      <c r="BD1365" s="113"/>
      <c r="BE1365" s="113"/>
      <c r="BF1365" s="113"/>
      <c r="BG1365" s="113"/>
      <c r="BH1365" s="113"/>
      <c r="BI1365" s="113"/>
      <c r="BJ1365" s="113"/>
      <c r="BK1365" s="113"/>
      <c r="BL1365" s="113"/>
      <c r="BM1365" s="113"/>
      <c r="BN1365" s="113"/>
      <c r="BO1365" s="113"/>
      <c r="BP1365" s="113"/>
      <c r="BQ1365" s="113"/>
      <c r="BR1365" s="113"/>
      <c r="BS1365" s="113"/>
      <c r="BT1365" s="113"/>
      <c r="BU1365" s="113"/>
      <c r="BV1365" s="113"/>
      <c r="BW1365" s="113"/>
      <c r="BX1365" s="113"/>
      <c r="BY1365" s="113"/>
      <c r="BZ1365" s="113"/>
      <c r="CA1365" s="67"/>
      <c r="CB1365" s="113"/>
      <c r="CC1365" s="69">
        <f>SUM(Table25[[#This Row],[Contract Amount FY00]:[Contract Amount FY50]])</f>
        <v>39600</v>
      </c>
      <c r="CD1365" s="114"/>
    </row>
    <row r="1366" spans="1:82" x14ac:dyDescent="0.25">
      <c r="A1366" s="122" t="s">
        <v>1952</v>
      </c>
      <c r="B1366" s="122" t="s">
        <v>3015</v>
      </c>
      <c r="C1366" s="122" t="s">
        <v>661</v>
      </c>
      <c r="E1366" s="26" t="str">
        <f>IFERROR(IF(VLOOKUP(Table25[[#This Row],[Contract No.]],Table3[#All],3,FALSE)="","No","Yes"),"")</f>
        <v>Yes</v>
      </c>
      <c r="F1366" s="107" t="str">
        <f>IFERROR(VLOOKUP(Table25[[#This Row],[Contract No.]],Table3[#All],3,FALSE),"")</f>
        <v>NASPO</v>
      </c>
      <c r="G1366" s="107" t="str">
        <f>IFERROR(IF(Table25[[#This Row],[Cooperative Purchase
(Yes/No)]]="Yes","Yes",IF(VLOOKUP(Table25[[#This Row],[Contract No.]],Table3[#All],1,FALSE)=Table25[[#This Row],[Contract No.]],"Yes","No")),"No")</f>
        <v>Yes</v>
      </c>
      <c r="H1366" s="51">
        <f>IFERROR(VLOOKUP(Table25[[#This Row],[Contract No.]],Table3[#All],4,FALSE),"")</f>
        <v>44805</v>
      </c>
      <c r="I1366" s="28">
        <f>IFERROR(IF(AND(MONTH(Table25[[#This Row],[Contract Start Date]])&gt;6,MONTH(Table25[[#This Row],[Contract Start Date]])&lt;=12),YEAR(Table25[[#This Row],[Contract Start Date]])+1,YEAR(Table25[[#This Row],[Contract Start Date]])),"")</f>
        <v>2023</v>
      </c>
      <c r="J1366" s="108">
        <f>Table25[[#This Row],[FY Formula start]]</f>
        <v>2023</v>
      </c>
      <c r="K1366" s="59" t="str">
        <f>"FY"&amp;" "&amp;Table25[[#This Row],[Year Start]]</f>
        <v>FY 2023</v>
      </c>
      <c r="L1366" s="109">
        <f>IFERROR(VLOOKUP(Table25[[#This Row],[Contract No.]],Table3[#All],5,FALSE),"")</f>
        <v>46521</v>
      </c>
      <c r="M1366" s="110">
        <f>IFERROR(IF(Table25[[#This Row],[Contract End Date]]="99/99/9999","No End",IF(AND(MONTH(Table25[[#This Row],[Contract End Date]])&gt;6,MONTH(Table25[[#This Row],[Contract End Date]])&lt;=12),YEAR(Table25[[#This Row],[Contract End Date]])+1,YEAR(Table25[[#This Row],[Contract End Date]]))),"")</f>
        <v>2027</v>
      </c>
      <c r="N1366" s="111">
        <f>Table25[[#This Row],[FY Formula end]]</f>
        <v>2027</v>
      </c>
      <c r="O1366" s="112" t="str">
        <f>IF(Table25[[#This Row],[Year End]]="No End","No End","FY"&amp;" "&amp;Table25[[#This Row],[Year End]])</f>
        <v>FY 2027</v>
      </c>
      <c r="P1366" s="27"/>
      <c r="Q1366" s="104" t="str">
        <f>_xlfn.IFNA(IF($B1366="","",VLOOKUP($B1366,'SWC Towers'!$A:$Q,$Q$2,FALSE)),"")</f>
        <v/>
      </c>
      <c r="R1366" s="106" t="str">
        <f>_xlfn.IFNA(IF($B1366="","",VLOOKUP($B1366,'SWC Towers'!$A:$Q,$R$2,FALSE)),"")</f>
        <v/>
      </c>
      <c r="S1366" s="106" t="str">
        <f>_xlfn.IFNA(IF($B1366="","",VLOOKUP($B1366,'SWC Towers'!$A:$Q,$S$2,FALSE)),"")</f>
        <v/>
      </c>
      <c r="T1366" s="106" t="str">
        <f>_xlfn.IFNA(IF($B1366="","",VLOOKUP($B1366,'SWC Towers'!$A:$Q,$T$2,FALSE)),"")</f>
        <v/>
      </c>
      <c r="U1366" s="104">
        <f>_xlfn.IFNA(IF($B1366="","",VLOOKUP($B1366,'SWC Towers'!$A:$Q,$U$2,FALSE)),"")</f>
        <v>0.4</v>
      </c>
      <c r="V1366" s="104" t="str">
        <f>_xlfn.IFNA(IF($B1366="","",VLOOKUP($B1366,'SWC Towers'!$A:$Q,$V$2,FALSE)),"")</f>
        <v/>
      </c>
      <c r="W1366" s="104" t="str">
        <f>_xlfn.IFNA(IF($B1366="","",VLOOKUP($B1366,'SWC Towers'!$A:$Q,$W$2,FALSE)),"")</f>
        <v/>
      </c>
      <c r="X1366" s="104" t="str">
        <f>_xlfn.IFNA(IF($B1366="","",VLOOKUP($B1366,'SWC Towers'!$A:$Q,$X$2,FALSE)),"")</f>
        <v/>
      </c>
      <c r="Y1366" s="104">
        <f>_xlfn.IFNA(IF($B1366="","",VLOOKUP($B1366,'SWC Towers'!$A:$Q,$Y$2,FALSE)),"")</f>
        <v>0.3</v>
      </c>
      <c r="Z1366" s="104">
        <f>_xlfn.IFNA(IF($B1366="","",VLOOKUP($B1366,'SWC Towers'!$A:$Q,$Z$2,FALSE)),"")</f>
        <v>0.3</v>
      </c>
      <c r="AA1366" s="104" t="str">
        <f>_xlfn.IFNA(IF($B1366="","",VLOOKUP($B1366,'SWC Towers'!$A:$Q,$AA$2,FALSE)),"")</f>
        <v/>
      </c>
      <c r="AB1366" s="106" t="str">
        <f>_xlfn.IFNA(IF($B1366="","",VLOOKUP($B1366,'SWC Towers'!$A:$Q,$AB$2,FALSE)),"")</f>
        <v/>
      </c>
      <c r="AC1366" s="20">
        <f>SUM(Table25[[#This Row],[IT Tower: Application]:[Other/Non-IT ]])</f>
        <v>1</v>
      </c>
      <c r="AD1366" s="67"/>
      <c r="AE1366" s="67"/>
      <c r="AF1366" s="67"/>
      <c r="AG1366" s="67"/>
      <c r="AH1366" s="67"/>
      <c r="AI1366" s="67"/>
      <c r="AJ1366" s="67"/>
      <c r="AK1366" s="67"/>
      <c r="AL1366" s="67"/>
      <c r="AM1366" s="67"/>
      <c r="AN1366" s="67"/>
      <c r="AO1366" s="67"/>
      <c r="AP1366" s="67"/>
      <c r="AQ1366" s="67"/>
      <c r="AR1366" s="67"/>
      <c r="AS1366" s="67"/>
      <c r="AT1366" s="67"/>
      <c r="AU1366" s="67"/>
      <c r="AV1366" s="67"/>
      <c r="AW1366" s="67"/>
      <c r="AX1366" s="67"/>
      <c r="AY1366" s="67"/>
      <c r="AZ1366" s="67"/>
      <c r="BA1366" s="67">
        <v>0</v>
      </c>
      <c r="BB1366" s="113">
        <v>16583</v>
      </c>
      <c r="BC1366" s="113">
        <v>5997</v>
      </c>
      <c r="BD1366" s="113"/>
      <c r="BE1366" s="113"/>
      <c r="BF1366" s="113"/>
      <c r="BG1366" s="113"/>
      <c r="BH1366" s="113"/>
      <c r="BI1366" s="113"/>
      <c r="BJ1366" s="113"/>
      <c r="BK1366" s="113"/>
      <c r="BL1366" s="113"/>
      <c r="BM1366" s="113"/>
      <c r="BN1366" s="113"/>
      <c r="BO1366" s="113"/>
      <c r="BP1366" s="113"/>
      <c r="BQ1366" s="113"/>
      <c r="BR1366" s="113"/>
      <c r="BS1366" s="113"/>
      <c r="BT1366" s="113"/>
      <c r="BU1366" s="113"/>
      <c r="BV1366" s="113"/>
      <c r="BW1366" s="113"/>
      <c r="BX1366" s="113"/>
      <c r="BY1366" s="113"/>
      <c r="BZ1366" s="113"/>
      <c r="CA1366" s="67"/>
      <c r="CB1366" s="113"/>
      <c r="CC1366" s="69">
        <f>SUM(Table25[[#This Row],[Contract Amount FY00]:[Contract Amount FY50]])</f>
        <v>22580</v>
      </c>
      <c r="CD1366" s="114"/>
    </row>
    <row r="1367" spans="1:82" x14ac:dyDescent="0.25">
      <c r="A1367" s="122" t="s">
        <v>1952</v>
      </c>
      <c r="B1367" s="122" t="s">
        <v>3015</v>
      </c>
      <c r="C1367" s="122" t="s">
        <v>2719</v>
      </c>
      <c r="E1367" s="26" t="str">
        <f>IFERROR(IF(VLOOKUP(Table25[[#This Row],[Contract No.]],Table3[#All],3,FALSE)="","No","Yes"),"")</f>
        <v>Yes</v>
      </c>
      <c r="F1367" s="107" t="str">
        <f>IFERROR(VLOOKUP(Table25[[#This Row],[Contract No.]],Table3[#All],3,FALSE),"")</f>
        <v>NASPO</v>
      </c>
      <c r="G1367" s="107" t="str">
        <f>IFERROR(IF(Table25[[#This Row],[Cooperative Purchase
(Yes/No)]]="Yes","Yes",IF(VLOOKUP(Table25[[#This Row],[Contract No.]],Table3[#All],1,FALSE)=Table25[[#This Row],[Contract No.]],"Yes","No")),"No")</f>
        <v>Yes</v>
      </c>
      <c r="H1367" s="51">
        <f>IFERROR(VLOOKUP(Table25[[#This Row],[Contract No.]],Table3[#All],4,FALSE),"")</f>
        <v>44805</v>
      </c>
      <c r="I1367" s="28">
        <f>IFERROR(IF(AND(MONTH(Table25[[#This Row],[Contract Start Date]])&gt;6,MONTH(Table25[[#This Row],[Contract Start Date]])&lt;=12),YEAR(Table25[[#This Row],[Contract Start Date]])+1,YEAR(Table25[[#This Row],[Contract Start Date]])),"")</f>
        <v>2023</v>
      </c>
      <c r="J1367" s="108">
        <f>Table25[[#This Row],[FY Formula start]]</f>
        <v>2023</v>
      </c>
      <c r="K1367" s="59" t="str">
        <f>"FY"&amp;" "&amp;Table25[[#This Row],[Year Start]]</f>
        <v>FY 2023</v>
      </c>
      <c r="L1367" s="109">
        <f>IFERROR(VLOOKUP(Table25[[#This Row],[Contract No.]],Table3[#All],5,FALSE),"")</f>
        <v>46521</v>
      </c>
      <c r="M1367" s="110">
        <f>IFERROR(IF(Table25[[#This Row],[Contract End Date]]="99/99/9999","No End",IF(AND(MONTH(Table25[[#This Row],[Contract End Date]])&gt;6,MONTH(Table25[[#This Row],[Contract End Date]])&lt;=12),YEAR(Table25[[#This Row],[Contract End Date]])+1,YEAR(Table25[[#This Row],[Contract End Date]]))),"")</f>
        <v>2027</v>
      </c>
      <c r="N1367" s="111">
        <f>Table25[[#This Row],[FY Formula end]]</f>
        <v>2027</v>
      </c>
      <c r="O1367" s="112" t="str">
        <f>IF(Table25[[#This Row],[Year End]]="No End","No End","FY"&amp;" "&amp;Table25[[#This Row],[Year End]])</f>
        <v>FY 2027</v>
      </c>
      <c r="P1367" s="27"/>
      <c r="Q1367" s="104" t="str">
        <f>_xlfn.IFNA(IF($B1367="","",VLOOKUP($B1367,'SWC Towers'!$A:$Q,$Q$2,FALSE)),"")</f>
        <v/>
      </c>
      <c r="R1367" s="106" t="str">
        <f>_xlfn.IFNA(IF($B1367="","",VLOOKUP($B1367,'SWC Towers'!$A:$Q,$R$2,FALSE)),"")</f>
        <v/>
      </c>
      <c r="S1367" s="106" t="str">
        <f>_xlfn.IFNA(IF($B1367="","",VLOOKUP($B1367,'SWC Towers'!$A:$Q,$S$2,FALSE)),"")</f>
        <v/>
      </c>
      <c r="T1367" s="106" t="str">
        <f>_xlfn.IFNA(IF($B1367="","",VLOOKUP($B1367,'SWC Towers'!$A:$Q,$T$2,FALSE)),"")</f>
        <v/>
      </c>
      <c r="U1367" s="104">
        <f>_xlfn.IFNA(IF($B1367="","",VLOOKUP($B1367,'SWC Towers'!$A:$Q,$U$2,FALSE)),"")</f>
        <v>0.4</v>
      </c>
      <c r="V1367" s="104" t="str">
        <f>_xlfn.IFNA(IF($B1367="","",VLOOKUP($B1367,'SWC Towers'!$A:$Q,$V$2,FALSE)),"")</f>
        <v/>
      </c>
      <c r="W1367" s="104" t="str">
        <f>_xlfn.IFNA(IF($B1367="","",VLOOKUP($B1367,'SWC Towers'!$A:$Q,$W$2,FALSE)),"")</f>
        <v/>
      </c>
      <c r="X1367" s="104" t="str">
        <f>_xlfn.IFNA(IF($B1367="","",VLOOKUP($B1367,'SWC Towers'!$A:$Q,$X$2,FALSE)),"")</f>
        <v/>
      </c>
      <c r="Y1367" s="104">
        <f>_xlfn.IFNA(IF($B1367="","",VLOOKUP($B1367,'SWC Towers'!$A:$Q,$Y$2,FALSE)),"")</f>
        <v>0.3</v>
      </c>
      <c r="Z1367" s="104">
        <f>_xlfn.IFNA(IF($B1367="","",VLOOKUP($B1367,'SWC Towers'!$A:$Q,$Z$2,FALSE)),"")</f>
        <v>0.3</v>
      </c>
      <c r="AA1367" s="104" t="str">
        <f>_xlfn.IFNA(IF($B1367="","",VLOOKUP($B1367,'SWC Towers'!$A:$Q,$AA$2,FALSE)),"")</f>
        <v/>
      </c>
      <c r="AB1367" s="106" t="str">
        <f>_xlfn.IFNA(IF($B1367="","",VLOOKUP($B1367,'SWC Towers'!$A:$Q,$AB$2,FALSE)),"")</f>
        <v/>
      </c>
      <c r="AC1367" s="20">
        <f>SUM(Table25[[#This Row],[IT Tower: Application]:[Other/Non-IT ]])</f>
        <v>1</v>
      </c>
      <c r="AD1367" s="67"/>
      <c r="AE1367" s="67"/>
      <c r="AF1367" s="67"/>
      <c r="AG1367" s="67"/>
      <c r="AH1367" s="67"/>
      <c r="AI1367" s="67"/>
      <c r="AJ1367" s="67"/>
      <c r="AK1367" s="67"/>
      <c r="AL1367" s="67"/>
      <c r="AM1367" s="67"/>
      <c r="AN1367" s="67"/>
      <c r="AO1367" s="67"/>
      <c r="AP1367" s="67"/>
      <c r="AQ1367" s="67"/>
      <c r="AR1367" s="67"/>
      <c r="AS1367" s="67"/>
      <c r="AT1367" s="67"/>
      <c r="AU1367" s="67"/>
      <c r="AV1367" s="67"/>
      <c r="AW1367" s="67"/>
      <c r="AX1367" s="67"/>
      <c r="AY1367" s="67"/>
      <c r="AZ1367" s="67"/>
      <c r="BA1367" s="67">
        <v>0</v>
      </c>
      <c r="BB1367" s="113">
        <v>2300</v>
      </c>
      <c r="BC1367" s="113">
        <v>0</v>
      </c>
      <c r="BD1367" s="113"/>
      <c r="BE1367" s="113"/>
      <c r="BF1367" s="113"/>
      <c r="BG1367" s="113"/>
      <c r="BH1367" s="113"/>
      <c r="BI1367" s="113"/>
      <c r="BJ1367" s="113"/>
      <c r="BK1367" s="113"/>
      <c r="BL1367" s="113"/>
      <c r="BM1367" s="113"/>
      <c r="BN1367" s="113"/>
      <c r="BO1367" s="113"/>
      <c r="BP1367" s="113"/>
      <c r="BQ1367" s="113"/>
      <c r="BR1367" s="113"/>
      <c r="BS1367" s="113"/>
      <c r="BT1367" s="113"/>
      <c r="BU1367" s="113"/>
      <c r="BV1367" s="113"/>
      <c r="BW1367" s="113"/>
      <c r="BX1367" s="113"/>
      <c r="BY1367" s="113"/>
      <c r="BZ1367" s="113"/>
      <c r="CA1367" s="67"/>
      <c r="CB1367" s="113"/>
      <c r="CC1367" s="69">
        <f>SUM(Table25[[#This Row],[Contract Amount FY00]:[Contract Amount FY50]])</f>
        <v>2300</v>
      </c>
      <c r="CD1367" s="114"/>
    </row>
    <row r="1368" spans="1:82" x14ac:dyDescent="0.25">
      <c r="A1368" s="122" t="s">
        <v>1952</v>
      </c>
      <c r="B1368" s="122" t="s">
        <v>3183</v>
      </c>
      <c r="C1368" s="122" t="s">
        <v>375</v>
      </c>
      <c r="E1368" s="26" t="str">
        <f>IFERROR(IF(VLOOKUP(Table25[[#This Row],[Contract No.]],Table3[#All],3,FALSE)="","No","Yes"),"")</f>
        <v>Yes</v>
      </c>
      <c r="F1368" s="107" t="str">
        <f>IFERROR(VLOOKUP(Table25[[#This Row],[Contract No.]],Table3[#All],3,FALSE),"")</f>
        <v>NASPO</v>
      </c>
      <c r="G1368" s="107" t="str">
        <f>IFERROR(IF(Table25[[#This Row],[Cooperative Purchase
(Yes/No)]]="Yes","Yes",IF(VLOOKUP(Table25[[#This Row],[Contract No.]],Table3[#All],1,FALSE)=Table25[[#This Row],[Contract No.]],"Yes","No")),"No")</f>
        <v>Yes</v>
      </c>
      <c r="H1368" s="51">
        <f>IFERROR(VLOOKUP(Table25[[#This Row],[Contract No.]],Table3[#All],4,FALSE),"")</f>
        <v>45505</v>
      </c>
      <c r="I1368" s="28">
        <f>IFERROR(IF(AND(MONTH(Table25[[#This Row],[Contract Start Date]])&gt;6,MONTH(Table25[[#This Row],[Contract Start Date]])&lt;=12),YEAR(Table25[[#This Row],[Contract Start Date]])+1,YEAR(Table25[[#This Row],[Contract Start Date]])),"")</f>
        <v>2025</v>
      </c>
      <c r="J1368" s="108">
        <f>Table25[[#This Row],[FY Formula start]]</f>
        <v>2025</v>
      </c>
      <c r="K1368" s="59" t="str">
        <f>"FY"&amp;" "&amp;Table25[[#This Row],[Year Start]]</f>
        <v>FY 2025</v>
      </c>
      <c r="L1368" s="109">
        <f>IFERROR(VLOOKUP(Table25[[#This Row],[Contract No.]],Table3[#All],5,FALSE),"")</f>
        <v>47330</v>
      </c>
      <c r="M1368" s="110">
        <f>IFERROR(IF(Table25[[#This Row],[Contract End Date]]="99/99/9999","No End",IF(AND(MONTH(Table25[[#This Row],[Contract End Date]])&gt;6,MONTH(Table25[[#This Row],[Contract End Date]])&lt;=12),YEAR(Table25[[#This Row],[Contract End Date]])+1,YEAR(Table25[[#This Row],[Contract End Date]]))),"")</f>
        <v>2030</v>
      </c>
      <c r="N1368" s="111">
        <f>Table25[[#This Row],[FY Formula end]]</f>
        <v>2030</v>
      </c>
      <c r="O1368" s="112" t="str">
        <f>IF(Table25[[#This Row],[Year End]]="No End","No End","FY"&amp;" "&amp;Table25[[#This Row],[Year End]])</f>
        <v>FY 2030</v>
      </c>
      <c r="P1368" s="27"/>
      <c r="Q1368" s="104">
        <f>_xlfn.IFNA(IF($B1368="","",VLOOKUP($B1368,'SWC Towers'!$A:$Q,$Q$2,FALSE)),"")</f>
        <v>0.2</v>
      </c>
      <c r="R1368" s="106" t="str">
        <f>_xlfn.IFNA(IF($B1368="","",VLOOKUP($B1368,'SWC Towers'!$A:$Q,$R$2,FALSE)),"")</f>
        <v/>
      </c>
      <c r="S1368" s="106">
        <f>_xlfn.IFNA(IF($B1368="","",VLOOKUP($B1368,'SWC Towers'!$A:$Q,$S$2,FALSE)),"")</f>
        <v>0.2</v>
      </c>
      <c r="T1368" s="106" t="str">
        <f>_xlfn.IFNA(IF($B1368="","",VLOOKUP($B1368,'SWC Towers'!$A:$Q,$T$2,FALSE)),"")</f>
        <v/>
      </c>
      <c r="U1368" s="104">
        <f>_xlfn.IFNA(IF($B1368="","",VLOOKUP($B1368,'SWC Towers'!$A:$Q,$U$2,FALSE)),"")</f>
        <v>0.4</v>
      </c>
      <c r="V1368" s="104" t="str">
        <f>_xlfn.IFNA(IF($B1368="","",VLOOKUP($B1368,'SWC Towers'!$A:$Q,$V$2,FALSE)),"")</f>
        <v/>
      </c>
      <c r="W1368" s="104">
        <f>_xlfn.IFNA(IF($B1368="","",VLOOKUP($B1368,'SWC Towers'!$A:$Q,$W$2,FALSE)),"")</f>
        <v>0.2</v>
      </c>
      <c r="X1368" s="104" t="str">
        <f>_xlfn.IFNA(IF($B1368="","",VLOOKUP($B1368,'SWC Towers'!$A:$Q,$X$2,FALSE)),"")</f>
        <v/>
      </c>
      <c r="Y1368" s="104" t="str">
        <f>_xlfn.IFNA(IF($B1368="","",VLOOKUP($B1368,'SWC Towers'!$A:$Q,$Y$2,FALSE)),"")</f>
        <v/>
      </c>
      <c r="Z1368" s="104" t="str">
        <f>_xlfn.IFNA(IF($B1368="","",VLOOKUP($B1368,'SWC Towers'!$A:$Q,$Z$2,FALSE)),"")</f>
        <v/>
      </c>
      <c r="AA1368" s="104" t="str">
        <f>_xlfn.IFNA(IF($B1368="","",VLOOKUP($B1368,'SWC Towers'!$A:$Q,$AA$2,FALSE)),"")</f>
        <v/>
      </c>
      <c r="AB1368" s="106" t="str">
        <f>_xlfn.IFNA(IF($B1368="","",VLOOKUP($B1368,'SWC Towers'!$A:$Q,$AB$2,FALSE)),"")</f>
        <v/>
      </c>
      <c r="AC1368" s="20">
        <f>SUM(Table25[[#This Row],[IT Tower: Application]:[Other/Non-IT ]])</f>
        <v>1</v>
      </c>
      <c r="AD1368" s="67"/>
      <c r="AE1368" s="67"/>
      <c r="AF1368" s="67"/>
      <c r="AG1368" s="67"/>
      <c r="AH1368" s="67"/>
      <c r="AI1368" s="67"/>
      <c r="AJ1368" s="67"/>
      <c r="AK1368" s="67"/>
      <c r="AL1368" s="67"/>
      <c r="AM1368" s="67"/>
      <c r="AN1368" s="67"/>
      <c r="AO1368" s="67"/>
      <c r="AP1368" s="67"/>
      <c r="AQ1368" s="67"/>
      <c r="AR1368" s="67"/>
      <c r="AS1368" s="67"/>
      <c r="AT1368" s="67"/>
      <c r="AU1368" s="67"/>
      <c r="AV1368" s="67"/>
      <c r="AW1368" s="67"/>
      <c r="AX1368" s="67"/>
      <c r="AY1368" s="67"/>
      <c r="AZ1368" s="67"/>
      <c r="BA1368" s="67"/>
      <c r="BB1368" s="113">
        <v>0</v>
      </c>
      <c r="BC1368" s="113">
        <v>29058</v>
      </c>
      <c r="BD1368" s="113"/>
      <c r="BE1368" s="113"/>
      <c r="BF1368" s="113"/>
      <c r="BG1368" s="113"/>
      <c r="BH1368" s="113"/>
      <c r="BI1368" s="113"/>
      <c r="BJ1368" s="113"/>
      <c r="BK1368" s="113"/>
      <c r="BL1368" s="113"/>
      <c r="BM1368" s="113"/>
      <c r="BN1368" s="113"/>
      <c r="BO1368" s="113"/>
      <c r="BP1368" s="113"/>
      <c r="BQ1368" s="113"/>
      <c r="BR1368" s="113"/>
      <c r="BS1368" s="113"/>
      <c r="BT1368" s="113"/>
      <c r="BU1368" s="113"/>
      <c r="BV1368" s="113"/>
      <c r="BW1368" s="113"/>
      <c r="BX1368" s="113"/>
      <c r="BY1368" s="113"/>
      <c r="BZ1368" s="113"/>
      <c r="CA1368" s="67"/>
      <c r="CB1368" s="113"/>
      <c r="CC1368" s="69">
        <f>SUM(Table25[[#This Row],[Contract Amount FY00]:[Contract Amount FY50]])</f>
        <v>29058</v>
      </c>
      <c r="CD1368" s="114"/>
    </row>
    <row r="1369" spans="1:82" x14ac:dyDescent="0.25">
      <c r="A1369" s="122" t="s">
        <v>1952</v>
      </c>
      <c r="B1369" s="122" t="s">
        <v>3183</v>
      </c>
      <c r="C1369" s="122" t="s">
        <v>3193</v>
      </c>
      <c r="E1369" s="26" t="str">
        <f>IFERROR(IF(VLOOKUP(Table25[[#This Row],[Contract No.]],Table3[#All],3,FALSE)="","No","Yes"),"")</f>
        <v>Yes</v>
      </c>
      <c r="F1369" s="107" t="str">
        <f>IFERROR(VLOOKUP(Table25[[#This Row],[Contract No.]],Table3[#All],3,FALSE),"")</f>
        <v>NASPO</v>
      </c>
      <c r="G1369" s="107" t="str">
        <f>IFERROR(IF(Table25[[#This Row],[Cooperative Purchase
(Yes/No)]]="Yes","Yes",IF(VLOOKUP(Table25[[#This Row],[Contract No.]],Table3[#All],1,FALSE)=Table25[[#This Row],[Contract No.]],"Yes","No")),"No")</f>
        <v>Yes</v>
      </c>
      <c r="H1369" s="51">
        <f>IFERROR(VLOOKUP(Table25[[#This Row],[Contract No.]],Table3[#All],4,FALSE),"")</f>
        <v>45505</v>
      </c>
      <c r="I1369" s="28">
        <f>IFERROR(IF(AND(MONTH(Table25[[#This Row],[Contract Start Date]])&gt;6,MONTH(Table25[[#This Row],[Contract Start Date]])&lt;=12),YEAR(Table25[[#This Row],[Contract Start Date]])+1,YEAR(Table25[[#This Row],[Contract Start Date]])),"")</f>
        <v>2025</v>
      </c>
      <c r="J1369" s="108">
        <f>Table25[[#This Row],[FY Formula start]]</f>
        <v>2025</v>
      </c>
      <c r="K1369" s="59" t="str">
        <f>"FY"&amp;" "&amp;Table25[[#This Row],[Year Start]]</f>
        <v>FY 2025</v>
      </c>
      <c r="L1369" s="109">
        <f>IFERROR(VLOOKUP(Table25[[#This Row],[Contract No.]],Table3[#All],5,FALSE),"")</f>
        <v>47330</v>
      </c>
      <c r="M1369" s="110">
        <f>IFERROR(IF(Table25[[#This Row],[Contract End Date]]="99/99/9999","No End",IF(AND(MONTH(Table25[[#This Row],[Contract End Date]])&gt;6,MONTH(Table25[[#This Row],[Contract End Date]])&lt;=12),YEAR(Table25[[#This Row],[Contract End Date]])+1,YEAR(Table25[[#This Row],[Contract End Date]]))),"")</f>
        <v>2030</v>
      </c>
      <c r="N1369" s="111">
        <f>Table25[[#This Row],[FY Formula end]]</f>
        <v>2030</v>
      </c>
      <c r="O1369" s="112" t="str">
        <f>IF(Table25[[#This Row],[Year End]]="No End","No End","FY"&amp;" "&amp;Table25[[#This Row],[Year End]])</f>
        <v>FY 2030</v>
      </c>
      <c r="P1369" s="27"/>
      <c r="Q1369" s="104">
        <f>_xlfn.IFNA(IF($B1369="","",VLOOKUP($B1369,'SWC Towers'!$A:$Q,$Q$2,FALSE)),"")</f>
        <v>0.2</v>
      </c>
      <c r="R1369" s="106" t="str">
        <f>_xlfn.IFNA(IF($B1369="","",VLOOKUP($B1369,'SWC Towers'!$A:$Q,$R$2,FALSE)),"")</f>
        <v/>
      </c>
      <c r="S1369" s="106">
        <f>_xlfn.IFNA(IF($B1369="","",VLOOKUP($B1369,'SWC Towers'!$A:$Q,$S$2,FALSE)),"")</f>
        <v>0.2</v>
      </c>
      <c r="T1369" s="106" t="str">
        <f>_xlfn.IFNA(IF($B1369="","",VLOOKUP($B1369,'SWC Towers'!$A:$Q,$T$2,FALSE)),"")</f>
        <v/>
      </c>
      <c r="U1369" s="104">
        <f>_xlfn.IFNA(IF($B1369="","",VLOOKUP($B1369,'SWC Towers'!$A:$Q,$U$2,FALSE)),"")</f>
        <v>0.4</v>
      </c>
      <c r="V1369" s="104" t="str">
        <f>_xlfn.IFNA(IF($B1369="","",VLOOKUP($B1369,'SWC Towers'!$A:$Q,$V$2,FALSE)),"")</f>
        <v/>
      </c>
      <c r="W1369" s="104">
        <f>_xlfn.IFNA(IF($B1369="","",VLOOKUP($B1369,'SWC Towers'!$A:$Q,$W$2,FALSE)),"")</f>
        <v>0.2</v>
      </c>
      <c r="X1369" s="104" t="str">
        <f>_xlfn.IFNA(IF($B1369="","",VLOOKUP($B1369,'SWC Towers'!$A:$Q,$X$2,FALSE)),"")</f>
        <v/>
      </c>
      <c r="Y1369" s="104" t="str">
        <f>_xlfn.IFNA(IF($B1369="","",VLOOKUP($B1369,'SWC Towers'!$A:$Q,$Y$2,FALSE)),"")</f>
        <v/>
      </c>
      <c r="Z1369" s="104" t="str">
        <f>_xlfn.IFNA(IF($B1369="","",VLOOKUP($B1369,'SWC Towers'!$A:$Q,$Z$2,FALSE)),"")</f>
        <v/>
      </c>
      <c r="AA1369" s="104" t="str">
        <f>_xlfn.IFNA(IF($B1369="","",VLOOKUP($B1369,'SWC Towers'!$A:$Q,$AA$2,FALSE)),"")</f>
        <v/>
      </c>
      <c r="AB1369" s="106" t="str">
        <f>_xlfn.IFNA(IF($B1369="","",VLOOKUP($B1369,'SWC Towers'!$A:$Q,$AB$2,FALSE)),"")</f>
        <v/>
      </c>
      <c r="AC1369" s="20">
        <f>SUM(Table25[[#This Row],[IT Tower: Application]:[Other/Non-IT ]])</f>
        <v>1</v>
      </c>
      <c r="AD1369" s="67"/>
      <c r="AE1369" s="67"/>
      <c r="AF1369" s="67"/>
      <c r="AG1369" s="67"/>
      <c r="AH1369" s="67"/>
      <c r="AI1369" s="67"/>
      <c r="AJ1369" s="67"/>
      <c r="AK1369" s="67"/>
      <c r="AL1369" s="67"/>
      <c r="AM1369" s="67"/>
      <c r="AN1369" s="67"/>
      <c r="AO1369" s="67"/>
      <c r="AP1369" s="67"/>
      <c r="AQ1369" s="67"/>
      <c r="AR1369" s="67"/>
      <c r="AS1369" s="67"/>
      <c r="AT1369" s="67"/>
      <c r="AU1369" s="67"/>
      <c r="AV1369" s="67"/>
      <c r="AW1369" s="67"/>
      <c r="AX1369" s="67"/>
      <c r="AY1369" s="67"/>
      <c r="AZ1369" s="67"/>
      <c r="BA1369" s="67"/>
      <c r="BB1369" s="113">
        <v>0</v>
      </c>
      <c r="BC1369" s="113">
        <v>88906</v>
      </c>
      <c r="BD1369" s="113"/>
      <c r="BE1369" s="113"/>
      <c r="BF1369" s="113"/>
      <c r="BG1369" s="113"/>
      <c r="BH1369" s="113"/>
      <c r="BI1369" s="113"/>
      <c r="BJ1369" s="113"/>
      <c r="BK1369" s="113"/>
      <c r="BL1369" s="113"/>
      <c r="BM1369" s="113"/>
      <c r="BN1369" s="113"/>
      <c r="BO1369" s="113"/>
      <c r="BP1369" s="113"/>
      <c r="BQ1369" s="113"/>
      <c r="BR1369" s="113"/>
      <c r="BS1369" s="113"/>
      <c r="BT1369" s="113"/>
      <c r="BU1369" s="113"/>
      <c r="BV1369" s="113"/>
      <c r="BW1369" s="113"/>
      <c r="BX1369" s="113"/>
      <c r="BY1369" s="113"/>
      <c r="BZ1369" s="113"/>
      <c r="CA1369" s="67"/>
      <c r="CB1369" s="113"/>
      <c r="CC1369" s="69">
        <f>SUM(Table25[[#This Row],[Contract Amount FY00]:[Contract Amount FY50]])</f>
        <v>88906</v>
      </c>
      <c r="CD1369" s="114"/>
    </row>
    <row r="1370" spans="1:82" x14ac:dyDescent="0.25">
      <c r="A1370" s="122" t="s">
        <v>1952</v>
      </c>
      <c r="B1370" s="122" t="s">
        <v>3183</v>
      </c>
      <c r="C1370" s="122" t="s">
        <v>946</v>
      </c>
      <c r="E1370" s="26" t="str">
        <f>IFERROR(IF(VLOOKUP(Table25[[#This Row],[Contract No.]],Table3[#All],3,FALSE)="","No","Yes"),"")</f>
        <v>Yes</v>
      </c>
      <c r="F1370" s="107" t="str">
        <f>IFERROR(VLOOKUP(Table25[[#This Row],[Contract No.]],Table3[#All],3,FALSE),"")</f>
        <v>NASPO</v>
      </c>
      <c r="G1370" s="107" t="str">
        <f>IFERROR(IF(Table25[[#This Row],[Cooperative Purchase
(Yes/No)]]="Yes","Yes",IF(VLOOKUP(Table25[[#This Row],[Contract No.]],Table3[#All],1,FALSE)=Table25[[#This Row],[Contract No.]],"Yes","No")),"No")</f>
        <v>Yes</v>
      </c>
      <c r="H1370" s="51">
        <f>IFERROR(VLOOKUP(Table25[[#This Row],[Contract No.]],Table3[#All],4,FALSE),"")</f>
        <v>45505</v>
      </c>
      <c r="I1370" s="28">
        <f>IFERROR(IF(AND(MONTH(Table25[[#This Row],[Contract Start Date]])&gt;6,MONTH(Table25[[#This Row],[Contract Start Date]])&lt;=12),YEAR(Table25[[#This Row],[Contract Start Date]])+1,YEAR(Table25[[#This Row],[Contract Start Date]])),"")</f>
        <v>2025</v>
      </c>
      <c r="J1370" s="108">
        <f>Table25[[#This Row],[FY Formula start]]</f>
        <v>2025</v>
      </c>
      <c r="K1370" s="59" t="str">
        <f>"FY"&amp;" "&amp;Table25[[#This Row],[Year Start]]</f>
        <v>FY 2025</v>
      </c>
      <c r="L1370" s="109">
        <f>IFERROR(VLOOKUP(Table25[[#This Row],[Contract No.]],Table3[#All],5,FALSE),"")</f>
        <v>47330</v>
      </c>
      <c r="M1370" s="110">
        <f>IFERROR(IF(Table25[[#This Row],[Contract End Date]]="99/99/9999","No End",IF(AND(MONTH(Table25[[#This Row],[Contract End Date]])&gt;6,MONTH(Table25[[#This Row],[Contract End Date]])&lt;=12),YEAR(Table25[[#This Row],[Contract End Date]])+1,YEAR(Table25[[#This Row],[Contract End Date]]))),"")</f>
        <v>2030</v>
      </c>
      <c r="N1370" s="111">
        <f>Table25[[#This Row],[FY Formula end]]</f>
        <v>2030</v>
      </c>
      <c r="O1370" s="112" t="str">
        <f>IF(Table25[[#This Row],[Year End]]="No End","No End","FY"&amp;" "&amp;Table25[[#This Row],[Year End]])</f>
        <v>FY 2030</v>
      </c>
      <c r="P1370" s="27"/>
      <c r="Q1370" s="104">
        <f>_xlfn.IFNA(IF($B1370="","",VLOOKUP($B1370,'SWC Towers'!$A:$Q,$Q$2,FALSE)),"")</f>
        <v>0.2</v>
      </c>
      <c r="R1370" s="106" t="str">
        <f>_xlfn.IFNA(IF($B1370="","",VLOOKUP($B1370,'SWC Towers'!$A:$Q,$R$2,FALSE)),"")</f>
        <v/>
      </c>
      <c r="S1370" s="106">
        <f>_xlfn.IFNA(IF($B1370="","",VLOOKUP($B1370,'SWC Towers'!$A:$Q,$S$2,FALSE)),"")</f>
        <v>0.2</v>
      </c>
      <c r="T1370" s="106" t="str">
        <f>_xlfn.IFNA(IF($B1370="","",VLOOKUP($B1370,'SWC Towers'!$A:$Q,$T$2,FALSE)),"")</f>
        <v/>
      </c>
      <c r="U1370" s="104">
        <f>_xlfn.IFNA(IF($B1370="","",VLOOKUP($B1370,'SWC Towers'!$A:$Q,$U$2,FALSE)),"")</f>
        <v>0.4</v>
      </c>
      <c r="V1370" s="104" t="str">
        <f>_xlfn.IFNA(IF($B1370="","",VLOOKUP($B1370,'SWC Towers'!$A:$Q,$V$2,FALSE)),"")</f>
        <v/>
      </c>
      <c r="W1370" s="104">
        <f>_xlfn.IFNA(IF($B1370="","",VLOOKUP($B1370,'SWC Towers'!$A:$Q,$W$2,FALSE)),"")</f>
        <v>0.2</v>
      </c>
      <c r="X1370" s="104" t="str">
        <f>_xlfn.IFNA(IF($B1370="","",VLOOKUP($B1370,'SWC Towers'!$A:$Q,$X$2,FALSE)),"")</f>
        <v/>
      </c>
      <c r="Y1370" s="104" t="str">
        <f>_xlfn.IFNA(IF($B1370="","",VLOOKUP($B1370,'SWC Towers'!$A:$Q,$Y$2,FALSE)),"")</f>
        <v/>
      </c>
      <c r="Z1370" s="104" t="str">
        <f>_xlfn.IFNA(IF($B1370="","",VLOOKUP($B1370,'SWC Towers'!$A:$Q,$Z$2,FALSE)),"")</f>
        <v/>
      </c>
      <c r="AA1370" s="104" t="str">
        <f>_xlfn.IFNA(IF($B1370="","",VLOOKUP($B1370,'SWC Towers'!$A:$Q,$AA$2,FALSE)),"")</f>
        <v/>
      </c>
      <c r="AB1370" s="106" t="str">
        <f>_xlfn.IFNA(IF($B1370="","",VLOOKUP($B1370,'SWC Towers'!$A:$Q,$AB$2,FALSE)),"")</f>
        <v/>
      </c>
      <c r="AC1370" s="20">
        <f>SUM(Table25[[#This Row],[IT Tower: Application]:[Other/Non-IT ]])</f>
        <v>1</v>
      </c>
      <c r="AD1370" s="67"/>
      <c r="AE1370" s="67"/>
      <c r="AF1370" s="67"/>
      <c r="AG1370" s="67"/>
      <c r="AH1370" s="67"/>
      <c r="AI1370" s="67"/>
      <c r="AJ1370" s="67"/>
      <c r="AK1370" s="67"/>
      <c r="AL1370" s="67"/>
      <c r="AM1370" s="67"/>
      <c r="AN1370" s="67"/>
      <c r="AO1370" s="67"/>
      <c r="AP1370" s="67"/>
      <c r="AQ1370" s="67"/>
      <c r="AR1370" s="67"/>
      <c r="AS1370" s="67"/>
      <c r="AT1370" s="67"/>
      <c r="AU1370" s="67"/>
      <c r="AV1370" s="67"/>
      <c r="AW1370" s="67"/>
      <c r="AX1370" s="67"/>
      <c r="AY1370" s="67"/>
      <c r="AZ1370" s="67"/>
      <c r="BA1370" s="67"/>
      <c r="BB1370" s="113">
        <v>0</v>
      </c>
      <c r="BC1370" s="113">
        <v>136324</v>
      </c>
      <c r="BD1370" s="113"/>
      <c r="BE1370" s="113"/>
      <c r="BF1370" s="113"/>
      <c r="BG1370" s="113"/>
      <c r="BH1370" s="113"/>
      <c r="BI1370" s="113"/>
      <c r="BJ1370" s="113"/>
      <c r="BK1370" s="113"/>
      <c r="BL1370" s="113"/>
      <c r="BM1370" s="113"/>
      <c r="BN1370" s="113"/>
      <c r="BO1370" s="113"/>
      <c r="BP1370" s="113"/>
      <c r="BQ1370" s="113"/>
      <c r="BR1370" s="113"/>
      <c r="BS1370" s="113"/>
      <c r="BT1370" s="113"/>
      <c r="BU1370" s="113"/>
      <c r="BV1370" s="113"/>
      <c r="BW1370" s="113"/>
      <c r="BX1370" s="113"/>
      <c r="BY1370" s="113"/>
      <c r="BZ1370" s="113"/>
      <c r="CA1370" s="67"/>
      <c r="CB1370" s="113"/>
      <c r="CC1370" s="69">
        <f>SUM(Table25[[#This Row],[Contract Amount FY00]:[Contract Amount FY50]])</f>
        <v>136324</v>
      </c>
      <c r="CD1370" s="114"/>
    </row>
    <row r="1371" spans="1:82" x14ac:dyDescent="0.25">
      <c r="A1371" s="122" t="s">
        <v>1953</v>
      </c>
      <c r="B1371" s="122" t="s">
        <v>2242</v>
      </c>
      <c r="C1371" s="122" t="s">
        <v>1002</v>
      </c>
      <c r="E1371" s="26" t="str">
        <f>IFERROR(IF(VLOOKUP(Table25[[#This Row],[Contract No.]],Table3[#All],3,FALSE)="","No","Yes"),"")</f>
        <v>Yes</v>
      </c>
      <c r="F1371" s="107" t="str">
        <f>IFERROR(VLOOKUP(Table25[[#This Row],[Contract No.]],Table3[#All],3,FALSE),"")</f>
        <v>NASPO</v>
      </c>
      <c r="G1371" s="107" t="str">
        <f>IFERROR(IF(Table25[[#This Row],[Cooperative Purchase
(Yes/No)]]="Yes","Yes",IF(VLOOKUP(Table25[[#This Row],[Contract No.]],Table3[#All],1,FALSE)=Table25[[#This Row],[Contract No.]],"Yes","No")),"No")</f>
        <v>Yes</v>
      </c>
      <c r="H1371" s="51">
        <f>IFERROR(VLOOKUP(Table25[[#This Row],[Contract No.]],Table3[#All],4,FALSE),"")</f>
        <v>44378</v>
      </c>
      <c r="I1371" s="28">
        <f>IFERROR(IF(AND(MONTH(Table25[[#This Row],[Contract Start Date]])&gt;6,MONTH(Table25[[#This Row],[Contract Start Date]])&lt;=12),YEAR(Table25[[#This Row],[Contract Start Date]])+1,YEAR(Table25[[#This Row],[Contract Start Date]])),"")</f>
        <v>2022</v>
      </c>
      <c r="J1371" s="108">
        <f>Table25[[#This Row],[FY Formula start]]</f>
        <v>2022</v>
      </c>
      <c r="K1371" s="59" t="str">
        <f>"FY"&amp;" "&amp;Table25[[#This Row],[Year Start]]</f>
        <v>FY 2022</v>
      </c>
      <c r="L1371" s="109">
        <f>IFERROR(VLOOKUP(Table25[[#This Row],[Contract No.]],Table3[#All],5,FALSE),"")</f>
        <v>47118</v>
      </c>
      <c r="M1371" s="110">
        <f>IFERROR(IF(Table25[[#This Row],[Contract End Date]]="99/99/9999","No End",IF(AND(MONTH(Table25[[#This Row],[Contract End Date]])&gt;6,MONTH(Table25[[#This Row],[Contract End Date]])&lt;=12),YEAR(Table25[[#This Row],[Contract End Date]])+1,YEAR(Table25[[#This Row],[Contract End Date]]))),"")</f>
        <v>2029</v>
      </c>
      <c r="N1371" s="111">
        <f>Table25[[#This Row],[FY Formula end]]</f>
        <v>2029</v>
      </c>
      <c r="O1371" s="112" t="str">
        <f>IF(Table25[[#This Row],[Year End]]="No End","No End","FY"&amp;" "&amp;Table25[[#This Row],[Year End]])</f>
        <v>FY 2029</v>
      </c>
      <c r="P1371" s="27"/>
      <c r="Q1371" s="104">
        <f>_xlfn.IFNA(IF($B1371="","",VLOOKUP($B1371,'SWC Towers'!$A:$Q,$Q$2,FALSE)),"")</f>
        <v>0.25</v>
      </c>
      <c r="R1371" s="106">
        <f>_xlfn.IFNA(IF($B1371="","",VLOOKUP($B1371,'SWC Towers'!$A:$Q,$R$2,FALSE)),"")</f>
        <v>0.3</v>
      </c>
      <c r="S1371" s="106" t="str">
        <f>_xlfn.IFNA(IF($B1371="","",VLOOKUP($B1371,'SWC Towers'!$A:$Q,$S$2,FALSE)),"")</f>
        <v/>
      </c>
      <c r="T1371" s="106" t="str">
        <f>_xlfn.IFNA(IF($B1371="","",VLOOKUP($B1371,'SWC Towers'!$A:$Q,$T$2,FALSE)),"")</f>
        <v/>
      </c>
      <c r="U1371" s="104">
        <f>_xlfn.IFNA(IF($B1371="","",VLOOKUP($B1371,'SWC Towers'!$A:$Q,$U$2,FALSE)),"")</f>
        <v>0.3</v>
      </c>
      <c r="V1371" s="104" t="str">
        <f>_xlfn.IFNA(IF($B1371="","",VLOOKUP($B1371,'SWC Towers'!$A:$Q,$V$2,FALSE)),"")</f>
        <v/>
      </c>
      <c r="W1371" s="104">
        <f>_xlfn.IFNA(IF($B1371="","",VLOOKUP($B1371,'SWC Towers'!$A:$Q,$W$2,FALSE)),"")</f>
        <v>0.1</v>
      </c>
      <c r="X1371" s="104" t="str">
        <f>_xlfn.IFNA(IF($B1371="","",VLOOKUP($B1371,'SWC Towers'!$A:$Q,$X$2,FALSE)),"")</f>
        <v/>
      </c>
      <c r="Y1371" s="104" t="str">
        <f>_xlfn.IFNA(IF($B1371="","",VLOOKUP($B1371,'SWC Towers'!$A:$Q,$Y$2,FALSE)),"")</f>
        <v/>
      </c>
      <c r="Z1371" s="104" t="str">
        <f>_xlfn.IFNA(IF($B1371="","",VLOOKUP($B1371,'SWC Towers'!$A:$Q,$Z$2,FALSE)),"")</f>
        <v/>
      </c>
      <c r="AA1371" s="104" t="str">
        <f>_xlfn.IFNA(IF($B1371="","",VLOOKUP($B1371,'SWC Towers'!$A:$Q,$AA$2,FALSE)),"")</f>
        <v/>
      </c>
      <c r="AB1371" s="106">
        <f>_xlfn.IFNA(IF($B1371="","",VLOOKUP($B1371,'SWC Towers'!$A:$Q,$AB$2,FALSE)),"")</f>
        <v>0.05</v>
      </c>
      <c r="AC1371" s="20">
        <f>SUM(Table25[[#This Row],[IT Tower: Application]:[Other/Non-IT ]])</f>
        <v>1</v>
      </c>
      <c r="AD1371" s="67"/>
      <c r="AE1371" s="67"/>
      <c r="AF1371" s="67"/>
      <c r="AG1371" s="67"/>
      <c r="AH1371" s="67"/>
      <c r="AI1371" s="67"/>
      <c r="AJ1371" s="67"/>
      <c r="AK1371" s="67"/>
      <c r="AL1371" s="67"/>
      <c r="AM1371" s="67"/>
      <c r="AN1371" s="67"/>
      <c r="AO1371" s="67"/>
      <c r="AP1371" s="67"/>
      <c r="AQ1371" s="67"/>
      <c r="AR1371" s="67"/>
      <c r="AS1371" s="67"/>
      <c r="AT1371" s="67"/>
      <c r="AU1371" s="67"/>
      <c r="AV1371" s="67"/>
      <c r="AW1371" s="67"/>
      <c r="AX1371" s="67"/>
      <c r="AY1371" s="67">
        <v>0</v>
      </c>
      <c r="AZ1371" s="67">
        <v>633</v>
      </c>
      <c r="BA1371" s="67">
        <v>2091</v>
      </c>
      <c r="BB1371" s="113">
        <v>0</v>
      </c>
      <c r="BC1371" s="113"/>
      <c r="BD1371" s="113"/>
      <c r="BE1371" s="113"/>
      <c r="BF1371" s="113"/>
      <c r="BG1371" s="113"/>
      <c r="BH1371" s="113"/>
      <c r="BI1371" s="113"/>
      <c r="BJ1371" s="113"/>
      <c r="BK1371" s="113"/>
      <c r="BL1371" s="113"/>
      <c r="BM1371" s="113"/>
      <c r="BN1371" s="113"/>
      <c r="BO1371" s="113"/>
      <c r="BP1371" s="113"/>
      <c r="BQ1371" s="113"/>
      <c r="BR1371" s="113"/>
      <c r="BS1371" s="113"/>
      <c r="BT1371" s="113"/>
      <c r="BU1371" s="113"/>
      <c r="BV1371" s="113"/>
      <c r="BW1371" s="113"/>
      <c r="BX1371" s="113"/>
      <c r="BY1371" s="113"/>
      <c r="BZ1371" s="113"/>
      <c r="CA1371" s="67"/>
      <c r="CB1371" s="113"/>
      <c r="CC1371" s="69">
        <f>SUM(Table25[[#This Row],[Contract Amount FY00]:[Contract Amount FY50]])</f>
        <v>2724</v>
      </c>
      <c r="CD1371" s="114"/>
    </row>
    <row r="1372" spans="1:82" x14ac:dyDescent="0.25">
      <c r="A1372" s="122" t="s">
        <v>1953</v>
      </c>
      <c r="B1372" s="122" t="s">
        <v>2242</v>
      </c>
      <c r="C1372" s="122" t="s">
        <v>385</v>
      </c>
      <c r="E1372" s="26" t="str">
        <f>IFERROR(IF(VLOOKUP(Table25[[#This Row],[Contract No.]],Table3[#All],3,FALSE)="","No","Yes"),"")</f>
        <v>Yes</v>
      </c>
      <c r="F1372" s="107" t="str">
        <f>IFERROR(VLOOKUP(Table25[[#This Row],[Contract No.]],Table3[#All],3,FALSE),"")</f>
        <v>NASPO</v>
      </c>
      <c r="G1372" s="107" t="str">
        <f>IFERROR(IF(Table25[[#This Row],[Cooperative Purchase
(Yes/No)]]="Yes","Yes",IF(VLOOKUP(Table25[[#This Row],[Contract No.]],Table3[#All],1,FALSE)=Table25[[#This Row],[Contract No.]],"Yes","No")),"No")</f>
        <v>Yes</v>
      </c>
      <c r="H1372" s="51">
        <f>IFERROR(VLOOKUP(Table25[[#This Row],[Contract No.]],Table3[#All],4,FALSE),"")</f>
        <v>44378</v>
      </c>
      <c r="I1372" s="28">
        <f>IFERROR(IF(AND(MONTH(Table25[[#This Row],[Contract Start Date]])&gt;6,MONTH(Table25[[#This Row],[Contract Start Date]])&lt;=12),YEAR(Table25[[#This Row],[Contract Start Date]])+1,YEAR(Table25[[#This Row],[Contract Start Date]])),"")</f>
        <v>2022</v>
      </c>
      <c r="J1372" s="108">
        <f>Table25[[#This Row],[FY Formula start]]</f>
        <v>2022</v>
      </c>
      <c r="K1372" s="59" t="str">
        <f>"FY"&amp;" "&amp;Table25[[#This Row],[Year Start]]</f>
        <v>FY 2022</v>
      </c>
      <c r="L1372" s="109">
        <f>IFERROR(VLOOKUP(Table25[[#This Row],[Contract No.]],Table3[#All],5,FALSE),"")</f>
        <v>47118</v>
      </c>
      <c r="M1372" s="110">
        <f>IFERROR(IF(Table25[[#This Row],[Contract End Date]]="99/99/9999","No End",IF(AND(MONTH(Table25[[#This Row],[Contract End Date]])&gt;6,MONTH(Table25[[#This Row],[Contract End Date]])&lt;=12),YEAR(Table25[[#This Row],[Contract End Date]])+1,YEAR(Table25[[#This Row],[Contract End Date]]))),"")</f>
        <v>2029</v>
      </c>
      <c r="N1372" s="111">
        <f>Table25[[#This Row],[FY Formula end]]</f>
        <v>2029</v>
      </c>
      <c r="O1372" s="112" t="str">
        <f>IF(Table25[[#This Row],[Year End]]="No End","No End","FY"&amp;" "&amp;Table25[[#This Row],[Year End]])</f>
        <v>FY 2029</v>
      </c>
      <c r="P1372" s="27"/>
      <c r="Q1372" s="104">
        <f>_xlfn.IFNA(IF($B1372="","",VLOOKUP($B1372,'SWC Towers'!$A:$Q,$Q$2,FALSE)),"")</f>
        <v>0.25</v>
      </c>
      <c r="R1372" s="106">
        <f>_xlfn.IFNA(IF($B1372="","",VLOOKUP($B1372,'SWC Towers'!$A:$Q,$R$2,FALSE)),"")</f>
        <v>0.3</v>
      </c>
      <c r="S1372" s="106" t="str">
        <f>_xlfn.IFNA(IF($B1372="","",VLOOKUP($B1372,'SWC Towers'!$A:$Q,$S$2,FALSE)),"")</f>
        <v/>
      </c>
      <c r="T1372" s="106" t="str">
        <f>_xlfn.IFNA(IF($B1372="","",VLOOKUP($B1372,'SWC Towers'!$A:$Q,$T$2,FALSE)),"")</f>
        <v/>
      </c>
      <c r="U1372" s="104">
        <f>_xlfn.IFNA(IF($B1372="","",VLOOKUP($B1372,'SWC Towers'!$A:$Q,$U$2,FALSE)),"")</f>
        <v>0.3</v>
      </c>
      <c r="V1372" s="104" t="str">
        <f>_xlfn.IFNA(IF($B1372="","",VLOOKUP($B1372,'SWC Towers'!$A:$Q,$V$2,FALSE)),"")</f>
        <v/>
      </c>
      <c r="W1372" s="104">
        <f>_xlfn.IFNA(IF($B1372="","",VLOOKUP($B1372,'SWC Towers'!$A:$Q,$W$2,FALSE)),"")</f>
        <v>0.1</v>
      </c>
      <c r="X1372" s="104" t="str">
        <f>_xlfn.IFNA(IF($B1372="","",VLOOKUP($B1372,'SWC Towers'!$A:$Q,$X$2,FALSE)),"")</f>
        <v/>
      </c>
      <c r="Y1372" s="104" t="str">
        <f>_xlfn.IFNA(IF($B1372="","",VLOOKUP($B1372,'SWC Towers'!$A:$Q,$Y$2,FALSE)),"")</f>
        <v/>
      </c>
      <c r="Z1372" s="104" t="str">
        <f>_xlfn.IFNA(IF($B1372="","",VLOOKUP($B1372,'SWC Towers'!$A:$Q,$Z$2,FALSE)),"")</f>
        <v/>
      </c>
      <c r="AA1372" s="104" t="str">
        <f>_xlfn.IFNA(IF($B1372="","",VLOOKUP($B1372,'SWC Towers'!$A:$Q,$AA$2,FALSE)),"")</f>
        <v/>
      </c>
      <c r="AB1372" s="106">
        <f>_xlfn.IFNA(IF($B1372="","",VLOOKUP($B1372,'SWC Towers'!$A:$Q,$AB$2,FALSE)),"")</f>
        <v>0.05</v>
      </c>
      <c r="AC1372" s="20">
        <f>SUM(Table25[[#This Row],[IT Tower: Application]:[Other/Non-IT ]])</f>
        <v>1</v>
      </c>
      <c r="AD1372" s="67"/>
      <c r="AE1372" s="67"/>
      <c r="AF1372" s="67"/>
      <c r="AG1372" s="67"/>
      <c r="AH1372" s="67"/>
      <c r="AI1372" s="67"/>
      <c r="AJ1372" s="67"/>
      <c r="AK1372" s="67"/>
      <c r="AL1372" s="67"/>
      <c r="AM1372" s="67"/>
      <c r="AN1372" s="67"/>
      <c r="AO1372" s="67"/>
      <c r="AP1372" s="67"/>
      <c r="AQ1372" s="67"/>
      <c r="AR1372" s="67"/>
      <c r="AS1372" s="67"/>
      <c r="AT1372" s="67"/>
      <c r="AU1372" s="67"/>
      <c r="AV1372" s="67"/>
      <c r="AW1372" s="67"/>
      <c r="AX1372" s="67"/>
      <c r="AY1372" s="67"/>
      <c r="AZ1372" s="67"/>
      <c r="BA1372" s="67">
        <v>2748</v>
      </c>
      <c r="BB1372" s="113">
        <v>16815</v>
      </c>
      <c r="BC1372" s="113">
        <v>6170</v>
      </c>
      <c r="BD1372" s="113"/>
      <c r="BE1372" s="113"/>
      <c r="BF1372" s="113"/>
      <c r="BG1372" s="113"/>
      <c r="BH1372" s="113"/>
      <c r="BI1372" s="113"/>
      <c r="BJ1372" s="113"/>
      <c r="BK1372" s="113"/>
      <c r="BL1372" s="113"/>
      <c r="BM1372" s="113"/>
      <c r="BN1372" s="113"/>
      <c r="BO1372" s="113"/>
      <c r="BP1372" s="113"/>
      <c r="BQ1372" s="113"/>
      <c r="BR1372" s="113"/>
      <c r="BS1372" s="113"/>
      <c r="BT1372" s="113"/>
      <c r="BU1372" s="113"/>
      <c r="BV1372" s="113"/>
      <c r="BW1372" s="113"/>
      <c r="BX1372" s="113"/>
      <c r="BY1372" s="113"/>
      <c r="BZ1372" s="113"/>
      <c r="CA1372" s="67"/>
      <c r="CB1372" s="113"/>
      <c r="CC1372" s="69">
        <f>SUM(Table25[[#This Row],[Contract Amount FY00]:[Contract Amount FY50]])</f>
        <v>25733</v>
      </c>
      <c r="CD1372" s="114"/>
    </row>
    <row r="1373" spans="1:82" x14ac:dyDescent="0.25">
      <c r="A1373" s="122" t="s">
        <v>1953</v>
      </c>
      <c r="B1373" s="122" t="s">
        <v>762</v>
      </c>
      <c r="C1373" s="122" t="s">
        <v>2277</v>
      </c>
      <c r="E1373" s="26" t="str">
        <f>IFERROR(IF(VLOOKUP(Table25[[#This Row],[Contract No.]],Table3[#All],3,FALSE)="","No","Yes"),"")</f>
        <v>No</v>
      </c>
      <c r="F1373" s="107" t="str">
        <f>IFERROR(VLOOKUP(Table25[[#This Row],[Contract No.]],Table3[#All],3,FALSE),"")</f>
        <v/>
      </c>
      <c r="G1373" s="107" t="str">
        <f>IFERROR(IF(Table25[[#This Row],[Cooperative Purchase
(Yes/No)]]="Yes","Yes",IF(VLOOKUP(Table25[[#This Row],[Contract No.]],Table3[#All],1,FALSE)=Table25[[#This Row],[Contract No.]],"Yes","No")),"No")</f>
        <v>Yes</v>
      </c>
      <c r="H1373" s="51">
        <f>IFERROR(VLOOKUP(Table25[[#This Row],[Contract No.]],Table3[#All],4,FALSE),"")</f>
        <v>43435</v>
      </c>
      <c r="I1373" s="28">
        <f>IFERROR(IF(AND(MONTH(Table25[[#This Row],[Contract Start Date]])&gt;6,MONTH(Table25[[#This Row],[Contract Start Date]])&lt;=12),YEAR(Table25[[#This Row],[Contract Start Date]])+1,YEAR(Table25[[#This Row],[Contract Start Date]])),"")</f>
        <v>2019</v>
      </c>
      <c r="J1373" s="108">
        <f>Table25[[#This Row],[FY Formula start]]</f>
        <v>2019</v>
      </c>
      <c r="K1373" s="59" t="str">
        <f>"FY"&amp;" "&amp;Table25[[#This Row],[Year Start]]</f>
        <v>FY 2019</v>
      </c>
      <c r="L1373" s="109">
        <f>IFERROR(VLOOKUP(Table25[[#This Row],[Contract No.]],Table3[#All],5,FALSE),"")</f>
        <v>45626</v>
      </c>
      <c r="M1373" s="110">
        <f>IFERROR(IF(Table25[[#This Row],[Contract End Date]]="99/99/9999","No End",IF(AND(MONTH(Table25[[#This Row],[Contract End Date]])&gt;6,MONTH(Table25[[#This Row],[Contract End Date]])&lt;=12),YEAR(Table25[[#This Row],[Contract End Date]])+1,YEAR(Table25[[#This Row],[Contract End Date]]))),"")</f>
        <v>2025</v>
      </c>
      <c r="N1373" s="111">
        <f>Table25[[#This Row],[FY Formula end]]</f>
        <v>2025</v>
      </c>
      <c r="O1373" s="112" t="str">
        <f>IF(Table25[[#This Row],[Year End]]="No End","No End","FY"&amp;" "&amp;Table25[[#This Row],[Year End]])</f>
        <v>FY 2025</v>
      </c>
      <c r="P1373" s="27"/>
      <c r="Q1373" s="104" t="str">
        <f>_xlfn.IFNA(IF($B1373="","",VLOOKUP($B1373,'SWC Towers'!$A:$Q,$Q$2,FALSE)),"")</f>
        <v/>
      </c>
      <c r="R1373" s="106" t="str">
        <f>_xlfn.IFNA(IF($B1373="","",VLOOKUP($B1373,'SWC Towers'!$A:$Q,$R$2,FALSE)),"")</f>
        <v/>
      </c>
      <c r="S1373" s="106" t="str">
        <f>_xlfn.IFNA(IF($B1373="","",VLOOKUP($B1373,'SWC Towers'!$A:$Q,$S$2,FALSE)),"")</f>
        <v/>
      </c>
      <c r="T1373" s="106" t="str">
        <f>_xlfn.IFNA(IF($B1373="","",VLOOKUP($B1373,'SWC Towers'!$A:$Q,$T$2,FALSE)),"")</f>
        <v/>
      </c>
      <c r="U1373" s="104">
        <f>_xlfn.IFNA(IF($B1373="","",VLOOKUP($B1373,'SWC Towers'!$A:$Q,$U$2,FALSE)),"")</f>
        <v>0.7</v>
      </c>
      <c r="V1373" s="104" t="str">
        <f>_xlfn.IFNA(IF($B1373="","",VLOOKUP($B1373,'SWC Towers'!$A:$Q,$V$2,FALSE)),"")</f>
        <v/>
      </c>
      <c r="W1373" s="104" t="str">
        <f>_xlfn.IFNA(IF($B1373="","",VLOOKUP($B1373,'SWC Towers'!$A:$Q,$W$2,FALSE)),"")</f>
        <v/>
      </c>
      <c r="X1373" s="104" t="str">
        <f>_xlfn.IFNA(IF($B1373="","",VLOOKUP($B1373,'SWC Towers'!$A:$Q,$X$2,FALSE)),"")</f>
        <v/>
      </c>
      <c r="Y1373" s="104" t="str">
        <f>_xlfn.IFNA(IF($B1373="","",VLOOKUP($B1373,'SWC Towers'!$A:$Q,$Y$2,FALSE)),"")</f>
        <v/>
      </c>
      <c r="Z1373" s="104" t="str">
        <f>_xlfn.IFNA(IF($B1373="","",VLOOKUP($B1373,'SWC Towers'!$A:$Q,$Z$2,FALSE)),"")</f>
        <v/>
      </c>
      <c r="AA1373" s="104" t="str">
        <f>_xlfn.IFNA(IF($B1373="","",VLOOKUP($B1373,'SWC Towers'!$A:$Q,$AA$2,FALSE)),"")</f>
        <v/>
      </c>
      <c r="AB1373" s="106">
        <f>_xlfn.IFNA(IF($B1373="","",VLOOKUP($B1373,'SWC Towers'!$A:$Q,$AB$2,FALSE)),"")</f>
        <v>0.3</v>
      </c>
      <c r="AC1373" s="20">
        <f>SUM(Table25[[#This Row],[IT Tower: Application]:[Other/Non-IT ]])</f>
        <v>1</v>
      </c>
      <c r="AD1373" s="67"/>
      <c r="AE1373" s="67"/>
      <c r="AF1373" s="67"/>
      <c r="AG1373" s="67"/>
      <c r="AH1373" s="67"/>
      <c r="AI1373" s="67"/>
      <c r="AJ1373" s="67"/>
      <c r="AK1373" s="67"/>
      <c r="AL1373" s="67"/>
      <c r="AM1373" s="67"/>
      <c r="AN1373" s="67"/>
      <c r="AO1373" s="67"/>
      <c r="AP1373" s="67"/>
      <c r="AQ1373" s="67"/>
      <c r="AR1373" s="67"/>
      <c r="AS1373" s="67"/>
      <c r="AT1373" s="67"/>
      <c r="AU1373" s="67"/>
      <c r="AV1373" s="67"/>
      <c r="AW1373" s="67">
        <v>384</v>
      </c>
      <c r="AX1373" s="67">
        <v>485</v>
      </c>
      <c r="AY1373" s="67">
        <v>1051</v>
      </c>
      <c r="AZ1373" s="67"/>
      <c r="BA1373" s="67"/>
      <c r="BB1373" s="113"/>
      <c r="BC1373" s="113"/>
      <c r="BD1373" s="113"/>
      <c r="BE1373" s="113"/>
      <c r="BF1373" s="113"/>
      <c r="BG1373" s="113"/>
      <c r="BH1373" s="113"/>
      <c r="BI1373" s="113"/>
      <c r="BJ1373" s="113"/>
      <c r="BK1373" s="113"/>
      <c r="BL1373" s="113"/>
      <c r="BM1373" s="113"/>
      <c r="BN1373" s="113"/>
      <c r="BO1373" s="113"/>
      <c r="BP1373" s="113"/>
      <c r="BQ1373" s="113"/>
      <c r="BR1373" s="113"/>
      <c r="BS1373" s="113"/>
      <c r="BT1373" s="113"/>
      <c r="BU1373" s="113"/>
      <c r="BV1373" s="113"/>
      <c r="BW1373" s="113"/>
      <c r="BX1373" s="113"/>
      <c r="BY1373" s="113"/>
      <c r="BZ1373" s="113"/>
      <c r="CA1373" s="67"/>
      <c r="CB1373" s="113"/>
      <c r="CC1373" s="69">
        <f>SUM(Table25[[#This Row],[Contract Amount FY00]:[Contract Amount FY50]])</f>
        <v>1920</v>
      </c>
      <c r="CD1373" s="114"/>
    </row>
    <row r="1374" spans="1:82" x14ac:dyDescent="0.25">
      <c r="A1374" s="122" t="s">
        <v>1953</v>
      </c>
      <c r="B1374" s="122" t="s">
        <v>762</v>
      </c>
      <c r="C1374" s="122" t="s">
        <v>1001</v>
      </c>
      <c r="E1374" s="26" t="str">
        <f>IFERROR(IF(VLOOKUP(Table25[[#This Row],[Contract No.]],Table3[#All],3,FALSE)="","No","Yes"),"")</f>
        <v>No</v>
      </c>
      <c r="F1374" s="107" t="str">
        <f>IFERROR(VLOOKUP(Table25[[#This Row],[Contract No.]],Table3[#All],3,FALSE),"")</f>
        <v/>
      </c>
      <c r="G1374" s="107" t="str">
        <f>IFERROR(IF(Table25[[#This Row],[Cooperative Purchase
(Yes/No)]]="Yes","Yes",IF(VLOOKUP(Table25[[#This Row],[Contract No.]],Table3[#All],1,FALSE)=Table25[[#This Row],[Contract No.]],"Yes","No")),"No")</f>
        <v>Yes</v>
      </c>
      <c r="H1374" s="51">
        <f>IFERROR(VLOOKUP(Table25[[#This Row],[Contract No.]],Table3[#All],4,FALSE),"")</f>
        <v>43435</v>
      </c>
      <c r="I1374" s="28">
        <f>IFERROR(IF(AND(MONTH(Table25[[#This Row],[Contract Start Date]])&gt;6,MONTH(Table25[[#This Row],[Contract Start Date]])&lt;=12),YEAR(Table25[[#This Row],[Contract Start Date]])+1,YEAR(Table25[[#This Row],[Contract Start Date]])),"")</f>
        <v>2019</v>
      </c>
      <c r="J1374" s="108">
        <f>Table25[[#This Row],[FY Formula start]]</f>
        <v>2019</v>
      </c>
      <c r="K1374" s="59" t="str">
        <f>"FY"&amp;" "&amp;Table25[[#This Row],[Year Start]]</f>
        <v>FY 2019</v>
      </c>
      <c r="L1374" s="109">
        <f>IFERROR(VLOOKUP(Table25[[#This Row],[Contract No.]],Table3[#All],5,FALSE),"")</f>
        <v>45626</v>
      </c>
      <c r="M1374" s="110">
        <f>IFERROR(IF(Table25[[#This Row],[Contract End Date]]="99/99/9999","No End",IF(AND(MONTH(Table25[[#This Row],[Contract End Date]])&gt;6,MONTH(Table25[[#This Row],[Contract End Date]])&lt;=12),YEAR(Table25[[#This Row],[Contract End Date]])+1,YEAR(Table25[[#This Row],[Contract End Date]]))),"")</f>
        <v>2025</v>
      </c>
      <c r="N1374" s="111">
        <f>Table25[[#This Row],[FY Formula end]]</f>
        <v>2025</v>
      </c>
      <c r="O1374" s="112" t="str">
        <f>IF(Table25[[#This Row],[Year End]]="No End","No End","FY"&amp;" "&amp;Table25[[#This Row],[Year End]])</f>
        <v>FY 2025</v>
      </c>
      <c r="P1374" s="27"/>
      <c r="Q1374" s="104" t="str">
        <f>_xlfn.IFNA(IF($B1374="","",VLOOKUP($B1374,'SWC Towers'!$A:$Q,$Q$2,FALSE)),"")</f>
        <v/>
      </c>
      <c r="R1374" s="106" t="str">
        <f>_xlfn.IFNA(IF($B1374="","",VLOOKUP($B1374,'SWC Towers'!$A:$Q,$R$2,FALSE)),"")</f>
        <v/>
      </c>
      <c r="S1374" s="106" t="str">
        <f>_xlfn.IFNA(IF($B1374="","",VLOOKUP($B1374,'SWC Towers'!$A:$Q,$S$2,FALSE)),"")</f>
        <v/>
      </c>
      <c r="T1374" s="106" t="str">
        <f>_xlfn.IFNA(IF($B1374="","",VLOOKUP($B1374,'SWC Towers'!$A:$Q,$T$2,FALSE)),"")</f>
        <v/>
      </c>
      <c r="U1374" s="104">
        <f>_xlfn.IFNA(IF($B1374="","",VLOOKUP($B1374,'SWC Towers'!$A:$Q,$U$2,FALSE)),"")</f>
        <v>0.7</v>
      </c>
      <c r="V1374" s="104" t="str">
        <f>_xlfn.IFNA(IF($B1374="","",VLOOKUP($B1374,'SWC Towers'!$A:$Q,$V$2,FALSE)),"")</f>
        <v/>
      </c>
      <c r="W1374" s="104" t="str">
        <f>_xlfn.IFNA(IF($B1374="","",VLOOKUP($B1374,'SWC Towers'!$A:$Q,$W$2,FALSE)),"")</f>
        <v/>
      </c>
      <c r="X1374" s="104" t="str">
        <f>_xlfn.IFNA(IF($B1374="","",VLOOKUP($B1374,'SWC Towers'!$A:$Q,$X$2,FALSE)),"")</f>
        <v/>
      </c>
      <c r="Y1374" s="104" t="str">
        <f>_xlfn.IFNA(IF($B1374="","",VLOOKUP($B1374,'SWC Towers'!$A:$Q,$Y$2,FALSE)),"")</f>
        <v/>
      </c>
      <c r="Z1374" s="104" t="str">
        <f>_xlfn.IFNA(IF($B1374="","",VLOOKUP($B1374,'SWC Towers'!$A:$Q,$Z$2,FALSE)),"")</f>
        <v/>
      </c>
      <c r="AA1374" s="104" t="str">
        <f>_xlfn.IFNA(IF($B1374="","",VLOOKUP($B1374,'SWC Towers'!$A:$Q,$AA$2,FALSE)),"")</f>
        <v/>
      </c>
      <c r="AB1374" s="106">
        <f>_xlfn.IFNA(IF($B1374="","",VLOOKUP($B1374,'SWC Towers'!$A:$Q,$AB$2,FALSE)),"")</f>
        <v>0.3</v>
      </c>
      <c r="AC1374" s="20">
        <f>SUM(Table25[[#This Row],[IT Tower: Application]:[Other/Non-IT ]])</f>
        <v>1</v>
      </c>
      <c r="AD1374" s="67"/>
      <c r="AE1374" s="67"/>
      <c r="AF1374" s="67"/>
      <c r="AG1374" s="67"/>
      <c r="AH1374" s="67"/>
      <c r="AI1374" s="67"/>
      <c r="AJ1374" s="67"/>
      <c r="AK1374" s="67"/>
      <c r="AL1374" s="67"/>
      <c r="AM1374" s="67"/>
      <c r="AN1374" s="67"/>
      <c r="AO1374" s="67"/>
      <c r="AP1374" s="67"/>
      <c r="AQ1374" s="67"/>
      <c r="AR1374" s="67"/>
      <c r="AS1374" s="67"/>
      <c r="AT1374" s="67"/>
      <c r="AU1374" s="67"/>
      <c r="AV1374" s="67"/>
      <c r="AW1374" s="67"/>
      <c r="AX1374" s="67">
        <v>0</v>
      </c>
      <c r="AY1374" s="67">
        <v>6812</v>
      </c>
      <c r="AZ1374" s="67">
        <v>7034</v>
      </c>
      <c r="BA1374" s="67">
        <v>3010</v>
      </c>
      <c r="BB1374" s="113">
        <v>0</v>
      </c>
      <c r="BC1374" s="113"/>
      <c r="BD1374" s="113"/>
      <c r="BE1374" s="113"/>
      <c r="BF1374" s="113"/>
      <c r="BG1374" s="113"/>
      <c r="BH1374" s="113"/>
      <c r="BI1374" s="113"/>
      <c r="BJ1374" s="113"/>
      <c r="BK1374" s="113"/>
      <c r="BL1374" s="113"/>
      <c r="BM1374" s="113"/>
      <c r="BN1374" s="113"/>
      <c r="BO1374" s="113"/>
      <c r="BP1374" s="113"/>
      <c r="BQ1374" s="113"/>
      <c r="BR1374" s="113"/>
      <c r="BS1374" s="113"/>
      <c r="BT1374" s="113"/>
      <c r="BU1374" s="113"/>
      <c r="BV1374" s="113"/>
      <c r="BW1374" s="113"/>
      <c r="BX1374" s="113"/>
      <c r="BY1374" s="113"/>
      <c r="BZ1374" s="113"/>
      <c r="CA1374" s="67"/>
      <c r="CB1374" s="113"/>
      <c r="CC1374" s="69">
        <f>SUM(Table25[[#This Row],[Contract Amount FY00]:[Contract Amount FY50]])</f>
        <v>16856</v>
      </c>
      <c r="CD1374" s="114"/>
    </row>
    <row r="1375" spans="1:82" x14ac:dyDescent="0.25">
      <c r="A1375" s="122" t="s">
        <v>1953</v>
      </c>
      <c r="B1375" s="122" t="s">
        <v>533</v>
      </c>
      <c r="C1375" s="122" t="s">
        <v>3187</v>
      </c>
      <c r="E1375" s="26" t="str">
        <f>IFERROR(IF(VLOOKUP(Table25[[#This Row],[Contract No.]],Table3[#All],3,FALSE)="","No","Yes"),"")</f>
        <v>No</v>
      </c>
      <c r="F1375" s="107" t="str">
        <f>IFERROR(VLOOKUP(Table25[[#This Row],[Contract No.]],Table3[#All],3,FALSE),"")</f>
        <v/>
      </c>
      <c r="G1375" s="107" t="str">
        <f>IFERROR(IF(Table25[[#This Row],[Cooperative Purchase
(Yes/No)]]="Yes","Yes",IF(VLOOKUP(Table25[[#This Row],[Contract No.]],Table3[#All],1,FALSE)=Table25[[#This Row],[Contract No.]],"Yes","No")),"No")</f>
        <v>Yes</v>
      </c>
      <c r="H1375" s="51">
        <f>IFERROR(VLOOKUP(Table25[[#This Row],[Contract No.]],Table3[#All],4,FALSE),"")</f>
        <v>43556</v>
      </c>
      <c r="I1375" s="28">
        <f>IFERROR(IF(AND(MONTH(Table25[[#This Row],[Contract Start Date]])&gt;6,MONTH(Table25[[#This Row],[Contract Start Date]])&lt;=12),YEAR(Table25[[#This Row],[Contract Start Date]])+1,YEAR(Table25[[#This Row],[Contract Start Date]])),"")</f>
        <v>2019</v>
      </c>
      <c r="J1375" s="108">
        <f>Table25[[#This Row],[FY Formula start]]</f>
        <v>2019</v>
      </c>
      <c r="K1375" s="59" t="str">
        <f>"FY"&amp;" "&amp;Table25[[#This Row],[Year Start]]</f>
        <v>FY 2019</v>
      </c>
      <c r="L1375" s="109">
        <f>IFERROR(VLOOKUP(Table25[[#This Row],[Contract No.]],Table3[#All],5,FALSE),"")</f>
        <v>45747</v>
      </c>
      <c r="M1375" s="110">
        <f>IFERROR(IF(Table25[[#This Row],[Contract End Date]]="99/99/9999","No End",IF(AND(MONTH(Table25[[#This Row],[Contract End Date]])&gt;6,MONTH(Table25[[#This Row],[Contract End Date]])&lt;=12),YEAR(Table25[[#This Row],[Contract End Date]])+1,YEAR(Table25[[#This Row],[Contract End Date]]))),"")</f>
        <v>2025</v>
      </c>
      <c r="N1375" s="111">
        <f>Table25[[#This Row],[FY Formula end]]</f>
        <v>2025</v>
      </c>
      <c r="O1375" s="112" t="str">
        <f>IF(Table25[[#This Row],[Year End]]="No End","No End","FY"&amp;" "&amp;Table25[[#This Row],[Year End]])</f>
        <v>FY 2025</v>
      </c>
      <c r="P1375" s="27"/>
      <c r="Q1375" s="104">
        <f>_xlfn.IFNA(IF($B1375="","",VLOOKUP($B1375,'SWC Towers'!$A:$Q,$Q$2,FALSE)),"")</f>
        <v>0.2</v>
      </c>
      <c r="R1375" s="106">
        <f>_xlfn.IFNA(IF($B1375="","",VLOOKUP($B1375,'SWC Towers'!$A:$Q,$R$2,FALSE)),"")</f>
        <v>0.2</v>
      </c>
      <c r="S1375" s="106" t="str">
        <f>_xlfn.IFNA(IF($B1375="","",VLOOKUP($B1375,'SWC Towers'!$A:$Q,$S$2,FALSE)),"")</f>
        <v/>
      </c>
      <c r="T1375" s="106" t="str">
        <f>_xlfn.IFNA(IF($B1375="","",VLOOKUP($B1375,'SWC Towers'!$A:$Q,$T$2,FALSE)),"")</f>
        <v/>
      </c>
      <c r="U1375" s="104">
        <f>_xlfn.IFNA(IF($B1375="","",VLOOKUP($B1375,'SWC Towers'!$A:$Q,$U$2,FALSE)),"")</f>
        <v>0.2</v>
      </c>
      <c r="V1375" s="104" t="str">
        <f>_xlfn.IFNA(IF($B1375="","",VLOOKUP($B1375,'SWC Towers'!$A:$Q,$V$2,FALSE)),"")</f>
        <v/>
      </c>
      <c r="W1375" s="104">
        <f>_xlfn.IFNA(IF($B1375="","",VLOOKUP($B1375,'SWC Towers'!$A:$Q,$W$2,FALSE)),"")</f>
        <v>0.2</v>
      </c>
      <c r="X1375" s="104" t="str">
        <f>_xlfn.IFNA(IF($B1375="","",VLOOKUP($B1375,'SWC Towers'!$A:$Q,$X$2,FALSE)),"")</f>
        <v/>
      </c>
      <c r="Y1375" s="104" t="str">
        <f>_xlfn.IFNA(IF($B1375="","",VLOOKUP($B1375,'SWC Towers'!$A:$Q,$Y$2,FALSE)),"")</f>
        <v/>
      </c>
      <c r="Z1375" s="104" t="str">
        <f>_xlfn.IFNA(IF($B1375="","",VLOOKUP($B1375,'SWC Towers'!$A:$Q,$Z$2,FALSE)),"")</f>
        <v/>
      </c>
      <c r="AA1375" s="104">
        <f>_xlfn.IFNA(IF($B1375="","",VLOOKUP($B1375,'SWC Towers'!$A:$Q,$AA$2,FALSE)),"")</f>
        <v>0.2</v>
      </c>
      <c r="AB1375" s="106" t="str">
        <f>_xlfn.IFNA(IF($B1375="","",VLOOKUP($B1375,'SWC Towers'!$A:$Q,$AB$2,FALSE)),"")</f>
        <v/>
      </c>
      <c r="AC1375" s="20">
        <f>SUM(Table25[[#This Row],[IT Tower: Application]:[Other/Non-IT ]])</f>
        <v>1</v>
      </c>
      <c r="AD1375" s="67"/>
      <c r="AE1375" s="67"/>
      <c r="AF1375" s="67"/>
      <c r="AG1375" s="67"/>
      <c r="AH1375" s="67"/>
      <c r="AI1375" s="67"/>
      <c r="AJ1375" s="67"/>
      <c r="AK1375" s="67"/>
      <c r="AL1375" s="67"/>
      <c r="AM1375" s="67"/>
      <c r="AN1375" s="67"/>
      <c r="AO1375" s="67"/>
      <c r="AP1375" s="67"/>
      <c r="AQ1375" s="67"/>
      <c r="AR1375" s="67"/>
      <c r="AS1375" s="67"/>
      <c r="AT1375" s="67"/>
      <c r="AU1375" s="67"/>
      <c r="AV1375" s="67"/>
      <c r="AW1375" s="67"/>
      <c r="AX1375" s="67"/>
      <c r="AY1375" s="67"/>
      <c r="AZ1375" s="67"/>
      <c r="BA1375" s="67"/>
      <c r="BB1375" s="113">
        <v>30412</v>
      </c>
      <c r="BC1375" s="113">
        <v>2240</v>
      </c>
      <c r="BD1375" s="113"/>
      <c r="BE1375" s="113"/>
      <c r="BF1375" s="113"/>
      <c r="BG1375" s="113"/>
      <c r="BH1375" s="113"/>
      <c r="BI1375" s="113"/>
      <c r="BJ1375" s="113"/>
      <c r="BK1375" s="113"/>
      <c r="BL1375" s="113"/>
      <c r="BM1375" s="113"/>
      <c r="BN1375" s="113"/>
      <c r="BO1375" s="113"/>
      <c r="BP1375" s="113"/>
      <c r="BQ1375" s="113"/>
      <c r="BR1375" s="113"/>
      <c r="BS1375" s="113"/>
      <c r="BT1375" s="113"/>
      <c r="BU1375" s="113"/>
      <c r="BV1375" s="113"/>
      <c r="BW1375" s="113"/>
      <c r="BX1375" s="113"/>
      <c r="BY1375" s="113"/>
      <c r="BZ1375" s="113"/>
      <c r="CA1375" s="67"/>
      <c r="CB1375" s="113"/>
      <c r="CC1375" s="69">
        <f>SUM(Table25[[#This Row],[Contract Amount FY00]:[Contract Amount FY50]])</f>
        <v>32652</v>
      </c>
      <c r="CD1375" s="114"/>
    </row>
    <row r="1376" spans="1:82" x14ac:dyDescent="0.25">
      <c r="A1376" s="122" t="s">
        <v>1953</v>
      </c>
      <c r="B1376" s="122" t="s">
        <v>533</v>
      </c>
      <c r="C1376" s="122" t="s">
        <v>2200</v>
      </c>
      <c r="E1376" s="26" t="str">
        <f>IFERROR(IF(VLOOKUP(Table25[[#This Row],[Contract No.]],Table3[#All],3,FALSE)="","No","Yes"),"")</f>
        <v>No</v>
      </c>
      <c r="F1376" s="107" t="str">
        <f>IFERROR(VLOOKUP(Table25[[#This Row],[Contract No.]],Table3[#All],3,FALSE),"")</f>
        <v/>
      </c>
      <c r="G1376" s="107" t="str">
        <f>IFERROR(IF(Table25[[#This Row],[Cooperative Purchase
(Yes/No)]]="Yes","Yes",IF(VLOOKUP(Table25[[#This Row],[Contract No.]],Table3[#All],1,FALSE)=Table25[[#This Row],[Contract No.]],"Yes","No")),"No")</f>
        <v>Yes</v>
      </c>
      <c r="H1376" s="51">
        <f>IFERROR(VLOOKUP(Table25[[#This Row],[Contract No.]],Table3[#All],4,FALSE),"")</f>
        <v>43556</v>
      </c>
      <c r="I1376" s="28">
        <f>IFERROR(IF(AND(MONTH(Table25[[#This Row],[Contract Start Date]])&gt;6,MONTH(Table25[[#This Row],[Contract Start Date]])&lt;=12),YEAR(Table25[[#This Row],[Contract Start Date]])+1,YEAR(Table25[[#This Row],[Contract Start Date]])),"")</f>
        <v>2019</v>
      </c>
      <c r="J1376" s="108">
        <f>Table25[[#This Row],[FY Formula start]]</f>
        <v>2019</v>
      </c>
      <c r="K1376" s="59" t="str">
        <f>"FY"&amp;" "&amp;Table25[[#This Row],[Year Start]]</f>
        <v>FY 2019</v>
      </c>
      <c r="L1376" s="109">
        <f>IFERROR(VLOOKUP(Table25[[#This Row],[Contract No.]],Table3[#All],5,FALSE),"")</f>
        <v>45747</v>
      </c>
      <c r="M1376" s="110">
        <f>IFERROR(IF(Table25[[#This Row],[Contract End Date]]="99/99/9999","No End",IF(AND(MONTH(Table25[[#This Row],[Contract End Date]])&gt;6,MONTH(Table25[[#This Row],[Contract End Date]])&lt;=12),YEAR(Table25[[#This Row],[Contract End Date]])+1,YEAR(Table25[[#This Row],[Contract End Date]]))),"")</f>
        <v>2025</v>
      </c>
      <c r="N1376" s="111">
        <f>Table25[[#This Row],[FY Formula end]]</f>
        <v>2025</v>
      </c>
      <c r="O1376" s="112" t="str">
        <f>IF(Table25[[#This Row],[Year End]]="No End","No End","FY"&amp;" "&amp;Table25[[#This Row],[Year End]])</f>
        <v>FY 2025</v>
      </c>
      <c r="P1376" s="27"/>
      <c r="Q1376" s="104">
        <f>_xlfn.IFNA(IF($B1376="","",VLOOKUP($B1376,'SWC Towers'!$A:$Q,$Q$2,FALSE)),"")</f>
        <v>0.2</v>
      </c>
      <c r="R1376" s="106">
        <f>_xlfn.IFNA(IF($B1376="","",VLOOKUP($B1376,'SWC Towers'!$A:$Q,$R$2,FALSE)),"")</f>
        <v>0.2</v>
      </c>
      <c r="S1376" s="106" t="str">
        <f>_xlfn.IFNA(IF($B1376="","",VLOOKUP($B1376,'SWC Towers'!$A:$Q,$S$2,FALSE)),"")</f>
        <v/>
      </c>
      <c r="T1376" s="106" t="str">
        <f>_xlfn.IFNA(IF($B1376="","",VLOOKUP($B1376,'SWC Towers'!$A:$Q,$T$2,FALSE)),"")</f>
        <v/>
      </c>
      <c r="U1376" s="104">
        <f>_xlfn.IFNA(IF($B1376="","",VLOOKUP($B1376,'SWC Towers'!$A:$Q,$U$2,FALSE)),"")</f>
        <v>0.2</v>
      </c>
      <c r="V1376" s="104" t="str">
        <f>_xlfn.IFNA(IF($B1376="","",VLOOKUP($B1376,'SWC Towers'!$A:$Q,$V$2,FALSE)),"")</f>
        <v/>
      </c>
      <c r="W1376" s="104">
        <f>_xlfn.IFNA(IF($B1376="","",VLOOKUP($B1376,'SWC Towers'!$A:$Q,$W$2,FALSE)),"")</f>
        <v>0.2</v>
      </c>
      <c r="X1376" s="104" t="str">
        <f>_xlfn.IFNA(IF($B1376="","",VLOOKUP($B1376,'SWC Towers'!$A:$Q,$X$2,FALSE)),"")</f>
        <v/>
      </c>
      <c r="Y1376" s="104" t="str">
        <f>_xlfn.IFNA(IF($B1376="","",VLOOKUP($B1376,'SWC Towers'!$A:$Q,$Y$2,FALSE)),"")</f>
        <v/>
      </c>
      <c r="Z1376" s="104" t="str">
        <f>_xlfn.IFNA(IF($B1376="","",VLOOKUP($B1376,'SWC Towers'!$A:$Q,$Z$2,FALSE)),"")</f>
        <v/>
      </c>
      <c r="AA1376" s="104">
        <f>_xlfn.IFNA(IF($B1376="","",VLOOKUP($B1376,'SWC Towers'!$A:$Q,$AA$2,FALSE)),"")</f>
        <v>0.2</v>
      </c>
      <c r="AB1376" s="106" t="str">
        <f>_xlfn.IFNA(IF($B1376="","",VLOOKUP($B1376,'SWC Towers'!$A:$Q,$AB$2,FALSE)),"")</f>
        <v/>
      </c>
      <c r="AC1376" s="20">
        <f>SUM(Table25[[#This Row],[IT Tower: Application]:[Other/Non-IT ]])</f>
        <v>1</v>
      </c>
      <c r="AD1376" s="67"/>
      <c r="AE1376" s="67"/>
      <c r="AF1376" s="67"/>
      <c r="AG1376" s="67"/>
      <c r="AH1376" s="67"/>
      <c r="AI1376" s="67"/>
      <c r="AJ1376" s="67"/>
      <c r="AK1376" s="67"/>
      <c r="AL1376" s="67"/>
      <c r="AM1376" s="67"/>
      <c r="AN1376" s="67"/>
      <c r="AO1376" s="67"/>
      <c r="AP1376" s="67"/>
      <c r="AQ1376" s="67"/>
      <c r="AR1376" s="67"/>
      <c r="AS1376" s="67"/>
      <c r="AT1376" s="67"/>
      <c r="AU1376" s="67"/>
      <c r="AV1376" s="67"/>
      <c r="AW1376" s="67"/>
      <c r="AX1376" s="67"/>
      <c r="AY1376" s="67">
        <v>0</v>
      </c>
      <c r="AZ1376" s="67">
        <v>1521</v>
      </c>
      <c r="BA1376" s="67">
        <v>57431</v>
      </c>
      <c r="BB1376" s="113">
        <v>54587</v>
      </c>
      <c r="BC1376" s="113">
        <v>18203</v>
      </c>
      <c r="BD1376" s="113"/>
      <c r="BE1376" s="113"/>
      <c r="BF1376" s="113"/>
      <c r="BG1376" s="113"/>
      <c r="BH1376" s="113"/>
      <c r="BI1376" s="113"/>
      <c r="BJ1376" s="113"/>
      <c r="BK1376" s="113"/>
      <c r="BL1376" s="113"/>
      <c r="BM1376" s="113"/>
      <c r="BN1376" s="113"/>
      <c r="BO1376" s="113"/>
      <c r="BP1376" s="113"/>
      <c r="BQ1376" s="113"/>
      <c r="BR1376" s="113"/>
      <c r="BS1376" s="113"/>
      <c r="BT1376" s="113"/>
      <c r="BU1376" s="113"/>
      <c r="BV1376" s="113"/>
      <c r="BW1376" s="113"/>
      <c r="BX1376" s="113"/>
      <c r="BY1376" s="113"/>
      <c r="BZ1376" s="113"/>
      <c r="CA1376" s="67"/>
      <c r="CB1376" s="113"/>
      <c r="CC1376" s="69">
        <f>SUM(Table25[[#This Row],[Contract Amount FY00]:[Contract Amount FY50]])</f>
        <v>131742</v>
      </c>
      <c r="CD1376" s="114"/>
    </row>
    <row r="1377" spans="1:82" x14ac:dyDescent="0.25">
      <c r="A1377" s="122" t="s">
        <v>1953</v>
      </c>
      <c r="B1377" s="122" t="s">
        <v>382</v>
      </c>
      <c r="C1377" s="122" t="s">
        <v>1162</v>
      </c>
      <c r="E1377" s="26" t="str">
        <f>IFERROR(IF(VLOOKUP(Table25[[#This Row],[Contract No.]],Table3[#All],3,FALSE)="","No","Yes"),"")</f>
        <v>No</v>
      </c>
      <c r="F1377" s="107" t="str">
        <f>IFERROR(VLOOKUP(Table25[[#This Row],[Contract No.]],Table3[#All],3,FALSE),"")</f>
        <v/>
      </c>
      <c r="G1377" s="107" t="str">
        <f>IFERROR(IF(Table25[[#This Row],[Cooperative Purchase
(Yes/No)]]="Yes","Yes",IF(VLOOKUP(Table25[[#This Row],[Contract No.]],Table3[#All],1,FALSE)=Table25[[#This Row],[Contract No.]],"Yes","No")),"No")</f>
        <v>Yes</v>
      </c>
      <c r="H1377" s="51">
        <f>IFERROR(VLOOKUP(Table25[[#This Row],[Contract No.]],Table3[#All],4,FALSE),"")</f>
        <v>42727</v>
      </c>
      <c r="I1377" s="28">
        <f>IFERROR(IF(AND(MONTH(Table25[[#This Row],[Contract Start Date]])&gt;6,MONTH(Table25[[#This Row],[Contract Start Date]])&lt;=12),YEAR(Table25[[#This Row],[Contract Start Date]])+1,YEAR(Table25[[#This Row],[Contract Start Date]])),"")</f>
        <v>2017</v>
      </c>
      <c r="J1377" s="108">
        <f>Table25[[#This Row],[FY Formula start]]</f>
        <v>2017</v>
      </c>
      <c r="K1377" s="59" t="str">
        <f>"FY"&amp;" "&amp;Table25[[#This Row],[Year Start]]</f>
        <v>FY 2017</v>
      </c>
      <c r="L1377" s="109">
        <f>IFERROR(VLOOKUP(Table25[[#This Row],[Contract No.]],Table3[#All],5,FALSE),"")</f>
        <v>45688</v>
      </c>
      <c r="M1377" s="110">
        <f>IFERROR(IF(Table25[[#This Row],[Contract End Date]]="99/99/9999","No End",IF(AND(MONTH(Table25[[#This Row],[Contract End Date]])&gt;6,MONTH(Table25[[#This Row],[Contract End Date]])&lt;=12),YEAR(Table25[[#This Row],[Contract End Date]])+1,YEAR(Table25[[#This Row],[Contract End Date]]))),"")</f>
        <v>2025</v>
      </c>
      <c r="N1377" s="111">
        <f>Table25[[#This Row],[FY Formula end]]</f>
        <v>2025</v>
      </c>
      <c r="O1377" s="112" t="str">
        <f>IF(Table25[[#This Row],[Year End]]="No End","No End","FY"&amp;" "&amp;Table25[[#This Row],[Year End]])</f>
        <v>FY 2025</v>
      </c>
      <c r="P1377" s="27"/>
      <c r="Q1377" s="104">
        <f>_xlfn.IFNA(IF($B1377="","",VLOOKUP($B1377,'SWC Towers'!$A:$Q,$Q$2,FALSE)),"")</f>
        <v>0.1</v>
      </c>
      <c r="R1377" s="106">
        <f>_xlfn.IFNA(IF($B1377="","",VLOOKUP($B1377,'SWC Towers'!$A:$Q,$R$2,FALSE)),"")</f>
        <v>0.1</v>
      </c>
      <c r="S1377" s="106" t="str">
        <f>_xlfn.IFNA(IF($B1377="","",VLOOKUP($B1377,'SWC Towers'!$A:$Q,$S$2,FALSE)),"")</f>
        <v/>
      </c>
      <c r="T1377" s="106" t="str">
        <f>_xlfn.IFNA(IF($B1377="","",VLOOKUP($B1377,'SWC Towers'!$A:$Q,$T$2,FALSE)),"")</f>
        <v/>
      </c>
      <c r="U1377" s="104" t="str">
        <f>_xlfn.IFNA(IF($B1377="","",VLOOKUP($B1377,'SWC Towers'!$A:$Q,$U$2,FALSE)),"")</f>
        <v/>
      </c>
      <c r="V1377" s="104" t="str">
        <f>_xlfn.IFNA(IF($B1377="","",VLOOKUP($B1377,'SWC Towers'!$A:$Q,$V$2,FALSE)),"")</f>
        <v/>
      </c>
      <c r="W1377" s="104">
        <f>_xlfn.IFNA(IF($B1377="","",VLOOKUP($B1377,'SWC Towers'!$A:$Q,$W$2,FALSE)),"")</f>
        <v>0.4</v>
      </c>
      <c r="X1377" s="104" t="str">
        <f>_xlfn.IFNA(IF($B1377="","",VLOOKUP($B1377,'SWC Towers'!$A:$Q,$X$2,FALSE)),"")</f>
        <v/>
      </c>
      <c r="Y1377" s="104" t="str">
        <f>_xlfn.IFNA(IF($B1377="","",VLOOKUP($B1377,'SWC Towers'!$A:$Q,$Y$2,FALSE)),"")</f>
        <v/>
      </c>
      <c r="Z1377" s="104" t="str">
        <f>_xlfn.IFNA(IF($B1377="","",VLOOKUP($B1377,'SWC Towers'!$A:$Q,$Z$2,FALSE)),"")</f>
        <v/>
      </c>
      <c r="AA1377" s="104" t="str">
        <f>_xlfn.IFNA(IF($B1377="","",VLOOKUP($B1377,'SWC Towers'!$A:$Q,$AA$2,FALSE)),"")</f>
        <v/>
      </c>
      <c r="AB1377" s="106">
        <f>_xlfn.IFNA(IF($B1377="","",VLOOKUP($B1377,'SWC Towers'!$A:$Q,$AB$2,FALSE)),"")</f>
        <v>0.4</v>
      </c>
      <c r="AC1377" s="20">
        <f>SUM(Table25[[#This Row],[IT Tower: Application]:[Other/Non-IT ]])</f>
        <v>1</v>
      </c>
      <c r="AD1377" s="67"/>
      <c r="AE1377" s="67"/>
      <c r="AF1377" s="67"/>
      <c r="AG1377" s="67"/>
      <c r="AH1377" s="67"/>
      <c r="AI1377" s="67"/>
      <c r="AJ1377" s="67"/>
      <c r="AK1377" s="67"/>
      <c r="AL1377" s="67"/>
      <c r="AM1377" s="67"/>
      <c r="AN1377" s="67"/>
      <c r="AO1377" s="67"/>
      <c r="AP1377" s="67"/>
      <c r="AQ1377" s="67"/>
      <c r="AR1377" s="67"/>
      <c r="AS1377" s="67"/>
      <c r="AT1377" s="67"/>
      <c r="AU1377" s="67">
        <v>0</v>
      </c>
      <c r="AV1377" s="67">
        <v>123</v>
      </c>
      <c r="AW1377" s="67"/>
      <c r="AX1377" s="67"/>
      <c r="AY1377" s="67"/>
      <c r="AZ1377" s="67"/>
      <c r="BA1377" s="67"/>
      <c r="BB1377" s="113"/>
      <c r="BC1377" s="113"/>
      <c r="BD1377" s="113"/>
      <c r="BE1377" s="113"/>
      <c r="BF1377" s="113"/>
      <c r="BG1377" s="113"/>
      <c r="BH1377" s="113"/>
      <c r="BI1377" s="113"/>
      <c r="BJ1377" s="113"/>
      <c r="BK1377" s="113"/>
      <c r="BL1377" s="113"/>
      <c r="BM1377" s="113"/>
      <c r="BN1377" s="113"/>
      <c r="BO1377" s="113"/>
      <c r="BP1377" s="113"/>
      <c r="BQ1377" s="113"/>
      <c r="BR1377" s="113"/>
      <c r="BS1377" s="113"/>
      <c r="BT1377" s="113"/>
      <c r="BU1377" s="113"/>
      <c r="BV1377" s="113"/>
      <c r="BW1377" s="113"/>
      <c r="BX1377" s="113"/>
      <c r="BY1377" s="113"/>
      <c r="BZ1377" s="113"/>
      <c r="CA1377" s="67"/>
      <c r="CB1377" s="113"/>
      <c r="CC1377" s="69">
        <f>SUM(Table25[[#This Row],[Contract Amount FY00]:[Contract Amount FY50]])</f>
        <v>123</v>
      </c>
      <c r="CD1377" s="114"/>
    </row>
    <row r="1378" spans="1:82" x14ac:dyDescent="0.25">
      <c r="A1378" s="122" t="s">
        <v>1953</v>
      </c>
      <c r="B1378" s="122" t="s">
        <v>382</v>
      </c>
      <c r="C1378" s="122" t="s">
        <v>1165</v>
      </c>
      <c r="E1378" s="26" t="str">
        <f>IFERROR(IF(VLOOKUP(Table25[[#This Row],[Contract No.]],Table3[#All],3,FALSE)="","No","Yes"),"")</f>
        <v>No</v>
      </c>
      <c r="F1378" s="107" t="str">
        <f>IFERROR(VLOOKUP(Table25[[#This Row],[Contract No.]],Table3[#All],3,FALSE),"")</f>
        <v/>
      </c>
      <c r="G1378" s="107" t="str">
        <f>IFERROR(IF(Table25[[#This Row],[Cooperative Purchase
(Yes/No)]]="Yes","Yes",IF(VLOOKUP(Table25[[#This Row],[Contract No.]],Table3[#All],1,FALSE)=Table25[[#This Row],[Contract No.]],"Yes","No")),"No")</f>
        <v>Yes</v>
      </c>
      <c r="H1378" s="51">
        <f>IFERROR(VLOOKUP(Table25[[#This Row],[Contract No.]],Table3[#All],4,FALSE),"")</f>
        <v>42727</v>
      </c>
      <c r="I1378" s="28">
        <f>IFERROR(IF(AND(MONTH(Table25[[#This Row],[Contract Start Date]])&gt;6,MONTH(Table25[[#This Row],[Contract Start Date]])&lt;=12),YEAR(Table25[[#This Row],[Contract Start Date]])+1,YEAR(Table25[[#This Row],[Contract Start Date]])),"")</f>
        <v>2017</v>
      </c>
      <c r="J1378" s="108">
        <f>Table25[[#This Row],[FY Formula start]]</f>
        <v>2017</v>
      </c>
      <c r="K1378" s="59" t="str">
        <f>"FY"&amp;" "&amp;Table25[[#This Row],[Year Start]]</f>
        <v>FY 2017</v>
      </c>
      <c r="L1378" s="109">
        <f>IFERROR(VLOOKUP(Table25[[#This Row],[Contract No.]],Table3[#All],5,FALSE),"")</f>
        <v>45688</v>
      </c>
      <c r="M1378" s="110">
        <f>IFERROR(IF(Table25[[#This Row],[Contract End Date]]="99/99/9999","No End",IF(AND(MONTH(Table25[[#This Row],[Contract End Date]])&gt;6,MONTH(Table25[[#This Row],[Contract End Date]])&lt;=12),YEAR(Table25[[#This Row],[Contract End Date]])+1,YEAR(Table25[[#This Row],[Contract End Date]]))),"")</f>
        <v>2025</v>
      </c>
      <c r="N1378" s="111">
        <f>Table25[[#This Row],[FY Formula end]]</f>
        <v>2025</v>
      </c>
      <c r="O1378" s="112" t="str">
        <f>IF(Table25[[#This Row],[Year End]]="No End","No End","FY"&amp;" "&amp;Table25[[#This Row],[Year End]])</f>
        <v>FY 2025</v>
      </c>
      <c r="P1378" s="27"/>
      <c r="Q1378" s="104">
        <f>_xlfn.IFNA(IF($B1378="","",VLOOKUP($B1378,'SWC Towers'!$A:$Q,$Q$2,FALSE)),"")</f>
        <v>0.1</v>
      </c>
      <c r="R1378" s="106">
        <f>_xlfn.IFNA(IF($B1378="","",VLOOKUP($B1378,'SWC Towers'!$A:$Q,$R$2,FALSE)),"")</f>
        <v>0.1</v>
      </c>
      <c r="S1378" s="106" t="str">
        <f>_xlfn.IFNA(IF($B1378="","",VLOOKUP($B1378,'SWC Towers'!$A:$Q,$S$2,FALSE)),"")</f>
        <v/>
      </c>
      <c r="T1378" s="106" t="str">
        <f>_xlfn.IFNA(IF($B1378="","",VLOOKUP($B1378,'SWC Towers'!$A:$Q,$T$2,FALSE)),"")</f>
        <v/>
      </c>
      <c r="U1378" s="104" t="str">
        <f>_xlfn.IFNA(IF($B1378="","",VLOOKUP($B1378,'SWC Towers'!$A:$Q,$U$2,FALSE)),"")</f>
        <v/>
      </c>
      <c r="V1378" s="104" t="str">
        <f>_xlfn.IFNA(IF($B1378="","",VLOOKUP($B1378,'SWC Towers'!$A:$Q,$V$2,FALSE)),"")</f>
        <v/>
      </c>
      <c r="W1378" s="104">
        <f>_xlfn.IFNA(IF($B1378="","",VLOOKUP($B1378,'SWC Towers'!$A:$Q,$W$2,FALSE)),"")</f>
        <v>0.4</v>
      </c>
      <c r="X1378" s="104" t="str">
        <f>_xlfn.IFNA(IF($B1378="","",VLOOKUP($B1378,'SWC Towers'!$A:$Q,$X$2,FALSE)),"")</f>
        <v/>
      </c>
      <c r="Y1378" s="104" t="str">
        <f>_xlfn.IFNA(IF($B1378="","",VLOOKUP($B1378,'SWC Towers'!$A:$Q,$Y$2,FALSE)),"")</f>
        <v/>
      </c>
      <c r="Z1378" s="104" t="str">
        <f>_xlfn.IFNA(IF($B1378="","",VLOOKUP($B1378,'SWC Towers'!$A:$Q,$Z$2,FALSE)),"")</f>
        <v/>
      </c>
      <c r="AA1378" s="104" t="str">
        <f>_xlfn.IFNA(IF($B1378="","",VLOOKUP($B1378,'SWC Towers'!$A:$Q,$AA$2,FALSE)),"")</f>
        <v/>
      </c>
      <c r="AB1378" s="106">
        <f>_xlfn.IFNA(IF($B1378="","",VLOOKUP($B1378,'SWC Towers'!$A:$Q,$AB$2,FALSE)),"")</f>
        <v>0.4</v>
      </c>
      <c r="AC1378" s="20">
        <f>SUM(Table25[[#This Row],[IT Tower: Application]:[Other/Non-IT ]])</f>
        <v>1</v>
      </c>
      <c r="AD1378" s="67"/>
      <c r="AE1378" s="67"/>
      <c r="AF1378" s="67"/>
      <c r="AG1378" s="67"/>
      <c r="AH1378" s="67"/>
      <c r="AI1378" s="67"/>
      <c r="AJ1378" s="67"/>
      <c r="AK1378" s="67"/>
      <c r="AL1378" s="67"/>
      <c r="AM1378" s="67"/>
      <c r="AN1378" s="67"/>
      <c r="AO1378" s="67"/>
      <c r="AP1378" s="67"/>
      <c r="AQ1378" s="67"/>
      <c r="AR1378" s="67"/>
      <c r="AS1378" s="67"/>
      <c r="AT1378" s="67"/>
      <c r="AU1378" s="67"/>
      <c r="AV1378" s="67"/>
      <c r="AW1378" s="67"/>
      <c r="AX1378" s="67"/>
      <c r="AY1378" s="67"/>
      <c r="AZ1378" s="67"/>
      <c r="BA1378" s="67">
        <v>0</v>
      </c>
      <c r="BB1378" s="113">
        <v>16140</v>
      </c>
      <c r="BC1378" s="113"/>
      <c r="BD1378" s="113"/>
      <c r="BE1378" s="113"/>
      <c r="BF1378" s="113"/>
      <c r="BG1378" s="113"/>
      <c r="BH1378" s="113"/>
      <c r="BI1378" s="113"/>
      <c r="BJ1378" s="113"/>
      <c r="BK1378" s="113"/>
      <c r="BL1378" s="113"/>
      <c r="BM1378" s="113"/>
      <c r="BN1378" s="113"/>
      <c r="BO1378" s="113"/>
      <c r="BP1378" s="113"/>
      <c r="BQ1378" s="113"/>
      <c r="BR1378" s="113"/>
      <c r="BS1378" s="113"/>
      <c r="BT1378" s="113"/>
      <c r="BU1378" s="113"/>
      <c r="BV1378" s="113"/>
      <c r="BW1378" s="113"/>
      <c r="BX1378" s="113"/>
      <c r="BY1378" s="113"/>
      <c r="BZ1378" s="113"/>
      <c r="CA1378" s="67"/>
      <c r="CB1378" s="113"/>
      <c r="CC1378" s="69">
        <f>SUM(Table25[[#This Row],[Contract Amount FY00]:[Contract Amount FY50]])</f>
        <v>16140</v>
      </c>
      <c r="CD1378" s="114"/>
    </row>
    <row r="1379" spans="1:82" x14ac:dyDescent="0.25">
      <c r="A1379" s="122" t="s">
        <v>1953</v>
      </c>
      <c r="B1379" s="122" t="s">
        <v>382</v>
      </c>
      <c r="C1379" s="122" t="s">
        <v>3135</v>
      </c>
      <c r="E1379" s="26" t="str">
        <f>IFERROR(IF(VLOOKUP(Table25[[#This Row],[Contract No.]],Table3[#All],3,FALSE)="","No","Yes"),"")</f>
        <v>No</v>
      </c>
      <c r="F1379" s="107" t="str">
        <f>IFERROR(VLOOKUP(Table25[[#This Row],[Contract No.]],Table3[#All],3,FALSE),"")</f>
        <v/>
      </c>
      <c r="G1379" s="107" t="str">
        <f>IFERROR(IF(Table25[[#This Row],[Cooperative Purchase
(Yes/No)]]="Yes","Yes",IF(VLOOKUP(Table25[[#This Row],[Contract No.]],Table3[#All],1,FALSE)=Table25[[#This Row],[Contract No.]],"Yes","No")),"No")</f>
        <v>Yes</v>
      </c>
      <c r="H1379" s="51">
        <f>IFERROR(VLOOKUP(Table25[[#This Row],[Contract No.]],Table3[#All],4,FALSE),"")</f>
        <v>42727</v>
      </c>
      <c r="I1379" s="28">
        <f>IFERROR(IF(AND(MONTH(Table25[[#This Row],[Contract Start Date]])&gt;6,MONTH(Table25[[#This Row],[Contract Start Date]])&lt;=12),YEAR(Table25[[#This Row],[Contract Start Date]])+1,YEAR(Table25[[#This Row],[Contract Start Date]])),"")</f>
        <v>2017</v>
      </c>
      <c r="J1379" s="108">
        <f>Table25[[#This Row],[FY Formula start]]</f>
        <v>2017</v>
      </c>
      <c r="K1379" s="59" t="str">
        <f>"FY"&amp;" "&amp;Table25[[#This Row],[Year Start]]</f>
        <v>FY 2017</v>
      </c>
      <c r="L1379" s="109">
        <f>IFERROR(VLOOKUP(Table25[[#This Row],[Contract No.]],Table3[#All],5,FALSE),"")</f>
        <v>45688</v>
      </c>
      <c r="M1379" s="110">
        <f>IFERROR(IF(Table25[[#This Row],[Contract End Date]]="99/99/9999","No End",IF(AND(MONTH(Table25[[#This Row],[Contract End Date]])&gt;6,MONTH(Table25[[#This Row],[Contract End Date]])&lt;=12),YEAR(Table25[[#This Row],[Contract End Date]])+1,YEAR(Table25[[#This Row],[Contract End Date]]))),"")</f>
        <v>2025</v>
      </c>
      <c r="N1379" s="111">
        <f>Table25[[#This Row],[FY Formula end]]</f>
        <v>2025</v>
      </c>
      <c r="O1379" s="112" t="str">
        <f>IF(Table25[[#This Row],[Year End]]="No End","No End","FY"&amp;" "&amp;Table25[[#This Row],[Year End]])</f>
        <v>FY 2025</v>
      </c>
      <c r="P1379" s="27"/>
      <c r="Q1379" s="104">
        <f>_xlfn.IFNA(IF($B1379="","",VLOOKUP($B1379,'SWC Towers'!$A:$Q,$Q$2,FALSE)),"")</f>
        <v>0.1</v>
      </c>
      <c r="R1379" s="106">
        <f>_xlfn.IFNA(IF($B1379="","",VLOOKUP($B1379,'SWC Towers'!$A:$Q,$R$2,FALSE)),"")</f>
        <v>0.1</v>
      </c>
      <c r="S1379" s="106" t="str">
        <f>_xlfn.IFNA(IF($B1379="","",VLOOKUP($B1379,'SWC Towers'!$A:$Q,$S$2,FALSE)),"")</f>
        <v/>
      </c>
      <c r="T1379" s="106" t="str">
        <f>_xlfn.IFNA(IF($B1379="","",VLOOKUP($B1379,'SWC Towers'!$A:$Q,$T$2,FALSE)),"")</f>
        <v/>
      </c>
      <c r="U1379" s="104" t="str">
        <f>_xlfn.IFNA(IF($B1379="","",VLOOKUP($B1379,'SWC Towers'!$A:$Q,$U$2,FALSE)),"")</f>
        <v/>
      </c>
      <c r="V1379" s="104" t="str">
        <f>_xlfn.IFNA(IF($B1379="","",VLOOKUP($B1379,'SWC Towers'!$A:$Q,$V$2,FALSE)),"")</f>
        <v/>
      </c>
      <c r="W1379" s="104">
        <f>_xlfn.IFNA(IF($B1379="","",VLOOKUP($B1379,'SWC Towers'!$A:$Q,$W$2,FALSE)),"")</f>
        <v>0.4</v>
      </c>
      <c r="X1379" s="104" t="str">
        <f>_xlfn.IFNA(IF($B1379="","",VLOOKUP($B1379,'SWC Towers'!$A:$Q,$X$2,FALSE)),"")</f>
        <v/>
      </c>
      <c r="Y1379" s="104" t="str">
        <f>_xlfn.IFNA(IF($B1379="","",VLOOKUP($B1379,'SWC Towers'!$A:$Q,$Y$2,FALSE)),"")</f>
        <v/>
      </c>
      <c r="Z1379" s="104" t="str">
        <f>_xlfn.IFNA(IF($B1379="","",VLOOKUP($B1379,'SWC Towers'!$A:$Q,$Z$2,FALSE)),"")</f>
        <v/>
      </c>
      <c r="AA1379" s="104" t="str">
        <f>_xlfn.IFNA(IF($B1379="","",VLOOKUP($B1379,'SWC Towers'!$A:$Q,$AA$2,FALSE)),"")</f>
        <v/>
      </c>
      <c r="AB1379" s="106">
        <f>_xlfn.IFNA(IF($B1379="","",VLOOKUP($B1379,'SWC Towers'!$A:$Q,$AB$2,FALSE)),"")</f>
        <v>0.4</v>
      </c>
      <c r="AC1379" s="20">
        <f>SUM(Table25[[#This Row],[IT Tower: Application]:[Other/Non-IT ]])</f>
        <v>1</v>
      </c>
      <c r="AD1379" s="67"/>
      <c r="AE1379" s="67"/>
      <c r="AF1379" s="67"/>
      <c r="AG1379" s="67"/>
      <c r="AH1379" s="67"/>
      <c r="AI1379" s="67"/>
      <c r="AJ1379" s="67"/>
      <c r="AK1379" s="67"/>
      <c r="AL1379" s="67"/>
      <c r="AM1379" s="67"/>
      <c r="AN1379" s="67"/>
      <c r="AO1379" s="67"/>
      <c r="AP1379" s="67"/>
      <c r="AQ1379" s="67"/>
      <c r="AR1379" s="67"/>
      <c r="AS1379" s="67"/>
      <c r="AT1379" s="67"/>
      <c r="AU1379" s="67"/>
      <c r="AV1379" s="67">
        <v>0</v>
      </c>
      <c r="AW1379" s="67">
        <v>148</v>
      </c>
      <c r="AX1379" s="67"/>
      <c r="AY1379" s="67"/>
      <c r="AZ1379" s="67"/>
      <c r="BA1379" s="67"/>
      <c r="BB1379" s="113"/>
      <c r="BC1379" s="113"/>
      <c r="BD1379" s="113"/>
      <c r="BE1379" s="113"/>
      <c r="BF1379" s="113"/>
      <c r="BG1379" s="113"/>
      <c r="BH1379" s="113"/>
      <c r="BI1379" s="113"/>
      <c r="BJ1379" s="113"/>
      <c r="BK1379" s="113"/>
      <c r="BL1379" s="113"/>
      <c r="BM1379" s="113"/>
      <c r="BN1379" s="113"/>
      <c r="BO1379" s="113"/>
      <c r="BP1379" s="113"/>
      <c r="BQ1379" s="113"/>
      <c r="BR1379" s="113"/>
      <c r="BS1379" s="113"/>
      <c r="BT1379" s="113"/>
      <c r="BU1379" s="113"/>
      <c r="BV1379" s="113"/>
      <c r="BW1379" s="113"/>
      <c r="BX1379" s="113"/>
      <c r="BY1379" s="113"/>
      <c r="BZ1379" s="113"/>
      <c r="CA1379" s="67"/>
      <c r="CB1379" s="113"/>
      <c r="CC1379" s="69">
        <f>SUM(Table25[[#This Row],[Contract Amount FY00]:[Contract Amount FY50]])</f>
        <v>148</v>
      </c>
      <c r="CD1379" s="114"/>
    </row>
    <row r="1380" spans="1:82" x14ac:dyDescent="0.25">
      <c r="A1380" s="122" t="s">
        <v>1953</v>
      </c>
      <c r="B1380" s="122" t="s">
        <v>382</v>
      </c>
      <c r="C1380" s="122" t="s">
        <v>1180</v>
      </c>
      <c r="E1380" s="26" t="str">
        <f>IFERROR(IF(VLOOKUP(Table25[[#This Row],[Contract No.]],Table3[#All],3,FALSE)="","No","Yes"),"")</f>
        <v>No</v>
      </c>
      <c r="F1380" s="107" t="str">
        <f>IFERROR(VLOOKUP(Table25[[#This Row],[Contract No.]],Table3[#All],3,FALSE),"")</f>
        <v/>
      </c>
      <c r="G1380" s="107" t="str">
        <f>IFERROR(IF(Table25[[#This Row],[Cooperative Purchase
(Yes/No)]]="Yes","Yes",IF(VLOOKUP(Table25[[#This Row],[Contract No.]],Table3[#All],1,FALSE)=Table25[[#This Row],[Contract No.]],"Yes","No")),"No")</f>
        <v>Yes</v>
      </c>
      <c r="H1380" s="51">
        <f>IFERROR(VLOOKUP(Table25[[#This Row],[Contract No.]],Table3[#All],4,FALSE),"")</f>
        <v>42727</v>
      </c>
      <c r="I1380" s="28">
        <f>IFERROR(IF(AND(MONTH(Table25[[#This Row],[Contract Start Date]])&gt;6,MONTH(Table25[[#This Row],[Contract Start Date]])&lt;=12),YEAR(Table25[[#This Row],[Contract Start Date]])+1,YEAR(Table25[[#This Row],[Contract Start Date]])),"")</f>
        <v>2017</v>
      </c>
      <c r="J1380" s="108">
        <f>Table25[[#This Row],[FY Formula start]]</f>
        <v>2017</v>
      </c>
      <c r="K1380" s="59" t="str">
        <f>"FY"&amp;" "&amp;Table25[[#This Row],[Year Start]]</f>
        <v>FY 2017</v>
      </c>
      <c r="L1380" s="109">
        <f>IFERROR(VLOOKUP(Table25[[#This Row],[Contract No.]],Table3[#All],5,FALSE),"")</f>
        <v>45688</v>
      </c>
      <c r="M1380" s="110">
        <f>IFERROR(IF(Table25[[#This Row],[Contract End Date]]="99/99/9999","No End",IF(AND(MONTH(Table25[[#This Row],[Contract End Date]])&gt;6,MONTH(Table25[[#This Row],[Contract End Date]])&lt;=12),YEAR(Table25[[#This Row],[Contract End Date]])+1,YEAR(Table25[[#This Row],[Contract End Date]]))),"")</f>
        <v>2025</v>
      </c>
      <c r="N1380" s="111">
        <f>Table25[[#This Row],[FY Formula end]]</f>
        <v>2025</v>
      </c>
      <c r="O1380" s="112" t="str">
        <f>IF(Table25[[#This Row],[Year End]]="No End","No End","FY"&amp;" "&amp;Table25[[#This Row],[Year End]])</f>
        <v>FY 2025</v>
      </c>
      <c r="P1380" s="27"/>
      <c r="Q1380" s="104">
        <f>_xlfn.IFNA(IF($B1380="","",VLOOKUP($B1380,'SWC Towers'!$A:$Q,$Q$2,FALSE)),"")</f>
        <v>0.1</v>
      </c>
      <c r="R1380" s="106">
        <f>_xlfn.IFNA(IF($B1380="","",VLOOKUP($B1380,'SWC Towers'!$A:$Q,$R$2,FALSE)),"")</f>
        <v>0.1</v>
      </c>
      <c r="S1380" s="106" t="str">
        <f>_xlfn.IFNA(IF($B1380="","",VLOOKUP($B1380,'SWC Towers'!$A:$Q,$S$2,FALSE)),"")</f>
        <v/>
      </c>
      <c r="T1380" s="106" t="str">
        <f>_xlfn.IFNA(IF($B1380="","",VLOOKUP($B1380,'SWC Towers'!$A:$Q,$T$2,FALSE)),"")</f>
        <v/>
      </c>
      <c r="U1380" s="104" t="str">
        <f>_xlfn.IFNA(IF($B1380="","",VLOOKUP($B1380,'SWC Towers'!$A:$Q,$U$2,FALSE)),"")</f>
        <v/>
      </c>
      <c r="V1380" s="104" t="str">
        <f>_xlfn.IFNA(IF($B1380="","",VLOOKUP($B1380,'SWC Towers'!$A:$Q,$V$2,FALSE)),"")</f>
        <v/>
      </c>
      <c r="W1380" s="104">
        <f>_xlfn.IFNA(IF($B1380="","",VLOOKUP($B1380,'SWC Towers'!$A:$Q,$W$2,FALSE)),"")</f>
        <v>0.4</v>
      </c>
      <c r="X1380" s="104" t="str">
        <f>_xlfn.IFNA(IF($B1380="","",VLOOKUP($B1380,'SWC Towers'!$A:$Q,$X$2,FALSE)),"")</f>
        <v/>
      </c>
      <c r="Y1380" s="104" t="str">
        <f>_xlfn.IFNA(IF($B1380="","",VLOOKUP($B1380,'SWC Towers'!$A:$Q,$Y$2,FALSE)),"")</f>
        <v/>
      </c>
      <c r="Z1380" s="104" t="str">
        <f>_xlfn.IFNA(IF($B1380="","",VLOOKUP($B1380,'SWC Towers'!$A:$Q,$Z$2,FALSE)),"")</f>
        <v/>
      </c>
      <c r="AA1380" s="104" t="str">
        <f>_xlfn.IFNA(IF($B1380="","",VLOOKUP($B1380,'SWC Towers'!$A:$Q,$AA$2,FALSE)),"")</f>
        <v/>
      </c>
      <c r="AB1380" s="106">
        <f>_xlfn.IFNA(IF($B1380="","",VLOOKUP($B1380,'SWC Towers'!$A:$Q,$AB$2,FALSE)),"")</f>
        <v>0.4</v>
      </c>
      <c r="AC1380" s="20">
        <f>SUM(Table25[[#This Row],[IT Tower: Application]:[Other/Non-IT ]])</f>
        <v>1</v>
      </c>
      <c r="AD1380" s="67"/>
      <c r="AE1380" s="67"/>
      <c r="AF1380" s="67"/>
      <c r="AG1380" s="67"/>
      <c r="AH1380" s="67"/>
      <c r="AI1380" s="67"/>
      <c r="AJ1380" s="67"/>
      <c r="AK1380" s="67"/>
      <c r="AL1380" s="67"/>
      <c r="AM1380" s="67"/>
      <c r="AN1380" s="67"/>
      <c r="AO1380" s="67"/>
      <c r="AP1380" s="67"/>
      <c r="AQ1380" s="67"/>
      <c r="AR1380" s="67"/>
      <c r="AS1380" s="67"/>
      <c r="AT1380" s="67"/>
      <c r="AU1380" s="67"/>
      <c r="AV1380" s="67"/>
      <c r="AW1380" s="67">
        <v>6437</v>
      </c>
      <c r="AX1380" s="67">
        <v>0</v>
      </c>
      <c r="AY1380" s="67"/>
      <c r="AZ1380" s="67"/>
      <c r="BA1380" s="67"/>
      <c r="BB1380" s="113"/>
      <c r="BC1380" s="113"/>
      <c r="BD1380" s="113"/>
      <c r="BE1380" s="113"/>
      <c r="BF1380" s="113"/>
      <c r="BG1380" s="113"/>
      <c r="BH1380" s="113"/>
      <c r="BI1380" s="113"/>
      <c r="BJ1380" s="113"/>
      <c r="BK1380" s="113"/>
      <c r="BL1380" s="113"/>
      <c r="BM1380" s="113"/>
      <c r="BN1380" s="113"/>
      <c r="BO1380" s="113"/>
      <c r="BP1380" s="113"/>
      <c r="BQ1380" s="113"/>
      <c r="BR1380" s="113"/>
      <c r="BS1380" s="113"/>
      <c r="BT1380" s="113"/>
      <c r="BU1380" s="113"/>
      <c r="BV1380" s="113"/>
      <c r="BW1380" s="113"/>
      <c r="BX1380" s="113"/>
      <c r="BY1380" s="113"/>
      <c r="BZ1380" s="113"/>
      <c r="CA1380" s="67"/>
      <c r="CB1380" s="113"/>
      <c r="CC1380" s="69">
        <f>SUM(Table25[[#This Row],[Contract Amount FY00]:[Contract Amount FY50]])</f>
        <v>6437</v>
      </c>
      <c r="CD1380" s="114"/>
    </row>
    <row r="1381" spans="1:82" x14ac:dyDescent="0.25">
      <c r="A1381" s="122" t="s">
        <v>1953</v>
      </c>
      <c r="B1381" s="122" t="s">
        <v>382</v>
      </c>
      <c r="C1381" s="122" t="s">
        <v>743</v>
      </c>
      <c r="E1381" s="26" t="str">
        <f>IFERROR(IF(VLOOKUP(Table25[[#This Row],[Contract No.]],Table3[#All],3,FALSE)="","No","Yes"),"")</f>
        <v>No</v>
      </c>
      <c r="F1381" s="107" t="str">
        <f>IFERROR(VLOOKUP(Table25[[#This Row],[Contract No.]],Table3[#All],3,FALSE),"")</f>
        <v/>
      </c>
      <c r="G1381" s="107" t="str">
        <f>IFERROR(IF(Table25[[#This Row],[Cooperative Purchase
(Yes/No)]]="Yes","Yes",IF(VLOOKUP(Table25[[#This Row],[Contract No.]],Table3[#All],1,FALSE)=Table25[[#This Row],[Contract No.]],"Yes","No")),"No")</f>
        <v>Yes</v>
      </c>
      <c r="H1381" s="51">
        <f>IFERROR(VLOOKUP(Table25[[#This Row],[Contract No.]],Table3[#All],4,FALSE),"")</f>
        <v>42727</v>
      </c>
      <c r="I1381" s="28">
        <f>IFERROR(IF(AND(MONTH(Table25[[#This Row],[Contract Start Date]])&gt;6,MONTH(Table25[[#This Row],[Contract Start Date]])&lt;=12),YEAR(Table25[[#This Row],[Contract Start Date]])+1,YEAR(Table25[[#This Row],[Contract Start Date]])),"")</f>
        <v>2017</v>
      </c>
      <c r="J1381" s="108">
        <f>Table25[[#This Row],[FY Formula start]]</f>
        <v>2017</v>
      </c>
      <c r="K1381" s="59" t="str">
        <f>"FY"&amp;" "&amp;Table25[[#This Row],[Year Start]]</f>
        <v>FY 2017</v>
      </c>
      <c r="L1381" s="109">
        <f>IFERROR(VLOOKUP(Table25[[#This Row],[Contract No.]],Table3[#All],5,FALSE),"")</f>
        <v>45688</v>
      </c>
      <c r="M1381" s="110">
        <f>IFERROR(IF(Table25[[#This Row],[Contract End Date]]="99/99/9999","No End",IF(AND(MONTH(Table25[[#This Row],[Contract End Date]])&gt;6,MONTH(Table25[[#This Row],[Contract End Date]])&lt;=12),YEAR(Table25[[#This Row],[Contract End Date]])+1,YEAR(Table25[[#This Row],[Contract End Date]]))),"")</f>
        <v>2025</v>
      </c>
      <c r="N1381" s="111">
        <f>Table25[[#This Row],[FY Formula end]]</f>
        <v>2025</v>
      </c>
      <c r="O1381" s="112" t="str">
        <f>IF(Table25[[#This Row],[Year End]]="No End","No End","FY"&amp;" "&amp;Table25[[#This Row],[Year End]])</f>
        <v>FY 2025</v>
      </c>
      <c r="P1381" s="27"/>
      <c r="Q1381" s="104">
        <f>_xlfn.IFNA(IF($B1381="","",VLOOKUP($B1381,'SWC Towers'!$A:$Q,$Q$2,FALSE)),"")</f>
        <v>0.1</v>
      </c>
      <c r="R1381" s="106">
        <f>_xlfn.IFNA(IF($B1381="","",VLOOKUP($B1381,'SWC Towers'!$A:$Q,$R$2,FALSE)),"")</f>
        <v>0.1</v>
      </c>
      <c r="S1381" s="106" t="str">
        <f>_xlfn.IFNA(IF($B1381="","",VLOOKUP($B1381,'SWC Towers'!$A:$Q,$S$2,FALSE)),"")</f>
        <v/>
      </c>
      <c r="T1381" s="106" t="str">
        <f>_xlfn.IFNA(IF($B1381="","",VLOOKUP($B1381,'SWC Towers'!$A:$Q,$T$2,FALSE)),"")</f>
        <v/>
      </c>
      <c r="U1381" s="104" t="str">
        <f>_xlfn.IFNA(IF($B1381="","",VLOOKUP($B1381,'SWC Towers'!$A:$Q,$U$2,FALSE)),"")</f>
        <v/>
      </c>
      <c r="V1381" s="104" t="str">
        <f>_xlfn.IFNA(IF($B1381="","",VLOOKUP($B1381,'SWC Towers'!$A:$Q,$V$2,FALSE)),"")</f>
        <v/>
      </c>
      <c r="W1381" s="104">
        <f>_xlfn.IFNA(IF($B1381="","",VLOOKUP($B1381,'SWC Towers'!$A:$Q,$W$2,FALSE)),"")</f>
        <v>0.4</v>
      </c>
      <c r="X1381" s="104" t="str">
        <f>_xlfn.IFNA(IF($B1381="","",VLOOKUP($B1381,'SWC Towers'!$A:$Q,$X$2,FALSE)),"")</f>
        <v/>
      </c>
      <c r="Y1381" s="104" t="str">
        <f>_xlfn.IFNA(IF($B1381="","",VLOOKUP($B1381,'SWC Towers'!$A:$Q,$Y$2,FALSE)),"")</f>
        <v/>
      </c>
      <c r="Z1381" s="104" t="str">
        <f>_xlfn.IFNA(IF($B1381="","",VLOOKUP($B1381,'SWC Towers'!$A:$Q,$Z$2,FALSE)),"")</f>
        <v/>
      </c>
      <c r="AA1381" s="104" t="str">
        <f>_xlfn.IFNA(IF($B1381="","",VLOOKUP($B1381,'SWC Towers'!$A:$Q,$AA$2,FALSE)),"")</f>
        <v/>
      </c>
      <c r="AB1381" s="106">
        <f>_xlfn.IFNA(IF($B1381="","",VLOOKUP($B1381,'SWC Towers'!$A:$Q,$AB$2,FALSE)),"")</f>
        <v>0.4</v>
      </c>
      <c r="AC1381" s="20">
        <f>SUM(Table25[[#This Row],[IT Tower: Application]:[Other/Non-IT ]])</f>
        <v>1</v>
      </c>
      <c r="AD1381" s="67"/>
      <c r="AE1381" s="67"/>
      <c r="AF1381" s="67"/>
      <c r="AG1381" s="67"/>
      <c r="AH1381" s="67"/>
      <c r="AI1381" s="67"/>
      <c r="AJ1381" s="67"/>
      <c r="AK1381" s="67"/>
      <c r="AL1381" s="67"/>
      <c r="AM1381" s="67"/>
      <c r="AN1381" s="67"/>
      <c r="AO1381" s="67"/>
      <c r="AP1381" s="67"/>
      <c r="AQ1381" s="67"/>
      <c r="AR1381" s="67"/>
      <c r="AS1381" s="67"/>
      <c r="AT1381" s="67"/>
      <c r="AU1381" s="67"/>
      <c r="AV1381" s="67">
        <v>1195</v>
      </c>
      <c r="AW1381" s="67">
        <v>3820</v>
      </c>
      <c r="AX1381" s="67">
        <v>0</v>
      </c>
      <c r="AY1381" s="67"/>
      <c r="AZ1381" s="67"/>
      <c r="BA1381" s="67"/>
      <c r="BB1381" s="113"/>
      <c r="BC1381" s="113"/>
      <c r="BD1381" s="113"/>
      <c r="BE1381" s="113"/>
      <c r="BF1381" s="113"/>
      <c r="BG1381" s="113"/>
      <c r="BH1381" s="113"/>
      <c r="BI1381" s="113"/>
      <c r="BJ1381" s="113"/>
      <c r="BK1381" s="113"/>
      <c r="BL1381" s="113"/>
      <c r="BM1381" s="113"/>
      <c r="BN1381" s="113"/>
      <c r="BO1381" s="113"/>
      <c r="BP1381" s="113"/>
      <c r="BQ1381" s="113"/>
      <c r="BR1381" s="113"/>
      <c r="BS1381" s="113"/>
      <c r="BT1381" s="113"/>
      <c r="BU1381" s="113"/>
      <c r="BV1381" s="113"/>
      <c r="BW1381" s="113"/>
      <c r="BX1381" s="113"/>
      <c r="BY1381" s="113"/>
      <c r="BZ1381" s="113"/>
      <c r="CA1381" s="67"/>
      <c r="CB1381" s="113"/>
      <c r="CC1381" s="69">
        <f>SUM(Table25[[#This Row],[Contract Amount FY00]:[Contract Amount FY50]])</f>
        <v>5015</v>
      </c>
      <c r="CD1381" s="114"/>
    </row>
    <row r="1382" spans="1:82" x14ac:dyDescent="0.25">
      <c r="A1382" s="122" t="s">
        <v>1953</v>
      </c>
      <c r="B1382" s="122" t="s">
        <v>705</v>
      </c>
      <c r="C1382" s="122" t="s">
        <v>384</v>
      </c>
      <c r="E1382" s="26" t="str">
        <f>IFERROR(IF(VLOOKUP(Table25[[#This Row],[Contract No.]],Table3[#All],3,FALSE)="","No","Yes"),"")</f>
        <v>Yes</v>
      </c>
      <c r="F1382" s="107" t="str">
        <f>IFERROR(VLOOKUP(Table25[[#This Row],[Contract No.]],Table3[#All],3,FALSE),"")</f>
        <v>NASPO</v>
      </c>
      <c r="G1382" s="107" t="str">
        <f>IFERROR(IF(Table25[[#This Row],[Cooperative Purchase
(Yes/No)]]="Yes","Yes",IF(VLOOKUP(Table25[[#This Row],[Contract No.]],Table3[#All],1,FALSE)=Table25[[#This Row],[Contract No.]],"Yes","No")),"No")</f>
        <v>Yes</v>
      </c>
      <c r="H1382" s="51">
        <f>IFERROR(VLOOKUP(Table25[[#This Row],[Contract No.]],Table3[#All],4,FALSE),"")</f>
        <v>43647</v>
      </c>
      <c r="I1382" s="28">
        <f>IFERROR(IF(AND(MONTH(Table25[[#This Row],[Contract Start Date]])&gt;6,MONTH(Table25[[#This Row],[Contract Start Date]])&lt;=12),YEAR(Table25[[#This Row],[Contract Start Date]])+1,YEAR(Table25[[#This Row],[Contract Start Date]])),"")</f>
        <v>2020</v>
      </c>
      <c r="J1382" s="108">
        <f>Table25[[#This Row],[FY Formula start]]</f>
        <v>2020</v>
      </c>
      <c r="K1382" s="59" t="str">
        <f>"FY"&amp;" "&amp;Table25[[#This Row],[Year Start]]</f>
        <v>FY 2020</v>
      </c>
      <c r="L1382" s="109">
        <f>IFERROR(VLOOKUP(Table25[[#This Row],[Contract No.]],Table3[#All],5,FALSE),"")</f>
        <v>47360</v>
      </c>
      <c r="M1382" s="110">
        <f>IFERROR(IF(Table25[[#This Row],[Contract End Date]]="99/99/9999","No End",IF(AND(MONTH(Table25[[#This Row],[Contract End Date]])&gt;6,MONTH(Table25[[#This Row],[Contract End Date]])&lt;=12),YEAR(Table25[[#This Row],[Contract End Date]])+1,YEAR(Table25[[#This Row],[Contract End Date]]))),"")</f>
        <v>2030</v>
      </c>
      <c r="N1382" s="111">
        <f>Table25[[#This Row],[FY Formula end]]</f>
        <v>2030</v>
      </c>
      <c r="O1382" s="112" t="str">
        <f>IF(Table25[[#This Row],[Year End]]="No End","No End","FY"&amp;" "&amp;Table25[[#This Row],[Year End]])</f>
        <v>FY 2030</v>
      </c>
      <c r="P1382" s="27"/>
      <c r="Q1382" s="104">
        <f>_xlfn.IFNA(IF($B1382="","",VLOOKUP($B1382,'SWC Towers'!$A:$Q,$Q$2,FALSE)),"")</f>
        <v>0.2</v>
      </c>
      <c r="R1382" s="106" t="str">
        <f>_xlfn.IFNA(IF($B1382="","",VLOOKUP($B1382,'SWC Towers'!$A:$Q,$R$2,FALSE)),"")</f>
        <v/>
      </c>
      <c r="S1382" s="106" t="str">
        <f>_xlfn.IFNA(IF($B1382="","",VLOOKUP($B1382,'SWC Towers'!$A:$Q,$S$2,FALSE)),"")</f>
        <v/>
      </c>
      <c r="T1382" s="106" t="str">
        <f>_xlfn.IFNA(IF($B1382="","",VLOOKUP($B1382,'SWC Towers'!$A:$Q,$T$2,FALSE)),"")</f>
        <v/>
      </c>
      <c r="U1382" s="104">
        <f>_xlfn.IFNA(IF($B1382="","",VLOOKUP($B1382,'SWC Towers'!$A:$Q,$U$2,FALSE)),"")</f>
        <v>0.4</v>
      </c>
      <c r="V1382" s="104" t="str">
        <f>_xlfn.IFNA(IF($B1382="","",VLOOKUP($B1382,'SWC Towers'!$A:$Q,$V$2,FALSE)),"")</f>
        <v/>
      </c>
      <c r="W1382" s="104">
        <f>_xlfn.IFNA(IF($B1382="","",VLOOKUP($B1382,'SWC Towers'!$A:$Q,$W$2,FALSE)),"")</f>
        <v>0.4</v>
      </c>
      <c r="X1382" s="104" t="str">
        <f>_xlfn.IFNA(IF($B1382="","",VLOOKUP($B1382,'SWC Towers'!$A:$Q,$X$2,FALSE)),"")</f>
        <v/>
      </c>
      <c r="Y1382" s="104" t="str">
        <f>_xlfn.IFNA(IF($B1382="","",VLOOKUP($B1382,'SWC Towers'!$A:$Q,$Y$2,FALSE)),"")</f>
        <v/>
      </c>
      <c r="Z1382" s="104" t="str">
        <f>_xlfn.IFNA(IF($B1382="","",VLOOKUP($B1382,'SWC Towers'!$A:$Q,$Z$2,FALSE)),"")</f>
        <v/>
      </c>
      <c r="AA1382" s="104" t="str">
        <f>_xlfn.IFNA(IF($B1382="","",VLOOKUP($B1382,'SWC Towers'!$A:$Q,$AA$2,FALSE)),"")</f>
        <v/>
      </c>
      <c r="AB1382" s="106" t="str">
        <f>_xlfn.IFNA(IF($B1382="","",VLOOKUP($B1382,'SWC Towers'!$A:$Q,$AB$2,FALSE)),"")</f>
        <v/>
      </c>
      <c r="AC1382" s="20">
        <f>SUM(Table25[[#This Row],[IT Tower: Application]:[Other/Non-IT ]])</f>
        <v>1</v>
      </c>
      <c r="AD1382" s="67"/>
      <c r="AE1382" s="67"/>
      <c r="AF1382" s="67"/>
      <c r="AG1382" s="67"/>
      <c r="AH1382" s="67"/>
      <c r="AI1382" s="67"/>
      <c r="AJ1382" s="67"/>
      <c r="AK1382" s="67"/>
      <c r="AL1382" s="67"/>
      <c r="AM1382" s="67"/>
      <c r="AN1382" s="67"/>
      <c r="AO1382" s="67"/>
      <c r="AP1382" s="67"/>
      <c r="AQ1382" s="67"/>
      <c r="AR1382" s="67"/>
      <c r="AS1382" s="67"/>
      <c r="AT1382" s="67"/>
      <c r="AU1382" s="67"/>
      <c r="AV1382" s="67"/>
      <c r="AW1382" s="67"/>
      <c r="AX1382" s="67">
        <v>0</v>
      </c>
      <c r="AY1382" s="67">
        <v>16654</v>
      </c>
      <c r="AZ1382" s="67">
        <v>25857</v>
      </c>
      <c r="BA1382" s="67">
        <v>39311</v>
      </c>
      <c r="BB1382" s="113">
        <v>29436</v>
      </c>
      <c r="BC1382" s="113">
        <v>28892</v>
      </c>
      <c r="BD1382" s="113"/>
      <c r="BE1382" s="113"/>
      <c r="BF1382" s="113"/>
      <c r="BG1382" s="113"/>
      <c r="BH1382" s="113"/>
      <c r="BI1382" s="113"/>
      <c r="BJ1382" s="113"/>
      <c r="BK1382" s="113"/>
      <c r="BL1382" s="113"/>
      <c r="BM1382" s="113"/>
      <c r="BN1382" s="113"/>
      <c r="BO1382" s="113"/>
      <c r="BP1382" s="113"/>
      <c r="BQ1382" s="113"/>
      <c r="BR1382" s="113"/>
      <c r="BS1382" s="113"/>
      <c r="BT1382" s="113"/>
      <c r="BU1382" s="113"/>
      <c r="BV1382" s="113"/>
      <c r="BW1382" s="113"/>
      <c r="BX1382" s="113"/>
      <c r="BY1382" s="113"/>
      <c r="BZ1382" s="113"/>
      <c r="CA1382" s="67"/>
      <c r="CB1382" s="113"/>
      <c r="CC1382" s="69">
        <f>SUM(Table25[[#This Row],[Contract Amount FY00]:[Contract Amount FY50]])</f>
        <v>140150</v>
      </c>
      <c r="CD1382" s="114"/>
    </row>
    <row r="1383" spans="1:82" x14ac:dyDescent="0.25">
      <c r="A1383" s="122" t="s">
        <v>1953</v>
      </c>
      <c r="B1383" s="122" t="s">
        <v>705</v>
      </c>
      <c r="C1383" s="122" t="s">
        <v>405</v>
      </c>
      <c r="E1383" s="26" t="str">
        <f>IFERROR(IF(VLOOKUP(Table25[[#This Row],[Contract No.]],Table3[#All],3,FALSE)="","No","Yes"),"")</f>
        <v>Yes</v>
      </c>
      <c r="F1383" s="107" t="str">
        <f>IFERROR(VLOOKUP(Table25[[#This Row],[Contract No.]],Table3[#All],3,FALSE),"")</f>
        <v>NASPO</v>
      </c>
      <c r="G1383" s="107" t="str">
        <f>IFERROR(IF(Table25[[#This Row],[Cooperative Purchase
(Yes/No)]]="Yes","Yes",IF(VLOOKUP(Table25[[#This Row],[Contract No.]],Table3[#All],1,FALSE)=Table25[[#This Row],[Contract No.]],"Yes","No")),"No")</f>
        <v>Yes</v>
      </c>
      <c r="H1383" s="51">
        <f>IFERROR(VLOOKUP(Table25[[#This Row],[Contract No.]],Table3[#All],4,FALSE),"")</f>
        <v>43647</v>
      </c>
      <c r="I1383" s="28">
        <f>IFERROR(IF(AND(MONTH(Table25[[#This Row],[Contract Start Date]])&gt;6,MONTH(Table25[[#This Row],[Contract Start Date]])&lt;=12),YEAR(Table25[[#This Row],[Contract Start Date]])+1,YEAR(Table25[[#This Row],[Contract Start Date]])),"")</f>
        <v>2020</v>
      </c>
      <c r="J1383" s="108">
        <f>Table25[[#This Row],[FY Formula start]]</f>
        <v>2020</v>
      </c>
      <c r="K1383" s="59" t="str">
        <f>"FY"&amp;" "&amp;Table25[[#This Row],[Year Start]]</f>
        <v>FY 2020</v>
      </c>
      <c r="L1383" s="109">
        <f>IFERROR(VLOOKUP(Table25[[#This Row],[Contract No.]],Table3[#All],5,FALSE),"")</f>
        <v>47360</v>
      </c>
      <c r="M1383" s="110">
        <f>IFERROR(IF(Table25[[#This Row],[Contract End Date]]="99/99/9999","No End",IF(AND(MONTH(Table25[[#This Row],[Contract End Date]])&gt;6,MONTH(Table25[[#This Row],[Contract End Date]])&lt;=12),YEAR(Table25[[#This Row],[Contract End Date]])+1,YEAR(Table25[[#This Row],[Contract End Date]]))),"")</f>
        <v>2030</v>
      </c>
      <c r="N1383" s="111">
        <f>Table25[[#This Row],[FY Formula end]]</f>
        <v>2030</v>
      </c>
      <c r="O1383" s="112" t="str">
        <f>IF(Table25[[#This Row],[Year End]]="No End","No End","FY"&amp;" "&amp;Table25[[#This Row],[Year End]])</f>
        <v>FY 2030</v>
      </c>
      <c r="P1383" s="27"/>
      <c r="Q1383" s="104">
        <f>_xlfn.IFNA(IF($B1383="","",VLOOKUP($B1383,'SWC Towers'!$A:$Q,$Q$2,FALSE)),"")</f>
        <v>0.2</v>
      </c>
      <c r="R1383" s="106" t="str">
        <f>_xlfn.IFNA(IF($B1383="","",VLOOKUP($B1383,'SWC Towers'!$A:$Q,$R$2,FALSE)),"")</f>
        <v/>
      </c>
      <c r="S1383" s="106" t="str">
        <f>_xlfn.IFNA(IF($B1383="","",VLOOKUP($B1383,'SWC Towers'!$A:$Q,$S$2,FALSE)),"")</f>
        <v/>
      </c>
      <c r="T1383" s="106" t="str">
        <f>_xlfn.IFNA(IF($B1383="","",VLOOKUP($B1383,'SWC Towers'!$A:$Q,$T$2,FALSE)),"")</f>
        <v/>
      </c>
      <c r="U1383" s="104">
        <f>_xlfn.IFNA(IF($B1383="","",VLOOKUP($B1383,'SWC Towers'!$A:$Q,$U$2,FALSE)),"")</f>
        <v>0.4</v>
      </c>
      <c r="V1383" s="104" t="str">
        <f>_xlfn.IFNA(IF($B1383="","",VLOOKUP($B1383,'SWC Towers'!$A:$Q,$V$2,FALSE)),"")</f>
        <v/>
      </c>
      <c r="W1383" s="104">
        <f>_xlfn.IFNA(IF($B1383="","",VLOOKUP($B1383,'SWC Towers'!$A:$Q,$W$2,FALSE)),"")</f>
        <v>0.4</v>
      </c>
      <c r="X1383" s="104" t="str">
        <f>_xlfn.IFNA(IF($B1383="","",VLOOKUP($B1383,'SWC Towers'!$A:$Q,$X$2,FALSE)),"")</f>
        <v/>
      </c>
      <c r="Y1383" s="104" t="str">
        <f>_xlfn.IFNA(IF($B1383="","",VLOOKUP($B1383,'SWC Towers'!$A:$Q,$Y$2,FALSE)),"")</f>
        <v/>
      </c>
      <c r="Z1383" s="104" t="str">
        <f>_xlfn.IFNA(IF($B1383="","",VLOOKUP($B1383,'SWC Towers'!$A:$Q,$Z$2,FALSE)),"")</f>
        <v/>
      </c>
      <c r="AA1383" s="104" t="str">
        <f>_xlfn.IFNA(IF($B1383="","",VLOOKUP($B1383,'SWC Towers'!$A:$Q,$AA$2,FALSE)),"")</f>
        <v/>
      </c>
      <c r="AB1383" s="106" t="str">
        <f>_xlfn.IFNA(IF($B1383="","",VLOOKUP($B1383,'SWC Towers'!$A:$Q,$AB$2,FALSE)),"")</f>
        <v/>
      </c>
      <c r="AC1383" s="20">
        <f>SUM(Table25[[#This Row],[IT Tower: Application]:[Other/Non-IT ]])</f>
        <v>1</v>
      </c>
      <c r="AD1383" s="67"/>
      <c r="AE1383" s="67"/>
      <c r="AF1383" s="67"/>
      <c r="AG1383" s="67"/>
      <c r="AH1383" s="67"/>
      <c r="AI1383" s="67"/>
      <c r="AJ1383" s="67"/>
      <c r="AK1383" s="67"/>
      <c r="AL1383" s="67"/>
      <c r="AM1383" s="67"/>
      <c r="AN1383" s="67"/>
      <c r="AO1383" s="67"/>
      <c r="AP1383" s="67"/>
      <c r="AQ1383" s="67"/>
      <c r="AR1383" s="67"/>
      <c r="AS1383" s="67"/>
      <c r="AT1383" s="67"/>
      <c r="AU1383" s="67"/>
      <c r="AV1383" s="67"/>
      <c r="AW1383" s="67"/>
      <c r="AX1383" s="67">
        <v>0</v>
      </c>
      <c r="AY1383" s="67">
        <v>65883</v>
      </c>
      <c r="AZ1383" s="67">
        <v>2904</v>
      </c>
      <c r="BA1383" s="67">
        <v>968</v>
      </c>
      <c r="BB1383" s="113">
        <v>424</v>
      </c>
      <c r="BC1383" s="113"/>
      <c r="BD1383" s="113"/>
      <c r="BE1383" s="113"/>
      <c r="BF1383" s="113"/>
      <c r="BG1383" s="113"/>
      <c r="BH1383" s="113"/>
      <c r="BI1383" s="113"/>
      <c r="BJ1383" s="113"/>
      <c r="BK1383" s="113"/>
      <c r="BL1383" s="113"/>
      <c r="BM1383" s="113"/>
      <c r="BN1383" s="113"/>
      <c r="BO1383" s="113"/>
      <c r="BP1383" s="113"/>
      <c r="BQ1383" s="113"/>
      <c r="BR1383" s="113"/>
      <c r="BS1383" s="113"/>
      <c r="BT1383" s="113"/>
      <c r="BU1383" s="113"/>
      <c r="BV1383" s="113"/>
      <c r="BW1383" s="113"/>
      <c r="BX1383" s="113"/>
      <c r="BY1383" s="113"/>
      <c r="BZ1383" s="113"/>
      <c r="CA1383" s="67"/>
      <c r="CB1383" s="113"/>
      <c r="CC1383" s="69">
        <f>SUM(Table25[[#This Row],[Contract Amount FY00]:[Contract Amount FY50]])</f>
        <v>70179</v>
      </c>
      <c r="CD1383" s="114"/>
    </row>
    <row r="1384" spans="1:82" x14ac:dyDescent="0.25">
      <c r="A1384" s="122" t="s">
        <v>1953</v>
      </c>
      <c r="B1384" s="122" t="s">
        <v>705</v>
      </c>
      <c r="C1384" s="122" t="s">
        <v>559</v>
      </c>
      <c r="E1384" s="26" t="str">
        <f>IFERROR(IF(VLOOKUP(Table25[[#This Row],[Contract No.]],Table3[#All],3,FALSE)="","No","Yes"),"")</f>
        <v>Yes</v>
      </c>
      <c r="F1384" s="107" t="str">
        <f>IFERROR(VLOOKUP(Table25[[#This Row],[Contract No.]],Table3[#All],3,FALSE),"")</f>
        <v>NASPO</v>
      </c>
      <c r="G1384" s="107" t="str">
        <f>IFERROR(IF(Table25[[#This Row],[Cooperative Purchase
(Yes/No)]]="Yes","Yes",IF(VLOOKUP(Table25[[#This Row],[Contract No.]],Table3[#All],1,FALSE)=Table25[[#This Row],[Contract No.]],"Yes","No")),"No")</f>
        <v>Yes</v>
      </c>
      <c r="H1384" s="51">
        <f>IFERROR(VLOOKUP(Table25[[#This Row],[Contract No.]],Table3[#All],4,FALSE),"")</f>
        <v>43647</v>
      </c>
      <c r="I1384" s="28">
        <f>IFERROR(IF(AND(MONTH(Table25[[#This Row],[Contract Start Date]])&gt;6,MONTH(Table25[[#This Row],[Contract Start Date]])&lt;=12),YEAR(Table25[[#This Row],[Contract Start Date]])+1,YEAR(Table25[[#This Row],[Contract Start Date]])),"")</f>
        <v>2020</v>
      </c>
      <c r="J1384" s="108">
        <f>Table25[[#This Row],[FY Formula start]]</f>
        <v>2020</v>
      </c>
      <c r="K1384" s="59" t="str">
        <f>"FY"&amp;" "&amp;Table25[[#This Row],[Year Start]]</f>
        <v>FY 2020</v>
      </c>
      <c r="L1384" s="109">
        <f>IFERROR(VLOOKUP(Table25[[#This Row],[Contract No.]],Table3[#All],5,FALSE),"")</f>
        <v>47360</v>
      </c>
      <c r="M1384" s="110">
        <f>IFERROR(IF(Table25[[#This Row],[Contract End Date]]="99/99/9999","No End",IF(AND(MONTH(Table25[[#This Row],[Contract End Date]])&gt;6,MONTH(Table25[[#This Row],[Contract End Date]])&lt;=12),YEAR(Table25[[#This Row],[Contract End Date]])+1,YEAR(Table25[[#This Row],[Contract End Date]]))),"")</f>
        <v>2030</v>
      </c>
      <c r="N1384" s="111">
        <f>Table25[[#This Row],[FY Formula end]]</f>
        <v>2030</v>
      </c>
      <c r="O1384" s="112" t="str">
        <f>IF(Table25[[#This Row],[Year End]]="No End","No End","FY"&amp;" "&amp;Table25[[#This Row],[Year End]])</f>
        <v>FY 2030</v>
      </c>
      <c r="P1384" s="27"/>
      <c r="Q1384" s="104">
        <f>_xlfn.IFNA(IF($B1384="","",VLOOKUP($B1384,'SWC Towers'!$A:$Q,$Q$2,FALSE)),"")</f>
        <v>0.2</v>
      </c>
      <c r="R1384" s="106" t="str">
        <f>_xlfn.IFNA(IF($B1384="","",VLOOKUP($B1384,'SWC Towers'!$A:$Q,$R$2,FALSE)),"")</f>
        <v/>
      </c>
      <c r="S1384" s="106" t="str">
        <f>_xlfn.IFNA(IF($B1384="","",VLOOKUP($B1384,'SWC Towers'!$A:$Q,$S$2,FALSE)),"")</f>
        <v/>
      </c>
      <c r="T1384" s="106" t="str">
        <f>_xlfn.IFNA(IF($B1384="","",VLOOKUP($B1384,'SWC Towers'!$A:$Q,$T$2,FALSE)),"")</f>
        <v/>
      </c>
      <c r="U1384" s="104">
        <f>_xlfn.IFNA(IF($B1384="","",VLOOKUP($B1384,'SWC Towers'!$A:$Q,$U$2,FALSE)),"")</f>
        <v>0.4</v>
      </c>
      <c r="V1384" s="104" t="str">
        <f>_xlfn.IFNA(IF($B1384="","",VLOOKUP($B1384,'SWC Towers'!$A:$Q,$V$2,FALSE)),"")</f>
        <v/>
      </c>
      <c r="W1384" s="104">
        <f>_xlfn.IFNA(IF($B1384="","",VLOOKUP($B1384,'SWC Towers'!$A:$Q,$W$2,FALSE)),"")</f>
        <v>0.4</v>
      </c>
      <c r="X1384" s="104" t="str">
        <f>_xlfn.IFNA(IF($B1384="","",VLOOKUP($B1384,'SWC Towers'!$A:$Q,$X$2,FALSE)),"")</f>
        <v/>
      </c>
      <c r="Y1384" s="104" t="str">
        <f>_xlfn.IFNA(IF($B1384="","",VLOOKUP($B1384,'SWC Towers'!$A:$Q,$Y$2,FALSE)),"")</f>
        <v/>
      </c>
      <c r="Z1384" s="104" t="str">
        <f>_xlfn.IFNA(IF($B1384="","",VLOOKUP($B1384,'SWC Towers'!$A:$Q,$Z$2,FALSE)),"")</f>
        <v/>
      </c>
      <c r="AA1384" s="104" t="str">
        <f>_xlfn.IFNA(IF($B1384="","",VLOOKUP($B1384,'SWC Towers'!$A:$Q,$AA$2,FALSE)),"")</f>
        <v/>
      </c>
      <c r="AB1384" s="106" t="str">
        <f>_xlfn.IFNA(IF($B1384="","",VLOOKUP($B1384,'SWC Towers'!$A:$Q,$AB$2,FALSE)),"")</f>
        <v/>
      </c>
      <c r="AC1384" s="20">
        <f>SUM(Table25[[#This Row],[IT Tower: Application]:[Other/Non-IT ]])</f>
        <v>1</v>
      </c>
      <c r="AD1384" s="67"/>
      <c r="AE1384" s="67"/>
      <c r="AF1384" s="67"/>
      <c r="AG1384" s="67"/>
      <c r="AH1384" s="67"/>
      <c r="AI1384" s="67"/>
      <c r="AJ1384" s="67"/>
      <c r="AK1384" s="67"/>
      <c r="AL1384" s="67"/>
      <c r="AM1384" s="67"/>
      <c r="AN1384" s="67"/>
      <c r="AO1384" s="67"/>
      <c r="AP1384" s="67"/>
      <c r="AQ1384" s="67"/>
      <c r="AR1384" s="67"/>
      <c r="AS1384" s="67"/>
      <c r="AT1384" s="67"/>
      <c r="AU1384" s="67"/>
      <c r="AV1384" s="67"/>
      <c r="AW1384" s="67"/>
      <c r="AX1384" s="67">
        <v>1006</v>
      </c>
      <c r="AY1384" s="67">
        <v>118085</v>
      </c>
      <c r="AZ1384" s="67">
        <v>73268</v>
      </c>
      <c r="BA1384" s="67">
        <v>19309</v>
      </c>
      <c r="BB1384" s="113">
        <v>18232</v>
      </c>
      <c r="BC1384" s="113">
        <v>15545</v>
      </c>
      <c r="BD1384" s="113"/>
      <c r="BE1384" s="113"/>
      <c r="BF1384" s="113"/>
      <c r="BG1384" s="113"/>
      <c r="BH1384" s="113"/>
      <c r="BI1384" s="113"/>
      <c r="BJ1384" s="113"/>
      <c r="BK1384" s="113"/>
      <c r="BL1384" s="113"/>
      <c r="BM1384" s="113"/>
      <c r="BN1384" s="113"/>
      <c r="BO1384" s="113"/>
      <c r="BP1384" s="113"/>
      <c r="BQ1384" s="113"/>
      <c r="BR1384" s="113"/>
      <c r="BS1384" s="113"/>
      <c r="BT1384" s="113"/>
      <c r="BU1384" s="113"/>
      <c r="BV1384" s="113"/>
      <c r="BW1384" s="113"/>
      <c r="BX1384" s="113"/>
      <c r="BY1384" s="113"/>
      <c r="BZ1384" s="113"/>
      <c r="CA1384" s="67"/>
      <c r="CB1384" s="113"/>
      <c r="CC1384" s="69">
        <f>SUM(Table25[[#This Row],[Contract Amount FY00]:[Contract Amount FY50]])</f>
        <v>245445</v>
      </c>
      <c r="CD1384" s="114"/>
    </row>
    <row r="1385" spans="1:82" x14ac:dyDescent="0.25">
      <c r="A1385" s="122" t="s">
        <v>1953</v>
      </c>
      <c r="B1385" s="122" t="s">
        <v>705</v>
      </c>
      <c r="C1385" s="122" t="s">
        <v>1777</v>
      </c>
      <c r="E1385" s="26" t="str">
        <f>IFERROR(IF(VLOOKUP(Table25[[#This Row],[Contract No.]],Table3[#All],3,FALSE)="","No","Yes"),"")</f>
        <v>Yes</v>
      </c>
      <c r="F1385" s="107" t="str">
        <f>IFERROR(VLOOKUP(Table25[[#This Row],[Contract No.]],Table3[#All],3,FALSE),"")</f>
        <v>NASPO</v>
      </c>
      <c r="G1385" s="107" t="str">
        <f>IFERROR(IF(Table25[[#This Row],[Cooperative Purchase
(Yes/No)]]="Yes","Yes",IF(VLOOKUP(Table25[[#This Row],[Contract No.]],Table3[#All],1,FALSE)=Table25[[#This Row],[Contract No.]],"Yes","No")),"No")</f>
        <v>Yes</v>
      </c>
      <c r="H1385" s="51">
        <f>IFERROR(VLOOKUP(Table25[[#This Row],[Contract No.]],Table3[#All],4,FALSE),"")</f>
        <v>43647</v>
      </c>
      <c r="I1385" s="28">
        <f>IFERROR(IF(AND(MONTH(Table25[[#This Row],[Contract Start Date]])&gt;6,MONTH(Table25[[#This Row],[Contract Start Date]])&lt;=12),YEAR(Table25[[#This Row],[Contract Start Date]])+1,YEAR(Table25[[#This Row],[Contract Start Date]])),"")</f>
        <v>2020</v>
      </c>
      <c r="J1385" s="108">
        <f>Table25[[#This Row],[FY Formula start]]</f>
        <v>2020</v>
      </c>
      <c r="K1385" s="59" t="str">
        <f>"FY"&amp;" "&amp;Table25[[#This Row],[Year Start]]</f>
        <v>FY 2020</v>
      </c>
      <c r="L1385" s="109">
        <f>IFERROR(VLOOKUP(Table25[[#This Row],[Contract No.]],Table3[#All],5,FALSE),"")</f>
        <v>47360</v>
      </c>
      <c r="M1385" s="110">
        <f>IFERROR(IF(Table25[[#This Row],[Contract End Date]]="99/99/9999","No End",IF(AND(MONTH(Table25[[#This Row],[Contract End Date]])&gt;6,MONTH(Table25[[#This Row],[Contract End Date]])&lt;=12),YEAR(Table25[[#This Row],[Contract End Date]])+1,YEAR(Table25[[#This Row],[Contract End Date]]))),"")</f>
        <v>2030</v>
      </c>
      <c r="N1385" s="111">
        <f>Table25[[#This Row],[FY Formula end]]</f>
        <v>2030</v>
      </c>
      <c r="O1385" s="112" t="str">
        <f>IF(Table25[[#This Row],[Year End]]="No End","No End","FY"&amp;" "&amp;Table25[[#This Row],[Year End]])</f>
        <v>FY 2030</v>
      </c>
      <c r="P1385" s="27"/>
      <c r="Q1385" s="104">
        <f>_xlfn.IFNA(IF($B1385="","",VLOOKUP($B1385,'SWC Towers'!$A:$Q,$Q$2,FALSE)),"")</f>
        <v>0.2</v>
      </c>
      <c r="R1385" s="106" t="str">
        <f>_xlfn.IFNA(IF($B1385="","",VLOOKUP($B1385,'SWC Towers'!$A:$Q,$R$2,FALSE)),"")</f>
        <v/>
      </c>
      <c r="S1385" s="106" t="str">
        <f>_xlfn.IFNA(IF($B1385="","",VLOOKUP($B1385,'SWC Towers'!$A:$Q,$S$2,FALSE)),"")</f>
        <v/>
      </c>
      <c r="T1385" s="106" t="str">
        <f>_xlfn.IFNA(IF($B1385="","",VLOOKUP($B1385,'SWC Towers'!$A:$Q,$T$2,FALSE)),"")</f>
        <v/>
      </c>
      <c r="U1385" s="104">
        <f>_xlfn.IFNA(IF($B1385="","",VLOOKUP($B1385,'SWC Towers'!$A:$Q,$U$2,FALSE)),"")</f>
        <v>0.4</v>
      </c>
      <c r="V1385" s="104" t="str">
        <f>_xlfn.IFNA(IF($B1385="","",VLOOKUP($B1385,'SWC Towers'!$A:$Q,$V$2,FALSE)),"")</f>
        <v/>
      </c>
      <c r="W1385" s="104">
        <f>_xlfn.IFNA(IF($B1385="","",VLOOKUP($B1385,'SWC Towers'!$A:$Q,$W$2,FALSE)),"")</f>
        <v>0.4</v>
      </c>
      <c r="X1385" s="104" t="str">
        <f>_xlfn.IFNA(IF($B1385="","",VLOOKUP($B1385,'SWC Towers'!$A:$Q,$X$2,FALSE)),"")</f>
        <v/>
      </c>
      <c r="Y1385" s="104" t="str">
        <f>_xlfn.IFNA(IF($B1385="","",VLOOKUP($B1385,'SWC Towers'!$A:$Q,$Y$2,FALSE)),"")</f>
        <v/>
      </c>
      <c r="Z1385" s="104" t="str">
        <f>_xlfn.IFNA(IF($B1385="","",VLOOKUP($B1385,'SWC Towers'!$A:$Q,$Z$2,FALSE)),"")</f>
        <v/>
      </c>
      <c r="AA1385" s="104" t="str">
        <f>_xlfn.IFNA(IF($B1385="","",VLOOKUP($B1385,'SWC Towers'!$A:$Q,$AA$2,FALSE)),"")</f>
        <v/>
      </c>
      <c r="AB1385" s="106" t="str">
        <f>_xlfn.IFNA(IF($B1385="","",VLOOKUP($B1385,'SWC Towers'!$A:$Q,$AB$2,FALSE)),"")</f>
        <v/>
      </c>
      <c r="AC1385" s="20">
        <f>SUM(Table25[[#This Row],[IT Tower: Application]:[Other/Non-IT ]])</f>
        <v>1</v>
      </c>
      <c r="AD1385" s="67"/>
      <c r="AE1385" s="67"/>
      <c r="AF1385" s="67"/>
      <c r="AG1385" s="67"/>
      <c r="AH1385" s="67"/>
      <c r="AI1385" s="67"/>
      <c r="AJ1385" s="67"/>
      <c r="AK1385" s="67"/>
      <c r="AL1385" s="67"/>
      <c r="AM1385" s="67"/>
      <c r="AN1385" s="67"/>
      <c r="AO1385" s="67"/>
      <c r="AP1385" s="67"/>
      <c r="AQ1385" s="67"/>
      <c r="AR1385" s="67"/>
      <c r="AS1385" s="67"/>
      <c r="AT1385" s="67"/>
      <c r="AU1385" s="67"/>
      <c r="AV1385" s="67"/>
      <c r="AW1385" s="67"/>
      <c r="AX1385" s="67">
        <v>0</v>
      </c>
      <c r="AY1385" s="67">
        <v>181580</v>
      </c>
      <c r="AZ1385" s="67">
        <v>334352</v>
      </c>
      <c r="BA1385" s="67">
        <v>335794</v>
      </c>
      <c r="BB1385" s="113">
        <v>309499</v>
      </c>
      <c r="BC1385" s="113">
        <v>331098</v>
      </c>
      <c r="BD1385" s="113"/>
      <c r="BE1385" s="113"/>
      <c r="BF1385" s="113"/>
      <c r="BG1385" s="113"/>
      <c r="BH1385" s="113"/>
      <c r="BI1385" s="113"/>
      <c r="BJ1385" s="113"/>
      <c r="BK1385" s="113"/>
      <c r="BL1385" s="113"/>
      <c r="BM1385" s="113"/>
      <c r="BN1385" s="113"/>
      <c r="BO1385" s="113"/>
      <c r="BP1385" s="113"/>
      <c r="BQ1385" s="113"/>
      <c r="BR1385" s="113"/>
      <c r="BS1385" s="113"/>
      <c r="BT1385" s="113"/>
      <c r="BU1385" s="113"/>
      <c r="BV1385" s="113"/>
      <c r="BW1385" s="113"/>
      <c r="BX1385" s="113"/>
      <c r="BY1385" s="113"/>
      <c r="BZ1385" s="113"/>
      <c r="CA1385" s="67"/>
      <c r="CB1385" s="113"/>
      <c r="CC1385" s="69">
        <f>SUM(Table25[[#This Row],[Contract Amount FY00]:[Contract Amount FY50]])</f>
        <v>1492323</v>
      </c>
      <c r="CD1385" s="114"/>
    </row>
    <row r="1386" spans="1:82" x14ac:dyDescent="0.25">
      <c r="A1386" s="122" t="s">
        <v>1953</v>
      </c>
      <c r="B1386" s="122" t="s">
        <v>278</v>
      </c>
      <c r="C1386" s="122" t="s">
        <v>3188</v>
      </c>
      <c r="E1386" s="26" t="str">
        <f>IFERROR(IF(VLOOKUP(Table25[[#This Row],[Contract No.]],Table3[#All],3,FALSE)="","No","Yes"),"")</f>
        <v>Yes</v>
      </c>
      <c r="F1386" s="107" t="str">
        <f>IFERROR(VLOOKUP(Table25[[#This Row],[Contract No.]],Table3[#All],3,FALSE),"")</f>
        <v>NASPO</v>
      </c>
      <c r="G1386" s="107" t="str">
        <f>IFERROR(IF(Table25[[#This Row],[Cooperative Purchase
(Yes/No)]]="Yes","Yes",IF(VLOOKUP(Table25[[#This Row],[Contract No.]],Table3[#All],1,FALSE)=Table25[[#This Row],[Contract No.]],"Yes","No")),"No")</f>
        <v>Yes</v>
      </c>
      <c r="H1386" s="51">
        <f>IFERROR(VLOOKUP(Table25[[#This Row],[Contract No.]],Table3[#All],4,FALSE),"")</f>
        <v>42917</v>
      </c>
      <c r="I1386" s="28">
        <f>IFERROR(IF(AND(MONTH(Table25[[#This Row],[Contract Start Date]])&gt;6,MONTH(Table25[[#This Row],[Contract Start Date]])&lt;=12),YEAR(Table25[[#This Row],[Contract Start Date]])+1,YEAR(Table25[[#This Row],[Contract Start Date]])),"")</f>
        <v>2018</v>
      </c>
      <c r="J1386" s="108">
        <f>Table25[[#This Row],[FY Formula start]]</f>
        <v>2018</v>
      </c>
      <c r="K1386" s="59" t="str">
        <f>"FY"&amp;" "&amp;Table25[[#This Row],[Year Start]]</f>
        <v>FY 2018</v>
      </c>
      <c r="L1386" s="109">
        <f>IFERROR(VLOOKUP(Table25[[#This Row],[Contract No.]],Table3[#All],5,FALSE),"")</f>
        <v>46280</v>
      </c>
      <c r="M1386" s="110">
        <f>IFERROR(IF(Table25[[#This Row],[Contract End Date]]="99/99/9999","No End",IF(AND(MONTH(Table25[[#This Row],[Contract End Date]])&gt;6,MONTH(Table25[[#This Row],[Contract End Date]])&lt;=12),YEAR(Table25[[#This Row],[Contract End Date]])+1,YEAR(Table25[[#This Row],[Contract End Date]]))),"")</f>
        <v>2027</v>
      </c>
      <c r="N1386" s="111">
        <f>Table25[[#This Row],[FY Formula end]]</f>
        <v>2027</v>
      </c>
      <c r="O1386" s="112" t="str">
        <f>IF(Table25[[#This Row],[Year End]]="No End","No End","FY"&amp;" "&amp;Table25[[#This Row],[Year End]])</f>
        <v>FY 2027</v>
      </c>
      <c r="P1386" s="27"/>
      <c r="Q1386" s="104">
        <f>_xlfn.IFNA(IF($B1386="","",VLOOKUP($B1386,'SWC Towers'!$A:$Q,$Q$2,FALSE)),"")</f>
        <v>0.4</v>
      </c>
      <c r="R1386" s="106" t="str">
        <f>_xlfn.IFNA(IF($B1386="","",VLOOKUP($B1386,'SWC Towers'!$A:$Q,$R$2,FALSE)),"")</f>
        <v/>
      </c>
      <c r="S1386" s="106" t="str">
        <f>_xlfn.IFNA(IF($B1386="","",VLOOKUP($B1386,'SWC Towers'!$A:$Q,$S$2,FALSE)),"")</f>
        <v/>
      </c>
      <c r="T1386" s="106">
        <f>_xlfn.IFNA(IF($B1386="","",VLOOKUP($B1386,'SWC Towers'!$A:$Q,$T$2,FALSE)),"")</f>
        <v>0.05</v>
      </c>
      <c r="U1386" s="104" t="str">
        <f>_xlfn.IFNA(IF($B1386="","",VLOOKUP($B1386,'SWC Towers'!$A:$Q,$U$2,FALSE)),"")</f>
        <v/>
      </c>
      <c r="V1386" s="104" t="str">
        <f>_xlfn.IFNA(IF($B1386="","",VLOOKUP($B1386,'SWC Towers'!$A:$Q,$V$2,FALSE)),"")</f>
        <v/>
      </c>
      <c r="W1386" s="104">
        <f>_xlfn.IFNA(IF($B1386="","",VLOOKUP($B1386,'SWC Towers'!$A:$Q,$W$2,FALSE)),"")</f>
        <v>0.1</v>
      </c>
      <c r="X1386" s="104" t="str">
        <f>_xlfn.IFNA(IF($B1386="","",VLOOKUP($B1386,'SWC Towers'!$A:$Q,$X$2,FALSE)),"")</f>
        <v/>
      </c>
      <c r="Y1386" s="104">
        <f>_xlfn.IFNA(IF($B1386="","",VLOOKUP($B1386,'SWC Towers'!$A:$Q,$Y$2,FALSE)),"")</f>
        <v>0.05</v>
      </c>
      <c r="Z1386" s="104" t="str">
        <f>_xlfn.IFNA(IF($B1386="","",VLOOKUP($B1386,'SWC Towers'!$A:$Q,$Z$2,FALSE)),"")</f>
        <v/>
      </c>
      <c r="AA1386" s="104">
        <f>_xlfn.IFNA(IF($B1386="","",VLOOKUP($B1386,'SWC Towers'!$A:$Q,$AA$2,FALSE)),"")</f>
        <v>0.4</v>
      </c>
      <c r="AB1386" s="106" t="str">
        <f>_xlfn.IFNA(IF($B1386="","",VLOOKUP($B1386,'SWC Towers'!$A:$Q,$AB$2,FALSE)),"")</f>
        <v/>
      </c>
      <c r="AC1386" s="20">
        <f>SUM(Table25[[#This Row],[IT Tower: Application]:[Other/Non-IT ]])</f>
        <v>1</v>
      </c>
      <c r="AD1386" s="67"/>
      <c r="AE1386" s="67"/>
      <c r="AF1386" s="67"/>
      <c r="AG1386" s="67"/>
      <c r="AH1386" s="67"/>
      <c r="AI1386" s="67"/>
      <c r="AJ1386" s="67"/>
      <c r="AK1386" s="67"/>
      <c r="AL1386" s="67"/>
      <c r="AM1386" s="67"/>
      <c r="AN1386" s="67"/>
      <c r="AO1386" s="67"/>
      <c r="AP1386" s="67"/>
      <c r="AQ1386" s="67"/>
      <c r="AR1386" s="67"/>
      <c r="AS1386" s="67"/>
      <c r="AT1386" s="67"/>
      <c r="AU1386" s="67"/>
      <c r="AV1386" s="67">
        <v>0</v>
      </c>
      <c r="AW1386" s="67">
        <v>30400</v>
      </c>
      <c r="AX1386" s="67"/>
      <c r="AY1386" s="67">
        <v>113461</v>
      </c>
      <c r="AZ1386" s="67">
        <v>3683751</v>
      </c>
      <c r="BA1386" s="67">
        <v>1054678</v>
      </c>
      <c r="BB1386" s="113">
        <v>691867</v>
      </c>
      <c r="BC1386" s="113">
        <v>2782632</v>
      </c>
      <c r="BD1386" s="113"/>
      <c r="BE1386" s="113"/>
      <c r="BF1386" s="113"/>
      <c r="BG1386" s="113"/>
      <c r="BH1386" s="113"/>
      <c r="BI1386" s="113"/>
      <c r="BJ1386" s="113"/>
      <c r="BK1386" s="113"/>
      <c r="BL1386" s="113"/>
      <c r="BM1386" s="113"/>
      <c r="BN1386" s="113"/>
      <c r="BO1386" s="113"/>
      <c r="BP1386" s="113"/>
      <c r="BQ1386" s="113"/>
      <c r="BR1386" s="113"/>
      <c r="BS1386" s="113"/>
      <c r="BT1386" s="113"/>
      <c r="BU1386" s="113"/>
      <c r="BV1386" s="113"/>
      <c r="BW1386" s="113"/>
      <c r="BX1386" s="113"/>
      <c r="BY1386" s="113"/>
      <c r="BZ1386" s="113"/>
      <c r="CA1386" s="67"/>
      <c r="CB1386" s="113"/>
      <c r="CC1386" s="69">
        <f>SUM(Table25[[#This Row],[Contract Amount FY00]:[Contract Amount FY50]])</f>
        <v>8356789</v>
      </c>
      <c r="CD1386" s="114"/>
    </row>
    <row r="1387" spans="1:82" x14ac:dyDescent="0.25">
      <c r="A1387" s="122" t="s">
        <v>1953</v>
      </c>
      <c r="B1387" s="122" t="s">
        <v>278</v>
      </c>
      <c r="C1387" s="122" t="s">
        <v>3238</v>
      </c>
      <c r="E1387" s="26" t="str">
        <f>IFERROR(IF(VLOOKUP(Table25[[#This Row],[Contract No.]],Table3[#All],3,FALSE)="","No","Yes"),"")</f>
        <v>Yes</v>
      </c>
      <c r="F1387" s="107" t="str">
        <f>IFERROR(VLOOKUP(Table25[[#This Row],[Contract No.]],Table3[#All],3,FALSE),"")</f>
        <v>NASPO</v>
      </c>
      <c r="G1387" s="107" t="str">
        <f>IFERROR(IF(Table25[[#This Row],[Cooperative Purchase
(Yes/No)]]="Yes","Yes",IF(VLOOKUP(Table25[[#This Row],[Contract No.]],Table3[#All],1,FALSE)=Table25[[#This Row],[Contract No.]],"Yes","No")),"No")</f>
        <v>Yes</v>
      </c>
      <c r="H1387" s="51">
        <f>IFERROR(VLOOKUP(Table25[[#This Row],[Contract No.]],Table3[#All],4,FALSE),"")</f>
        <v>42917</v>
      </c>
      <c r="I1387" s="28">
        <f>IFERROR(IF(AND(MONTH(Table25[[#This Row],[Contract Start Date]])&gt;6,MONTH(Table25[[#This Row],[Contract Start Date]])&lt;=12),YEAR(Table25[[#This Row],[Contract Start Date]])+1,YEAR(Table25[[#This Row],[Contract Start Date]])),"")</f>
        <v>2018</v>
      </c>
      <c r="J1387" s="108">
        <f>Table25[[#This Row],[FY Formula start]]</f>
        <v>2018</v>
      </c>
      <c r="K1387" s="59" t="str">
        <f>"FY"&amp;" "&amp;Table25[[#This Row],[Year Start]]</f>
        <v>FY 2018</v>
      </c>
      <c r="L1387" s="109">
        <f>IFERROR(VLOOKUP(Table25[[#This Row],[Contract No.]],Table3[#All],5,FALSE),"")</f>
        <v>46280</v>
      </c>
      <c r="M1387" s="110">
        <f>IFERROR(IF(Table25[[#This Row],[Contract End Date]]="99/99/9999","No End",IF(AND(MONTH(Table25[[#This Row],[Contract End Date]])&gt;6,MONTH(Table25[[#This Row],[Contract End Date]])&lt;=12),YEAR(Table25[[#This Row],[Contract End Date]])+1,YEAR(Table25[[#This Row],[Contract End Date]]))),"")</f>
        <v>2027</v>
      </c>
      <c r="N1387" s="111">
        <f>Table25[[#This Row],[FY Formula end]]</f>
        <v>2027</v>
      </c>
      <c r="O1387" s="112" t="str">
        <f>IF(Table25[[#This Row],[Year End]]="No End","No End","FY"&amp;" "&amp;Table25[[#This Row],[Year End]])</f>
        <v>FY 2027</v>
      </c>
      <c r="P1387" s="27"/>
      <c r="Q1387" s="104">
        <f>_xlfn.IFNA(IF($B1387="","",VLOOKUP($B1387,'SWC Towers'!$A:$Q,$Q$2,FALSE)),"")</f>
        <v>0.4</v>
      </c>
      <c r="R1387" s="106" t="str">
        <f>_xlfn.IFNA(IF($B1387="","",VLOOKUP($B1387,'SWC Towers'!$A:$Q,$R$2,FALSE)),"")</f>
        <v/>
      </c>
      <c r="S1387" s="106" t="str">
        <f>_xlfn.IFNA(IF($B1387="","",VLOOKUP($B1387,'SWC Towers'!$A:$Q,$S$2,FALSE)),"")</f>
        <v/>
      </c>
      <c r="T1387" s="106">
        <f>_xlfn.IFNA(IF($B1387="","",VLOOKUP($B1387,'SWC Towers'!$A:$Q,$T$2,FALSE)),"")</f>
        <v>0.05</v>
      </c>
      <c r="U1387" s="104" t="str">
        <f>_xlfn.IFNA(IF($B1387="","",VLOOKUP($B1387,'SWC Towers'!$A:$Q,$U$2,FALSE)),"")</f>
        <v/>
      </c>
      <c r="V1387" s="104" t="str">
        <f>_xlfn.IFNA(IF($B1387="","",VLOOKUP($B1387,'SWC Towers'!$A:$Q,$V$2,FALSE)),"")</f>
        <v/>
      </c>
      <c r="W1387" s="104">
        <f>_xlfn.IFNA(IF($B1387="","",VLOOKUP($B1387,'SWC Towers'!$A:$Q,$W$2,FALSE)),"")</f>
        <v>0.1</v>
      </c>
      <c r="X1387" s="104" t="str">
        <f>_xlfn.IFNA(IF($B1387="","",VLOOKUP($B1387,'SWC Towers'!$A:$Q,$X$2,FALSE)),"")</f>
        <v/>
      </c>
      <c r="Y1387" s="104">
        <f>_xlfn.IFNA(IF($B1387="","",VLOOKUP($B1387,'SWC Towers'!$A:$Q,$Y$2,FALSE)),"")</f>
        <v>0.05</v>
      </c>
      <c r="Z1387" s="104" t="str">
        <f>_xlfn.IFNA(IF($B1387="","",VLOOKUP($B1387,'SWC Towers'!$A:$Q,$Z$2,FALSE)),"")</f>
        <v/>
      </c>
      <c r="AA1387" s="104">
        <f>_xlfn.IFNA(IF($B1387="","",VLOOKUP($B1387,'SWC Towers'!$A:$Q,$AA$2,FALSE)),"")</f>
        <v>0.4</v>
      </c>
      <c r="AB1387" s="106" t="str">
        <f>_xlfn.IFNA(IF($B1387="","",VLOOKUP($B1387,'SWC Towers'!$A:$Q,$AB$2,FALSE)),"")</f>
        <v/>
      </c>
      <c r="AC1387" s="20">
        <f>SUM(Table25[[#This Row],[IT Tower: Application]:[Other/Non-IT ]])</f>
        <v>1</v>
      </c>
      <c r="AD1387" s="67"/>
      <c r="AE1387" s="67"/>
      <c r="AF1387" s="67"/>
      <c r="AG1387" s="67"/>
      <c r="AH1387" s="67"/>
      <c r="AI1387" s="67"/>
      <c r="AJ1387" s="67"/>
      <c r="AK1387" s="67"/>
      <c r="AL1387" s="67"/>
      <c r="AM1387" s="67"/>
      <c r="AN1387" s="67"/>
      <c r="AO1387" s="67"/>
      <c r="AP1387" s="67"/>
      <c r="AQ1387" s="67"/>
      <c r="AR1387" s="67"/>
      <c r="AS1387" s="67"/>
      <c r="AT1387" s="67"/>
      <c r="AU1387" s="67"/>
      <c r="AV1387" s="67"/>
      <c r="AW1387" s="67"/>
      <c r="AX1387" s="67"/>
      <c r="AY1387" s="67"/>
      <c r="AZ1387" s="67"/>
      <c r="BA1387" s="67">
        <v>3572</v>
      </c>
      <c r="BB1387" s="113">
        <v>3572</v>
      </c>
      <c r="BC1387" s="113"/>
      <c r="BD1387" s="113"/>
      <c r="BE1387" s="113"/>
      <c r="BF1387" s="113"/>
      <c r="BG1387" s="113"/>
      <c r="BH1387" s="113"/>
      <c r="BI1387" s="113"/>
      <c r="BJ1387" s="113"/>
      <c r="BK1387" s="113"/>
      <c r="BL1387" s="113"/>
      <c r="BM1387" s="113"/>
      <c r="BN1387" s="113"/>
      <c r="BO1387" s="113"/>
      <c r="BP1387" s="113"/>
      <c r="BQ1387" s="113"/>
      <c r="BR1387" s="113"/>
      <c r="BS1387" s="113"/>
      <c r="BT1387" s="113"/>
      <c r="BU1387" s="113"/>
      <c r="BV1387" s="113"/>
      <c r="BW1387" s="113"/>
      <c r="BX1387" s="113"/>
      <c r="BY1387" s="113"/>
      <c r="BZ1387" s="113"/>
      <c r="CA1387" s="67"/>
      <c r="CB1387" s="113"/>
      <c r="CC1387" s="69">
        <f>SUM(Table25[[#This Row],[Contract Amount FY00]:[Contract Amount FY50]])</f>
        <v>7144</v>
      </c>
      <c r="CD1387" s="114"/>
    </row>
    <row r="1388" spans="1:82" x14ac:dyDescent="0.25">
      <c r="A1388" s="122" t="s">
        <v>1953</v>
      </c>
      <c r="B1388" s="122" t="s">
        <v>278</v>
      </c>
      <c r="C1388" s="122" t="s">
        <v>279</v>
      </c>
      <c r="E1388" s="26" t="str">
        <f>IFERROR(IF(VLOOKUP(Table25[[#This Row],[Contract No.]],Table3[#All],3,FALSE)="","No","Yes"),"")</f>
        <v>Yes</v>
      </c>
      <c r="F1388" s="107" t="str">
        <f>IFERROR(VLOOKUP(Table25[[#This Row],[Contract No.]],Table3[#All],3,FALSE),"")</f>
        <v>NASPO</v>
      </c>
      <c r="G1388" s="107" t="str">
        <f>IFERROR(IF(Table25[[#This Row],[Cooperative Purchase
(Yes/No)]]="Yes","Yes",IF(VLOOKUP(Table25[[#This Row],[Contract No.]],Table3[#All],1,FALSE)=Table25[[#This Row],[Contract No.]],"Yes","No")),"No")</f>
        <v>Yes</v>
      </c>
      <c r="H1388" s="51">
        <f>IFERROR(VLOOKUP(Table25[[#This Row],[Contract No.]],Table3[#All],4,FALSE),"")</f>
        <v>42917</v>
      </c>
      <c r="I1388" s="28">
        <f>IFERROR(IF(AND(MONTH(Table25[[#This Row],[Contract Start Date]])&gt;6,MONTH(Table25[[#This Row],[Contract Start Date]])&lt;=12),YEAR(Table25[[#This Row],[Contract Start Date]])+1,YEAR(Table25[[#This Row],[Contract Start Date]])),"")</f>
        <v>2018</v>
      </c>
      <c r="J1388" s="108">
        <f>Table25[[#This Row],[FY Formula start]]</f>
        <v>2018</v>
      </c>
      <c r="K1388" s="59" t="str">
        <f>"FY"&amp;" "&amp;Table25[[#This Row],[Year Start]]</f>
        <v>FY 2018</v>
      </c>
      <c r="L1388" s="109">
        <f>IFERROR(VLOOKUP(Table25[[#This Row],[Contract No.]],Table3[#All],5,FALSE),"")</f>
        <v>46280</v>
      </c>
      <c r="M1388" s="110">
        <f>IFERROR(IF(Table25[[#This Row],[Contract End Date]]="99/99/9999","No End",IF(AND(MONTH(Table25[[#This Row],[Contract End Date]])&gt;6,MONTH(Table25[[#This Row],[Contract End Date]])&lt;=12),YEAR(Table25[[#This Row],[Contract End Date]])+1,YEAR(Table25[[#This Row],[Contract End Date]]))),"")</f>
        <v>2027</v>
      </c>
      <c r="N1388" s="111">
        <f>Table25[[#This Row],[FY Formula end]]</f>
        <v>2027</v>
      </c>
      <c r="O1388" s="112" t="str">
        <f>IF(Table25[[#This Row],[Year End]]="No End","No End","FY"&amp;" "&amp;Table25[[#This Row],[Year End]])</f>
        <v>FY 2027</v>
      </c>
      <c r="P1388" s="27"/>
      <c r="Q1388" s="104">
        <f>_xlfn.IFNA(IF($B1388="","",VLOOKUP($B1388,'SWC Towers'!$A:$Q,$Q$2,FALSE)),"")</f>
        <v>0.4</v>
      </c>
      <c r="R1388" s="106" t="str">
        <f>_xlfn.IFNA(IF($B1388="","",VLOOKUP($B1388,'SWC Towers'!$A:$Q,$R$2,FALSE)),"")</f>
        <v/>
      </c>
      <c r="S1388" s="106" t="str">
        <f>_xlfn.IFNA(IF($B1388="","",VLOOKUP($B1388,'SWC Towers'!$A:$Q,$S$2,FALSE)),"")</f>
        <v/>
      </c>
      <c r="T1388" s="106">
        <f>_xlfn.IFNA(IF($B1388="","",VLOOKUP($B1388,'SWC Towers'!$A:$Q,$T$2,FALSE)),"")</f>
        <v>0.05</v>
      </c>
      <c r="U1388" s="104" t="str">
        <f>_xlfn.IFNA(IF($B1388="","",VLOOKUP($B1388,'SWC Towers'!$A:$Q,$U$2,FALSE)),"")</f>
        <v/>
      </c>
      <c r="V1388" s="104" t="str">
        <f>_xlfn.IFNA(IF($B1388="","",VLOOKUP($B1388,'SWC Towers'!$A:$Q,$V$2,FALSE)),"")</f>
        <v/>
      </c>
      <c r="W1388" s="104">
        <f>_xlfn.IFNA(IF($B1388="","",VLOOKUP($B1388,'SWC Towers'!$A:$Q,$W$2,FALSE)),"")</f>
        <v>0.1</v>
      </c>
      <c r="X1388" s="104" t="str">
        <f>_xlfn.IFNA(IF($B1388="","",VLOOKUP($B1388,'SWC Towers'!$A:$Q,$X$2,FALSE)),"")</f>
        <v/>
      </c>
      <c r="Y1388" s="104">
        <f>_xlfn.IFNA(IF($B1388="","",VLOOKUP($B1388,'SWC Towers'!$A:$Q,$Y$2,FALSE)),"")</f>
        <v>0.05</v>
      </c>
      <c r="Z1388" s="104" t="str">
        <f>_xlfn.IFNA(IF($B1388="","",VLOOKUP($B1388,'SWC Towers'!$A:$Q,$Z$2,FALSE)),"")</f>
        <v/>
      </c>
      <c r="AA1388" s="104">
        <f>_xlfn.IFNA(IF($B1388="","",VLOOKUP($B1388,'SWC Towers'!$A:$Q,$AA$2,FALSE)),"")</f>
        <v>0.4</v>
      </c>
      <c r="AB1388" s="106" t="str">
        <f>_xlfn.IFNA(IF($B1388="","",VLOOKUP($B1388,'SWC Towers'!$A:$Q,$AB$2,FALSE)),"")</f>
        <v/>
      </c>
      <c r="AC1388" s="20">
        <f>SUM(Table25[[#This Row],[IT Tower: Application]:[Other/Non-IT ]])</f>
        <v>1</v>
      </c>
      <c r="AD1388" s="67"/>
      <c r="AE1388" s="67"/>
      <c r="AF1388" s="67"/>
      <c r="AG1388" s="67"/>
      <c r="AH1388" s="67"/>
      <c r="AI1388" s="67"/>
      <c r="AJ1388" s="67"/>
      <c r="AK1388" s="67"/>
      <c r="AL1388" s="67"/>
      <c r="AM1388" s="67"/>
      <c r="AN1388" s="67"/>
      <c r="AO1388" s="67"/>
      <c r="AP1388" s="67"/>
      <c r="AQ1388" s="67"/>
      <c r="AR1388" s="67"/>
      <c r="AS1388" s="67"/>
      <c r="AT1388" s="67"/>
      <c r="AU1388" s="67"/>
      <c r="AV1388" s="67"/>
      <c r="AW1388" s="67"/>
      <c r="AX1388" s="67"/>
      <c r="AY1388" s="67">
        <v>0</v>
      </c>
      <c r="AZ1388" s="67">
        <v>18856</v>
      </c>
      <c r="BA1388" s="67">
        <v>18856</v>
      </c>
      <c r="BB1388" s="113">
        <v>18856</v>
      </c>
      <c r="BC1388" s="113">
        <v>24750</v>
      </c>
      <c r="BD1388" s="113"/>
      <c r="BE1388" s="113"/>
      <c r="BF1388" s="113"/>
      <c r="BG1388" s="113"/>
      <c r="BH1388" s="113"/>
      <c r="BI1388" s="113"/>
      <c r="BJ1388" s="113"/>
      <c r="BK1388" s="113"/>
      <c r="BL1388" s="113"/>
      <c r="BM1388" s="113"/>
      <c r="BN1388" s="113"/>
      <c r="BO1388" s="113"/>
      <c r="BP1388" s="113"/>
      <c r="BQ1388" s="113"/>
      <c r="BR1388" s="113"/>
      <c r="BS1388" s="113"/>
      <c r="BT1388" s="113"/>
      <c r="BU1388" s="113"/>
      <c r="BV1388" s="113"/>
      <c r="BW1388" s="113"/>
      <c r="BX1388" s="113"/>
      <c r="BY1388" s="113"/>
      <c r="BZ1388" s="113"/>
      <c r="CA1388" s="67"/>
      <c r="CB1388" s="113"/>
      <c r="CC1388" s="69">
        <f>SUM(Table25[[#This Row],[Contract Amount FY00]:[Contract Amount FY50]])</f>
        <v>81318</v>
      </c>
      <c r="CD1388" s="114"/>
    </row>
    <row r="1389" spans="1:82" x14ac:dyDescent="0.25">
      <c r="A1389" s="122" t="s">
        <v>1953</v>
      </c>
      <c r="B1389" s="122" t="s">
        <v>2244</v>
      </c>
      <c r="C1389" s="122" t="s">
        <v>373</v>
      </c>
      <c r="E1389" s="26" t="str">
        <f>IFERROR(IF(VLOOKUP(Table25[[#This Row],[Contract No.]],Table3[#All],3,FALSE)="","No","Yes"),"")</f>
        <v>No</v>
      </c>
      <c r="F1389" s="107" t="str">
        <f>IFERROR(VLOOKUP(Table25[[#This Row],[Contract No.]],Table3[#All],3,FALSE),"")</f>
        <v/>
      </c>
      <c r="G1389" s="107" t="str">
        <f>IFERROR(IF(Table25[[#This Row],[Cooperative Purchase
(Yes/No)]]="Yes","Yes",IF(VLOOKUP(Table25[[#This Row],[Contract No.]],Table3[#All],1,FALSE)=Table25[[#This Row],[Contract No.]],"Yes","No")),"No")</f>
        <v>Yes</v>
      </c>
      <c r="H1389" s="51">
        <f>IFERROR(VLOOKUP(Table25[[#This Row],[Contract No.]],Table3[#All],4,FALSE),"")</f>
        <v>44512</v>
      </c>
      <c r="I1389" s="28">
        <f>IFERROR(IF(AND(MONTH(Table25[[#This Row],[Contract Start Date]])&gt;6,MONTH(Table25[[#This Row],[Contract Start Date]])&lt;=12),YEAR(Table25[[#This Row],[Contract Start Date]])+1,YEAR(Table25[[#This Row],[Contract Start Date]])),"")</f>
        <v>2022</v>
      </c>
      <c r="J1389" s="108">
        <f>Table25[[#This Row],[FY Formula start]]</f>
        <v>2022</v>
      </c>
      <c r="K1389" s="59" t="str">
        <f>"FY"&amp;" "&amp;Table25[[#This Row],[Year Start]]</f>
        <v>FY 2022</v>
      </c>
      <c r="L1389" s="109">
        <f>IFERROR(VLOOKUP(Table25[[#This Row],[Contract No.]],Table3[#All],5,FALSE),"")</f>
        <v>46702</v>
      </c>
      <c r="M1389" s="110">
        <f>IFERROR(IF(Table25[[#This Row],[Contract End Date]]="99/99/9999","No End",IF(AND(MONTH(Table25[[#This Row],[Contract End Date]])&gt;6,MONTH(Table25[[#This Row],[Contract End Date]])&lt;=12),YEAR(Table25[[#This Row],[Contract End Date]])+1,YEAR(Table25[[#This Row],[Contract End Date]]))),"")</f>
        <v>2028</v>
      </c>
      <c r="N1389" s="111">
        <f>Table25[[#This Row],[FY Formula end]]</f>
        <v>2028</v>
      </c>
      <c r="O1389" s="112" t="str">
        <f>IF(Table25[[#This Row],[Year End]]="No End","No End","FY"&amp;" "&amp;Table25[[#This Row],[Year End]])</f>
        <v>FY 2028</v>
      </c>
      <c r="P1389" s="27"/>
      <c r="Q1389" s="104" t="str">
        <f>_xlfn.IFNA(IF($B1389="","",VLOOKUP($B1389,'SWC Towers'!$A:$Q,$Q$2,FALSE)),"")</f>
        <v/>
      </c>
      <c r="R1389" s="106" t="str">
        <f>_xlfn.IFNA(IF($B1389="","",VLOOKUP($B1389,'SWC Towers'!$A:$Q,$R$2,FALSE)),"")</f>
        <v/>
      </c>
      <c r="S1389" s="106" t="str">
        <f>_xlfn.IFNA(IF($B1389="","",VLOOKUP($B1389,'SWC Towers'!$A:$Q,$S$2,FALSE)),"")</f>
        <v/>
      </c>
      <c r="T1389" s="106">
        <f>_xlfn.IFNA(IF($B1389="","",VLOOKUP($B1389,'SWC Towers'!$A:$Q,$T$2,FALSE)),"")</f>
        <v>0.5</v>
      </c>
      <c r="U1389" s="104" t="str">
        <f>_xlfn.IFNA(IF($B1389="","",VLOOKUP($B1389,'SWC Towers'!$A:$Q,$U$2,FALSE)),"")</f>
        <v/>
      </c>
      <c r="V1389" s="104" t="str">
        <f>_xlfn.IFNA(IF($B1389="","",VLOOKUP($B1389,'SWC Towers'!$A:$Q,$V$2,FALSE)),"")</f>
        <v/>
      </c>
      <c r="W1389" s="104">
        <f>_xlfn.IFNA(IF($B1389="","",VLOOKUP($B1389,'SWC Towers'!$A:$Q,$W$2,FALSE)),"")</f>
        <v>0.5</v>
      </c>
      <c r="X1389" s="104" t="str">
        <f>_xlfn.IFNA(IF($B1389="","",VLOOKUP($B1389,'SWC Towers'!$A:$Q,$X$2,FALSE)),"")</f>
        <v/>
      </c>
      <c r="Y1389" s="104" t="str">
        <f>_xlfn.IFNA(IF($B1389="","",VLOOKUP($B1389,'SWC Towers'!$A:$Q,$Y$2,FALSE)),"")</f>
        <v/>
      </c>
      <c r="Z1389" s="104" t="str">
        <f>_xlfn.IFNA(IF($B1389="","",VLOOKUP($B1389,'SWC Towers'!$A:$Q,$Z$2,FALSE)),"")</f>
        <v/>
      </c>
      <c r="AA1389" s="104" t="str">
        <f>_xlfn.IFNA(IF($B1389="","",VLOOKUP($B1389,'SWC Towers'!$A:$Q,$AA$2,FALSE)),"")</f>
        <v/>
      </c>
      <c r="AB1389" s="106" t="str">
        <f>_xlfn.IFNA(IF($B1389="","",VLOOKUP($B1389,'SWC Towers'!$A:$Q,$AB$2,FALSE)),"")</f>
        <v/>
      </c>
      <c r="AC1389" s="20">
        <f>SUM(Table25[[#This Row],[IT Tower: Application]:[Other/Non-IT ]])</f>
        <v>1</v>
      </c>
      <c r="AD1389" s="67"/>
      <c r="AE1389" s="67"/>
      <c r="AF1389" s="67"/>
      <c r="AG1389" s="67"/>
      <c r="AH1389" s="67"/>
      <c r="AI1389" s="67"/>
      <c r="AJ1389" s="67"/>
      <c r="AK1389" s="67"/>
      <c r="AL1389" s="67"/>
      <c r="AM1389" s="67"/>
      <c r="AN1389" s="67"/>
      <c r="AO1389" s="67"/>
      <c r="AP1389" s="67"/>
      <c r="AQ1389" s="67"/>
      <c r="AR1389" s="67"/>
      <c r="AS1389" s="67"/>
      <c r="AT1389" s="67"/>
      <c r="AU1389" s="67"/>
      <c r="AV1389" s="67"/>
      <c r="AW1389" s="67"/>
      <c r="AX1389" s="67"/>
      <c r="AY1389" s="67"/>
      <c r="AZ1389" s="67"/>
      <c r="BA1389" s="67"/>
      <c r="BB1389" s="113">
        <v>21440</v>
      </c>
      <c r="BC1389" s="113">
        <v>0</v>
      </c>
      <c r="BD1389" s="113"/>
      <c r="BE1389" s="113"/>
      <c r="BF1389" s="113"/>
      <c r="BG1389" s="113"/>
      <c r="BH1389" s="113"/>
      <c r="BI1389" s="113"/>
      <c r="BJ1389" s="113"/>
      <c r="BK1389" s="113"/>
      <c r="BL1389" s="113"/>
      <c r="BM1389" s="113"/>
      <c r="BN1389" s="113"/>
      <c r="BO1389" s="113"/>
      <c r="BP1389" s="113"/>
      <c r="BQ1389" s="113"/>
      <c r="BR1389" s="113"/>
      <c r="BS1389" s="113"/>
      <c r="BT1389" s="113"/>
      <c r="BU1389" s="113"/>
      <c r="BV1389" s="113"/>
      <c r="BW1389" s="113"/>
      <c r="BX1389" s="113"/>
      <c r="BY1389" s="113"/>
      <c r="BZ1389" s="113"/>
      <c r="CA1389" s="67"/>
      <c r="CB1389" s="113"/>
      <c r="CC1389" s="69">
        <f>SUM(Table25[[#This Row],[Contract Amount FY00]:[Contract Amount FY50]])</f>
        <v>21440</v>
      </c>
      <c r="CD1389" s="114"/>
    </row>
    <row r="1390" spans="1:82" x14ac:dyDescent="0.25">
      <c r="A1390" s="122" t="s">
        <v>1953</v>
      </c>
      <c r="B1390" s="122" t="s">
        <v>2244</v>
      </c>
      <c r="C1390" s="122" t="s">
        <v>1106</v>
      </c>
      <c r="E1390" s="26" t="str">
        <f>IFERROR(IF(VLOOKUP(Table25[[#This Row],[Contract No.]],Table3[#All],3,FALSE)="","No","Yes"),"")</f>
        <v>No</v>
      </c>
      <c r="F1390" s="107" t="str">
        <f>IFERROR(VLOOKUP(Table25[[#This Row],[Contract No.]],Table3[#All],3,FALSE),"")</f>
        <v/>
      </c>
      <c r="G1390" s="107" t="str">
        <f>IFERROR(IF(Table25[[#This Row],[Cooperative Purchase
(Yes/No)]]="Yes","Yes",IF(VLOOKUP(Table25[[#This Row],[Contract No.]],Table3[#All],1,FALSE)=Table25[[#This Row],[Contract No.]],"Yes","No")),"No")</f>
        <v>Yes</v>
      </c>
      <c r="H1390" s="51">
        <f>IFERROR(VLOOKUP(Table25[[#This Row],[Contract No.]],Table3[#All],4,FALSE),"")</f>
        <v>44512</v>
      </c>
      <c r="I1390" s="28">
        <f>IFERROR(IF(AND(MONTH(Table25[[#This Row],[Contract Start Date]])&gt;6,MONTH(Table25[[#This Row],[Contract Start Date]])&lt;=12),YEAR(Table25[[#This Row],[Contract Start Date]])+1,YEAR(Table25[[#This Row],[Contract Start Date]])),"")</f>
        <v>2022</v>
      </c>
      <c r="J1390" s="108">
        <f>Table25[[#This Row],[FY Formula start]]</f>
        <v>2022</v>
      </c>
      <c r="K1390" s="59" t="str">
        <f>"FY"&amp;" "&amp;Table25[[#This Row],[Year Start]]</f>
        <v>FY 2022</v>
      </c>
      <c r="L1390" s="109">
        <f>IFERROR(VLOOKUP(Table25[[#This Row],[Contract No.]],Table3[#All],5,FALSE),"")</f>
        <v>46702</v>
      </c>
      <c r="M1390" s="110">
        <f>IFERROR(IF(Table25[[#This Row],[Contract End Date]]="99/99/9999","No End",IF(AND(MONTH(Table25[[#This Row],[Contract End Date]])&gt;6,MONTH(Table25[[#This Row],[Contract End Date]])&lt;=12),YEAR(Table25[[#This Row],[Contract End Date]])+1,YEAR(Table25[[#This Row],[Contract End Date]]))),"")</f>
        <v>2028</v>
      </c>
      <c r="N1390" s="111">
        <f>Table25[[#This Row],[FY Formula end]]</f>
        <v>2028</v>
      </c>
      <c r="O1390" s="112" t="str">
        <f>IF(Table25[[#This Row],[Year End]]="No End","No End","FY"&amp;" "&amp;Table25[[#This Row],[Year End]])</f>
        <v>FY 2028</v>
      </c>
      <c r="P1390" s="27"/>
      <c r="Q1390" s="104" t="str">
        <f>_xlfn.IFNA(IF($B1390="","",VLOOKUP($B1390,'SWC Towers'!$A:$Q,$Q$2,FALSE)),"")</f>
        <v/>
      </c>
      <c r="R1390" s="106" t="str">
        <f>_xlfn.IFNA(IF($B1390="","",VLOOKUP($B1390,'SWC Towers'!$A:$Q,$R$2,FALSE)),"")</f>
        <v/>
      </c>
      <c r="S1390" s="106" t="str">
        <f>_xlfn.IFNA(IF($B1390="","",VLOOKUP($B1390,'SWC Towers'!$A:$Q,$S$2,FALSE)),"")</f>
        <v/>
      </c>
      <c r="T1390" s="106">
        <f>_xlfn.IFNA(IF($B1390="","",VLOOKUP($B1390,'SWC Towers'!$A:$Q,$T$2,FALSE)),"")</f>
        <v>0.5</v>
      </c>
      <c r="U1390" s="104" t="str">
        <f>_xlfn.IFNA(IF($B1390="","",VLOOKUP($B1390,'SWC Towers'!$A:$Q,$U$2,FALSE)),"")</f>
        <v/>
      </c>
      <c r="V1390" s="104" t="str">
        <f>_xlfn.IFNA(IF($B1390="","",VLOOKUP($B1390,'SWC Towers'!$A:$Q,$V$2,FALSE)),"")</f>
        <v/>
      </c>
      <c r="W1390" s="104">
        <f>_xlfn.IFNA(IF($B1390="","",VLOOKUP($B1390,'SWC Towers'!$A:$Q,$W$2,FALSE)),"")</f>
        <v>0.5</v>
      </c>
      <c r="X1390" s="104" t="str">
        <f>_xlfn.IFNA(IF($B1390="","",VLOOKUP($B1390,'SWC Towers'!$A:$Q,$X$2,FALSE)),"")</f>
        <v/>
      </c>
      <c r="Y1390" s="104" t="str">
        <f>_xlfn.IFNA(IF($B1390="","",VLOOKUP($B1390,'SWC Towers'!$A:$Q,$Y$2,FALSE)),"")</f>
        <v/>
      </c>
      <c r="Z1390" s="104" t="str">
        <f>_xlfn.IFNA(IF($B1390="","",VLOOKUP($B1390,'SWC Towers'!$A:$Q,$Z$2,FALSE)),"")</f>
        <v/>
      </c>
      <c r="AA1390" s="104" t="str">
        <f>_xlfn.IFNA(IF($B1390="","",VLOOKUP($B1390,'SWC Towers'!$A:$Q,$AA$2,FALSE)),"")</f>
        <v/>
      </c>
      <c r="AB1390" s="106" t="str">
        <f>_xlfn.IFNA(IF($B1390="","",VLOOKUP($B1390,'SWC Towers'!$A:$Q,$AB$2,FALSE)),"")</f>
        <v/>
      </c>
      <c r="AC1390" s="20">
        <f>SUM(Table25[[#This Row],[IT Tower: Application]:[Other/Non-IT ]])</f>
        <v>1</v>
      </c>
      <c r="AD1390" s="67"/>
      <c r="AE1390" s="67"/>
      <c r="AF1390" s="67"/>
      <c r="AG1390" s="67"/>
      <c r="AH1390" s="67"/>
      <c r="AI1390" s="67"/>
      <c r="AJ1390" s="67"/>
      <c r="AK1390" s="67"/>
      <c r="AL1390" s="67"/>
      <c r="AM1390" s="67"/>
      <c r="AN1390" s="67"/>
      <c r="AO1390" s="67"/>
      <c r="AP1390" s="67"/>
      <c r="AQ1390" s="67"/>
      <c r="AR1390" s="67"/>
      <c r="AS1390" s="67"/>
      <c r="AT1390" s="67"/>
      <c r="AU1390" s="67"/>
      <c r="AV1390" s="67"/>
      <c r="AW1390" s="67"/>
      <c r="AX1390" s="67"/>
      <c r="AY1390" s="67"/>
      <c r="AZ1390" s="67"/>
      <c r="BA1390" s="67"/>
      <c r="BB1390" s="113">
        <v>2319</v>
      </c>
      <c r="BC1390" s="113">
        <v>0</v>
      </c>
      <c r="BD1390" s="113"/>
      <c r="BE1390" s="113"/>
      <c r="BF1390" s="113"/>
      <c r="BG1390" s="113"/>
      <c r="BH1390" s="113"/>
      <c r="BI1390" s="113"/>
      <c r="BJ1390" s="113"/>
      <c r="BK1390" s="113"/>
      <c r="BL1390" s="113"/>
      <c r="BM1390" s="113"/>
      <c r="BN1390" s="113"/>
      <c r="BO1390" s="113"/>
      <c r="BP1390" s="113"/>
      <c r="BQ1390" s="113"/>
      <c r="BR1390" s="113"/>
      <c r="BS1390" s="113"/>
      <c r="BT1390" s="113"/>
      <c r="BU1390" s="113"/>
      <c r="BV1390" s="113"/>
      <c r="BW1390" s="113"/>
      <c r="BX1390" s="113"/>
      <c r="BY1390" s="113"/>
      <c r="BZ1390" s="113"/>
      <c r="CA1390" s="67"/>
      <c r="CB1390" s="113"/>
      <c r="CC1390" s="69">
        <f>SUM(Table25[[#This Row],[Contract Amount FY00]:[Contract Amount FY50]])</f>
        <v>2319</v>
      </c>
      <c r="CD1390" s="114"/>
    </row>
    <row r="1391" spans="1:82" x14ac:dyDescent="0.25">
      <c r="A1391" s="122" t="s">
        <v>1953</v>
      </c>
      <c r="B1391" s="122" t="s">
        <v>2244</v>
      </c>
      <c r="C1391" s="122" t="s">
        <v>374</v>
      </c>
      <c r="E1391" s="26" t="str">
        <f>IFERROR(IF(VLOOKUP(Table25[[#This Row],[Contract No.]],Table3[#All],3,FALSE)="","No","Yes"),"")</f>
        <v>No</v>
      </c>
      <c r="F1391" s="107" t="str">
        <f>IFERROR(VLOOKUP(Table25[[#This Row],[Contract No.]],Table3[#All],3,FALSE),"")</f>
        <v/>
      </c>
      <c r="G1391" s="107" t="str">
        <f>IFERROR(IF(Table25[[#This Row],[Cooperative Purchase
(Yes/No)]]="Yes","Yes",IF(VLOOKUP(Table25[[#This Row],[Contract No.]],Table3[#All],1,FALSE)=Table25[[#This Row],[Contract No.]],"Yes","No")),"No")</f>
        <v>Yes</v>
      </c>
      <c r="H1391" s="51">
        <f>IFERROR(VLOOKUP(Table25[[#This Row],[Contract No.]],Table3[#All],4,FALSE),"")</f>
        <v>44512</v>
      </c>
      <c r="I1391" s="28">
        <f>IFERROR(IF(AND(MONTH(Table25[[#This Row],[Contract Start Date]])&gt;6,MONTH(Table25[[#This Row],[Contract Start Date]])&lt;=12),YEAR(Table25[[#This Row],[Contract Start Date]])+1,YEAR(Table25[[#This Row],[Contract Start Date]])),"")</f>
        <v>2022</v>
      </c>
      <c r="J1391" s="108">
        <f>Table25[[#This Row],[FY Formula start]]</f>
        <v>2022</v>
      </c>
      <c r="K1391" s="59" t="str">
        <f>"FY"&amp;" "&amp;Table25[[#This Row],[Year Start]]</f>
        <v>FY 2022</v>
      </c>
      <c r="L1391" s="109">
        <f>IFERROR(VLOOKUP(Table25[[#This Row],[Contract No.]],Table3[#All],5,FALSE),"")</f>
        <v>46702</v>
      </c>
      <c r="M1391" s="110">
        <f>IFERROR(IF(Table25[[#This Row],[Contract End Date]]="99/99/9999","No End",IF(AND(MONTH(Table25[[#This Row],[Contract End Date]])&gt;6,MONTH(Table25[[#This Row],[Contract End Date]])&lt;=12),YEAR(Table25[[#This Row],[Contract End Date]])+1,YEAR(Table25[[#This Row],[Contract End Date]]))),"")</f>
        <v>2028</v>
      </c>
      <c r="N1391" s="111">
        <f>Table25[[#This Row],[FY Formula end]]</f>
        <v>2028</v>
      </c>
      <c r="O1391" s="112" t="str">
        <f>IF(Table25[[#This Row],[Year End]]="No End","No End","FY"&amp;" "&amp;Table25[[#This Row],[Year End]])</f>
        <v>FY 2028</v>
      </c>
      <c r="P1391" s="27"/>
      <c r="Q1391" s="104" t="str">
        <f>_xlfn.IFNA(IF($B1391="","",VLOOKUP($B1391,'SWC Towers'!$A:$Q,$Q$2,FALSE)),"")</f>
        <v/>
      </c>
      <c r="R1391" s="106" t="str">
        <f>_xlfn.IFNA(IF($B1391="","",VLOOKUP($B1391,'SWC Towers'!$A:$Q,$R$2,FALSE)),"")</f>
        <v/>
      </c>
      <c r="S1391" s="106" t="str">
        <f>_xlfn.IFNA(IF($B1391="","",VLOOKUP($B1391,'SWC Towers'!$A:$Q,$S$2,FALSE)),"")</f>
        <v/>
      </c>
      <c r="T1391" s="106">
        <f>_xlfn.IFNA(IF($B1391="","",VLOOKUP($B1391,'SWC Towers'!$A:$Q,$T$2,FALSE)),"")</f>
        <v>0.5</v>
      </c>
      <c r="U1391" s="104" t="str">
        <f>_xlfn.IFNA(IF($B1391="","",VLOOKUP($B1391,'SWC Towers'!$A:$Q,$U$2,FALSE)),"")</f>
        <v/>
      </c>
      <c r="V1391" s="104" t="str">
        <f>_xlfn.IFNA(IF($B1391="","",VLOOKUP($B1391,'SWC Towers'!$A:$Q,$V$2,FALSE)),"")</f>
        <v/>
      </c>
      <c r="W1391" s="104">
        <f>_xlfn.IFNA(IF($B1391="","",VLOOKUP($B1391,'SWC Towers'!$A:$Q,$W$2,FALSE)),"")</f>
        <v>0.5</v>
      </c>
      <c r="X1391" s="104" t="str">
        <f>_xlfn.IFNA(IF($B1391="","",VLOOKUP($B1391,'SWC Towers'!$A:$Q,$X$2,FALSE)),"")</f>
        <v/>
      </c>
      <c r="Y1391" s="104" t="str">
        <f>_xlfn.IFNA(IF($B1391="","",VLOOKUP($B1391,'SWC Towers'!$A:$Q,$Y$2,FALSE)),"")</f>
        <v/>
      </c>
      <c r="Z1391" s="104" t="str">
        <f>_xlfn.IFNA(IF($B1391="","",VLOOKUP($B1391,'SWC Towers'!$A:$Q,$Z$2,FALSE)),"")</f>
        <v/>
      </c>
      <c r="AA1391" s="104" t="str">
        <f>_xlfn.IFNA(IF($B1391="","",VLOOKUP($B1391,'SWC Towers'!$A:$Q,$AA$2,FALSE)),"")</f>
        <v/>
      </c>
      <c r="AB1391" s="106" t="str">
        <f>_xlfn.IFNA(IF($B1391="","",VLOOKUP($B1391,'SWC Towers'!$A:$Q,$AB$2,FALSE)),"")</f>
        <v/>
      </c>
      <c r="AC1391" s="20">
        <f>SUM(Table25[[#This Row],[IT Tower: Application]:[Other/Non-IT ]])</f>
        <v>1</v>
      </c>
      <c r="AD1391" s="67"/>
      <c r="AE1391" s="67"/>
      <c r="AF1391" s="67"/>
      <c r="AG1391" s="67"/>
      <c r="AH1391" s="67"/>
      <c r="AI1391" s="67"/>
      <c r="AJ1391" s="67"/>
      <c r="AK1391" s="67"/>
      <c r="AL1391" s="67"/>
      <c r="AM1391" s="67"/>
      <c r="AN1391" s="67"/>
      <c r="AO1391" s="67"/>
      <c r="AP1391" s="67"/>
      <c r="AQ1391" s="67"/>
      <c r="AR1391" s="67"/>
      <c r="AS1391" s="67"/>
      <c r="AT1391" s="67"/>
      <c r="AU1391" s="67"/>
      <c r="AV1391" s="67"/>
      <c r="AW1391" s="67"/>
      <c r="AX1391" s="67"/>
      <c r="AY1391" s="67"/>
      <c r="AZ1391" s="67">
        <v>236734</v>
      </c>
      <c r="BA1391" s="67">
        <v>50937</v>
      </c>
      <c r="BB1391" s="113">
        <v>21749</v>
      </c>
      <c r="BC1391" s="113">
        <v>39991</v>
      </c>
      <c r="BD1391" s="113"/>
      <c r="BE1391" s="113"/>
      <c r="BF1391" s="113"/>
      <c r="BG1391" s="113"/>
      <c r="BH1391" s="113"/>
      <c r="BI1391" s="113"/>
      <c r="BJ1391" s="113"/>
      <c r="BK1391" s="113"/>
      <c r="BL1391" s="113"/>
      <c r="BM1391" s="113"/>
      <c r="BN1391" s="113"/>
      <c r="BO1391" s="113"/>
      <c r="BP1391" s="113"/>
      <c r="BQ1391" s="113"/>
      <c r="BR1391" s="113"/>
      <c r="BS1391" s="113"/>
      <c r="BT1391" s="113"/>
      <c r="BU1391" s="113"/>
      <c r="BV1391" s="113"/>
      <c r="BW1391" s="113"/>
      <c r="BX1391" s="113"/>
      <c r="BY1391" s="113"/>
      <c r="BZ1391" s="113"/>
      <c r="CA1391" s="67"/>
      <c r="CB1391" s="113"/>
      <c r="CC1391" s="69">
        <f>SUM(Table25[[#This Row],[Contract Amount FY00]:[Contract Amount FY50]])</f>
        <v>349411</v>
      </c>
      <c r="CD1391" s="114"/>
    </row>
    <row r="1392" spans="1:82" x14ac:dyDescent="0.25">
      <c r="A1392" s="122" t="s">
        <v>1953</v>
      </c>
      <c r="B1392" s="122" t="s">
        <v>2057</v>
      </c>
      <c r="C1392" s="122" t="s">
        <v>3190</v>
      </c>
      <c r="E1392" s="26" t="str">
        <f>IFERROR(IF(VLOOKUP(Table25[[#This Row],[Contract No.]],Table3[#All],3,FALSE)="","No","Yes"),"")</f>
        <v>Yes</v>
      </c>
      <c r="F1392" s="107" t="str">
        <f>IFERROR(VLOOKUP(Table25[[#This Row],[Contract No.]],Table3[#All],3,FALSE),"")</f>
        <v>NASPO</v>
      </c>
      <c r="G1392" s="107" t="str">
        <f>IFERROR(IF(Table25[[#This Row],[Cooperative Purchase
(Yes/No)]]="Yes","Yes",IF(VLOOKUP(Table25[[#This Row],[Contract No.]],Table3[#All],1,FALSE)=Table25[[#This Row],[Contract No.]],"Yes","No")),"No")</f>
        <v>Yes</v>
      </c>
      <c r="H1392" s="51">
        <f>IFERROR(VLOOKUP(Table25[[#This Row],[Contract No.]],Table3[#All],4,FALSE),"")</f>
        <v>43983</v>
      </c>
      <c r="I1392" s="28">
        <f>IFERROR(IF(AND(MONTH(Table25[[#This Row],[Contract Start Date]])&gt;6,MONTH(Table25[[#This Row],[Contract Start Date]])&lt;=12),YEAR(Table25[[#This Row],[Contract Start Date]])+1,YEAR(Table25[[#This Row],[Contract Start Date]])),"")</f>
        <v>2020</v>
      </c>
      <c r="J1392" s="108">
        <f>Table25[[#This Row],[FY Formula start]]</f>
        <v>2020</v>
      </c>
      <c r="K1392" s="59" t="str">
        <f>"FY"&amp;" "&amp;Table25[[#This Row],[Year Start]]</f>
        <v>FY 2020</v>
      </c>
      <c r="L1392" s="109">
        <f>IFERROR(VLOOKUP(Table25[[#This Row],[Contract No.]],Table3[#All],5,FALSE),"")</f>
        <v>46295</v>
      </c>
      <c r="M1392" s="110">
        <f>IFERROR(IF(Table25[[#This Row],[Contract End Date]]="99/99/9999","No End",IF(AND(MONTH(Table25[[#This Row],[Contract End Date]])&gt;6,MONTH(Table25[[#This Row],[Contract End Date]])&lt;=12),YEAR(Table25[[#This Row],[Contract End Date]])+1,YEAR(Table25[[#This Row],[Contract End Date]]))),"")</f>
        <v>2027</v>
      </c>
      <c r="N1392" s="111">
        <f>Table25[[#This Row],[FY Formula end]]</f>
        <v>2027</v>
      </c>
      <c r="O1392" s="112" t="str">
        <f>IF(Table25[[#This Row],[Year End]]="No End","No End","FY"&amp;" "&amp;Table25[[#This Row],[Year End]])</f>
        <v>FY 2027</v>
      </c>
      <c r="P1392" s="27"/>
      <c r="Q1392" s="104">
        <f>_xlfn.IFNA(IF($B1392="","",VLOOKUP($B1392,'SWC Towers'!$A:$Q,$Q$2,FALSE)),"")</f>
        <v>0.1</v>
      </c>
      <c r="R1392" s="106">
        <f>_xlfn.IFNA(IF($B1392="","",VLOOKUP($B1392,'SWC Towers'!$A:$Q,$R$2,FALSE)),"")</f>
        <v>0.1</v>
      </c>
      <c r="S1392" s="106" t="str">
        <f>_xlfn.IFNA(IF($B1392="","",VLOOKUP($B1392,'SWC Towers'!$A:$Q,$S$2,FALSE)),"")</f>
        <v/>
      </c>
      <c r="T1392" s="106" t="str">
        <f>_xlfn.IFNA(IF($B1392="","",VLOOKUP($B1392,'SWC Towers'!$A:$Q,$T$2,FALSE)),"")</f>
        <v/>
      </c>
      <c r="U1392" s="104">
        <f>_xlfn.IFNA(IF($B1392="","",VLOOKUP($B1392,'SWC Towers'!$A:$Q,$U$2,FALSE)),"")</f>
        <v>0.15</v>
      </c>
      <c r="V1392" s="104" t="str">
        <f>_xlfn.IFNA(IF($B1392="","",VLOOKUP($B1392,'SWC Towers'!$A:$Q,$V$2,FALSE)),"")</f>
        <v/>
      </c>
      <c r="W1392" s="104">
        <f>_xlfn.IFNA(IF($B1392="","",VLOOKUP($B1392,'SWC Towers'!$A:$Q,$W$2,FALSE)),"")</f>
        <v>0.65</v>
      </c>
      <c r="X1392" s="104" t="str">
        <f>_xlfn.IFNA(IF($B1392="","",VLOOKUP($B1392,'SWC Towers'!$A:$Q,$X$2,FALSE)),"")</f>
        <v/>
      </c>
      <c r="Y1392" s="104" t="str">
        <f>_xlfn.IFNA(IF($B1392="","",VLOOKUP($B1392,'SWC Towers'!$A:$Q,$Y$2,FALSE)),"")</f>
        <v/>
      </c>
      <c r="Z1392" s="104" t="str">
        <f>_xlfn.IFNA(IF($B1392="","",VLOOKUP($B1392,'SWC Towers'!$A:$Q,$Z$2,FALSE)),"")</f>
        <v/>
      </c>
      <c r="AA1392" s="104" t="str">
        <f>_xlfn.IFNA(IF($B1392="","",VLOOKUP($B1392,'SWC Towers'!$A:$Q,$AA$2,FALSE)),"")</f>
        <v/>
      </c>
      <c r="AB1392" s="106" t="str">
        <f>_xlfn.IFNA(IF($B1392="","",VLOOKUP($B1392,'SWC Towers'!$A:$Q,$AB$2,FALSE)),"")</f>
        <v/>
      </c>
      <c r="AC1392" s="20">
        <f>SUM(Table25[[#This Row],[IT Tower: Application]:[Other/Non-IT ]])</f>
        <v>1</v>
      </c>
      <c r="AD1392" s="67"/>
      <c r="AE1392" s="67"/>
      <c r="AF1392" s="67"/>
      <c r="AG1392" s="67"/>
      <c r="AH1392" s="67"/>
      <c r="AI1392" s="67"/>
      <c r="AJ1392" s="67"/>
      <c r="AK1392" s="67"/>
      <c r="AL1392" s="67"/>
      <c r="AM1392" s="67"/>
      <c r="AN1392" s="67"/>
      <c r="AO1392" s="67"/>
      <c r="AP1392" s="67"/>
      <c r="AQ1392" s="67"/>
      <c r="AR1392" s="67"/>
      <c r="AS1392" s="67"/>
      <c r="AT1392" s="67"/>
      <c r="AU1392" s="67"/>
      <c r="AV1392" s="67"/>
      <c r="AW1392" s="67"/>
      <c r="AX1392" s="67"/>
      <c r="AY1392" s="67">
        <v>159341</v>
      </c>
      <c r="AZ1392" s="67">
        <v>574664</v>
      </c>
      <c r="BA1392" s="67">
        <v>473418</v>
      </c>
      <c r="BB1392" s="113">
        <v>496408</v>
      </c>
      <c r="BC1392" s="113">
        <v>364561</v>
      </c>
      <c r="BD1392" s="113"/>
      <c r="BE1392" s="113"/>
      <c r="BF1392" s="113"/>
      <c r="BG1392" s="113"/>
      <c r="BH1392" s="113"/>
      <c r="BI1392" s="113"/>
      <c r="BJ1392" s="113"/>
      <c r="BK1392" s="113"/>
      <c r="BL1392" s="113"/>
      <c r="BM1392" s="113"/>
      <c r="BN1392" s="113"/>
      <c r="BO1392" s="113"/>
      <c r="BP1392" s="113"/>
      <c r="BQ1392" s="113"/>
      <c r="BR1392" s="113"/>
      <c r="BS1392" s="113"/>
      <c r="BT1392" s="113"/>
      <c r="BU1392" s="113"/>
      <c r="BV1392" s="113"/>
      <c r="BW1392" s="113"/>
      <c r="BX1392" s="113"/>
      <c r="BY1392" s="113"/>
      <c r="BZ1392" s="113"/>
      <c r="CA1392" s="67"/>
      <c r="CB1392" s="113"/>
      <c r="CC1392" s="69">
        <f>SUM(Table25[[#This Row],[Contract Amount FY00]:[Contract Amount FY50]])</f>
        <v>2068392</v>
      </c>
      <c r="CD1392" s="114"/>
    </row>
    <row r="1393" spans="1:82" x14ac:dyDescent="0.25">
      <c r="A1393" s="122" t="s">
        <v>1953</v>
      </c>
      <c r="B1393" s="122" t="s">
        <v>2057</v>
      </c>
      <c r="C1393" s="122" t="s">
        <v>276</v>
      </c>
      <c r="E1393" s="26" t="str">
        <f>IFERROR(IF(VLOOKUP(Table25[[#This Row],[Contract No.]],Table3[#All],3,FALSE)="","No","Yes"),"")</f>
        <v>Yes</v>
      </c>
      <c r="F1393" s="107" t="str">
        <f>IFERROR(VLOOKUP(Table25[[#This Row],[Contract No.]],Table3[#All],3,FALSE),"")</f>
        <v>NASPO</v>
      </c>
      <c r="G1393" s="107" t="str">
        <f>IFERROR(IF(Table25[[#This Row],[Cooperative Purchase
(Yes/No)]]="Yes","Yes",IF(VLOOKUP(Table25[[#This Row],[Contract No.]],Table3[#All],1,FALSE)=Table25[[#This Row],[Contract No.]],"Yes","No")),"No")</f>
        <v>Yes</v>
      </c>
      <c r="H1393" s="51">
        <f>IFERROR(VLOOKUP(Table25[[#This Row],[Contract No.]],Table3[#All],4,FALSE),"")</f>
        <v>43983</v>
      </c>
      <c r="I1393" s="28">
        <f>IFERROR(IF(AND(MONTH(Table25[[#This Row],[Contract Start Date]])&gt;6,MONTH(Table25[[#This Row],[Contract Start Date]])&lt;=12),YEAR(Table25[[#This Row],[Contract Start Date]])+1,YEAR(Table25[[#This Row],[Contract Start Date]])),"")</f>
        <v>2020</v>
      </c>
      <c r="J1393" s="108">
        <f>Table25[[#This Row],[FY Formula start]]</f>
        <v>2020</v>
      </c>
      <c r="K1393" s="59" t="str">
        <f>"FY"&amp;" "&amp;Table25[[#This Row],[Year Start]]</f>
        <v>FY 2020</v>
      </c>
      <c r="L1393" s="109">
        <f>IFERROR(VLOOKUP(Table25[[#This Row],[Contract No.]],Table3[#All],5,FALSE),"")</f>
        <v>46295</v>
      </c>
      <c r="M1393" s="110">
        <f>IFERROR(IF(Table25[[#This Row],[Contract End Date]]="99/99/9999","No End",IF(AND(MONTH(Table25[[#This Row],[Contract End Date]])&gt;6,MONTH(Table25[[#This Row],[Contract End Date]])&lt;=12),YEAR(Table25[[#This Row],[Contract End Date]])+1,YEAR(Table25[[#This Row],[Contract End Date]]))),"")</f>
        <v>2027</v>
      </c>
      <c r="N1393" s="111">
        <f>Table25[[#This Row],[FY Formula end]]</f>
        <v>2027</v>
      </c>
      <c r="O1393" s="112" t="str">
        <f>IF(Table25[[#This Row],[Year End]]="No End","No End","FY"&amp;" "&amp;Table25[[#This Row],[Year End]])</f>
        <v>FY 2027</v>
      </c>
      <c r="P1393" s="27"/>
      <c r="Q1393" s="104">
        <f>_xlfn.IFNA(IF($B1393="","",VLOOKUP($B1393,'SWC Towers'!$A:$Q,$Q$2,FALSE)),"")</f>
        <v>0.1</v>
      </c>
      <c r="R1393" s="106">
        <f>_xlfn.IFNA(IF($B1393="","",VLOOKUP($B1393,'SWC Towers'!$A:$Q,$R$2,FALSE)),"")</f>
        <v>0.1</v>
      </c>
      <c r="S1393" s="106" t="str">
        <f>_xlfn.IFNA(IF($B1393="","",VLOOKUP($B1393,'SWC Towers'!$A:$Q,$S$2,FALSE)),"")</f>
        <v/>
      </c>
      <c r="T1393" s="106" t="str">
        <f>_xlfn.IFNA(IF($B1393="","",VLOOKUP($B1393,'SWC Towers'!$A:$Q,$T$2,FALSE)),"")</f>
        <v/>
      </c>
      <c r="U1393" s="104">
        <f>_xlfn.IFNA(IF($B1393="","",VLOOKUP($B1393,'SWC Towers'!$A:$Q,$U$2,FALSE)),"")</f>
        <v>0.15</v>
      </c>
      <c r="V1393" s="104" t="str">
        <f>_xlfn.IFNA(IF($B1393="","",VLOOKUP($B1393,'SWC Towers'!$A:$Q,$V$2,FALSE)),"")</f>
        <v/>
      </c>
      <c r="W1393" s="104">
        <f>_xlfn.IFNA(IF($B1393="","",VLOOKUP($B1393,'SWC Towers'!$A:$Q,$W$2,FALSE)),"")</f>
        <v>0.65</v>
      </c>
      <c r="X1393" s="104" t="str">
        <f>_xlfn.IFNA(IF($B1393="","",VLOOKUP($B1393,'SWC Towers'!$A:$Q,$X$2,FALSE)),"")</f>
        <v/>
      </c>
      <c r="Y1393" s="104" t="str">
        <f>_xlfn.IFNA(IF($B1393="","",VLOOKUP($B1393,'SWC Towers'!$A:$Q,$Y$2,FALSE)),"")</f>
        <v/>
      </c>
      <c r="Z1393" s="104" t="str">
        <f>_xlfn.IFNA(IF($B1393="","",VLOOKUP($B1393,'SWC Towers'!$A:$Q,$Z$2,FALSE)),"")</f>
        <v/>
      </c>
      <c r="AA1393" s="104" t="str">
        <f>_xlfn.IFNA(IF($B1393="","",VLOOKUP($B1393,'SWC Towers'!$A:$Q,$AA$2,FALSE)),"")</f>
        <v/>
      </c>
      <c r="AB1393" s="106" t="str">
        <f>_xlfn.IFNA(IF($B1393="","",VLOOKUP($B1393,'SWC Towers'!$A:$Q,$AB$2,FALSE)),"")</f>
        <v/>
      </c>
      <c r="AC1393" s="20">
        <f>SUM(Table25[[#This Row],[IT Tower: Application]:[Other/Non-IT ]])</f>
        <v>1</v>
      </c>
      <c r="AD1393" s="67"/>
      <c r="AE1393" s="67"/>
      <c r="AF1393" s="67"/>
      <c r="AG1393" s="67"/>
      <c r="AH1393" s="67"/>
      <c r="AI1393" s="67"/>
      <c r="AJ1393" s="67"/>
      <c r="AK1393" s="67"/>
      <c r="AL1393" s="67"/>
      <c r="AM1393" s="67"/>
      <c r="AN1393" s="67"/>
      <c r="AO1393" s="67"/>
      <c r="AP1393" s="67"/>
      <c r="AQ1393" s="67"/>
      <c r="AR1393" s="67"/>
      <c r="AS1393" s="67"/>
      <c r="AT1393" s="67"/>
      <c r="AU1393" s="67"/>
      <c r="AV1393" s="67"/>
      <c r="AW1393" s="67"/>
      <c r="AX1393" s="67">
        <v>36</v>
      </c>
      <c r="AY1393" s="67">
        <v>14592</v>
      </c>
      <c r="AZ1393" s="67"/>
      <c r="BA1393" s="67"/>
      <c r="BB1393" s="113"/>
      <c r="BC1393" s="113">
        <v>21283</v>
      </c>
      <c r="BD1393" s="113"/>
      <c r="BE1393" s="113"/>
      <c r="BF1393" s="113"/>
      <c r="BG1393" s="113"/>
      <c r="BH1393" s="113"/>
      <c r="BI1393" s="113"/>
      <c r="BJ1393" s="113"/>
      <c r="BK1393" s="113"/>
      <c r="BL1393" s="113"/>
      <c r="BM1393" s="113"/>
      <c r="BN1393" s="113"/>
      <c r="BO1393" s="113"/>
      <c r="BP1393" s="113"/>
      <c r="BQ1393" s="113"/>
      <c r="BR1393" s="113"/>
      <c r="BS1393" s="113"/>
      <c r="BT1393" s="113"/>
      <c r="BU1393" s="113"/>
      <c r="BV1393" s="113"/>
      <c r="BW1393" s="113"/>
      <c r="BX1393" s="113"/>
      <c r="BY1393" s="113"/>
      <c r="BZ1393" s="113"/>
      <c r="CA1393" s="67"/>
      <c r="CB1393" s="113"/>
      <c r="CC1393" s="69">
        <f>SUM(Table25[[#This Row],[Contract Amount FY00]:[Contract Amount FY50]])</f>
        <v>35911</v>
      </c>
      <c r="CD1393" s="114"/>
    </row>
    <row r="1394" spans="1:82" x14ac:dyDescent="0.25">
      <c r="A1394" s="122" t="s">
        <v>1953</v>
      </c>
      <c r="B1394" s="122" t="s">
        <v>2057</v>
      </c>
      <c r="C1394" s="122" t="s">
        <v>403</v>
      </c>
      <c r="E1394" s="26" t="str">
        <f>IFERROR(IF(VLOOKUP(Table25[[#This Row],[Contract No.]],Table3[#All],3,FALSE)="","No","Yes"),"")</f>
        <v>Yes</v>
      </c>
      <c r="F1394" s="107" t="str">
        <f>IFERROR(VLOOKUP(Table25[[#This Row],[Contract No.]],Table3[#All],3,FALSE),"")</f>
        <v>NASPO</v>
      </c>
      <c r="G1394" s="107" t="str">
        <f>IFERROR(IF(Table25[[#This Row],[Cooperative Purchase
(Yes/No)]]="Yes","Yes",IF(VLOOKUP(Table25[[#This Row],[Contract No.]],Table3[#All],1,FALSE)=Table25[[#This Row],[Contract No.]],"Yes","No")),"No")</f>
        <v>Yes</v>
      </c>
      <c r="H1394" s="51">
        <f>IFERROR(VLOOKUP(Table25[[#This Row],[Contract No.]],Table3[#All],4,FALSE),"")</f>
        <v>43983</v>
      </c>
      <c r="I1394" s="28">
        <f>IFERROR(IF(AND(MONTH(Table25[[#This Row],[Contract Start Date]])&gt;6,MONTH(Table25[[#This Row],[Contract Start Date]])&lt;=12),YEAR(Table25[[#This Row],[Contract Start Date]])+1,YEAR(Table25[[#This Row],[Contract Start Date]])),"")</f>
        <v>2020</v>
      </c>
      <c r="J1394" s="108">
        <f>Table25[[#This Row],[FY Formula start]]</f>
        <v>2020</v>
      </c>
      <c r="K1394" s="59" t="str">
        <f>"FY"&amp;" "&amp;Table25[[#This Row],[Year Start]]</f>
        <v>FY 2020</v>
      </c>
      <c r="L1394" s="109">
        <f>IFERROR(VLOOKUP(Table25[[#This Row],[Contract No.]],Table3[#All],5,FALSE),"")</f>
        <v>46295</v>
      </c>
      <c r="M1394" s="110">
        <f>IFERROR(IF(Table25[[#This Row],[Contract End Date]]="99/99/9999","No End",IF(AND(MONTH(Table25[[#This Row],[Contract End Date]])&gt;6,MONTH(Table25[[#This Row],[Contract End Date]])&lt;=12),YEAR(Table25[[#This Row],[Contract End Date]])+1,YEAR(Table25[[#This Row],[Contract End Date]]))),"")</f>
        <v>2027</v>
      </c>
      <c r="N1394" s="111">
        <f>Table25[[#This Row],[FY Formula end]]</f>
        <v>2027</v>
      </c>
      <c r="O1394" s="112" t="str">
        <f>IF(Table25[[#This Row],[Year End]]="No End","No End","FY"&amp;" "&amp;Table25[[#This Row],[Year End]])</f>
        <v>FY 2027</v>
      </c>
      <c r="P1394" s="27"/>
      <c r="Q1394" s="104">
        <f>_xlfn.IFNA(IF($B1394="","",VLOOKUP($B1394,'SWC Towers'!$A:$Q,$Q$2,FALSE)),"")</f>
        <v>0.1</v>
      </c>
      <c r="R1394" s="106">
        <f>_xlfn.IFNA(IF($B1394="","",VLOOKUP($B1394,'SWC Towers'!$A:$Q,$R$2,FALSE)),"")</f>
        <v>0.1</v>
      </c>
      <c r="S1394" s="106" t="str">
        <f>_xlfn.IFNA(IF($B1394="","",VLOOKUP($B1394,'SWC Towers'!$A:$Q,$S$2,FALSE)),"")</f>
        <v/>
      </c>
      <c r="T1394" s="106" t="str">
        <f>_xlfn.IFNA(IF($B1394="","",VLOOKUP($B1394,'SWC Towers'!$A:$Q,$T$2,FALSE)),"")</f>
        <v/>
      </c>
      <c r="U1394" s="104">
        <f>_xlfn.IFNA(IF($B1394="","",VLOOKUP($B1394,'SWC Towers'!$A:$Q,$U$2,FALSE)),"")</f>
        <v>0.15</v>
      </c>
      <c r="V1394" s="104" t="str">
        <f>_xlfn.IFNA(IF($B1394="","",VLOOKUP($B1394,'SWC Towers'!$A:$Q,$V$2,FALSE)),"")</f>
        <v/>
      </c>
      <c r="W1394" s="104">
        <f>_xlfn.IFNA(IF($B1394="","",VLOOKUP($B1394,'SWC Towers'!$A:$Q,$W$2,FALSE)),"")</f>
        <v>0.65</v>
      </c>
      <c r="X1394" s="104" t="str">
        <f>_xlfn.IFNA(IF($B1394="","",VLOOKUP($B1394,'SWC Towers'!$A:$Q,$X$2,FALSE)),"")</f>
        <v/>
      </c>
      <c r="Y1394" s="104" t="str">
        <f>_xlfn.IFNA(IF($B1394="","",VLOOKUP($B1394,'SWC Towers'!$A:$Q,$Y$2,FALSE)),"")</f>
        <v/>
      </c>
      <c r="Z1394" s="104" t="str">
        <f>_xlfn.IFNA(IF($B1394="","",VLOOKUP($B1394,'SWC Towers'!$A:$Q,$Z$2,FALSE)),"")</f>
        <v/>
      </c>
      <c r="AA1394" s="104" t="str">
        <f>_xlfn.IFNA(IF($B1394="","",VLOOKUP($B1394,'SWC Towers'!$A:$Q,$AA$2,FALSE)),"")</f>
        <v/>
      </c>
      <c r="AB1394" s="106" t="str">
        <f>_xlfn.IFNA(IF($B1394="","",VLOOKUP($B1394,'SWC Towers'!$A:$Q,$AB$2,FALSE)),"")</f>
        <v/>
      </c>
      <c r="AC1394" s="20">
        <f>SUM(Table25[[#This Row],[IT Tower: Application]:[Other/Non-IT ]])</f>
        <v>1</v>
      </c>
      <c r="AD1394" s="67"/>
      <c r="AE1394" s="67"/>
      <c r="AF1394" s="67"/>
      <c r="AG1394" s="67"/>
      <c r="AH1394" s="67"/>
      <c r="AI1394" s="67"/>
      <c r="AJ1394" s="67"/>
      <c r="AK1394" s="67"/>
      <c r="AL1394" s="67"/>
      <c r="AM1394" s="67"/>
      <c r="AN1394" s="67"/>
      <c r="AO1394" s="67"/>
      <c r="AP1394" s="67"/>
      <c r="AQ1394" s="67"/>
      <c r="AR1394" s="67"/>
      <c r="AS1394" s="67"/>
      <c r="AT1394" s="67"/>
      <c r="AU1394" s="67"/>
      <c r="AV1394" s="67"/>
      <c r="AW1394" s="67"/>
      <c r="AX1394" s="67"/>
      <c r="AY1394" s="67"/>
      <c r="AZ1394" s="67"/>
      <c r="BA1394" s="67"/>
      <c r="BB1394" s="113">
        <v>927229</v>
      </c>
      <c r="BC1394" s="113">
        <v>0</v>
      </c>
      <c r="BD1394" s="113"/>
      <c r="BE1394" s="113"/>
      <c r="BF1394" s="113"/>
      <c r="BG1394" s="113"/>
      <c r="BH1394" s="113"/>
      <c r="BI1394" s="113"/>
      <c r="BJ1394" s="113"/>
      <c r="BK1394" s="113"/>
      <c r="BL1394" s="113"/>
      <c r="BM1394" s="113"/>
      <c r="BN1394" s="113"/>
      <c r="BO1394" s="113"/>
      <c r="BP1394" s="113"/>
      <c r="BQ1394" s="113"/>
      <c r="BR1394" s="113"/>
      <c r="BS1394" s="113"/>
      <c r="BT1394" s="113"/>
      <c r="BU1394" s="113"/>
      <c r="BV1394" s="113"/>
      <c r="BW1394" s="113"/>
      <c r="BX1394" s="113"/>
      <c r="BY1394" s="113"/>
      <c r="BZ1394" s="113"/>
      <c r="CA1394" s="67"/>
      <c r="CB1394" s="113"/>
      <c r="CC1394" s="69">
        <f>SUM(Table25[[#This Row],[Contract Amount FY00]:[Contract Amount FY50]])</f>
        <v>927229</v>
      </c>
      <c r="CD1394" s="114"/>
    </row>
    <row r="1395" spans="1:82" x14ac:dyDescent="0.25">
      <c r="A1395" s="122" t="s">
        <v>1953</v>
      </c>
      <c r="B1395" s="122" t="s">
        <v>2057</v>
      </c>
      <c r="C1395" s="122" t="s">
        <v>3191</v>
      </c>
      <c r="E1395" s="26" t="str">
        <f>IFERROR(IF(VLOOKUP(Table25[[#This Row],[Contract No.]],Table3[#All],3,FALSE)="","No","Yes"),"")</f>
        <v>Yes</v>
      </c>
      <c r="F1395" s="107" t="str">
        <f>IFERROR(VLOOKUP(Table25[[#This Row],[Contract No.]],Table3[#All],3,FALSE),"")</f>
        <v>NASPO</v>
      </c>
      <c r="G1395" s="107" t="str">
        <f>IFERROR(IF(Table25[[#This Row],[Cooperative Purchase
(Yes/No)]]="Yes","Yes",IF(VLOOKUP(Table25[[#This Row],[Contract No.]],Table3[#All],1,FALSE)=Table25[[#This Row],[Contract No.]],"Yes","No")),"No")</f>
        <v>Yes</v>
      </c>
      <c r="H1395" s="51">
        <f>IFERROR(VLOOKUP(Table25[[#This Row],[Contract No.]],Table3[#All],4,FALSE),"")</f>
        <v>43983</v>
      </c>
      <c r="I1395" s="28">
        <f>IFERROR(IF(AND(MONTH(Table25[[#This Row],[Contract Start Date]])&gt;6,MONTH(Table25[[#This Row],[Contract Start Date]])&lt;=12),YEAR(Table25[[#This Row],[Contract Start Date]])+1,YEAR(Table25[[#This Row],[Contract Start Date]])),"")</f>
        <v>2020</v>
      </c>
      <c r="J1395" s="108">
        <f>Table25[[#This Row],[FY Formula start]]</f>
        <v>2020</v>
      </c>
      <c r="K1395" s="59" t="str">
        <f>"FY"&amp;" "&amp;Table25[[#This Row],[Year Start]]</f>
        <v>FY 2020</v>
      </c>
      <c r="L1395" s="109">
        <f>IFERROR(VLOOKUP(Table25[[#This Row],[Contract No.]],Table3[#All],5,FALSE),"")</f>
        <v>46295</v>
      </c>
      <c r="M1395" s="110">
        <f>IFERROR(IF(Table25[[#This Row],[Contract End Date]]="99/99/9999","No End",IF(AND(MONTH(Table25[[#This Row],[Contract End Date]])&gt;6,MONTH(Table25[[#This Row],[Contract End Date]])&lt;=12),YEAR(Table25[[#This Row],[Contract End Date]])+1,YEAR(Table25[[#This Row],[Contract End Date]]))),"")</f>
        <v>2027</v>
      </c>
      <c r="N1395" s="111">
        <f>Table25[[#This Row],[FY Formula end]]</f>
        <v>2027</v>
      </c>
      <c r="O1395" s="112" t="str">
        <f>IF(Table25[[#This Row],[Year End]]="No End","No End","FY"&amp;" "&amp;Table25[[#This Row],[Year End]])</f>
        <v>FY 2027</v>
      </c>
      <c r="P1395" s="27"/>
      <c r="Q1395" s="104">
        <f>_xlfn.IFNA(IF($B1395="","",VLOOKUP($B1395,'SWC Towers'!$A:$Q,$Q$2,FALSE)),"")</f>
        <v>0.1</v>
      </c>
      <c r="R1395" s="106">
        <f>_xlfn.IFNA(IF($B1395="","",VLOOKUP($B1395,'SWC Towers'!$A:$Q,$R$2,FALSE)),"")</f>
        <v>0.1</v>
      </c>
      <c r="S1395" s="106" t="str">
        <f>_xlfn.IFNA(IF($B1395="","",VLOOKUP($B1395,'SWC Towers'!$A:$Q,$S$2,FALSE)),"")</f>
        <v/>
      </c>
      <c r="T1395" s="106" t="str">
        <f>_xlfn.IFNA(IF($B1395="","",VLOOKUP($B1395,'SWC Towers'!$A:$Q,$T$2,FALSE)),"")</f>
        <v/>
      </c>
      <c r="U1395" s="104">
        <f>_xlfn.IFNA(IF($B1395="","",VLOOKUP($B1395,'SWC Towers'!$A:$Q,$U$2,FALSE)),"")</f>
        <v>0.15</v>
      </c>
      <c r="V1395" s="104" t="str">
        <f>_xlfn.IFNA(IF($B1395="","",VLOOKUP($B1395,'SWC Towers'!$A:$Q,$V$2,FALSE)),"")</f>
        <v/>
      </c>
      <c r="W1395" s="104">
        <f>_xlfn.IFNA(IF($B1395="","",VLOOKUP($B1395,'SWC Towers'!$A:$Q,$W$2,FALSE)),"")</f>
        <v>0.65</v>
      </c>
      <c r="X1395" s="104" t="str">
        <f>_xlfn.IFNA(IF($B1395="","",VLOOKUP($B1395,'SWC Towers'!$A:$Q,$X$2,FALSE)),"")</f>
        <v/>
      </c>
      <c r="Y1395" s="104" t="str">
        <f>_xlfn.IFNA(IF($B1395="","",VLOOKUP($B1395,'SWC Towers'!$A:$Q,$Y$2,FALSE)),"")</f>
        <v/>
      </c>
      <c r="Z1395" s="104" t="str">
        <f>_xlfn.IFNA(IF($B1395="","",VLOOKUP($B1395,'SWC Towers'!$A:$Q,$Z$2,FALSE)),"")</f>
        <v/>
      </c>
      <c r="AA1395" s="104" t="str">
        <f>_xlfn.IFNA(IF($B1395="","",VLOOKUP($B1395,'SWC Towers'!$A:$Q,$AA$2,FALSE)),"")</f>
        <v/>
      </c>
      <c r="AB1395" s="106" t="str">
        <f>_xlfn.IFNA(IF($B1395="","",VLOOKUP($B1395,'SWC Towers'!$A:$Q,$AB$2,FALSE)),"")</f>
        <v/>
      </c>
      <c r="AC1395" s="20">
        <f>SUM(Table25[[#This Row],[IT Tower: Application]:[Other/Non-IT ]])</f>
        <v>1</v>
      </c>
      <c r="AD1395" s="67"/>
      <c r="AE1395" s="67"/>
      <c r="AF1395" s="67"/>
      <c r="AG1395" s="67"/>
      <c r="AH1395" s="67"/>
      <c r="AI1395" s="67"/>
      <c r="AJ1395" s="67"/>
      <c r="AK1395" s="67"/>
      <c r="AL1395" s="67"/>
      <c r="AM1395" s="67"/>
      <c r="AN1395" s="67"/>
      <c r="AO1395" s="67"/>
      <c r="AP1395" s="67"/>
      <c r="AQ1395" s="67"/>
      <c r="AR1395" s="67"/>
      <c r="AS1395" s="67"/>
      <c r="AT1395" s="67"/>
      <c r="AU1395" s="67"/>
      <c r="AV1395" s="67"/>
      <c r="AW1395" s="67"/>
      <c r="AX1395" s="67">
        <v>0</v>
      </c>
      <c r="AY1395" s="67">
        <v>282232</v>
      </c>
      <c r="AZ1395" s="67">
        <v>0</v>
      </c>
      <c r="BA1395" s="67">
        <v>219200</v>
      </c>
      <c r="BB1395" s="113">
        <v>234560</v>
      </c>
      <c r="BC1395" s="113">
        <v>234560</v>
      </c>
      <c r="BD1395" s="113"/>
      <c r="BE1395" s="113"/>
      <c r="BF1395" s="113"/>
      <c r="BG1395" s="113"/>
      <c r="BH1395" s="113"/>
      <c r="BI1395" s="113"/>
      <c r="BJ1395" s="113"/>
      <c r="BK1395" s="113"/>
      <c r="BL1395" s="113"/>
      <c r="BM1395" s="113"/>
      <c r="BN1395" s="113"/>
      <c r="BO1395" s="113"/>
      <c r="BP1395" s="113"/>
      <c r="BQ1395" s="113"/>
      <c r="BR1395" s="113"/>
      <c r="BS1395" s="113"/>
      <c r="BT1395" s="113"/>
      <c r="BU1395" s="113"/>
      <c r="BV1395" s="113"/>
      <c r="BW1395" s="113"/>
      <c r="BX1395" s="113"/>
      <c r="BY1395" s="113"/>
      <c r="BZ1395" s="113"/>
      <c r="CA1395" s="67"/>
      <c r="CB1395" s="113"/>
      <c r="CC1395" s="69">
        <f>SUM(Table25[[#This Row],[Contract Amount FY00]:[Contract Amount FY50]])</f>
        <v>970552</v>
      </c>
      <c r="CD1395" s="114"/>
    </row>
    <row r="1396" spans="1:82" x14ac:dyDescent="0.25">
      <c r="A1396" s="122" t="s">
        <v>1953</v>
      </c>
      <c r="B1396" s="122" t="s">
        <v>3071</v>
      </c>
      <c r="C1396" s="122" t="s">
        <v>1784</v>
      </c>
      <c r="E1396" s="26" t="str">
        <f>IFERROR(IF(VLOOKUP(Table25[[#This Row],[Contract No.]],Table3[#All],3,FALSE)="","No","Yes"),"")</f>
        <v>Yes</v>
      </c>
      <c r="F1396" s="107" t="str">
        <f>IFERROR(VLOOKUP(Table25[[#This Row],[Contract No.]],Table3[#All],3,FALSE),"")</f>
        <v>NASPO</v>
      </c>
      <c r="G1396" s="107" t="str">
        <f>IFERROR(IF(Table25[[#This Row],[Cooperative Purchase
(Yes/No)]]="Yes","Yes",IF(VLOOKUP(Table25[[#This Row],[Contract No.]],Table3[#All],1,FALSE)=Table25[[#This Row],[Contract No.]],"Yes","No")),"No")</f>
        <v>Yes</v>
      </c>
      <c r="H1396" s="51">
        <f>IFERROR(VLOOKUP(Table25[[#This Row],[Contract No.]],Table3[#All],4,FALSE),"")</f>
        <v>45322</v>
      </c>
      <c r="I1396" s="28">
        <f>IFERROR(IF(AND(MONTH(Table25[[#This Row],[Contract Start Date]])&gt;6,MONTH(Table25[[#This Row],[Contract Start Date]])&lt;=12),YEAR(Table25[[#This Row],[Contract Start Date]])+1,YEAR(Table25[[#This Row],[Contract Start Date]])),"")</f>
        <v>2024</v>
      </c>
      <c r="J1396" s="108">
        <f>Table25[[#This Row],[FY Formula start]]</f>
        <v>2024</v>
      </c>
      <c r="K1396" s="59" t="str">
        <f>"FY"&amp;" "&amp;Table25[[#This Row],[Year Start]]</f>
        <v>FY 2024</v>
      </c>
      <c r="L1396" s="109">
        <f>IFERROR(VLOOKUP(Table25[[#This Row],[Contract No.]],Table3[#All],5,FALSE),"")</f>
        <v>46934</v>
      </c>
      <c r="M1396" s="110">
        <f>IFERROR(IF(Table25[[#This Row],[Contract End Date]]="99/99/9999","No End",IF(AND(MONTH(Table25[[#This Row],[Contract End Date]])&gt;6,MONTH(Table25[[#This Row],[Contract End Date]])&lt;=12),YEAR(Table25[[#This Row],[Contract End Date]])+1,YEAR(Table25[[#This Row],[Contract End Date]]))),"")</f>
        <v>2028</v>
      </c>
      <c r="N1396" s="111">
        <f>Table25[[#This Row],[FY Formula end]]</f>
        <v>2028</v>
      </c>
      <c r="O1396" s="112" t="str">
        <f>IF(Table25[[#This Row],[Year End]]="No End","No End","FY"&amp;" "&amp;Table25[[#This Row],[Year End]])</f>
        <v>FY 2028</v>
      </c>
      <c r="P1396" s="27"/>
      <c r="Q1396" s="104" t="str">
        <f>_xlfn.IFNA(IF($B1396="","",VLOOKUP($B1396,'SWC Towers'!$A:$Q,$Q$2,FALSE)),"")</f>
        <v/>
      </c>
      <c r="R1396" s="106">
        <f>_xlfn.IFNA(IF($B1396="","",VLOOKUP($B1396,'SWC Towers'!$A:$Q,$R$2,FALSE)),"")</f>
        <v>0.2</v>
      </c>
      <c r="S1396" s="106" t="str">
        <f>_xlfn.IFNA(IF($B1396="","",VLOOKUP($B1396,'SWC Towers'!$A:$Q,$S$2,FALSE)),"")</f>
        <v/>
      </c>
      <c r="T1396" s="106" t="str">
        <f>_xlfn.IFNA(IF($B1396="","",VLOOKUP($B1396,'SWC Towers'!$A:$Q,$T$2,FALSE)),"")</f>
        <v/>
      </c>
      <c r="U1396" s="104">
        <f>_xlfn.IFNA(IF($B1396="","",VLOOKUP($B1396,'SWC Towers'!$A:$Q,$U$2,FALSE)),"")</f>
        <v>0.6</v>
      </c>
      <c r="V1396" s="104" t="str">
        <f>_xlfn.IFNA(IF($B1396="","",VLOOKUP($B1396,'SWC Towers'!$A:$Q,$V$2,FALSE)),"")</f>
        <v/>
      </c>
      <c r="W1396" s="104" t="str">
        <f>_xlfn.IFNA(IF($B1396="","",VLOOKUP($B1396,'SWC Towers'!$A:$Q,$W$2,FALSE)),"")</f>
        <v/>
      </c>
      <c r="X1396" s="104" t="str">
        <f>_xlfn.IFNA(IF($B1396="","",VLOOKUP($B1396,'SWC Towers'!$A:$Q,$X$2,FALSE)),"")</f>
        <v/>
      </c>
      <c r="Y1396" s="104" t="str">
        <f>_xlfn.IFNA(IF($B1396="","",VLOOKUP($B1396,'SWC Towers'!$A:$Q,$Y$2,FALSE)),"")</f>
        <v/>
      </c>
      <c r="Z1396" s="104" t="str">
        <f>_xlfn.IFNA(IF($B1396="","",VLOOKUP($B1396,'SWC Towers'!$A:$Q,$Z$2,FALSE)),"")</f>
        <v/>
      </c>
      <c r="AA1396" s="104">
        <f>_xlfn.IFNA(IF($B1396="","",VLOOKUP($B1396,'SWC Towers'!$A:$Q,$AA$2,FALSE)),"")</f>
        <v>0.2</v>
      </c>
      <c r="AB1396" s="106" t="str">
        <f>_xlfn.IFNA(IF($B1396="","",VLOOKUP($B1396,'SWC Towers'!$A:$Q,$AB$2,FALSE)),"")</f>
        <v/>
      </c>
      <c r="AC1396" s="20">
        <f>SUM(Table25[[#This Row],[IT Tower: Application]:[Other/Non-IT ]])</f>
        <v>1</v>
      </c>
      <c r="AD1396" s="67"/>
      <c r="AE1396" s="67"/>
      <c r="AF1396" s="67"/>
      <c r="AG1396" s="67"/>
      <c r="AH1396" s="67"/>
      <c r="AI1396" s="67"/>
      <c r="AJ1396" s="67"/>
      <c r="AK1396" s="67"/>
      <c r="AL1396" s="67"/>
      <c r="AM1396" s="67"/>
      <c r="AN1396" s="67"/>
      <c r="AO1396" s="67"/>
      <c r="AP1396" s="67"/>
      <c r="AQ1396" s="67"/>
      <c r="AR1396" s="67"/>
      <c r="AS1396" s="67"/>
      <c r="AT1396" s="67"/>
      <c r="AU1396" s="67"/>
      <c r="AV1396" s="67"/>
      <c r="AW1396" s="67"/>
      <c r="AX1396" s="67"/>
      <c r="AY1396" s="67"/>
      <c r="AZ1396" s="67"/>
      <c r="BA1396" s="67"/>
      <c r="BB1396" s="113"/>
      <c r="BC1396" s="113">
        <v>499</v>
      </c>
      <c r="BD1396" s="113"/>
      <c r="BE1396" s="113"/>
      <c r="BF1396" s="113"/>
      <c r="BG1396" s="113"/>
      <c r="BH1396" s="113"/>
      <c r="BI1396" s="113"/>
      <c r="BJ1396" s="113"/>
      <c r="BK1396" s="113"/>
      <c r="BL1396" s="113"/>
      <c r="BM1396" s="113"/>
      <c r="BN1396" s="113"/>
      <c r="BO1396" s="113"/>
      <c r="BP1396" s="113"/>
      <c r="BQ1396" s="113"/>
      <c r="BR1396" s="113"/>
      <c r="BS1396" s="113"/>
      <c r="BT1396" s="113"/>
      <c r="BU1396" s="113"/>
      <c r="BV1396" s="113"/>
      <c r="BW1396" s="113"/>
      <c r="BX1396" s="113"/>
      <c r="BY1396" s="113"/>
      <c r="BZ1396" s="113"/>
      <c r="CA1396" s="67"/>
      <c r="CB1396" s="113"/>
      <c r="CC1396" s="69">
        <f>SUM(Table25[[#This Row],[Contract Amount FY00]:[Contract Amount FY50]])</f>
        <v>499</v>
      </c>
      <c r="CD1396" s="114"/>
    </row>
    <row r="1397" spans="1:82" x14ac:dyDescent="0.25">
      <c r="A1397" s="122" t="s">
        <v>1953</v>
      </c>
      <c r="B1397" s="122" t="s">
        <v>3071</v>
      </c>
      <c r="C1397" s="122" t="s">
        <v>753</v>
      </c>
      <c r="E1397" s="26" t="str">
        <f>IFERROR(IF(VLOOKUP(Table25[[#This Row],[Contract No.]],Table3[#All],3,FALSE)="","No","Yes"),"")</f>
        <v>Yes</v>
      </c>
      <c r="F1397" s="107" t="str">
        <f>IFERROR(VLOOKUP(Table25[[#This Row],[Contract No.]],Table3[#All],3,FALSE),"")</f>
        <v>NASPO</v>
      </c>
      <c r="G1397" s="107" t="str">
        <f>IFERROR(IF(Table25[[#This Row],[Cooperative Purchase
(Yes/No)]]="Yes","Yes",IF(VLOOKUP(Table25[[#This Row],[Contract No.]],Table3[#All],1,FALSE)=Table25[[#This Row],[Contract No.]],"Yes","No")),"No")</f>
        <v>Yes</v>
      </c>
      <c r="H1397" s="51">
        <f>IFERROR(VLOOKUP(Table25[[#This Row],[Contract No.]],Table3[#All],4,FALSE),"")</f>
        <v>45322</v>
      </c>
      <c r="I1397" s="28">
        <f>IFERROR(IF(AND(MONTH(Table25[[#This Row],[Contract Start Date]])&gt;6,MONTH(Table25[[#This Row],[Contract Start Date]])&lt;=12),YEAR(Table25[[#This Row],[Contract Start Date]])+1,YEAR(Table25[[#This Row],[Contract Start Date]])),"")</f>
        <v>2024</v>
      </c>
      <c r="J1397" s="108">
        <f>Table25[[#This Row],[FY Formula start]]</f>
        <v>2024</v>
      </c>
      <c r="K1397" s="59" t="str">
        <f>"FY"&amp;" "&amp;Table25[[#This Row],[Year Start]]</f>
        <v>FY 2024</v>
      </c>
      <c r="L1397" s="109">
        <f>IFERROR(VLOOKUP(Table25[[#This Row],[Contract No.]],Table3[#All],5,FALSE),"")</f>
        <v>46934</v>
      </c>
      <c r="M1397" s="110">
        <f>IFERROR(IF(Table25[[#This Row],[Contract End Date]]="99/99/9999","No End",IF(AND(MONTH(Table25[[#This Row],[Contract End Date]])&gt;6,MONTH(Table25[[#This Row],[Contract End Date]])&lt;=12),YEAR(Table25[[#This Row],[Contract End Date]])+1,YEAR(Table25[[#This Row],[Contract End Date]]))),"")</f>
        <v>2028</v>
      </c>
      <c r="N1397" s="111">
        <f>Table25[[#This Row],[FY Formula end]]</f>
        <v>2028</v>
      </c>
      <c r="O1397" s="112" t="str">
        <f>IF(Table25[[#This Row],[Year End]]="No End","No End","FY"&amp;" "&amp;Table25[[#This Row],[Year End]])</f>
        <v>FY 2028</v>
      </c>
      <c r="P1397" s="27"/>
      <c r="Q1397" s="104" t="str">
        <f>_xlfn.IFNA(IF($B1397="","",VLOOKUP($B1397,'SWC Towers'!$A:$Q,$Q$2,FALSE)),"")</f>
        <v/>
      </c>
      <c r="R1397" s="106">
        <f>_xlfn.IFNA(IF($B1397="","",VLOOKUP($B1397,'SWC Towers'!$A:$Q,$R$2,FALSE)),"")</f>
        <v>0.2</v>
      </c>
      <c r="S1397" s="106" t="str">
        <f>_xlfn.IFNA(IF($B1397="","",VLOOKUP($B1397,'SWC Towers'!$A:$Q,$S$2,FALSE)),"")</f>
        <v/>
      </c>
      <c r="T1397" s="106" t="str">
        <f>_xlfn.IFNA(IF($B1397="","",VLOOKUP($B1397,'SWC Towers'!$A:$Q,$T$2,FALSE)),"")</f>
        <v/>
      </c>
      <c r="U1397" s="104">
        <f>_xlfn.IFNA(IF($B1397="","",VLOOKUP($B1397,'SWC Towers'!$A:$Q,$U$2,FALSE)),"")</f>
        <v>0.6</v>
      </c>
      <c r="V1397" s="104" t="str">
        <f>_xlfn.IFNA(IF($B1397="","",VLOOKUP($B1397,'SWC Towers'!$A:$Q,$V$2,FALSE)),"")</f>
        <v/>
      </c>
      <c r="W1397" s="104" t="str">
        <f>_xlfn.IFNA(IF($B1397="","",VLOOKUP($B1397,'SWC Towers'!$A:$Q,$W$2,FALSE)),"")</f>
        <v/>
      </c>
      <c r="X1397" s="104" t="str">
        <f>_xlfn.IFNA(IF($B1397="","",VLOOKUP($B1397,'SWC Towers'!$A:$Q,$X$2,FALSE)),"")</f>
        <v/>
      </c>
      <c r="Y1397" s="104" t="str">
        <f>_xlfn.IFNA(IF($B1397="","",VLOOKUP($B1397,'SWC Towers'!$A:$Q,$Y$2,FALSE)),"")</f>
        <v/>
      </c>
      <c r="Z1397" s="104" t="str">
        <f>_xlfn.IFNA(IF($B1397="","",VLOOKUP($B1397,'SWC Towers'!$A:$Q,$Z$2,FALSE)),"")</f>
        <v/>
      </c>
      <c r="AA1397" s="104">
        <f>_xlfn.IFNA(IF($B1397="","",VLOOKUP($B1397,'SWC Towers'!$A:$Q,$AA$2,FALSE)),"")</f>
        <v>0.2</v>
      </c>
      <c r="AB1397" s="106" t="str">
        <f>_xlfn.IFNA(IF($B1397="","",VLOOKUP($B1397,'SWC Towers'!$A:$Q,$AB$2,FALSE)),"")</f>
        <v/>
      </c>
      <c r="AC1397" s="20">
        <f>SUM(Table25[[#This Row],[IT Tower: Application]:[Other/Non-IT ]])</f>
        <v>1</v>
      </c>
      <c r="AD1397" s="67"/>
      <c r="AE1397" s="67"/>
      <c r="AF1397" s="67"/>
      <c r="AG1397" s="67"/>
      <c r="AH1397" s="67"/>
      <c r="AI1397" s="67"/>
      <c r="AJ1397" s="67"/>
      <c r="AK1397" s="67"/>
      <c r="AL1397" s="67"/>
      <c r="AM1397" s="67"/>
      <c r="AN1397" s="67"/>
      <c r="AO1397" s="67"/>
      <c r="AP1397" s="67"/>
      <c r="AQ1397" s="67"/>
      <c r="AR1397" s="67"/>
      <c r="AS1397" s="67"/>
      <c r="AT1397" s="67"/>
      <c r="AU1397" s="67"/>
      <c r="AV1397" s="67"/>
      <c r="AW1397" s="67"/>
      <c r="AX1397" s="67"/>
      <c r="AY1397" s="67"/>
      <c r="AZ1397" s="67"/>
      <c r="BA1397" s="67"/>
      <c r="BB1397" s="113">
        <v>160496</v>
      </c>
      <c r="BC1397" s="113">
        <v>175724</v>
      </c>
      <c r="BD1397" s="113"/>
      <c r="BE1397" s="113"/>
      <c r="BF1397" s="113"/>
      <c r="BG1397" s="113"/>
      <c r="BH1397" s="113"/>
      <c r="BI1397" s="113"/>
      <c r="BJ1397" s="113"/>
      <c r="BK1397" s="113"/>
      <c r="BL1397" s="113"/>
      <c r="BM1397" s="113"/>
      <c r="BN1397" s="113"/>
      <c r="BO1397" s="113"/>
      <c r="BP1397" s="113"/>
      <c r="BQ1397" s="113"/>
      <c r="BR1397" s="113"/>
      <c r="BS1397" s="113"/>
      <c r="BT1397" s="113"/>
      <c r="BU1397" s="113"/>
      <c r="BV1397" s="113"/>
      <c r="BW1397" s="113"/>
      <c r="BX1397" s="113"/>
      <c r="BY1397" s="113"/>
      <c r="BZ1397" s="113"/>
      <c r="CA1397" s="67"/>
      <c r="CB1397" s="113"/>
      <c r="CC1397" s="69">
        <f>SUM(Table25[[#This Row],[Contract Amount FY00]:[Contract Amount FY50]])</f>
        <v>336220</v>
      </c>
      <c r="CD1397" s="114"/>
    </row>
    <row r="1398" spans="1:82" x14ac:dyDescent="0.25">
      <c r="A1398" s="122" t="s">
        <v>1953</v>
      </c>
      <c r="B1398" s="122" t="s">
        <v>3071</v>
      </c>
      <c r="C1398" s="122" t="s">
        <v>375</v>
      </c>
      <c r="E1398" s="26" t="str">
        <f>IFERROR(IF(VLOOKUP(Table25[[#This Row],[Contract No.]],Table3[#All],3,FALSE)="","No","Yes"),"")</f>
        <v>Yes</v>
      </c>
      <c r="F1398" s="107" t="str">
        <f>IFERROR(VLOOKUP(Table25[[#This Row],[Contract No.]],Table3[#All],3,FALSE),"")</f>
        <v>NASPO</v>
      </c>
      <c r="G1398" s="107" t="str">
        <f>IFERROR(IF(Table25[[#This Row],[Cooperative Purchase
(Yes/No)]]="Yes","Yes",IF(VLOOKUP(Table25[[#This Row],[Contract No.]],Table3[#All],1,FALSE)=Table25[[#This Row],[Contract No.]],"Yes","No")),"No")</f>
        <v>Yes</v>
      </c>
      <c r="H1398" s="51">
        <f>IFERROR(VLOOKUP(Table25[[#This Row],[Contract No.]],Table3[#All],4,FALSE),"")</f>
        <v>45322</v>
      </c>
      <c r="I1398" s="28">
        <f>IFERROR(IF(AND(MONTH(Table25[[#This Row],[Contract Start Date]])&gt;6,MONTH(Table25[[#This Row],[Contract Start Date]])&lt;=12),YEAR(Table25[[#This Row],[Contract Start Date]])+1,YEAR(Table25[[#This Row],[Contract Start Date]])),"")</f>
        <v>2024</v>
      </c>
      <c r="J1398" s="108">
        <f>Table25[[#This Row],[FY Formula start]]</f>
        <v>2024</v>
      </c>
      <c r="K1398" s="59" t="str">
        <f>"FY"&amp;" "&amp;Table25[[#This Row],[Year Start]]</f>
        <v>FY 2024</v>
      </c>
      <c r="L1398" s="109">
        <f>IFERROR(VLOOKUP(Table25[[#This Row],[Contract No.]],Table3[#All],5,FALSE),"")</f>
        <v>46934</v>
      </c>
      <c r="M1398" s="110">
        <f>IFERROR(IF(Table25[[#This Row],[Contract End Date]]="99/99/9999","No End",IF(AND(MONTH(Table25[[#This Row],[Contract End Date]])&gt;6,MONTH(Table25[[#This Row],[Contract End Date]])&lt;=12),YEAR(Table25[[#This Row],[Contract End Date]])+1,YEAR(Table25[[#This Row],[Contract End Date]]))),"")</f>
        <v>2028</v>
      </c>
      <c r="N1398" s="111">
        <f>Table25[[#This Row],[FY Formula end]]</f>
        <v>2028</v>
      </c>
      <c r="O1398" s="112" t="str">
        <f>IF(Table25[[#This Row],[Year End]]="No End","No End","FY"&amp;" "&amp;Table25[[#This Row],[Year End]])</f>
        <v>FY 2028</v>
      </c>
      <c r="P1398" s="27"/>
      <c r="Q1398" s="104" t="str">
        <f>_xlfn.IFNA(IF($B1398="","",VLOOKUP($B1398,'SWC Towers'!$A:$Q,$Q$2,FALSE)),"")</f>
        <v/>
      </c>
      <c r="R1398" s="106">
        <f>_xlfn.IFNA(IF($B1398="","",VLOOKUP($B1398,'SWC Towers'!$A:$Q,$R$2,FALSE)),"")</f>
        <v>0.2</v>
      </c>
      <c r="S1398" s="106" t="str">
        <f>_xlfn.IFNA(IF($B1398="","",VLOOKUP($B1398,'SWC Towers'!$A:$Q,$S$2,FALSE)),"")</f>
        <v/>
      </c>
      <c r="T1398" s="106" t="str">
        <f>_xlfn.IFNA(IF($B1398="","",VLOOKUP($B1398,'SWC Towers'!$A:$Q,$T$2,FALSE)),"")</f>
        <v/>
      </c>
      <c r="U1398" s="104">
        <f>_xlfn.IFNA(IF($B1398="","",VLOOKUP($B1398,'SWC Towers'!$A:$Q,$U$2,FALSE)),"")</f>
        <v>0.6</v>
      </c>
      <c r="V1398" s="104" t="str">
        <f>_xlfn.IFNA(IF($B1398="","",VLOOKUP($B1398,'SWC Towers'!$A:$Q,$V$2,FALSE)),"")</f>
        <v/>
      </c>
      <c r="W1398" s="104" t="str">
        <f>_xlfn.IFNA(IF($B1398="","",VLOOKUP($B1398,'SWC Towers'!$A:$Q,$W$2,FALSE)),"")</f>
        <v/>
      </c>
      <c r="X1398" s="104" t="str">
        <f>_xlfn.IFNA(IF($B1398="","",VLOOKUP($B1398,'SWC Towers'!$A:$Q,$X$2,FALSE)),"")</f>
        <v/>
      </c>
      <c r="Y1398" s="104" t="str">
        <f>_xlfn.IFNA(IF($B1398="","",VLOOKUP($B1398,'SWC Towers'!$A:$Q,$Y$2,FALSE)),"")</f>
        <v/>
      </c>
      <c r="Z1398" s="104" t="str">
        <f>_xlfn.IFNA(IF($B1398="","",VLOOKUP($B1398,'SWC Towers'!$A:$Q,$Z$2,FALSE)),"")</f>
        <v/>
      </c>
      <c r="AA1398" s="104">
        <f>_xlfn.IFNA(IF($B1398="","",VLOOKUP($B1398,'SWC Towers'!$A:$Q,$AA$2,FALSE)),"")</f>
        <v>0.2</v>
      </c>
      <c r="AB1398" s="106" t="str">
        <f>_xlfn.IFNA(IF($B1398="","",VLOOKUP($B1398,'SWC Towers'!$A:$Q,$AB$2,FALSE)),"")</f>
        <v/>
      </c>
      <c r="AC1398" s="20">
        <f>SUM(Table25[[#This Row],[IT Tower: Application]:[Other/Non-IT ]])</f>
        <v>1</v>
      </c>
      <c r="AD1398" s="67"/>
      <c r="AE1398" s="67"/>
      <c r="AF1398" s="67"/>
      <c r="AG1398" s="67"/>
      <c r="AH1398" s="67"/>
      <c r="AI1398" s="67"/>
      <c r="AJ1398" s="67"/>
      <c r="AK1398" s="67"/>
      <c r="AL1398" s="67"/>
      <c r="AM1398" s="67"/>
      <c r="AN1398" s="67"/>
      <c r="AO1398" s="67"/>
      <c r="AP1398" s="67"/>
      <c r="AQ1398" s="67"/>
      <c r="AR1398" s="67"/>
      <c r="AS1398" s="67"/>
      <c r="AT1398" s="67"/>
      <c r="AU1398" s="67"/>
      <c r="AV1398" s="67"/>
      <c r="AW1398" s="67"/>
      <c r="AX1398" s="67"/>
      <c r="AY1398" s="67"/>
      <c r="AZ1398" s="67"/>
      <c r="BA1398" s="67"/>
      <c r="BB1398" s="113">
        <v>0</v>
      </c>
      <c r="BC1398" s="113">
        <v>26984</v>
      </c>
      <c r="BD1398" s="113"/>
      <c r="BE1398" s="113"/>
      <c r="BF1398" s="113"/>
      <c r="BG1398" s="113"/>
      <c r="BH1398" s="113"/>
      <c r="BI1398" s="113"/>
      <c r="BJ1398" s="113"/>
      <c r="BK1398" s="113"/>
      <c r="BL1398" s="113"/>
      <c r="BM1398" s="113"/>
      <c r="BN1398" s="113"/>
      <c r="BO1398" s="113"/>
      <c r="BP1398" s="113"/>
      <c r="BQ1398" s="113"/>
      <c r="BR1398" s="113"/>
      <c r="BS1398" s="113"/>
      <c r="BT1398" s="113"/>
      <c r="BU1398" s="113"/>
      <c r="BV1398" s="113"/>
      <c r="BW1398" s="113"/>
      <c r="BX1398" s="113"/>
      <c r="BY1398" s="113"/>
      <c r="BZ1398" s="113"/>
      <c r="CA1398" s="67"/>
      <c r="CB1398" s="113"/>
      <c r="CC1398" s="69">
        <f>SUM(Table25[[#This Row],[Contract Amount FY00]:[Contract Amount FY50]])</f>
        <v>26984</v>
      </c>
      <c r="CD1398" s="114"/>
    </row>
    <row r="1399" spans="1:82" x14ac:dyDescent="0.25">
      <c r="A1399" s="122" t="s">
        <v>1953</v>
      </c>
      <c r="B1399" s="122" t="s">
        <v>3071</v>
      </c>
      <c r="C1399" s="122" t="s">
        <v>674</v>
      </c>
      <c r="E1399" s="26" t="str">
        <f>IFERROR(IF(VLOOKUP(Table25[[#This Row],[Contract No.]],Table3[#All],3,FALSE)="","No","Yes"),"")</f>
        <v>Yes</v>
      </c>
      <c r="F1399" s="107" t="str">
        <f>IFERROR(VLOOKUP(Table25[[#This Row],[Contract No.]],Table3[#All],3,FALSE),"")</f>
        <v>NASPO</v>
      </c>
      <c r="G1399" s="107" t="str">
        <f>IFERROR(IF(Table25[[#This Row],[Cooperative Purchase
(Yes/No)]]="Yes","Yes",IF(VLOOKUP(Table25[[#This Row],[Contract No.]],Table3[#All],1,FALSE)=Table25[[#This Row],[Contract No.]],"Yes","No")),"No")</f>
        <v>Yes</v>
      </c>
      <c r="H1399" s="51">
        <f>IFERROR(VLOOKUP(Table25[[#This Row],[Contract No.]],Table3[#All],4,FALSE),"")</f>
        <v>45322</v>
      </c>
      <c r="I1399" s="28">
        <f>IFERROR(IF(AND(MONTH(Table25[[#This Row],[Contract Start Date]])&gt;6,MONTH(Table25[[#This Row],[Contract Start Date]])&lt;=12),YEAR(Table25[[#This Row],[Contract Start Date]])+1,YEAR(Table25[[#This Row],[Contract Start Date]])),"")</f>
        <v>2024</v>
      </c>
      <c r="J1399" s="108">
        <f>Table25[[#This Row],[FY Formula start]]</f>
        <v>2024</v>
      </c>
      <c r="K1399" s="59" t="str">
        <f>"FY"&amp;" "&amp;Table25[[#This Row],[Year Start]]</f>
        <v>FY 2024</v>
      </c>
      <c r="L1399" s="109">
        <f>IFERROR(VLOOKUP(Table25[[#This Row],[Contract No.]],Table3[#All],5,FALSE),"")</f>
        <v>46934</v>
      </c>
      <c r="M1399" s="110">
        <f>IFERROR(IF(Table25[[#This Row],[Contract End Date]]="99/99/9999","No End",IF(AND(MONTH(Table25[[#This Row],[Contract End Date]])&gt;6,MONTH(Table25[[#This Row],[Contract End Date]])&lt;=12),YEAR(Table25[[#This Row],[Contract End Date]])+1,YEAR(Table25[[#This Row],[Contract End Date]]))),"")</f>
        <v>2028</v>
      </c>
      <c r="N1399" s="111">
        <f>Table25[[#This Row],[FY Formula end]]</f>
        <v>2028</v>
      </c>
      <c r="O1399" s="112" t="str">
        <f>IF(Table25[[#This Row],[Year End]]="No End","No End","FY"&amp;" "&amp;Table25[[#This Row],[Year End]])</f>
        <v>FY 2028</v>
      </c>
      <c r="P1399" s="27"/>
      <c r="Q1399" s="104" t="str">
        <f>_xlfn.IFNA(IF($B1399="","",VLOOKUP($B1399,'SWC Towers'!$A:$Q,$Q$2,FALSE)),"")</f>
        <v/>
      </c>
      <c r="R1399" s="106">
        <f>_xlfn.IFNA(IF($B1399="","",VLOOKUP($B1399,'SWC Towers'!$A:$Q,$R$2,FALSE)),"")</f>
        <v>0.2</v>
      </c>
      <c r="S1399" s="106" t="str">
        <f>_xlfn.IFNA(IF($B1399="","",VLOOKUP($B1399,'SWC Towers'!$A:$Q,$S$2,FALSE)),"")</f>
        <v/>
      </c>
      <c r="T1399" s="106" t="str">
        <f>_xlfn.IFNA(IF($B1399="","",VLOOKUP($B1399,'SWC Towers'!$A:$Q,$T$2,FALSE)),"")</f>
        <v/>
      </c>
      <c r="U1399" s="104">
        <f>_xlfn.IFNA(IF($B1399="","",VLOOKUP($B1399,'SWC Towers'!$A:$Q,$U$2,FALSE)),"")</f>
        <v>0.6</v>
      </c>
      <c r="V1399" s="104" t="str">
        <f>_xlfn.IFNA(IF($B1399="","",VLOOKUP($B1399,'SWC Towers'!$A:$Q,$V$2,FALSE)),"")</f>
        <v/>
      </c>
      <c r="W1399" s="104" t="str">
        <f>_xlfn.IFNA(IF($B1399="","",VLOOKUP($B1399,'SWC Towers'!$A:$Q,$W$2,FALSE)),"")</f>
        <v/>
      </c>
      <c r="X1399" s="104" t="str">
        <f>_xlfn.IFNA(IF($B1399="","",VLOOKUP($B1399,'SWC Towers'!$A:$Q,$X$2,FALSE)),"")</f>
        <v/>
      </c>
      <c r="Y1399" s="104" t="str">
        <f>_xlfn.IFNA(IF($B1399="","",VLOOKUP($B1399,'SWC Towers'!$A:$Q,$Y$2,FALSE)),"")</f>
        <v/>
      </c>
      <c r="Z1399" s="104" t="str">
        <f>_xlfn.IFNA(IF($B1399="","",VLOOKUP($B1399,'SWC Towers'!$A:$Q,$Z$2,FALSE)),"")</f>
        <v/>
      </c>
      <c r="AA1399" s="104">
        <f>_xlfn.IFNA(IF($B1399="","",VLOOKUP($B1399,'SWC Towers'!$A:$Q,$AA$2,FALSE)),"")</f>
        <v>0.2</v>
      </c>
      <c r="AB1399" s="106" t="str">
        <f>_xlfn.IFNA(IF($B1399="","",VLOOKUP($B1399,'SWC Towers'!$A:$Q,$AB$2,FALSE)),"")</f>
        <v/>
      </c>
      <c r="AC1399" s="20">
        <f>SUM(Table25[[#This Row],[IT Tower: Application]:[Other/Non-IT ]])</f>
        <v>1</v>
      </c>
      <c r="AD1399" s="67"/>
      <c r="AE1399" s="67"/>
      <c r="AF1399" s="67"/>
      <c r="AG1399" s="67"/>
      <c r="AH1399" s="67"/>
      <c r="AI1399" s="67"/>
      <c r="AJ1399" s="67"/>
      <c r="AK1399" s="67"/>
      <c r="AL1399" s="67"/>
      <c r="AM1399" s="67"/>
      <c r="AN1399" s="67"/>
      <c r="AO1399" s="67"/>
      <c r="AP1399" s="67"/>
      <c r="AQ1399" s="67"/>
      <c r="AR1399" s="67"/>
      <c r="AS1399" s="67"/>
      <c r="AT1399" s="67"/>
      <c r="AU1399" s="67"/>
      <c r="AV1399" s="67"/>
      <c r="AW1399" s="67"/>
      <c r="AX1399" s="67"/>
      <c r="AY1399" s="67"/>
      <c r="AZ1399" s="67"/>
      <c r="BA1399" s="67"/>
      <c r="BB1399" s="113">
        <v>0</v>
      </c>
      <c r="BC1399" s="113">
        <v>24743</v>
      </c>
      <c r="BD1399" s="113"/>
      <c r="BE1399" s="113"/>
      <c r="BF1399" s="113"/>
      <c r="BG1399" s="113"/>
      <c r="BH1399" s="113"/>
      <c r="BI1399" s="113"/>
      <c r="BJ1399" s="113"/>
      <c r="BK1399" s="113"/>
      <c r="BL1399" s="113"/>
      <c r="BM1399" s="113"/>
      <c r="BN1399" s="113"/>
      <c r="BO1399" s="113"/>
      <c r="BP1399" s="113"/>
      <c r="BQ1399" s="113"/>
      <c r="BR1399" s="113"/>
      <c r="BS1399" s="113"/>
      <c r="BT1399" s="113"/>
      <c r="BU1399" s="113"/>
      <c r="BV1399" s="113"/>
      <c r="BW1399" s="113"/>
      <c r="BX1399" s="113"/>
      <c r="BY1399" s="113"/>
      <c r="BZ1399" s="113"/>
      <c r="CA1399" s="67"/>
      <c r="CB1399" s="113"/>
      <c r="CC1399" s="69">
        <f>SUM(Table25[[#This Row],[Contract Amount FY00]:[Contract Amount FY50]])</f>
        <v>24743</v>
      </c>
      <c r="CD1399" s="114"/>
    </row>
    <row r="1400" spans="1:82" x14ac:dyDescent="0.25">
      <c r="A1400" s="122" t="s">
        <v>1953</v>
      </c>
      <c r="B1400" s="122" t="s">
        <v>3071</v>
      </c>
      <c r="C1400" s="122" t="s">
        <v>372</v>
      </c>
      <c r="E1400" s="26" t="str">
        <f>IFERROR(IF(VLOOKUP(Table25[[#This Row],[Contract No.]],Table3[#All],3,FALSE)="","No","Yes"),"")</f>
        <v>Yes</v>
      </c>
      <c r="F1400" s="107" t="str">
        <f>IFERROR(VLOOKUP(Table25[[#This Row],[Contract No.]],Table3[#All],3,FALSE),"")</f>
        <v>NASPO</v>
      </c>
      <c r="G1400" s="107" t="str">
        <f>IFERROR(IF(Table25[[#This Row],[Cooperative Purchase
(Yes/No)]]="Yes","Yes",IF(VLOOKUP(Table25[[#This Row],[Contract No.]],Table3[#All],1,FALSE)=Table25[[#This Row],[Contract No.]],"Yes","No")),"No")</f>
        <v>Yes</v>
      </c>
      <c r="H1400" s="51">
        <f>IFERROR(VLOOKUP(Table25[[#This Row],[Contract No.]],Table3[#All],4,FALSE),"")</f>
        <v>45322</v>
      </c>
      <c r="I1400" s="28">
        <f>IFERROR(IF(AND(MONTH(Table25[[#This Row],[Contract Start Date]])&gt;6,MONTH(Table25[[#This Row],[Contract Start Date]])&lt;=12),YEAR(Table25[[#This Row],[Contract Start Date]])+1,YEAR(Table25[[#This Row],[Contract Start Date]])),"")</f>
        <v>2024</v>
      </c>
      <c r="J1400" s="108">
        <f>Table25[[#This Row],[FY Formula start]]</f>
        <v>2024</v>
      </c>
      <c r="K1400" s="59" t="str">
        <f>"FY"&amp;" "&amp;Table25[[#This Row],[Year Start]]</f>
        <v>FY 2024</v>
      </c>
      <c r="L1400" s="109">
        <f>IFERROR(VLOOKUP(Table25[[#This Row],[Contract No.]],Table3[#All],5,FALSE),"")</f>
        <v>46934</v>
      </c>
      <c r="M1400" s="110">
        <f>IFERROR(IF(Table25[[#This Row],[Contract End Date]]="99/99/9999","No End",IF(AND(MONTH(Table25[[#This Row],[Contract End Date]])&gt;6,MONTH(Table25[[#This Row],[Contract End Date]])&lt;=12),YEAR(Table25[[#This Row],[Contract End Date]])+1,YEAR(Table25[[#This Row],[Contract End Date]]))),"")</f>
        <v>2028</v>
      </c>
      <c r="N1400" s="111">
        <f>Table25[[#This Row],[FY Formula end]]</f>
        <v>2028</v>
      </c>
      <c r="O1400" s="112" t="str">
        <f>IF(Table25[[#This Row],[Year End]]="No End","No End","FY"&amp;" "&amp;Table25[[#This Row],[Year End]])</f>
        <v>FY 2028</v>
      </c>
      <c r="P1400" s="27"/>
      <c r="Q1400" s="104" t="str">
        <f>_xlfn.IFNA(IF($B1400="","",VLOOKUP($B1400,'SWC Towers'!$A:$Q,$Q$2,FALSE)),"")</f>
        <v/>
      </c>
      <c r="R1400" s="106">
        <f>_xlfn.IFNA(IF($B1400="","",VLOOKUP($B1400,'SWC Towers'!$A:$Q,$R$2,FALSE)),"")</f>
        <v>0.2</v>
      </c>
      <c r="S1400" s="106" t="str">
        <f>_xlfn.IFNA(IF($B1400="","",VLOOKUP($B1400,'SWC Towers'!$A:$Q,$S$2,FALSE)),"")</f>
        <v/>
      </c>
      <c r="T1400" s="106" t="str">
        <f>_xlfn.IFNA(IF($B1400="","",VLOOKUP($B1400,'SWC Towers'!$A:$Q,$T$2,FALSE)),"")</f>
        <v/>
      </c>
      <c r="U1400" s="104">
        <f>_xlfn.IFNA(IF($B1400="","",VLOOKUP($B1400,'SWC Towers'!$A:$Q,$U$2,FALSE)),"")</f>
        <v>0.6</v>
      </c>
      <c r="V1400" s="104" t="str">
        <f>_xlfn.IFNA(IF($B1400="","",VLOOKUP($B1400,'SWC Towers'!$A:$Q,$V$2,FALSE)),"")</f>
        <v/>
      </c>
      <c r="W1400" s="104" t="str">
        <f>_xlfn.IFNA(IF($B1400="","",VLOOKUP($B1400,'SWC Towers'!$A:$Q,$W$2,FALSE)),"")</f>
        <v/>
      </c>
      <c r="X1400" s="104" t="str">
        <f>_xlfn.IFNA(IF($B1400="","",VLOOKUP($B1400,'SWC Towers'!$A:$Q,$X$2,FALSE)),"")</f>
        <v/>
      </c>
      <c r="Y1400" s="104" t="str">
        <f>_xlfn.IFNA(IF($B1400="","",VLOOKUP($B1400,'SWC Towers'!$A:$Q,$Y$2,FALSE)),"")</f>
        <v/>
      </c>
      <c r="Z1400" s="104" t="str">
        <f>_xlfn.IFNA(IF($B1400="","",VLOOKUP($B1400,'SWC Towers'!$A:$Q,$Z$2,FALSE)),"")</f>
        <v/>
      </c>
      <c r="AA1400" s="104">
        <f>_xlfn.IFNA(IF($B1400="","",VLOOKUP($B1400,'SWC Towers'!$A:$Q,$AA$2,FALSE)),"")</f>
        <v>0.2</v>
      </c>
      <c r="AB1400" s="106" t="str">
        <f>_xlfn.IFNA(IF($B1400="","",VLOOKUP($B1400,'SWC Towers'!$A:$Q,$AB$2,FALSE)),"")</f>
        <v/>
      </c>
      <c r="AC1400" s="20">
        <f>SUM(Table25[[#This Row],[IT Tower: Application]:[Other/Non-IT ]])</f>
        <v>1</v>
      </c>
      <c r="AD1400" s="67"/>
      <c r="AE1400" s="67"/>
      <c r="AF1400" s="67"/>
      <c r="AG1400" s="67"/>
      <c r="AH1400" s="67"/>
      <c r="AI1400" s="67"/>
      <c r="AJ1400" s="67"/>
      <c r="AK1400" s="67"/>
      <c r="AL1400" s="67"/>
      <c r="AM1400" s="67"/>
      <c r="AN1400" s="67"/>
      <c r="AO1400" s="67"/>
      <c r="AP1400" s="67"/>
      <c r="AQ1400" s="67"/>
      <c r="AR1400" s="67"/>
      <c r="AS1400" s="67"/>
      <c r="AT1400" s="67"/>
      <c r="AU1400" s="67"/>
      <c r="AV1400" s="67"/>
      <c r="AW1400" s="67"/>
      <c r="AX1400" s="67"/>
      <c r="AY1400" s="67"/>
      <c r="AZ1400" s="67"/>
      <c r="BA1400" s="67"/>
      <c r="BB1400" s="113">
        <v>0</v>
      </c>
      <c r="BC1400" s="113">
        <v>119100</v>
      </c>
      <c r="BD1400" s="113"/>
      <c r="BE1400" s="113"/>
      <c r="BF1400" s="113"/>
      <c r="BG1400" s="113"/>
      <c r="BH1400" s="113"/>
      <c r="BI1400" s="113"/>
      <c r="BJ1400" s="113"/>
      <c r="BK1400" s="113"/>
      <c r="BL1400" s="113"/>
      <c r="BM1400" s="113"/>
      <c r="BN1400" s="113"/>
      <c r="BO1400" s="113"/>
      <c r="BP1400" s="113"/>
      <c r="BQ1400" s="113"/>
      <c r="BR1400" s="113"/>
      <c r="BS1400" s="113"/>
      <c r="BT1400" s="113"/>
      <c r="BU1400" s="113"/>
      <c r="BV1400" s="113"/>
      <c r="BW1400" s="113"/>
      <c r="BX1400" s="113"/>
      <c r="BY1400" s="113"/>
      <c r="BZ1400" s="113"/>
      <c r="CA1400" s="67"/>
      <c r="CB1400" s="113"/>
      <c r="CC1400" s="69">
        <f>SUM(Table25[[#This Row],[Contract Amount FY00]:[Contract Amount FY50]])</f>
        <v>119100</v>
      </c>
      <c r="CD1400" s="114"/>
    </row>
    <row r="1401" spans="1:82" x14ac:dyDescent="0.25">
      <c r="A1401" s="122" t="s">
        <v>1953</v>
      </c>
      <c r="B1401" s="122" t="s">
        <v>3071</v>
      </c>
      <c r="C1401" s="122" t="s">
        <v>383</v>
      </c>
      <c r="E1401" s="26" t="str">
        <f>IFERROR(IF(VLOOKUP(Table25[[#This Row],[Contract No.]],Table3[#All],3,FALSE)="","No","Yes"),"")</f>
        <v>Yes</v>
      </c>
      <c r="F1401" s="107" t="str">
        <f>IFERROR(VLOOKUP(Table25[[#This Row],[Contract No.]],Table3[#All],3,FALSE),"")</f>
        <v>NASPO</v>
      </c>
      <c r="G1401" s="107" t="str">
        <f>IFERROR(IF(Table25[[#This Row],[Cooperative Purchase
(Yes/No)]]="Yes","Yes",IF(VLOOKUP(Table25[[#This Row],[Contract No.]],Table3[#All],1,FALSE)=Table25[[#This Row],[Contract No.]],"Yes","No")),"No")</f>
        <v>Yes</v>
      </c>
      <c r="H1401" s="51">
        <f>IFERROR(VLOOKUP(Table25[[#This Row],[Contract No.]],Table3[#All],4,FALSE),"")</f>
        <v>45322</v>
      </c>
      <c r="I1401" s="28">
        <f>IFERROR(IF(AND(MONTH(Table25[[#This Row],[Contract Start Date]])&gt;6,MONTH(Table25[[#This Row],[Contract Start Date]])&lt;=12),YEAR(Table25[[#This Row],[Contract Start Date]])+1,YEAR(Table25[[#This Row],[Contract Start Date]])),"")</f>
        <v>2024</v>
      </c>
      <c r="J1401" s="108">
        <f>Table25[[#This Row],[FY Formula start]]</f>
        <v>2024</v>
      </c>
      <c r="K1401" s="59" t="str">
        <f>"FY"&amp;" "&amp;Table25[[#This Row],[Year Start]]</f>
        <v>FY 2024</v>
      </c>
      <c r="L1401" s="109">
        <f>IFERROR(VLOOKUP(Table25[[#This Row],[Contract No.]],Table3[#All],5,FALSE),"")</f>
        <v>46934</v>
      </c>
      <c r="M1401" s="110">
        <f>IFERROR(IF(Table25[[#This Row],[Contract End Date]]="99/99/9999","No End",IF(AND(MONTH(Table25[[#This Row],[Contract End Date]])&gt;6,MONTH(Table25[[#This Row],[Contract End Date]])&lt;=12),YEAR(Table25[[#This Row],[Contract End Date]])+1,YEAR(Table25[[#This Row],[Contract End Date]]))),"")</f>
        <v>2028</v>
      </c>
      <c r="N1401" s="111">
        <f>Table25[[#This Row],[FY Formula end]]</f>
        <v>2028</v>
      </c>
      <c r="O1401" s="112" t="str">
        <f>IF(Table25[[#This Row],[Year End]]="No End","No End","FY"&amp;" "&amp;Table25[[#This Row],[Year End]])</f>
        <v>FY 2028</v>
      </c>
      <c r="P1401" s="27"/>
      <c r="Q1401" s="104" t="str">
        <f>_xlfn.IFNA(IF($B1401="","",VLOOKUP($B1401,'SWC Towers'!$A:$Q,$Q$2,FALSE)),"")</f>
        <v/>
      </c>
      <c r="R1401" s="106">
        <f>_xlfn.IFNA(IF($B1401="","",VLOOKUP($B1401,'SWC Towers'!$A:$Q,$R$2,FALSE)),"")</f>
        <v>0.2</v>
      </c>
      <c r="S1401" s="106" t="str">
        <f>_xlfn.IFNA(IF($B1401="","",VLOOKUP($B1401,'SWC Towers'!$A:$Q,$S$2,FALSE)),"")</f>
        <v/>
      </c>
      <c r="T1401" s="106" t="str">
        <f>_xlfn.IFNA(IF($B1401="","",VLOOKUP($B1401,'SWC Towers'!$A:$Q,$T$2,FALSE)),"")</f>
        <v/>
      </c>
      <c r="U1401" s="104">
        <f>_xlfn.IFNA(IF($B1401="","",VLOOKUP($B1401,'SWC Towers'!$A:$Q,$U$2,FALSE)),"")</f>
        <v>0.6</v>
      </c>
      <c r="V1401" s="104" t="str">
        <f>_xlfn.IFNA(IF($B1401="","",VLOOKUP($B1401,'SWC Towers'!$A:$Q,$V$2,FALSE)),"")</f>
        <v/>
      </c>
      <c r="W1401" s="104" t="str">
        <f>_xlfn.IFNA(IF($B1401="","",VLOOKUP($B1401,'SWC Towers'!$A:$Q,$W$2,FALSE)),"")</f>
        <v/>
      </c>
      <c r="X1401" s="104" t="str">
        <f>_xlfn.IFNA(IF($B1401="","",VLOOKUP($B1401,'SWC Towers'!$A:$Q,$X$2,FALSE)),"")</f>
        <v/>
      </c>
      <c r="Y1401" s="104" t="str">
        <f>_xlfn.IFNA(IF($B1401="","",VLOOKUP($B1401,'SWC Towers'!$A:$Q,$Y$2,FALSE)),"")</f>
        <v/>
      </c>
      <c r="Z1401" s="104" t="str">
        <f>_xlfn.IFNA(IF($B1401="","",VLOOKUP($B1401,'SWC Towers'!$A:$Q,$Z$2,FALSE)),"")</f>
        <v/>
      </c>
      <c r="AA1401" s="104">
        <f>_xlfn.IFNA(IF($B1401="","",VLOOKUP($B1401,'SWC Towers'!$A:$Q,$AA$2,FALSE)),"")</f>
        <v>0.2</v>
      </c>
      <c r="AB1401" s="106" t="str">
        <f>_xlfn.IFNA(IF($B1401="","",VLOOKUP($B1401,'SWC Towers'!$A:$Q,$AB$2,FALSE)),"")</f>
        <v/>
      </c>
      <c r="AC1401" s="20">
        <f>SUM(Table25[[#This Row],[IT Tower: Application]:[Other/Non-IT ]])</f>
        <v>1</v>
      </c>
      <c r="AD1401" s="67"/>
      <c r="AE1401" s="67"/>
      <c r="AF1401" s="67"/>
      <c r="AG1401" s="67"/>
      <c r="AH1401" s="67"/>
      <c r="AI1401" s="67"/>
      <c r="AJ1401" s="67"/>
      <c r="AK1401" s="67"/>
      <c r="AL1401" s="67"/>
      <c r="AM1401" s="67"/>
      <c r="AN1401" s="67"/>
      <c r="AO1401" s="67"/>
      <c r="AP1401" s="67"/>
      <c r="AQ1401" s="67"/>
      <c r="AR1401" s="67"/>
      <c r="AS1401" s="67"/>
      <c r="AT1401" s="67"/>
      <c r="AU1401" s="67"/>
      <c r="AV1401" s="67"/>
      <c r="AW1401" s="67"/>
      <c r="AX1401" s="67"/>
      <c r="AY1401" s="67"/>
      <c r="AZ1401" s="67"/>
      <c r="BA1401" s="67"/>
      <c r="BB1401" s="113">
        <v>71224</v>
      </c>
      <c r="BC1401" s="113">
        <v>0</v>
      </c>
      <c r="BD1401" s="113"/>
      <c r="BE1401" s="113"/>
      <c r="BF1401" s="113"/>
      <c r="BG1401" s="113"/>
      <c r="BH1401" s="113"/>
      <c r="BI1401" s="113"/>
      <c r="BJ1401" s="113"/>
      <c r="BK1401" s="113"/>
      <c r="BL1401" s="113"/>
      <c r="BM1401" s="113"/>
      <c r="BN1401" s="113"/>
      <c r="BO1401" s="113"/>
      <c r="BP1401" s="113"/>
      <c r="BQ1401" s="113"/>
      <c r="BR1401" s="113"/>
      <c r="BS1401" s="113"/>
      <c r="BT1401" s="113"/>
      <c r="BU1401" s="113"/>
      <c r="BV1401" s="113"/>
      <c r="BW1401" s="113"/>
      <c r="BX1401" s="113"/>
      <c r="BY1401" s="113"/>
      <c r="BZ1401" s="113"/>
      <c r="CA1401" s="67"/>
      <c r="CB1401" s="113"/>
      <c r="CC1401" s="69">
        <f>SUM(Table25[[#This Row],[Contract Amount FY00]:[Contract Amount FY50]])</f>
        <v>71224</v>
      </c>
      <c r="CD1401" s="114"/>
    </row>
    <row r="1402" spans="1:82" x14ac:dyDescent="0.25">
      <c r="A1402" s="122" t="s">
        <v>1953</v>
      </c>
      <c r="B1402" s="122" t="s">
        <v>2245</v>
      </c>
      <c r="C1402" s="122" t="s">
        <v>3131</v>
      </c>
      <c r="E1402" s="26" t="str">
        <f>IFERROR(IF(VLOOKUP(Table25[[#This Row],[Contract No.]],Table3[#All],3,FALSE)="","No","Yes"),"")</f>
        <v>No</v>
      </c>
      <c r="F1402" s="107" t="str">
        <f>IFERROR(VLOOKUP(Table25[[#This Row],[Contract No.]],Table3[#All],3,FALSE),"")</f>
        <v/>
      </c>
      <c r="G1402" s="107" t="str">
        <f>IFERROR(IF(Table25[[#This Row],[Cooperative Purchase
(Yes/No)]]="Yes","Yes",IF(VLOOKUP(Table25[[#This Row],[Contract No.]],Table3[#All],1,FALSE)=Table25[[#This Row],[Contract No.]],"Yes","No")),"No")</f>
        <v>Yes</v>
      </c>
      <c r="H1402" s="51">
        <f>IFERROR(VLOOKUP(Table25[[#This Row],[Contract No.]],Table3[#All],4,FALSE),"")</f>
        <v>43952</v>
      </c>
      <c r="I1402" s="28">
        <f>IFERROR(IF(AND(MONTH(Table25[[#This Row],[Contract Start Date]])&gt;6,MONTH(Table25[[#This Row],[Contract Start Date]])&lt;=12),YEAR(Table25[[#This Row],[Contract Start Date]])+1,YEAR(Table25[[#This Row],[Contract Start Date]])),"")</f>
        <v>2020</v>
      </c>
      <c r="J1402" s="108">
        <f>Table25[[#This Row],[FY Formula start]]</f>
        <v>2020</v>
      </c>
      <c r="K1402" s="59" t="str">
        <f>"FY"&amp;" "&amp;Table25[[#This Row],[Year Start]]</f>
        <v>FY 2020</v>
      </c>
      <c r="L1402" s="109">
        <f>IFERROR(VLOOKUP(Table25[[#This Row],[Contract No.]],Table3[#All],5,FALSE),"")</f>
        <v>46203</v>
      </c>
      <c r="M1402" s="110">
        <f>IFERROR(IF(Table25[[#This Row],[Contract End Date]]="99/99/9999","No End",IF(AND(MONTH(Table25[[#This Row],[Contract End Date]])&gt;6,MONTH(Table25[[#This Row],[Contract End Date]])&lt;=12),YEAR(Table25[[#This Row],[Contract End Date]])+1,YEAR(Table25[[#This Row],[Contract End Date]]))),"")</f>
        <v>2026</v>
      </c>
      <c r="N1402" s="111">
        <f>Table25[[#This Row],[FY Formula end]]</f>
        <v>2026</v>
      </c>
      <c r="O1402" s="112" t="str">
        <f>IF(Table25[[#This Row],[Year End]]="No End","No End","FY"&amp;" "&amp;Table25[[#This Row],[Year End]])</f>
        <v>FY 2026</v>
      </c>
      <c r="P1402" s="27"/>
      <c r="Q1402" s="104" t="str">
        <f>_xlfn.IFNA(IF($B1402="","",VLOOKUP($B1402,'SWC Towers'!$A:$Q,$Q$2,FALSE)),"")</f>
        <v/>
      </c>
      <c r="R1402" s="106" t="str">
        <f>_xlfn.IFNA(IF($B1402="","",VLOOKUP($B1402,'SWC Towers'!$A:$Q,$R$2,FALSE)),"")</f>
        <v/>
      </c>
      <c r="S1402" s="106" t="str">
        <f>_xlfn.IFNA(IF($B1402="","",VLOOKUP($B1402,'SWC Towers'!$A:$Q,$S$2,FALSE)),"")</f>
        <v/>
      </c>
      <c r="T1402" s="106" t="str">
        <f>_xlfn.IFNA(IF($B1402="","",VLOOKUP($B1402,'SWC Towers'!$A:$Q,$T$2,FALSE)),"")</f>
        <v/>
      </c>
      <c r="U1402" s="104">
        <f>_xlfn.IFNA(IF($B1402="","",VLOOKUP($B1402,'SWC Towers'!$A:$Q,$U$2,FALSE)),"")</f>
        <v>0.1</v>
      </c>
      <c r="V1402" s="104" t="str">
        <f>_xlfn.IFNA(IF($B1402="","",VLOOKUP($B1402,'SWC Towers'!$A:$Q,$V$2,FALSE)),"")</f>
        <v/>
      </c>
      <c r="W1402" s="104" t="str">
        <f>_xlfn.IFNA(IF($B1402="","",VLOOKUP($B1402,'SWC Towers'!$A:$Q,$W$2,FALSE)),"")</f>
        <v/>
      </c>
      <c r="X1402" s="104" t="str">
        <f>_xlfn.IFNA(IF($B1402="","",VLOOKUP($B1402,'SWC Towers'!$A:$Q,$X$2,FALSE)),"")</f>
        <v/>
      </c>
      <c r="Y1402" s="104" t="str">
        <f>_xlfn.IFNA(IF($B1402="","",VLOOKUP($B1402,'SWC Towers'!$A:$Q,$Y$2,FALSE)),"")</f>
        <v/>
      </c>
      <c r="Z1402" s="104" t="str">
        <f>_xlfn.IFNA(IF($B1402="","",VLOOKUP($B1402,'SWC Towers'!$A:$Q,$Z$2,FALSE)),"")</f>
        <v/>
      </c>
      <c r="AA1402" s="104" t="str">
        <f>_xlfn.IFNA(IF($B1402="","",VLOOKUP($B1402,'SWC Towers'!$A:$Q,$AA$2,FALSE)),"")</f>
        <v/>
      </c>
      <c r="AB1402" s="106">
        <f>_xlfn.IFNA(IF($B1402="","",VLOOKUP($B1402,'SWC Towers'!$A:$Q,$AB$2,FALSE)),"")</f>
        <v>0.9</v>
      </c>
      <c r="AC1402" s="20">
        <f>SUM(Table25[[#This Row],[IT Tower: Application]:[Other/Non-IT ]])</f>
        <v>1</v>
      </c>
      <c r="AD1402" s="67"/>
      <c r="AE1402" s="67"/>
      <c r="AF1402" s="67"/>
      <c r="AG1402" s="67"/>
      <c r="AH1402" s="67"/>
      <c r="AI1402" s="67"/>
      <c r="AJ1402" s="67"/>
      <c r="AK1402" s="67"/>
      <c r="AL1402" s="67"/>
      <c r="AM1402" s="67"/>
      <c r="AN1402" s="67"/>
      <c r="AO1402" s="67"/>
      <c r="AP1402" s="67"/>
      <c r="AQ1402" s="67"/>
      <c r="AR1402" s="67"/>
      <c r="AS1402" s="67"/>
      <c r="AT1402" s="67"/>
      <c r="AU1402" s="67"/>
      <c r="AV1402" s="67"/>
      <c r="AW1402" s="67"/>
      <c r="AX1402" s="67"/>
      <c r="AY1402" s="67"/>
      <c r="AZ1402" s="67">
        <v>0</v>
      </c>
      <c r="BA1402" s="67">
        <v>1009</v>
      </c>
      <c r="BB1402" s="113">
        <v>1374</v>
      </c>
      <c r="BC1402" s="113">
        <v>247</v>
      </c>
      <c r="BD1402" s="113"/>
      <c r="BE1402" s="113"/>
      <c r="BF1402" s="113"/>
      <c r="BG1402" s="113"/>
      <c r="BH1402" s="113"/>
      <c r="BI1402" s="113"/>
      <c r="BJ1402" s="113"/>
      <c r="BK1402" s="113"/>
      <c r="BL1402" s="113"/>
      <c r="BM1402" s="113"/>
      <c r="BN1402" s="113"/>
      <c r="BO1402" s="113"/>
      <c r="BP1402" s="113"/>
      <c r="BQ1402" s="113"/>
      <c r="BR1402" s="113"/>
      <c r="BS1402" s="113"/>
      <c r="BT1402" s="113"/>
      <c r="BU1402" s="113"/>
      <c r="BV1402" s="113"/>
      <c r="BW1402" s="113"/>
      <c r="BX1402" s="113"/>
      <c r="BY1402" s="113"/>
      <c r="BZ1402" s="113"/>
      <c r="CA1402" s="67"/>
      <c r="CB1402" s="113"/>
      <c r="CC1402" s="69">
        <f>SUM(Table25[[#This Row],[Contract Amount FY00]:[Contract Amount FY50]])</f>
        <v>2630</v>
      </c>
      <c r="CD1402" s="114"/>
    </row>
    <row r="1403" spans="1:82" x14ac:dyDescent="0.25">
      <c r="A1403" s="122" t="s">
        <v>1953</v>
      </c>
      <c r="B1403" s="122" t="s">
        <v>2245</v>
      </c>
      <c r="C1403" s="122" t="s">
        <v>3192</v>
      </c>
      <c r="E1403" s="26" t="str">
        <f>IFERROR(IF(VLOOKUP(Table25[[#This Row],[Contract No.]],Table3[#All],3,FALSE)="","No","Yes"),"")</f>
        <v>No</v>
      </c>
      <c r="F1403" s="107" t="str">
        <f>IFERROR(VLOOKUP(Table25[[#This Row],[Contract No.]],Table3[#All],3,FALSE),"")</f>
        <v/>
      </c>
      <c r="G1403" s="107" t="str">
        <f>IFERROR(IF(Table25[[#This Row],[Cooperative Purchase
(Yes/No)]]="Yes","Yes",IF(VLOOKUP(Table25[[#This Row],[Contract No.]],Table3[#All],1,FALSE)=Table25[[#This Row],[Contract No.]],"Yes","No")),"No")</f>
        <v>Yes</v>
      </c>
      <c r="H1403" s="51">
        <f>IFERROR(VLOOKUP(Table25[[#This Row],[Contract No.]],Table3[#All],4,FALSE),"")</f>
        <v>43952</v>
      </c>
      <c r="I1403" s="28">
        <f>IFERROR(IF(AND(MONTH(Table25[[#This Row],[Contract Start Date]])&gt;6,MONTH(Table25[[#This Row],[Contract Start Date]])&lt;=12),YEAR(Table25[[#This Row],[Contract Start Date]])+1,YEAR(Table25[[#This Row],[Contract Start Date]])),"")</f>
        <v>2020</v>
      </c>
      <c r="J1403" s="108">
        <f>Table25[[#This Row],[FY Formula start]]</f>
        <v>2020</v>
      </c>
      <c r="K1403" s="59" t="str">
        <f>"FY"&amp;" "&amp;Table25[[#This Row],[Year Start]]</f>
        <v>FY 2020</v>
      </c>
      <c r="L1403" s="109">
        <f>IFERROR(VLOOKUP(Table25[[#This Row],[Contract No.]],Table3[#All],5,FALSE),"")</f>
        <v>46203</v>
      </c>
      <c r="M1403" s="110">
        <f>IFERROR(IF(Table25[[#This Row],[Contract End Date]]="99/99/9999","No End",IF(AND(MONTH(Table25[[#This Row],[Contract End Date]])&gt;6,MONTH(Table25[[#This Row],[Contract End Date]])&lt;=12),YEAR(Table25[[#This Row],[Contract End Date]])+1,YEAR(Table25[[#This Row],[Contract End Date]]))),"")</f>
        <v>2026</v>
      </c>
      <c r="N1403" s="111">
        <f>Table25[[#This Row],[FY Formula end]]</f>
        <v>2026</v>
      </c>
      <c r="O1403" s="112" t="str">
        <f>IF(Table25[[#This Row],[Year End]]="No End","No End","FY"&amp;" "&amp;Table25[[#This Row],[Year End]])</f>
        <v>FY 2026</v>
      </c>
      <c r="P1403" s="27"/>
      <c r="Q1403" s="104" t="str">
        <f>_xlfn.IFNA(IF($B1403="","",VLOOKUP($B1403,'SWC Towers'!$A:$Q,$Q$2,FALSE)),"")</f>
        <v/>
      </c>
      <c r="R1403" s="106" t="str">
        <f>_xlfn.IFNA(IF($B1403="","",VLOOKUP($B1403,'SWC Towers'!$A:$Q,$R$2,FALSE)),"")</f>
        <v/>
      </c>
      <c r="S1403" s="106" t="str">
        <f>_xlfn.IFNA(IF($B1403="","",VLOOKUP($B1403,'SWC Towers'!$A:$Q,$S$2,FALSE)),"")</f>
        <v/>
      </c>
      <c r="T1403" s="106" t="str">
        <f>_xlfn.IFNA(IF($B1403="","",VLOOKUP($B1403,'SWC Towers'!$A:$Q,$T$2,FALSE)),"")</f>
        <v/>
      </c>
      <c r="U1403" s="104">
        <f>_xlfn.IFNA(IF($B1403="","",VLOOKUP($B1403,'SWC Towers'!$A:$Q,$U$2,FALSE)),"")</f>
        <v>0.1</v>
      </c>
      <c r="V1403" s="104" t="str">
        <f>_xlfn.IFNA(IF($B1403="","",VLOOKUP($B1403,'SWC Towers'!$A:$Q,$V$2,FALSE)),"")</f>
        <v/>
      </c>
      <c r="W1403" s="104" t="str">
        <f>_xlfn.IFNA(IF($B1403="","",VLOOKUP($B1403,'SWC Towers'!$A:$Q,$W$2,FALSE)),"")</f>
        <v/>
      </c>
      <c r="X1403" s="104" t="str">
        <f>_xlfn.IFNA(IF($B1403="","",VLOOKUP($B1403,'SWC Towers'!$A:$Q,$X$2,FALSE)),"")</f>
        <v/>
      </c>
      <c r="Y1403" s="104" t="str">
        <f>_xlfn.IFNA(IF($B1403="","",VLOOKUP($B1403,'SWC Towers'!$A:$Q,$Y$2,FALSE)),"")</f>
        <v/>
      </c>
      <c r="Z1403" s="104" t="str">
        <f>_xlfn.IFNA(IF($B1403="","",VLOOKUP($B1403,'SWC Towers'!$A:$Q,$Z$2,FALSE)),"")</f>
        <v/>
      </c>
      <c r="AA1403" s="104" t="str">
        <f>_xlfn.IFNA(IF($B1403="","",VLOOKUP($B1403,'SWC Towers'!$A:$Q,$AA$2,FALSE)),"")</f>
        <v/>
      </c>
      <c r="AB1403" s="106">
        <f>_xlfn.IFNA(IF($B1403="","",VLOOKUP($B1403,'SWC Towers'!$A:$Q,$AB$2,FALSE)),"")</f>
        <v>0.9</v>
      </c>
      <c r="AC1403" s="20">
        <f>SUM(Table25[[#This Row],[IT Tower: Application]:[Other/Non-IT ]])</f>
        <v>1</v>
      </c>
      <c r="AD1403" s="67"/>
      <c r="AE1403" s="67"/>
      <c r="AF1403" s="67"/>
      <c r="AG1403" s="67"/>
      <c r="AH1403" s="67"/>
      <c r="AI1403" s="67"/>
      <c r="AJ1403" s="67"/>
      <c r="AK1403" s="67"/>
      <c r="AL1403" s="67"/>
      <c r="AM1403" s="67"/>
      <c r="AN1403" s="67"/>
      <c r="AO1403" s="67"/>
      <c r="AP1403" s="67"/>
      <c r="AQ1403" s="67"/>
      <c r="AR1403" s="67"/>
      <c r="AS1403" s="67"/>
      <c r="AT1403" s="67"/>
      <c r="AU1403" s="67"/>
      <c r="AV1403" s="67"/>
      <c r="AW1403" s="67"/>
      <c r="AX1403" s="67">
        <v>67</v>
      </c>
      <c r="AY1403" s="67">
        <v>566</v>
      </c>
      <c r="AZ1403" s="67">
        <v>650</v>
      </c>
      <c r="BA1403" s="67">
        <v>0</v>
      </c>
      <c r="BB1403" s="113"/>
      <c r="BC1403" s="113"/>
      <c r="BD1403" s="113"/>
      <c r="BE1403" s="113"/>
      <c r="BF1403" s="113"/>
      <c r="BG1403" s="113"/>
      <c r="BH1403" s="113"/>
      <c r="BI1403" s="113"/>
      <c r="BJ1403" s="113"/>
      <c r="BK1403" s="113"/>
      <c r="BL1403" s="113"/>
      <c r="BM1403" s="113"/>
      <c r="BN1403" s="113"/>
      <c r="BO1403" s="113"/>
      <c r="BP1403" s="113"/>
      <c r="BQ1403" s="113"/>
      <c r="BR1403" s="113"/>
      <c r="BS1403" s="113"/>
      <c r="BT1403" s="113"/>
      <c r="BU1403" s="113"/>
      <c r="BV1403" s="113"/>
      <c r="BW1403" s="113"/>
      <c r="BX1403" s="113"/>
      <c r="BY1403" s="113"/>
      <c r="BZ1403" s="113"/>
      <c r="CA1403" s="67"/>
      <c r="CB1403" s="113"/>
      <c r="CC1403" s="69">
        <f>SUM(Table25[[#This Row],[Contract Amount FY00]:[Contract Amount FY50]])</f>
        <v>1283</v>
      </c>
      <c r="CD1403" s="114"/>
    </row>
    <row r="1404" spans="1:82" x14ac:dyDescent="0.25">
      <c r="A1404" s="122" t="s">
        <v>1953</v>
      </c>
      <c r="B1404" s="122" t="s">
        <v>526</v>
      </c>
      <c r="C1404" s="122" t="s">
        <v>3206</v>
      </c>
      <c r="E1404" s="26" t="str">
        <f>IFERROR(IF(VLOOKUP(Table25[[#This Row],[Contract No.]],Table3[#All],3,FALSE)="","No","Yes"),"")</f>
        <v>Yes</v>
      </c>
      <c r="F1404" s="107" t="str">
        <f>IFERROR(VLOOKUP(Table25[[#This Row],[Contract No.]],Table3[#All],3,FALSE),"")</f>
        <v>NASPO</v>
      </c>
      <c r="G1404" s="107" t="str">
        <f>IFERROR(IF(Table25[[#This Row],[Cooperative Purchase
(Yes/No)]]="Yes","Yes",IF(VLOOKUP(Table25[[#This Row],[Contract No.]],Table3[#All],1,FALSE)=Table25[[#This Row],[Contract No.]],"Yes","No")),"No")</f>
        <v>Yes</v>
      </c>
      <c r="H1404" s="51">
        <f>IFERROR(VLOOKUP(Table25[[#This Row],[Contract No.]],Table3[#All],4,FALSE),"")</f>
        <v>43892</v>
      </c>
      <c r="I1404" s="28">
        <f>IFERROR(IF(AND(MONTH(Table25[[#This Row],[Contract Start Date]])&gt;6,MONTH(Table25[[#This Row],[Contract Start Date]])&lt;=12),YEAR(Table25[[#This Row],[Contract Start Date]])+1,YEAR(Table25[[#This Row],[Contract Start Date]])),"")</f>
        <v>2020</v>
      </c>
      <c r="J1404" s="108">
        <f>Table25[[#This Row],[FY Formula start]]</f>
        <v>2020</v>
      </c>
      <c r="K1404" s="59" t="str">
        <f>"FY"&amp;" "&amp;Table25[[#This Row],[Year Start]]</f>
        <v>FY 2020</v>
      </c>
      <c r="L1404" s="109">
        <f>IFERROR(VLOOKUP(Table25[[#This Row],[Contract No.]],Table3[#All],5,FALSE),"")</f>
        <v>45504</v>
      </c>
      <c r="M1404" s="110">
        <f>IFERROR(IF(Table25[[#This Row],[Contract End Date]]="99/99/9999","No End",IF(AND(MONTH(Table25[[#This Row],[Contract End Date]])&gt;6,MONTH(Table25[[#This Row],[Contract End Date]])&lt;=12),YEAR(Table25[[#This Row],[Contract End Date]])+1,YEAR(Table25[[#This Row],[Contract End Date]]))),"")</f>
        <v>2025</v>
      </c>
      <c r="N1404" s="111">
        <f>Table25[[#This Row],[FY Formula end]]</f>
        <v>2025</v>
      </c>
      <c r="O1404" s="112" t="str">
        <f>IF(Table25[[#This Row],[Year End]]="No End","No End","FY"&amp;" "&amp;Table25[[#This Row],[Year End]])</f>
        <v>FY 2025</v>
      </c>
      <c r="P1404" s="27"/>
      <c r="Q1404" s="104" t="str">
        <f>_xlfn.IFNA(IF($B1404="","",VLOOKUP($B1404,'SWC Towers'!$A:$Q,$Q$2,FALSE)),"")</f>
        <v/>
      </c>
      <c r="R1404" s="106">
        <f>_xlfn.IFNA(IF($B1404="","",VLOOKUP($B1404,'SWC Towers'!$A:$Q,$R$2,FALSE)),"")</f>
        <v>0.1</v>
      </c>
      <c r="S1404" s="106" t="str">
        <f>_xlfn.IFNA(IF($B1404="","",VLOOKUP($B1404,'SWC Towers'!$A:$Q,$S$2,FALSE)),"")</f>
        <v/>
      </c>
      <c r="T1404" s="106">
        <f>_xlfn.IFNA(IF($B1404="","",VLOOKUP($B1404,'SWC Towers'!$A:$Q,$T$2,FALSE)),"")</f>
        <v>0.05</v>
      </c>
      <c r="U1404" s="104">
        <f>_xlfn.IFNA(IF($B1404="","",VLOOKUP($B1404,'SWC Towers'!$A:$Q,$U$2,FALSE)),"")</f>
        <v>0.65</v>
      </c>
      <c r="V1404" s="104" t="str">
        <f>_xlfn.IFNA(IF($B1404="","",VLOOKUP($B1404,'SWC Towers'!$A:$Q,$V$2,FALSE)),"")</f>
        <v/>
      </c>
      <c r="W1404" s="104">
        <f>_xlfn.IFNA(IF($B1404="","",VLOOKUP($B1404,'SWC Towers'!$A:$Q,$W$2,FALSE)),"")</f>
        <v>0.1</v>
      </c>
      <c r="X1404" s="104" t="str">
        <f>_xlfn.IFNA(IF($B1404="","",VLOOKUP($B1404,'SWC Towers'!$A:$Q,$X$2,FALSE)),"")</f>
        <v/>
      </c>
      <c r="Y1404" s="104" t="str">
        <f>_xlfn.IFNA(IF($B1404="","",VLOOKUP($B1404,'SWC Towers'!$A:$Q,$Y$2,FALSE)),"")</f>
        <v/>
      </c>
      <c r="Z1404" s="104">
        <f>_xlfn.IFNA(IF($B1404="","",VLOOKUP($B1404,'SWC Towers'!$A:$Q,$Z$2,FALSE)),"")</f>
        <v>0.1</v>
      </c>
      <c r="AA1404" s="104" t="str">
        <f>_xlfn.IFNA(IF($B1404="","",VLOOKUP($B1404,'SWC Towers'!$A:$Q,$AA$2,FALSE)),"")</f>
        <v/>
      </c>
      <c r="AB1404" s="106" t="str">
        <f>_xlfn.IFNA(IF($B1404="","",VLOOKUP($B1404,'SWC Towers'!$A:$Q,$AB$2,FALSE)),"")</f>
        <v/>
      </c>
      <c r="AC1404" s="20">
        <f>SUM(Table25[[#This Row],[IT Tower: Application]:[Other/Non-IT ]])</f>
        <v>1</v>
      </c>
      <c r="AD1404" s="67"/>
      <c r="AE1404" s="67"/>
      <c r="AF1404" s="67"/>
      <c r="AG1404" s="67"/>
      <c r="AH1404" s="67"/>
      <c r="AI1404" s="67"/>
      <c r="AJ1404" s="67"/>
      <c r="AK1404" s="67"/>
      <c r="AL1404" s="67"/>
      <c r="AM1404" s="67"/>
      <c r="AN1404" s="67"/>
      <c r="AO1404" s="67"/>
      <c r="AP1404" s="67"/>
      <c r="AQ1404" s="67"/>
      <c r="AR1404" s="67"/>
      <c r="AS1404" s="67"/>
      <c r="AT1404" s="67"/>
      <c r="AU1404" s="67"/>
      <c r="AV1404" s="67"/>
      <c r="AW1404" s="67"/>
      <c r="AX1404" s="67"/>
      <c r="AY1404" s="67">
        <v>2285</v>
      </c>
      <c r="AZ1404" s="67">
        <v>16499</v>
      </c>
      <c r="BA1404" s="67">
        <v>225139</v>
      </c>
      <c r="BB1404" s="113">
        <v>256032</v>
      </c>
      <c r="BC1404" s="113">
        <v>0</v>
      </c>
      <c r="BD1404" s="113"/>
      <c r="BE1404" s="113"/>
      <c r="BF1404" s="113"/>
      <c r="BG1404" s="113"/>
      <c r="BH1404" s="113"/>
      <c r="BI1404" s="113"/>
      <c r="BJ1404" s="113"/>
      <c r="BK1404" s="113"/>
      <c r="BL1404" s="113"/>
      <c r="BM1404" s="113"/>
      <c r="BN1404" s="113"/>
      <c r="BO1404" s="113"/>
      <c r="BP1404" s="113"/>
      <c r="BQ1404" s="113"/>
      <c r="BR1404" s="113"/>
      <c r="BS1404" s="113"/>
      <c r="BT1404" s="113"/>
      <c r="BU1404" s="113"/>
      <c r="BV1404" s="113"/>
      <c r="BW1404" s="113"/>
      <c r="BX1404" s="113"/>
      <c r="BY1404" s="113"/>
      <c r="BZ1404" s="113"/>
      <c r="CA1404" s="67"/>
      <c r="CB1404" s="113"/>
      <c r="CC1404" s="69">
        <f>SUM(Table25[[#This Row],[Contract Amount FY00]:[Contract Amount FY50]])</f>
        <v>499955</v>
      </c>
      <c r="CD1404" s="114"/>
    </row>
    <row r="1405" spans="1:82" x14ac:dyDescent="0.25">
      <c r="A1405" s="122" t="s">
        <v>1953</v>
      </c>
      <c r="B1405" s="122" t="s">
        <v>526</v>
      </c>
      <c r="C1405" s="122" t="s">
        <v>966</v>
      </c>
      <c r="E1405" s="26" t="str">
        <f>IFERROR(IF(VLOOKUP(Table25[[#This Row],[Contract No.]],Table3[#All],3,FALSE)="","No","Yes"),"")</f>
        <v>Yes</v>
      </c>
      <c r="F1405" s="107" t="str">
        <f>IFERROR(VLOOKUP(Table25[[#This Row],[Contract No.]],Table3[#All],3,FALSE),"")</f>
        <v>NASPO</v>
      </c>
      <c r="G1405" s="107" t="str">
        <f>IFERROR(IF(Table25[[#This Row],[Cooperative Purchase
(Yes/No)]]="Yes","Yes",IF(VLOOKUP(Table25[[#This Row],[Contract No.]],Table3[#All],1,FALSE)=Table25[[#This Row],[Contract No.]],"Yes","No")),"No")</f>
        <v>Yes</v>
      </c>
      <c r="H1405" s="51">
        <f>IFERROR(VLOOKUP(Table25[[#This Row],[Contract No.]],Table3[#All],4,FALSE),"")</f>
        <v>43892</v>
      </c>
      <c r="I1405" s="28">
        <f>IFERROR(IF(AND(MONTH(Table25[[#This Row],[Contract Start Date]])&gt;6,MONTH(Table25[[#This Row],[Contract Start Date]])&lt;=12),YEAR(Table25[[#This Row],[Contract Start Date]])+1,YEAR(Table25[[#This Row],[Contract Start Date]])),"")</f>
        <v>2020</v>
      </c>
      <c r="J1405" s="108">
        <f>Table25[[#This Row],[FY Formula start]]</f>
        <v>2020</v>
      </c>
      <c r="K1405" s="59" t="str">
        <f>"FY"&amp;" "&amp;Table25[[#This Row],[Year Start]]</f>
        <v>FY 2020</v>
      </c>
      <c r="L1405" s="109">
        <f>IFERROR(VLOOKUP(Table25[[#This Row],[Contract No.]],Table3[#All],5,FALSE),"")</f>
        <v>45504</v>
      </c>
      <c r="M1405" s="110">
        <f>IFERROR(IF(Table25[[#This Row],[Contract End Date]]="99/99/9999","No End",IF(AND(MONTH(Table25[[#This Row],[Contract End Date]])&gt;6,MONTH(Table25[[#This Row],[Contract End Date]])&lt;=12),YEAR(Table25[[#This Row],[Contract End Date]])+1,YEAR(Table25[[#This Row],[Contract End Date]]))),"")</f>
        <v>2025</v>
      </c>
      <c r="N1405" s="111">
        <f>Table25[[#This Row],[FY Formula end]]</f>
        <v>2025</v>
      </c>
      <c r="O1405" s="112" t="str">
        <f>IF(Table25[[#This Row],[Year End]]="No End","No End","FY"&amp;" "&amp;Table25[[#This Row],[Year End]])</f>
        <v>FY 2025</v>
      </c>
      <c r="P1405" s="27"/>
      <c r="Q1405" s="104" t="str">
        <f>_xlfn.IFNA(IF($B1405="","",VLOOKUP($B1405,'SWC Towers'!$A:$Q,$Q$2,FALSE)),"")</f>
        <v/>
      </c>
      <c r="R1405" s="106">
        <f>_xlfn.IFNA(IF($B1405="","",VLOOKUP($B1405,'SWC Towers'!$A:$Q,$R$2,FALSE)),"")</f>
        <v>0.1</v>
      </c>
      <c r="S1405" s="106" t="str">
        <f>_xlfn.IFNA(IF($B1405="","",VLOOKUP($B1405,'SWC Towers'!$A:$Q,$S$2,FALSE)),"")</f>
        <v/>
      </c>
      <c r="T1405" s="106">
        <f>_xlfn.IFNA(IF($B1405="","",VLOOKUP($B1405,'SWC Towers'!$A:$Q,$T$2,FALSE)),"")</f>
        <v>0.05</v>
      </c>
      <c r="U1405" s="104">
        <f>_xlfn.IFNA(IF($B1405="","",VLOOKUP($B1405,'SWC Towers'!$A:$Q,$U$2,FALSE)),"")</f>
        <v>0.65</v>
      </c>
      <c r="V1405" s="104" t="str">
        <f>_xlfn.IFNA(IF($B1405="","",VLOOKUP($B1405,'SWC Towers'!$A:$Q,$V$2,FALSE)),"")</f>
        <v/>
      </c>
      <c r="W1405" s="104">
        <f>_xlfn.IFNA(IF($B1405="","",VLOOKUP($B1405,'SWC Towers'!$A:$Q,$W$2,FALSE)),"")</f>
        <v>0.1</v>
      </c>
      <c r="X1405" s="104" t="str">
        <f>_xlfn.IFNA(IF($B1405="","",VLOOKUP($B1405,'SWC Towers'!$A:$Q,$X$2,FALSE)),"")</f>
        <v/>
      </c>
      <c r="Y1405" s="104" t="str">
        <f>_xlfn.IFNA(IF($B1405="","",VLOOKUP($B1405,'SWC Towers'!$A:$Q,$Y$2,FALSE)),"")</f>
        <v/>
      </c>
      <c r="Z1405" s="104">
        <f>_xlfn.IFNA(IF($B1405="","",VLOOKUP($B1405,'SWC Towers'!$A:$Q,$Z$2,FALSE)),"")</f>
        <v>0.1</v>
      </c>
      <c r="AA1405" s="104" t="str">
        <f>_xlfn.IFNA(IF($B1405="","",VLOOKUP($B1405,'SWC Towers'!$A:$Q,$AA$2,FALSE)),"")</f>
        <v/>
      </c>
      <c r="AB1405" s="106" t="str">
        <f>_xlfn.IFNA(IF($B1405="","",VLOOKUP($B1405,'SWC Towers'!$A:$Q,$AB$2,FALSE)),"")</f>
        <v/>
      </c>
      <c r="AC1405" s="20">
        <f>SUM(Table25[[#This Row],[IT Tower: Application]:[Other/Non-IT ]])</f>
        <v>1</v>
      </c>
      <c r="AD1405" s="67"/>
      <c r="AE1405" s="67"/>
      <c r="AF1405" s="67"/>
      <c r="AG1405" s="67"/>
      <c r="AH1405" s="67"/>
      <c r="AI1405" s="67"/>
      <c r="AJ1405" s="67"/>
      <c r="AK1405" s="67"/>
      <c r="AL1405" s="67"/>
      <c r="AM1405" s="67"/>
      <c r="AN1405" s="67"/>
      <c r="AO1405" s="67"/>
      <c r="AP1405" s="67"/>
      <c r="AQ1405" s="67"/>
      <c r="AR1405" s="67"/>
      <c r="AS1405" s="67"/>
      <c r="AT1405" s="67"/>
      <c r="AU1405" s="67"/>
      <c r="AV1405" s="67"/>
      <c r="AW1405" s="67"/>
      <c r="AX1405" s="67">
        <v>227413</v>
      </c>
      <c r="AY1405" s="67">
        <v>58813</v>
      </c>
      <c r="AZ1405" s="67">
        <v>27410</v>
      </c>
      <c r="BA1405" s="67">
        <v>0</v>
      </c>
      <c r="BB1405" s="113">
        <v>426827</v>
      </c>
      <c r="BC1405" s="113">
        <v>0</v>
      </c>
      <c r="BD1405" s="113"/>
      <c r="BE1405" s="113"/>
      <c r="BF1405" s="113"/>
      <c r="BG1405" s="113"/>
      <c r="BH1405" s="113"/>
      <c r="BI1405" s="113"/>
      <c r="BJ1405" s="113"/>
      <c r="BK1405" s="113"/>
      <c r="BL1405" s="113"/>
      <c r="BM1405" s="113"/>
      <c r="BN1405" s="113"/>
      <c r="BO1405" s="113"/>
      <c r="BP1405" s="113"/>
      <c r="BQ1405" s="113"/>
      <c r="BR1405" s="113"/>
      <c r="BS1405" s="113"/>
      <c r="BT1405" s="113"/>
      <c r="BU1405" s="113"/>
      <c r="BV1405" s="113"/>
      <c r="BW1405" s="113"/>
      <c r="BX1405" s="113"/>
      <c r="BY1405" s="113"/>
      <c r="BZ1405" s="113"/>
      <c r="CA1405" s="67"/>
      <c r="CB1405" s="113"/>
      <c r="CC1405" s="69">
        <f>SUM(Table25[[#This Row],[Contract Amount FY00]:[Contract Amount FY50]])</f>
        <v>740463</v>
      </c>
      <c r="CD1405" s="114"/>
    </row>
    <row r="1406" spans="1:82" x14ac:dyDescent="0.25">
      <c r="A1406" s="122" t="s">
        <v>1953</v>
      </c>
      <c r="B1406" s="122" t="s">
        <v>526</v>
      </c>
      <c r="C1406" s="122" t="s">
        <v>3193</v>
      </c>
      <c r="E1406" s="26" t="str">
        <f>IFERROR(IF(VLOOKUP(Table25[[#This Row],[Contract No.]],Table3[#All],3,FALSE)="","No","Yes"),"")</f>
        <v>Yes</v>
      </c>
      <c r="F1406" s="107" t="str">
        <f>IFERROR(VLOOKUP(Table25[[#This Row],[Contract No.]],Table3[#All],3,FALSE),"")</f>
        <v>NASPO</v>
      </c>
      <c r="G1406" s="107" t="str">
        <f>IFERROR(IF(Table25[[#This Row],[Cooperative Purchase
(Yes/No)]]="Yes","Yes",IF(VLOOKUP(Table25[[#This Row],[Contract No.]],Table3[#All],1,FALSE)=Table25[[#This Row],[Contract No.]],"Yes","No")),"No")</f>
        <v>Yes</v>
      </c>
      <c r="H1406" s="51">
        <f>IFERROR(VLOOKUP(Table25[[#This Row],[Contract No.]],Table3[#All],4,FALSE),"")</f>
        <v>43892</v>
      </c>
      <c r="I1406" s="28">
        <f>IFERROR(IF(AND(MONTH(Table25[[#This Row],[Contract Start Date]])&gt;6,MONTH(Table25[[#This Row],[Contract Start Date]])&lt;=12),YEAR(Table25[[#This Row],[Contract Start Date]])+1,YEAR(Table25[[#This Row],[Contract Start Date]])),"")</f>
        <v>2020</v>
      </c>
      <c r="J1406" s="108">
        <f>Table25[[#This Row],[FY Formula start]]</f>
        <v>2020</v>
      </c>
      <c r="K1406" s="59" t="str">
        <f>"FY"&amp;" "&amp;Table25[[#This Row],[Year Start]]</f>
        <v>FY 2020</v>
      </c>
      <c r="L1406" s="109">
        <f>IFERROR(VLOOKUP(Table25[[#This Row],[Contract No.]],Table3[#All],5,FALSE),"")</f>
        <v>45504</v>
      </c>
      <c r="M1406" s="110">
        <f>IFERROR(IF(Table25[[#This Row],[Contract End Date]]="99/99/9999","No End",IF(AND(MONTH(Table25[[#This Row],[Contract End Date]])&gt;6,MONTH(Table25[[#This Row],[Contract End Date]])&lt;=12),YEAR(Table25[[#This Row],[Contract End Date]])+1,YEAR(Table25[[#This Row],[Contract End Date]]))),"")</f>
        <v>2025</v>
      </c>
      <c r="N1406" s="111">
        <f>Table25[[#This Row],[FY Formula end]]</f>
        <v>2025</v>
      </c>
      <c r="O1406" s="112" t="str">
        <f>IF(Table25[[#This Row],[Year End]]="No End","No End","FY"&amp;" "&amp;Table25[[#This Row],[Year End]])</f>
        <v>FY 2025</v>
      </c>
      <c r="P1406" s="27"/>
      <c r="Q1406" s="104" t="str">
        <f>_xlfn.IFNA(IF($B1406="","",VLOOKUP($B1406,'SWC Towers'!$A:$Q,$Q$2,FALSE)),"")</f>
        <v/>
      </c>
      <c r="R1406" s="106">
        <f>_xlfn.IFNA(IF($B1406="","",VLOOKUP($B1406,'SWC Towers'!$A:$Q,$R$2,FALSE)),"")</f>
        <v>0.1</v>
      </c>
      <c r="S1406" s="106" t="str">
        <f>_xlfn.IFNA(IF($B1406="","",VLOOKUP($B1406,'SWC Towers'!$A:$Q,$S$2,FALSE)),"")</f>
        <v/>
      </c>
      <c r="T1406" s="106">
        <f>_xlfn.IFNA(IF($B1406="","",VLOOKUP($B1406,'SWC Towers'!$A:$Q,$T$2,FALSE)),"")</f>
        <v>0.05</v>
      </c>
      <c r="U1406" s="104">
        <f>_xlfn.IFNA(IF($B1406="","",VLOOKUP($B1406,'SWC Towers'!$A:$Q,$U$2,FALSE)),"")</f>
        <v>0.65</v>
      </c>
      <c r="V1406" s="104" t="str">
        <f>_xlfn.IFNA(IF($B1406="","",VLOOKUP($B1406,'SWC Towers'!$A:$Q,$V$2,FALSE)),"")</f>
        <v/>
      </c>
      <c r="W1406" s="104">
        <f>_xlfn.IFNA(IF($B1406="","",VLOOKUP($B1406,'SWC Towers'!$A:$Q,$W$2,FALSE)),"")</f>
        <v>0.1</v>
      </c>
      <c r="X1406" s="104" t="str">
        <f>_xlfn.IFNA(IF($B1406="","",VLOOKUP($B1406,'SWC Towers'!$A:$Q,$X$2,FALSE)),"")</f>
        <v/>
      </c>
      <c r="Y1406" s="104" t="str">
        <f>_xlfn.IFNA(IF($B1406="","",VLOOKUP($B1406,'SWC Towers'!$A:$Q,$Y$2,FALSE)),"")</f>
        <v/>
      </c>
      <c r="Z1406" s="104">
        <f>_xlfn.IFNA(IF($B1406="","",VLOOKUP($B1406,'SWC Towers'!$A:$Q,$Z$2,FALSE)),"")</f>
        <v>0.1</v>
      </c>
      <c r="AA1406" s="104" t="str">
        <f>_xlfn.IFNA(IF($B1406="","",VLOOKUP($B1406,'SWC Towers'!$A:$Q,$AA$2,FALSE)),"")</f>
        <v/>
      </c>
      <c r="AB1406" s="106" t="str">
        <f>_xlfn.IFNA(IF($B1406="","",VLOOKUP($B1406,'SWC Towers'!$A:$Q,$AB$2,FALSE)),"")</f>
        <v/>
      </c>
      <c r="AC1406" s="20">
        <f>SUM(Table25[[#This Row],[IT Tower: Application]:[Other/Non-IT ]])</f>
        <v>1</v>
      </c>
      <c r="AD1406" s="67"/>
      <c r="AE1406" s="67"/>
      <c r="AF1406" s="67"/>
      <c r="AG1406" s="67"/>
      <c r="AH1406" s="67"/>
      <c r="AI1406" s="67"/>
      <c r="AJ1406" s="67"/>
      <c r="AK1406" s="67"/>
      <c r="AL1406" s="67"/>
      <c r="AM1406" s="67"/>
      <c r="AN1406" s="67"/>
      <c r="AO1406" s="67"/>
      <c r="AP1406" s="67"/>
      <c r="AQ1406" s="67"/>
      <c r="AR1406" s="67"/>
      <c r="AS1406" s="67"/>
      <c r="AT1406" s="67"/>
      <c r="AU1406" s="67"/>
      <c r="AV1406" s="67"/>
      <c r="AW1406" s="67"/>
      <c r="AX1406" s="67">
        <v>2232</v>
      </c>
      <c r="AY1406" s="67">
        <v>196110</v>
      </c>
      <c r="AZ1406" s="67">
        <v>510738</v>
      </c>
      <c r="BA1406" s="67">
        <v>387190</v>
      </c>
      <c r="BB1406" s="113">
        <v>406030</v>
      </c>
      <c r="BC1406" s="113">
        <v>208323</v>
      </c>
      <c r="BD1406" s="113"/>
      <c r="BE1406" s="113"/>
      <c r="BF1406" s="113"/>
      <c r="BG1406" s="113"/>
      <c r="BH1406" s="113"/>
      <c r="BI1406" s="113"/>
      <c r="BJ1406" s="113"/>
      <c r="BK1406" s="113"/>
      <c r="BL1406" s="113"/>
      <c r="BM1406" s="113"/>
      <c r="BN1406" s="113"/>
      <c r="BO1406" s="113"/>
      <c r="BP1406" s="113"/>
      <c r="BQ1406" s="113"/>
      <c r="BR1406" s="113"/>
      <c r="BS1406" s="113"/>
      <c r="BT1406" s="113"/>
      <c r="BU1406" s="113"/>
      <c r="BV1406" s="113"/>
      <c r="BW1406" s="113"/>
      <c r="BX1406" s="113"/>
      <c r="BY1406" s="113"/>
      <c r="BZ1406" s="113"/>
      <c r="CA1406" s="67"/>
      <c r="CB1406" s="113"/>
      <c r="CC1406" s="69">
        <f>SUM(Table25[[#This Row],[Contract Amount FY00]:[Contract Amount FY50]])</f>
        <v>1710623</v>
      </c>
      <c r="CD1406" s="114"/>
    </row>
    <row r="1407" spans="1:82" x14ac:dyDescent="0.25">
      <c r="A1407" s="122" t="s">
        <v>1953</v>
      </c>
      <c r="B1407" s="122" t="s">
        <v>526</v>
      </c>
      <c r="C1407" s="122" t="s">
        <v>1771</v>
      </c>
      <c r="E1407" s="26" t="str">
        <f>IFERROR(IF(VLOOKUP(Table25[[#This Row],[Contract No.]],Table3[#All],3,FALSE)="","No","Yes"),"")</f>
        <v>Yes</v>
      </c>
      <c r="F1407" s="107" t="str">
        <f>IFERROR(VLOOKUP(Table25[[#This Row],[Contract No.]],Table3[#All],3,FALSE),"")</f>
        <v>NASPO</v>
      </c>
      <c r="G1407" s="107" t="str">
        <f>IFERROR(IF(Table25[[#This Row],[Cooperative Purchase
(Yes/No)]]="Yes","Yes",IF(VLOOKUP(Table25[[#This Row],[Contract No.]],Table3[#All],1,FALSE)=Table25[[#This Row],[Contract No.]],"Yes","No")),"No")</f>
        <v>Yes</v>
      </c>
      <c r="H1407" s="51">
        <f>IFERROR(VLOOKUP(Table25[[#This Row],[Contract No.]],Table3[#All],4,FALSE),"")</f>
        <v>43892</v>
      </c>
      <c r="I1407" s="28">
        <f>IFERROR(IF(AND(MONTH(Table25[[#This Row],[Contract Start Date]])&gt;6,MONTH(Table25[[#This Row],[Contract Start Date]])&lt;=12),YEAR(Table25[[#This Row],[Contract Start Date]])+1,YEAR(Table25[[#This Row],[Contract Start Date]])),"")</f>
        <v>2020</v>
      </c>
      <c r="J1407" s="108">
        <f>Table25[[#This Row],[FY Formula start]]</f>
        <v>2020</v>
      </c>
      <c r="K1407" s="59" t="str">
        <f>"FY"&amp;" "&amp;Table25[[#This Row],[Year Start]]</f>
        <v>FY 2020</v>
      </c>
      <c r="L1407" s="109">
        <f>IFERROR(VLOOKUP(Table25[[#This Row],[Contract No.]],Table3[#All],5,FALSE),"")</f>
        <v>45504</v>
      </c>
      <c r="M1407" s="110">
        <f>IFERROR(IF(Table25[[#This Row],[Contract End Date]]="99/99/9999","No End",IF(AND(MONTH(Table25[[#This Row],[Contract End Date]])&gt;6,MONTH(Table25[[#This Row],[Contract End Date]])&lt;=12),YEAR(Table25[[#This Row],[Contract End Date]])+1,YEAR(Table25[[#This Row],[Contract End Date]]))),"")</f>
        <v>2025</v>
      </c>
      <c r="N1407" s="111">
        <f>Table25[[#This Row],[FY Formula end]]</f>
        <v>2025</v>
      </c>
      <c r="O1407" s="112" t="str">
        <f>IF(Table25[[#This Row],[Year End]]="No End","No End","FY"&amp;" "&amp;Table25[[#This Row],[Year End]])</f>
        <v>FY 2025</v>
      </c>
      <c r="P1407" s="27"/>
      <c r="Q1407" s="104" t="str">
        <f>_xlfn.IFNA(IF($B1407="","",VLOOKUP($B1407,'SWC Towers'!$A:$Q,$Q$2,FALSE)),"")</f>
        <v/>
      </c>
      <c r="R1407" s="106">
        <f>_xlfn.IFNA(IF($B1407="","",VLOOKUP($B1407,'SWC Towers'!$A:$Q,$R$2,FALSE)),"")</f>
        <v>0.1</v>
      </c>
      <c r="S1407" s="106" t="str">
        <f>_xlfn.IFNA(IF($B1407="","",VLOOKUP($B1407,'SWC Towers'!$A:$Q,$S$2,FALSE)),"")</f>
        <v/>
      </c>
      <c r="T1407" s="106">
        <f>_xlfn.IFNA(IF($B1407="","",VLOOKUP($B1407,'SWC Towers'!$A:$Q,$T$2,FALSE)),"")</f>
        <v>0.05</v>
      </c>
      <c r="U1407" s="104">
        <f>_xlfn.IFNA(IF($B1407="","",VLOOKUP($B1407,'SWC Towers'!$A:$Q,$U$2,FALSE)),"")</f>
        <v>0.65</v>
      </c>
      <c r="V1407" s="104" t="str">
        <f>_xlfn.IFNA(IF($B1407="","",VLOOKUP($B1407,'SWC Towers'!$A:$Q,$V$2,FALSE)),"")</f>
        <v/>
      </c>
      <c r="W1407" s="104">
        <f>_xlfn.IFNA(IF($B1407="","",VLOOKUP($B1407,'SWC Towers'!$A:$Q,$W$2,FALSE)),"")</f>
        <v>0.1</v>
      </c>
      <c r="X1407" s="104" t="str">
        <f>_xlfn.IFNA(IF($B1407="","",VLOOKUP($B1407,'SWC Towers'!$A:$Q,$X$2,FALSE)),"")</f>
        <v/>
      </c>
      <c r="Y1407" s="104" t="str">
        <f>_xlfn.IFNA(IF($B1407="","",VLOOKUP($B1407,'SWC Towers'!$A:$Q,$Y$2,FALSE)),"")</f>
        <v/>
      </c>
      <c r="Z1407" s="104">
        <f>_xlfn.IFNA(IF($B1407="","",VLOOKUP($B1407,'SWC Towers'!$A:$Q,$Z$2,FALSE)),"")</f>
        <v>0.1</v>
      </c>
      <c r="AA1407" s="104" t="str">
        <f>_xlfn.IFNA(IF($B1407="","",VLOOKUP($B1407,'SWC Towers'!$A:$Q,$AA$2,FALSE)),"")</f>
        <v/>
      </c>
      <c r="AB1407" s="106" t="str">
        <f>_xlfn.IFNA(IF($B1407="","",VLOOKUP($B1407,'SWC Towers'!$A:$Q,$AB$2,FALSE)),"")</f>
        <v/>
      </c>
      <c r="AC1407" s="20">
        <f>SUM(Table25[[#This Row],[IT Tower: Application]:[Other/Non-IT ]])</f>
        <v>1</v>
      </c>
      <c r="AD1407" s="67"/>
      <c r="AE1407" s="67"/>
      <c r="AF1407" s="67"/>
      <c r="AG1407" s="67"/>
      <c r="AH1407" s="67"/>
      <c r="AI1407" s="67"/>
      <c r="AJ1407" s="67"/>
      <c r="AK1407" s="67"/>
      <c r="AL1407" s="67"/>
      <c r="AM1407" s="67"/>
      <c r="AN1407" s="67"/>
      <c r="AO1407" s="67"/>
      <c r="AP1407" s="67"/>
      <c r="AQ1407" s="67"/>
      <c r="AR1407" s="67"/>
      <c r="AS1407" s="67"/>
      <c r="AT1407" s="67"/>
      <c r="AU1407" s="67"/>
      <c r="AV1407" s="67"/>
      <c r="AW1407" s="67"/>
      <c r="AX1407" s="67">
        <v>0</v>
      </c>
      <c r="AY1407" s="67">
        <v>69716</v>
      </c>
      <c r="AZ1407" s="67">
        <v>0</v>
      </c>
      <c r="BA1407" s="67">
        <v>6529</v>
      </c>
      <c r="BB1407" s="113">
        <v>85031</v>
      </c>
      <c r="BC1407" s="113">
        <v>47060</v>
      </c>
      <c r="BD1407" s="113"/>
      <c r="BE1407" s="113"/>
      <c r="BF1407" s="113"/>
      <c r="BG1407" s="113"/>
      <c r="BH1407" s="113"/>
      <c r="BI1407" s="113"/>
      <c r="BJ1407" s="113"/>
      <c r="BK1407" s="113"/>
      <c r="BL1407" s="113"/>
      <c r="BM1407" s="113"/>
      <c r="BN1407" s="113"/>
      <c r="BO1407" s="113"/>
      <c r="BP1407" s="113"/>
      <c r="BQ1407" s="113"/>
      <c r="BR1407" s="113"/>
      <c r="BS1407" s="113"/>
      <c r="BT1407" s="113"/>
      <c r="BU1407" s="113"/>
      <c r="BV1407" s="113"/>
      <c r="BW1407" s="113"/>
      <c r="BX1407" s="113"/>
      <c r="BY1407" s="113"/>
      <c r="BZ1407" s="113"/>
      <c r="CA1407" s="67"/>
      <c r="CB1407" s="113"/>
      <c r="CC1407" s="69">
        <f>SUM(Table25[[#This Row],[Contract Amount FY00]:[Contract Amount FY50]])</f>
        <v>208336</v>
      </c>
      <c r="CD1407" s="114"/>
    </row>
    <row r="1408" spans="1:82" x14ac:dyDescent="0.25">
      <c r="A1408" s="122" t="s">
        <v>1953</v>
      </c>
      <c r="B1408" s="122" t="s">
        <v>526</v>
      </c>
      <c r="C1408" s="122" t="s">
        <v>946</v>
      </c>
      <c r="E1408" s="26" t="str">
        <f>IFERROR(IF(VLOOKUP(Table25[[#This Row],[Contract No.]],Table3[#All],3,FALSE)="","No","Yes"),"")</f>
        <v>Yes</v>
      </c>
      <c r="F1408" s="107" t="str">
        <f>IFERROR(VLOOKUP(Table25[[#This Row],[Contract No.]],Table3[#All],3,FALSE),"")</f>
        <v>NASPO</v>
      </c>
      <c r="G1408" s="107" t="str">
        <f>IFERROR(IF(Table25[[#This Row],[Cooperative Purchase
(Yes/No)]]="Yes","Yes",IF(VLOOKUP(Table25[[#This Row],[Contract No.]],Table3[#All],1,FALSE)=Table25[[#This Row],[Contract No.]],"Yes","No")),"No")</f>
        <v>Yes</v>
      </c>
      <c r="H1408" s="51">
        <f>IFERROR(VLOOKUP(Table25[[#This Row],[Contract No.]],Table3[#All],4,FALSE),"")</f>
        <v>43892</v>
      </c>
      <c r="I1408" s="28">
        <f>IFERROR(IF(AND(MONTH(Table25[[#This Row],[Contract Start Date]])&gt;6,MONTH(Table25[[#This Row],[Contract Start Date]])&lt;=12),YEAR(Table25[[#This Row],[Contract Start Date]])+1,YEAR(Table25[[#This Row],[Contract Start Date]])),"")</f>
        <v>2020</v>
      </c>
      <c r="J1408" s="108">
        <f>Table25[[#This Row],[FY Formula start]]</f>
        <v>2020</v>
      </c>
      <c r="K1408" s="59" t="str">
        <f>"FY"&amp;" "&amp;Table25[[#This Row],[Year Start]]</f>
        <v>FY 2020</v>
      </c>
      <c r="L1408" s="109">
        <f>IFERROR(VLOOKUP(Table25[[#This Row],[Contract No.]],Table3[#All],5,FALSE),"")</f>
        <v>45504</v>
      </c>
      <c r="M1408" s="110">
        <f>IFERROR(IF(Table25[[#This Row],[Contract End Date]]="99/99/9999","No End",IF(AND(MONTH(Table25[[#This Row],[Contract End Date]])&gt;6,MONTH(Table25[[#This Row],[Contract End Date]])&lt;=12),YEAR(Table25[[#This Row],[Contract End Date]])+1,YEAR(Table25[[#This Row],[Contract End Date]]))),"")</f>
        <v>2025</v>
      </c>
      <c r="N1408" s="111">
        <f>Table25[[#This Row],[FY Formula end]]</f>
        <v>2025</v>
      </c>
      <c r="O1408" s="112" t="str">
        <f>IF(Table25[[#This Row],[Year End]]="No End","No End","FY"&amp;" "&amp;Table25[[#This Row],[Year End]])</f>
        <v>FY 2025</v>
      </c>
      <c r="P1408" s="27"/>
      <c r="Q1408" s="104" t="str">
        <f>_xlfn.IFNA(IF($B1408="","",VLOOKUP($B1408,'SWC Towers'!$A:$Q,$Q$2,FALSE)),"")</f>
        <v/>
      </c>
      <c r="R1408" s="106">
        <f>_xlfn.IFNA(IF($B1408="","",VLOOKUP($B1408,'SWC Towers'!$A:$Q,$R$2,FALSE)),"")</f>
        <v>0.1</v>
      </c>
      <c r="S1408" s="106" t="str">
        <f>_xlfn.IFNA(IF($B1408="","",VLOOKUP($B1408,'SWC Towers'!$A:$Q,$S$2,FALSE)),"")</f>
        <v/>
      </c>
      <c r="T1408" s="106">
        <f>_xlfn.IFNA(IF($B1408="","",VLOOKUP($B1408,'SWC Towers'!$A:$Q,$T$2,FALSE)),"")</f>
        <v>0.05</v>
      </c>
      <c r="U1408" s="104">
        <f>_xlfn.IFNA(IF($B1408="","",VLOOKUP($B1408,'SWC Towers'!$A:$Q,$U$2,FALSE)),"")</f>
        <v>0.65</v>
      </c>
      <c r="V1408" s="104" t="str">
        <f>_xlfn.IFNA(IF($B1408="","",VLOOKUP($B1408,'SWC Towers'!$A:$Q,$V$2,FALSE)),"")</f>
        <v/>
      </c>
      <c r="W1408" s="104">
        <f>_xlfn.IFNA(IF($B1408="","",VLOOKUP($B1408,'SWC Towers'!$A:$Q,$W$2,FALSE)),"")</f>
        <v>0.1</v>
      </c>
      <c r="X1408" s="104" t="str">
        <f>_xlfn.IFNA(IF($B1408="","",VLOOKUP($B1408,'SWC Towers'!$A:$Q,$X$2,FALSE)),"")</f>
        <v/>
      </c>
      <c r="Y1408" s="104" t="str">
        <f>_xlfn.IFNA(IF($B1408="","",VLOOKUP($B1408,'SWC Towers'!$A:$Q,$Y$2,FALSE)),"")</f>
        <v/>
      </c>
      <c r="Z1408" s="104">
        <f>_xlfn.IFNA(IF($B1408="","",VLOOKUP($B1408,'SWC Towers'!$A:$Q,$Z$2,FALSE)),"")</f>
        <v>0.1</v>
      </c>
      <c r="AA1408" s="104" t="str">
        <f>_xlfn.IFNA(IF($B1408="","",VLOOKUP($B1408,'SWC Towers'!$A:$Q,$AA$2,FALSE)),"")</f>
        <v/>
      </c>
      <c r="AB1408" s="106" t="str">
        <f>_xlfn.IFNA(IF($B1408="","",VLOOKUP($B1408,'SWC Towers'!$A:$Q,$AB$2,FALSE)),"")</f>
        <v/>
      </c>
      <c r="AC1408" s="20">
        <f>SUM(Table25[[#This Row],[IT Tower: Application]:[Other/Non-IT ]])</f>
        <v>1</v>
      </c>
      <c r="AD1408" s="67"/>
      <c r="AE1408" s="67"/>
      <c r="AF1408" s="67"/>
      <c r="AG1408" s="67"/>
      <c r="AH1408" s="67"/>
      <c r="AI1408" s="67"/>
      <c r="AJ1408" s="67"/>
      <c r="AK1408" s="67"/>
      <c r="AL1408" s="67"/>
      <c r="AM1408" s="67"/>
      <c r="AN1408" s="67"/>
      <c r="AO1408" s="67"/>
      <c r="AP1408" s="67"/>
      <c r="AQ1408" s="67"/>
      <c r="AR1408" s="67"/>
      <c r="AS1408" s="67"/>
      <c r="AT1408" s="67"/>
      <c r="AU1408" s="67"/>
      <c r="AV1408" s="67"/>
      <c r="AW1408" s="67"/>
      <c r="AX1408" s="67">
        <v>17409</v>
      </c>
      <c r="AY1408" s="67">
        <v>50525</v>
      </c>
      <c r="AZ1408" s="67">
        <v>41989</v>
      </c>
      <c r="BA1408" s="67">
        <v>41388</v>
      </c>
      <c r="BB1408" s="113">
        <v>22839</v>
      </c>
      <c r="BC1408" s="113">
        <v>0</v>
      </c>
      <c r="BD1408" s="113"/>
      <c r="BE1408" s="113"/>
      <c r="BF1408" s="113"/>
      <c r="BG1408" s="113"/>
      <c r="BH1408" s="113"/>
      <c r="BI1408" s="113"/>
      <c r="BJ1408" s="113"/>
      <c r="BK1408" s="113"/>
      <c r="BL1408" s="113"/>
      <c r="BM1408" s="113"/>
      <c r="BN1408" s="113"/>
      <c r="BO1408" s="113"/>
      <c r="BP1408" s="113"/>
      <c r="BQ1408" s="113"/>
      <c r="BR1408" s="113"/>
      <c r="BS1408" s="113"/>
      <c r="BT1408" s="113"/>
      <c r="BU1408" s="113"/>
      <c r="BV1408" s="113"/>
      <c r="BW1408" s="113"/>
      <c r="BX1408" s="113"/>
      <c r="BY1408" s="113"/>
      <c r="BZ1408" s="113"/>
      <c r="CA1408" s="67"/>
      <c r="CB1408" s="113"/>
      <c r="CC1408" s="69">
        <f>SUM(Table25[[#This Row],[Contract Amount FY00]:[Contract Amount FY50]])</f>
        <v>174150</v>
      </c>
      <c r="CD1408" s="114"/>
    </row>
    <row r="1409" spans="1:82" x14ac:dyDescent="0.25">
      <c r="A1409" s="122" t="s">
        <v>1953</v>
      </c>
      <c r="B1409" s="122" t="s">
        <v>286</v>
      </c>
      <c r="C1409" s="122" t="s">
        <v>2256</v>
      </c>
      <c r="E1409" s="26" t="str">
        <f>IFERROR(IF(VLOOKUP(Table25[[#This Row],[Contract No.]],Table3[#All],3,FALSE)="","No","Yes"),"")</f>
        <v>No</v>
      </c>
      <c r="F1409" s="107" t="str">
        <f>IFERROR(VLOOKUP(Table25[[#This Row],[Contract No.]],Table3[#All],3,FALSE),"")</f>
        <v/>
      </c>
      <c r="G1409" s="107" t="str">
        <f>IFERROR(IF(Table25[[#This Row],[Cooperative Purchase
(Yes/No)]]="Yes","Yes",IF(VLOOKUP(Table25[[#This Row],[Contract No.]],Table3[#All],1,FALSE)=Table25[[#This Row],[Contract No.]],"Yes","No")),"No")</f>
        <v>Yes</v>
      </c>
      <c r="H1409" s="51">
        <f>IFERROR(VLOOKUP(Table25[[#This Row],[Contract No.]],Table3[#All],4,FALSE),"")</f>
        <v>42401</v>
      </c>
      <c r="I1409" s="28">
        <f>IFERROR(IF(AND(MONTH(Table25[[#This Row],[Contract Start Date]])&gt;6,MONTH(Table25[[#This Row],[Contract Start Date]])&lt;=12),YEAR(Table25[[#This Row],[Contract Start Date]])+1,YEAR(Table25[[#This Row],[Contract Start Date]])),"")</f>
        <v>2016</v>
      </c>
      <c r="J1409" s="108">
        <f>Table25[[#This Row],[FY Formula start]]</f>
        <v>2016</v>
      </c>
      <c r="K1409" s="59" t="str">
        <f>"FY"&amp;" "&amp;Table25[[#This Row],[Year Start]]</f>
        <v>FY 2016</v>
      </c>
      <c r="L1409" s="109">
        <f>IFERROR(VLOOKUP(Table25[[#This Row],[Contract No.]],Table3[#All],5,FALSE),"")</f>
        <v>72717</v>
      </c>
      <c r="M1409" s="110">
        <f>IFERROR(IF(Table25[[#This Row],[Contract End Date]]="99/99/9999","No End",IF(AND(MONTH(Table25[[#This Row],[Contract End Date]])&gt;6,MONTH(Table25[[#This Row],[Contract End Date]])&lt;=12),YEAR(Table25[[#This Row],[Contract End Date]])+1,YEAR(Table25[[#This Row],[Contract End Date]]))),"")</f>
        <v>2099</v>
      </c>
      <c r="N1409" s="111">
        <f>Table25[[#This Row],[FY Formula end]]</f>
        <v>2099</v>
      </c>
      <c r="O1409" s="112" t="str">
        <f>IF(Table25[[#This Row],[Year End]]="No End","No End","FY"&amp;" "&amp;Table25[[#This Row],[Year End]])</f>
        <v>FY 2099</v>
      </c>
      <c r="P1409" s="27"/>
      <c r="Q1409" s="104">
        <f>_xlfn.IFNA(IF($B1409="","",VLOOKUP($B1409,'SWC Towers'!$A:$Q,$Q$2,FALSE)),"")</f>
        <v>0.5</v>
      </c>
      <c r="R1409" s="106" t="str">
        <f>_xlfn.IFNA(IF($B1409="","",VLOOKUP($B1409,'SWC Towers'!$A:$Q,$R$2,FALSE)),"")</f>
        <v/>
      </c>
      <c r="S1409" s="106" t="str">
        <f>_xlfn.IFNA(IF($B1409="","",VLOOKUP($B1409,'SWC Towers'!$A:$Q,$S$2,FALSE)),"")</f>
        <v/>
      </c>
      <c r="T1409" s="106">
        <f>_xlfn.IFNA(IF($B1409="","",VLOOKUP($B1409,'SWC Towers'!$A:$Q,$T$2,FALSE)),"")</f>
        <v>0.5</v>
      </c>
      <c r="U1409" s="104" t="str">
        <f>_xlfn.IFNA(IF($B1409="","",VLOOKUP($B1409,'SWC Towers'!$A:$Q,$U$2,FALSE)),"")</f>
        <v/>
      </c>
      <c r="V1409" s="104" t="str">
        <f>_xlfn.IFNA(IF($B1409="","",VLOOKUP($B1409,'SWC Towers'!$A:$Q,$V$2,FALSE)),"")</f>
        <v/>
      </c>
      <c r="W1409" s="104" t="str">
        <f>_xlfn.IFNA(IF($B1409="","",VLOOKUP($B1409,'SWC Towers'!$A:$Q,$W$2,FALSE)),"")</f>
        <v/>
      </c>
      <c r="X1409" s="104" t="str">
        <f>_xlfn.IFNA(IF($B1409="","",VLOOKUP($B1409,'SWC Towers'!$A:$Q,$X$2,FALSE)),"")</f>
        <v/>
      </c>
      <c r="Y1409" s="104" t="str">
        <f>_xlfn.IFNA(IF($B1409="","",VLOOKUP($B1409,'SWC Towers'!$A:$Q,$Y$2,FALSE)),"")</f>
        <v/>
      </c>
      <c r="Z1409" s="104" t="str">
        <f>_xlfn.IFNA(IF($B1409="","",VLOOKUP($B1409,'SWC Towers'!$A:$Q,$Z$2,FALSE)),"")</f>
        <v/>
      </c>
      <c r="AA1409" s="104" t="str">
        <f>_xlfn.IFNA(IF($B1409="","",VLOOKUP($B1409,'SWC Towers'!$A:$Q,$AA$2,FALSE)),"")</f>
        <v/>
      </c>
      <c r="AB1409" s="106" t="str">
        <f>_xlfn.IFNA(IF($B1409="","",VLOOKUP($B1409,'SWC Towers'!$A:$Q,$AB$2,FALSE)),"")</f>
        <v/>
      </c>
      <c r="AC1409" s="20">
        <f>SUM(Table25[[#This Row],[IT Tower: Application]:[Other/Non-IT ]])</f>
        <v>1</v>
      </c>
      <c r="AD1409" s="67"/>
      <c r="AE1409" s="67"/>
      <c r="AF1409" s="67"/>
      <c r="AG1409" s="67"/>
      <c r="AH1409" s="67"/>
      <c r="AI1409" s="67"/>
      <c r="AJ1409" s="67"/>
      <c r="AK1409" s="67"/>
      <c r="AL1409" s="67"/>
      <c r="AM1409" s="67"/>
      <c r="AN1409" s="67"/>
      <c r="AO1409" s="67"/>
      <c r="AP1409" s="67"/>
      <c r="AQ1409" s="67"/>
      <c r="AR1409" s="67"/>
      <c r="AS1409" s="67"/>
      <c r="AT1409" s="67"/>
      <c r="AU1409" s="67"/>
      <c r="AV1409" s="67"/>
      <c r="AW1409" s="67"/>
      <c r="AX1409" s="67"/>
      <c r="AY1409" s="67"/>
      <c r="AZ1409" s="67">
        <v>5850</v>
      </c>
      <c r="BA1409" s="67">
        <v>0</v>
      </c>
      <c r="BB1409" s="113"/>
      <c r="BC1409" s="113"/>
      <c r="BD1409" s="113"/>
      <c r="BE1409" s="113"/>
      <c r="BF1409" s="113"/>
      <c r="BG1409" s="113"/>
      <c r="BH1409" s="113"/>
      <c r="BI1409" s="113"/>
      <c r="BJ1409" s="113"/>
      <c r="BK1409" s="113"/>
      <c r="BL1409" s="113"/>
      <c r="BM1409" s="113"/>
      <c r="BN1409" s="113"/>
      <c r="BO1409" s="113"/>
      <c r="BP1409" s="113"/>
      <c r="BQ1409" s="113"/>
      <c r="BR1409" s="113"/>
      <c r="BS1409" s="113"/>
      <c r="BT1409" s="113"/>
      <c r="BU1409" s="113"/>
      <c r="BV1409" s="113"/>
      <c r="BW1409" s="113"/>
      <c r="BX1409" s="113"/>
      <c r="BY1409" s="113"/>
      <c r="BZ1409" s="113"/>
      <c r="CA1409" s="67"/>
      <c r="CB1409" s="113"/>
      <c r="CC1409" s="69">
        <f>SUM(Table25[[#This Row],[Contract Amount FY00]:[Contract Amount FY50]])</f>
        <v>5850</v>
      </c>
      <c r="CD1409" s="114"/>
    </row>
    <row r="1410" spans="1:82" x14ac:dyDescent="0.25">
      <c r="A1410" s="122" t="s">
        <v>1953</v>
      </c>
      <c r="B1410" s="122" t="s">
        <v>3011</v>
      </c>
      <c r="C1410" s="122" t="s">
        <v>429</v>
      </c>
      <c r="E1410" s="26" t="str">
        <f>IFERROR(IF(VLOOKUP(Table25[[#This Row],[Contract No.]],Table3[#All],3,FALSE)="","No","Yes"),"")</f>
        <v>Yes</v>
      </c>
      <c r="F1410" s="107" t="str">
        <f>IFERROR(VLOOKUP(Table25[[#This Row],[Contract No.]],Table3[#All],3,FALSE),"")</f>
        <v>NASPO</v>
      </c>
      <c r="G1410" s="107" t="str">
        <f>IFERROR(IF(Table25[[#This Row],[Cooperative Purchase
(Yes/No)]]="Yes","Yes",IF(VLOOKUP(Table25[[#This Row],[Contract No.]],Table3[#All],1,FALSE)=Table25[[#This Row],[Contract No.]],"Yes","No")),"No")</f>
        <v>Yes</v>
      </c>
      <c r="H1410" s="51">
        <f>IFERROR(VLOOKUP(Table25[[#This Row],[Contract No.]],Table3[#All],4,FALSE),"")</f>
        <v>44440</v>
      </c>
      <c r="I1410" s="28">
        <f>IFERROR(IF(AND(MONTH(Table25[[#This Row],[Contract Start Date]])&gt;6,MONTH(Table25[[#This Row],[Contract Start Date]])&lt;=12),YEAR(Table25[[#This Row],[Contract Start Date]])+1,YEAR(Table25[[#This Row],[Contract Start Date]])),"")</f>
        <v>2022</v>
      </c>
      <c r="J1410" s="108">
        <f>Table25[[#This Row],[FY Formula start]]</f>
        <v>2022</v>
      </c>
      <c r="K1410" s="59" t="str">
        <f>"FY"&amp;" "&amp;Table25[[#This Row],[Year Start]]</f>
        <v>FY 2022</v>
      </c>
      <c r="L1410" s="109">
        <f>IFERROR(VLOOKUP(Table25[[#This Row],[Contract No.]],Table3[#All],5,FALSE),"")</f>
        <v>46040</v>
      </c>
      <c r="M1410" s="110">
        <f>IFERROR(IF(Table25[[#This Row],[Contract End Date]]="99/99/9999","No End",IF(AND(MONTH(Table25[[#This Row],[Contract End Date]])&gt;6,MONTH(Table25[[#This Row],[Contract End Date]])&lt;=12),YEAR(Table25[[#This Row],[Contract End Date]])+1,YEAR(Table25[[#This Row],[Contract End Date]]))),"")</f>
        <v>2026</v>
      </c>
      <c r="N1410" s="111">
        <f>Table25[[#This Row],[FY Formula end]]</f>
        <v>2026</v>
      </c>
      <c r="O1410" s="112" t="str">
        <f>IF(Table25[[#This Row],[Year End]]="No End","No End","FY"&amp;" "&amp;Table25[[#This Row],[Year End]])</f>
        <v>FY 2026</v>
      </c>
      <c r="P1410" s="27"/>
      <c r="Q1410" s="104">
        <f>_xlfn.IFNA(IF($B1410="","",VLOOKUP($B1410,'SWC Towers'!$A:$Q,$Q$2,FALSE)),"")</f>
        <v>0.15</v>
      </c>
      <c r="R1410" s="106" t="str">
        <f>_xlfn.IFNA(IF($B1410="","",VLOOKUP($B1410,'SWC Towers'!$A:$Q,$R$2,FALSE)),"")</f>
        <v/>
      </c>
      <c r="S1410" s="106" t="str">
        <f>_xlfn.IFNA(IF($B1410="","",VLOOKUP($B1410,'SWC Towers'!$A:$Q,$S$2,FALSE)),"")</f>
        <v/>
      </c>
      <c r="T1410" s="106">
        <f>_xlfn.IFNA(IF($B1410="","",VLOOKUP($B1410,'SWC Towers'!$A:$Q,$T$2,FALSE)),"")</f>
        <v>0.2</v>
      </c>
      <c r="U1410" s="104">
        <f>_xlfn.IFNA(IF($B1410="","",VLOOKUP($B1410,'SWC Towers'!$A:$Q,$U$2,FALSE)),"")</f>
        <v>0.2</v>
      </c>
      <c r="V1410" s="104" t="str">
        <f>_xlfn.IFNA(IF($B1410="","",VLOOKUP($B1410,'SWC Towers'!$A:$Q,$V$2,FALSE)),"")</f>
        <v/>
      </c>
      <c r="W1410" s="104" t="str">
        <f>_xlfn.IFNA(IF($B1410="","",VLOOKUP($B1410,'SWC Towers'!$A:$Q,$W$2,FALSE)),"")</f>
        <v/>
      </c>
      <c r="X1410" s="104" t="str">
        <f>_xlfn.IFNA(IF($B1410="","",VLOOKUP($B1410,'SWC Towers'!$A:$Q,$X$2,FALSE)),"")</f>
        <v/>
      </c>
      <c r="Y1410" s="104" t="str">
        <f>_xlfn.IFNA(IF($B1410="","",VLOOKUP($B1410,'SWC Towers'!$A:$Q,$Y$2,FALSE)),"")</f>
        <v/>
      </c>
      <c r="Z1410" s="104" t="str">
        <f>_xlfn.IFNA(IF($B1410="","",VLOOKUP($B1410,'SWC Towers'!$A:$Q,$Z$2,FALSE)),"")</f>
        <v/>
      </c>
      <c r="AA1410" s="104" t="str">
        <f>_xlfn.IFNA(IF($B1410="","",VLOOKUP($B1410,'SWC Towers'!$A:$Q,$AA$2,FALSE)),"")</f>
        <v/>
      </c>
      <c r="AB1410" s="106">
        <f>_xlfn.IFNA(IF($B1410="","",VLOOKUP($B1410,'SWC Towers'!$A:$Q,$AB$2,FALSE)),"")</f>
        <v>0.45</v>
      </c>
      <c r="AC1410" s="20">
        <f>SUM(Table25[[#This Row],[IT Tower: Application]:[Other/Non-IT ]])</f>
        <v>1</v>
      </c>
      <c r="AD1410" s="67"/>
      <c r="AE1410" s="67"/>
      <c r="AF1410" s="67"/>
      <c r="AG1410" s="67"/>
      <c r="AH1410" s="67"/>
      <c r="AI1410" s="67"/>
      <c r="AJ1410" s="67"/>
      <c r="AK1410" s="67"/>
      <c r="AL1410" s="67"/>
      <c r="AM1410" s="67"/>
      <c r="AN1410" s="67"/>
      <c r="AO1410" s="67"/>
      <c r="AP1410" s="67"/>
      <c r="AQ1410" s="67"/>
      <c r="AR1410" s="67"/>
      <c r="AS1410" s="67"/>
      <c r="AT1410" s="67"/>
      <c r="AU1410" s="67"/>
      <c r="AV1410" s="67"/>
      <c r="AW1410" s="67"/>
      <c r="AX1410" s="67"/>
      <c r="AY1410" s="67"/>
      <c r="AZ1410" s="67">
        <v>0</v>
      </c>
      <c r="BA1410" s="67">
        <v>154047</v>
      </c>
      <c r="BB1410" s="113">
        <v>86104</v>
      </c>
      <c r="BC1410" s="113">
        <v>0</v>
      </c>
      <c r="BD1410" s="113"/>
      <c r="BE1410" s="113"/>
      <c r="BF1410" s="113"/>
      <c r="BG1410" s="113"/>
      <c r="BH1410" s="113"/>
      <c r="BI1410" s="113"/>
      <c r="BJ1410" s="113"/>
      <c r="BK1410" s="113"/>
      <c r="BL1410" s="113"/>
      <c r="BM1410" s="113"/>
      <c r="BN1410" s="113"/>
      <c r="BO1410" s="113"/>
      <c r="BP1410" s="113"/>
      <c r="BQ1410" s="113"/>
      <c r="BR1410" s="113"/>
      <c r="BS1410" s="113"/>
      <c r="BT1410" s="113"/>
      <c r="BU1410" s="113"/>
      <c r="BV1410" s="113"/>
      <c r="BW1410" s="113"/>
      <c r="BX1410" s="113"/>
      <c r="BY1410" s="113"/>
      <c r="BZ1410" s="113"/>
      <c r="CA1410" s="67"/>
      <c r="CB1410" s="113"/>
      <c r="CC1410" s="69">
        <f>SUM(Table25[[#This Row],[Contract Amount FY00]:[Contract Amount FY50]])</f>
        <v>240151</v>
      </c>
      <c r="CD1410" s="114"/>
    </row>
    <row r="1411" spans="1:82" x14ac:dyDescent="0.25">
      <c r="A1411" s="122" t="s">
        <v>1953</v>
      </c>
      <c r="B1411" s="122" t="s">
        <v>3013</v>
      </c>
      <c r="C1411" s="122" t="s">
        <v>547</v>
      </c>
      <c r="E1411" s="26" t="str">
        <f>IFERROR(IF(VLOOKUP(Table25[[#This Row],[Contract No.]],Table3[#All],3,FALSE)="","No","Yes"),"")</f>
        <v>Yes</v>
      </c>
      <c r="F1411" s="107" t="str">
        <f>IFERROR(VLOOKUP(Table25[[#This Row],[Contract No.]],Table3[#All],3,FALSE),"")</f>
        <v>NASPO</v>
      </c>
      <c r="G1411" s="107" t="str">
        <f>IFERROR(IF(Table25[[#This Row],[Cooperative Purchase
(Yes/No)]]="Yes","Yes",IF(VLOOKUP(Table25[[#This Row],[Contract No.]],Table3[#All],1,FALSE)=Table25[[#This Row],[Contract No.]],"Yes","No")),"No")</f>
        <v>Yes</v>
      </c>
      <c r="H1411" s="51">
        <f>IFERROR(VLOOKUP(Table25[[#This Row],[Contract No.]],Table3[#All],4,FALSE),"")</f>
        <v>44926</v>
      </c>
      <c r="I1411" s="28">
        <f>IFERROR(IF(AND(MONTH(Table25[[#This Row],[Contract Start Date]])&gt;6,MONTH(Table25[[#This Row],[Contract Start Date]])&lt;=12),YEAR(Table25[[#This Row],[Contract Start Date]])+1,YEAR(Table25[[#This Row],[Contract Start Date]])),"")</f>
        <v>2023</v>
      </c>
      <c r="J1411" s="108">
        <f>Table25[[#This Row],[FY Formula start]]</f>
        <v>2023</v>
      </c>
      <c r="K1411" s="59" t="str">
        <f>"FY"&amp;" "&amp;Table25[[#This Row],[Year Start]]</f>
        <v>FY 2023</v>
      </c>
      <c r="L1411" s="109">
        <f>IFERROR(VLOOKUP(Table25[[#This Row],[Contract No.]],Table3[#All],5,FALSE),"")</f>
        <v>46501</v>
      </c>
      <c r="M1411" s="110">
        <f>IFERROR(IF(Table25[[#This Row],[Contract End Date]]="99/99/9999","No End",IF(AND(MONTH(Table25[[#This Row],[Contract End Date]])&gt;6,MONTH(Table25[[#This Row],[Contract End Date]])&lt;=12),YEAR(Table25[[#This Row],[Contract End Date]])+1,YEAR(Table25[[#This Row],[Contract End Date]]))),"")</f>
        <v>2027</v>
      </c>
      <c r="N1411" s="111">
        <f>Table25[[#This Row],[FY Formula end]]</f>
        <v>2027</v>
      </c>
      <c r="O1411" s="112" t="str">
        <f>IF(Table25[[#This Row],[Year End]]="No End","No End","FY"&amp;" "&amp;Table25[[#This Row],[Year End]])</f>
        <v>FY 2027</v>
      </c>
      <c r="P1411" s="27"/>
      <c r="Q1411" s="104">
        <f>_xlfn.IFNA(IF($B1411="","",VLOOKUP($B1411,'SWC Towers'!$A:$Q,$Q$2,FALSE)),"")</f>
        <v>0.3</v>
      </c>
      <c r="R1411" s="106" t="str">
        <f>_xlfn.IFNA(IF($B1411="","",VLOOKUP($B1411,'SWC Towers'!$A:$Q,$R$2,FALSE)),"")</f>
        <v/>
      </c>
      <c r="S1411" s="106">
        <f>_xlfn.IFNA(IF($B1411="","",VLOOKUP($B1411,'SWC Towers'!$A:$Q,$S$2,FALSE)),"")</f>
        <v>0.1</v>
      </c>
      <c r="T1411" s="106" t="str">
        <f>_xlfn.IFNA(IF($B1411="","",VLOOKUP($B1411,'SWC Towers'!$A:$Q,$T$2,FALSE)),"")</f>
        <v/>
      </c>
      <c r="U1411" s="104">
        <f>_xlfn.IFNA(IF($B1411="","",VLOOKUP($B1411,'SWC Towers'!$A:$Q,$U$2,FALSE)),"")</f>
        <v>0.6</v>
      </c>
      <c r="V1411" s="104" t="str">
        <f>_xlfn.IFNA(IF($B1411="","",VLOOKUP($B1411,'SWC Towers'!$A:$Q,$V$2,FALSE)),"")</f>
        <v/>
      </c>
      <c r="W1411" s="104" t="str">
        <f>_xlfn.IFNA(IF($B1411="","",VLOOKUP($B1411,'SWC Towers'!$A:$Q,$W$2,FALSE)),"")</f>
        <v/>
      </c>
      <c r="X1411" s="104" t="str">
        <f>_xlfn.IFNA(IF($B1411="","",VLOOKUP($B1411,'SWC Towers'!$A:$Q,$X$2,FALSE)),"")</f>
        <v/>
      </c>
      <c r="Y1411" s="104" t="str">
        <f>_xlfn.IFNA(IF($B1411="","",VLOOKUP($B1411,'SWC Towers'!$A:$Q,$Y$2,FALSE)),"")</f>
        <v/>
      </c>
      <c r="Z1411" s="104" t="str">
        <f>_xlfn.IFNA(IF($B1411="","",VLOOKUP($B1411,'SWC Towers'!$A:$Q,$Z$2,FALSE)),"")</f>
        <v/>
      </c>
      <c r="AA1411" s="104" t="str">
        <f>_xlfn.IFNA(IF($B1411="","",VLOOKUP($B1411,'SWC Towers'!$A:$Q,$AA$2,FALSE)),"")</f>
        <v/>
      </c>
      <c r="AB1411" s="106" t="str">
        <f>_xlfn.IFNA(IF($B1411="","",VLOOKUP($B1411,'SWC Towers'!$A:$Q,$AB$2,FALSE)),"")</f>
        <v/>
      </c>
      <c r="AC1411" s="20">
        <f>SUM(Table25[[#This Row],[IT Tower: Application]:[Other/Non-IT ]])</f>
        <v>1</v>
      </c>
      <c r="AD1411" s="67"/>
      <c r="AE1411" s="67"/>
      <c r="AF1411" s="67"/>
      <c r="AG1411" s="67"/>
      <c r="AH1411" s="67"/>
      <c r="AI1411" s="67"/>
      <c r="AJ1411" s="67"/>
      <c r="AK1411" s="67"/>
      <c r="AL1411" s="67"/>
      <c r="AM1411" s="67"/>
      <c r="AN1411" s="67"/>
      <c r="AO1411" s="67"/>
      <c r="AP1411" s="67"/>
      <c r="AQ1411" s="67"/>
      <c r="AR1411" s="67"/>
      <c r="AS1411" s="67"/>
      <c r="AT1411" s="67"/>
      <c r="AU1411" s="67"/>
      <c r="AV1411" s="67"/>
      <c r="AW1411" s="67"/>
      <c r="AX1411" s="67"/>
      <c r="AY1411" s="67"/>
      <c r="AZ1411" s="67"/>
      <c r="BA1411" s="67"/>
      <c r="BB1411" s="113">
        <v>7483</v>
      </c>
      <c r="BC1411" s="113">
        <v>18576</v>
      </c>
      <c r="BD1411" s="113"/>
      <c r="BE1411" s="113"/>
      <c r="BF1411" s="113"/>
      <c r="BG1411" s="113"/>
      <c r="BH1411" s="113"/>
      <c r="BI1411" s="113"/>
      <c r="BJ1411" s="113"/>
      <c r="BK1411" s="113"/>
      <c r="BL1411" s="113"/>
      <c r="BM1411" s="113"/>
      <c r="BN1411" s="113"/>
      <c r="BO1411" s="113"/>
      <c r="BP1411" s="113"/>
      <c r="BQ1411" s="113"/>
      <c r="BR1411" s="113"/>
      <c r="BS1411" s="113"/>
      <c r="BT1411" s="113"/>
      <c r="BU1411" s="113"/>
      <c r="BV1411" s="113"/>
      <c r="BW1411" s="113"/>
      <c r="BX1411" s="113"/>
      <c r="BY1411" s="113"/>
      <c r="BZ1411" s="113"/>
      <c r="CA1411" s="67"/>
      <c r="CB1411" s="113"/>
      <c r="CC1411" s="69">
        <f>SUM(Table25[[#This Row],[Contract Amount FY00]:[Contract Amount FY50]])</f>
        <v>26059</v>
      </c>
      <c r="CD1411" s="114"/>
    </row>
    <row r="1412" spans="1:82" x14ac:dyDescent="0.25">
      <c r="A1412" s="122" t="s">
        <v>1953</v>
      </c>
      <c r="B1412" s="122" t="s">
        <v>3013</v>
      </c>
      <c r="C1412" s="122" t="s">
        <v>279</v>
      </c>
      <c r="E1412" s="26" t="str">
        <f>IFERROR(IF(VLOOKUP(Table25[[#This Row],[Contract No.]],Table3[#All],3,FALSE)="","No","Yes"),"")</f>
        <v>Yes</v>
      </c>
      <c r="F1412" s="107" t="str">
        <f>IFERROR(VLOOKUP(Table25[[#This Row],[Contract No.]],Table3[#All],3,FALSE),"")</f>
        <v>NASPO</v>
      </c>
      <c r="G1412" s="107" t="str">
        <f>IFERROR(IF(Table25[[#This Row],[Cooperative Purchase
(Yes/No)]]="Yes","Yes",IF(VLOOKUP(Table25[[#This Row],[Contract No.]],Table3[#All],1,FALSE)=Table25[[#This Row],[Contract No.]],"Yes","No")),"No")</f>
        <v>Yes</v>
      </c>
      <c r="H1412" s="51">
        <f>IFERROR(VLOOKUP(Table25[[#This Row],[Contract No.]],Table3[#All],4,FALSE),"")</f>
        <v>44926</v>
      </c>
      <c r="I1412" s="28">
        <f>IFERROR(IF(AND(MONTH(Table25[[#This Row],[Contract Start Date]])&gt;6,MONTH(Table25[[#This Row],[Contract Start Date]])&lt;=12),YEAR(Table25[[#This Row],[Contract Start Date]])+1,YEAR(Table25[[#This Row],[Contract Start Date]])),"")</f>
        <v>2023</v>
      </c>
      <c r="J1412" s="108">
        <f>Table25[[#This Row],[FY Formula start]]</f>
        <v>2023</v>
      </c>
      <c r="K1412" s="59" t="str">
        <f>"FY"&amp;" "&amp;Table25[[#This Row],[Year Start]]</f>
        <v>FY 2023</v>
      </c>
      <c r="L1412" s="109">
        <f>IFERROR(VLOOKUP(Table25[[#This Row],[Contract No.]],Table3[#All],5,FALSE),"")</f>
        <v>46501</v>
      </c>
      <c r="M1412" s="110">
        <f>IFERROR(IF(Table25[[#This Row],[Contract End Date]]="99/99/9999","No End",IF(AND(MONTH(Table25[[#This Row],[Contract End Date]])&gt;6,MONTH(Table25[[#This Row],[Contract End Date]])&lt;=12),YEAR(Table25[[#This Row],[Contract End Date]])+1,YEAR(Table25[[#This Row],[Contract End Date]]))),"")</f>
        <v>2027</v>
      </c>
      <c r="N1412" s="111">
        <f>Table25[[#This Row],[FY Formula end]]</f>
        <v>2027</v>
      </c>
      <c r="O1412" s="112" t="str">
        <f>IF(Table25[[#This Row],[Year End]]="No End","No End","FY"&amp;" "&amp;Table25[[#This Row],[Year End]])</f>
        <v>FY 2027</v>
      </c>
      <c r="P1412" s="27"/>
      <c r="Q1412" s="104">
        <f>_xlfn.IFNA(IF($B1412="","",VLOOKUP($B1412,'SWC Towers'!$A:$Q,$Q$2,FALSE)),"")</f>
        <v>0.3</v>
      </c>
      <c r="R1412" s="106" t="str">
        <f>_xlfn.IFNA(IF($B1412="","",VLOOKUP($B1412,'SWC Towers'!$A:$Q,$R$2,FALSE)),"")</f>
        <v/>
      </c>
      <c r="S1412" s="106">
        <f>_xlfn.IFNA(IF($B1412="","",VLOOKUP($B1412,'SWC Towers'!$A:$Q,$S$2,FALSE)),"")</f>
        <v>0.1</v>
      </c>
      <c r="T1412" s="106" t="str">
        <f>_xlfn.IFNA(IF($B1412="","",VLOOKUP($B1412,'SWC Towers'!$A:$Q,$T$2,FALSE)),"")</f>
        <v/>
      </c>
      <c r="U1412" s="104">
        <f>_xlfn.IFNA(IF($B1412="","",VLOOKUP($B1412,'SWC Towers'!$A:$Q,$U$2,FALSE)),"")</f>
        <v>0.6</v>
      </c>
      <c r="V1412" s="104" t="str">
        <f>_xlfn.IFNA(IF($B1412="","",VLOOKUP($B1412,'SWC Towers'!$A:$Q,$V$2,FALSE)),"")</f>
        <v/>
      </c>
      <c r="W1412" s="104" t="str">
        <f>_xlfn.IFNA(IF($B1412="","",VLOOKUP($B1412,'SWC Towers'!$A:$Q,$W$2,FALSE)),"")</f>
        <v/>
      </c>
      <c r="X1412" s="104" t="str">
        <f>_xlfn.IFNA(IF($B1412="","",VLOOKUP($B1412,'SWC Towers'!$A:$Q,$X$2,FALSE)),"")</f>
        <v/>
      </c>
      <c r="Y1412" s="104" t="str">
        <f>_xlfn.IFNA(IF($B1412="","",VLOOKUP($B1412,'SWC Towers'!$A:$Q,$Y$2,FALSE)),"")</f>
        <v/>
      </c>
      <c r="Z1412" s="104" t="str">
        <f>_xlfn.IFNA(IF($B1412="","",VLOOKUP($B1412,'SWC Towers'!$A:$Q,$Z$2,FALSE)),"")</f>
        <v/>
      </c>
      <c r="AA1412" s="104" t="str">
        <f>_xlfn.IFNA(IF($B1412="","",VLOOKUP($B1412,'SWC Towers'!$A:$Q,$AA$2,FALSE)),"")</f>
        <v/>
      </c>
      <c r="AB1412" s="106" t="str">
        <f>_xlfn.IFNA(IF($B1412="","",VLOOKUP($B1412,'SWC Towers'!$A:$Q,$AB$2,FALSE)),"")</f>
        <v/>
      </c>
      <c r="AC1412" s="20">
        <f>SUM(Table25[[#This Row],[IT Tower: Application]:[Other/Non-IT ]])</f>
        <v>1</v>
      </c>
      <c r="AD1412" s="67"/>
      <c r="AE1412" s="67"/>
      <c r="AF1412" s="67"/>
      <c r="AG1412" s="67"/>
      <c r="AH1412" s="67"/>
      <c r="AI1412" s="67"/>
      <c r="AJ1412" s="67"/>
      <c r="AK1412" s="67"/>
      <c r="AL1412" s="67"/>
      <c r="AM1412" s="67"/>
      <c r="AN1412" s="67"/>
      <c r="AO1412" s="67"/>
      <c r="AP1412" s="67"/>
      <c r="AQ1412" s="67"/>
      <c r="AR1412" s="67"/>
      <c r="AS1412" s="67"/>
      <c r="AT1412" s="67"/>
      <c r="AU1412" s="67"/>
      <c r="AV1412" s="67"/>
      <c r="AW1412" s="67"/>
      <c r="AX1412" s="67"/>
      <c r="AY1412" s="67"/>
      <c r="AZ1412" s="67"/>
      <c r="BA1412" s="67"/>
      <c r="BB1412" s="113"/>
      <c r="BC1412" s="113">
        <v>56359</v>
      </c>
      <c r="BD1412" s="113"/>
      <c r="BE1412" s="113"/>
      <c r="BF1412" s="113"/>
      <c r="BG1412" s="113"/>
      <c r="BH1412" s="113"/>
      <c r="BI1412" s="113"/>
      <c r="BJ1412" s="113"/>
      <c r="BK1412" s="113"/>
      <c r="BL1412" s="113"/>
      <c r="BM1412" s="113"/>
      <c r="BN1412" s="113"/>
      <c r="BO1412" s="113"/>
      <c r="BP1412" s="113"/>
      <c r="BQ1412" s="113"/>
      <c r="BR1412" s="113"/>
      <c r="BS1412" s="113"/>
      <c r="BT1412" s="113"/>
      <c r="BU1412" s="113"/>
      <c r="BV1412" s="113"/>
      <c r="BW1412" s="113"/>
      <c r="BX1412" s="113"/>
      <c r="BY1412" s="113"/>
      <c r="BZ1412" s="113"/>
      <c r="CA1412" s="67"/>
      <c r="CB1412" s="113"/>
      <c r="CC1412" s="69">
        <f>SUM(Table25[[#This Row],[Contract Amount FY00]:[Contract Amount FY50]])</f>
        <v>56359</v>
      </c>
      <c r="CD1412" s="114"/>
    </row>
    <row r="1413" spans="1:82" x14ac:dyDescent="0.25">
      <c r="A1413" s="122" t="s">
        <v>1953</v>
      </c>
      <c r="B1413" s="122" t="s">
        <v>3015</v>
      </c>
      <c r="C1413" s="122" t="s">
        <v>3161</v>
      </c>
      <c r="E1413" s="26" t="str">
        <f>IFERROR(IF(VLOOKUP(Table25[[#This Row],[Contract No.]],Table3[#All],3,FALSE)="","No","Yes"),"")</f>
        <v>Yes</v>
      </c>
      <c r="F1413" s="107" t="str">
        <f>IFERROR(VLOOKUP(Table25[[#This Row],[Contract No.]],Table3[#All],3,FALSE),"")</f>
        <v>NASPO</v>
      </c>
      <c r="G1413" s="107" t="str">
        <f>IFERROR(IF(Table25[[#This Row],[Cooperative Purchase
(Yes/No)]]="Yes","Yes",IF(VLOOKUP(Table25[[#This Row],[Contract No.]],Table3[#All],1,FALSE)=Table25[[#This Row],[Contract No.]],"Yes","No")),"No")</f>
        <v>Yes</v>
      </c>
      <c r="H1413" s="51">
        <f>IFERROR(VLOOKUP(Table25[[#This Row],[Contract No.]],Table3[#All],4,FALSE),"")</f>
        <v>44805</v>
      </c>
      <c r="I1413" s="28">
        <f>IFERROR(IF(AND(MONTH(Table25[[#This Row],[Contract Start Date]])&gt;6,MONTH(Table25[[#This Row],[Contract Start Date]])&lt;=12),YEAR(Table25[[#This Row],[Contract Start Date]])+1,YEAR(Table25[[#This Row],[Contract Start Date]])),"")</f>
        <v>2023</v>
      </c>
      <c r="J1413" s="108">
        <f>Table25[[#This Row],[FY Formula start]]</f>
        <v>2023</v>
      </c>
      <c r="K1413" s="59" t="str">
        <f>"FY"&amp;" "&amp;Table25[[#This Row],[Year Start]]</f>
        <v>FY 2023</v>
      </c>
      <c r="L1413" s="109">
        <f>IFERROR(VLOOKUP(Table25[[#This Row],[Contract No.]],Table3[#All],5,FALSE),"")</f>
        <v>46521</v>
      </c>
      <c r="M1413" s="110">
        <f>IFERROR(IF(Table25[[#This Row],[Contract End Date]]="99/99/9999","No End",IF(AND(MONTH(Table25[[#This Row],[Contract End Date]])&gt;6,MONTH(Table25[[#This Row],[Contract End Date]])&lt;=12),YEAR(Table25[[#This Row],[Contract End Date]])+1,YEAR(Table25[[#This Row],[Contract End Date]]))),"")</f>
        <v>2027</v>
      </c>
      <c r="N1413" s="111">
        <f>Table25[[#This Row],[FY Formula end]]</f>
        <v>2027</v>
      </c>
      <c r="O1413" s="112" t="str">
        <f>IF(Table25[[#This Row],[Year End]]="No End","No End","FY"&amp;" "&amp;Table25[[#This Row],[Year End]])</f>
        <v>FY 2027</v>
      </c>
      <c r="P1413" s="27"/>
      <c r="Q1413" s="104" t="str">
        <f>_xlfn.IFNA(IF($B1413="","",VLOOKUP($B1413,'SWC Towers'!$A:$Q,$Q$2,FALSE)),"")</f>
        <v/>
      </c>
      <c r="R1413" s="106" t="str">
        <f>_xlfn.IFNA(IF($B1413="","",VLOOKUP($B1413,'SWC Towers'!$A:$Q,$R$2,FALSE)),"")</f>
        <v/>
      </c>
      <c r="S1413" s="106" t="str">
        <f>_xlfn.IFNA(IF($B1413="","",VLOOKUP($B1413,'SWC Towers'!$A:$Q,$S$2,FALSE)),"")</f>
        <v/>
      </c>
      <c r="T1413" s="106" t="str">
        <f>_xlfn.IFNA(IF($B1413="","",VLOOKUP($B1413,'SWC Towers'!$A:$Q,$T$2,FALSE)),"")</f>
        <v/>
      </c>
      <c r="U1413" s="104">
        <f>_xlfn.IFNA(IF($B1413="","",VLOOKUP($B1413,'SWC Towers'!$A:$Q,$U$2,FALSE)),"")</f>
        <v>0.4</v>
      </c>
      <c r="V1413" s="104" t="str">
        <f>_xlfn.IFNA(IF($B1413="","",VLOOKUP($B1413,'SWC Towers'!$A:$Q,$V$2,FALSE)),"")</f>
        <v/>
      </c>
      <c r="W1413" s="104" t="str">
        <f>_xlfn.IFNA(IF($B1413="","",VLOOKUP($B1413,'SWC Towers'!$A:$Q,$W$2,FALSE)),"")</f>
        <v/>
      </c>
      <c r="X1413" s="104" t="str">
        <f>_xlfn.IFNA(IF($B1413="","",VLOOKUP($B1413,'SWC Towers'!$A:$Q,$X$2,FALSE)),"")</f>
        <v/>
      </c>
      <c r="Y1413" s="104">
        <f>_xlfn.IFNA(IF($B1413="","",VLOOKUP($B1413,'SWC Towers'!$A:$Q,$Y$2,FALSE)),"")</f>
        <v>0.3</v>
      </c>
      <c r="Z1413" s="104">
        <f>_xlfn.IFNA(IF($B1413="","",VLOOKUP($B1413,'SWC Towers'!$A:$Q,$Z$2,FALSE)),"")</f>
        <v>0.3</v>
      </c>
      <c r="AA1413" s="104" t="str">
        <f>_xlfn.IFNA(IF($B1413="","",VLOOKUP($B1413,'SWC Towers'!$A:$Q,$AA$2,FALSE)),"")</f>
        <v/>
      </c>
      <c r="AB1413" s="106" t="str">
        <f>_xlfn.IFNA(IF($B1413="","",VLOOKUP($B1413,'SWC Towers'!$A:$Q,$AB$2,FALSE)),"")</f>
        <v/>
      </c>
      <c r="AC1413" s="20">
        <f>SUM(Table25[[#This Row],[IT Tower: Application]:[Other/Non-IT ]])</f>
        <v>1</v>
      </c>
      <c r="AD1413" s="67"/>
      <c r="AE1413" s="67"/>
      <c r="AF1413" s="67"/>
      <c r="AG1413" s="67"/>
      <c r="AH1413" s="67"/>
      <c r="AI1413" s="67"/>
      <c r="AJ1413" s="67"/>
      <c r="AK1413" s="67"/>
      <c r="AL1413" s="67"/>
      <c r="AM1413" s="67"/>
      <c r="AN1413" s="67"/>
      <c r="AO1413" s="67"/>
      <c r="AP1413" s="67"/>
      <c r="AQ1413" s="67"/>
      <c r="AR1413" s="67"/>
      <c r="AS1413" s="67"/>
      <c r="AT1413" s="67"/>
      <c r="AU1413" s="67"/>
      <c r="AV1413" s="67"/>
      <c r="AW1413" s="67"/>
      <c r="AX1413" s="67"/>
      <c r="AY1413" s="67"/>
      <c r="AZ1413" s="67">
        <v>0</v>
      </c>
      <c r="BA1413" s="67">
        <v>33321</v>
      </c>
      <c r="BB1413" s="113">
        <v>744</v>
      </c>
      <c r="BC1413" s="113">
        <v>669</v>
      </c>
      <c r="BD1413" s="113"/>
      <c r="BE1413" s="113"/>
      <c r="BF1413" s="113"/>
      <c r="BG1413" s="113"/>
      <c r="BH1413" s="113"/>
      <c r="BI1413" s="113"/>
      <c r="BJ1413" s="113"/>
      <c r="BK1413" s="113"/>
      <c r="BL1413" s="113"/>
      <c r="BM1413" s="113"/>
      <c r="BN1413" s="113"/>
      <c r="BO1413" s="113"/>
      <c r="BP1413" s="113"/>
      <c r="BQ1413" s="113"/>
      <c r="BR1413" s="113"/>
      <c r="BS1413" s="113"/>
      <c r="BT1413" s="113"/>
      <c r="BU1413" s="113"/>
      <c r="BV1413" s="113"/>
      <c r="BW1413" s="113"/>
      <c r="BX1413" s="113"/>
      <c r="BY1413" s="113"/>
      <c r="BZ1413" s="113"/>
      <c r="CA1413" s="67"/>
      <c r="CB1413" s="113"/>
      <c r="CC1413" s="69">
        <f>SUM(Table25[[#This Row],[Contract Amount FY00]:[Contract Amount FY50]])</f>
        <v>34734</v>
      </c>
      <c r="CD1413" s="114"/>
    </row>
    <row r="1414" spans="1:82" x14ac:dyDescent="0.25">
      <c r="A1414" s="122" t="s">
        <v>1953</v>
      </c>
      <c r="B1414" s="122" t="s">
        <v>3015</v>
      </c>
      <c r="C1414" s="122" t="s">
        <v>661</v>
      </c>
      <c r="E1414" s="26" t="str">
        <f>IFERROR(IF(VLOOKUP(Table25[[#This Row],[Contract No.]],Table3[#All],3,FALSE)="","No","Yes"),"")</f>
        <v>Yes</v>
      </c>
      <c r="F1414" s="107" t="str">
        <f>IFERROR(VLOOKUP(Table25[[#This Row],[Contract No.]],Table3[#All],3,FALSE),"")</f>
        <v>NASPO</v>
      </c>
      <c r="G1414" s="107" t="str">
        <f>IFERROR(IF(Table25[[#This Row],[Cooperative Purchase
(Yes/No)]]="Yes","Yes",IF(VLOOKUP(Table25[[#This Row],[Contract No.]],Table3[#All],1,FALSE)=Table25[[#This Row],[Contract No.]],"Yes","No")),"No")</f>
        <v>Yes</v>
      </c>
      <c r="H1414" s="51">
        <f>IFERROR(VLOOKUP(Table25[[#This Row],[Contract No.]],Table3[#All],4,FALSE),"")</f>
        <v>44805</v>
      </c>
      <c r="I1414" s="28">
        <f>IFERROR(IF(AND(MONTH(Table25[[#This Row],[Contract Start Date]])&gt;6,MONTH(Table25[[#This Row],[Contract Start Date]])&lt;=12),YEAR(Table25[[#This Row],[Contract Start Date]])+1,YEAR(Table25[[#This Row],[Contract Start Date]])),"")</f>
        <v>2023</v>
      </c>
      <c r="J1414" s="108">
        <f>Table25[[#This Row],[FY Formula start]]</f>
        <v>2023</v>
      </c>
      <c r="K1414" s="59" t="str">
        <f>"FY"&amp;" "&amp;Table25[[#This Row],[Year Start]]</f>
        <v>FY 2023</v>
      </c>
      <c r="L1414" s="109">
        <f>IFERROR(VLOOKUP(Table25[[#This Row],[Contract No.]],Table3[#All],5,FALSE),"")</f>
        <v>46521</v>
      </c>
      <c r="M1414" s="110">
        <f>IFERROR(IF(Table25[[#This Row],[Contract End Date]]="99/99/9999","No End",IF(AND(MONTH(Table25[[#This Row],[Contract End Date]])&gt;6,MONTH(Table25[[#This Row],[Contract End Date]])&lt;=12),YEAR(Table25[[#This Row],[Contract End Date]])+1,YEAR(Table25[[#This Row],[Contract End Date]]))),"")</f>
        <v>2027</v>
      </c>
      <c r="N1414" s="111">
        <f>Table25[[#This Row],[FY Formula end]]</f>
        <v>2027</v>
      </c>
      <c r="O1414" s="112" t="str">
        <f>IF(Table25[[#This Row],[Year End]]="No End","No End","FY"&amp;" "&amp;Table25[[#This Row],[Year End]])</f>
        <v>FY 2027</v>
      </c>
      <c r="P1414" s="27"/>
      <c r="Q1414" s="104" t="str">
        <f>_xlfn.IFNA(IF($B1414="","",VLOOKUP($B1414,'SWC Towers'!$A:$Q,$Q$2,FALSE)),"")</f>
        <v/>
      </c>
      <c r="R1414" s="106" t="str">
        <f>_xlfn.IFNA(IF($B1414="","",VLOOKUP($B1414,'SWC Towers'!$A:$Q,$R$2,FALSE)),"")</f>
        <v/>
      </c>
      <c r="S1414" s="106" t="str">
        <f>_xlfn.IFNA(IF($B1414="","",VLOOKUP($B1414,'SWC Towers'!$A:$Q,$S$2,FALSE)),"")</f>
        <v/>
      </c>
      <c r="T1414" s="106" t="str">
        <f>_xlfn.IFNA(IF($B1414="","",VLOOKUP($B1414,'SWC Towers'!$A:$Q,$T$2,FALSE)),"")</f>
        <v/>
      </c>
      <c r="U1414" s="104">
        <f>_xlfn.IFNA(IF($B1414="","",VLOOKUP($B1414,'SWC Towers'!$A:$Q,$U$2,FALSE)),"")</f>
        <v>0.4</v>
      </c>
      <c r="V1414" s="104" t="str">
        <f>_xlfn.IFNA(IF($B1414="","",VLOOKUP($B1414,'SWC Towers'!$A:$Q,$V$2,FALSE)),"")</f>
        <v/>
      </c>
      <c r="W1414" s="104" t="str">
        <f>_xlfn.IFNA(IF($B1414="","",VLOOKUP($B1414,'SWC Towers'!$A:$Q,$W$2,FALSE)),"")</f>
        <v/>
      </c>
      <c r="X1414" s="104" t="str">
        <f>_xlfn.IFNA(IF($B1414="","",VLOOKUP($B1414,'SWC Towers'!$A:$Q,$X$2,FALSE)),"")</f>
        <v/>
      </c>
      <c r="Y1414" s="104">
        <f>_xlfn.IFNA(IF($B1414="","",VLOOKUP($B1414,'SWC Towers'!$A:$Q,$Y$2,FALSE)),"")</f>
        <v>0.3</v>
      </c>
      <c r="Z1414" s="104">
        <f>_xlfn.IFNA(IF($B1414="","",VLOOKUP($B1414,'SWC Towers'!$A:$Q,$Z$2,FALSE)),"")</f>
        <v>0.3</v>
      </c>
      <c r="AA1414" s="104" t="str">
        <f>_xlfn.IFNA(IF($B1414="","",VLOOKUP($B1414,'SWC Towers'!$A:$Q,$AA$2,FALSE)),"")</f>
        <v/>
      </c>
      <c r="AB1414" s="106" t="str">
        <f>_xlfn.IFNA(IF($B1414="","",VLOOKUP($B1414,'SWC Towers'!$A:$Q,$AB$2,FALSE)),"")</f>
        <v/>
      </c>
      <c r="AC1414" s="20">
        <f>SUM(Table25[[#This Row],[IT Tower: Application]:[Other/Non-IT ]])</f>
        <v>1</v>
      </c>
      <c r="AD1414" s="67"/>
      <c r="AE1414" s="67"/>
      <c r="AF1414" s="67"/>
      <c r="AG1414" s="67"/>
      <c r="AH1414" s="67"/>
      <c r="AI1414" s="67"/>
      <c r="AJ1414" s="67"/>
      <c r="AK1414" s="67"/>
      <c r="AL1414" s="67"/>
      <c r="AM1414" s="67"/>
      <c r="AN1414" s="67"/>
      <c r="AO1414" s="67"/>
      <c r="AP1414" s="67"/>
      <c r="AQ1414" s="67"/>
      <c r="AR1414" s="67"/>
      <c r="AS1414" s="67"/>
      <c r="AT1414" s="67"/>
      <c r="AU1414" s="67"/>
      <c r="AV1414" s="67"/>
      <c r="AW1414" s="67"/>
      <c r="AX1414" s="67"/>
      <c r="AY1414" s="67"/>
      <c r="AZ1414" s="67"/>
      <c r="BA1414" s="67">
        <v>0</v>
      </c>
      <c r="BB1414" s="113">
        <v>2773</v>
      </c>
      <c r="BC1414" s="113">
        <v>28351</v>
      </c>
      <c r="BD1414" s="113"/>
      <c r="BE1414" s="113"/>
      <c r="BF1414" s="113"/>
      <c r="BG1414" s="113"/>
      <c r="BH1414" s="113"/>
      <c r="BI1414" s="113"/>
      <c r="BJ1414" s="113"/>
      <c r="BK1414" s="113"/>
      <c r="BL1414" s="113"/>
      <c r="BM1414" s="113"/>
      <c r="BN1414" s="113"/>
      <c r="BO1414" s="113"/>
      <c r="BP1414" s="113"/>
      <c r="BQ1414" s="113"/>
      <c r="BR1414" s="113"/>
      <c r="BS1414" s="113"/>
      <c r="BT1414" s="113"/>
      <c r="BU1414" s="113"/>
      <c r="BV1414" s="113"/>
      <c r="BW1414" s="113"/>
      <c r="BX1414" s="113"/>
      <c r="BY1414" s="113"/>
      <c r="BZ1414" s="113"/>
      <c r="CA1414" s="67"/>
      <c r="CB1414" s="113"/>
      <c r="CC1414" s="69">
        <f>SUM(Table25[[#This Row],[Contract Amount FY00]:[Contract Amount FY50]])</f>
        <v>31124</v>
      </c>
      <c r="CD1414" s="114"/>
    </row>
    <row r="1415" spans="1:82" x14ac:dyDescent="0.25">
      <c r="A1415" s="122" t="s">
        <v>1953</v>
      </c>
      <c r="B1415" s="122" t="s">
        <v>3015</v>
      </c>
      <c r="C1415" s="122" t="s">
        <v>2719</v>
      </c>
      <c r="E1415" s="26" t="str">
        <f>IFERROR(IF(VLOOKUP(Table25[[#This Row],[Contract No.]],Table3[#All],3,FALSE)="","No","Yes"),"")</f>
        <v>Yes</v>
      </c>
      <c r="F1415" s="107" t="str">
        <f>IFERROR(VLOOKUP(Table25[[#This Row],[Contract No.]],Table3[#All],3,FALSE),"")</f>
        <v>NASPO</v>
      </c>
      <c r="G1415" s="107" t="str">
        <f>IFERROR(IF(Table25[[#This Row],[Cooperative Purchase
(Yes/No)]]="Yes","Yes",IF(VLOOKUP(Table25[[#This Row],[Contract No.]],Table3[#All],1,FALSE)=Table25[[#This Row],[Contract No.]],"Yes","No")),"No")</f>
        <v>Yes</v>
      </c>
      <c r="H1415" s="51">
        <f>IFERROR(VLOOKUP(Table25[[#This Row],[Contract No.]],Table3[#All],4,FALSE),"")</f>
        <v>44805</v>
      </c>
      <c r="I1415" s="28">
        <f>IFERROR(IF(AND(MONTH(Table25[[#This Row],[Contract Start Date]])&gt;6,MONTH(Table25[[#This Row],[Contract Start Date]])&lt;=12),YEAR(Table25[[#This Row],[Contract Start Date]])+1,YEAR(Table25[[#This Row],[Contract Start Date]])),"")</f>
        <v>2023</v>
      </c>
      <c r="J1415" s="108">
        <f>Table25[[#This Row],[FY Formula start]]</f>
        <v>2023</v>
      </c>
      <c r="K1415" s="59" t="str">
        <f>"FY"&amp;" "&amp;Table25[[#This Row],[Year Start]]</f>
        <v>FY 2023</v>
      </c>
      <c r="L1415" s="109">
        <f>IFERROR(VLOOKUP(Table25[[#This Row],[Contract No.]],Table3[#All],5,FALSE),"")</f>
        <v>46521</v>
      </c>
      <c r="M1415" s="110">
        <f>IFERROR(IF(Table25[[#This Row],[Contract End Date]]="99/99/9999","No End",IF(AND(MONTH(Table25[[#This Row],[Contract End Date]])&gt;6,MONTH(Table25[[#This Row],[Contract End Date]])&lt;=12),YEAR(Table25[[#This Row],[Contract End Date]])+1,YEAR(Table25[[#This Row],[Contract End Date]]))),"")</f>
        <v>2027</v>
      </c>
      <c r="N1415" s="111">
        <f>Table25[[#This Row],[FY Formula end]]</f>
        <v>2027</v>
      </c>
      <c r="O1415" s="112" t="str">
        <f>IF(Table25[[#This Row],[Year End]]="No End","No End","FY"&amp;" "&amp;Table25[[#This Row],[Year End]])</f>
        <v>FY 2027</v>
      </c>
      <c r="P1415" s="27"/>
      <c r="Q1415" s="104" t="str">
        <f>_xlfn.IFNA(IF($B1415="","",VLOOKUP($B1415,'SWC Towers'!$A:$Q,$Q$2,FALSE)),"")</f>
        <v/>
      </c>
      <c r="R1415" s="106" t="str">
        <f>_xlfn.IFNA(IF($B1415="","",VLOOKUP($B1415,'SWC Towers'!$A:$Q,$R$2,FALSE)),"")</f>
        <v/>
      </c>
      <c r="S1415" s="106" t="str">
        <f>_xlfn.IFNA(IF($B1415="","",VLOOKUP($B1415,'SWC Towers'!$A:$Q,$S$2,FALSE)),"")</f>
        <v/>
      </c>
      <c r="T1415" s="106" t="str">
        <f>_xlfn.IFNA(IF($B1415="","",VLOOKUP($B1415,'SWC Towers'!$A:$Q,$T$2,FALSE)),"")</f>
        <v/>
      </c>
      <c r="U1415" s="104">
        <f>_xlfn.IFNA(IF($B1415="","",VLOOKUP($B1415,'SWC Towers'!$A:$Q,$U$2,FALSE)),"")</f>
        <v>0.4</v>
      </c>
      <c r="V1415" s="104" t="str">
        <f>_xlfn.IFNA(IF($B1415="","",VLOOKUP($B1415,'SWC Towers'!$A:$Q,$V$2,FALSE)),"")</f>
        <v/>
      </c>
      <c r="W1415" s="104" t="str">
        <f>_xlfn.IFNA(IF($B1415="","",VLOOKUP($B1415,'SWC Towers'!$A:$Q,$W$2,FALSE)),"")</f>
        <v/>
      </c>
      <c r="X1415" s="104" t="str">
        <f>_xlfn.IFNA(IF($B1415="","",VLOOKUP($B1415,'SWC Towers'!$A:$Q,$X$2,FALSE)),"")</f>
        <v/>
      </c>
      <c r="Y1415" s="104">
        <f>_xlfn.IFNA(IF($B1415="","",VLOOKUP($B1415,'SWC Towers'!$A:$Q,$Y$2,FALSE)),"")</f>
        <v>0.3</v>
      </c>
      <c r="Z1415" s="104">
        <f>_xlfn.IFNA(IF($B1415="","",VLOOKUP($B1415,'SWC Towers'!$A:$Q,$Z$2,FALSE)),"")</f>
        <v>0.3</v>
      </c>
      <c r="AA1415" s="104" t="str">
        <f>_xlfn.IFNA(IF($B1415="","",VLOOKUP($B1415,'SWC Towers'!$A:$Q,$AA$2,FALSE)),"")</f>
        <v/>
      </c>
      <c r="AB1415" s="106" t="str">
        <f>_xlfn.IFNA(IF($B1415="","",VLOOKUP($B1415,'SWC Towers'!$A:$Q,$AB$2,FALSE)),"")</f>
        <v/>
      </c>
      <c r="AC1415" s="20">
        <f>SUM(Table25[[#This Row],[IT Tower: Application]:[Other/Non-IT ]])</f>
        <v>1</v>
      </c>
      <c r="AD1415" s="67"/>
      <c r="AE1415" s="67"/>
      <c r="AF1415" s="67"/>
      <c r="AG1415" s="67"/>
      <c r="AH1415" s="67"/>
      <c r="AI1415" s="67"/>
      <c r="AJ1415" s="67"/>
      <c r="AK1415" s="67"/>
      <c r="AL1415" s="67"/>
      <c r="AM1415" s="67"/>
      <c r="AN1415" s="67"/>
      <c r="AO1415" s="67"/>
      <c r="AP1415" s="67"/>
      <c r="AQ1415" s="67"/>
      <c r="AR1415" s="67"/>
      <c r="AS1415" s="67"/>
      <c r="AT1415" s="67"/>
      <c r="AU1415" s="67"/>
      <c r="AV1415" s="67"/>
      <c r="AW1415" s="67"/>
      <c r="AX1415" s="67"/>
      <c r="AY1415" s="67"/>
      <c r="AZ1415" s="67"/>
      <c r="BA1415" s="67">
        <v>0</v>
      </c>
      <c r="BB1415" s="113">
        <v>19708</v>
      </c>
      <c r="BC1415" s="113"/>
      <c r="BD1415" s="113"/>
      <c r="BE1415" s="113"/>
      <c r="BF1415" s="113"/>
      <c r="BG1415" s="113"/>
      <c r="BH1415" s="113"/>
      <c r="BI1415" s="113"/>
      <c r="BJ1415" s="113"/>
      <c r="BK1415" s="113"/>
      <c r="BL1415" s="113"/>
      <c r="BM1415" s="113"/>
      <c r="BN1415" s="113"/>
      <c r="BO1415" s="113"/>
      <c r="BP1415" s="113"/>
      <c r="BQ1415" s="113"/>
      <c r="BR1415" s="113"/>
      <c r="BS1415" s="113"/>
      <c r="BT1415" s="113"/>
      <c r="BU1415" s="113"/>
      <c r="BV1415" s="113"/>
      <c r="BW1415" s="113"/>
      <c r="BX1415" s="113"/>
      <c r="BY1415" s="113"/>
      <c r="BZ1415" s="113"/>
      <c r="CA1415" s="67"/>
      <c r="CB1415" s="113"/>
      <c r="CC1415" s="69">
        <f>SUM(Table25[[#This Row],[Contract Amount FY00]:[Contract Amount FY50]])</f>
        <v>19708</v>
      </c>
      <c r="CD1415" s="114"/>
    </row>
    <row r="1416" spans="1:82" x14ac:dyDescent="0.25">
      <c r="A1416" s="122" t="s">
        <v>1953</v>
      </c>
      <c r="B1416" s="122" t="s">
        <v>3145</v>
      </c>
      <c r="C1416" s="122" t="s">
        <v>3195</v>
      </c>
      <c r="E1416" s="26" t="str">
        <f>IFERROR(IF(VLOOKUP(Table25[[#This Row],[Contract No.]],Table3[#All],3,FALSE)="","No","Yes"),"")</f>
        <v>Yes</v>
      </c>
      <c r="F1416" s="107" t="str">
        <f>IFERROR(VLOOKUP(Table25[[#This Row],[Contract No.]],Table3[#All],3,FALSE),"")</f>
        <v>NASPO</v>
      </c>
      <c r="G1416" s="107" t="str">
        <f>IFERROR(IF(Table25[[#This Row],[Cooperative Purchase
(Yes/No)]]="Yes","Yes",IF(VLOOKUP(Table25[[#This Row],[Contract No.]],Table3[#All],1,FALSE)=Table25[[#This Row],[Contract No.]],"Yes","No")),"No")</f>
        <v>Yes</v>
      </c>
      <c r="H1416" s="51">
        <f>IFERROR(VLOOKUP(Table25[[#This Row],[Contract No.]],Table3[#All],4,FALSE),"")</f>
        <v>45138</v>
      </c>
      <c r="I1416" s="28">
        <f>IFERROR(IF(AND(MONTH(Table25[[#This Row],[Contract Start Date]])&gt;6,MONTH(Table25[[#This Row],[Contract Start Date]])&lt;=12),YEAR(Table25[[#This Row],[Contract Start Date]])+1,YEAR(Table25[[#This Row],[Contract Start Date]])),"")</f>
        <v>2024</v>
      </c>
      <c r="J1416" s="108">
        <f>Table25[[#This Row],[FY Formula start]]</f>
        <v>2024</v>
      </c>
      <c r="K1416" s="59" t="str">
        <f>"FY"&amp;" "&amp;Table25[[#This Row],[Year Start]]</f>
        <v>FY 2024</v>
      </c>
      <c r="L1416" s="109">
        <f>IFERROR(VLOOKUP(Table25[[#This Row],[Contract No.]],Table3[#All],5,FALSE),"")</f>
        <v>48426</v>
      </c>
      <c r="M1416" s="110">
        <f>IFERROR(IF(Table25[[#This Row],[Contract End Date]]="99/99/9999","No End",IF(AND(MONTH(Table25[[#This Row],[Contract End Date]])&gt;6,MONTH(Table25[[#This Row],[Contract End Date]])&lt;=12),YEAR(Table25[[#This Row],[Contract End Date]])+1,YEAR(Table25[[#This Row],[Contract End Date]]))),"")</f>
        <v>2033</v>
      </c>
      <c r="N1416" s="111">
        <f>Table25[[#This Row],[FY Formula end]]</f>
        <v>2033</v>
      </c>
      <c r="O1416" s="112" t="str">
        <f>IF(Table25[[#This Row],[Year End]]="No End","No End","FY"&amp;" "&amp;Table25[[#This Row],[Year End]])</f>
        <v>FY 2033</v>
      </c>
      <c r="P1416" s="27"/>
      <c r="Q1416" s="104">
        <f>_xlfn.IFNA(IF($B1416="","",VLOOKUP($B1416,'SWC Towers'!$A:$Q,$Q$2,FALSE)),"")</f>
        <v>0.2</v>
      </c>
      <c r="R1416" s="106">
        <f>_xlfn.IFNA(IF($B1416="","",VLOOKUP($B1416,'SWC Towers'!$A:$Q,$R$2,FALSE)),"")</f>
        <v>0.2</v>
      </c>
      <c r="S1416" s="106" t="str">
        <f>_xlfn.IFNA(IF($B1416="","",VLOOKUP($B1416,'SWC Towers'!$A:$Q,$S$2,FALSE)),"")</f>
        <v/>
      </c>
      <c r="T1416" s="106">
        <f>_xlfn.IFNA(IF($B1416="","",VLOOKUP($B1416,'SWC Towers'!$A:$Q,$T$2,FALSE)),"")</f>
        <v>0.1</v>
      </c>
      <c r="U1416" s="104" t="str">
        <f>_xlfn.IFNA(IF($B1416="","",VLOOKUP($B1416,'SWC Towers'!$A:$Q,$U$2,FALSE)),"")</f>
        <v/>
      </c>
      <c r="V1416" s="104" t="str">
        <f>_xlfn.IFNA(IF($B1416="","",VLOOKUP($B1416,'SWC Towers'!$A:$Q,$V$2,FALSE)),"")</f>
        <v/>
      </c>
      <c r="W1416" s="104">
        <f>_xlfn.IFNA(IF($B1416="","",VLOOKUP($B1416,'SWC Towers'!$A:$Q,$W$2,FALSE)),"")</f>
        <v>0.3</v>
      </c>
      <c r="X1416" s="104" t="str">
        <f>_xlfn.IFNA(IF($B1416="","",VLOOKUP($B1416,'SWC Towers'!$A:$Q,$X$2,FALSE)),"")</f>
        <v/>
      </c>
      <c r="Y1416" s="104" t="str">
        <f>_xlfn.IFNA(IF($B1416="","",VLOOKUP($B1416,'SWC Towers'!$A:$Q,$Y$2,FALSE)),"")</f>
        <v/>
      </c>
      <c r="Z1416" s="104">
        <f>_xlfn.IFNA(IF($B1416="","",VLOOKUP($B1416,'SWC Towers'!$A:$Q,$Z$2,FALSE)),"")</f>
        <v>0.1</v>
      </c>
      <c r="AA1416" s="104" t="str">
        <f>_xlfn.IFNA(IF($B1416="","",VLOOKUP($B1416,'SWC Towers'!$A:$Q,$AA$2,FALSE)),"")</f>
        <v/>
      </c>
      <c r="AB1416" s="106">
        <f>_xlfn.IFNA(IF($B1416="","",VLOOKUP($B1416,'SWC Towers'!$A:$Q,$AB$2,FALSE)),"")</f>
        <v>0.1</v>
      </c>
      <c r="AC1416" s="20">
        <f>SUM(Table25[[#This Row],[IT Tower: Application]:[Other/Non-IT ]])</f>
        <v>1</v>
      </c>
      <c r="AD1416" s="67"/>
      <c r="AE1416" s="67"/>
      <c r="AF1416" s="67"/>
      <c r="AG1416" s="67"/>
      <c r="AH1416" s="67"/>
      <c r="AI1416" s="67"/>
      <c r="AJ1416" s="67"/>
      <c r="AK1416" s="67"/>
      <c r="AL1416" s="67"/>
      <c r="AM1416" s="67"/>
      <c r="AN1416" s="67"/>
      <c r="AO1416" s="67"/>
      <c r="AP1416" s="67"/>
      <c r="AQ1416" s="67"/>
      <c r="AR1416" s="67"/>
      <c r="AS1416" s="67"/>
      <c r="AT1416" s="67"/>
      <c r="AU1416" s="67"/>
      <c r="AV1416" s="67"/>
      <c r="AW1416" s="67"/>
      <c r="AX1416" s="67"/>
      <c r="AY1416" s="67"/>
      <c r="AZ1416" s="67"/>
      <c r="BA1416" s="67"/>
      <c r="BB1416" s="113">
        <v>0</v>
      </c>
      <c r="BC1416" s="113">
        <v>633</v>
      </c>
      <c r="BD1416" s="113"/>
      <c r="BE1416" s="113"/>
      <c r="BF1416" s="113"/>
      <c r="BG1416" s="113"/>
      <c r="BH1416" s="113"/>
      <c r="BI1416" s="113"/>
      <c r="BJ1416" s="113"/>
      <c r="BK1416" s="113"/>
      <c r="BL1416" s="113"/>
      <c r="BM1416" s="113"/>
      <c r="BN1416" s="113"/>
      <c r="BO1416" s="113"/>
      <c r="BP1416" s="113"/>
      <c r="BQ1416" s="113"/>
      <c r="BR1416" s="113"/>
      <c r="BS1416" s="113"/>
      <c r="BT1416" s="113"/>
      <c r="BU1416" s="113"/>
      <c r="BV1416" s="113"/>
      <c r="BW1416" s="113"/>
      <c r="BX1416" s="113"/>
      <c r="BY1416" s="113"/>
      <c r="BZ1416" s="113"/>
      <c r="CA1416" s="67"/>
      <c r="CB1416" s="113"/>
      <c r="CC1416" s="69">
        <f>SUM(Table25[[#This Row],[Contract Amount FY00]:[Contract Amount FY50]])</f>
        <v>633</v>
      </c>
      <c r="CD1416" s="114"/>
    </row>
    <row r="1417" spans="1:82" x14ac:dyDescent="0.25">
      <c r="A1417" s="122" t="s">
        <v>1953</v>
      </c>
      <c r="B1417" s="122" t="s">
        <v>3145</v>
      </c>
      <c r="C1417" s="122" t="s">
        <v>615</v>
      </c>
      <c r="E1417" s="26" t="str">
        <f>IFERROR(IF(VLOOKUP(Table25[[#This Row],[Contract No.]],Table3[#All],3,FALSE)="","No","Yes"),"")</f>
        <v>Yes</v>
      </c>
      <c r="F1417" s="107" t="str">
        <f>IFERROR(VLOOKUP(Table25[[#This Row],[Contract No.]],Table3[#All],3,FALSE),"")</f>
        <v>NASPO</v>
      </c>
      <c r="G1417" s="107" t="str">
        <f>IFERROR(IF(Table25[[#This Row],[Cooperative Purchase
(Yes/No)]]="Yes","Yes",IF(VLOOKUP(Table25[[#This Row],[Contract No.]],Table3[#All],1,FALSE)=Table25[[#This Row],[Contract No.]],"Yes","No")),"No")</f>
        <v>Yes</v>
      </c>
      <c r="H1417" s="51">
        <f>IFERROR(VLOOKUP(Table25[[#This Row],[Contract No.]],Table3[#All],4,FALSE),"")</f>
        <v>45138</v>
      </c>
      <c r="I1417" s="28">
        <f>IFERROR(IF(AND(MONTH(Table25[[#This Row],[Contract Start Date]])&gt;6,MONTH(Table25[[#This Row],[Contract Start Date]])&lt;=12),YEAR(Table25[[#This Row],[Contract Start Date]])+1,YEAR(Table25[[#This Row],[Contract Start Date]])),"")</f>
        <v>2024</v>
      </c>
      <c r="J1417" s="108">
        <f>Table25[[#This Row],[FY Formula start]]</f>
        <v>2024</v>
      </c>
      <c r="K1417" s="59" t="str">
        <f>"FY"&amp;" "&amp;Table25[[#This Row],[Year Start]]</f>
        <v>FY 2024</v>
      </c>
      <c r="L1417" s="109">
        <f>IFERROR(VLOOKUP(Table25[[#This Row],[Contract No.]],Table3[#All],5,FALSE),"")</f>
        <v>48426</v>
      </c>
      <c r="M1417" s="110">
        <f>IFERROR(IF(Table25[[#This Row],[Contract End Date]]="99/99/9999","No End",IF(AND(MONTH(Table25[[#This Row],[Contract End Date]])&gt;6,MONTH(Table25[[#This Row],[Contract End Date]])&lt;=12),YEAR(Table25[[#This Row],[Contract End Date]])+1,YEAR(Table25[[#This Row],[Contract End Date]]))),"")</f>
        <v>2033</v>
      </c>
      <c r="N1417" s="111">
        <f>Table25[[#This Row],[FY Formula end]]</f>
        <v>2033</v>
      </c>
      <c r="O1417" s="112" t="str">
        <f>IF(Table25[[#This Row],[Year End]]="No End","No End","FY"&amp;" "&amp;Table25[[#This Row],[Year End]])</f>
        <v>FY 2033</v>
      </c>
      <c r="P1417" s="27"/>
      <c r="Q1417" s="104">
        <f>_xlfn.IFNA(IF($B1417="","",VLOOKUP($B1417,'SWC Towers'!$A:$Q,$Q$2,FALSE)),"")</f>
        <v>0.2</v>
      </c>
      <c r="R1417" s="106">
        <f>_xlfn.IFNA(IF($B1417="","",VLOOKUP($B1417,'SWC Towers'!$A:$Q,$R$2,FALSE)),"")</f>
        <v>0.2</v>
      </c>
      <c r="S1417" s="106" t="str">
        <f>_xlfn.IFNA(IF($B1417="","",VLOOKUP($B1417,'SWC Towers'!$A:$Q,$S$2,FALSE)),"")</f>
        <v/>
      </c>
      <c r="T1417" s="106">
        <f>_xlfn.IFNA(IF($B1417="","",VLOOKUP($B1417,'SWC Towers'!$A:$Q,$T$2,FALSE)),"")</f>
        <v>0.1</v>
      </c>
      <c r="U1417" s="104" t="str">
        <f>_xlfn.IFNA(IF($B1417="","",VLOOKUP($B1417,'SWC Towers'!$A:$Q,$U$2,FALSE)),"")</f>
        <v/>
      </c>
      <c r="V1417" s="104" t="str">
        <f>_xlfn.IFNA(IF($B1417="","",VLOOKUP($B1417,'SWC Towers'!$A:$Q,$V$2,FALSE)),"")</f>
        <v/>
      </c>
      <c r="W1417" s="104">
        <f>_xlfn.IFNA(IF($B1417="","",VLOOKUP($B1417,'SWC Towers'!$A:$Q,$W$2,FALSE)),"")</f>
        <v>0.3</v>
      </c>
      <c r="X1417" s="104" t="str">
        <f>_xlfn.IFNA(IF($B1417="","",VLOOKUP($B1417,'SWC Towers'!$A:$Q,$X$2,FALSE)),"")</f>
        <v/>
      </c>
      <c r="Y1417" s="104" t="str">
        <f>_xlfn.IFNA(IF($B1417="","",VLOOKUP($B1417,'SWC Towers'!$A:$Q,$Y$2,FALSE)),"")</f>
        <v/>
      </c>
      <c r="Z1417" s="104">
        <f>_xlfn.IFNA(IF($B1417="","",VLOOKUP($B1417,'SWC Towers'!$A:$Q,$Z$2,FALSE)),"")</f>
        <v>0.1</v>
      </c>
      <c r="AA1417" s="104" t="str">
        <f>_xlfn.IFNA(IF($B1417="","",VLOOKUP($B1417,'SWC Towers'!$A:$Q,$AA$2,FALSE)),"")</f>
        <v/>
      </c>
      <c r="AB1417" s="106">
        <f>_xlfn.IFNA(IF($B1417="","",VLOOKUP($B1417,'SWC Towers'!$A:$Q,$AB$2,FALSE)),"")</f>
        <v>0.1</v>
      </c>
      <c r="AC1417" s="20">
        <f>SUM(Table25[[#This Row],[IT Tower: Application]:[Other/Non-IT ]])</f>
        <v>1</v>
      </c>
      <c r="AD1417" s="67"/>
      <c r="AE1417" s="67"/>
      <c r="AF1417" s="67"/>
      <c r="AG1417" s="67"/>
      <c r="AH1417" s="67"/>
      <c r="AI1417" s="67"/>
      <c r="AJ1417" s="67"/>
      <c r="AK1417" s="67"/>
      <c r="AL1417" s="67"/>
      <c r="AM1417" s="67"/>
      <c r="AN1417" s="67"/>
      <c r="AO1417" s="67"/>
      <c r="AP1417" s="67"/>
      <c r="AQ1417" s="67"/>
      <c r="AR1417" s="67"/>
      <c r="AS1417" s="67"/>
      <c r="AT1417" s="67"/>
      <c r="AU1417" s="67"/>
      <c r="AV1417" s="67"/>
      <c r="AW1417" s="67"/>
      <c r="AX1417" s="67"/>
      <c r="AY1417" s="67"/>
      <c r="AZ1417" s="67"/>
      <c r="BA1417" s="67"/>
      <c r="BB1417" s="113">
        <v>32687</v>
      </c>
      <c r="BC1417" s="113">
        <v>107890</v>
      </c>
      <c r="BD1417" s="113"/>
      <c r="BE1417" s="113"/>
      <c r="BF1417" s="113"/>
      <c r="BG1417" s="113"/>
      <c r="BH1417" s="113"/>
      <c r="BI1417" s="113"/>
      <c r="BJ1417" s="113"/>
      <c r="BK1417" s="113"/>
      <c r="BL1417" s="113"/>
      <c r="BM1417" s="113"/>
      <c r="BN1417" s="113"/>
      <c r="BO1417" s="113"/>
      <c r="BP1417" s="113"/>
      <c r="BQ1417" s="113"/>
      <c r="BR1417" s="113"/>
      <c r="BS1417" s="113"/>
      <c r="BT1417" s="113"/>
      <c r="BU1417" s="113"/>
      <c r="BV1417" s="113"/>
      <c r="BW1417" s="113"/>
      <c r="BX1417" s="113"/>
      <c r="BY1417" s="113"/>
      <c r="BZ1417" s="113"/>
      <c r="CA1417" s="67"/>
      <c r="CB1417" s="113"/>
      <c r="CC1417" s="69">
        <f>SUM(Table25[[#This Row],[Contract Amount FY00]:[Contract Amount FY50]])</f>
        <v>140577</v>
      </c>
      <c r="CD1417" s="114"/>
    </row>
    <row r="1418" spans="1:82" x14ac:dyDescent="0.25">
      <c r="A1418" s="122" t="s">
        <v>1953</v>
      </c>
      <c r="B1418" s="122" t="s">
        <v>3183</v>
      </c>
      <c r="C1418" s="122" t="s">
        <v>966</v>
      </c>
      <c r="E1418" s="26" t="str">
        <f>IFERROR(IF(VLOOKUP(Table25[[#This Row],[Contract No.]],Table3[#All],3,FALSE)="","No","Yes"),"")</f>
        <v>Yes</v>
      </c>
      <c r="F1418" s="107" t="str">
        <f>IFERROR(VLOOKUP(Table25[[#This Row],[Contract No.]],Table3[#All],3,FALSE),"")</f>
        <v>NASPO</v>
      </c>
      <c r="G1418" s="107" t="str">
        <f>IFERROR(IF(Table25[[#This Row],[Cooperative Purchase
(Yes/No)]]="Yes","Yes",IF(VLOOKUP(Table25[[#This Row],[Contract No.]],Table3[#All],1,FALSE)=Table25[[#This Row],[Contract No.]],"Yes","No")),"No")</f>
        <v>Yes</v>
      </c>
      <c r="H1418" s="51">
        <f>IFERROR(VLOOKUP(Table25[[#This Row],[Contract No.]],Table3[#All],4,FALSE),"")</f>
        <v>45505</v>
      </c>
      <c r="I1418" s="28">
        <f>IFERROR(IF(AND(MONTH(Table25[[#This Row],[Contract Start Date]])&gt;6,MONTH(Table25[[#This Row],[Contract Start Date]])&lt;=12),YEAR(Table25[[#This Row],[Contract Start Date]])+1,YEAR(Table25[[#This Row],[Contract Start Date]])),"")</f>
        <v>2025</v>
      </c>
      <c r="J1418" s="108">
        <f>Table25[[#This Row],[FY Formula start]]</f>
        <v>2025</v>
      </c>
      <c r="K1418" s="59" t="str">
        <f>"FY"&amp;" "&amp;Table25[[#This Row],[Year Start]]</f>
        <v>FY 2025</v>
      </c>
      <c r="L1418" s="109">
        <f>IFERROR(VLOOKUP(Table25[[#This Row],[Contract No.]],Table3[#All],5,FALSE),"")</f>
        <v>47330</v>
      </c>
      <c r="M1418" s="110">
        <f>IFERROR(IF(Table25[[#This Row],[Contract End Date]]="99/99/9999","No End",IF(AND(MONTH(Table25[[#This Row],[Contract End Date]])&gt;6,MONTH(Table25[[#This Row],[Contract End Date]])&lt;=12),YEAR(Table25[[#This Row],[Contract End Date]])+1,YEAR(Table25[[#This Row],[Contract End Date]]))),"")</f>
        <v>2030</v>
      </c>
      <c r="N1418" s="111">
        <f>Table25[[#This Row],[FY Formula end]]</f>
        <v>2030</v>
      </c>
      <c r="O1418" s="112" t="str">
        <f>IF(Table25[[#This Row],[Year End]]="No End","No End","FY"&amp;" "&amp;Table25[[#This Row],[Year End]])</f>
        <v>FY 2030</v>
      </c>
      <c r="P1418" s="27"/>
      <c r="Q1418" s="104">
        <f>_xlfn.IFNA(IF($B1418="","",VLOOKUP($B1418,'SWC Towers'!$A:$Q,$Q$2,FALSE)),"")</f>
        <v>0.2</v>
      </c>
      <c r="R1418" s="106" t="str">
        <f>_xlfn.IFNA(IF($B1418="","",VLOOKUP($B1418,'SWC Towers'!$A:$Q,$R$2,FALSE)),"")</f>
        <v/>
      </c>
      <c r="S1418" s="106">
        <f>_xlfn.IFNA(IF($B1418="","",VLOOKUP($B1418,'SWC Towers'!$A:$Q,$S$2,FALSE)),"")</f>
        <v>0.2</v>
      </c>
      <c r="T1418" s="106" t="str">
        <f>_xlfn.IFNA(IF($B1418="","",VLOOKUP($B1418,'SWC Towers'!$A:$Q,$T$2,FALSE)),"")</f>
        <v/>
      </c>
      <c r="U1418" s="104">
        <f>_xlfn.IFNA(IF($B1418="","",VLOOKUP($B1418,'SWC Towers'!$A:$Q,$U$2,FALSE)),"")</f>
        <v>0.4</v>
      </c>
      <c r="V1418" s="104" t="str">
        <f>_xlfn.IFNA(IF($B1418="","",VLOOKUP($B1418,'SWC Towers'!$A:$Q,$V$2,FALSE)),"")</f>
        <v/>
      </c>
      <c r="W1418" s="104">
        <f>_xlfn.IFNA(IF($B1418="","",VLOOKUP($B1418,'SWC Towers'!$A:$Q,$W$2,FALSE)),"")</f>
        <v>0.2</v>
      </c>
      <c r="X1418" s="104" t="str">
        <f>_xlfn.IFNA(IF($B1418="","",VLOOKUP($B1418,'SWC Towers'!$A:$Q,$X$2,FALSE)),"")</f>
        <v/>
      </c>
      <c r="Y1418" s="104" t="str">
        <f>_xlfn.IFNA(IF($B1418="","",VLOOKUP($B1418,'SWC Towers'!$A:$Q,$Y$2,FALSE)),"")</f>
        <v/>
      </c>
      <c r="Z1418" s="104" t="str">
        <f>_xlfn.IFNA(IF($B1418="","",VLOOKUP($B1418,'SWC Towers'!$A:$Q,$Z$2,FALSE)),"")</f>
        <v/>
      </c>
      <c r="AA1418" s="104" t="str">
        <f>_xlfn.IFNA(IF($B1418="","",VLOOKUP($B1418,'SWC Towers'!$A:$Q,$AA$2,FALSE)),"")</f>
        <v/>
      </c>
      <c r="AB1418" s="106" t="str">
        <f>_xlfn.IFNA(IF($B1418="","",VLOOKUP($B1418,'SWC Towers'!$A:$Q,$AB$2,FALSE)),"")</f>
        <v/>
      </c>
      <c r="AC1418" s="20">
        <f>SUM(Table25[[#This Row],[IT Tower: Application]:[Other/Non-IT ]])</f>
        <v>1</v>
      </c>
      <c r="AD1418" s="67"/>
      <c r="AE1418" s="67"/>
      <c r="AF1418" s="67"/>
      <c r="AG1418" s="67"/>
      <c r="AH1418" s="67"/>
      <c r="AI1418" s="67"/>
      <c r="AJ1418" s="67"/>
      <c r="AK1418" s="67"/>
      <c r="AL1418" s="67"/>
      <c r="AM1418" s="67"/>
      <c r="AN1418" s="67"/>
      <c r="AO1418" s="67"/>
      <c r="AP1418" s="67"/>
      <c r="AQ1418" s="67"/>
      <c r="AR1418" s="67"/>
      <c r="AS1418" s="67"/>
      <c r="AT1418" s="67"/>
      <c r="AU1418" s="67"/>
      <c r="AV1418" s="67"/>
      <c r="AW1418" s="67"/>
      <c r="AX1418" s="67"/>
      <c r="AY1418" s="67"/>
      <c r="AZ1418" s="67"/>
      <c r="BA1418" s="67"/>
      <c r="BB1418" s="113">
        <v>0</v>
      </c>
      <c r="BC1418" s="113">
        <v>324112</v>
      </c>
      <c r="BD1418" s="113"/>
      <c r="BE1418" s="113"/>
      <c r="BF1418" s="113"/>
      <c r="BG1418" s="113"/>
      <c r="BH1418" s="113"/>
      <c r="BI1418" s="113"/>
      <c r="BJ1418" s="113"/>
      <c r="BK1418" s="113"/>
      <c r="BL1418" s="113"/>
      <c r="BM1418" s="113"/>
      <c r="BN1418" s="113"/>
      <c r="BO1418" s="113"/>
      <c r="BP1418" s="113"/>
      <c r="BQ1418" s="113"/>
      <c r="BR1418" s="113"/>
      <c r="BS1418" s="113"/>
      <c r="BT1418" s="113"/>
      <c r="BU1418" s="113"/>
      <c r="BV1418" s="113"/>
      <c r="BW1418" s="113"/>
      <c r="BX1418" s="113"/>
      <c r="BY1418" s="113"/>
      <c r="BZ1418" s="113"/>
      <c r="CA1418" s="67"/>
      <c r="CB1418" s="113"/>
      <c r="CC1418" s="69">
        <f>SUM(Table25[[#This Row],[Contract Amount FY00]:[Contract Amount FY50]])</f>
        <v>324112</v>
      </c>
      <c r="CD1418" s="114"/>
    </row>
    <row r="1419" spans="1:82" x14ac:dyDescent="0.25">
      <c r="A1419" s="122" t="s">
        <v>1953</v>
      </c>
      <c r="B1419" s="122" t="s">
        <v>3183</v>
      </c>
      <c r="C1419" s="122" t="s">
        <v>3193</v>
      </c>
      <c r="E1419" s="26" t="str">
        <f>IFERROR(IF(VLOOKUP(Table25[[#This Row],[Contract No.]],Table3[#All],3,FALSE)="","No","Yes"),"")</f>
        <v>Yes</v>
      </c>
      <c r="F1419" s="107" t="str">
        <f>IFERROR(VLOOKUP(Table25[[#This Row],[Contract No.]],Table3[#All],3,FALSE),"")</f>
        <v>NASPO</v>
      </c>
      <c r="G1419" s="107" t="str">
        <f>IFERROR(IF(Table25[[#This Row],[Cooperative Purchase
(Yes/No)]]="Yes","Yes",IF(VLOOKUP(Table25[[#This Row],[Contract No.]],Table3[#All],1,FALSE)=Table25[[#This Row],[Contract No.]],"Yes","No")),"No")</f>
        <v>Yes</v>
      </c>
      <c r="H1419" s="51">
        <f>IFERROR(VLOOKUP(Table25[[#This Row],[Contract No.]],Table3[#All],4,FALSE),"")</f>
        <v>45505</v>
      </c>
      <c r="I1419" s="28">
        <f>IFERROR(IF(AND(MONTH(Table25[[#This Row],[Contract Start Date]])&gt;6,MONTH(Table25[[#This Row],[Contract Start Date]])&lt;=12),YEAR(Table25[[#This Row],[Contract Start Date]])+1,YEAR(Table25[[#This Row],[Contract Start Date]])),"")</f>
        <v>2025</v>
      </c>
      <c r="J1419" s="108">
        <f>Table25[[#This Row],[FY Formula start]]</f>
        <v>2025</v>
      </c>
      <c r="K1419" s="59" t="str">
        <f>"FY"&amp;" "&amp;Table25[[#This Row],[Year Start]]</f>
        <v>FY 2025</v>
      </c>
      <c r="L1419" s="109">
        <f>IFERROR(VLOOKUP(Table25[[#This Row],[Contract No.]],Table3[#All],5,FALSE),"")</f>
        <v>47330</v>
      </c>
      <c r="M1419" s="110">
        <f>IFERROR(IF(Table25[[#This Row],[Contract End Date]]="99/99/9999","No End",IF(AND(MONTH(Table25[[#This Row],[Contract End Date]])&gt;6,MONTH(Table25[[#This Row],[Contract End Date]])&lt;=12),YEAR(Table25[[#This Row],[Contract End Date]])+1,YEAR(Table25[[#This Row],[Contract End Date]]))),"")</f>
        <v>2030</v>
      </c>
      <c r="N1419" s="111">
        <f>Table25[[#This Row],[FY Formula end]]</f>
        <v>2030</v>
      </c>
      <c r="O1419" s="112" t="str">
        <f>IF(Table25[[#This Row],[Year End]]="No End","No End","FY"&amp;" "&amp;Table25[[#This Row],[Year End]])</f>
        <v>FY 2030</v>
      </c>
      <c r="P1419" s="27"/>
      <c r="Q1419" s="104">
        <f>_xlfn.IFNA(IF($B1419="","",VLOOKUP($B1419,'SWC Towers'!$A:$Q,$Q$2,FALSE)),"")</f>
        <v>0.2</v>
      </c>
      <c r="R1419" s="106" t="str">
        <f>_xlfn.IFNA(IF($B1419="","",VLOOKUP($B1419,'SWC Towers'!$A:$Q,$R$2,FALSE)),"")</f>
        <v/>
      </c>
      <c r="S1419" s="106">
        <f>_xlfn.IFNA(IF($B1419="","",VLOOKUP($B1419,'SWC Towers'!$A:$Q,$S$2,FALSE)),"")</f>
        <v>0.2</v>
      </c>
      <c r="T1419" s="106" t="str">
        <f>_xlfn.IFNA(IF($B1419="","",VLOOKUP($B1419,'SWC Towers'!$A:$Q,$T$2,FALSE)),"")</f>
        <v/>
      </c>
      <c r="U1419" s="104">
        <f>_xlfn.IFNA(IF($B1419="","",VLOOKUP($B1419,'SWC Towers'!$A:$Q,$U$2,FALSE)),"")</f>
        <v>0.4</v>
      </c>
      <c r="V1419" s="104" t="str">
        <f>_xlfn.IFNA(IF($B1419="","",VLOOKUP($B1419,'SWC Towers'!$A:$Q,$V$2,FALSE)),"")</f>
        <v/>
      </c>
      <c r="W1419" s="104">
        <f>_xlfn.IFNA(IF($B1419="","",VLOOKUP($B1419,'SWC Towers'!$A:$Q,$W$2,FALSE)),"")</f>
        <v>0.2</v>
      </c>
      <c r="X1419" s="104" t="str">
        <f>_xlfn.IFNA(IF($B1419="","",VLOOKUP($B1419,'SWC Towers'!$A:$Q,$X$2,FALSE)),"")</f>
        <v/>
      </c>
      <c r="Y1419" s="104" t="str">
        <f>_xlfn.IFNA(IF($B1419="","",VLOOKUP($B1419,'SWC Towers'!$A:$Q,$Y$2,FALSE)),"")</f>
        <v/>
      </c>
      <c r="Z1419" s="104" t="str">
        <f>_xlfn.IFNA(IF($B1419="","",VLOOKUP($B1419,'SWC Towers'!$A:$Q,$Z$2,FALSE)),"")</f>
        <v/>
      </c>
      <c r="AA1419" s="104" t="str">
        <f>_xlfn.IFNA(IF($B1419="","",VLOOKUP($B1419,'SWC Towers'!$A:$Q,$AA$2,FALSE)),"")</f>
        <v/>
      </c>
      <c r="AB1419" s="106" t="str">
        <f>_xlfn.IFNA(IF($B1419="","",VLOOKUP($B1419,'SWC Towers'!$A:$Q,$AB$2,FALSE)),"")</f>
        <v/>
      </c>
      <c r="AC1419" s="20">
        <f>SUM(Table25[[#This Row],[IT Tower: Application]:[Other/Non-IT ]])</f>
        <v>1</v>
      </c>
      <c r="AD1419" s="67"/>
      <c r="AE1419" s="67"/>
      <c r="AF1419" s="67"/>
      <c r="AG1419" s="67"/>
      <c r="AH1419" s="67"/>
      <c r="AI1419" s="67"/>
      <c r="AJ1419" s="67"/>
      <c r="AK1419" s="67"/>
      <c r="AL1419" s="67"/>
      <c r="AM1419" s="67"/>
      <c r="AN1419" s="67"/>
      <c r="AO1419" s="67"/>
      <c r="AP1419" s="67"/>
      <c r="AQ1419" s="67"/>
      <c r="AR1419" s="67"/>
      <c r="AS1419" s="67"/>
      <c r="AT1419" s="67"/>
      <c r="AU1419" s="67"/>
      <c r="AV1419" s="67"/>
      <c r="AW1419" s="67"/>
      <c r="AX1419" s="67"/>
      <c r="AY1419" s="67"/>
      <c r="AZ1419" s="67"/>
      <c r="BA1419" s="67"/>
      <c r="BB1419" s="113">
        <v>0</v>
      </c>
      <c r="BC1419" s="113">
        <v>234292</v>
      </c>
      <c r="BD1419" s="113"/>
      <c r="BE1419" s="113"/>
      <c r="BF1419" s="113"/>
      <c r="BG1419" s="113"/>
      <c r="BH1419" s="113"/>
      <c r="BI1419" s="113"/>
      <c r="BJ1419" s="113"/>
      <c r="BK1419" s="113"/>
      <c r="BL1419" s="113"/>
      <c r="BM1419" s="113"/>
      <c r="BN1419" s="113"/>
      <c r="BO1419" s="113"/>
      <c r="BP1419" s="113"/>
      <c r="BQ1419" s="113"/>
      <c r="BR1419" s="113"/>
      <c r="BS1419" s="113"/>
      <c r="BT1419" s="113"/>
      <c r="BU1419" s="113"/>
      <c r="BV1419" s="113"/>
      <c r="BW1419" s="113"/>
      <c r="BX1419" s="113"/>
      <c r="BY1419" s="113"/>
      <c r="BZ1419" s="113"/>
      <c r="CA1419" s="67"/>
      <c r="CB1419" s="113"/>
      <c r="CC1419" s="69">
        <f>SUM(Table25[[#This Row],[Contract Amount FY00]:[Contract Amount FY50]])</f>
        <v>234292</v>
      </c>
      <c r="CD1419" s="114"/>
    </row>
    <row r="1420" spans="1:82" x14ac:dyDescent="0.25">
      <c r="A1420" s="122" t="s">
        <v>1953</v>
      </c>
      <c r="B1420" s="122" t="s">
        <v>3183</v>
      </c>
      <c r="C1420" s="122" t="s">
        <v>1771</v>
      </c>
      <c r="E1420" s="26" t="str">
        <f>IFERROR(IF(VLOOKUP(Table25[[#This Row],[Contract No.]],Table3[#All],3,FALSE)="","No","Yes"),"")</f>
        <v>Yes</v>
      </c>
      <c r="F1420" s="107" t="str">
        <f>IFERROR(VLOOKUP(Table25[[#This Row],[Contract No.]],Table3[#All],3,FALSE),"")</f>
        <v>NASPO</v>
      </c>
      <c r="G1420" s="107" t="str">
        <f>IFERROR(IF(Table25[[#This Row],[Cooperative Purchase
(Yes/No)]]="Yes","Yes",IF(VLOOKUP(Table25[[#This Row],[Contract No.]],Table3[#All],1,FALSE)=Table25[[#This Row],[Contract No.]],"Yes","No")),"No")</f>
        <v>Yes</v>
      </c>
      <c r="H1420" s="51">
        <f>IFERROR(VLOOKUP(Table25[[#This Row],[Contract No.]],Table3[#All],4,FALSE),"")</f>
        <v>45505</v>
      </c>
      <c r="I1420" s="28">
        <f>IFERROR(IF(AND(MONTH(Table25[[#This Row],[Contract Start Date]])&gt;6,MONTH(Table25[[#This Row],[Contract Start Date]])&lt;=12),YEAR(Table25[[#This Row],[Contract Start Date]])+1,YEAR(Table25[[#This Row],[Contract Start Date]])),"")</f>
        <v>2025</v>
      </c>
      <c r="J1420" s="108">
        <f>Table25[[#This Row],[FY Formula start]]</f>
        <v>2025</v>
      </c>
      <c r="K1420" s="59" t="str">
        <f>"FY"&amp;" "&amp;Table25[[#This Row],[Year Start]]</f>
        <v>FY 2025</v>
      </c>
      <c r="L1420" s="109">
        <f>IFERROR(VLOOKUP(Table25[[#This Row],[Contract No.]],Table3[#All],5,FALSE),"")</f>
        <v>47330</v>
      </c>
      <c r="M1420" s="110">
        <f>IFERROR(IF(Table25[[#This Row],[Contract End Date]]="99/99/9999","No End",IF(AND(MONTH(Table25[[#This Row],[Contract End Date]])&gt;6,MONTH(Table25[[#This Row],[Contract End Date]])&lt;=12),YEAR(Table25[[#This Row],[Contract End Date]])+1,YEAR(Table25[[#This Row],[Contract End Date]]))),"")</f>
        <v>2030</v>
      </c>
      <c r="N1420" s="111">
        <f>Table25[[#This Row],[FY Formula end]]</f>
        <v>2030</v>
      </c>
      <c r="O1420" s="112" t="str">
        <f>IF(Table25[[#This Row],[Year End]]="No End","No End","FY"&amp;" "&amp;Table25[[#This Row],[Year End]])</f>
        <v>FY 2030</v>
      </c>
      <c r="P1420" s="27"/>
      <c r="Q1420" s="104">
        <f>_xlfn.IFNA(IF($B1420="","",VLOOKUP($B1420,'SWC Towers'!$A:$Q,$Q$2,FALSE)),"")</f>
        <v>0.2</v>
      </c>
      <c r="R1420" s="106" t="str">
        <f>_xlfn.IFNA(IF($B1420="","",VLOOKUP($B1420,'SWC Towers'!$A:$Q,$R$2,FALSE)),"")</f>
        <v/>
      </c>
      <c r="S1420" s="106">
        <f>_xlfn.IFNA(IF($B1420="","",VLOOKUP($B1420,'SWC Towers'!$A:$Q,$S$2,FALSE)),"")</f>
        <v>0.2</v>
      </c>
      <c r="T1420" s="106" t="str">
        <f>_xlfn.IFNA(IF($B1420="","",VLOOKUP($B1420,'SWC Towers'!$A:$Q,$T$2,FALSE)),"")</f>
        <v/>
      </c>
      <c r="U1420" s="104">
        <f>_xlfn.IFNA(IF($B1420="","",VLOOKUP($B1420,'SWC Towers'!$A:$Q,$U$2,FALSE)),"")</f>
        <v>0.4</v>
      </c>
      <c r="V1420" s="104" t="str">
        <f>_xlfn.IFNA(IF($B1420="","",VLOOKUP($B1420,'SWC Towers'!$A:$Q,$V$2,FALSE)),"")</f>
        <v/>
      </c>
      <c r="W1420" s="104">
        <f>_xlfn.IFNA(IF($B1420="","",VLOOKUP($B1420,'SWC Towers'!$A:$Q,$W$2,FALSE)),"")</f>
        <v>0.2</v>
      </c>
      <c r="X1420" s="104" t="str">
        <f>_xlfn.IFNA(IF($B1420="","",VLOOKUP($B1420,'SWC Towers'!$A:$Q,$X$2,FALSE)),"")</f>
        <v/>
      </c>
      <c r="Y1420" s="104" t="str">
        <f>_xlfn.IFNA(IF($B1420="","",VLOOKUP($B1420,'SWC Towers'!$A:$Q,$Y$2,FALSE)),"")</f>
        <v/>
      </c>
      <c r="Z1420" s="104" t="str">
        <f>_xlfn.IFNA(IF($B1420="","",VLOOKUP($B1420,'SWC Towers'!$A:$Q,$Z$2,FALSE)),"")</f>
        <v/>
      </c>
      <c r="AA1420" s="104" t="str">
        <f>_xlfn.IFNA(IF($B1420="","",VLOOKUP($B1420,'SWC Towers'!$A:$Q,$AA$2,FALSE)),"")</f>
        <v/>
      </c>
      <c r="AB1420" s="106" t="str">
        <f>_xlfn.IFNA(IF($B1420="","",VLOOKUP($B1420,'SWC Towers'!$A:$Q,$AB$2,FALSE)),"")</f>
        <v/>
      </c>
      <c r="AC1420" s="20">
        <f>SUM(Table25[[#This Row],[IT Tower: Application]:[Other/Non-IT ]])</f>
        <v>1</v>
      </c>
      <c r="AD1420" s="67"/>
      <c r="AE1420" s="67"/>
      <c r="AF1420" s="67"/>
      <c r="AG1420" s="67"/>
      <c r="AH1420" s="67"/>
      <c r="AI1420" s="67"/>
      <c r="AJ1420" s="67"/>
      <c r="AK1420" s="67"/>
      <c r="AL1420" s="67"/>
      <c r="AM1420" s="67"/>
      <c r="AN1420" s="67"/>
      <c r="AO1420" s="67"/>
      <c r="AP1420" s="67"/>
      <c r="AQ1420" s="67"/>
      <c r="AR1420" s="67"/>
      <c r="AS1420" s="67"/>
      <c r="AT1420" s="67"/>
      <c r="AU1420" s="67"/>
      <c r="AV1420" s="67"/>
      <c r="AW1420" s="67"/>
      <c r="AX1420" s="67"/>
      <c r="AY1420" s="67"/>
      <c r="AZ1420" s="67"/>
      <c r="BA1420" s="67"/>
      <c r="BB1420" s="113"/>
      <c r="BC1420" s="113">
        <v>72186</v>
      </c>
      <c r="BD1420" s="113"/>
      <c r="BE1420" s="113"/>
      <c r="BF1420" s="113"/>
      <c r="BG1420" s="113"/>
      <c r="BH1420" s="113"/>
      <c r="BI1420" s="113"/>
      <c r="BJ1420" s="113"/>
      <c r="BK1420" s="113"/>
      <c r="BL1420" s="113"/>
      <c r="BM1420" s="113"/>
      <c r="BN1420" s="113"/>
      <c r="BO1420" s="113"/>
      <c r="BP1420" s="113"/>
      <c r="BQ1420" s="113"/>
      <c r="BR1420" s="113"/>
      <c r="BS1420" s="113"/>
      <c r="BT1420" s="113"/>
      <c r="BU1420" s="113"/>
      <c r="BV1420" s="113"/>
      <c r="BW1420" s="113"/>
      <c r="BX1420" s="113"/>
      <c r="BY1420" s="113"/>
      <c r="BZ1420" s="113"/>
      <c r="CA1420" s="67"/>
      <c r="CB1420" s="113"/>
      <c r="CC1420" s="69">
        <f>SUM(Table25[[#This Row],[Contract Amount FY00]:[Contract Amount FY50]])</f>
        <v>72186</v>
      </c>
      <c r="CD1420" s="114"/>
    </row>
    <row r="1421" spans="1:82" x14ac:dyDescent="0.25">
      <c r="A1421" s="122" t="s">
        <v>1953</v>
      </c>
      <c r="B1421" s="122" t="s">
        <v>3183</v>
      </c>
      <c r="C1421" s="122" t="s">
        <v>946</v>
      </c>
      <c r="E1421" s="26" t="str">
        <f>IFERROR(IF(VLOOKUP(Table25[[#This Row],[Contract No.]],Table3[#All],3,FALSE)="","No","Yes"),"")</f>
        <v>Yes</v>
      </c>
      <c r="F1421" s="107" t="str">
        <f>IFERROR(VLOOKUP(Table25[[#This Row],[Contract No.]],Table3[#All],3,FALSE),"")</f>
        <v>NASPO</v>
      </c>
      <c r="G1421" s="107" t="str">
        <f>IFERROR(IF(Table25[[#This Row],[Cooperative Purchase
(Yes/No)]]="Yes","Yes",IF(VLOOKUP(Table25[[#This Row],[Contract No.]],Table3[#All],1,FALSE)=Table25[[#This Row],[Contract No.]],"Yes","No")),"No")</f>
        <v>Yes</v>
      </c>
      <c r="H1421" s="51">
        <f>IFERROR(VLOOKUP(Table25[[#This Row],[Contract No.]],Table3[#All],4,FALSE),"")</f>
        <v>45505</v>
      </c>
      <c r="I1421" s="28">
        <f>IFERROR(IF(AND(MONTH(Table25[[#This Row],[Contract Start Date]])&gt;6,MONTH(Table25[[#This Row],[Contract Start Date]])&lt;=12),YEAR(Table25[[#This Row],[Contract Start Date]])+1,YEAR(Table25[[#This Row],[Contract Start Date]])),"")</f>
        <v>2025</v>
      </c>
      <c r="J1421" s="108">
        <f>Table25[[#This Row],[FY Formula start]]</f>
        <v>2025</v>
      </c>
      <c r="K1421" s="59" t="str">
        <f>"FY"&amp;" "&amp;Table25[[#This Row],[Year Start]]</f>
        <v>FY 2025</v>
      </c>
      <c r="L1421" s="109">
        <f>IFERROR(VLOOKUP(Table25[[#This Row],[Contract No.]],Table3[#All],5,FALSE),"")</f>
        <v>47330</v>
      </c>
      <c r="M1421" s="110">
        <f>IFERROR(IF(Table25[[#This Row],[Contract End Date]]="99/99/9999","No End",IF(AND(MONTH(Table25[[#This Row],[Contract End Date]])&gt;6,MONTH(Table25[[#This Row],[Contract End Date]])&lt;=12),YEAR(Table25[[#This Row],[Contract End Date]])+1,YEAR(Table25[[#This Row],[Contract End Date]]))),"")</f>
        <v>2030</v>
      </c>
      <c r="N1421" s="111">
        <f>Table25[[#This Row],[FY Formula end]]</f>
        <v>2030</v>
      </c>
      <c r="O1421" s="112" t="str">
        <f>IF(Table25[[#This Row],[Year End]]="No End","No End","FY"&amp;" "&amp;Table25[[#This Row],[Year End]])</f>
        <v>FY 2030</v>
      </c>
      <c r="P1421" s="27"/>
      <c r="Q1421" s="104">
        <f>_xlfn.IFNA(IF($B1421="","",VLOOKUP($B1421,'SWC Towers'!$A:$Q,$Q$2,FALSE)),"")</f>
        <v>0.2</v>
      </c>
      <c r="R1421" s="106" t="str">
        <f>_xlfn.IFNA(IF($B1421="","",VLOOKUP($B1421,'SWC Towers'!$A:$Q,$R$2,FALSE)),"")</f>
        <v/>
      </c>
      <c r="S1421" s="106">
        <f>_xlfn.IFNA(IF($B1421="","",VLOOKUP($B1421,'SWC Towers'!$A:$Q,$S$2,FALSE)),"")</f>
        <v>0.2</v>
      </c>
      <c r="T1421" s="106" t="str">
        <f>_xlfn.IFNA(IF($B1421="","",VLOOKUP($B1421,'SWC Towers'!$A:$Q,$T$2,FALSE)),"")</f>
        <v/>
      </c>
      <c r="U1421" s="104">
        <f>_xlfn.IFNA(IF($B1421="","",VLOOKUP($B1421,'SWC Towers'!$A:$Q,$U$2,FALSE)),"")</f>
        <v>0.4</v>
      </c>
      <c r="V1421" s="104" t="str">
        <f>_xlfn.IFNA(IF($B1421="","",VLOOKUP($B1421,'SWC Towers'!$A:$Q,$V$2,FALSE)),"")</f>
        <v/>
      </c>
      <c r="W1421" s="104">
        <f>_xlfn.IFNA(IF($B1421="","",VLOOKUP($B1421,'SWC Towers'!$A:$Q,$W$2,FALSE)),"")</f>
        <v>0.2</v>
      </c>
      <c r="X1421" s="104" t="str">
        <f>_xlfn.IFNA(IF($B1421="","",VLOOKUP($B1421,'SWC Towers'!$A:$Q,$X$2,FALSE)),"")</f>
        <v/>
      </c>
      <c r="Y1421" s="104" t="str">
        <f>_xlfn.IFNA(IF($B1421="","",VLOOKUP($B1421,'SWC Towers'!$A:$Q,$Y$2,FALSE)),"")</f>
        <v/>
      </c>
      <c r="Z1421" s="104" t="str">
        <f>_xlfn.IFNA(IF($B1421="","",VLOOKUP($B1421,'SWC Towers'!$A:$Q,$Z$2,FALSE)),"")</f>
        <v/>
      </c>
      <c r="AA1421" s="104" t="str">
        <f>_xlfn.IFNA(IF($B1421="","",VLOOKUP($B1421,'SWC Towers'!$A:$Q,$AA$2,FALSE)),"")</f>
        <v/>
      </c>
      <c r="AB1421" s="106" t="str">
        <f>_xlfn.IFNA(IF($B1421="","",VLOOKUP($B1421,'SWC Towers'!$A:$Q,$AB$2,FALSE)),"")</f>
        <v/>
      </c>
      <c r="AC1421" s="20">
        <f>SUM(Table25[[#This Row],[IT Tower: Application]:[Other/Non-IT ]])</f>
        <v>1</v>
      </c>
      <c r="AD1421" s="67"/>
      <c r="AE1421" s="67"/>
      <c r="AF1421" s="67"/>
      <c r="AG1421" s="67"/>
      <c r="AH1421" s="67"/>
      <c r="AI1421" s="67"/>
      <c r="AJ1421" s="67"/>
      <c r="AK1421" s="67"/>
      <c r="AL1421" s="67"/>
      <c r="AM1421" s="67"/>
      <c r="AN1421" s="67"/>
      <c r="AO1421" s="67"/>
      <c r="AP1421" s="67"/>
      <c r="AQ1421" s="67"/>
      <c r="AR1421" s="67"/>
      <c r="AS1421" s="67"/>
      <c r="AT1421" s="67"/>
      <c r="AU1421" s="67"/>
      <c r="AV1421" s="67"/>
      <c r="AW1421" s="67"/>
      <c r="AX1421" s="67"/>
      <c r="AY1421" s="67"/>
      <c r="AZ1421" s="67"/>
      <c r="BA1421" s="67"/>
      <c r="BB1421" s="113">
        <v>0</v>
      </c>
      <c r="BC1421" s="113">
        <v>20192</v>
      </c>
      <c r="BD1421" s="113"/>
      <c r="BE1421" s="113"/>
      <c r="BF1421" s="113"/>
      <c r="BG1421" s="113"/>
      <c r="BH1421" s="113"/>
      <c r="BI1421" s="113"/>
      <c r="BJ1421" s="113"/>
      <c r="BK1421" s="113"/>
      <c r="BL1421" s="113"/>
      <c r="BM1421" s="113"/>
      <c r="BN1421" s="113"/>
      <c r="BO1421" s="113"/>
      <c r="BP1421" s="113"/>
      <c r="BQ1421" s="113"/>
      <c r="BR1421" s="113"/>
      <c r="BS1421" s="113"/>
      <c r="BT1421" s="113"/>
      <c r="BU1421" s="113"/>
      <c r="BV1421" s="113"/>
      <c r="BW1421" s="113"/>
      <c r="BX1421" s="113"/>
      <c r="BY1421" s="113"/>
      <c r="BZ1421" s="113"/>
      <c r="CA1421" s="67"/>
      <c r="CB1421" s="113"/>
      <c r="CC1421" s="69">
        <f>SUM(Table25[[#This Row],[Contract Amount FY00]:[Contract Amount FY50]])</f>
        <v>20192</v>
      </c>
      <c r="CD1421" s="114"/>
    </row>
    <row r="1422" spans="1:82" x14ac:dyDescent="0.25">
      <c r="A1422" s="122" t="s">
        <v>1954</v>
      </c>
      <c r="B1422" s="122" t="s">
        <v>533</v>
      </c>
      <c r="C1422" s="122" t="s">
        <v>2200</v>
      </c>
      <c r="E1422" s="26" t="str">
        <f>IFERROR(IF(VLOOKUP(Table25[[#This Row],[Contract No.]],Table3[#All],3,FALSE)="","No","Yes"),"")</f>
        <v>No</v>
      </c>
      <c r="F1422" s="107" t="str">
        <f>IFERROR(VLOOKUP(Table25[[#This Row],[Contract No.]],Table3[#All],3,FALSE),"")</f>
        <v/>
      </c>
      <c r="G1422" s="107" t="str">
        <f>IFERROR(IF(Table25[[#This Row],[Cooperative Purchase
(Yes/No)]]="Yes","Yes",IF(VLOOKUP(Table25[[#This Row],[Contract No.]],Table3[#All],1,FALSE)=Table25[[#This Row],[Contract No.]],"Yes","No")),"No")</f>
        <v>Yes</v>
      </c>
      <c r="H1422" s="51">
        <f>IFERROR(VLOOKUP(Table25[[#This Row],[Contract No.]],Table3[#All],4,FALSE),"")</f>
        <v>43556</v>
      </c>
      <c r="I1422" s="28">
        <f>IFERROR(IF(AND(MONTH(Table25[[#This Row],[Contract Start Date]])&gt;6,MONTH(Table25[[#This Row],[Contract Start Date]])&lt;=12),YEAR(Table25[[#This Row],[Contract Start Date]])+1,YEAR(Table25[[#This Row],[Contract Start Date]])),"")</f>
        <v>2019</v>
      </c>
      <c r="J1422" s="108">
        <f>Table25[[#This Row],[FY Formula start]]</f>
        <v>2019</v>
      </c>
      <c r="K1422" s="59" t="str">
        <f>"FY"&amp;" "&amp;Table25[[#This Row],[Year Start]]</f>
        <v>FY 2019</v>
      </c>
      <c r="L1422" s="109">
        <f>IFERROR(VLOOKUP(Table25[[#This Row],[Contract No.]],Table3[#All],5,FALSE),"")</f>
        <v>45747</v>
      </c>
      <c r="M1422" s="110">
        <f>IFERROR(IF(Table25[[#This Row],[Contract End Date]]="99/99/9999","No End",IF(AND(MONTH(Table25[[#This Row],[Contract End Date]])&gt;6,MONTH(Table25[[#This Row],[Contract End Date]])&lt;=12),YEAR(Table25[[#This Row],[Contract End Date]])+1,YEAR(Table25[[#This Row],[Contract End Date]]))),"")</f>
        <v>2025</v>
      </c>
      <c r="N1422" s="111">
        <f>Table25[[#This Row],[FY Formula end]]</f>
        <v>2025</v>
      </c>
      <c r="O1422" s="112" t="str">
        <f>IF(Table25[[#This Row],[Year End]]="No End","No End","FY"&amp;" "&amp;Table25[[#This Row],[Year End]])</f>
        <v>FY 2025</v>
      </c>
      <c r="P1422" s="27"/>
      <c r="Q1422" s="104">
        <f>_xlfn.IFNA(IF($B1422="","",VLOOKUP($B1422,'SWC Towers'!$A:$Q,$Q$2,FALSE)),"")</f>
        <v>0.2</v>
      </c>
      <c r="R1422" s="106">
        <f>_xlfn.IFNA(IF($B1422="","",VLOOKUP($B1422,'SWC Towers'!$A:$Q,$R$2,FALSE)),"")</f>
        <v>0.2</v>
      </c>
      <c r="S1422" s="106" t="str">
        <f>_xlfn.IFNA(IF($B1422="","",VLOOKUP($B1422,'SWC Towers'!$A:$Q,$S$2,FALSE)),"")</f>
        <v/>
      </c>
      <c r="T1422" s="106" t="str">
        <f>_xlfn.IFNA(IF($B1422="","",VLOOKUP($B1422,'SWC Towers'!$A:$Q,$T$2,FALSE)),"")</f>
        <v/>
      </c>
      <c r="U1422" s="104">
        <f>_xlfn.IFNA(IF($B1422="","",VLOOKUP($B1422,'SWC Towers'!$A:$Q,$U$2,FALSE)),"")</f>
        <v>0.2</v>
      </c>
      <c r="V1422" s="104" t="str">
        <f>_xlfn.IFNA(IF($B1422="","",VLOOKUP($B1422,'SWC Towers'!$A:$Q,$V$2,FALSE)),"")</f>
        <v/>
      </c>
      <c r="W1422" s="104">
        <f>_xlfn.IFNA(IF($B1422="","",VLOOKUP($B1422,'SWC Towers'!$A:$Q,$W$2,FALSE)),"")</f>
        <v>0.2</v>
      </c>
      <c r="X1422" s="104" t="str">
        <f>_xlfn.IFNA(IF($B1422="","",VLOOKUP($B1422,'SWC Towers'!$A:$Q,$X$2,FALSE)),"")</f>
        <v/>
      </c>
      <c r="Y1422" s="104" t="str">
        <f>_xlfn.IFNA(IF($B1422="","",VLOOKUP($B1422,'SWC Towers'!$A:$Q,$Y$2,FALSE)),"")</f>
        <v/>
      </c>
      <c r="Z1422" s="104" t="str">
        <f>_xlfn.IFNA(IF($B1422="","",VLOOKUP($B1422,'SWC Towers'!$A:$Q,$Z$2,FALSE)),"")</f>
        <v/>
      </c>
      <c r="AA1422" s="104">
        <f>_xlfn.IFNA(IF($B1422="","",VLOOKUP($B1422,'SWC Towers'!$A:$Q,$AA$2,FALSE)),"")</f>
        <v>0.2</v>
      </c>
      <c r="AB1422" s="106" t="str">
        <f>_xlfn.IFNA(IF($B1422="","",VLOOKUP($B1422,'SWC Towers'!$A:$Q,$AB$2,FALSE)),"")</f>
        <v/>
      </c>
      <c r="AC1422" s="20">
        <f>SUM(Table25[[#This Row],[IT Tower: Application]:[Other/Non-IT ]])</f>
        <v>1</v>
      </c>
      <c r="AD1422" s="67"/>
      <c r="AE1422" s="67"/>
      <c r="AF1422" s="67"/>
      <c r="AG1422" s="67"/>
      <c r="AH1422" s="67"/>
      <c r="AI1422" s="67"/>
      <c r="AJ1422" s="67"/>
      <c r="AK1422" s="67"/>
      <c r="AL1422" s="67"/>
      <c r="AM1422" s="67"/>
      <c r="AN1422" s="67"/>
      <c r="AO1422" s="67"/>
      <c r="AP1422" s="67"/>
      <c r="AQ1422" s="67"/>
      <c r="AR1422" s="67"/>
      <c r="AS1422" s="67"/>
      <c r="AT1422" s="67"/>
      <c r="AU1422" s="67"/>
      <c r="AV1422" s="67"/>
      <c r="AW1422" s="67"/>
      <c r="AX1422" s="67"/>
      <c r="AY1422" s="67"/>
      <c r="AZ1422" s="67">
        <v>4159</v>
      </c>
      <c r="BA1422" s="67">
        <v>101906</v>
      </c>
      <c r="BB1422" s="113">
        <v>106470</v>
      </c>
      <c r="BC1422" s="113">
        <v>68255</v>
      </c>
      <c r="BD1422" s="113"/>
      <c r="BE1422" s="113"/>
      <c r="BF1422" s="113"/>
      <c r="BG1422" s="113"/>
      <c r="BH1422" s="113"/>
      <c r="BI1422" s="113"/>
      <c r="BJ1422" s="113"/>
      <c r="BK1422" s="113"/>
      <c r="BL1422" s="113"/>
      <c r="BM1422" s="113"/>
      <c r="BN1422" s="113"/>
      <c r="BO1422" s="113"/>
      <c r="BP1422" s="113"/>
      <c r="BQ1422" s="113"/>
      <c r="BR1422" s="113"/>
      <c r="BS1422" s="113"/>
      <c r="BT1422" s="113"/>
      <c r="BU1422" s="113"/>
      <c r="BV1422" s="113"/>
      <c r="BW1422" s="113"/>
      <c r="BX1422" s="113"/>
      <c r="BY1422" s="113"/>
      <c r="BZ1422" s="113"/>
      <c r="CA1422" s="67"/>
      <c r="CB1422" s="113"/>
      <c r="CC1422" s="69">
        <f>SUM(Table25[[#This Row],[Contract Amount FY00]:[Contract Amount FY50]])</f>
        <v>280790</v>
      </c>
      <c r="CD1422" s="114"/>
    </row>
    <row r="1423" spans="1:82" x14ac:dyDescent="0.25">
      <c r="A1423" s="122" t="s">
        <v>1954</v>
      </c>
      <c r="B1423" s="122" t="s">
        <v>533</v>
      </c>
      <c r="C1423" s="122" t="s">
        <v>2200</v>
      </c>
      <c r="E1423" s="26" t="str">
        <f>IFERROR(IF(VLOOKUP(Table25[[#This Row],[Contract No.]],Table3[#All],3,FALSE)="","No","Yes"),"")</f>
        <v>No</v>
      </c>
      <c r="F1423" s="107" t="str">
        <f>IFERROR(VLOOKUP(Table25[[#This Row],[Contract No.]],Table3[#All],3,FALSE),"")</f>
        <v/>
      </c>
      <c r="G1423" s="107" t="str">
        <f>IFERROR(IF(Table25[[#This Row],[Cooperative Purchase
(Yes/No)]]="Yes","Yes",IF(VLOOKUP(Table25[[#This Row],[Contract No.]],Table3[#All],1,FALSE)=Table25[[#This Row],[Contract No.]],"Yes","No")),"No")</f>
        <v>Yes</v>
      </c>
      <c r="H1423" s="51">
        <f>IFERROR(VLOOKUP(Table25[[#This Row],[Contract No.]],Table3[#All],4,FALSE),"")</f>
        <v>43556</v>
      </c>
      <c r="I1423" s="28">
        <f>IFERROR(IF(AND(MONTH(Table25[[#This Row],[Contract Start Date]])&gt;6,MONTH(Table25[[#This Row],[Contract Start Date]])&lt;=12),YEAR(Table25[[#This Row],[Contract Start Date]])+1,YEAR(Table25[[#This Row],[Contract Start Date]])),"")</f>
        <v>2019</v>
      </c>
      <c r="J1423" s="108">
        <f>Table25[[#This Row],[FY Formula start]]</f>
        <v>2019</v>
      </c>
      <c r="K1423" s="59" t="str">
        <f>"FY"&amp;" "&amp;Table25[[#This Row],[Year Start]]</f>
        <v>FY 2019</v>
      </c>
      <c r="L1423" s="109">
        <f>IFERROR(VLOOKUP(Table25[[#This Row],[Contract No.]],Table3[#All],5,FALSE),"")</f>
        <v>45747</v>
      </c>
      <c r="M1423" s="110">
        <f>IFERROR(IF(Table25[[#This Row],[Contract End Date]]="99/99/9999","No End",IF(AND(MONTH(Table25[[#This Row],[Contract End Date]])&gt;6,MONTH(Table25[[#This Row],[Contract End Date]])&lt;=12),YEAR(Table25[[#This Row],[Contract End Date]])+1,YEAR(Table25[[#This Row],[Contract End Date]]))),"")</f>
        <v>2025</v>
      </c>
      <c r="N1423" s="111">
        <f>Table25[[#This Row],[FY Formula end]]</f>
        <v>2025</v>
      </c>
      <c r="O1423" s="112" t="str">
        <f>IF(Table25[[#This Row],[Year End]]="No End","No End","FY"&amp;" "&amp;Table25[[#This Row],[Year End]])</f>
        <v>FY 2025</v>
      </c>
      <c r="P1423" s="27"/>
      <c r="Q1423" s="104">
        <f>_xlfn.IFNA(IF($B1423="","",VLOOKUP($B1423,'SWC Towers'!$A:$Q,$Q$2,FALSE)),"")</f>
        <v>0.2</v>
      </c>
      <c r="R1423" s="106">
        <f>_xlfn.IFNA(IF($B1423="","",VLOOKUP($B1423,'SWC Towers'!$A:$Q,$R$2,FALSE)),"")</f>
        <v>0.2</v>
      </c>
      <c r="S1423" s="106" t="str">
        <f>_xlfn.IFNA(IF($B1423="","",VLOOKUP($B1423,'SWC Towers'!$A:$Q,$S$2,FALSE)),"")</f>
        <v/>
      </c>
      <c r="T1423" s="106" t="str">
        <f>_xlfn.IFNA(IF($B1423="","",VLOOKUP($B1423,'SWC Towers'!$A:$Q,$T$2,FALSE)),"")</f>
        <v/>
      </c>
      <c r="U1423" s="104">
        <f>_xlfn.IFNA(IF($B1423="","",VLOOKUP($B1423,'SWC Towers'!$A:$Q,$U$2,FALSE)),"")</f>
        <v>0.2</v>
      </c>
      <c r="V1423" s="104" t="str">
        <f>_xlfn.IFNA(IF($B1423="","",VLOOKUP($B1423,'SWC Towers'!$A:$Q,$V$2,FALSE)),"")</f>
        <v/>
      </c>
      <c r="W1423" s="104">
        <f>_xlfn.IFNA(IF($B1423="","",VLOOKUP($B1423,'SWC Towers'!$A:$Q,$W$2,FALSE)),"")</f>
        <v>0.2</v>
      </c>
      <c r="X1423" s="104" t="str">
        <f>_xlfn.IFNA(IF($B1423="","",VLOOKUP($B1423,'SWC Towers'!$A:$Q,$X$2,FALSE)),"")</f>
        <v/>
      </c>
      <c r="Y1423" s="104" t="str">
        <f>_xlfn.IFNA(IF($B1423="","",VLOOKUP($B1423,'SWC Towers'!$A:$Q,$Y$2,FALSE)),"")</f>
        <v/>
      </c>
      <c r="Z1423" s="104" t="str">
        <f>_xlfn.IFNA(IF($B1423="","",VLOOKUP($B1423,'SWC Towers'!$A:$Q,$Z$2,FALSE)),"")</f>
        <v/>
      </c>
      <c r="AA1423" s="104">
        <f>_xlfn.IFNA(IF($B1423="","",VLOOKUP($B1423,'SWC Towers'!$A:$Q,$AA$2,FALSE)),"")</f>
        <v>0.2</v>
      </c>
      <c r="AB1423" s="106" t="str">
        <f>_xlfn.IFNA(IF($B1423="","",VLOOKUP($B1423,'SWC Towers'!$A:$Q,$AB$2,FALSE)),"")</f>
        <v/>
      </c>
      <c r="AC1423" s="20">
        <f>SUM(Table25[[#This Row],[IT Tower: Application]:[Other/Non-IT ]])</f>
        <v>1</v>
      </c>
      <c r="AD1423" s="67"/>
      <c r="AE1423" s="67"/>
      <c r="AF1423" s="67"/>
      <c r="AG1423" s="67"/>
      <c r="AH1423" s="67"/>
      <c r="AI1423" s="67"/>
      <c r="AJ1423" s="67"/>
      <c r="AK1423" s="67"/>
      <c r="AL1423" s="67"/>
      <c r="AM1423" s="67"/>
      <c r="AN1423" s="67"/>
      <c r="AO1423" s="67"/>
      <c r="AP1423" s="67"/>
      <c r="AQ1423" s="67"/>
      <c r="AR1423" s="67"/>
      <c r="AS1423" s="67"/>
      <c r="AT1423" s="67"/>
      <c r="AU1423" s="67"/>
      <c r="AV1423" s="67"/>
      <c r="AW1423" s="67"/>
      <c r="AX1423" s="67"/>
      <c r="AY1423" s="67"/>
      <c r="AZ1423" s="67"/>
      <c r="BA1423" s="67"/>
      <c r="BB1423" s="113"/>
      <c r="BC1423" s="113">
        <v>27853</v>
      </c>
      <c r="BD1423" s="113"/>
      <c r="BE1423" s="113"/>
      <c r="BF1423" s="113"/>
      <c r="BG1423" s="113"/>
      <c r="BH1423" s="113"/>
      <c r="BI1423" s="113"/>
      <c r="BJ1423" s="113"/>
      <c r="BK1423" s="113"/>
      <c r="BL1423" s="113"/>
      <c r="BM1423" s="113"/>
      <c r="BN1423" s="113"/>
      <c r="BO1423" s="113"/>
      <c r="BP1423" s="113"/>
      <c r="BQ1423" s="113"/>
      <c r="BR1423" s="113"/>
      <c r="BS1423" s="113"/>
      <c r="BT1423" s="113"/>
      <c r="BU1423" s="113"/>
      <c r="BV1423" s="113"/>
      <c r="BW1423" s="113"/>
      <c r="BX1423" s="113"/>
      <c r="BY1423" s="113"/>
      <c r="BZ1423" s="113"/>
      <c r="CA1423" s="67"/>
      <c r="CB1423" s="113"/>
      <c r="CC1423" s="69">
        <f>SUM(Table25[[#This Row],[Contract Amount FY00]:[Contract Amount FY50]])</f>
        <v>27853</v>
      </c>
      <c r="CD1423" s="114"/>
    </row>
    <row r="1424" spans="1:82" x14ac:dyDescent="0.25">
      <c r="A1424" s="122" t="s">
        <v>1954</v>
      </c>
      <c r="B1424" s="122" t="s">
        <v>705</v>
      </c>
      <c r="C1424" s="122" t="s">
        <v>384</v>
      </c>
      <c r="E1424" s="26" t="str">
        <f>IFERROR(IF(VLOOKUP(Table25[[#This Row],[Contract No.]],Table3[#All],3,FALSE)="","No","Yes"),"")</f>
        <v>Yes</v>
      </c>
      <c r="F1424" s="107" t="str">
        <f>IFERROR(VLOOKUP(Table25[[#This Row],[Contract No.]],Table3[#All],3,FALSE),"")</f>
        <v>NASPO</v>
      </c>
      <c r="G1424" s="107" t="str">
        <f>IFERROR(IF(Table25[[#This Row],[Cooperative Purchase
(Yes/No)]]="Yes","Yes",IF(VLOOKUP(Table25[[#This Row],[Contract No.]],Table3[#All],1,FALSE)=Table25[[#This Row],[Contract No.]],"Yes","No")),"No")</f>
        <v>Yes</v>
      </c>
      <c r="H1424" s="51">
        <f>IFERROR(VLOOKUP(Table25[[#This Row],[Contract No.]],Table3[#All],4,FALSE),"")</f>
        <v>43647</v>
      </c>
      <c r="I1424" s="28">
        <f>IFERROR(IF(AND(MONTH(Table25[[#This Row],[Contract Start Date]])&gt;6,MONTH(Table25[[#This Row],[Contract Start Date]])&lt;=12),YEAR(Table25[[#This Row],[Contract Start Date]])+1,YEAR(Table25[[#This Row],[Contract Start Date]])),"")</f>
        <v>2020</v>
      </c>
      <c r="J1424" s="108">
        <f>Table25[[#This Row],[FY Formula start]]</f>
        <v>2020</v>
      </c>
      <c r="K1424" s="59" t="str">
        <f>"FY"&amp;" "&amp;Table25[[#This Row],[Year Start]]</f>
        <v>FY 2020</v>
      </c>
      <c r="L1424" s="109">
        <f>IFERROR(VLOOKUP(Table25[[#This Row],[Contract No.]],Table3[#All],5,FALSE),"")</f>
        <v>47360</v>
      </c>
      <c r="M1424" s="110">
        <f>IFERROR(IF(Table25[[#This Row],[Contract End Date]]="99/99/9999","No End",IF(AND(MONTH(Table25[[#This Row],[Contract End Date]])&gt;6,MONTH(Table25[[#This Row],[Contract End Date]])&lt;=12),YEAR(Table25[[#This Row],[Contract End Date]])+1,YEAR(Table25[[#This Row],[Contract End Date]]))),"")</f>
        <v>2030</v>
      </c>
      <c r="N1424" s="111">
        <f>Table25[[#This Row],[FY Formula end]]</f>
        <v>2030</v>
      </c>
      <c r="O1424" s="112" t="str">
        <f>IF(Table25[[#This Row],[Year End]]="No End","No End","FY"&amp;" "&amp;Table25[[#This Row],[Year End]])</f>
        <v>FY 2030</v>
      </c>
      <c r="P1424" s="27"/>
      <c r="Q1424" s="104">
        <f>_xlfn.IFNA(IF($B1424="","",VLOOKUP($B1424,'SWC Towers'!$A:$Q,$Q$2,FALSE)),"")</f>
        <v>0.2</v>
      </c>
      <c r="R1424" s="106" t="str">
        <f>_xlfn.IFNA(IF($B1424="","",VLOOKUP($B1424,'SWC Towers'!$A:$Q,$R$2,FALSE)),"")</f>
        <v/>
      </c>
      <c r="S1424" s="106" t="str">
        <f>_xlfn.IFNA(IF($B1424="","",VLOOKUP($B1424,'SWC Towers'!$A:$Q,$S$2,FALSE)),"")</f>
        <v/>
      </c>
      <c r="T1424" s="106" t="str">
        <f>_xlfn.IFNA(IF($B1424="","",VLOOKUP($B1424,'SWC Towers'!$A:$Q,$T$2,FALSE)),"")</f>
        <v/>
      </c>
      <c r="U1424" s="104">
        <f>_xlfn.IFNA(IF($B1424="","",VLOOKUP($B1424,'SWC Towers'!$A:$Q,$U$2,FALSE)),"")</f>
        <v>0.4</v>
      </c>
      <c r="V1424" s="104" t="str">
        <f>_xlfn.IFNA(IF($B1424="","",VLOOKUP($B1424,'SWC Towers'!$A:$Q,$V$2,FALSE)),"")</f>
        <v/>
      </c>
      <c r="W1424" s="104">
        <f>_xlfn.IFNA(IF($B1424="","",VLOOKUP($B1424,'SWC Towers'!$A:$Q,$W$2,FALSE)),"")</f>
        <v>0.4</v>
      </c>
      <c r="X1424" s="104" t="str">
        <f>_xlfn.IFNA(IF($B1424="","",VLOOKUP($B1424,'SWC Towers'!$A:$Q,$X$2,FALSE)),"")</f>
        <v/>
      </c>
      <c r="Y1424" s="104" t="str">
        <f>_xlfn.IFNA(IF($B1424="","",VLOOKUP($B1424,'SWC Towers'!$A:$Q,$Y$2,FALSE)),"")</f>
        <v/>
      </c>
      <c r="Z1424" s="104" t="str">
        <f>_xlfn.IFNA(IF($B1424="","",VLOOKUP($B1424,'SWC Towers'!$A:$Q,$Z$2,FALSE)),"")</f>
        <v/>
      </c>
      <c r="AA1424" s="104" t="str">
        <f>_xlfn.IFNA(IF($B1424="","",VLOOKUP($B1424,'SWC Towers'!$A:$Q,$AA$2,FALSE)),"")</f>
        <v/>
      </c>
      <c r="AB1424" s="106" t="str">
        <f>_xlfn.IFNA(IF($B1424="","",VLOOKUP($B1424,'SWC Towers'!$A:$Q,$AB$2,FALSE)),"")</f>
        <v/>
      </c>
      <c r="AC1424" s="20">
        <f>SUM(Table25[[#This Row],[IT Tower: Application]:[Other/Non-IT ]])</f>
        <v>1</v>
      </c>
      <c r="AD1424" s="67"/>
      <c r="AE1424" s="67"/>
      <c r="AF1424" s="67"/>
      <c r="AG1424" s="67"/>
      <c r="AH1424" s="67"/>
      <c r="AI1424" s="67"/>
      <c r="AJ1424" s="67"/>
      <c r="AK1424" s="67"/>
      <c r="AL1424" s="67"/>
      <c r="AM1424" s="67"/>
      <c r="AN1424" s="67"/>
      <c r="AO1424" s="67"/>
      <c r="AP1424" s="67"/>
      <c r="AQ1424" s="67"/>
      <c r="AR1424" s="67"/>
      <c r="AS1424" s="67"/>
      <c r="AT1424" s="67"/>
      <c r="AU1424" s="67"/>
      <c r="AV1424" s="67"/>
      <c r="AW1424" s="67"/>
      <c r="AX1424" s="67">
        <v>0</v>
      </c>
      <c r="AY1424" s="67">
        <v>128669</v>
      </c>
      <c r="AZ1424" s="67">
        <v>134847</v>
      </c>
      <c r="BA1424" s="67">
        <v>128963</v>
      </c>
      <c r="BB1424" s="113">
        <v>123802</v>
      </c>
      <c r="BC1424" s="113">
        <v>81806</v>
      </c>
      <c r="BD1424" s="113"/>
      <c r="BE1424" s="113"/>
      <c r="BF1424" s="113"/>
      <c r="BG1424" s="113"/>
      <c r="BH1424" s="113"/>
      <c r="BI1424" s="113"/>
      <c r="BJ1424" s="113"/>
      <c r="BK1424" s="113"/>
      <c r="BL1424" s="113"/>
      <c r="BM1424" s="113"/>
      <c r="BN1424" s="113"/>
      <c r="BO1424" s="113"/>
      <c r="BP1424" s="113"/>
      <c r="BQ1424" s="113"/>
      <c r="BR1424" s="113"/>
      <c r="BS1424" s="113"/>
      <c r="BT1424" s="113"/>
      <c r="BU1424" s="113"/>
      <c r="BV1424" s="113"/>
      <c r="BW1424" s="113"/>
      <c r="BX1424" s="113"/>
      <c r="BY1424" s="113"/>
      <c r="BZ1424" s="113"/>
      <c r="CA1424" s="67"/>
      <c r="CB1424" s="113"/>
      <c r="CC1424" s="69">
        <f>SUM(Table25[[#This Row],[Contract Amount FY00]:[Contract Amount FY50]])</f>
        <v>598087</v>
      </c>
      <c r="CD1424" s="114"/>
    </row>
    <row r="1425" spans="1:82" x14ac:dyDescent="0.25">
      <c r="A1425" s="122" t="s">
        <v>1954</v>
      </c>
      <c r="B1425" s="122" t="s">
        <v>705</v>
      </c>
      <c r="C1425" s="122" t="s">
        <v>559</v>
      </c>
      <c r="E1425" s="26" t="str">
        <f>IFERROR(IF(VLOOKUP(Table25[[#This Row],[Contract No.]],Table3[#All],3,FALSE)="","No","Yes"),"")</f>
        <v>Yes</v>
      </c>
      <c r="F1425" s="107" t="str">
        <f>IFERROR(VLOOKUP(Table25[[#This Row],[Contract No.]],Table3[#All],3,FALSE),"")</f>
        <v>NASPO</v>
      </c>
      <c r="G1425" s="107" t="str">
        <f>IFERROR(IF(Table25[[#This Row],[Cooperative Purchase
(Yes/No)]]="Yes","Yes",IF(VLOOKUP(Table25[[#This Row],[Contract No.]],Table3[#All],1,FALSE)=Table25[[#This Row],[Contract No.]],"Yes","No")),"No")</f>
        <v>Yes</v>
      </c>
      <c r="H1425" s="51">
        <f>IFERROR(VLOOKUP(Table25[[#This Row],[Contract No.]],Table3[#All],4,FALSE),"")</f>
        <v>43647</v>
      </c>
      <c r="I1425" s="28">
        <f>IFERROR(IF(AND(MONTH(Table25[[#This Row],[Contract Start Date]])&gt;6,MONTH(Table25[[#This Row],[Contract Start Date]])&lt;=12),YEAR(Table25[[#This Row],[Contract Start Date]])+1,YEAR(Table25[[#This Row],[Contract Start Date]])),"")</f>
        <v>2020</v>
      </c>
      <c r="J1425" s="108">
        <f>Table25[[#This Row],[FY Formula start]]</f>
        <v>2020</v>
      </c>
      <c r="K1425" s="59" t="str">
        <f>"FY"&amp;" "&amp;Table25[[#This Row],[Year Start]]</f>
        <v>FY 2020</v>
      </c>
      <c r="L1425" s="109">
        <f>IFERROR(VLOOKUP(Table25[[#This Row],[Contract No.]],Table3[#All],5,FALSE),"")</f>
        <v>47360</v>
      </c>
      <c r="M1425" s="110">
        <f>IFERROR(IF(Table25[[#This Row],[Contract End Date]]="99/99/9999","No End",IF(AND(MONTH(Table25[[#This Row],[Contract End Date]])&gt;6,MONTH(Table25[[#This Row],[Contract End Date]])&lt;=12),YEAR(Table25[[#This Row],[Contract End Date]])+1,YEAR(Table25[[#This Row],[Contract End Date]]))),"")</f>
        <v>2030</v>
      </c>
      <c r="N1425" s="111">
        <f>Table25[[#This Row],[FY Formula end]]</f>
        <v>2030</v>
      </c>
      <c r="O1425" s="112" t="str">
        <f>IF(Table25[[#This Row],[Year End]]="No End","No End","FY"&amp;" "&amp;Table25[[#This Row],[Year End]])</f>
        <v>FY 2030</v>
      </c>
      <c r="P1425" s="27"/>
      <c r="Q1425" s="104">
        <f>_xlfn.IFNA(IF($B1425="","",VLOOKUP($B1425,'SWC Towers'!$A:$Q,$Q$2,FALSE)),"")</f>
        <v>0.2</v>
      </c>
      <c r="R1425" s="106" t="str">
        <f>_xlfn.IFNA(IF($B1425="","",VLOOKUP($B1425,'SWC Towers'!$A:$Q,$R$2,FALSE)),"")</f>
        <v/>
      </c>
      <c r="S1425" s="106" t="str">
        <f>_xlfn.IFNA(IF($B1425="","",VLOOKUP($B1425,'SWC Towers'!$A:$Q,$S$2,FALSE)),"")</f>
        <v/>
      </c>
      <c r="T1425" s="106" t="str">
        <f>_xlfn.IFNA(IF($B1425="","",VLOOKUP($B1425,'SWC Towers'!$A:$Q,$T$2,FALSE)),"")</f>
        <v/>
      </c>
      <c r="U1425" s="104">
        <f>_xlfn.IFNA(IF($B1425="","",VLOOKUP($B1425,'SWC Towers'!$A:$Q,$U$2,FALSE)),"")</f>
        <v>0.4</v>
      </c>
      <c r="V1425" s="104" t="str">
        <f>_xlfn.IFNA(IF($B1425="","",VLOOKUP($B1425,'SWC Towers'!$A:$Q,$V$2,FALSE)),"")</f>
        <v/>
      </c>
      <c r="W1425" s="104">
        <f>_xlfn.IFNA(IF($B1425="","",VLOOKUP($B1425,'SWC Towers'!$A:$Q,$W$2,FALSE)),"")</f>
        <v>0.4</v>
      </c>
      <c r="X1425" s="104" t="str">
        <f>_xlfn.IFNA(IF($B1425="","",VLOOKUP($B1425,'SWC Towers'!$A:$Q,$X$2,FALSE)),"")</f>
        <v/>
      </c>
      <c r="Y1425" s="104" t="str">
        <f>_xlfn.IFNA(IF($B1425="","",VLOOKUP($B1425,'SWC Towers'!$A:$Q,$Y$2,FALSE)),"")</f>
        <v/>
      </c>
      <c r="Z1425" s="104" t="str">
        <f>_xlfn.IFNA(IF($B1425="","",VLOOKUP($B1425,'SWC Towers'!$A:$Q,$Z$2,FALSE)),"")</f>
        <v/>
      </c>
      <c r="AA1425" s="104" t="str">
        <f>_xlfn.IFNA(IF($B1425="","",VLOOKUP($B1425,'SWC Towers'!$A:$Q,$AA$2,FALSE)),"")</f>
        <v/>
      </c>
      <c r="AB1425" s="106" t="str">
        <f>_xlfn.IFNA(IF($B1425="","",VLOOKUP($B1425,'SWC Towers'!$A:$Q,$AB$2,FALSE)),"")</f>
        <v/>
      </c>
      <c r="AC1425" s="20">
        <f>SUM(Table25[[#This Row],[IT Tower: Application]:[Other/Non-IT ]])</f>
        <v>1</v>
      </c>
      <c r="AD1425" s="67"/>
      <c r="AE1425" s="67"/>
      <c r="AF1425" s="67"/>
      <c r="AG1425" s="67"/>
      <c r="AH1425" s="67"/>
      <c r="AI1425" s="67"/>
      <c r="AJ1425" s="67"/>
      <c r="AK1425" s="67"/>
      <c r="AL1425" s="67"/>
      <c r="AM1425" s="67"/>
      <c r="AN1425" s="67"/>
      <c r="AO1425" s="67"/>
      <c r="AP1425" s="67"/>
      <c r="AQ1425" s="67"/>
      <c r="AR1425" s="67"/>
      <c r="AS1425" s="67"/>
      <c r="AT1425" s="67"/>
      <c r="AU1425" s="67"/>
      <c r="AV1425" s="67"/>
      <c r="AW1425" s="67"/>
      <c r="AX1425" s="67"/>
      <c r="AY1425" s="67">
        <v>0</v>
      </c>
      <c r="AZ1425" s="67">
        <v>12799</v>
      </c>
      <c r="BA1425" s="67">
        <v>10122</v>
      </c>
      <c r="BB1425" s="113">
        <v>0</v>
      </c>
      <c r="BC1425" s="113"/>
      <c r="BD1425" s="113"/>
      <c r="BE1425" s="113"/>
      <c r="BF1425" s="113"/>
      <c r="BG1425" s="113"/>
      <c r="BH1425" s="113"/>
      <c r="BI1425" s="113"/>
      <c r="BJ1425" s="113"/>
      <c r="BK1425" s="113"/>
      <c r="BL1425" s="113"/>
      <c r="BM1425" s="113"/>
      <c r="BN1425" s="113"/>
      <c r="BO1425" s="113"/>
      <c r="BP1425" s="113"/>
      <c r="BQ1425" s="113"/>
      <c r="BR1425" s="113"/>
      <c r="BS1425" s="113"/>
      <c r="BT1425" s="113"/>
      <c r="BU1425" s="113"/>
      <c r="BV1425" s="113"/>
      <c r="BW1425" s="113"/>
      <c r="BX1425" s="113"/>
      <c r="BY1425" s="113"/>
      <c r="BZ1425" s="113"/>
      <c r="CA1425" s="67"/>
      <c r="CB1425" s="113"/>
      <c r="CC1425" s="69">
        <f>SUM(Table25[[#This Row],[Contract Amount FY00]:[Contract Amount FY50]])</f>
        <v>22921</v>
      </c>
      <c r="CD1425" s="114"/>
    </row>
    <row r="1426" spans="1:82" x14ac:dyDescent="0.25">
      <c r="A1426" s="122" t="s">
        <v>1954</v>
      </c>
      <c r="B1426" s="122" t="s">
        <v>705</v>
      </c>
      <c r="C1426" s="122" t="s">
        <v>1777</v>
      </c>
      <c r="E1426" s="26" t="str">
        <f>IFERROR(IF(VLOOKUP(Table25[[#This Row],[Contract No.]],Table3[#All],3,FALSE)="","No","Yes"),"")</f>
        <v>Yes</v>
      </c>
      <c r="F1426" s="107" t="str">
        <f>IFERROR(VLOOKUP(Table25[[#This Row],[Contract No.]],Table3[#All],3,FALSE),"")</f>
        <v>NASPO</v>
      </c>
      <c r="G1426" s="107" t="str">
        <f>IFERROR(IF(Table25[[#This Row],[Cooperative Purchase
(Yes/No)]]="Yes","Yes",IF(VLOOKUP(Table25[[#This Row],[Contract No.]],Table3[#All],1,FALSE)=Table25[[#This Row],[Contract No.]],"Yes","No")),"No")</f>
        <v>Yes</v>
      </c>
      <c r="H1426" s="51">
        <f>IFERROR(VLOOKUP(Table25[[#This Row],[Contract No.]],Table3[#All],4,FALSE),"")</f>
        <v>43647</v>
      </c>
      <c r="I1426" s="28">
        <f>IFERROR(IF(AND(MONTH(Table25[[#This Row],[Contract Start Date]])&gt;6,MONTH(Table25[[#This Row],[Contract Start Date]])&lt;=12),YEAR(Table25[[#This Row],[Contract Start Date]])+1,YEAR(Table25[[#This Row],[Contract Start Date]])),"")</f>
        <v>2020</v>
      </c>
      <c r="J1426" s="108">
        <f>Table25[[#This Row],[FY Formula start]]</f>
        <v>2020</v>
      </c>
      <c r="K1426" s="59" t="str">
        <f>"FY"&amp;" "&amp;Table25[[#This Row],[Year Start]]</f>
        <v>FY 2020</v>
      </c>
      <c r="L1426" s="109">
        <f>IFERROR(VLOOKUP(Table25[[#This Row],[Contract No.]],Table3[#All],5,FALSE),"")</f>
        <v>47360</v>
      </c>
      <c r="M1426" s="110">
        <f>IFERROR(IF(Table25[[#This Row],[Contract End Date]]="99/99/9999","No End",IF(AND(MONTH(Table25[[#This Row],[Contract End Date]])&gt;6,MONTH(Table25[[#This Row],[Contract End Date]])&lt;=12),YEAR(Table25[[#This Row],[Contract End Date]])+1,YEAR(Table25[[#This Row],[Contract End Date]]))),"")</f>
        <v>2030</v>
      </c>
      <c r="N1426" s="111">
        <f>Table25[[#This Row],[FY Formula end]]</f>
        <v>2030</v>
      </c>
      <c r="O1426" s="112" t="str">
        <f>IF(Table25[[#This Row],[Year End]]="No End","No End","FY"&amp;" "&amp;Table25[[#This Row],[Year End]])</f>
        <v>FY 2030</v>
      </c>
      <c r="P1426" s="27"/>
      <c r="Q1426" s="104">
        <f>_xlfn.IFNA(IF($B1426="","",VLOOKUP($B1426,'SWC Towers'!$A:$Q,$Q$2,FALSE)),"")</f>
        <v>0.2</v>
      </c>
      <c r="R1426" s="106" t="str">
        <f>_xlfn.IFNA(IF($B1426="","",VLOOKUP($B1426,'SWC Towers'!$A:$Q,$R$2,FALSE)),"")</f>
        <v/>
      </c>
      <c r="S1426" s="106" t="str">
        <f>_xlfn.IFNA(IF($B1426="","",VLOOKUP($B1426,'SWC Towers'!$A:$Q,$S$2,FALSE)),"")</f>
        <v/>
      </c>
      <c r="T1426" s="106" t="str">
        <f>_xlfn.IFNA(IF($B1426="","",VLOOKUP($B1426,'SWC Towers'!$A:$Q,$T$2,FALSE)),"")</f>
        <v/>
      </c>
      <c r="U1426" s="104">
        <f>_xlfn.IFNA(IF($B1426="","",VLOOKUP($B1426,'SWC Towers'!$A:$Q,$U$2,FALSE)),"")</f>
        <v>0.4</v>
      </c>
      <c r="V1426" s="104" t="str">
        <f>_xlfn.IFNA(IF($B1426="","",VLOOKUP($B1426,'SWC Towers'!$A:$Q,$V$2,FALSE)),"")</f>
        <v/>
      </c>
      <c r="W1426" s="104">
        <f>_xlfn.IFNA(IF($B1426="","",VLOOKUP($B1426,'SWC Towers'!$A:$Q,$W$2,FALSE)),"")</f>
        <v>0.4</v>
      </c>
      <c r="X1426" s="104" t="str">
        <f>_xlfn.IFNA(IF($B1426="","",VLOOKUP($B1426,'SWC Towers'!$A:$Q,$X$2,FALSE)),"")</f>
        <v/>
      </c>
      <c r="Y1426" s="104" t="str">
        <f>_xlfn.IFNA(IF($B1426="","",VLOOKUP($B1426,'SWC Towers'!$A:$Q,$Y$2,FALSE)),"")</f>
        <v/>
      </c>
      <c r="Z1426" s="104" t="str">
        <f>_xlfn.IFNA(IF($B1426="","",VLOOKUP($B1426,'SWC Towers'!$A:$Q,$Z$2,FALSE)),"")</f>
        <v/>
      </c>
      <c r="AA1426" s="104" t="str">
        <f>_xlfn.IFNA(IF($B1426="","",VLOOKUP($B1426,'SWC Towers'!$A:$Q,$AA$2,FALSE)),"")</f>
        <v/>
      </c>
      <c r="AB1426" s="106" t="str">
        <f>_xlfn.IFNA(IF($B1426="","",VLOOKUP($B1426,'SWC Towers'!$A:$Q,$AB$2,FALSE)),"")</f>
        <v/>
      </c>
      <c r="AC1426" s="20">
        <f>SUM(Table25[[#This Row],[IT Tower: Application]:[Other/Non-IT ]])</f>
        <v>1</v>
      </c>
      <c r="AD1426" s="67"/>
      <c r="AE1426" s="67"/>
      <c r="AF1426" s="67"/>
      <c r="AG1426" s="67"/>
      <c r="AH1426" s="67"/>
      <c r="AI1426" s="67"/>
      <c r="AJ1426" s="67"/>
      <c r="AK1426" s="67"/>
      <c r="AL1426" s="67"/>
      <c r="AM1426" s="67"/>
      <c r="AN1426" s="67"/>
      <c r="AO1426" s="67"/>
      <c r="AP1426" s="67"/>
      <c r="AQ1426" s="67"/>
      <c r="AR1426" s="67"/>
      <c r="AS1426" s="67"/>
      <c r="AT1426" s="67"/>
      <c r="AU1426" s="67"/>
      <c r="AV1426" s="67"/>
      <c r="AW1426" s="67"/>
      <c r="AX1426" s="67">
        <v>0</v>
      </c>
      <c r="AY1426" s="67">
        <v>74472</v>
      </c>
      <c r="AZ1426" s="67">
        <v>102073</v>
      </c>
      <c r="BA1426" s="67">
        <v>107836</v>
      </c>
      <c r="BB1426" s="113">
        <v>107521</v>
      </c>
      <c r="BC1426" s="113">
        <v>82165</v>
      </c>
      <c r="BD1426" s="113"/>
      <c r="BE1426" s="113"/>
      <c r="BF1426" s="113"/>
      <c r="BG1426" s="113"/>
      <c r="BH1426" s="113"/>
      <c r="BI1426" s="113"/>
      <c r="BJ1426" s="113"/>
      <c r="BK1426" s="113"/>
      <c r="BL1426" s="113"/>
      <c r="BM1426" s="113"/>
      <c r="BN1426" s="113"/>
      <c r="BO1426" s="113"/>
      <c r="BP1426" s="113"/>
      <c r="BQ1426" s="113"/>
      <c r="BR1426" s="113"/>
      <c r="BS1426" s="113"/>
      <c r="BT1426" s="113"/>
      <c r="BU1426" s="113"/>
      <c r="BV1426" s="113"/>
      <c r="BW1426" s="113"/>
      <c r="BX1426" s="113"/>
      <c r="BY1426" s="113"/>
      <c r="BZ1426" s="113"/>
      <c r="CA1426" s="67"/>
      <c r="CB1426" s="113"/>
      <c r="CC1426" s="69">
        <f>SUM(Table25[[#This Row],[Contract Amount FY00]:[Contract Amount FY50]])</f>
        <v>474067</v>
      </c>
      <c r="CD1426" s="114"/>
    </row>
    <row r="1427" spans="1:82" x14ac:dyDescent="0.25">
      <c r="A1427" s="122" t="s">
        <v>1954</v>
      </c>
      <c r="B1427" s="122" t="s">
        <v>278</v>
      </c>
      <c r="C1427" s="122" t="s">
        <v>3188</v>
      </c>
      <c r="E1427" s="26" t="str">
        <f>IFERROR(IF(VLOOKUP(Table25[[#This Row],[Contract No.]],Table3[#All],3,FALSE)="","No","Yes"),"")</f>
        <v>Yes</v>
      </c>
      <c r="F1427" s="107" t="str">
        <f>IFERROR(VLOOKUP(Table25[[#This Row],[Contract No.]],Table3[#All],3,FALSE),"")</f>
        <v>NASPO</v>
      </c>
      <c r="G1427" s="107" t="str">
        <f>IFERROR(IF(Table25[[#This Row],[Cooperative Purchase
(Yes/No)]]="Yes","Yes",IF(VLOOKUP(Table25[[#This Row],[Contract No.]],Table3[#All],1,FALSE)=Table25[[#This Row],[Contract No.]],"Yes","No")),"No")</f>
        <v>Yes</v>
      </c>
      <c r="H1427" s="51">
        <f>IFERROR(VLOOKUP(Table25[[#This Row],[Contract No.]],Table3[#All],4,FALSE),"")</f>
        <v>42917</v>
      </c>
      <c r="I1427" s="28">
        <f>IFERROR(IF(AND(MONTH(Table25[[#This Row],[Contract Start Date]])&gt;6,MONTH(Table25[[#This Row],[Contract Start Date]])&lt;=12),YEAR(Table25[[#This Row],[Contract Start Date]])+1,YEAR(Table25[[#This Row],[Contract Start Date]])),"")</f>
        <v>2018</v>
      </c>
      <c r="J1427" s="108">
        <f>Table25[[#This Row],[FY Formula start]]</f>
        <v>2018</v>
      </c>
      <c r="K1427" s="59" t="str">
        <f>"FY"&amp;" "&amp;Table25[[#This Row],[Year Start]]</f>
        <v>FY 2018</v>
      </c>
      <c r="L1427" s="109">
        <f>IFERROR(VLOOKUP(Table25[[#This Row],[Contract No.]],Table3[#All],5,FALSE),"")</f>
        <v>46280</v>
      </c>
      <c r="M1427" s="110">
        <f>IFERROR(IF(Table25[[#This Row],[Contract End Date]]="99/99/9999","No End",IF(AND(MONTH(Table25[[#This Row],[Contract End Date]])&gt;6,MONTH(Table25[[#This Row],[Contract End Date]])&lt;=12),YEAR(Table25[[#This Row],[Contract End Date]])+1,YEAR(Table25[[#This Row],[Contract End Date]]))),"")</f>
        <v>2027</v>
      </c>
      <c r="N1427" s="111">
        <f>Table25[[#This Row],[FY Formula end]]</f>
        <v>2027</v>
      </c>
      <c r="O1427" s="112" t="str">
        <f>IF(Table25[[#This Row],[Year End]]="No End","No End","FY"&amp;" "&amp;Table25[[#This Row],[Year End]])</f>
        <v>FY 2027</v>
      </c>
      <c r="P1427" s="27"/>
      <c r="Q1427" s="104">
        <f>_xlfn.IFNA(IF($B1427="","",VLOOKUP($B1427,'SWC Towers'!$A:$Q,$Q$2,FALSE)),"")</f>
        <v>0.4</v>
      </c>
      <c r="R1427" s="106" t="str">
        <f>_xlfn.IFNA(IF($B1427="","",VLOOKUP($B1427,'SWC Towers'!$A:$Q,$R$2,FALSE)),"")</f>
        <v/>
      </c>
      <c r="S1427" s="106" t="str">
        <f>_xlfn.IFNA(IF($B1427="","",VLOOKUP($B1427,'SWC Towers'!$A:$Q,$S$2,FALSE)),"")</f>
        <v/>
      </c>
      <c r="T1427" s="106">
        <f>_xlfn.IFNA(IF($B1427="","",VLOOKUP($B1427,'SWC Towers'!$A:$Q,$T$2,FALSE)),"")</f>
        <v>0.05</v>
      </c>
      <c r="U1427" s="104" t="str">
        <f>_xlfn.IFNA(IF($B1427="","",VLOOKUP($B1427,'SWC Towers'!$A:$Q,$U$2,FALSE)),"")</f>
        <v/>
      </c>
      <c r="V1427" s="104" t="str">
        <f>_xlfn.IFNA(IF($B1427="","",VLOOKUP($B1427,'SWC Towers'!$A:$Q,$V$2,FALSE)),"")</f>
        <v/>
      </c>
      <c r="W1427" s="104">
        <f>_xlfn.IFNA(IF($B1427="","",VLOOKUP($B1427,'SWC Towers'!$A:$Q,$W$2,FALSE)),"")</f>
        <v>0.1</v>
      </c>
      <c r="X1427" s="104" t="str">
        <f>_xlfn.IFNA(IF($B1427="","",VLOOKUP($B1427,'SWC Towers'!$A:$Q,$X$2,FALSE)),"")</f>
        <v/>
      </c>
      <c r="Y1427" s="104">
        <f>_xlfn.IFNA(IF($B1427="","",VLOOKUP($B1427,'SWC Towers'!$A:$Q,$Y$2,FALSE)),"")</f>
        <v>0.05</v>
      </c>
      <c r="Z1427" s="104" t="str">
        <f>_xlfn.IFNA(IF($B1427="","",VLOOKUP($B1427,'SWC Towers'!$A:$Q,$Z$2,FALSE)),"")</f>
        <v/>
      </c>
      <c r="AA1427" s="104">
        <f>_xlfn.IFNA(IF($B1427="","",VLOOKUP($B1427,'SWC Towers'!$A:$Q,$AA$2,FALSE)),"")</f>
        <v>0.4</v>
      </c>
      <c r="AB1427" s="106" t="str">
        <f>_xlfn.IFNA(IF($B1427="","",VLOOKUP($B1427,'SWC Towers'!$A:$Q,$AB$2,FALSE)),"")</f>
        <v/>
      </c>
      <c r="AC1427" s="20">
        <f>SUM(Table25[[#This Row],[IT Tower: Application]:[Other/Non-IT ]])</f>
        <v>1</v>
      </c>
      <c r="AD1427" s="67"/>
      <c r="AE1427" s="67"/>
      <c r="AF1427" s="67"/>
      <c r="AG1427" s="67"/>
      <c r="AH1427" s="67"/>
      <c r="AI1427" s="67"/>
      <c r="AJ1427" s="67"/>
      <c r="AK1427" s="67"/>
      <c r="AL1427" s="67"/>
      <c r="AM1427" s="67"/>
      <c r="AN1427" s="67"/>
      <c r="AO1427" s="67"/>
      <c r="AP1427" s="67"/>
      <c r="AQ1427" s="67"/>
      <c r="AR1427" s="67"/>
      <c r="AS1427" s="67"/>
      <c r="AT1427" s="67"/>
      <c r="AU1427" s="67"/>
      <c r="AV1427" s="67"/>
      <c r="AW1427" s="67"/>
      <c r="AX1427" s="67"/>
      <c r="AY1427" s="67"/>
      <c r="AZ1427" s="67"/>
      <c r="BA1427" s="67">
        <v>91076</v>
      </c>
      <c r="BB1427" s="113">
        <v>44054</v>
      </c>
      <c r="BC1427" s="113">
        <v>23072</v>
      </c>
      <c r="BD1427" s="113"/>
      <c r="BE1427" s="113"/>
      <c r="BF1427" s="113"/>
      <c r="BG1427" s="113"/>
      <c r="BH1427" s="113"/>
      <c r="BI1427" s="113"/>
      <c r="BJ1427" s="113"/>
      <c r="BK1427" s="113"/>
      <c r="BL1427" s="113"/>
      <c r="BM1427" s="113"/>
      <c r="BN1427" s="113"/>
      <c r="BO1427" s="113"/>
      <c r="BP1427" s="113"/>
      <c r="BQ1427" s="113"/>
      <c r="BR1427" s="113"/>
      <c r="BS1427" s="113"/>
      <c r="BT1427" s="113"/>
      <c r="BU1427" s="113"/>
      <c r="BV1427" s="113"/>
      <c r="BW1427" s="113"/>
      <c r="BX1427" s="113"/>
      <c r="BY1427" s="113"/>
      <c r="BZ1427" s="113"/>
      <c r="CA1427" s="67"/>
      <c r="CB1427" s="113"/>
      <c r="CC1427" s="69">
        <f>SUM(Table25[[#This Row],[Contract Amount FY00]:[Contract Amount FY50]])</f>
        <v>158202</v>
      </c>
      <c r="CD1427" s="114"/>
    </row>
    <row r="1428" spans="1:82" x14ac:dyDescent="0.25">
      <c r="A1428" s="122" t="s">
        <v>1954</v>
      </c>
      <c r="B1428" s="122" t="s">
        <v>278</v>
      </c>
      <c r="C1428" s="122" t="s">
        <v>2181</v>
      </c>
      <c r="E1428" s="26" t="str">
        <f>IFERROR(IF(VLOOKUP(Table25[[#This Row],[Contract No.]],Table3[#All],3,FALSE)="","No","Yes"),"")</f>
        <v>Yes</v>
      </c>
      <c r="F1428" s="107" t="str">
        <f>IFERROR(VLOOKUP(Table25[[#This Row],[Contract No.]],Table3[#All],3,FALSE),"")</f>
        <v>NASPO</v>
      </c>
      <c r="G1428" s="107" t="str">
        <f>IFERROR(IF(Table25[[#This Row],[Cooperative Purchase
(Yes/No)]]="Yes","Yes",IF(VLOOKUP(Table25[[#This Row],[Contract No.]],Table3[#All],1,FALSE)=Table25[[#This Row],[Contract No.]],"Yes","No")),"No")</f>
        <v>Yes</v>
      </c>
      <c r="H1428" s="51">
        <f>IFERROR(VLOOKUP(Table25[[#This Row],[Contract No.]],Table3[#All],4,FALSE),"")</f>
        <v>42917</v>
      </c>
      <c r="I1428" s="28">
        <f>IFERROR(IF(AND(MONTH(Table25[[#This Row],[Contract Start Date]])&gt;6,MONTH(Table25[[#This Row],[Contract Start Date]])&lt;=12),YEAR(Table25[[#This Row],[Contract Start Date]])+1,YEAR(Table25[[#This Row],[Contract Start Date]])),"")</f>
        <v>2018</v>
      </c>
      <c r="J1428" s="108">
        <f>Table25[[#This Row],[FY Formula start]]</f>
        <v>2018</v>
      </c>
      <c r="K1428" s="59" t="str">
        <f>"FY"&amp;" "&amp;Table25[[#This Row],[Year Start]]</f>
        <v>FY 2018</v>
      </c>
      <c r="L1428" s="109">
        <f>IFERROR(VLOOKUP(Table25[[#This Row],[Contract No.]],Table3[#All],5,FALSE),"")</f>
        <v>46280</v>
      </c>
      <c r="M1428" s="110">
        <f>IFERROR(IF(Table25[[#This Row],[Contract End Date]]="99/99/9999","No End",IF(AND(MONTH(Table25[[#This Row],[Contract End Date]])&gt;6,MONTH(Table25[[#This Row],[Contract End Date]])&lt;=12),YEAR(Table25[[#This Row],[Contract End Date]])+1,YEAR(Table25[[#This Row],[Contract End Date]]))),"")</f>
        <v>2027</v>
      </c>
      <c r="N1428" s="111">
        <f>Table25[[#This Row],[FY Formula end]]</f>
        <v>2027</v>
      </c>
      <c r="O1428" s="112" t="str">
        <f>IF(Table25[[#This Row],[Year End]]="No End","No End","FY"&amp;" "&amp;Table25[[#This Row],[Year End]])</f>
        <v>FY 2027</v>
      </c>
      <c r="P1428" s="27"/>
      <c r="Q1428" s="104">
        <f>_xlfn.IFNA(IF($B1428="","",VLOOKUP($B1428,'SWC Towers'!$A:$Q,$Q$2,FALSE)),"")</f>
        <v>0.4</v>
      </c>
      <c r="R1428" s="106" t="str">
        <f>_xlfn.IFNA(IF($B1428="","",VLOOKUP($B1428,'SWC Towers'!$A:$Q,$R$2,FALSE)),"")</f>
        <v/>
      </c>
      <c r="S1428" s="106" t="str">
        <f>_xlfn.IFNA(IF($B1428="","",VLOOKUP($B1428,'SWC Towers'!$A:$Q,$S$2,FALSE)),"")</f>
        <v/>
      </c>
      <c r="T1428" s="106">
        <f>_xlfn.IFNA(IF($B1428="","",VLOOKUP($B1428,'SWC Towers'!$A:$Q,$T$2,FALSE)),"")</f>
        <v>0.05</v>
      </c>
      <c r="U1428" s="104" t="str">
        <f>_xlfn.IFNA(IF($B1428="","",VLOOKUP($B1428,'SWC Towers'!$A:$Q,$U$2,FALSE)),"")</f>
        <v/>
      </c>
      <c r="V1428" s="104" t="str">
        <f>_xlfn.IFNA(IF($B1428="","",VLOOKUP($B1428,'SWC Towers'!$A:$Q,$V$2,FALSE)),"")</f>
        <v/>
      </c>
      <c r="W1428" s="104">
        <f>_xlfn.IFNA(IF($B1428="","",VLOOKUP($B1428,'SWC Towers'!$A:$Q,$W$2,FALSE)),"")</f>
        <v>0.1</v>
      </c>
      <c r="X1428" s="104" t="str">
        <f>_xlfn.IFNA(IF($B1428="","",VLOOKUP($B1428,'SWC Towers'!$A:$Q,$X$2,FALSE)),"")</f>
        <v/>
      </c>
      <c r="Y1428" s="104">
        <f>_xlfn.IFNA(IF($B1428="","",VLOOKUP($B1428,'SWC Towers'!$A:$Q,$Y$2,FALSE)),"")</f>
        <v>0.05</v>
      </c>
      <c r="Z1428" s="104" t="str">
        <f>_xlfn.IFNA(IF($B1428="","",VLOOKUP($B1428,'SWC Towers'!$A:$Q,$Z$2,FALSE)),"")</f>
        <v/>
      </c>
      <c r="AA1428" s="104">
        <f>_xlfn.IFNA(IF($B1428="","",VLOOKUP($B1428,'SWC Towers'!$A:$Q,$AA$2,FALSE)),"")</f>
        <v>0.4</v>
      </c>
      <c r="AB1428" s="106" t="str">
        <f>_xlfn.IFNA(IF($B1428="","",VLOOKUP($B1428,'SWC Towers'!$A:$Q,$AB$2,FALSE)),"")</f>
        <v/>
      </c>
      <c r="AC1428" s="20">
        <f>SUM(Table25[[#This Row],[IT Tower: Application]:[Other/Non-IT ]])</f>
        <v>1</v>
      </c>
      <c r="AD1428" s="67"/>
      <c r="AE1428" s="67"/>
      <c r="AF1428" s="67"/>
      <c r="AG1428" s="67"/>
      <c r="AH1428" s="67"/>
      <c r="AI1428" s="67"/>
      <c r="AJ1428" s="67"/>
      <c r="AK1428" s="67"/>
      <c r="AL1428" s="67"/>
      <c r="AM1428" s="67"/>
      <c r="AN1428" s="67"/>
      <c r="AO1428" s="67"/>
      <c r="AP1428" s="67"/>
      <c r="AQ1428" s="67"/>
      <c r="AR1428" s="67"/>
      <c r="AS1428" s="67"/>
      <c r="AT1428" s="67"/>
      <c r="AU1428" s="67"/>
      <c r="AV1428" s="67"/>
      <c r="AW1428" s="67"/>
      <c r="AX1428" s="67"/>
      <c r="AY1428" s="67"/>
      <c r="AZ1428" s="67"/>
      <c r="BA1428" s="67"/>
      <c r="BB1428" s="113">
        <v>0</v>
      </c>
      <c r="BC1428" s="113">
        <v>27364</v>
      </c>
      <c r="BD1428" s="113"/>
      <c r="BE1428" s="113"/>
      <c r="BF1428" s="113"/>
      <c r="BG1428" s="113"/>
      <c r="BH1428" s="113"/>
      <c r="BI1428" s="113"/>
      <c r="BJ1428" s="113"/>
      <c r="BK1428" s="113"/>
      <c r="BL1428" s="113"/>
      <c r="BM1428" s="113"/>
      <c r="BN1428" s="113"/>
      <c r="BO1428" s="113"/>
      <c r="BP1428" s="113"/>
      <c r="BQ1428" s="113"/>
      <c r="BR1428" s="113"/>
      <c r="BS1428" s="113"/>
      <c r="BT1428" s="113"/>
      <c r="BU1428" s="113"/>
      <c r="BV1428" s="113"/>
      <c r="BW1428" s="113"/>
      <c r="BX1428" s="113"/>
      <c r="BY1428" s="113"/>
      <c r="BZ1428" s="113"/>
      <c r="CA1428" s="67"/>
      <c r="CB1428" s="113"/>
      <c r="CC1428" s="69">
        <f>SUM(Table25[[#This Row],[Contract Amount FY00]:[Contract Amount FY50]])</f>
        <v>27364</v>
      </c>
      <c r="CD1428" s="114"/>
    </row>
    <row r="1429" spans="1:82" x14ac:dyDescent="0.25">
      <c r="A1429" s="122" t="s">
        <v>1954</v>
      </c>
      <c r="B1429" s="122" t="s">
        <v>2244</v>
      </c>
      <c r="C1429" s="122" t="s">
        <v>374</v>
      </c>
      <c r="E1429" s="26" t="str">
        <f>IFERROR(IF(VLOOKUP(Table25[[#This Row],[Contract No.]],Table3[#All],3,FALSE)="","No","Yes"),"")</f>
        <v>No</v>
      </c>
      <c r="F1429" s="107" t="str">
        <f>IFERROR(VLOOKUP(Table25[[#This Row],[Contract No.]],Table3[#All],3,FALSE),"")</f>
        <v/>
      </c>
      <c r="G1429" s="107" t="str">
        <f>IFERROR(IF(Table25[[#This Row],[Cooperative Purchase
(Yes/No)]]="Yes","Yes",IF(VLOOKUP(Table25[[#This Row],[Contract No.]],Table3[#All],1,FALSE)=Table25[[#This Row],[Contract No.]],"Yes","No")),"No")</f>
        <v>Yes</v>
      </c>
      <c r="H1429" s="51">
        <f>IFERROR(VLOOKUP(Table25[[#This Row],[Contract No.]],Table3[#All],4,FALSE),"")</f>
        <v>44512</v>
      </c>
      <c r="I1429" s="28">
        <f>IFERROR(IF(AND(MONTH(Table25[[#This Row],[Contract Start Date]])&gt;6,MONTH(Table25[[#This Row],[Contract Start Date]])&lt;=12),YEAR(Table25[[#This Row],[Contract Start Date]])+1,YEAR(Table25[[#This Row],[Contract Start Date]])),"")</f>
        <v>2022</v>
      </c>
      <c r="J1429" s="108">
        <f>Table25[[#This Row],[FY Formula start]]</f>
        <v>2022</v>
      </c>
      <c r="K1429" s="59" t="str">
        <f>"FY"&amp;" "&amp;Table25[[#This Row],[Year Start]]</f>
        <v>FY 2022</v>
      </c>
      <c r="L1429" s="109">
        <f>IFERROR(VLOOKUP(Table25[[#This Row],[Contract No.]],Table3[#All],5,FALSE),"")</f>
        <v>46702</v>
      </c>
      <c r="M1429" s="110">
        <f>IFERROR(IF(Table25[[#This Row],[Contract End Date]]="99/99/9999","No End",IF(AND(MONTH(Table25[[#This Row],[Contract End Date]])&gt;6,MONTH(Table25[[#This Row],[Contract End Date]])&lt;=12),YEAR(Table25[[#This Row],[Contract End Date]])+1,YEAR(Table25[[#This Row],[Contract End Date]]))),"")</f>
        <v>2028</v>
      </c>
      <c r="N1429" s="111">
        <f>Table25[[#This Row],[FY Formula end]]</f>
        <v>2028</v>
      </c>
      <c r="O1429" s="112" t="str">
        <f>IF(Table25[[#This Row],[Year End]]="No End","No End","FY"&amp;" "&amp;Table25[[#This Row],[Year End]])</f>
        <v>FY 2028</v>
      </c>
      <c r="P1429" s="27"/>
      <c r="Q1429" s="104" t="str">
        <f>_xlfn.IFNA(IF($B1429="","",VLOOKUP($B1429,'SWC Towers'!$A:$Q,$Q$2,FALSE)),"")</f>
        <v/>
      </c>
      <c r="R1429" s="106" t="str">
        <f>_xlfn.IFNA(IF($B1429="","",VLOOKUP($B1429,'SWC Towers'!$A:$Q,$R$2,FALSE)),"")</f>
        <v/>
      </c>
      <c r="S1429" s="106" t="str">
        <f>_xlfn.IFNA(IF($B1429="","",VLOOKUP($B1429,'SWC Towers'!$A:$Q,$S$2,FALSE)),"")</f>
        <v/>
      </c>
      <c r="T1429" s="106">
        <f>_xlfn.IFNA(IF($B1429="","",VLOOKUP($B1429,'SWC Towers'!$A:$Q,$T$2,FALSE)),"")</f>
        <v>0.5</v>
      </c>
      <c r="U1429" s="104" t="str">
        <f>_xlfn.IFNA(IF($B1429="","",VLOOKUP($B1429,'SWC Towers'!$A:$Q,$U$2,FALSE)),"")</f>
        <v/>
      </c>
      <c r="V1429" s="104" t="str">
        <f>_xlfn.IFNA(IF($B1429="","",VLOOKUP($B1429,'SWC Towers'!$A:$Q,$V$2,FALSE)),"")</f>
        <v/>
      </c>
      <c r="W1429" s="104">
        <f>_xlfn.IFNA(IF($B1429="","",VLOOKUP($B1429,'SWC Towers'!$A:$Q,$W$2,FALSE)),"")</f>
        <v>0.5</v>
      </c>
      <c r="X1429" s="104" t="str">
        <f>_xlfn.IFNA(IF($B1429="","",VLOOKUP($B1429,'SWC Towers'!$A:$Q,$X$2,FALSE)),"")</f>
        <v/>
      </c>
      <c r="Y1429" s="104" t="str">
        <f>_xlfn.IFNA(IF($B1429="","",VLOOKUP($B1429,'SWC Towers'!$A:$Q,$Y$2,FALSE)),"")</f>
        <v/>
      </c>
      <c r="Z1429" s="104" t="str">
        <f>_xlfn.IFNA(IF($B1429="","",VLOOKUP($B1429,'SWC Towers'!$A:$Q,$Z$2,FALSE)),"")</f>
        <v/>
      </c>
      <c r="AA1429" s="104" t="str">
        <f>_xlfn.IFNA(IF($B1429="","",VLOOKUP($B1429,'SWC Towers'!$A:$Q,$AA$2,FALSE)),"")</f>
        <v/>
      </c>
      <c r="AB1429" s="106" t="str">
        <f>_xlfn.IFNA(IF($B1429="","",VLOOKUP($B1429,'SWC Towers'!$A:$Q,$AB$2,FALSE)),"")</f>
        <v/>
      </c>
      <c r="AC1429" s="20">
        <f>SUM(Table25[[#This Row],[IT Tower: Application]:[Other/Non-IT ]])</f>
        <v>1</v>
      </c>
      <c r="AD1429" s="67"/>
      <c r="AE1429" s="67"/>
      <c r="AF1429" s="67"/>
      <c r="AG1429" s="67"/>
      <c r="AH1429" s="67"/>
      <c r="AI1429" s="67"/>
      <c r="AJ1429" s="67"/>
      <c r="AK1429" s="67"/>
      <c r="AL1429" s="67"/>
      <c r="AM1429" s="67"/>
      <c r="AN1429" s="67"/>
      <c r="AO1429" s="67"/>
      <c r="AP1429" s="67"/>
      <c r="AQ1429" s="67"/>
      <c r="AR1429" s="67"/>
      <c r="AS1429" s="67"/>
      <c r="AT1429" s="67"/>
      <c r="AU1429" s="67"/>
      <c r="AV1429" s="67"/>
      <c r="AW1429" s="67"/>
      <c r="AX1429" s="67"/>
      <c r="AY1429" s="67"/>
      <c r="AZ1429" s="67">
        <v>77791</v>
      </c>
      <c r="BA1429" s="67">
        <v>21344</v>
      </c>
      <c r="BB1429" s="113">
        <v>26996</v>
      </c>
      <c r="BC1429" s="113">
        <v>128524</v>
      </c>
      <c r="BD1429" s="113"/>
      <c r="BE1429" s="113"/>
      <c r="BF1429" s="113"/>
      <c r="BG1429" s="113"/>
      <c r="BH1429" s="113"/>
      <c r="BI1429" s="113"/>
      <c r="BJ1429" s="113"/>
      <c r="BK1429" s="113"/>
      <c r="BL1429" s="113"/>
      <c r="BM1429" s="113"/>
      <c r="BN1429" s="113"/>
      <c r="BO1429" s="113"/>
      <c r="BP1429" s="113"/>
      <c r="BQ1429" s="113"/>
      <c r="BR1429" s="113"/>
      <c r="BS1429" s="113"/>
      <c r="BT1429" s="113"/>
      <c r="BU1429" s="113"/>
      <c r="BV1429" s="113"/>
      <c r="BW1429" s="113"/>
      <c r="BX1429" s="113"/>
      <c r="BY1429" s="113"/>
      <c r="BZ1429" s="113"/>
      <c r="CA1429" s="67"/>
      <c r="CB1429" s="113"/>
      <c r="CC1429" s="69">
        <f>SUM(Table25[[#This Row],[Contract Amount FY00]:[Contract Amount FY50]])</f>
        <v>254655</v>
      </c>
      <c r="CD1429" s="114"/>
    </row>
    <row r="1430" spans="1:82" x14ac:dyDescent="0.25">
      <c r="A1430" s="122" t="s">
        <v>1954</v>
      </c>
      <c r="B1430" s="122" t="s">
        <v>3137</v>
      </c>
      <c r="C1430" s="122" t="s">
        <v>814</v>
      </c>
      <c r="E1430" s="26" t="str">
        <f>IFERROR(IF(VLOOKUP(Table25[[#This Row],[Contract No.]],Table3[#All],3,FALSE)="","No","Yes"),"")</f>
        <v>Yes</v>
      </c>
      <c r="F1430" s="107" t="str">
        <f>IFERROR(VLOOKUP(Table25[[#This Row],[Contract No.]],Table3[#All],3,FALSE),"")</f>
        <v>NASPO</v>
      </c>
      <c r="G1430" s="107" t="str">
        <f>IFERROR(IF(Table25[[#This Row],[Cooperative Purchase
(Yes/No)]]="Yes","Yes",IF(VLOOKUP(Table25[[#This Row],[Contract No.]],Table3[#All],1,FALSE)=Table25[[#This Row],[Contract No.]],"Yes","No")),"No")</f>
        <v>Yes</v>
      </c>
      <c r="H1430" s="51">
        <f>IFERROR(VLOOKUP(Table25[[#This Row],[Contract No.]],Table3[#All],4,FALSE),"")</f>
        <v>45432</v>
      </c>
      <c r="I1430" s="28">
        <f>IFERROR(IF(AND(MONTH(Table25[[#This Row],[Contract Start Date]])&gt;6,MONTH(Table25[[#This Row],[Contract Start Date]])&lt;=12),YEAR(Table25[[#This Row],[Contract Start Date]])+1,YEAR(Table25[[#This Row],[Contract Start Date]])),"")</f>
        <v>2024</v>
      </c>
      <c r="J1430" s="108">
        <f>Table25[[#This Row],[FY Formula start]]</f>
        <v>2024</v>
      </c>
      <c r="K1430" s="59" t="str">
        <f>"FY"&amp;" "&amp;Table25[[#This Row],[Year Start]]</f>
        <v>FY 2024</v>
      </c>
      <c r="L1430" s="109">
        <f>IFERROR(VLOOKUP(Table25[[#This Row],[Contract No.]],Table3[#All],5,FALSE),"")</f>
        <v>46934</v>
      </c>
      <c r="M1430" s="110">
        <f>IFERROR(IF(Table25[[#This Row],[Contract End Date]]="99/99/9999","No End",IF(AND(MONTH(Table25[[#This Row],[Contract End Date]])&gt;6,MONTH(Table25[[#This Row],[Contract End Date]])&lt;=12),YEAR(Table25[[#This Row],[Contract End Date]])+1,YEAR(Table25[[#This Row],[Contract End Date]]))),"")</f>
        <v>2028</v>
      </c>
      <c r="N1430" s="111">
        <f>Table25[[#This Row],[FY Formula end]]</f>
        <v>2028</v>
      </c>
      <c r="O1430" s="112" t="str">
        <f>IF(Table25[[#This Row],[Year End]]="No End","No End","FY"&amp;" "&amp;Table25[[#This Row],[Year End]])</f>
        <v>FY 2028</v>
      </c>
      <c r="P1430" s="27"/>
      <c r="Q1430" s="104">
        <f>_xlfn.IFNA(IF($B1430="","",VLOOKUP($B1430,'SWC Towers'!$A:$Q,$Q$2,FALSE)),"")</f>
        <v>0.2</v>
      </c>
      <c r="R1430" s="106">
        <f>_xlfn.IFNA(IF($B1430="","",VLOOKUP($B1430,'SWC Towers'!$A:$Q,$R$2,FALSE)),"")</f>
        <v>0.2</v>
      </c>
      <c r="S1430" s="106" t="str">
        <f>_xlfn.IFNA(IF($B1430="","",VLOOKUP($B1430,'SWC Towers'!$A:$Q,$S$2,FALSE)),"")</f>
        <v/>
      </c>
      <c r="T1430" s="106" t="str">
        <f>_xlfn.IFNA(IF($B1430="","",VLOOKUP($B1430,'SWC Towers'!$A:$Q,$T$2,FALSE)),"")</f>
        <v/>
      </c>
      <c r="U1430" s="104">
        <f>_xlfn.IFNA(IF($B1430="","",VLOOKUP($B1430,'SWC Towers'!$A:$Q,$U$2,FALSE)),"")</f>
        <v>0.4</v>
      </c>
      <c r="V1430" s="104" t="str">
        <f>_xlfn.IFNA(IF($B1430="","",VLOOKUP($B1430,'SWC Towers'!$A:$Q,$V$2,FALSE)),"")</f>
        <v/>
      </c>
      <c r="W1430" s="104" t="str">
        <f>_xlfn.IFNA(IF($B1430="","",VLOOKUP($B1430,'SWC Towers'!$A:$Q,$W$2,FALSE)),"")</f>
        <v/>
      </c>
      <c r="X1430" s="104" t="str">
        <f>_xlfn.IFNA(IF($B1430="","",VLOOKUP($B1430,'SWC Towers'!$A:$Q,$X$2,FALSE)),"")</f>
        <v/>
      </c>
      <c r="Y1430" s="104" t="str">
        <f>_xlfn.IFNA(IF($B1430="","",VLOOKUP($B1430,'SWC Towers'!$A:$Q,$Y$2,FALSE)),"")</f>
        <v/>
      </c>
      <c r="Z1430" s="104">
        <f>_xlfn.IFNA(IF($B1430="","",VLOOKUP($B1430,'SWC Towers'!$A:$Q,$Z$2,FALSE)),"")</f>
        <v>0.1</v>
      </c>
      <c r="AA1430" s="104" t="str">
        <f>_xlfn.IFNA(IF($B1430="","",VLOOKUP($B1430,'SWC Towers'!$A:$Q,$AA$2,FALSE)),"")</f>
        <v/>
      </c>
      <c r="AB1430" s="106">
        <f>_xlfn.IFNA(IF($B1430="","",VLOOKUP($B1430,'SWC Towers'!$A:$Q,$AB$2,FALSE)),"")</f>
        <v>0.1</v>
      </c>
      <c r="AC1430" s="20">
        <f>SUM(Table25[[#This Row],[IT Tower: Application]:[Other/Non-IT ]])</f>
        <v>1</v>
      </c>
      <c r="AD1430" s="67"/>
      <c r="AE1430" s="67"/>
      <c r="AF1430" s="67"/>
      <c r="AG1430" s="67"/>
      <c r="AH1430" s="67"/>
      <c r="AI1430" s="67"/>
      <c r="AJ1430" s="67"/>
      <c r="AK1430" s="67"/>
      <c r="AL1430" s="67"/>
      <c r="AM1430" s="67"/>
      <c r="AN1430" s="67"/>
      <c r="AO1430" s="67"/>
      <c r="AP1430" s="67"/>
      <c r="AQ1430" s="67"/>
      <c r="AR1430" s="67"/>
      <c r="AS1430" s="67"/>
      <c r="AT1430" s="67"/>
      <c r="AU1430" s="67"/>
      <c r="AV1430" s="67"/>
      <c r="AW1430" s="67"/>
      <c r="AX1430" s="67"/>
      <c r="AY1430" s="67"/>
      <c r="AZ1430" s="67"/>
      <c r="BA1430" s="67"/>
      <c r="BB1430" s="113">
        <v>0</v>
      </c>
      <c r="BC1430" s="113">
        <v>31815</v>
      </c>
      <c r="BD1430" s="113"/>
      <c r="BE1430" s="113"/>
      <c r="BF1430" s="113"/>
      <c r="BG1430" s="113"/>
      <c r="BH1430" s="113"/>
      <c r="BI1430" s="113"/>
      <c r="BJ1430" s="113"/>
      <c r="BK1430" s="113"/>
      <c r="BL1430" s="113"/>
      <c r="BM1430" s="113"/>
      <c r="BN1430" s="113"/>
      <c r="BO1430" s="113"/>
      <c r="BP1430" s="113"/>
      <c r="BQ1430" s="113"/>
      <c r="BR1430" s="113"/>
      <c r="BS1430" s="113"/>
      <c r="BT1430" s="113"/>
      <c r="BU1430" s="113"/>
      <c r="BV1430" s="113"/>
      <c r="BW1430" s="113"/>
      <c r="BX1430" s="113"/>
      <c r="BY1430" s="113"/>
      <c r="BZ1430" s="113"/>
      <c r="CA1430" s="67"/>
      <c r="CB1430" s="113"/>
      <c r="CC1430" s="69">
        <f>SUM(Table25[[#This Row],[Contract Amount FY00]:[Contract Amount FY50]])</f>
        <v>31815</v>
      </c>
      <c r="CD1430" s="114"/>
    </row>
    <row r="1431" spans="1:82" x14ac:dyDescent="0.25">
      <c r="A1431" s="122" t="s">
        <v>1954</v>
      </c>
      <c r="B1431" s="122" t="s">
        <v>2057</v>
      </c>
      <c r="C1431" s="122" t="s">
        <v>3190</v>
      </c>
      <c r="E1431" s="26" t="str">
        <f>IFERROR(IF(VLOOKUP(Table25[[#This Row],[Contract No.]],Table3[#All],3,FALSE)="","No","Yes"),"")</f>
        <v>Yes</v>
      </c>
      <c r="F1431" s="107" t="str">
        <f>IFERROR(VLOOKUP(Table25[[#This Row],[Contract No.]],Table3[#All],3,FALSE),"")</f>
        <v>NASPO</v>
      </c>
      <c r="G1431" s="107" t="str">
        <f>IFERROR(IF(Table25[[#This Row],[Cooperative Purchase
(Yes/No)]]="Yes","Yes",IF(VLOOKUP(Table25[[#This Row],[Contract No.]],Table3[#All],1,FALSE)=Table25[[#This Row],[Contract No.]],"Yes","No")),"No")</f>
        <v>Yes</v>
      </c>
      <c r="H1431" s="51">
        <f>IFERROR(VLOOKUP(Table25[[#This Row],[Contract No.]],Table3[#All],4,FALSE),"")</f>
        <v>43983</v>
      </c>
      <c r="I1431" s="28">
        <f>IFERROR(IF(AND(MONTH(Table25[[#This Row],[Contract Start Date]])&gt;6,MONTH(Table25[[#This Row],[Contract Start Date]])&lt;=12),YEAR(Table25[[#This Row],[Contract Start Date]])+1,YEAR(Table25[[#This Row],[Contract Start Date]])),"")</f>
        <v>2020</v>
      </c>
      <c r="J1431" s="108">
        <f>Table25[[#This Row],[FY Formula start]]</f>
        <v>2020</v>
      </c>
      <c r="K1431" s="59" t="str">
        <f>"FY"&amp;" "&amp;Table25[[#This Row],[Year Start]]</f>
        <v>FY 2020</v>
      </c>
      <c r="L1431" s="109">
        <f>IFERROR(VLOOKUP(Table25[[#This Row],[Contract No.]],Table3[#All],5,FALSE),"")</f>
        <v>46295</v>
      </c>
      <c r="M1431" s="110">
        <f>IFERROR(IF(Table25[[#This Row],[Contract End Date]]="99/99/9999","No End",IF(AND(MONTH(Table25[[#This Row],[Contract End Date]])&gt;6,MONTH(Table25[[#This Row],[Contract End Date]])&lt;=12),YEAR(Table25[[#This Row],[Contract End Date]])+1,YEAR(Table25[[#This Row],[Contract End Date]]))),"")</f>
        <v>2027</v>
      </c>
      <c r="N1431" s="111">
        <f>Table25[[#This Row],[FY Formula end]]</f>
        <v>2027</v>
      </c>
      <c r="O1431" s="112" t="str">
        <f>IF(Table25[[#This Row],[Year End]]="No End","No End","FY"&amp;" "&amp;Table25[[#This Row],[Year End]])</f>
        <v>FY 2027</v>
      </c>
      <c r="P1431" s="27"/>
      <c r="Q1431" s="104">
        <f>_xlfn.IFNA(IF($B1431="","",VLOOKUP($B1431,'SWC Towers'!$A:$Q,$Q$2,FALSE)),"")</f>
        <v>0.1</v>
      </c>
      <c r="R1431" s="106">
        <f>_xlfn.IFNA(IF($B1431="","",VLOOKUP($B1431,'SWC Towers'!$A:$Q,$R$2,FALSE)),"")</f>
        <v>0.1</v>
      </c>
      <c r="S1431" s="106" t="str">
        <f>_xlfn.IFNA(IF($B1431="","",VLOOKUP($B1431,'SWC Towers'!$A:$Q,$S$2,FALSE)),"")</f>
        <v/>
      </c>
      <c r="T1431" s="106" t="str">
        <f>_xlfn.IFNA(IF($B1431="","",VLOOKUP($B1431,'SWC Towers'!$A:$Q,$T$2,FALSE)),"")</f>
        <v/>
      </c>
      <c r="U1431" s="104">
        <f>_xlfn.IFNA(IF($B1431="","",VLOOKUP($B1431,'SWC Towers'!$A:$Q,$U$2,FALSE)),"")</f>
        <v>0.15</v>
      </c>
      <c r="V1431" s="104" t="str">
        <f>_xlfn.IFNA(IF($B1431="","",VLOOKUP($B1431,'SWC Towers'!$A:$Q,$V$2,FALSE)),"")</f>
        <v/>
      </c>
      <c r="W1431" s="104">
        <f>_xlfn.IFNA(IF($B1431="","",VLOOKUP($B1431,'SWC Towers'!$A:$Q,$W$2,FALSE)),"")</f>
        <v>0.65</v>
      </c>
      <c r="X1431" s="104" t="str">
        <f>_xlfn.IFNA(IF($B1431="","",VLOOKUP($B1431,'SWC Towers'!$A:$Q,$X$2,FALSE)),"")</f>
        <v/>
      </c>
      <c r="Y1431" s="104" t="str">
        <f>_xlfn.IFNA(IF($B1431="","",VLOOKUP($B1431,'SWC Towers'!$A:$Q,$Y$2,FALSE)),"")</f>
        <v/>
      </c>
      <c r="Z1431" s="104" t="str">
        <f>_xlfn.IFNA(IF($B1431="","",VLOOKUP($B1431,'SWC Towers'!$A:$Q,$Z$2,FALSE)),"")</f>
        <v/>
      </c>
      <c r="AA1431" s="104" t="str">
        <f>_xlfn.IFNA(IF($B1431="","",VLOOKUP($B1431,'SWC Towers'!$A:$Q,$AA$2,FALSE)),"")</f>
        <v/>
      </c>
      <c r="AB1431" s="106" t="str">
        <f>_xlfn.IFNA(IF($B1431="","",VLOOKUP($B1431,'SWC Towers'!$A:$Q,$AB$2,FALSE)),"")</f>
        <v/>
      </c>
      <c r="AC1431" s="20">
        <f>SUM(Table25[[#This Row],[IT Tower: Application]:[Other/Non-IT ]])</f>
        <v>1</v>
      </c>
      <c r="AD1431" s="67"/>
      <c r="AE1431" s="67"/>
      <c r="AF1431" s="67"/>
      <c r="AG1431" s="67"/>
      <c r="AH1431" s="67"/>
      <c r="AI1431" s="67"/>
      <c r="AJ1431" s="67"/>
      <c r="AK1431" s="67"/>
      <c r="AL1431" s="67"/>
      <c r="AM1431" s="67"/>
      <c r="AN1431" s="67"/>
      <c r="AO1431" s="67"/>
      <c r="AP1431" s="67"/>
      <c r="AQ1431" s="67"/>
      <c r="AR1431" s="67"/>
      <c r="AS1431" s="67"/>
      <c r="AT1431" s="67"/>
      <c r="AU1431" s="67"/>
      <c r="AV1431" s="67"/>
      <c r="AW1431" s="67"/>
      <c r="AX1431" s="67"/>
      <c r="AY1431" s="67">
        <v>0</v>
      </c>
      <c r="AZ1431" s="67">
        <v>121841</v>
      </c>
      <c r="BA1431" s="67">
        <v>154843</v>
      </c>
      <c r="BB1431" s="113">
        <v>285955</v>
      </c>
      <c r="BC1431" s="113">
        <v>1162411</v>
      </c>
      <c r="BD1431" s="113"/>
      <c r="BE1431" s="113"/>
      <c r="BF1431" s="113"/>
      <c r="BG1431" s="113"/>
      <c r="BH1431" s="113"/>
      <c r="BI1431" s="113"/>
      <c r="BJ1431" s="113"/>
      <c r="BK1431" s="113"/>
      <c r="BL1431" s="113"/>
      <c r="BM1431" s="113"/>
      <c r="BN1431" s="113"/>
      <c r="BO1431" s="113"/>
      <c r="BP1431" s="113"/>
      <c r="BQ1431" s="113"/>
      <c r="BR1431" s="113"/>
      <c r="BS1431" s="113"/>
      <c r="BT1431" s="113"/>
      <c r="BU1431" s="113"/>
      <c r="BV1431" s="113"/>
      <c r="BW1431" s="113"/>
      <c r="BX1431" s="113"/>
      <c r="BY1431" s="113"/>
      <c r="BZ1431" s="113"/>
      <c r="CA1431" s="67"/>
      <c r="CB1431" s="113"/>
      <c r="CC1431" s="69">
        <f>SUM(Table25[[#This Row],[Contract Amount FY00]:[Contract Amount FY50]])</f>
        <v>1725050</v>
      </c>
      <c r="CD1431" s="114"/>
    </row>
    <row r="1432" spans="1:82" x14ac:dyDescent="0.25">
      <c r="A1432" s="122" t="s">
        <v>1954</v>
      </c>
      <c r="B1432" s="122" t="s">
        <v>2057</v>
      </c>
      <c r="C1432" s="122" t="s">
        <v>3191</v>
      </c>
      <c r="E1432" s="26" t="str">
        <f>IFERROR(IF(VLOOKUP(Table25[[#This Row],[Contract No.]],Table3[#All],3,FALSE)="","No","Yes"),"")</f>
        <v>Yes</v>
      </c>
      <c r="F1432" s="107" t="str">
        <f>IFERROR(VLOOKUP(Table25[[#This Row],[Contract No.]],Table3[#All],3,FALSE),"")</f>
        <v>NASPO</v>
      </c>
      <c r="G1432" s="107" t="str">
        <f>IFERROR(IF(Table25[[#This Row],[Cooperative Purchase
(Yes/No)]]="Yes","Yes",IF(VLOOKUP(Table25[[#This Row],[Contract No.]],Table3[#All],1,FALSE)=Table25[[#This Row],[Contract No.]],"Yes","No")),"No")</f>
        <v>Yes</v>
      </c>
      <c r="H1432" s="51">
        <f>IFERROR(VLOOKUP(Table25[[#This Row],[Contract No.]],Table3[#All],4,FALSE),"")</f>
        <v>43983</v>
      </c>
      <c r="I1432" s="28">
        <f>IFERROR(IF(AND(MONTH(Table25[[#This Row],[Contract Start Date]])&gt;6,MONTH(Table25[[#This Row],[Contract Start Date]])&lt;=12),YEAR(Table25[[#This Row],[Contract Start Date]])+1,YEAR(Table25[[#This Row],[Contract Start Date]])),"")</f>
        <v>2020</v>
      </c>
      <c r="J1432" s="108">
        <f>Table25[[#This Row],[FY Formula start]]</f>
        <v>2020</v>
      </c>
      <c r="K1432" s="59" t="str">
        <f>"FY"&amp;" "&amp;Table25[[#This Row],[Year Start]]</f>
        <v>FY 2020</v>
      </c>
      <c r="L1432" s="109">
        <f>IFERROR(VLOOKUP(Table25[[#This Row],[Contract No.]],Table3[#All],5,FALSE),"")</f>
        <v>46295</v>
      </c>
      <c r="M1432" s="110">
        <f>IFERROR(IF(Table25[[#This Row],[Contract End Date]]="99/99/9999","No End",IF(AND(MONTH(Table25[[#This Row],[Contract End Date]])&gt;6,MONTH(Table25[[#This Row],[Contract End Date]])&lt;=12),YEAR(Table25[[#This Row],[Contract End Date]])+1,YEAR(Table25[[#This Row],[Contract End Date]]))),"")</f>
        <v>2027</v>
      </c>
      <c r="N1432" s="111">
        <f>Table25[[#This Row],[FY Formula end]]</f>
        <v>2027</v>
      </c>
      <c r="O1432" s="112" t="str">
        <f>IF(Table25[[#This Row],[Year End]]="No End","No End","FY"&amp;" "&amp;Table25[[#This Row],[Year End]])</f>
        <v>FY 2027</v>
      </c>
      <c r="P1432" s="27"/>
      <c r="Q1432" s="104">
        <f>_xlfn.IFNA(IF($B1432="","",VLOOKUP($B1432,'SWC Towers'!$A:$Q,$Q$2,FALSE)),"")</f>
        <v>0.1</v>
      </c>
      <c r="R1432" s="106">
        <f>_xlfn.IFNA(IF($B1432="","",VLOOKUP($B1432,'SWC Towers'!$A:$Q,$R$2,FALSE)),"")</f>
        <v>0.1</v>
      </c>
      <c r="S1432" s="106" t="str">
        <f>_xlfn.IFNA(IF($B1432="","",VLOOKUP($B1432,'SWC Towers'!$A:$Q,$S$2,FALSE)),"")</f>
        <v/>
      </c>
      <c r="T1432" s="106" t="str">
        <f>_xlfn.IFNA(IF($B1432="","",VLOOKUP($B1432,'SWC Towers'!$A:$Q,$T$2,FALSE)),"")</f>
        <v/>
      </c>
      <c r="U1432" s="104">
        <f>_xlfn.IFNA(IF($B1432="","",VLOOKUP($B1432,'SWC Towers'!$A:$Q,$U$2,FALSE)),"")</f>
        <v>0.15</v>
      </c>
      <c r="V1432" s="104" t="str">
        <f>_xlfn.IFNA(IF($B1432="","",VLOOKUP($B1432,'SWC Towers'!$A:$Q,$V$2,FALSE)),"")</f>
        <v/>
      </c>
      <c r="W1432" s="104">
        <f>_xlfn.IFNA(IF($B1432="","",VLOOKUP($B1432,'SWC Towers'!$A:$Q,$W$2,FALSE)),"")</f>
        <v>0.65</v>
      </c>
      <c r="X1432" s="104" t="str">
        <f>_xlfn.IFNA(IF($B1432="","",VLOOKUP($B1432,'SWC Towers'!$A:$Q,$X$2,FALSE)),"")</f>
        <v/>
      </c>
      <c r="Y1432" s="104" t="str">
        <f>_xlfn.IFNA(IF($B1432="","",VLOOKUP($B1432,'SWC Towers'!$A:$Q,$Y$2,FALSE)),"")</f>
        <v/>
      </c>
      <c r="Z1432" s="104" t="str">
        <f>_xlfn.IFNA(IF($B1432="","",VLOOKUP($B1432,'SWC Towers'!$A:$Q,$Z$2,FALSE)),"")</f>
        <v/>
      </c>
      <c r="AA1432" s="104" t="str">
        <f>_xlfn.IFNA(IF($B1432="","",VLOOKUP($B1432,'SWC Towers'!$A:$Q,$AA$2,FALSE)),"")</f>
        <v/>
      </c>
      <c r="AB1432" s="106" t="str">
        <f>_xlfn.IFNA(IF($B1432="","",VLOOKUP($B1432,'SWC Towers'!$A:$Q,$AB$2,FALSE)),"")</f>
        <v/>
      </c>
      <c r="AC1432" s="20">
        <f>SUM(Table25[[#This Row],[IT Tower: Application]:[Other/Non-IT ]])</f>
        <v>1</v>
      </c>
      <c r="AD1432" s="67"/>
      <c r="AE1432" s="67"/>
      <c r="AF1432" s="67"/>
      <c r="AG1432" s="67"/>
      <c r="AH1432" s="67"/>
      <c r="AI1432" s="67"/>
      <c r="AJ1432" s="67"/>
      <c r="AK1432" s="67"/>
      <c r="AL1432" s="67"/>
      <c r="AM1432" s="67"/>
      <c r="AN1432" s="67"/>
      <c r="AO1432" s="67"/>
      <c r="AP1432" s="67"/>
      <c r="AQ1432" s="67"/>
      <c r="AR1432" s="67"/>
      <c r="AS1432" s="67"/>
      <c r="AT1432" s="67"/>
      <c r="AU1432" s="67"/>
      <c r="AV1432" s="67"/>
      <c r="AW1432" s="67"/>
      <c r="AX1432" s="67">
        <v>0</v>
      </c>
      <c r="AY1432" s="67">
        <v>60566</v>
      </c>
      <c r="AZ1432" s="67">
        <v>0</v>
      </c>
      <c r="BA1432" s="67">
        <v>383595</v>
      </c>
      <c r="BB1432" s="113"/>
      <c r="BC1432" s="113"/>
      <c r="BD1432" s="113"/>
      <c r="BE1432" s="113"/>
      <c r="BF1432" s="113"/>
      <c r="BG1432" s="113"/>
      <c r="BH1432" s="113"/>
      <c r="BI1432" s="113"/>
      <c r="BJ1432" s="113"/>
      <c r="BK1432" s="113"/>
      <c r="BL1432" s="113"/>
      <c r="BM1432" s="113"/>
      <c r="BN1432" s="113"/>
      <c r="BO1432" s="113"/>
      <c r="BP1432" s="113"/>
      <c r="BQ1432" s="113"/>
      <c r="BR1432" s="113"/>
      <c r="BS1432" s="113"/>
      <c r="BT1432" s="113"/>
      <c r="BU1432" s="113"/>
      <c r="BV1432" s="113"/>
      <c r="BW1432" s="113"/>
      <c r="BX1432" s="113"/>
      <c r="BY1432" s="113"/>
      <c r="BZ1432" s="113"/>
      <c r="CA1432" s="67"/>
      <c r="CB1432" s="113"/>
      <c r="CC1432" s="69">
        <f>SUM(Table25[[#This Row],[Contract Amount FY00]:[Contract Amount FY50]])</f>
        <v>444161</v>
      </c>
      <c r="CD1432" s="114"/>
    </row>
    <row r="1433" spans="1:82" x14ac:dyDescent="0.25">
      <c r="A1433" s="122" t="s">
        <v>1954</v>
      </c>
      <c r="B1433" s="122" t="s">
        <v>526</v>
      </c>
      <c r="C1433" s="122" t="s">
        <v>966</v>
      </c>
      <c r="E1433" s="26" t="str">
        <f>IFERROR(IF(VLOOKUP(Table25[[#This Row],[Contract No.]],Table3[#All],3,FALSE)="","No","Yes"),"")</f>
        <v>Yes</v>
      </c>
      <c r="F1433" s="107" t="str">
        <f>IFERROR(VLOOKUP(Table25[[#This Row],[Contract No.]],Table3[#All],3,FALSE),"")</f>
        <v>NASPO</v>
      </c>
      <c r="G1433" s="107" t="str">
        <f>IFERROR(IF(Table25[[#This Row],[Cooperative Purchase
(Yes/No)]]="Yes","Yes",IF(VLOOKUP(Table25[[#This Row],[Contract No.]],Table3[#All],1,FALSE)=Table25[[#This Row],[Contract No.]],"Yes","No")),"No")</f>
        <v>Yes</v>
      </c>
      <c r="H1433" s="51">
        <f>IFERROR(VLOOKUP(Table25[[#This Row],[Contract No.]],Table3[#All],4,FALSE),"")</f>
        <v>43892</v>
      </c>
      <c r="I1433" s="28">
        <f>IFERROR(IF(AND(MONTH(Table25[[#This Row],[Contract Start Date]])&gt;6,MONTH(Table25[[#This Row],[Contract Start Date]])&lt;=12),YEAR(Table25[[#This Row],[Contract Start Date]])+1,YEAR(Table25[[#This Row],[Contract Start Date]])),"")</f>
        <v>2020</v>
      </c>
      <c r="J1433" s="108">
        <f>Table25[[#This Row],[FY Formula start]]</f>
        <v>2020</v>
      </c>
      <c r="K1433" s="59" t="str">
        <f>"FY"&amp;" "&amp;Table25[[#This Row],[Year Start]]</f>
        <v>FY 2020</v>
      </c>
      <c r="L1433" s="109">
        <f>IFERROR(VLOOKUP(Table25[[#This Row],[Contract No.]],Table3[#All],5,FALSE),"")</f>
        <v>45504</v>
      </c>
      <c r="M1433" s="110">
        <f>IFERROR(IF(Table25[[#This Row],[Contract End Date]]="99/99/9999","No End",IF(AND(MONTH(Table25[[#This Row],[Contract End Date]])&gt;6,MONTH(Table25[[#This Row],[Contract End Date]])&lt;=12),YEAR(Table25[[#This Row],[Contract End Date]])+1,YEAR(Table25[[#This Row],[Contract End Date]]))),"")</f>
        <v>2025</v>
      </c>
      <c r="N1433" s="111">
        <f>Table25[[#This Row],[FY Formula end]]</f>
        <v>2025</v>
      </c>
      <c r="O1433" s="112" t="str">
        <f>IF(Table25[[#This Row],[Year End]]="No End","No End","FY"&amp;" "&amp;Table25[[#This Row],[Year End]])</f>
        <v>FY 2025</v>
      </c>
      <c r="P1433" s="27"/>
      <c r="Q1433" s="104" t="str">
        <f>_xlfn.IFNA(IF($B1433="","",VLOOKUP($B1433,'SWC Towers'!$A:$Q,$Q$2,FALSE)),"")</f>
        <v/>
      </c>
      <c r="R1433" s="106">
        <f>_xlfn.IFNA(IF($B1433="","",VLOOKUP($B1433,'SWC Towers'!$A:$Q,$R$2,FALSE)),"")</f>
        <v>0.1</v>
      </c>
      <c r="S1433" s="106" t="str">
        <f>_xlfn.IFNA(IF($B1433="","",VLOOKUP($B1433,'SWC Towers'!$A:$Q,$S$2,FALSE)),"")</f>
        <v/>
      </c>
      <c r="T1433" s="106">
        <f>_xlfn.IFNA(IF($B1433="","",VLOOKUP($B1433,'SWC Towers'!$A:$Q,$T$2,FALSE)),"")</f>
        <v>0.05</v>
      </c>
      <c r="U1433" s="104">
        <f>_xlfn.IFNA(IF($B1433="","",VLOOKUP($B1433,'SWC Towers'!$A:$Q,$U$2,FALSE)),"")</f>
        <v>0.65</v>
      </c>
      <c r="V1433" s="104" t="str">
        <f>_xlfn.IFNA(IF($B1433="","",VLOOKUP($B1433,'SWC Towers'!$A:$Q,$V$2,FALSE)),"")</f>
        <v/>
      </c>
      <c r="W1433" s="104">
        <f>_xlfn.IFNA(IF($B1433="","",VLOOKUP($B1433,'SWC Towers'!$A:$Q,$W$2,FALSE)),"")</f>
        <v>0.1</v>
      </c>
      <c r="X1433" s="104" t="str">
        <f>_xlfn.IFNA(IF($B1433="","",VLOOKUP($B1433,'SWC Towers'!$A:$Q,$X$2,FALSE)),"")</f>
        <v/>
      </c>
      <c r="Y1433" s="104" t="str">
        <f>_xlfn.IFNA(IF($B1433="","",VLOOKUP($B1433,'SWC Towers'!$A:$Q,$Y$2,FALSE)),"")</f>
        <v/>
      </c>
      <c r="Z1433" s="104">
        <f>_xlfn.IFNA(IF($B1433="","",VLOOKUP($B1433,'SWC Towers'!$A:$Q,$Z$2,FALSE)),"")</f>
        <v>0.1</v>
      </c>
      <c r="AA1433" s="104" t="str">
        <f>_xlfn.IFNA(IF($B1433="","",VLOOKUP($B1433,'SWC Towers'!$A:$Q,$AA$2,FALSE)),"")</f>
        <v/>
      </c>
      <c r="AB1433" s="106" t="str">
        <f>_xlfn.IFNA(IF($B1433="","",VLOOKUP($B1433,'SWC Towers'!$A:$Q,$AB$2,FALSE)),"")</f>
        <v/>
      </c>
      <c r="AC1433" s="20">
        <f>SUM(Table25[[#This Row],[IT Tower: Application]:[Other/Non-IT ]])</f>
        <v>1</v>
      </c>
      <c r="AD1433" s="67"/>
      <c r="AE1433" s="67"/>
      <c r="AF1433" s="67"/>
      <c r="AG1433" s="67"/>
      <c r="AH1433" s="67"/>
      <c r="AI1433" s="67"/>
      <c r="AJ1433" s="67"/>
      <c r="AK1433" s="67"/>
      <c r="AL1433" s="67"/>
      <c r="AM1433" s="67"/>
      <c r="AN1433" s="67"/>
      <c r="AO1433" s="67"/>
      <c r="AP1433" s="67"/>
      <c r="AQ1433" s="67"/>
      <c r="AR1433" s="67"/>
      <c r="AS1433" s="67"/>
      <c r="AT1433" s="67"/>
      <c r="AU1433" s="67"/>
      <c r="AV1433" s="67"/>
      <c r="AW1433" s="67"/>
      <c r="AX1433" s="67"/>
      <c r="AY1433" s="67"/>
      <c r="AZ1433" s="67">
        <v>4751</v>
      </c>
      <c r="BA1433" s="67">
        <v>268931</v>
      </c>
      <c r="BB1433" s="113">
        <v>248049</v>
      </c>
      <c r="BC1433" s="113">
        <v>32599</v>
      </c>
      <c r="BD1433" s="113"/>
      <c r="BE1433" s="113"/>
      <c r="BF1433" s="113"/>
      <c r="BG1433" s="113"/>
      <c r="BH1433" s="113"/>
      <c r="BI1433" s="113"/>
      <c r="BJ1433" s="113"/>
      <c r="BK1433" s="113"/>
      <c r="BL1433" s="113"/>
      <c r="BM1433" s="113"/>
      <c r="BN1433" s="113"/>
      <c r="BO1433" s="113"/>
      <c r="BP1433" s="113"/>
      <c r="BQ1433" s="113"/>
      <c r="BR1433" s="113"/>
      <c r="BS1433" s="113"/>
      <c r="BT1433" s="113"/>
      <c r="BU1433" s="113"/>
      <c r="BV1433" s="113"/>
      <c r="BW1433" s="113"/>
      <c r="BX1433" s="113"/>
      <c r="BY1433" s="113"/>
      <c r="BZ1433" s="113"/>
      <c r="CA1433" s="67"/>
      <c r="CB1433" s="113"/>
      <c r="CC1433" s="69">
        <f>SUM(Table25[[#This Row],[Contract Amount FY00]:[Contract Amount FY50]])</f>
        <v>554330</v>
      </c>
      <c r="CD1433" s="114"/>
    </row>
    <row r="1434" spans="1:82" x14ac:dyDescent="0.25">
      <c r="A1434" s="122" t="s">
        <v>1954</v>
      </c>
      <c r="B1434" s="122" t="s">
        <v>526</v>
      </c>
      <c r="C1434" s="122" t="s">
        <v>3193</v>
      </c>
      <c r="E1434" s="26" t="str">
        <f>IFERROR(IF(VLOOKUP(Table25[[#This Row],[Contract No.]],Table3[#All],3,FALSE)="","No","Yes"),"")</f>
        <v>Yes</v>
      </c>
      <c r="F1434" s="107" t="str">
        <f>IFERROR(VLOOKUP(Table25[[#This Row],[Contract No.]],Table3[#All],3,FALSE),"")</f>
        <v>NASPO</v>
      </c>
      <c r="G1434" s="107" t="str">
        <f>IFERROR(IF(Table25[[#This Row],[Cooperative Purchase
(Yes/No)]]="Yes","Yes",IF(VLOOKUP(Table25[[#This Row],[Contract No.]],Table3[#All],1,FALSE)=Table25[[#This Row],[Contract No.]],"Yes","No")),"No")</f>
        <v>Yes</v>
      </c>
      <c r="H1434" s="51">
        <f>IFERROR(VLOOKUP(Table25[[#This Row],[Contract No.]],Table3[#All],4,FALSE),"")</f>
        <v>43892</v>
      </c>
      <c r="I1434" s="28">
        <f>IFERROR(IF(AND(MONTH(Table25[[#This Row],[Contract Start Date]])&gt;6,MONTH(Table25[[#This Row],[Contract Start Date]])&lt;=12),YEAR(Table25[[#This Row],[Contract Start Date]])+1,YEAR(Table25[[#This Row],[Contract Start Date]])),"")</f>
        <v>2020</v>
      </c>
      <c r="J1434" s="108">
        <f>Table25[[#This Row],[FY Formula start]]</f>
        <v>2020</v>
      </c>
      <c r="K1434" s="59" t="str">
        <f>"FY"&amp;" "&amp;Table25[[#This Row],[Year Start]]</f>
        <v>FY 2020</v>
      </c>
      <c r="L1434" s="109">
        <f>IFERROR(VLOOKUP(Table25[[#This Row],[Contract No.]],Table3[#All],5,FALSE),"")</f>
        <v>45504</v>
      </c>
      <c r="M1434" s="110">
        <f>IFERROR(IF(Table25[[#This Row],[Contract End Date]]="99/99/9999","No End",IF(AND(MONTH(Table25[[#This Row],[Contract End Date]])&gt;6,MONTH(Table25[[#This Row],[Contract End Date]])&lt;=12),YEAR(Table25[[#This Row],[Contract End Date]])+1,YEAR(Table25[[#This Row],[Contract End Date]]))),"")</f>
        <v>2025</v>
      </c>
      <c r="N1434" s="111">
        <f>Table25[[#This Row],[FY Formula end]]</f>
        <v>2025</v>
      </c>
      <c r="O1434" s="112" t="str">
        <f>IF(Table25[[#This Row],[Year End]]="No End","No End","FY"&amp;" "&amp;Table25[[#This Row],[Year End]])</f>
        <v>FY 2025</v>
      </c>
      <c r="P1434" s="27"/>
      <c r="Q1434" s="104" t="str">
        <f>_xlfn.IFNA(IF($B1434="","",VLOOKUP($B1434,'SWC Towers'!$A:$Q,$Q$2,FALSE)),"")</f>
        <v/>
      </c>
      <c r="R1434" s="106">
        <f>_xlfn.IFNA(IF($B1434="","",VLOOKUP($B1434,'SWC Towers'!$A:$Q,$R$2,FALSE)),"")</f>
        <v>0.1</v>
      </c>
      <c r="S1434" s="106" t="str">
        <f>_xlfn.IFNA(IF($B1434="","",VLOOKUP($B1434,'SWC Towers'!$A:$Q,$S$2,FALSE)),"")</f>
        <v/>
      </c>
      <c r="T1434" s="106">
        <f>_xlfn.IFNA(IF($B1434="","",VLOOKUP($B1434,'SWC Towers'!$A:$Q,$T$2,FALSE)),"")</f>
        <v>0.05</v>
      </c>
      <c r="U1434" s="104">
        <f>_xlfn.IFNA(IF($B1434="","",VLOOKUP($B1434,'SWC Towers'!$A:$Q,$U$2,FALSE)),"")</f>
        <v>0.65</v>
      </c>
      <c r="V1434" s="104" t="str">
        <f>_xlfn.IFNA(IF($B1434="","",VLOOKUP($B1434,'SWC Towers'!$A:$Q,$V$2,FALSE)),"")</f>
        <v/>
      </c>
      <c r="W1434" s="104">
        <f>_xlfn.IFNA(IF($B1434="","",VLOOKUP($B1434,'SWC Towers'!$A:$Q,$W$2,FALSE)),"")</f>
        <v>0.1</v>
      </c>
      <c r="X1434" s="104" t="str">
        <f>_xlfn.IFNA(IF($B1434="","",VLOOKUP($B1434,'SWC Towers'!$A:$Q,$X$2,FALSE)),"")</f>
        <v/>
      </c>
      <c r="Y1434" s="104" t="str">
        <f>_xlfn.IFNA(IF($B1434="","",VLOOKUP($B1434,'SWC Towers'!$A:$Q,$Y$2,FALSE)),"")</f>
        <v/>
      </c>
      <c r="Z1434" s="104">
        <f>_xlfn.IFNA(IF($B1434="","",VLOOKUP($B1434,'SWC Towers'!$A:$Q,$Z$2,FALSE)),"")</f>
        <v>0.1</v>
      </c>
      <c r="AA1434" s="104" t="str">
        <f>_xlfn.IFNA(IF($B1434="","",VLOOKUP($B1434,'SWC Towers'!$A:$Q,$AA$2,FALSE)),"")</f>
        <v/>
      </c>
      <c r="AB1434" s="106" t="str">
        <f>_xlfn.IFNA(IF($B1434="","",VLOOKUP($B1434,'SWC Towers'!$A:$Q,$AB$2,FALSE)),"")</f>
        <v/>
      </c>
      <c r="AC1434" s="20">
        <f>SUM(Table25[[#This Row],[IT Tower: Application]:[Other/Non-IT ]])</f>
        <v>1</v>
      </c>
      <c r="AD1434" s="67"/>
      <c r="AE1434" s="67"/>
      <c r="AF1434" s="67"/>
      <c r="AG1434" s="67"/>
      <c r="AH1434" s="67"/>
      <c r="AI1434" s="67"/>
      <c r="AJ1434" s="67"/>
      <c r="AK1434" s="67"/>
      <c r="AL1434" s="67"/>
      <c r="AM1434" s="67"/>
      <c r="AN1434" s="67"/>
      <c r="AO1434" s="67"/>
      <c r="AP1434" s="67"/>
      <c r="AQ1434" s="67"/>
      <c r="AR1434" s="67"/>
      <c r="AS1434" s="67"/>
      <c r="AT1434" s="67"/>
      <c r="AU1434" s="67"/>
      <c r="AV1434" s="67"/>
      <c r="AW1434" s="67"/>
      <c r="AX1434" s="67">
        <v>0</v>
      </c>
      <c r="AY1434" s="67">
        <v>9672</v>
      </c>
      <c r="AZ1434" s="67">
        <v>39693</v>
      </c>
      <c r="BA1434" s="67">
        <v>125940</v>
      </c>
      <c r="BB1434" s="113">
        <v>47644</v>
      </c>
      <c r="BC1434" s="113">
        <v>16339</v>
      </c>
      <c r="BD1434" s="113"/>
      <c r="BE1434" s="113"/>
      <c r="BF1434" s="113"/>
      <c r="BG1434" s="113"/>
      <c r="BH1434" s="113"/>
      <c r="BI1434" s="113"/>
      <c r="BJ1434" s="113"/>
      <c r="BK1434" s="113"/>
      <c r="BL1434" s="113"/>
      <c r="BM1434" s="113"/>
      <c r="BN1434" s="113"/>
      <c r="BO1434" s="113"/>
      <c r="BP1434" s="113"/>
      <c r="BQ1434" s="113"/>
      <c r="BR1434" s="113"/>
      <c r="BS1434" s="113"/>
      <c r="BT1434" s="113"/>
      <c r="BU1434" s="113"/>
      <c r="BV1434" s="113"/>
      <c r="BW1434" s="113"/>
      <c r="BX1434" s="113"/>
      <c r="BY1434" s="113"/>
      <c r="BZ1434" s="113"/>
      <c r="CA1434" s="67"/>
      <c r="CB1434" s="113"/>
      <c r="CC1434" s="69">
        <f>SUM(Table25[[#This Row],[Contract Amount FY00]:[Contract Amount FY50]])</f>
        <v>239288</v>
      </c>
      <c r="CD1434" s="114"/>
    </row>
    <row r="1435" spans="1:82" x14ac:dyDescent="0.25">
      <c r="A1435" s="122" t="s">
        <v>1954</v>
      </c>
      <c r="B1435" s="122" t="s">
        <v>286</v>
      </c>
      <c r="C1435" s="122" t="s">
        <v>2237</v>
      </c>
      <c r="E1435" s="26" t="str">
        <f>IFERROR(IF(VLOOKUP(Table25[[#This Row],[Contract No.]],Table3[#All],3,FALSE)="","No","Yes"),"")</f>
        <v>No</v>
      </c>
      <c r="F1435" s="107" t="str">
        <f>IFERROR(VLOOKUP(Table25[[#This Row],[Contract No.]],Table3[#All],3,FALSE),"")</f>
        <v/>
      </c>
      <c r="G1435" s="107" t="str">
        <f>IFERROR(IF(Table25[[#This Row],[Cooperative Purchase
(Yes/No)]]="Yes","Yes",IF(VLOOKUP(Table25[[#This Row],[Contract No.]],Table3[#All],1,FALSE)=Table25[[#This Row],[Contract No.]],"Yes","No")),"No")</f>
        <v>Yes</v>
      </c>
      <c r="H1435" s="51">
        <f>IFERROR(VLOOKUP(Table25[[#This Row],[Contract No.]],Table3[#All],4,FALSE),"")</f>
        <v>42401</v>
      </c>
      <c r="I1435" s="28">
        <f>IFERROR(IF(AND(MONTH(Table25[[#This Row],[Contract Start Date]])&gt;6,MONTH(Table25[[#This Row],[Contract Start Date]])&lt;=12),YEAR(Table25[[#This Row],[Contract Start Date]])+1,YEAR(Table25[[#This Row],[Contract Start Date]])),"")</f>
        <v>2016</v>
      </c>
      <c r="J1435" s="108">
        <f>Table25[[#This Row],[FY Formula start]]</f>
        <v>2016</v>
      </c>
      <c r="K1435" s="59" t="str">
        <f>"FY"&amp;" "&amp;Table25[[#This Row],[Year Start]]</f>
        <v>FY 2016</v>
      </c>
      <c r="L1435" s="109">
        <f>IFERROR(VLOOKUP(Table25[[#This Row],[Contract No.]],Table3[#All],5,FALSE),"")</f>
        <v>72717</v>
      </c>
      <c r="M1435" s="110">
        <f>IFERROR(IF(Table25[[#This Row],[Contract End Date]]="99/99/9999","No End",IF(AND(MONTH(Table25[[#This Row],[Contract End Date]])&gt;6,MONTH(Table25[[#This Row],[Contract End Date]])&lt;=12),YEAR(Table25[[#This Row],[Contract End Date]])+1,YEAR(Table25[[#This Row],[Contract End Date]]))),"")</f>
        <v>2099</v>
      </c>
      <c r="N1435" s="111">
        <f>Table25[[#This Row],[FY Formula end]]</f>
        <v>2099</v>
      </c>
      <c r="O1435" s="112" t="str">
        <f>IF(Table25[[#This Row],[Year End]]="No End","No End","FY"&amp;" "&amp;Table25[[#This Row],[Year End]])</f>
        <v>FY 2099</v>
      </c>
      <c r="P1435" s="27"/>
      <c r="Q1435" s="104">
        <f>_xlfn.IFNA(IF($B1435="","",VLOOKUP($B1435,'SWC Towers'!$A:$Q,$Q$2,FALSE)),"")</f>
        <v>0.5</v>
      </c>
      <c r="R1435" s="106" t="str">
        <f>_xlfn.IFNA(IF($B1435="","",VLOOKUP($B1435,'SWC Towers'!$A:$Q,$R$2,FALSE)),"")</f>
        <v/>
      </c>
      <c r="S1435" s="106" t="str">
        <f>_xlfn.IFNA(IF($B1435="","",VLOOKUP($B1435,'SWC Towers'!$A:$Q,$S$2,FALSE)),"")</f>
        <v/>
      </c>
      <c r="T1435" s="106">
        <f>_xlfn.IFNA(IF($B1435="","",VLOOKUP($B1435,'SWC Towers'!$A:$Q,$T$2,FALSE)),"")</f>
        <v>0.5</v>
      </c>
      <c r="U1435" s="104" t="str">
        <f>_xlfn.IFNA(IF($B1435="","",VLOOKUP($B1435,'SWC Towers'!$A:$Q,$U$2,FALSE)),"")</f>
        <v/>
      </c>
      <c r="V1435" s="104" t="str">
        <f>_xlfn.IFNA(IF($B1435="","",VLOOKUP($B1435,'SWC Towers'!$A:$Q,$V$2,FALSE)),"")</f>
        <v/>
      </c>
      <c r="W1435" s="104" t="str">
        <f>_xlfn.IFNA(IF($B1435="","",VLOOKUP($B1435,'SWC Towers'!$A:$Q,$W$2,FALSE)),"")</f>
        <v/>
      </c>
      <c r="X1435" s="104" t="str">
        <f>_xlfn.IFNA(IF($B1435="","",VLOOKUP($B1435,'SWC Towers'!$A:$Q,$X$2,FALSE)),"")</f>
        <v/>
      </c>
      <c r="Y1435" s="104" t="str">
        <f>_xlfn.IFNA(IF($B1435="","",VLOOKUP($B1435,'SWC Towers'!$A:$Q,$Y$2,FALSE)),"")</f>
        <v/>
      </c>
      <c r="Z1435" s="104" t="str">
        <f>_xlfn.IFNA(IF($B1435="","",VLOOKUP($B1435,'SWC Towers'!$A:$Q,$Z$2,FALSE)),"")</f>
        <v/>
      </c>
      <c r="AA1435" s="104" t="str">
        <f>_xlfn.IFNA(IF($B1435="","",VLOOKUP($B1435,'SWC Towers'!$A:$Q,$AA$2,FALSE)),"")</f>
        <v/>
      </c>
      <c r="AB1435" s="106" t="str">
        <f>_xlfn.IFNA(IF($B1435="","",VLOOKUP($B1435,'SWC Towers'!$A:$Q,$AB$2,FALSE)),"")</f>
        <v/>
      </c>
      <c r="AC1435" s="20">
        <f>SUM(Table25[[#This Row],[IT Tower: Application]:[Other/Non-IT ]])</f>
        <v>1</v>
      </c>
      <c r="AD1435" s="67"/>
      <c r="AE1435" s="67"/>
      <c r="AF1435" s="67"/>
      <c r="AG1435" s="67"/>
      <c r="AH1435" s="67"/>
      <c r="AI1435" s="67"/>
      <c r="AJ1435" s="67"/>
      <c r="AK1435" s="67"/>
      <c r="AL1435" s="67"/>
      <c r="AM1435" s="67"/>
      <c r="AN1435" s="67"/>
      <c r="AO1435" s="67"/>
      <c r="AP1435" s="67"/>
      <c r="AQ1435" s="67"/>
      <c r="AR1435" s="67"/>
      <c r="AS1435" s="67"/>
      <c r="AT1435" s="67"/>
      <c r="AU1435" s="67"/>
      <c r="AV1435" s="67">
        <v>0</v>
      </c>
      <c r="AW1435" s="67">
        <v>83554</v>
      </c>
      <c r="AX1435" s="67">
        <v>122</v>
      </c>
      <c r="AY1435" s="67"/>
      <c r="AZ1435" s="67"/>
      <c r="BA1435" s="67"/>
      <c r="BB1435" s="113"/>
      <c r="BC1435" s="113"/>
      <c r="BD1435" s="113"/>
      <c r="BE1435" s="113"/>
      <c r="BF1435" s="113"/>
      <c r="BG1435" s="113"/>
      <c r="BH1435" s="113"/>
      <c r="BI1435" s="113"/>
      <c r="BJ1435" s="113"/>
      <c r="BK1435" s="113"/>
      <c r="BL1435" s="113"/>
      <c r="BM1435" s="113"/>
      <c r="BN1435" s="113"/>
      <c r="BO1435" s="113"/>
      <c r="BP1435" s="113"/>
      <c r="BQ1435" s="113"/>
      <c r="BR1435" s="113"/>
      <c r="BS1435" s="113"/>
      <c r="BT1435" s="113"/>
      <c r="BU1435" s="113"/>
      <c r="BV1435" s="113"/>
      <c r="BW1435" s="113"/>
      <c r="BX1435" s="113"/>
      <c r="BY1435" s="113"/>
      <c r="BZ1435" s="113"/>
      <c r="CA1435" s="67"/>
      <c r="CB1435" s="113"/>
      <c r="CC1435" s="69">
        <f>SUM(Table25[[#This Row],[Contract Amount FY00]:[Contract Amount FY50]])</f>
        <v>83676</v>
      </c>
      <c r="CD1435" s="114"/>
    </row>
    <row r="1436" spans="1:82" x14ac:dyDescent="0.25">
      <c r="A1436" s="122" t="s">
        <v>1954</v>
      </c>
      <c r="B1436" s="122" t="s">
        <v>3015</v>
      </c>
      <c r="C1436" s="122" t="s">
        <v>661</v>
      </c>
      <c r="E1436" s="26" t="str">
        <f>IFERROR(IF(VLOOKUP(Table25[[#This Row],[Contract No.]],Table3[#All],3,FALSE)="","No","Yes"),"")</f>
        <v>Yes</v>
      </c>
      <c r="F1436" s="107" t="str">
        <f>IFERROR(VLOOKUP(Table25[[#This Row],[Contract No.]],Table3[#All],3,FALSE),"")</f>
        <v>NASPO</v>
      </c>
      <c r="G1436" s="107" t="str">
        <f>IFERROR(IF(Table25[[#This Row],[Cooperative Purchase
(Yes/No)]]="Yes","Yes",IF(VLOOKUP(Table25[[#This Row],[Contract No.]],Table3[#All],1,FALSE)=Table25[[#This Row],[Contract No.]],"Yes","No")),"No")</f>
        <v>Yes</v>
      </c>
      <c r="H1436" s="51">
        <f>IFERROR(VLOOKUP(Table25[[#This Row],[Contract No.]],Table3[#All],4,FALSE),"")</f>
        <v>44805</v>
      </c>
      <c r="I1436" s="28">
        <f>IFERROR(IF(AND(MONTH(Table25[[#This Row],[Contract Start Date]])&gt;6,MONTH(Table25[[#This Row],[Contract Start Date]])&lt;=12),YEAR(Table25[[#This Row],[Contract Start Date]])+1,YEAR(Table25[[#This Row],[Contract Start Date]])),"")</f>
        <v>2023</v>
      </c>
      <c r="J1436" s="108">
        <f>Table25[[#This Row],[FY Formula start]]</f>
        <v>2023</v>
      </c>
      <c r="K1436" s="59" t="str">
        <f>"FY"&amp;" "&amp;Table25[[#This Row],[Year Start]]</f>
        <v>FY 2023</v>
      </c>
      <c r="L1436" s="109">
        <f>IFERROR(VLOOKUP(Table25[[#This Row],[Contract No.]],Table3[#All],5,FALSE),"")</f>
        <v>46521</v>
      </c>
      <c r="M1436" s="110">
        <f>IFERROR(IF(Table25[[#This Row],[Contract End Date]]="99/99/9999","No End",IF(AND(MONTH(Table25[[#This Row],[Contract End Date]])&gt;6,MONTH(Table25[[#This Row],[Contract End Date]])&lt;=12),YEAR(Table25[[#This Row],[Contract End Date]])+1,YEAR(Table25[[#This Row],[Contract End Date]]))),"")</f>
        <v>2027</v>
      </c>
      <c r="N1436" s="111">
        <f>Table25[[#This Row],[FY Formula end]]</f>
        <v>2027</v>
      </c>
      <c r="O1436" s="112" t="str">
        <f>IF(Table25[[#This Row],[Year End]]="No End","No End","FY"&amp;" "&amp;Table25[[#This Row],[Year End]])</f>
        <v>FY 2027</v>
      </c>
      <c r="P1436" s="27"/>
      <c r="Q1436" s="104" t="str">
        <f>_xlfn.IFNA(IF($B1436="","",VLOOKUP($B1436,'SWC Towers'!$A:$Q,$Q$2,FALSE)),"")</f>
        <v/>
      </c>
      <c r="R1436" s="106" t="str">
        <f>_xlfn.IFNA(IF($B1436="","",VLOOKUP($B1436,'SWC Towers'!$A:$Q,$R$2,FALSE)),"")</f>
        <v/>
      </c>
      <c r="S1436" s="106" t="str">
        <f>_xlfn.IFNA(IF($B1436="","",VLOOKUP($B1436,'SWC Towers'!$A:$Q,$S$2,FALSE)),"")</f>
        <v/>
      </c>
      <c r="T1436" s="106" t="str">
        <f>_xlfn.IFNA(IF($B1436="","",VLOOKUP($B1436,'SWC Towers'!$A:$Q,$T$2,FALSE)),"")</f>
        <v/>
      </c>
      <c r="U1436" s="104">
        <f>_xlfn.IFNA(IF($B1436="","",VLOOKUP($B1436,'SWC Towers'!$A:$Q,$U$2,FALSE)),"")</f>
        <v>0.4</v>
      </c>
      <c r="V1436" s="104" t="str">
        <f>_xlfn.IFNA(IF($B1436="","",VLOOKUP($B1436,'SWC Towers'!$A:$Q,$V$2,FALSE)),"")</f>
        <v/>
      </c>
      <c r="W1436" s="104" t="str">
        <f>_xlfn.IFNA(IF($B1436="","",VLOOKUP($B1436,'SWC Towers'!$A:$Q,$W$2,FALSE)),"")</f>
        <v/>
      </c>
      <c r="X1436" s="104" t="str">
        <f>_xlfn.IFNA(IF($B1436="","",VLOOKUP($B1436,'SWC Towers'!$A:$Q,$X$2,FALSE)),"")</f>
        <v/>
      </c>
      <c r="Y1436" s="104">
        <f>_xlfn.IFNA(IF($B1436="","",VLOOKUP($B1436,'SWC Towers'!$A:$Q,$Y$2,FALSE)),"")</f>
        <v>0.3</v>
      </c>
      <c r="Z1436" s="104">
        <f>_xlfn.IFNA(IF($B1436="","",VLOOKUP($B1436,'SWC Towers'!$A:$Q,$Z$2,FALSE)),"")</f>
        <v>0.3</v>
      </c>
      <c r="AA1436" s="104" t="str">
        <f>_xlfn.IFNA(IF($B1436="","",VLOOKUP($B1436,'SWC Towers'!$A:$Q,$AA$2,FALSE)),"")</f>
        <v/>
      </c>
      <c r="AB1436" s="106" t="str">
        <f>_xlfn.IFNA(IF($B1436="","",VLOOKUP($B1436,'SWC Towers'!$A:$Q,$AB$2,FALSE)),"")</f>
        <v/>
      </c>
      <c r="AC1436" s="20">
        <f>SUM(Table25[[#This Row],[IT Tower: Application]:[Other/Non-IT ]])</f>
        <v>1</v>
      </c>
      <c r="AD1436" s="67"/>
      <c r="AE1436" s="67"/>
      <c r="AF1436" s="67"/>
      <c r="AG1436" s="67"/>
      <c r="AH1436" s="67"/>
      <c r="AI1436" s="67"/>
      <c r="AJ1436" s="67"/>
      <c r="AK1436" s="67"/>
      <c r="AL1436" s="67"/>
      <c r="AM1436" s="67"/>
      <c r="AN1436" s="67"/>
      <c r="AO1436" s="67"/>
      <c r="AP1436" s="67"/>
      <c r="AQ1436" s="67"/>
      <c r="AR1436" s="67"/>
      <c r="AS1436" s="67"/>
      <c r="AT1436" s="67"/>
      <c r="AU1436" s="67"/>
      <c r="AV1436" s="67"/>
      <c r="AW1436" s="67"/>
      <c r="AX1436" s="67"/>
      <c r="AY1436" s="67"/>
      <c r="AZ1436" s="67"/>
      <c r="BA1436" s="67">
        <v>0</v>
      </c>
      <c r="BB1436" s="113">
        <v>4067</v>
      </c>
      <c r="BC1436" s="113">
        <v>1507</v>
      </c>
      <c r="BD1436" s="113"/>
      <c r="BE1436" s="113"/>
      <c r="BF1436" s="113"/>
      <c r="BG1436" s="113"/>
      <c r="BH1436" s="113"/>
      <c r="BI1436" s="113"/>
      <c r="BJ1436" s="113"/>
      <c r="BK1436" s="113"/>
      <c r="BL1436" s="113"/>
      <c r="BM1436" s="113"/>
      <c r="BN1436" s="113"/>
      <c r="BO1436" s="113"/>
      <c r="BP1436" s="113"/>
      <c r="BQ1436" s="113"/>
      <c r="BR1436" s="113"/>
      <c r="BS1436" s="113"/>
      <c r="BT1436" s="113"/>
      <c r="BU1436" s="113"/>
      <c r="BV1436" s="113"/>
      <c r="BW1436" s="113"/>
      <c r="BX1436" s="113"/>
      <c r="BY1436" s="113"/>
      <c r="BZ1436" s="113"/>
      <c r="CA1436" s="67"/>
      <c r="CB1436" s="113"/>
      <c r="CC1436" s="69">
        <f>SUM(Table25[[#This Row],[Contract Amount FY00]:[Contract Amount FY50]])</f>
        <v>5574</v>
      </c>
      <c r="CD1436" s="114"/>
    </row>
    <row r="1437" spans="1:82" x14ac:dyDescent="0.25">
      <c r="A1437" s="122" t="s">
        <v>1954</v>
      </c>
      <c r="B1437" s="122" t="s">
        <v>3145</v>
      </c>
      <c r="C1437" s="122" t="s">
        <v>3123</v>
      </c>
      <c r="E1437" s="26" t="str">
        <f>IFERROR(IF(VLOOKUP(Table25[[#This Row],[Contract No.]],Table3[#All],3,FALSE)="","No","Yes"),"")</f>
        <v>Yes</v>
      </c>
      <c r="F1437" s="107" t="str">
        <f>IFERROR(VLOOKUP(Table25[[#This Row],[Contract No.]],Table3[#All],3,FALSE),"")</f>
        <v>NASPO</v>
      </c>
      <c r="G1437" s="107" t="str">
        <f>IFERROR(IF(Table25[[#This Row],[Cooperative Purchase
(Yes/No)]]="Yes","Yes",IF(VLOOKUP(Table25[[#This Row],[Contract No.]],Table3[#All],1,FALSE)=Table25[[#This Row],[Contract No.]],"Yes","No")),"No")</f>
        <v>Yes</v>
      </c>
      <c r="H1437" s="51">
        <f>IFERROR(VLOOKUP(Table25[[#This Row],[Contract No.]],Table3[#All],4,FALSE),"")</f>
        <v>45138</v>
      </c>
      <c r="I1437" s="28">
        <f>IFERROR(IF(AND(MONTH(Table25[[#This Row],[Contract Start Date]])&gt;6,MONTH(Table25[[#This Row],[Contract Start Date]])&lt;=12),YEAR(Table25[[#This Row],[Contract Start Date]])+1,YEAR(Table25[[#This Row],[Contract Start Date]])),"")</f>
        <v>2024</v>
      </c>
      <c r="J1437" s="108">
        <f>Table25[[#This Row],[FY Formula start]]</f>
        <v>2024</v>
      </c>
      <c r="K1437" s="59" t="str">
        <f>"FY"&amp;" "&amp;Table25[[#This Row],[Year Start]]</f>
        <v>FY 2024</v>
      </c>
      <c r="L1437" s="109">
        <f>IFERROR(VLOOKUP(Table25[[#This Row],[Contract No.]],Table3[#All],5,FALSE),"")</f>
        <v>48426</v>
      </c>
      <c r="M1437" s="110">
        <f>IFERROR(IF(Table25[[#This Row],[Contract End Date]]="99/99/9999","No End",IF(AND(MONTH(Table25[[#This Row],[Contract End Date]])&gt;6,MONTH(Table25[[#This Row],[Contract End Date]])&lt;=12),YEAR(Table25[[#This Row],[Contract End Date]])+1,YEAR(Table25[[#This Row],[Contract End Date]]))),"")</f>
        <v>2033</v>
      </c>
      <c r="N1437" s="111">
        <f>Table25[[#This Row],[FY Formula end]]</f>
        <v>2033</v>
      </c>
      <c r="O1437" s="112" t="str">
        <f>IF(Table25[[#This Row],[Year End]]="No End","No End","FY"&amp;" "&amp;Table25[[#This Row],[Year End]])</f>
        <v>FY 2033</v>
      </c>
      <c r="P1437" s="27"/>
      <c r="Q1437" s="104">
        <f>_xlfn.IFNA(IF($B1437="","",VLOOKUP($B1437,'SWC Towers'!$A:$Q,$Q$2,FALSE)),"")</f>
        <v>0.2</v>
      </c>
      <c r="R1437" s="106">
        <f>_xlfn.IFNA(IF($B1437="","",VLOOKUP($B1437,'SWC Towers'!$A:$Q,$R$2,FALSE)),"")</f>
        <v>0.2</v>
      </c>
      <c r="S1437" s="106" t="str">
        <f>_xlfn.IFNA(IF($B1437="","",VLOOKUP($B1437,'SWC Towers'!$A:$Q,$S$2,FALSE)),"")</f>
        <v/>
      </c>
      <c r="T1437" s="106">
        <f>_xlfn.IFNA(IF($B1437="","",VLOOKUP($B1437,'SWC Towers'!$A:$Q,$T$2,FALSE)),"")</f>
        <v>0.1</v>
      </c>
      <c r="U1437" s="104" t="str">
        <f>_xlfn.IFNA(IF($B1437="","",VLOOKUP($B1437,'SWC Towers'!$A:$Q,$U$2,FALSE)),"")</f>
        <v/>
      </c>
      <c r="V1437" s="104" t="str">
        <f>_xlfn.IFNA(IF($B1437="","",VLOOKUP($B1437,'SWC Towers'!$A:$Q,$V$2,FALSE)),"")</f>
        <v/>
      </c>
      <c r="W1437" s="104">
        <f>_xlfn.IFNA(IF($B1437="","",VLOOKUP($B1437,'SWC Towers'!$A:$Q,$W$2,FALSE)),"")</f>
        <v>0.3</v>
      </c>
      <c r="X1437" s="104" t="str">
        <f>_xlfn.IFNA(IF($B1437="","",VLOOKUP($B1437,'SWC Towers'!$A:$Q,$X$2,FALSE)),"")</f>
        <v/>
      </c>
      <c r="Y1437" s="104" t="str">
        <f>_xlfn.IFNA(IF($B1437="","",VLOOKUP($B1437,'SWC Towers'!$A:$Q,$Y$2,FALSE)),"")</f>
        <v/>
      </c>
      <c r="Z1437" s="104">
        <f>_xlfn.IFNA(IF($B1437="","",VLOOKUP($B1437,'SWC Towers'!$A:$Q,$Z$2,FALSE)),"")</f>
        <v>0.1</v>
      </c>
      <c r="AA1437" s="104" t="str">
        <f>_xlfn.IFNA(IF($B1437="","",VLOOKUP($B1437,'SWC Towers'!$A:$Q,$AA$2,FALSE)),"")</f>
        <v/>
      </c>
      <c r="AB1437" s="106">
        <f>_xlfn.IFNA(IF($B1437="","",VLOOKUP($B1437,'SWC Towers'!$A:$Q,$AB$2,FALSE)),"")</f>
        <v>0.1</v>
      </c>
      <c r="AC1437" s="20">
        <f>SUM(Table25[[#This Row],[IT Tower: Application]:[Other/Non-IT ]])</f>
        <v>1</v>
      </c>
      <c r="AD1437" s="67"/>
      <c r="AE1437" s="67"/>
      <c r="AF1437" s="67"/>
      <c r="AG1437" s="67"/>
      <c r="AH1437" s="67"/>
      <c r="AI1437" s="67"/>
      <c r="AJ1437" s="67"/>
      <c r="AK1437" s="67"/>
      <c r="AL1437" s="67"/>
      <c r="AM1437" s="67"/>
      <c r="AN1437" s="67"/>
      <c r="AO1437" s="67"/>
      <c r="AP1437" s="67"/>
      <c r="AQ1437" s="67"/>
      <c r="AR1437" s="67"/>
      <c r="AS1437" s="67"/>
      <c r="AT1437" s="67"/>
      <c r="AU1437" s="67"/>
      <c r="AV1437" s="67"/>
      <c r="AW1437" s="67"/>
      <c r="AX1437" s="67"/>
      <c r="AY1437" s="67"/>
      <c r="AZ1437" s="67"/>
      <c r="BA1437" s="67"/>
      <c r="BB1437" s="113">
        <v>488987</v>
      </c>
      <c r="BC1437" s="113">
        <v>39703</v>
      </c>
      <c r="BD1437" s="113"/>
      <c r="BE1437" s="113"/>
      <c r="BF1437" s="113"/>
      <c r="BG1437" s="113"/>
      <c r="BH1437" s="113"/>
      <c r="BI1437" s="113"/>
      <c r="BJ1437" s="113"/>
      <c r="BK1437" s="113"/>
      <c r="BL1437" s="113"/>
      <c r="BM1437" s="113"/>
      <c r="BN1437" s="113"/>
      <c r="BO1437" s="113"/>
      <c r="BP1437" s="113"/>
      <c r="BQ1437" s="113"/>
      <c r="BR1437" s="113"/>
      <c r="BS1437" s="113"/>
      <c r="BT1437" s="113"/>
      <c r="BU1437" s="113"/>
      <c r="BV1437" s="113"/>
      <c r="BW1437" s="113"/>
      <c r="BX1437" s="113"/>
      <c r="BY1437" s="113"/>
      <c r="BZ1437" s="113"/>
      <c r="CA1437" s="67"/>
      <c r="CB1437" s="113"/>
      <c r="CC1437" s="69">
        <f>SUM(Table25[[#This Row],[Contract Amount FY00]:[Contract Amount FY50]])</f>
        <v>528690</v>
      </c>
      <c r="CD1437" s="114"/>
    </row>
    <row r="1438" spans="1:82" x14ac:dyDescent="0.25">
      <c r="A1438" s="122" t="s">
        <v>1954</v>
      </c>
      <c r="B1438" s="122" t="s">
        <v>3183</v>
      </c>
      <c r="C1438" s="122" t="s">
        <v>966</v>
      </c>
      <c r="E1438" s="26" t="str">
        <f>IFERROR(IF(VLOOKUP(Table25[[#This Row],[Contract No.]],Table3[#All],3,FALSE)="","No","Yes"),"")</f>
        <v>Yes</v>
      </c>
      <c r="F1438" s="107" t="str">
        <f>IFERROR(VLOOKUP(Table25[[#This Row],[Contract No.]],Table3[#All],3,FALSE),"")</f>
        <v>NASPO</v>
      </c>
      <c r="G1438" s="107" t="str">
        <f>IFERROR(IF(Table25[[#This Row],[Cooperative Purchase
(Yes/No)]]="Yes","Yes",IF(VLOOKUP(Table25[[#This Row],[Contract No.]],Table3[#All],1,FALSE)=Table25[[#This Row],[Contract No.]],"Yes","No")),"No")</f>
        <v>Yes</v>
      </c>
      <c r="H1438" s="51">
        <f>IFERROR(VLOOKUP(Table25[[#This Row],[Contract No.]],Table3[#All],4,FALSE),"")</f>
        <v>45505</v>
      </c>
      <c r="I1438" s="28">
        <f>IFERROR(IF(AND(MONTH(Table25[[#This Row],[Contract Start Date]])&gt;6,MONTH(Table25[[#This Row],[Contract Start Date]])&lt;=12),YEAR(Table25[[#This Row],[Contract Start Date]])+1,YEAR(Table25[[#This Row],[Contract Start Date]])),"")</f>
        <v>2025</v>
      </c>
      <c r="J1438" s="108">
        <f>Table25[[#This Row],[FY Formula start]]</f>
        <v>2025</v>
      </c>
      <c r="K1438" s="59" t="str">
        <f>"FY"&amp;" "&amp;Table25[[#This Row],[Year Start]]</f>
        <v>FY 2025</v>
      </c>
      <c r="L1438" s="109">
        <f>IFERROR(VLOOKUP(Table25[[#This Row],[Contract No.]],Table3[#All],5,FALSE),"")</f>
        <v>47330</v>
      </c>
      <c r="M1438" s="110">
        <f>IFERROR(IF(Table25[[#This Row],[Contract End Date]]="99/99/9999","No End",IF(AND(MONTH(Table25[[#This Row],[Contract End Date]])&gt;6,MONTH(Table25[[#This Row],[Contract End Date]])&lt;=12),YEAR(Table25[[#This Row],[Contract End Date]])+1,YEAR(Table25[[#This Row],[Contract End Date]]))),"")</f>
        <v>2030</v>
      </c>
      <c r="N1438" s="111">
        <f>Table25[[#This Row],[FY Formula end]]</f>
        <v>2030</v>
      </c>
      <c r="O1438" s="112" t="str">
        <f>IF(Table25[[#This Row],[Year End]]="No End","No End","FY"&amp;" "&amp;Table25[[#This Row],[Year End]])</f>
        <v>FY 2030</v>
      </c>
      <c r="P1438" s="27"/>
      <c r="Q1438" s="104">
        <f>_xlfn.IFNA(IF($B1438="","",VLOOKUP($B1438,'SWC Towers'!$A:$Q,$Q$2,FALSE)),"")</f>
        <v>0.2</v>
      </c>
      <c r="R1438" s="106" t="str">
        <f>_xlfn.IFNA(IF($B1438="","",VLOOKUP($B1438,'SWC Towers'!$A:$Q,$R$2,FALSE)),"")</f>
        <v/>
      </c>
      <c r="S1438" s="106">
        <f>_xlfn.IFNA(IF($B1438="","",VLOOKUP($B1438,'SWC Towers'!$A:$Q,$S$2,FALSE)),"")</f>
        <v>0.2</v>
      </c>
      <c r="T1438" s="106" t="str">
        <f>_xlfn.IFNA(IF($B1438="","",VLOOKUP($B1438,'SWC Towers'!$A:$Q,$T$2,FALSE)),"")</f>
        <v/>
      </c>
      <c r="U1438" s="104">
        <f>_xlfn.IFNA(IF($B1438="","",VLOOKUP($B1438,'SWC Towers'!$A:$Q,$U$2,FALSE)),"")</f>
        <v>0.4</v>
      </c>
      <c r="V1438" s="104" t="str">
        <f>_xlfn.IFNA(IF($B1438="","",VLOOKUP($B1438,'SWC Towers'!$A:$Q,$V$2,FALSE)),"")</f>
        <v/>
      </c>
      <c r="W1438" s="104">
        <f>_xlfn.IFNA(IF($B1438="","",VLOOKUP($B1438,'SWC Towers'!$A:$Q,$W$2,FALSE)),"")</f>
        <v>0.2</v>
      </c>
      <c r="X1438" s="104" t="str">
        <f>_xlfn.IFNA(IF($B1438="","",VLOOKUP($B1438,'SWC Towers'!$A:$Q,$X$2,FALSE)),"")</f>
        <v/>
      </c>
      <c r="Y1438" s="104" t="str">
        <f>_xlfn.IFNA(IF($B1438="","",VLOOKUP($B1438,'SWC Towers'!$A:$Q,$Y$2,FALSE)),"")</f>
        <v/>
      </c>
      <c r="Z1438" s="104" t="str">
        <f>_xlfn.IFNA(IF($B1438="","",VLOOKUP($B1438,'SWC Towers'!$A:$Q,$Z$2,FALSE)),"")</f>
        <v/>
      </c>
      <c r="AA1438" s="104" t="str">
        <f>_xlfn.IFNA(IF($B1438="","",VLOOKUP($B1438,'SWC Towers'!$A:$Q,$AA$2,FALSE)),"")</f>
        <v/>
      </c>
      <c r="AB1438" s="106" t="str">
        <f>_xlfn.IFNA(IF($B1438="","",VLOOKUP($B1438,'SWC Towers'!$A:$Q,$AB$2,FALSE)),"")</f>
        <v/>
      </c>
      <c r="AC1438" s="20">
        <f>SUM(Table25[[#This Row],[IT Tower: Application]:[Other/Non-IT ]])</f>
        <v>1</v>
      </c>
      <c r="AD1438" s="67"/>
      <c r="AE1438" s="67"/>
      <c r="AF1438" s="67"/>
      <c r="AG1438" s="67"/>
      <c r="AH1438" s="67"/>
      <c r="AI1438" s="67"/>
      <c r="AJ1438" s="67"/>
      <c r="AK1438" s="67"/>
      <c r="AL1438" s="67"/>
      <c r="AM1438" s="67"/>
      <c r="AN1438" s="67"/>
      <c r="AO1438" s="67"/>
      <c r="AP1438" s="67"/>
      <c r="AQ1438" s="67"/>
      <c r="AR1438" s="67"/>
      <c r="AS1438" s="67"/>
      <c r="AT1438" s="67"/>
      <c r="AU1438" s="67"/>
      <c r="AV1438" s="67"/>
      <c r="AW1438" s="67"/>
      <c r="AX1438" s="67"/>
      <c r="AY1438" s="67"/>
      <c r="AZ1438" s="67"/>
      <c r="BA1438" s="67"/>
      <c r="BB1438" s="113">
        <v>0</v>
      </c>
      <c r="BC1438" s="113">
        <v>76466</v>
      </c>
      <c r="BD1438" s="113"/>
      <c r="BE1438" s="113"/>
      <c r="BF1438" s="113"/>
      <c r="BG1438" s="113"/>
      <c r="BH1438" s="113"/>
      <c r="BI1438" s="113"/>
      <c r="BJ1438" s="113"/>
      <c r="BK1438" s="113"/>
      <c r="BL1438" s="113"/>
      <c r="BM1438" s="113"/>
      <c r="BN1438" s="113"/>
      <c r="BO1438" s="113"/>
      <c r="BP1438" s="113"/>
      <c r="BQ1438" s="113"/>
      <c r="BR1438" s="113"/>
      <c r="BS1438" s="113"/>
      <c r="BT1438" s="113"/>
      <c r="BU1438" s="113"/>
      <c r="BV1438" s="113"/>
      <c r="BW1438" s="113"/>
      <c r="BX1438" s="113"/>
      <c r="BY1438" s="113"/>
      <c r="BZ1438" s="113"/>
      <c r="CA1438" s="67"/>
      <c r="CB1438" s="113"/>
      <c r="CC1438" s="69">
        <f>SUM(Table25[[#This Row],[Contract Amount FY00]:[Contract Amount FY50]])</f>
        <v>76466</v>
      </c>
      <c r="CD1438" s="114"/>
    </row>
    <row r="1439" spans="1:82" x14ac:dyDescent="0.25">
      <c r="A1439" s="122" t="s">
        <v>2019</v>
      </c>
      <c r="B1439" s="122" t="s">
        <v>757</v>
      </c>
      <c r="C1439" s="122" t="s">
        <v>2261</v>
      </c>
      <c r="E1439" s="26" t="str">
        <f>IFERROR(IF(VLOOKUP(Table25[[#This Row],[Contract No.]],Table3[#All],3,FALSE)="","No","Yes"),"")</f>
        <v>Yes</v>
      </c>
      <c r="F1439" s="107" t="str">
        <f>IFERROR(VLOOKUP(Table25[[#This Row],[Contract No.]],Table3[#All],3,FALSE),"")</f>
        <v>NASPO</v>
      </c>
      <c r="G1439" s="107" t="str">
        <f>IFERROR(IF(Table25[[#This Row],[Cooperative Purchase
(Yes/No)]]="Yes","Yes",IF(VLOOKUP(Table25[[#This Row],[Contract No.]],Table3[#All],1,FALSE)=Table25[[#This Row],[Contract No.]],"Yes","No")),"No")</f>
        <v>Yes</v>
      </c>
      <c r="H1439" s="51">
        <f>IFERROR(VLOOKUP(Table25[[#This Row],[Contract No.]],Table3[#All],4,FALSE),"")</f>
        <v>43516</v>
      </c>
      <c r="I1439" s="28">
        <f>IFERROR(IF(AND(MONTH(Table25[[#This Row],[Contract Start Date]])&gt;6,MONTH(Table25[[#This Row],[Contract Start Date]])&lt;=12),YEAR(Table25[[#This Row],[Contract Start Date]])+1,YEAR(Table25[[#This Row],[Contract Start Date]])),"")</f>
        <v>2019</v>
      </c>
      <c r="J1439" s="108">
        <f>Table25[[#This Row],[FY Formula start]]</f>
        <v>2019</v>
      </c>
      <c r="K1439" s="59" t="str">
        <f>"FY"&amp;" "&amp;Table25[[#This Row],[Year Start]]</f>
        <v>FY 2019</v>
      </c>
      <c r="L1439" s="109">
        <f>IFERROR(VLOOKUP(Table25[[#This Row],[Contract No.]],Table3[#All],5,FALSE),"")</f>
        <v>45535</v>
      </c>
      <c r="M1439" s="110">
        <f>IFERROR(IF(Table25[[#This Row],[Contract End Date]]="99/99/9999","No End",IF(AND(MONTH(Table25[[#This Row],[Contract End Date]])&gt;6,MONTH(Table25[[#This Row],[Contract End Date]])&lt;=12),YEAR(Table25[[#This Row],[Contract End Date]])+1,YEAR(Table25[[#This Row],[Contract End Date]]))),"")</f>
        <v>2025</v>
      </c>
      <c r="N1439" s="111">
        <f>Table25[[#This Row],[FY Formula end]]</f>
        <v>2025</v>
      </c>
      <c r="O1439" s="112" t="str">
        <f>IF(Table25[[#This Row],[Year End]]="No End","No End","FY"&amp;" "&amp;Table25[[#This Row],[Year End]])</f>
        <v>FY 2025</v>
      </c>
      <c r="P1439" s="27"/>
      <c r="Q1439" s="104" t="str">
        <f>_xlfn.IFNA(IF($B1439="","",VLOOKUP($B1439,'SWC Towers'!$A:$Q,$Q$2,FALSE)),"")</f>
        <v/>
      </c>
      <c r="R1439" s="106" t="str">
        <f>_xlfn.IFNA(IF($B1439="","",VLOOKUP($B1439,'SWC Towers'!$A:$Q,$R$2,FALSE)),"")</f>
        <v/>
      </c>
      <c r="S1439" s="106" t="str">
        <f>_xlfn.IFNA(IF($B1439="","",VLOOKUP($B1439,'SWC Towers'!$A:$Q,$S$2,FALSE)),"")</f>
        <v/>
      </c>
      <c r="T1439" s="106">
        <f>_xlfn.IFNA(IF($B1439="","",VLOOKUP($B1439,'SWC Towers'!$A:$Q,$T$2,FALSE)),"")</f>
        <v>0.1</v>
      </c>
      <c r="U1439" s="104">
        <f>_xlfn.IFNA(IF($B1439="","",VLOOKUP($B1439,'SWC Towers'!$A:$Q,$U$2,FALSE)),"")</f>
        <v>0.3</v>
      </c>
      <c r="V1439" s="104" t="str">
        <f>_xlfn.IFNA(IF($B1439="","",VLOOKUP($B1439,'SWC Towers'!$A:$Q,$V$2,FALSE)),"")</f>
        <v/>
      </c>
      <c r="W1439" s="104">
        <f>_xlfn.IFNA(IF($B1439="","",VLOOKUP($B1439,'SWC Towers'!$A:$Q,$W$2,FALSE)),"")</f>
        <v>0.6</v>
      </c>
      <c r="X1439" s="104" t="str">
        <f>_xlfn.IFNA(IF($B1439="","",VLOOKUP($B1439,'SWC Towers'!$A:$Q,$X$2,FALSE)),"")</f>
        <v/>
      </c>
      <c r="Y1439" s="104" t="str">
        <f>_xlfn.IFNA(IF($B1439="","",VLOOKUP($B1439,'SWC Towers'!$A:$Q,$Y$2,FALSE)),"")</f>
        <v/>
      </c>
      <c r="Z1439" s="104" t="str">
        <f>_xlfn.IFNA(IF($B1439="","",VLOOKUP($B1439,'SWC Towers'!$A:$Q,$Z$2,FALSE)),"")</f>
        <v/>
      </c>
      <c r="AA1439" s="104" t="str">
        <f>_xlfn.IFNA(IF($B1439="","",VLOOKUP($B1439,'SWC Towers'!$A:$Q,$AA$2,FALSE)),"")</f>
        <v/>
      </c>
      <c r="AB1439" s="106" t="str">
        <f>_xlfn.IFNA(IF($B1439="","",VLOOKUP($B1439,'SWC Towers'!$A:$Q,$AB$2,FALSE)),"")</f>
        <v/>
      </c>
      <c r="AC1439" s="20">
        <f>SUM(Table25[[#This Row],[IT Tower: Application]:[Other/Non-IT ]])</f>
        <v>1</v>
      </c>
      <c r="AD1439" s="67"/>
      <c r="AE1439" s="67"/>
      <c r="AF1439" s="67"/>
      <c r="AG1439" s="67"/>
      <c r="AH1439" s="67"/>
      <c r="AI1439" s="67"/>
      <c r="AJ1439" s="67"/>
      <c r="AK1439" s="67"/>
      <c r="AL1439" s="67"/>
      <c r="AM1439" s="67"/>
      <c r="AN1439" s="67"/>
      <c r="AO1439" s="67"/>
      <c r="AP1439" s="67"/>
      <c r="AQ1439" s="67"/>
      <c r="AR1439" s="67"/>
      <c r="AS1439" s="67"/>
      <c r="AT1439" s="67"/>
      <c r="AU1439" s="67"/>
      <c r="AV1439" s="67"/>
      <c r="AW1439" s="67"/>
      <c r="AX1439" s="67"/>
      <c r="AY1439" s="67">
        <v>0</v>
      </c>
      <c r="AZ1439" s="67">
        <v>815</v>
      </c>
      <c r="BA1439" s="67"/>
      <c r="BB1439" s="113"/>
      <c r="BC1439" s="113"/>
      <c r="BD1439" s="113"/>
      <c r="BE1439" s="113"/>
      <c r="BF1439" s="113"/>
      <c r="BG1439" s="113"/>
      <c r="BH1439" s="113"/>
      <c r="BI1439" s="113"/>
      <c r="BJ1439" s="113"/>
      <c r="BK1439" s="113"/>
      <c r="BL1439" s="113"/>
      <c r="BM1439" s="113"/>
      <c r="BN1439" s="113"/>
      <c r="BO1439" s="113"/>
      <c r="BP1439" s="113"/>
      <c r="BQ1439" s="113"/>
      <c r="BR1439" s="113"/>
      <c r="BS1439" s="113"/>
      <c r="BT1439" s="113"/>
      <c r="BU1439" s="113"/>
      <c r="BV1439" s="113"/>
      <c r="BW1439" s="113"/>
      <c r="BX1439" s="113"/>
      <c r="BY1439" s="113"/>
      <c r="BZ1439" s="113"/>
      <c r="CA1439" s="67"/>
      <c r="CB1439" s="113"/>
      <c r="CC1439" s="69">
        <f>SUM(Table25[[#This Row],[Contract Amount FY00]:[Contract Amount FY50]])</f>
        <v>815</v>
      </c>
      <c r="CD1439" s="114"/>
    </row>
    <row r="1440" spans="1:82" x14ac:dyDescent="0.25">
      <c r="A1440" s="122" t="s">
        <v>2019</v>
      </c>
      <c r="B1440" s="122" t="s">
        <v>762</v>
      </c>
      <c r="C1440" s="122" t="s">
        <v>2277</v>
      </c>
      <c r="E1440" s="26" t="str">
        <f>IFERROR(IF(VLOOKUP(Table25[[#This Row],[Contract No.]],Table3[#All],3,FALSE)="","No","Yes"),"")</f>
        <v>No</v>
      </c>
      <c r="F1440" s="107" t="str">
        <f>IFERROR(VLOOKUP(Table25[[#This Row],[Contract No.]],Table3[#All],3,FALSE),"")</f>
        <v/>
      </c>
      <c r="G1440" s="107" t="str">
        <f>IFERROR(IF(Table25[[#This Row],[Cooperative Purchase
(Yes/No)]]="Yes","Yes",IF(VLOOKUP(Table25[[#This Row],[Contract No.]],Table3[#All],1,FALSE)=Table25[[#This Row],[Contract No.]],"Yes","No")),"No")</f>
        <v>Yes</v>
      </c>
      <c r="H1440" s="51">
        <f>IFERROR(VLOOKUP(Table25[[#This Row],[Contract No.]],Table3[#All],4,FALSE),"")</f>
        <v>43435</v>
      </c>
      <c r="I1440" s="28">
        <f>IFERROR(IF(AND(MONTH(Table25[[#This Row],[Contract Start Date]])&gt;6,MONTH(Table25[[#This Row],[Contract Start Date]])&lt;=12),YEAR(Table25[[#This Row],[Contract Start Date]])+1,YEAR(Table25[[#This Row],[Contract Start Date]])),"")</f>
        <v>2019</v>
      </c>
      <c r="J1440" s="108">
        <f>Table25[[#This Row],[FY Formula start]]</f>
        <v>2019</v>
      </c>
      <c r="K1440" s="59" t="str">
        <f>"FY"&amp;" "&amp;Table25[[#This Row],[Year Start]]</f>
        <v>FY 2019</v>
      </c>
      <c r="L1440" s="109">
        <f>IFERROR(VLOOKUP(Table25[[#This Row],[Contract No.]],Table3[#All],5,FALSE),"")</f>
        <v>45626</v>
      </c>
      <c r="M1440" s="110">
        <f>IFERROR(IF(Table25[[#This Row],[Contract End Date]]="99/99/9999","No End",IF(AND(MONTH(Table25[[#This Row],[Contract End Date]])&gt;6,MONTH(Table25[[#This Row],[Contract End Date]])&lt;=12),YEAR(Table25[[#This Row],[Contract End Date]])+1,YEAR(Table25[[#This Row],[Contract End Date]]))),"")</f>
        <v>2025</v>
      </c>
      <c r="N1440" s="111">
        <f>Table25[[#This Row],[FY Formula end]]</f>
        <v>2025</v>
      </c>
      <c r="O1440" s="112" t="str">
        <f>IF(Table25[[#This Row],[Year End]]="No End","No End","FY"&amp;" "&amp;Table25[[#This Row],[Year End]])</f>
        <v>FY 2025</v>
      </c>
      <c r="P1440" s="27"/>
      <c r="Q1440" s="104" t="str">
        <f>_xlfn.IFNA(IF($B1440="","",VLOOKUP($B1440,'SWC Towers'!$A:$Q,$Q$2,FALSE)),"")</f>
        <v/>
      </c>
      <c r="R1440" s="106" t="str">
        <f>_xlfn.IFNA(IF($B1440="","",VLOOKUP($B1440,'SWC Towers'!$A:$Q,$R$2,FALSE)),"")</f>
        <v/>
      </c>
      <c r="S1440" s="106" t="str">
        <f>_xlfn.IFNA(IF($B1440="","",VLOOKUP($B1440,'SWC Towers'!$A:$Q,$S$2,FALSE)),"")</f>
        <v/>
      </c>
      <c r="T1440" s="106" t="str">
        <f>_xlfn.IFNA(IF($B1440="","",VLOOKUP($B1440,'SWC Towers'!$A:$Q,$T$2,FALSE)),"")</f>
        <v/>
      </c>
      <c r="U1440" s="104">
        <f>_xlfn.IFNA(IF($B1440="","",VLOOKUP($B1440,'SWC Towers'!$A:$Q,$U$2,FALSE)),"")</f>
        <v>0.7</v>
      </c>
      <c r="V1440" s="104" t="str">
        <f>_xlfn.IFNA(IF($B1440="","",VLOOKUP($B1440,'SWC Towers'!$A:$Q,$V$2,FALSE)),"")</f>
        <v/>
      </c>
      <c r="W1440" s="104" t="str">
        <f>_xlfn.IFNA(IF($B1440="","",VLOOKUP($B1440,'SWC Towers'!$A:$Q,$W$2,FALSE)),"")</f>
        <v/>
      </c>
      <c r="X1440" s="104" t="str">
        <f>_xlfn.IFNA(IF($B1440="","",VLOOKUP($B1440,'SWC Towers'!$A:$Q,$X$2,FALSE)),"")</f>
        <v/>
      </c>
      <c r="Y1440" s="104" t="str">
        <f>_xlfn.IFNA(IF($B1440="","",VLOOKUP($B1440,'SWC Towers'!$A:$Q,$Y$2,FALSE)),"")</f>
        <v/>
      </c>
      <c r="Z1440" s="104" t="str">
        <f>_xlfn.IFNA(IF($B1440="","",VLOOKUP($B1440,'SWC Towers'!$A:$Q,$Z$2,FALSE)),"")</f>
        <v/>
      </c>
      <c r="AA1440" s="104" t="str">
        <f>_xlfn.IFNA(IF($B1440="","",VLOOKUP($B1440,'SWC Towers'!$A:$Q,$AA$2,FALSE)),"")</f>
        <v/>
      </c>
      <c r="AB1440" s="106">
        <f>_xlfn.IFNA(IF($B1440="","",VLOOKUP($B1440,'SWC Towers'!$A:$Q,$AB$2,FALSE)),"")</f>
        <v>0.3</v>
      </c>
      <c r="AC1440" s="20">
        <f>SUM(Table25[[#This Row],[IT Tower: Application]:[Other/Non-IT ]])</f>
        <v>1</v>
      </c>
      <c r="AD1440" s="67"/>
      <c r="AE1440" s="67"/>
      <c r="AF1440" s="67"/>
      <c r="AG1440" s="67"/>
      <c r="AH1440" s="67"/>
      <c r="AI1440" s="67"/>
      <c r="AJ1440" s="67"/>
      <c r="AK1440" s="67"/>
      <c r="AL1440" s="67"/>
      <c r="AM1440" s="67"/>
      <c r="AN1440" s="67"/>
      <c r="AO1440" s="67"/>
      <c r="AP1440" s="67"/>
      <c r="AQ1440" s="67"/>
      <c r="AR1440" s="67"/>
      <c r="AS1440" s="67"/>
      <c r="AT1440" s="67"/>
      <c r="AU1440" s="67"/>
      <c r="AV1440" s="67"/>
      <c r="AW1440" s="67">
        <v>0</v>
      </c>
      <c r="AX1440" s="67">
        <v>384</v>
      </c>
      <c r="AY1440" s="67">
        <v>0</v>
      </c>
      <c r="AZ1440" s="67">
        <v>384</v>
      </c>
      <c r="BA1440" s="67"/>
      <c r="BB1440" s="113"/>
      <c r="BC1440" s="113"/>
      <c r="BD1440" s="113"/>
      <c r="BE1440" s="113"/>
      <c r="BF1440" s="113"/>
      <c r="BG1440" s="113"/>
      <c r="BH1440" s="113"/>
      <c r="BI1440" s="113"/>
      <c r="BJ1440" s="113"/>
      <c r="BK1440" s="113"/>
      <c r="BL1440" s="113"/>
      <c r="BM1440" s="113"/>
      <c r="BN1440" s="113"/>
      <c r="BO1440" s="113"/>
      <c r="BP1440" s="113"/>
      <c r="BQ1440" s="113"/>
      <c r="BR1440" s="113"/>
      <c r="BS1440" s="113"/>
      <c r="BT1440" s="113"/>
      <c r="BU1440" s="113"/>
      <c r="BV1440" s="113"/>
      <c r="BW1440" s="113"/>
      <c r="BX1440" s="113"/>
      <c r="BY1440" s="113"/>
      <c r="BZ1440" s="113"/>
      <c r="CA1440" s="67"/>
      <c r="CB1440" s="113"/>
      <c r="CC1440" s="69">
        <f>SUM(Table25[[#This Row],[Contract Amount FY00]:[Contract Amount FY50]])</f>
        <v>768</v>
      </c>
      <c r="CD1440" s="114"/>
    </row>
    <row r="1441" spans="1:82" x14ac:dyDescent="0.25">
      <c r="A1441" s="122" t="s">
        <v>2019</v>
      </c>
      <c r="B1441" s="122" t="s">
        <v>762</v>
      </c>
      <c r="C1441" s="122" t="s">
        <v>1001</v>
      </c>
      <c r="E1441" s="26" t="str">
        <f>IFERROR(IF(VLOOKUP(Table25[[#This Row],[Contract No.]],Table3[#All],3,FALSE)="","No","Yes"),"")</f>
        <v>No</v>
      </c>
      <c r="F1441" s="107" t="str">
        <f>IFERROR(VLOOKUP(Table25[[#This Row],[Contract No.]],Table3[#All],3,FALSE),"")</f>
        <v/>
      </c>
      <c r="G1441" s="107" t="str">
        <f>IFERROR(IF(Table25[[#This Row],[Cooperative Purchase
(Yes/No)]]="Yes","Yes",IF(VLOOKUP(Table25[[#This Row],[Contract No.]],Table3[#All],1,FALSE)=Table25[[#This Row],[Contract No.]],"Yes","No")),"No")</f>
        <v>Yes</v>
      </c>
      <c r="H1441" s="51">
        <f>IFERROR(VLOOKUP(Table25[[#This Row],[Contract No.]],Table3[#All],4,FALSE),"")</f>
        <v>43435</v>
      </c>
      <c r="I1441" s="28">
        <f>IFERROR(IF(AND(MONTH(Table25[[#This Row],[Contract Start Date]])&gt;6,MONTH(Table25[[#This Row],[Contract Start Date]])&lt;=12),YEAR(Table25[[#This Row],[Contract Start Date]])+1,YEAR(Table25[[#This Row],[Contract Start Date]])),"")</f>
        <v>2019</v>
      </c>
      <c r="J1441" s="108">
        <f>Table25[[#This Row],[FY Formula start]]</f>
        <v>2019</v>
      </c>
      <c r="K1441" s="59" t="str">
        <f>"FY"&amp;" "&amp;Table25[[#This Row],[Year Start]]</f>
        <v>FY 2019</v>
      </c>
      <c r="L1441" s="109">
        <f>IFERROR(VLOOKUP(Table25[[#This Row],[Contract No.]],Table3[#All],5,FALSE),"")</f>
        <v>45626</v>
      </c>
      <c r="M1441" s="110">
        <f>IFERROR(IF(Table25[[#This Row],[Contract End Date]]="99/99/9999","No End",IF(AND(MONTH(Table25[[#This Row],[Contract End Date]])&gt;6,MONTH(Table25[[#This Row],[Contract End Date]])&lt;=12),YEAR(Table25[[#This Row],[Contract End Date]])+1,YEAR(Table25[[#This Row],[Contract End Date]]))),"")</f>
        <v>2025</v>
      </c>
      <c r="N1441" s="111">
        <f>Table25[[#This Row],[FY Formula end]]</f>
        <v>2025</v>
      </c>
      <c r="O1441" s="112" t="str">
        <f>IF(Table25[[#This Row],[Year End]]="No End","No End","FY"&amp;" "&amp;Table25[[#This Row],[Year End]])</f>
        <v>FY 2025</v>
      </c>
      <c r="P1441" s="27"/>
      <c r="Q1441" s="104" t="str">
        <f>_xlfn.IFNA(IF($B1441="","",VLOOKUP($B1441,'SWC Towers'!$A:$Q,$Q$2,FALSE)),"")</f>
        <v/>
      </c>
      <c r="R1441" s="106" t="str">
        <f>_xlfn.IFNA(IF($B1441="","",VLOOKUP($B1441,'SWC Towers'!$A:$Q,$R$2,FALSE)),"")</f>
        <v/>
      </c>
      <c r="S1441" s="106" t="str">
        <f>_xlfn.IFNA(IF($B1441="","",VLOOKUP($B1441,'SWC Towers'!$A:$Q,$S$2,FALSE)),"")</f>
        <v/>
      </c>
      <c r="T1441" s="106" t="str">
        <f>_xlfn.IFNA(IF($B1441="","",VLOOKUP($B1441,'SWC Towers'!$A:$Q,$T$2,FALSE)),"")</f>
        <v/>
      </c>
      <c r="U1441" s="104">
        <f>_xlfn.IFNA(IF($B1441="","",VLOOKUP($B1441,'SWC Towers'!$A:$Q,$U$2,FALSE)),"")</f>
        <v>0.7</v>
      </c>
      <c r="V1441" s="104" t="str">
        <f>_xlfn.IFNA(IF($B1441="","",VLOOKUP($B1441,'SWC Towers'!$A:$Q,$V$2,FALSE)),"")</f>
        <v/>
      </c>
      <c r="W1441" s="104" t="str">
        <f>_xlfn.IFNA(IF($B1441="","",VLOOKUP($B1441,'SWC Towers'!$A:$Q,$W$2,FALSE)),"")</f>
        <v/>
      </c>
      <c r="X1441" s="104" t="str">
        <f>_xlfn.IFNA(IF($B1441="","",VLOOKUP($B1441,'SWC Towers'!$A:$Q,$X$2,FALSE)),"")</f>
        <v/>
      </c>
      <c r="Y1441" s="104" t="str">
        <f>_xlfn.IFNA(IF($B1441="","",VLOOKUP($B1441,'SWC Towers'!$A:$Q,$Y$2,FALSE)),"")</f>
        <v/>
      </c>
      <c r="Z1441" s="104" t="str">
        <f>_xlfn.IFNA(IF($B1441="","",VLOOKUP($B1441,'SWC Towers'!$A:$Q,$Z$2,FALSE)),"")</f>
        <v/>
      </c>
      <c r="AA1441" s="104" t="str">
        <f>_xlfn.IFNA(IF($B1441="","",VLOOKUP($B1441,'SWC Towers'!$A:$Q,$AA$2,FALSE)),"")</f>
        <v/>
      </c>
      <c r="AB1441" s="106">
        <f>_xlfn.IFNA(IF($B1441="","",VLOOKUP($B1441,'SWC Towers'!$A:$Q,$AB$2,FALSE)),"")</f>
        <v>0.3</v>
      </c>
      <c r="AC1441" s="20">
        <f>SUM(Table25[[#This Row],[IT Tower: Application]:[Other/Non-IT ]])</f>
        <v>1</v>
      </c>
      <c r="AD1441" s="67"/>
      <c r="AE1441" s="67"/>
      <c r="AF1441" s="67"/>
      <c r="AG1441" s="67"/>
      <c r="AH1441" s="67"/>
      <c r="AI1441" s="67"/>
      <c r="AJ1441" s="67"/>
      <c r="AK1441" s="67"/>
      <c r="AL1441" s="67"/>
      <c r="AM1441" s="67"/>
      <c r="AN1441" s="67"/>
      <c r="AO1441" s="67"/>
      <c r="AP1441" s="67"/>
      <c r="AQ1441" s="67"/>
      <c r="AR1441" s="67"/>
      <c r="AS1441" s="67"/>
      <c r="AT1441" s="67"/>
      <c r="AU1441" s="67"/>
      <c r="AV1441" s="67"/>
      <c r="AW1441" s="67">
        <v>4800</v>
      </c>
      <c r="AX1441" s="67">
        <v>77500</v>
      </c>
      <c r="AY1441" s="67"/>
      <c r="AZ1441" s="67"/>
      <c r="BA1441" s="67"/>
      <c r="BB1441" s="113"/>
      <c r="BC1441" s="113"/>
      <c r="BD1441" s="113"/>
      <c r="BE1441" s="113"/>
      <c r="BF1441" s="113"/>
      <c r="BG1441" s="113"/>
      <c r="BH1441" s="113"/>
      <c r="BI1441" s="113"/>
      <c r="BJ1441" s="113"/>
      <c r="BK1441" s="113"/>
      <c r="BL1441" s="113"/>
      <c r="BM1441" s="113"/>
      <c r="BN1441" s="113"/>
      <c r="BO1441" s="113"/>
      <c r="BP1441" s="113"/>
      <c r="BQ1441" s="113"/>
      <c r="BR1441" s="113"/>
      <c r="BS1441" s="113"/>
      <c r="BT1441" s="113"/>
      <c r="BU1441" s="113"/>
      <c r="BV1441" s="113"/>
      <c r="BW1441" s="113"/>
      <c r="BX1441" s="113"/>
      <c r="BY1441" s="113"/>
      <c r="BZ1441" s="113"/>
      <c r="CA1441" s="67"/>
      <c r="CB1441" s="113"/>
      <c r="CC1441" s="69">
        <f>SUM(Table25[[#This Row],[Contract Amount FY00]:[Contract Amount FY50]])</f>
        <v>82300</v>
      </c>
      <c r="CD1441" s="114"/>
    </row>
    <row r="1442" spans="1:82" x14ac:dyDescent="0.25">
      <c r="A1442" s="122" t="s">
        <v>2019</v>
      </c>
      <c r="B1442" s="122" t="s">
        <v>705</v>
      </c>
      <c r="C1442" s="122" t="s">
        <v>384</v>
      </c>
      <c r="E1442" s="26" t="str">
        <f>IFERROR(IF(VLOOKUP(Table25[[#This Row],[Contract No.]],Table3[#All],3,FALSE)="","No","Yes"),"")</f>
        <v>Yes</v>
      </c>
      <c r="F1442" s="107" t="str">
        <f>IFERROR(VLOOKUP(Table25[[#This Row],[Contract No.]],Table3[#All],3,FALSE),"")</f>
        <v>NASPO</v>
      </c>
      <c r="G1442" s="107" t="str">
        <f>IFERROR(IF(Table25[[#This Row],[Cooperative Purchase
(Yes/No)]]="Yes","Yes",IF(VLOOKUP(Table25[[#This Row],[Contract No.]],Table3[#All],1,FALSE)=Table25[[#This Row],[Contract No.]],"Yes","No")),"No")</f>
        <v>Yes</v>
      </c>
      <c r="H1442" s="51">
        <f>IFERROR(VLOOKUP(Table25[[#This Row],[Contract No.]],Table3[#All],4,FALSE),"")</f>
        <v>43647</v>
      </c>
      <c r="I1442" s="28">
        <f>IFERROR(IF(AND(MONTH(Table25[[#This Row],[Contract Start Date]])&gt;6,MONTH(Table25[[#This Row],[Contract Start Date]])&lt;=12),YEAR(Table25[[#This Row],[Contract Start Date]])+1,YEAR(Table25[[#This Row],[Contract Start Date]])),"")</f>
        <v>2020</v>
      </c>
      <c r="J1442" s="108">
        <f>Table25[[#This Row],[FY Formula start]]</f>
        <v>2020</v>
      </c>
      <c r="K1442" s="59" t="str">
        <f>"FY"&amp;" "&amp;Table25[[#This Row],[Year Start]]</f>
        <v>FY 2020</v>
      </c>
      <c r="L1442" s="109">
        <f>IFERROR(VLOOKUP(Table25[[#This Row],[Contract No.]],Table3[#All],5,FALSE),"")</f>
        <v>47360</v>
      </c>
      <c r="M1442" s="110">
        <f>IFERROR(IF(Table25[[#This Row],[Contract End Date]]="99/99/9999","No End",IF(AND(MONTH(Table25[[#This Row],[Contract End Date]])&gt;6,MONTH(Table25[[#This Row],[Contract End Date]])&lt;=12),YEAR(Table25[[#This Row],[Contract End Date]])+1,YEAR(Table25[[#This Row],[Contract End Date]]))),"")</f>
        <v>2030</v>
      </c>
      <c r="N1442" s="111">
        <f>Table25[[#This Row],[FY Formula end]]</f>
        <v>2030</v>
      </c>
      <c r="O1442" s="112" t="str">
        <f>IF(Table25[[#This Row],[Year End]]="No End","No End","FY"&amp;" "&amp;Table25[[#This Row],[Year End]])</f>
        <v>FY 2030</v>
      </c>
      <c r="P1442" s="27"/>
      <c r="Q1442" s="104">
        <f>_xlfn.IFNA(IF($B1442="","",VLOOKUP($B1442,'SWC Towers'!$A:$Q,$Q$2,FALSE)),"")</f>
        <v>0.2</v>
      </c>
      <c r="R1442" s="106" t="str">
        <f>_xlfn.IFNA(IF($B1442="","",VLOOKUP($B1442,'SWC Towers'!$A:$Q,$R$2,FALSE)),"")</f>
        <v/>
      </c>
      <c r="S1442" s="106" t="str">
        <f>_xlfn.IFNA(IF($B1442="","",VLOOKUP($B1442,'SWC Towers'!$A:$Q,$S$2,FALSE)),"")</f>
        <v/>
      </c>
      <c r="T1442" s="106" t="str">
        <f>_xlfn.IFNA(IF($B1442="","",VLOOKUP($B1442,'SWC Towers'!$A:$Q,$T$2,FALSE)),"")</f>
        <v/>
      </c>
      <c r="U1442" s="104">
        <f>_xlfn.IFNA(IF($B1442="","",VLOOKUP($B1442,'SWC Towers'!$A:$Q,$U$2,FALSE)),"")</f>
        <v>0.4</v>
      </c>
      <c r="V1442" s="104" t="str">
        <f>_xlfn.IFNA(IF($B1442="","",VLOOKUP($B1442,'SWC Towers'!$A:$Q,$V$2,FALSE)),"")</f>
        <v/>
      </c>
      <c r="W1442" s="104">
        <f>_xlfn.IFNA(IF($B1442="","",VLOOKUP($B1442,'SWC Towers'!$A:$Q,$W$2,FALSE)),"")</f>
        <v>0.4</v>
      </c>
      <c r="X1442" s="104" t="str">
        <f>_xlfn.IFNA(IF($B1442="","",VLOOKUP($B1442,'SWC Towers'!$A:$Q,$X$2,FALSE)),"")</f>
        <v/>
      </c>
      <c r="Y1442" s="104" t="str">
        <f>_xlfn.IFNA(IF($B1442="","",VLOOKUP($B1442,'SWC Towers'!$A:$Q,$Y$2,FALSE)),"")</f>
        <v/>
      </c>
      <c r="Z1442" s="104" t="str">
        <f>_xlfn.IFNA(IF($B1442="","",VLOOKUP($B1442,'SWC Towers'!$A:$Q,$Z$2,FALSE)),"")</f>
        <v/>
      </c>
      <c r="AA1442" s="104" t="str">
        <f>_xlfn.IFNA(IF($B1442="","",VLOOKUP($B1442,'SWC Towers'!$A:$Q,$AA$2,FALSE)),"")</f>
        <v/>
      </c>
      <c r="AB1442" s="106" t="str">
        <f>_xlfn.IFNA(IF($B1442="","",VLOOKUP($B1442,'SWC Towers'!$A:$Q,$AB$2,FALSE)),"")</f>
        <v/>
      </c>
      <c r="AC1442" s="20">
        <f>SUM(Table25[[#This Row],[IT Tower: Application]:[Other/Non-IT ]])</f>
        <v>1</v>
      </c>
      <c r="AD1442" s="67"/>
      <c r="AE1442" s="67"/>
      <c r="AF1442" s="67"/>
      <c r="AG1442" s="67"/>
      <c r="AH1442" s="67"/>
      <c r="AI1442" s="67"/>
      <c r="AJ1442" s="67"/>
      <c r="AK1442" s="67"/>
      <c r="AL1442" s="67"/>
      <c r="AM1442" s="67"/>
      <c r="AN1442" s="67"/>
      <c r="AO1442" s="67"/>
      <c r="AP1442" s="67"/>
      <c r="AQ1442" s="67"/>
      <c r="AR1442" s="67"/>
      <c r="AS1442" s="67"/>
      <c r="AT1442" s="67"/>
      <c r="AU1442" s="67"/>
      <c r="AV1442" s="67"/>
      <c r="AW1442" s="67"/>
      <c r="AX1442" s="67">
        <v>0</v>
      </c>
      <c r="AY1442" s="67">
        <v>107935</v>
      </c>
      <c r="AZ1442" s="67">
        <v>98113</v>
      </c>
      <c r="BA1442" s="67">
        <v>91446</v>
      </c>
      <c r="BB1442" s="113">
        <v>99312</v>
      </c>
      <c r="BC1442" s="113">
        <v>85204</v>
      </c>
      <c r="BD1442" s="113"/>
      <c r="BE1442" s="113"/>
      <c r="BF1442" s="113"/>
      <c r="BG1442" s="113"/>
      <c r="BH1442" s="113"/>
      <c r="BI1442" s="113"/>
      <c r="BJ1442" s="113"/>
      <c r="BK1442" s="113"/>
      <c r="BL1442" s="113"/>
      <c r="BM1442" s="113"/>
      <c r="BN1442" s="113"/>
      <c r="BO1442" s="113"/>
      <c r="BP1442" s="113"/>
      <c r="BQ1442" s="113"/>
      <c r="BR1442" s="113"/>
      <c r="BS1442" s="113"/>
      <c r="BT1442" s="113"/>
      <c r="BU1442" s="113"/>
      <c r="BV1442" s="113"/>
      <c r="BW1442" s="113"/>
      <c r="BX1442" s="113"/>
      <c r="BY1442" s="113"/>
      <c r="BZ1442" s="113"/>
      <c r="CA1442" s="67"/>
      <c r="CB1442" s="113"/>
      <c r="CC1442" s="69">
        <f>SUM(Table25[[#This Row],[Contract Amount FY00]:[Contract Amount FY50]])</f>
        <v>482010</v>
      </c>
      <c r="CD1442" s="114"/>
    </row>
    <row r="1443" spans="1:82" x14ac:dyDescent="0.25">
      <c r="A1443" s="122" t="s">
        <v>2019</v>
      </c>
      <c r="B1443" s="122" t="s">
        <v>705</v>
      </c>
      <c r="C1443" s="122" t="s">
        <v>559</v>
      </c>
      <c r="E1443" s="26" t="str">
        <f>IFERROR(IF(VLOOKUP(Table25[[#This Row],[Contract No.]],Table3[#All],3,FALSE)="","No","Yes"),"")</f>
        <v>Yes</v>
      </c>
      <c r="F1443" s="107" t="str">
        <f>IFERROR(VLOOKUP(Table25[[#This Row],[Contract No.]],Table3[#All],3,FALSE),"")</f>
        <v>NASPO</v>
      </c>
      <c r="G1443" s="107" t="str">
        <f>IFERROR(IF(Table25[[#This Row],[Cooperative Purchase
(Yes/No)]]="Yes","Yes",IF(VLOOKUP(Table25[[#This Row],[Contract No.]],Table3[#All],1,FALSE)=Table25[[#This Row],[Contract No.]],"Yes","No")),"No")</f>
        <v>Yes</v>
      </c>
      <c r="H1443" s="51">
        <f>IFERROR(VLOOKUP(Table25[[#This Row],[Contract No.]],Table3[#All],4,FALSE),"")</f>
        <v>43647</v>
      </c>
      <c r="I1443" s="28">
        <f>IFERROR(IF(AND(MONTH(Table25[[#This Row],[Contract Start Date]])&gt;6,MONTH(Table25[[#This Row],[Contract Start Date]])&lt;=12),YEAR(Table25[[#This Row],[Contract Start Date]])+1,YEAR(Table25[[#This Row],[Contract Start Date]])),"")</f>
        <v>2020</v>
      </c>
      <c r="J1443" s="108">
        <f>Table25[[#This Row],[FY Formula start]]</f>
        <v>2020</v>
      </c>
      <c r="K1443" s="59" t="str">
        <f>"FY"&amp;" "&amp;Table25[[#This Row],[Year Start]]</f>
        <v>FY 2020</v>
      </c>
      <c r="L1443" s="109">
        <f>IFERROR(VLOOKUP(Table25[[#This Row],[Contract No.]],Table3[#All],5,FALSE),"")</f>
        <v>47360</v>
      </c>
      <c r="M1443" s="110">
        <f>IFERROR(IF(Table25[[#This Row],[Contract End Date]]="99/99/9999","No End",IF(AND(MONTH(Table25[[#This Row],[Contract End Date]])&gt;6,MONTH(Table25[[#This Row],[Contract End Date]])&lt;=12),YEAR(Table25[[#This Row],[Contract End Date]])+1,YEAR(Table25[[#This Row],[Contract End Date]]))),"")</f>
        <v>2030</v>
      </c>
      <c r="N1443" s="111">
        <f>Table25[[#This Row],[FY Formula end]]</f>
        <v>2030</v>
      </c>
      <c r="O1443" s="112" t="str">
        <f>IF(Table25[[#This Row],[Year End]]="No End","No End","FY"&amp;" "&amp;Table25[[#This Row],[Year End]])</f>
        <v>FY 2030</v>
      </c>
      <c r="P1443" s="27"/>
      <c r="Q1443" s="104">
        <f>_xlfn.IFNA(IF($B1443="","",VLOOKUP($B1443,'SWC Towers'!$A:$Q,$Q$2,FALSE)),"")</f>
        <v>0.2</v>
      </c>
      <c r="R1443" s="106" t="str">
        <f>_xlfn.IFNA(IF($B1443="","",VLOOKUP($B1443,'SWC Towers'!$A:$Q,$R$2,FALSE)),"")</f>
        <v/>
      </c>
      <c r="S1443" s="106" t="str">
        <f>_xlfn.IFNA(IF($B1443="","",VLOOKUP($B1443,'SWC Towers'!$A:$Q,$S$2,FALSE)),"")</f>
        <v/>
      </c>
      <c r="T1443" s="106" t="str">
        <f>_xlfn.IFNA(IF($B1443="","",VLOOKUP($B1443,'SWC Towers'!$A:$Q,$T$2,FALSE)),"")</f>
        <v/>
      </c>
      <c r="U1443" s="104">
        <f>_xlfn.IFNA(IF($B1443="","",VLOOKUP($B1443,'SWC Towers'!$A:$Q,$U$2,FALSE)),"")</f>
        <v>0.4</v>
      </c>
      <c r="V1443" s="104" t="str">
        <f>_xlfn.IFNA(IF($B1443="","",VLOOKUP($B1443,'SWC Towers'!$A:$Q,$V$2,FALSE)),"")</f>
        <v/>
      </c>
      <c r="W1443" s="104">
        <f>_xlfn.IFNA(IF($B1443="","",VLOOKUP($B1443,'SWC Towers'!$A:$Q,$W$2,FALSE)),"")</f>
        <v>0.4</v>
      </c>
      <c r="X1443" s="104" t="str">
        <f>_xlfn.IFNA(IF($B1443="","",VLOOKUP($B1443,'SWC Towers'!$A:$Q,$X$2,FALSE)),"")</f>
        <v/>
      </c>
      <c r="Y1443" s="104" t="str">
        <f>_xlfn.IFNA(IF($B1443="","",VLOOKUP($B1443,'SWC Towers'!$A:$Q,$Y$2,FALSE)),"")</f>
        <v/>
      </c>
      <c r="Z1443" s="104" t="str">
        <f>_xlfn.IFNA(IF($B1443="","",VLOOKUP($B1443,'SWC Towers'!$A:$Q,$Z$2,FALSE)),"")</f>
        <v/>
      </c>
      <c r="AA1443" s="104" t="str">
        <f>_xlfn.IFNA(IF($B1443="","",VLOOKUP($B1443,'SWC Towers'!$A:$Q,$AA$2,FALSE)),"")</f>
        <v/>
      </c>
      <c r="AB1443" s="106" t="str">
        <f>_xlfn.IFNA(IF($B1443="","",VLOOKUP($B1443,'SWC Towers'!$A:$Q,$AB$2,FALSE)),"")</f>
        <v/>
      </c>
      <c r="AC1443" s="20">
        <f>SUM(Table25[[#This Row],[IT Tower: Application]:[Other/Non-IT ]])</f>
        <v>1</v>
      </c>
      <c r="AD1443" s="67"/>
      <c r="AE1443" s="67"/>
      <c r="AF1443" s="67"/>
      <c r="AG1443" s="67"/>
      <c r="AH1443" s="67"/>
      <c r="AI1443" s="67"/>
      <c r="AJ1443" s="67"/>
      <c r="AK1443" s="67"/>
      <c r="AL1443" s="67"/>
      <c r="AM1443" s="67"/>
      <c r="AN1443" s="67"/>
      <c r="AO1443" s="67"/>
      <c r="AP1443" s="67"/>
      <c r="AQ1443" s="67"/>
      <c r="AR1443" s="67"/>
      <c r="AS1443" s="67"/>
      <c r="AT1443" s="67"/>
      <c r="AU1443" s="67"/>
      <c r="AV1443" s="67"/>
      <c r="AW1443" s="67"/>
      <c r="AX1443" s="67"/>
      <c r="AY1443" s="67"/>
      <c r="AZ1443" s="67"/>
      <c r="BA1443" s="67">
        <v>0</v>
      </c>
      <c r="BB1443" s="113">
        <v>5345</v>
      </c>
      <c r="BC1443" s="113">
        <v>7444</v>
      </c>
      <c r="BD1443" s="113"/>
      <c r="BE1443" s="113"/>
      <c r="BF1443" s="113"/>
      <c r="BG1443" s="113"/>
      <c r="BH1443" s="113"/>
      <c r="BI1443" s="113"/>
      <c r="BJ1443" s="113"/>
      <c r="BK1443" s="113"/>
      <c r="BL1443" s="113"/>
      <c r="BM1443" s="113"/>
      <c r="BN1443" s="113"/>
      <c r="BO1443" s="113"/>
      <c r="BP1443" s="113"/>
      <c r="BQ1443" s="113"/>
      <c r="BR1443" s="113"/>
      <c r="BS1443" s="113"/>
      <c r="BT1443" s="113"/>
      <c r="BU1443" s="113"/>
      <c r="BV1443" s="113"/>
      <c r="BW1443" s="113"/>
      <c r="BX1443" s="113"/>
      <c r="BY1443" s="113"/>
      <c r="BZ1443" s="113"/>
      <c r="CA1443" s="67"/>
      <c r="CB1443" s="113"/>
      <c r="CC1443" s="69">
        <f>SUM(Table25[[#This Row],[Contract Amount FY00]:[Contract Amount FY50]])</f>
        <v>12789</v>
      </c>
      <c r="CD1443" s="114"/>
    </row>
    <row r="1444" spans="1:82" x14ac:dyDescent="0.25">
      <c r="A1444" s="122" t="s">
        <v>2019</v>
      </c>
      <c r="B1444" s="122" t="s">
        <v>278</v>
      </c>
      <c r="C1444" s="122" t="s">
        <v>3188</v>
      </c>
      <c r="E1444" s="26" t="str">
        <f>IFERROR(IF(VLOOKUP(Table25[[#This Row],[Contract No.]],Table3[#All],3,FALSE)="","No","Yes"),"")</f>
        <v>Yes</v>
      </c>
      <c r="F1444" s="107" t="str">
        <f>IFERROR(VLOOKUP(Table25[[#This Row],[Contract No.]],Table3[#All],3,FALSE),"")</f>
        <v>NASPO</v>
      </c>
      <c r="G1444" s="107" t="str">
        <f>IFERROR(IF(Table25[[#This Row],[Cooperative Purchase
(Yes/No)]]="Yes","Yes",IF(VLOOKUP(Table25[[#This Row],[Contract No.]],Table3[#All],1,FALSE)=Table25[[#This Row],[Contract No.]],"Yes","No")),"No")</f>
        <v>Yes</v>
      </c>
      <c r="H1444" s="51">
        <f>IFERROR(VLOOKUP(Table25[[#This Row],[Contract No.]],Table3[#All],4,FALSE),"")</f>
        <v>42917</v>
      </c>
      <c r="I1444" s="28">
        <f>IFERROR(IF(AND(MONTH(Table25[[#This Row],[Contract Start Date]])&gt;6,MONTH(Table25[[#This Row],[Contract Start Date]])&lt;=12),YEAR(Table25[[#This Row],[Contract Start Date]])+1,YEAR(Table25[[#This Row],[Contract Start Date]])),"")</f>
        <v>2018</v>
      </c>
      <c r="J1444" s="108">
        <f>Table25[[#This Row],[FY Formula start]]</f>
        <v>2018</v>
      </c>
      <c r="K1444" s="59" t="str">
        <f>"FY"&amp;" "&amp;Table25[[#This Row],[Year Start]]</f>
        <v>FY 2018</v>
      </c>
      <c r="L1444" s="109">
        <f>IFERROR(VLOOKUP(Table25[[#This Row],[Contract No.]],Table3[#All],5,FALSE),"")</f>
        <v>46280</v>
      </c>
      <c r="M1444" s="110">
        <f>IFERROR(IF(Table25[[#This Row],[Contract End Date]]="99/99/9999","No End",IF(AND(MONTH(Table25[[#This Row],[Contract End Date]])&gt;6,MONTH(Table25[[#This Row],[Contract End Date]])&lt;=12),YEAR(Table25[[#This Row],[Contract End Date]])+1,YEAR(Table25[[#This Row],[Contract End Date]]))),"")</f>
        <v>2027</v>
      </c>
      <c r="N1444" s="111">
        <f>Table25[[#This Row],[FY Formula end]]</f>
        <v>2027</v>
      </c>
      <c r="O1444" s="112" t="str">
        <f>IF(Table25[[#This Row],[Year End]]="No End","No End","FY"&amp;" "&amp;Table25[[#This Row],[Year End]])</f>
        <v>FY 2027</v>
      </c>
      <c r="P1444" s="27"/>
      <c r="Q1444" s="104">
        <f>_xlfn.IFNA(IF($B1444="","",VLOOKUP($B1444,'SWC Towers'!$A:$Q,$Q$2,FALSE)),"")</f>
        <v>0.4</v>
      </c>
      <c r="R1444" s="106" t="str">
        <f>_xlfn.IFNA(IF($B1444="","",VLOOKUP($B1444,'SWC Towers'!$A:$Q,$R$2,FALSE)),"")</f>
        <v/>
      </c>
      <c r="S1444" s="106" t="str">
        <f>_xlfn.IFNA(IF($B1444="","",VLOOKUP($B1444,'SWC Towers'!$A:$Q,$S$2,FALSE)),"")</f>
        <v/>
      </c>
      <c r="T1444" s="106">
        <f>_xlfn.IFNA(IF($B1444="","",VLOOKUP($B1444,'SWC Towers'!$A:$Q,$T$2,FALSE)),"")</f>
        <v>0.05</v>
      </c>
      <c r="U1444" s="104" t="str">
        <f>_xlfn.IFNA(IF($B1444="","",VLOOKUP($B1444,'SWC Towers'!$A:$Q,$U$2,FALSE)),"")</f>
        <v/>
      </c>
      <c r="V1444" s="104" t="str">
        <f>_xlfn.IFNA(IF($B1444="","",VLOOKUP($B1444,'SWC Towers'!$A:$Q,$V$2,FALSE)),"")</f>
        <v/>
      </c>
      <c r="W1444" s="104">
        <f>_xlfn.IFNA(IF($B1444="","",VLOOKUP($B1444,'SWC Towers'!$A:$Q,$W$2,FALSE)),"")</f>
        <v>0.1</v>
      </c>
      <c r="X1444" s="104" t="str">
        <f>_xlfn.IFNA(IF($B1444="","",VLOOKUP($B1444,'SWC Towers'!$A:$Q,$X$2,FALSE)),"")</f>
        <v/>
      </c>
      <c r="Y1444" s="104">
        <f>_xlfn.IFNA(IF($B1444="","",VLOOKUP($B1444,'SWC Towers'!$A:$Q,$Y$2,FALSE)),"")</f>
        <v>0.05</v>
      </c>
      <c r="Z1444" s="104" t="str">
        <f>_xlfn.IFNA(IF($B1444="","",VLOOKUP($B1444,'SWC Towers'!$A:$Q,$Z$2,FALSE)),"")</f>
        <v/>
      </c>
      <c r="AA1444" s="104">
        <f>_xlfn.IFNA(IF($B1444="","",VLOOKUP($B1444,'SWC Towers'!$A:$Q,$AA$2,FALSE)),"")</f>
        <v>0.4</v>
      </c>
      <c r="AB1444" s="106" t="str">
        <f>_xlfn.IFNA(IF($B1444="","",VLOOKUP($B1444,'SWC Towers'!$A:$Q,$AB$2,FALSE)),"")</f>
        <v/>
      </c>
      <c r="AC1444" s="20">
        <f>SUM(Table25[[#This Row],[IT Tower: Application]:[Other/Non-IT ]])</f>
        <v>1</v>
      </c>
      <c r="AD1444" s="67"/>
      <c r="AE1444" s="67"/>
      <c r="AF1444" s="67"/>
      <c r="AG1444" s="67"/>
      <c r="AH1444" s="67"/>
      <c r="AI1444" s="67"/>
      <c r="AJ1444" s="67"/>
      <c r="AK1444" s="67"/>
      <c r="AL1444" s="67"/>
      <c r="AM1444" s="67"/>
      <c r="AN1444" s="67"/>
      <c r="AO1444" s="67"/>
      <c r="AP1444" s="67"/>
      <c r="AQ1444" s="67"/>
      <c r="AR1444" s="67"/>
      <c r="AS1444" s="67"/>
      <c r="AT1444" s="67"/>
      <c r="AU1444" s="67"/>
      <c r="AV1444" s="67"/>
      <c r="AW1444" s="67"/>
      <c r="AX1444" s="67">
        <v>0</v>
      </c>
      <c r="AY1444" s="67">
        <v>196885</v>
      </c>
      <c r="AZ1444" s="67">
        <v>126605</v>
      </c>
      <c r="BA1444" s="67">
        <v>24320</v>
      </c>
      <c r="BB1444" s="113">
        <v>37408</v>
      </c>
      <c r="BC1444" s="113">
        <v>204944</v>
      </c>
      <c r="BD1444" s="113"/>
      <c r="BE1444" s="113"/>
      <c r="BF1444" s="113"/>
      <c r="BG1444" s="113"/>
      <c r="BH1444" s="113"/>
      <c r="BI1444" s="113"/>
      <c r="BJ1444" s="113"/>
      <c r="BK1444" s="113"/>
      <c r="BL1444" s="113"/>
      <c r="BM1444" s="113"/>
      <c r="BN1444" s="113"/>
      <c r="BO1444" s="113"/>
      <c r="BP1444" s="113"/>
      <c r="BQ1444" s="113"/>
      <c r="BR1444" s="113"/>
      <c r="BS1444" s="113"/>
      <c r="BT1444" s="113"/>
      <c r="BU1444" s="113"/>
      <c r="BV1444" s="113"/>
      <c r="BW1444" s="113"/>
      <c r="BX1444" s="113"/>
      <c r="BY1444" s="113"/>
      <c r="BZ1444" s="113"/>
      <c r="CA1444" s="67"/>
      <c r="CB1444" s="113"/>
      <c r="CC1444" s="69">
        <f>SUM(Table25[[#This Row],[Contract Amount FY00]:[Contract Amount FY50]])</f>
        <v>590162</v>
      </c>
      <c r="CD1444" s="114"/>
    </row>
    <row r="1445" spans="1:82" x14ac:dyDescent="0.25">
      <c r="A1445" s="122" t="s">
        <v>2019</v>
      </c>
      <c r="B1445" s="122" t="s">
        <v>278</v>
      </c>
      <c r="C1445" s="122" t="s">
        <v>279</v>
      </c>
      <c r="E1445" s="26" t="str">
        <f>IFERROR(IF(VLOOKUP(Table25[[#This Row],[Contract No.]],Table3[#All],3,FALSE)="","No","Yes"),"")</f>
        <v>Yes</v>
      </c>
      <c r="F1445" s="107" t="str">
        <f>IFERROR(VLOOKUP(Table25[[#This Row],[Contract No.]],Table3[#All],3,FALSE),"")</f>
        <v>NASPO</v>
      </c>
      <c r="G1445" s="107" t="str">
        <f>IFERROR(IF(Table25[[#This Row],[Cooperative Purchase
(Yes/No)]]="Yes","Yes",IF(VLOOKUP(Table25[[#This Row],[Contract No.]],Table3[#All],1,FALSE)=Table25[[#This Row],[Contract No.]],"Yes","No")),"No")</f>
        <v>Yes</v>
      </c>
      <c r="H1445" s="51">
        <f>IFERROR(VLOOKUP(Table25[[#This Row],[Contract No.]],Table3[#All],4,FALSE),"")</f>
        <v>42917</v>
      </c>
      <c r="I1445" s="28">
        <f>IFERROR(IF(AND(MONTH(Table25[[#This Row],[Contract Start Date]])&gt;6,MONTH(Table25[[#This Row],[Contract Start Date]])&lt;=12),YEAR(Table25[[#This Row],[Contract Start Date]])+1,YEAR(Table25[[#This Row],[Contract Start Date]])),"")</f>
        <v>2018</v>
      </c>
      <c r="J1445" s="108">
        <f>Table25[[#This Row],[FY Formula start]]</f>
        <v>2018</v>
      </c>
      <c r="K1445" s="59" t="str">
        <f>"FY"&amp;" "&amp;Table25[[#This Row],[Year Start]]</f>
        <v>FY 2018</v>
      </c>
      <c r="L1445" s="109">
        <f>IFERROR(VLOOKUP(Table25[[#This Row],[Contract No.]],Table3[#All],5,FALSE),"")</f>
        <v>46280</v>
      </c>
      <c r="M1445" s="110">
        <f>IFERROR(IF(Table25[[#This Row],[Contract End Date]]="99/99/9999","No End",IF(AND(MONTH(Table25[[#This Row],[Contract End Date]])&gt;6,MONTH(Table25[[#This Row],[Contract End Date]])&lt;=12),YEAR(Table25[[#This Row],[Contract End Date]])+1,YEAR(Table25[[#This Row],[Contract End Date]]))),"")</f>
        <v>2027</v>
      </c>
      <c r="N1445" s="111">
        <f>Table25[[#This Row],[FY Formula end]]</f>
        <v>2027</v>
      </c>
      <c r="O1445" s="112" t="str">
        <f>IF(Table25[[#This Row],[Year End]]="No End","No End","FY"&amp;" "&amp;Table25[[#This Row],[Year End]])</f>
        <v>FY 2027</v>
      </c>
      <c r="P1445" s="27"/>
      <c r="Q1445" s="104">
        <f>_xlfn.IFNA(IF($B1445="","",VLOOKUP($B1445,'SWC Towers'!$A:$Q,$Q$2,FALSE)),"")</f>
        <v>0.4</v>
      </c>
      <c r="R1445" s="106" t="str">
        <f>_xlfn.IFNA(IF($B1445="","",VLOOKUP($B1445,'SWC Towers'!$A:$Q,$R$2,FALSE)),"")</f>
        <v/>
      </c>
      <c r="S1445" s="106" t="str">
        <f>_xlfn.IFNA(IF($B1445="","",VLOOKUP($B1445,'SWC Towers'!$A:$Q,$S$2,FALSE)),"")</f>
        <v/>
      </c>
      <c r="T1445" s="106">
        <f>_xlfn.IFNA(IF($B1445="","",VLOOKUP($B1445,'SWC Towers'!$A:$Q,$T$2,FALSE)),"")</f>
        <v>0.05</v>
      </c>
      <c r="U1445" s="104" t="str">
        <f>_xlfn.IFNA(IF($B1445="","",VLOOKUP($B1445,'SWC Towers'!$A:$Q,$U$2,FALSE)),"")</f>
        <v/>
      </c>
      <c r="V1445" s="104" t="str">
        <f>_xlfn.IFNA(IF($B1445="","",VLOOKUP($B1445,'SWC Towers'!$A:$Q,$V$2,FALSE)),"")</f>
        <v/>
      </c>
      <c r="W1445" s="104">
        <f>_xlfn.IFNA(IF($B1445="","",VLOOKUP($B1445,'SWC Towers'!$A:$Q,$W$2,FALSE)),"")</f>
        <v>0.1</v>
      </c>
      <c r="X1445" s="104" t="str">
        <f>_xlfn.IFNA(IF($B1445="","",VLOOKUP($B1445,'SWC Towers'!$A:$Q,$X$2,FALSE)),"")</f>
        <v/>
      </c>
      <c r="Y1445" s="104">
        <f>_xlfn.IFNA(IF($B1445="","",VLOOKUP($B1445,'SWC Towers'!$A:$Q,$Y$2,FALSE)),"")</f>
        <v>0.05</v>
      </c>
      <c r="Z1445" s="104" t="str">
        <f>_xlfn.IFNA(IF($B1445="","",VLOOKUP($B1445,'SWC Towers'!$A:$Q,$Z$2,FALSE)),"")</f>
        <v/>
      </c>
      <c r="AA1445" s="104">
        <f>_xlfn.IFNA(IF($B1445="","",VLOOKUP($B1445,'SWC Towers'!$A:$Q,$AA$2,FALSE)),"")</f>
        <v>0.4</v>
      </c>
      <c r="AB1445" s="106" t="str">
        <f>_xlfn.IFNA(IF($B1445="","",VLOOKUP($B1445,'SWC Towers'!$A:$Q,$AB$2,FALSE)),"")</f>
        <v/>
      </c>
      <c r="AC1445" s="20">
        <f>SUM(Table25[[#This Row],[IT Tower: Application]:[Other/Non-IT ]])</f>
        <v>1</v>
      </c>
      <c r="AD1445" s="67"/>
      <c r="AE1445" s="67"/>
      <c r="AF1445" s="67"/>
      <c r="AG1445" s="67"/>
      <c r="AH1445" s="67"/>
      <c r="AI1445" s="67"/>
      <c r="AJ1445" s="67"/>
      <c r="AK1445" s="67"/>
      <c r="AL1445" s="67"/>
      <c r="AM1445" s="67"/>
      <c r="AN1445" s="67"/>
      <c r="AO1445" s="67"/>
      <c r="AP1445" s="67"/>
      <c r="AQ1445" s="67"/>
      <c r="AR1445" s="67"/>
      <c r="AS1445" s="67"/>
      <c r="AT1445" s="67"/>
      <c r="AU1445" s="67"/>
      <c r="AV1445" s="67"/>
      <c r="AW1445" s="67"/>
      <c r="AX1445" s="67"/>
      <c r="AY1445" s="67"/>
      <c r="AZ1445" s="67"/>
      <c r="BA1445" s="67"/>
      <c r="BB1445" s="113">
        <v>0</v>
      </c>
      <c r="BC1445" s="113">
        <v>130229</v>
      </c>
      <c r="BD1445" s="113"/>
      <c r="BE1445" s="113"/>
      <c r="BF1445" s="113"/>
      <c r="BG1445" s="113"/>
      <c r="BH1445" s="113"/>
      <c r="BI1445" s="113"/>
      <c r="BJ1445" s="113"/>
      <c r="BK1445" s="113"/>
      <c r="BL1445" s="113"/>
      <c r="BM1445" s="113"/>
      <c r="BN1445" s="113"/>
      <c r="BO1445" s="113"/>
      <c r="BP1445" s="113"/>
      <c r="BQ1445" s="113"/>
      <c r="BR1445" s="113"/>
      <c r="BS1445" s="113"/>
      <c r="BT1445" s="113"/>
      <c r="BU1445" s="113"/>
      <c r="BV1445" s="113"/>
      <c r="BW1445" s="113"/>
      <c r="BX1445" s="113"/>
      <c r="BY1445" s="113"/>
      <c r="BZ1445" s="113"/>
      <c r="CA1445" s="67"/>
      <c r="CB1445" s="113"/>
      <c r="CC1445" s="69">
        <f>SUM(Table25[[#This Row],[Contract Amount FY00]:[Contract Amount FY50]])</f>
        <v>130229</v>
      </c>
      <c r="CD1445" s="114"/>
    </row>
    <row r="1446" spans="1:82" x14ac:dyDescent="0.25">
      <c r="A1446" s="122" t="s">
        <v>2019</v>
      </c>
      <c r="B1446" s="122" t="s">
        <v>2244</v>
      </c>
      <c r="C1446" s="122" t="s">
        <v>1106</v>
      </c>
      <c r="E1446" s="26" t="str">
        <f>IFERROR(IF(VLOOKUP(Table25[[#This Row],[Contract No.]],Table3[#All],3,FALSE)="","No","Yes"),"")</f>
        <v>No</v>
      </c>
      <c r="F1446" s="107" t="str">
        <f>IFERROR(VLOOKUP(Table25[[#This Row],[Contract No.]],Table3[#All],3,FALSE),"")</f>
        <v/>
      </c>
      <c r="G1446" s="107" t="str">
        <f>IFERROR(IF(Table25[[#This Row],[Cooperative Purchase
(Yes/No)]]="Yes","Yes",IF(VLOOKUP(Table25[[#This Row],[Contract No.]],Table3[#All],1,FALSE)=Table25[[#This Row],[Contract No.]],"Yes","No")),"No")</f>
        <v>Yes</v>
      </c>
      <c r="H1446" s="51">
        <f>IFERROR(VLOOKUP(Table25[[#This Row],[Contract No.]],Table3[#All],4,FALSE),"")</f>
        <v>44512</v>
      </c>
      <c r="I1446" s="28">
        <f>IFERROR(IF(AND(MONTH(Table25[[#This Row],[Contract Start Date]])&gt;6,MONTH(Table25[[#This Row],[Contract Start Date]])&lt;=12),YEAR(Table25[[#This Row],[Contract Start Date]])+1,YEAR(Table25[[#This Row],[Contract Start Date]])),"")</f>
        <v>2022</v>
      </c>
      <c r="J1446" s="108">
        <f>Table25[[#This Row],[FY Formula start]]</f>
        <v>2022</v>
      </c>
      <c r="K1446" s="59" t="str">
        <f>"FY"&amp;" "&amp;Table25[[#This Row],[Year Start]]</f>
        <v>FY 2022</v>
      </c>
      <c r="L1446" s="109">
        <f>IFERROR(VLOOKUP(Table25[[#This Row],[Contract No.]],Table3[#All],5,FALSE),"")</f>
        <v>46702</v>
      </c>
      <c r="M1446" s="110">
        <f>IFERROR(IF(Table25[[#This Row],[Contract End Date]]="99/99/9999","No End",IF(AND(MONTH(Table25[[#This Row],[Contract End Date]])&gt;6,MONTH(Table25[[#This Row],[Contract End Date]])&lt;=12),YEAR(Table25[[#This Row],[Contract End Date]])+1,YEAR(Table25[[#This Row],[Contract End Date]]))),"")</f>
        <v>2028</v>
      </c>
      <c r="N1446" s="111">
        <f>Table25[[#This Row],[FY Formula end]]</f>
        <v>2028</v>
      </c>
      <c r="O1446" s="112" t="str">
        <f>IF(Table25[[#This Row],[Year End]]="No End","No End","FY"&amp;" "&amp;Table25[[#This Row],[Year End]])</f>
        <v>FY 2028</v>
      </c>
      <c r="P1446" s="27"/>
      <c r="Q1446" s="104" t="str">
        <f>_xlfn.IFNA(IF($B1446="","",VLOOKUP($B1446,'SWC Towers'!$A:$Q,$Q$2,FALSE)),"")</f>
        <v/>
      </c>
      <c r="R1446" s="106" t="str">
        <f>_xlfn.IFNA(IF($B1446="","",VLOOKUP($B1446,'SWC Towers'!$A:$Q,$R$2,FALSE)),"")</f>
        <v/>
      </c>
      <c r="S1446" s="106" t="str">
        <f>_xlfn.IFNA(IF($B1446="","",VLOOKUP($B1446,'SWC Towers'!$A:$Q,$S$2,FALSE)),"")</f>
        <v/>
      </c>
      <c r="T1446" s="106">
        <f>_xlfn.IFNA(IF($B1446="","",VLOOKUP($B1446,'SWC Towers'!$A:$Q,$T$2,FALSE)),"")</f>
        <v>0.5</v>
      </c>
      <c r="U1446" s="104" t="str">
        <f>_xlfn.IFNA(IF($B1446="","",VLOOKUP($B1446,'SWC Towers'!$A:$Q,$U$2,FALSE)),"")</f>
        <v/>
      </c>
      <c r="V1446" s="104" t="str">
        <f>_xlfn.IFNA(IF($B1446="","",VLOOKUP($B1446,'SWC Towers'!$A:$Q,$V$2,FALSE)),"")</f>
        <v/>
      </c>
      <c r="W1446" s="104">
        <f>_xlfn.IFNA(IF($B1446="","",VLOOKUP($B1446,'SWC Towers'!$A:$Q,$W$2,FALSE)),"")</f>
        <v>0.5</v>
      </c>
      <c r="X1446" s="104" t="str">
        <f>_xlfn.IFNA(IF($B1446="","",VLOOKUP($B1446,'SWC Towers'!$A:$Q,$X$2,FALSE)),"")</f>
        <v/>
      </c>
      <c r="Y1446" s="104" t="str">
        <f>_xlfn.IFNA(IF($B1446="","",VLOOKUP($B1446,'SWC Towers'!$A:$Q,$Y$2,FALSE)),"")</f>
        <v/>
      </c>
      <c r="Z1446" s="104" t="str">
        <f>_xlfn.IFNA(IF($B1446="","",VLOOKUP($B1446,'SWC Towers'!$A:$Q,$Z$2,FALSE)),"")</f>
        <v/>
      </c>
      <c r="AA1446" s="104" t="str">
        <f>_xlfn.IFNA(IF($B1446="","",VLOOKUP($B1446,'SWC Towers'!$A:$Q,$AA$2,FALSE)),"")</f>
        <v/>
      </c>
      <c r="AB1446" s="106" t="str">
        <f>_xlfn.IFNA(IF($B1446="","",VLOOKUP($B1446,'SWC Towers'!$A:$Q,$AB$2,FALSE)),"")</f>
        <v/>
      </c>
      <c r="AC1446" s="20">
        <f>SUM(Table25[[#This Row],[IT Tower: Application]:[Other/Non-IT ]])</f>
        <v>1</v>
      </c>
      <c r="AD1446" s="67"/>
      <c r="AE1446" s="67"/>
      <c r="AF1446" s="67"/>
      <c r="AG1446" s="67"/>
      <c r="AH1446" s="67"/>
      <c r="AI1446" s="67"/>
      <c r="AJ1446" s="67"/>
      <c r="AK1446" s="67"/>
      <c r="AL1446" s="67"/>
      <c r="AM1446" s="67"/>
      <c r="AN1446" s="67"/>
      <c r="AO1446" s="67"/>
      <c r="AP1446" s="67"/>
      <c r="AQ1446" s="67"/>
      <c r="AR1446" s="67"/>
      <c r="AS1446" s="67"/>
      <c r="AT1446" s="67"/>
      <c r="AU1446" s="67"/>
      <c r="AV1446" s="67"/>
      <c r="AW1446" s="67"/>
      <c r="AX1446" s="67"/>
      <c r="AY1446" s="67"/>
      <c r="AZ1446" s="67">
        <v>3672</v>
      </c>
      <c r="BA1446" s="67">
        <v>296937</v>
      </c>
      <c r="BB1446" s="113">
        <v>212125</v>
      </c>
      <c r="BC1446" s="113">
        <v>216802</v>
      </c>
      <c r="BD1446" s="113"/>
      <c r="BE1446" s="113"/>
      <c r="BF1446" s="113"/>
      <c r="BG1446" s="113"/>
      <c r="BH1446" s="113"/>
      <c r="BI1446" s="113"/>
      <c r="BJ1446" s="113"/>
      <c r="BK1446" s="113"/>
      <c r="BL1446" s="113"/>
      <c r="BM1446" s="113"/>
      <c r="BN1446" s="113"/>
      <c r="BO1446" s="113"/>
      <c r="BP1446" s="113"/>
      <c r="BQ1446" s="113"/>
      <c r="BR1446" s="113"/>
      <c r="BS1446" s="113"/>
      <c r="BT1446" s="113"/>
      <c r="BU1446" s="113"/>
      <c r="BV1446" s="113"/>
      <c r="BW1446" s="113"/>
      <c r="BX1446" s="113"/>
      <c r="BY1446" s="113"/>
      <c r="BZ1446" s="113"/>
      <c r="CA1446" s="67"/>
      <c r="CB1446" s="113"/>
      <c r="CC1446" s="69">
        <f>SUM(Table25[[#This Row],[Contract Amount FY00]:[Contract Amount FY50]])</f>
        <v>729536</v>
      </c>
      <c r="CD1446" s="114"/>
    </row>
    <row r="1447" spans="1:82" x14ac:dyDescent="0.25">
      <c r="A1447" s="122" t="s">
        <v>2019</v>
      </c>
      <c r="B1447" s="122" t="s">
        <v>2057</v>
      </c>
      <c r="C1447" s="122" t="s">
        <v>3190</v>
      </c>
      <c r="E1447" s="26" t="str">
        <f>IFERROR(IF(VLOOKUP(Table25[[#This Row],[Contract No.]],Table3[#All],3,FALSE)="","No","Yes"),"")</f>
        <v>Yes</v>
      </c>
      <c r="F1447" s="107" t="str">
        <f>IFERROR(VLOOKUP(Table25[[#This Row],[Contract No.]],Table3[#All],3,FALSE),"")</f>
        <v>NASPO</v>
      </c>
      <c r="G1447" s="107" t="str">
        <f>IFERROR(IF(Table25[[#This Row],[Cooperative Purchase
(Yes/No)]]="Yes","Yes",IF(VLOOKUP(Table25[[#This Row],[Contract No.]],Table3[#All],1,FALSE)=Table25[[#This Row],[Contract No.]],"Yes","No")),"No")</f>
        <v>Yes</v>
      </c>
      <c r="H1447" s="51">
        <f>IFERROR(VLOOKUP(Table25[[#This Row],[Contract No.]],Table3[#All],4,FALSE),"")</f>
        <v>43983</v>
      </c>
      <c r="I1447" s="28">
        <f>IFERROR(IF(AND(MONTH(Table25[[#This Row],[Contract Start Date]])&gt;6,MONTH(Table25[[#This Row],[Contract Start Date]])&lt;=12),YEAR(Table25[[#This Row],[Contract Start Date]])+1,YEAR(Table25[[#This Row],[Contract Start Date]])),"")</f>
        <v>2020</v>
      </c>
      <c r="J1447" s="108">
        <f>Table25[[#This Row],[FY Formula start]]</f>
        <v>2020</v>
      </c>
      <c r="K1447" s="59" t="str">
        <f>"FY"&amp;" "&amp;Table25[[#This Row],[Year Start]]</f>
        <v>FY 2020</v>
      </c>
      <c r="L1447" s="109">
        <f>IFERROR(VLOOKUP(Table25[[#This Row],[Contract No.]],Table3[#All],5,FALSE),"")</f>
        <v>46295</v>
      </c>
      <c r="M1447" s="110">
        <f>IFERROR(IF(Table25[[#This Row],[Contract End Date]]="99/99/9999","No End",IF(AND(MONTH(Table25[[#This Row],[Contract End Date]])&gt;6,MONTH(Table25[[#This Row],[Contract End Date]])&lt;=12),YEAR(Table25[[#This Row],[Contract End Date]])+1,YEAR(Table25[[#This Row],[Contract End Date]]))),"")</f>
        <v>2027</v>
      </c>
      <c r="N1447" s="111">
        <f>Table25[[#This Row],[FY Formula end]]</f>
        <v>2027</v>
      </c>
      <c r="O1447" s="112" t="str">
        <f>IF(Table25[[#This Row],[Year End]]="No End","No End","FY"&amp;" "&amp;Table25[[#This Row],[Year End]])</f>
        <v>FY 2027</v>
      </c>
      <c r="P1447" s="27"/>
      <c r="Q1447" s="104">
        <f>_xlfn.IFNA(IF($B1447="","",VLOOKUP($B1447,'SWC Towers'!$A:$Q,$Q$2,FALSE)),"")</f>
        <v>0.1</v>
      </c>
      <c r="R1447" s="106">
        <f>_xlfn.IFNA(IF($B1447="","",VLOOKUP($B1447,'SWC Towers'!$A:$Q,$R$2,FALSE)),"")</f>
        <v>0.1</v>
      </c>
      <c r="S1447" s="106" t="str">
        <f>_xlfn.IFNA(IF($B1447="","",VLOOKUP($B1447,'SWC Towers'!$A:$Q,$S$2,FALSE)),"")</f>
        <v/>
      </c>
      <c r="T1447" s="106" t="str">
        <f>_xlfn.IFNA(IF($B1447="","",VLOOKUP($B1447,'SWC Towers'!$A:$Q,$T$2,FALSE)),"")</f>
        <v/>
      </c>
      <c r="U1447" s="104">
        <f>_xlfn.IFNA(IF($B1447="","",VLOOKUP($B1447,'SWC Towers'!$A:$Q,$U$2,FALSE)),"")</f>
        <v>0.15</v>
      </c>
      <c r="V1447" s="104" t="str">
        <f>_xlfn.IFNA(IF($B1447="","",VLOOKUP($B1447,'SWC Towers'!$A:$Q,$V$2,FALSE)),"")</f>
        <v/>
      </c>
      <c r="W1447" s="104">
        <f>_xlfn.IFNA(IF($B1447="","",VLOOKUP($B1447,'SWC Towers'!$A:$Q,$W$2,FALSE)),"")</f>
        <v>0.65</v>
      </c>
      <c r="X1447" s="104" t="str">
        <f>_xlfn.IFNA(IF($B1447="","",VLOOKUP($B1447,'SWC Towers'!$A:$Q,$X$2,FALSE)),"")</f>
        <v/>
      </c>
      <c r="Y1447" s="104" t="str">
        <f>_xlfn.IFNA(IF($B1447="","",VLOOKUP($B1447,'SWC Towers'!$A:$Q,$Y$2,FALSE)),"")</f>
        <v/>
      </c>
      <c r="Z1447" s="104" t="str">
        <f>_xlfn.IFNA(IF($B1447="","",VLOOKUP($B1447,'SWC Towers'!$A:$Q,$Z$2,FALSE)),"")</f>
        <v/>
      </c>
      <c r="AA1447" s="104" t="str">
        <f>_xlfn.IFNA(IF($B1447="","",VLOOKUP($B1447,'SWC Towers'!$A:$Q,$AA$2,FALSE)),"")</f>
        <v/>
      </c>
      <c r="AB1447" s="106" t="str">
        <f>_xlfn.IFNA(IF($B1447="","",VLOOKUP($B1447,'SWC Towers'!$A:$Q,$AB$2,FALSE)),"")</f>
        <v/>
      </c>
      <c r="AC1447" s="20">
        <f>SUM(Table25[[#This Row],[IT Tower: Application]:[Other/Non-IT ]])</f>
        <v>1</v>
      </c>
      <c r="AD1447" s="67"/>
      <c r="AE1447" s="67"/>
      <c r="AF1447" s="67"/>
      <c r="AG1447" s="67"/>
      <c r="AH1447" s="67"/>
      <c r="AI1447" s="67"/>
      <c r="AJ1447" s="67"/>
      <c r="AK1447" s="67"/>
      <c r="AL1447" s="67"/>
      <c r="AM1447" s="67"/>
      <c r="AN1447" s="67"/>
      <c r="AO1447" s="67"/>
      <c r="AP1447" s="67"/>
      <c r="AQ1447" s="67"/>
      <c r="AR1447" s="67"/>
      <c r="AS1447" s="67"/>
      <c r="AT1447" s="67"/>
      <c r="AU1447" s="67"/>
      <c r="AV1447" s="67"/>
      <c r="AW1447" s="67"/>
      <c r="AX1447" s="67"/>
      <c r="AY1447" s="67">
        <v>0</v>
      </c>
      <c r="AZ1447" s="67">
        <v>164158</v>
      </c>
      <c r="BA1447" s="67">
        <v>277504</v>
      </c>
      <c r="BB1447" s="113">
        <v>2318796</v>
      </c>
      <c r="BC1447" s="113">
        <v>236821</v>
      </c>
      <c r="BD1447" s="113"/>
      <c r="BE1447" s="113"/>
      <c r="BF1447" s="113"/>
      <c r="BG1447" s="113"/>
      <c r="BH1447" s="113"/>
      <c r="BI1447" s="113"/>
      <c r="BJ1447" s="113"/>
      <c r="BK1447" s="113"/>
      <c r="BL1447" s="113"/>
      <c r="BM1447" s="113"/>
      <c r="BN1447" s="113"/>
      <c r="BO1447" s="113"/>
      <c r="BP1447" s="113"/>
      <c r="BQ1447" s="113"/>
      <c r="BR1447" s="113"/>
      <c r="BS1447" s="113"/>
      <c r="BT1447" s="113"/>
      <c r="BU1447" s="113"/>
      <c r="BV1447" s="113"/>
      <c r="BW1447" s="113"/>
      <c r="BX1447" s="113"/>
      <c r="BY1447" s="113"/>
      <c r="BZ1447" s="113"/>
      <c r="CA1447" s="67"/>
      <c r="CB1447" s="113"/>
      <c r="CC1447" s="69">
        <f>SUM(Table25[[#This Row],[Contract Amount FY00]:[Contract Amount FY50]])</f>
        <v>2997279</v>
      </c>
      <c r="CD1447" s="114"/>
    </row>
    <row r="1448" spans="1:82" x14ac:dyDescent="0.25">
      <c r="A1448" s="122" t="s">
        <v>2019</v>
      </c>
      <c r="B1448" s="122" t="s">
        <v>2057</v>
      </c>
      <c r="C1448" s="122" t="s">
        <v>3191</v>
      </c>
      <c r="E1448" s="26" t="str">
        <f>IFERROR(IF(VLOOKUP(Table25[[#This Row],[Contract No.]],Table3[#All],3,FALSE)="","No","Yes"),"")</f>
        <v>Yes</v>
      </c>
      <c r="F1448" s="107" t="str">
        <f>IFERROR(VLOOKUP(Table25[[#This Row],[Contract No.]],Table3[#All],3,FALSE),"")</f>
        <v>NASPO</v>
      </c>
      <c r="G1448" s="107" t="str">
        <f>IFERROR(IF(Table25[[#This Row],[Cooperative Purchase
(Yes/No)]]="Yes","Yes",IF(VLOOKUP(Table25[[#This Row],[Contract No.]],Table3[#All],1,FALSE)=Table25[[#This Row],[Contract No.]],"Yes","No")),"No")</f>
        <v>Yes</v>
      </c>
      <c r="H1448" s="51">
        <f>IFERROR(VLOOKUP(Table25[[#This Row],[Contract No.]],Table3[#All],4,FALSE),"")</f>
        <v>43983</v>
      </c>
      <c r="I1448" s="28">
        <f>IFERROR(IF(AND(MONTH(Table25[[#This Row],[Contract Start Date]])&gt;6,MONTH(Table25[[#This Row],[Contract Start Date]])&lt;=12),YEAR(Table25[[#This Row],[Contract Start Date]])+1,YEAR(Table25[[#This Row],[Contract Start Date]])),"")</f>
        <v>2020</v>
      </c>
      <c r="J1448" s="108">
        <f>Table25[[#This Row],[FY Formula start]]</f>
        <v>2020</v>
      </c>
      <c r="K1448" s="59" t="str">
        <f>"FY"&amp;" "&amp;Table25[[#This Row],[Year Start]]</f>
        <v>FY 2020</v>
      </c>
      <c r="L1448" s="109">
        <f>IFERROR(VLOOKUP(Table25[[#This Row],[Contract No.]],Table3[#All],5,FALSE),"")</f>
        <v>46295</v>
      </c>
      <c r="M1448" s="110">
        <f>IFERROR(IF(Table25[[#This Row],[Contract End Date]]="99/99/9999","No End",IF(AND(MONTH(Table25[[#This Row],[Contract End Date]])&gt;6,MONTH(Table25[[#This Row],[Contract End Date]])&lt;=12),YEAR(Table25[[#This Row],[Contract End Date]])+1,YEAR(Table25[[#This Row],[Contract End Date]]))),"")</f>
        <v>2027</v>
      </c>
      <c r="N1448" s="111">
        <f>Table25[[#This Row],[FY Formula end]]</f>
        <v>2027</v>
      </c>
      <c r="O1448" s="112" t="str">
        <f>IF(Table25[[#This Row],[Year End]]="No End","No End","FY"&amp;" "&amp;Table25[[#This Row],[Year End]])</f>
        <v>FY 2027</v>
      </c>
      <c r="P1448" s="27"/>
      <c r="Q1448" s="104">
        <f>_xlfn.IFNA(IF($B1448="","",VLOOKUP($B1448,'SWC Towers'!$A:$Q,$Q$2,FALSE)),"")</f>
        <v>0.1</v>
      </c>
      <c r="R1448" s="106">
        <f>_xlfn.IFNA(IF($B1448="","",VLOOKUP($B1448,'SWC Towers'!$A:$Q,$R$2,FALSE)),"")</f>
        <v>0.1</v>
      </c>
      <c r="S1448" s="106" t="str">
        <f>_xlfn.IFNA(IF($B1448="","",VLOOKUP($B1448,'SWC Towers'!$A:$Q,$S$2,FALSE)),"")</f>
        <v/>
      </c>
      <c r="T1448" s="106" t="str">
        <f>_xlfn.IFNA(IF($B1448="","",VLOOKUP($B1448,'SWC Towers'!$A:$Q,$T$2,FALSE)),"")</f>
        <v/>
      </c>
      <c r="U1448" s="104">
        <f>_xlfn.IFNA(IF($B1448="","",VLOOKUP($B1448,'SWC Towers'!$A:$Q,$U$2,FALSE)),"")</f>
        <v>0.15</v>
      </c>
      <c r="V1448" s="104" t="str">
        <f>_xlfn.IFNA(IF($B1448="","",VLOOKUP($B1448,'SWC Towers'!$A:$Q,$V$2,FALSE)),"")</f>
        <v/>
      </c>
      <c r="W1448" s="104">
        <f>_xlfn.IFNA(IF($B1448="","",VLOOKUP($B1448,'SWC Towers'!$A:$Q,$W$2,FALSE)),"")</f>
        <v>0.65</v>
      </c>
      <c r="X1448" s="104" t="str">
        <f>_xlfn.IFNA(IF($B1448="","",VLOOKUP($B1448,'SWC Towers'!$A:$Q,$X$2,FALSE)),"")</f>
        <v/>
      </c>
      <c r="Y1448" s="104" t="str">
        <f>_xlfn.IFNA(IF($B1448="","",VLOOKUP($B1448,'SWC Towers'!$A:$Q,$Y$2,FALSE)),"")</f>
        <v/>
      </c>
      <c r="Z1448" s="104" t="str">
        <f>_xlfn.IFNA(IF($B1448="","",VLOOKUP($B1448,'SWC Towers'!$A:$Q,$Z$2,FALSE)),"")</f>
        <v/>
      </c>
      <c r="AA1448" s="104" t="str">
        <f>_xlfn.IFNA(IF($B1448="","",VLOOKUP($B1448,'SWC Towers'!$A:$Q,$AA$2,FALSE)),"")</f>
        <v/>
      </c>
      <c r="AB1448" s="106" t="str">
        <f>_xlfn.IFNA(IF($B1448="","",VLOOKUP($B1448,'SWC Towers'!$A:$Q,$AB$2,FALSE)),"")</f>
        <v/>
      </c>
      <c r="AC1448" s="20">
        <f>SUM(Table25[[#This Row],[IT Tower: Application]:[Other/Non-IT ]])</f>
        <v>1</v>
      </c>
      <c r="AD1448" s="67"/>
      <c r="AE1448" s="67"/>
      <c r="AF1448" s="67"/>
      <c r="AG1448" s="67"/>
      <c r="AH1448" s="67"/>
      <c r="AI1448" s="67"/>
      <c r="AJ1448" s="67"/>
      <c r="AK1448" s="67"/>
      <c r="AL1448" s="67"/>
      <c r="AM1448" s="67"/>
      <c r="AN1448" s="67"/>
      <c r="AO1448" s="67"/>
      <c r="AP1448" s="67"/>
      <c r="AQ1448" s="67"/>
      <c r="AR1448" s="67"/>
      <c r="AS1448" s="67"/>
      <c r="AT1448" s="67"/>
      <c r="AU1448" s="67"/>
      <c r="AV1448" s="67"/>
      <c r="AW1448" s="67"/>
      <c r="AX1448" s="67"/>
      <c r="AY1448" s="67"/>
      <c r="AZ1448" s="67">
        <v>81287</v>
      </c>
      <c r="BA1448" s="67">
        <v>92557</v>
      </c>
      <c r="BB1448" s="113">
        <v>118105</v>
      </c>
      <c r="BC1448" s="113">
        <v>0</v>
      </c>
      <c r="BD1448" s="113"/>
      <c r="BE1448" s="113"/>
      <c r="BF1448" s="113"/>
      <c r="BG1448" s="113"/>
      <c r="BH1448" s="113"/>
      <c r="BI1448" s="113"/>
      <c r="BJ1448" s="113"/>
      <c r="BK1448" s="113"/>
      <c r="BL1448" s="113"/>
      <c r="BM1448" s="113"/>
      <c r="BN1448" s="113"/>
      <c r="BO1448" s="113"/>
      <c r="BP1448" s="113"/>
      <c r="BQ1448" s="113"/>
      <c r="BR1448" s="113"/>
      <c r="BS1448" s="113"/>
      <c r="BT1448" s="113"/>
      <c r="BU1448" s="113"/>
      <c r="BV1448" s="113"/>
      <c r="BW1448" s="113"/>
      <c r="BX1448" s="113"/>
      <c r="BY1448" s="113"/>
      <c r="BZ1448" s="113"/>
      <c r="CA1448" s="67"/>
      <c r="CB1448" s="113"/>
      <c r="CC1448" s="69">
        <f>SUM(Table25[[#This Row],[Contract Amount FY00]:[Contract Amount FY50]])</f>
        <v>291949</v>
      </c>
      <c r="CD1448" s="114"/>
    </row>
    <row r="1449" spans="1:82" x14ac:dyDescent="0.25">
      <c r="A1449" s="122" t="s">
        <v>2019</v>
      </c>
      <c r="B1449" s="122" t="s">
        <v>3071</v>
      </c>
      <c r="C1449" s="122" t="s">
        <v>753</v>
      </c>
      <c r="E1449" s="26" t="str">
        <f>IFERROR(IF(VLOOKUP(Table25[[#This Row],[Contract No.]],Table3[#All],3,FALSE)="","No","Yes"),"")</f>
        <v>Yes</v>
      </c>
      <c r="F1449" s="107" t="str">
        <f>IFERROR(VLOOKUP(Table25[[#This Row],[Contract No.]],Table3[#All],3,FALSE),"")</f>
        <v>NASPO</v>
      </c>
      <c r="G1449" s="107" t="str">
        <f>IFERROR(IF(Table25[[#This Row],[Cooperative Purchase
(Yes/No)]]="Yes","Yes",IF(VLOOKUP(Table25[[#This Row],[Contract No.]],Table3[#All],1,FALSE)=Table25[[#This Row],[Contract No.]],"Yes","No")),"No")</f>
        <v>Yes</v>
      </c>
      <c r="H1449" s="51">
        <f>IFERROR(VLOOKUP(Table25[[#This Row],[Contract No.]],Table3[#All],4,FALSE),"")</f>
        <v>45322</v>
      </c>
      <c r="I1449" s="28">
        <f>IFERROR(IF(AND(MONTH(Table25[[#This Row],[Contract Start Date]])&gt;6,MONTH(Table25[[#This Row],[Contract Start Date]])&lt;=12),YEAR(Table25[[#This Row],[Contract Start Date]])+1,YEAR(Table25[[#This Row],[Contract Start Date]])),"")</f>
        <v>2024</v>
      </c>
      <c r="J1449" s="108">
        <f>Table25[[#This Row],[FY Formula start]]</f>
        <v>2024</v>
      </c>
      <c r="K1449" s="59" t="str">
        <f>"FY"&amp;" "&amp;Table25[[#This Row],[Year Start]]</f>
        <v>FY 2024</v>
      </c>
      <c r="L1449" s="109">
        <f>IFERROR(VLOOKUP(Table25[[#This Row],[Contract No.]],Table3[#All],5,FALSE),"")</f>
        <v>46934</v>
      </c>
      <c r="M1449" s="110">
        <f>IFERROR(IF(Table25[[#This Row],[Contract End Date]]="99/99/9999","No End",IF(AND(MONTH(Table25[[#This Row],[Contract End Date]])&gt;6,MONTH(Table25[[#This Row],[Contract End Date]])&lt;=12),YEAR(Table25[[#This Row],[Contract End Date]])+1,YEAR(Table25[[#This Row],[Contract End Date]]))),"")</f>
        <v>2028</v>
      </c>
      <c r="N1449" s="111">
        <f>Table25[[#This Row],[FY Formula end]]</f>
        <v>2028</v>
      </c>
      <c r="O1449" s="112" t="str">
        <f>IF(Table25[[#This Row],[Year End]]="No End","No End","FY"&amp;" "&amp;Table25[[#This Row],[Year End]])</f>
        <v>FY 2028</v>
      </c>
      <c r="P1449" s="27"/>
      <c r="Q1449" s="104" t="str">
        <f>_xlfn.IFNA(IF($B1449="","",VLOOKUP($B1449,'SWC Towers'!$A:$Q,$Q$2,FALSE)),"")</f>
        <v/>
      </c>
      <c r="R1449" s="106">
        <f>_xlfn.IFNA(IF($B1449="","",VLOOKUP($B1449,'SWC Towers'!$A:$Q,$R$2,FALSE)),"")</f>
        <v>0.2</v>
      </c>
      <c r="S1449" s="106" t="str">
        <f>_xlfn.IFNA(IF($B1449="","",VLOOKUP($B1449,'SWC Towers'!$A:$Q,$S$2,FALSE)),"")</f>
        <v/>
      </c>
      <c r="T1449" s="106" t="str">
        <f>_xlfn.IFNA(IF($B1449="","",VLOOKUP($B1449,'SWC Towers'!$A:$Q,$T$2,FALSE)),"")</f>
        <v/>
      </c>
      <c r="U1449" s="104">
        <f>_xlfn.IFNA(IF($B1449="","",VLOOKUP($B1449,'SWC Towers'!$A:$Q,$U$2,FALSE)),"")</f>
        <v>0.6</v>
      </c>
      <c r="V1449" s="104" t="str">
        <f>_xlfn.IFNA(IF($B1449="","",VLOOKUP($B1449,'SWC Towers'!$A:$Q,$V$2,FALSE)),"")</f>
        <v/>
      </c>
      <c r="W1449" s="104" t="str">
        <f>_xlfn.IFNA(IF($B1449="","",VLOOKUP($B1449,'SWC Towers'!$A:$Q,$W$2,FALSE)),"")</f>
        <v/>
      </c>
      <c r="X1449" s="104" t="str">
        <f>_xlfn.IFNA(IF($B1449="","",VLOOKUP($B1449,'SWC Towers'!$A:$Q,$X$2,FALSE)),"")</f>
        <v/>
      </c>
      <c r="Y1449" s="104" t="str">
        <f>_xlfn.IFNA(IF($B1449="","",VLOOKUP($B1449,'SWC Towers'!$A:$Q,$Y$2,FALSE)),"")</f>
        <v/>
      </c>
      <c r="Z1449" s="104" t="str">
        <f>_xlfn.IFNA(IF($B1449="","",VLOOKUP($B1449,'SWC Towers'!$A:$Q,$Z$2,FALSE)),"")</f>
        <v/>
      </c>
      <c r="AA1449" s="104">
        <f>_xlfn.IFNA(IF($B1449="","",VLOOKUP($B1449,'SWC Towers'!$A:$Q,$AA$2,FALSE)),"")</f>
        <v>0.2</v>
      </c>
      <c r="AB1449" s="106" t="str">
        <f>_xlfn.IFNA(IF($B1449="","",VLOOKUP($B1449,'SWC Towers'!$A:$Q,$AB$2,FALSE)),"")</f>
        <v/>
      </c>
      <c r="AC1449" s="20">
        <f>SUM(Table25[[#This Row],[IT Tower: Application]:[Other/Non-IT ]])</f>
        <v>1</v>
      </c>
      <c r="AD1449" s="67"/>
      <c r="AE1449" s="67"/>
      <c r="AF1449" s="67"/>
      <c r="AG1449" s="67"/>
      <c r="AH1449" s="67"/>
      <c r="AI1449" s="67"/>
      <c r="AJ1449" s="67"/>
      <c r="AK1449" s="67"/>
      <c r="AL1449" s="67"/>
      <c r="AM1449" s="67"/>
      <c r="AN1449" s="67"/>
      <c r="AO1449" s="67"/>
      <c r="AP1449" s="67"/>
      <c r="AQ1449" s="67"/>
      <c r="AR1449" s="67"/>
      <c r="AS1449" s="67"/>
      <c r="AT1449" s="67"/>
      <c r="AU1449" s="67"/>
      <c r="AV1449" s="67"/>
      <c r="AW1449" s="67"/>
      <c r="AX1449" s="67"/>
      <c r="AY1449" s="67"/>
      <c r="AZ1449" s="67"/>
      <c r="BA1449" s="67"/>
      <c r="BB1449" s="113">
        <v>75300</v>
      </c>
      <c r="BC1449" s="113">
        <v>75664</v>
      </c>
      <c r="BD1449" s="113"/>
      <c r="BE1449" s="113"/>
      <c r="BF1449" s="113"/>
      <c r="BG1449" s="113"/>
      <c r="BH1449" s="113"/>
      <c r="BI1449" s="113"/>
      <c r="BJ1449" s="113"/>
      <c r="BK1449" s="113"/>
      <c r="BL1449" s="113"/>
      <c r="BM1449" s="113"/>
      <c r="BN1449" s="113"/>
      <c r="BO1449" s="113"/>
      <c r="BP1449" s="113"/>
      <c r="BQ1449" s="113"/>
      <c r="BR1449" s="113"/>
      <c r="BS1449" s="113"/>
      <c r="BT1449" s="113"/>
      <c r="BU1449" s="113"/>
      <c r="BV1449" s="113"/>
      <c r="BW1449" s="113"/>
      <c r="BX1449" s="113"/>
      <c r="BY1449" s="113"/>
      <c r="BZ1449" s="113"/>
      <c r="CA1449" s="67"/>
      <c r="CB1449" s="113"/>
      <c r="CC1449" s="69">
        <f>SUM(Table25[[#This Row],[Contract Amount FY00]:[Contract Amount FY50]])</f>
        <v>150964</v>
      </c>
      <c r="CD1449" s="114"/>
    </row>
    <row r="1450" spans="1:82" x14ac:dyDescent="0.25">
      <c r="A1450" s="122" t="s">
        <v>2019</v>
      </c>
      <c r="B1450" s="122" t="s">
        <v>3071</v>
      </c>
      <c r="C1450" s="122" t="s">
        <v>375</v>
      </c>
      <c r="E1450" s="26" t="str">
        <f>IFERROR(IF(VLOOKUP(Table25[[#This Row],[Contract No.]],Table3[#All],3,FALSE)="","No","Yes"),"")</f>
        <v>Yes</v>
      </c>
      <c r="F1450" s="107" t="str">
        <f>IFERROR(VLOOKUP(Table25[[#This Row],[Contract No.]],Table3[#All],3,FALSE),"")</f>
        <v>NASPO</v>
      </c>
      <c r="G1450" s="107" t="str">
        <f>IFERROR(IF(Table25[[#This Row],[Cooperative Purchase
(Yes/No)]]="Yes","Yes",IF(VLOOKUP(Table25[[#This Row],[Contract No.]],Table3[#All],1,FALSE)=Table25[[#This Row],[Contract No.]],"Yes","No")),"No")</f>
        <v>Yes</v>
      </c>
      <c r="H1450" s="51">
        <f>IFERROR(VLOOKUP(Table25[[#This Row],[Contract No.]],Table3[#All],4,FALSE),"")</f>
        <v>45322</v>
      </c>
      <c r="I1450" s="28">
        <f>IFERROR(IF(AND(MONTH(Table25[[#This Row],[Contract Start Date]])&gt;6,MONTH(Table25[[#This Row],[Contract Start Date]])&lt;=12),YEAR(Table25[[#This Row],[Contract Start Date]])+1,YEAR(Table25[[#This Row],[Contract Start Date]])),"")</f>
        <v>2024</v>
      </c>
      <c r="J1450" s="108">
        <f>Table25[[#This Row],[FY Formula start]]</f>
        <v>2024</v>
      </c>
      <c r="K1450" s="59" t="str">
        <f>"FY"&amp;" "&amp;Table25[[#This Row],[Year Start]]</f>
        <v>FY 2024</v>
      </c>
      <c r="L1450" s="109">
        <f>IFERROR(VLOOKUP(Table25[[#This Row],[Contract No.]],Table3[#All],5,FALSE),"")</f>
        <v>46934</v>
      </c>
      <c r="M1450" s="110">
        <f>IFERROR(IF(Table25[[#This Row],[Contract End Date]]="99/99/9999","No End",IF(AND(MONTH(Table25[[#This Row],[Contract End Date]])&gt;6,MONTH(Table25[[#This Row],[Contract End Date]])&lt;=12),YEAR(Table25[[#This Row],[Contract End Date]])+1,YEAR(Table25[[#This Row],[Contract End Date]]))),"")</f>
        <v>2028</v>
      </c>
      <c r="N1450" s="111">
        <f>Table25[[#This Row],[FY Formula end]]</f>
        <v>2028</v>
      </c>
      <c r="O1450" s="112" t="str">
        <f>IF(Table25[[#This Row],[Year End]]="No End","No End","FY"&amp;" "&amp;Table25[[#This Row],[Year End]])</f>
        <v>FY 2028</v>
      </c>
      <c r="P1450" s="27"/>
      <c r="Q1450" s="104" t="str">
        <f>_xlfn.IFNA(IF($B1450="","",VLOOKUP($B1450,'SWC Towers'!$A:$Q,$Q$2,FALSE)),"")</f>
        <v/>
      </c>
      <c r="R1450" s="106">
        <f>_xlfn.IFNA(IF($B1450="","",VLOOKUP($B1450,'SWC Towers'!$A:$Q,$R$2,FALSE)),"")</f>
        <v>0.2</v>
      </c>
      <c r="S1450" s="106" t="str">
        <f>_xlfn.IFNA(IF($B1450="","",VLOOKUP($B1450,'SWC Towers'!$A:$Q,$S$2,FALSE)),"")</f>
        <v/>
      </c>
      <c r="T1450" s="106" t="str">
        <f>_xlfn.IFNA(IF($B1450="","",VLOOKUP($B1450,'SWC Towers'!$A:$Q,$T$2,FALSE)),"")</f>
        <v/>
      </c>
      <c r="U1450" s="104">
        <f>_xlfn.IFNA(IF($B1450="","",VLOOKUP($B1450,'SWC Towers'!$A:$Q,$U$2,FALSE)),"")</f>
        <v>0.6</v>
      </c>
      <c r="V1450" s="104" t="str">
        <f>_xlfn.IFNA(IF($B1450="","",VLOOKUP($B1450,'SWC Towers'!$A:$Q,$V$2,FALSE)),"")</f>
        <v/>
      </c>
      <c r="W1450" s="104" t="str">
        <f>_xlfn.IFNA(IF($B1450="","",VLOOKUP($B1450,'SWC Towers'!$A:$Q,$W$2,FALSE)),"")</f>
        <v/>
      </c>
      <c r="X1450" s="104" t="str">
        <f>_xlfn.IFNA(IF($B1450="","",VLOOKUP($B1450,'SWC Towers'!$A:$Q,$X$2,FALSE)),"")</f>
        <v/>
      </c>
      <c r="Y1450" s="104" t="str">
        <f>_xlfn.IFNA(IF($B1450="","",VLOOKUP($B1450,'SWC Towers'!$A:$Q,$Y$2,FALSE)),"")</f>
        <v/>
      </c>
      <c r="Z1450" s="104" t="str">
        <f>_xlfn.IFNA(IF($B1450="","",VLOOKUP($B1450,'SWC Towers'!$A:$Q,$Z$2,FALSE)),"")</f>
        <v/>
      </c>
      <c r="AA1450" s="104">
        <f>_xlfn.IFNA(IF($B1450="","",VLOOKUP($B1450,'SWC Towers'!$A:$Q,$AA$2,FALSE)),"")</f>
        <v>0.2</v>
      </c>
      <c r="AB1450" s="106" t="str">
        <f>_xlfn.IFNA(IF($B1450="","",VLOOKUP($B1450,'SWC Towers'!$A:$Q,$AB$2,FALSE)),"")</f>
        <v/>
      </c>
      <c r="AC1450" s="20">
        <f>SUM(Table25[[#This Row],[IT Tower: Application]:[Other/Non-IT ]])</f>
        <v>1</v>
      </c>
      <c r="AD1450" s="67"/>
      <c r="AE1450" s="67"/>
      <c r="AF1450" s="67"/>
      <c r="AG1450" s="67"/>
      <c r="AH1450" s="67"/>
      <c r="AI1450" s="67"/>
      <c r="AJ1450" s="67"/>
      <c r="AK1450" s="67"/>
      <c r="AL1450" s="67"/>
      <c r="AM1450" s="67"/>
      <c r="AN1450" s="67"/>
      <c r="AO1450" s="67"/>
      <c r="AP1450" s="67"/>
      <c r="AQ1450" s="67"/>
      <c r="AR1450" s="67"/>
      <c r="AS1450" s="67"/>
      <c r="AT1450" s="67"/>
      <c r="AU1450" s="67"/>
      <c r="AV1450" s="67"/>
      <c r="AW1450" s="67"/>
      <c r="AX1450" s="67"/>
      <c r="AY1450" s="67"/>
      <c r="AZ1450" s="67"/>
      <c r="BA1450" s="67"/>
      <c r="BB1450" s="113">
        <v>366</v>
      </c>
      <c r="BC1450" s="113">
        <v>2136</v>
      </c>
      <c r="BD1450" s="113"/>
      <c r="BE1450" s="113"/>
      <c r="BF1450" s="113"/>
      <c r="BG1450" s="113"/>
      <c r="BH1450" s="113"/>
      <c r="BI1450" s="113"/>
      <c r="BJ1450" s="113"/>
      <c r="BK1450" s="113"/>
      <c r="BL1450" s="113"/>
      <c r="BM1450" s="113"/>
      <c r="BN1450" s="113"/>
      <c r="BO1450" s="113"/>
      <c r="BP1450" s="113"/>
      <c r="BQ1450" s="113"/>
      <c r="BR1450" s="113"/>
      <c r="BS1450" s="113"/>
      <c r="BT1450" s="113"/>
      <c r="BU1450" s="113"/>
      <c r="BV1450" s="113"/>
      <c r="BW1450" s="113"/>
      <c r="BX1450" s="113"/>
      <c r="BY1450" s="113"/>
      <c r="BZ1450" s="113"/>
      <c r="CA1450" s="67"/>
      <c r="CB1450" s="113"/>
      <c r="CC1450" s="69">
        <f>SUM(Table25[[#This Row],[Contract Amount FY00]:[Contract Amount FY50]])</f>
        <v>2502</v>
      </c>
      <c r="CD1450" s="114"/>
    </row>
    <row r="1451" spans="1:82" x14ac:dyDescent="0.25">
      <c r="A1451" s="122" t="s">
        <v>2019</v>
      </c>
      <c r="B1451" s="122" t="s">
        <v>3071</v>
      </c>
      <c r="C1451" s="122" t="s">
        <v>674</v>
      </c>
      <c r="E1451" s="26" t="str">
        <f>IFERROR(IF(VLOOKUP(Table25[[#This Row],[Contract No.]],Table3[#All],3,FALSE)="","No","Yes"),"")</f>
        <v>Yes</v>
      </c>
      <c r="F1451" s="107" t="str">
        <f>IFERROR(VLOOKUP(Table25[[#This Row],[Contract No.]],Table3[#All],3,FALSE),"")</f>
        <v>NASPO</v>
      </c>
      <c r="G1451" s="107" t="str">
        <f>IFERROR(IF(Table25[[#This Row],[Cooperative Purchase
(Yes/No)]]="Yes","Yes",IF(VLOOKUP(Table25[[#This Row],[Contract No.]],Table3[#All],1,FALSE)=Table25[[#This Row],[Contract No.]],"Yes","No")),"No")</f>
        <v>Yes</v>
      </c>
      <c r="H1451" s="51">
        <f>IFERROR(VLOOKUP(Table25[[#This Row],[Contract No.]],Table3[#All],4,FALSE),"")</f>
        <v>45322</v>
      </c>
      <c r="I1451" s="28">
        <f>IFERROR(IF(AND(MONTH(Table25[[#This Row],[Contract Start Date]])&gt;6,MONTH(Table25[[#This Row],[Contract Start Date]])&lt;=12),YEAR(Table25[[#This Row],[Contract Start Date]])+1,YEAR(Table25[[#This Row],[Contract Start Date]])),"")</f>
        <v>2024</v>
      </c>
      <c r="J1451" s="108">
        <f>Table25[[#This Row],[FY Formula start]]</f>
        <v>2024</v>
      </c>
      <c r="K1451" s="59" t="str">
        <f>"FY"&amp;" "&amp;Table25[[#This Row],[Year Start]]</f>
        <v>FY 2024</v>
      </c>
      <c r="L1451" s="109">
        <f>IFERROR(VLOOKUP(Table25[[#This Row],[Contract No.]],Table3[#All],5,FALSE),"")</f>
        <v>46934</v>
      </c>
      <c r="M1451" s="110">
        <f>IFERROR(IF(Table25[[#This Row],[Contract End Date]]="99/99/9999","No End",IF(AND(MONTH(Table25[[#This Row],[Contract End Date]])&gt;6,MONTH(Table25[[#This Row],[Contract End Date]])&lt;=12),YEAR(Table25[[#This Row],[Contract End Date]])+1,YEAR(Table25[[#This Row],[Contract End Date]]))),"")</f>
        <v>2028</v>
      </c>
      <c r="N1451" s="111">
        <f>Table25[[#This Row],[FY Formula end]]</f>
        <v>2028</v>
      </c>
      <c r="O1451" s="112" t="str">
        <f>IF(Table25[[#This Row],[Year End]]="No End","No End","FY"&amp;" "&amp;Table25[[#This Row],[Year End]])</f>
        <v>FY 2028</v>
      </c>
      <c r="P1451" s="27"/>
      <c r="Q1451" s="104" t="str">
        <f>_xlfn.IFNA(IF($B1451="","",VLOOKUP($B1451,'SWC Towers'!$A:$Q,$Q$2,FALSE)),"")</f>
        <v/>
      </c>
      <c r="R1451" s="106">
        <f>_xlfn.IFNA(IF($B1451="","",VLOOKUP($B1451,'SWC Towers'!$A:$Q,$R$2,FALSE)),"")</f>
        <v>0.2</v>
      </c>
      <c r="S1451" s="106" t="str">
        <f>_xlfn.IFNA(IF($B1451="","",VLOOKUP($B1451,'SWC Towers'!$A:$Q,$S$2,FALSE)),"")</f>
        <v/>
      </c>
      <c r="T1451" s="106" t="str">
        <f>_xlfn.IFNA(IF($B1451="","",VLOOKUP($B1451,'SWC Towers'!$A:$Q,$T$2,FALSE)),"")</f>
        <v/>
      </c>
      <c r="U1451" s="104">
        <f>_xlfn.IFNA(IF($B1451="","",VLOOKUP($B1451,'SWC Towers'!$A:$Q,$U$2,FALSE)),"")</f>
        <v>0.6</v>
      </c>
      <c r="V1451" s="104" t="str">
        <f>_xlfn.IFNA(IF($B1451="","",VLOOKUP($B1451,'SWC Towers'!$A:$Q,$V$2,FALSE)),"")</f>
        <v/>
      </c>
      <c r="W1451" s="104" t="str">
        <f>_xlfn.IFNA(IF($B1451="","",VLOOKUP($B1451,'SWC Towers'!$A:$Q,$W$2,FALSE)),"")</f>
        <v/>
      </c>
      <c r="X1451" s="104" t="str">
        <f>_xlfn.IFNA(IF($B1451="","",VLOOKUP($B1451,'SWC Towers'!$A:$Q,$X$2,FALSE)),"")</f>
        <v/>
      </c>
      <c r="Y1451" s="104" t="str">
        <f>_xlfn.IFNA(IF($B1451="","",VLOOKUP($B1451,'SWC Towers'!$A:$Q,$Y$2,FALSE)),"")</f>
        <v/>
      </c>
      <c r="Z1451" s="104" t="str">
        <f>_xlfn.IFNA(IF($B1451="","",VLOOKUP($B1451,'SWC Towers'!$A:$Q,$Z$2,FALSE)),"")</f>
        <v/>
      </c>
      <c r="AA1451" s="104">
        <f>_xlfn.IFNA(IF($B1451="","",VLOOKUP($B1451,'SWC Towers'!$A:$Q,$AA$2,FALSE)),"")</f>
        <v>0.2</v>
      </c>
      <c r="AB1451" s="106" t="str">
        <f>_xlfn.IFNA(IF($B1451="","",VLOOKUP($B1451,'SWC Towers'!$A:$Q,$AB$2,FALSE)),"")</f>
        <v/>
      </c>
      <c r="AC1451" s="20">
        <f>SUM(Table25[[#This Row],[IT Tower: Application]:[Other/Non-IT ]])</f>
        <v>1</v>
      </c>
      <c r="AD1451" s="67"/>
      <c r="AE1451" s="67"/>
      <c r="AF1451" s="67"/>
      <c r="AG1451" s="67"/>
      <c r="AH1451" s="67"/>
      <c r="AI1451" s="67"/>
      <c r="AJ1451" s="67"/>
      <c r="AK1451" s="67"/>
      <c r="AL1451" s="67"/>
      <c r="AM1451" s="67"/>
      <c r="AN1451" s="67"/>
      <c r="AO1451" s="67"/>
      <c r="AP1451" s="67"/>
      <c r="AQ1451" s="67"/>
      <c r="AR1451" s="67"/>
      <c r="AS1451" s="67"/>
      <c r="AT1451" s="67"/>
      <c r="AU1451" s="67"/>
      <c r="AV1451" s="67"/>
      <c r="AW1451" s="67"/>
      <c r="AX1451" s="67"/>
      <c r="AY1451" s="67"/>
      <c r="AZ1451" s="67"/>
      <c r="BA1451" s="67"/>
      <c r="BB1451" s="113">
        <v>0</v>
      </c>
      <c r="BC1451" s="113">
        <v>34</v>
      </c>
      <c r="BD1451" s="113"/>
      <c r="BE1451" s="113"/>
      <c r="BF1451" s="113"/>
      <c r="BG1451" s="113"/>
      <c r="BH1451" s="113"/>
      <c r="BI1451" s="113"/>
      <c r="BJ1451" s="113"/>
      <c r="BK1451" s="113"/>
      <c r="BL1451" s="113"/>
      <c r="BM1451" s="113"/>
      <c r="BN1451" s="113"/>
      <c r="BO1451" s="113"/>
      <c r="BP1451" s="113"/>
      <c r="BQ1451" s="113"/>
      <c r="BR1451" s="113"/>
      <c r="BS1451" s="113"/>
      <c r="BT1451" s="113"/>
      <c r="BU1451" s="113"/>
      <c r="BV1451" s="113"/>
      <c r="BW1451" s="113"/>
      <c r="BX1451" s="113"/>
      <c r="BY1451" s="113"/>
      <c r="BZ1451" s="113"/>
      <c r="CA1451" s="67"/>
      <c r="CB1451" s="113"/>
      <c r="CC1451" s="69">
        <f>SUM(Table25[[#This Row],[Contract Amount FY00]:[Contract Amount FY50]])</f>
        <v>34</v>
      </c>
      <c r="CD1451" s="114"/>
    </row>
    <row r="1452" spans="1:82" x14ac:dyDescent="0.25">
      <c r="A1452" s="122" t="s">
        <v>2019</v>
      </c>
      <c r="B1452" s="122" t="s">
        <v>3071</v>
      </c>
      <c r="C1452" s="122" t="s">
        <v>383</v>
      </c>
      <c r="E1452" s="26" t="str">
        <f>IFERROR(IF(VLOOKUP(Table25[[#This Row],[Contract No.]],Table3[#All],3,FALSE)="","No","Yes"),"")</f>
        <v>Yes</v>
      </c>
      <c r="F1452" s="107" t="str">
        <f>IFERROR(VLOOKUP(Table25[[#This Row],[Contract No.]],Table3[#All],3,FALSE),"")</f>
        <v>NASPO</v>
      </c>
      <c r="G1452" s="107" t="str">
        <f>IFERROR(IF(Table25[[#This Row],[Cooperative Purchase
(Yes/No)]]="Yes","Yes",IF(VLOOKUP(Table25[[#This Row],[Contract No.]],Table3[#All],1,FALSE)=Table25[[#This Row],[Contract No.]],"Yes","No")),"No")</f>
        <v>Yes</v>
      </c>
      <c r="H1452" s="51">
        <f>IFERROR(VLOOKUP(Table25[[#This Row],[Contract No.]],Table3[#All],4,FALSE),"")</f>
        <v>45322</v>
      </c>
      <c r="I1452" s="28">
        <f>IFERROR(IF(AND(MONTH(Table25[[#This Row],[Contract Start Date]])&gt;6,MONTH(Table25[[#This Row],[Contract Start Date]])&lt;=12),YEAR(Table25[[#This Row],[Contract Start Date]])+1,YEAR(Table25[[#This Row],[Contract Start Date]])),"")</f>
        <v>2024</v>
      </c>
      <c r="J1452" s="108">
        <f>Table25[[#This Row],[FY Formula start]]</f>
        <v>2024</v>
      </c>
      <c r="K1452" s="59" t="str">
        <f>"FY"&amp;" "&amp;Table25[[#This Row],[Year Start]]</f>
        <v>FY 2024</v>
      </c>
      <c r="L1452" s="109">
        <f>IFERROR(VLOOKUP(Table25[[#This Row],[Contract No.]],Table3[#All],5,FALSE),"")</f>
        <v>46934</v>
      </c>
      <c r="M1452" s="110">
        <f>IFERROR(IF(Table25[[#This Row],[Contract End Date]]="99/99/9999","No End",IF(AND(MONTH(Table25[[#This Row],[Contract End Date]])&gt;6,MONTH(Table25[[#This Row],[Contract End Date]])&lt;=12),YEAR(Table25[[#This Row],[Contract End Date]])+1,YEAR(Table25[[#This Row],[Contract End Date]]))),"")</f>
        <v>2028</v>
      </c>
      <c r="N1452" s="111">
        <f>Table25[[#This Row],[FY Formula end]]</f>
        <v>2028</v>
      </c>
      <c r="O1452" s="112" t="str">
        <f>IF(Table25[[#This Row],[Year End]]="No End","No End","FY"&amp;" "&amp;Table25[[#This Row],[Year End]])</f>
        <v>FY 2028</v>
      </c>
      <c r="P1452" s="27"/>
      <c r="Q1452" s="104" t="str">
        <f>_xlfn.IFNA(IF($B1452="","",VLOOKUP($B1452,'SWC Towers'!$A:$Q,$Q$2,FALSE)),"")</f>
        <v/>
      </c>
      <c r="R1452" s="106">
        <f>_xlfn.IFNA(IF($B1452="","",VLOOKUP($B1452,'SWC Towers'!$A:$Q,$R$2,FALSE)),"")</f>
        <v>0.2</v>
      </c>
      <c r="S1452" s="106" t="str">
        <f>_xlfn.IFNA(IF($B1452="","",VLOOKUP($B1452,'SWC Towers'!$A:$Q,$S$2,FALSE)),"")</f>
        <v/>
      </c>
      <c r="T1452" s="106" t="str">
        <f>_xlfn.IFNA(IF($B1452="","",VLOOKUP($B1452,'SWC Towers'!$A:$Q,$T$2,FALSE)),"")</f>
        <v/>
      </c>
      <c r="U1452" s="104">
        <f>_xlfn.IFNA(IF($B1452="","",VLOOKUP($B1452,'SWC Towers'!$A:$Q,$U$2,FALSE)),"")</f>
        <v>0.6</v>
      </c>
      <c r="V1452" s="104" t="str">
        <f>_xlfn.IFNA(IF($B1452="","",VLOOKUP($B1452,'SWC Towers'!$A:$Q,$V$2,FALSE)),"")</f>
        <v/>
      </c>
      <c r="W1452" s="104" t="str">
        <f>_xlfn.IFNA(IF($B1452="","",VLOOKUP($B1452,'SWC Towers'!$A:$Q,$W$2,FALSE)),"")</f>
        <v/>
      </c>
      <c r="X1452" s="104" t="str">
        <f>_xlfn.IFNA(IF($B1452="","",VLOOKUP($B1452,'SWC Towers'!$A:$Q,$X$2,FALSE)),"")</f>
        <v/>
      </c>
      <c r="Y1452" s="104" t="str">
        <f>_xlfn.IFNA(IF($B1452="","",VLOOKUP($B1452,'SWC Towers'!$A:$Q,$Y$2,FALSE)),"")</f>
        <v/>
      </c>
      <c r="Z1452" s="104" t="str">
        <f>_xlfn.IFNA(IF($B1452="","",VLOOKUP($B1452,'SWC Towers'!$A:$Q,$Z$2,FALSE)),"")</f>
        <v/>
      </c>
      <c r="AA1452" s="104">
        <f>_xlfn.IFNA(IF($B1452="","",VLOOKUP($B1452,'SWC Towers'!$A:$Q,$AA$2,FALSE)),"")</f>
        <v>0.2</v>
      </c>
      <c r="AB1452" s="106" t="str">
        <f>_xlfn.IFNA(IF($B1452="","",VLOOKUP($B1452,'SWC Towers'!$A:$Q,$AB$2,FALSE)),"")</f>
        <v/>
      </c>
      <c r="AC1452" s="20">
        <f>SUM(Table25[[#This Row],[IT Tower: Application]:[Other/Non-IT ]])</f>
        <v>1</v>
      </c>
      <c r="AD1452" s="67"/>
      <c r="AE1452" s="67"/>
      <c r="AF1452" s="67"/>
      <c r="AG1452" s="67"/>
      <c r="AH1452" s="67"/>
      <c r="AI1452" s="67"/>
      <c r="AJ1452" s="67"/>
      <c r="AK1452" s="67"/>
      <c r="AL1452" s="67"/>
      <c r="AM1452" s="67"/>
      <c r="AN1452" s="67"/>
      <c r="AO1452" s="67"/>
      <c r="AP1452" s="67"/>
      <c r="AQ1452" s="67"/>
      <c r="AR1452" s="67"/>
      <c r="AS1452" s="67"/>
      <c r="AT1452" s="67"/>
      <c r="AU1452" s="67"/>
      <c r="AV1452" s="67"/>
      <c r="AW1452" s="67"/>
      <c r="AX1452" s="67"/>
      <c r="AY1452" s="67"/>
      <c r="AZ1452" s="67"/>
      <c r="BA1452" s="67"/>
      <c r="BB1452" s="113">
        <v>10552</v>
      </c>
      <c r="BC1452" s="113">
        <v>5487</v>
      </c>
      <c r="BD1452" s="113"/>
      <c r="BE1452" s="113"/>
      <c r="BF1452" s="113"/>
      <c r="BG1452" s="113"/>
      <c r="BH1452" s="113"/>
      <c r="BI1452" s="113"/>
      <c r="BJ1452" s="113"/>
      <c r="BK1452" s="113"/>
      <c r="BL1452" s="113"/>
      <c r="BM1452" s="113"/>
      <c r="BN1452" s="113"/>
      <c r="BO1452" s="113"/>
      <c r="BP1452" s="113"/>
      <c r="BQ1452" s="113"/>
      <c r="BR1452" s="113"/>
      <c r="BS1452" s="113"/>
      <c r="BT1452" s="113"/>
      <c r="BU1452" s="113"/>
      <c r="BV1452" s="113"/>
      <c r="BW1452" s="113"/>
      <c r="BX1452" s="113"/>
      <c r="BY1452" s="113"/>
      <c r="BZ1452" s="113"/>
      <c r="CA1452" s="67"/>
      <c r="CB1452" s="113"/>
      <c r="CC1452" s="69">
        <f>SUM(Table25[[#This Row],[Contract Amount FY00]:[Contract Amount FY50]])</f>
        <v>16039</v>
      </c>
      <c r="CD1452" s="114"/>
    </row>
    <row r="1453" spans="1:82" x14ac:dyDescent="0.25">
      <c r="A1453" s="122" t="s">
        <v>2019</v>
      </c>
      <c r="B1453" s="122" t="s">
        <v>526</v>
      </c>
      <c r="C1453" s="122" t="s">
        <v>3206</v>
      </c>
      <c r="E1453" s="26" t="str">
        <f>IFERROR(IF(VLOOKUP(Table25[[#This Row],[Contract No.]],Table3[#All],3,FALSE)="","No","Yes"),"")</f>
        <v>Yes</v>
      </c>
      <c r="F1453" s="107" t="str">
        <f>IFERROR(VLOOKUP(Table25[[#This Row],[Contract No.]],Table3[#All],3,FALSE),"")</f>
        <v>NASPO</v>
      </c>
      <c r="G1453" s="107" t="str">
        <f>IFERROR(IF(Table25[[#This Row],[Cooperative Purchase
(Yes/No)]]="Yes","Yes",IF(VLOOKUP(Table25[[#This Row],[Contract No.]],Table3[#All],1,FALSE)=Table25[[#This Row],[Contract No.]],"Yes","No")),"No")</f>
        <v>Yes</v>
      </c>
      <c r="H1453" s="51">
        <f>IFERROR(VLOOKUP(Table25[[#This Row],[Contract No.]],Table3[#All],4,FALSE),"")</f>
        <v>43892</v>
      </c>
      <c r="I1453" s="28">
        <f>IFERROR(IF(AND(MONTH(Table25[[#This Row],[Contract Start Date]])&gt;6,MONTH(Table25[[#This Row],[Contract Start Date]])&lt;=12),YEAR(Table25[[#This Row],[Contract Start Date]])+1,YEAR(Table25[[#This Row],[Contract Start Date]])),"")</f>
        <v>2020</v>
      </c>
      <c r="J1453" s="108">
        <f>Table25[[#This Row],[FY Formula start]]</f>
        <v>2020</v>
      </c>
      <c r="K1453" s="59" t="str">
        <f>"FY"&amp;" "&amp;Table25[[#This Row],[Year Start]]</f>
        <v>FY 2020</v>
      </c>
      <c r="L1453" s="109">
        <f>IFERROR(VLOOKUP(Table25[[#This Row],[Contract No.]],Table3[#All],5,FALSE),"")</f>
        <v>45504</v>
      </c>
      <c r="M1453" s="110">
        <f>IFERROR(IF(Table25[[#This Row],[Contract End Date]]="99/99/9999","No End",IF(AND(MONTH(Table25[[#This Row],[Contract End Date]])&gt;6,MONTH(Table25[[#This Row],[Contract End Date]])&lt;=12),YEAR(Table25[[#This Row],[Contract End Date]])+1,YEAR(Table25[[#This Row],[Contract End Date]]))),"")</f>
        <v>2025</v>
      </c>
      <c r="N1453" s="111">
        <f>Table25[[#This Row],[FY Formula end]]</f>
        <v>2025</v>
      </c>
      <c r="O1453" s="112" t="str">
        <f>IF(Table25[[#This Row],[Year End]]="No End","No End","FY"&amp;" "&amp;Table25[[#This Row],[Year End]])</f>
        <v>FY 2025</v>
      </c>
      <c r="P1453" s="27"/>
      <c r="Q1453" s="104" t="str">
        <f>_xlfn.IFNA(IF($B1453="","",VLOOKUP($B1453,'SWC Towers'!$A:$Q,$Q$2,FALSE)),"")</f>
        <v/>
      </c>
      <c r="R1453" s="106">
        <f>_xlfn.IFNA(IF($B1453="","",VLOOKUP($B1453,'SWC Towers'!$A:$Q,$R$2,FALSE)),"")</f>
        <v>0.1</v>
      </c>
      <c r="S1453" s="106" t="str">
        <f>_xlfn.IFNA(IF($B1453="","",VLOOKUP($B1453,'SWC Towers'!$A:$Q,$S$2,FALSE)),"")</f>
        <v/>
      </c>
      <c r="T1453" s="106">
        <f>_xlfn.IFNA(IF($B1453="","",VLOOKUP($B1453,'SWC Towers'!$A:$Q,$T$2,FALSE)),"")</f>
        <v>0.05</v>
      </c>
      <c r="U1453" s="104">
        <f>_xlfn.IFNA(IF($B1453="","",VLOOKUP($B1453,'SWC Towers'!$A:$Q,$U$2,FALSE)),"")</f>
        <v>0.65</v>
      </c>
      <c r="V1453" s="104" t="str">
        <f>_xlfn.IFNA(IF($B1453="","",VLOOKUP($B1453,'SWC Towers'!$A:$Q,$V$2,FALSE)),"")</f>
        <v/>
      </c>
      <c r="W1453" s="104">
        <f>_xlfn.IFNA(IF($B1453="","",VLOOKUP($B1453,'SWC Towers'!$A:$Q,$W$2,FALSE)),"")</f>
        <v>0.1</v>
      </c>
      <c r="X1453" s="104" t="str">
        <f>_xlfn.IFNA(IF($B1453="","",VLOOKUP($B1453,'SWC Towers'!$A:$Q,$X$2,FALSE)),"")</f>
        <v/>
      </c>
      <c r="Y1453" s="104" t="str">
        <f>_xlfn.IFNA(IF($B1453="","",VLOOKUP($B1453,'SWC Towers'!$A:$Q,$Y$2,FALSE)),"")</f>
        <v/>
      </c>
      <c r="Z1453" s="104">
        <f>_xlfn.IFNA(IF($B1453="","",VLOOKUP($B1453,'SWC Towers'!$A:$Q,$Z$2,FALSE)),"")</f>
        <v>0.1</v>
      </c>
      <c r="AA1453" s="104" t="str">
        <f>_xlfn.IFNA(IF($B1453="","",VLOOKUP($B1453,'SWC Towers'!$A:$Q,$AA$2,FALSE)),"")</f>
        <v/>
      </c>
      <c r="AB1453" s="106" t="str">
        <f>_xlfn.IFNA(IF($B1453="","",VLOOKUP($B1453,'SWC Towers'!$A:$Q,$AB$2,FALSE)),"")</f>
        <v/>
      </c>
      <c r="AC1453" s="20">
        <f>SUM(Table25[[#This Row],[IT Tower: Application]:[Other/Non-IT ]])</f>
        <v>1</v>
      </c>
      <c r="AD1453" s="67"/>
      <c r="AE1453" s="67"/>
      <c r="AF1453" s="67"/>
      <c r="AG1453" s="67"/>
      <c r="AH1453" s="67"/>
      <c r="AI1453" s="67"/>
      <c r="AJ1453" s="67"/>
      <c r="AK1453" s="67"/>
      <c r="AL1453" s="67"/>
      <c r="AM1453" s="67"/>
      <c r="AN1453" s="67"/>
      <c r="AO1453" s="67"/>
      <c r="AP1453" s="67"/>
      <c r="AQ1453" s="67"/>
      <c r="AR1453" s="67"/>
      <c r="AS1453" s="67"/>
      <c r="AT1453" s="67"/>
      <c r="AU1453" s="67"/>
      <c r="AV1453" s="67"/>
      <c r="AW1453" s="67"/>
      <c r="AX1453" s="67"/>
      <c r="AY1453" s="67">
        <v>84266</v>
      </c>
      <c r="AZ1453" s="67">
        <v>483778</v>
      </c>
      <c r="BA1453" s="67">
        <v>224204</v>
      </c>
      <c r="BB1453" s="113">
        <v>319318</v>
      </c>
      <c r="BC1453" s="113">
        <v>35232</v>
      </c>
      <c r="BD1453" s="113"/>
      <c r="BE1453" s="113"/>
      <c r="BF1453" s="113"/>
      <c r="BG1453" s="113"/>
      <c r="BH1453" s="113"/>
      <c r="BI1453" s="113"/>
      <c r="BJ1453" s="113"/>
      <c r="BK1453" s="113"/>
      <c r="BL1453" s="113"/>
      <c r="BM1453" s="113"/>
      <c r="BN1453" s="113"/>
      <c r="BO1453" s="113"/>
      <c r="BP1453" s="113"/>
      <c r="BQ1453" s="113"/>
      <c r="BR1453" s="113"/>
      <c r="BS1453" s="113"/>
      <c r="BT1453" s="113"/>
      <c r="BU1453" s="113"/>
      <c r="BV1453" s="113"/>
      <c r="BW1453" s="113"/>
      <c r="BX1453" s="113"/>
      <c r="BY1453" s="113"/>
      <c r="BZ1453" s="113"/>
      <c r="CA1453" s="67"/>
      <c r="CB1453" s="113"/>
      <c r="CC1453" s="69">
        <f>SUM(Table25[[#This Row],[Contract Amount FY00]:[Contract Amount FY50]])</f>
        <v>1146798</v>
      </c>
      <c r="CD1453" s="114"/>
    </row>
    <row r="1454" spans="1:82" x14ac:dyDescent="0.25">
      <c r="A1454" s="122" t="s">
        <v>2019</v>
      </c>
      <c r="B1454" s="122" t="s">
        <v>526</v>
      </c>
      <c r="C1454" s="122" t="s">
        <v>375</v>
      </c>
      <c r="E1454" s="26" t="str">
        <f>IFERROR(IF(VLOOKUP(Table25[[#This Row],[Contract No.]],Table3[#All],3,FALSE)="","No","Yes"),"")</f>
        <v>Yes</v>
      </c>
      <c r="F1454" s="107" t="str">
        <f>IFERROR(VLOOKUP(Table25[[#This Row],[Contract No.]],Table3[#All],3,FALSE),"")</f>
        <v>NASPO</v>
      </c>
      <c r="G1454" s="107" t="str">
        <f>IFERROR(IF(Table25[[#This Row],[Cooperative Purchase
(Yes/No)]]="Yes","Yes",IF(VLOOKUP(Table25[[#This Row],[Contract No.]],Table3[#All],1,FALSE)=Table25[[#This Row],[Contract No.]],"Yes","No")),"No")</f>
        <v>Yes</v>
      </c>
      <c r="H1454" s="51">
        <f>IFERROR(VLOOKUP(Table25[[#This Row],[Contract No.]],Table3[#All],4,FALSE),"")</f>
        <v>43892</v>
      </c>
      <c r="I1454" s="28">
        <f>IFERROR(IF(AND(MONTH(Table25[[#This Row],[Contract Start Date]])&gt;6,MONTH(Table25[[#This Row],[Contract Start Date]])&lt;=12),YEAR(Table25[[#This Row],[Contract Start Date]])+1,YEAR(Table25[[#This Row],[Contract Start Date]])),"")</f>
        <v>2020</v>
      </c>
      <c r="J1454" s="108">
        <f>Table25[[#This Row],[FY Formula start]]</f>
        <v>2020</v>
      </c>
      <c r="K1454" s="59" t="str">
        <f>"FY"&amp;" "&amp;Table25[[#This Row],[Year Start]]</f>
        <v>FY 2020</v>
      </c>
      <c r="L1454" s="109">
        <f>IFERROR(VLOOKUP(Table25[[#This Row],[Contract No.]],Table3[#All],5,FALSE),"")</f>
        <v>45504</v>
      </c>
      <c r="M1454" s="110">
        <f>IFERROR(IF(Table25[[#This Row],[Contract End Date]]="99/99/9999","No End",IF(AND(MONTH(Table25[[#This Row],[Contract End Date]])&gt;6,MONTH(Table25[[#This Row],[Contract End Date]])&lt;=12),YEAR(Table25[[#This Row],[Contract End Date]])+1,YEAR(Table25[[#This Row],[Contract End Date]]))),"")</f>
        <v>2025</v>
      </c>
      <c r="N1454" s="111">
        <f>Table25[[#This Row],[FY Formula end]]</f>
        <v>2025</v>
      </c>
      <c r="O1454" s="112" t="str">
        <f>IF(Table25[[#This Row],[Year End]]="No End","No End","FY"&amp;" "&amp;Table25[[#This Row],[Year End]])</f>
        <v>FY 2025</v>
      </c>
      <c r="P1454" s="27"/>
      <c r="Q1454" s="104" t="str">
        <f>_xlfn.IFNA(IF($B1454="","",VLOOKUP($B1454,'SWC Towers'!$A:$Q,$Q$2,FALSE)),"")</f>
        <v/>
      </c>
      <c r="R1454" s="106">
        <f>_xlfn.IFNA(IF($B1454="","",VLOOKUP($B1454,'SWC Towers'!$A:$Q,$R$2,FALSE)),"")</f>
        <v>0.1</v>
      </c>
      <c r="S1454" s="106" t="str">
        <f>_xlfn.IFNA(IF($B1454="","",VLOOKUP($B1454,'SWC Towers'!$A:$Q,$S$2,FALSE)),"")</f>
        <v/>
      </c>
      <c r="T1454" s="106">
        <f>_xlfn.IFNA(IF($B1454="","",VLOOKUP($B1454,'SWC Towers'!$A:$Q,$T$2,FALSE)),"")</f>
        <v>0.05</v>
      </c>
      <c r="U1454" s="104">
        <f>_xlfn.IFNA(IF($B1454="","",VLOOKUP($B1454,'SWC Towers'!$A:$Q,$U$2,FALSE)),"")</f>
        <v>0.65</v>
      </c>
      <c r="V1454" s="104" t="str">
        <f>_xlfn.IFNA(IF($B1454="","",VLOOKUP($B1454,'SWC Towers'!$A:$Q,$V$2,FALSE)),"")</f>
        <v/>
      </c>
      <c r="W1454" s="104">
        <f>_xlfn.IFNA(IF($B1454="","",VLOOKUP($B1454,'SWC Towers'!$A:$Q,$W$2,FALSE)),"")</f>
        <v>0.1</v>
      </c>
      <c r="X1454" s="104" t="str">
        <f>_xlfn.IFNA(IF($B1454="","",VLOOKUP($B1454,'SWC Towers'!$A:$Q,$X$2,FALSE)),"")</f>
        <v/>
      </c>
      <c r="Y1454" s="104" t="str">
        <f>_xlfn.IFNA(IF($B1454="","",VLOOKUP($B1454,'SWC Towers'!$A:$Q,$Y$2,FALSE)),"")</f>
        <v/>
      </c>
      <c r="Z1454" s="104">
        <f>_xlfn.IFNA(IF($B1454="","",VLOOKUP($B1454,'SWC Towers'!$A:$Q,$Z$2,FALSE)),"")</f>
        <v>0.1</v>
      </c>
      <c r="AA1454" s="104" t="str">
        <f>_xlfn.IFNA(IF($B1454="","",VLOOKUP($B1454,'SWC Towers'!$A:$Q,$AA$2,FALSE)),"")</f>
        <v/>
      </c>
      <c r="AB1454" s="106" t="str">
        <f>_xlfn.IFNA(IF($B1454="","",VLOOKUP($B1454,'SWC Towers'!$A:$Q,$AB$2,FALSE)),"")</f>
        <v/>
      </c>
      <c r="AC1454" s="20">
        <f>SUM(Table25[[#This Row],[IT Tower: Application]:[Other/Non-IT ]])</f>
        <v>1</v>
      </c>
      <c r="AD1454" s="67"/>
      <c r="AE1454" s="67"/>
      <c r="AF1454" s="67"/>
      <c r="AG1454" s="67"/>
      <c r="AH1454" s="67"/>
      <c r="AI1454" s="67"/>
      <c r="AJ1454" s="67"/>
      <c r="AK1454" s="67"/>
      <c r="AL1454" s="67"/>
      <c r="AM1454" s="67"/>
      <c r="AN1454" s="67"/>
      <c r="AO1454" s="67"/>
      <c r="AP1454" s="67"/>
      <c r="AQ1454" s="67"/>
      <c r="AR1454" s="67"/>
      <c r="AS1454" s="67"/>
      <c r="AT1454" s="67"/>
      <c r="AU1454" s="67"/>
      <c r="AV1454" s="67"/>
      <c r="AW1454" s="67"/>
      <c r="AX1454" s="67"/>
      <c r="AY1454" s="67"/>
      <c r="AZ1454" s="67">
        <v>9496</v>
      </c>
      <c r="BA1454" s="67">
        <v>2649</v>
      </c>
      <c r="BB1454" s="113"/>
      <c r="BC1454" s="113"/>
      <c r="BD1454" s="113"/>
      <c r="BE1454" s="113"/>
      <c r="BF1454" s="113"/>
      <c r="BG1454" s="113"/>
      <c r="BH1454" s="113"/>
      <c r="BI1454" s="113"/>
      <c r="BJ1454" s="113"/>
      <c r="BK1454" s="113"/>
      <c r="BL1454" s="113"/>
      <c r="BM1454" s="113"/>
      <c r="BN1454" s="113"/>
      <c r="BO1454" s="113"/>
      <c r="BP1454" s="113"/>
      <c r="BQ1454" s="113"/>
      <c r="BR1454" s="113"/>
      <c r="BS1454" s="113"/>
      <c r="BT1454" s="113"/>
      <c r="BU1454" s="113"/>
      <c r="BV1454" s="113"/>
      <c r="BW1454" s="113"/>
      <c r="BX1454" s="113"/>
      <c r="BY1454" s="113"/>
      <c r="BZ1454" s="113"/>
      <c r="CA1454" s="67"/>
      <c r="CB1454" s="113"/>
      <c r="CC1454" s="69">
        <f>SUM(Table25[[#This Row],[Contract Amount FY00]:[Contract Amount FY50]])</f>
        <v>12145</v>
      </c>
      <c r="CD1454" s="114"/>
    </row>
    <row r="1455" spans="1:82" x14ac:dyDescent="0.25">
      <c r="A1455" s="122" t="s">
        <v>2019</v>
      </c>
      <c r="B1455" s="122" t="s">
        <v>526</v>
      </c>
      <c r="C1455" s="122" t="s">
        <v>946</v>
      </c>
      <c r="E1455" s="26" t="str">
        <f>IFERROR(IF(VLOOKUP(Table25[[#This Row],[Contract No.]],Table3[#All],3,FALSE)="","No","Yes"),"")</f>
        <v>Yes</v>
      </c>
      <c r="F1455" s="107" t="str">
        <f>IFERROR(VLOOKUP(Table25[[#This Row],[Contract No.]],Table3[#All],3,FALSE),"")</f>
        <v>NASPO</v>
      </c>
      <c r="G1455" s="107" t="str">
        <f>IFERROR(IF(Table25[[#This Row],[Cooperative Purchase
(Yes/No)]]="Yes","Yes",IF(VLOOKUP(Table25[[#This Row],[Contract No.]],Table3[#All],1,FALSE)=Table25[[#This Row],[Contract No.]],"Yes","No")),"No")</f>
        <v>Yes</v>
      </c>
      <c r="H1455" s="51">
        <f>IFERROR(VLOOKUP(Table25[[#This Row],[Contract No.]],Table3[#All],4,FALSE),"")</f>
        <v>43892</v>
      </c>
      <c r="I1455" s="28">
        <f>IFERROR(IF(AND(MONTH(Table25[[#This Row],[Contract Start Date]])&gt;6,MONTH(Table25[[#This Row],[Contract Start Date]])&lt;=12),YEAR(Table25[[#This Row],[Contract Start Date]])+1,YEAR(Table25[[#This Row],[Contract Start Date]])),"")</f>
        <v>2020</v>
      </c>
      <c r="J1455" s="108">
        <f>Table25[[#This Row],[FY Formula start]]</f>
        <v>2020</v>
      </c>
      <c r="K1455" s="59" t="str">
        <f>"FY"&amp;" "&amp;Table25[[#This Row],[Year Start]]</f>
        <v>FY 2020</v>
      </c>
      <c r="L1455" s="109">
        <f>IFERROR(VLOOKUP(Table25[[#This Row],[Contract No.]],Table3[#All],5,FALSE),"")</f>
        <v>45504</v>
      </c>
      <c r="M1455" s="110">
        <f>IFERROR(IF(Table25[[#This Row],[Contract End Date]]="99/99/9999","No End",IF(AND(MONTH(Table25[[#This Row],[Contract End Date]])&gt;6,MONTH(Table25[[#This Row],[Contract End Date]])&lt;=12),YEAR(Table25[[#This Row],[Contract End Date]])+1,YEAR(Table25[[#This Row],[Contract End Date]]))),"")</f>
        <v>2025</v>
      </c>
      <c r="N1455" s="111">
        <f>Table25[[#This Row],[FY Formula end]]</f>
        <v>2025</v>
      </c>
      <c r="O1455" s="112" t="str">
        <f>IF(Table25[[#This Row],[Year End]]="No End","No End","FY"&amp;" "&amp;Table25[[#This Row],[Year End]])</f>
        <v>FY 2025</v>
      </c>
      <c r="P1455" s="27"/>
      <c r="Q1455" s="104" t="str">
        <f>_xlfn.IFNA(IF($B1455="","",VLOOKUP($B1455,'SWC Towers'!$A:$Q,$Q$2,FALSE)),"")</f>
        <v/>
      </c>
      <c r="R1455" s="106">
        <f>_xlfn.IFNA(IF($B1455="","",VLOOKUP($B1455,'SWC Towers'!$A:$Q,$R$2,FALSE)),"")</f>
        <v>0.1</v>
      </c>
      <c r="S1455" s="106" t="str">
        <f>_xlfn.IFNA(IF($B1455="","",VLOOKUP($B1455,'SWC Towers'!$A:$Q,$S$2,FALSE)),"")</f>
        <v/>
      </c>
      <c r="T1455" s="106">
        <f>_xlfn.IFNA(IF($B1455="","",VLOOKUP($B1455,'SWC Towers'!$A:$Q,$T$2,FALSE)),"")</f>
        <v>0.05</v>
      </c>
      <c r="U1455" s="104">
        <f>_xlfn.IFNA(IF($B1455="","",VLOOKUP($B1455,'SWC Towers'!$A:$Q,$U$2,FALSE)),"")</f>
        <v>0.65</v>
      </c>
      <c r="V1455" s="104" t="str">
        <f>_xlfn.IFNA(IF($B1455="","",VLOOKUP($B1455,'SWC Towers'!$A:$Q,$V$2,FALSE)),"")</f>
        <v/>
      </c>
      <c r="W1455" s="104">
        <f>_xlfn.IFNA(IF($B1455="","",VLOOKUP($B1455,'SWC Towers'!$A:$Q,$W$2,FALSE)),"")</f>
        <v>0.1</v>
      </c>
      <c r="X1455" s="104" t="str">
        <f>_xlfn.IFNA(IF($B1455="","",VLOOKUP($B1455,'SWC Towers'!$A:$Q,$X$2,FALSE)),"")</f>
        <v/>
      </c>
      <c r="Y1455" s="104" t="str">
        <f>_xlfn.IFNA(IF($B1455="","",VLOOKUP($B1455,'SWC Towers'!$A:$Q,$Y$2,FALSE)),"")</f>
        <v/>
      </c>
      <c r="Z1455" s="104">
        <f>_xlfn.IFNA(IF($B1455="","",VLOOKUP($B1455,'SWC Towers'!$A:$Q,$Z$2,FALSE)),"")</f>
        <v>0.1</v>
      </c>
      <c r="AA1455" s="104" t="str">
        <f>_xlfn.IFNA(IF($B1455="","",VLOOKUP($B1455,'SWC Towers'!$A:$Q,$AA$2,FALSE)),"")</f>
        <v/>
      </c>
      <c r="AB1455" s="106" t="str">
        <f>_xlfn.IFNA(IF($B1455="","",VLOOKUP($B1455,'SWC Towers'!$A:$Q,$AB$2,FALSE)),"")</f>
        <v/>
      </c>
      <c r="AC1455" s="20">
        <f>SUM(Table25[[#This Row],[IT Tower: Application]:[Other/Non-IT ]])</f>
        <v>1</v>
      </c>
      <c r="AD1455" s="67"/>
      <c r="AE1455" s="67"/>
      <c r="AF1455" s="67"/>
      <c r="AG1455" s="67"/>
      <c r="AH1455" s="67"/>
      <c r="AI1455" s="67"/>
      <c r="AJ1455" s="67"/>
      <c r="AK1455" s="67"/>
      <c r="AL1455" s="67"/>
      <c r="AM1455" s="67"/>
      <c r="AN1455" s="67"/>
      <c r="AO1455" s="67"/>
      <c r="AP1455" s="67"/>
      <c r="AQ1455" s="67"/>
      <c r="AR1455" s="67"/>
      <c r="AS1455" s="67"/>
      <c r="AT1455" s="67"/>
      <c r="AU1455" s="67"/>
      <c r="AV1455" s="67"/>
      <c r="AW1455" s="67"/>
      <c r="AX1455" s="67">
        <v>66561</v>
      </c>
      <c r="AY1455" s="67">
        <v>250000</v>
      </c>
      <c r="AZ1455" s="67">
        <v>237016</v>
      </c>
      <c r="BA1455" s="67">
        <v>222487</v>
      </c>
      <c r="BB1455" s="113">
        <v>200548</v>
      </c>
      <c r="BC1455" s="113">
        <v>0</v>
      </c>
      <c r="BD1455" s="113"/>
      <c r="BE1455" s="113"/>
      <c r="BF1455" s="113"/>
      <c r="BG1455" s="113"/>
      <c r="BH1455" s="113"/>
      <c r="BI1455" s="113"/>
      <c r="BJ1455" s="113"/>
      <c r="BK1455" s="113"/>
      <c r="BL1455" s="113"/>
      <c r="BM1455" s="113"/>
      <c r="BN1455" s="113"/>
      <c r="BO1455" s="113"/>
      <c r="BP1455" s="113"/>
      <c r="BQ1455" s="113"/>
      <c r="BR1455" s="113"/>
      <c r="BS1455" s="113"/>
      <c r="BT1455" s="113"/>
      <c r="BU1455" s="113"/>
      <c r="BV1455" s="113"/>
      <c r="BW1455" s="113"/>
      <c r="BX1455" s="113"/>
      <c r="BY1455" s="113"/>
      <c r="BZ1455" s="113"/>
      <c r="CA1455" s="67"/>
      <c r="CB1455" s="113"/>
      <c r="CC1455" s="69">
        <f>SUM(Table25[[#This Row],[Contract Amount FY00]:[Contract Amount FY50]])</f>
        <v>976612</v>
      </c>
      <c r="CD1455" s="114"/>
    </row>
    <row r="1456" spans="1:82" x14ac:dyDescent="0.25">
      <c r="A1456" s="122" t="s">
        <v>2019</v>
      </c>
      <c r="B1456" s="122" t="s">
        <v>286</v>
      </c>
      <c r="C1456" s="122" t="s">
        <v>3209</v>
      </c>
      <c r="E1456" s="26" t="str">
        <f>IFERROR(IF(VLOOKUP(Table25[[#This Row],[Contract No.]],Table3[#All],3,FALSE)="","No","Yes"),"")</f>
        <v>No</v>
      </c>
      <c r="F1456" s="107" t="str">
        <f>IFERROR(VLOOKUP(Table25[[#This Row],[Contract No.]],Table3[#All],3,FALSE),"")</f>
        <v/>
      </c>
      <c r="G1456" s="107" t="str">
        <f>IFERROR(IF(Table25[[#This Row],[Cooperative Purchase
(Yes/No)]]="Yes","Yes",IF(VLOOKUP(Table25[[#This Row],[Contract No.]],Table3[#All],1,FALSE)=Table25[[#This Row],[Contract No.]],"Yes","No")),"No")</f>
        <v>Yes</v>
      </c>
      <c r="H1456" s="51">
        <f>IFERROR(VLOOKUP(Table25[[#This Row],[Contract No.]],Table3[#All],4,FALSE),"")</f>
        <v>42401</v>
      </c>
      <c r="I1456" s="28">
        <f>IFERROR(IF(AND(MONTH(Table25[[#This Row],[Contract Start Date]])&gt;6,MONTH(Table25[[#This Row],[Contract Start Date]])&lt;=12),YEAR(Table25[[#This Row],[Contract Start Date]])+1,YEAR(Table25[[#This Row],[Contract Start Date]])),"")</f>
        <v>2016</v>
      </c>
      <c r="J1456" s="108">
        <f>Table25[[#This Row],[FY Formula start]]</f>
        <v>2016</v>
      </c>
      <c r="K1456" s="59" t="str">
        <f>"FY"&amp;" "&amp;Table25[[#This Row],[Year Start]]</f>
        <v>FY 2016</v>
      </c>
      <c r="L1456" s="109">
        <f>IFERROR(VLOOKUP(Table25[[#This Row],[Contract No.]],Table3[#All],5,FALSE),"")</f>
        <v>72717</v>
      </c>
      <c r="M1456" s="110">
        <f>IFERROR(IF(Table25[[#This Row],[Contract End Date]]="99/99/9999","No End",IF(AND(MONTH(Table25[[#This Row],[Contract End Date]])&gt;6,MONTH(Table25[[#This Row],[Contract End Date]])&lt;=12),YEAR(Table25[[#This Row],[Contract End Date]])+1,YEAR(Table25[[#This Row],[Contract End Date]]))),"")</f>
        <v>2099</v>
      </c>
      <c r="N1456" s="111">
        <f>Table25[[#This Row],[FY Formula end]]</f>
        <v>2099</v>
      </c>
      <c r="O1456" s="112" t="str">
        <f>IF(Table25[[#This Row],[Year End]]="No End","No End","FY"&amp;" "&amp;Table25[[#This Row],[Year End]])</f>
        <v>FY 2099</v>
      </c>
      <c r="P1456" s="27"/>
      <c r="Q1456" s="104">
        <f>_xlfn.IFNA(IF($B1456="","",VLOOKUP($B1456,'SWC Towers'!$A:$Q,$Q$2,FALSE)),"")</f>
        <v>0.5</v>
      </c>
      <c r="R1456" s="106" t="str">
        <f>_xlfn.IFNA(IF($B1456="","",VLOOKUP($B1456,'SWC Towers'!$A:$Q,$R$2,FALSE)),"")</f>
        <v/>
      </c>
      <c r="S1456" s="106" t="str">
        <f>_xlfn.IFNA(IF($B1456="","",VLOOKUP($B1456,'SWC Towers'!$A:$Q,$S$2,FALSE)),"")</f>
        <v/>
      </c>
      <c r="T1456" s="106">
        <f>_xlfn.IFNA(IF($B1456="","",VLOOKUP($B1456,'SWC Towers'!$A:$Q,$T$2,FALSE)),"")</f>
        <v>0.5</v>
      </c>
      <c r="U1456" s="104" t="str">
        <f>_xlfn.IFNA(IF($B1456="","",VLOOKUP($B1456,'SWC Towers'!$A:$Q,$U$2,FALSE)),"")</f>
        <v/>
      </c>
      <c r="V1456" s="104" t="str">
        <f>_xlfn.IFNA(IF($B1456="","",VLOOKUP($B1456,'SWC Towers'!$A:$Q,$V$2,FALSE)),"")</f>
        <v/>
      </c>
      <c r="W1456" s="104" t="str">
        <f>_xlfn.IFNA(IF($B1456="","",VLOOKUP($B1456,'SWC Towers'!$A:$Q,$W$2,FALSE)),"")</f>
        <v/>
      </c>
      <c r="X1456" s="104" t="str">
        <f>_xlfn.IFNA(IF($B1456="","",VLOOKUP($B1456,'SWC Towers'!$A:$Q,$X$2,FALSE)),"")</f>
        <v/>
      </c>
      <c r="Y1456" s="104" t="str">
        <f>_xlfn.IFNA(IF($B1456="","",VLOOKUP($B1456,'SWC Towers'!$A:$Q,$Y$2,FALSE)),"")</f>
        <v/>
      </c>
      <c r="Z1456" s="104" t="str">
        <f>_xlfn.IFNA(IF($B1456="","",VLOOKUP($B1456,'SWC Towers'!$A:$Q,$Z$2,FALSE)),"")</f>
        <v/>
      </c>
      <c r="AA1456" s="104" t="str">
        <f>_xlfn.IFNA(IF($B1456="","",VLOOKUP($B1456,'SWC Towers'!$A:$Q,$AA$2,FALSE)),"")</f>
        <v/>
      </c>
      <c r="AB1456" s="106" t="str">
        <f>_xlfn.IFNA(IF($B1456="","",VLOOKUP($B1456,'SWC Towers'!$A:$Q,$AB$2,FALSE)),"")</f>
        <v/>
      </c>
      <c r="AC1456" s="20">
        <f>SUM(Table25[[#This Row],[IT Tower: Application]:[Other/Non-IT ]])</f>
        <v>1</v>
      </c>
      <c r="AD1456" s="67"/>
      <c r="AE1456" s="67"/>
      <c r="AF1456" s="67"/>
      <c r="AG1456" s="67"/>
      <c r="AH1456" s="67"/>
      <c r="AI1456" s="67"/>
      <c r="AJ1456" s="67"/>
      <c r="AK1456" s="67"/>
      <c r="AL1456" s="67"/>
      <c r="AM1456" s="67"/>
      <c r="AN1456" s="67"/>
      <c r="AO1456" s="67"/>
      <c r="AP1456" s="67"/>
      <c r="AQ1456" s="67"/>
      <c r="AR1456" s="67"/>
      <c r="AS1456" s="67"/>
      <c r="AT1456" s="67"/>
      <c r="AU1456" s="67"/>
      <c r="AV1456" s="67">
        <v>12500</v>
      </c>
      <c r="AW1456" s="67">
        <v>2500</v>
      </c>
      <c r="AX1456" s="67"/>
      <c r="AY1456" s="67"/>
      <c r="AZ1456" s="67"/>
      <c r="BA1456" s="67"/>
      <c r="BB1456" s="113"/>
      <c r="BC1456" s="113"/>
      <c r="BD1456" s="113"/>
      <c r="BE1456" s="113"/>
      <c r="BF1456" s="113"/>
      <c r="BG1456" s="113"/>
      <c r="BH1456" s="113"/>
      <c r="BI1456" s="113"/>
      <c r="BJ1456" s="113"/>
      <c r="BK1456" s="113"/>
      <c r="BL1456" s="113"/>
      <c r="BM1456" s="113"/>
      <c r="BN1456" s="113"/>
      <c r="BO1456" s="113"/>
      <c r="BP1456" s="113"/>
      <c r="BQ1456" s="113"/>
      <c r="BR1456" s="113"/>
      <c r="BS1456" s="113"/>
      <c r="BT1456" s="113"/>
      <c r="BU1456" s="113"/>
      <c r="BV1456" s="113"/>
      <c r="BW1456" s="113"/>
      <c r="BX1456" s="113"/>
      <c r="BY1456" s="113"/>
      <c r="BZ1456" s="113"/>
      <c r="CA1456" s="67"/>
      <c r="CB1456" s="113"/>
      <c r="CC1456" s="69">
        <f>SUM(Table25[[#This Row],[Contract Amount FY00]:[Contract Amount FY50]])</f>
        <v>15000</v>
      </c>
      <c r="CD1456" s="114"/>
    </row>
    <row r="1457" spans="1:82" x14ac:dyDescent="0.25">
      <c r="A1457" s="122" t="s">
        <v>2019</v>
      </c>
      <c r="B1457" s="122" t="s">
        <v>3013</v>
      </c>
      <c r="C1457" s="122" t="s">
        <v>279</v>
      </c>
      <c r="E1457" s="26" t="str">
        <f>IFERROR(IF(VLOOKUP(Table25[[#This Row],[Contract No.]],Table3[#All],3,FALSE)="","No","Yes"),"")</f>
        <v>Yes</v>
      </c>
      <c r="F1457" s="107" t="str">
        <f>IFERROR(VLOOKUP(Table25[[#This Row],[Contract No.]],Table3[#All],3,FALSE),"")</f>
        <v>NASPO</v>
      </c>
      <c r="G1457" s="107" t="str">
        <f>IFERROR(IF(Table25[[#This Row],[Cooperative Purchase
(Yes/No)]]="Yes","Yes",IF(VLOOKUP(Table25[[#This Row],[Contract No.]],Table3[#All],1,FALSE)=Table25[[#This Row],[Contract No.]],"Yes","No")),"No")</f>
        <v>Yes</v>
      </c>
      <c r="H1457" s="51">
        <f>IFERROR(VLOOKUP(Table25[[#This Row],[Contract No.]],Table3[#All],4,FALSE),"")</f>
        <v>44926</v>
      </c>
      <c r="I1457" s="28">
        <f>IFERROR(IF(AND(MONTH(Table25[[#This Row],[Contract Start Date]])&gt;6,MONTH(Table25[[#This Row],[Contract Start Date]])&lt;=12),YEAR(Table25[[#This Row],[Contract Start Date]])+1,YEAR(Table25[[#This Row],[Contract Start Date]])),"")</f>
        <v>2023</v>
      </c>
      <c r="J1457" s="108">
        <f>Table25[[#This Row],[FY Formula start]]</f>
        <v>2023</v>
      </c>
      <c r="K1457" s="59" t="str">
        <f>"FY"&amp;" "&amp;Table25[[#This Row],[Year Start]]</f>
        <v>FY 2023</v>
      </c>
      <c r="L1457" s="109">
        <f>IFERROR(VLOOKUP(Table25[[#This Row],[Contract No.]],Table3[#All],5,FALSE),"")</f>
        <v>46501</v>
      </c>
      <c r="M1457" s="110">
        <f>IFERROR(IF(Table25[[#This Row],[Contract End Date]]="99/99/9999","No End",IF(AND(MONTH(Table25[[#This Row],[Contract End Date]])&gt;6,MONTH(Table25[[#This Row],[Contract End Date]])&lt;=12),YEAR(Table25[[#This Row],[Contract End Date]])+1,YEAR(Table25[[#This Row],[Contract End Date]]))),"")</f>
        <v>2027</v>
      </c>
      <c r="N1457" s="111">
        <f>Table25[[#This Row],[FY Formula end]]</f>
        <v>2027</v>
      </c>
      <c r="O1457" s="112" t="str">
        <f>IF(Table25[[#This Row],[Year End]]="No End","No End","FY"&amp;" "&amp;Table25[[#This Row],[Year End]])</f>
        <v>FY 2027</v>
      </c>
      <c r="P1457" s="27"/>
      <c r="Q1457" s="104">
        <f>_xlfn.IFNA(IF($B1457="","",VLOOKUP($B1457,'SWC Towers'!$A:$Q,$Q$2,FALSE)),"")</f>
        <v>0.3</v>
      </c>
      <c r="R1457" s="106" t="str">
        <f>_xlfn.IFNA(IF($B1457="","",VLOOKUP($B1457,'SWC Towers'!$A:$Q,$R$2,FALSE)),"")</f>
        <v/>
      </c>
      <c r="S1457" s="106">
        <f>_xlfn.IFNA(IF($B1457="","",VLOOKUP($B1457,'SWC Towers'!$A:$Q,$S$2,FALSE)),"")</f>
        <v>0.1</v>
      </c>
      <c r="T1457" s="106" t="str">
        <f>_xlfn.IFNA(IF($B1457="","",VLOOKUP($B1457,'SWC Towers'!$A:$Q,$T$2,FALSE)),"")</f>
        <v/>
      </c>
      <c r="U1457" s="104">
        <f>_xlfn.IFNA(IF($B1457="","",VLOOKUP($B1457,'SWC Towers'!$A:$Q,$U$2,FALSE)),"")</f>
        <v>0.6</v>
      </c>
      <c r="V1457" s="104" t="str">
        <f>_xlfn.IFNA(IF($B1457="","",VLOOKUP($B1457,'SWC Towers'!$A:$Q,$V$2,FALSE)),"")</f>
        <v/>
      </c>
      <c r="W1457" s="104" t="str">
        <f>_xlfn.IFNA(IF($B1457="","",VLOOKUP($B1457,'SWC Towers'!$A:$Q,$W$2,FALSE)),"")</f>
        <v/>
      </c>
      <c r="X1457" s="104" t="str">
        <f>_xlfn.IFNA(IF($B1457="","",VLOOKUP($B1457,'SWC Towers'!$A:$Q,$X$2,FALSE)),"")</f>
        <v/>
      </c>
      <c r="Y1457" s="104" t="str">
        <f>_xlfn.IFNA(IF($B1457="","",VLOOKUP($B1457,'SWC Towers'!$A:$Q,$Y$2,FALSE)),"")</f>
        <v/>
      </c>
      <c r="Z1457" s="104" t="str">
        <f>_xlfn.IFNA(IF($B1457="","",VLOOKUP($B1457,'SWC Towers'!$A:$Q,$Z$2,FALSE)),"")</f>
        <v/>
      </c>
      <c r="AA1457" s="104" t="str">
        <f>_xlfn.IFNA(IF($B1457="","",VLOOKUP($B1457,'SWC Towers'!$A:$Q,$AA$2,FALSE)),"")</f>
        <v/>
      </c>
      <c r="AB1457" s="106" t="str">
        <f>_xlfn.IFNA(IF($B1457="","",VLOOKUP($B1457,'SWC Towers'!$A:$Q,$AB$2,FALSE)),"")</f>
        <v/>
      </c>
      <c r="AC1457" s="20">
        <f>SUM(Table25[[#This Row],[IT Tower: Application]:[Other/Non-IT ]])</f>
        <v>1</v>
      </c>
      <c r="AD1457" s="67"/>
      <c r="AE1457" s="67"/>
      <c r="AF1457" s="67"/>
      <c r="AG1457" s="67"/>
      <c r="AH1457" s="67"/>
      <c r="AI1457" s="67"/>
      <c r="AJ1457" s="67"/>
      <c r="AK1457" s="67"/>
      <c r="AL1457" s="67"/>
      <c r="AM1457" s="67"/>
      <c r="AN1457" s="67"/>
      <c r="AO1457" s="67"/>
      <c r="AP1457" s="67"/>
      <c r="AQ1457" s="67"/>
      <c r="AR1457" s="67"/>
      <c r="AS1457" s="67"/>
      <c r="AT1457" s="67"/>
      <c r="AU1457" s="67"/>
      <c r="AV1457" s="67"/>
      <c r="AW1457" s="67"/>
      <c r="AX1457" s="67"/>
      <c r="AY1457" s="67"/>
      <c r="AZ1457" s="67"/>
      <c r="BA1457" s="67"/>
      <c r="BB1457" s="113">
        <v>10992</v>
      </c>
      <c r="BC1457" s="113">
        <v>10992</v>
      </c>
      <c r="BD1457" s="113"/>
      <c r="BE1457" s="113"/>
      <c r="BF1457" s="113"/>
      <c r="BG1457" s="113"/>
      <c r="BH1457" s="113"/>
      <c r="BI1457" s="113"/>
      <c r="BJ1457" s="113"/>
      <c r="BK1457" s="113"/>
      <c r="BL1457" s="113"/>
      <c r="BM1457" s="113"/>
      <c r="BN1457" s="113"/>
      <c r="BO1457" s="113"/>
      <c r="BP1457" s="113"/>
      <c r="BQ1457" s="113"/>
      <c r="BR1457" s="113"/>
      <c r="BS1457" s="113"/>
      <c r="BT1457" s="113"/>
      <c r="BU1457" s="113"/>
      <c r="BV1457" s="113"/>
      <c r="BW1457" s="113"/>
      <c r="BX1457" s="113"/>
      <c r="BY1457" s="113"/>
      <c r="BZ1457" s="113"/>
      <c r="CA1457" s="67"/>
      <c r="CB1457" s="113"/>
      <c r="CC1457" s="69">
        <f>SUM(Table25[[#This Row],[Contract Amount FY00]:[Contract Amount FY50]])</f>
        <v>21984</v>
      </c>
      <c r="CD1457" s="114"/>
    </row>
    <row r="1458" spans="1:82" x14ac:dyDescent="0.25">
      <c r="A1458" s="122" t="s">
        <v>2019</v>
      </c>
      <c r="B1458" s="122" t="s">
        <v>3015</v>
      </c>
      <c r="C1458" s="122" t="s">
        <v>661</v>
      </c>
      <c r="E1458" s="26" t="str">
        <f>IFERROR(IF(VLOOKUP(Table25[[#This Row],[Contract No.]],Table3[#All],3,FALSE)="","No","Yes"),"")</f>
        <v>Yes</v>
      </c>
      <c r="F1458" s="107" t="str">
        <f>IFERROR(VLOOKUP(Table25[[#This Row],[Contract No.]],Table3[#All],3,FALSE),"")</f>
        <v>NASPO</v>
      </c>
      <c r="G1458" s="107" t="str">
        <f>IFERROR(IF(Table25[[#This Row],[Cooperative Purchase
(Yes/No)]]="Yes","Yes",IF(VLOOKUP(Table25[[#This Row],[Contract No.]],Table3[#All],1,FALSE)=Table25[[#This Row],[Contract No.]],"Yes","No")),"No")</f>
        <v>Yes</v>
      </c>
      <c r="H1458" s="51">
        <f>IFERROR(VLOOKUP(Table25[[#This Row],[Contract No.]],Table3[#All],4,FALSE),"")</f>
        <v>44805</v>
      </c>
      <c r="I1458" s="28">
        <f>IFERROR(IF(AND(MONTH(Table25[[#This Row],[Contract Start Date]])&gt;6,MONTH(Table25[[#This Row],[Contract Start Date]])&lt;=12),YEAR(Table25[[#This Row],[Contract Start Date]])+1,YEAR(Table25[[#This Row],[Contract Start Date]])),"")</f>
        <v>2023</v>
      </c>
      <c r="J1458" s="108">
        <f>Table25[[#This Row],[FY Formula start]]</f>
        <v>2023</v>
      </c>
      <c r="K1458" s="59" t="str">
        <f>"FY"&amp;" "&amp;Table25[[#This Row],[Year Start]]</f>
        <v>FY 2023</v>
      </c>
      <c r="L1458" s="109">
        <f>IFERROR(VLOOKUP(Table25[[#This Row],[Contract No.]],Table3[#All],5,FALSE),"")</f>
        <v>46521</v>
      </c>
      <c r="M1458" s="110">
        <f>IFERROR(IF(Table25[[#This Row],[Contract End Date]]="99/99/9999","No End",IF(AND(MONTH(Table25[[#This Row],[Contract End Date]])&gt;6,MONTH(Table25[[#This Row],[Contract End Date]])&lt;=12),YEAR(Table25[[#This Row],[Contract End Date]])+1,YEAR(Table25[[#This Row],[Contract End Date]]))),"")</f>
        <v>2027</v>
      </c>
      <c r="N1458" s="111">
        <f>Table25[[#This Row],[FY Formula end]]</f>
        <v>2027</v>
      </c>
      <c r="O1458" s="112" t="str">
        <f>IF(Table25[[#This Row],[Year End]]="No End","No End","FY"&amp;" "&amp;Table25[[#This Row],[Year End]])</f>
        <v>FY 2027</v>
      </c>
      <c r="P1458" s="27"/>
      <c r="Q1458" s="104" t="str">
        <f>_xlfn.IFNA(IF($B1458="","",VLOOKUP($B1458,'SWC Towers'!$A:$Q,$Q$2,FALSE)),"")</f>
        <v/>
      </c>
      <c r="R1458" s="106" t="str">
        <f>_xlfn.IFNA(IF($B1458="","",VLOOKUP($B1458,'SWC Towers'!$A:$Q,$R$2,FALSE)),"")</f>
        <v/>
      </c>
      <c r="S1458" s="106" t="str">
        <f>_xlfn.IFNA(IF($B1458="","",VLOOKUP($B1458,'SWC Towers'!$A:$Q,$S$2,FALSE)),"")</f>
        <v/>
      </c>
      <c r="T1458" s="106" t="str">
        <f>_xlfn.IFNA(IF($B1458="","",VLOOKUP($B1458,'SWC Towers'!$A:$Q,$T$2,FALSE)),"")</f>
        <v/>
      </c>
      <c r="U1458" s="104">
        <f>_xlfn.IFNA(IF($B1458="","",VLOOKUP($B1458,'SWC Towers'!$A:$Q,$U$2,FALSE)),"")</f>
        <v>0.4</v>
      </c>
      <c r="V1458" s="104" t="str">
        <f>_xlfn.IFNA(IF($B1458="","",VLOOKUP($B1458,'SWC Towers'!$A:$Q,$V$2,FALSE)),"")</f>
        <v/>
      </c>
      <c r="W1458" s="104" t="str">
        <f>_xlfn.IFNA(IF($B1458="","",VLOOKUP($B1458,'SWC Towers'!$A:$Q,$W$2,FALSE)),"")</f>
        <v/>
      </c>
      <c r="X1458" s="104" t="str">
        <f>_xlfn.IFNA(IF($B1458="","",VLOOKUP($B1458,'SWC Towers'!$A:$Q,$X$2,FALSE)),"")</f>
        <v/>
      </c>
      <c r="Y1458" s="104">
        <f>_xlfn.IFNA(IF($B1458="","",VLOOKUP($B1458,'SWC Towers'!$A:$Q,$Y$2,FALSE)),"")</f>
        <v>0.3</v>
      </c>
      <c r="Z1458" s="104">
        <f>_xlfn.IFNA(IF($B1458="","",VLOOKUP($B1458,'SWC Towers'!$A:$Q,$Z$2,FALSE)),"")</f>
        <v>0.3</v>
      </c>
      <c r="AA1458" s="104" t="str">
        <f>_xlfn.IFNA(IF($B1458="","",VLOOKUP($B1458,'SWC Towers'!$A:$Q,$AA$2,FALSE)),"")</f>
        <v/>
      </c>
      <c r="AB1458" s="106" t="str">
        <f>_xlfn.IFNA(IF($B1458="","",VLOOKUP($B1458,'SWC Towers'!$A:$Q,$AB$2,FALSE)),"")</f>
        <v/>
      </c>
      <c r="AC1458" s="20">
        <f>SUM(Table25[[#This Row],[IT Tower: Application]:[Other/Non-IT ]])</f>
        <v>1</v>
      </c>
      <c r="AD1458" s="67"/>
      <c r="AE1458" s="67"/>
      <c r="AF1458" s="67"/>
      <c r="AG1458" s="67"/>
      <c r="AH1458" s="67"/>
      <c r="AI1458" s="67"/>
      <c r="AJ1458" s="67"/>
      <c r="AK1458" s="67"/>
      <c r="AL1458" s="67"/>
      <c r="AM1458" s="67"/>
      <c r="AN1458" s="67"/>
      <c r="AO1458" s="67"/>
      <c r="AP1458" s="67"/>
      <c r="AQ1458" s="67"/>
      <c r="AR1458" s="67"/>
      <c r="AS1458" s="67"/>
      <c r="AT1458" s="67"/>
      <c r="AU1458" s="67"/>
      <c r="AV1458" s="67"/>
      <c r="AW1458" s="67"/>
      <c r="AX1458" s="67"/>
      <c r="AY1458" s="67"/>
      <c r="AZ1458" s="67"/>
      <c r="BA1458" s="67">
        <v>0</v>
      </c>
      <c r="BB1458" s="113">
        <v>2469</v>
      </c>
      <c r="BC1458" s="113">
        <v>3771</v>
      </c>
      <c r="BD1458" s="113"/>
      <c r="BE1458" s="113"/>
      <c r="BF1458" s="113"/>
      <c r="BG1458" s="113"/>
      <c r="BH1458" s="113"/>
      <c r="BI1458" s="113"/>
      <c r="BJ1458" s="113"/>
      <c r="BK1458" s="113"/>
      <c r="BL1458" s="113"/>
      <c r="BM1458" s="113"/>
      <c r="BN1458" s="113"/>
      <c r="BO1458" s="113"/>
      <c r="BP1458" s="113"/>
      <c r="BQ1458" s="113"/>
      <c r="BR1458" s="113"/>
      <c r="BS1458" s="113"/>
      <c r="BT1458" s="113"/>
      <c r="BU1458" s="113"/>
      <c r="BV1458" s="113"/>
      <c r="BW1458" s="113"/>
      <c r="BX1458" s="113"/>
      <c r="BY1458" s="113"/>
      <c r="BZ1458" s="113"/>
      <c r="CA1458" s="67"/>
      <c r="CB1458" s="113"/>
      <c r="CC1458" s="69">
        <f>SUM(Table25[[#This Row],[Contract Amount FY00]:[Contract Amount FY50]])</f>
        <v>6240</v>
      </c>
      <c r="CD1458" s="114"/>
    </row>
    <row r="1459" spans="1:82" x14ac:dyDescent="0.25">
      <c r="A1459" s="122" t="s">
        <v>2019</v>
      </c>
      <c r="B1459" s="122" t="s">
        <v>3145</v>
      </c>
      <c r="C1459" s="122" t="s">
        <v>615</v>
      </c>
      <c r="E1459" s="26" t="str">
        <f>IFERROR(IF(VLOOKUP(Table25[[#This Row],[Contract No.]],Table3[#All],3,FALSE)="","No","Yes"),"")</f>
        <v>Yes</v>
      </c>
      <c r="F1459" s="107" t="str">
        <f>IFERROR(VLOOKUP(Table25[[#This Row],[Contract No.]],Table3[#All],3,FALSE),"")</f>
        <v>NASPO</v>
      </c>
      <c r="G1459" s="107" t="str">
        <f>IFERROR(IF(Table25[[#This Row],[Cooperative Purchase
(Yes/No)]]="Yes","Yes",IF(VLOOKUP(Table25[[#This Row],[Contract No.]],Table3[#All],1,FALSE)=Table25[[#This Row],[Contract No.]],"Yes","No")),"No")</f>
        <v>Yes</v>
      </c>
      <c r="H1459" s="51">
        <f>IFERROR(VLOOKUP(Table25[[#This Row],[Contract No.]],Table3[#All],4,FALSE),"")</f>
        <v>45138</v>
      </c>
      <c r="I1459" s="28">
        <f>IFERROR(IF(AND(MONTH(Table25[[#This Row],[Contract Start Date]])&gt;6,MONTH(Table25[[#This Row],[Contract Start Date]])&lt;=12),YEAR(Table25[[#This Row],[Contract Start Date]])+1,YEAR(Table25[[#This Row],[Contract Start Date]])),"")</f>
        <v>2024</v>
      </c>
      <c r="J1459" s="108">
        <f>Table25[[#This Row],[FY Formula start]]</f>
        <v>2024</v>
      </c>
      <c r="K1459" s="59" t="str">
        <f>"FY"&amp;" "&amp;Table25[[#This Row],[Year Start]]</f>
        <v>FY 2024</v>
      </c>
      <c r="L1459" s="109">
        <f>IFERROR(VLOOKUP(Table25[[#This Row],[Contract No.]],Table3[#All],5,FALSE),"")</f>
        <v>48426</v>
      </c>
      <c r="M1459" s="110">
        <f>IFERROR(IF(Table25[[#This Row],[Contract End Date]]="99/99/9999","No End",IF(AND(MONTH(Table25[[#This Row],[Contract End Date]])&gt;6,MONTH(Table25[[#This Row],[Contract End Date]])&lt;=12),YEAR(Table25[[#This Row],[Contract End Date]])+1,YEAR(Table25[[#This Row],[Contract End Date]]))),"")</f>
        <v>2033</v>
      </c>
      <c r="N1459" s="111">
        <f>Table25[[#This Row],[FY Formula end]]</f>
        <v>2033</v>
      </c>
      <c r="O1459" s="112" t="str">
        <f>IF(Table25[[#This Row],[Year End]]="No End","No End","FY"&amp;" "&amp;Table25[[#This Row],[Year End]])</f>
        <v>FY 2033</v>
      </c>
      <c r="P1459" s="27"/>
      <c r="Q1459" s="104">
        <f>_xlfn.IFNA(IF($B1459="","",VLOOKUP($B1459,'SWC Towers'!$A:$Q,$Q$2,FALSE)),"")</f>
        <v>0.2</v>
      </c>
      <c r="R1459" s="106">
        <f>_xlfn.IFNA(IF($B1459="","",VLOOKUP($B1459,'SWC Towers'!$A:$Q,$R$2,FALSE)),"")</f>
        <v>0.2</v>
      </c>
      <c r="S1459" s="106" t="str">
        <f>_xlfn.IFNA(IF($B1459="","",VLOOKUP($B1459,'SWC Towers'!$A:$Q,$S$2,FALSE)),"")</f>
        <v/>
      </c>
      <c r="T1459" s="106">
        <f>_xlfn.IFNA(IF($B1459="","",VLOOKUP($B1459,'SWC Towers'!$A:$Q,$T$2,FALSE)),"")</f>
        <v>0.1</v>
      </c>
      <c r="U1459" s="104" t="str">
        <f>_xlfn.IFNA(IF($B1459="","",VLOOKUP($B1459,'SWC Towers'!$A:$Q,$U$2,FALSE)),"")</f>
        <v/>
      </c>
      <c r="V1459" s="104" t="str">
        <f>_xlfn.IFNA(IF($B1459="","",VLOOKUP($B1459,'SWC Towers'!$A:$Q,$V$2,FALSE)),"")</f>
        <v/>
      </c>
      <c r="W1459" s="104">
        <f>_xlfn.IFNA(IF($B1459="","",VLOOKUP($B1459,'SWC Towers'!$A:$Q,$W$2,FALSE)),"")</f>
        <v>0.3</v>
      </c>
      <c r="X1459" s="104" t="str">
        <f>_xlfn.IFNA(IF($B1459="","",VLOOKUP($B1459,'SWC Towers'!$A:$Q,$X$2,FALSE)),"")</f>
        <v/>
      </c>
      <c r="Y1459" s="104" t="str">
        <f>_xlfn.IFNA(IF($B1459="","",VLOOKUP($B1459,'SWC Towers'!$A:$Q,$Y$2,FALSE)),"")</f>
        <v/>
      </c>
      <c r="Z1459" s="104">
        <f>_xlfn.IFNA(IF($B1459="","",VLOOKUP($B1459,'SWC Towers'!$A:$Q,$Z$2,FALSE)),"")</f>
        <v>0.1</v>
      </c>
      <c r="AA1459" s="104" t="str">
        <f>_xlfn.IFNA(IF($B1459="","",VLOOKUP($B1459,'SWC Towers'!$A:$Q,$AA$2,FALSE)),"")</f>
        <v/>
      </c>
      <c r="AB1459" s="106">
        <f>_xlfn.IFNA(IF($B1459="","",VLOOKUP($B1459,'SWC Towers'!$A:$Q,$AB$2,FALSE)),"")</f>
        <v>0.1</v>
      </c>
      <c r="AC1459" s="20">
        <f>SUM(Table25[[#This Row],[IT Tower: Application]:[Other/Non-IT ]])</f>
        <v>1</v>
      </c>
      <c r="AD1459" s="67"/>
      <c r="AE1459" s="67"/>
      <c r="AF1459" s="67"/>
      <c r="AG1459" s="67"/>
      <c r="AH1459" s="67"/>
      <c r="AI1459" s="67"/>
      <c r="AJ1459" s="67"/>
      <c r="AK1459" s="67"/>
      <c r="AL1459" s="67"/>
      <c r="AM1459" s="67"/>
      <c r="AN1459" s="67"/>
      <c r="AO1459" s="67"/>
      <c r="AP1459" s="67"/>
      <c r="AQ1459" s="67"/>
      <c r="AR1459" s="67"/>
      <c r="AS1459" s="67"/>
      <c r="AT1459" s="67"/>
      <c r="AU1459" s="67"/>
      <c r="AV1459" s="67"/>
      <c r="AW1459" s="67"/>
      <c r="AX1459" s="67"/>
      <c r="AY1459" s="67"/>
      <c r="AZ1459" s="67"/>
      <c r="BA1459" s="67"/>
      <c r="BB1459" s="113">
        <v>11862</v>
      </c>
      <c r="BC1459" s="113">
        <v>90607</v>
      </c>
      <c r="BD1459" s="113"/>
      <c r="BE1459" s="113"/>
      <c r="BF1459" s="113"/>
      <c r="BG1459" s="113"/>
      <c r="BH1459" s="113"/>
      <c r="BI1459" s="113"/>
      <c r="BJ1459" s="113"/>
      <c r="BK1459" s="113"/>
      <c r="BL1459" s="113"/>
      <c r="BM1459" s="113"/>
      <c r="BN1459" s="113"/>
      <c r="BO1459" s="113"/>
      <c r="BP1459" s="113"/>
      <c r="BQ1459" s="113"/>
      <c r="BR1459" s="113"/>
      <c r="BS1459" s="113"/>
      <c r="BT1459" s="113"/>
      <c r="BU1459" s="113"/>
      <c r="BV1459" s="113"/>
      <c r="BW1459" s="113"/>
      <c r="BX1459" s="113"/>
      <c r="BY1459" s="113"/>
      <c r="BZ1459" s="113"/>
      <c r="CA1459" s="67"/>
      <c r="CB1459" s="113"/>
      <c r="CC1459" s="69">
        <f>SUM(Table25[[#This Row],[Contract Amount FY00]:[Contract Amount FY50]])</f>
        <v>102469</v>
      </c>
      <c r="CD1459" s="114"/>
    </row>
    <row r="1460" spans="1:82" x14ac:dyDescent="0.25">
      <c r="A1460" s="122" t="s">
        <v>2019</v>
      </c>
      <c r="B1460" s="122" t="s">
        <v>3183</v>
      </c>
      <c r="C1460" s="122" t="s">
        <v>946</v>
      </c>
      <c r="E1460" s="26" t="str">
        <f>IFERROR(IF(VLOOKUP(Table25[[#This Row],[Contract No.]],Table3[#All],3,FALSE)="","No","Yes"),"")</f>
        <v>Yes</v>
      </c>
      <c r="F1460" s="107" t="str">
        <f>IFERROR(VLOOKUP(Table25[[#This Row],[Contract No.]],Table3[#All],3,FALSE),"")</f>
        <v>NASPO</v>
      </c>
      <c r="G1460" s="107" t="str">
        <f>IFERROR(IF(Table25[[#This Row],[Cooperative Purchase
(Yes/No)]]="Yes","Yes",IF(VLOOKUP(Table25[[#This Row],[Contract No.]],Table3[#All],1,FALSE)=Table25[[#This Row],[Contract No.]],"Yes","No")),"No")</f>
        <v>Yes</v>
      </c>
      <c r="H1460" s="51">
        <f>IFERROR(VLOOKUP(Table25[[#This Row],[Contract No.]],Table3[#All],4,FALSE),"")</f>
        <v>45505</v>
      </c>
      <c r="I1460" s="28">
        <f>IFERROR(IF(AND(MONTH(Table25[[#This Row],[Contract Start Date]])&gt;6,MONTH(Table25[[#This Row],[Contract Start Date]])&lt;=12),YEAR(Table25[[#This Row],[Contract Start Date]])+1,YEAR(Table25[[#This Row],[Contract Start Date]])),"")</f>
        <v>2025</v>
      </c>
      <c r="J1460" s="108">
        <f>Table25[[#This Row],[FY Formula start]]</f>
        <v>2025</v>
      </c>
      <c r="K1460" s="59" t="str">
        <f>"FY"&amp;" "&amp;Table25[[#This Row],[Year Start]]</f>
        <v>FY 2025</v>
      </c>
      <c r="L1460" s="109">
        <f>IFERROR(VLOOKUP(Table25[[#This Row],[Contract No.]],Table3[#All],5,FALSE),"")</f>
        <v>47330</v>
      </c>
      <c r="M1460" s="110">
        <f>IFERROR(IF(Table25[[#This Row],[Contract End Date]]="99/99/9999","No End",IF(AND(MONTH(Table25[[#This Row],[Contract End Date]])&gt;6,MONTH(Table25[[#This Row],[Contract End Date]])&lt;=12),YEAR(Table25[[#This Row],[Contract End Date]])+1,YEAR(Table25[[#This Row],[Contract End Date]]))),"")</f>
        <v>2030</v>
      </c>
      <c r="N1460" s="111">
        <f>Table25[[#This Row],[FY Formula end]]</f>
        <v>2030</v>
      </c>
      <c r="O1460" s="112" t="str">
        <f>IF(Table25[[#This Row],[Year End]]="No End","No End","FY"&amp;" "&amp;Table25[[#This Row],[Year End]])</f>
        <v>FY 2030</v>
      </c>
      <c r="P1460" s="27"/>
      <c r="Q1460" s="104">
        <f>_xlfn.IFNA(IF($B1460="","",VLOOKUP($B1460,'SWC Towers'!$A:$Q,$Q$2,FALSE)),"")</f>
        <v>0.2</v>
      </c>
      <c r="R1460" s="106" t="str">
        <f>_xlfn.IFNA(IF($B1460="","",VLOOKUP($B1460,'SWC Towers'!$A:$Q,$R$2,FALSE)),"")</f>
        <v/>
      </c>
      <c r="S1460" s="106">
        <f>_xlfn.IFNA(IF($B1460="","",VLOOKUP($B1460,'SWC Towers'!$A:$Q,$S$2,FALSE)),"")</f>
        <v>0.2</v>
      </c>
      <c r="T1460" s="106" t="str">
        <f>_xlfn.IFNA(IF($B1460="","",VLOOKUP($B1460,'SWC Towers'!$A:$Q,$T$2,FALSE)),"")</f>
        <v/>
      </c>
      <c r="U1460" s="104">
        <f>_xlfn.IFNA(IF($B1460="","",VLOOKUP($B1460,'SWC Towers'!$A:$Q,$U$2,FALSE)),"")</f>
        <v>0.4</v>
      </c>
      <c r="V1460" s="104" t="str">
        <f>_xlfn.IFNA(IF($B1460="","",VLOOKUP($B1460,'SWC Towers'!$A:$Q,$V$2,FALSE)),"")</f>
        <v/>
      </c>
      <c r="W1460" s="104">
        <f>_xlfn.IFNA(IF($B1460="","",VLOOKUP($B1460,'SWC Towers'!$A:$Q,$W$2,FALSE)),"")</f>
        <v>0.2</v>
      </c>
      <c r="X1460" s="104" t="str">
        <f>_xlfn.IFNA(IF($B1460="","",VLOOKUP($B1460,'SWC Towers'!$A:$Q,$X$2,FALSE)),"")</f>
        <v/>
      </c>
      <c r="Y1460" s="104" t="str">
        <f>_xlfn.IFNA(IF($B1460="","",VLOOKUP($B1460,'SWC Towers'!$A:$Q,$Y$2,FALSE)),"")</f>
        <v/>
      </c>
      <c r="Z1460" s="104" t="str">
        <f>_xlfn.IFNA(IF($B1460="","",VLOOKUP($B1460,'SWC Towers'!$A:$Q,$Z$2,FALSE)),"")</f>
        <v/>
      </c>
      <c r="AA1460" s="104" t="str">
        <f>_xlfn.IFNA(IF($B1460="","",VLOOKUP($B1460,'SWC Towers'!$A:$Q,$AA$2,FALSE)),"")</f>
        <v/>
      </c>
      <c r="AB1460" s="106" t="str">
        <f>_xlfn.IFNA(IF($B1460="","",VLOOKUP($B1460,'SWC Towers'!$A:$Q,$AB$2,FALSE)),"")</f>
        <v/>
      </c>
      <c r="AC1460" s="20">
        <f>SUM(Table25[[#This Row],[IT Tower: Application]:[Other/Non-IT ]])</f>
        <v>1</v>
      </c>
      <c r="AD1460" s="67"/>
      <c r="AE1460" s="67"/>
      <c r="AF1460" s="67"/>
      <c r="AG1460" s="67"/>
      <c r="AH1460" s="67"/>
      <c r="AI1460" s="67"/>
      <c r="AJ1460" s="67"/>
      <c r="AK1460" s="67"/>
      <c r="AL1460" s="67"/>
      <c r="AM1460" s="67"/>
      <c r="AN1460" s="67"/>
      <c r="AO1460" s="67"/>
      <c r="AP1460" s="67"/>
      <c r="AQ1460" s="67"/>
      <c r="AR1460" s="67"/>
      <c r="AS1460" s="67"/>
      <c r="AT1460" s="67"/>
      <c r="AU1460" s="67"/>
      <c r="AV1460" s="67"/>
      <c r="AW1460" s="67"/>
      <c r="AX1460" s="67"/>
      <c r="AY1460" s="67"/>
      <c r="AZ1460" s="67"/>
      <c r="BA1460" s="67"/>
      <c r="BB1460" s="113">
        <v>0</v>
      </c>
      <c r="BC1460" s="113">
        <v>180405</v>
      </c>
      <c r="BD1460" s="113"/>
      <c r="BE1460" s="113"/>
      <c r="BF1460" s="113"/>
      <c r="BG1460" s="113"/>
      <c r="BH1460" s="113"/>
      <c r="BI1460" s="113"/>
      <c r="BJ1460" s="113"/>
      <c r="BK1460" s="113"/>
      <c r="BL1460" s="113"/>
      <c r="BM1460" s="113"/>
      <c r="BN1460" s="113"/>
      <c r="BO1460" s="113"/>
      <c r="BP1460" s="113"/>
      <c r="BQ1460" s="113"/>
      <c r="BR1460" s="113"/>
      <c r="BS1460" s="113"/>
      <c r="BT1460" s="113"/>
      <c r="BU1460" s="113"/>
      <c r="BV1460" s="113"/>
      <c r="BW1460" s="113"/>
      <c r="BX1460" s="113"/>
      <c r="BY1460" s="113"/>
      <c r="BZ1460" s="113"/>
      <c r="CA1460" s="67"/>
      <c r="CB1460" s="113"/>
      <c r="CC1460" s="69">
        <f>SUM(Table25[[#This Row],[Contract Amount FY00]:[Contract Amount FY50]])</f>
        <v>180405</v>
      </c>
      <c r="CD1460" s="114"/>
    </row>
    <row r="1461" spans="1:82" x14ac:dyDescent="0.25">
      <c r="A1461" s="122" t="s">
        <v>2080</v>
      </c>
      <c r="B1461" s="122" t="s">
        <v>757</v>
      </c>
      <c r="C1461" s="122" t="s">
        <v>3225</v>
      </c>
      <c r="E1461" s="26" t="str">
        <f>IFERROR(IF(VLOOKUP(Table25[[#This Row],[Contract No.]],Table3[#All],3,FALSE)="","No","Yes"),"")</f>
        <v>Yes</v>
      </c>
      <c r="F1461" s="107" t="str">
        <f>IFERROR(VLOOKUP(Table25[[#This Row],[Contract No.]],Table3[#All],3,FALSE),"")</f>
        <v>NASPO</v>
      </c>
      <c r="G1461" s="107" t="str">
        <f>IFERROR(IF(Table25[[#This Row],[Cooperative Purchase
(Yes/No)]]="Yes","Yes",IF(VLOOKUP(Table25[[#This Row],[Contract No.]],Table3[#All],1,FALSE)=Table25[[#This Row],[Contract No.]],"Yes","No")),"No")</f>
        <v>Yes</v>
      </c>
      <c r="H1461" s="51">
        <f>IFERROR(VLOOKUP(Table25[[#This Row],[Contract No.]],Table3[#All],4,FALSE),"")</f>
        <v>43516</v>
      </c>
      <c r="I1461" s="28">
        <f>IFERROR(IF(AND(MONTH(Table25[[#This Row],[Contract Start Date]])&gt;6,MONTH(Table25[[#This Row],[Contract Start Date]])&lt;=12),YEAR(Table25[[#This Row],[Contract Start Date]])+1,YEAR(Table25[[#This Row],[Contract Start Date]])),"")</f>
        <v>2019</v>
      </c>
      <c r="J1461" s="108">
        <f>Table25[[#This Row],[FY Formula start]]</f>
        <v>2019</v>
      </c>
      <c r="K1461" s="59" t="str">
        <f>"FY"&amp;" "&amp;Table25[[#This Row],[Year Start]]</f>
        <v>FY 2019</v>
      </c>
      <c r="L1461" s="109">
        <f>IFERROR(VLOOKUP(Table25[[#This Row],[Contract No.]],Table3[#All],5,FALSE),"")</f>
        <v>45535</v>
      </c>
      <c r="M1461" s="110">
        <f>IFERROR(IF(Table25[[#This Row],[Contract End Date]]="99/99/9999","No End",IF(AND(MONTH(Table25[[#This Row],[Contract End Date]])&gt;6,MONTH(Table25[[#This Row],[Contract End Date]])&lt;=12),YEAR(Table25[[#This Row],[Contract End Date]])+1,YEAR(Table25[[#This Row],[Contract End Date]]))),"")</f>
        <v>2025</v>
      </c>
      <c r="N1461" s="111">
        <f>Table25[[#This Row],[FY Formula end]]</f>
        <v>2025</v>
      </c>
      <c r="O1461" s="112" t="str">
        <f>IF(Table25[[#This Row],[Year End]]="No End","No End","FY"&amp;" "&amp;Table25[[#This Row],[Year End]])</f>
        <v>FY 2025</v>
      </c>
      <c r="P1461" s="27"/>
      <c r="Q1461" s="104" t="str">
        <f>_xlfn.IFNA(IF($B1461="","",VLOOKUP($B1461,'SWC Towers'!$A:$Q,$Q$2,FALSE)),"")</f>
        <v/>
      </c>
      <c r="R1461" s="106" t="str">
        <f>_xlfn.IFNA(IF($B1461="","",VLOOKUP($B1461,'SWC Towers'!$A:$Q,$R$2,FALSE)),"")</f>
        <v/>
      </c>
      <c r="S1461" s="106" t="str">
        <f>_xlfn.IFNA(IF($B1461="","",VLOOKUP($B1461,'SWC Towers'!$A:$Q,$S$2,FALSE)),"")</f>
        <v/>
      </c>
      <c r="T1461" s="106">
        <f>_xlfn.IFNA(IF($B1461="","",VLOOKUP($B1461,'SWC Towers'!$A:$Q,$T$2,FALSE)),"")</f>
        <v>0.1</v>
      </c>
      <c r="U1461" s="104">
        <f>_xlfn.IFNA(IF($B1461="","",VLOOKUP($B1461,'SWC Towers'!$A:$Q,$U$2,FALSE)),"")</f>
        <v>0.3</v>
      </c>
      <c r="V1461" s="104" t="str">
        <f>_xlfn.IFNA(IF($B1461="","",VLOOKUP($B1461,'SWC Towers'!$A:$Q,$V$2,FALSE)),"")</f>
        <v/>
      </c>
      <c r="W1461" s="104">
        <f>_xlfn.IFNA(IF($B1461="","",VLOOKUP($B1461,'SWC Towers'!$A:$Q,$W$2,FALSE)),"")</f>
        <v>0.6</v>
      </c>
      <c r="X1461" s="104" t="str">
        <f>_xlfn.IFNA(IF($B1461="","",VLOOKUP($B1461,'SWC Towers'!$A:$Q,$X$2,FALSE)),"")</f>
        <v/>
      </c>
      <c r="Y1461" s="104" t="str">
        <f>_xlfn.IFNA(IF($B1461="","",VLOOKUP($B1461,'SWC Towers'!$A:$Q,$Y$2,FALSE)),"")</f>
        <v/>
      </c>
      <c r="Z1461" s="104" t="str">
        <f>_xlfn.IFNA(IF($B1461="","",VLOOKUP($B1461,'SWC Towers'!$A:$Q,$Z$2,FALSE)),"")</f>
        <v/>
      </c>
      <c r="AA1461" s="104" t="str">
        <f>_xlfn.IFNA(IF($B1461="","",VLOOKUP($B1461,'SWC Towers'!$A:$Q,$AA$2,FALSE)),"")</f>
        <v/>
      </c>
      <c r="AB1461" s="106" t="str">
        <f>_xlfn.IFNA(IF($B1461="","",VLOOKUP($B1461,'SWC Towers'!$A:$Q,$AB$2,FALSE)),"")</f>
        <v/>
      </c>
      <c r="AC1461" s="20">
        <f>SUM(Table25[[#This Row],[IT Tower: Application]:[Other/Non-IT ]])</f>
        <v>1</v>
      </c>
      <c r="AD1461" s="67"/>
      <c r="AE1461" s="67"/>
      <c r="AF1461" s="67"/>
      <c r="AG1461" s="67"/>
      <c r="AH1461" s="67"/>
      <c r="AI1461" s="67"/>
      <c r="AJ1461" s="67"/>
      <c r="AK1461" s="67"/>
      <c r="AL1461" s="67"/>
      <c r="AM1461" s="67"/>
      <c r="AN1461" s="67"/>
      <c r="AO1461" s="67"/>
      <c r="AP1461" s="67"/>
      <c r="AQ1461" s="67"/>
      <c r="AR1461" s="67"/>
      <c r="AS1461" s="67"/>
      <c r="AT1461" s="67"/>
      <c r="AU1461" s="67"/>
      <c r="AV1461" s="67"/>
      <c r="AW1461" s="67"/>
      <c r="AX1461" s="67"/>
      <c r="AY1461" s="67"/>
      <c r="AZ1461" s="67">
        <v>1256</v>
      </c>
      <c r="BA1461" s="67">
        <v>0</v>
      </c>
      <c r="BB1461" s="113"/>
      <c r="BC1461" s="113"/>
      <c r="BD1461" s="113"/>
      <c r="BE1461" s="113"/>
      <c r="BF1461" s="113"/>
      <c r="BG1461" s="113"/>
      <c r="BH1461" s="113"/>
      <c r="BI1461" s="113"/>
      <c r="BJ1461" s="113"/>
      <c r="BK1461" s="113"/>
      <c r="BL1461" s="113"/>
      <c r="BM1461" s="113"/>
      <c r="BN1461" s="113"/>
      <c r="BO1461" s="113"/>
      <c r="BP1461" s="113"/>
      <c r="BQ1461" s="113"/>
      <c r="BR1461" s="113"/>
      <c r="BS1461" s="113"/>
      <c r="BT1461" s="113"/>
      <c r="BU1461" s="113"/>
      <c r="BV1461" s="113"/>
      <c r="BW1461" s="113"/>
      <c r="BX1461" s="113"/>
      <c r="BY1461" s="113"/>
      <c r="BZ1461" s="113"/>
      <c r="CA1461" s="67"/>
      <c r="CB1461" s="113"/>
      <c r="CC1461" s="69">
        <f>SUM(Table25[[#This Row],[Contract Amount FY00]:[Contract Amount FY50]])</f>
        <v>1256</v>
      </c>
      <c r="CD1461" s="114"/>
    </row>
    <row r="1462" spans="1:82" x14ac:dyDescent="0.25">
      <c r="A1462" s="122" t="s">
        <v>2080</v>
      </c>
      <c r="B1462" s="122" t="s">
        <v>2242</v>
      </c>
      <c r="C1462" s="122" t="s">
        <v>385</v>
      </c>
      <c r="E1462" s="26" t="str">
        <f>IFERROR(IF(VLOOKUP(Table25[[#This Row],[Contract No.]],Table3[#All],3,FALSE)="","No","Yes"),"")</f>
        <v>Yes</v>
      </c>
      <c r="F1462" s="107" t="str">
        <f>IFERROR(VLOOKUP(Table25[[#This Row],[Contract No.]],Table3[#All],3,FALSE),"")</f>
        <v>NASPO</v>
      </c>
      <c r="G1462" s="107" t="str">
        <f>IFERROR(IF(Table25[[#This Row],[Cooperative Purchase
(Yes/No)]]="Yes","Yes",IF(VLOOKUP(Table25[[#This Row],[Contract No.]],Table3[#All],1,FALSE)=Table25[[#This Row],[Contract No.]],"Yes","No")),"No")</f>
        <v>Yes</v>
      </c>
      <c r="H1462" s="51">
        <f>IFERROR(VLOOKUP(Table25[[#This Row],[Contract No.]],Table3[#All],4,FALSE),"")</f>
        <v>44378</v>
      </c>
      <c r="I1462" s="28">
        <f>IFERROR(IF(AND(MONTH(Table25[[#This Row],[Contract Start Date]])&gt;6,MONTH(Table25[[#This Row],[Contract Start Date]])&lt;=12),YEAR(Table25[[#This Row],[Contract Start Date]])+1,YEAR(Table25[[#This Row],[Contract Start Date]])),"")</f>
        <v>2022</v>
      </c>
      <c r="J1462" s="108">
        <f>Table25[[#This Row],[FY Formula start]]</f>
        <v>2022</v>
      </c>
      <c r="K1462" s="59" t="str">
        <f>"FY"&amp;" "&amp;Table25[[#This Row],[Year Start]]</f>
        <v>FY 2022</v>
      </c>
      <c r="L1462" s="109">
        <f>IFERROR(VLOOKUP(Table25[[#This Row],[Contract No.]],Table3[#All],5,FALSE),"")</f>
        <v>47118</v>
      </c>
      <c r="M1462" s="110">
        <f>IFERROR(IF(Table25[[#This Row],[Contract End Date]]="99/99/9999","No End",IF(AND(MONTH(Table25[[#This Row],[Contract End Date]])&gt;6,MONTH(Table25[[#This Row],[Contract End Date]])&lt;=12),YEAR(Table25[[#This Row],[Contract End Date]])+1,YEAR(Table25[[#This Row],[Contract End Date]]))),"")</f>
        <v>2029</v>
      </c>
      <c r="N1462" s="111">
        <f>Table25[[#This Row],[FY Formula end]]</f>
        <v>2029</v>
      </c>
      <c r="O1462" s="112" t="str">
        <f>IF(Table25[[#This Row],[Year End]]="No End","No End","FY"&amp;" "&amp;Table25[[#This Row],[Year End]])</f>
        <v>FY 2029</v>
      </c>
      <c r="P1462" s="27"/>
      <c r="Q1462" s="104">
        <f>_xlfn.IFNA(IF($B1462="","",VLOOKUP($B1462,'SWC Towers'!$A:$Q,$Q$2,FALSE)),"")</f>
        <v>0.25</v>
      </c>
      <c r="R1462" s="106">
        <f>_xlfn.IFNA(IF($B1462="","",VLOOKUP($B1462,'SWC Towers'!$A:$Q,$R$2,FALSE)),"")</f>
        <v>0.3</v>
      </c>
      <c r="S1462" s="106" t="str">
        <f>_xlfn.IFNA(IF($B1462="","",VLOOKUP($B1462,'SWC Towers'!$A:$Q,$S$2,FALSE)),"")</f>
        <v/>
      </c>
      <c r="T1462" s="106" t="str">
        <f>_xlfn.IFNA(IF($B1462="","",VLOOKUP($B1462,'SWC Towers'!$A:$Q,$T$2,FALSE)),"")</f>
        <v/>
      </c>
      <c r="U1462" s="104">
        <f>_xlfn.IFNA(IF($B1462="","",VLOOKUP($B1462,'SWC Towers'!$A:$Q,$U$2,FALSE)),"")</f>
        <v>0.3</v>
      </c>
      <c r="V1462" s="104" t="str">
        <f>_xlfn.IFNA(IF($B1462="","",VLOOKUP($B1462,'SWC Towers'!$A:$Q,$V$2,FALSE)),"")</f>
        <v/>
      </c>
      <c r="W1462" s="104">
        <f>_xlfn.IFNA(IF($B1462="","",VLOOKUP($B1462,'SWC Towers'!$A:$Q,$W$2,FALSE)),"")</f>
        <v>0.1</v>
      </c>
      <c r="X1462" s="104" t="str">
        <f>_xlfn.IFNA(IF($B1462="","",VLOOKUP($B1462,'SWC Towers'!$A:$Q,$X$2,FALSE)),"")</f>
        <v/>
      </c>
      <c r="Y1462" s="104" t="str">
        <f>_xlfn.IFNA(IF($B1462="","",VLOOKUP($B1462,'SWC Towers'!$A:$Q,$Y$2,FALSE)),"")</f>
        <v/>
      </c>
      <c r="Z1462" s="104" t="str">
        <f>_xlfn.IFNA(IF($B1462="","",VLOOKUP($B1462,'SWC Towers'!$A:$Q,$Z$2,FALSE)),"")</f>
        <v/>
      </c>
      <c r="AA1462" s="104" t="str">
        <f>_xlfn.IFNA(IF($B1462="","",VLOOKUP($B1462,'SWC Towers'!$A:$Q,$AA$2,FALSE)),"")</f>
        <v/>
      </c>
      <c r="AB1462" s="106">
        <f>_xlfn.IFNA(IF($B1462="","",VLOOKUP($B1462,'SWC Towers'!$A:$Q,$AB$2,FALSE)),"")</f>
        <v>0.05</v>
      </c>
      <c r="AC1462" s="20">
        <f>SUM(Table25[[#This Row],[IT Tower: Application]:[Other/Non-IT ]])</f>
        <v>1</v>
      </c>
      <c r="AD1462" s="67"/>
      <c r="AE1462" s="67"/>
      <c r="AF1462" s="67"/>
      <c r="AG1462" s="67"/>
      <c r="AH1462" s="67"/>
      <c r="AI1462" s="67"/>
      <c r="AJ1462" s="67"/>
      <c r="AK1462" s="67"/>
      <c r="AL1462" s="67"/>
      <c r="AM1462" s="67"/>
      <c r="AN1462" s="67"/>
      <c r="AO1462" s="67"/>
      <c r="AP1462" s="67"/>
      <c r="AQ1462" s="67"/>
      <c r="AR1462" s="67"/>
      <c r="AS1462" s="67"/>
      <c r="AT1462" s="67"/>
      <c r="AU1462" s="67"/>
      <c r="AV1462" s="67"/>
      <c r="AW1462" s="67"/>
      <c r="AX1462" s="67"/>
      <c r="AY1462" s="67"/>
      <c r="AZ1462" s="67"/>
      <c r="BA1462" s="67">
        <v>8813</v>
      </c>
      <c r="BB1462" s="113">
        <v>0</v>
      </c>
      <c r="BC1462" s="113"/>
      <c r="BD1462" s="113"/>
      <c r="BE1462" s="113"/>
      <c r="BF1462" s="113"/>
      <c r="BG1462" s="113"/>
      <c r="BH1462" s="113"/>
      <c r="BI1462" s="113"/>
      <c r="BJ1462" s="113"/>
      <c r="BK1462" s="113"/>
      <c r="BL1462" s="113"/>
      <c r="BM1462" s="113"/>
      <c r="BN1462" s="113"/>
      <c r="BO1462" s="113"/>
      <c r="BP1462" s="113"/>
      <c r="BQ1462" s="113"/>
      <c r="BR1462" s="113"/>
      <c r="BS1462" s="113"/>
      <c r="BT1462" s="113"/>
      <c r="BU1462" s="113"/>
      <c r="BV1462" s="113"/>
      <c r="BW1462" s="113"/>
      <c r="BX1462" s="113"/>
      <c r="BY1462" s="113"/>
      <c r="BZ1462" s="113"/>
      <c r="CA1462" s="67"/>
      <c r="CB1462" s="113"/>
      <c r="CC1462" s="69">
        <f>SUM(Table25[[#This Row],[Contract Amount FY00]:[Contract Amount FY50]])</f>
        <v>8813</v>
      </c>
      <c r="CD1462" s="114"/>
    </row>
    <row r="1463" spans="1:82" x14ac:dyDescent="0.25">
      <c r="A1463" s="122" t="s">
        <v>2080</v>
      </c>
      <c r="B1463" s="122" t="s">
        <v>762</v>
      </c>
      <c r="C1463" s="122" t="s">
        <v>1001</v>
      </c>
      <c r="E1463" s="26" t="str">
        <f>IFERROR(IF(VLOOKUP(Table25[[#This Row],[Contract No.]],Table3[#All],3,FALSE)="","No","Yes"),"")</f>
        <v>No</v>
      </c>
      <c r="F1463" s="107" t="str">
        <f>IFERROR(VLOOKUP(Table25[[#This Row],[Contract No.]],Table3[#All],3,FALSE),"")</f>
        <v/>
      </c>
      <c r="G1463" s="107" t="str">
        <f>IFERROR(IF(Table25[[#This Row],[Cooperative Purchase
(Yes/No)]]="Yes","Yes",IF(VLOOKUP(Table25[[#This Row],[Contract No.]],Table3[#All],1,FALSE)=Table25[[#This Row],[Contract No.]],"Yes","No")),"No")</f>
        <v>Yes</v>
      </c>
      <c r="H1463" s="51">
        <f>IFERROR(VLOOKUP(Table25[[#This Row],[Contract No.]],Table3[#All],4,FALSE),"")</f>
        <v>43435</v>
      </c>
      <c r="I1463" s="28">
        <f>IFERROR(IF(AND(MONTH(Table25[[#This Row],[Contract Start Date]])&gt;6,MONTH(Table25[[#This Row],[Contract Start Date]])&lt;=12),YEAR(Table25[[#This Row],[Contract Start Date]])+1,YEAR(Table25[[#This Row],[Contract Start Date]])),"")</f>
        <v>2019</v>
      </c>
      <c r="J1463" s="108">
        <f>Table25[[#This Row],[FY Formula start]]</f>
        <v>2019</v>
      </c>
      <c r="K1463" s="59" t="str">
        <f>"FY"&amp;" "&amp;Table25[[#This Row],[Year Start]]</f>
        <v>FY 2019</v>
      </c>
      <c r="L1463" s="109">
        <f>IFERROR(VLOOKUP(Table25[[#This Row],[Contract No.]],Table3[#All],5,FALSE),"")</f>
        <v>45626</v>
      </c>
      <c r="M1463" s="110">
        <f>IFERROR(IF(Table25[[#This Row],[Contract End Date]]="99/99/9999","No End",IF(AND(MONTH(Table25[[#This Row],[Contract End Date]])&gt;6,MONTH(Table25[[#This Row],[Contract End Date]])&lt;=12),YEAR(Table25[[#This Row],[Contract End Date]])+1,YEAR(Table25[[#This Row],[Contract End Date]]))),"")</f>
        <v>2025</v>
      </c>
      <c r="N1463" s="111">
        <f>Table25[[#This Row],[FY Formula end]]</f>
        <v>2025</v>
      </c>
      <c r="O1463" s="112" t="str">
        <f>IF(Table25[[#This Row],[Year End]]="No End","No End","FY"&amp;" "&amp;Table25[[#This Row],[Year End]])</f>
        <v>FY 2025</v>
      </c>
      <c r="P1463" s="27"/>
      <c r="Q1463" s="104" t="str">
        <f>_xlfn.IFNA(IF($B1463="","",VLOOKUP($B1463,'SWC Towers'!$A:$Q,$Q$2,FALSE)),"")</f>
        <v/>
      </c>
      <c r="R1463" s="106" t="str">
        <f>_xlfn.IFNA(IF($B1463="","",VLOOKUP($B1463,'SWC Towers'!$A:$Q,$R$2,FALSE)),"")</f>
        <v/>
      </c>
      <c r="S1463" s="106" t="str">
        <f>_xlfn.IFNA(IF($B1463="","",VLOOKUP($B1463,'SWC Towers'!$A:$Q,$S$2,FALSE)),"")</f>
        <v/>
      </c>
      <c r="T1463" s="106" t="str">
        <f>_xlfn.IFNA(IF($B1463="","",VLOOKUP($B1463,'SWC Towers'!$A:$Q,$T$2,FALSE)),"")</f>
        <v/>
      </c>
      <c r="U1463" s="104">
        <f>_xlfn.IFNA(IF($B1463="","",VLOOKUP($B1463,'SWC Towers'!$A:$Q,$U$2,FALSE)),"")</f>
        <v>0.7</v>
      </c>
      <c r="V1463" s="104" t="str">
        <f>_xlfn.IFNA(IF($B1463="","",VLOOKUP($B1463,'SWC Towers'!$A:$Q,$V$2,FALSE)),"")</f>
        <v/>
      </c>
      <c r="W1463" s="104" t="str">
        <f>_xlfn.IFNA(IF($B1463="","",VLOOKUP($B1463,'SWC Towers'!$A:$Q,$W$2,FALSE)),"")</f>
        <v/>
      </c>
      <c r="X1463" s="104" t="str">
        <f>_xlfn.IFNA(IF($B1463="","",VLOOKUP($B1463,'SWC Towers'!$A:$Q,$X$2,FALSE)),"")</f>
        <v/>
      </c>
      <c r="Y1463" s="104" t="str">
        <f>_xlfn.IFNA(IF($B1463="","",VLOOKUP($B1463,'SWC Towers'!$A:$Q,$Y$2,FALSE)),"")</f>
        <v/>
      </c>
      <c r="Z1463" s="104" t="str">
        <f>_xlfn.IFNA(IF($B1463="","",VLOOKUP($B1463,'SWC Towers'!$A:$Q,$Z$2,FALSE)),"")</f>
        <v/>
      </c>
      <c r="AA1463" s="104" t="str">
        <f>_xlfn.IFNA(IF($B1463="","",VLOOKUP($B1463,'SWC Towers'!$A:$Q,$AA$2,FALSE)),"")</f>
        <v/>
      </c>
      <c r="AB1463" s="106">
        <f>_xlfn.IFNA(IF($B1463="","",VLOOKUP($B1463,'SWC Towers'!$A:$Q,$AB$2,FALSE)),"")</f>
        <v>0.3</v>
      </c>
      <c r="AC1463" s="20">
        <f>SUM(Table25[[#This Row],[IT Tower: Application]:[Other/Non-IT ]])</f>
        <v>1</v>
      </c>
      <c r="AD1463" s="67"/>
      <c r="AE1463" s="67"/>
      <c r="AF1463" s="67"/>
      <c r="AG1463" s="67"/>
      <c r="AH1463" s="67"/>
      <c r="AI1463" s="67"/>
      <c r="AJ1463" s="67"/>
      <c r="AK1463" s="67"/>
      <c r="AL1463" s="67"/>
      <c r="AM1463" s="67"/>
      <c r="AN1463" s="67"/>
      <c r="AO1463" s="67"/>
      <c r="AP1463" s="67"/>
      <c r="AQ1463" s="67"/>
      <c r="AR1463" s="67"/>
      <c r="AS1463" s="67"/>
      <c r="AT1463" s="67"/>
      <c r="AU1463" s="67"/>
      <c r="AV1463" s="67"/>
      <c r="AW1463" s="67"/>
      <c r="AX1463" s="67"/>
      <c r="AY1463" s="67"/>
      <c r="AZ1463" s="67">
        <v>0</v>
      </c>
      <c r="BA1463" s="67">
        <v>45</v>
      </c>
      <c r="BB1463" s="113"/>
      <c r="BC1463" s="113"/>
      <c r="BD1463" s="113"/>
      <c r="BE1463" s="113"/>
      <c r="BF1463" s="113"/>
      <c r="BG1463" s="113"/>
      <c r="BH1463" s="113"/>
      <c r="BI1463" s="113"/>
      <c r="BJ1463" s="113"/>
      <c r="BK1463" s="113"/>
      <c r="BL1463" s="113"/>
      <c r="BM1463" s="113"/>
      <c r="BN1463" s="113"/>
      <c r="BO1463" s="113"/>
      <c r="BP1463" s="113"/>
      <c r="BQ1463" s="113"/>
      <c r="BR1463" s="113"/>
      <c r="BS1463" s="113"/>
      <c r="BT1463" s="113"/>
      <c r="BU1463" s="113"/>
      <c r="BV1463" s="113"/>
      <c r="BW1463" s="113"/>
      <c r="BX1463" s="113"/>
      <c r="BY1463" s="113"/>
      <c r="BZ1463" s="113"/>
      <c r="CA1463" s="67"/>
      <c r="CB1463" s="113"/>
      <c r="CC1463" s="69">
        <f>SUM(Table25[[#This Row],[Contract Amount FY00]:[Contract Amount FY50]])</f>
        <v>45</v>
      </c>
      <c r="CD1463" s="114"/>
    </row>
    <row r="1464" spans="1:82" x14ac:dyDescent="0.25">
      <c r="A1464" s="122" t="s">
        <v>2080</v>
      </c>
      <c r="B1464" s="122" t="s">
        <v>533</v>
      </c>
      <c r="C1464" s="122" t="s">
        <v>1682</v>
      </c>
      <c r="E1464" s="26" t="str">
        <f>IFERROR(IF(VLOOKUP(Table25[[#This Row],[Contract No.]],Table3[#All],3,FALSE)="","No","Yes"),"")</f>
        <v>No</v>
      </c>
      <c r="F1464" s="107" t="str">
        <f>IFERROR(VLOOKUP(Table25[[#This Row],[Contract No.]],Table3[#All],3,FALSE),"")</f>
        <v/>
      </c>
      <c r="G1464" s="107" t="str">
        <f>IFERROR(IF(Table25[[#This Row],[Cooperative Purchase
(Yes/No)]]="Yes","Yes",IF(VLOOKUP(Table25[[#This Row],[Contract No.]],Table3[#All],1,FALSE)=Table25[[#This Row],[Contract No.]],"Yes","No")),"No")</f>
        <v>Yes</v>
      </c>
      <c r="H1464" s="51">
        <f>IFERROR(VLOOKUP(Table25[[#This Row],[Contract No.]],Table3[#All],4,FALSE),"")</f>
        <v>43556</v>
      </c>
      <c r="I1464" s="28">
        <f>IFERROR(IF(AND(MONTH(Table25[[#This Row],[Contract Start Date]])&gt;6,MONTH(Table25[[#This Row],[Contract Start Date]])&lt;=12),YEAR(Table25[[#This Row],[Contract Start Date]])+1,YEAR(Table25[[#This Row],[Contract Start Date]])),"")</f>
        <v>2019</v>
      </c>
      <c r="J1464" s="108">
        <f>Table25[[#This Row],[FY Formula start]]</f>
        <v>2019</v>
      </c>
      <c r="K1464" s="59" t="str">
        <f>"FY"&amp;" "&amp;Table25[[#This Row],[Year Start]]</f>
        <v>FY 2019</v>
      </c>
      <c r="L1464" s="109">
        <f>IFERROR(VLOOKUP(Table25[[#This Row],[Contract No.]],Table3[#All],5,FALSE),"")</f>
        <v>45747</v>
      </c>
      <c r="M1464" s="110">
        <f>IFERROR(IF(Table25[[#This Row],[Contract End Date]]="99/99/9999","No End",IF(AND(MONTH(Table25[[#This Row],[Contract End Date]])&gt;6,MONTH(Table25[[#This Row],[Contract End Date]])&lt;=12),YEAR(Table25[[#This Row],[Contract End Date]])+1,YEAR(Table25[[#This Row],[Contract End Date]]))),"")</f>
        <v>2025</v>
      </c>
      <c r="N1464" s="111">
        <f>Table25[[#This Row],[FY Formula end]]</f>
        <v>2025</v>
      </c>
      <c r="O1464" s="112" t="str">
        <f>IF(Table25[[#This Row],[Year End]]="No End","No End","FY"&amp;" "&amp;Table25[[#This Row],[Year End]])</f>
        <v>FY 2025</v>
      </c>
      <c r="P1464" s="27"/>
      <c r="Q1464" s="104">
        <f>_xlfn.IFNA(IF($B1464="","",VLOOKUP($B1464,'SWC Towers'!$A:$Q,$Q$2,FALSE)),"")</f>
        <v>0.2</v>
      </c>
      <c r="R1464" s="106">
        <f>_xlfn.IFNA(IF($B1464="","",VLOOKUP($B1464,'SWC Towers'!$A:$Q,$R$2,FALSE)),"")</f>
        <v>0.2</v>
      </c>
      <c r="S1464" s="106" t="str">
        <f>_xlfn.IFNA(IF($B1464="","",VLOOKUP($B1464,'SWC Towers'!$A:$Q,$S$2,FALSE)),"")</f>
        <v/>
      </c>
      <c r="T1464" s="106" t="str">
        <f>_xlfn.IFNA(IF($B1464="","",VLOOKUP($B1464,'SWC Towers'!$A:$Q,$T$2,FALSE)),"")</f>
        <v/>
      </c>
      <c r="U1464" s="104">
        <f>_xlfn.IFNA(IF($B1464="","",VLOOKUP($B1464,'SWC Towers'!$A:$Q,$U$2,FALSE)),"")</f>
        <v>0.2</v>
      </c>
      <c r="V1464" s="104" t="str">
        <f>_xlfn.IFNA(IF($B1464="","",VLOOKUP($B1464,'SWC Towers'!$A:$Q,$V$2,FALSE)),"")</f>
        <v/>
      </c>
      <c r="W1464" s="104">
        <f>_xlfn.IFNA(IF($B1464="","",VLOOKUP($B1464,'SWC Towers'!$A:$Q,$W$2,FALSE)),"")</f>
        <v>0.2</v>
      </c>
      <c r="X1464" s="104" t="str">
        <f>_xlfn.IFNA(IF($B1464="","",VLOOKUP($B1464,'SWC Towers'!$A:$Q,$X$2,FALSE)),"")</f>
        <v/>
      </c>
      <c r="Y1464" s="104" t="str">
        <f>_xlfn.IFNA(IF($B1464="","",VLOOKUP($B1464,'SWC Towers'!$A:$Q,$Y$2,FALSE)),"")</f>
        <v/>
      </c>
      <c r="Z1464" s="104" t="str">
        <f>_xlfn.IFNA(IF($B1464="","",VLOOKUP($B1464,'SWC Towers'!$A:$Q,$Z$2,FALSE)),"")</f>
        <v/>
      </c>
      <c r="AA1464" s="104">
        <f>_xlfn.IFNA(IF($B1464="","",VLOOKUP($B1464,'SWC Towers'!$A:$Q,$AA$2,FALSE)),"")</f>
        <v>0.2</v>
      </c>
      <c r="AB1464" s="106" t="str">
        <f>_xlfn.IFNA(IF($B1464="","",VLOOKUP($B1464,'SWC Towers'!$A:$Q,$AB$2,FALSE)),"")</f>
        <v/>
      </c>
      <c r="AC1464" s="20">
        <f>SUM(Table25[[#This Row],[IT Tower: Application]:[Other/Non-IT ]])</f>
        <v>1</v>
      </c>
      <c r="AD1464" s="67"/>
      <c r="AE1464" s="67"/>
      <c r="AF1464" s="67"/>
      <c r="AG1464" s="67"/>
      <c r="AH1464" s="67"/>
      <c r="AI1464" s="67"/>
      <c r="AJ1464" s="67"/>
      <c r="AK1464" s="67"/>
      <c r="AL1464" s="67"/>
      <c r="AM1464" s="67"/>
      <c r="AN1464" s="67"/>
      <c r="AO1464" s="67"/>
      <c r="AP1464" s="67"/>
      <c r="AQ1464" s="67"/>
      <c r="AR1464" s="67"/>
      <c r="AS1464" s="67"/>
      <c r="AT1464" s="67"/>
      <c r="AU1464" s="67"/>
      <c r="AV1464" s="67"/>
      <c r="AW1464" s="67"/>
      <c r="AX1464" s="67"/>
      <c r="AY1464" s="67"/>
      <c r="AZ1464" s="67"/>
      <c r="BA1464" s="67"/>
      <c r="BB1464" s="113">
        <v>240014</v>
      </c>
      <c r="BC1464" s="113">
        <v>0</v>
      </c>
      <c r="BD1464" s="113"/>
      <c r="BE1464" s="113"/>
      <c r="BF1464" s="113"/>
      <c r="BG1464" s="113"/>
      <c r="BH1464" s="113"/>
      <c r="BI1464" s="113"/>
      <c r="BJ1464" s="113"/>
      <c r="BK1464" s="113"/>
      <c r="BL1464" s="113"/>
      <c r="BM1464" s="113"/>
      <c r="BN1464" s="113"/>
      <c r="BO1464" s="113"/>
      <c r="BP1464" s="113"/>
      <c r="BQ1464" s="113"/>
      <c r="BR1464" s="113"/>
      <c r="BS1464" s="113"/>
      <c r="BT1464" s="113"/>
      <c r="BU1464" s="113"/>
      <c r="BV1464" s="113"/>
      <c r="BW1464" s="113"/>
      <c r="BX1464" s="113"/>
      <c r="BY1464" s="113"/>
      <c r="BZ1464" s="113"/>
      <c r="CA1464" s="67"/>
      <c r="CB1464" s="113"/>
      <c r="CC1464" s="69">
        <f>SUM(Table25[[#This Row],[Contract Amount FY00]:[Contract Amount FY50]])</f>
        <v>240014</v>
      </c>
      <c r="CD1464" s="114"/>
    </row>
    <row r="1465" spans="1:82" x14ac:dyDescent="0.25">
      <c r="A1465" s="122" t="s">
        <v>2080</v>
      </c>
      <c r="B1465" s="122" t="s">
        <v>705</v>
      </c>
      <c r="C1465" s="122" t="s">
        <v>404</v>
      </c>
      <c r="E1465" s="26" t="str">
        <f>IFERROR(IF(VLOOKUP(Table25[[#This Row],[Contract No.]],Table3[#All],3,FALSE)="","No","Yes"),"")</f>
        <v>Yes</v>
      </c>
      <c r="F1465" s="107" t="str">
        <f>IFERROR(VLOOKUP(Table25[[#This Row],[Contract No.]],Table3[#All],3,FALSE),"")</f>
        <v>NASPO</v>
      </c>
      <c r="G1465" s="107" t="str">
        <f>IFERROR(IF(Table25[[#This Row],[Cooperative Purchase
(Yes/No)]]="Yes","Yes",IF(VLOOKUP(Table25[[#This Row],[Contract No.]],Table3[#All],1,FALSE)=Table25[[#This Row],[Contract No.]],"Yes","No")),"No")</f>
        <v>Yes</v>
      </c>
      <c r="H1465" s="51">
        <f>IFERROR(VLOOKUP(Table25[[#This Row],[Contract No.]],Table3[#All],4,FALSE),"")</f>
        <v>43647</v>
      </c>
      <c r="I1465" s="28">
        <f>IFERROR(IF(AND(MONTH(Table25[[#This Row],[Contract Start Date]])&gt;6,MONTH(Table25[[#This Row],[Contract Start Date]])&lt;=12),YEAR(Table25[[#This Row],[Contract Start Date]])+1,YEAR(Table25[[#This Row],[Contract Start Date]])),"")</f>
        <v>2020</v>
      </c>
      <c r="J1465" s="108">
        <f>Table25[[#This Row],[FY Formula start]]</f>
        <v>2020</v>
      </c>
      <c r="K1465" s="59" t="str">
        <f>"FY"&amp;" "&amp;Table25[[#This Row],[Year Start]]</f>
        <v>FY 2020</v>
      </c>
      <c r="L1465" s="109">
        <f>IFERROR(VLOOKUP(Table25[[#This Row],[Contract No.]],Table3[#All],5,FALSE),"")</f>
        <v>47360</v>
      </c>
      <c r="M1465" s="110">
        <f>IFERROR(IF(Table25[[#This Row],[Contract End Date]]="99/99/9999","No End",IF(AND(MONTH(Table25[[#This Row],[Contract End Date]])&gt;6,MONTH(Table25[[#This Row],[Contract End Date]])&lt;=12),YEAR(Table25[[#This Row],[Contract End Date]])+1,YEAR(Table25[[#This Row],[Contract End Date]]))),"")</f>
        <v>2030</v>
      </c>
      <c r="N1465" s="111">
        <f>Table25[[#This Row],[FY Formula end]]</f>
        <v>2030</v>
      </c>
      <c r="O1465" s="112" t="str">
        <f>IF(Table25[[#This Row],[Year End]]="No End","No End","FY"&amp;" "&amp;Table25[[#This Row],[Year End]])</f>
        <v>FY 2030</v>
      </c>
      <c r="P1465" s="27"/>
      <c r="Q1465" s="104">
        <f>_xlfn.IFNA(IF($B1465="","",VLOOKUP($B1465,'SWC Towers'!$A:$Q,$Q$2,FALSE)),"")</f>
        <v>0.2</v>
      </c>
      <c r="R1465" s="106" t="str">
        <f>_xlfn.IFNA(IF($B1465="","",VLOOKUP($B1465,'SWC Towers'!$A:$Q,$R$2,FALSE)),"")</f>
        <v/>
      </c>
      <c r="S1465" s="106" t="str">
        <f>_xlfn.IFNA(IF($B1465="","",VLOOKUP($B1465,'SWC Towers'!$A:$Q,$S$2,FALSE)),"")</f>
        <v/>
      </c>
      <c r="T1465" s="106" t="str">
        <f>_xlfn.IFNA(IF($B1465="","",VLOOKUP($B1465,'SWC Towers'!$A:$Q,$T$2,FALSE)),"")</f>
        <v/>
      </c>
      <c r="U1465" s="104">
        <f>_xlfn.IFNA(IF($B1465="","",VLOOKUP($B1465,'SWC Towers'!$A:$Q,$U$2,FALSE)),"")</f>
        <v>0.4</v>
      </c>
      <c r="V1465" s="104" t="str">
        <f>_xlfn.IFNA(IF($B1465="","",VLOOKUP($B1465,'SWC Towers'!$A:$Q,$V$2,FALSE)),"")</f>
        <v/>
      </c>
      <c r="W1465" s="104">
        <f>_xlfn.IFNA(IF($B1465="","",VLOOKUP($B1465,'SWC Towers'!$A:$Q,$W$2,FALSE)),"")</f>
        <v>0.4</v>
      </c>
      <c r="X1465" s="104" t="str">
        <f>_xlfn.IFNA(IF($B1465="","",VLOOKUP($B1465,'SWC Towers'!$A:$Q,$X$2,FALSE)),"")</f>
        <v/>
      </c>
      <c r="Y1465" s="104" t="str">
        <f>_xlfn.IFNA(IF($B1465="","",VLOOKUP($B1465,'SWC Towers'!$A:$Q,$Y$2,FALSE)),"")</f>
        <v/>
      </c>
      <c r="Z1465" s="104" t="str">
        <f>_xlfn.IFNA(IF($B1465="","",VLOOKUP($B1465,'SWC Towers'!$A:$Q,$Z$2,FALSE)),"")</f>
        <v/>
      </c>
      <c r="AA1465" s="104" t="str">
        <f>_xlfn.IFNA(IF($B1465="","",VLOOKUP($B1465,'SWC Towers'!$A:$Q,$AA$2,FALSE)),"")</f>
        <v/>
      </c>
      <c r="AB1465" s="106" t="str">
        <f>_xlfn.IFNA(IF($B1465="","",VLOOKUP($B1465,'SWC Towers'!$A:$Q,$AB$2,FALSE)),"")</f>
        <v/>
      </c>
      <c r="AC1465" s="20">
        <f>SUM(Table25[[#This Row],[IT Tower: Application]:[Other/Non-IT ]])</f>
        <v>1</v>
      </c>
      <c r="AD1465" s="67"/>
      <c r="AE1465" s="67"/>
      <c r="AF1465" s="67"/>
      <c r="AG1465" s="67"/>
      <c r="AH1465" s="67"/>
      <c r="AI1465" s="67"/>
      <c r="AJ1465" s="67"/>
      <c r="AK1465" s="67"/>
      <c r="AL1465" s="67"/>
      <c r="AM1465" s="67"/>
      <c r="AN1465" s="67"/>
      <c r="AO1465" s="67"/>
      <c r="AP1465" s="67"/>
      <c r="AQ1465" s="67"/>
      <c r="AR1465" s="67"/>
      <c r="AS1465" s="67"/>
      <c r="AT1465" s="67"/>
      <c r="AU1465" s="67"/>
      <c r="AV1465" s="67"/>
      <c r="AW1465" s="67"/>
      <c r="AX1465" s="67"/>
      <c r="AY1465" s="67">
        <v>0</v>
      </c>
      <c r="AZ1465" s="67">
        <v>360</v>
      </c>
      <c r="BA1465" s="67"/>
      <c r="BB1465" s="113"/>
      <c r="BC1465" s="113"/>
      <c r="BD1465" s="113"/>
      <c r="BE1465" s="113"/>
      <c r="BF1465" s="113"/>
      <c r="BG1465" s="113"/>
      <c r="BH1465" s="113"/>
      <c r="BI1465" s="113"/>
      <c r="BJ1465" s="113"/>
      <c r="BK1465" s="113"/>
      <c r="BL1465" s="113"/>
      <c r="BM1465" s="113"/>
      <c r="BN1465" s="113"/>
      <c r="BO1465" s="113"/>
      <c r="BP1465" s="113"/>
      <c r="BQ1465" s="113"/>
      <c r="BR1465" s="113"/>
      <c r="BS1465" s="113"/>
      <c r="BT1465" s="113"/>
      <c r="BU1465" s="113"/>
      <c r="BV1465" s="113"/>
      <c r="BW1465" s="113"/>
      <c r="BX1465" s="113"/>
      <c r="BY1465" s="113"/>
      <c r="BZ1465" s="113"/>
      <c r="CA1465" s="67"/>
      <c r="CB1465" s="113"/>
      <c r="CC1465" s="69">
        <f>SUM(Table25[[#This Row],[Contract Amount FY00]:[Contract Amount FY50]])</f>
        <v>360</v>
      </c>
      <c r="CD1465" s="114"/>
    </row>
    <row r="1466" spans="1:82" x14ac:dyDescent="0.25">
      <c r="A1466" s="122" t="s">
        <v>2080</v>
      </c>
      <c r="B1466" s="122" t="s">
        <v>705</v>
      </c>
      <c r="C1466" s="122" t="s">
        <v>1777</v>
      </c>
      <c r="E1466" s="26" t="str">
        <f>IFERROR(IF(VLOOKUP(Table25[[#This Row],[Contract No.]],Table3[#All],3,FALSE)="","No","Yes"),"")</f>
        <v>Yes</v>
      </c>
      <c r="F1466" s="107" t="str">
        <f>IFERROR(VLOOKUP(Table25[[#This Row],[Contract No.]],Table3[#All],3,FALSE),"")</f>
        <v>NASPO</v>
      </c>
      <c r="G1466" s="107" t="str">
        <f>IFERROR(IF(Table25[[#This Row],[Cooperative Purchase
(Yes/No)]]="Yes","Yes",IF(VLOOKUP(Table25[[#This Row],[Contract No.]],Table3[#All],1,FALSE)=Table25[[#This Row],[Contract No.]],"Yes","No")),"No")</f>
        <v>Yes</v>
      </c>
      <c r="H1466" s="51">
        <f>IFERROR(VLOOKUP(Table25[[#This Row],[Contract No.]],Table3[#All],4,FALSE),"")</f>
        <v>43647</v>
      </c>
      <c r="I1466" s="28">
        <f>IFERROR(IF(AND(MONTH(Table25[[#This Row],[Contract Start Date]])&gt;6,MONTH(Table25[[#This Row],[Contract Start Date]])&lt;=12),YEAR(Table25[[#This Row],[Contract Start Date]])+1,YEAR(Table25[[#This Row],[Contract Start Date]])),"")</f>
        <v>2020</v>
      </c>
      <c r="J1466" s="108">
        <f>Table25[[#This Row],[FY Formula start]]</f>
        <v>2020</v>
      </c>
      <c r="K1466" s="59" t="str">
        <f>"FY"&amp;" "&amp;Table25[[#This Row],[Year Start]]</f>
        <v>FY 2020</v>
      </c>
      <c r="L1466" s="109">
        <f>IFERROR(VLOOKUP(Table25[[#This Row],[Contract No.]],Table3[#All],5,FALSE),"")</f>
        <v>47360</v>
      </c>
      <c r="M1466" s="110">
        <f>IFERROR(IF(Table25[[#This Row],[Contract End Date]]="99/99/9999","No End",IF(AND(MONTH(Table25[[#This Row],[Contract End Date]])&gt;6,MONTH(Table25[[#This Row],[Contract End Date]])&lt;=12),YEAR(Table25[[#This Row],[Contract End Date]])+1,YEAR(Table25[[#This Row],[Contract End Date]]))),"")</f>
        <v>2030</v>
      </c>
      <c r="N1466" s="111">
        <f>Table25[[#This Row],[FY Formula end]]</f>
        <v>2030</v>
      </c>
      <c r="O1466" s="112" t="str">
        <f>IF(Table25[[#This Row],[Year End]]="No End","No End","FY"&amp;" "&amp;Table25[[#This Row],[Year End]])</f>
        <v>FY 2030</v>
      </c>
      <c r="P1466" s="27"/>
      <c r="Q1466" s="104">
        <f>_xlfn.IFNA(IF($B1466="","",VLOOKUP($B1466,'SWC Towers'!$A:$Q,$Q$2,FALSE)),"")</f>
        <v>0.2</v>
      </c>
      <c r="R1466" s="106" t="str">
        <f>_xlfn.IFNA(IF($B1466="","",VLOOKUP($B1466,'SWC Towers'!$A:$Q,$R$2,FALSE)),"")</f>
        <v/>
      </c>
      <c r="S1466" s="106" t="str">
        <f>_xlfn.IFNA(IF($B1466="","",VLOOKUP($B1466,'SWC Towers'!$A:$Q,$S$2,FALSE)),"")</f>
        <v/>
      </c>
      <c r="T1466" s="106" t="str">
        <f>_xlfn.IFNA(IF($B1466="","",VLOOKUP($B1466,'SWC Towers'!$A:$Q,$T$2,FALSE)),"")</f>
        <v/>
      </c>
      <c r="U1466" s="104">
        <f>_xlfn.IFNA(IF($B1466="","",VLOOKUP($B1466,'SWC Towers'!$A:$Q,$U$2,FALSE)),"")</f>
        <v>0.4</v>
      </c>
      <c r="V1466" s="104" t="str">
        <f>_xlfn.IFNA(IF($B1466="","",VLOOKUP($B1466,'SWC Towers'!$A:$Q,$V$2,FALSE)),"")</f>
        <v/>
      </c>
      <c r="W1466" s="104">
        <f>_xlfn.IFNA(IF($B1466="","",VLOOKUP($B1466,'SWC Towers'!$A:$Q,$W$2,FALSE)),"")</f>
        <v>0.4</v>
      </c>
      <c r="X1466" s="104" t="str">
        <f>_xlfn.IFNA(IF($B1466="","",VLOOKUP($B1466,'SWC Towers'!$A:$Q,$X$2,FALSE)),"")</f>
        <v/>
      </c>
      <c r="Y1466" s="104" t="str">
        <f>_xlfn.IFNA(IF($B1466="","",VLOOKUP($B1466,'SWC Towers'!$A:$Q,$Y$2,FALSE)),"")</f>
        <v/>
      </c>
      <c r="Z1466" s="104" t="str">
        <f>_xlfn.IFNA(IF($B1466="","",VLOOKUP($B1466,'SWC Towers'!$A:$Q,$Z$2,FALSE)),"")</f>
        <v/>
      </c>
      <c r="AA1466" s="104" t="str">
        <f>_xlfn.IFNA(IF($B1466="","",VLOOKUP($B1466,'SWC Towers'!$A:$Q,$AA$2,FALSE)),"")</f>
        <v/>
      </c>
      <c r="AB1466" s="106" t="str">
        <f>_xlfn.IFNA(IF($B1466="","",VLOOKUP($B1466,'SWC Towers'!$A:$Q,$AB$2,FALSE)),"")</f>
        <v/>
      </c>
      <c r="AC1466" s="20">
        <f>SUM(Table25[[#This Row],[IT Tower: Application]:[Other/Non-IT ]])</f>
        <v>1</v>
      </c>
      <c r="AD1466" s="67"/>
      <c r="AE1466" s="67"/>
      <c r="AF1466" s="67"/>
      <c r="AG1466" s="67"/>
      <c r="AH1466" s="67"/>
      <c r="AI1466" s="67"/>
      <c r="AJ1466" s="67"/>
      <c r="AK1466" s="67"/>
      <c r="AL1466" s="67"/>
      <c r="AM1466" s="67"/>
      <c r="AN1466" s="67"/>
      <c r="AO1466" s="67"/>
      <c r="AP1466" s="67"/>
      <c r="AQ1466" s="67"/>
      <c r="AR1466" s="67"/>
      <c r="AS1466" s="67"/>
      <c r="AT1466" s="67"/>
      <c r="AU1466" s="67"/>
      <c r="AV1466" s="67"/>
      <c r="AW1466" s="67"/>
      <c r="AX1466" s="67">
        <v>0</v>
      </c>
      <c r="AY1466" s="67">
        <v>70692</v>
      </c>
      <c r="AZ1466" s="67">
        <v>108618</v>
      </c>
      <c r="BA1466" s="67">
        <v>107710</v>
      </c>
      <c r="BB1466" s="113">
        <v>118585</v>
      </c>
      <c r="BC1466" s="113">
        <v>131664</v>
      </c>
      <c r="BD1466" s="113"/>
      <c r="BE1466" s="113"/>
      <c r="BF1466" s="113"/>
      <c r="BG1466" s="113"/>
      <c r="BH1466" s="113"/>
      <c r="BI1466" s="113"/>
      <c r="BJ1466" s="113"/>
      <c r="BK1466" s="113"/>
      <c r="BL1466" s="113"/>
      <c r="BM1466" s="113"/>
      <c r="BN1466" s="113"/>
      <c r="BO1466" s="113"/>
      <c r="BP1466" s="113"/>
      <c r="BQ1466" s="113"/>
      <c r="BR1466" s="113"/>
      <c r="BS1466" s="113"/>
      <c r="BT1466" s="113"/>
      <c r="BU1466" s="113"/>
      <c r="BV1466" s="113"/>
      <c r="BW1466" s="113"/>
      <c r="BX1466" s="113"/>
      <c r="BY1466" s="113"/>
      <c r="BZ1466" s="113"/>
      <c r="CA1466" s="67"/>
      <c r="CB1466" s="113"/>
      <c r="CC1466" s="69">
        <f>SUM(Table25[[#This Row],[Contract Amount FY00]:[Contract Amount FY50]])</f>
        <v>537269</v>
      </c>
      <c r="CD1466" s="114"/>
    </row>
    <row r="1467" spans="1:82" x14ac:dyDescent="0.25">
      <c r="A1467" s="122" t="s">
        <v>2080</v>
      </c>
      <c r="B1467" s="122" t="s">
        <v>278</v>
      </c>
      <c r="C1467" s="122" t="s">
        <v>3188</v>
      </c>
      <c r="E1467" s="26" t="str">
        <f>IFERROR(IF(VLOOKUP(Table25[[#This Row],[Contract No.]],Table3[#All],3,FALSE)="","No","Yes"),"")</f>
        <v>Yes</v>
      </c>
      <c r="F1467" s="107" t="str">
        <f>IFERROR(VLOOKUP(Table25[[#This Row],[Contract No.]],Table3[#All],3,FALSE),"")</f>
        <v>NASPO</v>
      </c>
      <c r="G1467" s="107" t="str">
        <f>IFERROR(IF(Table25[[#This Row],[Cooperative Purchase
(Yes/No)]]="Yes","Yes",IF(VLOOKUP(Table25[[#This Row],[Contract No.]],Table3[#All],1,FALSE)=Table25[[#This Row],[Contract No.]],"Yes","No")),"No")</f>
        <v>Yes</v>
      </c>
      <c r="H1467" s="51">
        <f>IFERROR(VLOOKUP(Table25[[#This Row],[Contract No.]],Table3[#All],4,FALSE),"")</f>
        <v>42917</v>
      </c>
      <c r="I1467" s="28">
        <f>IFERROR(IF(AND(MONTH(Table25[[#This Row],[Contract Start Date]])&gt;6,MONTH(Table25[[#This Row],[Contract Start Date]])&lt;=12),YEAR(Table25[[#This Row],[Contract Start Date]])+1,YEAR(Table25[[#This Row],[Contract Start Date]])),"")</f>
        <v>2018</v>
      </c>
      <c r="J1467" s="108">
        <f>Table25[[#This Row],[FY Formula start]]</f>
        <v>2018</v>
      </c>
      <c r="K1467" s="59" t="str">
        <f>"FY"&amp;" "&amp;Table25[[#This Row],[Year Start]]</f>
        <v>FY 2018</v>
      </c>
      <c r="L1467" s="109">
        <f>IFERROR(VLOOKUP(Table25[[#This Row],[Contract No.]],Table3[#All],5,FALSE),"")</f>
        <v>46280</v>
      </c>
      <c r="M1467" s="110">
        <f>IFERROR(IF(Table25[[#This Row],[Contract End Date]]="99/99/9999","No End",IF(AND(MONTH(Table25[[#This Row],[Contract End Date]])&gt;6,MONTH(Table25[[#This Row],[Contract End Date]])&lt;=12),YEAR(Table25[[#This Row],[Contract End Date]])+1,YEAR(Table25[[#This Row],[Contract End Date]]))),"")</f>
        <v>2027</v>
      </c>
      <c r="N1467" s="111">
        <f>Table25[[#This Row],[FY Formula end]]</f>
        <v>2027</v>
      </c>
      <c r="O1467" s="112" t="str">
        <f>IF(Table25[[#This Row],[Year End]]="No End","No End","FY"&amp;" "&amp;Table25[[#This Row],[Year End]])</f>
        <v>FY 2027</v>
      </c>
      <c r="P1467" s="27"/>
      <c r="Q1467" s="104">
        <f>_xlfn.IFNA(IF($B1467="","",VLOOKUP($B1467,'SWC Towers'!$A:$Q,$Q$2,FALSE)),"")</f>
        <v>0.4</v>
      </c>
      <c r="R1467" s="106" t="str">
        <f>_xlfn.IFNA(IF($B1467="","",VLOOKUP($B1467,'SWC Towers'!$A:$Q,$R$2,FALSE)),"")</f>
        <v/>
      </c>
      <c r="S1467" s="106" t="str">
        <f>_xlfn.IFNA(IF($B1467="","",VLOOKUP($B1467,'SWC Towers'!$A:$Q,$S$2,FALSE)),"")</f>
        <v/>
      </c>
      <c r="T1467" s="106">
        <f>_xlfn.IFNA(IF($B1467="","",VLOOKUP($B1467,'SWC Towers'!$A:$Q,$T$2,FALSE)),"")</f>
        <v>0.05</v>
      </c>
      <c r="U1467" s="104" t="str">
        <f>_xlfn.IFNA(IF($B1467="","",VLOOKUP($B1467,'SWC Towers'!$A:$Q,$U$2,FALSE)),"")</f>
        <v/>
      </c>
      <c r="V1467" s="104" t="str">
        <f>_xlfn.IFNA(IF($B1467="","",VLOOKUP($B1467,'SWC Towers'!$A:$Q,$V$2,FALSE)),"")</f>
        <v/>
      </c>
      <c r="W1467" s="104">
        <f>_xlfn.IFNA(IF($B1467="","",VLOOKUP($B1467,'SWC Towers'!$A:$Q,$W$2,FALSE)),"")</f>
        <v>0.1</v>
      </c>
      <c r="X1467" s="104" t="str">
        <f>_xlfn.IFNA(IF($B1467="","",VLOOKUP($B1467,'SWC Towers'!$A:$Q,$X$2,FALSE)),"")</f>
        <v/>
      </c>
      <c r="Y1467" s="104">
        <f>_xlfn.IFNA(IF($B1467="","",VLOOKUP($B1467,'SWC Towers'!$A:$Q,$Y$2,FALSE)),"")</f>
        <v>0.05</v>
      </c>
      <c r="Z1467" s="104" t="str">
        <f>_xlfn.IFNA(IF($B1467="","",VLOOKUP($B1467,'SWC Towers'!$A:$Q,$Z$2,FALSE)),"")</f>
        <v/>
      </c>
      <c r="AA1467" s="104">
        <f>_xlfn.IFNA(IF($B1467="","",VLOOKUP($B1467,'SWC Towers'!$A:$Q,$AA$2,FALSE)),"")</f>
        <v>0.4</v>
      </c>
      <c r="AB1467" s="106" t="str">
        <f>_xlfn.IFNA(IF($B1467="","",VLOOKUP($B1467,'SWC Towers'!$A:$Q,$AB$2,FALSE)),"")</f>
        <v/>
      </c>
      <c r="AC1467" s="20">
        <f>SUM(Table25[[#This Row],[IT Tower: Application]:[Other/Non-IT ]])</f>
        <v>1</v>
      </c>
      <c r="AD1467" s="67"/>
      <c r="AE1467" s="67"/>
      <c r="AF1467" s="67"/>
      <c r="AG1467" s="67"/>
      <c r="AH1467" s="67"/>
      <c r="AI1467" s="67"/>
      <c r="AJ1467" s="67"/>
      <c r="AK1467" s="67"/>
      <c r="AL1467" s="67"/>
      <c r="AM1467" s="67"/>
      <c r="AN1467" s="67"/>
      <c r="AO1467" s="67"/>
      <c r="AP1467" s="67"/>
      <c r="AQ1467" s="67"/>
      <c r="AR1467" s="67"/>
      <c r="AS1467" s="67"/>
      <c r="AT1467" s="67"/>
      <c r="AU1467" s="67"/>
      <c r="AV1467" s="67"/>
      <c r="AW1467" s="67"/>
      <c r="AX1467" s="67"/>
      <c r="AY1467" s="67"/>
      <c r="AZ1467" s="67"/>
      <c r="BA1467" s="67"/>
      <c r="BB1467" s="113">
        <v>0</v>
      </c>
      <c r="BC1467" s="113">
        <v>8089</v>
      </c>
      <c r="BD1467" s="113"/>
      <c r="BE1467" s="113"/>
      <c r="BF1467" s="113"/>
      <c r="BG1467" s="113"/>
      <c r="BH1467" s="113"/>
      <c r="BI1467" s="113"/>
      <c r="BJ1467" s="113"/>
      <c r="BK1467" s="113"/>
      <c r="BL1467" s="113"/>
      <c r="BM1467" s="113"/>
      <c r="BN1467" s="113"/>
      <c r="BO1467" s="113"/>
      <c r="BP1467" s="113"/>
      <c r="BQ1467" s="113"/>
      <c r="BR1467" s="113"/>
      <c r="BS1467" s="113"/>
      <c r="BT1467" s="113"/>
      <c r="BU1467" s="113"/>
      <c r="BV1467" s="113"/>
      <c r="BW1467" s="113"/>
      <c r="BX1467" s="113"/>
      <c r="BY1467" s="113"/>
      <c r="BZ1467" s="113"/>
      <c r="CA1467" s="67"/>
      <c r="CB1467" s="113"/>
      <c r="CC1467" s="69">
        <f>SUM(Table25[[#This Row],[Contract Amount FY00]:[Contract Amount FY50]])</f>
        <v>8089</v>
      </c>
      <c r="CD1467" s="114"/>
    </row>
    <row r="1468" spans="1:82" x14ac:dyDescent="0.25">
      <c r="A1468" s="122" t="s">
        <v>2080</v>
      </c>
      <c r="B1468" s="122" t="s">
        <v>2244</v>
      </c>
      <c r="C1468" s="122" t="s">
        <v>374</v>
      </c>
      <c r="E1468" s="26" t="str">
        <f>IFERROR(IF(VLOOKUP(Table25[[#This Row],[Contract No.]],Table3[#All],3,FALSE)="","No","Yes"),"")</f>
        <v>No</v>
      </c>
      <c r="F1468" s="107" t="str">
        <f>IFERROR(VLOOKUP(Table25[[#This Row],[Contract No.]],Table3[#All],3,FALSE),"")</f>
        <v/>
      </c>
      <c r="G1468" s="107" t="str">
        <f>IFERROR(IF(Table25[[#This Row],[Cooperative Purchase
(Yes/No)]]="Yes","Yes",IF(VLOOKUP(Table25[[#This Row],[Contract No.]],Table3[#All],1,FALSE)=Table25[[#This Row],[Contract No.]],"Yes","No")),"No")</f>
        <v>Yes</v>
      </c>
      <c r="H1468" s="51">
        <f>IFERROR(VLOOKUP(Table25[[#This Row],[Contract No.]],Table3[#All],4,FALSE),"")</f>
        <v>44512</v>
      </c>
      <c r="I1468" s="28">
        <f>IFERROR(IF(AND(MONTH(Table25[[#This Row],[Contract Start Date]])&gt;6,MONTH(Table25[[#This Row],[Contract Start Date]])&lt;=12),YEAR(Table25[[#This Row],[Contract Start Date]])+1,YEAR(Table25[[#This Row],[Contract Start Date]])),"")</f>
        <v>2022</v>
      </c>
      <c r="J1468" s="108">
        <f>Table25[[#This Row],[FY Formula start]]</f>
        <v>2022</v>
      </c>
      <c r="K1468" s="59" t="str">
        <f>"FY"&amp;" "&amp;Table25[[#This Row],[Year Start]]</f>
        <v>FY 2022</v>
      </c>
      <c r="L1468" s="109">
        <f>IFERROR(VLOOKUP(Table25[[#This Row],[Contract No.]],Table3[#All],5,FALSE),"")</f>
        <v>46702</v>
      </c>
      <c r="M1468" s="110">
        <f>IFERROR(IF(Table25[[#This Row],[Contract End Date]]="99/99/9999","No End",IF(AND(MONTH(Table25[[#This Row],[Contract End Date]])&gt;6,MONTH(Table25[[#This Row],[Contract End Date]])&lt;=12),YEAR(Table25[[#This Row],[Contract End Date]])+1,YEAR(Table25[[#This Row],[Contract End Date]]))),"")</f>
        <v>2028</v>
      </c>
      <c r="N1468" s="111">
        <f>Table25[[#This Row],[FY Formula end]]</f>
        <v>2028</v>
      </c>
      <c r="O1468" s="112" t="str">
        <f>IF(Table25[[#This Row],[Year End]]="No End","No End","FY"&amp;" "&amp;Table25[[#This Row],[Year End]])</f>
        <v>FY 2028</v>
      </c>
      <c r="P1468" s="27"/>
      <c r="Q1468" s="104" t="str">
        <f>_xlfn.IFNA(IF($B1468="","",VLOOKUP($B1468,'SWC Towers'!$A:$Q,$Q$2,FALSE)),"")</f>
        <v/>
      </c>
      <c r="R1468" s="106" t="str">
        <f>_xlfn.IFNA(IF($B1468="","",VLOOKUP($B1468,'SWC Towers'!$A:$Q,$R$2,FALSE)),"")</f>
        <v/>
      </c>
      <c r="S1468" s="106" t="str">
        <f>_xlfn.IFNA(IF($B1468="","",VLOOKUP($B1468,'SWC Towers'!$A:$Q,$S$2,FALSE)),"")</f>
        <v/>
      </c>
      <c r="T1468" s="106">
        <f>_xlfn.IFNA(IF($B1468="","",VLOOKUP($B1468,'SWC Towers'!$A:$Q,$T$2,FALSE)),"")</f>
        <v>0.5</v>
      </c>
      <c r="U1468" s="104" t="str">
        <f>_xlfn.IFNA(IF($B1468="","",VLOOKUP($B1468,'SWC Towers'!$A:$Q,$U$2,FALSE)),"")</f>
        <v/>
      </c>
      <c r="V1468" s="104" t="str">
        <f>_xlfn.IFNA(IF($B1468="","",VLOOKUP($B1468,'SWC Towers'!$A:$Q,$V$2,FALSE)),"")</f>
        <v/>
      </c>
      <c r="W1468" s="104">
        <f>_xlfn.IFNA(IF($B1468="","",VLOOKUP($B1468,'SWC Towers'!$A:$Q,$W$2,FALSE)),"")</f>
        <v>0.5</v>
      </c>
      <c r="X1468" s="104" t="str">
        <f>_xlfn.IFNA(IF($B1468="","",VLOOKUP($B1468,'SWC Towers'!$A:$Q,$X$2,FALSE)),"")</f>
        <v/>
      </c>
      <c r="Y1468" s="104" t="str">
        <f>_xlfn.IFNA(IF($B1468="","",VLOOKUP($B1468,'SWC Towers'!$A:$Q,$Y$2,FALSE)),"")</f>
        <v/>
      </c>
      <c r="Z1468" s="104" t="str">
        <f>_xlfn.IFNA(IF($B1468="","",VLOOKUP($B1468,'SWC Towers'!$A:$Q,$Z$2,FALSE)),"")</f>
        <v/>
      </c>
      <c r="AA1468" s="104" t="str">
        <f>_xlfn.IFNA(IF($B1468="","",VLOOKUP($B1468,'SWC Towers'!$A:$Q,$AA$2,FALSE)),"")</f>
        <v/>
      </c>
      <c r="AB1468" s="106" t="str">
        <f>_xlfn.IFNA(IF($B1468="","",VLOOKUP($B1468,'SWC Towers'!$A:$Q,$AB$2,FALSE)),"")</f>
        <v/>
      </c>
      <c r="AC1468" s="20">
        <f>SUM(Table25[[#This Row],[IT Tower: Application]:[Other/Non-IT ]])</f>
        <v>1</v>
      </c>
      <c r="AD1468" s="67"/>
      <c r="AE1468" s="67"/>
      <c r="AF1468" s="67"/>
      <c r="AG1468" s="67"/>
      <c r="AH1468" s="67"/>
      <c r="AI1468" s="67"/>
      <c r="AJ1468" s="67"/>
      <c r="AK1468" s="67"/>
      <c r="AL1468" s="67"/>
      <c r="AM1468" s="67"/>
      <c r="AN1468" s="67"/>
      <c r="AO1468" s="67"/>
      <c r="AP1468" s="67"/>
      <c r="AQ1468" s="67"/>
      <c r="AR1468" s="67"/>
      <c r="AS1468" s="67"/>
      <c r="AT1468" s="67"/>
      <c r="AU1468" s="67"/>
      <c r="AV1468" s="67"/>
      <c r="AW1468" s="67"/>
      <c r="AX1468" s="67"/>
      <c r="AY1468" s="67"/>
      <c r="AZ1468" s="67">
        <v>5501</v>
      </c>
      <c r="BA1468" s="67">
        <v>86126</v>
      </c>
      <c r="BB1468" s="113">
        <v>9099</v>
      </c>
      <c r="BC1468" s="113">
        <v>18302</v>
      </c>
      <c r="BD1468" s="113"/>
      <c r="BE1468" s="113"/>
      <c r="BF1468" s="113"/>
      <c r="BG1468" s="113"/>
      <c r="BH1468" s="113"/>
      <c r="BI1468" s="113"/>
      <c r="BJ1468" s="113"/>
      <c r="BK1468" s="113"/>
      <c r="BL1468" s="113"/>
      <c r="BM1468" s="113"/>
      <c r="BN1468" s="113"/>
      <c r="BO1468" s="113"/>
      <c r="BP1468" s="113"/>
      <c r="BQ1468" s="113"/>
      <c r="BR1468" s="113"/>
      <c r="BS1468" s="113"/>
      <c r="BT1468" s="113"/>
      <c r="BU1468" s="113"/>
      <c r="BV1468" s="113"/>
      <c r="BW1468" s="113"/>
      <c r="BX1468" s="113"/>
      <c r="BY1468" s="113"/>
      <c r="BZ1468" s="113"/>
      <c r="CA1468" s="67"/>
      <c r="CB1468" s="113"/>
      <c r="CC1468" s="69">
        <f>SUM(Table25[[#This Row],[Contract Amount FY00]:[Contract Amount FY50]])</f>
        <v>119028</v>
      </c>
      <c r="CD1468" s="114"/>
    </row>
    <row r="1469" spans="1:82" x14ac:dyDescent="0.25">
      <c r="A1469" s="122" t="s">
        <v>2080</v>
      </c>
      <c r="B1469" s="122" t="s">
        <v>2057</v>
      </c>
      <c r="C1469" s="122" t="s">
        <v>276</v>
      </c>
      <c r="E1469" s="26" t="str">
        <f>IFERROR(IF(VLOOKUP(Table25[[#This Row],[Contract No.]],Table3[#All],3,FALSE)="","No","Yes"),"")</f>
        <v>Yes</v>
      </c>
      <c r="F1469" s="107" t="str">
        <f>IFERROR(VLOOKUP(Table25[[#This Row],[Contract No.]],Table3[#All],3,FALSE),"")</f>
        <v>NASPO</v>
      </c>
      <c r="G1469" s="107" t="str">
        <f>IFERROR(IF(Table25[[#This Row],[Cooperative Purchase
(Yes/No)]]="Yes","Yes",IF(VLOOKUP(Table25[[#This Row],[Contract No.]],Table3[#All],1,FALSE)=Table25[[#This Row],[Contract No.]],"Yes","No")),"No")</f>
        <v>Yes</v>
      </c>
      <c r="H1469" s="51">
        <f>IFERROR(VLOOKUP(Table25[[#This Row],[Contract No.]],Table3[#All],4,FALSE),"")</f>
        <v>43983</v>
      </c>
      <c r="I1469" s="28">
        <f>IFERROR(IF(AND(MONTH(Table25[[#This Row],[Contract Start Date]])&gt;6,MONTH(Table25[[#This Row],[Contract Start Date]])&lt;=12),YEAR(Table25[[#This Row],[Contract Start Date]])+1,YEAR(Table25[[#This Row],[Contract Start Date]])),"")</f>
        <v>2020</v>
      </c>
      <c r="J1469" s="108">
        <f>Table25[[#This Row],[FY Formula start]]</f>
        <v>2020</v>
      </c>
      <c r="K1469" s="59" t="str">
        <f>"FY"&amp;" "&amp;Table25[[#This Row],[Year Start]]</f>
        <v>FY 2020</v>
      </c>
      <c r="L1469" s="109">
        <f>IFERROR(VLOOKUP(Table25[[#This Row],[Contract No.]],Table3[#All],5,FALSE),"")</f>
        <v>46295</v>
      </c>
      <c r="M1469" s="110">
        <f>IFERROR(IF(Table25[[#This Row],[Contract End Date]]="99/99/9999","No End",IF(AND(MONTH(Table25[[#This Row],[Contract End Date]])&gt;6,MONTH(Table25[[#This Row],[Contract End Date]])&lt;=12),YEAR(Table25[[#This Row],[Contract End Date]])+1,YEAR(Table25[[#This Row],[Contract End Date]]))),"")</f>
        <v>2027</v>
      </c>
      <c r="N1469" s="111">
        <f>Table25[[#This Row],[FY Formula end]]</f>
        <v>2027</v>
      </c>
      <c r="O1469" s="112" t="str">
        <f>IF(Table25[[#This Row],[Year End]]="No End","No End","FY"&amp;" "&amp;Table25[[#This Row],[Year End]])</f>
        <v>FY 2027</v>
      </c>
      <c r="P1469" s="27"/>
      <c r="Q1469" s="104">
        <f>_xlfn.IFNA(IF($B1469="","",VLOOKUP($B1469,'SWC Towers'!$A:$Q,$Q$2,FALSE)),"")</f>
        <v>0.1</v>
      </c>
      <c r="R1469" s="106">
        <f>_xlfn.IFNA(IF($B1469="","",VLOOKUP($B1469,'SWC Towers'!$A:$Q,$R$2,FALSE)),"")</f>
        <v>0.1</v>
      </c>
      <c r="S1469" s="106" t="str">
        <f>_xlfn.IFNA(IF($B1469="","",VLOOKUP($B1469,'SWC Towers'!$A:$Q,$S$2,FALSE)),"")</f>
        <v/>
      </c>
      <c r="T1469" s="106" t="str">
        <f>_xlfn.IFNA(IF($B1469="","",VLOOKUP($B1469,'SWC Towers'!$A:$Q,$T$2,FALSE)),"")</f>
        <v/>
      </c>
      <c r="U1469" s="104">
        <f>_xlfn.IFNA(IF($B1469="","",VLOOKUP($B1469,'SWC Towers'!$A:$Q,$U$2,FALSE)),"")</f>
        <v>0.15</v>
      </c>
      <c r="V1469" s="104" t="str">
        <f>_xlfn.IFNA(IF($B1469="","",VLOOKUP($B1469,'SWC Towers'!$A:$Q,$V$2,FALSE)),"")</f>
        <v/>
      </c>
      <c r="W1469" s="104">
        <f>_xlfn.IFNA(IF($B1469="","",VLOOKUP($B1469,'SWC Towers'!$A:$Q,$W$2,FALSE)),"")</f>
        <v>0.65</v>
      </c>
      <c r="X1469" s="104" t="str">
        <f>_xlfn.IFNA(IF($B1469="","",VLOOKUP($B1469,'SWC Towers'!$A:$Q,$X$2,FALSE)),"")</f>
        <v/>
      </c>
      <c r="Y1469" s="104" t="str">
        <f>_xlfn.IFNA(IF($B1469="","",VLOOKUP($B1469,'SWC Towers'!$A:$Q,$Y$2,FALSE)),"")</f>
        <v/>
      </c>
      <c r="Z1469" s="104" t="str">
        <f>_xlfn.IFNA(IF($B1469="","",VLOOKUP($B1469,'SWC Towers'!$A:$Q,$Z$2,FALSE)),"")</f>
        <v/>
      </c>
      <c r="AA1469" s="104" t="str">
        <f>_xlfn.IFNA(IF($B1469="","",VLOOKUP($B1469,'SWC Towers'!$A:$Q,$AA$2,FALSE)),"")</f>
        <v/>
      </c>
      <c r="AB1469" s="106" t="str">
        <f>_xlfn.IFNA(IF($B1469="","",VLOOKUP($B1469,'SWC Towers'!$A:$Q,$AB$2,FALSE)),"")</f>
        <v/>
      </c>
      <c r="AC1469" s="20">
        <f>SUM(Table25[[#This Row],[IT Tower: Application]:[Other/Non-IT ]])</f>
        <v>1</v>
      </c>
      <c r="AD1469" s="67"/>
      <c r="AE1469" s="67"/>
      <c r="AF1469" s="67"/>
      <c r="AG1469" s="67"/>
      <c r="AH1469" s="67"/>
      <c r="AI1469" s="67"/>
      <c r="AJ1469" s="67"/>
      <c r="AK1469" s="67"/>
      <c r="AL1469" s="67"/>
      <c r="AM1469" s="67"/>
      <c r="AN1469" s="67"/>
      <c r="AO1469" s="67"/>
      <c r="AP1469" s="67"/>
      <c r="AQ1469" s="67"/>
      <c r="AR1469" s="67"/>
      <c r="AS1469" s="67"/>
      <c r="AT1469" s="67"/>
      <c r="AU1469" s="67"/>
      <c r="AV1469" s="67"/>
      <c r="AW1469" s="67"/>
      <c r="AX1469" s="67">
        <v>0</v>
      </c>
      <c r="AY1469" s="67">
        <v>22686</v>
      </c>
      <c r="AZ1469" s="67">
        <v>12591</v>
      </c>
      <c r="BA1469" s="67">
        <v>87747</v>
      </c>
      <c r="BB1469" s="113">
        <v>66340</v>
      </c>
      <c r="BC1469" s="113">
        <v>10402</v>
      </c>
      <c r="BD1469" s="113"/>
      <c r="BE1469" s="113"/>
      <c r="BF1469" s="113"/>
      <c r="BG1469" s="113"/>
      <c r="BH1469" s="113"/>
      <c r="BI1469" s="113"/>
      <c r="BJ1469" s="113"/>
      <c r="BK1469" s="113"/>
      <c r="BL1469" s="113"/>
      <c r="BM1469" s="113"/>
      <c r="BN1469" s="113"/>
      <c r="BO1469" s="113"/>
      <c r="BP1469" s="113"/>
      <c r="BQ1469" s="113"/>
      <c r="BR1469" s="113"/>
      <c r="BS1469" s="113"/>
      <c r="BT1469" s="113"/>
      <c r="BU1469" s="113"/>
      <c r="BV1469" s="113"/>
      <c r="BW1469" s="113"/>
      <c r="BX1469" s="113"/>
      <c r="BY1469" s="113"/>
      <c r="BZ1469" s="113"/>
      <c r="CA1469" s="67"/>
      <c r="CB1469" s="113"/>
      <c r="CC1469" s="69">
        <f>SUM(Table25[[#This Row],[Contract Amount FY00]:[Contract Amount FY50]])</f>
        <v>199766</v>
      </c>
      <c r="CD1469" s="114"/>
    </row>
    <row r="1470" spans="1:82" x14ac:dyDescent="0.25">
      <c r="A1470" s="122" t="s">
        <v>2080</v>
      </c>
      <c r="B1470" s="122" t="s">
        <v>3071</v>
      </c>
      <c r="C1470" s="122" t="s">
        <v>753</v>
      </c>
      <c r="E1470" s="26" t="str">
        <f>IFERROR(IF(VLOOKUP(Table25[[#This Row],[Contract No.]],Table3[#All],3,FALSE)="","No","Yes"),"")</f>
        <v>Yes</v>
      </c>
      <c r="F1470" s="107" t="str">
        <f>IFERROR(VLOOKUP(Table25[[#This Row],[Contract No.]],Table3[#All],3,FALSE),"")</f>
        <v>NASPO</v>
      </c>
      <c r="G1470" s="107" t="str">
        <f>IFERROR(IF(Table25[[#This Row],[Cooperative Purchase
(Yes/No)]]="Yes","Yes",IF(VLOOKUP(Table25[[#This Row],[Contract No.]],Table3[#All],1,FALSE)=Table25[[#This Row],[Contract No.]],"Yes","No")),"No")</f>
        <v>Yes</v>
      </c>
      <c r="H1470" s="51">
        <f>IFERROR(VLOOKUP(Table25[[#This Row],[Contract No.]],Table3[#All],4,FALSE),"")</f>
        <v>45322</v>
      </c>
      <c r="I1470" s="28">
        <f>IFERROR(IF(AND(MONTH(Table25[[#This Row],[Contract Start Date]])&gt;6,MONTH(Table25[[#This Row],[Contract Start Date]])&lt;=12),YEAR(Table25[[#This Row],[Contract Start Date]])+1,YEAR(Table25[[#This Row],[Contract Start Date]])),"")</f>
        <v>2024</v>
      </c>
      <c r="J1470" s="108">
        <f>Table25[[#This Row],[FY Formula start]]</f>
        <v>2024</v>
      </c>
      <c r="K1470" s="59" t="str">
        <f>"FY"&amp;" "&amp;Table25[[#This Row],[Year Start]]</f>
        <v>FY 2024</v>
      </c>
      <c r="L1470" s="109">
        <f>IFERROR(VLOOKUP(Table25[[#This Row],[Contract No.]],Table3[#All],5,FALSE),"")</f>
        <v>46934</v>
      </c>
      <c r="M1470" s="110">
        <f>IFERROR(IF(Table25[[#This Row],[Contract End Date]]="99/99/9999","No End",IF(AND(MONTH(Table25[[#This Row],[Contract End Date]])&gt;6,MONTH(Table25[[#This Row],[Contract End Date]])&lt;=12),YEAR(Table25[[#This Row],[Contract End Date]])+1,YEAR(Table25[[#This Row],[Contract End Date]]))),"")</f>
        <v>2028</v>
      </c>
      <c r="N1470" s="111">
        <f>Table25[[#This Row],[FY Formula end]]</f>
        <v>2028</v>
      </c>
      <c r="O1470" s="112" t="str">
        <f>IF(Table25[[#This Row],[Year End]]="No End","No End","FY"&amp;" "&amp;Table25[[#This Row],[Year End]])</f>
        <v>FY 2028</v>
      </c>
      <c r="P1470" s="27"/>
      <c r="Q1470" s="104" t="str">
        <f>_xlfn.IFNA(IF($B1470="","",VLOOKUP($B1470,'SWC Towers'!$A:$Q,$Q$2,FALSE)),"")</f>
        <v/>
      </c>
      <c r="R1470" s="106">
        <f>_xlfn.IFNA(IF($B1470="","",VLOOKUP($B1470,'SWC Towers'!$A:$Q,$R$2,FALSE)),"")</f>
        <v>0.2</v>
      </c>
      <c r="S1470" s="106" t="str">
        <f>_xlfn.IFNA(IF($B1470="","",VLOOKUP($B1470,'SWC Towers'!$A:$Q,$S$2,FALSE)),"")</f>
        <v/>
      </c>
      <c r="T1470" s="106" t="str">
        <f>_xlfn.IFNA(IF($B1470="","",VLOOKUP($B1470,'SWC Towers'!$A:$Q,$T$2,FALSE)),"")</f>
        <v/>
      </c>
      <c r="U1470" s="104">
        <f>_xlfn.IFNA(IF($B1470="","",VLOOKUP($B1470,'SWC Towers'!$A:$Q,$U$2,FALSE)),"")</f>
        <v>0.6</v>
      </c>
      <c r="V1470" s="104" t="str">
        <f>_xlfn.IFNA(IF($B1470="","",VLOOKUP($B1470,'SWC Towers'!$A:$Q,$V$2,FALSE)),"")</f>
        <v/>
      </c>
      <c r="W1470" s="104" t="str">
        <f>_xlfn.IFNA(IF($B1470="","",VLOOKUP($B1470,'SWC Towers'!$A:$Q,$W$2,FALSE)),"")</f>
        <v/>
      </c>
      <c r="X1470" s="104" t="str">
        <f>_xlfn.IFNA(IF($B1470="","",VLOOKUP($B1470,'SWC Towers'!$A:$Q,$X$2,FALSE)),"")</f>
        <v/>
      </c>
      <c r="Y1470" s="104" t="str">
        <f>_xlfn.IFNA(IF($B1470="","",VLOOKUP($B1470,'SWC Towers'!$A:$Q,$Y$2,FALSE)),"")</f>
        <v/>
      </c>
      <c r="Z1470" s="104" t="str">
        <f>_xlfn.IFNA(IF($B1470="","",VLOOKUP($B1470,'SWC Towers'!$A:$Q,$Z$2,FALSE)),"")</f>
        <v/>
      </c>
      <c r="AA1470" s="104">
        <f>_xlfn.IFNA(IF($B1470="","",VLOOKUP($B1470,'SWC Towers'!$A:$Q,$AA$2,FALSE)),"")</f>
        <v>0.2</v>
      </c>
      <c r="AB1470" s="106" t="str">
        <f>_xlfn.IFNA(IF($B1470="","",VLOOKUP($B1470,'SWC Towers'!$A:$Q,$AB$2,FALSE)),"")</f>
        <v/>
      </c>
      <c r="AC1470" s="20">
        <f>SUM(Table25[[#This Row],[IT Tower: Application]:[Other/Non-IT ]])</f>
        <v>1</v>
      </c>
      <c r="AD1470" s="67"/>
      <c r="AE1470" s="67"/>
      <c r="AF1470" s="67"/>
      <c r="AG1470" s="67"/>
      <c r="AH1470" s="67"/>
      <c r="AI1470" s="67"/>
      <c r="AJ1470" s="67"/>
      <c r="AK1470" s="67"/>
      <c r="AL1470" s="67"/>
      <c r="AM1470" s="67"/>
      <c r="AN1470" s="67"/>
      <c r="AO1470" s="67"/>
      <c r="AP1470" s="67"/>
      <c r="AQ1470" s="67"/>
      <c r="AR1470" s="67"/>
      <c r="AS1470" s="67"/>
      <c r="AT1470" s="67"/>
      <c r="AU1470" s="67"/>
      <c r="AV1470" s="67"/>
      <c r="AW1470" s="67"/>
      <c r="AX1470" s="67"/>
      <c r="AY1470" s="67"/>
      <c r="AZ1470" s="67"/>
      <c r="BA1470" s="67"/>
      <c r="BB1470" s="113">
        <v>456514</v>
      </c>
      <c r="BC1470" s="113">
        <v>185168</v>
      </c>
      <c r="BD1470" s="113"/>
      <c r="BE1470" s="113"/>
      <c r="BF1470" s="113"/>
      <c r="BG1470" s="113"/>
      <c r="BH1470" s="113"/>
      <c r="BI1470" s="113"/>
      <c r="BJ1470" s="113"/>
      <c r="BK1470" s="113"/>
      <c r="BL1470" s="113"/>
      <c r="BM1470" s="113"/>
      <c r="BN1470" s="113"/>
      <c r="BO1470" s="113"/>
      <c r="BP1470" s="113"/>
      <c r="BQ1470" s="113"/>
      <c r="BR1470" s="113"/>
      <c r="BS1470" s="113"/>
      <c r="BT1470" s="113"/>
      <c r="BU1470" s="113"/>
      <c r="BV1470" s="113"/>
      <c r="BW1470" s="113"/>
      <c r="BX1470" s="113"/>
      <c r="BY1470" s="113"/>
      <c r="BZ1470" s="113"/>
      <c r="CA1470" s="67"/>
      <c r="CB1470" s="113"/>
      <c r="CC1470" s="69">
        <f>SUM(Table25[[#This Row],[Contract Amount FY00]:[Contract Amount FY50]])</f>
        <v>641682</v>
      </c>
      <c r="CD1470" s="114"/>
    </row>
    <row r="1471" spans="1:82" x14ac:dyDescent="0.25">
      <c r="A1471" s="122" t="s">
        <v>2080</v>
      </c>
      <c r="B1471" s="122" t="s">
        <v>2245</v>
      </c>
      <c r="C1471" s="122" t="s">
        <v>3131</v>
      </c>
      <c r="E1471" s="26" t="str">
        <f>IFERROR(IF(VLOOKUP(Table25[[#This Row],[Contract No.]],Table3[#All],3,FALSE)="","No","Yes"),"")</f>
        <v>No</v>
      </c>
      <c r="F1471" s="107" t="str">
        <f>IFERROR(VLOOKUP(Table25[[#This Row],[Contract No.]],Table3[#All],3,FALSE),"")</f>
        <v/>
      </c>
      <c r="G1471" s="107" t="str">
        <f>IFERROR(IF(Table25[[#This Row],[Cooperative Purchase
(Yes/No)]]="Yes","Yes",IF(VLOOKUP(Table25[[#This Row],[Contract No.]],Table3[#All],1,FALSE)=Table25[[#This Row],[Contract No.]],"Yes","No")),"No")</f>
        <v>Yes</v>
      </c>
      <c r="H1471" s="51">
        <f>IFERROR(VLOOKUP(Table25[[#This Row],[Contract No.]],Table3[#All],4,FALSE),"")</f>
        <v>43952</v>
      </c>
      <c r="I1471" s="28">
        <f>IFERROR(IF(AND(MONTH(Table25[[#This Row],[Contract Start Date]])&gt;6,MONTH(Table25[[#This Row],[Contract Start Date]])&lt;=12),YEAR(Table25[[#This Row],[Contract Start Date]])+1,YEAR(Table25[[#This Row],[Contract Start Date]])),"")</f>
        <v>2020</v>
      </c>
      <c r="J1471" s="108">
        <f>Table25[[#This Row],[FY Formula start]]</f>
        <v>2020</v>
      </c>
      <c r="K1471" s="59" t="str">
        <f>"FY"&amp;" "&amp;Table25[[#This Row],[Year Start]]</f>
        <v>FY 2020</v>
      </c>
      <c r="L1471" s="109">
        <f>IFERROR(VLOOKUP(Table25[[#This Row],[Contract No.]],Table3[#All],5,FALSE),"")</f>
        <v>46203</v>
      </c>
      <c r="M1471" s="110">
        <f>IFERROR(IF(Table25[[#This Row],[Contract End Date]]="99/99/9999","No End",IF(AND(MONTH(Table25[[#This Row],[Contract End Date]])&gt;6,MONTH(Table25[[#This Row],[Contract End Date]])&lt;=12),YEAR(Table25[[#This Row],[Contract End Date]])+1,YEAR(Table25[[#This Row],[Contract End Date]]))),"")</f>
        <v>2026</v>
      </c>
      <c r="N1471" s="111">
        <f>Table25[[#This Row],[FY Formula end]]</f>
        <v>2026</v>
      </c>
      <c r="O1471" s="112" t="str">
        <f>IF(Table25[[#This Row],[Year End]]="No End","No End","FY"&amp;" "&amp;Table25[[#This Row],[Year End]])</f>
        <v>FY 2026</v>
      </c>
      <c r="P1471" s="27"/>
      <c r="Q1471" s="104" t="str">
        <f>_xlfn.IFNA(IF($B1471="","",VLOOKUP($B1471,'SWC Towers'!$A:$Q,$Q$2,FALSE)),"")</f>
        <v/>
      </c>
      <c r="R1471" s="106" t="str">
        <f>_xlfn.IFNA(IF($B1471="","",VLOOKUP($B1471,'SWC Towers'!$A:$Q,$R$2,FALSE)),"")</f>
        <v/>
      </c>
      <c r="S1471" s="106" t="str">
        <f>_xlfn.IFNA(IF($B1471="","",VLOOKUP($B1471,'SWC Towers'!$A:$Q,$S$2,FALSE)),"")</f>
        <v/>
      </c>
      <c r="T1471" s="106" t="str">
        <f>_xlfn.IFNA(IF($B1471="","",VLOOKUP($B1471,'SWC Towers'!$A:$Q,$T$2,FALSE)),"")</f>
        <v/>
      </c>
      <c r="U1471" s="104">
        <f>_xlfn.IFNA(IF($B1471="","",VLOOKUP($B1471,'SWC Towers'!$A:$Q,$U$2,FALSE)),"")</f>
        <v>0.1</v>
      </c>
      <c r="V1471" s="104" t="str">
        <f>_xlfn.IFNA(IF($B1471="","",VLOOKUP($B1471,'SWC Towers'!$A:$Q,$V$2,FALSE)),"")</f>
        <v/>
      </c>
      <c r="W1471" s="104" t="str">
        <f>_xlfn.IFNA(IF($B1471="","",VLOOKUP($B1471,'SWC Towers'!$A:$Q,$W$2,FALSE)),"")</f>
        <v/>
      </c>
      <c r="X1471" s="104" t="str">
        <f>_xlfn.IFNA(IF($B1471="","",VLOOKUP($B1471,'SWC Towers'!$A:$Q,$X$2,FALSE)),"")</f>
        <v/>
      </c>
      <c r="Y1471" s="104" t="str">
        <f>_xlfn.IFNA(IF($B1471="","",VLOOKUP($B1471,'SWC Towers'!$A:$Q,$Y$2,FALSE)),"")</f>
        <v/>
      </c>
      <c r="Z1471" s="104" t="str">
        <f>_xlfn.IFNA(IF($B1471="","",VLOOKUP($B1471,'SWC Towers'!$A:$Q,$Z$2,FALSE)),"")</f>
        <v/>
      </c>
      <c r="AA1471" s="104" t="str">
        <f>_xlfn.IFNA(IF($B1471="","",VLOOKUP($B1471,'SWC Towers'!$A:$Q,$AA$2,FALSE)),"")</f>
        <v/>
      </c>
      <c r="AB1471" s="106">
        <f>_xlfn.IFNA(IF($B1471="","",VLOOKUP($B1471,'SWC Towers'!$A:$Q,$AB$2,FALSE)),"")</f>
        <v>0.9</v>
      </c>
      <c r="AC1471" s="20">
        <f>SUM(Table25[[#This Row],[IT Tower: Application]:[Other/Non-IT ]])</f>
        <v>1</v>
      </c>
      <c r="AD1471" s="67"/>
      <c r="AE1471" s="67"/>
      <c r="AF1471" s="67"/>
      <c r="AG1471" s="67"/>
      <c r="AH1471" s="67"/>
      <c r="AI1471" s="67"/>
      <c r="AJ1471" s="67"/>
      <c r="AK1471" s="67"/>
      <c r="AL1471" s="67"/>
      <c r="AM1471" s="67"/>
      <c r="AN1471" s="67"/>
      <c r="AO1471" s="67"/>
      <c r="AP1471" s="67"/>
      <c r="AQ1471" s="67"/>
      <c r="AR1471" s="67"/>
      <c r="AS1471" s="67"/>
      <c r="AT1471" s="67"/>
      <c r="AU1471" s="67"/>
      <c r="AV1471" s="67"/>
      <c r="AW1471" s="67"/>
      <c r="AX1471" s="67"/>
      <c r="AY1471" s="67"/>
      <c r="AZ1471" s="67">
        <v>0</v>
      </c>
      <c r="BA1471" s="67">
        <v>27412</v>
      </c>
      <c r="BB1471" s="113">
        <v>19515</v>
      </c>
      <c r="BC1471" s="113">
        <v>21571</v>
      </c>
      <c r="BD1471" s="113"/>
      <c r="BE1471" s="113"/>
      <c r="BF1471" s="113"/>
      <c r="BG1471" s="113"/>
      <c r="BH1471" s="113"/>
      <c r="BI1471" s="113"/>
      <c r="BJ1471" s="113"/>
      <c r="BK1471" s="113"/>
      <c r="BL1471" s="113"/>
      <c r="BM1471" s="113"/>
      <c r="BN1471" s="113"/>
      <c r="BO1471" s="113"/>
      <c r="BP1471" s="113"/>
      <c r="BQ1471" s="113"/>
      <c r="BR1471" s="113"/>
      <c r="BS1471" s="113"/>
      <c r="BT1471" s="113"/>
      <c r="BU1471" s="113"/>
      <c r="BV1471" s="113"/>
      <c r="BW1471" s="113"/>
      <c r="BX1471" s="113"/>
      <c r="BY1471" s="113"/>
      <c r="BZ1471" s="113"/>
      <c r="CA1471" s="67"/>
      <c r="CB1471" s="113"/>
      <c r="CC1471" s="69">
        <f>SUM(Table25[[#This Row],[Contract Amount FY00]:[Contract Amount FY50]])</f>
        <v>68498</v>
      </c>
      <c r="CD1471" s="114"/>
    </row>
    <row r="1472" spans="1:82" x14ac:dyDescent="0.25">
      <c r="A1472" s="122" t="s">
        <v>2080</v>
      </c>
      <c r="B1472" s="122" t="s">
        <v>2245</v>
      </c>
      <c r="C1472" s="122" t="s">
        <v>3192</v>
      </c>
      <c r="E1472" s="26" t="str">
        <f>IFERROR(IF(VLOOKUP(Table25[[#This Row],[Contract No.]],Table3[#All],3,FALSE)="","No","Yes"),"")</f>
        <v>No</v>
      </c>
      <c r="F1472" s="107" t="str">
        <f>IFERROR(VLOOKUP(Table25[[#This Row],[Contract No.]],Table3[#All],3,FALSE),"")</f>
        <v/>
      </c>
      <c r="G1472" s="107" t="str">
        <f>IFERROR(IF(Table25[[#This Row],[Cooperative Purchase
(Yes/No)]]="Yes","Yes",IF(VLOOKUP(Table25[[#This Row],[Contract No.]],Table3[#All],1,FALSE)=Table25[[#This Row],[Contract No.]],"Yes","No")),"No")</f>
        <v>Yes</v>
      </c>
      <c r="H1472" s="51">
        <f>IFERROR(VLOOKUP(Table25[[#This Row],[Contract No.]],Table3[#All],4,FALSE),"")</f>
        <v>43952</v>
      </c>
      <c r="I1472" s="28">
        <f>IFERROR(IF(AND(MONTH(Table25[[#This Row],[Contract Start Date]])&gt;6,MONTH(Table25[[#This Row],[Contract Start Date]])&lt;=12),YEAR(Table25[[#This Row],[Contract Start Date]])+1,YEAR(Table25[[#This Row],[Contract Start Date]])),"")</f>
        <v>2020</v>
      </c>
      <c r="J1472" s="108">
        <f>Table25[[#This Row],[FY Formula start]]</f>
        <v>2020</v>
      </c>
      <c r="K1472" s="59" t="str">
        <f>"FY"&amp;" "&amp;Table25[[#This Row],[Year Start]]</f>
        <v>FY 2020</v>
      </c>
      <c r="L1472" s="109">
        <f>IFERROR(VLOOKUP(Table25[[#This Row],[Contract No.]],Table3[#All],5,FALSE),"")</f>
        <v>46203</v>
      </c>
      <c r="M1472" s="110">
        <f>IFERROR(IF(Table25[[#This Row],[Contract End Date]]="99/99/9999","No End",IF(AND(MONTH(Table25[[#This Row],[Contract End Date]])&gt;6,MONTH(Table25[[#This Row],[Contract End Date]])&lt;=12),YEAR(Table25[[#This Row],[Contract End Date]])+1,YEAR(Table25[[#This Row],[Contract End Date]]))),"")</f>
        <v>2026</v>
      </c>
      <c r="N1472" s="111">
        <f>Table25[[#This Row],[FY Formula end]]</f>
        <v>2026</v>
      </c>
      <c r="O1472" s="112" t="str">
        <f>IF(Table25[[#This Row],[Year End]]="No End","No End","FY"&amp;" "&amp;Table25[[#This Row],[Year End]])</f>
        <v>FY 2026</v>
      </c>
      <c r="P1472" s="27"/>
      <c r="Q1472" s="104" t="str">
        <f>_xlfn.IFNA(IF($B1472="","",VLOOKUP($B1472,'SWC Towers'!$A:$Q,$Q$2,FALSE)),"")</f>
        <v/>
      </c>
      <c r="R1472" s="106" t="str">
        <f>_xlfn.IFNA(IF($B1472="","",VLOOKUP($B1472,'SWC Towers'!$A:$Q,$R$2,FALSE)),"")</f>
        <v/>
      </c>
      <c r="S1472" s="106" t="str">
        <f>_xlfn.IFNA(IF($B1472="","",VLOOKUP($B1472,'SWC Towers'!$A:$Q,$S$2,FALSE)),"")</f>
        <v/>
      </c>
      <c r="T1472" s="106" t="str">
        <f>_xlfn.IFNA(IF($B1472="","",VLOOKUP($B1472,'SWC Towers'!$A:$Q,$T$2,FALSE)),"")</f>
        <v/>
      </c>
      <c r="U1472" s="104">
        <f>_xlfn.IFNA(IF($B1472="","",VLOOKUP($B1472,'SWC Towers'!$A:$Q,$U$2,FALSE)),"")</f>
        <v>0.1</v>
      </c>
      <c r="V1472" s="104" t="str">
        <f>_xlfn.IFNA(IF($B1472="","",VLOOKUP($B1472,'SWC Towers'!$A:$Q,$V$2,FALSE)),"")</f>
        <v/>
      </c>
      <c r="W1472" s="104" t="str">
        <f>_xlfn.IFNA(IF($B1472="","",VLOOKUP($B1472,'SWC Towers'!$A:$Q,$W$2,FALSE)),"")</f>
        <v/>
      </c>
      <c r="X1472" s="104" t="str">
        <f>_xlfn.IFNA(IF($B1472="","",VLOOKUP($B1472,'SWC Towers'!$A:$Q,$X$2,FALSE)),"")</f>
        <v/>
      </c>
      <c r="Y1472" s="104" t="str">
        <f>_xlfn.IFNA(IF($B1472="","",VLOOKUP($B1472,'SWC Towers'!$A:$Q,$Y$2,FALSE)),"")</f>
        <v/>
      </c>
      <c r="Z1472" s="104" t="str">
        <f>_xlfn.IFNA(IF($B1472="","",VLOOKUP($B1472,'SWC Towers'!$A:$Q,$Z$2,FALSE)),"")</f>
        <v/>
      </c>
      <c r="AA1472" s="104" t="str">
        <f>_xlfn.IFNA(IF($B1472="","",VLOOKUP($B1472,'SWC Towers'!$A:$Q,$AA$2,FALSE)),"")</f>
        <v/>
      </c>
      <c r="AB1472" s="106">
        <f>_xlfn.IFNA(IF($B1472="","",VLOOKUP($B1472,'SWC Towers'!$A:$Q,$AB$2,FALSE)),"")</f>
        <v>0.9</v>
      </c>
      <c r="AC1472" s="20">
        <f>SUM(Table25[[#This Row],[IT Tower: Application]:[Other/Non-IT ]])</f>
        <v>1</v>
      </c>
      <c r="AD1472" s="67"/>
      <c r="AE1472" s="67"/>
      <c r="AF1472" s="67"/>
      <c r="AG1472" s="67"/>
      <c r="AH1472" s="67"/>
      <c r="AI1472" s="67"/>
      <c r="AJ1472" s="67"/>
      <c r="AK1472" s="67"/>
      <c r="AL1472" s="67"/>
      <c r="AM1472" s="67"/>
      <c r="AN1472" s="67"/>
      <c r="AO1472" s="67"/>
      <c r="AP1472" s="67"/>
      <c r="AQ1472" s="67"/>
      <c r="AR1472" s="67"/>
      <c r="AS1472" s="67"/>
      <c r="AT1472" s="67"/>
      <c r="AU1472" s="67"/>
      <c r="AV1472" s="67"/>
      <c r="AW1472" s="67"/>
      <c r="AX1472" s="67">
        <v>4955</v>
      </c>
      <c r="AY1472" s="67">
        <v>10795</v>
      </c>
      <c r="AZ1472" s="67">
        <v>18778</v>
      </c>
      <c r="BA1472" s="67">
        <v>0</v>
      </c>
      <c r="BB1472" s="113"/>
      <c r="BC1472" s="113"/>
      <c r="BD1472" s="113"/>
      <c r="BE1472" s="113"/>
      <c r="BF1472" s="113"/>
      <c r="BG1472" s="113"/>
      <c r="BH1472" s="113"/>
      <c r="BI1472" s="113"/>
      <c r="BJ1472" s="113"/>
      <c r="BK1472" s="113"/>
      <c r="BL1472" s="113"/>
      <c r="BM1472" s="113"/>
      <c r="BN1472" s="113"/>
      <c r="BO1472" s="113"/>
      <c r="BP1472" s="113"/>
      <c r="BQ1472" s="113"/>
      <c r="BR1472" s="113"/>
      <c r="BS1472" s="113"/>
      <c r="BT1472" s="113"/>
      <c r="BU1472" s="113"/>
      <c r="BV1472" s="113"/>
      <c r="BW1472" s="113"/>
      <c r="BX1472" s="113"/>
      <c r="BY1472" s="113"/>
      <c r="BZ1472" s="113"/>
      <c r="CA1472" s="67"/>
      <c r="CB1472" s="113"/>
      <c r="CC1472" s="69">
        <f>SUM(Table25[[#This Row],[Contract Amount FY00]:[Contract Amount FY50]])</f>
        <v>34528</v>
      </c>
      <c r="CD1472" s="114"/>
    </row>
    <row r="1473" spans="1:82" x14ac:dyDescent="0.25">
      <c r="A1473" s="122" t="s">
        <v>2080</v>
      </c>
      <c r="B1473" s="122" t="s">
        <v>526</v>
      </c>
      <c r="C1473" s="122" t="s">
        <v>3206</v>
      </c>
      <c r="E1473" s="26" t="str">
        <f>IFERROR(IF(VLOOKUP(Table25[[#This Row],[Contract No.]],Table3[#All],3,FALSE)="","No","Yes"),"")</f>
        <v>Yes</v>
      </c>
      <c r="F1473" s="107" t="str">
        <f>IFERROR(VLOOKUP(Table25[[#This Row],[Contract No.]],Table3[#All],3,FALSE),"")</f>
        <v>NASPO</v>
      </c>
      <c r="G1473" s="107" t="str">
        <f>IFERROR(IF(Table25[[#This Row],[Cooperative Purchase
(Yes/No)]]="Yes","Yes",IF(VLOOKUP(Table25[[#This Row],[Contract No.]],Table3[#All],1,FALSE)=Table25[[#This Row],[Contract No.]],"Yes","No")),"No")</f>
        <v>Yes</v>
      </c>
      <c r="H1473" s="51">
        <f>IFERROR(VLOOKUP(Table25[[#This Row],[Contract No.]],Table3[#All],4,FALSE),"")</f>
        <v>43892</v>
      </c>
      <c r="I1473" s="28">
        <f>IFERROR(IF(AND(MONTH(Table25[[#This Row],[Contract Start Date]])&gt;6,MONTH(Table25[[#This Row],[Contract Start Date]])&lt;=12),YEAR(Table25[[#This Row],[Contract Start Date]])+1,YEAR(Table25[[#This Row],[Contract Start Date]])),"")</f>
        <v>2020</v>
      </c>
      <c r="J1473" s="108">
        <f>Table25[[#This Row],[FY Formula start]]</f>
        <v>2020</v>
      </c>
      <c r="K1473" s="59" t="str">
        <f>"FY"&amp;" "&amp;Table25[[#This Row],[Year Start]]</f>
        <v>FY 2020</v>
      </c>
      <c r="L1473" s="109">
        <f>IFERROR(VLOOKUP(Table25[[#This Row],[Contract No.]],Table3[#All],5,FALSE),"")</f>
        <v>45504</v>
      </c>
      <c r="M1473" s="110">
        <f>IFERROR(IF(Table25[[#This Row],[Contract End Date]]="99/99/9999","No End",IF(AND(MONTH(Table25[[#This Row],[Contract End Date]])&gt;6,MONTH(Table25[[#This Row],[Contract End Date]])&lt;=12),YEAR(Table25[[#This Row],[Contract End Date]])+1,YEAR(Table25[[#This Row],[Contract End Date]]))),"")</f>
        <v>2025</v>
      </c>
      <c r="N1473" s="111">
        <f>Table25[[#This Row],[FY Formula end]]</f>
        <v>2025</v>
      </c>
      <c r="O1473" s="112" t="str">
        <f>IF(Table25[[#This Row],[Year End]]="No End","No End","FY"&amp;" "&amp;Table25[[#This Row],[Year End]])</f>
        <v>FY 2025</v>
      </c>
      <c r="P1473" s="27"/>
      <c r="Q1473" s="104" t="str">
        <f>_xlfn.IFNA(IF($B1473="","",VLOOKUP($B1473,'SWC Towers'!$A:$Q,$Q$2,FALSE)),"")</f>
        <v/>
      </c>
      <c r="R1473" s="106">
        <f>_xlfn.IFNA(IF($B1473="","",VLOOKUP($B1473,'SWC Towers'!$A:$Q,$R$2,FALSE)),"")</f>
        <v>0.1</v>
      </c>
      <c r="S1473" s="106" t="str">
        <f>_xlfn.IFNA(IF($B1473="","",VLOOKUP($B1473,'SWC Towers'!$A:$Q,$S$2,FALSE)),"")</f>
        <v/>
      </c>
      <c r="T1473" s="106">
        <f>_xlfn.IFNA(IF($B1473="","",VLOOKUP($B1473,'SWC Towers'!$A:$Q,$T$2,FALSE)),"")</f>
        <v>0.05</v>
      </c>
      <c r="U1473" s="104">
        <f>_xlfn.IFNA(IF($B1473="","",VLOOKUP($B1473,'SWC Towers'!$A:$Q,$U$2,FALSE)),"")</f>
        <v>0.65</v>
      </c>
      <c r="V1473" s="104" t="str">
        <f>_xlfn.IFNA(IF($B1473="","",VLOOKUP($B1473,'SWC Towers'!$A:$Q,$V$2,FALSE)),"")</f>
        <v/>
      </c>
      <c r="W1473" s="104">
        <f>_xlfn.IFNA(IF($B1473="","",VLOOKUP($B1473,'SWC Towers'!$A:$Q,$W$2,FALSE)),"")</f>
        <v>0.1</v>
      </c>
      <c r="X1473" s="104" t="str">
        <f>_xlfn.IFNA(IF($B1473="","",VLOOKUP($B1473,'SWC Towers'!$A:$Q,$X$2,FALSE)),"")</f>
        <v/>
      </c>
      <c r="Y1473" s="104" t="str">
        <f>_xlfn.IFNA(IF($B1473="","",VLOOKUP($B1473,'SWC Towers'!$A:$Q,$Y$2,FALSE)),"")</f>
        <v/>
      </c>
      <c r="Z1473" s="104">
        <f>_xlfn.IFNA(IF($B1473="","",VLOOKUP($B1473,'SWC Towers'!$A:$Q,$Z$2,FALSE)),"")</f>
        <v>0.1</v>
      </c>
      <c r="AA1473" s="104" t="str">
        <f>_xlfn.IFNA(IF($B1473="","",VLOOKUP($B1473,'SWC Towers'!$A:$Q,$AA$2,FALSE)),"")</f>
        <v/>
      </c>
      <c r="AB1473" s="106" t="str">
        <f>_xlfn.IFNA(IF($B1473="","",VLOOKUP($B1473,'SWC Towers'!$A:$Q,$AB$2,FALSE)),"")</f>
        <v/>
      </c>
      <c r="AC1473" s="20">
        <f>SUM(Table25[[#This Row],[IT Tower: Application]:[Other/Non-IT ]])</f>
        <v>1</v>
      </c>
      <c r="AD1473" s="67"/>
      <c r="AE1473" s="67"/>
      <c r="AF1473" s="67"/>
      <c r="AG1473" s="67"/>
      <c r="AH1473" s="67"/>
      <c r="AI1473" s="67"/>
      <c r="AJ1473" s="67"/>
      <c r="AK1473" s="67"/>
      <c r="AL1473" s="67"/>
      <c r="AM1473" s="67"/>
      <c r="AN1473" s="67"/>
      <c r="AO1473" s="67"/>
      <c r="AP1473" s="67"/>
      <c r="AQ1473" s="67"/>
      <c r="AR1473" s="67"/>
      <c r="AS1473" s="67"/>
      <c r="AT1473" s="67"/>
      <c r="AU1473" s="67"/>
      <c r="AV1473" s="67"/>
      <c r="AW1473" s="67"/>
      <c r="AX1473" s="67"/>
      <c r="AY1473" s="67">
        <v>2727</v>
      </c>
      <c r="AZ1473" s="67">
        <v>37554</v>
      </c>
      <c r="BA1473" s="67">
        <v>39520</v>
      </c>
      <c r="BB1473" s="113">
        <v>36448</v>
      </c>
      <c r="BC1473" s="113"/>
      <c r="BD1473" s="113"/>
      <c r="BE1473" s="113"/>
      <c r="BF1473" s="113"/>
      <c r="BG1473" s="113"/>
      <c r="BH1473" s="113"/>
      <c r="BI1473" s="113"/>
      <c r="BJ1473" s="113"/>
      <c r="BK1473" s="113"/>
      <c r="BL1473" s="113"/>
      <c r="BM1473" s="113"/>
      <c r="BN1473" s="113"/>
      <c r="BO1473" s="113"/>
      <c r="BP1473" s="113"/>
      <c r="BQ1473" s="113"/>
      <c r="BR1473" s="113"/>
      <c r="BS1473" s="113"/>
      <c r="BT1473" s="113"/>
      <c r="BU1473" s="113"/>
      <c r="BV1473" s="113"/>
      <c r="BW1473" s="113"/>
      <c r="BX1473" s="113"/>
      <c r="BY1473" s="113"/>
      <c r="BZ1473" s="113"/>
      <c r="CA1473" s="67"/>
      <c r="CB1473" s="113"/>
      <c r="CC1473" s="69">
        <f>SUM(Table25[[#This Row],[Contract Amount FY00]:[Contract Amount FY50]])</f>
        <v>116249</v>
      </c>
      <c r="CD1473" s="114"/>
    </row>
    <row r="1474" spans="1:82" x14ac:dyDescent="0.25">
      <c r="A1474" s="122" t="s">
        <v>2080</v>
      </c>
      <c r="B1474" s="122" t="s">
        <v>526</v>
      </c>
      <c r="C1474" s="122" t="s">
        <v>375</v>
      </c>
      <c r="E1474" s="26" t="str">
        <f>IFERROR(IF(VLOOKUP(Table25[[#This Row],[Contract No.]],Table3[#All],3,FALSE)="","No","Yes"),"")</f>
        <v>Yes</v>
      </c>
      <c r="F1474" s="107" t="str">
        <f>IFERROR(VLOOKUP(Table25[[#This Row],[Contract No.]],Table3[#All],3,FALSE),"")</f>
        <v>NASPO</v>
      </c>
      <c r="G1474" s="107" t="str">
        <f>IFERROR(IF(Table25[[#This Row],[Cooperative Purchase
(Yes/No)]]="Yes","Yes",IF(VLOOKUP(Table25[[#This Row],[Contract No.]],Table3[#All],1,FALSE)=Table25[[#This Row],[Contract No.]],"Yes","No")),"No")</f>
        <v>Yes</v>
      </c>
      <c r="H1474" s="51">
        <f>IFERROR(VLOOKUP(Table25[[#This Row],[Contract No.]],Table3[#All],4,FALSE),"")</f>
        <v>43892</v>
      </c>
      <c r="I1474" s="28">
        <f>IFERROR(IF(AND(MONTH(Table25[[#This Row],[Contract Start Date]])&gt;6,MONTH(Table25[[#This Row],[Contract Start Date]])&lt;=12),YEAR(Table25[[#This Row],[Contract Start Date]])+1,YEAR(Table25[[#This Row],[Contract Start Date]])),"")</f>
        <v>2020</v>
      </c>
      <c r="J1474" s="108">
        <f>Table25[[#This Row],[FY Formula start]]</f>
        <v>2020</v>
      </c>
      <c r="K1474" s="59" t="str">
        <f>"FY"&amp;" "&amp;Table25[[#This Row],[Year Start]]</f>
        <v>FY 2020</v>
      </c>
      <c r="L1474" s="109">
        <f>IFERROR(VLOOKUP(Table25[[#This Row],[Contract No.]],Table3[#All],5,FALSE),"")</f>
        <v>45504</v>
      </c>
      <c r="M1474" s="110">
        <f>IFERROR(IF(Table25[[#This Row],[Contract End Date]]="99/99/9999","No End",IF(AND(MONTH(Table25[[#This Row],[Contract End Date]])&gt;6,MONTH(Table25[[#This Row],[Contract End Date]])&lt;=12),YEAR(Table25[[#This Row],[Contract End Date]])+1,YEAR(Table25[[#This Row],[Contract End Date]]))),"")</f>
        <v>2025</v>
      </c>
      <c r="N1474" s="111">
        <f>Table25[[#This Row],[FY Formula end]]</f>
        <v>2025</v>
      </c>
      <c r="O1474" s="112" t="str">
        <f>IF(Table25[[#This Row],[Year End]]="No End","No End","FY"&amp;" "&amp;Table25[[#This Row],[Year End]])</f>
        <v>FY 2025</v>
      </c>
      <c r="P1474" s="27"/>
      <c r="Q1474" s="104" t="str">
        <f>_xlfn.IFNA(IF($B1474="","",VLOOKUP($B1474,'SWC Towers'!$A:$Q,$Q$2,FALSE)),"")</f>
        <v/>
      </c>
      <c r="R1474" s="106">
        <f>_xlfn.IFNA(IF($B1474="","",VLOOKUP($B1474,'SWC Towers'!$A:$Q,$R$2,FALSE)),"")</f>
        <v>0.1</v>
      </c>
      <c r="S1474" s="106" t="str">
        <f>_xlfn.IFNA(IF($B1474="","",VLOOKUP($B1474,'SWC Towers'!$A:$Q,$S$2,FALSE)),"")</f>
        <v/>
      </c>
      <c r="T1474" s="106">
        <f>_xlfn.IFNA(IF($B1474="","",VLOOKUP($B1474,'SWC Towers'!$A:$Q,$T$2,FALSE)),"")</f>
        <v>0.05</v>
      </c>
      <c r="U1474" s="104">
        <f>_xlfn.IFNA(IF($B1474="","",VLOOKUP($B1474,'SWC Towers'!$A:$Q,$U$2,FALSE)),"")</f>
        <v>0.65</v>
      </c>
      <c r="V1474" s="104" t="str">
        <f>_xlfn.IFNA(IF($B1474="","",VLOOKUP($B1474,'SWC Towers'!$A:$Q,$V$2,FALSE)),"")</f>
        <v/>
      </c>
      <c r="W1474" s="104">
        <f>_xlfn.IFNA(IF($B1474="","",VLOOKUP($B1474,'SWC Towers'!$A:$Q,$W$2,FALSE)),"")</f>
        <v>0.1</v>
      </c>
      <c r="X1474" s="104" t="str">
        <f>_xlfn.IFNA(IF($B1474="","",VLOOKUP($B1474,'SWC Towers'!$A:$Q,$X$2,FALSE)),"")</f>
        <v/>
      </c>
      <c r="Y1474" s="104" t="str">
        <f>_xlfn.IFNA(IF($B1474="","",VLOOKUP($B1474,'SWC Towers'!$A:$Q,$Y$2,FALSE)),"")</f>
        <v/>
      </c>
      <c r="Z1474" s="104">
        <f>_xlfn.IFNA(IF($B1474="","",VLOOKUP($B1474,'SWC Towers'!$A:$Q,$Z$2,FALSE)),"")</f>
        <v>0.1</v>
      </c>
      <c r="AA1474" s="104" t="str">
        <f>_xlfn.IFNA(IF($B1474="","",VLOOKUP($B1474,'SWC Towers'!$A:$Q,$AA$2,FALSE)),"")</f>
        <v/>
      </c>
      <c r="AB1474" s="106" t="str">
        <f>_xlfn.IFNA(IF($B1474="","",VLOOKUP($B1474,'SWC Towers'!$A:$Q,$AB$2,FALSE)),"")</f>
        <v/>
      </c>
      <c r="AC1474" s="20">
        <f>SUM(Table25[[#This Row],[IT Tower: Application]:[Other/Non-IT ]])</f>
        <v>1</v>
      </c>
      <c r="AD1474" s="67"/>
      <c r="AE1474" s="67"/>
      <c r="AF1474" s="67"/>
      <c r="AG1474" s="67"/>
      <c r="AH1474" s="67"/>
      <c r="AI1474" s="67"/>
      <c r="AJ1474" s="67"/>
      <c r="AK1474" s="67"/>
      <c r="AL1474" s="67"/>
      <c r="AM1474" s="67"/>
      <c r="AN1474" s="67"/>
      <c r="AO1474" s="67"/>
      <c r="AP1474" s="67"/>
      <c r="AQ1474" s="67"/>
      <c r="AR1474" s="67"/>
      <c r="AS1474" s="67"/>
      <c r="AT1474" s="67"/>
      <c r="AU1474" s="67"/>
      <c r="AV1474" s="67"/>
      <c r="AW1474" s="67"/>
      <c r="AX1474" s="67"/>
      <c r="AY1474" s="67"/>
      <c r="AZ1474" s="67">
        <v>1207</v>
      </c>
      <c r="BA1474" s="67">
        <v>0</v>
      </c>
      <c r="BB1474" s="113"/>
      <c r="BC1474" s="113"/>
      <c r="BD1474" s="113"/>
      <c r="BE1474" s="113"/>
      <c r="BF1474" s="113"/>
      <c r="BG1474" s="113"/>
      <c r="BH1474" s="113"/>
      <c r="BI1474" s="113"/>
      <c r="BJ1474" s="113"/>
      <c r="BK1474" s="113"/>
      <c r="BL1474" s="113"/>
      <c r="BM1474" s="113"/>
      <c r="BN1474" s="113"/>
      <c r="BO1474" s="113"/>
      <c r="BP1474" s="113"/>
      <c r="BQ1474" s="113"/>
      <c r="BR1474" s="113"/>
      <c r="BS1474" s="113"/>
      <c r="BT1474" s="113"/>
      <c r="BU1474" s="113"/>
      <c r="BV1474" s="113"/>
      <c r="BW1474" s="113"/>
      <c r="BX1474" s="113"/>
      <c r="BY1474" s="113"/>
      <c r="BZ1474" s="113"/>
      <c r="CA1474" s="67"/>
      <c r="CB1474" s="113"/>
      <c r="CC1474" s="69">
        <f>SUM(Table25[[#This Row],[Contract Amount FY00]:[Contract Amount FY50]])</f>
        <v>1207</v>
      </c>
      <c r="CD1474" s="114"/>
    </row>
    <row r="1475" spans="1:82" x14ac:dyDescent="0.25">
      <c r="A1475" s="122" t="s">
        <v>2080</v>
      </c>
      <c r="B1475" s="122" t="s">
        <v>526</v>
      </c>
      <c r="C1475" s="122" t="s">
        <v>966</v>
      </c>
      <c r="E1475" s="26" t="str">
        <f>IFERROR(IF(VLOOKUP(Table25[[#This Row],[Contract No.]],Table3[#All],3,FALSE)="","No","Yes"),"")</f>
        <v>Yes</v>
      </c>
      <c r="F1475" s="107" t="str">
        <f>IFERROR(VLOOKUP(Table25[[#This Row],[Contract No.]],Table3[#All],3,FALSE),"")</f>
        <v>NASPO</v>
      </c>
      <c r="G1475" s="107" t="str">
        <f>IFERROR(IF(Table25[[#This Row],[Cooperative Purchase
(Yes/No)]]="Yes","Yes",IF(VLOOKUP(Table25[[#This Row],[Contract No.]],Table3[#All],1,FALSE)=Table25[[#This Row],[Contract No.]],"Yes","No")),"No")</f>
        <v>Yes</v>
      </c>
      <c r="H1475" s="51">
        <f>IFERROR(VLOOKUP(Table25[[#This Row],[Contract No.]],Table3[#All],4,FALSE),"")</f>
        <v>43892</v>
      </c>
      <c r="I1475" s="28">
        <f>IFERROR(IF(AND(MONTH(Table25[[#This Row],[Contract Start Date]])&gt;6,MONTH(Table25[[#This Row],[Contract Start Date]])&lt;=12),YEAR(Table25[[#This Row],[Contract Start Date]])+1,YEAR(Table25[[#This Row],[Contract Start Date]])),"")</f>
        <v>2020</v>
      </c>
      <c r="J1475" s="108">
        <f>Table25[[#This Row],[FY Formula start]]</f>
        <v>2020</v>
      </c>
      <c r="K1475" s="59" t="str">
        <f>"FY"&amp;" "&amp;Table25[[#This Row],[Year Start]]</f>
        <v>FY 2020</v>
      </c>
      <c r="L1475" s="109">
        <f>IFERROR(VLOOKUP(Table25[[#This Row],[Contract No.]],Table3[#All],5,FALSE),"")</f>
        <v>45504</v>
      </c>
      <c r="M1475" s="110">
        <f>IFERROR(IF(Table25[[#This Row],[Contract End Date]]="99/99/9999","No End",IF(AND(MONTH(Table25[[#This Row],[Contract End Date]])&gt;6,MONTH(Table25[[#This Row],[Contract End Date]])&lt;=12),YEAR(Table25[[#This Row],[Contract End Date]])+1,YEAR(Table25[[#This Row],[Contract End Date]]))),"")</f>
        <v>2025</v>
      </c>
      <c r="N1475" s="111">
        <f>Table25[[#This Row],[FY Formula end]]</f>
        <v>2025</v>
      </c>
      <c r="O1475" s="112" t="str">
        <f>IF(Table25[[#This Row],[Year End]]="No End","No End","FY"&amp;" "&amp;Table25[[#This Row],[Year End]])</f>
        <v>FY 2025</v>
      </c>
      <c r="P1475" s="27"/>
      <c r="Q1475" s="104" t="str">
        <f>_xlfn.IFNA(IF($B1475="","",VLOOKUP($B1475,'SWC Towers'!$A:$Q,$Q$2,FALSE)),"")</f>
        <v/>
      </c>
      <c r="R1475" s="106">
        <f>_xlfn.IFNA(IF($B1475="","",VLOOKUP($B1475,'SWC Towers'!$A:$Q,$R$2,FALSE)),"")</f>
        <v>0.1</v>
      </c>
      <c r="S1475" s="106" t="str">
        <f>_xlfn.IFNA(IF($B1475="","",VLOOKUP($B1475,'SWC Towers'!$A:$Q,$S$2,FALSE)),"")</f>
        <v/>
      </c>
      <c r="T1475" s="106">
        <f>_xlfn.IFNA(IF($B1475="","",VLOOKUP($B1475,'SWC Towers'!$A:$Q,$T$2,FALSE)),"")</f>
        <v>0.05</v>
      </c>
      <c r="U1475" s="104">
        <f>_xlfn.IFNA(IF($B1475="","",VLOOKUP($B1475,'SWC Towers'!$A:$Q,$U$2,FALSE)),"")</f>
        <v>0.65</v>
      </c>
      <c r="V1475" s="104" t="str">
        <f>_xlfn.IFNA(IF($B1475="","",VLOOKUP($B1475,'SWC Towers'!$A:$Q,$V$2,FALSE)),"")</f>
        <v/>
      </c>
      <c r="W1475" s="104">
        <f>_xlfn.IFNA(IF($B1475="","",VLOOKUP($B1475,'SWC Towers'!$A:$Q,$W$2,FALSE)),"")</f>
        <v>0.1</v>
      </c>
      <c r="X1475" s="104" t="str">
        <f>_xlfn.IFNA(IF($B1475="","",VLOOKUP($B1475,'SWC Towers'!$A:$Q,$X$2,FALSE)),"")</f>
        <v/>
      </c>
      <c r="Y1475" s="104" t="str">
        <f>_xlfn.IFNA(IF($B1475="","",VLOOKUP($B1475,'SWC Towers'!$A:$Q,$Y$2,FALSE)),"")</f>
        <v/>
      </c>
      <c r="Z1475" s="104">
        <f>_xlfn.IFNA(IF($B1475="","",VLOOKUP($B1475,'SWC Towers'!$A:$Q,$Z$2,FALSE)),"")</f>
        <v>0.1</v>
      </c>
      <c r="AA1475" s="104" t="str">
        <f>_xlfn.IFNA(IF($B1475="","",VLOOKUP($B1475,'SWC Towers'!$A:$Q,$AA$2,FALSE)),"")</f>
        <v/>
      </c>
      <c r="AB1475" s="106" t="str">
        <f>_xlfn.IFNA(IF($B1475="","",VLOOKUP($B1475,'SWC Towers'!$A:$Q,$AB$2,FALSE)),"")</f>
        <v/>
      </c>
      <c r="AC1475" s="20">
        <f>SUM(Table25[[#This Row],[IT Tower: Application]:[Other/Non-IT ]])</f>
        <v>1</v>
      </c>
      <c r="AD1475" s="67"/>
      <c r="AE1475" s="67"/>
      <c r="AF1475" s="67"/>
      <c r="AG1475" s="67"/>
      <c r="AH1475" s="67"/>
      <c r="AI1475" s="67"/>
      <c r="AJ1475" s="67"/>
      <c r="AK1475" s="67"/>
      <c r="AL1475" s="67"/>
      <c r="AM1475" s="67"/>
      <c r="AN1475" s="67"/>
      <c r="AO1475" s="67"/>
      <c r="AP1475" s="67"/>
      <c r="AQ1475" s="67"/>
      <c r="AR1475" s="67"/>
      <c r="AS1475" s="67"/>
      <c r="AT1475" s="67"/>
      <c r="AU1475" s="67"/>
      <c r="AV1475" s="67"/>
      <c r="AW1475" s="67"/>
      <c r="AX1475" s="67"/>
      <c r="AY1475" s="67"/>
      <c r="AZ1475" s="67">
        <v>8660</v>
      </c>
      <c r="BA1475" s="67">
        <v>0</v>
      </c>
      <c r="BB1475" s="113"/>
      <c r="BC1475" s="113"/>
      <c r="BD1475" s="113"/>
      <c r="BE1475" s="113"/>
      <c r="BF1475" s="113"/>
      <c r="BG1475" s="113"/>
      <c r="BH1475" s="113"/>
      <c r="BI1475" s="113"/>
      <c r="BJ1475" s="113"/>
      <c r="BK1475" s="113"/>
      <c r="BL1475" s="113"/>
      <c r="BM1475" s="113"/>
      <c r="BN1475" s="113"/>
      <c r="BO1475" s="113"/>
      <c r="BP1475" s="113"/>
      <c r="BQ1475" s="113"/>
      <c r="BR1475" s="113"/>
      <c r="BS1475" s="113"/>
      <c r="BT1475" s="113"/>
      <c r="BU1475" s="113"/>
      <c r="BV1475" s="113"/>
      <c r="BW1475" s="113"/>
      <c r="BX1475" s="113"/>
      <c r="BY1475" s="113"/>
      <c r="BZ1475" s="113"/>
      <c r="CA1475" s="67"/>
      <c r="CB1475" s="113"/>
      <c r="CC1475" s="69">
        <f>SUM(Table25[[#This Row],[Contract Amount FY00]:[Contract Amount FY50]])</f>
        <v>8660</v>
      </c>
      <c r="CD1475" s="114"/>
    </row>
    <row r="1476" spans="1:82" x14ac:dyDescent="0.25">
      <c r="A1476" s="122" t="s">
        <v>2080</v>
      </c>
      <c r="B1476" s="122" t="s">
        <v>3013</v>
      </c>
      <c r="C1476" s="122" t="s">
        <v>279</v>
      </c>
      <c r="E1476" s="26" t="str">
        <f>IFERROR(IF(VLOOKUP(Table25[[#This Row],[Contract No.]],Table3[#All],3,FALSE)="","No","Yes"),"")</f>
        <v>Yes</v>
      </c>
      <c r="F1476" s="107" t="str">
        <f>IFERROR(VLOOKUP(Table25[[#This Row],[Contract No.]],Table3[#All],3,FALSE),"")</f>
        <v>NASPO</v>
      </c>
      <c r="G1476" s="107" t="str">
        <f>IFERROR(IF(Table25[[#This Row],[Cooperative Purchase
(Yes/No)]]="Yes","Yes",IF(VLOOKUP(Table25[[#This Row],[Contract No.]],Table3[#All],1,FALSE)=Table25[[#This Row],[Contract No.]],"Yes","No")),"No")</f>
        <v>Yes</v>
      </c>
      <c r="H1476" s="51">
        <f>IFERROR(VLOOKUP(Table25[[#This Row],[Contract No.]],Table3[#All],4,FALSE),"")</f>
        <v>44926</v>
      </c>
      <c r="I1476" s="28">
        <f>IFERROR(IF(AND(MONTH(Table25[[#This Row],[Contract Start Date]])&gt;6,MONTH(Table25[[#This Row],[Contract Start Date]])&lt;=12),YEAR(Table25[[#This Row],[Contract Start Date]])+1,YEAR(Table25[[#This Row],[Contract Start Date]])),"")</f>
        <v>2023</v>
      </c>
      <c r="J1476" s="108">
        <f>Table25[[#This Row],[FY Formula start]]</f>
        <v>2023</v>
      </c>
      <c r="K1476" s="59" t="str">
        <f>"FY"&amp;" "&amp;Table25[[#This Row],[Year Start]]</f>
        <v>FY 2023</v>
      </c>
      <c r="L1476" s="109">
        <f>IFERROR(VLOOKUP(Table25[[#This Row],[Contract No.]],Table3[#All],5,FALSE),"")</f>
        <v>46501</v>
      </c>
      <c r="M1476" s="110">
        <f>IFERROR(IF(Table25[[#This Row],[Contract End Date]]="99/99/9999","No End",IF(AND(MONTH(Table25[[#This Row],[Contract End Date]])&gt;6,MONTH(Table25[[#This Row],[Contract End Date]])&lt;=12),YEAR(Table25[[#This Row],[Contract End Date]])+1,YEAR(Table25[[#This Row],[Contract End Date]]))),"")</f>
        <v>2027</v>
      </c>
      <c r="N1476" s="111">
        <f>Table25[[#This Row],[FY Formula end]]</f>
        <v>2027</v>
      </c>
      <c r="O1476" s="112" t="str">
        <f>IF(Table25[[#This Row],[Year End]]="No End","No End","FY"&amp;" "&amp;Table25[[#This Row],[Year End]])</f>
        <v>FY 2027</v>
      </c>
      <c r="P1476" s="27"/>
      <c r="Q1476" s="104">
        <f>_xlfn.IFNA(IF($B1476="","",VLOOKUP($B1476,'SWC Towers'!$A:$Q,$Q$2,FALSE)),"")</f>
        <v>0.3</v>
      </c>
      <c r="R1476" s="106" t="str">
        <f>_xlfn.IFNA(IF($B1476="","",VLOOKUP($B1476,'SWC Towers'!$A:$Q,$R$2,FALSE)),"")</f>
        <v/>
      </c>
      <c r="S1476" s="106">
        <f>_xlfn.IFNA(IF($B1476="","",VLOOKUP($B1476,'SWC Towers'!$A:$Q,$S$2,FALSE)),"")</f>
        <v>0.1</v>
      </c>
      <c r="T1476" s="106" t="str">
        <f>_xlfn.IFNA(IF($B1476="","",VLOOKUP($B1476,'SWC Towers'!$A:$Q,$T$2,FALSE)),"")</f>
        <v/>
      </c>
      <c r="U1476" s="104">
        <f>_xlfn.IFNA(IF($B1476="","",VLOOKUP($B1476,'SWC Towers'!$A:$Q,$U$2,FALSE)),"")</f>
        <v>0.6</v>
      </c>
      <c r="V1476" s="104" t="str">
        <f>_xlfn.IFNA(IF($B1476="","",VLOOKUP($B1476,'SWC Towers'!$A:$Q,$V$2,FALSE)),"")</f>
        <v/>
      </c>
      <c r="W1476" s="104" t="str">
        <f>_xlfn.IFNA(IF($B1476="","",VLOOKUP($B1476,'SWC Towers'!$A:$Q,$W$2,FALSE)),"")</f>
        <v/>
      </c>
      <c r="X1476" s="104" t="str">
        <f>_xlfn.IFNA(IF($B1476="","",VLOOKUP($B1476,'SWC Towers'!$A:$Q,$X$2,FALSE)),"")</f>
        <v/>
      </c>
      <c r="Y1476" s="104" t="str">
        <f>_xlfn.IFNA(IF($B1476="","",VLOOKUP($B1476,'SWC Towers'!$A:$Q,$Y$2,FALSE)),"")</f>
        <v/>
      </c>
      <c r="Z1476" s="104" t="str">
        <f>_xlfn.IFNA(IF($B1476="","",VLOOKUP($B1476,'SWC Towers'!$A:$Q,$Z$2,FALSE)),"")</f>
        <v/>
      </c>
      <c r="AA1476" s="104" t="str">
        <f>_xlfn.IFNA(IF($B1476="","",VLOOKUP($B1476,'SWC Towers'!$A:$Q,$AA$2,FALSE)),"")</f>
        <v/>
      </c>
      <c r="AB1476" s="106" t="str">
        <f>_xlfn.IFNA(IF($B1476="","",VLOOKUP($B1476,'SWC Towers'!$A:$Q,$AB$2,FALSE)),"")</f>
        <v/>
      </c>
      <c r="AC1476" s="20">
        <f>SUM(Table25[[#This Row],[IT Tower: Application]:[Other/Non-IT ]])</f>
        <v>1</v>
      </c>
      <c r="AD1476" s="67"/>
      <c r="AE1476" s="67"/>
      <c r="AF1476" s="67"/>
      <c r="AG1476" s="67"/>
      <c r="AH1476" s="67"/>
      <c r="AI1476" s="67"/>
      <c r="AJ1476" s="67"/>
      <c r="AK1476" s="67"/>
      <c r="AL1476" s="67"/>
      <c r="AM1476" s="67"/>
      <c r="AN1476" s="67"/>
      <c r="AO1476" s="67"/>
      <c r="AP1476" s="67"/>
      <c r="AQ1476" s="67"/>
      <c r="AR1476" s="67"/>
      <c r="AS1476" s="67"/>
      <c r="AT1476" s="67"/>
      <c r="AU1476" s="67"/>
      <c r="AV1476" s="67"/>
      <c r="AW1476" s="67"/>
      <c r="AX1476" s="67"/>
      <c r="AY1476" s="67"/>
      <c r="AZ1476" s="67"/>
      <c r="BA1476" s="67"/>
      <c r="BB1476" s="113"/>
      <c r="BC1476" s="113">
        <v>108296</v>
      </c>
      <c r="BD1476" s="113"/>
      <c r="BE1476" s="113"/>
      <c r="BF1476" s="113"/>
      <c r="BG1476" s="113"/>
      <c r="BH1476" s="113"/>
      <c r="BI1476" s="113"/>
      <c r="BJ1476" s="113"/>
      <c r="BK1476" s="113"/>
      <c r="BL1476" s="113"/>
      <c r="BM1476" s="113"/>
      <c r="BN1476" s="113"/>
      <c r="BO1476" s="113"/>
      <c r="BP1476" s="113"/>
      <c r="BQ1476" s="113"/>
      <c r="BR1476" s="113"/>
      <c r="BS1476" s="113"/>
      <c r="BT1476" s="113"/>
      <c r="BU1476" s="113"/>
      <c r="BV1476" s="113"/>
      <c r="BW1476" s="113"/>
      <c r="BX1476" s="113"/>
      <c r="BY1476" s="113"/>
      <c r="BZ1476" s="113"/>
      <c r="CA1476" s="67"/>
      <c r="CB1476" s="113"/>
      <c r="CC1476" s="69">
        <f>SUM(Table25[[#This Row],[Contract Amount FY00]:[Contract Amount FY50]])</f>
        <v>108296</v>
      </c>
      <c r="CD1476" s="114"/>
    </row>
    <row r="1477" spans="1:82" x14ac:dyDescent="0.25">
      <c r="A1477" s="122" t="s">
        <v>2080</v>
      </c>
      <c r="B1477" s="122" t="s">
        <v>3015</v>
      </c>
      <c r="C1477" s="122" t="s">
        <v>2719</v>
      </c>
      <c r="E1477" s="26" t="str">
        <f>IFERROR(IF(VLOOKUP(Table25[[#This Row],[Contract No.]],Table3[#All],3,FALSE)="","No","Yes"),"")</f>
        <v>Yes</v>
      </c>
      <c r="F1477" s="107" t="str">
        <f>IFERROR(VLOOKUP(Table25[[#This Row],[Contract No.]],Table3[#All],3,FALSE),"")</f>
        <v>NASPO</v>
      </c>
      <c r="G1477" s="107" t="str">
        <f>IFERROR(IF(Table25[[#This Row],[Cooperative Purchase
(Yes/No)]]="Yes","Yes",IF(VLOOKUP(Table25[[#This Row],[Contract No.]],Table3[#All],1,FALSE)=Table25[[#This Row],[Contract No.]],"Yes","No")),"No")</f>
        <v>Yes</v>
      </c>
      <c r="H1477" s="51">
        <f>IFERROR(VLOOKUP(Table25[[#This Row],[Contract No.]],Table3[#All],4,FALSE),"")</f>
        <v>44805</v>
      </c>
      <c r="I1477" s="28">
        <f>IFERROR(IF(AND(MONTH(Table25[[#This Row],[Contract Start Date]])&gt;6,MONTH(Table25[[#This Row],[Contract Start Date]])&lt;=12),YEAR(Table25[[#This Row],[Contract Start Date]])+1,YEAR(Table25[[#This Row],[Contract Start Date]])),"")</f>
        <v>2023</v>
      </c>
      <c r="J1477" s="108">
        <f>Table25[[#This Row],[FY Formula start]]</f>
        <v>2023</v>
      </c>
      <c r="K1477" s="59" t="str">
        <f>"FY"&amp;" "&amp;Table25[[#This Row],[Year Start]]</f>
        <v>FY 2023</v>
      </c>
      <c r="L1477" s="109">
        <f>IFERROR(VLOOKUP(Table25[[#This Row],[Contract No.]],Table3[#All],5,FALSE),"")</f>
        <v>46521</v>
      </c>
      <c r="M1477" s="110">
        <f>IFERROR(IF(Table25[[#This Row],[Contract End Date]]="99/99/9999","No End",IF(AND(MONTH(Table25[[#This Row],[Contract End Date]])&gt;6,MONTH(Table25[[#This Row],[Contract End Date]])&lt;=12),YEAR(Table25[[#This Row],[Contract End Date]])+1,YEAR(Table25[[#This Row],[Contract End Date]]))),"")</f>
        <v>2027</v>
      </c>
      <c r="N1477" s="111">
        <f>Table25[[#This Row],[FY Formula end]]</f>
        <v>2027</v>
      </c>
      <c r="O1477" s="112" t="str">
        <f>IF(Table25[[#This Row],[Year End]]="No End","No End","FY"&amp;" "&amp;Table25[[#This Row],[Year End]])</f>
        <v>FY 2027</v>
      </c>
      <c r="P1477" s="27"/>
      <c r="Q1477" s="104" t="str">
        <f>_xlfn.IFNA(IF($B1477="","",VLOOKUP($B1477,'SWC Towers'!$A:$Q,$Q$2,FALSE)),"")</f>
        <v/>
      </c>
      <c r="R1477" s="106" t="str">
        <f>_xlfn.IFNA(IF($B1477="","",VLOOKUP($B1477,'SWC Towers'!$A:$Q,$R$2,FALSE)),"")</f>
        <v/>
      </c>
      <c r="S1477" s="106" t="str">
        <f>_xlfn.IFNA(IF($B1477="","",VLOOKUP($B1477,'SWC Towers'!$A:$Q,$S$2,FALSE)),"")</f>
        <v/>
      </c>
      <c r="T1477" s="106" t="str">
        <f>_xlfn.IFNA(IF($B1477="","",VLOOKUP($B1477,'SWC Towers'!$A:$Q,$T$2,FALSE)),"")</f>
        <v/>
      </c>
      <c r="U1477" s="104">
        <f>_xlfn.IFNA(IF($B1477="","",VLOOKUP($B1477,'SWC Towers'!$A:$Q,$U$2,FALSE)),"")</f>
        <v>0.4</v>
      </c>
      <c r="V1477" s="104" t="str">
        <f>_xlfn.IFNA(IF($B1477="","",VLOOKUP($B1477,'SWC Towers'!$A:$Q,$V$2,FALSE)),"")</f>
        <v/>
      </c>
      <c r="W1477" s="104" t="str">
        <f>_xlfn.IFNA(IF($B1477="","",VLOOKUP($B1477,'SWC Towers'!$A:$Q,$W$2,FALSE)),"")</f>
        <v/>
      </c>
      <c r="X1477" s="104" t="str">
        <f>_xlfn.IFNA(IF($B1477="","",VLOOKUP($B1477,'SWC Towers'!$A:$Q,$X$2,FALSE)),"")</f>
        <v/>
      </c>
      <c r="Y1477" s="104">
        <f>_xlfn.IFNA(IF($B1477="","",VLOOKUP($B1477,'SWC Towers'!$A:$Q,$Y$2,FALSE)),"")</f>
        <v>0.3</v>
      </c>
      <c r="Z1477" s="104">
        <f>_xlfn.IFNA(IF($B1477="","",VLOOKUP($B1477,'SWC Towers'!$A:$Q,$Z$2,FALSE)),"")</f>
        <v>0.3</v>
      </c>
      <c r="AA1477" s="104" t="str">
        <f>_xlfn.IFNA(IF($B1477="","",VLOOKUP($B1477,'SWC Towers'!$A:$Q,$AA$2,FALSE)),"")</f>
        <v/>
      </c>
      <c r="AB1477" s="106" t="str">
        <f>_xlfn.IFNA(IF($B1477="","",VLOOKUP($B1477,'SWC Towers'!$A:$Q,$AB$2,FALSE)),"")</f>
        <v/>
      </c>
      <c r="AC1477" s="20">
        <f>SUM(Table25[[#This Row],[IT Tower: Application]:[Other/Non-IT ]])</f>
        <v>1</v>
      </c>
      <c r="AD1477" s="67"/>
      <c r="AE1477" s="67"/>
      <c r="AF1477" s="67"/>
      <c r="AG1477" s="67"/>
      <c r="AH1477" s="67"/>
      <c r="AI1477" s="67"/>
      <c r="AJ1477" s="67"/>
      <c r="AK1477" s="67"/>
      <c r="AL1477" s="67"/>
      <c r="AM1477" s="67"/>
      <c r="AN1477" s="67"/>
      <c r="AO1477" s="67"/>
      <c r="AP1477" s="67"/>
      <c r="AQ1477" s="67"/>
      <c r="AR1477" s="67"/>
      <c r="AS1477" s="67"/>
      <c r="AT1477" s="67"/>
      <c r="AU1477" s="67"/>
      <c r="AV1477" s="67"/>
      <c r="AW1477" s="67"/>
      <c r="AX1477" s="67"/>
      <c r="AY1477" s="67"/>
      <c r="AZ1477" s="67"/>
      <c r="BA1477" s="67"/>
      <c r="BB1477" s="113">
        <v>0</v>
      </c>
      <c r="BC1477" s="113">
        <v>23910</v>
      </c>
      <c r="BD1477" s="113"/>
      <c r="BE1477" s="113"/>
      <c r="BF1477" s="113"/>
      <c r="BG1477" s="113"/>
      <c r="BH1477" s="113"/>
      <c r="BI1477" s="113"/>
      <c r="BJ1477" s="113"/>
      <c r="BK1477" s="113"/>
      <c r="BL1477" s="113"/>
      <c r="BM1477" s="113"/>
      <c r="BN1477" s="113"/>
      <c r="BO1477" s="113"/>
      <c r="BP1477" s="113"/>
      <c r="BQ1477" s="113"/>
      <c r="BR1477" s="113"/>
      <c r="BS1477" s="113"/>
      <c r="BT1477" s="113"/>
      <c r="BU1477" s="113"/>
      <c r="BV1477" s="113"/>
      <c r="BW1477" s="113"/>
      <c r="BX1477" s="113"/>
      <c r="BY1477" s="113"/>
      <c r="BZ1477" s="113"/>
      <c r="CA1477" s="67"/>
      <c r="CB1477" s="113"/>
      <c r="CC1477" s="69">
        <f>SUM(Table25[[#This Row],[Contract Amount FY00]:[Contract Amount FY50]])</f>
        <v>23910</v>
      </c>
      <c r="CD1477" s="114"/>
    </row>
    <row r="1478" spans="1:82" x14ac:dyDescent="0.25">
      <c r="A1478" s="122" t="s">
        <v>2080</v>
      </c>
      <c r="B1478" s="122" t="s">
        <v>3183</v>
      </c>
      <c r="C1478" s="122" t="s">
        <v>946</v>
      </c>
      <c r="E1478" s="26" t="str">
        <f>IFERROR(IF(VLOOKUP(Table25[[#This Row],[Contract No.]],Table3[#All],3,FALSE)="","No","Yes"),"")</f>
        <v>Yes</v>
      </c>
      <c r="F1478" s="107" t="str">
        <f>IFERROR(VLOOKUP(Table25[[#This Row],[Contract No.]],Table3[#All],3,FALSE),"")</f>
        <v>NASPO</v>
      </c>
      <c r="G1478" s="107" t="str">
        <f>IFERROR(IF(Table25[[#This Row],[Cooperative Purchase
(Yes/No)]]="Yes","Yes",IF(VLOOKUP(Table25[[#This Row],[Contract No.]],Table3[#All],1,FALSE)=Table25[[#This Row],[Contract No.]],"Yes","No")),"No")</f>
        <v>Yes</v>
      </c>
      <c r="H1478" s="51">
        <f>IFERROR(VLOOKUP(Table25[[#This Row],[Contract No.]],Table3[#All],4,FALSE),"")</f>
        <v>45505</v>
      </c>
      <c r="I1478" s="28">
        <f>IFERROR(IF(AND(MONTH(Table25[[#This Row],[Contract Start Date]])&gt;6,MONTH(Table25[[#This Row],[Contract Start Date]])&lt;=12),YEAR(Table25[[#This Row],[Contract Start Date]])+1,YEAR(Table25[[#This Row],[Contract Start Date]])),"")</f>
        <v>2025</v>
      </c>
      <c r="J1478" s="108">
        <f>Table25[[#This Row],[FY Formula start]]</f>
        <v>2025</v>
      </c>
      <c r="K1478" s="59" t="str">
        <f>"FY"&amp;" "&amp;Table25[[#This Row],[Year Start]]</f>
        <v>FY 2025</v>
      </c>
      <c r="L1478" s="109">
        <f>IFERROR(VLOOKUP(Table25[[#This Row],[Contract No.]],Table3[#All],5,FALSE),"")</f>
        <v>47330</v>
      </c>
      <c r="M1478" s="110">
        <f>IFERROR(IF(Table25[[#This Row],[Contract End Date]]="99/99/9999","No End",IF(AND(MONTH(Table25[[#This Row],[Contract End Date]])&gt;6,MONTH(Table25[[#This Row],[Contract End Date]])&lt;=12),YEAR(Table25[[#This Row],[Contract End Date]])+1,YEAR(Table25[[#This Row],[Contract End Date]]))),"")</f>
        <v>2030</v>
      </c>
      <c r="N1478" s="111">
        <f>Table25[[#This Row],[FY Formula end]]</f>
        <v>2030</v>
      </c>
      <c r="O1478" s="112" t="str">
        <f>IF(Table25[[#This Row],[Year End]]="No End","No End","FY"&amp;" "&amp;Table25[[#This Row],[Year End]])</f>
        <v>FY 2030</v>
      </c>
      <c r="P1478" s="27"/>
      <c r="Q1478" s="104">
        <f>_xlfn.IFNA(IF($B1478="","",VLOOKUP($B1478,'SWC Towers'!$A:$Q,$Q$2,FALSE)),"")</f>
        <v>0.2</v>
      </c>
      <c r="R1478" s="106" t="str">
        <f>_xlfn.IFNA(IF($B1478="","",VLOOKUP($B1478,'SWC Towers'!$A:$Q,$R$2,FALSE)),"")</f>
        <v/>
      </c>
      <c r="S1478" s="106">
        <f>_xlfn.IFNA(IF($B1478="","",VLOOKUP($B1478,'SWC Towers'!$A:$Q,$S$2,FALSE)),"")</f>
        <v>0.2</v>
      </c>
      <c r="T1478" s="106" t="str">
        <f>_xlfn.IFNA(IF($B1478="","",VLOOKUP($B1478,'SWC Towers'!$A:$Q,$T$2,FALSE)),"")</f>
        <v/>
      </c>
      <c r="U1478" s="104">
        <f>_xlfn.IFNA(IF($B1478="","",VLOOKUP($B1478,'SWC Towers'!$A:$Q,$U$2,FALSE)),"")</f>
        <v>0.4</v>
      </c>
      <c r="V1478" s="104" t="str">
        <f>_xlfn.IFNA(IF($B1478="","",VLOOKUP($B1478,'SWC Towers'!$A:$Q,$V$2,FALSE)),"")</f>
        <v/>
      </c>
      <c r="W1478" s="104">
        <f>_xlfn.IFNA(IF($B1478="","",VLOOKUP($B1478,'SWC Towers'!$A:$Q,$W$2,FALSE)),"")</f>
        <v>0.2</v>
      </c>
      <c r="X1478" s="104" t="str">
        <f>_xlfn.IFNA(IF($B1478="","",VLOOKUP($B1478,'SWC Towers'!$A:$Q,$X$2,FALSE)),"")</f>
        <v/>
      </c>
      <c r="Y1478" s="104" t="str">
        <f>_xlfn.IFNA(IF($B1478="","",VLOOKUP($B1478,'SWC Towers'!$A:$Q,$Y$2,FALSE)),"")</f>
        <v/>
      </c>
      <c r="Z1478" s="104" t="str">
        <f>_xlfn.IFNA(IF($B1478="","",VLOOKUP($B1478,'SWC Towers'!$A:$Q,$Z$2,FALSE)),"")</f>
        <v/>
      </c>
      <c r="AA1478" s="104" t="str">
        <f>_xlfn.IFNA(IF($B1478="","",VLOOKUP($B1478,'SWC Towers'!$A:$Q,$AA$2,FALSE)),"")</f>
        <v/>
      </c>
      <c r="AB1478" s="106" t="str">
        <f>_xlfn.IFNA(IF($B1478="","",VLOOKUP($B1478,'SWC Towers'!$A:$Q,$AB$2,FALSE)),"")</f>
        <v/>
      </c>
      <c r="AC1478" s="20">
        <f>SUM(Table25[[#This Row],[IT Tower: Application]:[Other/Non-IT ]])</f>
        <v>1</v>
      </c>
      <c r="AD1478" s="67"/>
      <c r="AE1478" s="67"/>
      <c r="AF1478" s="67"/>
      <c r="AG1478" s="67"/>
      <c r="AH1478" s="67"/>
      <c r="AI1478" s="67"/>
      <c r="AJ1478" s="67"/>
      <c r="AK1478" s="67"/>
      <c r="AL1478" s="67"/>
      <c r="AM1478" s="67"/>
      <c r="AN1478" s="67"/>
      <c r="AO1478" s="67"/>
      <c r="AP1478" s="67"/>
      <c r="AQ1478" s="67"/>
      <c r="AR1478" s="67"/>
      <c r="AS1478" s="67"/>
      <c r="AT1478" s="67"/>
      <c r="AU1478" s="67"/>
      <c r="AV1478" s="67"/>
      <c r="AW1478" s="67"/>
      <c r="AX1478" s="67"/>
      <c r="AY1478" s="67"/>
      <c r="AZ1478" s="67"/>
      <c r="BA1478" s="67"/>
      <c r="BB1478" s="113"/>
      <c r="BC1478" s="113">
        <v>5634</v>
      </c>
      <c r="BD1478" s="113"/>
      <c r="BE1478" s="113"/>
      <c r="BF1478" s="113"/>
      <c r="BG1478" s="113"/>
      <c r="BH1478" s="113"/>
      <c r="BI1478" s="113"/>
      <c r="BJ1478" s="113"/>
      <c r="BK1478" s="113"/>
      <c r="BL1478" s="113"/>
      <c r="BM1478" s="113"/>
      <c r="BN1478" s="113"/>
      <c r="BO1478" s="113"/>
      <c r="BP1478" s="113"/>
      <c r="BQ1478" s="113"/>
      <c r="BR1478" s="113"/>
      <c r="BS1478" s="113"/>
      <c r="BT1478" s="113"/>
      <c r="BU1478" s="113"/>
      <c r="BV1478" s="113"/>
      <c r="BW1478" s="113"/>
      <c r="BX1478" s="113"/>
      <c r="BY1478" s="113"/>
      <c r="BZ1478" s="113"/>
      <c r="CA1478" s="67"/>
      <c r="CB1478" s="113"/>
      <c r="CC1478" s="69">
        <f>SUM(Table25[[#This Row],[Contract Amount FY00]:[Contract Amount FY50]])</f>
        <v>5634</v>
      </c>
      <c r="CD1478" s="114"/>
    </row>
    <row r="1479" spans="1:82" x14ac:dyDescent="0.25">
      <c r="A1479" s="122" t="s">
        <v>1955</v>
      </c>
      <c r="B1479" s="122" t="s">
        <v>757</v>
      </c>
      <c r="C1479" s="122" t="s">
        <v>1291</v>
      </c>
      <c r="E1479" s="26" t="str">
        <f>IFERROR(IF(VLOOKUP(Table25[[#This Row],[Contract No.]],Table3[#All],3,FALSE)="","No","Yes"),"")</f>
        <v>Yes</v>
      </c>
      <c r="F1479" s="107" t="str">
        <f>IFERROR(VLOOKUP(Table25[[#This Row],[Contract No.]],Table3[#All],3,FALSE),"")</f>
        <v>NASPO</v>
      </c>
      <c r="G1479" s="107" t="str">
        <f>IFERROR(IF(Table25[[#This Row],[Cooperative Purchase
(Yes/No)]]="Yes","Yes",IF(VLOOKUP(Table25[[#This Row],[Contract No.]],Table3[#All],1,FALSE)=Table25[[#This Row],[Contract No.]],"Yes","No")),"No")</f>
        <v>Yes</v>
      </c>
      <c r="H1479" s="51">
        <f>IFERROR(VLOOKUP(Table25[[#This Row],[Contract No.]],Table3[#All],4,FALSE),"")</f>
        <v>43516</v>
      </c>
      <c r="I1479" s="28">
        <f>IFERROR(IF(AND(MONTH(Table25[[#This Row],[Contract Start Date]])&gt;6,MONTH(Table25[[#This Row],[Contract Start Date]])&lt;=12),YEAR(Table25[[#This Row],[Contract Start Date]])+1,YEAR(Table25[[#This Row],[Contract Start Date]])),"")</f>
        <v>2019</v>
      </c>
      <c r="J1479" s="108">
        <f>Table25[[#This Row],[FY Formula start]]</f>
        <v>2019</v>
      </c>
      <c r="K1479" s="59" t="str">
        <f>"FY"&amp;" "&amp;Table25[[#This Row],[Year Start]]</f>
        <v>FY 2019</v>
      </c>
      <c r="L1479" s="109">
        <f>IFERROR(VLOOKUP(Table25[[#This Row],[Contract No.]],Table3[#All],5,FALSE),"")</f>
        <v>45535</v>
      </c>
      <c r="M1479" s="110">
        <f>IFERROR(IF(Table25[[#This Row],[Contract End Date]]="99/99/9999","No End",IF(AND(MONTH(Table25[[#This Row],[Contract End Date]])&gt;6,MONTH(Table25[[#This Row],[Contract End Date]])&lt;=12),YEAR(Table25[[#This Row],[Contract End Date]])+1,YEAR(Table25[[#This Row],[Contract End Date]]))),"")</f>
        <v>2025</v>
      </c>
      <c r="N1479" s="111">
        <f>Table25[[#This Row],[FY Formula end]]</f>
        <v>2025</v>
      </c>
      <c r="O1479" s="112" t="str">
        <f>IF(Table25[[#This Row],[Year End]]="No End","No End","FY"&amp;" "&amp;Table25[[#This Row],[Year End]])</f>
        <v>FY 2025</v>
      </c>
      <c r="P1479" s="27"/>
      <c r="Q1479" s="104" t="str">
        <f>_xlfn.IFNA(IF($B1479="","",VLOOKUP($B1479,'SWC Towers'!$A:$Q,$Q$2,FALSE)),"")</f>
        <v/>
      </c>
      <c r="R1479" s="106" t="str">
        <f>_xlfn.IFNA(IF($B1479="","",VLOOKUP($B1479,'SWC Towers'!$A:$Q,$R$2,FALSE)),"")</f>
        <v/>
      </c>
      <c r="S1479" s="106" t="str">
        <f>_xlfn.IFNA(IF($B1479="","",VLOOKUP($B1479,'SWC Towers'!$A:$Q,$S$2,FALSE)),"")</f>
        <v/>
      </c>
      <c r="T1479" s="106">
        <f>_xlfn.IFNA(IF($B1479="","",VLOOKUP($B1479,'SWC Towers'!$A:$Q,$T$2,FALSE)),"")</f>
        <v>0.1</v>
      </c>
      <c r="U1479" s="104">
        <f>_xlfn.IFNA(IF($B1479="","",VLOOKUP($B1479,'SWC Towers'!$A:$Q,$U$2,FALSE)),"")</f>
        <v>0.3</v>
      </c>
      <c r="V1479" s="104" t="str">
        <f>_xlfn.IFNA(IF($B1479="","",VLOOKUP($B1479,'SWC Towers'!$A:$Q,$V$2,FALSE)),"")</f>
        <v/>
      </c>
      <c r="W1479" s="104">
        <f>_xlfn.IFNA(IF($B1479="","",VLOOKUP($B1479,'SWC Towers'!$A:$Q,$W$2,FALSE)),"")</f>
        <v>0.6</v>
      </c>
      <c r="X1479" s="104" t="str">
        <f>_xlfn.IFNA(IF($B1479="","",VLOOKUP($B1479,'SWC Towers'!$A:$Q,$X$2,FALSE)),"")</f>
        <v/>
      </c>
      <c r="Y1479" s="104" t="str">
        <f>_xlfn.IFNA(IF($B1479="","",VLOOKUP($B1479,'SWC Towers'!$A:$Q,$Y$2,FALSE)),"")</f>
        <v/>
      </c>
      <c r="Z1479" s="104" t="str">
        <f>_xlfn.IFNA(IF($B1479="","",VLOOKUP($B1479,'SWC Towers'!$A:$Q,$Z$2,FALSE)),"")</f>
        <v/>
      </c>
      <c r="AA1479" s="104" t="str">
        <f>_xlfn.IFNA(IF($B1479="","",VLOOKUP($B1479,'SWC Towers'!$A:$Q,$AA$2,FALSE)),"")</f>
        <v/>
      </c>
      <c r="AB1479" s="106" t="str">
        <f>_xlfn.IFNA(IF($B1479="","",VLOOKUP($B1479,'SWC Towers'!$A:$Q,$AB$2,FALSE)),"")</f>
        <v/>
      </c>
      <c r="AC1479" s="20">
        <f>SUM(Table25[[#This Row],[IT Tower: Application]:[Other/Non-IT ]])</f>
        <v>1</v>
      </c>
      <c r="AD1479" s="67"/>
      <c r="AE1479" s="67"/>
      <c r="AF1479" s="67"/>
      <c r="AG1479" s="67"/>
      <c r="AH1479" s="67"/>
      <c r="AI1479" s="67"/>
      <c r="AJ1479" s="67"/>
      <c r="AK1479" s="67"/>
      <c r="AL1479" s="67"/>
      <c r="AM1479" s="67"/>
      <c r="AN1479" s="67"/>
      <c r="AO1479" s="67"/>
      <c r="AP1479" s="67"/>
      <c r="AQ1479" s="67"/>
      <c r="AR1479" s="67"/>
      <c r="AS1479" s="67"/>
      <c r="AT1479" s="67"/>
      <c r="AU1479" s="67"/>
      <c r="AV1479" s="67"/>
      <c r="AW1479" s="67"/>
      <c r="AX1479" s="67"/>
      <c r="AY1479" s="67"/>
      <c r="AZ1479" s="67"/>
      <c r="BA1479" s="67"/>
      <c r="BB1479" s="113">
        <v>2420</v>
      </c>
      <c r="BC1479" s="113">
        <v>0</v>
      </c>
      <c r="BD1479" s="113"/>
      <c r="BE1479" s="113"/>
      <c r="BF1479" s="113"/>
      <c r="BG1479" s="113"/>
      <c r="BH1479" s="113"/>
      <c r="BI1479" s="113"/>
      <c r="BJ1479" s="113"/>
      <c r="BK1479" s="113"/>
      <c r="BL1479" s="113"/>
      <c r="BM1479" s="113"/>
      <c r="BN1479" s="113"/>
      <c r="BO1479" s="113"/>
      <c r="BP1479" s="113"/>
      <c r="BQ1479" s="113"/>
      <c r="BR1479" s="113"/>
      <c r="BS1479" s="113"/>
      <c r="BT1479" s="113"/>
      <c r="BU1479" s="113"/>
      <c r="BV1479" s="113"/>
      <c r="BW1479" s="113"/>
      <c r="BX1479" s="113"/>
      <c r="BY1479" s="113"/>
      <c r="BZ1479" s="113"/>
      <c r="CA1479" s="67"/>
      <c r="CB1479" s="113"/>
      <c r="CC1479" s="69">
        <f>SUM(Table25[[#This Row],[Contract Amount FY00]:[Contract Amount FY50]])</f>
        <v>2420</v>
      </c>
      <c r="CD1479" s="114"/>
    </row>
    <row r="1480" spans="1:82" x14ac:dyDescent="0.25">
      <c r="A1480" s="122" t="s">
        <v>1955</v>
      </c>
      <c r="B1480" s="122" t="s">
        <v>2242</v>
      </c>
      <c r="C1480" s="122" t="s">
        <v>527</v>
      </c>
      <c r="E1480" s="26" t="str">
        <f>IFERROR(IF(VLOOKUP(Table25[[#This Row],[Contract No.]],Table3[#All],3,FALSE)="","No","Yes"),"")</f>
        <v>Yes</v>
      </c>
      <c r="F1480" s="107" t="str">
        <f>IFERROR(VLOOKUP(Table25[[#This Row],[Contract No.]],Table3[#All],3,FALSE),"")</f>
        <v>NASPO</v>
      </c>
      <c r="G1480" s="107" t="str">
        <f>IFERROR(IF(Table25[[#This Row],[Cooperative Purchase
(Yes/No)]]="Yes","Yes",IF(VLOOKUP(Table25[[#This Row],[Contract No.]],Table3[#All],1,FALSE)=Table25[[#This Row],[Contract No.]],"Yes","No")),"No")</f>
        <v>Yes</v>
      </c>
      <c r="H1480" s="51">
        <f>IFERROR(VLOOKUP(Table25[[#This Row],[Contract No.]],Table3[#All],4,FALSE),"")</f>
        <v>44378</v>
      </c>
      <c r="I1480" s="28">
        <f>IFERROR(IF(AND(MONTH(Table25[[#This Row],[Contract Start Date]])&gt;6,MONTH(Table25[[#This Row],[Contract Start Date]])&lt;=12),YEAR(Table25[[#This Row],[Contract Start Date]])+1,YEAR(Table25[[#This Row],[Contract Start Date]])),"")</f>
        <v>2022</v>
      </c>
      <c r="J1480" s="108">
        <f>Table25[[#This Row],[FY Formula start]]</f>
        <v>2022</v>
      </c>
      <c r="K1480" s="59" t="str">
        <f>"FY"&amp;" "&amp;Table25[[#This Row],[Year Start]]</f>
        <v>FY 2022</v>
      </c>
      <c r="L1480" s="109">
        <f>IFERROR(VLOOKUP(Table25[[#This Row],[Contract No.]],Table3[#All],5,FALSE),"")</f>
        <v>47118</v>
      </c>
      <c r="M1480" s="110">
        <f>IFERROR(IF(Table25[[#This Row],[Contract End Date]]="99/99/9999","No End",IF(AND(MONTH(Table25[[#This Row],[Contract End Date]])&gt;6,MONTH(Table25[[#This Row],[Contract End Date]])&lt;=12),YEAR(Table25[[#This Row],[Contract End Date]])+1,YEAR(Table25[[#This Row],[Contract End Date]]))),"")</f>
        <v>2029</v>
      </c>
      <c r="N1480" s="111">
        <f>Table25[[#This Row],[FY Formula end]]</f>
        <v>2029</v>
      </c>
      <c r="O1480" s="112" t="str">
        <f>IF(Table25[[#This Row],[Year End]]="No End","No End","FY"&amp;" "&amp;Table25[[#This Row],[Year End]])</f>
        <v>FY 2029</v>
      </c>
      <c r="P1480" s="27"/>
      <c r="Q1480" s="104">
        <f>_xlfn.IFNA(IF($B1480="","",VLOOKUP($B1480,'SWC Towers'!$A:$Q,$Q$2,FALSE)),"")</f>
        <v>0.25</v>
      </c>
      <c r="R1480" s="106">
        <f>_xlfn.IFNA(IF($B1480="","",VLOOKUP($B1480,'SWC Towers'!$A:$Q,$R$2,FALSE)),"")</f>
        <v>0.3</v>
      </c>
      <c r="S1480" s="106" t="str">
        <f>_xlfn.IFNA(IF($B1480="","",VLOOKUP($B1480,'SWC Towers'!$A:$Q,$S$2,FALSE)),"")</f>
        <v/>
      </c>
      <c r="T1480" s="106" t="str">
        <f>_xlfn.IFNA(IF($B1480="","",VLOOKUP($B1480,'SWC Towers'!$A:$Q,$T$2,FALSE)),"")</f>
        <v/>
      </c>
      <c r="U1480" s="104">
        <f>_xlfn.IFNA(IF($B1480="","",VLOOKUP($B1480,'SWC Towers'!$A:$Q,$U$2,FALSE)),"")</f>
        <v>0.3</v>
      </c>
      <c r="V1480" s="104" t="str">
        <f>_xlfn.IFNA(IF($B1480="","",VLOOKUP($B1480,'SWC Towers'!$A:$Q,$V$2,FALSE)),"")</f>
        <v/>
      </c>
      <c r="W1480" s="104">
        <f>_xlfn.IFNA(IF($B1480="","",VLOOKUP($B1480,'SWC Towers'!$A:$Q,$W$2,FALSE)),"")</f>
        <v>0.1</v>
      </c>
      <c r="X1480" s="104" t="str">
        <f>_xlfn.IFNA(IF($B1480="","",VLOOKUP($B1480,'SWC Towers'!$A:$Q,$X$2,FALSE)),"")</f>
        <v/>
      </c>
      <c r="Y1480" s="104" t="str">
        <f>_xlfn.IFNA(IF($B1480="","",VLOOKUP($B1480,'SWC Towers'!$A:$Q,$Y$2,FALSE)),"")</f>
        <v/>
      </c>
      <c r="Z1480" s="104" t="str">
        <f>_xlfn.IFNA(IF($B1480="","",VLOOKUP($B1480,'SWC Towers'!$A:$Q,$Z$2,FALSE)),"")</f>
        <v/>
      </c>
      <c r="AA1480" s="104" t="str">
        <f>_xlfn.IFNA(IF($B1480="","",VLOOKUP($B1480,'SWC Towers'!$A:$Q,$AA$2,FALSE)),"")</f>
        <v/>
      </c>
      <c r="AB1480" s="106">
        <f>_xlfn.IFNA(IF($B1480="","",VLOOKUP($B1480,'SWC Towers'!$A:$Q,$AB$2,FALSE)),"")</f>
        <v>0.05</v>
      </c>
      <c r="AC1480" s="20">
        <f>SUM(Table25[[#This Row],[IT Tower: Application]:[Other/Non-IT ]])</f>
        <v>1</v>
      </c>
      <c r="AD1480" s="67"/>
      <c r="AE1480" s="67"/>
      <c r="AF1480" s="67"/>
      <c r="AG1480" s="67"/>
      <c r="AH1480" s="67"/>
      <c r="AI1480" s="67"/>
      <c r="AJ1480" s="67"/>
      <c r="AK1480" s="67"/>
      <c r="AL1480" s="67"/>
      <c r="AM1480" s="67"/>
      <c r="AN1480" s="67"/>
      <c r="AO1480" s="67"/>
      <c r="AP1480" s="67"/>
      <c r="AQ1480" s="67"/>
      <c r="AR1480" s="67"/>
      <c r="AS1480" s="67"/>
      <c r="AT1480" s="67"/>
      <c r="AU1480" s="67"/>
      <c r="AV1480" s="67"/>
      <c r="AW1480" s="67"/>
      <c r="AX1480" s="67"/>
      <c r="AY1480" s="67"/>
      <c r="AZ1480" s="67"/>
      <c r="BA1480" s="67">
        <v>0</v>
      </c>
      <c r="BB1480" s="113">
        <v>12799</v>
      </c>
      <c r="BC1480" s="113"/>
      <c r="BD1480" s="113"/>
      <c r="BE1480" s="113"/>
      <c r="BF1480" s="113"/>
      <c r="BG1480" s="113"/>
      <c r="BH1480" s="113"/>
      <c r="BI1480" s="113"/>
      <c r="BJ1480" s="113"/>
      <c r="BK1480" s="113"/>
      <c r="BL1480" s="113"/>
      <c r="BM1480" s="113"/>
      <c r="BN1480" s="113"/>
      <c r="BO1480" s="113"/>
      <c r="BP1480" s="113"/>
      <c r="BQ1480" s="113"/>
      <c r="BR1480" s="113"/>
      <c r="BS1480" s="113"/>
      <c r="BT1480" s="113"/>
      <c r="BU1480" s="113"/>
      <c r="BV1480" s="113"/>
      <c r="BW1480" s="113"/>
      <c r="BX1480" s="113"/>
      <c r="BY1480" s="113"/>
      <c r="BZ1480" s="113"/>
      <c r="CA1480" s="67"/>
      <c r="CB1480" s="113"/>
      <c r="CC1480" s="69">
        <f>SUM(Table25[[#This Row],[Contract Amount FY00]:[Contract Amount FY50]])</f>
        <v>12799</v>
      </c>
      <c r="CD1480" s="114"/>
    </row>
    <row r="1481" spans="1:82" x14ac:dyDescent="0.25">
      <c r="A1481" s="122" t="s">
        <v>1955</v>
      </c>
      <c r="B1481" s="122" t="s">
        <v>762</v>
      </c>
      <c r="C1481" s="122" t="s">
        <v>1001</v>
      </c>
      <c r="E1481" s="26" t="str">
        <f>IFERROR(IF(VLOOKUP(Table25[[#This Row],[Contract No.]],Table3[#All],3,FALSE)="","No","Yes"),"")</f>
        <v>No</v>
      </c>
      <c r="F1481" s="107" t="str">
        <f>IFERROR(VLOOKUP(Table25[[#This Row],[Contract No.]],Table3[#All],3,FALSE),"")</f>
        <v/>
      </c>
      <c r="G1481" s="107" t="str">
        <f>IFERROR(IF(Table25[[#This Row],[Cooperative Purchase
(Yes/No)]]="Yes","Yes",IF(VLOOKUP(Table25[[#This Row],[Contract No.]],Table3[#All],1,FALSE)=Table25[[#This Row],[Contract No.]],"Yes","No")),"No")</f>
        <v>Yes</v>
      </c>
      <c r="H1481" s="51">
        <f>IFERROR(VLOOKUP(Table25[[#This Row],[Contract No.]],Table3[#All],4,FALSE),"")</f>
        <v>43435</v>
      </c>
      <c r="I1481" s="28">
        <f>IFERROR(IF(AND(MONTH(Table25[[#This Row],[Contract Start Date]])&gt;6,MONTH(Table25[[#This Row],[Contract Start Date]])&lt;=12),YEAR(Table25[[#This Row],[Contract Start Date]])+1,YEAR(Table25[[#This Row],[Contract Start Date]])),"")</f>
        <v>2019</v>
      </c>
      <c r="J1481" s="108">
        <f>Table25[[#This Row],[FY Formula start]]</f>
        <v>2019</v>
      </c>
      <c r="K1481" s="59" t="str">
        <f>"FY"&amp;" "&amp;Table25[[#This Row],[Year Start]]</f>
        <v>FY 2019</v>
      </c>
      <c r="L1481" s="109">
        <f>IFERROR(VLOOKUP(Table25[[#This Row],[Contract No.]],Table3[#All],5,FALSE),"")</f>
        <v>45626</v>
      </c>
      <c r="M1481" s="110">
        <f>IFERROR(IF(Table25[[#This Row],[Contract End Date]]="99/99/9999","No End",IF(AND(MONTH(Table25[[#This Row],[Contract End Date]])&gt;6,MONTH(Table25[[#This Row],[Contract End Date]])&lt;=12),YEAR(Table25[[#This Row],[Contract End Date]])+1,YEAR(Table25[[#This Row],[Contract End Date]]))),"")</f>
        <v>2025</v>
      </c>
      <c r="N1481" s="111">
        <f>Table25[[#This Row],[FY Formula end]]</f>
        <v>2025</v>
      </c>
      <c r="O1481" s="112" t="str">
        <f>IF(Table25[[#This Row],[Year End]]="No End","No End","FY"&amp;" "&amp;Table25[[#This Row],[Year End]])</f>
        <v>FY 2025</v>
      </c>
      <c r="P1481" s="27"/>
      <c r="Q1481" s="104" t="str">
        <f>_xlfn.IFNA(IF($B1481="","",VLOOKUP($B1481,'SWC Towers'!$A:$Q,$Q$2,FALSE)),"")</f>
        <v/>
      </c>
      <c r="R1481" s="106" t="str">
        <f>_xlfn.IFNA(IF($B1481="","",VLOOKUP($B1481,'SWC Towers'!$A:$Q,$R$2,FALSE)),"")</f>
        <v/>
      </c>
      <c r="S1481" s="106" t="str">
        <f>_xlfn.IFNA(IF($B1481="","",VLOOKUP($B1481,'SWC Towers'!$A:$Q,$S$2,FALSE)),"")</f>
        <v/>
      </c>
      <c r="T1481" s="106" t="str">
        <f>_xlfn.IFNA(IF($B1481="","",VLOOKUP($B1481,'SWC Towers'!$A:$Q,$T$2,FALSE)),"")</f>
        <v/>
      </c>
      <c r="U1481" s="104">
        <f>_xlfn.IFNA(IF($B1481="","",VLOOKUP($B1481,'SWC Towers'!$A:$Q,$U$2,FALSE)),"")</f>
        <v>0.7</v>
      </c>
      <c r="V1481" s="104" t="str">
        <f>_xlfn.IFNA(IF($B1481="","",VLOOKUP($B1481,'SWC Towers'!$A:$Q,$V$2,FALSE)),"")</f>
        <v/>
      </c>
      <c r="W1481" s="104" t="str">
        <f>_xlfn.IFNA(IF($B1481="","",VLOOKUP($B1481,'SWC Towers'!$A:$Q,$W$2,FALSE)),"")</f>
        <v/>
      </c>
      <c r="X1481" s="104" t="str">
        <f>_xlfn.IFNA(IF($B1481="","",VLOOKUP($B1481,'SWC Towers'!$A:$Q,$X$2,FALSE)),"")</f>
        <v/>
      </c>
      <c r="Y1481" s="104" t="str">
        <f>_xlfn.IFNA(IF($B1481="","",VLOOKUP($B1481,'SWC Towers'!$A:$Q,$Y$2,FALSE)),"")</f>
        <v/>
      </c>
      <c r="Z1481" s="104" t="str">
        <f>_xlfn.IFNA(IF($B1481="","",VLOOKUP($B1481,'SWC Towers'!$A:$Q,$Z$2,FALSE)),"")</f>
        <v/>
      </c>
      <c r="AA1481" s="104" t="str">
        <f>_xlfn.IFNA(IF($B1481="","",VLOOKUP($B1481,'SWC Towers'!$A:$Q,$AA$2,FALSE)),"")</f>
        <v/>
      </c>
      <c r="AB1481" s="106">
        <f>_xlfn.IFNA(IF($B1481="","",VLOOKUP($B1481,'SWC Towers'!$A:$Q,$AB$2,FALSE)),"")</f>
        <v>0.3</v>
      </c>
      <c r="AC1481" s="20">
        <f>SUM(Table25[[#This Row],[IT Tower: Application]:[Other/Non-IT ]])</f>
        <v>1</v>
      </c>
      <c r="AD1481" s="67"/>
      <c r="AE1481" s="67"/>
      <c r="AF1481" s="67"/>
      <c r="AG1481" s="67"/>
      <c r="AH1481" s="67"/>
      <c r="AI1481" s="67"/>
      <c r="AJ1481" s="67"/>
      <c r="AK1481" s="67"/>
      <c r="AL1481" s="67"/>
      <c r="AM1481" s="67"/>
      <c r="AN1481" s="67"/>
      <c r="AO1481" s="67"/>
      <c r="AP1481" s="67"/>
      <c r="AQ1481" s="67"/>
      <c r="AR1481" s="67"/>
      <c r="AS1481" s="67"/>
      <c r="AT1481" s="67"/>
      <c r="AU1481" s="67"/>
      <c r="AV1481" s="67"/>
      <c r="AW1481" s="67"/>
      <c r="AX1481" s="67"/>
      <c r="AY1481" s="67"/>
      <c r="AZ1481" s="67">
        <v>1470</v>
      </c>
      <c r="BA1481" s="67">
        <v>750</v>
      </c>
      <c r="BB1481" s="113">
        <v>0</v>
      </c>
      <c r="BC1481" s="113"/>
      <c r="BD1481" s="113"/>
      <c r="BE1481" s="113"/>
      <c r="BF1481" s="113"/>
      <c r="BG1481" s="113"/>
      <c r="BH1481" s="113"/>
      <c r="BI1481" s="113"/>
      <c r="BJ1481" s="113"/>
      <c r="BK1481" s="113"/>
      <c r="BL1481" s="113"/>
      <c r="BM1481" s="113"/>
      <c r="BN1481" s="113"/>
      <c r="BO1481" s="113"/>
      <c r="BP1481" s="113"/>
      <c r="BQ1481" s="113"/>
      <c r="BR1481" s="113"/>
      <c r="BS1481" s="113"/>
      <c r="BT1481" s="113"/>
      <c r="BU1481" s="113"/>
      <c r="BV1481" s="113"/>
      <c r="BW1481" s="113"/>
      <c r="BX1481" s="113"/>
      <c r="BY1481" s="113"/>
      <c r="BZ1481" s="113"/>
      <c r="CA1481" s="67"/>
      <c r="CB1481" s="113"/>
      <c r="CC1481" s="69">
        <f>SUM(Table25[[#This Row],[Contract Amount FY00]:[Contract Amount FY50]])</f>
        <v>2220</v>
      </c>
      <c r="CD1481" s="114"/>
    </row>
    <row r="1482" spans="1:82" x14ac:dyDescent="0.25">
      <c r="A1482" s="122" t="s">
        <v>1955</v>
      </c>
      <c r="B1482" s="122" t="s">
        <v>533</v>
      </c>
      <c r="C1482" s="122" t="s">
        <v>2200</v>
      </c>
      <c r="E1482" s="26" t="str">
        <f>IFERROR(IF(VLOOKUP(Table25[[#This Row],[Contract No.]],Table3[#All],3,FALSE)="","No","Yes"),"")</f>
        <v>No</v>
      </c>
      <c r="F1482" s="107" t="str">
        <f>IFERROR(VLOOKUP(Table25[[#This Row],[Contract No.]],Table3[#All],3,FALSE),"")</f>
        <v/>
      </c>
      <c r="G1482" s="107" t="str">
        <f>IFERROR(IF(Table25[[#This Row],[Cooperative Purchase
(Yes/No)]]="Yes","Yes",IF(VLOOKUP(Table25[[#This Row],[Contract No.]],Table3[#All],1,FALSE)=Table25[[#This Row],[Contract No.]],"Yes","No")),"No")</f>
        <v>Yes</v>
      </c>
      <c r="H1482" s="51">
        <f>IFERROR(VLOOKUP(Table25[[#This Row],[Contract No.]],Table3[#All],4,FALSE),"")</f>
        <v>43556</v>
      </c>
      <c r="I1482" s="28">
        <f>IFERROR(IF(AND(MONTH(Table25[[#This Row],[Contract Start Date]])&gt;6,MONTH(Table25[[#This Row],[Contract Start Date]])&lt;=12),YEAR(Table25[[#This Row],[Contract Start Date]])+1,YEAR(Table25[[#This Row],[Contract Start Date]])),"")</f>
        <v>2019</v>
      </c>
      <c r="J1482" s="108">
        <f>Table25[[#This Row],[FY Formula start]]</f>
        <v>2019</v>
      </c>
      <c r="K1482" s="59" t="str">
        <f>"FY"&amp;" "&amp;Table25[[#This Row],[Year Start]]</f>
        <v>FY 2019</v>
      </c>
      <c r="L1482" s="109">
        <f>IFERROR(VLOOKUP(Table25[[#This Row],[Contract No.]],Table3[#All],5,FALSE),"")</f>
        <v>45747</v>
      </c>
      <c r="M1482" s="110">
        <f>IFERROR(IF(Table25[[#This Row],[Contract End Date]]="99/99/9999","No End",IF(AND(MONTH(Table25[[#This Row],[Contract End Date]])&gt;6,MONTH(Table25[[#This Row],[Contract End Date]])&lt;=12),YEAR(Table25[[#This Row],[Contract End Date]])+1,YEAR(Table25[[#This Row],[Contract End Date]]))),"")</f>
        <v>2025</v>
      </c>
      <c r="N1482" s="111">
        <f>Table25[[#This Row],[FY Formula end]]</f>
        <v>2025</v>
      </c>
      <c r="O1482" s="112" t="str">
        <f>IF(Table25[[#This Row],[Year End]]="No End","No End","FY"&amp;" "&amp;Table25[[#This Row],[Year End]])</f>
        <v>FY 2025</v>
      </c>
      <c r="P1482" s="27"/>
      <c r="Q1482" s="104">
        <f>_xlfn.IFNA(IF($B1482="","",VLOOKUP($B1482,'SWC Towers'!$A:$Q,$Q$2,FALSE)),"")</f>
        <v>0.2</v>
      </c>
      <c r="R1482" s="106">
        <f>_xlfn.IFNA(IF($B1482="","",VLOOKUP($B1482,'SWC Towers'!$A:$Q,$R$2,FALSE)),"")</f>
        <v>0.2</v>
      </c>
      <c r="S1482" s="106" t="str">
        <f>_xlfn.IFNA(IF($B1482="","",VLOOKUP($B1482,'SWC Towers'!$A:$Q,$S$2,FALSE)),"")</f>
        <v/>
      </c>
      <c r="T1482" s="106" t="str">
        <f>_xlfn.IFNA(IF($B1482="","",VLOOKUP($B1482,'SWC Towers'!$A:$Q,$T$2,FALSE)),"")</f>
        <v/>
      </c>
      <c r="U1482" s="104">
        <f>_xlfn.IFNA(IF($B1482="","",VLOOKUP($B1482,'SWC Towers'!$A:$Q,$U$2,FALSE)),"")</f>
        <v>0.2</v>
      </c>
      <c r="V1482" s="104" t="str">
        <f>_xlfn.IFNA(IF($B1482="","",VLOOKUP($B1482,'SWC Towers'!$A:$Q,$V$2,FALSE)),"")</f>
        <v/>
      </c>
      <c r="W1482" s="104">
        <f>_xlfn.IFNA(IF($B1482="","",VLOOKUP($B1482,'SWC Towers'!$A:$Q,$W$2,FALSE)),"")</f>
        <v>0.2</v>
      </c>
      <c r="X1482" s="104" t="str">
        <f>_xlfn.IFNA(IF($B1482="","",VLOOKUP($B1482,'SWC Towers'!$A:$Q,$X$2,FALSE)),"")</f>
        <v/>
      </c>
      <c r="Y1482" s="104" t="str">
        <f>_xlfn.IFNA(IF($B1482="","",VLOOKUP($B1482,'SWC Towers'!$A:$Q,$Y$2,FALSE)),"")</f>
        <v/>
      </c>
      <c r="Z1482" s="104" t="str">
        <f>_xlfn.IFNA(IF($B1482="","",VLOOKUP($B1482,'SWC Towers'!$A:$Q,$Z$2,FALSE)),"")</f>
        <v/>
      </c>
      <c r="AA1482" s="104">
        <f>_xlfn.IFNA(IF($B1482="","",VLOOKUP($B1482,'SWC Towers'!$A:$Q,$AA$2,FALSE)),"")</f>
        <v>0.2</v>
      </c>
      <c r="AB1482" s="106" t="str">
        <f>_xlfn.IFNA(IF($B1482="","",VLOOKUP($B1482,'SWC Towers'!$A:$Q,$AB$2,FALSE)),"")</f>
        <v/>
      </c>
      <c r="AC1482" s="20">
        <f>SUM(Table25[[#This Row],[IT Tower: Application]:[Other/Non-IT ]])</f>
        <v>1</v>
      </c>
      <c r="AD1482" s="67"/>
      <c r="AE1482" s="67"/>
      <c r="AF1482" s="67"/>
      <c r="AG1482" s="67"/>
      <c r="AH1482" s="67"/>
      <c r="AI1482" s="67"/>
      <c r="AJ1482" s="67"/>
      <c r="AK1482" s="67"/>
      <c r="AL1482" s="67"/>
      <c r="AM1482" s="67"/>
      <c r="AN1482" s="67"/>
      <c r="AO1482" s="67"/>
      <c r="AP1482" s="67"/>
      <c r="AQ1482" s="67"/>
      <c r="AR1482" s="67"/>
      <c r="AS1482" s="67"/>
      <c r="AT1482" s="67"/>
      <c r="AU1482" s="67"/>
      <c r="AV1482" s="67"/>
      <c r="AW1482" s="67"/>
      <c r="AX1482" s="67"/>
      <c r="AY1482" s="67"/>
      <c r="AZ1482" s="67"/>
      <c r="BA1482" s="67">
        <v>1138</v>
      </c>
      <c r="BB1482" s="113">
        <v>51873</v>
      </c>
      <c r="BC1482" s="113">
        <v>8786</v>
      </c>
      <c r="BD1482" s="113"/>
      <c r="BE1482" s="113"/>
      <c r="BF1482" s="113"/>
      <c r="BG1482" s="113"/>
      <c r="BH1482" s="113"/>
      <c r="BI1482" s="113"/>
      <c r="BJ1482" s="113"/>
      <c r="BK1482" s="113"/>
      <c r="BL1482" s="113"/>
      <c r="BM1482" s="113"/>
      <c r="BN1482" s="113"/>
      <c r="BO1482" s="113"/>
      <c r="BP1482" s="113"/>
      <c r="BQ1482" s="113"/>
      <c r="BR1482" s="113"/>
      <c r="BS1482" s="113"/>
      <c r="BT1482" s="113"/>
      <c r="BU1482" s="113"/>
      <c r="BV1482" s="113"/>
      <c r="BW1482" s="113"/>
      <c r="BX1482" s="113"/>
      <c r="BY1482" s="113"/>
      <c r="BZ1482" s="113"/>
      <c r="CA1482" s="67"/>
      <c r="CB1482" s="113"/>
      <c r="CC1482" s="69">
        <f>SUM(Table25[[#This Row],[Contract Amount FY00]:[Contract Amount FY50]])</f>
        <v>61797</v>
      </c>
      <c r="CD1482" s="114"/>
    </row>
    <row r="1483" spans="1:82" x14ac:dyDescent="0.25">
      <c r="A1483" s="122" t="s">
        <v>1955</v>
      </c>
      <c r="B1483" s="122" t="s">
        <v>533</v>
      </c>
      <c r="C1483" s="122" t="s">
        <v>2200</v>
      </c>
      <c r="E1483" s="26" t="str">
        <f>IFERROR(IF(VLOOKUP(Table25[[#This Row],[Contract No.]],Table3[#All],3,FALSE)="","No","Yes"),"")</f>
        <v>No</v>
      </c>
      <c r="F1483" s="107" t="str">
        <f>IFERROR(VLOOKUP(Table25[[#This Row],[Contract No.]],Table3[#All],3,FALSE),"")</f>
        <v/>
      </c>
      <c r="G1483" s="107" t="str">
        <f>IFERROR(IF(Table25[[#This Row],[Cooperative Purchase
(Yes/No)]]="Yes","Yes",IF(VLOOKUP(Table25[[#This Row],[Contract No.]],Table3[#All],1,FALSE)=Table25[[#This Row],[Contract No.]],"Yes","No")),"No")</f>
        <v>Yes</v>
      </c>
      <c r="H1483" s="51">
        <f>IFERROR(VLOOKUP(Table25[[#This Row],[Contract No.]],Table3[#All],4,FALSE),"")</f>
        <v>43556</v>
      </c>
      <c r="I1483" s="28">
        <f>IFERROR(IF(AND(MONTH(Table25[[#This Row],[Contract Start Date]])&gt;6,MONTH(Table25[[#This Row],[Contract Start Date]])&lt;=12),YEAR(Table25[[#This Row],[Contract Start Date]])+1,YEAR(Table25[[#This Row],[Contract Start Date]])),"")</f>
        <v>2019</v>
      </c>
      <c r="J1483" s="108">
        <f>Table25[[#This Row],[FY Formula start]]</f>
        <v>2019</v>
      </c>
      <c r="K1483" s="59" t="str">
        <f>"FY"&amp;" "&amp;Table25[[#This Row],[Year Start]]</f>
        <v>FY 2019</v>
      </c>
      <c r="L1483" s="109">
        <f>IFERROR(VLOOKUP(Table25[[#This Row],[Contract No.]],Table3[#All],5,FALSE),"")</f>
        <v>45747</v>
      </c>
      <c r="M1483" s="110">
        <f>IFERROR(IF(Table25[[#This Row],[Contract End Date]]="99/99/9999","No End",IF(AND(MONTH(Table25[[#This Row],[Contract End Date]])&gt;6,MONTH(Table25[[#This Row],[Contract End Date]])&lt;=12),YEAR(Table25[[#This Row],[Contract End Date]])+1,YEAR(Table25[[#This Row],[Contract End Date]]))),"")</f>
        <v>2025</v>
      </c>
      <c r="N1483" s="111">
        <f>Table25[[#This Row],[FY Formula end]]</f>
        <v>2025</v>
      </c>
      <c r="O1483" s="112" t="str">
        <f>IF(Table25[[#This Row],[Year End]]="No End","No End","FY"&amp;" "&amp;Table25[[#This Row],[Year End]])</f>
        <v>FY 2025</v>
      </c>
      <c r="P1483" s="27"/>
      <c r="Q1483" s="104">
        <f>_xlfn.IFNA(IF($B1483="","",VLOOKUP($B1483,'SWC Towers'!$A:$Q,$Q$2,FALSE)),"")</f>
        <v>0.2</v>
      </c>
      <c r="R1483" s="106">
        <f>_xlfn.IFNA(IF($B1483="","",VLOOKUP($B1483,'SWC Towers'!$A:$Q,$R$2,FALSE)),"")</f>
        <v>0.2</v>
      </c>
      <c r="S1483" s="106" t="str">
        <f>_xlfn.IFNA(IF($B1483="","",VLOOKUP($B1483,'SWC Towers'!$A:$Q,$S$2,FALSE)),"")</f>
        <v/>
      </c>
      <c r="T1483" s="106" t="str">
        <f>_xlfn.IFNA(IF($B1483="","",VLOOKUP($B1483,'SWC Towers'!$A:$Q,$T$2,FALSE)),"")</f>
        <v/>
      </c>
      <c r="U1483" s="104">
        <f>_xlfn.IFNA(IF($B1483="","",VLOOKUP($B1483,'SWC Towers'!$A:$Q,$U$2,FALSE)),"")</f>
        <v>0.2</v>
      </c>
      <c r="V1483" s="104" t="str">
        <f>_xlfn.IFNA(IF($B1483="","",VLOOKUP($B1483,'SWC Towers'!$A:$Q,$V$2,FALSE)),"")</f>
        <v/>
      </c>
      <c r="W1483" s="104">
        <f>_xlfn.IFNA(IF($B1483="","",VLOOKUP($B1483,'SWC Towers'!$A:$Q,$W$2,FALSE)),"")</f>
        <v>0.2</v>
      </c>
      <c r="X1483" s="104" t="str">
        <f>_xlfn.IFNA(IF($B1483="","",VLOOKUP($B1483,'SWC Towers'!$A:$Q,$X$2,FALSE)),"")</f>
        <v/>
      </c>
      <c r="Y1483" s="104" t="str">
        <f>_xlfn.IFNA(IF($B1483="","",VLOOKUP($B1483,'SWC Towers'!$A:$Q,$Y$2,FALSE)),"")</f>
        <v/>
      </c>
      <c r="Z1483" s="104" t="str">
        <f>_xlfn.IFNA(IF($B1483="","",VLOOKUP($B1483,'SWC Towers'!$A:$Q,$Z$2,FALSE)),"")</f>
        <v/>
      </c>
      <c r="AA1483" s="104">
        <f>_xlfn.IFNA(IF($B1483="","",VLOOKUP($B1483,'SWC Towers'!$A:$Q,$AA$2,FALSE)),"")</f>
        <v>0.2</v>
      </c>
      <c r="AB1483" s="106" t="str">
        <f>_xlfn.IFNA(IF($B1483="","",VLOOKUP($B1483,'SWC Towers'!$A:$Q,$AB$2,FALSE)),"")</f>
        <v/>
      </c>
      <c r="AC1483" s="20">
        <f>SUM(Table25[[#This Row],[IT Tower: Application]:[Other/Non-IT ]])</f>
        <v>1</v>
      </c>
      <c r="AD1483" s="67"/>
      <c r="AE1483" s="67"/>
      <c r="AF1483" s="67"/>
      <c r="AG1483" s="67"/>
      <c r="AH1483" s="67"/>
      <c r="AI1483" s="67"/>
      <c r="AJ1483" s="67"/>
      <c r="AK1483" s="67"/>
      <c r="AL1483" s="67"/>
      <c r="AM1483" s="67"/>
      <c r="AN1483" s="67"/>
      <c r="AO1483" s="67"/>
      <c r="AP1483" s="67"/>
      <c r="AQ1483" s="67"/>
      <c r="AR1483" s="67"/>
      <c r="AS1483" s="67"/>
      <c r="AT1483" s="67"/>
      <c r="AU1483" s="67"/>
      <c r="AV1483" s="67"/>
      <c r="AW1483" s="67"/>
      <c r="AX1483" s="67"/>
      <c r="AY1483" s="67"/>
      <c r="AZ1483" s="67"/>
      <c r="BA1483" s="67"/>
      <c r="BB1483" s="113"/>
      <c r="BC1483" s="113">
        <v>1193</v>
      </c>
      <c r="BD1483" s="113"/>
      <c r="BE1483" s="113"/>
      <c r="BF1483" s="113"/>
      <c r="BG1483" s="113"/>
      <c r="BH1483" s="113"/>
      <c r="BI1483" s="113"/>
      <c r="BJ1483" s="113"/>
      <c r="BK1483" s="113"/>
      <c r="BL1483" s="113"/>
      <c r="BM1483" s="113"/>
      <c r="BN1483" s="113"/>
      <c r="BO1483" s="113"/>
      <c r="BP1483" s="113"/>
      <c r="BQ1483" s="113"/>
      <c r="BR1483" s="113"/>
      <c r="BS1483" s="113"/>
      <c r="BT1483" s="113"/>
      <c r="BU1483" s="113"/>
      <c r="BV1483" s="113"/>
      <c r="BW1483" s="113"/>
      <c r="BX1483" s="113"/>
      <c r="BY1483" s="113"/>
      <c r="BZ1483" s="113"/>
      <c r="CA1483" s="67"/>
      <c r="CB1483" s="113"/>
      <c r="CC1483" s="69">
        <f>SUM(Table25[[#This Row],[Contract Amount FY00]:[Contract Amount FY50]])</f>
        <v>1193</v>
      </c>
      <c r="CD1483" s="114"/>
    </row>
    <row r="1484" spans="1:82" x14ac:dyDescent="0.25">
      <c r="A1484" s="122" t="s">
        <v>1955</v>
      </c>
      <c r="B1484" s="122" t="s">
        <v>705</v>
      </c>
      <c r="C1484" s="122" t="s">
        <v>384</v>
      </c>
      <c r="E1484" s="26" t="str">
        <f>IFERROR(IF(VLOOKUP(Table25[[#This Row],[Contract No.]],Table3[#All],3,FALSE)="","No","Yes"),"")</f>
        <v>Yes</v>
      </c>
      <c r="F1484" s="107" t="str">
        <f>IFERROR(VLOOKUP(Table25[[#This Row],[Contract No.]],Table3[#All],3,FALSE),"")</f>
        <v>NASPO</v>
      </c>
      <c r="G1484" s="107" t="str">
        <f>IFERROR(IF(Table25[[#This Row],[Cooperative Purchase
(Yes/No)]]="Yes","Yes",IF(VLOOKUP(Table25[[#This Row],[Contract No.]],Table3[#All],1,FALSE)=Table25[[#This Row],[Contract No.]],"Yes","No")),"No")</f>
        <v>Yes</v>
      </c>
      <c r="H1484" s="51">
        <f>IFERROR(VLOOKUP(Table25[[#This Row],[Contract No.]],Table3[#All],4,FALSE),"")</f>
        <v>43647</v>
      </c>
      <c r="I1484" s="28">
        <f>IFERROR(IF(AND(MONTH(Table25[[#This Row],[Contract Start Date]])&gt;6,MONTH(Table25[[#This Row],[Contract Start Date]])&lt;=12),YEAR(Table25[[#This Row],[Contract Start Date]])+1,YEAR(Table25[[#This Row],[Contract Start Date]])),"")</f>
        <v>2020</v>
      </c>
      <c r="J1484" s="108">
        <f>Table25[[#This Row],[FY Formula start]]</f>
        <v>2020</v>
      </c>
      <c r="K1484" s="59" t="str">
        <f>"FY"&amp;" "&amp;Table25[[#This Row],[Year Start]]</f>
        <v>FY 2020</v>
      </c>
      <c r="L1484" s="109">
        <f>IFERROR(VLOOKUP(Table25[[#This Row],[Contract No.]],Table3[#All],5,FALSE),"")</f>
        <v>47360</v>
      </c>
      <c r="M1484" s="110">
        <f>IFERROR(IF(Table25[[#This Row],[Contract End Date]]="99/99/9999","No End",IF(AND(MONTH(Table25[[#This Row],[Contract End Date]])&gt;6,MONTH(Table25[[#This Row],[Contract End Date]])&lt;=12),YEAR(Table25[[#This Row],[Contract End Date]])+1,YEAR(Table25[[#This Row],[Contract End Date]]))),"")</f>
        <v>2030</v>
      </c>
      <c r="N1484" s="111">
        <f>Table25[[#This Row],[FY Formula end]]</f>
        <v>2030</v>
      </c>
      <c r="O1484" s="112" t="str">
        <f>IF(Table25[[#This Row],[Year End]]="No End","No End","FY"&amp;" "&amp;Table25[[#This Row],[Year End]])</f>
        <v>FY 2030</v>
      </c>
      <c r="P1484" s="27"/>
      <c r="Q1484" s="104">
        <f>_xlfn.IFNA(IF($B1484="","",VLOOKUP($B1484,'SWC Towers'!$A:$Q,$Q$2,FALSE)),"")</f>
        <v>0.2</v>
      </c>
      <c r="R1484" s="106" t="str">
        <f>_xlfn.IFNA(IF($B1484="","",VLOOKUP($B1484,'SWC Towers'!$A:$Q,$R$2,FALSE)),"")</f>
        <v/>
      </c>
      <c r="S1484" s="106" t="str">
        <f>_xlfn.IFNA(IF($B1484="","",VLOOKUP($B1484,'SWC Towers'!$A:$Q,$S$2,FALSE)),"")</f>
        <v/>
      </c>
      <c r="T1484" s="106" t="str">
        <f>_xlfn.IFNA(IF($B1484="","",VLOOKUP($B1484,'SWC Towers'!$A:$Q,$T$2,FALSE)),"")</f>
        <v/>
      </c>
      <c r="U1484" s="104">
        <f>_xlfn.IFNA(IF($B1484="","",VLOOKUP($B1484,'SWC Towers'!$A:$Q,$U$2,FALSE)),"")</f>
        <v>0.4</v>
      </c>
      <c r="V1484" s="104" t="str">
        <f>_xlfn.IFNA(IF($B1484="","",VLOOKUP($B1484,'SWC Towers'!$A:$Q,$V$2,FALSE)),"")</f>
        <v/>
      </c>
      <c r="W1484" s="104">
        <f>_xlfn.IFNA(IF($B1484="","",VLOOKUP($B1484,'SWC Towers'!$A:$Q,$W$2,FALSE)),"")</f>
        <v>0.4</v>
      </c>
      <c r="X1484" s="104" t="str">
        <f>_xlfn.IFNA(IF($B1484="","",VLOOKUP($B1484,'SWC Towers'!$A:$Q,$X$2,FALSE)),"")</f>
        <v/>
      </c>
      <c r="Y1484" s="104" t="str">
        <f>_xlfn.IFNA(IF($B1484="","",VLOOKUP($B1484,'SWC Towers'!$A:$Q,$Y$2,FALSE)),"")</f>
        <v/>
      </c>
      <c r="Z1484" s="104" t="str">
        <f>_xlfn.IFNA(IF($B1484="","",VLOOKUP($B1484,'SWC Towers'!$A:$Q,$Z$2,FALSE)),"")</f>
        <v/>
      </c>
      <c r="AA1484" s="104" t="str">
        <f>_xlfn.IFNA(IF($B1484="","",VLOOKUP($B1484,'SWC Towers'!$A:$Q,$AA$2,FALSE)),"")</f>
        <v/>
      </c>
      <c r="AB1484" s="106" t="str">
        <f>_xlfn.IFNA(IF($B1484="","",VLOOKUP($B1484,'SWC Towers'!$A:$Q,$AB$2,FALSE)),"")</f>
        <v/>
      </c>
      <c r="AC1484" s="20">
        <f>SUM(Table25[[#This Row],[IT Tower: Application]:[Other/Non-IT ]])</f>
        <v>1</v>
      </c>
      <c r="AD1484" s="67"/>
      <c r="AE1484" s="67"/>
      <c r="AF1484" s="67"/>
      <c r="AG1484" s="67"/>
      <c r="AH1484" s="67"/>
      <c r="AI1484" s="67"/>
      <c r="AJ1484" s="67"/>
      <c r="AK1484" s="67"/>
      <c r="AL1484" s="67"/>
      <c r="AM1484" s="67"/>
      <c r="AN1484" s="67"/>
      <c r="AO1484" s="67"/>
      <c r="AP1484" s="67"/>
      <c r="AQ1484" s="67"/>
      <c r="AR1484" s="67"/>
      <c r="AS1484" s="67"/>
      <c r="AT1484" s="67"/>
      <c r="AU1484" s="67"/>
      <c r="AV1484" s="67"/>
      <c r="AW1484" s="67"/>
      <c r="AX1484" s="67">
        <v>0</v>
      </c>
      <c r="AY1484" s="67">
        <v>5347</v>
      </c>
      <c r="AZ1484" s="67">
        <v>6865</v>
      </c>
      <c r="BA1484" s="67">
        <v>3320</v>
      </c>
      <c r="BB1484" s="113">
        <v>1735</v>
      </c>
      <c r="BC1484" s="113">
        <v>1290</v>
      </c>
      <c r="BD1484" s="113"/>
      <c r="BE1484" s="113"/>
      <c r="BF1484" s="113"/>
      <c r="BG1484" s="113"/>
      <c r="BH1484" s="113"/>
      <c r="BI1484" s="113"/>
      <c r="BJ1484" s="113"/>
      <c r="BK1484" s="113"/>
      <c r="BL1484" s="113"/>
      <c r="BM1484" s="113"/>
      <c r="BN1484" s="113"/>
      <c r="BO1484" s="113"/>
      <c r="BP1484" s="113"/>
      <c r="BQ1484" s="113"/>
      <c r="BR1484" s="113"/>
      <c r="BS1484" s="113"/>
      <c r="BT1484" s="113"/>
      <c r="BU1484" s="113"/>
      <c r="BV1484" s="113"/>
      <c r="BW1484" s="113"/>
      <c r="BX1484" s="113"/>
      <c r="BY1484" s="113"/>
      <c r="BZ1484" s="113"/>
      <c r="CA1484" s="67"/>
      <c r="CB1484" s="113"/>
      <c r="CC1484" s="69">
        <f>SUM(Table25[[#This Row],[Contract Amount FY00]:[Contract Amount FY50]])</f>
        <v>18557</v>
      </c>
      <c r="CD1484" s="114"/>
    </row>
    <row r="1485" spans="1:82" x14ac:dyDescent="0.25">
      <c r="A1485" s="122" t="s">
        <v>1955</v>
      </c>
      <c r="B1485" s="122" t="s">
        <v>705</v>
      </c>
      <c r="C1485" s="122" t="s">
        <v>559</v>
      </c>
      <c r="E1485" s="26" t="str">
        <f>IFERROR(IF(VLOOKUP(Table25[[#This Row],[Contract No.]],Table3[#All],3,FALSE)="","No","Yes"),"")</f>
        <v>Yes</v>
      </c>
      <c r="F1485" s="107" t="str">
        <f>IFERROR(VLOOKUP(Table25[[#This Row],[Contract No.]],Table3[#All],3,FALSE),"")</f>
        <v>NASPO</v>
      </c>
      <c r="G1485" s="107" t="str">
        <f>IFERROR(IF(Table25[[#This Row],[Cooperative Purchase
(Yes/No)]]="Yes","Yes",IF(VLOOKUP(Table25[[#This Row],[Contract No.]],Table3[#All],1,FALSE)=Table25[[#This Row],[Contract No.]],"Yes","No")),"No")</f>
        <v>Yes</v>
      </c>
      <c r="H1485" s="51">
        <f>IFERROR(VLOOKUP(Table25[[#This Row],[Contract No.]],Table3[#All],4,FALSE),"")</f>
        <v>43647</v>
      </c>
      <c r="I1485" s="28">
        <f>IFERROR(IF(AND(MONTH(Table25[[#This Row],[Contract Start Date]])&gt;6,MONTH(Table25[[#This Row],[Contract Start Date]])&lt;=12),YEAR(Table25[[#This Row],[Contract Start Date]])+1,YEAR(Table25[[#This Row],[Contract Start Date]])),"")</f>
        <v>2020</v>
      </c>
      <c r="J1485" s="108">
        <f>Table25[[#This Row],[FY Formula start]]</f>
        <v>2020</v>
      </c>
      <c r="K1485" s="59" t="str">
        <f>"FY"&amp;" "&amp;Table25[[#This Row],[Year Start]]</f>
        <v>FY 2020</v>
      </c>
      <c r="L1485" s="109">
        <f>IFERROR(VLOOKUP(Table25[[#This Row],[Contract No.]],Table3[#All],5,FALSE),"")</f>
        <v>47360</v>
      </c>
      <c r="M1485" s="110">
        <f>IFERROR(IF(Table25[[#This Row],[Contract End Date]]="99/99/9999","No End",IF(AND(MONTH(Table25[[#This Row],[Contract End Date]])&gt;6,MONTH(Table25[[#This Row],[Contract End Date]])&lt;=12),YEAR(Table25[[#This Row],[Contract End Date]])+1,YEAR(Table25[[#This Row],[Contract End Date]]))),"")</f>
        <v>2030</v>
      </c>
      <c r="N1485" s="111">
        <f>Table25[[#This Row],[FY Formula end]]</f>
        <v>2030</v>
      </c>
      <c r="O1485" s="112" t="str">
        <f>IF(Table25[[#This Row],[Year End]]="No End","No End","FY"&amp;" "&amp;Table25[[#This Row],[Year End]])</f>
        <v>FY 2030</v>
      </c>
      <c r="P1485" s="27"/>
      <c r="Q1485" s="104">
        <f>_xlfn.IFNA(IF($B1485="","",VLOOKUP($B1485,'SWC Towers'!$A:$Q,$Q$2,FALSE)),"")</f>
        <v>0.2</v>
      </c>
      <c r="R1485" s="106" t="str">
        <f>_xlfn.IFNA(IF($B1485="","",VLOOKUP($B1485,'SWC Towers'!$A:$Q,$R$2,FALSE)),"")</f>
        <v/>
      </c>
      <c r="S1485" s="106" t="str">
        <f>_xlfn.IFNA(IF($B1485="","",VLOOKUP($B1485,'SWC Towers'!$A:$Q,$S$2,FALSE)),"")</f>
        <v/>
      </c>
      <c r="T1485" s="106" t="str">
        <f>_xlfn.IFNA(IF($B1485="","",VLOOKUP($B1485,'SWC Towers'!$A:$Q,$T$2,FALSE)),"")</f>
        <v/>
      </c>
      <c r="U1485" s="104">
        <f>_xlfn.IFNA(IF($B1485="","",VLOOKUP($B1485,'SWC Towers'!$A:$Q,$U$2,FALSE)),"")</f>
        <v>0.4</v>
      </c>
      <c r="V1485" s="104" t="str">
        <f>_xlfn.IFNA(IF($B1485="","",VLOOKUP($B1485,'SWC Towers'!$A:$Q,$V$2,FALSE)),"")</f>
        <v/>
      </c>
      <c r="W1485" s="104">
        <f>_xlfn.IFNA(IF($B1485="","",VLOOKUP($B1485,'SWC Towers'!$A:$Q,$W$2,FALSE)),"")</f>
        <v>0.4</v>
      </c>
      <c r="X1485" s="104" t="str">
        <f>_xlfn.IFNA(IF($B1485="","",VLOOKUP($B1485,'SWC Towers'!$A:$Q,$X$2,FALSE)),"")</f>
        <v/>
      </c>
      <c r="Y1485" s="104" t="str">
        <f>_xlfn.IFNA(IF($B1485="","",VLOOKUP($B1485,'SWC Towers'!$A:$Q,$Y$2,FALSE)),"")</f>
        <v/>
      </c>
      <c r="Z1485" s="104" t="str">
        <f>_xlfn.IFNA(IF($B1485="","",VLOOKUP($B1485,'SWC Towers'!$A:$Q,$Z$2,FALSE)),"")</f>
        <v/>
      </c>
      <c r="AA1485" s="104" t="str">
        <f>_xlfn.IFNA(IF($B1485="","",VLOOKUP($B1485,'SWC Towers'!$A:$Q,$AA$2,FALSE)),"")</f>
        <v/>
      </c>
      <c r="AB1485" s="106" t="str">
        <f>_xlfn.IFNA(IF($B1485="","",VLOOKUP($B1485,'SWC Towers'!$A:$Q,$AB$2,FALSE)),"")</f>
        <v/>
      </c>
      <c r="AC1485" s="20">
        <f>SUM(Table25[[#This Row],[IT Tower: Application]:[Other/Non-IT ]])</f>
        <v>1</v>
      </c>
      <c r="AD1485" s="67"/>
      <c r="AE1485" s="67"/>
      <c r="AF1485" s="67"/>
      <c r="AG1485" s="67"/>
      <c r="AH1485" s="67"/>
      <c r="AI1485" s="67"/>
      <c r="AJ1485" s="67"/>
      <c r="AK1485" s="67"/>
      <c r="AL1485" s="67"/>
      <c r="AM1485" s="67"/>
      <c r="AN1485" s="67"/>
      <c r="AO1485" s="67"/>
      <c r="AP1485" s="67"/>
      <c r="AQ1485" s="67"/>
      <c r="AR1485" s="67"/>
      <c r="AS1485" s="67"/>
      <c r="AT1485" s="67"/>
      <c r="AU1485" s="67"/>
      <c r="AV1485" s="67"/>
      <c r="AW1485" s="67"/>
      <c r="AX1485" s="67">
        <v>516</v>
      </c>
      <c r="AY1485" s="67">
        <v>711</v>
      </c>
      <c r="AZ1485" s="67">
        <v>72</v>
      </c>
      <c r="BA1485" s="67">
        <v>0</v>
      </c>
      <c r="BB1485" s="113">
        <v>1745</v>
      </c>
      <c r="BC1485" s="113">
        <v>7644</v>
      </c>
      <c r="BD1485" s="113"/>
      <c r="BE1485" s="113"/>
      <c r="BF1485" s="113"/>
      <c r="BG1485" s="113"/>
      <c r="BH1485" s="113"/>
      <c r="BI1485" s="113"/>
      <c r="BJ1485" s="113"/>
      <c r="BK1485" s="113"/>
      <c r="BL1485" s="113"/>
      <c r="BM1485" s="113"/>
      <c r="BN1485" s="113"/>
      <c r="BO1485" s="113"/>
      <c r="BP1485" s="113"/>
      <c r="BQ1485" s="113"/>
      <c r="BR1485" s="113"/>
      <c r="BS1485" s="113"/>
      <c r="BT1485" s="113"/>
      <c r="BU1485" s="113"/>
      <c r="BV1485" s="113"/>
      <c r="BW1485" s="113"/>
      <c r="BX1485" s="113"/>
      <c r="BY1485" s="113"/>
      <c r="BZ1485" s="113"/>
      <c r="CA1485" s="67"/>
      <c r="CB1485" s="113"/>
      <c r="CC1485" s="69">
        <f>SUM(Table25[[#This Row],[Contract Amount FY00]:[Contract Amount FY50]])</f>
        <v>10688</v>
      </c>
      <c r="CD1485" s="114"/>
    </row>
    <row r="1486" spans="1:82" x14ac:dyDescent="0.25">
      <c r="A1486" s="122" t="s">
        <v>1955</v>
      </c>
      <c r="B1486" s="122" t="s">
        <v>705</v>
      </c>
      <c r="C1486" s="122" t="s">
        <v>1777</v>
      </c>
      <c r="E1486" s="26" t="str">
        <f>IFERROR(IF(VLOOKUP(Table25[[#This Row],[Contract No.]],Table3[#All],3,FALSE)="","No","Yes"),"")</f>
        <v>Yes</v>
      </c>
      <c r="F1486" s="107" t="str">
        <f>IFERROR(VLOOKUP(Table25[[#This Row],[Contract No.]],Table3[#All],3,FALSE),"")</f>
        <v>NASPO</v>
      </c>
      <c r="G1486" s="107" t="str">
        <f>IFERROR(IF(Table25[[#This Row],[Cooperative Purchase
(Yes/No)]]="Yes","Yes",IF(VLOOKUP(Table25[[#This Row],[Contract No.]],Table3[#All],1,FALSE)=Table25[[#This Row],[Contract No.]],"Yes","No")),"No")</f>
        <v>Yes</v>
      </c>
      <c r="H1486" s="51">
        <f>IFERROR(VLOOKUP(Table25[[#This Row],[Contract No.]],Table3[#All],4,FALSE),"")</f>
        <v>43647</v>
      </c>
      <c r="I1486" s="28">
        <f>IFERROR(IF(AND(MONTH(Table25[[#This Row],[Contract Start Date]])&gt;6,MONTH(Table25[[#This Row],[Contract Start Date]])&lt;=12),YEAR(Table25[[#This Row],[Contract Start Date]])+1,YEAR(Table25[[#This Row],[Contract Start Date]])),"")</f>
        <v>2020</v>
      </c>
      <c r="J1486" s="108">
        <f>Table25[[#This Row],[FY Formula start]]</f>
        <v>2020</v>
      </c>
      <c r="K1486" s="59" t="str">
        <f>"FY"&amp;" "&amp;Table25[[#This Row],[Year Start]]</f>
        <v>FY 2020</v>
      </c>
      <c r="L1486" s="109">
        <f>IFERROR(VLOOKUP(Table25[[#This Row],[Contract No.]],Table3[#All],5,FALSE),"")</f>
        <v>47360</v>
      </c>
      <c r="M1486" s="110">
        <f>IFERROR(IF(Table25[[#This Row],[Contract End Date]]="99/99/9999","No End",IF(AND(MONTH(Table25[[#This Row],[Contract End Date]])&gt;6,MONTH(Table25[[#This Row],[Contract End Date]])&lt;=12),YEAR(Table25[[#This Row],[Contract End Date]])+1,YEAR(Table25[[#This Row],[Contract End Date]]))),"")</f>
        <v>2030</v>
      </c>
      <c r="N1486" s="111">
        <f>Table25[[#This Row],[FY Formula end]]</f>
        <v>2030</v>
      </c>
      <c r="O1486" s="112" t="str">
        <f>IF(Table25[[#This Row],[Year End]]="No End","No End","FY"&amp;" "&amp;Table25[[#This Row],[Year End]])</f>
        <v>FY 2030</v>
      </c>
      <c r="P1486" s="27"/>
      <c r="Q1486" s="104">
        <f>_xlfn.IFNA(IF($B1486="","",VLOOKUP($B1486,'SWC Towers'!$A:$Q,$Q$2,FALSE)),"")</f>
        <v>0.2</v>
      </c>
      <c r="R1486" s="106" t="str">
        <f>_xlfn.IFNA(IF($B1486="","",VLOOKUP($B1486,'SWC Towers'!$A:$Q,$R$2,FALSE)),"")</f>
        <v/>
      </c>
      <c r="S1486" s="106" t="str">
        <f>_xlfn.IFNA(IF($B1486="","",VLOOKUP($B1486,'SWC Towers'!$A:$Q,$S$2,FALSE)),"")</f>
        <v/>
      </c>
      <c r="T1486" s="106" t="str">
        <f>_xlfn.IFNA(IF($B1486="","",VLOOKUP($B1486,'SWC Towers'!$A:$Q,$T$2,FALSE)),"")</f>
        <v/>
      </c>
      <c r="U1486" s="104">
        <f>_xlfn.IFNA(IF($B1486="","",VLOOKUP($B1486,'SWC Towers'!$A:$Q,$U$2,FALSE)),"")</f>
        <v>0.4</v>
      </c>
      <c r="V1486" s="104" t="str">
        <f>_xlfn.IFNA(IF($B1486="","",VLOOKUP($B1486,'SWC Towers'!$A:$Q,$V$2,FALSE)),"")</f>
        <v/>
      </c>
      <c r="W1486" s="104">
        <f>_xlfn.IFNA(IF($B1486="","",VLOOKUP($B1486,'SWC Towers'!$A:$Q,$W$2,FALSE)),"")</f>
        <v>0.4</v>
      </c>
      <c r="X1486" s="104" t="str">
        <f>_xlfn.IFNA(IF($B1486="","",VLOOKUP($B1486,'SWC Towers'!$A:$Q,$X$2,FALSE)),"")</f>
        <v/>
      </c>
      <c r="Y1486" s="104" t="str">
        <f>_xlfn.IFNA(IF($B1486="","",VLOOKUP($B1486,'SWC Towers'!$A:$Q,$Y$2,FALSE)),"")</f>
        <v/>
      </c>
      <c r="Z1486" s="104" t="str">
        <f>_xlfn.IFNA(IF($B1486="","",VLOOKUP($B1486,'SWC Towers'!$A:$Q,$Z$2,FALSE)),"")</f>
        <v/>
      </c>
      <c r="AA1486" s="104" t="str">
        <f>_xlfn.IFNA(IF($B1486="","",VLOOKUP($B1486,'SWC Towers'!$A:$Q,$AA$2,FALSE)),"")</f>
        <v/>
      </c>
      <c r="AB1486" s="106" t="str">
        <f>_xlfn.IFNA(IF($B1486="","",VLOOKUP($B1486,'SWC Towers'!$A:$Q,$AB$2,FALSE)),"")</f>
        <v/>
      </c>
      <c r="AC1486" s="20">
        <f>SUM(Table25[[#This Row],[IT Tower: Application]:[Other/Non-IT ]])</f>
        <v>1</v>
      </c>
      <c r="AD1486" s="67"/>
      <c r="AE1486" s="67"/>
      <c r="AF1486" s="67"/>
      <c r="AG1486" s="67"/>
      <c r="AH1486" s="67"/>
      <c r="AI1486" s="67"/>
      <c r="AJ1486" s="67"/>
      <c r="AK1486" s="67"/>
      <c r="AL1486" s="67"/>
      <c r="AM1486" s="67"/>
      <c r="AN1486" s="67"/>
      <c r="AO1486" s="67"/>
      <c r="AP1486" s="67"/>
      <c r="AQ1486" s="67"/>
      <c r="AR1486" s="67"/>
      <c r="AS1486" s="67"/>
      <c r="AT1486" s="67"/>
      <c r="AU1486" s="67"/>
      <c r="AV1486" s="67"/>
      <c r="AW1486" s="67"/>
      <c r="AX1486" s="67">
        <v>0</v>
      </c>
      <c r="AY1486" s="67">
        <v>19318</v>
      </c>
      <c r="AZ1486" s="67">
        <v>32871</v>
      </c>
      <c r="BA1486" s="67">
        <v>35727</v>
      </c>
      <c r="BB1486" s="113">
        <v>29210</v>
      </c>
      <c r="BC1486" s="113">
        <v>23020</v>
      </c>
      <c r="BD1486" s="113"/>
      <c r="BE1486" s="113"/>
      <c r="BF1486" s="113"/>
      <c r="BG1486" s="113"/>
      <c r="BH1486" s="113"/>
      <c r="BI1486" s="113"/>
      <c r="BJ1486" s="113"/>
      <c r="BK1486" s="113"/>
      <c r="BL1486" s="113"/>
      <c r="BM1486" s="113"/>
      <c r="BN1486" s="113"/>
      <c r="BO1486" s="113"/>
      <c r="BP1486" s="113"/>
      <c r="BQ1486" s="113"/>
      <c r="BR1486" s="113"/>
      <c r="BS1486" s="113"/>
      <c r="BT1486" s="113"/>
      <c r="BU1486" s="113"/>
      <c r="BV1486" s="113"/>
      <c r="BW1486" s="113"/>
      <c r="BX1486" s="113"/>
      <c r="BY1486" s="113"/>
      <c r="BZ1486" s="113"/>
      <c r="CA1486" s="67"/>
      <c r="CB1486" s="113"/>
      <c r="CC1486" s="69">
        <f>SUM(Table25[[#This Row],[Contract Amount FY00]:[Contract Amount FY50]])</f>
        <v>140146</v>
      </c>
      <c r="CD1486" s="114"/>
    </row>
    <row r="1487" spans="1:82" x14ac:dyDescent="0.25">
      <c r="A1487" s="122" t="s">
        <v>1955</v>
      </c>
      <c r="B1487" s="122" t="s">
        <v>2057</v>
      </c>
      <c r="C1487" s="122" t="s">
        <v>3191</v>
      </c>
      <c r="E1487" s="26" t="str">
        <f>IFERROR(IF(VLOOKUP(Table25[[#This Row],[Contract No.]],Table3[#All],3,FALSE)="","No","Yes"),"")</f>
        <v>Yes</v>
      </c>
      <c r="F1487" s="107" t="str">
        <f>IFERROR(VLOOKUP(Table25[[#This Row],[Contract No.]],Table3[#All],3,FALSE),"")</f>
        <v>NASPO</v>
      </c>
      <c r="G1487" s="107" t="str">
        <f>IFERROR(IF(Table25[[#This Row],[Cooperative Purchase
(Yes/No)]]="Yes","Yes",IF(VLOOKUP(Table25[[#This Row],[Contract No.]],Table3[#All],1,FALSE)=Table25[[#This Row],[Contract No.]],"Yes","No")),"No")</f>
        <v>Yes</v>
      </c>
      <c r="H1487" s="51">
        <f>IFERROR(VLOOKUP(Table25[[#This Row],[Contract No.]],Table3[#All],4,FALSE),"")</f>
        <v>43983</v>
      </c>
      <c r="I1487" s="28">
        <f>IFERROR(IF(AND(MONTH(Table25[[#This Row],[Contract Start Date]])&gt;6,MONTH(Table25[[#This Row],[Contract Start Date]])&lt;=12),YEAR(Table25[[#This Row],[Contract Start Date]])+1,YEAR(Table25[[#This Row],[Contract Start Date]])),"")</f>
        <v>2020</v>
      </c>
      <c r="J1487" s="108">
        <f>Table25[[#This Row],[FY Formula start]]</f>
        <v>2020</v>
      </c>
      <c r="K1487" s="59" t="str">
        <f>"FY"&amp;" "&amp;Table25[[#This Row],[Year Start]]</f>
        <v>FY 2020</v>
      </c>
      <c r="L1487" s="109">
        <f>IFERROR(VLOOKUP(Table25[[#This Row],[Contract No.]],Table3[#All],5,FALSE),"")</f>
        <v>46295</v>
      </c>
      <c r="M1487" s="110">
        <f>IFERROR(IF(Table25[[#This Row],[Contract End Date]]="99/99/9999","No End",IF(AND(MONTH(Table25[[#This Row],[Contract End Date]])&gt;6,MONTH(Table25[[#This Row],[Contract End Date]])&lt;=12),YEAR(Table25[[#This Row],[Contract End Date]])+1,YEAR(Table25[[#This Row],[Contract End Date]]))),"")</f>
        <v>2027</v>
      </c>
      <c r="N1487" s="111">
        <f>Table25[[#This Row],[FY Formula end]]</f>
        <v>2027</v>
      </c>
      <c r="O1487" s="112" t="str">
        <f>IF(Table25[[#This Row],[Year End]]="No End","No End","FY"&amp;" "&amp;Table25[[#This Row],[Year End]])</f>
        <v>FY 2027</v>
      </c>
      <c r="P1487" s="27"/>
      <c r="Q1487" s="104">
        <f>_xlfn.IFNA(IF($B1487="","",VLOOKUP($B1487,'SWC Towers'!$A:$Q,$Q$2,FALSE)),"")</f>
        <v>0.1</v>
      </c>
      <c r="R1487" s="106">
        <f>_xlfn.IFNA(IF($B1487="","",VLOOKUP($B1487,'SWC Towers'!$A:$Q,$R$2,FALSE)),"")</f>
        <v>0.1</v>
      </c>
      <c r="S1487" s="106" t="str">
        <f>_xlfn.IFNA(IF($B1487="","",VLOOKUP($B1487,'SWC Towers'!$A:$Q,$S$2,FALSE)),"")</f>
        <v/>
      </c>
      <c r="T1487" s="106" t="str">
        <f>_xlfn.IFNA(IF($B1487="","",VLOOKUP($B1487,'SWC Towers'!$A:$Q,$T$2,FALSE)),"")</f>
        <v/>
      </c>
      <c r="U1487" s="104">
        <f>_xlfn.IFNA(IF($B1487="","",VLOOKUP($B1487,'SWC Towers'!$A:$Q,$U$2,FALSE)),"")</f>
        <v>0.15</v>
      </c>
      <c r="V1487" s="104" t="str">
        <f>_xlfn.IFNA(IF($B1487="","",VLOOKUP($B1487,'SWC Towers'!$A:$Q,$V$2,FALSE)),"")</f>
        <v/>
      </c>
      <c r="W1487" s="104">
        <f>_xlfn.IFNA(IF($B1487="","",VLOOKUP($B1487,'SWC Towers'!$A:$Q,$W$2,FALSE)),"")</f>
        <v>0.65</v>
      </c>
      <c r="X1487" s="104" t="str">
        <f>_xlfn.IFNA(IF($B1487="","",VLOOKUP($B1487,'SWC Towers'!$A:$Q,$X$2,FALSE)),"")</f>
        <v/>
      </c>
      <c r="Y1487" s="104" t="str">
        <f>_xlfn.IFNA(IF($B1487="","",VLOOKUP($B1487,'SWC Towers'!$A:$Q,$Y$2,FALSE)),"")</f>
        <v/>
      </c>
      <c r="Z1487" s="104" t="str">
        <f>_xlfn.IFNA(IF($B1487="","",VLOOKUP($B1487,'SWC Towers'!$A:$Q,$Z$2,FALSE)),"")</f>
        <v/>
      </c>
      <c r="AA1487" s="104" t="str">
        <f>_xlfn.IFNA(IF($B1487="","",VLOOKUP($B1487,'SWC Towers'!$A:$Q,$AA$2,FALSE)),"")</f>
        <v/>
      </c>
      <c r="AB1487" s="106" t="str">
        <f>_xlfn.IFNA(IF($B1487="","",VLOOKUP($B1487,'SWC Towers'!$A:$Q,$AB$2,FALSE)),"")</f>
        <v/>
      </c>
      <c r="AC1487" s="20">
        <f>SUM(Table25[[#This Row],[IT Tower: Application]:[Other/Non-IT ]])</f>
        <v>1</v>
      </c>
      <c r="AD1487" s="67"/>
      <c r="AE1487" s="67"/>
      <c r="AF1487" s="67"/>
      <c r="AG1487" s="67"/>
      <c r="AH1487" s="67"/>
      <c r="AI1487" s="67"/>
      <c r="AJ1487" s="67"/>
      <c r="AK1487" s="67"/>
      <c r="AL1487" s="67"/>
      <c r="AM1487" s="67"/>
      <c r="AN1487" s="67"/>
      <c r="AO1487" s="67"/>
      <c r="AP1487" s="67"/>
      <c r="AQ1487" s="67"/>
      <c r="AR1487" s="67"/>
      <c r="AS1487" s="67"/>
      <c r="AT1487" s="67"/>
      <c r="AU1487" s="67"/>
      <c r="AV1487" s="67"/>
      <c r="AW1487" s="67"/>
      <c r="AX1487" s="67"/>
      <c r="AY1487" s="67"/>
      <c r="AZ1487" s="67"/>
      <c r="BA1487" s="67">
        <v>0</v>
      </c>
      <c r="BB1487" s="113">
        <v>266914</v>
      </c>
      <c r="BC1487" s="113"/>
      <c r="BD1487" s="113"/>
      <c r="BE1487" s="113"/>
      <c r="BF1487" s="113"/>
      <c r="BG1487" s="113"/>
      <c r="BH1487" s="113"/>
      <c r="BI1487" s="113"/>
      <c r="BJ1487" s="113"/>
      <c r="BK1487" s="113"/>
      <c r="BL1487" s="113"/>
      <c r="BM1487" s="113"/>
      <c r="BN1487" s="113"/>
      <c r="BO1487" s="113"/>
      <c r="BP1487" s="113"/>
      <c r="BQ1487" s="113"/>
      <c r="BR1487" s="113"/>
      <c r="BS1487" s="113"/>
      <c r="BT1487" s="113"/>
      <c r="BU1487" s="113"/>
      <c r="BV1487" s="113"/>
      <c r="BW1487" s="113"/>
      <c r="BX1487" s="113"/>
      <c r="BY1487" s="113"/>
      <c r="BZ1487" s="113"/>
      <c r="CA1487" s="67"/>
      <c r="CB1487" s="113"/>
      <c r="CC1487" s="69">
        <f>SUM(Table25[[#This Row],[Contract Amount FY00]:[Contract Amount FY50]])</f>
        <v>266914</v>
      </c>
      <c r="CD1487" s="114"/>
    </row>
    <row r="1488" spans="1:82" x14ac:dyDescent="0.25">
      <c r="A1488" s="122" t="s">
        <v>1955</v>
      </c>
      <c r="B1488" s="122" t="s">
        <v>3071</v>
      </c>
      <c r="C1488" s="122" t="s">
        <v>753</v>
      </c>
      <c r="E1488" s="26" t="str">
        <f>IFERROR(IF(VLOOKUP(Table25[[#This Row],[Contract No.]],Table3[#All],3,FALSE)="","No","Yes"),"")</f>
        <v>Yes</v>
      </c>
      <c r="F1488" s="107" t="str">
        <f>IFERROR(VLOOKUP(Table25[[#This Row],[Contract No.]],Table3[#All],3,FALSE),"")</f>
        <v>NASPO</v>
      </c>
      <c r="G1488" s="107" t="str">
        <f>IFERROR(IF(Table25[[#This Row],[Cooperative Purchase
(Yes/No)]]="Yes","Yes",IF(VLOOKUP(Table25[[#This Row],[Contract No.]],Table3[#All],1,FALSE)=Table25[[#This Row],[Contract No.]],"Yes","No")),"No")</f>
        <v>Yes</v>
      </c>
      <c r="H1488" s="51">
        <f>IFERROR(VLOOKUP(Table25[[#This Row],[Contract No.]],Table3[#All],4,FALSE),"")</f>
        <v>45322</v>
      </c>
      <c r="I1488" s="28">
        <f>IFERROR(IF(AND(MONTH(Table25[[#This Row],[Contract Start Date]])&gt;6,MONTH(Table25[[#This Row],[Contract Start Date]])&lt;=12),YEAR(Table25[[#This Row],[Contract Start Date]])+1,YEAR(Table25[[#This Row],[Contract Start Date]])),"")</f>
        <v>2024</v>
      </c>
      <c r="J1488" s="108">
        <f>Table25[[#This Row],[FY Formula start]]</f>
        <v>2024</v>
      </c>
      <c r="K1488" s="59" t="str">
        <f>"FY"&amp;" "&amp;Table25[[#This Row],[Year Start]]</f>
        <v>FY 2024</v>
      </c>
      <c r="L1488" s="109">
        <f>IFERROR(VLOOKUP(Table25[[#This Row],[Contract No.]],Table3[#All],5,FALSE),"")</f>
        <v>46934</v>
      </c>
      <c r="M1488" s="110">
        <f>IFERROR(IF(Table25[[#This Row],[Contract End Date]]="99/99/9999","No End",IF(AND(MONTH(Table25[[#This Row],[Contract End Date]])&gt;6,MONTH(Table25[[#This Row],[Contract End Date]])&lt;=12),YEAR(Table25[[#This Row],[Contract End Date]])+1,YEAR(Table25[[#This Row],[Contract End Date]]))),"")</f>
        <v>2028</v>
      </c>
      <c r="N1488" s="111">
        <f>Table25[[#This Row],[FY Formula end]]</f>
        <v>2028</v>
      </c>
      <c r="O1488" s="112" t="str">
        <f>IF(Table25[[#This Row],[Year End]]="No End","No End","FY"&amp;" "&amp;Table25[[#This Row],[Year End]])</f>
        <v>FY 2028</v>
      </c>
      <c r="P1488" s="27"/>
      <c r="Q1488" s="104" t="str">
        <f>_xlfn.IFNA(IF($B1488="","",VLOOKUP($B1488,'SWC Towers'!$A:$Q,$Q$2,FALSE)),"")</f>
        <v/>
      </c>
      <c r="R1488" s="106">
        <f>_xlfn.IFNA(IF($B1488="","",VLOOKUP($B1488,'SWC Towers'!$A:$Q,$R$2,FALSE)),"")</f>
        <v>0.2</v>
      </c>
      <c r="S1488" s="106" t="str">
        <f>_xlfn.IFNA(IF($B1488="","",VLOOKUP($B1488,'SWC Towers'!$A:$Q,$S$2,FALSE)),"")</f>
        <v/>
      </c>
      <c r="T1488" s="106" t="str">
        <f>_xlfn.IFNA(IF($B1488="","",VLOOKUP($B1488,'SWC Towers'!$A:$Q,$T$2,FALSE)),"")</f>
        <v/>
      </c>
      <c r="U1488" s="104">
        <f>_xlfn.IFNA(IF($B1488="","",VLOOKUP($B1488,'SWC Towers'!$A:$Q,$U$2,FALSE)),"")</f>
        <v>0.6</v>
      </c>
      <c r="V1488" s="104" t="str">
        <f>_xlfn.IFNA(IF($B1488="","",VLOOKUP($B1488,'SWC Towers'!$A:$Q,$V$2,FALSE)),"")</f>
        <v/>
      </c>
      <c r="W1488" s="104" t="str">
        <f>_xlfn.IFNA(IF($B1488="","",VLOOKUP($B1488,'SWC Towers'!$A:$Q,$W$2,FALSE)),"")</f>
        <v/>
      </c>
      <c r="X1488" s="104" t="str">
        <f>_xlfn.IFNA(IF($B1488="","",VLOOKUP($B1488,'SWC Towers'!$A:$Q,$X$2,FALSE)),"")</f>
        <v/>
      </c>
      <c r="Y1488" s="104" t="str">
        <f>_xlfn.IFNA(IF($B1488="","",VLOOKUP($B1488,'SWC Towers'!$A:$Q,$Y$2,FALSE)),"")</f>
        <v/>
      </c>
      <c r="Z1488" s="104" t="str">
        <f>_xlfn.IFNA(IF($B1488="","",VLOOKUP($B1488,'SWC Towers'!$A:$Q,$Z$2,FALSE)),"")</f>
        <v/>
      </c>
      <c r="AA1488" s="104">
        <f>_xlfn.IFNA(IF($B1488="","",VLOOKUP($B1488,'SWC Towers'!$A:$Q,$AA$2,FALSE)),"")</f>
        <v>0.2</v>
      </c>
      <c r="AB1488" s="106" t="str">
        <f>_xlfn.IFNA(IF($B1488="","",VLOOKUP($B1488,'SWC Towers'!$A:$Q,$AB$2,FALSE)),"")</f>
        <v/>
      </c>
      <c r="AC1488" s="20">
        <f>SUM(Table25[[#This Row],[IT Tower: Application]:[Other/Non-IT ]])</f>
        <v>1</v>
      </c>
      <c r="AD1488" s="67"/>
      <c r="AE1488" s="67"/>
      <c r="AF1488" s="67"/>
      <c r="AG1488" s="67"/>
      <c r="AH1488" s="67"/>
      <c r="AI1488" s="67"/>
      <c r="AJ1488" s="67"/>
      <c r="AK1488" s="67"/>
      <c r="AL1488" s="67"/>
      <c r="AM1488" s="67"/>
      <c r="AN1488" s="67"/>
      <c r="AO1488" s="67"/>
      <c r="AP1488" s="67"/>
      <c r="AQ1488" s="67"/>
      <c r="AR1488" s="67"/>
      <c r="AS1488" s="67"/>
      <c r="AT1488" s="67"/>
      <c r="AU1488" s="67"/>
      <c r="AV1488" s="67"/>
      <c r="AW1488" s="67"/>
      <c r="AX1488" s="67"/>
      <c r="AY1488" s="67"/>
      <c r="AZ1488" s="67"/>
      <c r="BA1488" s="67"/>
      <c r="BB1488" s="113">
        <v>382218</v>
      </c>
      <c r="BC1488" s="113">
        <v>1420128</v>
      </c>
      <c r="BD1488" s="113"/>
      <c r="BE1488" s="113"/>
      <c r="BF1488" s="113"/>
      <c r="BG1488" s="113"/>
      <c r="BH1488" s="113"/>
      <c r="BI1488" s="113"/>
      <c r="BJ1488" s="113"/>
      <c r="BK1488" s="113"/>
      <c r="BL1488" s="113"/>
      <c r="BM1488" s="113"/>
      <c r="BN1488" s="113"/>
      <c r="BO1488" s="113"/>
      <c r="BP1488" s="113"/>
      <c r="BQ1488" s="113"/>
      <c r="BR1488" s="113"/>
      <c r="BS1488" s="113"/>
      <c r="BT1488" s="113"/>
      <c r="BU1488" s="113"/>
      <c r="BV1488" s="113"/>
      <c r="BW1488" s="113"/>
      <c r="BX1488" s="113"/>
      <c r="BY1488" s="113"/>
      <c r="BZ1488" s="113"/>
      <c r="CA1488" s="67"/>
      <c r="CB1488" s="113"/>
      <c r="CC1488" s="69">
        <f>SUM(Table25[[#This Row],[Contract Amount FY00]:[Contract Amount FY50]])</f>
        <v>1802346</v>
      </c>
      <c r="CD1488" s="114"/>
    </row>
    <row r="1489" spans="1:82" x14ac:dyDescent="0.25">
      <c r="A1489" s="122" t="s">
        <v>1955</v>
      </c>
      <c r="B1489" s="122" t="s">
        <v>2245</v>
      </c>
      <c r="C1489" s="122" t="s">
        <v>3131</v>
      </c>
      <c r="E1489" s="26" t="str">
        <f>IFERROR(IF(VLOOKUP(Table25[[#This Row],[Contract No.]],Table3[#All],3,FALSE)="","No","Yes"),"")</f>
        <v>No</v>
      </c>
      <c r="F1489" s="107" t="str">
        <f>IFERROR(VLOOKUP(Table25[[#This Row],[Contract No.]],Table3[#All],3,FALSE),"")</f>
        <v/>
      </c>
      <c r="G1489" s="107" t="str">
        <f>IFERROR(IF(Table25[[#This Row],[Cooperative Purchase
(Yes/No)]]="Yes","Yes",IF(VLOOKUP(Table25[[#This Row],[Contract No.]],Table3[#All],1,FALSE)=Table25[[#This Row],[Contract No.]],"Yes","No")),"No")</f>
        <v>Yes</v>
      </c>
      <c r="H1489" s="51">
        <f>IFERROR(VLOOKUP(Table25[[#This Row],[Contract No.]],Table3[#All],4,FALSE),"")</f>
        <v>43952</v>
      </c>
      <c r="I1489" s="28">
        <f>IFERROR(IF(AND(MONTH(Table25[[#This Row],[Contract Start Date]])&gt;6,MONTH(Table25[[#This Row],[Contract Start Date]])&lt;=12),YEAR(Table25[[#This Row],[Contract Start Date]])+1,YEAR(Table25[[#This Row],[Contract Start Date]])),"")</f>
        <v>2020</v>
      </c>
      <c r="J1489" s="108">
        <f>Table25[[#This Row],[FY Formula start]]</f>
        <v>2020</v>
      </c>
      <c r="K1489" s="59" t="str">
        <f>"FY"&amp;" "&amp;Table25[[#This Row],[Year Start]]</f>
        <v>FY 2020</v>
      </c>
      <c r="L1489" s="109">
        <f>IFERROR(VLOOKUP(Table25[[#This Row],[Contract No.]],Table3[#All],5,FALSE),"")</f>
        <v>46203</v>
      </c>
      <c r="M1489" s="110">
        <f>IFERROR(IF(Table25[[#This Row],[Contract End Date]]="99/99/9999","No End",IF(AND(MONTH(Table25[[#This Row],[Contract End Date]])&gt;6,MONTH(Table25[[#This Row],[Contract End Date]])&lt;=12),YEAR(Table25[[#This Row],[Contract End Date]])+1,YEAR(Table25[[#This Row],[Contract End Date]]))),"")</f>
        <v>2026</v>
      </c>
      <c r="N1489" s="111">
        <f>Table25[[#This Row],[FY Formula end]]</f>
        <v>2026</v>
      </c>
      <c r="O1489" s="112" t="str">
        <f>IF(Table25[[#This Row],[Year End]]="No End","No End","FY"&amp;" "&amp;Table25[[#This Row],[Year End]])</f>
        <v>FY 2026</v>
      </c>
      <c r="P1489" s="27"/>
      <c r="Q1489" s="104" t="str">
        <f>_xlfn.IFNA(IF($B1489="","",VLOOKUP($B1489,'SWC Towers'!$A:$Q,$Q$2,FALSE)),"")</f>
        <v/>
      </c>
      <c r="R1489" s="106" t="str">
        <f>_xlfn.IFNA(IF($B1489="","",VLOOKUP($B1489,'SWC Towers'!$A:$Q,$R$2,FALSE)),"")</f>
        <v/>
      </c>
      <c r="S1489" s="106" t="str">
        <f>_xlfn.IFNA(IF($B1489="","",VLOOKUP($B1489,'SWC Towers'!$A:$Q,$S$2,FALSE)),"")</f>
        <v/>
      </c>
      <c r="T1489" s="106" t="str">
        <f>_xlfn.IFNA(IF($B1489="","",VLOOKUP($B1489,'SWC Towers'!$A:$Q,$T$2,FALSE)),"")</f>
        <v/>
      </c>
      <c r="U1489" s="104">
        <f>_xlfn.IFNA(IF($B1489="","",VLOOKUP($B1489,'SWC Towers'!$A:$Q,$U$2,FALSE)),"")</f>
        <v>0.1</v>
      </c>
      <c r="V1489" s="104" t="str">
        <f>_xlfn.IFNA(IF($B1489="","",VLOOKUP($B1489,'SWC Towers'!$A:$Q,$V$2,FALSE)),"")</f>
        <v/>
      </c>
      <c r="W1489" s="104" t="str">
        <f>_xlfn.IFNA(IF($B1489="","",VLOOKUP($B1489,'SWC Towers'!$A:$Q,$W$2,FALSE)),"")</f>
        <v/>
      </c>
      <c r="X1489" s="104" t="str">
        <f>_xlfn.IFNA(IF($B1489="","",VLOOKUP($B1489,'SWC Towers'!$A:$Q,$X$2,FALSE)),"")</f>
        <v/>
      </c>
      <c r="Y1489" s="104" t="str">
        <f>_xlfn.IFNA(IF($B1489="","",VLOOKUP($B1489,'SWC Towers'!$A:$Q,$Y$2,FALSE)),"")</f>
        <v/>
      </c>
      <c r="Z1489" s="104" t="str">
        <f>_xlfn.IFNA(IF($B1489="","",VLOOKUP($B1489,'SWC Towers'!$A:$Q,$Z$2,FALSE)),"")</f>
        <v/>
      </c>
      <c r="AA1489" s="104" t="str">
        <f>_xlfn.IFNA(IF($B1489="","",VLOOKUP($B1489,'SWC Towers'!$A:$Q,$AA$2,FALSE)),"")</f>
        <v/>
      </c>
      <c r="AB1489" s="106">
        <f>_xlfn.IFNA(IF($B1489="","",VLOOKUP($B1489,'SWC Towers'!$A:$Q,$AB$2,FALSE)),"")</f>
        <v>0.9</v>
      </c>
      <c r="AC1489" s="20">
        <f>SUM(Table25[[#This Row],[IT Tower: Application]:[Other/Non-IT ]])</f>
        <v>1</v>
      </c>
      <c r="AD1489" s="67"/>
      <c r="AE1489" s="67"/>
      <c r="AF1489" s="67"/>
      <c r="AG1489" s="67"/>
      <c r="AH1489" s="67"/>
      <c r="AI1489" s="67"/>
      <c r="AJ1489" s="67"/>
      <c r="AK1489" s="67"/>
      <c r="AL1489" s="67"/>
      <c r="AM1489" s="67"/>
      <c r="AN1489" s="67"/>
      <c r="AO1489" s="67"/>
      <c r="AP1489" s="67"/>
      <c r="AQ1489" s="67"/>
      <c r="AR1489" s="67"/>
      <c r="AS1489" s="67"/>
      <c r="AT1489" s="67"/>
      <c r="AU1489" s="67"/>
      <c r="AV1489" s="67"/>
      <c r="AW1489" s="67"/>
      <c r="AX1489" s="67"/>
      <c r="AY1489" s="67"/>
      <c r="AZ1489" s="67">
        <v>0</v>
      </c>
      <c r="BA1489" s="67">
        <v>85724</v>
      </c>
      <c r="BB1489" s="113">
        <v>85541</v>
      </c>
      <c r="BC1489" s="113">
        <v>62799</v>
      </c>
      <c r="BD1489" s="113"/>
      <c r="BE1489" s="113"/>
      <c r="BF1489" s="113"/>
      <c r="BG1489" s="113"/>
      <c r="BH1489" s="113"/>
      <c r="BI1489" s="113"/>
      <c r="BJ1489" s="113"/>
      <c r="BK1489" s="113"/>
      <c r="BL1489" s="113"/>
      <c r="BM1489" s="113"/>
      <c r="BN1489" s="113"/>
      <c r="BO1489" s="113"/>
      <c r="BP1489" s="113"/>
      <c r="BQ1489" s="113"/>
      <c r="BR1489" s="113"/>
      <c r="BS1489" s="113"/>
      <c r="BT1489" s="113"/>
      <c r="BU1489" s="113"/>
      <c r="BV1489" s="113"/>
      <c r="BW1489" s="113"/>
      <c r="BX1489" s="113"/>
      <c r="BY1489" s="113"/>
      <c r="BZ1489" s="113"/>
      <c r="CA1489" s="67"/>
      <c r="CB1489" s="113"/>
      <c r="CC1489" s="69">
        <f>SUM(Table25[[#This Row],[Contract Amount FY00]:[Contract Amount FY50]])</f>
        <v>234064</v>
      </c>
      <c r="CD1489" s="114"/>
    </row>
    <row r="1490" spans="1:82" x14ac:dyDescent="0.25">
      <c r="A1490" s="122" t="s">
        <v>1955</v>
      </c>
      <c r="B1490" s="122" t="s">
        <v>2245</v>
      </c>
      <c r="C1490" s="122" t="s">
        <v>3192</v>
      </c>
      <c r="E1490" s="26" t="str">
        <f>IFERROR(IF(VLOOKUP(Table25[[#This Row],[Contract No.]],Table3[#All],3,FALSE)="","No","Yes"),"")</f>
        <v>No</v>
      </c>
      <c r="F1490" s="107" t="str">
        <f>IFERROR(VLOOKUP(Table25[[#This Row],[Contract No.]],Table3[#All],3,FALSE),"")</f>
        <v/>
      </c>
      <c r="G1490" s="107" t="str">
        <f>IFERROR(IF(Table25[[#This Row],[Cooperative Purchase
(Yes/No)]]="Yes","Yes",IF(VLOOKUP(Table25[[#This Row],[Contract No.]],Table3[#All],1,FALSE)=Table25[[#This Row],[Contract No.]],"Yes","No")),"No")</f>
        <v>Yes</v>
      </c>
      <c r="H1490" s="51">
        <f>IFERROR(VLOOKUP(Table25[[#This Row],[Contract No.]],Table3[#All],4,FALSE),"")</f>
        <v>43952</v>
      </c>
      <c r="I1490" s="28">
        <f>IFERROR(IF(AND(MONTH(Table25[[#This Row],[Contract Start Date]])&gt;6,MONTH(Table25[[#This Row],[Contract Start Date]])&lt;=12),YEAR(Table25[[#This Row],[Contract Start Date]])+1,YEAR(Table25[[#This Row],[Contract Start Date]])),"")</f>
        <v>2020</v>
      </c>
      <c r="J1490" s="108">
        <f>Table25[[#This Row],[FY Formula start]]</f>
        <v>2020</v>
      </c>
      <c r="K1490" s="59" t="str">
        <f>"FY"&amp;" "&amp;Table25[[#This Row],[Year Start]]</f>
        <v>FY 2020</v>
      </c>
      <c r="L1490" s="109">
        <f>IFERROR(VLOOKUP(Table25[[#This Row],[Contract No.]],Table3[#All],5,FALSE),"")</f>
        <v>46203</v>
      </c>
      <c r="M1490" s="110">
        <f>IFERROR(IF(Table25[[#This Row],[Contract End Date]]="99/99/9999","No End",IF(AND(MONTH(Table25[[#This Row],[Contract End Date]])&gt;6,MONTH(Table25[[#This Row],[Contract End Date]])&lt;=12),YEAR(Table25[[#This Row],[Contract End Date]])+1,YEAR(Table25[[#This Row],[Contract End Date]]))),"")</f>
        <v>2026</v>
      </c>
      <c r="N1490" s="111">
        <f>Table25[[#This Row],[FY Formula end]]</f>
        <v>2026</v>
      </c>
      <c r="O1490" s="112" t="str">
        <f>IF(Table25[[#This Row],[Year End]]="No End","No End","FY"&amp;" "&amp;Table25[[#This Row],[Year End]])</f>
        <v>FY 2026</v>
      </c>
      <c r="P1490" s="27"/>
      <c r="Q1490" s="104" t="str">
        <f>_xlfn.IFNA(IF($B1490="","",VLOOKUP($B1490,'SWC Towers'!$A:$Q,$Q$2,FALSE)),"")</f>
        <v/>
      </c>
      <c r="R1490" s="106" t="str">
        <f>_xlfn.IFNA(IF($B1490="","",VLOOKUP($B1490,'SWC Towers'!$A:$Q,$R$2,FALSE)),"")</f>
        <v/>
      </c>
      <c r="S1490" s="106" t="str">
        <f>_xlfn.IFNA(IF($B1490="","",VLOOKUP($B1490,'SWC Towers'!$A:$Q,$S$2,FALSE)),"")</f>
        <v/>
      </c>
      <c r="T1490" s="106" t="str">
        <f>_xlfn.IFNA(IF($B1490="","",VLOOKUP($B1490,'SWC Towers'!$A:$Q,$T$2,FALSE)),"")</f>
        <v/>
      </c>
      <c r="U1490" s="104">
        <f>_xlfn.IFNA(IF($B1490="","",VLOOKUP($B1490,'SWC Towers'!$A:$Q,$U$2,FALSE)),"")</f>
        <v>0.1</v>
      </c>
      <c r="V1490" s="104" t="str">
        <f>_xlfn.IFNA(IF($B1490="","",VLOOKUP($B1490,'SWC Towers'!$A:$Q,$V$2,FALSE)),"")</f>
        <v/>
      </c>
      <c r="W1490" s="104" t="str">
        <f>_xlfn.IFNA(IF($B1490="","",VLOOKUP($B1490,'SWC Towers'!$A:$Q,$W$2,FALSE)),"")</f>
        <v/>
      </c>
      <c r="X1490" s="104" t="str">
        <f>_xlfn.IFNA(IF($B1490="","",VLOOKUP($B1490,'SWC Towers'!$A:$Q,$X$2,FALSE)),"")</f>
        <v/>
      </c>
      <c r="Y1490" s="104" t="str">
        <f>_xlfn.IFNA(IF($B1490="","",VLOOKUP($B1490,'SWC Towers'!$A:$Q,$Y$2,FALSE)),"")</f>
        <v/>
      </c>
      <c r="Z1490" s="104" t="str">
        <f>_xlfn.IFNA(IF($B1490="","",VLOOKUP($B1490,'SWC Towers'!$A:$Q,$Z$2,FALSE)),"")</f>
        <v/>
      </c>
      <c r="AA1490" s="104" t="str">
        <f>_xlfn.IFNA(IF($B1490="","",VLOOKUP($B1490,'SWC Towers'!$A:$Q,$AA$2,FALSE)),"")</f>
        <v/>
      </c>
      <c r="AB1490" s="106">
        <f>_xlfn.IFNA(IF($B1490="","",VLOOKUP($B1490,'SWC Towers'!$A:$Q,$AB$2,FALSE)),"")</f>
        <v>0.9</v>
      </c>
      <c r="AC1490" s="20">
        <f>SUM(Table25[[#This Row],[IT Tower: Application]:[Other/Non-IT ]])</f>
        <v>1</v>
      </c>
      <c r="AD1490" s="67"/>
      <c r="AE1490" s="67"/>
      <c r="AF1490" s="67"/>
      <c r="AG1490" s="67"/>
      <c r="AH1490" s="67"/>
      <c r="AI1490" s="67"/>
      <c r="AJ1490" s="67"/>
      <c r="AK1490" s="67"/>
      <c r="AL1490" s="67"/>
      <c r="AM1490" s="67"/>
      <c r="AN1490" s="67"/>
      <c r="AO1490" s="67"/>
      <c r="AP1490" s="67"/>
      <c r="AQ1490" s="67"/>
      <c r="AR1490" s="67"/>
      <c r="AS1490" s="67"/>
      <c r="AT1490" s="67"/>
      <c r="AU1490" s="67"/>
      <c r="AV1490" s="67"/>
      <c r="AW1490" s="67"/>
      <c r="AX1490" s="67">
        <v>10788</v>
      </c>
      <c r="AY1490" s="67">
        <v>76082</v>
      </c>
      <c r="AZ1490" s="67">
        <v>89775</v>
      </c>
      <c r="BA1490" s="67">
        <v>0</v>
      </c>
      <c r="BB1490" s="113"/>
      <c r="BC1490" s="113"/>
      <c r="BD1490" s="113"/>
      <c r="BE1490" s="113"/>
      <c r="BF1490" s="113"/>
      <c r="BG1490" s="113"/>
      <c r="BH1490" s="113"/>
      <c r="BI1490" s="113"/>
      <c r="BJ1490" s="113"/>
      <c r="BK1490" s="113"/>
      <c r="BL1490" s="113"/>
      <c r="BM1490" s="113"/>
      <c r="BN1490" s="113"/>
      <c r="BO1490" s="113"/>
      <c r="BP1490" s="113"/>
      <c r="BQ1490" s="113"/>
      <c r="BR1490" s="113"/>
      <c r="BS1490" s="113"/>
      <c r="BT1490" s="113"/>
      <c r="BU1490" s="113"/>
      <c r="BV1490" s="113"/>
      <c r="BW1490" s="113"/>
      <c r="BX1490" s="113"/>
      <c r="BY1490" s="113"/>
      <c r="BZ1490" s="113"/>
      <c r="CA1490" s="67"/>
      <c r="CB1490" s="113"/>
      <c r="CC1490" s="69">
        <f>SUM(Table25[[#This Row],[Contract Amount FY00]:[Contract Amount FY50]])</f>
        <v>176645</v>
      </c>
      <c r="CD1490" s="114"/>
    </row>
    <row r="1491" spans="1:82" x14ac:dyDescent="0.25">
      <c r="A1491" s="122" t="s">
        <v>1955</v>
      </c>
      <c r="B1491" s="122" t="s">
        <v>526</v>
      </c>
      <c r="C1491" s="122" t="s">
        <v>3193</v>
      </c>
      <c r="E1491" s="26" t="str">
        <f>IFERROR(IF(VLOOKUP(Table25[[#This Row],[Contract No.]],Table3[#All],3,FALSE)="","No","Yes"),"")</f>
        <v>Yes</v>
      </c>
      <c r="F1491" s="107" t="str">
        <f>IFERROR(VLOOKUP(Table25[[#This Row],[Contract No.]],Table3[#All],3,FALSE),"")</f>
        <v>NASPO</v>
      </c>
      <c r="G1491" s="107" t="str">
        <f>IFERROR(IF(Table25[[#This Row],[Cooperative Purchase
(Yes/No)]]="Yes","Yes",IF(VLOOKUP(Table25[[#This Row],[Contract No.]],Table3[#All],1,FALSE)=Table25[[#This Row],[Contract No.]],"Yes","No")),"No")</f>
        <v>Yes</v>
      </c>
      <c r="H1491" s="51">
        <f>IFERROR(VLOOKUP(Table25[[#This Row],[Contract No.]],Table3[#All],4,FALSE),"")</f>
        <v>43892</v>
      </c>
      <c r="I1491" s="28">
        <f>IFERROR(IF(AND(MONTH(Table25[[#This Row],[Contract Start Date]])&gt;6,MONTH(Table25[[#This Row],[Contract Start Date]])&lt;=12),YEAR(Table25[[#This Row],[Contract Start Date]])+1,YEAR(Table25[[#This Row],[Contract Start Date]])),"")</f>
        <v>2020</v>
      </c>
      <c r="J1491" s="108">
        <f>Table25[[#This Row],[FY Formula start]]</f>
        <v>2020</v>
      </c>
      <c r="K1491" s="59" t="str">
        <f>"FY"&amp;" "&amp;Table25[[#This Row],[Year Start]]</f>
        <v>FY 2020</v>
      </c>
      <c r="L1491" s="109">
        <f>IFERROR(VLOOKUP(Table25[[#This Row],[Contract No.]],Table3[#All],5,FALSE),"")</f>
        <v>45504</v>
      </c>
      <c r="M1491" s="110">
        <f>IFERROR(IF(Table25[[#This Row],[Contract End Date]]="99/99/9999","No End",IF(AND(MONTH(Table25[[#This Row],[Contract End Date]])&gt;6,MONTH(Table25[[#This Row],[Contract End Date]])&lt;=12),YEAR(Table25[[#This Row],[Contract End Date]])+1,YEAR(Table25[[#This Row],[Contract End Date]]))),"")</f>
        <v>2025</v>
      </c>
      <c r="N1491" s="111">
        <f>Table25[[#This Row],[FY Formula end]]</f>
        <v>2025</v>
      </c>
      <c r="O1491" s="112" t="str">
        <f>IF(Table25[[#This Row],[Year End]]="No End","No End","FY"&amp;" "&amp;Table25[[#This Row],[Year End]])</f>
        <v>FY 2025</v>
      </c>
      <c r="P1491" s="27"/>
      <c r="Q1491" s="104" t="str">
        <f>_xlfn.IFNA(IF($B1491="","",VLOOKUP($B1491,'SWC Towers'!$A:$Q,$Q$2,FALSE)),"")</f>
        <v/>
      </c>
      <c r="R1491" s="106">
        <f>_xlfn.IFNA(IF($B1491="","",VLOOKUP($B1491,'SWC Towers'!$A:$Q,$R$2,FALSE)),"")</f>
        <v>0.1</v>
      </c>
      <c r="S1491" s="106" t="str">
        <f>_xlfn.IFNA(IF($B1491="","",VLOOKUP($B1491,'SWC Towers'!$A:$Q,$S$2,FALSE)),"")</f>
        <v/>
      </c>
      <c r="T1491" s="106">
        <f>_xlfn.IFNA(IF($B1491="","",VLOOKUP($B1491,'SWC Towers'!$A:$Q,$T$2,FALSE)),"")</f>
        <v>0.05</v>
      </c>
      <c r="U1491" s="104">
        <f>_xlfn.IFNA(IF($B1491="","",VLOOKUP($B1491,'SWC Towers'!$A:$Q,$U$2,FALSE)),"")</f>
        <v>0.65</v>
      </c>
      <c r="V1491" s="104" t="str">
        <f>_xlfn.IFNA(IF($B1491="","",VLOOKUP($B1491,'SWC Towers'!$A:$Q,$V$2,FALSE)),"")</f>
        <v/>
      </c>
      <c r="W1491" s="104">
        <f>_xlfn.IFNA(IF($B1491="","",VLOOKUP($B1491,'SWC Towers'!$A:$Q,$W$2,FALSE)),"")</f>
        <v>0.1</v>
      </c>
      <c r="X1491" s="104" t="str">
        <f>_xlfn.IFNA(IF($B1491="","",VLOOKUP($B1491,'SWC Towers'!$A:$Q,$X$2,FALSE)),"")</f>
        <v/>
      </c>
      <c r="Y1491" s="104" t="str">
        <f>_xlfn.IFNA(IF($B1491="","",VLOOKUP($B1491,'SWC Towers'!$A:$Q,$Y$2,FALSE)),"")</f>
        <v/>
      </c>
      <c r="Z1491" s="104">
        <f>_xlfn.IFNA(IF($B1491="","",VLOOKUP($B1491,'SWC Towers'!$A:$Q,$Z$2,FALSE)),"")</f>
        <v>0.1</v>
      </c>
      <c r="AA1491" s="104" t="str">
        <f>_xlfn.IFNA(IF($B1491="","",VLOOKUP($B1491,'SWC Towers'!$A:$Q,$AA$2,FALSE)),"")</f>
        <v/>
      </c>
      <c r="AB1491" s="106" t="str">
        <f>_xlfn.IFNA(IF($B1491="","",VLOOKUP($B1491,'SWC Towers'!$A:$Q,$AB$2,FALSE)),"")</f>
        <v/>
      </c>
      <c r="AC1491" s="20">
        <f>SUM(Table25[[#This Row],[IT Tower: Application]:[Other/Non-IT ]])</f>
        <v>1</v>
      </c>
      <c r="AD1491" s="67"/>
      <c r="AE1491" s="67"/>
      <c r="AF1491" s="67"/>
      <c r="AG1491" s="67"/>
      <c r="AH1491" s="67"/>
      <c r="AI1491" s="67"/>
      <c r="AJ1491" s="67"/>
      <c r="AK1491" s="67"/>
      <c r="AL1491" s="67"/>
      <c r="AM1491" s="67"/>
      <c r="AN1491" s="67"/>
      <c r="AO1491" s="67"/>
      <c r="AP1491" s="67"/>
      <c r="AQ1491" s="67"/>
      <c r="AR1491" s="67"/>
      <c r="AS1491" s="67"/>
      <c r="AT1491" s="67"/>
      <c r="AU1491" s="67"/>
      <c r="AV1491" s="67"/>
      <c r="AW1491" s="67"/>
      <c r="AX1491" s="67">
        <v>0</v>
      </c>
      <c r="AY1491" s="67">
        <v>8107</v>
      </c>
      <c r="AZ1491" s="67">
        <v>258834</v>
      </c>
      <c r="BA1491" s="67">
        <v>120795</v>
      </c>
      <c r="BB1491" s="113">
        <v>65083</v>
      </c>
      <c r="BC1491" s="113">
        <v>70453</v>
      </c>
      <c r="BD1491" s="113"/>
      <c r="BE1491" s="113"/>
      <c r="BF1491" s="113"/>
      <c r="BG1491" s="113"/>
      <c r="BH1491" s="113"/>
      <c r="BI1491" s="113"/>
      <c r="BJ1491" s="113"/>
      <c r="BK1491" s="113"/>
      <c r="BL1491" s="113"/>
      <c r="BM1491" s="113"/>
      <c r="BN1491" s="113"/>
      <c r="BO1491" s="113"/>
      <c r="BP1491" s="113"/>
      <c r="BQ1491" s="113"/>
      <c r="BR1491" s="113"/>
      <c r="BS1491" s="113"/>
      <c r="BT1491" s="113"/>
      <c r="BU1491" s="113"/>
      <c r="BV1491" s="113"/>
      <c r="BW1491" s="113"/>
      <c r="BX1491" s="113"/>
      <c r="BY1491" s="113"/>
      <c r="BZ1491" s="113"/>
      <c r="CA1491" s="67"/>
      <c r="CB1491" s="113"/>
      <c r="CC1491" s="69">
        <f>SUM(Table25[[#This Row],[Contract Amount FY00]:[Contract Amount FY50]])</f>
        <v>523272</v>
      </c>
      <c r="CD1491" s="114"/>
    </row>
    <row r="1492" spans="1:82" x14ac:dyDescent="0.25">
      <c r="A1492" s="122" t="s">
        <v>1955</v>
      </c>
      <c r="B1492" s="122" t="s">
        <v>286</v>
      </c>
      <c r="C1492" s="122" t="s">
        <v>3156</v>
      </c>
      <c r="E1492" s="26" t="str">
        <f>IFERROR(IF(VLOOKUP(Table25[[#This Row],[Contract No.]],Table3[#All],3,FALSE)="","No","Yes"),"")</f>
        <v>No</v>
      </c>
      <c r="F1492" s="107" t="str">
        <f>IFERROR(VLOOKUP(Table25[[#This Row],[Contract No.]],Table3[#All],3,FALSE),"")</f>
        <v/>
      </c>
      <c r="G1492" s="107" t="str">
        <f>IFERROR(IF(Table25[[#This Row],[Cooperative Purchase
(Yes/No)]]="Yes","Yes",IF(VLOOKUP(Table25[[#This Row],[Contract No.]],Table3[#All],1,FALSE)=Table25[[#This Row],[Contract No.]],"Yes","No")),"No")</f>
        <v>Yes</v>
      </c>
      <c r="H1492" s="51">
        <f>IFERROR(VLOOKUP(Table25[[#This Row],[Contract No.]],Table3[#All],4,FALSE),"")</f>
        <v>42401</v>
      </c>
      <c r="I1492" s="28">
        <f>IFERROR(IF(AND(MONTH(Table25[[#This Row],[Contract Start Date]])&gt;6,MONTH(Table25[[#This Row],[Contract Start Date]])&lt;=12),YEAR(Table25[[#This Row],[Contract Start Date]])+1,YEAR(Table25[[#This Row],[Contract Start Date]])),"")</f>
        <v>2016</v>
      </c>
      <c r="J1492" s="108">
        <f>Table25[[#This Row],[FY Formula start]]</f>
        <v>2016</v>
      </c>
      <c r="K1492" s="59" t="str">
        <f>"FY"&amp;" "&amp;Table25[[#This Row],[Year Start]]</f>
        <v>FY 2016</v>
      </c>
      <c r="L1492" s="109">
        <f>IFERROR(VLOOKUP(Table25[[#This Row],[Contract No.]],Table3[#All],5,FALSE),"")</f>
        <v>72717</v>
      </c>
      <c r="M1492" s="110">
        <f>IFERROR(IF(Table25[[#This Row],[Contract End Date]]="99/99/9999","No End",IF(AND(MONTH(Table25[[#This Row],[Contract End Date]])&gt;6,MONTH(Table25[[#This Row],[Contract End Date]])&lt;=12),YEAR(Table25[[#This Row],[Contract End Date]])+1,YEAR(Table25[[#This Row],[Contract End Date]]))),"")</f>
        <v>2099</v>
      </c>
      <c r="N1492" s="111">
        <f>Table25[[#This Row],[FY Formula end]]</f>
        <v>2099</v>
      </c>
      <c r="O1492" s="112" t="str">
        <f>IF(Table25[[#This Row],[Year End]]="No End","No End","FY"&amp;" "&amp;Table25[[#This Row],[Year End]])</f>
        <v>FY 2099</v>
      </c>
      <c r="P1492" s="27"/>
      <c r="Q1492" s="104">
        <f>_xlfn.IFNA(IF($B1492="","",VLOOKUP($B1492,'SWC Towers'!$A:$Q,$Q$2,FALSE)),"")</f>
        <v>0.5</v>
      </c>
      <c r="R1492" s="106" t="str">
        <f>_xlfn.IFNA(IF($B1492="","",VLOOKUP($B1492,'SWC Towers'!$A:$Q,$R$2,FALSE)),"")</f>
        <v/>
      </c>
      <c r="S1492" s="106" t="str">
        <f>_xlfn.IFNA(IF($B1492="","",VLOOKUP($B1492,'SWC Towers'!$A:$Q,$S$2,FALSE)),"")</f>
        <v/>
      </c>
      <c r="T1492" s="106">
        <f>_xlfn.IFNA(IF($B1492="","",VLOOKUP($B1492,'SWC Towers'!$A:$Q,$T$2,FALSE)),"")</f>
        <v>0.5</v>
      </c>
      <c r="U1492" s="104" t="str">
        <f>_xlfn.IFNA(IF($B1492="","",VLOOKUP($B1492,'SWC Towers'!$A:$Q,$U$2,FALSE)),"")</f>
        <v/>
      </c>
      <c r="V1492" s="104" t="str">
        <f>_xlfn.IFNA(IF($B1492="","",VLOOKUP($B1492,'SWC Towers'!$A:$Q,$V$2,FALSE)),"")</f>
        <v/>
      </c>
      <c r="W1492" s="104" t="str">
        <f>_xlfn.IFNA(IF($B1492="","",VLOOKUP($B1492,'SWC Towers'!$A:$Q,$W$2,FALSE)),"")</f>
        <v/>
      </c>
      <c r="X1492" s="104" t="str">
        <f>_xlfn.IFNA(IF($B1492="","",VLOOKUP($B1492,'SWC Towers'!$A:$Q,$X$2,FALSE)),"")</f>
        <v/>
      </c>
      <c r="Y1492" s="104" t="str">
        <f>_xlfn.IFNA(IF($B1492="","",VLOOKUP($B1492,'SWC Towers'!$A:$Q,$Y$2,FALSE)),"")</f>
        <v/>
      </c>
      <c r="Z1492" s="104" t="str">
        <f>_xlfn.IFNA(IF($B1492="","",VLOOKUP($B1492,'SWC Towers'!$A:$Q,$Z$2,FALSE)),"")</f>
        <v/>
      </c>
      <c r="AA1492" s="104" t="str">
        <f>_xlfn.IFNA(IF($B1492="","",VLOOKUP($B1492,'SWC Towers'!$A:$Q,$AA$2,FALSE)),"")</f>
        <v/>
      </c>
      <c r="AB1492" s="106" t="str">
        <f>_xlfn.IFNA(IF($B1492="","",VLOOKUP($B1492,'SWC Towers'!$A:$Q,$AB$2,FALSE)),"")</f>
        <v/>
      </c>
      <c r="AC1492" s="20">
        <f>SUM(Table25[[#This Row],[IT Tower: Application]:[Other/Non-IT ]])</f>
        <v>1</v>
      </c>
      <c r="AD1492" s="67"/>
      <c r="AE1492" s="67"/>
      <c r="AF1492" s="67"/>
      <c r="AG1492" s="67"/>
      <c r="AH1492" s="67"/>
      <c r="AI1492" s="67"/>
      <c r="AJ1492" s="67"/>
      <c r="AK1492" s="67"/>
      <c r="AL1492" s="67"/>
      <c r="AM1492" s="67"/>
      <c r="AN1492" s="67"/>
      <c r="AO1492" s="67"/>
      <c r="AP1492" s="67"/>
      <c r="AQ1492" s="67"/>
      <c r="AR1492" s="67"/>
      <c r="AS1492" s="67"/>
      <c r="AT1492" s="67"/>
      <c r="AU1492" s="67">
        <v>9120</v>
      </c>
      <c r="AV1492" s="67">
        <v>28390</v>
      </c>
      <c r="AW1492" s="67">
        <v>25000</v>
      </c>
      <c r="AX1492" s="67">
        <v>0</v>
      </c>
      <c r="AY1492" s="67">
        <v>0</v>
      </c>
      <c r="AZ1492" s="67">
        <v>17476</v>
      </c>
      <c r="BA1492" s="67">
        <v>8174</v>
      </c>
      <c r="BB1492" s="113"/>
      <c r="BC1492" s="113"/>
      <c r="BD1492" s="113"/>
      <c r="BE1492" s="113"/>
      <c r="BF1492" s="113"/>
      <c r="BG1492" s="113"/>
      <c r="BH1492" s="113"/>
      <c r="BI1492" s="113"/>
      <c r="BJ1492" s="113"/>
      <c r="BK1492" s="113"/>
      <c r="BL1492" s="113"/>
      <c r="BM1492" s="113"/>
      <c r="BN1492" s="113"/>
      <c r="BO1492" s="113"/>
      <c r="BP1492" s="113"/>
      <c r="BQ1492" s="113"/>
      <c r="BR1492" s="113"/>
      <c r="BS1492" s="113"/>
      <c r="BT1492" s="113"/>
      <c r="BU1492" s="113"/>
      <c r="BV1492" s="113"/>
      <c r="BW1492" s="113"/>
      <c r="BX1492" s="113"/>
      <c r="BY1492" s="113"/>
      <c r="BZ1492" s="113"/>
      <c r="CA1492" s="67"/>
      <c r="CB1492" s="113"/>
      <c r="CC1492" s="69">
        <f>SUM(Table25[[#This Row],[Contract Amount FY00]:[Contract Amount FY50]])</f>
        <v>88160</v>
      </c>
      <c r="CD1492" s="114"/>
    </row>
    <row r="1493" spans="1:82" x14ac:dyDescent="0.25">
      <c r="A1493" s="122" t="s">
        <v>1955</v>
      </c>
      <c r="B1493" s="122" t="s">
        <v>3145</v>
      </c>
      <c r="C1493" s="122" t="s">
        <v>3216</v>
      </c>
      <c r="E1493" s="26" t="str">
        <f>IFERROR(IF(VLOOKUP(Table25[[#This Row],[Contract No.]],Table3[#All],3,FALSE)="","No","Yes"),"")</f>
        <v>Yes</v>
      </c>
      <c r="F1493" s="107" t="str">
        <f>IFERROR(VLOOKUP(Table25[[#This Row],[Contract No.]],Table3[#All],3,FALSE),"")</f>
        <v>NASPO</v>
      </c>
      <c r="G1493" s="107" t="str">
        <f>IFERROR(IF(Table25[[#This Row],[Cooperative Purchase
(Yes/No)]]="Yes","Yes",IF(VLOOKUP(Table25[[#This Row],[Contract No.]],Table3[#All],1,FALSE)=Table25[[#This Row],[Contract No.]],"Yes","No")),"No")</f>
        <v>Yes</v>
      </c>
      <c r="H1493" s="51">
        <f>IFERROR(VLOOKUP(Table25[[#This Row],[Contract No.]],Table3[#All],4,FALSE),"")</f>
        <v>45138</v>
      </c>
      <c r="I1493" s="28">
        <f>IFERROR(IF(AND(MONTH(Table25[[#This Row],[Contract Start Date]])&gt;6,MONTH(Table25[[#This Row],[Contract Start Date]])&lt;=12),YEAR(Table25[[#This Row],[Contract Start Date]])+1,YEAR(Table25[[#This Row],[Contract Start Date]])),"")</f>
        <v>2024</v>
      </c>
      <c r="J1493" s="108">
        <f>Table25[[#This Row],[FY Formula start]]</f>
        <v>2024</v>
      </c>
      <c r="K1493" s="59" t="str">
        <f>"FY"&amp;" "&amp;Table25[[#This Row],[Year Start]]</f>
        <v>FY 2024</v>
      </c>
      <c r="L1493" s="109">
        <f>IFERROR(VLOOKUP(Table25[[#This Row],[Contract No.]],Table3[#All],5,FALSE),"")</f>
        <v>48426</v>
      </c>
      <c r="M1493" s="110">
        <f>IFERROR(IF(Table25[[#This Row],[Contract End Date]]="99/99/9999","No End",IF(AND(MONTH(Table25[[#This Row],[Contract End Date]])&gt;6,MONTH(Table25[[#This Row],[Contract End Date]])&lt;=12),YEAR(Table25[[#This Row],[Contract End Date]])+1,YEAR(Table25[[#This Row],[Contract End Date]]))),"")</f>
        <v>2033</v>
      </c>
      <c r="N1493" s="111">
        <f>Table25[[#This Row],[FY Formula end]]</f>
        <v>2033</v>
      </c>
      <c r="O1493" s="112" t="str">
        <f>IF(Table25[[#This Row],[Year End]]="No End","No End","FY"&amp;" "&amp;Table25[[#This Row],[Year End]])</f>
        <v>FY 2033</v>
      </c>
      <c r="P1493" s="27"/>
      <c r="Q1493" s="104">
        <f>_xlfn.IFNA(IF($B1493="","",VLOOKUP($B1493,'SWC Towers'!$A:$Q,$Q$2,FALSE)),"")</f>
        <v>0.2</v>
      </c>
      <c r="R1493" s="106">
        <f>_xlfn.IFNA(IF($B1493="","",VLOOKUP($B1493,'SWC Towers'!$A:$Q,$R$2,FALSE)),"")</f>
        <v>0.2</v>
      </c>
      <c r="S1493" s="106" t="str">
        <f>_xlfn.IFNA(IF($B1493="","",VLOOKUP($B1493,'SWC Towers'!$A:$Q,$S$2,FALSE)),"")</f>
        <v/>
      </c>
      <c r="T1493" s="106">
        <f>_xlfn.IFNA(IF($B1493="","",VLOOKUP($B1493,'SWC Towers'!$A:$Q,$T$2,FALSE)),"")</f>
        <v>0.1</v>
      </c>
      <c r="U1493" s="104" t="str">
        <f>_xlfn.IFNA(IF($B1493="","",VLOOKUP($B1493,'SWC Towers'!$A:$Q,$U$2,FALSE)),"")</f>
        <v/>
      </c>
      <c r="V1493" s="104" t="str">
        <f>_xlfn.IFNA(IF($B1493="","",VLOOKUP($B1493,'SWC Towers'!$A:$Q,$V$2,FALSE)),"")</f>
        <v/>
      </c>
      <c r="W1493" s="104">
        <f>_xlfn.IFNA(IF($B1493="","",VLOOKUP($B1493,'SWC Towers'!$A:$Q,$W$2,FALSE)),"")</f>
        <v>0.3</v>
      </c>
      <c r="X1493" s="104" t="str">
        <f>_xlfn.IFNA(IF($B1493="","",VLOOKUP($B1493,'SWC Towers'!$A:$Q,$X$2,FALSE)),"")</f>
        <v/>
      </c>
      <c r="Y1493" s="104" t="str">
        <f>_xlfn.IFNA(IF($B1493="","",VLOOKUP($B1493,'SWC Towers'!$A:$Q,$Y$2,FALSE)),"")</f>
        <v/>
      </c>
      <c r="Z1493" s="104">
        <f>_xlfn.IFNA(IF($B1493="","",VLOOKUP($B1493,'SWC Towers'!$A:$Q,$Z$2,FALSE)),"")</f>
        <v>0.1</v>
      </c>
      <c r="AA1493" s="104" t="str">
        <f>_xlfn.IFNA(IF($B1493="","",VLOOKUP($B1493,'SWC Towers'!$A:$Q,$AA$2,FALSE)),"")</f>
        <v/>
      </c>
      <c r="AB1493" s="106">
        <f>_xlfn.IFNA(IF($B1493="","",VLOOKUP($B1493,'SWC Towers'!$A:$Q,$AB$2,FALSE)),"")</f>
        <v>0.1</v>
      </c>
      <c r="AC1493" s="20">
        <f>SUM(Table25[[#This Row],[IT Tower: Application]:[Other/Non-IT ]])</f>
        <v>1</v>
      </c>
      <c r="AD1493" s="67"/>
      <c r="AE1493" s="67"/>
      <c r="AF1493" s="67"/>
      <c r="AG1493" s="67"/>
      <c r="AH1493" s="67"/>
      <c r="AI1493" s="67"/>
      <c r="AJ1493" s="67"/>
      <c r="AK1493" s="67"/>
      <c r="AL1493" s="67"/>
      <c r="AM1493" s="67"/>
      <c r="AN1493" s="67"/>
      <c r="AO1493" s="67"/>
      <c r="AP1493" s="67"/>
      <c r="AQ1493" s="67"/>
      <c r="AR1493" s="67"/>
      <c r="AS1493" s="67"/>
      <c r="AT1493" s="67"/>
      <c r="AU1493" s="67"/>
      <c r="AV1493" s="67"/>
      <c r="AW1493" s="67"/>
      <c r="AX1493" s="67"/>
      <c r="AY1493" s="67"/>
      <c r="AZ1493" s="67"/>
      <c r="BA1493" s="67"/>
      <c r="BB1493" s="113">
        <v>0</v>
      </c>
      <c r="BC1493" s="113">
        <v>43744</v>
      </c>
      <c r="BD1493" s="113"/>
      <c r="BE1493" s="113"/>
      <c r="BF1493" s="113"/>
      <c r="BG1493" s="113"/>
      <c r="BH1493" s="113"/>
      <c r="BI1493" s="113"/>
      <c r="BJ1493" s="113"/>
      <c r="BK1493" s="113"/>
      <c r="BL1493" s="113"/>
      <c r="BM1493" s="113"/>
      <c r="BN1493" s="113"/>
      <c r="BO1493" s="113"/>
      <c r="BP1493" s="113"/>
      <c r="BQ1493" s="113"/>
      <c r="BR1493" s="113"/>
      <c r="BS1493" s="113"/>
      <c r="BT1493" s="113"/>
      <c r="BU1493" s="113"/>
      <c r="BV1493" s="113"/>
      <c r="BW1493" s="113"/>
      <c r="BX1493" s="113"/>
      <c r="BY1493" s="113"/>
      <c r="BZ1493" s="113"/>
      <c r="CA1493" s="67"/>
      <c r="CB1493" s="113"/>
      <c r="CC1493" s="69">
        <f>SUM(Table25[[#This Row],[Contract Amount FY00]:[Contract Amount FY50]])</f>
        <v>43744</v>
      </c>
      <c r="CD1493" s="114"/>
    </row>
    <row r="1494" spans="1:82" x14ac:dyDescent="0.25">
      <c r="A1494" s="122" t="s">
        <v>1955</v>
      </c>
      <c r="B1494" s="122" t="s">
        <v>3183</v>
      </c>
      <c r="C1494" s="122" t="s">
        <v>3193</v>
      </c>
      <c r="E1494" s="26" t="str">
        <f>IFERROR(IF(VLOOKUP(Table25[[#This Row],[Contract No.]],Table3[#All],3,FALSE)="","No","Yes"),"")</f>
        <v>Yes</v>
      </c>
      <c r="F1494" s="107" t="str">
        <f>IFERROR(VLOOKUP(Table25[[#This Row],[Contract No.]],Table3[#All],3,FALSE),"")</f>
        <v>NASPO</v>
      </c>
      <c r="G1494" s="107" t="str">
        <f>IFERROR(IF(Table25[[#This Row],[Cooperative Purchase
(Yes/No)]]="Yes","Yes",IF(VLOOKUP(Table25[[#This Row],[Contract No.]],Table3[#All],1,FALSE)=Table25[[#This Row],[Contract No.]],"Yes","No")),"No")</f>
        <v>Yes</v>
      </c>
      <c r="H1494" s="51">
        <f>IFERROR(VLOOKUP(Table25[[#This Row],[Contract No.]],Table3[#All],4,FALSE),"")</f>
        <v>45505</v>
      </c>
      <c r="I1494" s="28">
        <f>IFERROR(IF(AND(MONTH(Table25[[#This Row],[Contract Start Date]])&gt;6,MONTH(Table25[[#This Row],[Contract Start Date]])&lt;=12),YEAR(Table25[[#This Row],[Contract Start Date]])+1,YEAR(Table25[[#This Row],[Contract Start Date]])),"")</f>
        <v>2025</v>
      </c>
      <c r="J1494" s="108">
        <f>Table25[[#This Row],[FY Formula start]]</f>
        <v>2025</v>
      </c>
      <c r="K1494" s="59" t="str">
        <f>"FY"&amp;" "&amp;Table25[[#This Row],[Year Start]]</f>
        <v>FY 2025</v>
      </c>
      <c r="L1494" s="109">
        <f>IFERROR(VLOOKUP(Table25[[#This Row],[Contract No.]],Table3[#All],5,FALSE),"")</f>
        <v>47330</v>
      </c>
      <c r="M1494" s="110">
        <f>IFERROR(IF(Table25[[#This Row],[Contract End Date]]="99/99/9999","No End",IF(AND(MONTH(Table25[[#This Row],[Contract End Date]])&gt;6,MONTH(Table25[[#This Row],[Contract End Date]])&lt;=12),YEAR(Table25[[#This Row],[Contract End Date]])+1,YEAR(Table25[[#This Row],[Contract End Date]]))),"")</f>
        <v>2030</v>
      </c>
      <c r="N1494" s="111">
        <f>Table25[[#This Row],[FY Formula end]]</f>
        <v>2030</v>
      </c>
      <c r="O1494" s="112" t="str">
        <f>IF(Table25[[#This Row],[Year End]]="No End","No End","FY"&amp;" "&amp;Table25[[#This Row],[Year End]])</f>
        <v>FY 2030</v>
      </c>
      <c r="P1494" s="27"/>
      <c r="Q1494" s="104">
        <f>_xlfn.IFNA(IF($B1494="","",VLOOKUP($B1494,'SWC Towers'!$A:$Q,$Q$2,FALSE)),"")</f>
        <v>0.2</v>
      </c>
      <c r="R1494" s="106" t="str">
        <f>_xlfn.IFNA(IF($B1494="","",VLOOKUP($B1494,'SWC Towers'!$A:$Q,$R$2,FALSE)),"")</f>
        <v/>
      </c>
      <c r="S1494" s="106">
        <f>_xlfn.IFNA(IF($B1494="","",VLOOKUP($B1494,'SWC Towers'!$A:$Q,$S$2,FALSE)),"")</f>
        <v>0.2</v>
      </c>
      <c r="T1494" s="106" t="str">
        <f>_xlfn.IFNA(IF($B1494="","",VLOOKUP($B1494,'SWC Towers'!$A:$Q,$T$2,FALSE)),"")</f>
        <v/>
      </c>
      <c r="U1494" s="104">
        <f>_xlfn.IFNA(IF($B1494="","",VLOOKUP($B1494,'SWC Towers'!$A:$Q,$U$2,FALSE)),"")</f>
        <v>0.4</v>
      </c>
      <c r="V1494" s="104" t="str">
        <f>_xlfn.IFNA(IF($B1494="","",VLOOKUP($B1494,'SWC Towers'!$A:$Q,$V$2,FALSE)),"")</f>
        <v/>
      </c>
      <c r="W1494" s="104">
        <f>_xlfn.IFNA(IF($B1494="","",VLOOKUP($B1494,'SWC Towers'!$A:$Q,$W$2,FALSE)),"")</f>
        <v>0.2</v>
      </c>
      <c r="X1494" s="104" t="str">
        <f>_xlfn.IFNA(IF($B1494="","",VLOOKUP($B1494,'SWC Towers'!$A:$Q,$X$2,FALSE)),"")</f>
        <v/>
      </c>
      <c r="Y1494" s="104" t="str">
        <f>_xlfn.IFNA(IF($B1494="","",VLOOKUP($B1494,'SWC Towers'!$A:$Q,$Y$2,FALSE)),"")</f>
        <v/>
      </c>
      <c r="Z1494" s="104" t="str">
        <f>_xlfn.IFNA(IF($B1494="","",VLOOKUP($B1494,'SWC Towers'!$A:$Q,$Z$2,FALSE)),"")</f>
        <v/>
      </c>
      <c r="AA1494" s="104" t="str">
        <f>_xlfn.IFNA(IF($B1494="","",VLOOKUP($B1494,'SWC Towers'!$A:$Q,$AA$2,FALSE)),"")</f>
        <v/>
      </c>
      <c r="AB1494" s="106" t="str">
        <f>_xlfn.IFNA(IF($B1494="","",VLOOKUP($B1494,'SWC Towers'!$A:$Q,$AB$2,FALSE)),"")</f>
        <v/>
      </c>
      <c r="AC1494" s="20">
        <f>SUM(Table25[[#This Row],[IT Tower: Application]:[Other/Non-IT ]])</f>
        <v>1</v>
      </c>
      <c r="AD1494" s="67"/>
      <c r="AE1494" s="67"/>
      <c r="AF1494" s="67"/>
      <c r="AG1494" s="67"/>
      <c r="AH1494" s="67"/>
      <c r="AI1494" s="67"/>
      <c r="AJ1494" s="67"/>
      <c r="AK1494" s="67"/>
      <c r="AL1494" s="67"/>
      <c r="AM1494" s="67"/>
      <c r="AN1494" s="67"/>
      <c r="AO1494" s="67"/>
      <c r="AP1494" s="67"/>
      <c r="AQ1494" s="67"/>
      <c r="AR1494" s="67"/>
      <c r="AS1494" s="67"/>
      <c r="AT1494" s="67"/>
      <c r="AU1494" s="67"/>
      <c r="AV1494" s="67"/>
      <c r="AW1494" s="67"/>
      <c r="AX1494" s="67"/>
      <c r="AY1494" s="67"/>
      <c r="AZ1494" s="67"/>
      <c r="BA1494" s="67"/>
      <c r="BB1494" s="113">
        <v>0</v>
      </c>
      <c r="BC1494" s="113">
        <v>53964</v>
      </c>
      <c r="BD1494" s="113"/>
      <c r="BE1494" s="113"/>
      <c r="BF1494" s="113"/>
      <c r="BG1494" s="113"/>
      <c r="BH1494" s="113"/>
      <c r="BI1494" s="113"/>
      <c r="BJ1494" s="113"/>
      <c r="BK1494" s="113"/>
      <c r="BL1494" s="113"/>
      <c r="BM1494" s="113"/>
      <c r="BN1494" s="113"/>
      <c r="BO1494" s="113"/>
      <c r="BP1494" s="113"/>
      <c r="BQ1494" s="113"/>
      <c r="BR1494" s="113"/>
      <c r="BS1494" s="113"/>
      <c r="BT1494" s="113"/>
      <c r="BU1494" s="113"/>
      <c r="BV1494" s="113"/>
      <c r="BW1494" s="113"/>
      <c r="BX1494" s="113"/>
      <c r="BY1494" s="113"/>
      <c r="BZ1494" s="113"/>
      <c r="CA1494" s="67"/>
      <c r="CB1494" s="113"/>
      <c r="CC1494" s="69">
        <f>SUM(Table25[[#This Row],[Contract Amount FY00]:[Contract Amount FY50]])</f>
        <v>53964</v>
      </c>
      <c r="CD1494" s="114"/>
    </row>
    <row r="1495" spans="1:82" x14ac:dyDescent="0.25">
      <c r="A1495" s="122" t="s">
        <v>2039</v>
      </c>
      <c r="B1495" s="122" t="s">
        <v>533</v>
      </c>
      <c r="C1495" s="122" t="s">
        <v>1682</v>
      </c>
      <c r="E1495" s="26" t="str">
        <f>IFERROR(IF(VLOOKUP(Table25[[#This Row],[Contract No.]],Table3[#All],3,FALSE)="","No","Yes"),"")</f>
        <v>No</v>
      </c>
      <c r="F1495" s="107" t="str">
        <f>IFERROR(VLOOKUP(Table25[[#This Row],[Contract No.]],Table3[#All],3,FALSE),"")</f>
        <v/>
      </c>
      <c r="G1495" s="107" t="str">
        <f>IFERROR(IF(Table25[[#This Row],[Cooperative Purchase
(Yes/No)]]="Yes","Yes",IF(VLOOKUP(Table25[[#This Row],[Contract No.]],Table3[#All],1,FALSE)=Table25[[#This Row],[Contract No.]],"Yes","No")),"No")</f>
        <v>Yes</v>
      </c>
      <c r="H1495" s="51">
        <f>IFERROR(VLOOKUP(Table25[[#This Row],[Contract No.]],Table3[#All],4,FALSE),"")</f>
        <v>43556</v>
      </c>
      <c r="I1495" s="28">
        <f>IFERROR(IF(AND(MONTH(Table25[[#This Row],[Contract Start Date]])&gt;6,MONTH(Table25[[#This Row],[Contract Start Date]])&lt;=12),YEAR(Table25[[#This Row],[Contract Start Date]])+1,YEAR(Table25[[#This Row],[Contract Start Date]])),"")</f>
        <v>2019</v>
      </c>
      <c r="J1495" s="108">
        <f>Table25[[#This Row],[FY Formula start]]</f>
        <v>2019</v>
      </c>
      <c r="K1495" s="59" t="str">
        <f>"FY"&amp;" "&amp;Table25[[#This Row],[Year Start]]</f>
        <v>FY 2019</v>
      </c>
      <c r="L1495" s="109">
        <f>IFERROR(VLOOKUP(Table25[[#This Row],[Contract No.]],Table3[#All],5,FALSE),"")</f>
        <v>45747</v>
      </c>
      <c r="M1495" s="110">
        <f>IFERROR(IF(Table25[[#This Row],[Contract End Date]]="99/99/9999","No End",IF(AND(MONTH(Table25[[#This Row],[Contract End Date]])&gt;6,MONTH(Table25[[#This Row],[Contract End Date]])&lt;=12),YEAR(Table25[[#This Row],[Contract End Date]])+1,YEAR(Table25[[#This Row],[Contract End Date]]))),"")</f>
        <v>2025</v>
      </c>
      <c r="N1495" s="111">
        <f>Table25[[#This Row],[FY Formula end]]</f>
        <v>2025</v>
      </c>
      <c r="O1495" s="112" t="str">
        <f>IF(Table25[[#This Row],[Year End]]="No End","No End","FY"&amp;" "&amp;Table25[[#This Row],[Year End]])</f>
        <v>FY 2025</v>
      </c>
      <c r="P1495" s="27"/>
      <c r="Q1495" s="104">
        <f>_xlfn.IFNA(IF($B1495="","",VLOOKUP($B1495,'SWC Towers'!$A:$Q,$Q$2,FALSE)),"")</f>
        <v>0.2</v>
      </c>
      <c r="R1495" s="106">
        <f>_xlfn.IFNA(IF($B1495="","",VLOOKUP($B1495,'SWC Towers'!$A:$Q,$R$2,FALSE)),"")</f>
        <v>0.2</v>
      </c>
      <c r="S1495" s="106" t="str">
        <f>_xlfn.IFNA(IF($B1495="","",VLOOKUP($B1495,'SWC Towers'!$A:$Q,$S$2,FALSE)),"")</f>
        <v/>
      </c>
      <c r="T1495" s="106" t="str">
        <f>_xlfn.IFNA(IF($B1495="","",VLOOKUP($B1495,'SWC Towers'!$A:$Q,$T$2,FALSE)),"")</f>
        <v/>
      </c>
      <c r="U1495" s="104">
        <f>_xlfn.IFNA(IF($B1495="","",VLOOKUP($B1495,'SWC Towers'!$A:$Q,$U$2,FALSE)),"")</f>
        <v>0.2</v>
      </c>
      <c r="V1495" s="104" t="str">
        <f>_xlfn.IFNA(IF($B1495="","",VLOOKUP($B1495,'SWC Towers'!$A:$Q,$V$2,FALSE)),"")</f>
        <v/>
      </c>
      <c r="W1495" s="104">
        <f>_xlfn.IFNA(IF($B1495="","",VLOOKUP($B1495,'SWC Towers'!$A:$Q,$W$2,FALSE)),"")</f>
        <v>0.2</v>
      </c>
      <c r="X1495" s="104" t="str">
        <f>_xlfn.IFNA(IF($B1495="","",VLOOKUP($B1495,'SWC Towers'!$A:$Q,$X$2,FALSE)),"")</f>
        <v/>
      </c>
      <c r="Y1495" s="104" t="str">
        <f>_xlfn.IFNA(IF($B1495="","",VLOOKUP($B1495,'SWC Towers'!$A:$Q,$Y$2,FALSE)),"")</f>
        <v/>
      </c>
      <c r="Z1495" s="104" t="str">
        <f>_xlfn.IFNA(IF($B1495="","",VLOOKUP($B1495,'SWC Towers'!$A:$Q,$Z$2,FALSE)),"")</f>
        <v/>
      </c>
      <c r="AA1495" s="104">
        <f>_xlfn.IFNA(IF($B1495="","",VLOOKUP($B1495,'SWC Towers'!$A:$Q,$AA$2,FALSE)),"")</f>
        <v>0.2</v>
      </c>
      <c r="AB1495" s="106" t="str">
        <f>_xlfn.IFNA(IF($B1495="","",VLOOKUP($B1495,'SWC Towers'!$A:$Q,$AB$2,FALSE)),"")</f>
        <v/>
      </c>
      <c r="AC1495" s="20">
        <f>SUM(Table25[[#This Row],[IT Tower: Application]:[Other/Non-IT ]])</f>
        <v>1</v>
      </c>
      <c r="AD1495" s="67"/>
      <c r="AE1495" s="67"/>
      <c r="AF1495" s="67"/>
      <c r="AG1495" s="67"/>
      <c r="AH1495" s="67"/>
      <c r="AI1495" s="67"/>
      <c r="AJ1495" s="67"/>
      <c r="AK1495" s="67"/>
      <c r="AL1495" s="67"/>
      <c r="AM1495" s="67"/>
      <c r="AN1495" s="67"/>
      <c r="AO1495" s="67"/>
      <c r="AP1495" s="67"/>
      <c r="AQ1495" s="67"/>
      <c r="AR1495" s="67"/>
      <c r="AS1495" s="67"/>
      <c r="AT1495" s="67"/>
      <c r="AU1495" s="67"/>
      <c r="AV1495" s="67"/>
      <c r="AW1495" s="67"/>
      <c r="AX1495" s="67"/>
      <c r="AY1495" s="67">
        <v>3614</v>
      </c>
      <c r="AZ1495" s="67">
        <v>28</v>
      </c>
      <c r="BA1495" s="67"/>
      <c r="BB1495" s="113"/>
      <c r="BC1495" s="113"/>
      <c r="BD1495" s="113"/>
      <c r="BE1495" s="113"/>
      <c r="BF1495" s="113"/>
      <c r="BG1495" s="113"/>
      <c r="BH1495" s="113"/>
      <c r="BI1495" s="113"/>
      <c r="BJ1495" s="113"/>
      <c r="BK1495" s="113"/>
      <c r="BL1495" s="113"/>
      <c r="BM1495" s="113"/>
      <c r="BN1495" s="113"/>
      <c r="BO1495" s="113"/>
      <c r="BP1495" s="113"/>
      <c r="BQ1495" s="113"/>
      <c r="BR1495" s="113"/>
      <c r="BS1495" s="113"/>
      <c r="BT1495" s="113"/>
      <c r="BU1495" s="113"/>
      <c r="BV1495" s="113"/>
      <c r="BW1495" s="113"/>
      <c r="BX1495" s="113"/>
      <c r="BY1495" s="113"/>
      <c r="BZ1495" s="113"/>
      <c r="CA1495" s="67"/>
      <c r="CB1495" s="113"/>
      <c r="CC1495" s="69">
        <f>SUM(Table25[[#This Row],[Contract Amount FY00]:[Contract Amount FY50]])</f>
        <v>3642</v>
      </c>
      <c r="CD1495" s="114"/>
    </row>
    <row r="1496" spans="1:82" x14ac:dyDescent="0.25">
      <c r="A1496" s="122" t="s">
        <v>2039</v>
      </c>
      <c r="B1496" s="122" t="s">
        <v>705</v>
      </c>
      <c r="C1496" s="122" t="s">
        <v>559</v>
      </c>
      <c r="E1496" s="26" t="str">
        <f>IFERROR(IF(VLOOKUP(Table25[[#This Row],[Contract No.]],Table3[#All],3,FALSE)="","No","Yes"),"")</f>
        <v>Yes</v>
      </c>
      <c r="F1496" s="107" t="str">
        <f>IFERROR(VLOOKUP(Table25[[#This Row],[Contract No.]],Table3[#All],3,FALSE),"")</f>
        <v>NASPO</v>
      </c>
      <c r="G1496" s="107" t="str">
        <f>IFERROR(IF(Table25[[#This Row],[Cooperative Purchase
(Yes/No)]]="Yes","Yes",IF(VLOOKUP(Table25[[#This Row],[Contract No.]],Table3[#All],1,FALSE)=Table25[[#This Row],[Contract No.]],"Yes","No")),"No")</f>
        <v>Yes</v>
      </c>
      <c r="H1496" s="51">
        <f>IFERROR(VLOOKUP(Table25[[#This Row],[Contract No.]],Table3[#All],4,FALSE),"")</f>
        <v>43647</v>
      </c>
      <c r="I1496" s="28">
        <f>IFERROR(IF(AND(MONTH(Table25[[#This Row],[Contract Start Date]])&gt;6,MONTH(Table25[[#This Row],[Contract Start Date]])&lt;=12),YEAR(Table25[[#This Row],[Contract Start Date]])+1,YEAR(Table25[[#This Row],[Contract Start Date]])),"")</f>
        <v>2020</v>
      </c>
      <c r="J1496" s="108">
        <f>Table25[[#This Row],[FY Formula start]]</f>
        <v>2020</v>
      </c>
      <c r="K1496" s="59" t="str">
        <f>"FY"&amp;" "&amp;Table25[[#This Row],[Year Start]]</f>
        <v>FY 2020</v>
      </c>
      <c r="L1496" s="109">
        <f>IFERROR(VLOOKUP(Table25[[#This Row],[Contract No.]],Table3[#All],5,FALSE),"")</f>
        <v>47360</v>
      </c>
      <c r="M1496" s="110">
        <f>IFERROR(IF(Table25[[#This Row],[Contract End Date]]="99/99/9999","No End",IF(AND(MONTH(Table25[[#This Row],[Contract End Date]])&gt;6,MONTH(Table25[[#This Row],[Contract End Date]])&lt;=12),YEAR(Table25[[#This Row],[Contract End Date]])+1,YEAR(Table25[[#This Row],[Contract End Date]]))),"")</f>
        <v>2030</v>
      </c>
      <c r="N1496" s="111">
        <f>Table25[[#This Row],[FY Formula end]]</f>
        <v>2030</v>
      </c>
      <c r="O1496" s="112" t="str">
        <f>IF(Table25[[#This Row],[Year End]]="No End","No End","FY"&amp;" "&amp;Table25[[#This Row],[Year End]])</f>
        <v>FY 2030</v>
      </c>
      <c r="P1496" s="27"/>
      <c r="Q1496" s="104">
        <f>_xlfn.IFNA(IF($B1496="","",VLOOKUP($B1496,'SWC Towers'!$A:$Q,$Q$2,FALSE)),"")</f>
        <v>0.2</v>
      </c>
      <c r="R1496" s="106" t="str">
        <f>_xlfn.IFNA(IF($B1496="","",VLOOKUP($B1496,'SWC Towers'!$A:$Q,$R$2,FALSE)),"")</f>
        <v/>
      </c>
      <c r="S1496" s="106" t="str">
        <f>_xlfn.IFNA(IF($B1496="","",VLOOKUP($B1496,'SWC Towers'!$A:$Q,$S$2,FALSE)),"")</f>
        <v/>
      </c>
      <c r="T1496" s="106" t="str">
        <f>_xlfn.IFNA(IF($B1496="","",VLOOKUP($B1496,'SWC Towers'!$A:$Q,$T$2,FALSE)),"")</f>
        <v/>
      </c>
      <c r="U1496" s="104">
        <f>_xlfn.IFNA(IF($B1496="","",VLOOKUP($B1496,'SWC Towers'!$A:$Q,$U$2,FALSE)),"")</f>
        <v>0.4</v>
      </c>
      <c r="V1496" s="104" t="str">
        <f>_xlfn.IFNA(IF($B1496="","",VLOOKUP($B1496,'SWC Towers'!$A:$Q,$V$2,FALSE)),"")</f>
        <v/>
      </c>
      <c r="W1496" s="104">
        <f>_xlfn.IFNA(IF($B1496="","",VLOOKUP($B1496,'SWC Towers'!$A:$Q,$W$2,FALSE)),"")</f>
        <v>0.4</v>
      </c>
      <c r="X1496" s="104" t="str">
        <f>_xlfn.IFNA(IF($B1496="","",VLOOKUP($B1496,'SWC Towers'!$A:$Q,$X$2,FALSE)),"")</f>
        <v/>
      </c>
      <c r="Y1496" s="104" t="str">
        <f>_xlfn.IFNA(IF($B1496="","",VLOOKUP($B1496,'SWC Towers'!$A:$Q,$Y$2,FALSE)),"")</f>
        <v/>
      </c>
      <c r="Z1496" s="104" t="str">
        <f>_xlfn.IFNA(IF($B1496="","",VLOOKUP($B1496,'SWC Towers'!$A:$Q,$Z$2,FALSE)),"")</f>
        <v/>
      </c>
      <c r="AA1496" s="104" t="str">
        <f>_xlfn.IFNA(IF($B1496="","",VLOOKUP($B1496,'SWC Towers'!$A:$Q,$AA$2,FALSE)),"")</f>
        <v/>
      </c>
      <c r="AB1496" s="106" t="str">
        <f>_xlfn.IFNA(IF($B1496="","",VLOOKUP($B1496,'SWC Towers'!$A:$Q,$AB$2,FALSE)),"")</f>
        <v/>
      </c>
      <c r="AC1496" s="20">
        <f>SUM(Table25[[#This Row],[IT Tower: Application]:[Other/Non-IT ]])</f>
        <v>1</v>
      </c>
      <c r="AD1496" s="67"/>
      <c r="AE1496" s="67"/>
      <c r="AF1496" s="67"/>
      <c r="AG1496" s="67"/>
      <c r="AH1496" s="67"/>
      <c r="AI1496" s="67"/>
      <c r="AJ1496" s="67"/>
      <c r="AK1496" s="67"/>
      <c r="AL1496" s="67"/>
      <c r="AM1496" s="67"/>
      <c r="AN1496" s="67"/>
      <c r="AO1496" s="67"/>
      <c r="AP1496" s="67"/>
      <c r="AQ1496" s="67"/>
      <c r="AR1496" s="67"/>
      <c r="AS1496" s="67"/>
      <c r="AT1496" s="67"/>
      <c r="AU1496" s="67"/>
      <c r="AV1496" s="67"/>
      <c r="AW1496" s="67"/>
      <c r="AX1496" s="67"/>
      <c r="AY1496" s="67"/>
      <c r="AZ1496" s="67"/>
      <c r="BA1496" s="67">
        <v>0</v>
      </c>
      <c r="BB1496" s="113">
        <v>6754</v>
      </c>
      <c r="BC1496" s="113">
        <v>8140</v>
      </c>
      <c r="BD1496" s="113"/>
      <c r="BE1496" s="113"/>
      <c r="BF1496" s="113"/>
      <c r="BG1496" s="113"/>
      <c r="BH1496" s="113"/>
      <c r="BI1496" s="113"/>
      <c r="BJ1496" s="113"/>
      <c r="BK1496" s="113"/>
      <c r="BL1496" s="113"/>
      <c r="BM1496" s="113"/>
      <c r="BN1496" s="113"/>
      <c r="BO1496" s="113"/>
      <c r="BP1496" s="113"/>
      <c r="BQ1496" s="113"/>
      <c r="BR1496" s="113"/>
      <c r="BS1496" s="113"/>
      <c r="BT1496" s="113"/>
      <c r="BU1496" s="113"/>
      <c r="BV1496" s="113"/>
      <c r="BW1496" s="113"/>
      <c r="BX1496" s="113"/>
      <c r="BY1496" s="113"/>
      <c r="BZ1496" s="113"/>
      <c r="CA1496" s="67"/>
      <c r="CB1496" s="113"/>
      <c r="CC1496" s="69">
        <f>SUM(Table25[[#This Row],[Contract Amount FY00]:[Contract Amount FY50]])</f>
        <v>14894</v>
      </c>
      <c r="CD1496" s="114"/>
    </row>
    <row r="1497" spans="1:82" x14ac:dyDescent="0.25">
      <c r="A1497" s="122" t="s">
        <v>2039</v>
      </c>
      <c r="B1497" s="122" t="s">
        <v>278</v>
      </c>
      <c r="C1497" s="122" t="s">
        <v>3188</v>
      </c>
      <c r="E1497" s="26" t="str">
        <f>IFERROR(IF(VLOOKUP(Table25[[#This Row],[Contract No.]],Table3[#All],3,FALSE)="","No","Yes"),"")</f>
        <v>Yes</v>
      </c>
      <c r="F1497" s="107" t="str">
        <f>IFERROR(VLOOKUP(Table25[[#This Row],[Contract No.]],Table3[#All],3,FALSE),"")</f>
        <v>NASPO</v>
      </c>
      <c r="G1497" s="107" t="str">
        <f>IFERROR(IF(Table25[[#This Row],[Cooperative Purchase
(Yes/No)]]="Yes","Yes",IF(VLOOKUP(Table25[[#This Row],[Contract No.]],Table3[#All],1,FALSE)=Table25[[#This Row],[Contract No.]],"Yes","No")),"No")</f>
        <v>Yes</v>
      </c>
      <c r="H1497" s="51">
        <f>IFERROR(VLOOKUP(Table25[[#This Row],[Contract No.]],Table3[#All],4,FALSE),"")</f>
        <v>42917</v>
      </c>
      <c r="I1497" s="28">
        <f>IFERROR(IF(AND(MONTH(Table25[[#This Row],[Contract Start Date]])&gt;6,MONTH(Table25[[#This Row],[Contract Start Date]])&lt;=12),YEAR(Table25[[#This Row],[Contract Start Date]])+1,YEAR(Table25[[#This Row],[Contract Start Date]])),"")</f>
        <v>2018</v>
      </c>
      <c r="J1497" s="108">
        <f>Table25[[#This Row],[FY Formula start]]</f>
        <v>2018</v>
      </c>
      <c r="K1497" s="59" t="str">
        <f>"FY"&amp;" "&amp;Table25[[#This Row],[Year Start]]</f>
        <v>FY 2018</v>
      </c>
      <c r="L1497" s="109">
        <f>IFERROR(VLOOKUP(Table25[[#This Row],[Contract No.]],Table3[#All],5,FALSE),"")</f>
        <v>46280</v>
      </c>
      <c r="M1497" s="110">
        <f>IFERROR(IF(Table25[[#This Row],[Contract End Date]]="99/99/9999","No End",IF(AND(MONTH(Table25[[#This Row],[Contract End Date]])&gt;6,MONTH(Table25[[#This Row],[Contract End Date]])&lt;=12),YEAR(Table25[[#This Row],[Contract End Date]])+1,YEAR(Table25[[#This Row],[Contract End Date]]))),"")</f>
        <v>2027</v>
      </c>
      <c r="N1497" s="111">
        <f>Table25[[#This Row],[FY Formula end]]</f>
        <v>2027</v>
      </c>
      <c r="O1497" s="112" t="str">
        <f>IF(Table25[[#This Row],[Year End]]="No End","No End","FY"&amp;" "&amp;Table25[[#This Row],[Year End]])</f>
        <v>FY 2027</v>
      </c>
      <c r="P1497" s="27"/>
      <c r="Q1497" s="104">
        <f>_xlfn.IFNA(IF($B1497="","",VLOOKUP($B1497,'SWC Towers'!$A:$Q,$Q$2,FALSE)),"")</f>
        <v>0.4</v>
      </c>
      <c r="R1497" s="106" t="str">
        <f>_xlfn.IFNA(IF($B1497="","",VLOOKUP($B1497,'SWC Towers'!$A:$Q,$R$2,FALSE)),"")</f>
        <v/>
      </c>
      <c r="S1497" s="106" t="str">
        <f>_xlfn.IFNA(IF($B1497="","",VLOOKUP($B1497,'SWC Towers'!$A:$Q,$S$2,FALSE)),"")</f>
        <v/>
      </c>
      <c r="T1497" s="106">
        <f>_xlfn.IFNA(IF($B1497="","",VLOOKUP($B1497,'SWC Towers'!$A:$Q,$T$2,FALSE)),"")</f>
        <v>0.05</v>
      </c>
      <c r="U1497" s="104" t="str">
        <f>_xlfn.IFNA(IF($B1497="","",VLOOKUP($B1497,'SWC Towers'!$A:$Q,$U$2,FALSE)),"")</f>
        <v/>
      </c>
      <c r="V1497" s="104" t="str">
        <f>_xlfn.IFNA(IF($B1497="","",VLOOKUP($B1497,'SWC Towers'!$A:$Q,$V$2,FALSE)),"")</f>
        <v/>
      </c>
      <c r="W1497" s="104">
        <f>_xlfn.IFNA(IF($B1497="","",VLOOKUP($B1497,'SWC Towers'!$A:$Q,$W$2,FALSE)),"")</f>
        <v>0.1</v>
      </c>
      <c r="X1497" s="104" t="str">
        <f>_xlfn.IFNA(IF($B1497="","",VLOOKUP($B1497,'SWC Towers'!$A:$Q,$X$2,FALSE)),"")</f>
        <v/>
      </c>
      <c r="Y1497" s="104">
        <f>_xlfn.IFNA(IF($B1497="","",VLOOKUP($B1497,'SWC Towers'!$A:$Q,$Y$2,FALSE)),"")</f>
        <v>0.05</v>
      </c>
      <c r="Z1497" s="104" t="str">
        <f>_xlfn.IFNA(IF($B1497="","",VLOOKUP($B1497,'SWC Towers'!$A:$Q,$Z$2,FALSE)),"")</f>
        <v/>
      </c>
      <c r="AA1497" s="104">
        <f>_xlfn.IFNA(IF($B1497="","",VLOOKUP($B1497,'SWC Towers'!$A:$Q,$AA$2,FALSE)),"")</f>
        <v>0.4</v>
      </c>
      <c r="AB1497" s="106" t="str">
        <f>_xlfn.IFNA(IF($B1497="","",VLOOKUP($B1497,'SWC Towers'!$A:$Q,$AB$2,FALSE)),"")</f>
        <v/>
      </c>
      <c r="AC1497" s="20">
        <f>SUM(Table25[[#This Row],[IT Tower: Application]:[Other/Non-IT ]])</f>
        <v>1</v>
      </c>
      <c r="AD1497" s="67"/>
      <c r="AE1497" s="67"/>
      <c r="AF1497" s="67"/>
      <c r="AG1497" s="67"/>
      <c r="AH1497" s="67"/>
      <c r="AI1497" s="67"/>
      <c r="AJ1497" s="67"/>
      <c r="AK1497" s="67"/>
      <c r="AL1497" s="67"/>
      <c r="AM1497" s="67"/>
      <c r="AN1497" s="67"/>
      <c r="AO1497" s="67"/>
      <c r="AP1497" s="67"/>
      <c r="AQ1497" s="67"/>
      <c r="AR1497" s="67"/>
      <c r="AS1497" s="67"/>
      <c r="AT1497" s="67"/>
      <c r="AU1497" s="67"/>
      <c r="AV1497" s="67"/>
      <c r="AW1497" s="67"/>
      <c r="AX1497" s="67"/>
      <c r="AY1497" s="67"/>
      <c r="AZ1497" s="67"/>
      <c r="BA1497" s="67"/>
      <c r="BB1497" s="113">
        <v>0</v>
      </c>
      <c r="BC1497" s="113">
        <v>135851</v>
      </c>
      <c r="BD1497" s="113"/>
      <c r="BE1497" s="113"/>
      <c r="BF1497" s="113"/>
      <c r="BG1497" s="113"/>
      <c r="BH1497" s="113"/>
      <c r="BI1497" s="113"/>
      <c r="BJ1497" s="113"/>
      <c r="BK1497" s="113"/>
      <c r="BL1497" s="113"/>
      <c r="BM1497" s="113"/>
      <c r="BN1497" s="113"/>
      <c r="BO1497" s="113"/>
      <c r="BP1497" s="113"/>
      <c r="BQ1497" s="113"/>
      <c r="BR1497" s="113"/>
      <c r="BS1497" s="113"/>
      <c r="BT1497" s="113"/>
      <c r="BU1497" s="113"/>
      <c r="BV1497" s="113"/>
      <c r="BW1497" s="113"/>
      <c r="BX1497" s="113"/>
      <c r="BY1497" s="113"/>
      <c r="BZ1497" s="113"/>
      <c r="CA1497" s="67"/>
      <c r="CB1497" s="113"/>
      <c r="CC1497" s="69">
        <f>SUM(Table25[[#This Row],[Contract Amount FY00]:[Contract Amount FY50]])</f>
        <v>135851</v>
      </c>
      <c r="CD1497" s="114"/>
    </row>
    <row r="1498" spans="1:82" x14ac:dyDescent="0.25">
      <c r="A1498" s="122" t="s">
        <v>2039</v>
      </c>
      <c r="B1498" s="122" t="s">
        <v>2245</v>
      </c>
      <c r="C1498" s="122" t="s">
        <v>3131</v>
      </c>
      <c r="E1498" s="26" t="str">
        <f>IFERROR(IF(VLOOKUP(Table25[[#This Row],[Contract No.]],Table3[#All],3,FALSE)="","No","Yes"),"")</f>
        <v>No</v>
      </c>
      <c r="F1498" s="107" t="str">
        <f>IFERROR(VLOOKUP(Table25[[#This Row],[Contract No.]],Table3[#All],3,FALSE),"")</f>
        <v/>
      </c>
      <c r="G1498" s="107" t="str">
        <f>IFERROR(IF(Table25[[#This Row],[Cooperative Purchase
(Yes/No)]]="Yes","Yes",IF(VLOOKUP(Table25[[#This Row],[Contract No.]],Table3[#All],1,FALSE)=Table25[[#This Row],[Contract No.]],"Yes","No")),"No")</f>
        <v>Yes</v>
      </c>
      <c r="H1498" s="51">
        <f>IFERROR(VLOOKUP(Table25[[#This Row],[Contract No.]],Table3[#All],4,FALSE),"")</f>
        <v>43952</v>
      </c>
      <c r="I1498" s="28">
        <f>IFERROR(IF(AND(MONTH(Table25[[#This Row],[Contract Start Date]])&gt;6,MONTH(Table25[[#This Row],[Contract Start Date]])&lt;=12),YEAR(Table25[[#This Row],[Contract Start Date]])+1,YEAR(Table25[[#This Row],[Contract Start Date]])),"")</f>
        <v>2020</v>
      </c>
      <c r="J1498" s="108">
        <f>Table25[[#This Row],[FY Formula start]]</f>
        <v>2020</v>
      </c>
      <c r="K1498" s="59" t="str">
        <f>"FY"&amp;" "&amp;Table25[[#This Row],[Year Start]]</f>
        <v>FY 2020</v>
      </c>
      <c r="L1498" s="109">
        <f>IFERROR(VLOOKUP(Table25[[#This Row],[Contract No.]],Table3[#All],5,FALSE),"")</f>
        <v>46203</v>
      </c>
      <c r="M1498" s="110">
        <f>IFERROR(IF(Table25[[#This Row],[Contract End Date]]="99/99/9999","No End",IF(AND(MONTH(Table25[[#This Row],[Contract End Date]])&gt;6,MONTH(Table25[[#This Row],[Contract End Date]])&lt;=12),YEAR(Table25[[#This Row],[Contract End Date]])+1,YEAR(Table25[[#This Row],[Contract End Date]]))),"")</f>
        <v>2026</v>
      </c>
      <c r="N1498" s="111">
        <f>Table25[[#This Row],[FY Formula end]]</f>
        <v>2026</v>
      </c>
      <c r="O1498" s="112" t="str">
        <f>IF(Table25[[#This Row],[Year End]]="No End","No End","FY"&amp;" "&amp;Table25[[#This Row],[Year End]])</f>
        <v>FY 2026</v>
      </c>
      <c r="P1498" s="27"/>
      <c r="Q1498" s="104" t="str">
        <f>_xlfn.IFNA(IF($B1498="","",VLOOKUP($B1498,'SWC Towers'!$A:$Q,$Q$2,FALSE)),"")</f>
        <v/>
      </c>
      <c r="R1498" s="106" t="str">
        <f>_xlfn.IFNA(IF($B1498="","",VLOOKUP($B1498,'SWC Towers'!$A:$Q,$R$2,FALSE)),"")</f>
        <v/>
      </c>
      <c r="S1498" s="106" t="str">
        <f>_xlfn.IFNA(IF($B1498="","",VLOOKUP($B1498,'SWC Towers'!$A:$Q,$S$2,FALSE)),"")</f>
        <v/>
      </c>
      <c r="T1498" s="106" t="str">
        <f>_xlfn.IFNA(IF($B1498="","",VLOOKUP($B1498,'SWC Towers'!$A:$Q,$T$2,FALSE)),"")</f>
        <v/>
      </c>
      <c r="U1498" s="104">
        <f>_xlfn.IFNA(IF($B1498="","",VLOOKUP($B1498,'SWC Towers'!$A:$Q,$U$2,FALSE)),"")</f>
        <v>0.1</v>
      </c>
      <c r="V1498" s="104" t="str">
        <f>_xlfn.IFNA(IF($B1498="","",VLOOKUP($B1498,'SWC Towers'!$A:$Q,$V$2,FALSE)),"")</f>
        <v/>
      </c>
      <c r="W1498" s="104" t="str">
        <f>_xlfn.IFNA(IF($B1498="","",VLOOKUP($B1498,'SWC Towers'!$A:$Q,$W$2,FALSE)),"")</f>
        <v/>
      </c>
      <c r="X1498" s="104" t="str">
        <f>_xlfn.IFNA(IF($B1498="","",VLOOKUP($B1498,'SWC Towers'!$A:$Q,$X$2,FALSE)),"")</f>
        <v/>
      </c>
      <c r="Y1498" s="104" t="str">
        <f>_xlfn.IFNA(IF($B1498="","",VLOOKUP($B1498,'SWC Towers'!$A:$Q,$Y$2,FALSE)),"")</f>
        <v/>
      </c>
      <c r="Z1498" s="104" t="str">
        <f>_xlfn.IFNA(IF($B1498="","",VLOOKUP($B1498,'SWC Towers'!$A:$Q,$Z$2,FALSE)),"")</f>
        <v/>
      </c>
      <c r="AA1498" s="104" t="str">
        <f>_xlfn.IFNA(IF($B1498="","",VLOOKUP($B1498,'SWC Towers'!$A:$Q,$AA$2,FALSE)),"")</f>
        <v/>
      </c>
      <c r="AB1498" s="106">
        <f>_xlfn.IFNA(IF($B1498="","",VLOOKUP($B1498,'SWC Towers'!$A:$Q,$AB$2,FALSE)),"")</f>
        <v>0.9</v>
      </c>
      <c r="AC1498" s="20">
        <f>SUM(Table25[[#This Row],[IT Tower: Application]:[Other/Non-IT ]])</f>
        <v>1</v>
      </c>
      <c r="AD1498" s="67"/>
      <c r="AE1498" s="67"/>
      <c r="AF1498" s="67"/>
      <c r="AG1498" s="67"/>
      <c r="AH1498" s="67"/>
      <c r="AI1498" s="67"/>
      <c r="AJ1498" s="67"/>
      <c r="AK1498" s="67"/>
      <c r="AL1498" s="67"/>
      <c r="AM1498" s="67"/>
      <c r="AN1498" s="67"/>
      <c r="AO1498" s="67"/>
      <c r="AP1498" s="67"/>
      <c r="AQ1498" s="67"/>
      <c r="AR1498" s="67"/>
      <c r="AS1498" s="67"/>
      <c r="AT1498" s="67"/>
      <c r="AU1498" s="67"/>
      <c r="AV1498" s="67"/>
      <c r="AW1498" s="67"/>
      <c r="AX1498" s="67"/>
      <c r="AY1498" s="67"/>
      <c r="AZ1498" s="67">
        <v>0</v>
      </c>
      <c r="BA1498" s="67">
        <v>93</v>
      </c>
      <c r="BB1498" s="113">
        <v>45</v>
      </c>
      <c r="BC1498" s="113">
        <v>124</v>
      </c>
      <c r="BD1498" s="113"/>
      <c r="BE1498" s="113"/>
      <c r="BF1498" s="113"/>
      <c r="BG1498" s="113"/>
      <c r="BH1498" s="113"/>
      <c r="BI1498" s="113"/>
      <c r="BJ1498" s="113"/>
      <c r="BK1498" s="113"/>
      <c r="BL1498" s="113"/>
      <c r="BM1498" s="113"/>
      <c r="BN1498" s="113"/>
      <c r="BO1498" s="113"/>
      <c r="BP1498" s="113"/>
      <c r="BQ1498" s="113"/>
      <c r="BR1498" s="113"/>
      <c r="BS1498" s="113"/>
      <c r="BT1498" s="113"/>
      <c r="BU1498" s="113"/>
      <c r="BV1498" s="113"/>
      <c r="BW1498" s="113"/>
      <c r="BX1498" s="113"/>
      <c r="BY1498" s="113"/>
      <c r="BZ1498" s="113"/>
      <c r="CA1498" s="67"/>
      <c r="CB1498" s="113"/>
      <c r="CC1498" s="69">
        <f>SUM(Table25[[#This Row],[Contract Amount FY00]:[Contract Amount FY50]])</f>
        <v>262</v>
      </c>
      <c r="CD1498" s="114"/>
    </row>
    <row r="1499" spans="1:82" x14ac:dyDescent="0.25">
      <c r="A1499" s="122" t="s">
        <v>2039</v>
      </c>
      <c r="B1499" s="122" t="s">
        <v>2245</v>
      </c>
      <c r="C1499" s="122" t="s">
        <v>3192</v>
      </c>
      <c r="E1499" s="26" t="str">
        <f>IFERROR(IF(VLOOKUP(Table25[[#This Row],[Contract No.]],Table3[#All],3,FALSE)="","No","Yes"),"")</f>
        <v>No</v>
      </c>
      <c r="F1499" s="107" t="str">
        <f>IFERROR(VLOOKUP(Table25[[#This Row],[Contract No.]],Table3[#All],3,FALSE),"")</f>
        <v/>
      </c>
      <c r="G1499" s="107" t="str">
        <f>IFERROR(IF(Table25[[#This Row],[Cooperative Purchase
(Yes/No)]]="Yes","Yes",IF(VLOOKUP(Table25[[#This Row],[Contract No.]],Table3[#All],1,FALSE)=Table25[[#This Row],[Contract No.]],"Yes","No")),"No")</f>
        <v>Yes</v>
      </c>
      <c r="H1499" s="51">
        <f>IFERROR(VLOOKUP(Table25[[#This Row],[Contract No.]],Table3[#All],4,FALSE),"")</f>
        <v>43952</v>
      </c>
      <c r="I1499" s="28">
        <f>IFERROR(IF(AND(MONTH(Table25[[#This Row],[Contract Start Date]])&gt;6,MONTH(Table25[[#This Row],[Contract Start Date]])&lt;=12),YEAR(Table25[[#This Row],[Contract Start Date]])+1,YEAR(Table25[[#This Row],[Contract Start Date]])),"")</f>
        <v>2020</v>
      </c>
      <c r="J1499" s="108">
        <f>Table25[[#This Row],[FY Formula start]]</f>
        <v>2020</v>
      </c>
      <c r="K1499" s="59" t="str">
        <f>"FY"&amp;" "&amp;Table25[[#This Row],[Year Start]]</f>
        <v>FY 2020</v>
      </c>
      <c r="L1499" s="109">
        <f>IFERROR(VLOOKUP(Table25[[#This Row],[Contract No.]],Table3[#All],5,FALSE),"")</f>
        <v>46203</v>
      </c>
      <c r="M1499" s="110">
        <f>IFERROR(IF(Table25[[#This Row],[Contract End Date]]="99/99/9999","No End",IF(AND(MONTH(Table25[[#This Row],[Contract End Date]])&gt;6,MONTH(Table25[[#This Row],[Contract End Date]])&lt;=12),YEAR(Table25[[#This Row],[Contract End Date]])+1,YEAR(Table25[[#This Row],[Contract End Date]]))),"")</f>
        <v>2026</v>
      </c>
      <c r="N1499" s="111">
        <f>Table25[[#This Row],[FY Formula end]]</f>
        <v>2026</v>
      </c>
      <c r="O1499" s="112" t="str">
        <f>IF(Table25[[#This Row],[Year End]]="No End","No End","FY"&amp;" "&amp;Table25[[#This Row],[Year End]])</f>
        <v>FY 2026</v>
      </c>
      <c r="P1499" s="27"/>
      <c r="Q1499" s="104" t="str">
        <f>_xlfn.IFNA(IF($B1499="","",VLOOKUP($B1499,'SWC Towers'!$A:$Q,$Q$2,FALSE)),"")</f>
        <v/>
      </c>
      <c r="R1499" s="106" t="str">
        <f>_xlfn.IFNA(IF($B1499="","",VLOOKUP($B1499,'SWC Towers'!$A:$Q,$R$2,FALSE)),"")</f>
        <v/>
      </c>
      <c r="S1499" s="106" t="str">
        <f>_xlfn.IFNA(IF($B1499="","",VLOOKUP($B1499,'SWC Towers'!$A:$Q,$S$2,FALSE)),"")</f>
        <v/>
      </c>
      <c r="T1499" s="106" t="str">
        <f>_xlfn.IFNA(IF($B1499="","",VLOOKUP($B1499,'SWC Towers'!$A:$Q,$T$2,FALSE)),"")</f>
        <v/>
      </c>
      <c r="U1499" s="104">
        <f>_xlfn.IFNA(IF($B1499="","",VLOOKUP($B1499,'SWC Towers'!$A:$Q,$U$2,FALSE)),"")</f>
        <v>0.1</v>
      </c>
      <c r="V1499" s="104" t="str">
        <f>_xlfn.IFNA(IF($B1499="","",VLOOKUP($B1499,'SWC Towers'!$A:$Q,$V$2,FALSE)),"")</f>
        <v/>
      </c>
      <c r="W1499" s="104" t="str">
        <f>_xlfn.IFNA(IF($B1499="","",VLOOKUP($B1499,'SWC Towers'!$A:$Q,$W$2,FALSE)),"")</f>
        <v/>
      </c>
      <c r="X1499" s="104" t="str">
        <f>_xlfn.IFNA(IF($B1499="","",VLOOKUP($B1499,'SWC Towers'!$A:$Q,$X$2,FALSE)),"")</f>
        <v/>
      </c>
      <c r="Y1499" s="104" t="str">
        <f>_xlfn.IFNA(IF($B1499="","",VLOOKUP($B1499,'SWC Towers'!$A:$Q,$Y$2,FALSE)),"")</f>
        <v/>
      </c>
      <c r="Z1499" s="104" t="str">
        <f>_xlfn.IFNA(IF($B1499="","",VLOOKUP($B1499,'SWC Towers'!$A:$Q,$Z$2,FALSE)),"")</f>
        <v/>
      </c>
      <c r="AA1499" s="104" t="str">
        <f>_xlfn.IFNA(IF($B1499="","",VLOOKUP($B1499,'SWC Towers'!$A:$Q,$AA$2,FALSE)),"")</f>
        <v/>
      </c>
      <c r="AB1499" s="106">
        <f>_xlfn.IFNA(IF($B1499="","",VLOOKUP($B1499,'SWC Towers'!$A:$Q,$AB$2,FALSE)),"")</f>
        <v>0.9</v>
      </c>
      <c r="AC1499" s="20">
        <f>SUM(Table25[[#This Row],[IT Tower: Application]:[Other/Non-IT ]])</f>
        <v>1</v>
      </c>
      <c r="AD1499" s="67"/>
      <c r="AE1499" s="67"/>
      <c r="AF1499" s="67"/>
      <c r="AG1499" s="67"/>
      <c r="AH1499" s="67"/>
      <c r="AI1499" s="67"/>
      <c r="AJ1499" s="67"/>
      <c r="AK1499" s="67"/>
      <c r="AL1499" s="67"/>
      <c r="AM1499" s="67"/>
      <c r="AN1499" s="67"/>
      <c r="AO1499" s="67"/>
      <c r="AP1499" s="67"/>
      <c r="AQ1499" s="67"/>
      <c r="AR1499" s="67"/>
      <c r="AS1499" s="67"/>
      <c r="AT1499" s="67"/>
      <c r="AU1499" s="67"/>
      <c r="AV1499" s="67"/>
      <c r="AW1499" s="67"/>
      <c r="AX1499" s="67"/>
      <c r="AY1499" s="67">
        <v>1084</v>
      </c>
      <c r="AZ1499" s="67">
        <v>366</v>
      </c>
      <c r="BA1499" s="67"/>
      <c r="BB1499" s="113"/>
      <c r="BC1499" s="113"/>
      <c r="BD1499" s="113"/>
      <c r="BE1499" s="113"/>
      <c r="BF1499" s="113"/>
      <c r="BG1499" s="113"/>
      <c r="BH1499" s="113"/>
      <c r="BI1499" s="113"/>
      <c r="BJ1499" s="113"/>
      <c r="BK1499" s="113"/>
      <c r="BL1499" s="113"/>
      <c r="BM1499" s="113"/>
      <c r="BN1499" s="113"/>
      <c r="BO1499" s="113"/>
      <c r="BP1499" s="113"/>
      <c r="BQ1499" s="113"/>
      <c r="BR1499" s="113"/>
      <c r="BS1499" s="113"/>
      <c r="BT1499" s="113"/>
      <c r="BU1499" s="113"/>
      <c r="BV1499" s="113"/>
      <c r="BW1499" s="113"/>
      <c r="BX1499" s="113"/>
      <c r="BY1499" s="113"/>
      <c r="BZ1499" s="113"/>
      <c r="CA1499" s="67"/>
      <c r="CB1499" s="113"/>
      <c r="CC1499" s="69">
        <f>SUM(Table25[[#This Row],[Contract Amount FY00]:[Contract Amount FY50]])</f>
        <v>1450</v>
      </c>
      <c r="CD1499" s="114"/>
    </row>
    <row r="1500" spans="1:82" x14ac:dyDescent="0.25">
      <c r="A1500" s="122" t="s">
        <v>2039</v>
      </c>
      <c r="B1500" s="122" t="s">
        <v>526</v>
      </c>
      <c r="C1500" s="122" t="s">
        <v>3206</v>
      </c>
      <c r="E1500" s="26" t="str">
        <f>IFERROR(IF(VLOOKUP(Table25[[#This Row],[Contract No.]],Table3[#All],3,FALSE)="","No","Yes"),"")</f>
        <v>Yes</v>
      </c>
      <c r="F1500" s="107" t="str">
        <f>IFERROR(VLOOKUP(Table25[[#This Row],[Contract No.]],Table3[#All],3,FALSE),"")</f>
        <v>NASPO</v>
      </c>
      <c r="G1500" s="107" t="str">
        <f>IFERROR(IF(Table25[[#This Row],[Cooperative Purchase
(Yes/No)]]="Yes","Yes",IF(VLOOKUP(Table25[[#This Row],[Contract No.]],Table3[#All],1,FALSE)=Table25[[#This Row],[Contract No.]],"Yes","No")),"No")</f>
        <v>Yes</v>
      </c>
      <c r="H1500" s="51">
        <f>IFERROR(VLOOKUP(Table25[[#This Row],[Contract No.]],Table3[#All],4,FALSE),"")</f>
        <v>43892</v>
      </c>
      <c r="I1500" s="28">
        <f>IFERROR(IF(AND(MONTH(Table25[[#This Row],[Contract Start Date]])&gt;6,MONTH(Table25[[#This Row],[Contract Start Date]])&lt;=12),YEAR(Table25[[#This Row],[Contract Start Date]])+1,YEAR(Table25[[#This Row],[Contract Start Date]])),"")</f>
        <v>2020</v>
      </c>
      <c r="J1500" s="108">
        <f>Table25[[#This Row],[FY Formula start]]</f>
        <v>2020</v>
      </c>
      <c r="K1500" s="59" t="str">
        <f>"FY"&amp;" "&amp;Table25[[#This Row],[Year Start]]</f>
        <v>FY 2020</v>
      </c>
      <c r="L1500" s="109">
        <f>IFERROR(VLOOKUP(Table25[[#This Row],[Contract No.]],Table3[#All],5,FALSE),"")</f>
        <v>45504</v>
      </c>
      <c r="M1500" s="110">
        <f>IFERROR(IF(Table25[[#This Row],[Contract End Date]]="99/99/9999","No End",IF(AND(MONTH(Table25[[#This Row],[Contract End Date]])&gt;6,MONTH(Table25[[#This Row],[Contract End Date]])&lt;=12),YEAR(Table25[[#This Row],[Contract End Date]])+1,YEAR(Table25[[#This Row],[Contract End Date]]))),"")</f>
        <v>2025</v>
      </c>
      <c r="N1500" s="111">
        <f>Table25[[#This Row],[FY Formula end]]</f>
        <v>2025</v>
      </c>
      <c r="O1500" s="112" t="str">
        <f>IF(Table25[[#This Row],[Year End]]="No End","No End","FY"&amp;" "&amp;Table25[[#This Row],[Year End]])</f>
        <v>FY 2025</v>
      </c>
      <c r="P1500" s="27"/>
      <c r="Q1500" s="104" t="str">
        <f>_xlfn.IFNA(IF($B1500="","",VLOOKUP($B1500,'SWC Towers'!$A:$Q,$Q$2,FALSE)),"")</f>
        <v/>
      </c>
      <c r="R1500" s="106">
        <f>_xlfn.IFNA(IF($B1500="","",VLOOKUP($B1500,'SWC Towers'!$A:$Q,$R$2,FALSE)),"")</f>
        <v>0.1</v>
      </c>
      <c r="S1500" s="106" t="str">
        <f>_xlfn.IFNA(IF($B1500="","",VLOOKUP($B1500,'SWC Towers'!$A:$Q,$S$2,FALSE)),"")</f>
        <v/>
      </c>
      <c r="T1500" s="106">
        <f>_xlfn.IFNA(IF($B1500="","",VLOOKUP($B1500,'SWC Towers'!$A:$Q,$T$2,FALSE)),"")</f>
        <v>0.05</v>
      </c>
      <c r="U1500" s="104">
        <f>_xlfn.IFNA(IF($B1500="","",VLOOKUP($B1500,'SWC Towers'!$A:$Q,$U$2,FALSE)),"")</f>
        <v>0.65</v>
      </c>
      <c r="V1500" s="104" t="str">
        <f>_xlfn.IFNA(IF($B1500="","",VLOOKUP($B1500,'SWC Towers'!$A:$Q,$V$2,FALSE)),"")</f>
        <v/>
      </c>
      <c r="W1500" s="104">
        <f>_xlfn.IFNA(IF($B1500="","",VLOOKUP($B1500,'SWC Towers'!$A:$Q,$W$2,FALSE)),"")</f>
        <v>0.1</v>
      </c>
      <c r="X1500" s="104" t="str">
        <f>_xlfn.IFNA(IF($B1500="","",VLOOKUP($B1500,'SWC Towers'!$A:$Q,$X$2,FALSE)),"")</f>
        <v/>
      </c>
      <c r="Y1500" s="104" t="str">
        <f>_xlfn.IFNA(IF($B1500="","",VLOOKUP($B1500,'SWC Towers'!$A:$Q,$Y$2,FALSE)),"")</f>
        <v/>
      </c>
      <c r="Z1500" s="104">
        <f>_xlfn.IFNA(IF($B1500="","",VLOOKUP($B1500,'SWC Towers'!$A:$Q,$Z$2,FALSE)),"")</f>
        <v>0.1</v>
      </c>
      <c r="AA1500" s="104" t="str">
        <f>_xlfn.IFNA(IF($B1500="","",VLOOKUP($B1500,'SWC Towers'!$A:$Q,$AA$2,FALSE)),"")</f>
        <v/>
      </c>
      <c r="AB1500" s="106" t="str">
        <f>_xlfn.IFNA(IF($B1500="","",VLOOKUP($B1500,'SWC Towers'!$A:$Q,$AB$2,FALSE)),"")</f>
        <v/>
      </c>
      <c r="AC1500" s="20">
        <f>SUM(Table25[[#This Row],[IT Tower: Application]:[Other/Non-IT ]])</f>
        <v>1</v>
      </c>
      <c r="AD1500" s="67"/>
      <c r="AE1500" s="67"/>
      <c r="AF1500" s="67"/>
      <c r="AG1500" s="67"/>
      <c r="AH1500" s="67"/>
      <c r="AI1500" s="67"/>
      <c r="AJ1500" s="67"/>
      <c r="AK1500" s="67"/>
      <c r="AL1500" s="67"/>
      <c r="AM1500" s="67"/>
      <c r="AN1500" s="67"/>
      <c r="AO1500" s="67"/>
      <c r="AP1500" s="67"/>
      <c r="AQ1500" s="67"/>
      <c r="AR1500" s="67"/>
      <c r="AS1500" s="67"/>
      <c r="AT1500" s="67"/>
      <c r="AU1500" s="67"/>
      <c r="AV1500" s="67"/>
      <c r="AW1500" s="67"/>
      <c r="AX1500" s="67"/>
      <c r="AY1500" s="67">
        <v>0</v>
      </c>
      <c r="AZ1500" s="67">
        <v>25080</v>
      </c>
      <c r="BA1500" s="67"/>
      <c r="BB1500" s="113"/>
      <c r="BC1500" s="113"/>
      <c r="BD1500" s="113"/>
      <c r="BE1500" s="113"/>
      <c r="BF1500" s="113"/>
      <c r="BG1500" s="113"/>
      <c r="BH1500" s="113"/>
      <c r="BI1500" s="113"/>
      <c r="BJ1500" s="113"/>
      <c r="BK1500" s="113"/>
      <c r="BL1500" s="113"/>
      <c r="BM1500" s="113"/>
      <c r="BN1500" s="113"/>
      <c r="BO1500" s="113"/>
      <c r="BP1500" s="113"/>
      <c r="BQ1500" s="113"/>
      <c r="BR1500" s="113"/>
      <c r="BS1500" s="113"/>
      <c r="BT1500" s="113"/>
      <c r="BU1500" s="113"/>
      <c r="BV1500" s="113"/>
      <c r="BW1500" s="113"/>
      <c r="BX1500" s="113"/>
      <c r="BY1500" s="113"/>
      <c r="BZ1500" s="113"/>
      <c r="CA1500" s="67"/>
      <c r="CB1500" s="113"/>
      <c r="CC1500" s="69">
        <f>SUM(Table25[[#This Row],[Contract Amount FY00]:[Contract Amount FY50]])</f>
        <v>25080</v>
      </c>
      <c r="CD1500" s="114"/>
    </row>
    <row r="1501" spans="1:82" x14ac:dyDescent="0.25">
      <c r="A1501" s="122" t="s">
        <v>2039</v>
      </c>
      <c r="B1501" s="122" t="s">
        <v>3139</v>
      </c>
      <c r="C1501" s="122" t="s">
        <v>3201</v>
      </c>
      <c r="E1501" s="26" t="str">
        <f>IFERROR(IF(VLOOKUP(Table25[[#This Row],[Contract No.]],Table3[#All],3,FALSE)="","No","Yes"),"")</f>
        <v>No</v>
      </c>
      <c r="F1501" s="107" t="str">
        <f>IFERROR(VLOOKUP(Table25[[#This Row],[Contract No.]],Table3[#All],3,FALSE),"")</f>
        <v/>
      </c>
      <c r="G1501" s="107" t="str">
        <f>IFERROR(IF(Table25[[#This Row],[Cooperative Purchase
(Yes/No)]]="Yes","Yes",IF(VLOOKUP(Table25[[#This Row],[Contract No.]],Table3[#All],1,FALSE)=Table25[[#This Row],[Contract No.]],"Yes","No")),"No")</f>
        <v>Yes</v>
      </c>
      <c r="H1501" s="51">
        <f>IFERROR(VLOOKUP(Table25[[#This Row],[Contract No.]],Table3[#All],4,FALSE),"")</f>
        <v>45383</v>
      </c>
      <c r="I1501" s="28">
        <f>IFERROR(IF(AND(MONTH(Table25[[#This Row],[Contract Start Date]])&gt;6,MONTH(Table25[[#This Row],[Contract Start Date]])&lt;=12),YEAR(Table25[[#This Row],[Contract Start Date]])+1,YEAR(Table25[[#This Row],[Contract Start Date]])),"")</f>
        <v>2024</v>
      </c>
      <c r="J1501" s="108">
        <f>Table25[[#This Row],[FY Formula start]]</f>
        <v>2024</v>
      </c>
      <c r="K1501" s="59" t="str">
        <f>"FY"&amp;" "&amp;Table25[[#This Row],[Year Start]]</f>
        <v>FY 2024</v>
      </c>
      <c r="L1501" s="109">
        <f>IFERROR(VLOOKUP(Table25[[#This Row],[Contract No.]],Table3[#All],5,FALSE),"")</f>
        <v>46844</v>
      </c>
      <c r="M1501" s="110">
        <f>IFERROR(IF(Table25[[#This Row],[Contract End Date]]="99/99/9999","No End",IF(AND(MONTH(Table25[[#This Row],[Contract End Date]])&gt;6,MONTH(Table25[[#This Row],[Contract End Date]])&lt;=12),YEAR(Table25[[#This Row],[Contract End Date]])+1,YEAR(Table25[[#This Row],[Contract End Date]]))),"")</f>
        <v>2028</v>
      </c>
      <c r="N1501" s="111">
        <f>Table25[[#This Row],[FY Formula end]]</f>
        <v>2028</v>
      </c>
      <c r="O1501" s="112" t="str">
        <f>IF(Table25[[#This Row],[Year End]]="No End","No End","FY"&amp;" "&amp;Table25[[#This Row],[Year End]])</f>
        <v>FY 2028</v>
      </c>
      <c r="P1501" s="27"/>
      <c r="Q1501" s="104">
        <f>_xlfn.IFNA(IF($B1501="","",VLOOKUP($B1501,'SWC Towers'!$A:$Q,$Q$2,FALSE)),"")</f>
        <v>0.3</v>
      </c>
      <c r="R1501" s="106" t="str">
        <f>_xlfn.IFNA(IF($B1501="","",VLOOKUP($B1501,'SWC Towers'!$A:$Q,$R$2,FALSE)),"")</f>
        <v/>
      </c>
      <c r="S1501" s="106" t="str">
        <f>_xlfn.IFNA(IF($B1501="","",VLOOKUP($B1501,'SWC Towers'!$A:$Q,$S$2,FALSE)),"")</f>
        <v/>
      </c>
      <c r="T1501" s="106">
        <f>_xlfn.IFNA(IF($B1501="","",VLOOKUP($B1501,'SWC Towers'!$A:$Q,$T$2,FALSE)),"")</f>
        <v>0.3</v>
      </c>
      <c r="U1501" s="104" t="str">
        <f>_xlfn.IFNA(IF($B1501="","",VLOOKUP($B1501,'SWC Towers'!$A:$Q,$U$2,FALSE)),"")</f>
        <v/>
      </c>
      <c r="V1501" s="104">
        <f>_xlfn.IFNA(IF($B1501="","",VLOOKUP($B1501,'SWC Towers'!$A:$Q,$V$2,FALSE)),"")</f>
        <v>0.2</v>
      </c>
      <c r="W1501" s="104" t="str">
        <f>_xlfn.IFNA(IF($B1501="","",VLOOKUP($B1501,'SWC Towers'!$A:$Q,$W$2,FALSE)),"")</f>
        <v/>
      </c>
      <c r="X1501" s="104" t="str">
        <f>_xlfn.IFNA(IF($B1501="","",VLOOKUP($B1501,'SWC Towers'!$A:$Q,$X$2,FALSE)),"")</f>
        <v/>
      </c>
      <c r="Y1501" s="104" t="str">
        <f>_xlfn.IFNA(IF($B1501="","",VLOOKUP($B1501,'SWC Towers'!$A:$Q,$Y$2,FALSE)),"")</f>
        <v/>
      </c>
      <c r="Z1501" s="104">
        <f>_xlfn.IFNA(IF($B1501="","",VLOOKUP($B1501,'SWC Towers'!$A:$Q,$Z$2,FALSE)),"")</f>
        <v>0.1</v>
      </c>
      <c r="AA1501" s="104">
        <f>_xlfn.IFNA(IF($B1501="","",VLOOKUP($B1501,'SWC Towers'!$A:$Q,$AA$2,FALSE)),"")</f>
        <v>0.1</v>
      </c>
      <c r="AB1501" s="106" t="str">
        <f>_xlfn.IFNA(IF($B1501="","",VLOOKUP($B1501,'SWC Towers'!$A:$Q,$AB$2,FALSE)),"")</f>
        <v/>
      </c>
      <c r="AC1501" s="20">
        <f>SUM(Table25[[#This Row],[IT Tower: Application]:[Other/Non-IT ]])</f>
        <v>1</v>
      </c>
      <c r="AD1501" s="67"/>
      <c r="AE1501" s="67"/>
      <c r="AF1501" s="67"/>
      <c r="AG1501" s="67"/>
      <c r="AH1501" s="67"/>
      <c r="AI1501" s="67"/>
      <c r="AJ1501" s="67"/>
      <c r="AK1501" s="67"/>
      <c r="AL1501" s="67"/>
      <c r="AM1501" s="67"/>
      <c r="AN1501" s="67"/>
      <c r="AO1501" s="67"/>
      <c r="AP1501" s="67"/>
      <c r="AQ1501" s="67"/>
      <c r="AR1501" s="67"/>
      <c r="AS1501" s="67"/>
      <c r="AT1501" s="67"/>
      <c r="AU1501" s="67"/>
      <c r="AV1501" s="67"/>
      <c r="AW1501" s="67"/>
      <c r="AX1501" s="67"/>
      <c r="AY1501" s="67"/>
      <c r="AZ1501" s="67"/>
      <c r="BA1501" s="67"/>
      <c r="BB1501" s="113">
        <v>0</v>
      </c>
      <c r="BC1501" s="113">
        <v>358354</v>
      </c>
      <c r="BD1501" s="113"/>
      <c r="BE1501" s="113"/>
      <c r="BF1501" s="113"/>
      <c r="BG1501" s="113"/>
      <c r="BH1501" s="113"/>
      <c r="BI1501" s="113"/>
      <c r="BJ1501" s="113"/>
      <c r="BK1501" s="113"/>
      <c r="BL1501" s="113"/>
      <c r="BM1501" s="113"/>
      <c r="BN1501" s="113"/>
      <c r="BO1501" s="113"/>
      <c r="BP1501" s="113"/>
      <c r="BQ1501" s="113"/>
      <c r="BR1501" s="113"/>
      <c r="BS1501" s="113"/>
      <c r="BT1501" s="113"/>
      <c r="BU1501" s="113"/>
      <c r="BV1501" s="113"/>
      <c r="BW1501" s="113"/>
      <c r="BX1501" s="113"/>
      <c r="BY1501" s="113"/>
      <c r="BZ1501" s="113"/>
      <c r="CA1501" s="67"/>
      <c r="CB1501" s="113"/>
      <c r="CC1501" s="69">
        <f>SUM(Table25[[#This Row],[Contract Amount FY00]:[Contract Amount FY50]])</f>
        <v>358354</v>
      </c>
      <c r="CD1501" s="114"/>
    </row>
    <row r="1502" spans="1:82" x14ac:dyDescent="0.25">
      <c r="A1502" s="122" t="s">
        <v>2039</v>
      </c>
      <c r="B1502" s="122" t="s">
        <v>3139</v>
      </c>
      <c r="C1502" s="122" t="s">
        <v>1758</v>
      </c>
      <c r="E1502" s="26" t="str">
        <f>IFERROR(IF(VLOOKUP(Table25[[#This Row],[Contract No.]],Table3[#All],3,FALSE)="","No","Yes"),"")</f>
        <v>No</v>
      </c>
      <c r="F1502" s="107" t="str">
        <f>IFERROR(VLOOKUP(Table25[[#This Row],[Contract No.]],Table3[#All],3,FALSE),"")</f>
        <v/>
      </c>
      <c r="G1502" s="107" t="str">
        <f>IFERROR(IF(Table25[[#This Row],[Cooperative Purchase
(Yes/No)]]="Yes","Yes",IF(VLOOKUP(Table25[[#This Row],[Contract No.]],Table3[#All],1,FALSE)=Table25[[#This Row],[Contract No.]],"Yes","No")),"No")</f>
        <v>Yes</v>
      </c>
      <c r="H1502" s="51">
        <f>IFERROR(VLOOKUP(Table25[[#This Row],[Contract No.]],Table3[#All],4,FALSE),"")</f>
        <v>45383</v>
      </c>
      <c r="I1502" s="28">
        <f>IFERROR(IF(AND(MONTH(Table25[[#This Row],[Contract Start Date]])&gt;6,MONTH(Table25[[#This Row],[Contract Start Date]])&lt;=12),YEAR(Table25[[#This Row],[Contract Start Date]])+1,YEAR(Table25[[#This Row],[Contract Start Date]])),"")</f>
        <v>2024</v>
      </c>
      <c r="J1502" s="108">
        <f>Table25[[#This Row],[FY Formula start]]</f>
        <v>2024</v>
      </c>
      <c r="K1502" s="59" t="str">
        <f>"FY"&amp;" "&amp;Table25[[#This Row],[Year Start]]</f>
        <v>FY 2024</v>
      </c>
      <c r="L1502" s="109">
        <f>IFERROR(VLOOKUP(Table25[[#This Row],[Contract No.]],Table3[#All],5,FALSE),"")</f>
        <v>46844</v>
      </c>
      <c r="M1502" s="110">
        <f>IFERROR(IF(Table25[[#This Row],[Contract End Date]]="99/99/9999","No End",IF(AND(MONTH(Table25[[#This Row],[Contract End Date]])&gt;6,MONTH(Table25[[#This Row],[Contract End Date]])&lt;=12),YEAR(Table25[[#This Row],[Contract End Date]])+1,YEAR(Table25[[#This Row],[Contract End Date]]))),"")</f>
        <v>2028</v>
      </c>
      <c r="N1502" s="111">
        <f>Table25[[#This Row],[FY Formula end]]</f>
        <v>2028</v>
      </c>
      <c r="O1502" s="112" t="str">
        <f>IF(Table25[[#This Row],[Year End]]="No End","No End","FY"&amp;" "&amp;Table25[[#This Row],[Year End]])</f>
        <v>FY 2028</v>
      </c>
      <c r="P1502" s="27"/>
      <c r="Q1502" s="104">
        <f>_xlfn.IFNA(IF($B1502="","",VLOOKUP($B1502,'SWC Towers'!$A:$Q,$Q$2,FALSE)),"")</f>
        <v>0.3</v>
      </c>
      <c r="R1502" s="106" t="str">
        <f>_xlfn.IFNA(IF($B1502="","",VLOOKUP($B1502,'SWC Towers'!$A:$Q,$R$2,FALSE)),"")</f>
        <v/>
      </c>
      <c r="S1502" s="106" t="str">
        <f>_xlfn.IFNA(IF($B1502="","",VLOOKUP($B1502,'SWC Towers'!$A:$Q,$S$2,FALSE)),"")</f>
        <v/>
      </c>
      <c r="T1502" s="106">
        <f>_xlfn.IFNA(IF($B1502="","",VLOOKUP($B1502,'SWC Towers'!$A:$Q,$T$2,FALSE)),"")</f>
        <v>0.3</v>
      </c>
      <c r="U1502" s="104" t="str">
        <f>_xlfn.IFNA(IF($B1502="","",VLOOKUP($B1502,'SWC Towers'!$A:$Q,$U$2,FALSE)),"")</f>
        <v/>
      </c>
      <c r="V1502" s="104">
        <f>_xlfn.IFNA(IF($B1502="","",VLOOKUP($B1502,'SWC Towers'!$A:$Q,$V$2,FALSE)),"")</f>
        <v>0.2</v>
      </c>
      <c r="W1502" s="104" t="str">
        <f>_xlfn.IFNA(IF($B1502="","",VLOOKUP($B1502,'SWC Towers'!$A:$Q,$W$2,FALSE)),"")</f>
        <v/>
      </c>
      <c r="X1502" s="104" t="str">
        <f>_xlfn.IFNA(IF($B1502="","",VLOOKUP($B1502,'SWC Towers'!$A:$Q,$X$2,FALSE)),"")</f>
        <v/>
      </c>
      <c r="Y1502" s="104" t="str">
        <f>_xlfn.IFNA(IF($B1502="","",VLOOKUP($B1502,'SWC Towers'!$A:$Q,$Y$2,FALSE)),"")</f>
        <v/>
      </c>
      <c r="Z1502" s="104">
        <f>_xlfn.IFNA(IF($B1502="","",VLOOKUP($B1502,'SWC Towers'!$A:$Q,$Z$2,FALSE)),"")</f>
        <v>0.1</v>
      </c>
      <c r="AA1502" s="104">
        <f>_xlfn.IFNA(IF($B1502="","",VLOOKUP($B1502,'SWC Towers'!$A:$Q,$AA$2,FALSE)),"")</f>
        <v>0.1</v>
      </c>
      <c r="AB1502" s="106" t="str">
        <f>_xlfn.IFNA(IF($B1502="","",VLOOKUP($B1502,'SWC Towers'!$A:$Q,$AB$2,FALSE)),"")</f>
        <v/>
      </c>
      <c r="AC1502" s="20">
        <f>SUM(Table25[[#This Row],[IT Tower: Application]:[Other/Non-IT ]])</f>
        <v>1</v>
      </c>
      <c r="AD1502" s="67"/>
      <c r="AE1502" s="67"/>
      <c r="AF1502" s="67"/>
      <c r="AG1502" s="67"/>
      <c r="AH1502" s="67"/>
      <c r="AI1502" s="67"/>
      <c r="AJ1502" s="67"/>
      <c r="AK1502" s="67"/>
      <c r="AL1502" s="67"/>
      <c r="AM1502" s="67"/>
      <c r="AN1502" s="67"/>
      <c r="AO1502" s="67"/>
      <c r="AP1502" s="67"/>
      <c r="AQ1502" s="67"/>
      <c r="AR1502" s="67"/>
      <c r="AS1502" s="67"/>
      <c r="AT1502" s="67"/>
      <c r="AU1502" s="67"/>
      <c r="AV1502" s="67"/>
      <c r="AW1502" s="67"/>
      <c r="AX1502" s="67"/>
      <c r="AY1502" s="67"/>
      <c r="AZ1502" s="67"/>
      <c r="BA1502" s="67"/>
      <c r="BB1502" s="113">
        <v>0</v>
      </c>
      <c r="BC1502" s="113">
        <v>70680</v>
      </c>
      <c r="BD1502" s="113"/>
      <c r="BE1502" s="113"/>
      <c r="BF1502" s="113"/>
      <c r="BG1502" s="113"/>
      <c r="BH1502" s="113"/>
      <c r="BI1502" s="113"/>
      <c r="BJ1502" s="113"/>
      <c r="BK1502" s="113"/>
      <c r="BL1502" s="113"/>
      <c r="BM1502" s="113"/>
      <c r="BN1502" s="113"/>
      <c r="BO1502" s="113"/>
      <c r="BP1502" s="113"/>
      <c r="BQ1502" s="113"/>
      <c r="BR1502" s="113"/>
      <c r="BS1502" s="113"/>
      <c r="BT1502" s="113"/>
      <c r="BU1502" s="113"/>
      <c r="BV1502" s="113"/>
      <c r="BW1502" s="113"/>
      <c r="BX1502" s="113"/>
      <c r="BY1502" s="113"/>
      <c r="BZ1502" s="113"/>
      <c r="CA1502" s="67"/>
      <c r="CB1502" s="113"/>
      <c r="CC1502" s="69">
        <f>SUM(Table25[[#This Row],[Contract Amount FY00]:[Contract Amount FY50]])</f>
        <v>70680</v>
      </c>
      <c r="CD1502" s="114"/>
    </row>
    <row r="1503" spans="1:82" x14ac:dyDescent="0.25">
      <c r="A1503" s="122" t="s">
        <v>2020</v>
      </c>
      <c r="B1503" s="122" t="s">
        <v>533</v>
      </c>
      <c r="C1503" s="122" t="s">
        <v>1682</v>
      </c>
      <c r="E1503" s="26" t="str">
        <f>IFERROR(IF(VLOOKUP(Table25[[#This Row],[Contract No.]],Table3[#All],3,FALSE)="","No","Yes"),"")</f>
        <v>No</v>
      </c>
      <c r="F1503" s="107" t="str">
        <f>IFERROR(VLOOKUP(Table25[[#This Row],[Contract No.]],Table3[#All],3,FALSE),"")</f>
        <v/>
      </c>
      <c r="G1503" s="107" t="str">
        <f>IFERROR(IF(Table25[[#This Row],[Cooperative Purchase
(Yes/No)]]="Yes","Yes",IF(VLOOKUP(Table25[[#This Row],[Contract No.]],Table3[#All],1,FALSE)=Table25[[#This Row],[Contract No.]],"Yes","No")),"No")</f>
        <v>Yes</v>
      </c>
      <c r="H1503" s="51">
        <f>IFERROR(VLOOKUP(Table25[[#This Row],[Contract No.]],Table3[#All],4,FALSE),"")</f>
        <v>43556</v>
      </c>
      <c r="I1503" s="28">
        <f>IFERROR(IF(AND(MONTH(Table25[[#This Row],[Contract Start Date]])&gt;6,MONTH(Table25[[#This Row],[Contract Start Date]])&lt;=12),YEAR(Table25[[#This Row],[Contract Start Date]])+1,YEAR(Table25[[#This Row],[Contract Start Date]])),"")</f>
        <v>2019</v>
      </c>
      <c r="J1503" s="108">
        <f>Table25[[#This Row],[FY Formula start]]</f>
        <v>2019</v>
      </c>
      <c r="K1503" s="59" t="str">
        <f>"FY"&amp;" "&amp;Table25[[#This Row],[Year Start]]</f>
        <v>FY 2019</v>
      </c>
      <c r="L1503" s="109">
        <f>IFERROR(VLOOKUP(Table25[[#This Row],[Contract No.]],Table3[#All],5,FALSE),"")</f>
        <v>45747</v>
      </c>
      <c r="M1503" s="110">
        <f>IFERROR(IF(Table25[[#This Row],[Contract End Date]]="99/99/9999","No End",IF(AND(MONTH(Table25[[#This Row],[Contract End Date]])&gt;6,MONTH(Table25[[#This Row],[Contract End Date]])&lt;=12),YEAR(Table25[[#This Row],[Contract End Date]])+1,YEAR(Table25[[#This Row],[Contract End Date]]))),"")</f>
        <v>2025</v>
      </c>
      <c r="N1503" s="111">
        <f>Table25[[#This Row],[FY Formula end]]</f>
        <v>2025</v>
      </c>
      <c r="O1503" s="112" t="str">
        <f>IF(Table25[[#This Row],[Year End]]="No End","No End","FY"&amp;" "&amp;Table25[[#This Row],[Year End]])</f>
        <v>FY 2025</v>
      </c>
      <c r="P1503" s="27"/>
      <c r="Q1503" s="104">
        <f>_xlfn.IFNA(IF($B1503="","",VLOOKUP($B1503,'SWC Towers'!$A:$Q,$Q$2,FALSE)),"")</f>
        <v>0.2</v>
      </c>
      <c r="R1503" s="106">
        <f>_xlfn.IFNA(IF($B1503="","",VLOOKUP($B1503,'SWC Towers'!$A:$Q,$R$2,FALSE)),"")</f>
        <v>0.2</v>
      </c>
      <c r="S1503" s="106" t="str">
        <f>_xlfn.IFNA(IF($B1503="","",VLOOKUP($B1503,'SWC Towers'!$A:$Q,$S$2,FALSE)),"")</f>
        <v/>
      </c>
      <c r="T1503" s="106" t="str">
        <f>_xlfn.IFNA(IF($B1503="","",VLOOKUP($B1503,'SWC Towers'!$A:$Q,$T$2,FALSE)),"")</f>
        <v/>
      </c>
      <c r="U1503" s="104">
        <f>_xlfn.IFNA(IF($B1503="","",VLOOKUP($B1503,'SWC Towers'!$A:$Q,$U$2,FALSE)),"")</f>
        <v>0.2</v>
      </c>
      <c r="V1503" s="104" t="str">
        <f>_xlfn.IFNA(IF($B1503="","",VLOOKUP($B1503,'SWC Towers'!$A:$Q,$V$2,FALSE)),"")</f>
        <v/>
      </c>
      <c r="W1503" s="104">
        <f>_xlfn.IFNA(IF($B1503="","",VLOOKUP($B1503,'SWC Towers'!$A:$Q,$W$2,FALSE)),"")</f>
        <v>0.2</v>
      </c>
      <c r="X1503" s="104" t="str">
        <f>_xlfn.IFNA(IF($B1503="","",VLOOKUP($B1503,'SWC Towers'!$A:$Q,$X$2,FALSE)),"")</f>
        <v/>
      </c>
      <c r="Y1503" s="104" t="str">
        <f>_xlfn.IFNA(IF($B1503="","",VLOOKUP($B1503,'SWC Towers'!$A:$Q,$Y$2,FALSE)),"")</f>
        <v/>
      </c>
      <c r="Z1503" s="104" t="str">
        <f>_xlfn.IFNA(IF($B1503="","",VLOOKUP($B1503,'SWC Towers'!$A:$Q,$Z$2,FALSE)),"")</f>
        <v/>
      </c>
      <c r="AA1503" s="104">
        <f>_xlfn.IFNA(IF($B1503="","",VLOOKUP($B1503,'SWC Towers'!$A:$Q,$AA$2,FALSE)),"")</f>
        <v>0.2</v>
      </c>
      <c r="AB1503" s="106" t="str">
        <f>_xlfn.IFNA(IF($B1503="","",VLOOKUP($B1503,'SWC Towers'!$A:$Q,$AB$2,FALSE)),"")</f>
        <v/>
      </c>
      <c r="AC1503" s="20">
        <f>SUM(Table25[[#This Row],[IT Tower: Application]:[Other/Non-IT ]])</f>
        <v>1</v>
      </c>
      <c r="AD1503" s="67"/>
      <c r="AE1503" s="67"/>
      <c r="AF1503" s="67"/>
      <c r="AG1503" s="67"/>
      <c r="AH1503" s="67"/>
      <c r="AI1503" s="67"/>
      <c r="AJ1503" s="67"/>
      <c r="AK1503" s="67"/>
      <c r="AL1503" s="67"/>
      <c r="AM1503" s="67"/>
      <c r="AN1503" s="67"/>
      <c r="AO1503" s="67"/>
      <c r="AP1503" s="67"/>
      <c r="AQ1503" s="67"/>
      <c r="AR1503" s="67"/>
      <c r="AS1503" s="67"/>
      <c r="AT1503" s="67"/>
      <c r="AU1503" s="67"/>
      <c r="AV1503" s="67"/>
      <c r="AW1503" s="67"/>
      <c r="AX1503" s="67"/>
      <c r="AY1503" s="67"/>
      <c r="AZ1503" s="67"/>
      <c r="BA1503" s="67"/>
      <c r="BB1503" s="113">
        <v>0</v>
      </c>
      <c r="BC1503" s="113">
        <v>203305</v>
      </c>
      <c r="BD1503" s="113"/>
      <c r="BE1503" s="113"/>
      <c r="BF1503" s="113"/>
      <c r="BG1503" s="113"/>
      <c r="BH1503" s="113"/>
      <c r="BI1503" s="113"/>
      <c r="BJ1503" s="113"/>
      <c r="BK1503" s="113"/>
      <c r="BL1503" s="113"/>
      <c r="BM1503" s="113"/>
      <c r="BN1503" s="113"/>
      <c r="BO1503" s="113"/>
      <c r="BP1503" s="113"/>
      <c r="BQ1503" s="113"/>
      <c r="BR1503" s="113"/>
      <c r="BS1503" s="113"/>
      <c r="BT1503" s="113"/>
      <c r="BU1503" s="113"/>
      <c r="BV1503" s="113"/>
      <c r="BW1503" s="113"/>
      <c r="BX1503" s="113"/>
      <c r="BY1503" s="113"/>
      <c r="BZ1503" s="113"/>
      <c r="CA1503" s="67"/>
      <c r="CB1503" s="113"/>
      <c r="CC1503" s="69">
        <f>SUM(Table25[[#This Row],[Contract Amount FY00]:[Contract Amount FY50]])</f>
        <v>203305</v>
      </c>
      <c r="CD1503" s="114"/>
    </row>
    <row r="1504" spans="1:82" x14ac:dyDescent="0.25">
      <c r="A1504" s="122" t="s">
        <v>2020</v>
      </c>
      <c r="B1504" s="122" t="s">
        <v>533</v>
      </c>
      <c r="C1504" s="122" t="s">
        <v>3187</v>
      </c>
      <c r="E1504" s="26" t="str">
        <f>IFERROR(IF(VLOOKUP(Table25[[#This Row],[Contract No.]],Table3[#All],3,FALSE)="","No","Yes"),"")</f>
        <v>No</v>
      </c>
      <c r="F1504" s="107" t="str">
        <f>IFERROR(VLOOKUP(Table25[[#This Row],[Contract No.]],Table3[#All],3,FALSE),"")</f>
        <v/>
      </c>
      <c r="G1504" s="107" t="str">
        <f>IFERROR(IF(Table25[[#This Row],[Cooperative Purchase
(Yes/No)]]="Yes","Yes",IF(VLOOKUP(Table25[[#This Row],[Contract No.]],Table3[#All],1,FALSE)=Table25[[#This Row],[Contract No.]],"Yes","No")),"No")</f>
        <v>Yes</v>
      </c>
      <c r="H1504" s="51">
        <f>IFERROR(VLOOKUP(Table25[[#This Row],[Contract No.]],Table3[#All],4,FALSE),"")</f>
        <v>43556</v>
      </c>
      <c r="I1504" s="28">
        <f>IFERROR(IF(AND(MONTH(Table25[[#This Row],[Contract Start Date]])&gt;6,MONTH(Table25[[#This Row],[Contract Start Date]])&lt;=12),YEAR(Table25[[#This Row],[Contract Start Date]])+1,YEAR(Table25[[#This Row],[Contract Start Date]])),"")</f>
        <v>2019</v>
      </c>
      <c r="J1504" s="108">
        <f>Table25[[#This Row],[FY Formula start]]</f>
        <v>2019</v>
      </c>
      <c r="K1504" s="59" t="str">
        <f>"FY"&amp;" "&amp;Table25[[#This Row],[Year Start]]</f>
        <v>FY 2019</v>
      </c>
      <c r="L1504" s="109">
        <f>IFERROR(VLOOKUP(Table25[[#This Row],[Contract No.]],Table3[#All],5,FALSE),"")</f>
        <v>45747</v>
      </c>
      <c r="M1504" s="110">
        <f>IFERROR(IF(Table25[[#This Row],[Contract End Date]]="99/99/9999","No End",IF(AND(MONTH(Table25[[#This Row],[Contract End Date]])&gt;6,MONTH(Table25[[#This Row],[Contract End Date]])&lt;=12),YEAR(Table25[[#This Row],[Contract End Date]])+1,YEAR(Table25[[#This Row],[Contract End Date]]))),"")</f>
        <v>2025</v>
      </c>
      <c r="N1504" s="111">
        <f>Table25[[#This Row],[FY Formula end]]</f>
        <v>2025</v>
      </c>
      <c r="O1504" s="112" t="str">
        <f>IF(Table25[[#This Row],[Year End]]="No End","No End","FY"&amp;" "&amp;Table25[[#This Row],[Year End]])</f>
        <v>FY 2025</v>
      </c>
      <c r="P1504" s="27"/>
      <c r="Q1504" s="104">
        <f>_xlfn.IFNA(IF($B1504="","",VLOOKUP($B1504,'SWC Towers'!$A:$Q,$Q$2,FALSE)),"")</f>
        <v>0.2</v>
      </c>
      <c r="R1504" s="106">
        <f>_xlfn.IFNA(IF($B1504="","",VLOOKUP($B1504,'SWC Towers'!$A:$Q,$R$2,FALSE)),"")</f>
        <v>0.2</v>
      </c>
      <c r="S1504" s="106" t="str">
        <f>_xlfn.IFNA(IF($B1504="","",VLOOKUP($B1504,'SWC Towers'!$A:$Q,$S$2,FALSE)),"")</f>
        <v/>
      </c>
      <c r="T1504" s="106" t="str">
        <f>_xlfn.IFNA(IF($B1504="","",VLOOKUP($B1504,'SWC Towers'!$A:$Q,$T$2,FALSE)),"")</f>
        <v/>
      </c>
      <c r="U1504" s="104">
        <f>_xlfn.IFNA(IF($B1504="","",VLOOKUP($B1504,'SWC Towers'!$A:$Q,$U$2,FALSE)),"")</f>
        <v>0.2</v>
      </c>
      <c r="V1504" s="104" t="str">
        <f>_xlfn.IFNA(IF($B1504="","",VLOOKUP($B1504,'SWC Towers'!$A:$Q,$V$2,FALSE)),"")</f>
        <v/>
      </c>
      <c r="W1504" s="104">
        <f>_xlfn.IFNA(IF($B1504="","",VLOOKUP($B1504,'SWC Towers'!$A:$Q,$W$2,FALSE)),"")</f>
        <v>0.2</v>
      </c>
      <c r="X1504" s="104" t="str">
        <f>_xlfn.IFNA(IF($B1504="","",VLOOKUP($B1504,'SWC Towers'!$A:$Q,$X$2,FALSE)),"")</f>
        <v/>
      </c>
      <c r="Y1504" s="104" t="str">
        <f>_xlfn.IFNA(IF($B1504="","",VLOOKUP($B1504,'SWC Towers'!$A:$Q,$Y$2,FALSE)),"")</f>
        <v/>
      </c>
      <c r="Z1504" s="104" t="str">
        <f>_xlfn.IFNA(IF($B1504="","",VLOOKUP($B1504,'SWC Towers'!$A:$Q,$Z$2,FALSE)),"")</f>
        <v/>
      </c>
      <c r="AA1504" s="104">
        <f>_xlfn.IFNA(IF($B1504="","",VLOOKUP($B1504,'SWC Towers'!$A:$Q,$AA$2,FALSE)),"")</f>
        <v>0.2</v>
      </c>
      <c r="AB1504" s="106" t="str">
        <f>_xlfn.IFNA(IF($B1504="","",VLOOKUP($B1504,'SWC Towers'!$A:$Q,$AB$2,FALSE)),"")</f>
        <v/>
      </c>
      <c r="AC1504" s="20">
        <f>SUM(Table25[[#This Row],[IT Tower: Application]:[Other/Non-IT ]])</f>
        <v>1</v>
      </c>
      <c r="AD1504" s="67"/>
      <c r="AE1504" s="67"/>
      <c r="AF1504" s="67"/>
      <c r="AG1504" s="67"/>
      <c r="AH1504" s="67"/>
      <c r="AI1504" s="67"/>
      <c r="AJ1504" s="67"/>
      <c r="AK1504" s="67"/>
      <c r="AL1504" s="67"/>
      <c r="AM1504" s="67"/>
      <c r="AN1504" s="67"/>
      <c r="AO1504" s="67"/>
      <c r="AP1504" s="67"/>
      <c r="AQ1504" s="67"/>
      <c r="AR1504" s="67"/>
      <c r="AS1504" s="67"/>
      <c r="AT1504" s="67"/>
      <c r="AU1504" s="67"/>
      <c r="AV1504" s="67"/>
      <c r="AW1504" s="67"/>
      <c r="AX1504" s="67"/>
      <c r="AY1504" s="67"/>
      <c r="AZ1504" s="67">
        <v>11966</v>
      </c>
      <c r="BA1504" s="67">
        <v>52998</v>
      </c>
      <c r="BB1504" s="113">
        <v>0</v>
      </c>
      <c r="BC1504" s="113"/>
      <c r="BD1504" s="113"/>
      <c r="BE1504" s="113"/>
      <c r="BF1504" s="113"/>
      <c r="BG1504" s="113"/>
      <c r="BH1504" s="113"/>
      <c r="BI1504" s="113"/>
      <c r="BJ1504" s="113"/>
      <c r="BK1504" s="113"/>
      <c r="BL1504" s="113"/>
      <c r="BM1504" s="113"/>
      <c r="BN1504" s="113"/>
      <c r="BO1504" s="113"/>
      <c r="BP1504" s="113"/>
      <c r="BQ1504" s="113"/>
      <c r="BR1504" s="113"/>
      <c r="BS1504" s="113"/>
      <c r="BT1504" s="113"/>
      <c r="BU1504" s="113"/>
      <c r="BV1504" s="113"/>
      <c r="BW1504" s="113"/>
      <c r="BX1504" s="113"/>
      <c r="BY1504" s="113"/>
      <c r="BZ1504" s="113"/>
      <c r="CA1504" s="67"/>
      <c r="CB1504" s="113"/>
      <c r="CC1504" s="69">
        <f>SUM(Table25[[#This Row],[Contract Amount FY00]:[Contract Amount FY50]])</f>
        <v>64964</v>
      </c>
      <c r="CD1504" s="114"/>
    </row>
    <row r="1505" spans="1:82" x14ac:dyDescent="0.25">
      <c r="A1505" s="122" t="s">
        <v>2020</v>
      </c>
      <c r="B1505" s="122" t="s">
        <v>705</v>
      </c>
      <c r="C1505" s="122" t="s">
        <v>384</v>
      </c>
      <c r="E1505" s="26" t="str">
        <f>IFERROR(IF(VLOOKUP(Table25[[#This Row],[Contract No.]],Table3[#All],3,FALSE)="","No","Yes"),"")</f>
        <v>Yes</v>
      </c>
      <c r="F1505" s="107" t="str">
        <f>IFERROR(VLOOKUP(Table25[[#This Row],[Contract No.]],Table3[#All],3,FALSE),"")</f>
        <v>NASPO</v>
      </c>
      <c r="G1505" s="107" t="str">
        <f>IFERROR(IF(Table25[[#This Row],[Cooperative Purchase
(Yes/No)]]="Yes","Yes",IF(VLOOKUP(Table25[[#This Row],[Contract No.]],Table3[#All],1,FALSE)=Table25[[#This Row],[Contract No.]],"Yes","No")),"No")</f>
        <v>Yes</v>
      </c>
      <c r="H1505" s="51">
        <f>IFERROR(VLOOKUP(Table25[[#This Row],[Contract No.]],Table3[#All],4,FALSE),"")</f>
        <v>43647</v>
      </c>
      <c r="I1505" s="28">
        <f>IFERROR(IF(AND(MONTH(Table25[[#This Row],[Contract Start Date]])&gt;6,MONTH(Table25[[#This Row],[Contract Start Date]])&lt;=12),YEAR(Table25[[#This Row],[Contract Start Date]])+1,YEAR(Table25[[#This Row],[Contract Start Date]])),"")</f>
        <v>2020</v>
      </c>
      <c r="J1505" s="108">
        <f>Table25[[#This Row],[FY Formula start]]</f>
        <v>2020</v>
      </c>
      <c r="K1505" s="59" t="str">
        <f>"FY"&amp;" "&amp;Table25[[#This Row],[Year Start]]</f>
        <v>FY 2020</v>
      </c>
      <c r="L1505" s="109">
        <f>IFERROR(VLOOKUP(Table25[[#This Row],[Contract No.]],Table3[#All],5,FALSE),"")</f>
        <v>47360</v>
      </c>
      <c r="M1505" s="110">
        <f>IFERROR(IF(Table25[[#This Row],[Contract End Date]]="99/99/9999","No End",IF(AND(MONTH(Table25[[#This Row],[Contract End Date]])&gt;6,MONTH(Table25[[#This Row],[Contract End Date]])&lt;=12),YEAR(Table25[[#This Row],[Contract End Date]])+1,YEAR(Table25[[#This Row],[Contract End Date]]))),"")</f>
        <v>2030</v>
      </c>
      <c r="N1505" s="111">
        <f>Table25[[#This Row],[FY Formula end]]</f>
        <v>2030</v>
      </c>
      <c r="O1505" s="112" t="str">
        <f>IF(Table25[[#This Row],[Year End]]="No End","No End","FY"&amp;" "&amp;Table25[[#This Row],[Year End]])</f>
        <v>FY 2030</v>
      </c>
      <c r="P1505" s="27"/>
      <c r="Q1505" s="104">
        <f>_xlfn.IFNA(IF($B1505="","",VLOOKUP($B1505,'SWC Towers'!$A:$Q,$Q$2,FALSE)),"")</f>
        <v>0.2</v>
      </c>
      <c r="R1505" s="106" t="str">
        <f>_xlfn.IFNA(IF($B1505="","",VLOOKUP($B1505,'SWC Towers'!$A:$Q,$R$2,FALSE)),"")</f>
        <v/>
      </c>
      <c r="S1505" s="106" t="str">
        <f>_xlfn.IFNA(IF($B1505="","",VLOOKUP($B1505,'SWC Towers'!$A:$Q,$S$2,FALSE)),"")</f>
        <v/>
      </c>
      <c r="T1505" s="106" t="str">
        <f>_xlfn.IFNA(IF($B1505="","",VLOOKUP($B1505,'SWC Towers'!$A:$Q,$T$2,FALSE)),"")</f>
        <v/>
      </c>
      <c r="U1505" s="104">
        <f>_xlfn.IFNA(IF($B1505="","",VLOOKUP($B1505,'SWC Towers'!$A:$Q,$U$2,FALSE)),"")</f>
        <v>0.4</v>
      </c>
      <c r="V1505" s="104" t="str">
        <f>_xlfn.IFNA(IF($B1505="","",VLOOKUP($B1505,'SWC Towers'!$A:$Q,$V$2,FALSE)),"")</f>
        <v/>
      </c>
      <c r="W1505" s="104">
        <f>_xlfn.IFNA(IF($B1505="","",VLOOKUP($B1505,'SWC Towers'!$A:$Q,$W$2,FALSE)),"")</f>
        <v>0.4</v>
      </c>
      <c r="X1505" s="104" t="str">
        <f>_xlfn.IFNA(IF($B1505="","",VLOOKUP($B1505,'SWC Towers'!$A:$Q,$X$2,FALSE)),"")</f>
        <v/>
      </c>
      <c r="Y1505" s="104" t="str">
        <f>_xlfn.IFNA(IF($B1505="","",VLOOKUP($B1505,'SWC Towers'!$A:$Q,$Y$2,FALSE)),"")</f>
        <v/>
      </c>
      <c r="Z1505" s="104" t="str">
        <f>_xlfn.IFNA(IF($B1505="","",VLOOKUP($B1505,'SWC Towers'!$A:$Q,$Z$2,FALSE)),"")</f>
        <v/>
      </c>
      <c r="AA1505" s="104" t="str">
        <f>_xlfn.IFNA(IF($B1505="","",VLOOKUP($B1505,'SWC Towers'!$A:$Q,$AA$2,FALSE)),"")</f>
        <v/>
      </c>
      <c r="AB1505" s="106" t="str">
        <f>_xlfn.IFNA(IF($B1505="","",VLOOKUP($B1505,'SWC Towers'!$A:$Q,$AB$2,FALSE)),"")</f>
        <v/>
      </c>
      <c r="AC1505" s="20">
        <f>SUM(Table25[[#This Row],[IT Tower: Application]:[Other/Non-IT ]])</f>
        <v>1</v>
      </c>
      <c r="AD1505" s="67"/>
      <c r="AE1505" s="67"/>
      <c r="AF1505" s="67"/>
      <c r="AG1505" s="67"/>
      <c r="AH1505" s="67"/>
      <c r="AI1505" s="67"/>
      <c r="AJ1505" s="67"/>
      <c r="AK1505" s="67"/>
      <c r="AL1505" s="67"/>
      <c r="AM1505" s="67"/>
      <c r="AN1505" s="67"/>
      <c r="AO1505" s="67"/>
      <c r="AP1505" s="67"/>
      <c r="AQ1505" s="67"/>
      <c r="AR1505" s="67"/>
      <c r="AS1505" s="67"/>
      <c r="AT1505" s="67"/>
      <c r="AU1505" s="67"/>
      <c r="AV1505" s="67"/>
      <c r="AW1505" s="67"/>
      <c r="AX1505" s="67">
        <v>0</v>
      </c>
      <c r="AY1505" s="67">
        <v>2011</v>
      </c>
      <c r="AZ1505" s="67">
        <v>1108</v>
      </c>
      <c r="BA1505" s="67">
        <v>113</v>
      </c>
      <c r="BB1505" s="113">
        <v>247</v>
      </c>
      <c r="BC1505" s="113"/>
      <c r="BD1505" s="113"/>
      <c r="BE1505" s="113"/>
      <c r="BF1505" s="113"/>
      <c r="BG1505" s="113"/>
      <c r="BH1505" s="113"/>
      <c r="BI1505" s="113"/>
      <c r="BJ1505" s="113"/>
      <c r="BK1505" s="113"/>
      <c r="BL1505" s="113"/>
      <c r="BM1505" s="113"/>
      <c r="BN1505" s="113"/>
      <c r="BO1505" s="113"/>
      <c r="BP1505" s="113"/>
      <c r="BQ1505" s="113"/>
      <c r="BR1505" s="113"/>
      <c r="BS1505" s="113"/>
      <c r="BT1505" s="113"/>
      <c r="BU1505" s="113"/>
      <c r="BV1505" s="113"/>
      <c r="BW1505" s="113"/>
      <c r="BX1505" s="113"/>
      <c r="BY1505" s="113"/>
      <c r="BZ1505" s="113"/>
      <c r="CA1505" s="67"/>
      <c r="CB1505" s="113"/>
      <c r="CC1505" s="69">
        <f>SUM(Table25[[#This Row],[Contract Amount FY00]:[Contract Amount FY50]])</f>
        <v>3479</v>
      </c>
      <c r="CD1505" s="114"/>
    </row>
    <row r="1506" spans="1:82" x14ac:dyDescent="0.25">
      <c r="A1506" s="122" t="s">
        <v>2020</v>
      </c>
      <c r="B1506" s="122" t="s">
        <v>705</v>
      </c>
      <c r="C1506" s="122" t="s">
        <v>1777</v>
      </c>
      <c r="E1506" s="26" t="str">
        <f>IFERROR(IF(VLOOKUP(Table25[[#This Row],[Contract No.]],Table3[#All],3,FALSE)="","No","Yes"),"")</f>
        <v>Yes</v>
      </c>
      <c r="F1506" s="107" t="str">
        <f>IFERROR(VLOOKUP(Table25[[#This Row],[Contract No.]],Table3[#All],3,FALSE),"")</f>
        <v>NASPO</v>
      </c>
      <c r="G1506" s="107" t="str">
        <f>IFERROR(IF(Table25[[#This Row],[Cooperative Purchase
(Yes/No)]]="Yes","Yes",IF(VLOOKUP(Table25[[#This Row],[Contract No.]],Table3[#All],1,FALSE)=Table25[[#This Row],[Contract No.]],"Yes","No")),"No")</f>
        <v>Yes</v>
      </c>
      <c r="H1506" s="51">
        <f>IFERROR(VLOOKUP(Table25[[#This Row],[Contract No.]],Table3[#All],4,FALSE),"")</f>
        <v>43647</v>
      </c>
      <c r="I1506" s="28">
        <f>IFERROR(IF(AND(MONTH(Table25[[#This Row],[Contract Start Date]])&gt;6,MONTH(Table25[[#This Row],[Contract Start Date]])&lt;=12),YEAR(Table25[[#This Row],[Contract Start Date]])+1,YEAR(Table25[[#This Row],[Contract Start Date]])),"")</f>
        <v>2020</v>
      </c>
      <c r="J1506" s="108">
        <f>Table25[[#This Row],[FY Formula start]]</f>
        <v>2020</v>
      </c>
      <c r="K1506" s="59" t="str">
        <f>"FY"&amp;" "&amp;Table25[[#This Row],[Year Start]]</f>
        <v>FY 2020</v>
      </c>
      <c r="L1506" s="109">
        <f>IFERROR(VLOOKUP(Table25[[#This Row],[Contract No.]],Table3[#All],5,FALSE),"")</f>
        <v>47360</v>
      </c>
      <c r="M1506" s="110">
        <f>IFERROR(IF(Table25[[#This Row],[Contract End Date]]="99/99/9999","No End",IF(AND(MONTH(Table25[[#This Row],[Contract End Date]])&gt;6,MONTH(Table25[[#This Row],[Contract End Date]])&lt;=12),YEAR(Table25[[#This Row],[Contract End Date]])+1,YEAR(Table25[[#This Row],[Contract End Date]]))),"")</f>
        <v>2030</v>
      </c>
      <c r="N1506" s="111">
        <f>Table25[[#This Row],[FY Formula end]]</f>
        <v>2030</v>
      </c>
      <c r="O1506" s="112" t="str">
        <f>IF(Table25[[#This Row],[Year End]]="No End","No End","FY"&amp;" "&amp;Table25[[#This Row],[Year End]])</f>
        <v>FY 2030</v>
      </c>
      <c r="P1506" s="27"/>
      <c r="Q1506" s="104">
        <f>_xlfn.IFNA(IF($B1506="","",VLOOKUP($B1506,'SWC Towers'!$A:$Q,$Q$2,FALSE)),"")</f>
        <v>0.2</v>
      </c>
      <c r="R1506" s="106" t="str">
        <f>_xlfn.IFNA(IF($B1506="","",VLOOKUP($B1506,'SWC Towers'!$A:$Q,$R$2,FALSE)),"")</f>
        <v/>
      </c>
      <c r="S1506" s="106" t="str">
        <f>_xlfn.IFNA(IF($B1506="","",VLOOKUP($B1506,'SWC Towers'!$A:$Q,$S$2,FALSE)),"")</f>
        <v/>
      </c>
      <c r="T1506" s="106" t="str">
        <f>_xlfn.IFNA(IF($B1506="","",VLOOKUP($B1506,'SWC Towers'!$A:$Q,$T$2,FALSE)),"")</f>
        <v/>
      </c>
      <c r="U1506" s="104">
        <f>_xlfn.IFNA(IF($B1506="","",VLOOKUP($B1506,'SWC Towers'!$A:$Q,$U$2,FALSE)),"")</f>
        <v>0.4</v>
      </c>
      <c r="V1506" s="104" t="str">
        <f>_xlfn.IFNA(IF($B1506="","",VLOOKUP($B1506,'SWC Towers'!$A:$Q,$V$2,FALSE)),"")</f>
        <v/>
      </c>
      <c r="W1506" s="104">
        <f>_xlfn.IFNA(IF($B1506="","",VLOOKUP($B1506,'SWC Towers'!$A:$Q,$W$2,FALSE)),"")</f>
        <v>0.4</v>
      </c>
      <c r="X1506" s="104" t="str">
        <f>_xlfn.IFNA(IF($B1506="","",VLOOKUP($B1506,'SWC Towers'!$A:$Q,$X$2,FALSE)),"")</f>
        <v/>
      </c>
      <c r="Y1506" s="104" t="str">
        <f>_xlfn.IFNA(IF($B1506="","",VLOOKUP($B1506,'SWC Towers'!$A:$Q,$Y$2,FALSE)),"")</f>
        <v/>
      </c>
      <c r="Z1506" s="104" t="str">
        <f>_xlfn.IFNA(IF($B1506="","",VLOOKUP($B1506,'SWC Towers'!$A:$Q,$Z$2,FALSE)),"")</f>
        <v/>
      </c>
      <c r="AA1506" s="104" t="str">
        <f>_xlfn.IFNA(IF($B1506="","",VLOOKUP($B1506,'SWC Towers'!$A:$Q,$AA$2,FALSE)),"")</f>
        <v/>
      </c>
      <c r="AB1506" s="106" t="str">
        <f>_xlfn.IFNA(IF($B1506="","",VLOOKUP($B1506,'SWC Towers'!$A:$Q,$AB$2,FALSE)),"")</f>
        <v/>
      </c>
      <c r="AC1506" s="20">
        <f>SUM(Table25[[#This Row],[IT Tower: Application]:[Other/Non-IT ]])</f>
        <v>1</v>
      </c>
      <c r="AD1506" s="67"/>
      <c r="AE1506" s="67"/>
      <c r="AF1506" s="67"/>
      <c r="AG1506" s="67"/>
      <c r="AH1506" s="67"/>
      <c r="AI1506" s="67"/>
      <c r="AJ1506" s="67"/>
      <c r="AK1506" s="67"/>
      <c r="AL1506" s="67"/>
      <c r="AM1506" s="67"/>
      <c r="AN1506" s="67"/>
      <c r="AO1506" s="67"/>
      <c r="AP1506" s="67"/>
      <c r="AQ1506" s="67"/>
      <c r="AR1506" s="67"/>
      <c r="AS1506" s="67"/>
      <c r="AT1506" s="67"/>
      <c r="AU1506" s="67"/>
      <c r="AV1506" s="67"/>
      <c r="AW1506" s="67"/>
      <c r="AX1506" s="67">
        <v>0</v>
      </c>
      <c r="AY1506" s="67">
        <v>3447</v>
      </c>
      <c r="AZ1506" s="67">
        <v>9438</v>
      </c>
      <c r="BA1506" s="67">
        <v>11955</v>
      </c>
      <c r="BB1506" s="113">
        <v>14033</v>
      </c>
      <c r="BC1506" s="113">
        <v>16698</v>
      </c>
      <c r="BD1506" s="113"/>
      <c r="BE1506" s="113"/>
      <c r="BF1506" s="113"/>
      <c r="BG1506" s="113"/>
      <c r="BH1506" s="113"/>
      <c r="BI1506" s="113"/>
      <c r="BJ1506" s="113"/>
      <c r="BK1506" s="113"/>
      <c r="BL1506" s="113"/>
      <c r="BM1506" s="113"/>
      <c r="BN1506" s="113"/>
      <c r="BO1506" s="113"/>
      <c r="BP1506" s="113"/>
      <c r="BQ1506" s="113"/>
      <c r="BR1506" s="113"/>
      <c r="BS1506" s="113"/>
      <c r="BT1506" s="113"/>
      <c r="BU1506" s="113"/>
      <c r="BV1506" s="113"/>
      <c r="BW1506" s="113"/>
      <c r="BX1506" s="113"/>
      <c r="BY1506" s="113"/>
      <c r="BZ1506" s="113"/>
      <c r="CA1506" s="67"/>
      <c r="CB1506" s="113"/>
      <c r="CC1506" s="69">
        <f>SUM(Table25[[#This Row],[Contract Amount FY00]:[Contract Amount FY50]])</f>
        <v>55571</v>
      </c>
      <c r="CD1506" s="114"/>
    </row>
    <row r="1507" spans="1:82" x14ac:dyDescent="0.25">
      <c r="A1507" s="122" t="s">
        <v>2020</v>
      </c>
      <c r="B1507" s="122" t="s">
        <v>2245</v>
      </c>
      <c r="C1507" s="122" t="s">
        <v>3131</v>
      </c>
      <c r="E1507" s="26" t="str">
        <f>IFERROR(IF(VLOOKUP(Table25[[#This Row],[Contract No.]],Table3[#All],3,FALSE)="","No","Yes"),"")</f>
        <v>No</v>
      </c>
      <c r="F1507" s="107" t="str">
        <f>IFERROR(VLOOKUP(Table25[[#This Row],[Contract No.]],Table3[#All],3,FALSE),"")</f>
        <v/>
      </c>
      <c r="G1507" s="107" t="str">
        <f>IFERROR(IF(Table25[[#This Row],[Cooperative Purchase
(Yes/No)]]="Yes","Yes",IF(VLOOKUP(Table25[[#This Row],[Contract No.]],Table3[#All],1,FALSE)=Table25[[#This Row],[Contract No.]],"Yes","No")),"No")</f>
        <v>Yes</v>
      </c>
      <c r="H1507" s="51">
        <f>IFERROR(VLOOKUP(Table25[[#This Row],[Contract No.]],Table3[#All],4,FALSE),"")</f>
        <v>43952</v>
      </c>
      <c r="I1507" s="28">
        <f>IFERROR(IF(AND(MONTH(Table25[[#This Row],[Contract Start Date]])&gt;6,MONTH(Table25[[#This Row],[Contract Start Date]])&lt;=12),YEAR(Table25[[#This Row],[Contract Start Date]])+1,YEAR(Table25[[#This Row],[Contract Start Date]])),"")</f>
        <v>2020</v>
      </c>
      <c r="J1507" s="108">
        <f>Table25[[#This Row],[FY Formula start]]</f>
        <v>2020</v>
      </c>
      <c r="K1507" s="59" t="str">
        <f>"FY"&amp;" "&amp;Table25[[#This Row],[Year Start]]</f>
        <v>FY 2020</v>
      </c>
      <c r="L1507" s="109">
        <f>IFERROR(VLOOKUP(Table25[[#This Row],[Contract No.]],Table3[#All],5,FALSE),"")</f>
        <v>46203</v>
      </c>
      <c r="M1507" s="110">
        <f>IFERROR(IF(Table25[[#This Row],[Contract End Date]]="99/99/9999","No End",IF(AND(MONTH(Table25[[#This Row],[Contract End Date]])&gt;6,MONTH(Table25[[#This Row],[Contract End Date]])&lt;=12),YEAR(Table25[[#This Row],[Contract End Date]])+1,YEAR(Table25[[#This Row],[Contract End Date]]))),"")</f>
        <v>2026</v>
      </c>
      <c r="N1507" s="111">
        <f>Table25[[#This Row],[FY Formula end]]</f>
        <v>2026</v>
      </c>
      <c r="O1507" s="112" t="str">
        <f>IF(Table25[[#This Row],[Year End]]="No End","No End","FY"&amp;" "&amp;Table25[[#This Row],[Year End]])</f>
        <v>FY 2026</v>
      </c>
      <c r="P1507" s="27"/>
      <c r="Q1507" s="104" t="str">
        <f>_xlfn.IFNA(IF($B1507="","",VLOOKUP($B1507,'SWC Towers'!$A:$Q,$Q$2,FALSE)),"")</f>
        <v/>
      </c>
      <c r="R1507" s="106" t="str">
        <f>_xlfn.IFNA(IF($B1507="","",VLOOKUP($B1507,'SWC Towers'!$A:$Q,$R$2,FALSE)),"")</f>
        <v/>
      </c>
      <c r="S1507" s="106" t="str">
        <f>_xlfn.IFNA(IF($B1507="","",VLOOKUP($B1507,'SWC Towers'!$A:$Q,$S$2,FALSE)),"")</f>
        <v/>
      </c>
      <c r="T1507" s="106" t="str">
        <f>_xlfn.IFNA(IF($B1507="","",VLOOKUP($B1507,'SWC Towers'!$A:$Q,$T$2,FALSE)),"")</f>
        <v/>
      </c>
      <c r="U1507" s="104">
        <f>_xlfn.IFNA(IF($B1507="","",VLOOKUP($B1507,'SWC Towers'!$A:$Q,$U$2,FALSE)),"")</f>
        <v>0.1</v>
      </c>
      <c r="V1507" s="104" t="str">
        <f>_xlfn.IFNA(IF($B1507="","",VLOOKUP($B1507,'SWC Towers'!$A:$Q,$V$2,FALSE)),"")</f>
        <v/>
      </c>
      <c r="W1507" s="104" t="str">
        <f>_xlfn.IFNA(IF($B1507="","",VLOOKUP($B1507,'SWC Towers'!$A:$Q,$W$2,FALSE)),"")</f>
        <v/>
      </c>
      <c r="X1507" s="104" t="str">
        <f>_xlfn.IFNA(IF($B1507="","",VLOOKUP($B1507,'SWC Towers'!$A:$Q,$X$2,FALSE)),"")</f>
        <v/>
      </c>
      <c r="Y1507" s="104" t="str">
        <f>_xlfn.IFNA(IF($B1507="","",VLOOKUP($B1507,'SWC Towers'!$A:$Q,$Y$2,FALSE)),"")</f>
        <v/>
      </c>
      <c r="Z1507" s="104" t="str">
        <f>_xlfn.IFNA(IF($B1507="","",VLOOKUP($B1507,'SWC Towers'!$A:$Q,$Z$2,FALSE)),"")</f>
        <v/>
      </c>
      <c r="AA1507" s="104" t="str">
        <f>_xlfn.IFNA(IF($B1507="","",VLOOKUP($B1507,'SWC Towers'!$A:$Q,$AA$2,FALSE)),"")</f>
        <v/>
      </c>
      <c r="AB1507" s="106">
        <f>_xlfn.IFNA(IF($B1507="","",VLOOKUP($B1507,'SWC Towers'!$A:$Q,$AB$2,FALSE)),"")</f>
        <v>0.9</v>
      </c>
      <c r="AC1507" s="20">
        <f>SUM(Table25[[#This Row],[IT Tower: Application]:[Other/Non-IT ]])</f>
        <v>1</v>
      </c>
      <c r="AD1507" s="67"/>
      <c r="AE1507" s="67"/>
      <c r="AF1507" s="67"/>
      <c r="AG1507" s="67"/>
      <c r="AH1507" s="67"/>
      <c r="AI1507" s="67"/>
      <c r="AJ1507" s="67"/>
      <c r="AK1507" s="67"/>
      <c r="AL1507" s="67"/>
      <c r="AM1507" s="67"/>
      <c r="AN1507" s="67"/>
      <c r="AO1507" s="67"/>
      <c r="AP1507" s="67"/>
      <c r="AQ1507" s="67"/>
      <c r="AR1507" s="67"/>
      <c r="AS1507" s="67"/>
      <c r="AT1507" s="67"/>
      <c r="AU1507" s="67"/>
      <c r="AV1507" s="67"/>
      <c r="AW1507" s="67"/>
      <c r="AX1507" s="67"/>
      <c r="AY1507" s="67"/>
      <c r="AZ1507" s="67">
        <v>0</v>
      </c>
      <c r="BA1507" s="67">
        <v>3292</v>
      </c>
      <c r="BB1507" s="113">
        <v>5409</v>
      </c>
      <c r="BC1507" s="113">
        <v>2645</v>
      </c>
      <c r="BD1507" s="113"/>
      <c r="BE1507" s="113"/>
      <c r="BF1507" s="113"/>
      <c r="BG1507" s="113"/>
      <c r="BH1507" s="113"/>
      <c r="BI1507" s="113"/>
      <c r="BJ1507" s="113"/>
      <c r="BK1507" s="113"/>
      <c r="BL1507" s="113"/>
      <c r="BM1507" s="113"/>
      <c r="BN1507" s="113"/>
      <c r="BO1507" s="113"/>
      <c r="BP1507" s="113"/>
      <c r="BQ1507" s="113"/>
      <c r="BR1507" s="113"/>
      <c r="BS1507" s="113"/>
      <c r="BT1507" s="113"/>
      <c r="BU1507" s="113"/>
      <c r="BV1507" s="113"/>
      <c r="BW1507" s="113"/>
      <c r="BX1507" s="113"/>
      <c r="BY1507" s="113"/>
      <c r="BZ1507" s="113"/>
      <c r="CA1507" s="67"/>
      <c r="CB1507" s="113"/>
      <c r="CC1507" s="69">
        <f>SUM(Table25[[#This Row],[Contract Amount FY00]:[Contract Amount FY50]])</f>
        <v>11346</v>
      </c>
      <c r="CD1507" s="114"/>
    </row>
    <row r="1508" spans="1:82" x14ac:dyDescent="0.25">
      <c r="A1508" s="122" t="s">
        <v>2020</v>
      </c>
      <c r="B1508" s="122" t="s">
        <v>2245</v>
      </c>
      <c r="C1508" s="122" t="s">
        <v>3192</v>
      </c>
      <c r="E1508" s="26" t="str">
        <f>IFERROR(IF(VLOOKUP(Table25[[#This Row],[Contract No.]],Table3[#All],3,FALSE)="","No","Yes"),"")</f>
        <v>No</v>
      </c>
      <c r="F1508" s="107" t="str">
        <f>IFERROR(VLOOKUP(Table25[[#This Row],[Contract No.]],Table3[#All],3,FALSE),"")</f>
        <v/>
      </c>
      <c r="G1508" s="107" t="str">
        <f>IFERROR(IF(Table25[[#This Row],[Cooperative Purchase
(Yes/No)]]="Yes","Yes",IF(VLOOKUP(Table25[[#This Row],[Contract No.]],Table3[#All],1,FALSE)=Table25[[#This Row],[Contract No.]],"Yes","No")),"No")</f>
        <v>Yes</v>
      </c>
      <c r="H1508" s="51">
        <f>IFERROR(VLOOKUP(Table25[[#This Row],[Contract No.]],Table3[#All],4,FALSE),"")</f>
        <v>43952</v>
      </c>
      <c r="I1508" s="28">
        <f>IFERROR(IF(AND(MONTH(Table25[[#This Row],[Contract Start Date]])&gt;6,MONTH(Table25[[#This Row],[Contract Start Date]])&lt;=12),YEAR(Table25[[#This Row],[Contract Start Date]])+1,YEAR(Table25[[#This Row],[Contract Start Date]])),"")</f>
        <v>2020</v>
      </c>
      <c r="J1508" s="108">
        <f>Table25[[#This Row],[FY Formula start]]</f>
        <v>2020</v>
      </c>
      <c r="K1508" s="59" t="str">
        <f>"FY"&amp;" "&amp;Table25[[#This Row],[Year Start]]</f>
        <v>FY 2020</v>
      </c>
      <c r="L1508" s="109">
        <f>IFERROR(VLOOKUP(Table25[[#This Row],[Contract No.]],Table3[#All],5,FALSE),"")</f>
        <v>46203</v>
      </c>
      <c r="M1508" s="110">
        <f>IFERROR(IF(Table25[[#This Row],[Contract End Date]]="99/99/9999","No End",IF(AND(MONTH(Table25[[#This Row],[Contract End Date]])&gt;6,MONTH(Table25[[#This Row],[Contract End Date]])&lt;=12),YEAR(Table25[[#This Row],[Contract End Date]])+1,YEAR(Table25[[#This Row],[Contract End Date]]))),"")</f>
        <v>2026</v>
      </c>
      <c r="N1508" s="111">
        <f>Table25[[#This Row],[FY Formula end]]</f>
        <v>2026</v>
      </c>
      <c r="O1508" s="112" t="str">
        <f>IF(Table25[[#This Row],[Year End]]="No End","No End","FY"&amp;" "&amp;Table25[[#This Row],[Year End]])</f>
        <v>FY 2026</v>
      </c>
      <c r="P1508" s="27"/>
      <c r="Q1508" s="104" t="str">
        <f>_xlfn.IFNA(IF($B1508="","",VLOOKUP($B1508,'SWC Towers'!$A:$Q,$Q$2,FALSE)),"")</f>
        <v/>
      </c>
      <c r="R1508" s="106" t="str">
        <f>_xlfn.IFNA(IF($B1508="","",VLOOKUP($B1508,'SWC Towers'!$A:$Q,$R$2,FALSE)),"")</f>
        <v/>
      </c>
      <c r="S1508" s="106" t="str">
        <f>_xlfn.IFNA(IF($B1508="","",VLOOKUP($B1508,'SWC Towers'!$A:$Q,$S$2,FALSE)),"")</f>
        <v/>
      </c>
      <c r="T1508" s="106" t="str">
        <f>_xlfn.IFNA(IF($B1508="","",VLOOKUP($B1508,'SWC Towers'!$A:$Q,$T$2,FALSE)),"")</f>
        <v/>
      </c>
      <c r="U1508" s="104">
        <f>_xlfn.IFNA(IF($B1508="","",VLOOKUP($B1508,'SWC Towers'!$A:$Q,$U$2,FALSE)),"")</f>
        <v>0.1</v>
      </c>
      <c r="V1508" s="104" t="str">
        <f>_xlfn.IFNA(IF($B1508="","",VLOOKUP($B1508,'SWC Towers'!$A:$Q,$V$2,FALSE)),"")</f>
        <v/>
      </c>
      <c r="W1508" s="104" t="str">
        <f>_xlfn.IFNA(IF($B1508="","",VLOOKUP($B1508,'SWC Towers'!$A:$Q,$W$2,FALSE)),"")</f>
        <v/>
      </c>
      <c r="X1508" s="104" t="str">
        <f>_xlfn.IFNA(IF($B1508="","",VLOOKUP($B1508,'SWC Towers'!$A:$Q,$X$2,FALSE)),"")</f>
        <v/>
      </c>
      <c r="Y1508" s="104" t="str">
        <f>_xlfn.IFNA(IF($B1508="","",VLOOKUP($B1508,'SWC Towers'!$A:$Q,$Y$2,FALSE)),"")</f>
        <v/>
      </c>
      <c r="Z1508" s="104" t="str">
        <f>_xlfn.IFNA(IF($B1508="","",VLOOKUP($B1508,'SWC Towers'!$A:$Q,$Z$2,FALSE)),"")</f>
        <v/>
      </c>
      <c r="AA1508" s="104" t="str">
        <f>_xlfn.IFNA(IF($B1508="","",VLOOKUP($B1508,'SWC Towers'!$A:$Q,$AA$2,FALSE)),"")</f>
        <v/>
      </c>
      <c r="AB1508" s="106">
        <f>_xlfn.IFNA(IF($B1508="","",VLOOKUP($B1508,'SWC Towers'!$A:$Q,$AB$2,FALSE)),"")</f>
        <v>0.9</v>
      </c>
      <c r="AC1508" s="20">
        <f>SUM(Table25[[#This Row],[IT Tower: Application]:[Other/Non-IT ]])</f>
        <v>1</v>
      </c>
      <c r="AD1508" s="67"/>
      <c r="AE1508" s="67"/>
      <c r="AF1508" s="67"/>
      <c r="AG1508" s="67"/>
      <c r="AH1508" s="67"/>
      <c r="AI1508" s="67"/>
      <c r="AJ1508" s="67"/>
      <c r="AK1508" s="67"/>
      <c r="AL1508" s="67"/>
      <c r="AM1508" s="67"/>
      <c r="AN1508" s="67"/>
      <c r="AO1508" s="67"/>
      <c r="AP1508" s="67"/>
      <c r="AQ1508" s="67"/>
      <c r="AR1508" s="67"/>
      <c r="AS1508" s="67"/>
      <c r="AT1508" s="67"/>
      <c r="AU1508" s="67"/>
      <c r="AV1508" s="67"/>
      <c r="AW1508" s="67"/>
      <c r="AX1508" s="67">
        <v>187</v>
      </c>
      <c r="AY1508" s="67">
        <v>399</v>
      </c>
      <c r="AZ1508" s="67">
        <v>2801</v>
      </c>
      <c r="BA1508" s="67">
        <v>0</v>
      </c>
      <c r="BB1508" s="113"/>
      <c r="BC1508" s="113"/>
      <c r="BD1508" s="113"/>
      <c r="BE1508" s="113"/>
      <c r="BF1508" s="113"/>
      <c r="BG1508" s="113"/>
      <c r="BH1508" s="113"/>
      <c r="BI1508" s="113"/>
      <c r="BJ1508" s="113"/>
      <c r="BK1508" s="113"/>
      <c r="BL1508" s="113"/>
      <c r="BM1508" s="113"/>
      <c r="BN1508" s="113"/>
      <c r="BO1508" s="113"/>
      <c r="BP1508" s="113"/>
      <c r="BQ1508" s="113"/>
      <c r="BR1508" s="113"/>
      <c r="BS1508" s="113"/>
      <c r="BT1508" s="113"/>
      <c r="BU1508" s="113"/>
      <c r="BV1508" s="113"/>
      <c r="BW1508" s="113"/>
      <c r="BX1508" s="113"/>
      <c r="BY1508" s="113"/>
      <c r="BZ1508" s="113"/>
      <c r="CA1508" s="67"/>
      <c r="CB1508" s="113"/>
      <c r="CC1508" s="69">
        <f>SUM(Table25[[#This Row],[Contract Amount FY00]:[Contract Amount FY50]])</f>
        <v>3387</v>
      </c>
      <c r="CD1508" s="114"/>
    </row>
    <row r="1509" spans="1:82" x14ac:dyDescent="0.25">
      <c r="A1509" s="122" t="s">
        <v>2020</v>
      </c>
      <c r="B1509" s="122" t="s">
        <v>286</v>
      </c>
      <c r="C1509" s="122" t="s">
        <v>3209</v>
      </c>
      <c r="E1509" s="26" t="str">
        <f>IFERROR(IF(VLOOKUP(Table25[[#This Row],[Contract No.]],Table3[#All],3,FALSE)="","No","Yes"),"")</f>
        <v>No</v>
      </c>
      <c r="F1509" s="107" t="str">
        <f>IFERROR(VLOOKUP(Table25[[#This Row],[Contract No.]],Table3[#All],3,FALSE),"")</f>
        <v/>
      </c>
      <c r="G1509" s="107" t="str">
        <f>IFERROR(IF(Table25[[#This Row],[Cooperative Purchase
(Yes/No)]]="Yes","Yes",IF(VLOOKUP(Table25[[#This Row],[Contract No.]],Table3[#All],1,FALSE)=Table25[[#This Row],[Contract No.]],"Yes","No")),"No")</f>
        <v>Yes</v>
      </c>
      <c r="H1509" s="51">
        <f>IFERROR(VLOOKUP(Table25[[#This Row],[Contract No.]],Table3[#All],4,FALSE),"")</f>
        <v>42401</v>
      </c>
      <c r="I1509" s="28">
        <f>IFERROR(IF(AND(MONTH(Table25[[#This Row],[Contract Start Date]])&gt;6,MONTH(Table25[[#This Row],[Contract Start Date]])&lt;=12),YEAR(Table25[[#This Row],[Contract Start Date]])+1,YEAR(Table25[[#This Row],[Contract Start Date]])),"")</f>
        <v>2016</v>
      </c>
      <c r="J1509" s="108">
        <f>Table25[[#This Row],[FY Formula start]]</f>
        <v>2016</v>
      </c>
      <c r="K1509" s="59" t="str">
        <f>"FY"&amp;" "&amp;Table25[[#This Row],[Year Start]]</f>
        <v>FY 2016</v>
      </c>
      <c r="L1509" s="109">
        <f>IFERROR(VLOOKUP(Table25[[#This Row],[Contract No.]],Table3[#All],5,FALSE),"")</f>
        <v>72717</v>
      </c>
      <c r="M1509" s="110">
        <f>IFERROR(IF(Table25[[#This Row],[Contract End Date]]="99/99/9999","No End",IF(AND(MONTH(Table25[[#This Row],[Contract End Date]])&gt;6,MONTH(Table25[[#This Row],[Contract End Date]])&lt;=12),YEAR(Table25[[#This Row],[Contract End Date]])+1,YEAR(Table25[[#This Row],[Contract End Date]]))),"")</f>
        <v>2099</v>
      </c>
      <c r="N1509" s="111">
        <f>Table25[[#This Row],[FY Formula end]]</f>
        <v>2099</v>
      </c>
      <c r="O1509" s="112" t="str">
        <f>IF(Table25[[#This Row],[Year End]]="No End","No End","FY"&amp;" "&amp;Table25[[#This Row],[Year End]])</f>
        <v>FY 2099</v>
      </c>
      <c r="P1509" s="27"/>
      <c r="Q1509" s="104">
        <f>_xlfn.IFNA(IF($B1509="","",VLOOKUP($B1509,'SWC Towers'!$A:$Q,$Q$2,FALSE)),"")</f>
        <v>0.5</v>
      </c>
      <c r="R1509" s="106" t="str">
        <f>_xlfn.IFNA(IF($B1509="","",VLOOKUP($B1509,'SWC Towers'!$A:$Q,$R$2,FALSE)),"")</f>
        <v/>
      </c>
      <c r="S1509" s="106" t="str">
        <f>_xlfn.IFNA(IF($B1509="","",VLOOKUP($B1509,'SWC Towers'!$A:$Q,$S$2,FALSE)),"")</f>
        <v/>
      </c>
      <c r="T1509" s="106">
        <f>_xlfn.IFNA(IF($B1509="","",VLOOKUP($B1509,'SWC Towers'!$A:$Q,$T$2,FALSE)),"")</f>
        <v>0.5</v>
      </c>
      <c r="U1509" s="104" t="str">
        <f>_xlfn.IFNA(IF($B1509="","",VLOOKUP($B1509,'SWC Towers'!$A:$Q,$U$2,FALSE)),"")</f>
        <v/>
      </c>
      <c r="V1509" s="104" t="str">
        <f>_xlfn.IFNA(IF($B1509="","",VLOOKUP($B1509,'SWC Towers'!$A:$Q,$V$2,FALSE)),"")</f>
        <v/>
      </c>
      <c r="W1509" s="104" t="str">
        <f>_xlfn.IFNA(IF($B1509="","",VLOOKUP($B1509,'SWC Towers'!$A:$Q,$W$2,FALSE)),"")</f>
        <v/>
      </c>
      <c r="X1509" s="104" t="str">
        <f>_xlfn.IFNA(IF($B1509="","",VLOOKUP($B1509,'SWC Towers'!$A:$Q,$X$2,FALSE)),"")</f>
        <v/>
      </c>
      <c r="Y1509" s="104" t="str">
        <f>_xlfn.IFNA(IF($B1509="","",VLOOKUP($B1509,'SWC Towers'!$A:$Q,$Y$2,FALSE)),"")</f>
        <v/>
      </c>
      <c r="Z1509" s="104" t="str">
        <f>_xlfn.IFNA(IF($B1509="","",VLOOKUP($B1509,'SWC Towers'!$A:$Q,$Z$2,FALSE)),"")</f>
        <v/>
      </c>
      <c r="AA1509" s="104" t="str">
        <f>_xlfn.IFNA(IF($B1509="","",VLOOKUP($B1509,'SWC Towers'!$A:$Q,$AA$2,FALSE)),"")</f>
        <v/>
      </c>
      <c r="AB1509" s="106" t="str">
        <f>_xlfn.IFNA(IF($B1509="","",VLOOKUP($B1509,'SWC Towers'!$A:$Q,$AB$2,FALSE)),"")</f>
        <v/>
      </c>
      <c r="AC1509" s="20">
        <f>SUM(Table25[[#This Row],[IT Tower: Application]:[Other/Non-IT ]])</f>
        <v>1</v>
      </c>
      <c r="AD1509" s="67"/>
      <c r="AE1509" s="67"/>
      <c r="AF1509" s="67"/>
      <c r="AG1509" s="67"/>
      <c r="AH1509" s="67"/>
      <c r="AI1509" s="67"/>
      <c r="AJ1509" s="67"/>
      <c r="AK1509" s="67"/>
      <c r="AL1509" s="67"/>
      <c r="AM1509" s="67"/>
      <c r="AN1509" s="67"/>
      <c r="AO1509" s="67"/>
      <c r="AP1509" s="67"/>
      <c r="AQ1509" s="67"/>
      <c r="AR1509" s="67"/>
      <c r="AS1509" s="67"/>
      <c r="AT1509" s="67">
        <v>9090</v>
      </c>
      <c r="AU1509" s="67">
        <v>0</v>
      </c>
      <c r="AV1509" s="67"/>
      <c r="AW1509" s="67"/>
      <c r="AX1509" s="67"/>
      <c r="AY1509" s="67"/>
      <c r="AZ1509" s="67"/>
      <c r="BA1509" s="67"/>
      <c r="BB1509" s="113"/>
      <c r="BC1509" s="113"/>
      <c r="BD1509" s="113"/>
      <c r="BE1509" s="113"/>
      <c r="BF1509" s="113"/>
      <c r="BG1509" s="113"/>
      <c r="BH1509" s="113"/>
      <c r="BI1509" s="113"/>
      <c r="BJ1509" s="113"/>
      <c r="BK1509" s="113"/>
      <c r="BL1509" s="113"/>
      <c r="BM1509" s="113"/>
      <c r="BN1509" s="113"/>
      <c r="BO1509" s="113"/>
      <c r="BP1509" s="113"/>
      <c r="BQ1509" s="113"/>
      <c r="BR1509" s="113"/>
      <c r="BS1509" s="113"/>
      <c r="BT1509" s="113"/>
      <c r="BU1509" s="113"/>
      <c r="BV1509" s="113"/>
      <c r="BW1509" s="113"/>
      <c r="BX1509" s="113"/>
      <c r="BY1509" s="113"/>
      <c r="BZ1509" s="113"/>
      <c r="CA1509" s="67"/>
      <c r="CB1509" s="113"/>
      <c r="CC1509" s="69">
        <f>SUM(Table25[[#This Row],[Contract Amount FY00]:[Contract Amount FY50]])</f>
        <v>9090</v>
      </c>
      <c r="CD1509" s="114"/>
    </row>
    <row r="1510" spans="1:82" x14ac:dyDescent="0.25">
      <c r="A1510" s="122" t="s">
        <v>2020</v>
      </c>
      <c r="B1510" s="122" t="s">
        <v>3015</v>
      </c>
      <c r="C1510" s="122" t="s">
        <v>2719</v>
      </c>
      <c r="E1510" s="26" t="str">
        <f>IFERROR(IF(VLOOKUP(Table25[[#This Row],[Contract No.]],Table3[#All],3,FALSE)="","No","Yes"),"")</f>
        <v>Yes</v>
      </c>
      <c r="F1510" s="107" t="str">
        <f>IFERROR(VLOOKUP(Table25[[#This Row],[Contract No.]],Table3[#All],3,FALSE),"")</f>
        <v>NASPO</v>
      </c>
      <c r="G1510" s="107" t="str">
        <f>IFERROR(IF(Table25[[#This Row],[Cooperative Purchase
(Yes/No)]]="Yes","Yes",IF(VLOOKUP(Table25[[#This Row],[Contract No.]],Table3[#All],1,FALSE)=Table25[[#This Row],[Contract No.]],"Yes","No")),"No")</f>
        <v>Yes</v>
      </c>
      <c r="H1510" s="51">
        <f>IFERROR(VLOOKUP(Table25[[#This Row],[Contract No.]],Table3[#All],4,FALSE),"")</f>
        <v>44805</v>
      </c>
      <c r="I1510" s="28">
        <f>IFERROR(IF(AND(MONTH(Table25[[#This Row],[Contract Start Date]])&gt;6,MONTH(Table25[[#This Row],[Contract Start Date]])&lt;=12),YEAR(Table25[[#This Row],[Contract Start Date]])+1,YEAR(Table25[[#This Row],[Contract Start Date]])),"")</f>
        <v>2023</v>
      </c>
      <c r="J1510" s="108">
        <f>Table25[[#This Row],[FY Formula start]]</f>
        <v>2023</v>
      </c>
      <c r="K1510" s="59" t="str">
        <f>"FY"&amp;" "&amp;Table25[[#This Row],[Year Start]]</f>
        <v>FY 2023</v>
      </c>
      <c r="L1510" s="109">
        <f>IFERROR(VLOOKUP(Table25[[#This Row],[Contract No.]],Table3[#All],5,FALSE),"")</f>
        <v>46521</v>
      </c>
      <c r="M1510" s="110">
        <f>IFERROR(IF(Table25[[#This Row],[Contract End Date]]="99/99/9999","No End",IF(AND(MONTH(Table25[[#This Row],[Contract End Date]])&gt;6,MONTH(Table25[[#This Row],[Contract End Date]])&lt;=12),YEAR(Table25[[#This Row],[Contract End Date]])+1,YEAR(Table25[[#This Row],[Contract End Date]]))),"")</f>
        <v>2027</v>
      </c>
      <c r="N1510" s="111">
        <f>Table25[[#This Row],[FY Formula end]]</f>
        <v>2027</v>
      </c>
      <c r="O1510" s="112" t="str">
        <f>IF(Table25[[#This Row],[Year End]]="No End","No End","FY"&amp;" "&amp;Table25[[#This Row],[Year End]])</f>
        <v>FY 2027</v>
      </c>
      <c r="P1510" s="27"/>
      <c r="Q1510" s="104" t="str">
        <f>_xlfn.IFNA(IF($B1510="","",VLOOKUP($B1510,'SWC Towers'!$A:$Q,$Q$2,FALSE)),"")</f>
        <v/>
      </c>
      <c r="R1510" s="106" t="str">
        <f>_xlfn.IFNA(IF($B1510="","",VLOOKUP($B1510,'SWC Towers'!$A:$Q,$R$2,FALSE)),"")</f>
        <v/>
      </c>
      <c r="S1510" s="106" t="str">
        <f>_xlfn.IFNA(IF($B1510="","",VLOOKUP($B1510,'SWC Towers'!$A:$Q,$S$2,FALSE)),"")</f>
        <v/>
      </c>
      <c r="T1510" s="106" t="str">
        <f>_xlfn.IFNA(IF($B1510="","",VLOOKUP($B1510,'SWC Towers'!$A:$Q,$T$2,FALSE)),"")</f>
        <v/>
      </c>
      <c r="U1510" s="104">
        <f>_xlfn.IFNA(IF($B1510="","",VLOOKUP($B1510,'SWC Towers'!$A:$Q,$U$2,FALSE)),"")</f>
        <v>0.4</v>
      </c>
      <c r="V1510" s="104" t="str">
        <f>_xlfn.IFNA(IF($B1510="","",VLOOKUP($B1510,'SWC Towers'!$A:$Q,$V$2,FALSE)),"")</f>
        <v/>
      </c>
      <c r="W1510" s="104" t="str">
        <f>_xlfn.IFNA(IF($B1510="","",VLOOKUP($B1510,'SWC Towers'!$A:$Q,$W$2,FALSE)),"")</f>
        <v/>
      </c>
      <c r="X1510" s="104" t="str">
        <f>_xlfn.IFNA(IF($B1510="","",VLOOKUP($B1510,'SWC Towers'!$A:$Q,$X$2,FALSE)),"")</f>
        <v/>
      </c>
      <c r="Y1510" s="104">
        <f>_xlfn.IFNA(IF($B1510="","",VLOOKUP($B1510,'SWC Towers'!$A:$Q,$Y$2,FALSE)),"")</f>
        <v>0.3</v>
      </c>
      <c r="Z1510" s="104">
        <f>_xlfn.IFNA(IF($B1510="","",VLOOKUP($B1510,'SWC Towers'!$A:$Q,$Z$2,FALSE)),"")</f>
        <v>0.3</v>
      </c>
      <c r="AA1510" s="104" t="str">
        <f>_xlfn.IFNA(IF($B1510="","",VLOOKUP($B1510,'SWC Towers'!$A:$Q,$AA$2,FALSE)),"")</f>
        <v/>
      </c>
      <c r="AB1510" s="106" t="str">
        <f>_xlfn.IFNA(IF($B1510="","",VLOOKUP($B1510,'SWC Towers'!$A:$Q,$AB$2,FALSE)),"")</f>
        <v/>
      </c>
      <c r="AC1510" s="20">
        <f>SUM(Table25[[#This Row],[IT Tower: Application]:[Other/Non-IT ]])</f>
        <v>1</v>
      </c>
      <c r="AD1510" s="67"/>
      <c r="AE1510" s="67"/>
      <c r="AF1510" s="67"/>
      <c r="AG1510" s="67"/>
      <c r="AH1510" s="67"/>
      <c r="AI1510" s="67"/>
      <c r="AJ1510" s="67"/>
      <c r="AK1510" s="67"/>
      <c r="AL1510" s="67"/>
      <c r="AM1510" s="67"/>
      <c r="AN1510" s="67"/>
      <c r="AO1510" s="67"/>
      <c r="AP1510" s="67"/>
      <c r="AQ1510" s="67"/>
      <c r="AR1510" s="67"/>
      <c r="AS1510" s="67"/>
      <c r="AT1510" s="67"/>
      <c r="AU1510" s="67"/>
      <c r="AV1510" s="67"/>
      <c r="AW1510" s="67"/>
      <c r="AX1510" s="67"/>
      <c r="AY1510" s="67"/>
      <c r="AZ1510" s="67"/>
      <c r="BA1510" s="67"/>
      <c r="BB1510" s="113">
        <v>4638</v>
      </c>
      <c r="BC1510" s="113">
        <v>0</v>
      </c>
      <c r="BD1510" s="113"/>
      <c r="BE1510" s="113"/>
      <c r="BF1510" s="113"/>
      <c r="BG1510" s="113"/>
      <c r="BH1510" s="113"/>
      <c r="BI1510" s="113"/>
      <c r="BJ1510" s="113"/>
      <c r="BK1510" s="113"/>
      <c r="BL1510" s="113"/>
      <c r="BM1510" s="113"/>
      <c r="BN1510" s="113"/>
      <c r="BO1510" s="113"/>
      <c r="BP1510" s="113"/>
      <c r="BQ1510" s="113"/>
      <c r="BR1510" s="113"/>
      <c r="BS1510" s="113"/>
      <c r="BT1510" s="113"/>
      <c r="BU1510" s="113"/>
      <c r="BV1510" s="113"/>
      <c r="BW1510" s="113"/>
      <c r="BX1510" s="113"/>
      <c r="BY1510" s="113"/>
      <c r="BZ1510" s="113"/>
      <c r="CA1510" s="67"/>
      <c r="CB1510" s="113"/>
      <c r="CC1510" s="69">
        <f>SUM(Table25[[#This Row],[Contract Amount FY00]:[Contract Amount FY50]])</f>
        <v>4638</v>
      </c>
      <c r="CD1510" s="114"/>
    </row>
    <row r="1511" spans="1:82" x14ac:dyDescent="0.25">
      <c r="A1511" s="122" t="s">
        <v>2021</v>
      </c>
      <c r="B1511" s="122" t="s">
        <v>2245</v>
      </c>
      <c r="C1511" s="122" t="s">
        <v>3131</v>
      </c>
      <c r="E1511" s="26" t="str">
        <f>IFERROR(IF(VLOOKUP(Table25[[#This Row],[Contract No.]],Table3[#All],3,FALSE)="","No","Yes"),"")</f>
        <v>No</v>
      </c>
      <c r="F1511" s="107" t="str">
        <f>IFERROR(VLOOKUP(Table25[[#This Row],[Contract No.]],Table3[#All],3,FALSE),"")</f>
        <v/>
      </c>
      <c r="G1511" s="107" t="str">
        <f>IFERROR(IF(Table25[[#This Row],[Cooperative Purchase
(Yes/No)]]="Yes","Yes",IF(VLOOKUP(Table25[[#This Row],[Contract No.]],Table3[#All],1,FALSE)=Table25[[#This Row],[Contract No.]],"Yes","No")),"No")</f>
        <v>Yes</v>
      </c>
      <c r="H1511" s="51">
        <f>IFERROR(VLOOKUP(Table25[[#This Row],[Contract No.]],Table3[#All],4,FALSE),"")</f>
        <v>43952</v>
      </c>
      <c r="I1511" s="28">
        <f>IFERROR(IF(AND(MONTH(Table25[[#This Row],[Contract Start Date]])&gt;6,MONTH(Table25[[#This Row],[Contract Start Date]])&lt;=12),YEAR(Table25[[#This Row],[Contract Start Date]])+1,YEAR(Table25[[#This Row],[Contract Start Date]])),"")</f>
        <v>2020</v>
      </c>
      <c r="J1511" s="108">
        <f>Table25[[#This Row],[FY Formula start]]</f>
        <v>2020</v>
      </c>
      <c r="K1511" s="59" t="str">
        <f>"FY"&amp;" "&amp;Table25[[#This Row],[Year Start]]</f>
        <v>FY 2020</v>
      </c>
      <c r="L1511" s="109">
        <f>IFERROR(VLOOKUP(Table25[[#This Row],[Contract No.]],Table3[#All],5,FALSE),"")</f>
        <v>46203</v>
      </c>
      <c r="M1511" s="110">
        <f>IFERROR(IF(Table25[[#This Row],[Contract End Date]]="99/99/9999","No End",IF(AND(MONTH(Table25[[#This Row],[Contract End Date]])&gt;6,MONTH(Table25[[#This Row],[Contract End Date]])&lt;=12),YEAR(Table25[[#This Row],[Contract End Date]])+1,YEAR(Table25[[#This Row],[Contract End Date]]))),"")</f>
        <v>2026</v>
      </c>
      <c r="N1511" s="111">
        <f>Table25[[#This Row],[FY Formula end]]</f>
        <v>2026</v>
      </c>
      <c r="O1511" s="112" t="str">
        <f>IF(Table25[[#This Row],[Year End]]="No End","No End","FY"&amp;" "&amp;Table25[[#This Row],[Year End]])</f>
        <v>FY 2026</v>
      </c>
      <c r="P1511" s="27"/>
      <c r="Q1511" s="104" t="str">
        <f>_xlfn.IFNA(IF($B1511="","",VLOOKUP($B1511,'SWC Towers'!$A:$Q,$Q$2,FALSE)),"")</f>
        <v/>
      </c>
      <c r="R1511" s="106" t="str">
        <f>_xlfn.IFNA(IF($B1511="","",VLOOKUP($B1511,'SWC Towers'!$A:$Q,$R$2,FALSE)),"")</f>
        <v/>
      </c>
      <c r="S1511" s="106" t="str">
        <f>_xlfn.IFNA(IF($B1511="","",VLOOKUP($B1511,'SWC Towers'!$A:$Q,$S$2,FALSE)),"")</f>
        <v/>
      </c>
      <c r="T1511" s="106" t="str">
        <f>_xlfn.IFNA(IF($B1511="","",VLOOKUP($B1511,'SWC Towers'!$A:$Q,$T$2,FALSE)),"")</f>
        <v/>
      </c>
      <c r="U1511" s="104">
        <f>_xlfn.IFNA(IF($B1511="","",VLOOKUP($B1511,'SWC Towers'!$A:$Q,$U$2,FALSE)),"")</f>
        <v>0.1</v>
      </c>
      <c r="V1511" s="104" t="str">
        <f>_xlfn.IFNA(IF($B1511="","",VLOOKUP($B1511,'SWC Towers'!$A:$Q,$V$2,FALSE)),"")</f>
        <v/>
      </c>
      <c r="W1511" s="104" t="str">
        <f>_xlfn.IFNA(IF($B1511="","",VLOOKUP($B1511,'SWC Towers'!$A:$Q,$W$2,FALSE)),"")</f>
        <v/>
      </c>
      <c r="X1511" s="104" t="str">
        <f>_xlfn.IFNA(IF($B1511="","",VLOOKUP($B1511,'SWC Towers'!$A:$Q,$X$2,FALSE)),"")</f>
        <v/>
      </c>
      <c r="Y1511" s="104" t="str">
        <f>_xlfn.IFNA(IF($B1511="","",VLOOKUP($B1511,'SWC Towers'!$A:$Q,$Y$2,FALSE)),"")</f>
        <v/>
      </c>
      <c r="Z1511" s="104" t="str">
        <f>_xlfn.IFNA(IF($B1511="","",VLOOKUP($B1511,'SWC Towers'!$A:$Q,$Z$2,FALSE)),"")</f>
        <v/>
      </c>
      <c r="AA1511" s="104" t="str">
        <f>_xlfn.IFNA(IF($B1511="","",VLOOKUP($B1511,'SWC Towers'!$A:$Q,$AA$2,FALSE)),"")</f>
        <v/>
      </c>
      <c r="AB1511" s="106">
        <f>_xlfn.IFNA(IF($B1511="","",VLOOKUP($B1511,'SWC Towers'!$A:$Q,$AB$2,FALSE)),"")</f>
        <v>0.9</v>
      </c>
      <c r="AC1511" s="20">
        <f>SUM(Table25[[#This Row],[IT Tower: Application]:[Other/Non-IT ]])</f>
        <v>1</v>
      </c>
      <c r="AD1511" s="67"/>
      <c r="AE1511" s="67"/>
      <c r="AF1511" s="67"/>
      <c r="AG1511" s="67"/>
      <c r="AH1511" s="67"/>
      <c r="AI1511" s="67"/>
      <c r="AJ1511" s="67"/>
      <c r="AK1511" s="67"/>
      <c r="AL1511" s="67"/>
      <c r="AM1511" s="67"/>
      <c r="AN1511" s="67"/>
      <c r="AO1511" s="67"/>
      <c r="AP1511" s="67"/>
      <c r="AQ1511" s="67"/>
      <c r="AR1511" s="67"/>
      <c r="AS1511" s="67"/>
      <c r="AT1511" s="67"/>
      <c r="AU1511" s="67"/>
      <c r="AV1511" s="67"/>
      <c r="AW1511" s="67"/>
      <c r="AX1511" s="67"/>
      <c r="AY1511" s="67"/>
      <c r="AZ1511" s="67">
        <v>0</v>
      </c>
      <c r="BA1511" s="67">
        <v>4278</v>
      </c>
      <c r="BB1511" s="113">
        <v>2725</v>
      </c>
      <c r="BC1511" s="113">
        <v>2190</v>
      </c>
      <c r="BD1511" s="113"/>
      <c r="BE1511" s="113"/>
      <c r="BF1511" s="113"/>
      <c r="BG1511" s="113"/>
      <c r="BH1511" s="113"/>
      <c r="BI1511" s="113"/>
      <c r="BJ1511" s="113"/>
      <c r="BK1511" s="113"/>
      <c r="BL1511" s="113"/>
      <c r="BM1511" s="113"/>
      <c r="BN1511" s="113"/>
      <c r="BO1511" s="113"/>
      <c r="BP1511" s="113"/>
      <c r="BQ1511" s="113"/>
      <c r="BR1511" s="113"/>
      <c r="BS1511" s="113"/>
      <c r="BT1511" s="113"/>
      <c r="BU1511" s="113"/>
      <c r="BV1511" s="113"/>
      <c r="BW1511" s="113"/>
      <c r="BX1511" s="113"/>
      <c r="BY1511" s="113"/>
      <c r="BZ1511" s="113"/>
      <c r="CA1511" s="67"/>
      <c r="CB1511" s="113"/>
      <c r="CC1511" s="69">
        <f>SUM(Table25[[#This Row],[Contract Amount FY00]:[Contract Amount FY50]])</f>
        <v>9193</v>
      </c>
      <c r="CD1511" s="114"/>
    </row>
    <row r="1512" spans="1:82" x14ac:dyDescent="0.25">
      <c r="A1512" s="122" t="s">
        <v>2021</v>
      </c>
      <c r="B1512" s="122" t="s">
        <v>2245</v>
      </c>
      <c r="C1512" s="122" t="s">
        <v>3192</v>
      </c>
      <c r="E1512" s="26" t="str">
        <f>IFERROR(IF(VLOOKUP(Table25[[#This Row],[Contract No.]],Table3[#All],3,FALSE)="","No","Yes"),"")</f>
        <v>No</v>
      </c>
      <c r="F1512" s="107" t="str">
        <f>IFERROR(VLOOKUP(Table25[[#This Row],[Contract No.]],Table3[#All],3,FALSE),"")</f>
        <v/>
      </c>
      <c r="G1512" s="107" t="str">
        <f>IFERROR(IF(Table25[[#This Row],[Cooperative Purchase
(Yes/No)]]="Yes","Yes",IF(VLOOKUP(Table25[[#This Row],[Contract No.]],Table3[#All],1,FALSE)=Table25[[#This Row],[Contract No.]],"Yes","No")),"No")</f>
        <v>Yes</v>
      </c>
      <c r="H1512" s="51">
        <f>IFERROR(VLOOKUP(Table25[[#This Row],[Contract No.]],Table3[#All],4,FALSE),"")</f>
        <v>43952</v>
      </c>
      <c r="I1512" s="28">
        <f>IFERROR(IF(AND(MONTH(Table25[[#This Row],[Contract Start Date]])&gt;6,MONTH(Table25[[#This Row],[Contract Start Date]])&lt;=12),YEAR(Table25[[#This Row],[Contract Start Date]])+1,YEAR(Table25[[#This Row],[Contract Start Date]])),"")</f>
        <v>2020</v>
      </c>
      <c r="J1512" s="108">
        <f>Table25[[#This Row],[FY Formula start]]</f>
        <v>2020</v>
      </c>
      <c r="K1512" s="59" t="str">
        <f>"FY"&amp;" "&amp;Table25[[#This Row],[Year Start]]</f>
        <v>FY 2020</v>
      </c>
      <c r="L1512" s="109">
        <f>IFERROR(VLOOKUP(Table25[[#This Row],[Contract No.]],Table3[#All],5,FALSE),"")</f>
        <v>46203</v>
      </c>
      <c r="M1512" s="110">
        <f>IFERROR(IF(Table25[[#This Row],[Contract End Date]]="99/99/9999","No End",IF(AND(MONTH(Table25[[#This Row],[Contract End Date]])&gt;6,MONTH(Table25[[#This Row],[Contract End Date]])&lt;=12),YEAR(Table25[[#This Row],[Contract End Date]])+1,YEAR(Table25[[#This Row],[Contract End Date]]))),"")</f>
        <v>2026</v>
      </c>
      <c r="N1512" s="111">
        <f>Table25[[#This Row],[FY Formula end]]</f>
        <v>2026</v>
      </c>
      <c r="O1512" s="112" t="str">
        <f>IF(Table25[[#This Row],[Year End]]="No End","No End","FY"&amp;" "&amp;Table25[[#This Row],[Year End]])</f>
        <v>FY 2026</v>
      </c>
      <c r="P1512" s="27"/>
      <c r="Q1512" s="104" t="str">
        <f>_xlfn.IFNA(IF($B1512="","",VLOOKUP($B1512,'SWC Towers'!$A:$Q,$Q$2,FALSE)),"")</f>
        <v/>
      </c>
      <c r="R1512" s="106" t="str">
        <f>_xlfn.IFNA(IF($B1512="","",VLOOKUP($B1512,'SWC Towers'!$A:$Q,$R$2,FALSE)),"")</f>
        <v/>
      </c>
      <c r="S1512" s="106" t="str">
        <f>_xlfn.IFNA(IF($B1512="","",VLOOKUP($B1512,'SWC Towers'!$A:$Q,$S$2,FALSE)),"")</f>
        <v/>
      </c>
      <c r="T1512" s="106" t="str">
        <f>_xlfn.IFNA(IF($B1512="","",VLOOKUP($B1512,'SWC Towers'!$A:$Q,$T$2,FALSE)),"")</f>
        <v/>
      </c>
      <c r="U1512" s="104">
        <f>_xlfn.IFNA(IF($B1512="","",VLOOKUP($B1512,'SWC Towers'!$A:$Q,$U$2,FALSE)),"")</f>
        <v>0.1</v>
      </c>
      <c r="V1512" s="104" t="str">
        <f>_xlfn.IFNA(IF($B1512="","",VLOOKUP($B1512,'SWC Towers'!$A:$Q,$V$2,FALSE)),"")</f>
        <v/>
      </c>
      <c r="W1512" s="104" t="str">
        <f>_xlfn.IFNA(IF($B1512="","",VLOOKUP($B1512,'SWC Towers'!$A:$Q,$W$2,FALSE)),"")</f>
        <v/>
      </c>
      <c r="X1512" s="104" t="str">
        <f>_xlfn.IFNA(IF($B1512="","",VLOOKUP($B1512,'SWC Towers'!$A:$Q,$X$2,FALSE)),"")</f>
        <v/>
      </c>
      <c r="Y1512" s="104" t="str">
        <f>_xlfn.IFNA(IF($B1512="","",VLOOKUP($B1512,'SWC Towers'!$A:$Q,$Y$2,FALSE)),"")</f>
        <v/>
      </c>
      <c r="Z1512" s="104" t="str">
        <f>_xlfn.IFNA(IF($B1512="","",VLOOKUP($B1512,'SWC Towers'!$A:$Q,$Z$2,FALSE)),"")</f>
        <v/>
      </c>
      <c r="AA1512" s="104" t="str">
        <f>_xlfn.IFNA(IF($B1512="","",VLOOKUP($B1512,'SWC Towers'!$A:$Q,$AA$2,FALSE)),"")</f>
        <v/>
      </c>
      <c r="AB1512" s="106">
        <f>_xlfn.IFNA(IF($B1512="","",VLOOKUP($B1512,'SWC Towers'!$A:$Q,$AB$2,FALSE)),"")</f>
        <v>0.9</v>
      </c>
      <c r="AC1512" s="20">
        <f>SUM(Table25[[#This Row],[IT Tower: Application]:[Other/Non-IT ]])</f>
        <v>1</v>
      </c>
      <c r="AD1512" s="67"/>
      <c r="AE1512" s="67"/>
      <c r="AF1512" s="67"/>
      <c r="AG1512" s="67"/>
      <c r="AH1512" s="67"/>
      <c r="AI1512" s="67"/>
      <c r="AJ1512" s="67"/>
      <c r="AK1512" s="67"/>
      <c r="AL1512" s="67"/>
      <c r="AM1512" s="67"/>
      <c r="AN1512" s="67"/>
      <c r="AO1512" s="67"/>
      <c r="AP1512" s="67"/>
      <c r="AQ1512" s="67"/>
      <c r="AR1512" s="67"/>
      <c r="AS1512" s="67"/>
      <c r="AT1512" s="67"/>
      <c r="AU1512" s="67"/>
      <c r="AV1512" s="67"/>
      <c r="AW1512" s="67"/>
      <c r="AX1512" s="67">
        <v>351</v>
      </c>
      <c r="AY1512" s="67">
        <v>3495</v>
      </c>
      <c r="AZ1512" s="67">
        <v>4487</v>
      </c>
      <c r="BA1512" s="67">
        <v>0</v>
      </c>
      <c r="BB1512" s="113"/>
      <c r="BC1512" s="113"/>
      <c r="BD1512" s="113"/>
      <c r="BE1512" s="113"/>
      <c r="BF1512" s="113"/>
      <c r="BG1512" s="113"/>
      <c r="BH1512" s="113"/>
      <c r="BI1512" s="113"/>
      <c r="BJ1512" s="113"/>
      <c r="BK1512" s="113"/>
      <c r="BL1512" s="113"/>
      <c r="BM1512" s="113"/>
      <c r="BN1512" s="113"/>
      <c r="BO1512" s="113"/>
      <c r="BP1512" s="113"/>
      <c r="BQ1512" s="113"/>
      <c r="BR1512" s="113"/>
      <c r="BS1512" s="113"/>
      <c r="BT1512" s="113"/>
      <c r="BU1512" s="113"/>
      <c r="BV1512" s="113"/>
      <c r="BW1512" s="113"/>
      <c r="BX1512" s="113"/>
      <c r="BY1512" s="113"/>
      <c r="BZ1512" s="113"/>
      <c r="CA1512" s="67"/>
      <c r="CB1512" s="113"/>
      <c r="CC1512" s="69">
        <f>SUM(Table25[[#This Row],[Contract Amount FY00]:[Contract Amount FY50]])</f>
        <v>8333</v>
      </c>
      <c r="CD1512" s="114"/>
    </row>
    <row r="1513" spans="1:82" x14ac:dyDescent="0.25">
      <c r="A1513" s="122" t="s">
        <v>2021</v>
      </c>
      <c r="B1513" s="122" t="s">
        <v>286</v>
      </c>
      <c r="C1513" s="122" t="s">
        <v>3201</v>
      </c>
      <c r="E1513" s="26" t="str">
        <f>IFERROR(IF(VLOOKUP(Table25[[#This Row],[Contract No.]],Table3[#All],3,FALSE)="","No","Yes"),"")</f>
        <v>No</v>
      </c>
      <c r="F1513" s="107" t="str">
        <f>IFERROR(VLOOKUP(Table25[[#This Row],[Contract No.]],Table3[#All],3,FALSE),"")</f>
        <v/>
      </c>
      <c r="G1513" s="107" t="str">
        <f>IFERROR(IF(Table25[[#This Row],[Cooperative Purchase
(Yes/No)]]="Yes","Yes",IF(VLOOKUP(Table25[[#This Row],[Contract No.]],Table3[#All],1,FALSE)=Table25[[#This Row],[Contract No.]],"Yes","No")),"No")</f>
        <v>Yes</v>
      </c>
      <c r="H1513" s="51">
        <f>IFERROR(VLOOKUP(Table25[[#This Row],[Contract No.]],Table3[#All],4,FALSE),"")</f>
        <v>42401</v>
      </c>
      <c r="I1513" s="28">
        <f>IFERROR(IF(AND(MONTH(Table25[[#This Row],[Contract Start Date]])&gt;6,MONTH(Table25[[#This Row],[Contract Start Date]])&lt;=12),YEAR(Table25[[#This Row],[Contract Start Date]])+1,YEAR(Table25[[#This Row],[Contract Start Date]])),"")</f>
        <v>2016</v>
      </c>
      <c r="J1513" s="108">
        <f>Table25[[#This Row],[FY Formula start]]</f>
        <v>2016</v>
      </c>
      <c r="K1513" s="59" t="str">
        <f>"FY"&amp;" "&amp;Table25[[#This Row],[Year Start]]</f>
        <v>FY 2016</v>
      </c>
      <c r="L1513" s="109">
        <f>IFERROR(VLOOKUP(Table25[[#This Row],[Contract No.]],Table3[#All],5,FALSE),"")</f>
        <v>72717</v>
      </c>
      <c r="M1513" s="110">
        <f>IFERROR(IF(Table25[[#This Row],[Contract End Date]]="99/99/9999","No End",IF(AND(MONTH(Table25[[#This Row],[Contract End Date]])&gt;6,MONTH(Table25[[#This Row],[Contract End Date]])&lt;=12),YEAR(Table25[[#This Row],[Contract End Date]])+1,YEAR(Table25[[#This Row],[Contract End Date]]))),"")</f>
        <v>2099</v>
      </c>
      <c r="N1513" s="111">
        <f>Table25[[#This Row],[FY Formula end]]</f>
        <v>2099</v>
      </c>
      <c r="O1513" s="112" t="str">
        <f>IF(Table25[[#This Row],[Year End]]="No End","No End","FY"&amp;" "&amp;Table25[[#This Row],[Year End]])</f>
        <v>FY 2099</v>
      </c>
      <c r="P1513" s="27"/>
      <c r="Q1513" s="104">
        <f>_xlfn.IFNA(IF($B1513="","",VLOOKUP($B1513,'SWC Towers'!$A:$Q,$Q$2,FALSE)),"")</f>
        <v>0.5</v>
      </c>
      <c r="R1513" s="106" t="str">
        <f>_xlfn.IFNA(IF($B1513="","",VLOOKUP($B1513,'SWC Towers'!$A:$Q,$R$2,FALSE)),"")</f>
        <v/>
      </c>
      <c r="S1513" s="106" t="str">
        <f>_xlfn.IFNA(IF($B1513="","",VLOOKUP($B1513,'SWC Towers'!$A:$Q,$S$2,FALSE)),"")</f>
        <v/>
      </c>
      <c r="T1513" s="106">
        <f>_xlfn.IFNA(IF($B1513="","",VLOOKUP($B1513,'SWC Towers'!$A:$Q,$T$2,FALSE)),"")</f>
        <v>0.5</v>
      </c>
      <c r="U1513" s="104" t="str">
        <f>_xlfn.IFNA(IF($B1513="","",VLOOKUP($B1513,'SWC Towers'!$A:$Q,$U$2,FALSE)),"")</f>
        <v/>
      </c>
      <c r="V1513" s="104" t="str">
        <f>_xlfn.IFNA(IF($B1513="","",VLOOKUP($B1513,'SWC Towers'!$A:$Q,$V$2,FALSE)),"")</f>
        <v/>
      </c>
      <c r="W1513" s="104" t="str">
        <f>_xlfn.IFNA(IF($B1513="","",VLOOKUP($B1513,'SWC Towers'!$A:$Q,$W$2,FALSE)),"")</f>
        <v/>
      </c>
      <c r="X1513" s="104" t="str">
        <f>_xlfn.IFNA(IF($B1513="","",VLOOKUP($B1513,'SWC Towers'!$A:$Q,$X$2,FALSE)),"")</f>
        <v/>
      </c>
      <c r="Y1513" s="104" t="str">
        <f>_xlfn.IFNA(IF($B1513="","",VLOOKUP($B1513,'SWC Towers'!$A:$Q,$Y$2,FALSE)),"")</f>
        <v/>
      </c>
      <c r="Z1513" s="104" t="str">
        <f>_xlfn.IFNA(IF($B1513="","",VLOOKUP($B1513,'SWC Towers'!$A:$Q,$Z$2,FALSE)),"")</f>
        <v/>
      </c>
      <c r="AA1513" s="104" t="str">
        <f>_xlfn.IFNA(IF($B1513="","",VLOOKUP($B1513,'SWC Towers'!$A:$Q,$AA$2,FALSE)),"")</f>
        <v/>
      </c>
      <c r="AB1513" s="106" t="str">
        <f>_xlfn.IFNA(IF($B1513="","",VLOOKUP($B1513,'SWC Towers'!$A:$Q,$AB$2,FALSE)),"")</f>
        <v/>
      </c>
      <c r="AC1513" s="20">
        <f>SUM(Table25[[#This Row],[IT Tower: Application]:[Other/Non-IT ]])</f>
        <v>1</v>
      </c>
      <c r="AD1513" s="67"/>
      <c r="AE1513" s="67"/>
      <c r="AF1513" s="67"/>
      <c r="AG1513" s="67"/>
      <c r="AH1513" s="67"/>
      <c r="AI1513" s="67"/>
      <c r="AJ1513" s="67"/>
      <c r="AK1513" s="67"/>
      <c r="AL1513" s="67"/>
      <c r="AM1513" s="67"/>
      <c r="AN1513" s="67"/>
      <c r="AO1513" s="67"/>
      <c r="AP1513" s="67"/>
      <c r="AQ1513" s="67"/>
      <c r="AR1513" s="67"/>
      <c r="AS1513" s="67"/>
      <c r="AT1513" s="67"/>
      <c r="AU1513" s="67"/>
      <c r="AV1513" s="67"/>
      <c r="AW1513" s="67"/>
      <c r="AX1513" s="67"/>
      <c r="AY1513" s="67"/>
      <c r="AZ1513" s="67">
        <v>0</v>
      </c>
      <c r="BA1513" s="67">
        <v>16000</v>
      </c>
      <c r="BB1513" s="113"/>
      <c r="BC1513" s="113"/>
      <c r="BD1513" s="113"/>
      <c r="BE1513" s="113"/>
      <c r="BF1513" s="113"/>
      <c r="BG1513" s="113"/>
      <c r="BH1513" s="113"/>
      <c r="BI1513" s="113"/>
      <c r="BJ1513" s="113"/>
      <c r="BK1513" s="113"/>
      <c r="BL1513" s="113"/>
      <c r="BM1513" s="113"/>
      <c r="BN1513" s="113"/>
      <c r="BO1513" s="113"/>
      <c r="BP1513" s="113"/>
      <c r="BQ1513" s="113"/>
      <c r="BR1513" s="113"/>
      <c r="BS1513" s="113"/>
      <c r="BT1513" s="113"/>
      <c r="BU1513" s="113"/>
      <c r="BV1513" s="113"/>
      <c r="BW1513" s="113"/>
      <c r="BX1513" s="113"/>
      <c r="BY1513" s="113"/>
      <c r="BZ1513" s="113"/>
      <c r="CA1513" s="67"/>
      <c r="CB1513" s="113"/>
      <c r="CC1513" s="69">
        <f>SUM(Table25[[#This Row],[Contract Amount FY00]:[Contract Amount FY50]])</f>
        <v>16000</v>
      </c>
      <c r="CD1513" s="114"/>
    </row>
    <row r="1514" spans="1:82" x14ac:dyDescent="0.25">
      <c r="A1514" s="122" t="s">
        <v>2021</v>
      </c>
      <c r="B1514" s="122" t="s">
        <v>3015</v>
      </c>
      <c r="C1514" s="122" t="s">
        <v>3161</v>
      </c>
      <c r="E1514" s="26" t="str">
        <f>IFERROR(IF(VLOOKUP(Table25[[#This Row],[Contract No.]],Table3[#All],3,FALSE)="","No","Yes"),"")</f>
        <v>Yes</v>
      </c>
      <c r="F1514" s="107" t="str">
        <f>IFERROR(VLOOKUP(Table25[[#This Row],[Contract No.]],Table3[#All],3,FALSE),"")</f>
        <v>NASPO</v>
      </c>
      <c r="G1514" s="107" t="str">
        <f>IFERROR(IF(Table25[[#This Row],[Cooperative Purchase
(Yes/No)]]="Yes","Yes",IF(VLOOKUP(Table25[[#This Row],[Contract No.]],Table3[#All],1,FALSE)=Table25[[#This Row],[Contract No.]],"Yes","No")),"No")</f>
        <v>Yes</v>
      </c>
      <c r="H1514" s="51">
        <f>IFERROR(VLOOKUP(Table25[[#This Row],[Contract No.]],Table3[#All],4,FALSE),"")</f>
        <v>44805</v>
      </c>
      <c r="I1514" s="28">
        <f>IFERROR(IF(AND(MONTH(Table25[[#This Row],[Contract Start Date]])&gt;6,MONTH(Table25[[#This Row],[Contract Start Date]])&lt;=12),YEAR(Table25[[#This Row],[Contract Start Date]])+1,YEAR(Table25[[#This Row],[Contract Start Date]])),"")</f>
        <v>2023</v>
      </c>
      <c r="J1514" s="108">
        <f>Table25[[#This Row],[FY Formula start]]</f>
        <v>2023</v>
      </c>
      <c r="K1514" s="59" t="str">
        <f>"FY"&amp;" "&amp;Table25[[#This Row],[Year Start]]</f>
        <v>FY 2023</v>
      </c>
      <c r="L1514" s="109">
        <f>IFERROR(VLOOKUP(Table25[[#This Row],[Contract No.]],Table3[#All],5,FALSE),"")</f>
        <v>46521</v>
      </c>
      <c r="M1514" s="110">
        <f>IFERROR(IF(Table25[[#This Row],[Contract End Date]]="99/99/9999","No End",IF(AND(MONTH(Table25[[#This Row],[Contract End Date]])&gt;6,MONTH(Table25[[#This Row],[Contract End Date]])&lt;=12),YEAR(Table25[[#This Row],[Contract End Date]])+1,YEAR(Table25[[#This Row],[Contract End Date]]))),"")</f>
        <v>2027</v>
      </c>
      <c r="N1514" s="111">
        <f>Table25[[#This Row],[FY Formula end]]</f>
        <v>2027</v>
      </c>
      <c r="O1514" s="112" t="str">
        <f>IF(Table25[[#This Row],[Year End]]="No End","No End","FY"&amp;" "&amp;Table25[[#This Row],[Year End]])</f>
        <v>FY 2027</v>
      </c>
      <c r="P1514" s="27"/>
      <c r="Q1514" s="104" t="str">
        <f>_xlfn.IFNA(IF($B1514="","",VLOOKUP($B1514,'SWC Towers'!$A:$Q,$Q$2,FALSE)),"")</f>
        <v/>
      </c>
      <c r="R1514" s="106" t="str">
        <f>_xlfn.IFNA(IF($B1514="","",VLOOKUP($B1514,'SWC Towers'!$A:$Q,$R$2,FALSE)),"")</f>
        <v/>
      </c>
      <c r="S1514" s="106" t="str">
        <f>_xlfn.IFNA(IF($B1514="","",VLOOKUP($B1514,'SWC Towers'!$A:$Q,$S$2,FALSE)),"")</f>
        <v/>
      </c>
      <c r="T1514" s="106" t="str">
        <f>_xlfn.IFNA(IF($B1514="","",VLOOKUP($B1514,'SWC Towers'!$A:$Q,$T$2,FALSE)),"")</f>
        <v/>
      </c>
      <c r="U1514" s="104">
        <f>_xlfn.IFNA(IF($B1514="","",VLOOKUP($B1514,'SWC Towers'!$A:$Q,$U$2,FALSE)),"")</f>
        <v>0.4</v>
      </c>
      <c r="V1514" s="104" t="str">
        <f>_xlfn.IFNA(IF($B1514="","",VLOOKUP($B1514,'SWC Towers'!$A:$Q,$V$2,FALSE)),"")</f>
        <v/>
      </c>
      <c r="W1514" s="104" t="str">
        <f>_xlfn.IFNA(IF($B1514="","",VLOOKUP($B1514,'SWC Towers'!$A:$Q,$W$2,FALSE)),"")</f>
        <v/>
      </c>
      <c r="X1514" s="104" t="str">
        <f>_xlfn.IFNA(IF($B1514="","",VLOOKUP($B1514,'SWC Towers'!$A:$Q,$X$2,FALSE)),"")</f>
        <v/>
      </c>
      <c r="Y1514" s="104">
        <f>_xlfn.IFNA(IF($B1514="","",VLOOKUP($B1514,'SWC Towers'!$A:$Q,$Y$2,FALSE)),"")</f>
        <v>0.3</v>
      </c>
      <c r="Z1514" s="104">
        <f>_xlfn.IFNA(IF($B1514="","",VLOOKUP($B1514,'SWC Towers'!$A:$Q,$Z$2,FALSE)),"")</f>
        <v>0.3</v>
      </c>
      <c r="AA1514" s="104" t="str">
        <f>_xlfn.IFNA(IF($B1514="","",VLOOKUP($B1514,'SWC Towers'!$A:$Q,$AA$2,FALSE)),"")</f>
        <v/>
      </c>
      <c r="AB1514" s="106" t="str">
        <f>_xlfn.IFNA(IF($B1514="","",VLOOKUP($B1514,'SWC Towers'!$A:$Q,$AB$2,FALSE)),"")</f>
        <v/>
      </c>
      <c r="AC1514" s="20">
        <f>SUM(Table25[[#This Row],[IT Tower: Application]:[Other/Non-IT ]])</f>
        <v>1</v>
      </c>
      <c r="AD1514" s="67"/>
      <c r="AE1514" s="67"/>
      <c r="AF1514" s="67"/>
      <c r="AG1514" s="67"/>
      <c r="AH1514" s="67"/>
      <c r="AI1514" s="67"/>
      <c r="AJ1514" s="67"/>
      <c r="AK1514" s="67"/>
      <c r="AL1514" s="67"/>
      <c r="AM1514" s="67"/>
      <c r="AN1514" s="67"/>
      <c r="AO1514" s="67"/>
      <c r="AP1514" s="67"/>
      <c r="AQ1514" s="67"/>
      <c r="AR1514" s="67"/>
      <c r="AS1514" s="67"/>
      <c r="AT1514" s="67"/>
      <c r="AU1514" s="67"/>
      <c r="AV1514" s="67"/>
      <c r="AW1514" s="67"/>
      <c r="AX1514" s="67"/>
      <c r="AY1514" s="67"/>
      <c r="AZ1514" s="67"/>
      <c r="BA1514" s="67"/>
      <c r="BB1514" s="113"/>
      <c r="BC1514" s="113">
        <v>141</v>
      </c>
      <c r="BD1514" s="113"/>
      <c r="BE1514" s="113"/>
      <c r="BF1514" s="113"/>
      <c r="BG1514" s="113"/>
      <c r="BH1514" s="113"/>
      <c r="BI1514" s="113"/>
      <c r="BJ1514" s="113"/>
      <c r="BK1514" s="113"/>
      <c r="BL1514" s="113"/>
      <c r="BM1514" s="113"/>
      <c r="BN1514" s="113"/>
      <c r="BO1514" s="113"/>
      <c r="BP1514" s="113"/>
      <c r="BQ1514" s="113"/>
      <c r="BR1514" s="113"/>
      <c r="BS1514" s="113"/>
      <c r="BT1514" s="113"/>
      <c r="BU1514" s="113"/>
      <c r="BV1514" s="113"/>
      <c r="BW1514" s="113"/>
      <c r="BX1514" s="113"/>
      <c r="BY1514" s="113"/>
      <c r="BZ1514" s="113"/>
      <c r="CA1514" s="67"/>
      <c r="CB1514" s="113"/>
      <c r="CC1514" s="69">
        <f>SUM(Table25[[#This Row],[Contract Amount FY00]:[Contract Amount FY50]])</f>
        <v>141</v>
      </c>
      <c r="CD1514" s="114"/>
    </row>
    <row r="1515" spans="1:82" x14ac:dyDescent="0.25">
      <c r="A1515" s="122" t="s">
        <v>1956</v>
      </c>
      <c r="B1515" s="122" t="s">
        <v>757</v>
      </c>
      <c r="C1515" s="122" t="s">
        <v>1291</v>
      </c>
      <c r="E1515" s="26" t="str">
        <f>IFERROR(IF(VLOOKUP(Table25[[#This Row],[Contract No.]],Table3[#All],3,FALSE)="","No","Yes"),"")</f>
        <v>Yes</v>
      </c>
      <c r="F1515" s="107" t="str">
        <f>IFERROR(VLOOKUP(Table25[[#This Row],[Contract No.]],Table3[#All],3,FALSE),"")</f>
        <v>NASPO</v>
      </c>
      <c r="G1515" s="107" t="str">
        <f>IFERROR(IF(Table25[[#This Row],[Cooperative Purchase
(Yes/No)]]="Yes","Yes",IF(VLOOKUP(Table25[[#This Row],[Contract No.]],Table3[#All],1,FALSE)=Table25[[#This Row],[Contract No.]],"Yes","No")),"No")</f>
        <v>Yes</v>
      </c>
      <c r="H1515" s="51">
        <f>IFERROR(VLOOKUP(Table25[[#This Row],[Contract No.]],Table3[#All],4,FALSE),"")</f>
        <v>43516</v>
      </c>
      <c r="I1515" s="28">
        <f>IFERROR(IF(AND(MONTH(Table25[[#This Row],[Contract Start Date]])&gt;6,MONTH(Table25[[#This Row],[Contract Start Date]])&lt;=12),YEAR(Table25[[#This Row],[Contract Start Date]])+1,YEAR(Table25[[#This Row],[Contract Start Date]])),"")</f>
        <v>2019</v>
      </c>
      <c r="J1515" s="108">
        <f>Table25[[#This Row],[FY Formula start]]</f>
        <v>2019</v>
      </c>
      <c r="K1515" s="59" t="str">
        <f>"FY"&amp;" "&amp;Table25[[#This Row],[Year Start]]</f>
        <v>FY 2019</v>
      </c>
      <c r="L1515" s="109">
        <f>IFERROR(VLOOKUP(Table25[[#This Row],[Contract No.]],Table3[#All],5,FALSE),"")</f>
        <v>45535</v>
      </c>
      <c r="M1515" s="110">
        <f>IFERROR(IF(Table25[[#This Row],[Contract End Date]]="99/99/9999","No End",IF(AND(MONTH(Table25[[#This Row],[Contract End Date]])&gt;6,MONTH(Table25[[#This Row],[Contract End Date]])&lt;=12),YEAR(Table25[[#This Row],[Contract End Date]])+1,YEAR(Table25[[#This Row],[Contract End Date]]))),"")</f>
        <v>2025</v>
      </c>
      <c r="N1515" s="111">
        <f>Table25[[#This Row],[FY Formula end]]</f>
        <v>2025</v>
      </c>
      <c r="O1515" s="112" t="str">
        <f>IF(Table25[[#This Row],[Year End]]="No End","No End","FY"&amp;" "&amp;Table25[[#This Row],[Year End]])</f>
        <v>FY 2025</v>
      </c>
      <c r="P1515" s="27"/>
      <c r="Q1515" s="104" t="str">
        <f>_xlfn.IFNA(IF($B1515="","",VLOOKUP($B1515,'SWC Towers'!$A:$Q,$Q$2,FALSE)),"")</f>
        <v/>
      </c>
      <c r="R1515" s="106" t="str">
        <f>_xlfn.IFNA(IF($B1515="","",VLOOKUP($B1515,'SWC Towers'!$A:$Q,$R$2,FALSE)),"")</f>
        <v/>
      </c>
      <c r="S1515" s="106" t="str">
        <f>_xlfn.IFNA(IF($B1515="","",VLOOKUP($B1515,'SWC Towers'!$A:$Q,$S$2,FALSE)),"")</f>
        <v/>
      </c>
      <c r="T1515" s="106">
        <f>_xlfn.IFNA(IF($B1515="","",VLOOKUP($B1515,'SWC Towers'!$A:$Q,$T$2,FALSE)),"")</f>
        <v>0.1</v>
      </c>
      <c r="U1515" s="104">
        <f>_xlfn.IFNA(IF($B1515="","",VLOOKUP($B1515,'SWC Towers'!$A:$Q,$U$2,FALSE)),"")</f>
        <v>0.3</v>
      </c>
      <c r="V1515" s="104" t="str">
        <f>_xlfn.IFNA(IF($B1515="","",VLOOKUP($B1515,'SWC Towers'!$A:$Q,$V$2,FALSE)),"")</f>
        <v/>
      </c>
      <c r="W1515" s="104">
        <f>_xlfn.IFNA(IF($B1515="","",VLOOKUP($B1515,'SWC Towers'!$A:$Q,$W$2,FALSE)),"")</f>
        <v>0.6</v>
      </c>
      <c r="X1515" s="104" t="str">
        <f>_xlfn.IFNA(IF($B1515="","",VLOOKUP($B1515,'SWC Towers'!$A:$Q,$X$2,FALSE)),"")</f>
        <v/>
      </c>
      <c r="Y1515" s="104" t="str">
        <f>_xlfn.IFNA(IF($B1515="","",VLOOKUP($B1515,'SWC Towers'!$A:$Q,$Y$2,FALSE)),"")</f>
        <v/>
      </c>
      <c r="Z1515" s="104" t="str">
        <f>_xlfn.IFNA(IF($B1515="","",VLOOKUP($B1515,'SWC Towers'!$A:$Q,$Z$2,FALSE)),"")</f>
        <v/>
      </c>
      <c r="AA1515" s="104" t="str">
        <f>_xlfn.IFNA(IF($B1515="","",VLOOKUP($B1515,'SWC Towers'!$A:$Q,$AA$2,FALSE)),"")</f>
        <v/>
      </c>
      <c r="AB1515" s="106" t="str">
        <f>_xlfn.IFNA(IF($B1515="","",VLOOKUP($B1515,'SWC Towers'!$A:$Q,$AB$2,FALSE)),"")</f>
        <v/>
      </c>
      <c r="AC1515" s="20">
        <f>SUM(Table25[[#This Row],[IT Tower: Application]:[Other/Non-IT ]])</f>
        <v>1</v>
      </c>
      <c r="AD1515" s="67"/>
      <c r="AE1515" s="67"/>
      <c r="AF1515" s="67"/>
      <c r="AG1515" s="67"/>
      <c r="AH1515" s="67"/>
      <c r="AI1515" s="67"/>
      <c r="AJ1515" s="67"/>
      <c r="AK1515" s="67"/>
      <c r="AL1515" s="67"/>
      <c r="AM1515" s="67"/>
      <c r="AN1515" s="67"/>
      <c r="AO1515" s="67"/>
      <c r="AP1515" s="67"/>
      <c r="AQ1515" s="67"/>
      <c r="AR1515" s="67"/>
      <c r="AS1515" s="67"/>
      <c r="AT1515" s="67"/>
      <c r="AU1515" s="67"/>
      <c r="AV1515" s="67"/>
      <c r="AW1515" s="67"/>
      <c r="AX1515" s="67"/>
      <c r="AY1515" s="67">
        <v>2195</v>
      </c>
      <c r="AZ1515" s="67">
        <v>0</v>
      </c>
      <c r="BA1515" s="67"/>
      <c r="BB1515" s="113"/>
      <c r="BC1515" s="113"/>
      <c r="BD1515" s="113"/>
      <c r="BE1515" s="113"/>
      <c r="BF1515" s="113"/>
      <c r="BG1515" s="113"/>
      <c r="BH1515" s="113"/>
      <c r="BI1515" s="113"/>
      <c r="BJ1515" s="113"/>
      <c r="BK1515" s="113"/>
      <c r="BL1515" s="113"/>
      <c r="BM1515" s="113"/>
      <c r="BN1515" s="113"/>
      <c r="BO1515" s="113"/>
      <c r="BP1515" s="113"/>
      <c r="BQ1515" s="113"/>
      <c r="BR1515" s="113"/>
      <c r="BS1515" s="113"/>
      <c r="BT1515" s="113"/>
      <c r="BU1515" s="113"/>
      <c r="BV1515" s="113"/>
      <c r="BW1515" s="113"/>
      <c r="BX1515" s="113"/>
      <c r="BY1515" s="113"/>
      <c r="BZ1515" s="113"/>
      <c r="CA1515" s="67"/>
      <c r="CB1515" s="113"/>
      <c r="CC1515" s="69">
        <f>SUM(Table25[[#This Row],[Contract Amount FY00]:[Contract Amount FY50]])</f>
        <v>2195</v>
      </c>
      <c r="CD1515" s="114"/>
    </row>
    <row r="1516" spans="1:82" x14ac:dyDescent="0.25">
      <c r="A1516" s="122" t="s">
        <v>1956</v>
      </c>
      <c r="B1516" s="122" t="s">
        <v>2242</v>
      </c>
      <c r="C1516" s="122" t="s">
        <v>2255</v>
      </c>
      <c r="E1516" s="26" t="str">
        <f>IFERROR(IF(VLOOKUP(Table25[[#This Row],[Contract No.]],Table3[#All],3,FALSE)="","No","Yes"),"")</f>
        <v>Yes</v>
      </c>
      <c r="F1516" s="107" t="str">
        <f>IFERROR(VLOOKUP(Table25[[#This Row],[Contract No.]],Table3[#All],3,FALSE),"")</f>
        <v>NASPO</v>
      </c>
      <c r="G1516" s="107" t="str">
        <f>IFERROR(IF(Table25[[#This Row],[Cooperative Purchase
(Yes/No)]]="Yes","Yes",IF(VLOOKUP(Table25[[#This Row],[Contract No.]],Table3[#All],1,FALSE)=Table25[[#This Row],[Contract No.]],"Yes","No")),"No")</f>
        <v>Yes</v>
      </c>
      <c r="H1516" s="51">
        <f>IFERROR(VLOOKUP(Table25[[#This Row],[Contract No.]],Table3[#All],4,FALSE),"")</f>
        <v>44378</v>
      </c>
      <c r="I1516" s="28">
        <f>IFERROR(IF(AND(MONTH(Table25[[#This Row],[Contract Start Date]])&gt;6,MONTH(Table25[[#This Row],[Contract Start Date]])&lt;=12),YEAR(Table25[[#This Row],[Contract Start Date]])+1,YEAR(Table25[[#This Row],[Contract Start Date]])),"")</f>
        <v>2022</v>
      </c>
      <c r="J1516" s="108">
        <f>Table25[[#This Row],[FY Formula start]]</f>
        <v>2022</v>
      </c>
      <c r="K1516" s="59" t="str">
        <f>"FY"&amp;" "&amp;Table25[[#This Row],[Year Start]]</f>
        <v>FY 2022</v>
      </c>
      <c r="L1516" s="109">
        <f>IFERROR(VLOOKUP(Table25[[#This Row],[Contract No.]],Table3[#All],5,FALSE),"")</f>
        <v>47118</v>
      </c>
      <c r="M1516" s="110">
        <f>IFERROR(IF(Table25[[#This Row],[Contract End Date]]="99/99/9999","No End",IF(AND(MONTH(Table25[[#This Row],[Contract End Date]])&gt;6,MONTH(Table25[[#This Row],[Contract End Date]])&lt;=12),YEAR(Table25[[#This Row],[Contract End Date]])+1,YEAR(Table25[[#This Row],[Contract End Date]]))),"")</f>
        <v>2029</v>
      </c>
      <c r="N1516" s="111">
        <f>Table25[[#This Row],[FY Formula end]]</f>
        <v>2029</v>
      </c>
      <c r="O1516" s="112" t="str">
        <f>IF(Table25[[#This Row],[Year End]]="No End","No End","FY"&amp;" "&amp;Table25[[#This Row],[Year End]])</f>
        <v>FY 2029</v>
      </c>
      <c r="P1516" s="27"/>
      <c r="Q1516" s="104">
        <f>_xlfn.IFNA(IF($B1516="","",VLOOKUP($B1516,'SWC Towers'!$A:$Q,$Q$2,FALSE)),"")</f>
        <v>0.25</v>
      </c>
      <c r="R1516" s="106">
        <f>_xlfn.IFNA(IF($B1516="","",VLOOKUP($B1516,'SWC Towers'!$A:$Q,$R$2,FALSE)),"")</f>
        <v>0.3</v>
      </c>
      <c r="S1516" s="106" t="str">
        <f>_xlfn.IFNA(IF($B1516="","",VLOOKUP($B1516,'SWC Towers'!$A:$Q,$S$2,FALSE)),"")</f>
        <v/>
      </c>
      <c r="T1516" s="106" t="str">
        <f>_xlfn.IFNA(IF($B1516="","",VLOOKUP($B1516,'SWC Towers'!$A:$Q,$T$2,FALSE)),"")</f>
        <v/>
      </c>
      <c r="U1516" s="104">
        <f>_xlfn.IFNA(IF($B1516="","",VLOOKUP($B1516,'SWC Towers'!$A:$Q,$U$2,FALSE)),"")</f>
        <v>0.3</v>
      </c>
      <c r="V1516" s="104" t="str">
        <f>_xlfn.IFNA(IF($B1516="","",VLOOKUP($B1516,'SWC Towers'!$A:$Q,$V$2,FALSE)),"")</f>
        <v/>
      </c>
      <c r="W1516" s="104">
        <f>_xlfn.IFNA(IF($B1516="","",VLOOKUP($B1516,'SWC Towers'!$A:$Q,$W$2,FALSE)),"")</f>
        <v>0.1</v>
      </c>
      <c r="X1516" s="104" t="str">
        <f>_xlfn.IFNA(IF($B1516="","",VLOOKUP($B1516,'SWC Towers'!$A:$Q,$X$2,FALSE)),"")</f>
        <v/>
      </c>
      <c r="Y1516" s="104" t="str">
        <f>_xlfn.IFNA(IF($B1516="","",VLOOKUP($B1516,'SWC Towers'!$A:$Q,$Y$2,FALSE)),"")</f>
        <v/>
      </c>
      <c r="Z1516" s="104" t="str">
        <f>_xlfn.IFNA(IF($B1516="","",VLOOKUP($B1516,'SWC Towers'!$A:$Q,$Z$2,FALSE)),"")</f>
        <v/>
      </c>
      <c r="AA1516" s="104" t="str">
        <f>_xlfn.IFNA(IF($B1516="","",VLOOKUP($B1516,'SWC Towers'!$A:$Q,$AA$2,FALSE)),"")</f>
        <v/>
      </c>
      <c r="AB1516" s="106">
        <f>_xlfn.IFNA(IF($B1516="","",VLOOKUP($B1516,'SWC Towers'!$A:$Q,$AB$2,FALSE)),"")</f>
        <v>0.05</v>
      </c>
      <c r="AC1516" s="20">
        <f>SUM(Table25[[#This Row],[IT Tower: Application]:[Other/Non-IT ]])</f>
        <v>1</v>
      </c>
      <c r="AD1516" s="67"/>
      <c r="AE1516" s="67"/>
      <c r="AF1516" s="67"/>
      <c r="AG1516" s="67"/>
      <c r="AH1516" s="67"/>
      <c r="AI1516" s="67"/>
      <c r="AJ1516" s="67"/>
      <c r="AK1516" s="67"/>
      <c r="AL1516" s="67"/>
      <c r="AM1516" s="67"/>
      <c r="AN1516" s="67"/>
      <c r="AO1516" s="67"/>
      <c r="AP1516" s="67"/>
      <c r="AQ1516" s="67"/>
      <c r="AR1516" s="67"/>
      <c r="AS1516" s="67"/>
      <c r="AT1516" s="67"/>
      <c r="AU1516" s="67"/>
      <c r="AV1516" s="67"/>
      <c r="AW1516" s="67"/>
      <c r="AX1516" s="67"/>
      <c r="AY1516" s="67">
        <v>0</v>
      </c>
      <c r="AZ1516" s="67">
        <v>7268</v>
      </c>
      <c r="BA1516" s="67">
        <v>2280</v>
      </c>
      <c r="BB1516" s="113">
        <v>22961</v>
      </c>
      <c r="BC1516" s="113">
        <v>181686</v>
      </c>
      <c r="BD1516" s="113"/>
      <c r="BE1516" s="113"/>
      <c r="BF1516" s="113"/>
      <c r="BG1516" s="113"/>
      <c r="BH1516" s="113"/>
      <c r="BI1516" s="113"/>
      <c r="BJ1516" s="113"/>
      <c r="BK1516" s="113"/>
      <c r="BL1516" s="113"/>
      <c r="BM1516" s="113"/>
      <c r="BN1516" s="113"/>
      <c r="BO1516" s="113"/>
      <c r="BP1516" s="113"/>
      <c r="BQ1516" s="113"/>
      <c r="BR1516" s="113"/>
      <c r="BS1516" s="113"/>
      <c r="BT1516" s="113"/>
      <c r="BU1516" s="113"/>
      <c r="BV1516" s="113"/>
      <c r="BW1516" s="113"/>
      <c r="BX1516" s="113"/>
      <c r="BY1516" s="113"/>
      <c r="BZ1516" s="113"/>
      <c r="CA1516" s="67"/>
      <c r="CB1516" s="113"/>
      <c r="CC1516" s="69">
        <f>SUM(Table25[[#This Row],[Contract Amount FY00]:[Contract Amount FY50]])</f>
        <v>214195</v>
      </c>
      <c r="CD1516" s="114"/>
    </row>
    <row r="1517" spans="1:82" x14ac:dyDescent="0.25">
      <c r="A1517" s="122" t="s">
        <v>1956</v>
      </c>
      <c r="B1517" s="122" t="s">
        <v>2242</v>
      </c>
      <c r="C1517" s="122" t="s">
        <v>1184</v>
      </c>
      <c r="E1517" s="26" t="str">
        <f>IFERROR(IF(VLOOKUP(Table25[[#This Row],[Contract No.]],Table3[#All],3,FALSE)="","No","Yes"),"")</f>
        <v>Yes</v>
      </c>
      <c r="F1517" s="107" t="str">
        <f>IFERROR(VLOOKUP(Table25[[#This Row],[Contract No.]],Table3[#All],3,FALSE),"")</f>
        <v>NASPO</v>
      </c>
      <c r="G1517" s="107" t="str">
        <f>IFERROR(IF(Table25[[#This Row],[Cooperative Purchase
(Yes/No)]]="Yes","Yes",IF(VLOOKUP(Table25[[#This Row],[Contract No.]],Table3[#All],1,FALSE)=Table25[[#This Row],[Contract No.]],"Yes","No")),"No")</f>
        <v>Yes</v>
      </c>
      <c r="H1517" s="51">
        <f>IFERROR(VLOOKUP(Table25[[#This Row],[Contract No.]],Table3[#All],4,FALSE),"")</f>
        <v>44378</v>
      </c>
      <c r="I1517" s="28">
        <f>IFERROR(IF(AND(MONTH(Table25[[#This Row],[Contract Start Date]])&gt;6,MONTH(Table25[[#This Row],[Contract Start Date]])&lt;=12),YEAR(Table25[[#This Row],[Contract Start Date]])+1,YEAR(Table25[[#This Row],[Contract Start Date]])),"")</f>
        <v>2022</v>
      </c>
      <c r="J1517" s="108">
        <f>Table25[[#This Row],[FY Formula start]]</f>
        <v>2022</v>
      </c>
      <c r="K1517" s="59" t="str">
        <f>"FY"&amp;" "&amp;Table25[[#This Row],[Year Start]]</f>
        <v>FY 2022</v>
      </c>
      <c r="L1517" s="109">
        <f>IFERROR(VLOOKUP(Table25[[#This Row],[Contract No.]],Table3[#All],5,FALSE),"")</f>
        <v>47118</v>
      </c>
      <c r="M1517" s="110">
        <f>IFERROR(IF(Table25[[#This Row],[Contract End Date]]="99/99/9999","No End",IF(AND(MONTH(Table25[[#This Row],[Contract End Date]])&gt;6,MONTH(Table25[[#This Row],[Contract End Date]])&lt;=12),YEAR(Table25[[#This Row],[Contract End Date]])+1,YEAR(Table25[[#This Row],[Contract End Date]]))),"")</f>
        <v>2029</v>
      </c>
      <c r="N1517" s="111">
        <f>Table25[[#This Row],[FY Formula end]]</f>
        <v>2029</v>
      </c>
      <c r="O1517" s="112" t="str">
        <f>IF(Table25[[#This Row],[Year End]]="No End","No End","FY"&amp;" "&amp;Table25[[#This Row],[Year End]])</f>
        <v>FY 2029</v>
      </c>
      <c r="P1517" s="27"/>
      <c r="Q1517" s="104">
        <f>_xlfn.IFNA(IF($B1517="","",VLOOKUP($B1517,'SWC Towers'!$A:$Q,$Q$2,FALSE)),"")</f>
        <v>0.25</v>
      </c>
      <c r="R1517" s="106">
        <f>_xlfn.IFNA(IF($B1517="","",VLOOKUP($B1517,'SWC Towers'!$A:$Q,$R$2,FALSE)),"")</f>
        <v>0.3</v>
      </c>
      <c r="S1517" s="106" t="str">
        <f>_xlfn.IFNA(IF($B1517="","",VLOOKUP($B1517,'SWC Towers'!$A:$Q,$S$2,FALSE)),"")</f>
        <v/>
      </c>
      <c r="T1517" s="106" t="str">
        <f>_xlfn.IFNA(IF($B1517="","",VLOOKUP($B1517,'SWC Towers'!$A:$Q,$T$2,FALSE)),"")</f>
        <v/>
      </c>
      <c r="U1517" s="104">
        <f>_xlfn.IFNA(IF($B1517="","",VLOOKUP($B1517,'SWC Towers'!$A:$Q,$U$2,FALSE)),"")</f>
        <v>0.3</v>
      </c>
      <c r="V1517" s="104" t="str">
        <f>_xlfn.IFNA(IF($B1517="","",VLOOKUP($B1517,'SWC Towers'!$A:$Q,$V$2,FALSE)),"")</f>
        <v/>
      </c>
      <c r="W1517" s="104">
        <f>_xlfn.IFNA(IF($B1517="","",VLOOKUP($B1517,'SWC Towers'!$A:$Q,$W$2,FALSE)),"")</f>
        <v>0.1</v>
      </c>
      <c r="X1517" s="104" t="str">
        <f>_xlfn.IFNA(IF($B1517="","",VLOOKUP($B1517,'SWC Towers'!$A:$Q,$X$2,FALSE)),"")</f>
        <v/>
      </c>
      <c r="Y1517" s="104" t="str">
        <f>_xlfn.IFNA(IF($B1517="","",VLOOKUP($B1517,'SWC Towers'!$A:$Q,$Y$2,FALSE)),"")</f>
        <v/>
      </c>
      <c r="Z1517" s="104" t="str">
        <f>_xlfn.IFNA(IF($B1517="","",VLOOKUP($B1517,'SWC Towers'!$A:$Q,$Z$2,FALSE)),"")</f>
        <v/>
      </c>
      <c r="AA1517" s="104" t="str">
        <f>_xlfn.IFNA(IF($B1517="","",VLOOKUP($B1517,'SWC Towers'!$A:$Q,$AA$2,FALSE)),"")</f>
        <v/>
      </c>
      <c r="AB1517" s="106">
        <f>_xlfn.IFNA(IF($B1517="","",VLOOKUP($B1517,'SWC Towers'!$A:$Q,$AB$2,FALSE)),"")</f>
        <v>0.05</v>
      </c>
      <c r="AC1517" s="20">
        <f>SUM(Table25[[#This Row],[IT Tower: Application]:[Other/Non-IT ]])</f>
        <v>1</v>
      </c>
      <c r="AD1517" s="67"/>
      <c r="AE1517" s="67"/>
      <c r="AF1517" s="67"/>
      <c r="AG1517" s="67"/>
      <c r="AH1517" s="67"/>
      <c r="AI1517" s="67"/>
      <c r="AJ1517" s="67"/>
      <c r="AK1517" s="67"/>
      <c r="AL1517" s="67"/>
      <c r="AM1517" s="67"/>
      <c r="AN1517" s="67"/>
      <c r="AO1517" s="67"/>
      <c r="AP1517" s="67"/>
      <c r="AQ1517" s="67"/>
      <c r="AR1517" s="67"/>
      <c r="AS1517" s="67"/>
      <c r="AT1517" s="67"/>
      <c r="AU1517" s="67"/>
      <c r="AV1517" s="67"/>
      <c r="AW1517" s="67"/>
      <c r="AX1517" s="67"/>
      <c r="AY1517" s="67"/>
      <c r="AZ1517" s="67"/>
      <c r="BA1517" s="67">
        <v>0</v>
      </c>
      <c r="BB1517" s="113">
        <v>990</v>
      </c>
      <c r="BC1517" s="113"/>
      <c r="BD1517" s="113"/>
      <c r="BE1517" s="113"/>
      <c r="BF1517" s="113"/>
      <c r="BG1517" s="113"/>
      <c r="BH1517" s="113"/>
      <c r="BI1517" s="113"/>
      <c r="BJ1517" s="113"/>
      <c r="BK1517" s="113"/>
      <c r="BL1517" s="113"/>
      <c r="BM1517" s="113"/>
      <c r="BN1517" s="113"/>
      <c r="BO1517" s="113"/>
      <c r="BP1517" s="113"/>
      <c r="BQ1517" s="113"/>
      <c r="BR1517" s="113"/>
      <c r="BS1517" s="113"/>
      <c r="BT1517" s="113"/>
      <c r="BU1517" s="113"/>
      <c r="BV1517" s="113"/>
      <c r="BW1517" s="113"/>
      <c r="BX1517" s="113"/>
      <c r="BY1517" s="113"/>
      <c r="BZ1517" s="113"/>
      <c r="CA1517" s="67"/>
      <c r="CB1517" s="113"/>
      <c r="CC1517" s="69">
        <f>SUM(Table25[[#This Row],[Contract Amount FY00]:[Contract Amount FY50]])</f>
        <v>990</v>
      </c>
      <c r="CD1517" s="114"/>
    </row>
    <row r="1518" spans="1:82" x14ac:dyDescent="0.25">
      <c r="A1518" s="122" t="s">
        <v>1956</v>
      </c>
      <c r="B1518" s="122" t="s">
        <v>2242</v>
      </c>
      <c r="C1518" s="122" t="s">
        <v>527</v>
      </c>
      <c r="E1518" s="26" t="str">
        <f>IFERROR(IF(VLOOKUP(Table25[[#This Row],[Contract No.]],Table3[#All],3,FALSE)="","No","Yes"),"")</f>
        <v>Yes</v>
      </c>
      <c r="F1518" s="107" t="str">
        <f>IFERROR(VLOOKUP(Table25[[#This Row],[Contract No.]],Table3[#All],3,FALSE),"")</f>
        <v>NASPO</v>
      </c>
      <c r="G1518" s="107" t="str">
        <f>IFERROR(IF(Table25[[#This Row],[Cooperative Purchase
(Yes/No)]]="Yes","Yes",IF(VLOOKUP(Table25[[#This Row],[Contract No.]],Table3[#All],1,FALSE)=Table25[[#This Row],[Contract No.]],"Yes","No")),"No")</f>
        <v>Yes</v>
      </c>
      <c r="H1518" s="51">
        <f>IFERROR(VLOOKUP(Table25[[#This Row],[Contract No.]],Table3[#All],4,FALSE),"")</f>
        <v>44378</v>
      </c>
      <c r="I1518" s="28">
        <f>IFERROR(IF(AND(MONTH(Table25[[#This Row],[Contract Start Date]])&gt;6,MONTH(Table25[[#This Row],[Contract Start Date]])&lt;=12),YEAR(Table25[[#This Row],[Contract Start Date]])+1,YEAR(Table25[[#This Row],[Contract Start Date]])),"")</f>
        <v>2022</v>
      </c>
      <c r="J1518" s="108">
        <f>Table25[[#This Row],[FY Formula start]]</f>
        <v>2022</v>
      </c>
      <c r="K1518" s="59" t="str">
        <f>"FY"&amp;" "&amp;Table25[[#This Row],[Year Start]]</f>
        <v>FY 2022</v>
      </c>
      <c r="L1518" s="109">
        <f>IFERROR(VLOOKUP(Table25[[#This Row],[Contract No.]],Table3[#All],5,FALSE),"")</f>
        <v>47118</v>
      </c>
      <c r="M1518" s="110">
        <f>IFERROR(IF(Table25[[#This Row],[Contract End Date]]="99/99/9999","No End",IF(AND(MONTH(Table25[[#This Row],[Contract End Date]])&gt;6,MONTH(Table25[[#This Row],[Contract End Date]])&lt;=12),YEAR(Table25[[#This Row],[Contract End Date]])+1,YEAR(Table25[[#This Row],[Contract End Date]]))),"")</f>
        <v>2029</v>
      </c>
      <c r="N1518" s="111">
        <f>Table25[[#This Row],[FY Formula end]]</f>
        <v>2029</v>
      </c>
      <c r="O1518" s="112" t="str">
        <f>IF(Table25[[#This Row],[Year End]]="No End","No End","FY"&amp;" "&amp;Table25[[#This Row],[Year End]])</f>
        <v>FY 2029</v>
      </c>
      <c r="P1518" s="27"/>
      <c r="Q1518" s="104">
        <f>_xlfn.IFNA(IF($B1518="","",VLOOKUP($B1518,'SWC Towers'!$A:$Q,$Q$2,FALSE)),"")</f>
        <v>0.25</v>
      </c>
      <c r="R1518" s="106">
        <f>_xlfn.IFNA(IF($B1518="","",VLOOKUP($B1518,'SWC Towers'!$A:$Q,$R$2,FALSE)),"")</f>
        <v>0.3</v>
      </c>
      <c r="S1518" s="106" t="str">
        <f>_xlfn.IFNA(IF($B1518="","",VLOOKUP($B1518,'SWC Towers'!$A:$Q,$S$2,FALSE)),"")</f>
        <v/>
      </c>
      <c r="T1518" s="106" t="str">
        <f>_xlfn.IFNA(IF($B1518="","",VLOOKUP($B1518,'SWC Towers'!$A:$Q,$T$2,FALSE)),"")</f>
        <v/>
      </c>
      <c r="U1518" s="104">
        <f>_xlfn.IFNA(IF($B1518="","",VLOOKUP($B1518,'SWC Towers'!$A:$Q,$U$2,FALSE)),"")</f>
        <v>0.3</v>
      </c>
      <c r="V1518" s="104" t="str">
        <f>_xlfn.IFNA(IF($B1518="","",VLOOKUP($B1518,'SWC Towers'!$A:$Q,$V$2,FALSE)),"")</f>
        <v/>
      </c>
      <c r="W1518" s="104">
        <f>_xlfn.IFNA(IF($B1518="","",VLOOKUP($B1518,'SWC Towers'!$A:$Q,$W$2,FALSE)),"")</f>
        <v>0.1</v>
      </c>
      <c r="X1518" s="104" t="str">
        <f>_xlfn.IFNA(IF($B1518="","",VLOOKUP($B1518,'SWC Towers'!$A:$Q,$X$2,FALSE)),"")</f>
        <v/>
      </c>
      <c r="Y1518" s="104" t="str">
        <f>_xlfn.IFNA(IF($B1518="","",VLOOKUP($B1518,'SWC Towers'!$A:$Q,$Y$2,FALSE)),"")</f>
        <v/>
      </c>
      <c r="Z1518" s="104" t="str">
        <f>_xlfn.IFNA(IF($B1518="","",VLOOKUP($B1518,'SWC Towers'!$A:$Q,$Z$2,FALSE)),"")</f>
        <v/>
      </c>
      <c r="AA1518" s="104" t="str">
        <f>_xlfn.IFNA(IF($B1518="","",VLOOKUP($B1518,'SWC Towers'!$A:$Q,$AA$2,FALSE)),"")</f>
        <v/>
      </c>
      <c r="AB1518" s="106">
        <f>_xlfn.IFNA(IF($B1518="","",VLOOKUP($B1518,'SWC Towers'!$A:$Q,$AB$2,FALSE)),"")</f>
        <v>0.05</v>
      </c>
      <c r="AC1518" s="20">
        <f>SUM(Table25[[#This Row],[IT Tower: Application]:[Other/Non-IT ]])</f>
        <v>1</v>
      </c>
      <c r="AD1518" s="67"/>
      <c r="AE1518" s="67"/>
      <c r="AF1518" s="67"/>
      <c r="AG1518" s="67"/>
      <c r="AH1518" s="67"/>
      <c r="AI1518" s="67"/>
      <c r="AJ1518" s="67"/>
      <c r="AK1518" s="67"/>
      <c r="AL1518" s="67"/>
      <c r="AM1518" s="67"/>
      <c r="AN1518" s="67"/>
      <c r="AO1518" s="67"/>
      <c r="AP1518" s="67"/>
      <c r="AQ1518" s="67"/>
      <c r="AR1518" s="67"/>
      <c r="AS1518" s="67"/>
      <c r="AT1518" s="67"/>
      <c r="AU1518" s="67"/>
      <c r="AV1518" s="67"/>
      <c r="AW1518" s="67"/>
      <c r="AX1518" s="67"/>
      <c r="AY1518" s="67"/>
      <c r="AZ1518" s="67"/>
      <c r="BA1518" s="67">
        <v>7431</v>
      </c>
      <c r="BB1518" s="113">
        <v>213</v>
      </c>
      <c r="BC1518" s="113"/>
      <c r="BD1518" s="113"/>
      <c r="BE1518" s="113"/>
      <c r="BF1518" s="113"/>
      <c r="BG1518" s="113"/>
      <c r="BH1518" s="113"/>
      <c r="BI1518" s="113"/>
      <c r="BJ1518" s="113"/>
      <c r="BK1518" s="113"/>
      <c r="BL1518" s="113"/>
      <c r="BM1518" s="113"/>
      <c r="BN1518" s="113"/>
      <c r="BO1518" s="113"/>
      <c r="BP1518" s="113"/>
      <c r="BQ1518" s="113"/>
      <c r="BR1518" s="113"/>
      <c r="BS1518" s="113"/>
      <c r="BT1518" s="113"/>
      <c r="BU1518" s="113"/>
      <c r="BV1518" s="113"/>
      <c r="BW1518" s="113"/>
      <c r="BX1518" s="113"/>
      <c r="BY1518" s="113"/>
      <c r="BZ1518" s="113"/>
      <c r="CA1518" s="67"/>
      <c r="CB1518" s="113"/>
      <c r="CC1518" s="69">
        <f>SUM(Table25[[#This Row],[Contract Amount FY00]:[Contract Amount FY50]])</f>
        <v>7644</v>
      </c>
      <c r="CD1518" s="114"/>
    </row>
    <row r="1519" spans="1:82" x14ac:dyDescent="0.25">
      <c r="A1519" s="122" t="s">
        <v>1956</v>
      </c>
      <c r="B1519" s="122" t="s">
        <v>2242</v>
      </c>
      <c r="C1519" s="122" t="s">
        <v>385</v>
      </c>
      <c r="E1519" s="26" t="str">
        <f>IFERROR(IF(VLOOKUP(Table25[[#This Row],[Contract No.]],Table3[#All],3,FALSE)="","No","Yes"),"")</f>
        <v>Yes</v>
      </c>
      <c r="F1519" s="107" t="str">
        <f>IFERROR(VLOOKUP(Table25[[#This Row],[Contract No.]],Table3[#All],3,FALSE),"")</f>
        <v>NASPO</v>
      </c>
      <c r="G1519" s="107" t="str">
        <f>IFERROR(IF(Table25[[#This Row],[Cooperative Purchase
(Yes/No)]]="Yes","Yes",IF(VLOOKUP(Table25[[#This Row],[Contract No.]],Table3[#All],1,FALSE)=Table25[[#This Row],[Contract No.]],"Yes","No")),"No")</f>
        <v>Yes</v>
      </c>
      <c r="H1519" s="51">
        <f>IFERROR(VLOOKUP(Table25[[#This Row],[Contract No.]],Table3[#All],4,FALSE),"")</f>
        <v>44378</v>
      </c>
      <c r="I1519" s="28">
        <f>IFERROR(IF(AND(MONTH(Table25[[#This Row],[Contract Start Date]])&gt;6,MONTH(Table25[[#This Row],[Contract Start Date]])&lt;=12),YEAR(Table25[[#This Row],[Contract Start Date]])+1,YEAR(Table25[[#This Row],[Contract Start Date]])),"")</f>
        <v>2022</v>
      </c>
      <c r="J1519" s="108">
        <f>Table25[[#This Row],[FY Formula start]]</f>
        <v>2022</v>
      </c>
      <c r="K1519" s="59" t="str">
        <f>"FY"&amp;" "&amp;Table25[[#This Row],[Year Start]]</f>
        <v>FY 2022</v>
      </c>
      <c r="L1519" s="109">
        <f>IFERROR(VLOOKUP(Table25[[#This Row],[Contract No.]],Table3[#All],5,FALSE),"")</f>
        <v>47118</v>
      </c>
      <c r="M1519" s="110">
        <f>IFERROR(IF(Table25[[#This Row],[Contract End Date]]="99/99/9999","No End",IF(AND(MONTH(Table25[[#This Row],[Contract End Date]])&gt;6,MONTH(Table25[[#This Row],[Contract End Date]])&lt;=12),YEAR(Table25[[#This Row],[Contract End Date]])+1,YEAR(Table25[[#This Row],[Contract End Date]]))),"")</f>
        <v>2029</v>
      </c>
      <c r="N1519" s="111">
        <f>Table25[[#This Row],[FY Formula end]]</f>
        <v>2029</v>
      </c>
      <c r="O1519" s="112" t="str">
        <f>IF(Table25[[#This Row],[Year End]]="No End","No End","FY"&amp;" "&amp;Table25[[#This Row],[Year End]])</f>
        <v>FY 2029</v>
      </c>
      <c r="P1519" s="27"/>
      <c r="Q1519" s="104">
        <f>_xlfn.IFNA(IF($B1519="","",VLOOKUP($B1519,'SWC Towers'!$A:$Q,$Q$2,FALSE)),"")</f>
        <v>0.25</v>
      </c>
      <c r="R1519" s="106">
        <f>_xlfn.IFNA(IF($B1519="","",VLOOKUP($B1519,'SWC Towers'!$A:$Q,$R$2,FALSE)),"")</f>
        <v>0.3</v>
      </c>
      <c r="S1519" s="106" t="str">
        <f>_xlfn.IFNA(IF($B1519="","",VLOOKUP($B1519,'SWC Towers'!$A:$Q,$S$2,FALSE)),"")</f>
        <v/>
      </c>
      <c r="T1519" s="106" t="str">
        <f>_xlfn.IFNA(IF($B1519="","",VLOOKUP($B1519,'SWC Towers'!$A:$Q,$T$2,FALSE)),"")</f>
        <v/>
      </c>
      <c r="U1519" s="104">
        <f>_xlfn.IFNA(IF($B1519="","",VLOOKUP($B1519,'SWC Towers'!$A:$Q,$U$2,FALSE)),"")</f>
        <v>0.3</v>
      </c>
      <c r="V1519" s="104" t="str">
        <f>_xlfn.IFNA(IF($B1519="","",VLOOKUP($B1519,'SWC Towers'!$A:$Q,$V$2,FALSE)),"")</f>
        <v/>
      </c>
      <c r="W1519" s="104">
        <f>_xlfn.IFNA(IF($B1519="","",VLOOKUP($B1519,'SWC Towers'!$A:$Q,$W$2,FALSE)),"")</f>
        <v>0.1</v>
      </c>
      <c r="X1519" s="104" t="str">
        <f>_xlfn.IFNA(IF($B1519="","",VLOOKUP($B1519,'SWC Towers'!$A:$Q,$X$2,FALSE)),"")</f>
        <v/>
      </c>
      <c r="Y1519" s="104" t="str">
        <f>_xlfn.IFNA(IF($B1519="","",VLOOKUP($B1519,'SWC Towers'!$A:$Q,$Y$2,FALSE)),"")</f>
        <v/>
      </c>
      <c r="Z1519" s="104" t="str">
        <f>_xlfn.IFNA(IF($B1519="","",VLOOKUP($B1519,'SWC Towers'!$A:$Q,$Z$2,FALSE)),"")</f>
        <v/>
      </c>
      <c r="AA1519" s="104" t="str">
        <f>_xlfn.IFNA(IF($B1519="","",VLOOKUP($B1519,'SWC Towers'!$A:$Q,$AA$2,FALSE)),"")</f>
        <v/>
      </c>
      <c r="AB1519" s="106">
        <f>_xlfn.IFNA(IF($B1519="","",VLOOKUP($B1519,'SWC Towers'!$A:$Q,$AB$2,FALSE)),"")</f>
        <v>0.05</v>
      </c>
      <c r="AC1519" s="20">
        <f>SUM(Table25[[#This Row],[IT Tower: Application]:[Other/Non-IT ]])</f>
        <v>1</v>
      </c>
      <c r="AD1519" s="67"/>
      <c r="AE1519" s="67"/>
      <c r="AF1519" s="67"/>
      <c r="AG1519" s="67"/>
      <c r="AH1519" s="67"/>
      <c r="AI1519" s="67"/>
      <c r="AJ1519" s="67"/>
      <c r="AK1519" s="67"/>
      <c r="AL1519" s="67"/>
      <c r="AM1519" s="67"/>
      <c r="AN1519" s="67"/>
      <c r="AO1519" s="67"/>
      <c r="AP1519" s="67"/>
      <c r="AQ1519" s="67"/>
      <c r="AR1519" s="67"/>
      <c r="AS1519" s="67"/>
      <c r="AT1519" s="67"/>
      <c r="AU1519" s="67"/>
      <c r="AV1519" s="67"/>
      <c r="AW1519" s="67"/>
      <c r="AX1519" s="67"/>
      <c r="AY1519" s="67"/>
      <c r="AZ1519" s="67">
        <v>0</v>
      </c>
      <c r="BA1519" s="67">
        <v>7805</v>
      </c>
      <c r="BB1519" s="113">
        <v>3773</v>
      </c>
      <c r="BC1519" s="113">
        <v>19849</v>
      </c>
      <c r="BD1519" s="113"/>
      <c r="BE1519" s="113"/>
      <c r="BF1519" s="113"/>
      <c r="BG1519" s="113"/>
      <c r="BH1519" s="113"/>
      <c r="BI1519" s="113"/>
      <c r="BJ1519" s="113"/>
      <c r="BK1519" s="113"/>
      <c r="BL1519" s="113"/>
      <c r="BM1519" s="113"/>
      <c r="BN1519" s="113"/>
      <c r="BO1519" s="113"/>
      <c r="BP1519" s="113"/>
      <c r="BQ1519" s="113"/>
      <c r="BR1519" s="113"/>
      <c r="BS1519" s="113"/>
      <c r="BT1519" s="113"/>
      <c r="BU1519" s="113"/>
      <c r="BV1519" s="113"/>
      <c r="BW1519" s="113"/>
      <c r="BX1519" s="113"/>
      <c r="BY1519" s="113"/>
      <c r="BZ1519" s="113"/>
      <c r="CA1519" s="67"/>
      <c r="CB1519" s="113"/>
      <c r="CC1519" s="69">
        <f>SUM(Table25[[#This Row],[Contract Amount FY00]:[Contract Amount FY50]])</f>
        <v>31427</v>
      </c>
      <c r="CD1519" s="114"/>
    </row>
    <row r="1520" spans="1:82" x14ac:dyDescent="0.25">
      <c r="A1520" s="122" t="s">
        <v>1956</v>
      </c>
      <c r="B1520" s="122" t="s">
        <v>2242</v>
      </c>
      <c r="C1520" s="122" t="s">
        <v>3226</v>
      </c>
      <c r="E1520" s="26" t="str">
        <f>IFERROR(IF(VLOOKUP(Table25[[#This Row],[Contract No.]],Table3[#All],3,FALSE)="","No","Yes"),"")</f>
        <v>Yes</v>
      </c>
      <c r="F1520" s="107" t="str">
        <f>IFERROR(VLOOKUP(Table25[[#This Row],[Contract No.]],Table3[#All],3,FALSE),"")</f>
        <v>NASPO</v>
      </c>
      <c r="G1520" s="107" t="str">
        <f>IFERROR(IF(Table25[[#This Row],[Cooperative Purchase
(Yes/No)]]="Yes","Yes",IF(VLOOKUP(Table25[[#This Row],[Contract No.]],Table3[#All],1,FALSE)=Table25[[#This Row],[Contract No.]],"Yes","No")),"No")</f>
        <v>Yes</v>
      </c>
      <c r="H1520" s="51">
        <f>IFERROR(VLOOKUP(Table25[[#This Row],[Contract No.]],Table3[#All],4,FALSE),"")</f>
        <v>44378</v>
      </c>
      <c r="I1520" s="28">
        <f>IFERROR(IF(AND(MONTH(Table25[[#This Row],[Contract Start Date]])&gt;6,MONTH(Table25[[#This Row],[Contract Start Date]])&lt;=12),YEAR(Table25[[#This Row],[Contract Start Date]])+1,YEAR(Table25[[#This Row],[Contract Start Date]])),"")</f>
        <v>2022</v>
      </c>
      <c r="J1520" s="108">
        <f>Table25[[#This Row],[FY Formula start]]</f>
        <v>2022</v>
      </c>
      <c r="K1520" s="59" t="str">
        <f>"FY"&amp;" "&amp;Table25[[#This Row],[Year Start]]</f>
        <v>FY 2022</v>
      </c>
      <c r="L1520" s="109">
        <f>IFERROR(VLOOKUP(Table25[[#This Row],[Contract No.]],Table3[#All],5,FALSE),"")</f>
        <v>47118</v>
      </c>
      <c r="M1520" s="110">
        <f>IFERROR(IF(Table25[[#This Row],[Contract End Date]]="99/99/9999","No End",IF(AND(MONTH(Table25[[#This Row],[Contract End Date]])&gt;6,MONTH(Table25[[#This Row],[Contract End Date]])&lt;=12),YEAR(Table25[[#This Row],[Contract End Date]])+1,YEAR(Table25[[#This Row],[Contract End Date]]))),"")</f>
        <v>2029</v>
      </c>
      <c r="N1520" s="111">
        <f>Table25[[#This Row],[FY Formula end]]</f>
        <v>2029</v>
      </c>
      <c r="O1520" s="112" t="str">
        <f>IF(Table25[[#This Row],[Year End]]="No End","No End","FY"&amp;" "&amp;Table25[[#This Row],[Year End]])</f>
        <v>FY 2029</v>
      </c>
      <c r="P1520" s="27"/>
      <c r="Q1520" s="104">
        <f>_xlfn.IFNA(IF($B1520="","",VLOOKUP($B1520,'SWC Towers'!$A:$Q,$Q$2,FALSE)),"")</f>
        <v>0.25</v>
      </c>
      <c r="R1520" s="106">
        <f>_xlfn.IFNA(IF($B1520="","",VLOOKUP($B1520,'SWC Towers'!$A:$Q,$R$2,FALSE)),"")</f>
        <v>0.3</v>
      </c>
      <c r="S1520" s="106" t="str">
        <f>_xlfn.IFNA(IF($B1520="","",VLOOKUP($B1520,'SWC Towers'!$A:$Q,$S$2,FALSE)),"")</f>
        <v/>
      </c>
      <c r="T1520" s="106" t="str">
        <f>_xlfn.IFNA(IF($B1520="","",VLOOKUP($B1520,'SWC Towers'!$A:$Q,$T$2,FALSE)),"")</f>
        <v/>
      </c>
      <c r="U1520" s="104">
        <f>_xlfn.IFNA(IF($B1520="","",VLOOKUP($B1520,'SWC Towers'!$A:$Q,$U$2,FALSE)),"")</f>
        <v>0.3</v>
      </c>
      <c r="V1520" s="104" t="str">
        <f>_xlfn.IFNA(IF($B1520="","",VLOOKUP($B1520,'SWC Towers'!$A:$Q,$V$2,FALSE)),"")</f>
        <v/>
      </c>
      <c r="W1520" s="104">
        <f>_xlfn.IFNA(IF($B1520="","",VLOOKUP($B1520,'SWC Towers'!$A:$Q,$W$2,FALSE)),"")</f>
        <v>0.1</v>
      </c>
      <c r="X1520" s="104" t="str">
        <f>_xlfn.IFNA(IF($B1520="","",VLOOKUP($B1520,'SWC Towers'!$A:$Q,$X$2,FALSE)),"")</f>
        <v/>
      </c>
      <c r="Y1520" s="104" t="str">
        <f>_xlfn.IFNA(IF($B1520="","",VLOOKUP($B1520,'SWC Towers'!$A:$Q,$Y$2,FALSE)),"")</f>
        <v/>
      </c>
      <c r="Z1520" s="104" t="str">
        <f>_xlfn.IFNA(IF($B1520="","",VLOOKUP($B1520,'SWC Towers'!$A:$Q,$Z$2,FALSE)),"")</f>
        <v/>
      </c>
      <c r="AA1520" s="104" t="str">
        <f>_xlfn.IFNA(IF($B1520="","",VLOOKUP($B1520,'SWC Towers'!$A:$Q,$AA$2,FALSE)),"")</f>
        <v/>
      </c>
      <c r="AB1520" s="106">
        <f>_xlfn.IFNA(IF($B1520="","",VLOOKUP($B1520,'SWC Towers'!$A:$Q,$AB$2,FALSE)),"")</f>
        <v>0.05</v>
      </c>
      <c r="AC1520" s="20">
        <f>SUM(Table25[[#This Row],[IT Tower: Application]:[Other/Non-IT ]])</f>
        <v>1</v>
      </c>
      <c r="AD1520" s="67"/>
      <c r="AE1520" s="67"/>
      <c r="AF1520" s="67"/>
      <c r="AG1520" s="67"/>
      <c r="AH1520" s="67"/>
      <c r="AI1520" s="67"/>
      <c r="AJ1520" s="67"/>
      <c r="AK1520" s="67"/>
      <c r="AL1520" s="67"/>
      <c r="AM1520" s="67"/>
      <c r="AN1520" s="67"/>
      <c r="AO1520" s="67"/>
      <c r="AP1520" s="67"/>
      <c r="AQ1520" s="67"/>
      <c r="AR1520" s="67"/>
      <c r="AS1520" s="67"/>
      <c r="AT1520" s="67"/>
      <c r="AU1520" s="67"/>
      <c r="AV1520" s="67"/>
      <c r="AW1520" s="67"/>
      <c r="AX1520" s="67"/>
      <c r="AY1520" s="67"/>
      <c r="AZ1520" s="67">
        <v>38075</v>
      </c>
      <c r="BA1520" s="67">
        <v>239904</v>
      </c>
      <c r="BB1520" s="113">
        <v>45254</v>
      </c>
      <c r="BC1520" s="113">
        <v>237020</v>
      </c>
      <c r="BD1520" s="113"/>
      <c r="BE1520" s="113"/>
      <c r="BF1520" s="113"/>
      <c r="BG1520" s="113"/>
      <c r="BH1520" s="113"/>
      <c r="BI1520" s="113"/>
      <c r="BJ1520" s="113"/>
      <c r="BK1520" s="113"/>
      <c r="BL1520" s="113"/>
      <c r="BM1520" s="113"/>
      <c r="BN1520" s="113"/>
      <c r="BO1520" s="113"/>
      <c r="BP1520" s="113"/>
      <c r="BQ1520" s="113"/>
      <c r="BR1520" s="113"/>
      <c r="BS1520" s="113"/>
      <c r="BT1520" s="113"/>
      <c r="BU1520" s="113"/>
      <c r="BV1520" s="113"/>
      <c r="BW1520" s="113"/>
      <c r="BX1520" s="113"/>
      <c r="BY1520" s="113"/>
      <c r="BZ1520" s="113"/>
      <c r="CA1520" s="67"/>
      <c r="CB1520" s="113"/>
      <c r="CC1520" s="69">
        <f>SUM(Table25[[#This Row],[Contract Amount FY00]:[Contract Amount FY50]])</f>
        <v>560253</v>
      </c>
      <c r="CD1520" s="114"/>
    </row>
    <row r="1521" spans="1:82" x14ac:dyDescent="0.25">
      <c r="A1521" s="122" t="s">
        <v>1956</v>
      </c>
      <c r="B1521" s="122" t="s">
        <v>2242</v>
      </c>
      <c r="C1521" s="122" t="s">
        <v>2472</v>
      </c>
      <c r="E1521" s="26" t="str">
        <f>IFERROR(IF(VLOOKUP(Table25[[#This Row],[Contract No.]],Table3[#All],3,FALSE)="","No","Yes"),"")</f>
        <v>Yes</v>
      </c>
      <c r="F1521" s="107" t="str">
        <f>IFERROR(VLOOKUP(Table25[[#This Row],[Contract No.]],Table3[#All],3,FALSE),"")</f>
        <v>NASPO</v>
      </c>
      <c r="G1521" s="107" t="str">
        <f>IFERROR(IF(Table25[[#This Row],[Cooperative Purchase
(Yes/No)]]="Yes","Yes",IF(VLOOKUP(Table25[[#This Row],[Contract No.]],Table3[#All],1,FALSE)=Table25[[#This Row],[Contract No.]],"Yes","No")),"No")</f>
        <v>Yes</v>
      </c>
      <c r="H1521" s="51">
        <f>IFERROR(VLOOKUP(Table25[[#This Row],[Contract No.]],Table3[#All],4,FALSE),"")</f>
        <v>44378</v>
      </c>
      <c r="I1521" s="28">
        <f>IFERROR(IF(AND(MONTH(Table25[[#This Row],[Contract Start Date]])&gt;6,MONTH(Table25[[#This Row],[Contract Start Date]])&lt;=12),YEAR(Table25[[#This Row],[Contract Start Date]])+1,YEAR(Table25[[#This Row],[Contract Start Date]])),"")</f>
        <v>2022</v>
      </c>
      <c r="J1521" s="108">
        <f>Table25[[#This Row],[FY Formula start]]</f>
        <v>2022</v>
      </c>
      <c r="K1521" s="59" t="str">
        <f>"FY"&amp;" "&amp;Table25[[#This Row],[Year Start]]</f>
        <v>FY 2022</v>
      </c>
      <c r="L1521" s="109">
        <f>IFERROR(VLOOKUP(Table25[[#This Row],[Contract No.]],Table3[#All],5,FALSE),"")</f>
        <v>47118</v>
      </c>
      <c r="M1521" s="110">
        <f>IFERROR(IF(Table25[[#This Row],[Contract End Date]]="99/99/9999","No End",IF(AND(MONTH(Table25[[#This Row],[Contract End Date]])&gt;6,MONTH(Table25[[#This Row],[Contract End Date]])&lt;=12),YEAR(Table25[[#This Row],[Contract End Date]])+1,YEAR(Table25[[#This Row],[Contract End Date]]))),"")</f>
        <v>2029</v>
      </c>
      <c r="N1521" s="111">
        <f>Table25[[#This Row],[FY Formula end]]</f>
        <v>2029</v>
      </c>
      <c r="O1521" s="112" t="str">
        <f>IF(Table25[[#This Row],[Year End]]="No End","No End","FY"&amp;" "&amp;Table25[[#This Row],[Year End]])</f>
        <v>FY 2029</v>
      </c>
      <c r="P1521" s="27"/>
      <c r="Q1521" s="104">
        <f>_xlfn.IFNA(IF($B1521="","",VLOOKUP($B1521,'SWC Towers'!$A:$Q,$Q$2,FALSE)),"")</f>
        <v>0.25</v>
      </c>
      <c r="R1521" s="106">
        <f>_xlfn.IFNA(IF($B1521="","",VLOOKUP($B1521,'SWC Towers'!$A:$Q,$R$2,FALSE)),"")</f>
        <v>0.3</v>
      </c>
      <c r="S1521" s="106" t="str">
        <f>_xlfn.IFNA(IF($B1521="","",VLOOKUP($B1521,'SWC Towers'!$A:$Q,$S$2,FALSE)),"")</f>
        <v/>
      </c>
      <c r="T1521" s="106" t="str">
        <f>_xlfn.IFNA(IF($B1521="","",VLOOKUP($B1521,'SWC Towers'!$A:$Q,$T$2,FALSE)),"")</f>
        <v/>
      </c>
      <c r="U1521" s="104">
        <f>_xlfn.IFNA(IF($B1521="","",VLOOKUP($B1521,'SWC Towers'!$A:$Q,$U$2,FALSE)),"")</f>
        <v>0.3</v>
      </c>
      <c r="V1521" s="104" t="str">
        <f>_xlfn.IFNA(IF($B1521="","",VLOOKUP($B1521,'SWC Towers'!$A:$Q,$V$2,FALSE)),"")</f>
        <v/>
      </c>
      <c r="W1521" s="104">
        <f>_xlfn.IFNA(IF($B1521="","",VLOOKUP($B1521,'SWC Towers'!$A:$Q,$W$2,FALSE)),"")</f>
        <v>0.1</v>
      </c>
      <c r="X1521" s="104" t="str">
        <f>_xlfn.IFNA(IF($B1521="","",VLOOKUP($B1521,'SWC Towers'!$A:$Q,$X$2,FALSE)),"")</f>
        <v/>
      </c>
      <c r="Y1521" s="104" t="str">
        <f>_xlfn.IFNA(IF($B1521="","",VLOOKUP($B1521,'SWC Towers'!$A:$Q,$Y$2,FALSE)),"")</f>
        <v/>
      </c>
      <c r="Z1521" s="104" t="str">
        <f>_xlfn.IFNA(IF($B1521="","",VLOOKUP($B1521,'SWC Towers'!$A:$Q,$Z$2,FALSE)),"")</f>
        <v/>
      </c>
      <c r="AA1521" s="104" t="str">
        <f>_xlfn.IFNA(IF($B1521="","",VLOOKUP($B1521,'SWC Towers'!$A:$Q,$AA$2,FALSE)),"")</f>
        <v/>
      </c>
      <c r="AB1521" s="106">
        <f>_xlfn.IFNA(IF($B1521="","",VLOOKUP($B1521,'SWC Towers'!$A:$Q,$AB$2,FALSE)),"")</f>
        <v>0.05</v>
      </c>
      <c r="AC1521" s="20">
        <f>SUM(Table25[[#This Row],[IT Tower: Application]:[Other/Non-IT ]])</f>
        <v>1</v>
      </c>
      <c r="AD1521" s="67"/>
      <c r="AE1521" s="67"/>
      <c r="AF1521" s="67"/>
      <c r="AG1521" s="67"/>
      <c r="AH1521" s="67"/>
      <c r="AI1521" s="67"/>
      <c r="AJ1521" s="67"/>
      <c r="AK1521" s="67"/>
      <c r="AL1521" s="67"/>
      <c r="AM1521" s="67"/>
      <c r="AN1521" s="67"/>
      <c r="AO1521" s="67"/>
      <c r="AP1521" s="67"/>
      <c r="AQ1521" s="67"/>
      <c r="AR1521" s="67"/>
      <c r="AS1521" s="67"/>
      <c r="AT1521" s="67"/>
      <c r="AU1521" s="67"/>
      <c r="AV1521" s="67"/>
      <c r="AW1521" s="67"/>
      <c r="AX1521" s="67"/>
      <c r="AY1521" s="67"/>
      <c r="AZ1521" s="67">
        <v>225167</v>
      </c>
      <c r="BA1521" s="67">
        <v>52946</v>
      </c>
      <c r="BB1521" s="113"/>
      <c r="BC1521" s="113"/>
      <c r="BD1521" s="113"/>
      <c r="BE1521" s="113"/>
      <c r="BF1521" s="113"/>
      <c r="BG1521" s="113"/>
      <c r="BH1521" s="113"/>
      <c r="BI1521" s="113"/>
      <c r="BJ1521" s="113"/>
      <c r="BK1521" s="113"/>
      <c r="BL1521" s="113"/>
      <c r="BM1521" s="113"/>
      <c r="BN1521" s="113"/>
      <c r="BO1521" s="113"/>
      <c r="BP1521" s="113"/>
      <c r="BQ1521" s="113"/>
      <c r="BR1521" s="113"/>
      <c r="BS1521" s="113"/>
      <c r="BT1521" s="113"/>
      <c r="BU1521" s="113"/>
      <c r="BV1521" s="113"/>
      <c r="BW1521" s="113"/>
      <c r="BX1521" s="113"/>
      <c r="BY1521" s="113"/>
      <c r="BZ1521" s="113"/>
      <c r="CA1521" s="67"/>
      <c r="CB1521" s="113"/>
      <c r="CC1521" s="69">
        <f>SUM(Table25[[#This Row],[Contract Amount FY00]:[Contract Amount FY50]])</f>
        <v>278113</v>
      </c>
      <c r="CD1521" s="114"/>
    </row>
    <row r="1522" spans="1:82" x14ac:dyDescent="0.25">
      <c r="A1522" s="122" t="s">
        <v>1956</v>
      </c>
      <c r="B1522" s="122" t="s">
        <v>762</v>
      </c>
      <c r="C1522" s="122" t="s">
        <v>1160</v>
      </c>
      <c r="E1522" s="26" t="str">
        <f>IFERROR(IF(VLOOKUP(Table25[[#This Row],[Contract No.]],Table3[#All],3,FALSE)="","No","Yes"),"")</f>
        <v>No</v>
      </c>
      <c r="F1522" s="107" t="str">
        <f>IFERROR(VLOOKUP(Table25[[#This Row],[Contract No.]],Table3[#All],3,FALSE),"")</f>
        <v/>
      </c>
      <c r="G1522" s="107" t="str">
        <f>IFERROR(IF(Table25[[#This Row],[Cooperative Purchase
(Yes/No)]]="Yes","Yes",IF(VLOOKUP(Table25[[#This Row],[Contract No.]],Table3[#All],1,FALSE)=Table25[[#This Row],[Contract No.]],"Yes","No")),"No")</f>
        <v>Yes</v>
      </c>
      <c r="H1522" s="51">
        <f>IFERROR(VLOOKUP(Table25[[#This Row],[Contract No.]],Table3[#All],4,FALSE),"")</f>
        <v>43435</v>
      </c>
      <c r="I1522" s="28">
        <f>IFERROR(IF(AND(MONTH(Table25[[#This Row],[Contract Start Date]])&gt;6,MONTH(Table25[[#This Row],[Contract Start Date]])&lt;=12),YEAR(Table25[[#This Row],[Contract Start Date]])+1,YEAR(Table25[[#This Row],[Contract Start Date]])),"")</f>
        <v>2019</v>
      </c>
      <c r="J1522" s="108">
        <f>Table25[[#This Row],[FY Formula start]]</f>
        <v>2019</v>
      </c>
      <c r="K1522" s="59" t="str">
        <f>"FY"&amp;" "&amp;Table25[[#This Row],[Year Start]]</f>
        <v>FY 2019</v>
      </c>
      <c r="L1522" s="109">
        <f>IFERROR(VLOOKUP(Table25[[#This Row],[Contract No.]],Table3[#All],5,FALSE),"")</f>
        <v>45626</v>
      </c>
      <c r="M1522" s="110">
        <f>IFERROR(IF(Table25[[#This Row],[Contract End Date]]="99/99/9999","No End",IF(AND(MONTH(Table25[[#This Row],[Contract End Date]])&gt;6,MONTH(Table25[[#This Row],[Contract End Date]])&lt;=12),YEAR(Table25[[#This Row],[Contract End Date]])+1,YEAR(Table25[[#This Row],[Contract End Date]]))),"")</f>
        <v>2025</v>
      </c>
      <c r="N1522" s="111">
        <f>Table25[[#This Row],[FY Formula end]]</f>
        <v>2025</v>
      </c>
      <c r="O1522" s="112" t="str">
        <f>IF(Table25[[#This Row],[Year End]]="No End","No End","FY"&amp;" "&amp;Table25[[#This Row],[Year End]])</f>
        <v>FY 2025</v>
      </c>
      <c r="P1522" s="27"/>
      <c r="Q1522" s="104" t="str">
        <f>_xlfn.IFNA(IF($B1522="","",VLOOKUP($B1522,'SWC Towers'!$A:$Q,$Q$2,FALSE)),"")</f>
        <v/>
      </c>
      <c r="R1522" s="106" t="str">
        <f>_xlfn.IFNA(IF($B1522="","",VLOOKUP($B1522,'SWC Towers'!$A:$Q,$R$2,FALSE)),"")</f>
        <v/>
      </c>
      <c r="S1522" s="106" t="str">
        <f>_xlfn.IFNA(IF($B1522="","",VLOOKUP($B1522,'SWC Towers'!$A:$Q,$S$2,FALSE)),"")</f>
        <v/>
      </c>
      <c r="T1522" s="106" t="str">
        <f>_xlfn.IFNA(IF($B1522="","",VLOOKUP($B1522,'SWC Towers'!$A:$Q,$T$2,FALSE)),"")</f>
        <v/>
      </c>
      <c r="U1522" s="104">
        <f>_xlfn.IFNA(IF($B1522="","",VLOOKUP($B1522,'SWC Towers'!$A:$Q,$U$2,FALSE)),"")</f>
        <v>0.7</v>
      </c>
      <c r="V1522" s="104" t="str">
        <f>_xlfn.IFNA(IF($B1522="","",VLOOKUP($B1522,'SWC Towers'!$A:$Q,$V$2,FALSE)),"")</f>
        <v/>
      </c>
      <c r="W1522" s="104" t="str">
        <f>_xlfn.IFNA(IF($B1522="","",VLOOKUP($B1522,'SWC Towers'!$A:$Q,$W$2,FALSE)),"")</f>
        <v/>
      </c>
      <c r="X1522" s="104" t="str">
        <f>_xlfn.IFNA(IF($B1522="","",VLOOKUP($B1522,'SWC Towers'!$A:$Q,$X$2,FALSE)),"")</f>
        <v/>
      </c>
      <c r="Y1522" s="104" t="str">
        <f>_xlfn.IFNA(IF($B1522="","",VLOOKUP($B1522,'SWC Towers'!$A:$Q,$Y$2,FALSE)),"")</f>
        <v/>
      </c>
      <c r="Z1522" s="104" t="str">
        <f>_xlfn.IFNA(IF($B1522="","",VLOOKUP($B1522,'SWC Towers'!$A:$Q,$Z$2,FALSE)),"")</f>
        <v/>
      </c>
      <c r="AA1522" s="104" t="str">
        <f>_xlfn.IFNA(IF($B1522="","",VLOOKUP($B1522,'SWC Towers'!$A:$Q,$AA$2,FALSE)),"")</f>
        <v/>
      </c>
      <c r="AB1522" s="106">
        <f>_xlfn.IFNA(IF($B1522="","",VLOOKUP($B1522,'SWC Towers'!$A:$Q,$AB$2,FALSE)),"")</f>
        <v>0.3</v>
      </c>
      <c r="AC1522" s="20">
        <f>SUM(Table25[[#This Row],[IT Tower: Application]:[Other/Non-IT ]])</f>
        <v>1</v>
      </c>
      <c r="AD1522" s="67"/>
      <c r="AE1522" s="67"/>
      <c r="AF1522" s="67"/>
      <c r="AG1522" s="67"/>
      <c r="AH1522" s="67"/>
      <c r="AI1522" s="67"/>
      <c r="AJ1522" s="67"/>
      <c r="AK1522" s="67"/>
      <c r="AL1522" s="67"/>
      <c r="AM1522" s="67"/>
      <c r="AN1522" s="67"/>
      <c r="AO1522" s="67"/>
      <c r="AP1522" s="67"/>
      <c r="AQ1522" s="67"/>
      <c r="AR1522" s="67"/>
      <c r="AS1522" s="67"/>
      <c r="AT1522" s="67"/>
      <c r="AU1522" s="67"/>
      <c r="AV1522" s="67"/>
      <c r="AW1522" s="67">
        <v>90391</v>
      </c>
      <c r="AX1522" s="67">
        <v>327456</v>
      </c>
      <c r="AY1522" s="67">
        <v>118149</v>
      </c>
      <c r="AZ1522" s="67">
        <v>659763</v>
      </c>
      <c r="BA1522" s="67">
        <v>325298.68</v>
      </c>
      <c r="BB1522" s="113">
        <v>91904</v>
      </c>
      <c r="BC1522" s="113">
        <v>393785</v>
      </c>
      <c r="BD1522" s="113"/>
      <c r="BE1522" s="113"/>
      <c r="BF1522" s="113"/>
      <c r="BG1522" s="113"/>
      <c r="BH1522" s="113"/>
      <c r="BI1522" s="113"/>
      <c r="BJ1522" s="113"/>
      <c r="BK1522" s="113"/>
      <c r="BL1522" s="113"/>
      <c r="BM1522" s="113"/>
      <c r="BN1522" s="113"/>
      <c r="BO1522" s="113"/>
      <c r="BP1522" s="113"/>
      <c r="BQ1522" s="113"/>
      <c r="BR1522" s="113"/>
      <c r="BS1522" s="113"/>
      <c r="BT1522" s="113"/>
      <c r="BU1522" s="113"/>
      <c r="BV1522" s="113"/>
      <c r="BW1522" s="113"/>
      <c r="BX1522" s="113"/>
      <c r="BY1522" s="113"/>
      <c r="BZ1522" s="113"/>
      <c r="CA1522" s="67"/>
      <c r="CB1522" s="113"/>
      <c r="CC1522" s="69">
        <f>SUM(Table25[[#This Row],[Contract Amount FY00]:[Contract Amount FY50]])</f>
        <v>2006746.68</v>
      </c>
      <c r="CD1522" s="114"/>
    </row>
    <row r="1523" spans="1:82" x14ac:dyDescent="0.25">
      <c r="A1523" s="122" t="s">
        <v>1956</v>
      </c>
      <c r="B1523" s="122" t="s">
        <v>762</v>
      </c>
      <c r="C1523" s="122" t="s">
        <v>2277</v>
      </c>
      <c r="E1523" s="26" t="str">
        <f>IFERROR(IF(VLOOKUP(Table25[[#This Row],[Contract No.]],Table3[#All],3,FALSE)="","No","Yes"),"")</f>
        <v>No</v>
      </c>
      <c r="F1523" s="107" t="str">
        <f>IFERROR(VLOOKUP(Table25[[#This Row],[Contract No.]],Table3[#All],3,FALSE),"")</f>
        <v/>
      </c>
      <c r="G1523" s="107" t="str">
        <f>IFERROR(IF(Table25[[#This Row],[Cooperative Purchase
(Yes/No)]]="Yes","Yes",IF(VLOOKUP(Table25[[#This Row],[Contract No.]],Table3[#All],1,FALSE)=Table25[[#This Row],[Contract No.]],"Yes","No")),"No")</f>
        <v>Yes</v>
      </c>
      <c r="H1523" s="51">
        <f>IFERROR(VLOOKUP(Table25[[#This Row],[Contract No.]],Table3[#All],4,FALSE),"")</f>
        <v>43435</v>
      </c>
      <c r="I1523" s="28">
        <f>IFERROR(IF(AND(MONTH(Table25[[#This Row],[Contract Start Date]])&gt;6,MONTH(Table25[[#This Row],[Contract Start Date]])&lt;=12),YEAR(Table25[[#This Row],[Contract Start Date]])+1,YEAR(Table25[[#This Row],[Contract Start Date]])),"")</f>
        <v>2019</v>
      </c>
      <c r="J1523" s="108">
        <f>Table25[[#This Row],[FY Formula start]]</f>
        <v>2019</v>
      </c>
      <c r="K1523" s="59" t="str">
        <f>"FY"&amp;" "&amp;Table25[[#This Row],[Year Start]]</f>
        <v>FY 2019</v>
      </c>
      <c r="L1523" s="109">
        <f>IFERROR(VLOOKUP(Table25[[#This Row],[Contract No.]],Table3[#All],5,FALSE),"")</f>
        <v>45626</v>
      </c>
      <c r="M1523" s="110">
        <f>IFERROR(IF(Table25[[#This Row],[Contract End Date]]="99/99/9999","No End",IF(AND(MONTH(Table25[[#This Row],[Contract End Date]])&gt;6,MONTH(Table25[[#This Row],[Contract End Date]])&lt;=12),YEAR(Table25[[#This Row],[Contract End Date]])+1,YEAR(Table25[[#This Row],[Contract End Date]]))),"")</f>
        <v>2025</v>
      </c>
      <c r="N1523" s="111">
        <f>Table25[[#This Row],[FY Formula end]]</f>
        <v>2025</v>
      </c>
      <c r="O1523" s="112" t="str">
        <f>IF(Table25[[#This Row],[Year End]]="No End","No End","FY"&amp;" "&amp;Table25[[#This Row],[Year End]])</f>
        <v>FY 2025</v>
      </c>
      <c r="P1523" s="27"/>
      <c r="Q1523" s="104" t="str">
        <f>_xlfn.IFNA(IF($B1523="","",VLOOKUP($B1523,'SWC Towers'!$A:$Q,$Q$2,FALSE)),"")</f>
        <v/>
      </c>
      <c r="R1523" s="106" t="str">
        <f>_xlfn.IFNA(IF($B1523="","",VLOOKUP($B1523,'SWC Towers'!$A:$Q,$R$2,FALSE)),"")</f>
        <v/>
      </c>
      <c r="S1523" s="106" t="str">
        <f>_xlfn.IFNA(IF($B1523="","",VLOOKUP($B1523,'SWC Towers'!$A:$Q,$S$2,FALSE)),"")</f>
        <v/>
      </c>
      <c r="T1523" s="106" t="str">
        <f>_xlfn.IFNA(IF($B1523="","",VLOOKUP($B1523,'SWC Towers'!$A:$Q,$T$2,FALSE)),"")</f>
        <v/>
      </c>
      <c r="U1523" s="104">
        <f>_xlfn.IFNA(IF($B1523="","",VLOOKUP($B1523,'SWC Towers'!$A:$Q,$U$2,FALSE)),"")</f>
        <v>0.7</v>
      </c>
      <c r="V1523" s="104" t="str">
        <f>_xlfn.IFNA(IF($B1523="","",VLOOKUP($B1523,'SWC Towers'!$A:$Q,$V$2,FALSE)),"")</f>
        <v/>
      </c>
      <c r="W1523" s="104" t="str">
        <f>_xlfn.IFNA(IF($B1523="","",VLOOKUP($B1523,'SWC Towers'!$A:$Q,$W$2,FALSE)),"")</f>
        <v/>
      </c>
      <c r="X1523" s="104" t="str">
        <f>_xlfn.IFNA(IF($B1523="","",VLOOKUP($B1523,'SWC Towers'!$A:$Q,$X$2,FALSE)),"")</f>
        <v/>
      </c>
      <c r="Y1523" s="104" t="str">
        <f>_xlfn.IFNA(IF($B1523="","",VLOOKUP($B1523,'SWC Towers'!$A:$Q,$Y$2,FALSE)),"")</f>
        <v/>
      </c>
      <c r="Z1523" s="104" t="str">
        <f>_xlfn.IFNA(IF($B1523="","",VLOOKUP($B1523,'SWC Towers'!$A:$Q,$Z$2,FALSE)),"")</f>
        <v/>
      </c>
      <c r="AA1523" s="104" t="str">
        <f>_xlfn.IFNA(IF($B1523="","",VLOOKUP($B1523,'SWC Towers'!$A:$Q,$AA$2,FALSE)),"")</f>
        <v/>
      </c>
      <c r="AB1523" s="106">
        <f>_xlfn.IFNA(IF($B1523="","",VLOOKUP($B1523,'SWC Towers'!$A:$Q,$AB$2,FALSE)),"")</f>
        <v>0.3</v>
      </c>
      <c r="AC1523" s="20">
        <f>SUM(Table25[[#This Row],[IT Tower: Application]:[Other/Non-IT ]])</f>
        <v>1</v>
      </c>
      <c r="AD1523" s="67"/>
      <c r="AE1523" s="67"/>
      <c r="AF1523" s="67"/>
      <c r="AG1523" s="67"/>
      <c r="AH1523" s="67"/>
      <c r="AI1523" s="67"/>
      <c r="AJ1523" s="67"/>
      <c r="AK1523" s="67"/>
      <c r="AL1523" s="67"/>
      <c r="AM1523" s="67"/>
      <c r="AN1523" s="67"/>
      <c r="AO1523" s="67"/>
      <c r="AP1523" s="67"/>
      <c r="AQ1523" s="67"/>
      <c r="AR1523" s="67"/>
      <c r="AS1523" s="67"/>
      <c r="AT1523" s="67"/>
      <c r="AU1523" s="67"/>
      <c r="AV1523" s="67"/>
      <c r="AW1523" s="67">
        <v>16836</v>
      </c>
      <c r="AX1523" s="67">
        <v>23646</v>
      </c>
      <c r="AY1523" s="67">
        <v>17963</v>
      </c>
      <c r="AZ1523" s="67">
        <v>12744</v>
      </c>
      <c r="BA1523" s="67">
        <v>375566</v>
      </c>
      <c r="BB1523" s="113">
        <v>13041</v>
      </c>
      <c r="BC1523" s="113">
        <v>6463</v>
      </c>
      <c r="BD1523" s="113"/>
      <c r="BE1523" s="113"/>
      <c r="BF1523" s="113"/>
      <c r="BG1523" s="113"/>
      <c r="BH1523" s="113"/>
      <c r="BI1523" s="113"/>
      <c r="BJ1523" s="113"/>
      <c r="BK1523" s="113"/>
      <c r="BL1523" s="113"/>
      <c r="BM1523" s="113"/>
      <c r="BN1523" s="113"/>
      <c r="BO1523" s="113"/>
      <c r="BP1523" s="113"/>
      <c r="BQ1523" s="113"/>
      <c r="BR1523" s="113"/>
      <c r="BS1523" s="113"/>
      <c r="BT1523" s="113"/>
      <c r="BU1523" s="113"/>
      <c r="BV1523" s="113"/>
      <c r="BW1523" s="113"/>
      <c r="BX1523" s="113"/>
      <c r="BY1523" s="113"/>
      <c r="BZ1523" s="113"/>
      <c r="CA1523" s="67"/>
      <c r="CB1523" s="113"/>
      <c r="CC1523" s="69">
        <f>SUM(Table25[[#This Row],[Contract Amount FY00]:[Contract Amount FY50]])</f>
        <v>466259</v>
      </c>
      <c r="CD1523" s="114"/>
    </row>
    <row r="1524" spans="1:82" x14ac:dyDescent="0.25">
      <c r="A1524" s="122" t="s">
        <v>1956</v>
      </c>
      <c r="B1524" s="122" t="s">
        <v>762</v>
      </c>
      <c r="C1524" s="122" t="s">
        <v>1001</v>
      </c>
      <c r="E1524" s="26" t="str">
        <f>IFERROR(IF(VLOOKUP(Table25[[#This Row],[Contract No.]],Table3[#All],3,FALSE)="","No","Yes"),"")</f>
        <v>No</v>
      </c>
      <c r="F1524" s="107" t="str">
        <f>IFERROR(VLOOKUP(Table25[[#This Row],[Contract No.]],Table3[#All],3,FALSE),"")</f>
        <v/>
      </c>
      <c r="G1524" s="107" t="str">
        <f>IFERROR(IF(Table25[[#This Row],[Cooperative Purchase
(Yes/No)]]="Yes","Yes",IF(VLOOKUP(Table25[[#This Row],[Contract No.]],Table3[#All],1,FALSE)=Table25[[#This Row],[Contract No.]],"Yes","No")),"No")</f>
        <v>Yes</v>
      </c>
      <c r="H1524" s="51">
        <f>IFERROR(VLOOKUP(Table25[[#This Row],[Contract No.]],Table3[#All],4,FALSE),"")</f>
        <v>43435</v>
      </c>
      <c r="I1524" s="28">
        <f>IFERROR(IF(AND(MONTH(Table25[[#This Row],[Contract Start Date]])&gt;6,MONTH(Table25[[#This Row],[Contract Start Date]])&lt;=12),YEAR(Table25[[#This Row],[Contract Start Date]])+1,YEAR(Table25[[#This Row],[Contract Start Date]])),"")</f>
        <v>2019</v>
      </c>
      <c r="J1524" s="108">
        <f>Table25[[#This Row],[FY Formula start]]</f>
        <v>2019</v>
      </c>
      <c r="K1524" s="59" t="str">
        <f>"FY"&amp;" "&amp;Table25[[#This Row],[Year Start]]</f>
        <v>FY 2019</v>
      </c>
      <c r="L1524" s="109">
        <f>IFERROR(VLOOKUP(Table25[[#This Row],[Contract No.]],Table3[#All],5,FALSE),"")</f>
        <v>45626</v>
      </c>
      <c r="M1524" s="110">
        <f>IFERROR(IF(Table25[[#This Row],[Contract End Date]]="99/99/9999","No End",IF(AND(MONTH(Table25[[#This Row],[Contract End Date]])&gt;6,MONTH(Table25[[#This Row],[Contract End Date]])&lt;=12),YEAR(Table25[[#This Row],[Contract End Date]])+1,YEAR(Table25[[#This Row],[Contract End Date]]))),"")</f>
        <v>2025</v>
      </c>
      <c r="N1524" s="111">
        <f>Table25[[#This Row],[FY Formula end]]</f>
        <v>2025</v>
      </c>
      <c r="O1524" s="112" t="str">
        <f>IF(Table25[[#This Row],[Year End]]="No End","No End","FY"&amp;" "&amp;Table25[[#This Row],[Year End]])</f>
        <v>FY 2025</v>
      </c>
      <c r="P1524" s="27"/>
      <c r="Q1524" s="104" t="str">
        <f>_xlfn.IFNA(IF($B1524="","",VLOOKUP($B1524,'SWC Towers'!$A:$Q,$Q$2,FALSE)),"")</f>
        <v/>
      </c>
      <c r="R1524" s="106" t="str">
        <f>_xlfn.IFNA(IF($B1524="","",VLOOKUP($B1524,'SWC Towers'!$A:$Q,$R$2,FALSE)),"")</f>
        <v/>
      </c>
      <c r="S1524" s="106" t="str">
        <f>_xlfn.IFNA(IF($B1524="","",VLOOKUP($B1524,'SWC Towers'!$A:$Q,$S$2,FALSE)),"")</f>
        <v/>
      </c>
      <c r="T1524" s="106" t="str">
        <f>_xlfn.IFNA(IF($B1524="","",VLOOKUP($B1524,'SWC Towers'!$A:$Q,$T$2,FALSE)),"")</f>
        <v/>
      </c>
      <c r="U1524" s="104">
        <f>_xlfn.IFNA(IF($B1524="","",VLOOKUP($B1524,'SWC Towers'!$A:$Q,$U$2,FALSE)),"")</f>
        <v>0.7</v>
      </c>
      <c r="V1524" s="104" t="str">
        <f>_xlfn.IFNA(IF($B1524="","",VLOOKUP($B1524,'SWC Towers'!$A:$Q,$V$2,FALSE)),"")</f>
        <v/>
      </c>
      <c r="W1524" s="104" t="str">
        <f>_xlfn.IFNA(IF($B1524="","",VLOOKUP($B1524,'SWC Towers'!$A:$Q,$W$2,FALSE)),"")</f>
        <v/>
      </c>
      <c r="X1524" s="104" t="str">
        <f>_xlfn.IFNA(IF($B1524="","",VLOOKUP($B1524,'SWC Towers'!$A:$Q,$X$2,FALSE)),"")</f>
        <v/>
      </c>
      <c r="Y1524" s="104" t="str">
        <f>_xlfn.IFNA(IF($B1524="","",VLOOKUP($B1524,'SWC Towers'!$A:$Q,$Y$2,FALSE)),"")</f>
        <v/>
      </c>
      <c r="Z1524" s="104" t="str">
        <f>_xlfn.IFNA(IF($B1524="","",VLOOKUP($B1524,'SWC Towers'!$A:$Q,$Z$2,FALSE)),"")</f>
        <v/>
      </c>
      <c r="AA1524" s="104" t="str">
        <f>_xlfn.IFNA(IF($B1524="","",VLOOKUP($B1524,'SWC Towers'!$A:$Q,$AA$2,FALSE)),"")</f>
        <v/>
      </c>
      <c r="AB1524" s="106">
        <f>_xlfn.IFNA(IF($B1524="","",VLOOKUP($B1524,'SWC Towers'!$A:$Q,$AB$2,FALSE)),"")</f>
        <v>0.3</v>
      </c>
      <c r="AC1524" s="20">
        <f>SUM(Table25[[#This Row],[IT Tower: Application]:[Other/Non-IT ]])</f>
        <v>1</v>
      </c>
      <c r="AD1524" s="67"/>
      <c r="AE1524" s="67"/>
      <c r="AF1524" s="67"/>
      <c r="AG1524" s="67"/>
      <c r="AH1524" s="67"/>
      <c r="AI1524" s="67"/>
      <c r="AJ1524" s="67"/>
      <c r="AK1524" s="67"/>
      <c r="AL1524" s="67"/>
      <c r="AM1524" s="67"/>
      <c r="AN1524" s="67"/>
      <c r="AO1524" s="67"/>
      <c r="AP1524" s="67"/>
      <c r="AQ1524" s="67"/>
      <c r="AR1524" s="67"/>
      <c r="AS1524" s="67"/>
      <c r="AT1524" s="67"/>
      <c r="AU1524" s="67"/>
      <c r="AV1524" s="67">
        <v>0</v>
      </c>
      <c r="AW1524" s="67">
        <v>43110</v>
      </c>
      <c r="AX1524" s="67">
        <v>1520</v>
      </c>
      <c r="AY1524" s="67">
        <v>25721</v>
      </c>
      <c r="AZ1524" s="67">
        <v>77031</v>
      </c>
      <c r="BA1524" s="67">
        <v>295965</v>
      </c>
      <c r="BB1524" s="113">
        <v>413679</v>
      </c>
      <c r="BC1524" s="113">
        <v>249830</v>
      </c>
      <c r="BD1524" s="113"/>
      <c r="BE1524" s="113"/>
      <c r="BF1524" s="113"/>
      <c r="BG1524" s="113"/>
      <c r="BH1524" s="113"/>
      <c r="BI1524" s="113"/>
      <c r="BJ1524" s="113"/>
      <c r="BK1524" s="113"/>
      <c r="BL1524" s="113"/>
      <c r="BM1524" s="113"/>
      <c r="BN1524" s="113"/>
      <c r="BO1524" s="113"/>
      <c r="BP1524" s="113"/>
      <c r="BQ1524" s="113"/>
      <c r="BR1524" s="113"/>
      <c r="BS1524" s="113"/>
      <c r="BT1524" s="113"/>
      <c r="BU1524" s="113"/>
      <c r="BV1524" s="113"/>
      <c r="BW1524" s="113"/>
      <c r="BX1524" s="113"/>
      <c r="BY1524" s="113"/>
      <c r="BZ1524" s="113"/>
      <c r="CA1524" s="67"/>
      <c r="CB1524" s="113"/>
      <c r="CC1524" s="69">
        <f>SUM(Table25[[#This Row],[Contract Amount FY00]:[Contract Amount FY50]])</f>
        <v>1106856</v>
      </c>
      <c r="CD1524" s="114"/>
    </row>
    <row r="1525" spans="1:82" x14ac:dyDescent="0.25">
      <c r="A1525" s="122" t="s">
        <v>1956</v>
      </c>
      <c r="B1525" s="122" t="s">
        <v>533</v>
      </c>
      <c r="C1525" s="122" t="s">
        <v>1682</v>
      </c>
      <c r="E1525" s="26" t="str">
        <f>IFERROR(IF(VLOOKUP(Table25[[#This Row],[Contract No.]],Table3[#All],3,FALSE)="","No","Yes"),"")</f>
        <v>No</v>
      </c>
      <c r="F1525" s="107" t="str">
        <f>IFERROR(VLOOKUP(Table25[[#This Row],[Contract No.]],Table3[#All],3,FALSE),"")</f>
        <v/>
      </c>
      <c r="G1525" s="107" t="str">
        <f>IFERROR(IF(Table25[[#This Row],[Cooperative Purchase
(Yes/No)]]="Yes","Yes",IF(VLOOKUP(Table25[[#This Row],[Contract No.]],Table3[#All],1,FALSE)=Table25[[#This Row],[Contract No.]],"Yes","No")),"No")</f>
        <v>Yes</v>
      </c>
      <c r="H1525" s="51">
        <f>IFERROR(VLOOKUP(Table25[[#This Row],[Contract No.]],Table3[#All],4,FALSE),"")</f>
        <v>43556</v>
      </c>
      <c r="I1525" s="28">
        <f>IFERROR(IF(AND(MONTH(Table25[[#This Row],[Contract Start Date]])&gt;6,MONTH(Table25[[#This Row],[Contract Start Date]])&lt;=12),YEAR(Table25[[#This Row],[Contract Start Date]])+1,YEAR(Table25[[#This Row],[Contract Start Date]])),"")</f>
        <v>2019</v>
      </c>
      <c r="J1525" s="108">
        <f>Table25[[#This Row],[FY Formula start]]</f>
        <v>2019</v>
      </c>
      <c r="K1525" s="59" t="str">
        <f>"FY"&amp;" "&amp;Table25[[#This Row],[Year Start]]</f>
        <v>FY 2019</v>
      </c>
      <c r="L1525" s="109">
        <f>IFERROR(VLOOKUP(Table25[[#This Row],[Contract No.]],Table3[#All],5,FALSE),"")</f>
        <v>45747</v>
      </c>
      <c r="M1525" s="110">
        <f>IFERROR(IF(Table25[[#This Row],[Contract End Date]]="99/99/9999","No End",IF(AND(MONTH(Table25[[#This Row],[Contract End Date]])&gt;6,MONTH(Table25[[#This Row],[Contract End Date]])&lt;=12),YEAR(Table25[[#This Row],[Contract End Date]])+1,YEAR(Table25[[#This Row],[Contract End Date]]))),"")</f>
        <v>2025</v>
      </c>
      <c r="N1525" s="111">
        <f>Table25[[#This Row],[FY Formula end]]</f>
        <v>2025</v>
      </c>
      <c r="O1525" s="112" t="str">
        <f>IF(Table25[[#This Row],[Year End]]="No End","No End","FY"&amp;" "&amp;Table25[[#This Row],[Year End]])</f>
        <v>FY 2025</v>
      </c>
      <c r="P1525" s="27"/>
      <c r="Q1525" s="104">
        <f>_xlfn.IFNA(IF($B1525="","",VLOOKUP($B1525,'SWC Towers'!$A:$Q,$Q$2,FALSE)),"")</f>
        <v>0.2</v>
      </c>
      <c r="R1525" s="106">
        <f>_xlfn.IFNA(IF($B1525="","",VLOOKUP($B1525,'SWC Towers'!$A:$Q,$R$2,FALSE)),"")</f>
        <v>0.2</v>
      </c>
      <c r="S1525" s="106" t="str">
        <f>_xlfn.IFNA(IF($B1525="","",VLOOKUP($B1525,'SWC Towers'!$A:$Q,$S$2,FALSE)),"")</f>
        <v/>
      </c>
      <c r="T1525" s="106" t="str">
        <f>_xlfn.IFNA(IF($B1525="","",VLOOKUP($B1525,'SWC Towers'!$A:$Q,$T$2,FALSE)),"")</f>
        <v/>
      </c>
      <c r="U1525" s="104">
        <f>_xlfn.IFNA(IF($B1525="","",VLOOKUP($B1525,'SWC Towers'!$A:$Q,$U$2,FALSE)),"")</f>
        <v>0.2</v>
      </c>
      <c r="V1525" s="104" t="str">
        <f>_xlfn.IFNA(IF($B1525="","",VLOOKUP($B1525,'SWC Towers'!$A:$Q,$V$2,FALSE)),"")</f>
        <v/>
      </c>
      <c r="W1525" s="104">
        <f>_xlfn.IFNA(IF($B1525="","",VLOOKUP($B1525,'SWC Towers'!$A:$Q,$W$2,FALSE)),"")</f>
        <v>0.2</v>
      </c>
      <c r="X1525" s="104" t="str">
        <f>_xlfn.IFNA(IF($B1525="","",VLOOKUP($B1525,'SWC Towers'!$A:$Q,$X$2,FALSE)),"")</f>
        <v/>
      </c>
      <c r="Y1525" s="104" t="str">
        <f>_xlfn.IFNA(IF($B1525="","",VLOOKUP($B1525,'SWC Towers'!$A:$Q,$Y$2,FALSE)),"")</f>
        <v/>
      </c>
      <c r="Z1525" s="104" t="str">
        <f>_xlfn.IFNA(IF($B1525="","",VLOOKUP($B1525,'SWC Towers'!$A:$Q,$Z$2,FALSE)),"")</f>
        <v/>
      </c>
      <c r="AA1525" s="104">
        <f>_xlfn.IFNA(IF($B1525="","",VLOOKUP($B1525,'SWC Towers'!$A:$Q,$AA$2,FALSE)),"")</f>
        <v>0.2</v>
      </c>
      <c r="AB1525" s="106" t="str">
        <f>_xlfn.IFNA(IF($B1525="","",VLOOKUP($B1525,'SWC Towers'!$A:$Q,$AB$2,FALSE)),"")</f>
        <v/>
      </c>
      <c r="AC1525" s="20">
        <f>SUM(Table25[[#This Row],[IT Tower: Application]:[Other/Non-IT ]])</f>
        <v>1</v>
      </c>
      <c r="AD1525" s="67"/>
      <c r="AE1525" s="67"/>
      <c r="AF1525" s="67"/>
      <c r="AG1525" s="67"/>
      <c r="AH1525" s="67"/>
      <c r="AI1525" s="67"/>
      <c r="AJ1525" s="67"/>
      <c r="AK1525" s="67"/>
      <c r="AL1525" s="67"/>
      <c r="AM1525" s="67"/>
      <c r="AN1525" s="67"/>
      <c r="AO1525" s="67"/>
      <c r="AP1525" s="67"/>
      <c r="AQ1525" s="67"/>
      <c r="AR1525" s="67"/>
      <c r="AS1525" s="67"/>
      <c r="AT1525" s="67"/>
      <c r="AU1525" s="67"/>
      <c r="AV1525" s="67"/>
      <c r="AW1525" s="67"/>
      <c r="AX1525" s="67"/>
      <c r="AY1525" s="67">
        <v>0</v>
      </c>
      <c r="AZ1525" s="67">
        <v>1746</v>
      </c>
      <c r="BA1525" s="67">
        <v>133198</v>
      </c>
      <c r="BB1525" s="113">
        <v>2927</v>
      </c>
      <c r="BC1525" s="113">
        <v>10160</v>
      </c>
      <c r="BD1525" s="113"/>
      <c r="BE1525" s="113"/>
      <c r="BF1525" s="113"/>
      <c r="BG1525" s="113"/>
      <c r="BH1525" s="113"/>
      <c r="BI1525" s="113"/>
      <c r="BJ1525" s="113"/>
      <c r="BK1525" s="113"/>
      <c r="BL1525" s="113"/>
      <c r="BM1525" s="113"/>
      <c r="BN1525" s="113"/>
      <c r="BO1525" s="113"/>
      <c r="BP1525" s="113"/>
      <c r="BQ1525" s="113"/>
      <c r="BR1525" s="113"/>
      <c r="BS1525" s="113"/>
      <c r="BT1525" s="113"/>
      <c r="BU1525" s="113"/>
      <c r="BV1525" s="113"/>
      <c r="BW1525" s="113"/>
      <c r="BX1525" s="113"/>
      <c r="BY1525" s="113"/>
      <c r="BZ1525" s="113"/>
      <c r="CA1525" s="67"/>
      <c r="CB1525" s="113"/>
      <c r="CC1525" s="69">
        <f>SUM(Table25[[#This Row],[Contract Amount FY00]:[Contract Amount FY50]])</f>
        <v>148031</v>
      </c>
      <c r="CD1525" s="114"/>
    </row>
    <row r="1526" spans="1:82" x14ac:dyDescent="0.25">
      <c r="A1526" s="122" t="s">
        <v>1956</v>
      </c>
      <c r="B1526" s="122" t="s">
        <v>533</v>
      </c>
      <c r="C1526" s="122" t="s">
        <v>3237</v>
      </c>
      <c r="E1526" s="26" t="str">
        <f>IFERROR(IF(VLOOKUP(Table25[[#This Row],[Contract No.]],Table3[#All],3,FALSE)="","No","Yes"),"")</f>
        <v>No</v>
      </c>
      <c r="F1526" s="107" t="str">
        <f>IFERROR(VLOOKUP(Table25[[#This Row],[Contract No.]],Table3[#All],3,FALSE),"")</f>
        <v/>
      </c>
      <c r="G1526" s="107" t="str">
        <f>IFERROR(IF(Table25[[#This Row],[Cooperative Purchase
(Yes/No)]]="Yes","Yes",IF(VLOOKUP(Table25[[#This Row],[Contract No.]],Table3[#All],1,FALSE)=Table25[[#This Row],[Contract No.]],"Yes","No")),"No")</f>
        <v>Yes</v>
      </c>
      <c r="H1526" s="51">
        <f>IFERROR(VLOOKUP(Table25[[#This Row],[Contract No.]],Table3[#All],4,FALSE),"")</f>
        <v>43556</v>
      </c>
      <c r="I1526" s="28">
        <f>IFERROR(IF(AND(MONTH(Table25[[#This Row],[Contract Start Date]])&gt;6,MONTH(Table25[[#This Row],[Contract Start Date]])&lt;=12),YEAR(Table25[[#This Row],[Contract Start Date]])+1,YEAR(Table25[[#This Row],[Contract Start Date]])),"")</f>
        <v>2019</v>
      </c>
      <c r="J1526" s="108">
        <f>Table25[[#This Row],[FY Formula start]]</f>
        <v>2019</v>
      </c>
      <c r="K1526" s="59" t="str">
        <f>"FY"&amp;" "&amp;Table25[[#This Row],[Year Start]]</f>
        <v>FY 2019</v>
      </c>
      <c r="L1526" s="109">
        <f>IFERROR(VLOOKUP(Table25[[#This Row],[Contract No.]],Table3[#All],5,FALSE),"")</f>
        <v>45747</v>
      </c>
      <c r="M1526" s="110">
        <f>IFERROR(IF(Table25[[#This Row],[Contract End Date]]="99/99/9999","No End",IF(AND(MONTH(Table25[[#This Row],[Contract End Date]])&gt;6,MONTH(Table25[[#This Row],[Contract End Date]])&lt;=12),YEAR(Table25[[#This Row],[Contract End Date]])+1,YEAR(Table25[[#This Row],[Contract End Date]]))),"")</f>
        <v>2025</v>
      </c>
      <c r="N1526" s="111">
        <f>Table25[[#This Row],[FY Formula end]]</f>
        <v>2025</v>
      </c>
      <c r="O1526" s="112" t="str">
        <f>IF(Table25[[#This Row],[Year End]]="No End","No End","FY"&amp;" "&amp;Table25[[#This Row],[Year End]])</f>
        <v>FY 2025</v>
      </c>
      <c r="P1526" s="27"/>
      <c r="Q1526" s="104">
        <f>_xlfn.IFNA(IF($B1526="","",VLOOKUP($B1526,'SWC Towers'!$A:$Q,$Q$2,FALSE)),"")</f>
        <v>0.2</v>
      </c>
      <c r="R1526" s="106">
        <f>_xlfn.IFNA(IF($B1526="","",VLOOKUP($B1526,'SWC Towers'!$A:$Q,$R$2,FALSE)),"")</f>
        <v>0.2</v>
      </c>
      <c r="S1526" s="106" t="str">
        <f>_xlfn.IFNA(IF($B1526="","",VLOOKUP($B1526,'SWC Towers'!$A:$Q,$S$2,FALSE)),"")</f>
        <v/>
      </c>
      <c r="T1526" s="106" t="str">
        <f>_xlfn.IFNA(IF($B1526="","",VLOOKUP($B1526,'SWC Towers'!$A:$Q,$T$2,FALSE)),"")</f>
        <v/>
      </c>
      <c r="U1526" s="104">
        <f>_xlfn.IFNA(IF($B1526="","",VLOOKUP($B1526,'SWC Towers'!$A:$Q,$U$2,FALSE)),"")</f>
        <v>0.2</v>
      </c>
      <c r="V1526" s="104" t="str">
        <f>_xlfn.IFNA(IF($B1526="","",VLOOKUP($B1526,'SWC Towers'!$A:$Q,$V$2,FALSE)),"")</f>
        <v/>
      </c>
      <c r="W1526" s="104">
        <f>_xlfn.IFNA(IF($B1526="","",VLOOKUP($B1526,'SWC Towers'!$A:$Q,$W$2,FALSE)),"")</f>
        <v>0.2</v>
      </c>
      <c r="X1526" s="104" t="str">
        <f>_xlfn.IFNA(IF($B1526="","",VLOOKUP($B1526,'SWC Towers'!$A:$Q,$X$2,FALSE)),"")</f>
        <v/>
      </c>
      <c r="Y1526" s="104" t="str">
        <f>_xlfn.IFNA(IF($B1526="","",VLOOKUP($B1526,'SWC Towers'!$A:$Q,$Y$2,FALSE)),"")</f>
        <v/>
      </c>
      <c r="Z1526" s="104" t="str">
        <f>_xlfn.IFNA(IF($B1526="","",VLOOKUP($B1526,'SWC Towers'!$A:$Q,$Z$2,FALSE)),"")</f>
        <v/>
      </c>
      <c r="AA1526" s="104">
        <f>_xlfn.IFNA(IF($B1526="","",VLOOKUP($B1526,'SWC Towers'!$A:$Q,$AA$2,FALSE)),"")</f>
        <v>0.2</v>
      </c>
      <c r="AB1526" s="106" t="str">
        <f>_xlfn.IFNA(IF($B1526="","",VLOOKUP($B1526,'SWC Towers'!$A:$Q,$AB$2,FALSE)),"")</f>
        <v/>
      </c>
      <c r="AC1526" s="20">
        <f>SUM(Table25[[#This Row],[IT Tower: Application]:[Other/Non-IT ]])</f>
        <v>1</v>
      </c>
      <c r="AD1526" s="67"/>
      <c r="AE1526" s="67"/>
      <c r="AF1526" s="67"/>
      <c r="AG1526" s="67"/>
      <c r="AH1526" s="67"/>
      <c r="AI1526" s="67"/>
      <c r="AJ1526" s="67"/>
      <c r="AK1526" s="67"/>
      <c r="AL1526" s="67"/>
      <c r="AM1526" s="67"/>
      <c r="AN1526" s="67"/>
      <c r="AO1526" s="67"/>
      <c r="AP1526" s="67"/>
      <c r="AQ1526" s="67"/>
      <c r="AR1526" s="67"/>
      <c r="AS1526" s="67"/>
      <c r="AT1526" s="67"/>
      <c r="AU1526" s="67"/>
      <c r="AV1526" s="67"/>
      <c r="AW1526" s="67">
        <v>49629</v>
      </c>
      <c r="AX1526" s="67">
        <v>0</v>
      </c>
      <c r="AY1526" s="67"/>
      <c r="AZ1526" s="67"/>
      <c r="BA1526" s="67"/>
      <c r="BB1526" s="113"/>
      <c r="BC1526" s="113"/>
      <c r="BD1526" s="113"/>
      <c r="BE1526" s="113"/>
      <c r="BF1526" s="113"/>
      <c r="BG1526" s="113"/>
      <c r="BH1526" s="113"/>
      <c r="BI1526" s="113"/>
      <c r="BJ1526" s="113"/>
      <c r="BK1526" s="113"/>
      <c r="BL1526" s="113"/>
      <c r="BM1526" s="113"/>
      <c r="BN1526" s="113"/>
      <c r="BO1526" s="113"/>
      <c r="BP1526" s="113"/>
      <c r="BQ1526" s="113"/>
      <c r="BR1526" s="113"/>
      <c r="BS1526" s="113"/>
      <c r="BT1526" s="113"/>
      <c r="BU1526" s="113"/>
      <c r="BV1526" s="113"/>
      <c r="BW1526" s="113"/>
      <c r="BX1526" s="113"/>
      <c r="BY1526" s="113"/>
      <c r="BZ1526" s="113"/>
      <c r="CA1526" s="67"/>
      <c r="CB1526" s="113"/>
      <c r="CC1526" s="69">
        <f>SUM(Table25[[#This Row],[Contract Amount FY00]:[Contract Amount FY50]])</f>
        <v>49629</v>
      </c>
      <c r="CD1526" s="114"/>
    </row>
    <row r="1527" spans="1:82" x14ac:dyDescent="0.25">
      <c r="A1527" s="122" t="s">
        <v>1956</v>
      </c>
      <c r="B1527" s="122" t="s">
        <v>533</v>
      </c>
      <c r="C1527" s="122" t="s">
        <v>3187</v>
      </c>
      <c r="E1527" s="26" t="str">
        <f>IFERROR(IF(VLOOKUP(Table25[[#This Row],[Contract No.]],Table3[#All],3,FALSE)="","No","Yes"),"")</f>
        <v>No</v>
      </c>
      <c r="F1527" s="107" t="str">
        <f>IFERROR(VLOOKUP(Table25[[#This Row],[Contract No.]],Table3[#All],3,FALSE),"")</f>
        <v/>
      </c>
      <c r="G1527" s="107" t="str">
        <f>IFERROR(IF(Table25[[#This Row],[Cooperative Purchase
(Yes/No)]]="Yes","Yes",IF(VLOOKUP(Table25[[#This Row],[Contract No.]],Table3[#All],1,FALSE)=Table25[[#This Row],[Contract No.]],"Yes","No")),"No")</f>
        <v>Yes</v>
      </c>
      <c r="H1527" s="51">
        <f>IFERROR(VLOOKUP(Table25[[#This Row],[Contract No.]],Table3[#All],4,FALSE),"")</f>
        <v>43556</v>
      </c>
      <c r="I1527" s="28">
        <f>IFERROR(IF(AND(MONTH(Table25[[#This Row],[Contract Start Date]])&gt;6,MONTH(Table25[[#This Row],[Contract Start Date]])&lt;=12),YEAR(Table25[[#This Row],[Contract Start Date]])+1,YEAR(Table25[[#This Row],[Contract Start Date]])),"")</f>
        <v>2019</v>
      </c>
      <c r="J1527" s="108">
        <f>Table25[[#This Row],[FY Formula start]]</f>
        <v>2019</v>
      </c>
      <c r="K1527" s="59" t="str">
        <f>"FY"&amp;" "&amp;Table25[[#This Row],[Year Start]]</f>
        <v>FY 2019</v>
      </c>
      <c r="L1527" s="109">
        <f>IFERROR(VLOOKUP(Table25[[#This Row],[Contract No.]],Table3[#All],5,FALSE),"")</f>
        <v>45747</v>
      </c>
      <c r="M1527" s="110">
        <f>IFERROR(IF(Table25[[#This Row],[Contract End Date]]="99/99/9999","No End",IF(AND(MONTH(Table25[[#This Row],[Contract End Date]])&gt;6,MONTH(Table25[[#This Row],[Contract End Date]])&lt;=12),YEAR(Table25[[#This Row],[Contract End Date]])+1,YEAR(Table25[[#This Row],[Contract End Date]]))),"")</f>
        <v>2025</v>
      </c>
      <c r="N1527" s="111">
        <f>Table25[[#This Row],[FY Formula end]]</f>
        <v>2025</v>
      </c>
      <c r="O1527" s="112" t="str">
        <f>IF(Table25[[#This Row],[Year End]]="No End","No End","FY"&amp;" "&amp;Table25[[#This Row],[Year End]])</f>
        <v>FY 2025</v>
      </c>
      <c r="P1527" s="27"/>
      <c r="Q1527" s="104">
        <f>_xlfn.IFNA(IF($B1527="","",VLOOKUP($B1527,'SWC Towers'!$A:$Q,$Q$2,FALSE)),"")</f>
        <v>0.2</v>
      </c>
      <c r="R1527" s="106">
        <f>_xlfn.IFNA(IF($B1527="","",VLOOKUP($B1527,'SWC Towers'!$A:$Q,$R$2,FALSE)),"")</f>
        <v>0.2</v>
      </c>
      <c r="S1527" s="106" t="str">
        <f>_xlfn.IFNA(IF($B1527="","",VLOOKUP($B1527,'SWC Towers'!$A:$Q,$S$2,FALSE)),"")</f>
        <v/>
      </c>
      <c r="T1527" s="106" t="str">
        <f>_xlfn.IFNA(IF($B1527="","",VLOOKUP($B1527,'SWC Towers'!$A:$Q,$T$2,FALSE)),"")</f>
        <v/>
      </c>
      <c r="U1527" s="104">
        <f>_xlfn.IFNA(IF($B1527="","",VLOOKUP($B1527,'SWC Towers'!$A:$Q,$U$2,FALSE)),"")</f>
        <v>0.2</v>
      </c>
      <c r="V1527" s="104" t="str">
        <f>_xlfn.IFNA(IF($B1527="","",VLOOKUP($B1527,'SWC Towers'!$A:$Q,$V$2,FALSE)),"")</f>
        <v/>
      </c>
      <c r="W1527" s="104">
        <f>_xlfn.IFNA(IF($B1527="","",VLOOKUP($B1527,'SWC Towers'!$A:$Q,$W$2,FALSE)),"")</f>
        <v>0.2</v>
      </c>
      <c r="X1527" s="104" t="str">
        <f>_xlfn.IFNA(IF($B1527="","",VLOOKUP($B1527,'SWC Towers'!$A:$Q,$X$2,FALSE)),"")</f>
        <v/>
      </c>
      <c r="Y1527" s="104" t="str">
        <f>_xlfn.IFNA(IF($B1527="","",VLOOKUP($B1527,'SWC Towers'!$A:$Q,$Y$2,FALSE)),"")</f>
        <v/>
      </c>
      <c r="Z1527" s="104" t="str">
        <f>_xlfn.IFNA(IF($B1527="","",VLOOKUP($B1527,'SWC Towers'!$A:$Q,$Z$2,FALSE)),"")</f>
        <v/>
      </c>
      <c r="AA1527" s="104">
        <f>_xlfn.IFNA(IF($B1527="","",VLOOKUP($B1527,'SWC Towers'!$A:$Q,$AA$2,FALSE)),"")</f>
        <v>0.2</v>
      </c>
      <c r="AB1527" s="106" t="str">
        <f>_xlfn.IFNA(IF($B1527="","",VLOOKUP($B1527,'SWC Towers'!$A:$Q,$AB$2,FALSE)),"")</f>
        <v/>
      </c>
      <c r="AC1527" s="20">
        <f>SUM(Table25[[#This Row],[IT Tower: Application]:[Other/Non-IT ]])</f>
        <v>1</v>
      </c>
      <c r="AD1527" s="67"/>
      <c r="AE1527" s="67"/>
      <c r="AF1527" s="67"/>
      <c r="AG1527" s="67"/>
      <c r="AH1527" s="67"/>
      <c r="AI1527" s="67"/>
      <c r="AJ1527" s="67"/>
      <c r="AK1527" s="67"/>
      <c r="AL1527" s="67"/>
      <c r="AM1527" s="67"/>
      <c r="AN1527" s="67"/>
      <c r="AO1527" s="67"/>
      <c r="AP1527" s="67"/>
      <c r="AQ1527" s="67"/>
      <c r="AR1527" s="67"/>
      <c r="AS1527" s="67"/>
      <c r="AT1527" s="67"/>
      <c r="AU1527" s="67"/>
      <c r="AV1527" s="67"/>
      <c r="AW1527" s="67">
        <v>68333</v>
      </c>
      <c r="AX1527" s="67">
        <v>14691</v>
      </c>
      <c r="AY1527" s="67">
        <v>0</v>
      </c>
      <c r="AZ1527" s="67">
        <v>2208</v>
      </c>
      <c r="BA1527" s="67">
        <v>92339</v>
      </c>
      <c r="BB1527" s="113">
        <v>20718</v>
      </c>
      <c r="BC1527" s="113">
        <v>0</v>
      </c>
      <c r="BD1527" s="113"/>
      <c r="BE1527" s="113"/>
      <c r="BF1527" s="113"/>
      <c r="BG1527" s="113"/>
      <c r="BH1527" s="113"/>
      <c r="BI1527" s="113"/>
      <c r="BJ1527" s="113"/>
      <c r="BK1527" s="113"/>
      <c r="BL1527" s="113"/>
      <c r="BM1527" s="113"/>
      <c r="BN1527" s="113"/>
      <c r="BO1527" s="113"/>
      <c r="BP1527" s="113"/>
      <c r="BQ1527" s="113"/>
      <c r="BR1527" s="113"/>
      <c r="BS1527" s="113"/>
      <c r="BT1527" s="113"/>
      <c r="BU1527" s="113"/>
      <c r="BV1527" s="113"/>
      <c r="BW1527" s="113"/>
      <c r="BX1527" s="113"/>
      <c r="BY1527" s="113"/>
      <c r="BZ1527" s="113"/>
      <c r="CA1527" s="67"/>
      <c r="CB1527" s="113"/>
      <c r="CC1527" s="69">
        <f>SUM(Table25[[#This Row],[Contract Amount FY00]:[Contract Amount FY50]])</f>
        <v>198289</v>
      </c>
      <c r="CD1527" s="114"/>
    </row>
    <row r="1528" spans="1:82" x14ac:dyDescent="0.25">
      <c r="A1528" s="122" t="s">
        <v>1956</v>
      </c>
      <c r="B1528" s="122" t="s">
        <v>533</v>
      </c>
      <c r="C1528" s="122" t="s">
        <v>2200</v>
      </c>
      <c r="E1528" s="26" t="str">
        <f>IFERROR(IF(VLOOKUP(Table25[[#This Row],[Contract No.]],Table3[#All],3,FALSE)="","No","Yes"),"")</f>
        <v>No</v>
      </c>
      <c r="F1528" s="107" t="str">
        <f>IFERROR(VLOOKUP(Table25[[#This Row],[Contract No.]],Table3[#All],3,FALSE),"")</f>
        <v/>
      </c>
      <c r="G1528" s="107" t="str">
        <f>IFERROR(IF(Table25[[#This Row],[Cooperative Purchase
(Yes/No)]]="Yes","Yes",IF(VLOOKUP(Table25[[#This Row],[Contract No.]],Table3[#All],1,FALSE)=Table25[[#This Row],[Contract No.]],"Yes","No")),"No")</f>
        <v>Yes</v>
      </c>
      <c r="H1528" s="51">
        <f>IFERROR(VLOOKUP(Table25[[#This Row],[Contract No.]],Table3[#All],4,FALSE),"")</f>
        <v>43556</v>
      </c>
      <c r="I1528" s="28">
        <f>IFERROR(IF(AND(MONTH(Table25[[#This Row],[Contract Start Date]])&gt;6,MONTH(Table25[[#This Row],[Contract Start Date]])&lt;=12),YEAR(Table25[[#This Row],[Contract Start Date]])+1,YEAR(Table25[[#This Row],[Contract Start Date]])),"")</f>
        <v>2019</v>
      </c>
      <c r="J1528" s="108">
        <f>Table25[[#This Row],[FY Formula start]]</f>
        <v>2019</v>
      </c>
      <c r="K1528" s="59" t="str">
        <f>"FY"&amp;" "&amp;Table25[[#This Row],[Year Start]]</f>
        <v>FY 2019</v>
      </c>
      <c r="L1528" s="109">
        <f>IFERROR(VLOOKUP(Table25[[#This Row],[Contract No.]],Table3[#All],5,FALSE),"")</f>
        <v>45747</v>
      </c>
      <c r="M1528" s="110">
        <f>IFERROR(IF(Table25[[#This Row],[Contract End Date]]="99/99/9999","No End",IF(AND(MONTH(Table25[[#This Row],[Contract End Date]])&gt;6,MONTH(Table25[[#This Row],[Contract End Date]])&lt;=12),YEAR(Table25[[#This Row],[Contract End Date]])+1,YEAR(Table25[[#This Row],[Contract End Date]]))),"")</f>
        <v>2025</v>
      </c>
      <c r="N1528" s="111">
        <f>Table25[[#This Row],[FY Formula end]]</f>
        <v>2025</v>
      </c>
      <c r="O1528" s="112" t="str">
        <f>IF(Table25[[#This Row],[Year End]]="No End","No End","FY"&amp;" "&amp;Table25[[#This Row],[Year End]])</f>
        <v>FY 2025</v>
      </c>
      <c r="P1528" s="27"/>
      <c r="Q1528" s="104">
        <f>_xlfn.IFNA(IF($B1528="","",VLOOKUP($B1528,'SWC Towers'!$A:$Q,$Q$2,FALSE)),"")</f>
        <v>0.2</v>
      </c>
      <c r="R1528" s="106">
        <f>_xlfn.IFNA(IF($B1528="","",VLOOKUP($B1528,'SWC Towers'!$A:$Q,$R$2,FALSE)),"")</f>
        <v>0.2</v>
      </c>
      <c r="S1528" s="106" t="str">
        <f>_xlfn.IFNA(IF($B1528="","",VLOOKUP($B1528,'SWC Towers'!$A:$Q,$S$2,FALSE)),"")</f>
        <v/>
      </c>
      <c r="T1528" s="106" t="str">
        <f>_xlfn.IFNA(IF($B1528="","",VLOOKUP($B1528,'SWC Towers'!$A:$Q,$T$2,FALSE)),"")</f>
        <v/>
      </c>
      <c r="U1528" s="104">
        <f>_xlfn.IFNA(IF($B1528="","",VLOOKUP($B1528,'SWC Towers'!$A:$Q,$U$2,FALSE)),"")</f>
        <v>0.2</v>
      </c>
      <c r="V1528" s="104" t="str">
        <f>_xlfn.IFNA(IF($B1528="","",VLOOKUP($B1528,'SWC Towers'!$A:$Q,$V$2,FALSE)),"")</f>
        <v/>
      </c>
      <c r="W1528" s="104">
        <f>_xlfn.IFNA(IF($B1528="","",VLOOKUP($B1528,'SWC Towers'!$A:$Q,$W$2,FALSE)),"")</f>
        <v>0.2</v>
      </c>
      <c r="X1528" s="104" t="str">
        <f>_xlfn.IFNA(IF($B1528="","",VLOOKUP($B1528,'SWC Towers'!$A:$Q,$X$2,FALSE)),"")</f>
        <v/>
      </c>
      <c r="Y1528" s="104" t="str">
        <f>_xlfn.IFNA(IF($B1528="","",VLOOKUP($B1528,'SWC Towers'!$A:$Q,$Y$2,FALSE)),"")</f>
        <v/>
      </c>
      <c r="Z1528" s="104" t="str">
        <f>_xlfn.IFNA(IF($B1528="","",VLOOKUP($B1528,'SWC Towers'!$A:$Q,$Z$2,FALSE)),"")</f>
        <v/>
      </c>
      <c r="AA1528" s="104">
        <f>_xlfn.IFNA(IF($B1528="","",VLOOKUP($B1528,'SWC Towers'!$A:$Q,$AA$2,FALSE)),"")</f>
        <v>0.2</v>
      </c>
      <c r="AB1528" s="106" t="str">
        <f>_xlfn.IFNA(IF($B1528="","",VLOOKUP($B1528,'SWC Towers'!$A:$Q,$AB$2,FALSE)),"")</f>
        <v/>
      </c>
      <c r="AC1528" s="20">
        <f>SUM(Table25[[#This Row],[IT Tower: Application]:[Other/Non-IT ]])</f>
        <v>1</v>
      </c>
      <c r="AD1528" s="67"/>
      <c r="AE1528" s="67"/>
      <c r="AF1528" s="67"/>
      <c r="AG1528" s="67"/>
      <c r="AH1528" s="67"/>
      <c r="AI1528" s="67"/>
      <c r="AJ1528" s="67"/>
      <c r="AK1528" s="67"/>
      <c r="AL1528" s="67"/>
      <c r="AM1528" s="67"/>
      <c r="AN1528" s="67"/>
      <c r="AO1528" s="67"/>
      <c r="AP1528" s="67"/>
      <c r="AQ1528" s="67"/>
      <c r="AR1528" s="67"/>
      <c r="AS1528" s="67"/>
      <c r="AT1528" s="67"/>
      <c r="AU1528" s="67"/>
      <c r="AV1528" s="67"/>
      <c r="AW1528" s="67">
        <v>3214</v>
      </c>
      <c r="AX1528" s="67">
        <v>0</v>
      </c>
      <c r="AY1528" s="67">
        <v>51851</v>
      </c>
      <c r="AZ1528" s="67">
        <v>0</v>
      </c>
      <c r="BA1528" s="67"/>
      <c r="BB1528" s="113">
        <v>0</v>
      </c>
      <c r="BC1528" s="113">
        <v>17515</v>
      </c>
      <c r="BD1528" s="113"/>
      <c r="BE1528" s="113"/>
      <c r="BF1528" s="113"/>
      <c r="BG1528" s="113"/>
      <c r="BH1528" s="113"/>
      <c r="BI1528" s="113"/>
      <c r="BJ1528" s="113"/>
      <c r="BK1528" s="113"/>
      <c r="BL1528" s="113"/>
      <c r="BM1528" s="113"/>
      <c r="BN1528" s="113"/>
      <c r="BO1528" s="113"/>
      <c r="BP1528" s="113"/>
      <c r="BQ1528" s="113"/>
      <c r="BR1528" s="113"/>
      <c r="BS1528" s="113"/>
      <c r="BT1528" s="113"/>
      <c r="BU1528" s="113"/>
      <c r="BV1528" s="113"/>
      <c r="BW1528" s="113"/>
      <c r="BX1528" s="113"/>
      <c r="BY1528" s="113"/>
      <c r="BZ1528" s="113"/>
      <c r="CA1528" s="67"/>
      <c r="CB1528" s="113"/>
      <c r="CC1528" s="69">
        <f>SUM(Table25[[#This Row],[Contract Amount FY00]:[Contract Amount FY50]])</f>
        <v>72580</v>
      </c>
      <c r="CD1528" s="114"/>
    </row>
    <row r="1529" spans="1:82" x14ac:dyDescent="0.25">
      <c r="A1529" s="122" t="s">
        <v>1956</v>
      </c>
      <c r="B1529" s="122" t="s">
        <v>2050</v>
      </c>
      <c r="C1529" s="122" t="s">
        <v>2274</v>
      </c>
      <c r="E1529" s="26" t="str">
        <f>IFERROR(IF(VLOOKUP(Table25[[#This Row],[Contract No.]],Table3[#All],3,FALSE)="","No","Yes"),"")</f>
        <v>Yes</v>
      </c>
      <c r="F1529" s="107" t="str">
        <f>IFERROR(VLOOKUP(Table25[[#This Row],[Contract No.]],Table3[#All],3,FALSE),"")</f>
        <v>WA Cooperative</v>
      </c>
      <c r="G1529" s="107" t="str">
        <f>IFERROR(IF(Table25[[#This Row],[Cooperative Purchase
(Yes/No)]]="Yes","Yes",IF(VLOOKUP(Table25[[#This Row],[Contract No.]],Table3[#All],1,FALSE)=Table25[[#This Row],[Contract No.]],"Yes","No")),"No")</f>
        <v>Yes</v>
      </c>
      <c r="H1529" s="51">
        <f>IFERROR(VLOOKUP(Table25[[#This Row],[Contract No.]],Table3[#All],4,FALSE),"")</f>
        <v>44316</v>
      </c>
      <c r="I1529" s="28">
        <f>IFERROR(IF(AND(MONTH(Table25[[#This Row],[Contract Start Date]])&gt;6,MONTH(Table25[[#This Row],[Contract Start Date]])&lt;=12),YEAR(Table25[[#This Row],[Contract Start Date]])+1,YEAR(Table25[[#This Row],[Contract Start Date]])),"")</f>
        <v>2021</v>
      </c>
      <c r="J1529" s="108">
        <f>Table25[[#This Row],[FY Formula start]]</f>
        <v>2021</v>
      </c>
      <c r="K1529" s="59" t="str">
        <f>"FY"&amp;" "&amp;Table25[[#This Row],[Year Start]]</f>
        <v>FY 2021</v>
      </c>
      <c r="L1529" s="109">
        <f>IFERROR(VLOOKUP(Table25[[#This Row],[Contract No.]],Table3[#All],5,FALSE),"")</f>
        <v>46506</v>
      </c>
      <c r="M1529" s="110">
        <f>IFERROR(IF(Table25[[#This Row],[Contract End Date]]="99/99/9999","No End",IF(AND(MONTH(Table25[[#This Row],[Contract End Date]])&gt;6,MONTH(Table25[[#This Row],[Contract End Date]])&lt;=12),YEAR(Table25[[#This Row],[Contract End Date]])+1,YEAR(Table25[[#This Row],[Contract End Date]]))),"")</f>
        <v>2027</v>
      </c>
      <c r="N1529" s="111">
        <f>Table25[[#This Row],[FY Formula end]]</f>
        <v>2027</v>
      </c>
      <c r="O1529" s="112" t="str">
        <f>IF(Table25[[#This Row],[Year End]]="No End","No End","FY"&amp;" "&amp;Table25[[#This Row],[Year End]])</f>
        <v>FY 2027</v>
      </c>
      <c r="P1529" s="27"/>
      <c r="Q1529" s="104">
        <f>_xlfn.IFNA(IF($B1529="","",VLOOKUP($B1529,'SWC Towers'!$A:$Q,$Q$2,FALSE)),"")</f>
        <v>1</v>
      </c>
      <c r="R1529" s="106" t="str">
        <f>_xlfn.IFNA(IF($B1529="","",VLOOKUP($B1529,'SWC Towers'!$A:$Q,$R$2,FALSE)),"")</f>
        <v/>
      </c>
      <c r="S1529" s="106" t="str">
        <f>_xlfn.IFNA(IF($B1529="","",VLOOKUP($B1529,'SWC Towers'!$A:$Q,$S$2,FALSE)),"")</f>
        <v/>
      </c>
      <c r="T1529" s="106" t="str">
        <f>_xlfn.IFNA(IF($B1529="","",VLOOKUP($B1529,'SWC Towers'!$A:$Q,$T$2,FALSE)),"")</f>
        <v/>
      </c>
      <c r="U1529" s="104" t="str">
        <f>_xlfn.IFNA(IF($B1529="","",VLOOKUP($B1529,'SWC Towers'!$A:$Q,$U$2,FALSE)),"")</f>
        <v/>
      </c>
      <c r="V1529" s="104" t="str">
        <f>_xlfn.IFNA(IF($B1529="","",VLOOKUP($B1529,'SWC Towers'!$A:$Q,$V$2,FALSE)),"")</f>
        <v/>
      </c>
      <c r="W1529" s="104" t="str">
        <f>_xlfn.IFNA(IF($B1529="","",VLOOKUP($B1529,'SWC Towers'!$A:$Q,$W$2,FALSE)),"")</f>
        <v/>
      </c>
      <c r="X1529" s="104" t="str">
        <f>_xlfn.IFNA(IF($B1529="","",VLOOKUP($B1529,'SWC Towers'!$A:$Q,$X$2,FALSE)),"")</f>
        <v/>
      </c>
      <c r="Y1529" s="104" t="str">
        <f>_xlfn.IFNA(IF($B1529="","",VLOOKUP($B1529,'SWC Towers'!$A:$Q,$Y$2,FALSE)),"")</f>
        <v/>
      </c>
      <c r="Z1529" s="104" t="str">
        <f>_xlfn.IFNA(IF($B1529="","",VLOOKUP($B1529,'SWC Towers'!$A:$Q,$Z$2,FALSE)),"")</f>
        <v/>
      </c>
      <c r="AA1529" s="104" t="str">
        <f>_xlfn.IFNA(IF($B1529="","",VLOOKUP($B1529,'SWC Towers'!$A:$Q,$AA$2,FALSE)),"")</f>
        <v/>
      </c>
      <c r="AB1529" s="106" t="str">
        <f>_xlfn.IFNA(IF($B1529="","",VLOOKUP($B1529,'SWC Towers'!$A:$Q,$AB$2,FALSE)),"")</f>
        <v/>
      </c>
      <c r="AC1529" s="20">
        <f>SUM(Table25[[#This Row],[IT Tower: Application]:[Other/Non-IT ]])</f>
        <v>1</v>
      </c>
      <c r="AD1529" s="67"/>
      <c r="AE1529" s="67"/>
      <c r="AF1529" s="67"/>
      <c r="AG1529" s="67"/>
      <c r="AH1529" s="67"/>
      <c r="AI1529" s="67"/>
      <c r="AJ1529" s="67"/>
      <c r="AK1529" s="67"/>
      <c r="AL1529" s="67"/>
      <c r="AM1529" s="67"/>
      <c r="AN1529" s="67"/>
      <c r="AO1529" s="67"/>
      <c r="AP1529" s="67"/>
      <c r="AQ1529" s="67"/>
      <c r="AR1529" s="67"/>
      <c r="AS1529" s="67"/>
      <c r="AT1529" s="67"/>
      <c r="AU1529" s="67"/>
      <c r="AV1529" s="67"/>
      <c r="AW1529" s="67"/>
      <c r="AX1529" s="67"/>
      <c r="AY1529" s="67"/>
      <c r="AZ1529" s="67"/>
      <c r="BA1529" s="67">
        <v>0</v>
      </c>
      <c r="BB1529" s="113">
        <v>2066</v>
      </c>
      <c r="BC1529" s="113">
        <v>4404</v>
      </c>
      <c r="BD1529" s="113"/>
      <c r="BE1529" s="113"/>
      <c r="BF1529" s="113"/>
      <c r="BG1529" s="113"/>
      <c r="BH1529" s="113"/>
      <c r="BI1529" s="113"/>
      <c r="BJ1529" s="113"/>
      <c r="BK1529" s="113"/>
      <c r="BL1529" s="113"/>
      <c r="BM1529" s="113"/>
      <c r="BN1529" s="113"/>
      <c r="BO1529" s="113"/>
      <c r="BP1529" s="113"/>
      <c r="BQ1529" s="113"/>
      <c r="BR1529" s="113"/>
      <c r="BS1529" s="113"/>
      <c r="BT1529" s="113"/>
      <c r="BU1529" s="113"/>
      <c r="BV1529" s="113"/>
      <c r="BW1529" s="113"/>
      <c r="BX1529" s="113"/>
      <c r="BY1529" s="113"/>
      <c r="BZ1529" s="113"/>
      <c r="CA1529" s="67"/>
      <c r="CB1529" s="113"/>
      <c r="CC1529" s="69">
        <f>SUM(Table25[[#This Row],[Contract Amount FY00]:[Contract Amount FY50]])</f>
        <v>6470</v>
      </c>
      <c r="CD1529" s="114"/>
    </row>
    <row r="1530" spans="1:82" x14ac:dyDescent="0.25">
      <c r="A1530" s="122" t="s">
        <v>1956</v>
      </c>
      <c r="B1530" s="122" t="s">
        <v>382</v>
      </c>
      <c r="C1530" s="122" t="s">
        <v>1162</v>
      </c>
      <c r="E1530" s="26" t="str">
        <f>IFERROR(IF(VLOOKUP(Table25[[#This Row],[Contract No.]],Table3[#All],3,FALSE)="","No","Yes"),"")</f>
        <v>No</v>
      </c>
      <c r="F1530" s="107" t="str">
        <f>IFERROR(VLOOKUP(Table25[[#This Row],[Contract No.]],Table3[#All],3,FALSE),"")</f>
        <v/>
      </c>
      <c r="G1530" s="107" t="str">
        <f>IFERROR(IF(Table25[[#This Row],[Cooperative Purchase
(Yes/No)]]="Yes","Yes",IF(VLOOKUP(Table25[[#This Row],[Contract No.]],Table3[#All],1,FALSE)=Table25[[#This Row],[Contract No.]],"Yes","No")),"No")</f>
        <v>Yes</v>
      </c>
      <c r="H1530" s="51">
        <f>IFERROR(VLOOKUP(Table25[[#This Row],[Contract No.]],Table3[#All],4,FALSE),"")</f>
        <v>42727</v>
      </c>
      <c r="I1530" s="28">
        <f>IFERROR(IF(AND(MONTH(Table25[[#This Row],[Contract Start Date]])&gt;6,MONTH(Table25[[#This Row],[Contract Start Date]])&lt;=12),YEAR(Table25[[#This Row],[Contract Start Date]])+1,YEAR(Table25[[#This Row],[Contract Start Date]])),"")</f>
        <v>2017</v>
      </c>
      <c r="J1530" s="108">
        <f>Table25[[#This Row],[FY Formula start]]</f>
        <v>2017</v>
      </c>
      <c r="K1530" s="59" t="str">
        <f>"FY"&amp;" "&amp;Table25[[#This Row],[Year Start]]</f>
        <v>FY 2017</v>
      </c>
      <c r="L1530" s="109">
        <f>IFERROR(VLOOKUP(Table25[[#This Row],[Contract No.]],Table3[#All],5,FALSE),"")</f>
        <v>45688</v>
      </c>
      <c r="M1530" s="110">
        <f>IFERROR(IF(Table25[[#This Row],[Contract End Date]]="99/99/9999","No End",IF(AND(MONTH(Table25[[#This Row],[Contract End Date]])&gt;6,MONTH(Table25[[#This Row],[Contract End Date]])&lt;=12),YEAR(Table25[[#This Row],[Contract End Date]])+1,YEAR(Table25[[#This Row],[Contract End Date]]))),"")</f>
        <v>2025</v>
      </c>
      <c r="N1530" s="111">
        <f>Table25[[#This Row],[FY Formula end]]</f>
        <v>2025</v>
      </c>
      <c r="O1530" s="112" t="str">
        <f>IF(Table25[[#This Row],[Year End]]="No End","No End","FY"&amp;" "&amp;Table25[[#This Row],[Year End]])</f>
        <v>FY 2025</v>
      </c>
      <c r="P1530" s="27"/>
      <c r="Q1530" s="104">
        <f>_xlfn.IFNA(IF($B1530="","",VLOOKUP($B1530,'SWC Towers'!$A:$Q,$Q$2,FALSE)),"")</f>
        <v>0.1</v>
      </c>
      <c r="R1530" s="106">
        <f>_xlfn.IFNA(IF($B1530="","",VLOOKUP($B1530,'SWC Towers'!$A:$Q,$R$2,FALSE)),"")</f>
        <v>0.1</v>
      </c>
      <c r="S1530" s="106" t="str">
        <f>_xlfn.IFNA(IF($B1530="","",VLOOKUP($B1530,'SWC Towers'!$A:$Q,$S$2,FALSE)),"")</f>
        <v/>
      </c>
      <c r="T1530" s="106" t="str">
        <f>_xlfn.IFNA(IF($B1530="","",VLOOKUP($B1530,'SWC Towers'!$A:$Q,$T$2,FALSE)),"")</f>
        <v/>
      </c>
      <c r="U1530" s="104" t="str">
        <f>_xlfn.IFNA(IF($B1530="","",VLOOKUP($B1530,'SWC Towers'!$A:$Q,$U$2,FALSE)),"")</f>
        <v/>
      </c>
      <c r="V1530" s="104" t="str">
        <f>_xlfn.IFNA(IF($B1530="","",VLOOKUP($B1530,'SWC Towers'!$A:$Q,$V$2,FALSE)),"")</f>
        <v/>
      </c>
      <c r="W1530" s="104">
        <f>_xlfn.IFNA(IF($B1530="","",VLOOKUP($B1530,'SWC Towers'!$A:$Q,$W$2,FALSE)),"")</f>
        <v>0.4</v>
      </c>
      <c r="X1530" s="104" t="str">
        <f>_xlfn.IFNA(IF($B1530="","",VLOOKUP($B1530,'SWC Towers'!$A:$Q,$X$2,FALSE)),"")</f>
        <v/>
      </c>
      <c r="Y1530" s="104" t="str">
        <f>_xlfn.IFNA(IF($B1530="","",VLOOKUP($B1530,'SWC Towers'!$A:$Q,$Y$2,FALSE)),"")</f>
        <v/>
      </c>
      <c r="Z1530" s="104" t="str">
        <f>_xlfn.IFNA(IF($B1530="","",VLOOKUP($B1530,'SWC Towers'!$A:$Q,$Z$2,FALSE)),"")</f>
        <v/>
      </c>
      <c r="AA1530" s="104" t="str">
        <f>_xlfn.IFNA(IF($B1530="","",VLOOKUP($B1530,'SWC Towers'!$A:$Q,$AA$2,FALSE)),"")</f>
        <v/>
      </c>
      <c r="AB1530" s="106">
        <f>_xlfn.IFNA(IF($B1530="","",VLOOKUP($B1530,'SWC Towers'!$A:$Q,$AB$2,FALSE)),"")</f>
        <v>0.4</v>
      </c>
      <c r="AC1530" s="20">
        <f>SUM(Table25[[#This Row],[IT Tower: Application]:[Other/Non-IT ]])</f>
        <v>1</v>
      </c>
      <c r="AD1530" s="67"/>
      <c r="AE1530" s="67"/>
      <c r="AF1530" s="67"/>
      <c r="AG1530" s="67"/>
      <c r="AH1530" s="67"/>
      <c r="AI1530" s="67"/>
      <c r="AJ1530" s="67"/>
      <c r="AK1530" s="67"/>
      <c r="AL1530" s="67"/>
      <c r="AM1530" s="67"/>
      <c r="AN1530" s="67"/>
      <c r="AO1530" s="67"/>
      <c r="AP1530" s="67"/>
      <c r="AQ1530" s="67"/>
      <c r="AR1530" s="67"/>
      <c r="AS1530" s="67"/>
      <c r="AT1530" s="67"/>
      <c r="AU1530" s="67">
        <v>381788</v>
      </c>
      <c r="AV1530" s="67">
        <v>425961</v>
      </c>
      <c r="AW1530" s="67">
        <v>747891</v>
      </c>
      <c r="AX1530" s="67">
        <v>264804</v>
      </c>
      <c r="AY1530" s="67">
        <v>433174</v>
      </c>
      <c r="AZ1530" s="67"/>
      <c r="BA1530" s="67"/>
      <c r="BB1530" s="113"/>
      <c r="BC1530" s="113"/>
      <c r="BD1530" s="113"/>
      <c r="BE1530" s="113"/>
      <c r="BF1530" s="113"/>
      <c r="BG1530" s="113"/>
      <c r="BH1530" s="113"/>
      <c r="BI1530" s="113"/>
      <c r="BJ1530" s="113"/>
      <c r="BK1530" s="113"/>
      <c r="BL1530" s="113"/>
      <c r="BM1530" s="113"/>
      <c r="BN1530" s="113"/>
      <c r="BO1530" s="113"/>
      <c r="BP1530" s="113"/>
      <c r="BQ1530" s="113"/>
      <c r="BR1530" s="113"/>
      <c r="BS1530" s="113"/>
      <c r="BT1530" s="113"/>
      <c r="BU1530" s="113"/>
      <c r="BV1530" s="113"/>
      <c r="BW1530" s="113"/>
      <c r="BX1530" s="113"/>
      <c r="BY1530" s="113"/>
      <c r="BZ1530" s="113"/>
      <c r="CA1530" s="67"/>
      <c r="CB1530" s="113"/>
      <c r="CC1530" s="69">
        <f>SUM(Table25[[#This Row],[Contract Amount FY00]:[Contract Amount FY50]])</f>
        <v>2253618</v>
      </c>
      <c r="CD1530" s="114"/>
    </row>
    <row r="1531" spans="1:82" x14ac:dyDescent="0.25">
      <c r="A1531" s="122" t="s">
        <v>1956</v>
      </c>
      <c r="B1531" s="122" t="s">
        <v>382</v>
      </c>
      <c r="C1531" s="122" t="s">
        <v>3227</v>
      </c>
      <c r="E1531" s="26" t="str">
        <f>IFERROR(IF(VLOOKUP(Table25[[#This Row],[Contract No.]],Table3[#All],3,FALSE)="","No","Yes"),"")</f>
        <v>No</v>
      </c>
      <c r="F1531" s="107" t="str">
        <f>IFERROR(VLOOKUP(Table25[[#This Row],[Contract No.]],Table3[#All],3,FALSE),"")</f>
        <v/>
      </c>
      <c r="G1531" s="107" t="str">
        <f>IFERROR(IF(Table25[[#This Row],[Cooperative Purchase
(Yes/No)]]="Yes","Yes",IF(VLOOKUP(Table25[[#This Row],[Contract No.]],Table3[#All],1,FALSE)=Table25[[#This Row],[Contract No.]],"Yes","No")),"No")</f>
        <v>Yes</v>
      </c>
      <c r="H1531" s="51">
        <f>IFERROR(VLOOKUP(Table25[[#This Row],[Contract No.]],Table3[#All],4,FALSE),"")</f>
        <v>42727</v>
      </c>
      <c r="I1531" s="28">
        <f>IFERROR(IF(AND(MONTH(Table25[[#This Row],[Contract Start Date]])&gt;6,MONTH(Table25[[#This Row],[Contract Start Date]])&lt;=12),YEAR(Table25[[#This Row],[Contract Start Date]])+1,YEAR(Table25[[#This Row],[Contract Start Date]])),"")</f>
        <v>2017</v>
      </c>
      <c r="J1531" s="108">
        <f>Table25[[#This Row],[FY Formula start]]</f>
        <v>2017</v>
      </c>
      <c r="K1531" s="59" t="str">
        <f>"FY"&amp;" "&amp;Table25[[#This Row],[Year Start]]</f>
        <v>FY 2017</v>
      </c>
      <c r="L1531" s="109">
        <f>IFERROR(VLOOKUP(Table25[[#This Row],[Contract No.]],Table3[#All],5,FALSE),"")</f>
        <v>45688</v>
      </c>
      <c r="M1531" s="110">
        <f>IFERROR(IF(Table25[[#This Row],[Contract End Date]]="99/99/9999","No End",IF(AND(MONTH(Table25[[#This Row],[Contract End Date]])&gt;6,MONTH(Table25[[#This Row],[Contract End Date]])&lt;=12),YEAR(Table25[[#This Row],[Contract End Date]])+1,YEAR(Table25[[#This Row],[Contract End Date]]))),"")</f>
        <v>2025</v>
      </c>
      <c r="N1531" s="111">
        <f>Table25[[#This Row],[FY Formula end]]</f>
        <v>2025</v>
      </c>
      <c r="O1531" s="112" t="str">
        <f>IF(Table25[[#This Row],[Year End]]="No End","No End","FY"&amp;" "&amp;Table25[[#This Row],[Year End]])</f>
        <v>FY 2025</v>
      </c>
      <c r="P1531" s="27"/>
      <c r="Q1531" s="104">
        <f>_xlfn.IFNA(IF($B1531="","",VLOOKUP($B1531,'SWC Towers'!$A:$Q,$Q$2,FALSE)),"")</f>
        <v>0.1</v>
      </c>
      <c r="R1531" s="106">
        <f>_xlfn.IFNA(IF($B1531="","",VLOOKUP($B1531,'SWC Towers'!$A:$Q,$R$2,FALSE)),"")</f>
        <v>0.1</v>
      </c>
      <c r="S1531" s="106" t="str">
        <f>_xlfn.IFNA(IF($B1531="","",VLOOKUP($B1531,'SWC Towers'!$A:$Q,$S$2,FALSE)),"")</f>
        <v/>
      </c>
      <c r="T1531" s="106" t="str">
        <f>_xlfn.IFNA(IF($B1531="","",VLOOKUP($B1531,'SWC Towers'!$A:$Q,$T$2,FALSE)),"")</f>
        <v/>
      </c>
      <c r="U1531" s="104" t="str">
        <f>_xlfn.IFNA(IF($B1531="","",VLOOKUP($B1531,'SWC Towers'!$A:$Q,$U$2,FALSE)),"")</f>
        <v/>
      </c>
      <c r="V1531" s="104" t="str">
        <f>_xlfn.IFNA(IF($B1531="","",VLOOKUP($B1531,'SWC Towers'!$A:$Q,$V$2,FALSE)),"")</f>
        <v/>
      </c>
      <c r="W1531" s="104">
        <f>_xlfn.IFNA(IF($B1531="","",VLOOKUP($B1531,'SWC Towers'!$A:$Q,$W$2,FALSE)),"")</f>
        <v>0.4</v>
      </c>
      <c r="X1531" s="104" t="str">
        <f>_xlfn.IFNA(IF($B1531="","",VLOOKUP($B1531,'SWC Towers'!$A:$Q,$X$2,FALSE)),"")</f>
        <v/>
      </c>
      <c r="Y1531" s="104" t="str">
        <f>_xlfn.IFNA(IF($B1531="","",VLOOKUP($B1531,'SWC Towers'!$A:$Q,$Y$2,FALSE)),"")</f>
        <v/>
      </c>
      <c r="Z1531" s="104" t="str">
        <f>_xlfn.IFNA(IF($B1531="","",VLOOKUP($B1531,'SWC Towers'!$A:$Q,$Z$2,FALSE)),"")</f>
        <v/>
      </c>
      <c r="AA1531" s="104" t="str">
        <f>_xlfn.IFNA(IF($B1531="","",VLOOKUP($B1531,'SWC Towers'!$A:$Q,$AA$2,FALSE)),"")</f>
        <v/>
      </c>
      <c r="AB1531" s="106">
        <f>_xlfn.IFNA(IF($B1531="","",VLOOKUP($B1531,'SWC Towers'!$A:$Q,$AB$2,FALSE)),"")</f>
        <v>0.4</v>
      </c>
      <c r="AC1531" s="20">
        <f>SUM(Table25[[#This Row],[IT Tower: Application]:[Other/Non-IT ]])</f>
        <v>1</v>
      </c>
      <c r="AD1531" s="67"/>
      <c r="AE1531" s="67"/>
      <c r="AF1531" s="67"/>
      <c r="AG1531" s="67"/>
      <c r="AH1531" s="67"/>
      <c r="AI1531" s="67"/>
      <c r="AJ1531" s="67"/>
      <c r="AK1531" s="67"/>
      <c r="AL1531" s="67"/>
      <c r="AM1531" s="67"/>
      <c r="AN1531" s="67"/>
      <c r="AO1531" s="67"/>
      <c r="AP1531" s="67"/>
      <c r="AQ1531" s="67"/>
      <c r="AR1531" s="67"/>
      <c r="AS1531" s="67"/>
      <c r="AT1531" s="67"/>
      <c r="AU1531" s="67">
        <v>0</v>
      </c>
      <c r="AV1531" s="67">
        <v>21037.27</v>
      </c>
      <c r="AW1531" s="67">
        <v>14051</v>
      </c>
      <c r="AX1531" s="67">
        <v>6794</v>
      </c>
      <c r="AY1531" s="67">
        <v>29422</v>
      </c>
      <c r="AZ1531" s="67">
        <v>67610</v>
      </c>
      <c r="BA1531" s="67">
        <v>20283</v>
      </c>
      <c r="BB1531" s="113">
        <v>7082</v>
      </c>
      <c r="BC1531" s="113">
        <v>3275</v>
      </c>
      <c r="BD1531" s="113"/>
      <c r="BE1531" s="113"/>
      <c r="BF1531" s="113"/>
      <c r="BG1531" s="113"/>
      <c r="BH1531" s="113"/>
      <c r="BI1531" s="113"/>
      <c r="BJ1531" s="113"/>
      <c r="BK1531" s="113"/>
      <c r="BL1531" s="113"/>
      <c r="BM1531" s="113"/>
      <c r="BN1531" s="113"/>
      <c r="BO1531" s="113"/>
      <c r="BP1531" s="113"/>
      <c r="BQ1531" s="113"/>
      <c r="BR1531" s="113"/>
      <c r="BS1531" s="113"/>
      <c r="BT1531" s="113"/>
      <c r="BU1531" s="113"/>
      <c r="BV1531" s="113"/>
      <c r="BW1531" s="113"/>
      <c r="BX1531" s="113"/>
      <c r="BY1531" s="113"/>
      <c r="BZ1531" s="113"/>
      <c r="CA1531" s="67"/>
      <c r="CB1531" s="113"/>
      <c r="CC1531" s="69">
        <f>SUM(Table25[[#This Row],[Contract Amount FY00]:[Contract Amount FY50]])</f>
        <v>169554.27000000002</v>
      </c>
      <c r="CD1531" s="114"/>
    </row>
    <row r="1532" spans="1:82" x14ac:dyDescent="0.25">
      <c r="A1532" s="122" t="s">
        <v>1956</v>
      </c>
      <c r="B1532" s="122" t="s">
        <v>382</v>
      </c>
      <c r="C1532" s="122" t="s">
        <v>1163</v>
      </c>
      <c r="E1532" s="26" t="str">
        <f>IFERROR(IF(VLOOKUP(Table25[[#This Row],[Contract No.]],Table3[#All],3,FALSE)="","No","Yes"),"")</f>
        <v>No</v>
      </c>
      <c r="F1532" s="107" t="str">
        <f>IFERROR(VLOOKUP(Table25[[#This Row],[Contract No.]],Table3[#All],3,FALSE),"")</f>
        <v/>
      </c>
      <c r="G1532" s="107" t="str">
        <f>IFERROR(IF(Table25[[#This Row],[Cooperative Purchase
(Yes/No)]]="Yes","Yes",IF(VLOOKUP(Table25[[#This Row],[Contract No.]],Table3[#All],1,FALSE)=Table25[[#This Row],[Contract No.]],"Yes","No")),"No")</f>
        <v>Yes</v>
      </c>
      <c r="H1532" s="51">
        <f>IFERROR(VLOOKUP(Table25[[#This Row],[Contract No.]],Table3[#All],4,FALSE),"")</f>
        <v>42727</v>
      </c>
      <c r="I1532" s="28">
        <f>IFERROR(IF(AND(MONTH(Table25[[#This Row],[Contract Start Date]])&gt;6,MONTH(Table25[[#This Row],[Contract Start Date]])&lt;=12),YEAR(Table25[[#This Row],[Contract Start Date]])+1,YEAR(Table25[[#This Row],[Contract Start Date]])),"")</f>
        <v>2017</v>
      </c>
      <c r="J1532" s="108">
        <f>Table25[[#This Row],[FY Formula start]]</f>
        <v>2017</v>
      </c>
      <c r="K1532" s="59" t="str">
        <f>"FY"&amp;" "&amp;Table25[[#This Row],[Year Start]]</f>
        <v>FY 2017</v>
      </c>
      <c r="L1532" s="109">
        <f>IFERROR(VLOOKUP(Table25[[#This Row],[Contract No.]],Table3[#All],5,FALSE),"")</f>
        <v>45688</v>
      </c>
      <c r="M1532" s="110">
        <f>IFERROR(IF(Table25[[#This Row],[Contract End Date]]="99/99/9999","No End",IF(AND(MONTH(Table25[[#This Row],[Contract End Date]])&gt;6,MONTH(Table25[[#This Row],[Contract End Date]])&lt;=12),YEAR(Table25[[#This Row],[Contract End Date]])+1,YEAR(Table25[[#This Row],[Contract End Date]]))),"")</f>
        <v>2025</v>
      </c>
      <c r="N1532" s="111">
        <f>Table25[[#This Row],[FY Formula end]]</f>
        <v>2025</v>
      </c>
      <c r="O1532" s="112" t="str">
        <f>IF(Table25[[#This Row],[Year End]]="No End","No End","FY"&amp;" "&amp;Table25[[#This Row],[Year End]])</f>
        <v>FY 2025</v>
      </c>
      <c r="P1532" s="27"/>
      <c r="Q1532" s="104">
        <f>_xlfn.IFNA(IF($B1532="","",VLOOKUP($B1532,'SWC Towers'!$A:$Q,$Q$2,FALSE)),"")</f>
        <v>0.1</v>
      </c>
      <c r="R1532" s="106">
        <f>_xlfn.IFNA(IF($B1532="","",VLOOKUP($B1532,'SWC Towers'!$A:$Q,$R$2,FALSE)),"")</f>
        <v>0.1</v>
      </c>
      <c r="S1532" s="106" t="str">
        <f>_xlfn.IFNA(IF($B1532="","",VLOOKUP($B1532,'SWC Towers'!$A:$Q,$S$2,FALSE)),"")</f>
        <v/>
      </c>
      <c r="T1532" s="106" t="str">
        <f>_xlfn.IFNA(IF($B1532="","",VLOOKUP($B1532,'SWC Towers'!$A:$Q,$T$2,FALSE)),"")</f>
        <v/>
      </c>
      <c r="U1532" s="104" t="str">
        <f>_xlfn.IFNA(IF($B1532="","",VLOOKUP($B1532,'SWC Towers'!$A:$Q,$U$2,FALSE)),"")</f>
        <v/>
      </c>
      <c r="V1532" s="104" t="str">
        <f>_xlfn.IFNA(IF($B1532="","",VLOOKUP($B1532,'SWC Towers'!$A:$Q,$V$2,FALSE)),"")</f>
        <v/>
      </c>
      <c r="W1532" s="104">
        <f>_xlfn.IFNA(IF($B1532="","",VLOOKUP($B1532,'SWC Towers'!$A:$Q,$W$2,FALSE)),"")</f>
        <v>0.4</v>
      </c>
      <c r="X1532" s="104" t="str">
        <f>_xlfn.IFNA(IF($B1532="","",VLOOKUP($B1532,'SWC Towers'!$A:$Q,$X$2,FALSE)),"")</f>
        <v/>
      </c>
      <c r="Y1532" s="104" t="str">
        <f>_xlfn.IFNA(IF($B1532="","",VLOOKUP($B1532,'SWC Towers'!$A:$Q,$Y$2,FALSE)),"")</f>
        <v/>
      </c>
      <c r="Z1532" s="104" t="str">
        <f>_xlfn.IFNA(IF($B1532="","",VLOOKUP($B1532,'SWC Towers'!$A:$Q,$Z$2,FALSE)),"")</f>
        <v/>
      </c>
      <c r="AA1532" s="104" t="str">
        <f>_xlfn.IFNA(IF($B1532="","",VLOOKUP($B1532,'SWC Towers'!$A:$Q,$AA$2,FALSE)),"")</f>
        <v/>
      </c>
      <c r="AB1532" s="106">
        <f>_xlfn.IFNA(IF($B1532="","",VLOOKUP($B1532,'SWC Towers'!$A:$Q,$AB$2,FALSE)),"")</f>
        <v>0.4</v>
      </c>
      <c r="AC1532" s="20">
        <f>SUM(Table25[[#This Row],[IT Tower: Application]:[Other/Non-IT ]])</f>
        <v>1</v>
      </c>
      <c r="AD1532" s="67"/>
      <c r="AE1532" s="67"/>
      <c r="AF1532" s="67"/>
      <c r="AG1532" s="67"/>
      <c r="AH1532" s="67"/>
      <c r="AI1532" s="67"/>
      <c r="AJ1532" s="67"/>
      <c r="AK1532" s="67"/>
      <c r="AL1532" s="67"/>
      <c r="AM1532" s="67"/>
      <c r="AN1532" s="67"/>
      <c r="AO1532" s="67"/>
      <c r="AP1532" s="67"/>
      <c r="AQ1532" s="67"/>
      <c r="AR1532" s="67"/>
      <c r="AS1532" s="67"/>
      <c r="AT1532" s="67"/>
      <c r="AU1532" s="67">
        <v>0</v>
      </c>
      <c r="AV1532" s="67">
        <v>17323</v>
      </c>
      <c r="AW1532" s="67"/>
      <c r="AX1532" s="67"/>
      <c r="AY1532" s="67"/>
      <c r="AZ1532" s="67"/>
      <c r="BA1532" s="67">
        <v>7120</v>
      </c>
      <c r="BB1532" s="113">
        <v>15504</v>
      </c>
      <c r="BC1532" s="113">
        <v>0</v>
      </c>
      <c r="BD1532" s="113"/>
      <c r="BE1532" s="113"/>
      <c r="BF1532" s="113"/>
      <c r="BG1532" s="113"/>
      <c r="BH1532" s="113"/>
      <c r="BI1532" s="113"/>
      <c r="BJ1532" s="113"/>
      <c r="BK1532" s="113"/>
      <c r="BL1532" s="113"/>
      <c r="BM1532" s="113"/>
      <c r="BN1532" s="113"/>
      <c r="BO1532" s="113"/>
      <c r="BP1532" s="113"/>
      <c r="BQ1532" s="113"/>
      <c r="BR1532" s="113"/>
      <c r="BS1532" s="113"/>
      <c r="BT1532" s="113"/>
      <c r="BU1532" s="113"/>
      <c r="BV1532" s="113"/>
      <c r="BW1532" s="113"/>
      <c r="BX1532" s="113"/>
      <c r="BY1532" s="113"/>
      <c r="BZ1532" s="113"/>
      <c r="CA1532" s="67"/>
      <c r="CB1532" s="113"/>
      <c r="CC1532" s="69">
        <f>SUM(Table25[[#This Row],[Contract Amount FY00]:[Contract Amount FY50]])</f>
        <v>39947</v>
      </c>
      <c r="CD1532" s="114"/>
    </row>
    <row r="1533" spans="1:82" x14ac:dyDescent="0.25">
      <c r="A1533" s="122" t="s">
        <v>1956</v>
      </c>
      <c r="B1533" s="122" t="s">
        <v>382</v>
      </c>
      <c r="C1533" s="122" t="s">
        <v>3122</v>
      </c>
      <c r="E1533" s="26" t="str">
        <f>IFERROR(IF(VLOOKUP(Table25[[#This Row],[Contract No.]],Table3[#All],3,FALSE)="","No","Yes"),"")</f>
        <v>No</v>
      </c>
      <c r="F1533" s="107" t="str">
        <f>IFERROR(VLOOKUP(Table25[[#This Row],[Contract No.]],Table3[#All],3,FALSE),"")</f>
        <v/>
      </c>
      <c r="G1533" s="107" t="str">
        <f>IFERROR(IF(Table25[[#This Row],[Cooperative Purchase
(Yes/No)]]="Yes","Yes",IF(VLOOKUP(Table25[[#This Row],[Contract No.]],Table3[#All],1,FALSE)=Table25[[#This Row],[Contract No.]],"Yes","No")),"No")</f>
        <v>Yes</v>
      </c>
      <c r="H1533" s="51">
        <f>IFERROR(VLOOKUP(Table25[[#This Row],[Contract No.]],Table3[#All],4,FALSE),"")</f>
        <v>42727</v>
      </c>
      <c r="I1533" s="28">
        <f>IFERROR(IF(AND(MONTH(Table25[[#This Row],[Contract Start Date]])&gt;6,MONTH(Table25[[#This Row],[Contract Start Date]])&lt;=12),YEAR(Table25[[#This Row],[Contract Start Date]])+1,YEAR(Table25[[#This Row],[Contract Start Date]])),"")</f>
        <v>2017</v>
      </c>
      <c r="J1533" s="108">
        <f>Table25[[#This Row],[FY Formula start]]</f>
        <v>2017</v>
      </c>
      <c r="K1533" s="59" t="str">
        <f>"FY"&amp;" "&amp;Table25[[#This Row],[Year Start]]</f>
        <v>FY 2017</v>
      </c>
      <c r="L1533" s="109">
        <f>IFERROR(VLOOKUP(Table25[[#This Row],[Contract No.]],Table3[#All],5,FALSE),"")</f>
        <v>45688</v>
      </c>
      <c r="M1533" s="110">
        <f>IFERROR(IF(Table25[[#This Row],[Contract End Date]]="99/99/9999","No End",IF(AND(MONTH(Table25[[#This Row],[Contract End Date]])&gt;6,MONTH(Table25[[#This Row],[Contract End Date]])&lt;=12),YEAR(Table25[[#This Row],[Contract End Date]])+1,YEAR(Table25[[#This Row],[Contract End Date]]))),"")</f>
        <v>2025</v>
      </c>
      <c r="N1533" s="111">
        <f>Table25[[#This Row],[FY Formula end]]</f>
        <v>2025</v>
      </c>
      <c r="O1533" s="112" t="str">
        <f>IF(Table25[[#This Row],[Year End]]="No End","No End","FY"&amp;" "&amp;Table25[[#This Row],[Year End]])</f>
        <v>FY 2025</v>
      </c>
      <c r="P1533" s="27"/>
      <c r="Q1533" s="104">
        <f>_xlfn.IFNA(IF($B1533="","",VLOOKUP($B1533,'SWC Towers'!$A:$Q,$Q$2,FALSE)),"")</f>
        <v>0.1</v>
      </c>
      <c r="R1533" s="106">
        <f>_xlfn.IFNA(IF($B1533="","",VLOOKUP($B1533,'SWC Towers'!$A:$Q,$R$2,FALSE)),"")</f>
        <v>0.1</v>
      </c>
      <c r="S1533" s="106" t="str">
        <f>_xlfn.IFNA(IF($B1533="","",VLOOKUP($B1533,'SWC Towers'!$A:$Q,$S$2,FALSE)),"")</f>
        <v/>
      </c>
      <c r="T1533" s="106" t="str">
        <f>_xlfn.IFNA(IF($B1533="","",VLOOKUP($B1533,'SWC Towers'!$A:$Q,$T$2,FALSE)),"")</f>
        <v/>
      </c>
      <c r="U1533" s="104" t="str">
        <f>_xlfn.IFNA(IF($B1533="","",VLOOKUP($B1533,'SWC Towers'!$A:$Q,$U$2,FALSE)),"")</f>
        <v/>
      </c>
      <c r="V1533" s="104" t="str">
        <f>_xlfn.IFNA(IF($B1533="","",VLOOKUP($B1533,'SWC Towers'!$A:$Q,$V$2,FALSE)),"")</f>
        <v/>
      </c>
      <c r="W1533" s="104">
        <f>_xlfn.IFNA(IF($B1533="","",VLOOKUP($B1533,'SWC Towers'!$A:$Q,$W$2,FALSE)),"")</f>
        <v>0.4</v>
      </c>
      <c r="X1533" s="104" t="str">
        <f>_xlfn.IFNA(IF($B1533="","",VLOOKUP($B1533,'SWC Towers'!$A:$Q,$X$2,FALSE)),"")</f>
        <v/>
      </c>
      <c r="Y1533" s="104" t="str">
        <f>_xlfn.IFNA(IF($B1533="","",VLOOKUP($B1533,'SWC Towers'!$A:$Q,$Y$2,FALSE)),"")</f>
        <v/>
      </c>
      <c r="Z1533" s="104" t="str">
        <f>_xlfn.IFNA(IF($B1533="","",VLOOKUP($B1533,'SWC Towers'!$A:$Q,$Z$2,FALSE)),"")</f>
        <v/>
      </c>
      <c r="AA1533" s="104" t="str">
        <f>_xlfn.IFNA(IF($B1533="","",VLOOKUP($B1533,'SWC Towers'!$A:$Q,$AA$2,FALSE)),"")</f>
        <v/>
      </c>
      <c r="AB1533" s="106">
        <f>_xlfn.IFNA(IF($B1533="","",VLOOKUP($B1533,'SWC Towers'!$A:$Q,$AB$2,FALSE)),"")</f>
        <v>0.4</v>
      </c>
      <c r="AC1533" s="20">
        <f>SUM(Table25[[#This Row],[IT Tower: Application]:[Other/Non-IT ]])</f>
        <v>1</v>
      </c>
      <c r="AD1533" s="67"/>
      <c r="AE1533" s="67"/>
      <c r="AF1533" s="67"/>
      <c r="AG1533" s="67"/>
      <c r="AH1533" s="67"/>
      <c r="AI1533" s="67"/>
      <c r="AJ1533" s="67"/>
      <c r="AK1533" s="67"/>
      <c r="AL1533" s="67"/>
      <c r="AM1533" s="67"/>
      <c r="AN1533" s="67"/>
      <c r="AO1533" s="67"/>
      <c r="AP1533" s="67"/>
      <c r="AQ1533" s="67"/>
      <c r="AR1533" s="67"/>
      <c r="AS1533" s="67"/>
      <c r="AT1533" s="67"/>
      <c r="AU1533" s="67"/>
      <c r="AV1533" s="67"/>
      <c r="AW1533" s="67"/>
      <c r="AX1533" s="67"/>
      <c r="AY1533" s="67"/>
      <c r="AZ1533" s="67">
        <v>0</v>
      </c>
      <c r="BA1533" s="67">
        <v>219622</v>
      </c>
      <c r="BB1533" s="113">
        <v>97916</v>
      </c>
      <c r="BC1533" s="113">
        <v>25228</v>
      </c>
      <c r="BD1533" s="113"/>
      <c r="BE1533" s="113"/>
      <c r="BF1533" s="113"/>
      <c r="BG1533" s="113"/>
      <c r="BH1533" s="113"/>
      <c r="BI1533" s="113"/>
      <c r="BJ1533" s="113"/>
      <c r="BK1533" s="113"/>
      <c r="BL1533" s="113"/>
      <c r="BM1533" s="113"/>
      <c r="BN1533" s="113"/>
      <c r="BO1533" s="113"/>
      <c r="BP1533" s="113"/>
      <c r="BQ1533" s="113"/>
      <c r="BR1533" s="113"/>
      <c r="BS1533" s="113"/>
      <c r="BT1533" s="113"/>
      <c r="BU1533" s="113"/>
      <c r="BV1533" s="113"/>
      <c r="BW1533" s="113"/>
      <c r="BX1533" s="113"/>
      <c r="BY1533" s="113"/>
      <c r="BZ1533" s="113"/>
      <c r="CA1533" s="67"/>
      <c r="CB1533" s="113"/>
      <c r="CC1533" s="69">
        <f>SUM(Table25[[#This Row],[Contract Amount FY00]:[Contract Amount FY50]])</f>
        <v>342766</v>
      </c>
      <c r="CD1533" s="114"/>
    </row>
    <row r="1534" spans="1:82" x14ac:dyDescent="0.25">
      <c r="A1534" s="122" t="s">
        <v>1956</v>
      </c>
      <c r="B1534" s="122" t="s">
        <v>382</v>
      </c>
      <c r="C1534" s="122" t="s">
        <v>1165</v>
      </c>
      <c r="E1534" s="26" t="str">
        <f>IFERROR(IF(VLOOKUP(Table25[[#This Row],[Contract No.]],Table3[#All],3,FALSE)="","No","Yes"),"")</f>
        <v>No</v>
      </c>
      <c r="F1534" s="107" t="str">
        <f>IFERROR(VLOOKUP(Table25[[#This Row],[Contract No.]],Table3[#All],3,FALSE),"")</f>
        <v/>
      </c>
      <c r="G1534" s="107" t="str">
        <f>IFERROR(IF(Table25[[#This Row],[Cooperative Purchase
(Yes/No)]]="Yes","Yes",IF(VLOOKUP(Table25[[#This Row],[Contract No.]],Table3[#All],1,FALSE)=Table25[[#This Row],[Contract No.]],"Yes","No")),"No")</f>
        <v>Yes</v>
      </c>
      <c r="H1534" s="51">
        <f>IFERROR(VLOOKUP(Table25[[#This Row],[Contract No.]],Table3[#All],4,FALSE),"")</f>
        <v>42727</v>
      </c>
      <c r="I1534" s="28">
        <f>IFERROR(IF(AND(MONTH(Table25[[#This Row],[Contract Start Date]])&gt;6,MONTH(Table25[[#This Row],[Contract Start Date]])&lt;=12),YEAR(Table25[[#This Row],[Contract Start Date]])+1,YEAR(Table25[[#This Row],[Contract Start Date]])),"")</f>
        <v>2017</v>
      </c>
      <c r="J1534" s="108">
        <f>Table25[[#This Row],[FY Formula start]]</f>
        <v>2017</v>
      </c>
      <c r="K1534" s="59" t="str">
        <f>"FY"&amp;" "&amp;Table25[[#This Row],[Year Start]]</f>
        <v>FY 2017</v>
      </c>
      <c r="L1534" s="109">
        <f>IFERROR(VLOOKUP(Table25[[#This Row],[Contract No.]],Table3[#All],5,FALSE),"")</f>
        <v>45688</v>
      </c>
      <c r="M1534" s="110">
        <f>IFERROR(IF(Table25[[#This Row],[Contract End Date]]="99/99/9999","No End",IF(AND(MONTH(Table25[[#This Row],[Contract End Date]])&gt;6,MONTH(Table25[[#This Row],[Contract End Date]])&lt;=12),YEAR(Table25[[#This Row],[Contract End Date]])+1,YEAR(Table25[[#This Row],[Contract End Date]]))),"")</f>
        <v>2025</v>
      </c>
      <c r="N1534" s="111">
        <f>Table25[[#This Row],[FY Formula end]]</f>
        <v>2025</v>
      </c>
      <c r="O1534" s="112" t="str">
        <f>IF(Table25[[#This Row],[Year End]]="No End","No End","FY"&amp;" "&amp;Table25[[#This Row],[Year End]])</f>
        <v>FY 2025</v>
      </c>
      <c r="P1534" s="27"/>
      <c r="Q1534" s="104">
        <f>_xlfn.IFNA(IF($B1534="","",VLOOKUP($B1534,'SWC Towers'!$A:$Q,$Q$2,FALSE)),"")</f>
        <v>0.1</v>
      </c>
      <c r="R1534" s="106">
        <f>_xlfn.IFNA(IF($B1534="","",VLOOKUP($B1534,'SWC Towers'!$A:$Q,$R$2,FALSE)),"")</f>
        <v>0.1</v>
      </c>
      <c r="S1534" s="106" t="str">
        <f>_xlfn.IFNA(IF($B1534="","",VLOOKUP($B1534,'SWC Towers'!$A:$Q,$S$2,FALSE)),"")</f>
        <v/>
      </c>
      <c r="T1534" s="106" t="str">
        <f>_xlfn.IFNA(IF($B1534="","",VLOOKUP($B1534,'SWC Towers'!$A:$Q,$T$2,FALSE)),"")</f>
        <v/>
      </c>
      <c r="U1534" s="104" t="str">
        <f>_xlfn.IFNA(IF($B1534="","",VLOOKUP($B1534,'SWC Towers'!$A:$Q,$U$2,FALSE)),"")</f>
        <v/>
      </c>
      <c r="V1534" s="104" t="str">
        <f>_xlfn.IFNA(IF($B1534="","",VLOOKUP($B1534,'SWC Towers'!$A:$Q,$V$2,FALSE)),"")</f>
        <v/>
      </c>
      <c r="W1534" s="104">
        <f>_xlfn.IFNA(IF($B1534="","",VLOOKUP($B1534,'SWC Towers'!$A:$Q,$W$2,FALSE)),"")</f>
        <v>0.4</v>
      </c>
      <c r="X1534" s="104" t="str">
        <f>_xlfn.IFNA(IF($B1534="","",VLOOKUP($B1534,'SWC Towers'!$A:$Q,$X$2,FALSE)),"")</f>
        <v/>
      </c>
      <c r="Y1534" s="104" t="str">
        <f>_xlfn.IFNA(IF($B1534="","",VLOOKUP($B1534,'SWC Towers'!$A:$Q,$Y$2,FALSE)),"")</f>
        <v/>
      </c>
      <c r="Z1534" s="104" t="str">
        <f>_xlfn.IFNA(IF($B1534="","",VLOOKUP($B1534,'SWC Towers'!$A:$Q,$Z$2,FALSE)),"")</f>
        <v/>
      </c>
      <c r="AA1534" s="104" t="str">
        <f>_xlfn.IFNA(IF($B1534="","",VLOOKUP($B1534,'SWC Towers'!$A:$Q,$AA$2,FALSE)),"")</f>
        <v/>
      </c>
      <c r="AB1534" s="106">
        <f>_xlfn.IFNA(IF($B1534="","",VLOOKUP($B1534,'SWC Towers'!$A:$Q,$AB$2,FALSE)),"")</f>
        <v>0.4</v>
      </c>
      <c r="AC1534" s="20">
        <f>SUM(Table25[[#This Row],[IT Tower: Application]:[Other/Non-IT ]])</f>
        <v>1</v>
      </c>
      <c r="AD1534" s="67"/>
      <c r="AE1534" s="67"/>
      <c r="AF1534" s="67"/>
      <c r="AG1534" s="67"/>
      <c r="AH1534" s="67"/>
      <c r="AI1534" s="67"/>
      <c r="AJ1534" s="67"/>
      <c r="AK1534" s="67"/>
      <c r="AL1534" s="67"/>
      <c r="AM1534" s="67"/>
      <c r="AN1534" s="67"/>
      <c r="AO1534" s="67"/>
      <c r="AP1534" s="67"/>
      <c r="AQ1534" s="67"/>
      <c r="AR1534" s="67"/>
      <c r="AS1534" s="67"/>
      <c r="AT1534" s="67"/>
      <c r="AU1534" s="67">
        <v>113064</v>
      </c>
      <c r="AV1534" s="67">
        <v>137512</v>
      </c>
      <c r="AW1534" s="67">
        <v>84605</v>
      </c>
      <c r="AX1534" s="67">
        <v>118232</v>
      </c>
      <c r="AY1534" s="67">
        <v>108567</v>
      </c>
      <c r="AZ1534" s="67">
        <v>112861</v>
      </c>
      <c r="BA1534" s="67">
        <v>479241</v>
      </c>
      <c r="BB1534" s="113">
        <v>284765</v>
      </c>
      <c r="BC1534" s="113">
        <v>139494</v>
      </c>
      <c r="BD1534" s="113"/>
      <c r="BE1534" s="113"/>
      <c r="BF1534" s="113"/>
      <c r="BG1534" s="113"/>
      <c r="BH1534" s="113"/>
      <c r="BI1534" s="113"/>
      <c r="BJ1534" s="113"/>
      <c r="BK1534" s="113"/>
      <c r="BL1534" s="113"/>
      <c r="BM1534" s="113"/>
      <c r="BN1534" s="113"/>
      <c r="BO1534" s="113"/>
      <c r="BP1534" s="113"/>
      <c r="BQ1534" s="113"/>
      <c r="BR1534" s="113"/>
      <c r="BS1534" s="113"/>
      <c r="BT1534" s="113"/>
      <c r="BU1534" s="113"/>
      <c r="BV1534" s="113"/>
      <c r="BW1534" s="113"/>
      <c r="BX1534" s="113"/>
      <c r="BY1534" s="113"/>
      <c r="BZ1534" s="113"/>
      <c r="CA1534" s="67"/>
      <c r="CB1534" s="113"/>
      <c r="CC1534" s="69">
        <f>SUM(Table25[[#This Row],[Contract Amount FY00]:[Contract Amount FY50]])</f>
        <v>1578341</v>
      </c>
      <c r="CD1534" s="114"/>
    </row>
    <row r="1535" spans="1:82" x14ac:dyDescent="0.25">
      <c r="A1535" s="122" t="s">
        <v>1956</v>
      </c>
      <c r="B1535" s="122" t="s">
        <v>382</v>
      </c>
      <c r="C1535" s="122" t="s">
        <v>1166</v>
      </c>
      <c r="E1535" s="26" t="str">
        <f>IFERROR(IF(VLOOKUP(Table25[[#This Row],[Contract No.]],Table3[#All],3,FALSE)="","No","Yes"),"")</f>
        <v>No</v>
      </c>
      <c r="F1535" s="107" t="str">
        <f>IFERROR(VLOOKUP(Table25[[#This Row],[Contract No.]],Table3[#All],3,FALSE),"")</f>
        <v/>
      </c>
      <c r="G1535" s="107" t="str">
        <f>IFERROR(IF(Table25[[#This Row],[Cooperative Purchase
(Yes/No)]]="Yes","Yes",IF(VLOOKUP(Table25[[#This Row],[Contract No.]],Table3[#All],1,FALSE)=Table25[[#This Row],[Contract No.]],"Yes","No")),"No")</f>
        <v>Yes</v>
      </c>
      <c r="H1535" s="51">
        <f>IFERROR(VLOOKUP(Table25[[#This Row],[Contract No.]],Table3[#All],4,FALSE),"")</f>
        <v>42727</v>
      </c>
      <c r="I1535" s="28">
        <f>IFERROR(IF(AND(MONTH(Table25[[#This Row],[Contract Start Date]])&gt;6,MONTH(Table25[[#This Row],[Contract Start Date]])&lt;=12),YEAR(Table25[[#This Row],[Contract Start Date]])+1,YEAR(Table25[[#This Row],[Contract Start Date]])),"")</f>
        <v>2017</v>
      </c>
      <c r="J1535" s="108">
        <f>Table25[[#This Row],[FY Formula start]]</f>
        <v>2017</v>
      </c>
      <c r="K1535" s="59" t="str">
        <f>"FY"&amp;" "&amp;Table25[[#This Row],[Year Start]]</f>
        <v>FY 2017</v>
      </c>
      <c r="L1535" s="109">
        <f>IFERROR(VLOOKUP(Table25[[#This Row],[Contract No.]],Table3[#All],5,FALSE),"")</f>
        <v>45688</v>
      </c>
      <c r="M1535" s="110">
        <f>IFERROR(IF(Table25[[#This Row],[Contract End Date]]="99/99/9999","No End",IF(AND(MONTH(Table25[[#This Row],[Contract End Date]])&gt;6,MONTH(Table25[[#This Row],[Contract End Date]])&lt;=12),YEAR(Table25[[#This Row],[Contract End Date]])+1,YEAR(Table25[[#This Row],[Contract End Date]]))),"")</f>
        <v>2025</v>
      </c>
      <c r="N1535" s="111">
        <f>Table25[[#This Row],[FY Formula end]]</f>
        <v>2025</v>
      </c>
      <c r="O1535" s="112" t="str">
        <f>IF(Table25[[#This Row],[Year End]]="No End","No End","FY"&amp;" "&amp;Table25[[#This Row],[Year End]])</f>
        <v>FY 2025</v>
      </c>
      <c r="P1535" s="27"/>
      <c r="Q1535" s="104">
        <f>_xlfn.IFNA(IF($B1535="","",VLOOKUP($B1535,'SWC Towers'!$A:$Q,$Q$2,FALSE)),"")</f>
        <v>0.1</v>
      </c>
      <c r="R1535" s="106">
        <f>_xlfn.IFNA(IF($B1535="","",VLOOKUP($B1535,'SWC Towers'!$A:$Q,$R$2,FALSE)),"")</f>
        <v>0.1</v>
      </c>
      <c r="S1535" s="106" t="str">
        <f>_xlfn.IFNA(IF($B1535="","",VLOOKUP($B1535,'SWC Towers'!$A:$Q,$S$2,FALSE)),"")</f>
        <v/>
      </c>
      <c r="T1535" s="106" t="str">
        <f>_xlfn.IFNA(IF($B1535="","",VLOOKUP($B1535,'SWC Towers'!$A:$Q,$T$2,FALSE)),"")</f>
        <v/>
      </c>
      <c r="U1535" s="104" t="str">
        <f>_xlfn.IFNA(IF($B1535="","",VLOOKUP($B1535,'SWC Towers'!$A:$Q,$U$2,FALSE)),"")</f>
        <v/>
      </c>
      <c r="V1535" s="104" t="str">
        <f>_xlfn.IFNA(IF($B1535="","",VLOOKUP($B1535,'SWC Towers'!$A:$Q,$V$2,FALSE)),"")</f>
        <v/>
      </c>
      <c r="W1535" s="104">
        <f>_xlfn.IFNA(IF($B1535="","",VLOOKUP($B1535,'SWC Towers'!$A:$Q,$W$2,FALSE)),"")</f>
        <v>0.4</v>
      </c>
      <c r="X1535" s="104" t="str">
        <f>_xlfn.IFNA(IF($B1535="","",VLOOKUP($B1535,'SWC Towers'!$A:$Q,$X$2,FALSE)),"")</f>
        <v/>
      </c>
      <c r="Y1535" s="104" t="str">
        <f>_xlfn.IFNA(IF($B1535="","",VLOOKUP($B1535,'SWC Towers'!$A:$Q,$Y$2,FALSE)),"")</f>
        <v/>
      </c>
      <c r="Z1535" s="104" t="str">
        <f>_xlfn.IFNA(IF($B1535="","",VLOOKUP($B1535,'SWC Towers'!$A:$Q,$Z$2,FALSE)),"")</f>
        <v/>
      </c>
      <c r="AA1535" s="104" t="str">
        <f>_xlfn.IFNA(IF($B1535="","",VLOOKUP($B1535,'SWC Towers'!$A:$Q,$AA$2,FALSE)),"")</f>
        <v/>
      </c>
      <c r="AB1535" s="106">
        <f>_xlfn.IFNA(IF($B1535="","",VLOOKUP($B1535,'SWC Towers'!$A:$Q,$AB$2,FALSE)),"")</f>
        <v>0.4</v>
      </c>
      <c r="AC1535" s="20">
        <f>SUM(Table25[[#This Row],[IT Tower: Application]:[Other/Non-IT ]])</f>
        <v>1</v>
      </c>
      <c r="AD1535" s="67"/>
      <c r="AE1535" s="67"/>
      <c r="AF1535" s="67"/>
      <c r="AG1535" s="67"/>
      <c r="AH1535" s="67"/>
      <c r="AI1535" s="67"/>
      <c r="AJ1535" s="67"/>
      <c r="AK1535" s="67"/>
      <c r="AL1535" s="67"/>
      <c r="AM1535" s="67"/>
      <c r="AN1535" s="67"/>
      <c r="AO1535" s="67"/>
      <c r="AP1535" s="67"/>
      <c r="AQ1535" s="67"/>
      <c r="AR1535" s="67"/>
      <c r="AS1535" s="67"/>
      <c r="AT1535" s="67"/>
      <c r="AU1535" s="67">
        <v>5885</v>
      </c>
      <c r="AV1535" s="67">
        <v>44587</v>
      </c>
      <c r="AW1535" s="67">
        <v>156790</v>
      </c>
      <c r="AX1535" s="67">
        <v>82032</v>
      </c>
      <c r="AY1535" s="67">
        <v>210166.9</v>
      </c>
      <c r="AZ1535" s="67">
        <v>37744</v>
      </c>
      <c r="BA1535" s="67">
        <v>721850</v>
      </c>
      <c r="BB1535" s="113">
        <v>209861</v>
      </c>
      <c r="BC1535" s="113">
        <v>168880</v>
      </c>
      <c r="BD1535" s="113"/>
      <c r="BE1535" s="113"/>
      <c r="BF1535" s="113"/>
      <c r="BG1535" s="113"/>
      <c r="BH1535" s="113"/>
      <c r="BI1535" s="113"/>
      <c r="BJ1535" s="113"/>
      <c r="BK1535" s="113"/>
      <c r="BL1535" s="113"/>
      <c r="BM1535" s="113"/>
      <c r="BN1535" s="113"/>
      <c r="BO1535" s="113"/>
      <c r="BP1535" s="113"/>
      <c r="BQ1535" s="113"/>
      <c r="BR1535" s="113"/>
      <c r="BS1535" s="113"/>
      <c r="BT1535" s="113"/>
      <c r="BU1535" s="113"/>
      <c r="BV1535" s="113"/>
      <c r="BW1535" s="113"/>
      <c r="BX1535" s="113"/>
      <c r="BY1535" s="113"/>
      <c r="BZ1535" s="113"/>
      <c r="CA1535" s="67"/>
      <c r="CB1535" s="113"/>
      <c r="CC1535" s="69">
        <f>SUM(Table25[[#This Row],[Contract Amount FY00]:[Contract Amount FY50]])</f>
        <v>1637795.9</v>
      </c>
      <c r="CD1535" s="114"/>
    </row>
    <row r="1536" spans="1:82" x14ac:dyDescent="0.25">
      <c r="A1536" s="122" t="s">
        <v>1956</v>
      </c>
      <c r="B1536" s="122" t="s">
        <v>382</v>
      </c>
      <c r="C1536" s="122" t="s">
        <v>1167</v>
      </c>
      <c r="E1536" s="26" t="str">
        <f>IFERROR(IF(VLOOKUP(Table25[[#This Row],[Contract No.]],Table3[#All],3,FALSE)="","No","Yes"),"")</f>
        <v>No</v>
      </c>
      <c r="F1536" s="107" t="str">
        <f>IFERROR(VLOOKUP(Table25[[#This Row],[Contract No.]],Table3[#All],3,FALSE),"")</f>
        <v/>
      </c>
      <c r="G1536" s="107" t="str">
        <f>IFERROR(IF(Table25[[#This Row],[Cooperative Purchase
(Yes/No)]]="Yes","Yes",IF(VLOOKUP(Table25[[#This Row],[Contract No.]],Table3[#All],1,FALSE)=Table25[[#This Row],[Contract No.]],"Yes","No")),"No")</f>
        <v>Yes</v>
      </c>
      <c r="H1536" s="51">
        <f>IFERROR(VLOOKUP(Table25[[#This Row],[Contract No.]],Table3[#All],4,FALSE),"")</f>
        <v>42727</v>
      </c>
      <c r="I1536" s="28">
        <f>IFERROR(IF(AND(MONTH(Table25[[#This Row],[Contract Start Date]])&gt;6,MONTH(Table25[[#This Row],[Contract Start Date]])&lt;=12),YEAR(Table25[[#This Row],[Contract Start Date]])+1,YEAR(Table25[[#This Row],[Contract Start Date]])),"")</f>
        <v>2017</v>
      </c>
      <c r="J1536" s="108">
        <f>Table25[[#This Row],[FY Formula start]]</f>
        <v>2017</v>
      </c>
      <c r="K1536" s="59" t="str">
        <f>"FY"&amp;" "&amp;Table25[[#This Row],[Year Start]]</f>
        <v>FY 2017</v>
      </c>
      <c r="L1536" s="109">
        <f>IFERROR(VLOOKUP(Table25[[#This Row],[Contract No.]],Table3[#All],5,FALSE),"")</f>
        <v>45688</v>
      </c>
      <c r="M1536" s="110">
        <f>IFERROR(IF(Table25[[#This Row],[Contract End Date]]="99/99/9999","No End",IF(AND(MONTH(Table25[[#This Row],[Contract End Date]])&gt;6,MONTH(Table25[[#This Row],[Contract End Date]])&lt;=12),YEAR(Table25[[#This Row],[Contract End Date]])+1,YEAR(Table25[[#This Row],[Contract End Date]]))),"")</f>
        <v>2025</v>
      </c>
      <c r="N1536" s="111">
        <f>Table25[[#This Row],[FY Formula end]]</f>
        <v>2025</v>
      </c>
      <c r="O1536" s="112" t="str">
        <f>IF(Table25[[#This Row],[Year End]]="No End","No End","FY"&amp;" "&amp;Table25[[#This Row],[Year End]])</f>
        <v>FY 2025</v>
      </c>
      <c r="P1536" s="27"/>
      <c r="Q1536" s="104">
        <f>_xlfn.IFNA(IF($B1536="","",VLOOKUP($B1536,'SWC Towers'!$A:$Q,$Q$2,FALSE)),"")</f>
        <v>0.1</v>
      </c>
      <c r="R1536" s="106">
        <f>_xlfn.IFNA(IF($B1536="","",VLOOKUP($B1536,'SWC Towers'!$A:$Q,$R$2,FALSE)),"")</f>
        <v>0.1</v>
      </c>
      <c r="S1536" s="106" t="str">
        <f>_xlfn.IFNA(IF($B1536="","",VLOOKUP($B1536,'SWC Towers'!$A:$Q,$S$2,FALSE)),"")</f>
        <v/>
      </c>
      <c r="T1536" s="106" t="str">
        <f>_xlfn.IFNA(IF($B1536="","",VLOOKUP($B1536,'SWC Towers'!$A:$Q,$T$2,FALSE)),"")</f>
        <v/>
      </c>
      <c r="U1536" s="104" t="str">
        <f>_xlfn.IFNA(IF($B1536="","",VLOOKUP($B1536,'SWC Towers'!$A:$Q,$U$2,FALSE)),"")</f>
        <v/>
      </c>
      <c r="V1536" s="104" t="str">
        <f>_xlfn.IFNA(IF($B1536="","",VLOOKUP($B1536,'SWC Towers'!$A:$Q,$V$2,FALSE)),"")</f>
        <v/>
      </c>
      <c r="W1536" s="104">
        <f>_xlfn.IFNA(IF($B1536="","",VLOOKUP($B1536,'SWC Towers'!$A:$Q,$W$2,FALSE)),"")</f>
        <v>0.4</v>
      </c>
      <c r="X1536" s="104" t="str">
        <f>_xlfn.IFNA(IF($B1536="","",VLOOKUP($B1536,'SWC Towers'!$A:$Q,$X$2,FALSE)),"")</f>
        <v/>
      </c>
      <c r="Y1536" s="104" t="str">
        <f>_xlfn.IFNA(IF($B1536="","",VLOOKUP($B1536,'SWC Towers'!$A:$Q,$Y$2,FALSE)),"")</f>
        <v/>
      </c>
      <c r="Z1536" s="104" t="str">
        <f>_xlfn.IFNA(IF($B1536="","",VLOOKUP($B1536,'SWC Towers'!$A:$Q,$Z$2,FALSE)),"")</f>
        <v/>
      </c>
      <c r="AA1536" s="104" t="str">
        <f>_xlfn.IFNA(IF($B1536="","",VLOOKUP($B1536,'SWC Towers'!$A:$Q,$AA$2,FALSE)),"")</f>
        <v/>
      </c>
      <c r="AB1536" s="106">
        <f>_xlfn.IFNA(IF($B1536="","",VLOOKUP($B1536,'SWC Towers'!$A:$Q,$AB$2,FALSE)),"")</f>
        <v>0.4</v>
      </c>
      <c r="AC1536" s="20">
        <f>SUM(Table25[[#This Row],[IT Tower: Application]:[Other/Non-IT ]])</f>
        <v>1</v>
      </c>
      <c r="AD1536" s="67"/>
      <c r="AE1536" s="67"/>
      <c r="AF1536" s="67"/>
      <c r="AG1536" s="67"/>
      <c r="AH1536" s="67"/>
      <c r="AI1536" s="67"/>
      <c r="AJ1536" s="67"/>
      <c r="AK1536" s="67"/>
      <c r="AL1536" s="67"/>
      <c r="AM1536" s="67"/>
      <c r="AN1536" s="67"/>
      <c r="AO1536" s="67"/>
      <c r="AP1536" s="67"/>
      <c r="AQ1536" s="67"/>
      <c r="AR1536" s="67"/>
      <c r="AS1536" s="67"/>
      <c r="AT1536" s="67"/>
      <c r="AU1536" s="67">
        <v>0</v>
      </c>
      <c r="AV1536" s="67">
        <v>33500</v>
      </c>
      <c r="AW1536" s="67">
        <v>3419</v>
      </c>
      <c r="AX1536" s="67">
        <v>2400</v>
      </c>
      <c r="AY1536" s="67">
        <v>16800</v>
      </c>
      <c r="AZ1536" s="67"/>
      <c r="BA1536" s="67"/>
      <c r="BB1536" s="113"/>
      <c r="BC1536" s="113"/>
      <c r="BD1536" s="113"/>
      <c r="BE1536" s="113"/>
      <c r="BF1536" s="113"/>
      <c r="BG1536" s="113"/>
      <c r="BH1536" s="113"/>
      <c r="BI1536" s="113"/>
      <c r="BJ1536" s="113"/>
      <c r="BK1536" s="113"/>
      <c r="BL1536" s="113"/>
      <c r="BM1536" s="113"/>
      <c r="BN1536" s="113"/>
      <c r="BO1536" s="113"/>
      <c r="BP1536" s="113"/>
      <c r="BQ1536" s="113"/>
      <c r="BR1536" s="113"/>
      <c r="BS1536" s="113"/>
      <c r="BT1536" s="113"/>
      <c r="BU1536" s="113"/>
      <c r="BV1536" s="113"/>
      <c r="BW1536" s="113"/>
      <c r="BX1536" s="113"/>
      <c r="BY1536" s="113"/>
      <c r="BZ1536" s="113"/>
      <c r="CA1536" s="67"/>
      <c r="CB1536" s="113"/>
      <c r="CC1536" s="69">
        <f>SUM(Table25[[#This Row],[Contract Amount FY00]:[Contract Amount FY50]])</f>
        <v>56119</v>
      </c>
      <c r="CD1536" s="114"/>
    </row>
    <row r="1537" spans="1:82" x14ac:dyDescent="0.25">
      <c r="A1537" s="122" t="s">
        <v>1956</v>
      </c>
      <c r="B1537" s="122" t="s">
        <v>382</v>
      </c>
      <c r="C1537" s="122" t="s">
        <v>1168</v>
      </c>
      <c r="E1537" s="26" t="str">
        <f>IFERROR(IF(VLOOKUP(Table25[[#This Row],[Contract No.]],Table3[#All],3,FALSE)="","No","Yes"),"")</f>
        <v>No</v>
      </c>
      <c r="F1537" s="107" t="str">
        <f>IFERROR(VLOOKUP(Table25[[#This Row],[Contract No.]],Table3[#All],3,FALSE),"")</f>
        <v/>
      </c>
      <c r="G1537" s="107" t="str">
        <f>IFERROR(IF(Table25[[#This Row],[Cooperative Purchase
(Yes/No)]]="Yes","Yes",IF(VLOOKUP(Table25[[#This Row],[Contract No.]],Table3[#All],1,FALSE)=Table25[[#This Row],[Contract No.]],"Yes","No")),"No")</f>
        <v>Yes</v>
      </c>
      <c r="H1537" s="51">
        <f>IFERROR(VLOOKUP(Table25[[#This Row],[Contract No.]],Table3[#All],4,FALSE),"")</f>
        <v>42727</v>
      </c>
      <c r="I1537" s="28">
        <f>IFERROR(IF(AND(MONTH(Table25[[#This Row],[Contract Start Date]])&gt;6,MONTH(Table25[[#This Row],[Contract Start Date]])&lt;=12),YEAR(Table25[[#This Row],[Contract Start Date]])+1,YEAR(Table25[[#This Row],[Contract Start Date]])),"")</f>
        <v>2017</v>
      </c>
      <c r="J1537" s="108">
        <f>Table25[[#This Row],[FY Formula start]]</f>
        <v>2017</v>
      </c>
      <c r="K1537" s="59" t="str">
        <f>"FY"&amp;" "&amp;Table25[[#This Row],[Year Start]]</f>
        <v>FY 2017</v>
      </c>
      <c r="L1537" s="109">
        <f>IFERROR(VLOOKUP(Table25[[#This Row],[Contract No.]],Table3[#All],5,FALSE),"")</f>
        <v>45688</v>
      </c>
      <c r="M1537" s="110">
        <f>IFERROR(IF(Table25[[#This Row],[Contract End Date]]="99/99/9999","No End",IF(AND(MONTH(Table25[[#This Row],[Contract End Date]])&gt;6,MONTH(Table25[[#This Row],[Contract End Date]])&lt;=12),YEAR(Table25[[#This Row],[Contract End Date]])+1,YEAR(Table25[[#This Row],[Contract End Date]]))),"")</f>
        <v>2025</v>
      </c>
      <c r="N1537" s="111">
        <f>Table25[[#This Row],[FY Formula end]]</f>
        <v>2025</v>
      </c>
      <c r="O1537" s="112" t="str">
        <f>IF(Table25[[#This Row],[Year End]]="No End","No End","FY"&amp;" "&amp;Table25[[#This Row],[Year End]])</f>
        <v>FY 2025</v>
      </c>
      <c r="P1537" s="27"/>
      <c r="Q1537" s="104">
        <f>_xlfn.IFNA(IF($B1537="","",VLOOKUP($B1537,'SWC Towers'!$A:$Q,$Q$2,FALSE)),"")</f>
        <v>0.1</v>
      </c>
      <c r="R1537" s="106">
        <f>_xlfn.IFNA(IF($B1537="","",VLOOKUP($B1537,'SWC Towers'!$A:$Q,$R$2,FALSE)),"")</f>
        <v>0.1</v>
      </c>
      <c r="S1537" s="106" t="str">
        <f>_xlfn.IFNA(IF($B1537="","",VLOOKUP($B1537,'SWC Towers'!$A:$Q,$S$2,FALSE)),"")</f>
        <v/>
      </c>
      <c r="T1537" s="106" t="str">
        <f>_xlfn.IFNA(IF($B1537="","",VLOOKUP($B1537,'SWC Towers'!$A:$Q,$T$2,FALSE)),"")</f>
        <v/>
      </c>
      <c r="U1537" s="104" t="str">
        <f>_xlfn.IFNA(IF($B1537="","",VLOOKUP($B1537,'SWC Towers'!$A:$Q,$U$2,FALSE)),"")</f>
        <v/>
      </c>
      <c r="V1537" s="104" t="str">
        <f>_xlfn.IFNA(IF($B1537="","",VLOOKUP($B1537,'SWC Towers'!$A:$Q,$V$2,FALSE)),"")</f>
        <v/>
      </c>
      <c r="W1537" s="104">
        <f>_xlfn.IFNA(IF($B1537="","",VLOOKUP($B1537,'SWC Towers'!$A:$Q,$W$2,FALSE)),"")</f>
        <v>0.4</v>
      </c>
      <c r="X1537" s="104" t="str">
        <f>_xlfn.IFNA(IF($B1537="","",VLOOKUP($B1537,'SWC Towers'!$A:$Q,$X$2,FALSE)),"")</f>
        <v/>
      </c>
      <c r="Y1537" s="104" t="str">
        <f>_xlfn.IFNA(IF($B1537="","",VLOOKUP($B1537,'SWC Towers'!$A:$Q,$Y$2,FALSE)),"")</f>
        <v/>
      </c>
      <c r="Z1537" s="104" t="str">
        <f>_xlfn.IFNA(IF($B1537="","",VLOOKUP($B1537,'SWC Towers'!$A:$Q,$Z$2,FALSE)),"")</f>
        <v/>
      </c>
      <c r="AA1537" s="104" t="str">
        <f>_xlfn.IFNA(IF($B1537="","",VLOOKUP($B1537,'SWC Towers'!$A:$Q,$AA$2,FALSE)),"")</f>
        <v/>
      </c>
      <c r="AB1537" s="106">
        <f>_xlfn.IFNA(IF($B1537="","",VLOOKUP($B1537,'SWC Towers'!$A:$Q,$AB$2,FALSE)),"")</f>
        <v>0.4</v>
      </c>
      <c r="AC1537" s="20">
        <f>SUM(Table25[[#This Row],[IT Tower: Application]:[Other/Non-IT ]])</f>
        <v>1</v>
      </c>
      <c r="AD1537" s="67"/>
      <c r="AE1537" s="67"/>
      <c r="AF1537" s="67"/>
      <c r="AG1537" s="67"/>
      <c r="AH1537" s="67"/>
      <c r="AI1537" s="67"/>
      <c r="AJ1537" s="67"/>
      <c r="AK1537" s="67"/>
      <c r="AL1537" s="67"/>
      <c r="AM1537" s="67"/>
      <c r="AN1537" s="67"/>
      <c r="AO1537" s="67"/>
      <c r="AP1537" s="67"/>
      <c r="AQ1537" s="67"/>
      <c r="AR1537" s="67"/>
      <c r="AS1537" s="67"/>
      <c r="AT1537" s="67"/>
      <c r="AU1537" s="67"/>
      <c r="AV1537" s="67"/>
      <c r="AW1537" s="67">
        <v>194364</v>
      </c>
      <c r="AX1537" s="67">
        <v>0</v>
      </c>
      <c r="AY1537" s="67"/>
      <c r="AZ1537" s="67"/>
      <c r="BA1537" s="67"/>
      <c r="BB1537" s="113"/>
      <c r="BC1537" s="113"/>
      <c r="BD1537" s="113"/>
      <c r="BE1537" s="113"/>
      <c r="BF1537" s="113"/>
      <c r="BG1537" s="113"/>
      <c r="BH1537" s="113"/>
      <c r="BI1537" s="113"/>
      <c r="BJ1537" s="113"/>
      <c r="BK1537" s="113"/>
      <c r="BL1537" s="113"/>
      <c r="BM1537" s="113"/>
      <c r="BN1537" s="113"/>
      <c r="BO1537" s="113"/>
      <c r="BP1537" s="113"/>
      <c r="BQ1537" s="113"/>
      <c r="BR1537" s="113"/>
      <c r="BS1537" s="113"/>
      <c r="BT1537" s="113"/>
      <c r="BU1537" s="113"/>
      <c r="BV1537" s="113"/>
      <c r="BW1537" s="113"/>
      <c r="BX1537" s="113"/>
      <c r="BY1537" s="113"/>
      <c r="BZ1537" s="113"/>
      <c r="CA1537" s="67"/>
      <c r="CB1537" s="113"/>
      <c r="CC1537" s="69">
        <f>SUM(Table25[[#This Row],[Contract Amount FY00]:[Contract Amount FY50]])</f>
        <v>194364</v>
      </c>
      <c r="CD1537" s="114"/>
    </row>
    <row r="1538" spans="1:82" x14ac:dyDescent="0.25">
      <c r="A1538" s="122" t="s">
        <v>1956</v>
      </c>
      <c r="B1538" s="122" t="s">
        <v>382</v>
      </c>
      <c r="C1538" s="122" t="s">
        <v>1169</v>
      </c>
      <c r="E1538" s="26" t="str">
        <f>IFERROR(IF(VLOOKUP(Table25[[#This Row],[Contract No.]],Table3[#All],3,FALSE)="","No","Yes"),"")</f>
        <v>No</v>
      </c>
      <c r="F1538" s="107" t="str">
        <f>IFERROR(VLOOKUP(Table25[[#This Row],[Contract No.]],Table3[#All],3,FALSE),"")</f>
        <v/>
      </c>
      <c r="G1538" s="107" t="str">
        <f>IFERROR(IF(Table25[[#This Row],[Cooperative Purchase
(Yes/No)]]="Yes","Yes",IF(VLOOKUP(Table25[[#This Row],[Contract No.]],Table3[#All],1,FALSE)=Table25[[#This Row],[Contract No.]],"Yes","No")),"No")</f>
        <v>Yes</v>
      </c>
      <c r="H1538" s="51">
        <f>IFERROR(VLOOKUP(Table25[[#This Row],[Contract No.]],Table3[#All],4,FALSE),"")</f>
        <v>42727</v>
      </c>
      <c r="I1538" s="28">
        <f>IFERROR(IF(AND(MONTH(Table25[[#This Row],[Contract Start Date]])&gt;6,MONTH(Table25[[#This Row],[Contract Start Date]])&lt;=12),YEAR(Table25[[#This Row],[Contract Start Date]])+1,YEAR(Table25[[#This Row],[Contract Start Date]])),"")</f>
        <v>2017</v>
      </c>
      <c r="J1538" s="108">
        <f>Table25[[#This Row],[FY Formula start]]</f>
        <v>2017</v>
      </c>
      <c r="K1538" s="59" t="str">
        <f>"FY"&amp;" "&amp;Table25[[#This Row],[Year Start]]</f>
        <v>FY 2017</v>
      </c>
      <c r="L1538" s="109">
        <f>IFERROR(VLOOKUP(Table25[[#This Row],[Contract No.]],Table3[#All],5,FALSE),"")</f>
        <v>45688</v>
      </c>
      <c r="M1538" s="110">
        <f>IFERROR(IF(Table25[[#This Row],[Contract End Date]]="99/99/9999","No End",IF(AND(MONTH(Table25[[#This Row],[Contract End Date]])&gt;6,MONTH(Table25[[#This Row],[Contract End Date]])&lt;=12),YEAR(Table25[[#This Row],[Contract End Date]])+1,YEAR(Table25[[#This Row],[Contract End Date]]))),"")</f>
        <v>2025</v>
      </c>
      <c r="N1538" s="111">
        <f>Table25[[#This Row],[FY Formula end]]</f>
        <v>2025</v>
      </c>
      <c r="O1538" s="112" t="str">
        <f>IF(Table25[[#This Row],[Year End]]="No End","No End","FY"&amp;" "&amp;Table25[[#This Row],[Year End]])</f>
        <v>FY 2025</v>
      </c>
      <c r="P1538" s="27"/>
      <c r="Q1538" s="104">
        <f>_xlfn.IFNA(IF($B1538="","",VLOOKUP($B1538,'SWC Towers'!$A:$Q,$Q$2,FALSE)),"")</f>
        <v>0.1</v>
      </c>
      <c r="R1538" s="106">
        <f>_xlfn.IFNA(IF($B1538="","",VLOOKUP($B1538,'SWC Towers'!$A:$Q,$R$2,FALSE)),"")</f>
        <v>0.1</v>
      </c>
      <c r="S1538" s="106" t="str">
        <f>_xlfn.IFNA(IF($B1538="","",VLOOKUP($B1538,'SWC Towers'!$A:$Q,$S$2,FALSE)),"")</f>
        <v/>
      </c>
      <c r="T1538" s="106" t="str">
        <f>_xlfn.IFNA(IF($B1538="","",VLOOKUP($B1538,'SWC Towers'!$A:$Q,$T$2,FALSE)),"")</f>
        <v/>
      </c>
      <c r="U1538" s="104" t="str">
        <f>_xlfn.IFNA(IF($B1538="","",VLOOKUP($B1538,'SWC Towers'!$A:$Q,$U$2,FALSE)),"")</f>
        <v/>
      </c>
      <c r="V1538" s="104" t="str">
        <f>_xlfn.IFNA(IF($B1538="","",VLOOKUP($B1538,'SWC Towers'!$A:$Q,$V$2,FALSE)),"")</f>
        <v/>
      </c>
      <c r="W1538" s="104">
        <f>_xlfn.IFNA(IF($B1538="","",VLOOKUP($B1538,'SWC Towers'!$A:$Q,$W$2,FALSE)),"")</f>
        <v>0.4</v>
      </c>
      <c r="X1538" s="104" t="str">
        <f>_xlfn.IFNA(IF($B1538="","",VLOOKUP($B1538,'SWC Towers'!$A:$Q,$X$2,FALSE)),"")</f>
        <v/>
      </c>
      <c r="Y1538" s="104" t="str">
        <f>_xlfn.IFNA(IF($B1538="","",VLOOKUP($B1538,'SWC Towers'!$A:$Q,$Y$2,FALSE)),"")</f>
        <v/>
      </c>
      <c r="Z1538" s="104" t="str">
        <f>_xlfn.IFNA(IF($B1538="","",VLOOKUP($B1538,'SWC Towers'!$A:$Q,$Z$2,FALSE)),"")</f>
        <v/>
      </c>
      <c r="AA1538" s="104" t="str">
        <f>_xlfn.IFNA(IF($B1538="","",VLOOKUP($B1538,'SWC Towers'!$A:$Q,$AA$2,FALSE)),"")</f>
        <v/>
      </c>
      <c r="AB1538" s="106">
        <f>_xlfn.IFNA(IF($B1538="","",VLOOKUP($B1538,'SWC Towers'!$A:$Q,$AB$2,FALSE)),"")</f>
        <v>0.4</v>
      </c>
      <c r="AC1538" s="20">
        <f>SUM(Table25[[#This Row],[IT Tower: Application]:[Other/Non-IT ]])</f>
        <v>1</v>
      </c>
      <c r="AD1538" s="67"/>
      <c r="AE1538" s="67"/>
      <c r="AF1538" s="67"/>
      <c r="AG1538" s="67"/>
      <c r="AH1538" s="67"/>
      <c r="AI1538" s="67"/>
      <c r="AJ1538" s="67"/>
      <c r="AK1538" s="67"/>
      <c r="AL1538" s="67"/>
      <c r="AM1538" s="67"/>
      <c r="AN1538" s="67"/>
      <c r="AO1538" s="67"/>
      <c r="AP1538" s="67"/>
      <c r="AQ1538" s="67"/>
      <c r="AR1538" s="67"/>
      <c r="AS1538" s="67"/>
      <c r="AT1538" s="67">
        <v>0</v>
      </c>
      <c r="AU1538" s="67">
        <v>89630</v>
      </c>
      <c r="AV1538" s="67">
        <v>6335</v>
      </c>
      <c r="AW1538" s="67">
        <v>17812</v>
      </c>
      <c r="AX1538" s="67">
        <v>4950</v>
      </c>
      <c r="AY1538" s="67">
        <v>16425</v>
      </c>
      <c r="AZ1538" s="67">
        <v>68929</v>
      </c>
      <c r="BA1538" s="67">
        <v>246686</v>
      </c>
      <c r="BB1538" s="113">
        <v>53124</v>
      </c>
      <c r="BC1538" s="113">
        <v>21549</v>
      </c>
      <c r="BD1538" s="113"/>
      <c r="BE1538" s="113"/>
      <c r="BF1538" s="113"/>
      <c r="BG1538" s="113"/>
      <c r="BH1538" s="113"/>
      <c r="BI1538" s="113"/>
      <c r="BJ1538" s="113"/>
      <c r="BK1538" s="113"/>
      <c r="BL1538" s="113"/>
      <c r="BM1538" s="113"/>
      <c r="BN1538" s="113"/>
      <c r="BO1538" s="113"/>
      <c r="BP1538" s="113"/>
      <c r="BQ1538" s="113"/>
      <c r="BR1538" s="113"/>
      <c r="BS1538" s="113"/>
      <c r="BT1538" s="113"/>
      <c r="BU1538" s="113"/>
      <c r="BV1538" s="113"/>
      <c r="BW1538" s="113"/>
      <c r="BX1538" s="113"/>
      <c r="BY1538" s="113"/>
      <c r="BZ1538" s="113"/>
      <c r="CA1538" s="67"/>
      <c r="CB1538" s="113"/>
      <c r="CC1538" s="69">
        <f>SUM(Table25[[#This Row],[Contract Amount FY00]:[Contract Amount FY50]])</f>
        <v>525440</v>
      </c>
      <c r="CD1538" s="114"/>
    </row>
    <row r="1539" spans="1:82" x14ac:dyDescent="0.25">
      <c r="A1539" s="122" t="s">
        <v>1956</v>
      </c>
      <c r="B1539" s="122" t="s">
        <v>382</v>
      </c>
      <c r="C1539" s="122" t="s">
        <v>3245</v>
      </c>
      <c r="E1539" s="26" t="str">
        <f>IFERROR(IF(VLOOKUP(Table25[[#This Row],[Contract No.]],Table3[#All],3,FALSE)="","No","Yes"),"")</f>
        <v>No</v>
      </c>
      <c r="F1539" s="107" t="str">
        <f>IFERROR(VLOOKUP(Table25[[#This Row],[Contract No.]],Table3[#All],3,FALSE),"")</f>
        <v/>
      </c>
      <c r="G1539" s="107" t="str">
        <f>IFERROR(IF(Table25[[#This Row],[Cooperative Purchase
(Yes/No)]]="Yes","Yes",IF(VLOOKUP(Table25[[#This Row],[Contract No.]],Table3[#All],1,FALSE)=Table25[[#This Row],[Contract No.]],"Yes","No")),"No")</f>
        <v>Yes</v>
      </c>
      <c r="H1539" s="51">
        <f>IFERROR(VLOOKUP(Table25[[#This Row],[Contract No.]],Table3[#All],4,FALSE),"")</f>
        <v>42727</v>
      </c>
      <c r="I1539" s="28">
        <f>IFERROR(IF(AND(MONTH(Table25[[#This Row],[Contract Start Date]])&gt;6,MONTH(Table25[[#This Row],[Contract Start Date]])&lt;=12),YEAR(Table25[[#This Row],[Contract Start Date]])+1,YEAR(Table25[[#This Row],[Contract Start Date]])),"")</f>
        <v>2017</v>
      </c>
      <c r="J1539" s="108">
        <f>Table25[[#This Row],[FY Formula start]]</f>
        <v>2017</v>
      </c>
      <c r="K1539" s="59" t="str">
        <f>"FY"&amp;" "&amp;Table25[[#This Row],[Year Start]]</f>
        <v>FY 2017</v>
      </c>
      <c r="L1539" s="109">
        <f>IFERROR(VLOOKUP(Table25[[#This Row],[Contract No.]],Table3[#All],5,FALSE),"")</f>
        <v>45688</v>
      </c>
      <c r="M1539" s="110">
        <f>IFERROR(IF(Table25[[#This Row],[Contract End Date]]="99/99/9999","No End",IF(AND(MONTH(Table25[[#This Row],[Contract End Date]])&gt;6,MONTH(Table25[[#This Row],[Contract End Date]])&lt;=12),YEAR(Table25[[#This Row],[Contract End Date]])+1,YEAR(Table25[[#This Row],[Contract End Date]]))),"")</f>
        <v>2025</v>
      </c>
      <c r="N1539" s="111">
        <f>Table25[[#This Row],[FY Formula end]]</f>
        <v>2025</v>
      </c>
      <c r="O1539" s="112" t="str">
        <f>IF(Table25[[#This Row],[Year End]]="No End","No End","FY"&amp;" "&amp;Table25[[#This Row],[Year End]])</f>
        <v>FY 2025</v>
      </c>
      <c r="P1539" s="27"/>
      <c r="Q1539" s="104">
        <f>_xlfn.IFNA(IF($B1539="","",VLOOKUP($B1539,'SWC Towers'!$A:$Q,$Q$2,FALSE)),"")</f>
        <v>0.1</v>
      </c>
      <c r="R1539" s="106">
        <f>_xlfn.IFNA(IF($B1539="","",VLOOKUP($B1539,'SWC Towers'!$A:$Q,$R$2,FALSE)),"")</f>
        <v>0.1</v>
      </c>
      <c r="S1539" s="106" t="str">
        <f>_xlfn.IFNA(IF($B1539="","",VLOOKUP($B1539,'SWC Towers'!$A:$Q,$S$2,FALSE)),"")</f>
        <v/>
      </c>
      <c r="T1539" s="106" t="str">
        <f>_xlfn.IFNA(IF($B1539="","",VLOOKUP($B1539,'SWC Towers'!$A:$Q,$T$2,FALSE)),"")</f>
        <v/>
      </c>
      <c r="U1539" s="104" t="str">
        <f>_xlfn.IFNA(IF($B1539="","",VLOOKUP($B1539,'SWC Towers'!$A:$Q,$U$2,FALSE)),"")</f>
        <v/>
      </c>
      <c r="V1539" s="104" t="str">
        <f>_xlfn.IFNA(IF($B1539="","",VLOOKUP($B1539,'SWC Towers'!$A:$Q,$V$2,FALSE)),"")</f>
        <v/>
      </c>
      <c r="W1539" s="104">
        <f>_xlfn.IFNA(IF($B1539="","",VLOOKUP($B1539,'SWC Towers'!$A:$Q,$W$2,FALSE)),"")</f>
        <v>0.4</v>
      </c>
      <c r="X1539" s="104" t="str">
        <f>_xlfn.IFNA(IF($B1539="","",VLOOKUP($B1539,'SWC Towers'!$A:$Q,$X$2,FALSE)),"")</f>
        <v/>
      </c>
      <c r="Y1539" s="104" t="str">
        <f>_xlfn.IFNA(IF($B1539="","",VLOOKUP($B1539,'SWC Towers'!$A:$Q,$Y$2,FALSE)),"")</f>
        <v/>
      </c>
      <c r="Z1539" s="104" t="str">
        <f>_xlfn.IFNA(IF($B1539="","",VLOOKUP($B1539,'SWC Towers'!$A:$Q,$Z$2,FALSE)),"")</f>
        <v/>
      </c>
      <c r="AA1539" s="104" t="str">
        <f>_xlfn.IFNA(IF($B1539="","",VLOOKUP($B1539,'SWC Towers'!$A:$Q,$AA$2,FALSE)),"")</f>
        <v/>
      </c>
      <c r="AB1539" s="106">
        <f>_xlfn.IFNA(IF($B1539="","",VLOOKUP($B1539,'SWC Towers'!$A:$Q,$AB$2,FALSE)),"")</f>
        <v>0.4</v>
      </c>
      <c r="AC1539" s="20">
        <f>SUM(Table25[[#This Row],[IT Tower: Application]:[Other/Non-IT ]])</f>
        <v>1</v>
      </c>
      <c r="AD1539" s="67"/>
      <c r="AE1539" s="67"/>
      <c r="AF1539" s="67"/>
      <c r="AG1539" s="67"/>
      <c r="AH1539" s="67"/>
      <c r="AI1539" s="67"/>
      <c r="AJ1539" s="67"/>
      <c r="AK1539" s="67"/>
      <c r="AL1539" s="67"/>
      <c r="AM1539" s="67"/>
      <c r="AN1539" s="67"/>
      <c r="AO1539" s="67"/>
      <c r="AP1539" s="67"/>
      <c r="AQ1539" s="67"/>
      <c r="AR1539" s="67"/>
      <c r="AS1539" s="67"/>
      <c r="AT1539" s="67"/>
      <c r="AU1539" s="67"/>
      <c r="AV1539" s="67">
        <v>44991</v>
      </c>
      <c r="AW1539" s="67">
        <v>266954</v>
      </c>
      <c r="AX1539" s="67">
        <v>104206</v>
      </c>
      <c r="AY1539" s="67">
        <v>437554</v>
      </c>
      <c r="AZ1539" s="67">
        <v>183630</v>
      </c>
      <c r="BA1539" s="67">
        <v>181911</v>
      </c>
      <c r="BB1539" s="113">
        <v>112012</v>
      </c>
      <c r="BC1539" s="113">
        <v>207240</v>
      </c>
      <c r="BD1539" s="113"/>
      <c r="BE1539" s="113"/>
      <c r="BF1539" s="113"/>
      <c r="BG1539" s="113"/>
      <c r="BH1539" s="113"/>
      <c r="BI1539" s="113"/>
      <c r="BJ1539" s="113"/>
      <c r="BK1539" s="113"/>
      <c r="BL1539" s="113"/>
      <c r="BM1539" s="113"/>
      <c r="BN1539" s="113"/>
      <c r="BO1539" s="113"/>
      <c r="BP1539" s="113"/>
      <c r="BQ1539" s="113"/>
      <c r="BR1539" s="113"/>
      <c r="BS1539" s="113"/>
      <c r="BT1539" s="113"/>
      <c r="BU1539" s="113"/>
      <c r="BV1539" s="113"/>
      <c r="BW1539" s="113"/>
      <c r="BX1539" s="113"/>
      <c r="BY1539" s="113"/>
      <c r="BZ1539" s="113"/>
      <c r="CA1539" s="67"/>
      <c r="CB1539" s="113"/>
      <c r="CC1539" s="69">
        <f>SUM(Table25[[#This Row],[Contract Amount FY00]:[Contract Amount FY50]])</f>
        <v>1538498</v>
      </c>
      <c r="CD1539" s="114"/>
    </row>
    <row r="1540" spans="1:82" x14ac:dyDescent="0.25">
      <c r="A1540" s="122" t="s">
        <v>1956</v>
      </c>
      <c r="B1540" s="122" t="s">
        <v>382</v>
      </c>
      <c r="C1540" s="122" t="s">
        <v>1170</v>
      </c>
      <c r="E1540" s="26" t="str">
        <f>IFERROR(IF(VLOOKUP(Table25[[#This Row],[Contract No.]],Table3[#All],3,FALSE)="","No","Yes"),"")</f>
        <v>No</v>
      </c>
      <c r="F1540" s="107" t="str">
        <f>IFERROR(VLOOKUP(Table25[[#This Row],[Contract No.]],Table3[#All],3,FALSE),"")</f>
        <v/>
      </c>
      <c r="G1540" s="107" t="str">
        <f>IFERROR(IF(Table25[[#This Row],[Cooperative Purchase
(Yes/No)]]="Yes","Yes",IF(VLOOKUP(Table25[[#This Row],[Contract No.]],Table3[#All],1,FALSE)=Table25[[#This Row],[Contract No.]],"Yes","No")),"No")</f>
        <v>Yes</v>
      </c>
      <c r="H1540" s="51">
        <f>IFERROR(VLOOKUP(Table25[[#This Row],[Contract No.]],Table3[#All],4,FALSE),"")</f>
        <v>42727</v>
      </c>
      <c r="I1540" s="28">
        <f>IFERROR(IF(AND(MONTH(Table25[[#This Row],[Contract Start Date]])&gt;6,MONTH(Table25[[#This Row],[Contract Start Date]])&lt;=12),YEAR(Table25[[#This Row],[Contract Start Date]])+1,YEAR(Table25[[#This Row],[Contract Start Date]])),"")</f>
        <v>2017</v>
      </c>
      <c r="J1540" s="108">
        <f>Table25[[#This Row],[FY Formula start]]</f>
        <v>2017</v>
      </c>
      <c r="K1540" s="59" t="str">
        <f>"FY"&amp;" "&amp;Table25[[#This Row],[Year Start]]</f>
        <v>FY 2017</v>
      </c>
      <c r="L1540" s="109">
        <f>IFERROR(VLOOKUP(Table25[[#This Row],[Contract No.]],Table3[#All],5,FALSE),"")</f>
        <v>45688</v>
      </c>
      <c r="M1540" s="110">
        <f>IFERROR(IF(Table25[[#This Row],[Contract End Date]]="99/99/9999","No End",IF(AND(MONTH(Table25[[#This Row],[Contract End Date]])&gt;6,MONTH(Table25[[#This Row],[Contract End Date]])&lt;=12),YEAR(Table25[[#This Row],[Contract End Date]])+1,YEAR(Table25[[#This Row],[Contract End Date]]))),"")</f>
        <v>2025</v>
      </c>
      <c r="N1540" s="111">
        <f>Table25[[#This Row],[FY Formula end]]</f>
        <v>2025</v>
      </c>
      <c r="O1540" s="112" t="str">
        <f>IF(Table25[[#This Row],[Year End]]="No End","No End","FY"&amp;" "&amp;Table25[[#This Row],[Year End]])</f>
        <v>FY 2025</v>
      </c>
      <c r="P1540" s="27"/>
      <c r="Q1540" s="104">
        <f>_xlfn.IFNA(IF($B1540="","",VLOOKUP($B1540,'SWC Towers'!$A:$Q,$Q$2,FALSE)),"")</f>
        <v>0.1</v>
      </c>
      <c r="R1540" s="106">
        <f>_xlfn.IFNA(IF($B1540="","",VLOOKUP($B1540,'SWC Towers'!$A:$Q,$R$2,FALSE)),"")</f>
        <v>0.1</v>
      </c>
      <c r="S1540" s="106" t="str">
        <f>_xlfn.IFNA(IF($B1540="","",VLOOKUP($B1540,'SWC Towers'!$A:$Q,$S$2,FALSE)),"")</f>
        <v/>
      </c>
      <c r="T1540" s="106" t="str">
        <f>_xlfn.IFNA(IF($B1540="","",VLOOKUP($B1540,'SWC Towers'!$A:$Q,$T$2,FALSE)),"")</f>
        <v/>
      </c>
      <c r="U1540" s="104" t="str">
        <f>_xlfn.IFNA(IF($B1540="","",VLOOKUP($B1540,'SWC Towers'!$A:$Q,$U$2,FALSE)),"")</f>
        <v/>
      </c>
      <c r="V1540" s="104" t="str">
        <f>_xlfn.IFNA(IF($B1540="","",VLOOKUP($B1540,'SWC Towers'!$A:$Q,$V$2,FALSE)),"")</f>
        <v/>
      </c>
      <c r="W1540" s="104">
        <f>_xlfn.IFNA(IF($B1540="","",VLOOKUP($B1540,'SWC Towers'!$A:$Q,$W$2,FALSE)),"")</f>
        <v>0.4</v>
      </c>
      <c r="X1540" s="104" t="str">
        <f>_xlfn.IFNA(IF($B1540="","",VLOOKUP($B1540,'SWC Towers'!$A:$Q,$X$2,FALSE)),"")</f>
        <v/>
      </c>
      <c r="Y1540" s="104" t="str">
        <f>_xlfn.IFNA(IF($B1540="","",VLOOKUP($B1540,'SWC Towers'!$A:$Q,$Y$2,FALSE)),"")</f>
        <v/>
      </c>
      <c r="Z1540" s="104" t="str">
        <f>_xlfn.IFNA(IF($B1540="","",VLOOKUP($B1540,'SWC Towers'!$A:$Q,$Z$2,FALSE)),"")</f>
        <v/>
      </c>
      <c r="AA1540" s="104" t="str">
        <f>_xlfn.IFNA(IF($B1540="","",VLOOKUP($B1540,'SWC Towers'!$A:$Q,$AA$2,FALSE)),"")</f>
        <v/>
      </c>
      <c r="AB1540" s="106">
        <f>_xlfn.IFNA(IF($B1540="","",VLOOKUP($B1540,'SWC Towers'!$A:$Q,$AB$2,FALSE)),"")</f>
        <v>0.4</v>
      </c>
      <c r="AC1540" s="20">
        <f>SUM(Table25[[#This Row],[IT Tower: Application]:[Other/Non-IT ]])</f>
        <v>1</v>
      </c>
      <c r="AD1540" s="67"/>
      <c r="AE1540" s="67"/>
      <c r="AF1540" s="67"/>
      <c r="AG1540" s="67"/>
      <c r="AH1540" s="67"/>
      <c r="AI1540" s="67"/>
      <c r="AJ1540" s="67"/>
      <c r="AK1540" s="67"/>
      <c r="AL1540" s="67"/>
      <c r="AM1540" s="67"/>
      <c r="AN1540" s="67"/>
      <c r="AO1540" s="67"/>
      <c r="AP1540" s="67"/>
      <c r="AQ1540" s="67"/>
      <c r="AR1540" s="67"/>
      <c r="AS1540" s="67"/>
      <c r="AT1540" s="67"/>
      <c r="AU1540" s="67">
        <v>0</v>
      </c>
      <c r="AV1540" s="67">
        <v>16419</v>
      </c>
      <c r="AW1540" s="67">
        <v>5436</v>
      </c>
      <c r="AX1540" s="67"/>
      <c r="AY1540" s="67"/>
      <c r="AZ1540" s="67"/>
      <c r="BA1540" s="67"/>
      <c r="BB1540" s="113"/>
      <c r="BC1540" s="113"/>
      <c r="BD1540" s="113"/>
      <c r="BE1540" s="113"/>
      <c r="BF1540" s="113"/>
      <c r="BG1540" s="113"/>
      <c r="BH1540" s="113"/>
      <c r="BI1540" s="113"/>
      <c r="BJ1540" s="113"/>
      <c r="BK1540" s="113"/>
      <c r="BL1540" s="113"/>
      <c r="BM1540" s="113"/>
      <c r="BN1540" s="113"/>
      <c r="BO1540" s="113"/>
      <c r="BP1540" s="113"/>
      <c r="BQ1540" s="113"/>
      <c r="BR1540" s="113"/>
      <c r="BS1540" s="113"/>
      <c r="BT1540" s="113"/>
      <c r="BU1540" s="113"/>
      <c r="BV1540" s="113"/>
      <c r="BW1540" s="113"/>
      <c r="BX1540" s="113"/>
      <c r="BY1540" s="113"/>
      <c r="BZ1540" s="113"/>
      <c r="CA1540" s="67"/>
      <c r="CB1540" s="113"/>
      <c r="CC1540" s="69">
        <f>SUM(Table25[[#This Row],[Contract Amount FY00]:[Contract Amount FY50]])</f>
        <v>21855</v>
      </c>
      <c r="CD1540" s="114"/>
    </row>
    <row r="1541" spans="1:82" x14ac:dyDescent="0.25">
      <c r="A1541" s="122" t="s">
        <v>1956</v>
      </c>
      <c r="B1541" s="122" t="s">
        <v>382</v>
      </c>
      <c r="C1541" s="122" t="s">
        <v>1171</v>
      </c>
      <c r="E1541" s="26" t="str">
        <f>IFERROR(IF(VLOOKUP(Table25[[#This Row],[Contract No.]],Table3[#All],3,FALSE)="","No","Yes"),"")</f>
        <v>No</v>
      </c>
      <c r="F1541" s="107" t="str">
        <f>IFERROR(VLOOKUP(Table25[[#This Row],[Contract No.]],Table3[#All],3,FALSE),"")</f>
        <v/>
      </c>
      <c r="G1541" s="107" t="str">
        <f>IFERROR(IF(Table25[[#This Row],[Cooperative Purchase
(Yes/No)]]="Yes","Yes",IF(VLOOKUP(Table25[[#This Row],[Contract No.]],Table3[#All],1,FALSE)=Table25[[#This Row],[Contract No.]],"Yes","No")),"No")</f>
        <v>Yes</v>
      </c>
      <c r="H1541" s="51">
        <f>IFERROR(VLOOKUP(Table25[[#This Row],[Contract No.]],Table3[#All],4,FALSE),"")</f>
        <v>42727</v>
      </c>
      <c r="I1541" s="28">
        <f>IFERROR(IF(AND(MONTH(Table25[[#This Row],[Contract Start Date]])&gt;6,MONTH(Table25[[#This Row],[Contract Start Date]])&lt;=12),YEAR(Table25[[#This Row],[Contract Start Date]])+1,YEAR(Table25[[#This Row],[Contract Start Date]])),"")</f>
        <v>2017</v>
      </c>
      <c r="J1541" s="108">
        <f>Table25[[#This Row],[FY Formula start]]</f>
        <v>2017</v>
      </c>
      <c r="K1541" s="59" t="str">
        <f>"FY"&amp;" "&amp;Table25[[#This Row],[Year Start]]</f>
        <v>FY 2017</v>
      </c>
      <c r="L1541" s="109">
        <f>IFERROR(VLOOKUP(Table25[[#This Row],[Contract No.]],Table3[#All],5,FALSE),"")</f>
        <v>45688</v>
      </c>
      <c r="M1541" s="110">
        <f>IFERROR(IF(Table25[[#This Row],[Contract End Date]]="99/99/9999","No End",IF(AND(MONTH(Table25[[#This Row],[Contract End Date]])&gt;6,MONTH(Table25[[#This Row],[Contract End Date]])&lt;=12),YEAR(Table25[[#This Row],[Contract End Date]])+1,YEAR(Table25[[#This Row],[Contract End Date]]))),"")</f>
        <v>2025</v>
      </c>
      <c r="N1541" s="111">
        <f>Table25[[#This Row],[FY Formula end]]</f>
        <v>2025</v>
      </c>
      <c r="O1541" s="112" t="str">
        <f>IF(Table25[[#This Row],[Year End]]="No End","No End","FY"&amp;" "&amp;Table25[[#This Row],[Year End]])</f>
        <v>FY 2025</v>
      </c>
      <c r="P1541" s="27"/>
      <c r="Q1541" s="104">
        <f>_xlfn.IFNA(IF($B1541="","",VLOOKUP($B1541,'SWC Towers'!$A:$Q,$Q$2,FALSE)),"")</f>
        <v>0.1</v>
      </c>
      <c r="R1541" s="106">
        <f>_xlfn.IFNA(IF($B1541="","",VLOOKUP($B1541,'SWC Towers'!$A:$Q,$R$2,FALSE)),"")</f>
        <v>0.1</v>
      </c>
      <c r="S1541" s="106" t="str">
        <f>_xlfn.IFNA(IF($B1541="","",VLOOKUP($B1541,'SWC Towers'!$A:$Q,$S$2,FALSE)),"")</f>
        <v/>
      </c>
      <c r="T1541" s="106" t="str">
        <f>_xlfn.IFNA(IF($B1541="","",VLOOKUP($B1541,'SWC Towers'!$A:$Q,$T$2,FALSE)),"")</f>
        <v/>
      </c>
      <c r="U1541" s="104" t="str">
        <f>_xlfn.IFNA(IF($B1541="","",VLOOKUP($B1541,'SWC Towers'!$A:$Q,$U$2,FALSE)),"")</f>
        <v/>
      </c>
      <c r="V1541" s="104" t="str">
        <f>_xlfn.IFNA(IF($B1541="","",VLOOKUP($B1541,'SWC Towers'!$A:$Q,$V$2,FALSE)),"")</f>
        <v/>
      </c>
      <c r="W1541" s="104">
        <f>_xlfn.IFNA(IF($B1541="","",VLOOKUP($B1541,'SWC Towers'!$A:$Q,$W$2,FALSE)),"")</f>
        <v>0.4</v>
      </c>
      <c r="X1541" s="104" t="str">
        <f>_xlfn.IFNA(IF($B1541="","",VLOOKUP($B1541,'SWC Towers'!$A:$Q,$X$2,FALSE)),"")</f>
        <v/>
      </c>
      <c r="Y1541" s="104" t="str">
        <f>_xlfn.IFNA(IF($B1541="","",VLOOKUP($B1541,'SWC Towers'!$A:$Q,$Y$2,FALSE)),"")</f>
        <v/>
      </c>
      <c r="Z1541" s="104" t="str">
        <f>_xlfn.IFNA(IF($B1541="","",VLOOKUP($B1541,'SWC Towers'!$A:$Q,$Z$2,FALSE)),"")</f>
        <v/>
      </c>
      <c r="AA1541" s="104" t="str">
        <f>_xlfn.IFNA(IF($B1541="","",VLOOKUP($B1541,'SWC Towers'!$A:$Q,$AA$2,FALSE)),"")</f>
        <v/>
      </c>
      <c r="AB1541" s="106">
        <f>_xlfn.IFNA(IF($B1541="","",VLOOKUP($B1541,'SWC Towers'!$A:$Q,$AB$2,FALSE)),"")</f>
        <v>0.4</v>
      </c>
      <c r="AC1541" s="20">
        <f>SUM(Table25[[#This Row],[IT Tower: Application]:[Other/Non-IT ]])</f>
        <v>1</v>
      </c>
      <c r="AD1541" s="67"/>
      <c r="AE1541" s="67"/>
      <c r="AF1541" s="67"/>
      <c r="AG1541" s="67"/>
      <c r="AH1541" s="67"/>
      <c r="AI1541" s="67"/>
      <c r="AJ1541" s="67"/>
      <c r="AK1541" s="67"/>
      <c r="AL1541" s="67"/>
      <c r="AM1541" s="67"/>
      <c r="AN1541" s="67"/>
      <c r="AO1541" s="67"/>
      <c r="AP1541" s="67"/>
      <c r="AQ1541" s="67"/>
      <c r="AR1541" s="67"/>
      <c r="AS1541" s="67"/>
      <c r="AT1541" s="67"/>
      <c r="AU1541" s="67">
        <v>0</v>
      </c>
      <c r="AV1541" s="67">
        <v>215</v>
      </c>
      <c r="AW1541" s="67">
        <v>0</v>
      </c>
      <c r="AX1541" s="67"/>
      <c r="AY1541" s="67"/>
      <c r="AZ1541" s="67"/>
      <c r="BA1541" s="67"/>
      <c r="BB1541" s="113"/>
      <c r="BC1541" s="113"/>
      <c r="BD1541" s="113"/>
      <c r="BE1541" s="113"/>
      <c r="BF1541" s="113"/>
      <c r="BG1541" s="113"/>
      <c r="BH1541" s="113"/>
      <c r="BI1541" s="113"/>
      <c r="BJ1541" s="113"/>
      <c r="BK1541" s="113"/>
      <c r="BL1541" s="113"/>
      <c r="BM1541" s="113"/>
      <c r="BN1541" s="113"/>
      <c r="BO1541" s="113"/>
      <c r="BP1541" s="113"/>
      <c r="BQ1541" s="113"/>
      <c r="BR1541" s="113"/>
      <c r="BS1541" s="113"/>
      <c r="BT1541" s="113"/>
      <c r="BU1541" s="113"/>
      <c r="BV1541" s="113"/>
      <c r="BW1541" s="113"/>
      <c r="BX1541" s="113"/>
      <c r="BY1541" s="113"/>
      <c r="BZ1541" s="113"/>
      <c r="CA1541" s="67"/>
      <c r="CB1541" s="113"/>
      <c r="CC1541" s="69">
        <f>SUM(Table25[[#This Row],[Contract Amount FY00]:[Contract Amount FY50]])</f>
        <v>215</v>
      </c>
      <c r="CD1541" s="114"/>
    </row>
    <row r="1542" spans="1:82" x14ac:dyDescent="0.25">
      <c r="A1542" s="122" t="s">
        <v>1956</v>
      </c>
      <c r="B1542" s="122" t="s">
        <v>382</v>
      </c>
      <c r="C1542" s="122" t="s">
        <v>1172</v>
      </c>
      <c r="E1542" s="26" t="str">
        <f>IFERROR(IF(VLOOKUP(Table25[[#This Row],[Contract No.]],Table3[#All],3,FALSE)="","No","Yes"),"")</f>
        <v>No</v>
      </c>
      <c r="F1542" s="107" t="str">
        <f>IFERROR(VLOOKUP(Table25[[#This Row],[Contract No.]],Table3[#All],3,FALSE),"")</f>
        <v/>
      </c>
      <c r="G1542" s="107" t="str">
        <f>IFERROR(IF(Table25[[#This Row],[Cooperative Purchase
(Yes/No)]]="Yes","Yes",IF(VLOOKUP(Table25[[#This Row],[Contract No.]],Table3[#All],1,FALSE)=Table25[[#This Row],[Contract No.]],"Yes","No")),"No")</f>
        <v>Yes</v>
      </c>
      <c r="H1542" s="51">
        <f>IFERROR(VLOOKUP(Table25[[#This Row],[Contract No.]],Table3[#All],4,FALSE),"")</f>
        <v>42727</v>
      </c>
      <c r="I1542" s="28">
        <f>IFERROR(IF(AND(MONTH(Table25[[#This Row],[Contract Start Date]])&gt;6,MONTH(Table25[[#This Row],[Contract Start Date]])&lt;=12),YEAR(Table25[[#This Row],[Contract Start Date]])+1,YEAR(Table25[[#This Row],[Contract Start Date]])),"")</f>
        <v>2017</v>
      </c>
      <c r="J1542" s="108">
        <f>Table25[[#This Row],[FY Formula start]]</f>
        <v>2017</v>
      </c>
      <c r="K1542" s="59" t="str">
        <f>"FY"&amp;" "&amp;Table25[[#This Row],[Year Start]]</f>
        <v>FY 2017</v>
      </c>
      <c r="L1542" s="109">
        <f>IFERROR(VLOOKUP(Table25[[#This Row],[Contract No.]],Table3[#All],5,FALSE),"")</f>
        <v>45688</v>
      </c>
      <c r="M1542" s="110">
        <f>IFERROR(IF(Table25[[#This Row],[Contract End Date]]="99/99/9999","No End",IF(AND(MONTH(Table25[[#This Row],[Contract End Date]])&gt;6,MONTH(Table25[[#This Row],[Contract End Date]])&lt;=12),YEAR(Table25[[#This Row],[Contract End Date]])+1,YEAR(Table25[[#This Row],[Contract End Date]]))),"")</f>
        <v>2025</v>
      </c>
      <c r="N1542" s="111">
        <f>Table25[[#This Row],[FY Formula end]]</f>
        <v>2025</v>
      </c>
      <c r="O1542" s="112" t="str">
        <f>IF(Table25[[#This Row],[Year End]]="No End","No End","FY"&amp;" "&amp;Table25[[#This Row],[Year End]])</f>
        <v>FY 2025</v>
      </c>
      <c r="P1542" s="27"/>
      <c r="Q1542" s="104">
        <f>_xlfn.IFNA(IF($B1542="","",VLOOKUP($B1542,'SWC Towers'!$A:$Q,$Q$2,FALSE)),"")</f>
        <v>0.1</v>
      </c>
      <c r="R1542" s="106">
        <f>_xlfn.IFNA(IF($B1542="","",VLOOKUP($B1542,'SWC Towers'!$A:$Q,$R$2,FALSE)),"")</f>
        <v>0.1</v>
      </c>
      <c r="S1542" s="106" t="str">
        <f>_xlfn.IFNA(IF($B1542="","",VLOOKUP($B1542,'SWC Towers'!$A:$Q,$S$2,FALSE)),"")</f>
        <v/>
      </c>
      <c r="T1542" s="106" t="str">
        <f>_xlfn.IFNA(IF($B1542="","",VLOOKUP($B1542,'SWC Towers'!$A:$Q,$T$2,FALSE)),"")</f>
        <v/>
      </c>
      <c r="U1542" s="104" t="str">
        <f>_xlfn.IFNA(IF($B1542="","",VLOOKUP($B1542,'SWC Towers'!$A:$Q,$U$2,FALSE)),"")</f>
        <v/>
      </c>
      <c r="V1542" s="104" t="str">
        <f>_xlfn.IFNA(IF($B1542="","",VLOOKUP($B1542,'SWC Towers'!$A:$Q,$V$2,FALSE)),"")</f>
        <v/>
      </c>
      <c r="W1542" s="104">
        <f>_xlfn.IFNA(IF($B1542="","",VLOOKUP($B1542,'SWC Towers'!$A:$Q,$W$2,FALSE)),"")</f>
        <v>0.4</v>
      </c>
      <c r="X1542" s="104" t="str">
        <f>_xlfn.IFNA(IF($B1542="","",VLOOKUP($B1542,'SWC Towers'!$A:$Q,$X$2,FALSE)),"")</f>
        <v/>
      </c>
      <c r="Y1542" s="104" t="str">
        <f>_xlfn.IFNA(IF($B1542="","",VLOOKUP($B1542,'SWC Towers'!$A:$Q,$Y$2,FALSE)),"")</f>
        <v/>
      </c>
      <c r="Z1542" s="104" t="str">
        <f>_xlfn.IFNA(IF($B1542="","",VLOOKUP($B1542,'SWC Towers'!$A:$Q,$Z$2,FALSE)),"")</f>
        <v/>
      </c>
      <c r="AA1542" s="104" t="str">
        <f>_xlfn.IFNA(IF($B1542="","",VLOOKUP($B1542,'SWC Towers'!$A:$Q,$AA$2,FALSE)),"")</f>
        <v/>
      </c>
      <c r="AB1542" s="106">
        <f>_xlfn.IFNA(IF($B1542="","",VLOOKUP($B1542,'SWC Towers'!$A:$Q,$AB$2,FALSE)),"")</f>
        <v>0.4</v>
      </c>
      <c r="AC1542" s="20">
        <f>SUM(Table25[[#This Row],[IT Tower: Application]:[Other/Non-IT ]])</f>
        <v>1</v>
      </c>
      <c r="AD1542" s="67"/>
      <c r="AE1542" s="67"/>
      <c r="AF1542" s="67"/>
      <c r="AG1542" s="67"/>
      <c r="AH1542" s="67"/>
      <c r="AI1542" s="67"/>
      <c r="AJ1542" s="67"/>
      <c r="AK1542" s="67"/>
      <c r="AL1542" s="67"/>
      <c r="AM1542" s="67"/>
      <c r="AN1542" s="67"/>
      <c r="AO1542" s="67"/>
      <c r="AP1542" s="67"/>
      <c r="AQ1542" s="67"/>
      <c r="AR1542" s="67"/>
      <c r="AS1542" s="67"/>
      <c r="AT1542" s="67"/>
      <c r="AU1542" s="67">
        <v>0</v>
      </c>
      <c r="AV1542" s="67">
        <v>19879</v>
      </c>
      <c r="AW1542" s="67">
        <v>320117</v>
      </c>
      <c r="AX1542" s="67">
        <v>85784</v>
      </c>
      <c r="AY1542" s="67">
        <v>27582</v>
      </c>
      <c r="AZ1542" s="67">
        <v>99980</v>
      </c>
      <c r="BA1542" s="67">
        <v>127505</v>
      </c>
      <c r="BB1542" s="113">
        <v>71061</v>
      </c>
      <c r="BC1542" s="113">
        <v>23178</v>
      </c>
      <c r="BD1542" s="113"/>
      <c r="BE1542" s="113"/>
      <c r="BF1542" s="113"/>
      <c r="BG1542" s="113"/>
      <c r="BH1542" s="113"/>
      <c r="BI1542" s="113"/>
      <c r="BJ1542" s="113"/>
      <c r="BK1542" s="113"/>
      <c r="BL1542" s="113"/>
      <c r="BM1542" s="113"/>
      <c r="BN1542" s="113"/>
      <c r="BO1542" s="113"/>
      <c r="BP1542" s="113"/>
      <c r="BQ1542" s="113"/>
      <c r="BR1542" s="113"/>
      <c r="BS1542" s="113"/>
      <c r="BT1542" s="113"/>
      <c r="BU1542" s="113"/>
      <c r="BV1542" s="113"/>
      <c r="BW1542" s="113"/>
      <c r="BX1542" s="113"/>
      <c r="BY1542" s="113"/>
      <c r="BZ1542" s="113"/>
      <c r="CA1542" s="67"/>
      <c r="CB1542" s="113"/>
      <c r="CC1542" s="69">
        <f>SUM(Table25[[#This Row],[Contract Amount FY00]:[Contract Amount FY50]])</f>
        <v>775086</v>
      </c>
      <c r="CD1542" s="114"/>
    </row>
    <row r="1543" spans="1:82" x14ac:dyDescent="0.25">
      <c r="A1543" s="122" t="s">
        <v>1956</v>
      </c>
      <c r="B1543" s="122" t="s">
        <v>382</v>
      </c>
      <c r="C1543" s="122" t="s">
        <v>1173</v>
      </c>
      <c r="E1543" s="26" t="str">
        <f>IFERROR(IF(VLOOKUP(Table25[[#This Row],[Contract No.]],Table3[#All],3,FALSE)="","No","Yes"),"")</f>
        <v>No</v>
      </c>
      <c r="F1543" s="107" t="str">
        <f>IFERROR(VLOOKUP(Table25[[#This Row],[Contract No.]],Table3[#All],3,FALSE),"")</f>
        <v/>
      </c>
      <c r="G1543" s="107" t="str">
        <f>IFERROR(IF(Table25[[#This Row],[Cooperative Purchase
(Yes/No)]]="Yes","Yes",IF(VLOOKUP(Table25[[#This Row],[Contract No.]],Table3[#All],1,FALSE)=Table25[[#This Row],[Contract No.]],"Yes","No")),"No")</f>
        <v>Yes</v>
      </c>
      <c r="H1543" s="51">
        <f>IFERROR(VLOOKUP(Table25[[#This Row],[Contract No.]],Table3[#All],4,FALSE),"")</f>
        <v>42727</v>
      </c>
      <c r="I1543" s="28">
        <f>IFERROR(IF(AND(MONTH(Table25[[#This Row],[Contract Start Date]])&gt;6,MONTH(Table25[[#This Row],[Contract Start Date]])&lt;=12),YEAR(Table25[[#This Row],[Contract Start Date]])+1,YEAR(Table25[[#This Row],[Contract Start Date]])),"")</f>
        <v>2017</v>
      </c>
      <c r="J1543" s="108">
        <f>Table25[[#This Row],[FY Formula start]]</f>
        <v>2017</v>
      </c>
      <c r="K1543" s="59" t="str">
        <f>"FY"&amp;" "&amp;Table25[[#This Row],[Year Start]]</f>
        <v>FY 2017</v>
      </c>
      <c r="L1543" s="109">
        <f>IFERROR(VLOOKUP(Table25[[#This Row],[Contract No.]],Table3[#All],5,FALSE),"")</f>
        <v>45688</v>
      </c>
      <c r="M1543" s="110">
        <f>IFERROR(IF(Table25[[#This Row],[Contract End Date]]="99/99/9999","No End",IF(AND(MONTH(Table25[[#This Row],[Contract End Date]])&gt;6,MONTH(Table25[[#This Row],[Contract End Date]])&lt;=12),YEAR(Table25[[#This Row],[Contract End Date]])+1,YEAR(Table25[[#This Row],[Contract End Date]]))),"")</f>
        <v>2025</v>
      </c>
      <c r="N1543" s="111">
        <f>Table25[[#This Row],[FY Formula end]]</f>
        <v>2025</v>
      </c>
      <c r="O1543" s="112" t="str">
        <f>IF(Table25[[#This Row],[Year End]]="No End","No End","FY"&amp;" "&amp;Table25[[#This Row],[Year End]])</f>
        <v>FY 2025</v>
      </c>
      <c r="P1543" s="27"/>
      <c r="Q1543" s="104">
        <f>_xlfn.IFNA(IF($B1543="","",VLOOKUP($B1543,'SWC Towers'!$A:$Q,$Q$2,FALSE)),"")</f>
        <v>0.1</v>
      </c>
      <c r="R1543" s="106">
        <f>_xlfn.IFNA(IF($B1543="","",VLOOKUP($B1543,'SWC Towers'!$A:$Q,$R$2,FALSE)),"")</f>
        <v>0.1</v>
      </c>
      <c r="S1543" s="106" t="str">
        <f>_xlfn.IFNA(IF($B1543="","",VLOOKUP($B1543,'SWC Towers'!$A:$Q,$S$2,FALSE)),"")</f>
        <v/>
      </c>
      <c r="T1543" s="106" t="str">
        <f>_xlfn.IFNA(IF($B1543="","",VLOOKUP($B1543,'SWC Towers'!$A:$Q,$T$2,FALSE)),"")</f>
        <v/>
      </c>
      <c r="U1543" s="104" t="str">
        <f>_xlfn.IFNA(IF($B1543="","",VLOOKUP($B1543,'SWC Towers'!$A:$Q,$U$2,FALSE)),"")</f>
        <v/>
      </c>
      <c r="V1543" s="104" t="str">
        <f>_xlfn.IFNA(IF($B1543="","",VLOOKUP($B1543,'SWC Towers'!$A:$Q,$V$2,FALSE)),"")</f>
        <v/>
      </c>
      <c r="W1543" s="104">
        <f>_xlfn.IFNA(IF($B1543="","",VLOOKUP($B1543,'SWC Towers'!$A:$Q,$W$2,FALSE)),"")</f>
        <v>0.4</v>
      </c>
      <c r="X1543" s="104" t="str">
        <f>_xlfn.IFNA(IF($B1543="","",VLOOKUP($B1543,'SWC Towers'!$A:$Q,$X$2,FALSE)),"")</f>
        <v/>
      </c>
      <c r="Y1543" s="104" t="str">
        <f>_xlfn.IFNA(IF($B1543="","",VLOOKUP($B1543,'SWC Towers'!$A:$Q,$Y$2,FALSE)),"")</f>
        <v/>
      </c>
      <c r="Z1543" s="104" t="str">
        <f>_xlfn.IFNA(IF($B1543="","",VLOOKUP($B1543,'SWC Towers'!$A:$Q,$Z$2,FALSE)),"")</f>
        <v/>
      </c>
      <c r="AA1543" s="104" t="str">
        <f>_xlfn.IFNA(IF($B1543="","",VLOOKUP($B1543,'SWC Towers'!$A:$Q,$AA$2,FALSE)),"")</f>
        <v/>
      </c>
      <c r="AB1543" s="106">
        <f>_xlfn.IFNA(IF($B1543="","",VLOOKUP($B1543,'SWC Towers'!$A:$Q,$AB$2,FALSE)),"")</f>
        <v>0.4</v>
      </c>
      <c r="AC1543" s="20">
        <f>SUM(Table25[[#This Row],[IT Tower: Application]:[Other/Non-IT ]])</f>
        <v>1</v>
      </c>
      <c r="AD1543" s="67"/>
      <c r="AE1543" s="67"/>
      <c r="AF1543" s="67"/>
      <c r="AG1543" s="67"/>
      <c r="AH1543" s="67"/>
      <c r="AI1543" s="67"/>
      <c r="AJ1543" s="67"/>
      <c r="AK1543" s="67"/>
      <c r="AL1543" s="67"/>
      <c r="AM1543" s="67"/>
      <c r="AN1543" s="67"/>
      <c r="AO1543" s="67"/>
      <c r="AP1543" s="67"/>
      <c r="AQ1543" s="67"/>
      <c r="AR1543" s="67"/>
      <c r="AS1543" s="67"/>
      <c r="AT1543" s="67"/>
      <c r="AU1543" s="67">
        <v>231195</v>
      </c>
      <c r="AV1543" s="67">
        <v>103015</v>
      </c>
      <c r="AW1543" s="67">
        <v>219547</v>
      </c>
      <c r="AX1543" s="67">
        <v>199388</v>
      </c>
      <c r="AY1543" s="67">
        <v>440557</v>
      </c>
      <c r="AZ1543" s="67">
        <v>411049</v>
      </c>
      <c r="BA1543" s="67">
        <v>910704</v>
      </c>
      <c r="BB1543" s="113">
        <v>596423</v>
      </c>
      <c r="BC1543" s="113">
        <v>425551</v>
      </c>
      <c r="BD1543" s="113"/>
      <c r="BE1543" s="113"/>
      <c r="BF1543" s="113"/>
      <c r="BG1543" s="113"/>
      <c r="BH1543" s="113"/>
      <c r="BI1543" s="113"/>
      <c r="BJ1543" s="113"/>
      <c r="BK1543" s="113"/>
      <c r="BL1543" s="113"/>
      <c r="BM1543" s="113"/>
      <c r="BN1543" s="113"/>
      <c r="BO1543" s="113"/>
      <c r="BP1543" s="113"/>
      <c r="BQ1543" s="113"/>
      <c r="BR1543" s="113"/>
      <c r="BS1543" s="113"/>
      <c r="BT1543" s="113"/>
      <c r="BU1543" s="113"/>
      <c r="BV1543" s="113"/>
      <c r="BW1543" s="113"/>
      <c r="BX1543" s="113"/>
      <c r="BY1543" s="113"/>
      <c r="BZ1543" s="113"/>
      <c r="CA1543" s="67"/>
      <c r="CB1543" s="113"/>
      <c r="CC1543" s="69">
        <f>SUM(Table25[[#This Row],[Contract Amount FY00]:[Contract Amount FY50]])</f>
        <v>3537429</v>
      </c>
      <c r="CD1543" s="114"/>
    </row>
    <row r="1544" spans="1:82" x14ac:dyDescent="0.25">
      <c r="A1544" s="122" t="s">
        <v>1956</v>
      </c>
      <c r="B1544" s="122" t="s">
        <v>382</v>
      </c>
      <c r="C1544" s="122" t="s">
        <v>3130</v>
      </c>
      <c r="E1544" s="26" t="str">
        <f>IFERROR(IF(VLOOKUP(Table25[[#This Row],[Contract No.]],Table3[#All],3,FALSE)="","No","Yes"),"")</f>
        <v>No</v>
      </c>
      <c r="F1544" s="107" t="str">
        <f>IFERROR(VLOOKUP(Table25[[#This Row],[Contract No.]],Table3[#All],3,FALSE),"")</f>
        <v/>
      </c>
      <c r="G1544" s="107" t="str">
        <f>IFERROR(IF(Table25[[#This Row],[Cooperative Purchase
(Yes/No)]]="Yes","Yes",IF(VLOOKUP(Table25[[#This Row],[Contract No.]],Table3[#All],1,FALSE)=Table25[[#This Row],[Contract No.]],"Yes","No")),"No")</f>
        <v>Yes</v>
      </c>
      <c r="H1544" s="51">
        <f>IFERROR(VLOOKUP(Table25[[#This Row],[Contract No.]],Table3[#All],4,FALSE),"")</f>
        <v>42727</v>
      </c>
      <c r="I1544" s="28">
        <f>IFERROR(IF(AND(MONTH(Table25[[#This Row],[Contract Start Date]])&gt;6,MONTH(Table25[[#This Row],[Contract Start Date]])&lt;=12),YEAR(Table25[[#This Row],[Contract Start Date]])+1,YEAR(Table25[[#This Row],[Contract Start Date]])),"")</f>
        <v>2017</v>
      </c>
      <c r="J1544" s="108">
        <f>Table25[[#This Row],[FY Formula start]]</f>
        <v>2017</v>
      </c>
      <c r="K1544" s="59" t="str">
        <f>"FY"&amp;" "&amp;Table25[[#This Row],[Year Start]]</f>
        <v>FY 2017</v>
      </c>
      <c r="L1544" s="109">
        <f>IFERROR(VLOOKUP(Table25[[#This Row],[Contract No.]],Table3[#All],5,FALSE),"")</f>
        <v>45688</v>
      </c>
      <c r="M1544" s="110">
        <f>IFERROR(IF(Table25[[#This Row],[Contract End Date]]="99/99/9999","No End",IF(AND(MONTH(Table25[[#This Row],[Contract End Date]])&gt;6,MONTH(Table25[[#This Row],[Contract End Date]])&lt;=12),YEAR(Table25[[#This Row],[Contract End Date]])+1,YEAR(Table25[[#This Row],[Contract End Date]]))),"")</f>
        <v>2025</v>
      </c>
      <c r="N1544" s="111">
        <f>Table25[[#This Row],[FY Formula end]]</f>
        <v>2025</v>
      </c>
      <c r="O1544" s="112" t="str">
        <f>IF(Table25[[#This Row],[Year End]]="No End","No End","FY"&amp;" "&amp;Table25[[#This Row],[Year End]])</f>
        <v>FY 2025</v>
      </c>
      <c r="P1544" s="27"/>
      <c r="Q1544" s="104">
        <f>_xlfn.IFNA(IF($B1544="","",VLOOKUP($B1544,'SWC Towers'!$A:$Q,$Q$2,FALSE)),"")</f>
        <v>0.1</v>
      </c>
      <c r="R1544" s="106">
        <f>_xlfn.IFNA(IF($B1544="","",VLOOKUP($B1544,'SWC Towers'!$A:$Q,$R$2,FALSE)),"")</f>
        <v>0.1</v>
      </c>
      <c r="S1544" s="106" t="str">
        <f>_xlfn.IFNA(IF($B1544="","",VLOOKUP($B1544,'SWC Towers'!$A:$Q,$S$2,FALSE)),"")</f>
        <v/>
      </c>
      <c r="T1544" s="106" t="str">
        <f>_xlfn.IFNA(IF($B1544="","",VLOOKUP($B1544,'SWC Towers'!$A:$Q,$T$2,FALSE)),"")</f>
        <v/>
      </c>
      <c r="U1544" s="104" t="str">
        <f>_xlfn.IFNA(IF($B1544="","",VLOOKUP($B1544,'SWC Towers'!$A:$Q,$U$2,FALSE)),"")</f>
        <v/>
      </c>
      <c r="V1544" s="104" t="str">
        <f>_xlfn.IFNA(IF($B1544="","",VLOOKUP($B1544,'SWC Towers'!$A:$Q,$V$2,FALSE)),"")</f>
        <v/>
      </c>
      <c r="W1544" s="104">
        <f>_xlfn.IFNA(IF($B1544="","",VLOOKUP($B1544,'SWC Towers'!$A:$Q,$W$2,FALSE)),"")</f>
        <v>0.4</v>
      </c>
      <c r="X1544" s="104" t="str">
        <f>_xlfn.IFNA(IF($B1544="","",VLOOKUP($B1544,'SWC Towers'!$A:$Q,$X$2,FALSE)),"")</f>
        <v/>
      </c>
      <c r="Y1544" s="104" t="str">
        <f>_xlfn.IFNA(IF($B1544="","",VLOOKUP($B1544,'SWC Towers'!$A:$Q,$Y$2,FALSE)),"")</f>
        <v/>
      </c>
      <c r="Z1544" s="104" t="str">
        <f>_xlfn.IFNA(IF($B1544="","",VLOOKUP($B1544,'SWC Towers'!$A:$Q,$Z$2,FALSE)),"")</f>
        <v/>
      </c>
      <c r="AA1544" s="104" t="str">
        <f>_xlfn.IFNA(IF($B1544="","",VLOOKUP($B1544,'SWC Towers'!$A:$Q,$AA$2,FALSE)),"")</f>
        <v/>
      </c>
      <c r="AB1544" s="106">
        <f>_xlfn.IFNA(IF($B1544="","",VLOOKUP($B1544,'SWC Towers'!$A:$Q,$AB$2,FALSE)),"")</f>
        <v>0.4</v>
      </c>
      <c r="AC1544" s="20">
        <f>SUM(Table25[[#This Row],[IT Tower: Application]:[Other/Non-IT ]])</f>
        <v>1</v>
      </c>
      <c r="AD1544" s="67"/>
      <c r="AE1544" s="67"/>
      <c r="AF1544" s="67"/>
      <c r="AG1544" s="67"/>
      <c r="AH1544" s="67"/>
      <c r="AI1544" s="67"/>
      <c r="AJ1544" s="67"/>
      <c r="AK1544" s="67"/>
      <c r="AL1544" s="67"/>
      <c r="AM1544" s="67"/>
      <c r="AN1544" s="67"/>
      <c r="AO1544" s="67"/>
      <c r="AP1544" s="67"/>
      <c r="AQ1544" s="67"/>
      <c r="AR1544" s="67"/>
      <c r="AS1544" s="67"/>
      <c r="AT1544" s="67"/>
      <c r="AU1544" s="67"/>
      <c r="AV1544" s="67">
        <v>127170</v>
      </c>
      <c r="AW1544" s="67">
        <v>3063</v>
      </c>
      <c r="AX1544" s="67"/>
      <c r="AY1544" s="67">
        <v>100402</v>
      </c>
      <c r="AZ1544" s="67">
        <v>52316</v>
      </c>
      <c r="BA1544" s="67">
        <v>30740</v>
      </c>
      <c r="BB1544" s="113">
        <v>8264</v>
      </c>
      <c r="BC1544" s="113">
        <v>5995</v>
      </c>
      <c r="BD1544" s="113"/>
      <c r="BE1544" s="113"/>
      <c r="BF1544" s="113"/>
      <c r="BG1544" s="113"/>
      <c r="BH1544" s="113"/>
      <c r="BI1544" s="113"/>
      <c r="BJ1544" s="113"/>
      <c r="BK1544" s="113"/>
      <c r="BL1544" s="113"/>
      <c r="BM1544" s="113"/>
      <c r="BN1544" s="113"/>
      <c r="BO1544" s="113"/>
      <c r="BP1544" s="113"/>
      <c r="BQ1544" s="113"/>
      <c r="BR1544" s="113"/>
      <c r="BS1544" s="113"/>
      <c r="BT1544" s="113"/>
      <c r="BU1544" s="113"/>
      <c r="BV1544" s="113"/>
      <c r="BW1544" s="113"/>
      <c r="BX1544" s="113"/>
      <c r="BY1544" s="113"/>
      <c r="BZ1544" s="113"/>
      <c r="CA1544" s="67"/>
      <c r="CB1544" s="113"/>
      <c r="CC1544" s="69">
        <f>SUM(Table25[[#This Row],[Contract Amount FY00]:[Contract Amount FY50]])</f>
        <v>327950</v>
      </c>
      <c r="CD1544" s="114"/>
    </row>
    <row r="1545" spans="1:82" x14ac:dyDescent="0.25">
      <c r="A1545" s="122" t="s">
        <v>1956</v>
      </c>
      <c r="B1545" s="122" t="s">
        <v>382</v>
      </c>
      <c r="C1545" s="122" t="s">
        <v>1176</v>
      </c>
      <c r="E1545" s="26" t="str">
        <f>IFERROR(IF(VLOOKUP(Table25[[#This Row],[Contract No.]],Table3[#All],3,FALSE)="","No","Yes"),"")</f>
        <v>No</v>
      </c>
      <c r="F1545" s="107" t="str">
        <f>IFERROR(VLOOKUP(Table25[[#This Row],[Contract No.]],Table3[#All],3,FALSE),"")</f>
        <v/>
      </c>
      <c r="G1545" s="107" t="str">
        <f>IFERROR(IF(Table25[[#This Row],[Cooperative Purchase
(Yes/No)]]="Yes","Yes",IF(VLOOKUP(Table25[[#This Row],[Contract No.]],Table3[#All],1,FALSE)=Table25[[#This Row],[Contract No.]],"Yes","No")),"No")</f>
        <v>Yes</v>
      </c>
      <c r="H1545" s="51">
        <f>IFERROR(VLOOKUP(Table25[[#This Row],[Contract No.]],Table3[#All],4,FALSE),"")</f>
        <v>42727</v>
      </c>
      <c r="I1545" s="28">
        <f>IFERROR(IF(AND(MONTH(Table25[[#This Row],[Contract Start Date]])&gt;6,MONTH(Table25[[#This Row],[Contract Start Date]])&lt;=12),YEAR(Table25[[#This Row],[Contract Start Date]])+1,YEAR(Table25[[#This Row],[Contract Start Date]])),"")</f>
        <v>2017</v>
      </c>
      <c r="J1545" s="108">
        <f>Table25[[#This Row],[FY Formula start]]</f>
        <v>2017</v>
      </c>
      <c r="K1545" s="59" t="str">
        <f>"FY"&amp;" "&amp;Table25[[#This Row],[Year Start]]</f>
        <v>FY 2017</v>
      </c>
      <c r="L1545" s="109">
        <f>IFERROR(VLOOKUP(Table25[[#This Row],[Contract No.]],Table3[#All],5,FALSE),"")</f>
        <v>45688</v>
      </c>
      <c r="M1545" s="110">
        <f>IFERROR(IF(Table25[[#This Row],[Contract End Date]]="99/99/9999","No End",IF(AND(MONTH(Table25[[#This Row],[Contract End Date]])&gt;6,MONTH(Table25[[#This Row],[Contract End Date]])&lt;=12),YEAR(Table25[[#This Row],[Contract End Date]])+1,YEAR(Table25[[#This Row],[Contract End Date]]))),"")</f>
        <v>2025</v>
      </c>
      <c r="N1545" s="111">
        <f>Table25[[#This Row],[FY Formula end]]</f>
        <v>2025</v>
      </c>
      <c r="O1545" s="112" t="str">
        <f>IF(Table25[[#This Row],[Year End]]="No End","No End","FY"&amp;" "&amp;Table25[[#This Row],[Year End]])</f>
        <v>FY 2025</v>
      </c>
      <c r="P1545" s="27"/>
      <c r="Q1545" s="104">
        <f>_xlfn.IFNA(IF($B1545="","",VLOOKUP($B1545,'SWC Towers'!$A:$Q,$Q$2,FALSE)),"")</f>
        <v>0.1</v>
      </c>
      <c r="R1545" s="106">
        <f>_xlfn.IFNA(IF($B1545="","",VLOOKUP($B1545,'SWC Towers'!$A:$Q,$R$2,FALSE)),"")</f>
        <v>0.1</v>
      </c>
      <c r="S1545" s="106" t="str">
        <f>_xlfn.IFNA(IF($B1545="","",VLOOKUP($B1545,'SWC Towers'!$A:$Q,$S$2,FALSE)),"")</f>
        <v/>
      </c>
      <c r="T1545" s="106" t="str">
        <f>_xlfn.IFNA(IF($B1545="","",VLOOKUP($B1545,'SWC Towers'!$A:$Q,$T$2,FALSE)),"")</f>
        <v/>
      </c>
      <c r="U1545" s="104" t="str">
        <f>_xlfn.IFNA(IF($B1545="","",VLOOKUP($B1545,'SWC Towers'!$A:$Q,$U$2,FALSE)),"")</f>
        <v/>
      </c>
      <c r="V1545" s="104" t="str">
        <f>_xlfn.IFNA(IF($B1545="","",VLOOKUP($B1545,'SWC Towers'!$A:$Q,$V$2,FALSE)),"")</f>
        <v/>
      </c>
      <c r="W1545" s="104">
        <f>_xlfn.IFNA(IF($B1545="","",VLOOKUP($B1545,'SWC Towers'!$A:$Q,$W$2,FALSE)),"")</f>
        <v>0.4</v>
      </c>
      <c r="X1545" s="104" t="str">
        <f>_xlfn.IFNA(IF($B1545="","",VLOOKUP($B1545,'SWC Towers'!$A:$Q,$X$2,FALSE)),"")</f>
        <v/>
      </c>
      <c r="Y1545" s="104" t="str">
        <f>_xlfn.IFNA(IF($B1545="","",VLOOKUP($B1545,'SWC Towers'!$A:$Q,$Y$2,FALSE)),"")</f>
        <v/>
      </c>
      <c r="Z1545" s="104" t="str">
        <f>_xlfn.IFNA(IF($B1545="","",VLOOKUP($B1545,'SWC Towers'!$A:$Q,$Z$2,FALSE)),"")</f>
        <v/>
      </c>
      <c r="AA1545" s="104" t="str">
        <f>_xlfn.IFNA(IF($B1545="","",VLOOKUP($B1545,'SWC Towers'!$A:$Q,$AA$2,FALSE)),"")</f>
        <v/>
      </c>
      <c r="AB1545" s="106">
        <f>_xlfn.IFNA(IF($B1545="","",VLOOKUP($B1545,'SWC Towers'!$A:$Q,$AB$2,FALSE)),"")</f>
        <v>0.4</v>
      </c>
      <c r="AC1545" s="20">
        <f>SUM(Table25[[#This Row],[IT Tower: Application]:[Other/Non-IT ]])</f>
        <v>1</v>
      </c>
      <c r="AD1545" s="67"/>
      <c r="AE1545" s="67"/>
      <c r="AF1545" s="67"/>
      <c r="AG1545" s="67"/>
      <c r="AH1545" s="67"/>
      <c r="AI1545" s="67"/>
      <c r="AJ1545" s="67"/>
      <c r="AK1545" s="67"/>
      <c r="AL1545" s="67"/>
      <c r="AM1545" s="67"/>
      <c r="AN1545" s="67"/>
      <c r="AO1545" s="67"/>
      <c r="AP1545" s="67"/>
      <c r="AQ1545" s="67"/>
      <c r="AR1545" s="67"/>
      <c r="AS1545" s="67"/>
      <c r="AT1545" s="67"/>
      <c r="AU1545" s="67">
        <v>0</v>
      </c>
      <c r="AV1545" s="67">
        <v>68867</v>
      </c>
      <c r="AW1545" s="67">
        <v>153416</v>
      </c>
      <c r="AX1545" s="67">
        <v>49041</v>
      </c>
      <c r="AY1545" s="67">
        <v>60131</v>
      </c>
      <c r="AZ1545" s="67">
        <v>150126</v>
      </c>
      <c r="BA1545" s="67">
        <v>143059</v>
      </c>
      <c r="BB1545" s="113">
        <v>12832</v>
      </c>
      <c r="BC1545" s="113"/>
      <c r="BD1545" s="113"/>
      <c r="BE1545" s="113"/>
      <c r="BF1545" s="113"/>
      <c r="BG1545" s="113"/>
      <c r="BH1545" s="113"/>
      <c r="BI1545" s="113"/>
      <c r="BJ1545" s="113"/>
      <c r="BK1545" s="113"/>
      <c r="BL1545" s="113"/>
      <c r="BM1545" s="113"/>
      <c r="BN1545" s="113"/>
      <c r="BO1545" s="113"/>
      <c r="BP1545" s="113"/>
      <c r="BQ1545" s="113"/>
      <c r="BR1545" s="113"/>
      <c r="BS1545" s="113"/>
      <c r="BT1545" s="113"/>
      <c r="BU1545" s="113"/>
      <c r="BV1545" s="113"/>
      <c r="BW1545" s="113"/>
      <c r="BX1545" s="113"/>
      <c r="BY1545" s="113"/>
      <c r="BZ1545" s="113"/>
      <c r="CA1545" s="67"/>
      <c r="CB1545" s="113"/>
      <c r="CC1545" s="69">
        <f>SUM(Table25[[#This Row],[Contract Amount FY00]:[Contract Amount FY50]])</f>
        <v>637472</v>
      </c>
      <c r="CD1545" s="114"/>
    </row>
    <row r="1546" spans="1:82" x14ac:dyDescent="0.25">
      <c r="A1546" s="122" t="s">
        <v>1956</v>
      </c>
      <c r="B1546" s="122" t="s">
        <v>382</v>
      </c>
      <c r="C1546" s="122" t="s">
        <v>1177</v>
      </c>
      <c r="E1546" s="26" t="str">
        <f>IFERROR(IF(VLOOKUP(Table25[[#This Row],[Contract No.]],Table3[#All],3,FALSE)="","No","Yes"),"")</f>
        <v>No</v>
      </c>
      <c r="F1546" s="107" t="str">
        <f>IFERROR(VLOOKUP(Table25[[#This Row],[Contract No.]],Table3[#All],3,FALSE),"")</f>
        <v/>
      </c>
      <c r="G1546" s="107" t="str">
        <f>IFERROR(IF(Table25[[#This Row],[Cooperative Purchase
(Yes/No)]]="Yes","Yes",IF(VLOOKUP(Table25[[#This Row],[Contract No.]],Table3[#All],1,FALSE)=Table25[[#This Row],[Contract No.]],"Yes","No")),"No")</f>
        <v>Yes</v>
      </c>
      <c r="H1546" s="51">
        <f>IFERROR(VLOOKUP(Table25[[#This Row],[Contract No.]],Table3[#All],4,FALSE),"")</f>
        <v>42727</v>
      </c>
      <c r="I1546" s="28">
        <f>IFERROR(IF(AND(MONTH(Table25[[#This Row],[Contract Start Date]])&gt;6,MONTH(Table25[[#This Row],[Contract Start Date]])&lt;=12),YEAR(Table25[[#This Row],[Contract Start Date]])+1,YEAR(Table25[[#This Row],[Contract Start Date]])),"")</f>
        <v>2017</v>
      </c>
      <c r="J1546" s="108">
        <f>Table25[[#This Row],[FY Formula start]]</f>
        <v>2017</v>
      </c>
      <c r="K1546" s="59" t="str">
        <f>"FY"&amp;" "&amp;Table25[[#This Row],[Year Start]]</f>
        <v>FY 2017</v>
      </c>
      <c r="L1546" s="109">
        <f>IFERROR(VLOOKUP(Table25[[#This Row],[Contract No.]],Table3[#All],5,FALSE),"")</f>
        <v>45688</v>
      </c>
      <c r="M1546" s="110">
        <f>IFERROR(IF(Table25[[#This Row],[Contract End Date]]="99/99/9999","No End",IF(AND(MONTH(Table25[[#This Row],[Contract End Date]])&gt;6,MONTH(Table25[[#This Row],[Contract End Date]])&lt;=12),YEAR(Table25[[#This Row],[Contract End Date]])+1,YEAR(Table25[[#This Row],[Contract End Date]]))),"")</f>
        <v>2025</v>
      </c>
      <c r="N1546" s="111">
        <f>Table25[[#This Row],[FY Formula end]]</f>
        <v>2025</v>
      </c>
      <c r="O1546" s="112" t="str">
        <f>IF(Table25[[#This Row],[Year End]]="No End","No End","FY"&amp;" "&amp;Table25[[#This Row],[Year End]])</f>
        <v>FY 2025</v>
      </c>
      <c r="P1546" s="27"/>
      <c r="Q1546" s="104">
        <f>_xlfn.IFNA(IF($B1546="","",VLOOKUP($B1546,'SWC Towers'!$A:$Q,$Q$2,FALSE)),"")</f>
        <v>0.1</v>
      </c>
      <c r="R1546" s="106">
        <f>_xlfn.IFNA(IF($B1546="","",VLOOKUP($B1546,'SWC Towers'!$A:$Q,$R$2,FALSE)),"")</f>
        <v>0.1</v>
      </c>
      <c r="S1546" s="106" t="str">
        <f>_xlfn.IFNA(IF($B1546="","",VLOOKUP($B1546,'SWC Towers'!$A:$Q,$S$2,FALSE)),"")</f>
        <v/>
      </c>
      <c r="T1546" s="106" t="str">
        <f>_xlfn.IFNA(IF($B1546="","",VLOOKUP($B1546,'SWC Towers'!$A:$Q,$T$2,FALSE)),"")</f>
        <v/>
      </c>
      <c r="U1546" s="104" t="str">
        <f>_xlfn.IFNA(IF($B1546="","",VLOOKUP($B1546,'SWC Towers'!$A:$Q,$U$2,FALSE)),"")</f>
        <v/>
      </c>
      <c r="V1546" s="104" t="str">
        <f>_xlfn.IFNA(IF($B1546="","",VLOOKUP($B1546,'SWC Towers'!$A:$Q,$V$2,FALSE)),"")</f>
        <v/>
      </c>
      <c r="W1546" s="104">
        <f>_xlfn.IFNA(IF($B1546="","",VLOOKUP($B1546,'SWC Towers'!$A:$Q,$W$2,FALSE)),"")</f>
        <v>0.4</v>
      </c>
      <c r="X1546" s="104" t="str">
        <f>_xlfn.IFNA(IF($B1546="","",VLOOKUP($B1546,'SWC Towers'!$A:$Q,$X$2,FALSE)),"")</f>
        <v/>
      </c>
      <c r="Y1546" s="104" t="str">
        <f>_xlfn.IFNA(IF($B1546="","",VLOOKUP($B1546,'SWC Towers'!$A:$Q,$Y$2,FALSE)),"")</f>
        <v/>
      </c>
      <c r="Z1546" s="104" t="str">
        <f>_xlfn.IFNA(IF($B1546="","",VLOOKUP($B1546,'SWC Towers'!$A:$Q,$Z$2,FALSE)),"")</f>
        <v/>
      </c>
      <c r="AA1546" s="104" t="str">
        <f>_xlfn.IFNA(IF($B1546="","",VLOOKUP($B1546,'SWC Towers'!$A:$Q,$AA$2,FALSE)),"")</f>
        <v/>
      </c>
      <c r="AB1546" s="106">
        <f>_xlfn.IFNA(IF($B1546="","",VLOOKUP($B1546,'SWC Towers'!$A:$Q,$AB$2,FALSE)),"")</f>
        <v>0.4</v>
      </c>
      <c r="AC1546" s="20">
        <f>SUM(Table25[[#This Row],[IT Tower: Application]:[Other/Non-IT ]])</f>
        <v>1</v>
      </c>
      <c r="AD1546" s="67"/>
      <c r="AE1546" s="67"/>
      <c r="AF1546" s="67"/>
      <c r="AG1546" s="67"/>
      <c r="AH1546" s="67"/>
      <c r="AI1546" s="67"/>
      <c r="AJ1546" s="67"/>
      <c r="AK1546" s="67"/>
      <c r="AL1546" s="67"/>
      <c r="AM1546" s="67"/>
      <c r="AN1546" s="67"/>
      <c r="AO1546" s="67"/>
      <c r="AP1546" s="67"/>
      <c r="AQ1546" s="67"/>
      <c r="AR1546" s="67"/>
      <c r="AS1546" s="67"/>
      <c r="AT1546" s="67"/>
      <c r="AU1546" s="67">
        <v>207</v>
      </c>
      <c r="AV1546" s="67">
        <v>0</v>
      </c>
      <c r="AW1546" s="67"/>
      <c r="AX1546" s="67"/>
      <c r="AY1546" s="67"/>
      <c r="AZ1546" s="67"/>
      <c r="BA1546" s="67"/>
      <c r="BB1546" s="113"/>
      <c r="BC1546" s="113"/>
      <c r="BD1546" s="113"/>
      <c r="BE1546" s="113"/>
      <c r="BF1546" s="113"/>
      <c r="BG1546" s="113"/>
      <c r="BH1546" s="113"/>
      <c r="BI1546" s="113"/>
      <c r="BJ1546" s="113"/>
      <c r="BK1546" s="113"/>
      <c r="BL1546" s="113"/>
      <c r="BM1546" s="113"/>
      <c r="BN1546" s="113"/>
      <c r="BO1546" s="113"/>
      <c r="BP1546" s="113"/>
      <c r="BQ1546" s="113"/>
      <c r="BR1546" s="113"/>
      <c r="BS1546" s="113"/>
      <c r="BT1546" s="113"/>
      <c r="BU1546" s="113"/>
      <c r="BV1546" s="113"/>
      <c r="BW1546" s="113"/>
      <c r="BX1546" s="113"/>
      <c r="BY1546" s="113"/>
      <c r="BZ1546" s="113"/>
      <c r="CA1546" s="67"/>
      <c r="CB1546" s="113"/>
      <c r="CC1546" s="69">
        <f>SUM(Table25[[#This Row],[Contract Amount FY00]:[Contract Amount FY50]])</f>
        <v>207</v>
      </c>
      <c r="CD1546" s="114"/>
    </row>
    <row r="1547" spans="1:82" x14ac:dyDescent="0.25">
      <c r="A1547" s="122" t="s">
        <v>1956</v>
      </c>
      <c r="B1547" s="122" t="s">
        <v>382</v>
      </c>
      <c r="C1547" s="122" t="s">
        <v>1178</v>
      </c>
      <c r="E1547" s="26" t="str">
        <f>IFERROR(IF(VLOOKUP(Table25[[#This Row],[Contract No.]],Table3[#All],3,FALSE)="","No","Yes"),"")</f>
        <v>No</v>
      </c>
      <c r="F1547" s="107" t="str">
        <f>IFERROR(VLOOKUP(Table25[[#This Row],[Contract No.]],Table3[#All],3,FALSE),"")</f>
        <v/>
      </c>
      <c r="G1547" s="107" t="str">
        <f>IFERROR(IF(Table25[[#This Row],[Cooperative Purchase
(Yes/No)]]="Yes","Yes",IF(VLOOKUP(Table25[[#This Row],[Contract No.]],Table3[#All],1,FALSE)=Table25[[#This Row],[Contract No.]],"Yes","No")),"No")</f>
        <v>Yes</v>
      </c>
      <c r="H1547" s="51">
        <f>IFERROR(VLOOKUP(Table25[[#This Row],[Contract No.]],Table3[#All],4,FALSE),"")</f>
        <v>42727</v>
      </c>
      <c r="I1547" s="28">
        <f>IFERROR(IF(AND(MONTH(Table25[[#This Row],[Contract Start Date]])&gt;6,MONTH(Table25[[#This Row],[Contract Start Date]])&lt;=12),YEAR(Table25[[#This Row],[Contract Start Date]])+1,YEAR(Table25[[#This Row],[Contract Start Date]])),"")</f>
        <v>2017</v>
      </c>
      <c r="J1547" s="108">
        <f>Table25[[#This Row],[FY Formula start]]</f>
        <v>2017</v>
      </c>
      <c r="K1547" s="59" t="str">
        <f>"FY"&amp;" "&amp;Table25[[#This Row],[Year Start]]</f>
        <v>FY 2017</v>
      </c>
      <c r="L1547" s="109">
        <f>IFERROR(VLOOKUP(Table25[[#This Row],[Contract No.]],Table3[#All],5,FALSE),"")</f>
        <v>45688</v>
      </c>
      <c r="M1547" s="110">
        <f>IFERROR(IF(Table25[[#This Row],[Contract End Date]]="99/99/9999","No End",IF(AND(MONTH(Table25[[#This Row],[Contract End Date]])&gt;6,MONTH(Table25[[#This Row],[Contract End Date]])&lt;=12),YEAR(Table25[[#This Row],[Contract End Date]])+1,YEAR(Table25[[#This Row],[Contract End Date]]))),"")</f>
        <v>2025</v>
      </c>
      <c r="N1547" s="111">
        <f>Table25[[#This Row],[FY Formula end]]</f>
        <v>2025</v>
      </c>
      <c r="O1547" s="112" t="str">
        <f>IF(Table25[[#This Row],[Year End]]="No End","No End","FY"&amp;" "&amp;Table25[[#This Row],[Year End]])</f>
        <v>FY 2025</v>
      </c>
      <c r="P1547" s="27"/>
      <c r="Q1547" s="104">
        <f>_xlfn.IFNA(IF($B1547="","",VLOOKUP($B1547,'SWC Towers'!$A:$Q,$Q$2,FALSE)),"")</f>
        <v>0.1</v>
      </c>
      <c r="R1547" s="106">
        <f>_xlfn.IFNA(IF($B1547="","",VLOOKUP($B1547,'SWC Towers'!$A:$Q,$R$2,FALSE)),"")</f>
        <v>0.1</v>
      </c>
      <c r="S1547" s="106" t="str">
        <f>_xlfn.IFNA(IF($B1547="","",VLOOKUP($B1547,'SWC Towers'!$A:$Q,$S$2,FALSE)),"")</f>
        <v/>
      </c>
      <c r="T1547" s="106" t="str">
        <f>_xlfn.IFNA(IF($B1547="","",VLOOKUP($B1547,'SWC Towers'!$A:$Q,$T$2,FALSE)),"")</f>
        <v/>
      </c>
      <c r="U1547" s="104" t="str">
        <f>_xlfn.IFNA(IF($B1547="","",VLOOKUP($B1547,'SWC Towers'!$A:$Q,$U$2,FALSE)),"")</f>
        <v/>
      </c>
      <c r="V1547" s="104" t="str">
        <f>_xlfn.IFNA(IF($B1547="","",VLOOKUP($B1547,'SWC Towers'!$A:$Q,$V$2,FALSE)),"")</f>
        <v/>
      </c>
      <c r="W1547" s="104">
        <f>_xlfn.IFNA(IF($B1547="","",VLOOKUP($B1547,'SWC Towers'!$A:$Q,$W$2,FALSE)),"")</f>
        <v>0.4</v>
      </c>
      <c r="X1547" s="104" t="str">
        <f>_xlfn.IFNA(IF($B1547="","",VLOOKUP($B1547,'SWC Towers'!$A:$Q,$X$2,FALSE)),"")</f>
        <v/>
      </c>
      <c r="Y1547" s="104" t="str">
        <f>_xlfn.IFNA(IF($B1547="","",VLOOKUP($B1547,'SWC Towers'!$A:$Q,$Y$2,FALSE)),"")</f>
        <v/>
      </c>
      <c r="Z1547" s="104" t="str">
        <f>_xlfn.IFNA(IF($B1547="","",VLOOKUP($B1547,'SWC Towers'!$A:$Q,$Z$2,FALSE)),"")</f>
        <v/>
      </c>
      <c r="AA1547" s="104" t="str">
        <f>_xlfn.IFNA(IF($B1547="","",VLOOKUP($B1547,'SWC Towers'!$A:$Q,$AA$2,FALSE)),"")</f>
        <v/>
      </c>
      <c r="AB1547" s="106">
        <f>_xlfn.IFNA(IF($B1547="","",VLOOKUP($B1547,'SWC Towers'!$A:$Q,$AB$2,FALSE)),"")</f>
        <v>0.4</v>
      </c>
      <c r="AC1547" s="20">
        <f>SUM(Table25[[#This Row],[IT Tower: Application]:[Other/Non-IT ]])</f>
        <v>1</v>
      </c>
      <c r="AD1547" s="67"/>
      <c r="AE1547" s="67"/>
      <c r="AF1547" s="67"/>
      <c r="AG1547" s="67"/>
      <c r="AH1547" s="67"/>
      <c r="AI1547" s="67"/>
      <c r="AJ1547" s="67"/>
      <c r="AK1547" s="67"/>
      <c r="AL1547" s="67"/>
      <c r="AM1547" s="67"/>
      <c r="AN1547" s="67"/>
      <c r="AO1547" s="67"/>
      <c r="AP1547" s="67"/>
      <c r="AQ1547" s="67"/>
      <c r="AR1547" s="67"/>
      <c r="AS1547" s="67"/>
      <c r="AT1547" s="67"/>
      <c r="AU1547" s="67"/>
      <c r="AV1547" s="67">
        <v>16530</v>
      </c>
      <c r="AW1547" s="67">
        <v>0</v>
      </c>
      <c r="AX1547" s="67">
        <v>25672</v>
      </c>
      <c r="AY1547" s="67"/>
      <c r="AZ1547" s="67"/>
      <c r="BA1547" s="67">
        <v>30558</v>
      </c>
      <c r="BB1547" s="113">
        <v>0</v>
      </c>
      <c r="BC1547" s="113"/>
      <c r="BD1547" s="113"/>
      <c r="BE1547" s="113"/>
      <c r="BF1547" s="113"/>
      <c r="BG1547" s="113"/>
      <c r="BH1547" s="113"/>
      <c r="BI1547" s="113"/>
      <c r="BJ1547" s="113"/>
      <c r="BK1547" s="113"/>
      <c r="BL1547" s="113"/>
      <c r="BM1547" s="113"/>
      <c r="BN1547" s="113"/>
      <c r="BO1547" s="113"/>
      <c r="BP1547" s="113"/>
      <c r="BQ1547" s="113"/>
      <c r="BR1547" s="113"/>
      <c r="BS1547" s="113"/>
      <c r="BT1547" s="113"/>
      <c r="BU1547" s="113"/>
      <c r="BV1547" s="113"/>
      <c r="BW1547" s="113"/>
      <c r="BX1547" s="113"/>
      <c r="BY1547" s="113"/>
      <c r="BZ1547" s="113"/>
      <c r="CA1547" s="67"/>
      <c r="CB1547" s="113"/>
      <c r="CC1547" s="69">
        <f>SUM(Table25[[#This Row],[Contract Amount FY00]:[Contract Amount FY50]])</f>
        <v>72760</v>
      </c>
      <c r="CD1547" s="114"/>
    </row>
    <row r="1548" spans="1:82" x14ac:dyDescent="0.25">
      <c r="A1548" s="122" t="s">
        <v>1956</v>
      </c>
      <c r="B1548" s="122" t="s">
        <v>382</v>
      </c>
      <c r="C1548" s="122" t="s">
        <v>3135</v>
      </c>
      <c r="E1548" s="26" t="str">
        <f>IFERROR(IF(VLOOKUP(Table25[[#This Row],[Contract No.]],Table3[#All],3,FALSE)="","No","Yes"),"")</f>
        <v>No</v>
      </c>
      <c r="F1548" s="107" t="str">
        <f>IFERROR(VLOOKUP(Table25[[#This Row],[Contract No.]],Table3[#All],3,FALSE),"")</f>
        <v/>
      </c>
      <c r="G1548" s="107" t="str">
        <f>IFERROR(IF(Table25[[#This Row],[Cooperative Purchase
(Yes/No)]]="Yes","Yes",IF(VLOOKUP(Table25[[#This Row],[Contract No.]],Table3[#All],1,FALSE)=Table25[[#This Row],[Contract No.]],"Yes","No")),"No")</f>
        <v>Yes</v>
      </c>
      <c r="H1548" s="51">
        <f>IFERROR(VLOOKUP(Table25[[#This Row],[Contract No.]],Table3[#All],4,FALSE),"")</f>
        <v>42727</v>
      </c>
      <c r="I1548" s="28">
        <f>IFERROR(IF(AND(MONTH(Table25[[#This Row],[Contract Start Date]])&gt;6,MONTH(Table25[[#This Row],[Contract Start Date]])&lt;=12),YEAR(Table25[[#This Row],[Contract Start Date]])+1,YEAR(Table25[[#This Row],[Contract Start Date]])),"")</f>
        <v>2017</v>
      </c>
      <c r="J1548" s="108">
        <f>Table25[[#This Row],[FY Formula start]]</f>
        <v>2017</v>
      </c>
      <c r="K1548" s="59" t="str">
        <f>"FY"&amp;" "&amp;Table25[[#This Row],[Year Start]]</f>
        <v>FY 2017</v>
      </c>
      <c r="L1548" s="109">
        <f>IFERROR(VLOOKUP(Table25[[#This Row],[Contract No.]],Table3[#All],5,FALSE),"")</f>
        <v>45688</v>
      </c>
      <c r="M1548" s="110">
        <f>IFERROR(IF(Table25[[#This Row],[Contract End Date]]="99/99/9999","No End",IF(AND(MONTH(Table25[[#This Row],[Contract End Date]])&gt;6,MONTH(Table25[[#This Row],[Contract End Date]])&lt;=12),YEAR(Table25[[#This Row],[Contract End Date]])+1,YEAR(Table25[[#This Row],[Contract End Date]]))),"")</f>
        <v>2025</v>
      </c>
      <c r="N1548" s="111">
        <f>Table25[[#This Row],[FY Formula end]]</f>
        <v>2025</v>
      </c>
      <c r="O1548" s="112" t="str">
        <f>IF(Table25[[#This Row],[Year End]]="No End","No End","FY"&amp;" "&amp;Table25[[#This Row],[Year End]])</f>
        <v>FY 2025</v>
      </c>
      <c r="P1548" s="27"/>
      <c r="Q1548" s="104">
        <f>_xlfn.IFNA(IF($B1548="","",VLOOKUP($B1548,'SWC Towers'!$A:$Q,$Q$2,FALSE)),"")</f>
        <v>0.1</v>
      </c>
      <c r="R1548" s="106">
        <f>_xlfn.IFNA(IF($B1548="","",VLOOKUP($B1548,'SWC Towers'!$A:$Q,$R$2,FALSE)),"")</f>
        <v>0.1</v>
      </c>
      <c r="S1548" s="106" t="str">
        <f>_xlfn.IFNA(IF($B1548="","",VLOOKUP($B1548,'SWC Towers'!$A:$Q,$S$2,FALSE)),"")</f>
        <v/>
      </c>
      <c r="T1548" s="106" t="str">
        <f>_xlfn.IFNA(IF($B1548="","",VLOOKUP($B1548,'SWC Towers'!$A:$Q,$T$2,FALSE)),"")</f>
        <v/>
      </c>
      <c r="U1548" s="104" t="str">
        <f>_xlfn.IFNA(IF($B1548="","",VLOOKUP($B1548,'SWC Towers'!$A:$Q,$U$2,FALSE)),"")</f>
        <v/>
      </c>
      <c r="V1548" s="104" t="str">
        <f>_xlfn.IFNA(IF($B1548="","",VLOOKUP($B1548,'SWC Towers'!$A:$Q,$V$2,FALSE)),"")</f>
        <v/>
      </c>
      <c r="W1548" s="104">
        <f>_xlfn.IFNA(IF($B1548="","",VLOOKUP($B1548,'SWC Towers'!$A:$Q,$W$2,FALSE)),"")</f>
        <v>0.4</v>
      </c>
      <c r="X1548" s="104" t="str">
        <f>_xlfn.IFNA(IF($B1548="","",VLOOKUP($B1548,'SWC Towers'!$A:$Q,$X$2,FALSE)),"")</f>
        <v/>
      </c>
      <c r="Y1548" s="104" t="str">
        <f>_xlfn.IFNA(IF($B1548="","",VLOOKUP($B1548,'SWC Towers'!$A:$Q,$Y$2,FALSE)),"")</f>
        <v/>
      </c>
      <c r="Z1548" s="104" t="str">
        <f>_xlfn.IFNA(IF($B1548="","",VLOOKUP($B1548,'SWC Towers'!$A:$Q,$Z$2,FALSE)),"")</f>
        <v/>
      </c>
      <c r="AA1548" s="104" t="str">
        <f>_xlfn.IFNA(IF($B1548="","",VLOOKUP($B1548,'SWC Towers'!$A:$Q,$AA$2,FALSE)),"")</f>
        <v/>
      </c>
      <c r="AB1548" s="106">
        <f>_xlfn.IFNA(IF($B1548="","",VLOOKUP($B1548,'SWC Towers'!$A:$Q,$AB$2,FALSE)),"")</f>
        <v>0.4</v>
      </c>
      <c r="AC1548" s="20">
        <f>SUM(Table25[[#This Row],[IT Tower: Application]:[Other/Non-IT ]])</f>
        <v>1</v>
      </c>
      <c r="AD1548" s="67"/>
      <c r="AE1548" s="67"/>
      <c r="AF1548" s="67"/>
      <c r="AG1548" s="67"/>
      <c r="AH1548" s="67"/>
      <c r="AI1548" s="67"/>
      <c r="AJ1548" s="67"/>
      <c r="AK1548" s="67"/>
      <c r="AL1548" s="67"/>
      <c r="AM1548" s="67"/>
      <c r="AN1548" s="67"/>
      <c r="AO1548" s="67"/>
      <c r="AP1548" s="67"/>
      <c r="AQ1548" s="67"/>
      <c r="AR1548" s="67"/>
      <c r="AS1548" s="67"/>
      <c r="AT1548" s="67"/>
      <c r="AU1548" s="67"/>
      <c r="AV1548" s="67"/>
      <c r="AW1548" s="67"/>
      <c r="AX1548" s="67">
        <v>331456</v>
      </c>
      <c r="AY1548" s="67">
        <v>340898</v>
      </c>
      <c r="AZ1548" s="67">
        <v>772851</v>
      </c>
      <c r="BA1548" s="67">
        <v>1349287</v>
      </c>
      <c r="BB1548" s="113">
        <v>640327</v>
      </c>
      <c r="BC1548" s="113">
        <v>703319</v>
      </c>
      <c r="BD1548" s="113"/>
      <c r="BE1548" s="113"/>
      <c r="BF1548" s="113"/>
      <c r="BG1548" s="113"/>
      <c r="BH1548" s="113"/>
      <c r="BI1548" s="113"/>
      <c r="BJ1548" s="113"/>
      <c r="BK1548" s="113"/>
      <c r="BL1548" s="113"/>
      <c r="BM1548" s="113"/>
      <c r="BN1548" s="113"/>
      <c r="BO1548" s="113"/>
      <c r="BP1548" s="113"/>
      <c r="BQ1548" s="113"/>
      <c r="BR1548" s="113"/>
      <c r="BS1548" s="113"/>
      <c r="BT1548" s="113"/>
      <c r="BU1548" s="113"/>
      <c r="BV1548" s="113"/>
      <c r="BW1548" s="113"/>
      <c r="BX1548" s="113"/>
      <c r="BY1548" s="113"/>
      <c r="BZ1548" s="113"/>
      <c r="CA1548" s="67"/>
      <c r="CB1548" s="113"/>
      <c r="CC1548" s="69">
        <f>SUM(Table25[[#This Row],[Contract Amount FY00]:[Contract Amount FY50]])</f>
        <v>4138138</v>
      </c>
      <c r="CD1548" s="114"/>
    </row>
    <row r="1549" spans="1:82" x14ac:dyDescent="0.25">
      <c r="A1549" s="122" t="s">
        <v>1956</v>
      </c>
      <c r="B1549" s="122" t="s">
        <v>382</v>
      </c>
      <c r="C1549" s="122" t="s">
        <v>1179</v>
      </c>
      <c r="E1549" s="26" t="str">
        <f>IFERROR(IF(VLOOKUP(Table25[[#This Row],[Contract No.]],Table3[#All],3,FALSE)="","No","Yes"),"")</f>
        <v>No</v>
      </c>
      <c r="F1549" s="107" t="str">
        <f>IFERROR(VLOOKUP(Table25[[#This Row],[Contract No.]],Table3[#All],3,FALSE),"")</f>
        <v/>
      </c>
      <c r="G1549" s="107" t="str">
        <f>IFERROR(IF(Table25[[#This Row],[Cooperative Purchase
(Yes/No)]]="Yes","Yes",IF(VLOOKUP(Table25[[#This Row],[Contract No.]],Table3[#All],1,FALSE)=Table25[[#This Row],[Contract No.]],"Yes","No")),"No")</f>
        <v>Yes</v>
      </c>
      <c r="H1549" s="51">
        <f>IFERROR(VLOOKUP(Table25[[#This Row],[Contract No.]],Table3[#All],4,FALSE),"")</f>
        <v>42727</v>
      </c>
      <c r="I1549" s="28">
        <f>IFERROR(IF(AND(MONTH(Table25[[#This Row],[Contract Start Date]])&gt;6,MONTH(Table25[[#This Row],[Contract Start Date]])&lt;=12),YEAR(Table25[[#This Row],[Contract Start Date]])+1,YEAR(Table25[[#This Row],[Contract Start Date]])),"")</f>
        <v>2017</v>
      </c>
      <c r="J1549" s="108">
        <f>Table25[[#This Row],[FY Formula start]]</f>
        <v>2017</v>
      </c>
      <c r="K1549" s="59" t="str">
        <f>"FY"&amp;" "&amp;Table25[[#This Row],[Year Start]]</f>
        <v>FY 2017</v>
      </c>
      <c r="L1549" s="109">
        <f>IFERROR(VLOOKUP(Table25[[#This Row],[Contract No.]],Table3[#All],5,FALSE),"")</f>
        <v>45688</v>
      </c>
      <c r="M1549" s="110">
        <f>IFERROR(IF(Table25[[#This Row],[Contract End Date]]="99/99/9999","No End",IF(AND(MONTH(Table25[[#This Row],[Contract End Date]])&gt;6,MONTH(Table25[[#This Row],[Contract End Date]])&lt;=12),YEAR(Table25[[#This Row],[Contract End Date]])+1,YEAR(Table25[[#This Row],[Contract End Date]]))),"")</f>
        <v>2025</v>
      </c>
      <c r="N1549" s="111">
        <f>Table25[[#This Row],[FY Formula end]]</f>
        <v>2025</v>
      </c>
      <c r="O1549" s="112" t="str">
        <f>IF(Table25[[#This Row],[Year End]]="No End","No End","FY"&amp;" "&amp;Table25[[#This Row],[Year End]])</f>
        <v>FY 2025</v>
      </c>
      <c r="P1549" s="27"/>
      <c r="Q1549" s="104">
        <f>_xlfn.IFNA(IF($B1549="","",VLOOKUP($B1549,'SWC Towers'!$A:$Q,$Q$2,FALSE)),"")</f>
        <v>0.1</v>
      </c>
      <c r="R1549" s="106">
        <f>_xlfn.IFNA(IF($B1549="","",VLOOKUP($B1549,'SWC Towers'!$A:$Q,$R$2,FALSE)),"")</f>
        <v>0.1</v>
      </c>
      <c r="S1549" s="106" t="str">
        <f>_xlfn.IFNA(IF($B1549="","",VLOOKUP($B1549,'SWC Towers'!$A:$Q,$S$2,FALSE)),"")</f>
        <v/>
      </c>
      <c r="T1549" s="106" t="str">
        <f>_xlfn.IFNA(IF($B1549="","",VLOOKUP($B1549,'SWC Towers'!$A:$Q,$T$2,FALSE)),"")</f>
        <v/>
      </c>
      <c r="U1549" s="104" t="str">
        <f>_xlfn.IFNA(IF($B1549="","",VLOOKUP($B1549,'SWC Towers'!$A:$Q,$U$2,FALSE)),"")</f>
        <v/>
      </c>
      <c r="V1549" s="104" t="str">
        <f>_xlfn.IFNA(IF($B1549="","",VLOOKUP($B1549,'SWC Towers'!$A:$Q,$V$2,FALSE)),"")</f>
        <v/>
      </c>
      <c r="W1549" s="104">
        <f>_xlfn.IFNA(IF($B1549="","",VLOOKUP($B1549,'SWC Towers'!$A:$Q,$W$2,FALSE)),"")</f>
        <v>0.4</v>
      </c>
      <c r="X1549" s="104" t="str">
        <f>_xlfn.IFNA(IF($B1549="","",VLOOKUP($B1549,'SWC Towers'!$A:$Q,$X$2,FALSE)),"")</f>
        <v/>
      </c>
      <c r="Y1549" s="104" t="str">
        <f>_xlfn.IFNA(IF($B1549="","",VLOOKUP($B1549,'SWC Towers'!$A:$Q,$Y$2,FALSE)),"")</f>
        <v/>
      </c>
      <c r="Z1549" s="104" t="str">
        <f>_xlfn.IFNA(IF($B1549="","",VLOOKUP($B1549,'SWC Towers'!$A:$Q,$Z$2,FALSE)),"")</f>
        <v/>
      </c>
      <c r="AA1549" s="104" t="str">
        <f>_xlfn.IFNA(IF($B1549="","",VLOOKUP($B1549,'SWC Towers'!$A:$Q,$AA$2,FALSE)),"")</f>
        <v/>
      </c>
      <c r="AB1549" s="106">
        <f>_xlfn.IFNA(IF($B1549="","",VLOOKUP($B1549,'SWC Towers'!$A:$Q,$AB$2,FALSE)),"")</f>
        <v>0.4</v>
      </c>
      <c r="AC1549" s="20">
        <f>SUM(Table25[[#This Row],[IT Tower: Application]:[Other/Non-IT ]])</f>
        <v>1</v>
      </c>
      <c r="AD1549" s="67"/>
      <c r="AE1549" s="67"/>
      <c r="AF1549" s="67"/>
      <c r="AG1549" s="67"/>
      <c r="AH1549" s="67"/>
      <c r="AI1549" s="67"/>
      <c r="AJ1549" s="67"/>
      <c r="AK1549" s="67"/>
      <c r="AL1549" s="67"/>
      <c r="AM1549" s="67"/>
      <c r="AN1549" s="67"/>
      <c r="AO1549" s="67"/>
      <c r="AP1549" s="67"/>
      <c r="AQ1549" s="67"/>
      <c r="AR1549" s="67"/>
      <c r="AS1549" s="67"/>
      <c r="AT1549" s="67"/>
      <c r="AU1549" s="67">
        <v>0</v>
      </c>
      <c r="AV1549" s="67">
        <v>5829</v>
      </c>
      <c r="AW1549" s="67">
        <v>9524</v>
      </c>
      <c r="AX1549" s="67">
        <v>2697</v>
      </c>
      <c r="AY1549" s="67">
        <v>12414</v>
      </c>
      <c r="AZ1549" s="67">
        <v>8625</v>
      </c>
      <c r="BA1549" s="67">
        <v>16745</v>
      </c>
      <c r="BB1549" s="113">
        <v>39144</v>
      </c>
      <c r="BC1549" s="113">
        <v>5507</v>
      </c>
      <c r="BD1549" s="113"/>
      <c r="BE1549" s="113"/>
      <c r="BF1549" s="113"/>
      <c r="BG1549" s="113"/>
      <c r="BH1549" s="113"/>
      <c r="BI1549" s="113"/>
      <c r="BJ1549" s="113"/>
      <c r="BK1549" s="113"/>
      <c r="BL1549" s="113"/>
      <c r="BM1549" s="113"/>
      <c r="BN1549" s="113"/>
      <c r="BO1549" s="113"/>
      <c r="BP1549" s="113"/>
      <c r="BQ1549" s="113"/>
      <c r="BR1549" s="113"/>
      <c r="BS1549" s="113"/>
      <c r="BT1549" s="113"/>
      <c r="BU1549" s="113"/>
      <c r="BV1549" s="113"/>
      <c r="BW1549" s="113"/>
      <c r="BX1549" s="113"/>
      <c r="BY1549" s="113"/>
      <c r="BZ1549" s="113"/>
      <c r="CA1549" s="67"/>
      <c r="CB1549" s="113"/>
      <c r="CC1549" s="69">
        <f>SUM(Table25[[#This Row],[Contract Amount FY00]:[Contract Amount FY50]])</f>
        <v>100485</v>
      </c>
      <c r="CD1549" s="114"/>
    </row>
    <row r="1550" spans="1:82" x14ac:dyDescent="0.25">
      <c r="A1550" s="122" t="s">
        <v>1956</v>
      </c>
      <c r="B1550" s="122" t="s">
        <v>382</v>
      </c>
      <c r="C1550" s="122" t="s">
        <v>1180</v>
      </c>
      <c r="E1550" s="26" t="str">
        <f>IFERROR(IF(VLOOKUP(Table25[[#This Row],[Contract No.]],Table3[#All],3,FALSE)="","No","Yes"),"")</f>
        <v>No</v>
      </c>
      <c r="F1550" s="107" t="str">
        <f>IFERROR(VLOOKUP(Table25[[#This Row],[Contract No.]],Table3[#All],3,FALSE),"")</f>
        <v/>
      </c>
      <c r="G1550" s="107" t="str">
        <f>IFERROR(IF(Table25[[#This Row],[Cooperative Purchase
(Yes/No)]]="Yes","Yes",IF(VLOOKUP(Table25[[#This Row],[Contract No.]],Table3[#All],1,FALSE)=Table25[[#This Row],[Contract No.]],"Yes","No")),"No")</f>
        <v>Yes</v>
      </c>
      <c r="H1550" s="51">
        <f>IFERROR(VLOOKUP(Table25[[#This Row],[Contract No.]],Table3[#All],4,FALSE),"")</f>
        <v>42727</v>
      </c>
      <c r="I1550" s="28">
        <f>IFERROR(IF(AND(MONTH(Table25[[#This Row],[Contract Start Date]])&gt;6,MONTH(Table25[[#This Row],[Contract Start Date]])&lt;=12),YEAR(Table25[[#This Row],[Contract Start Date]])+1,YEAR(Table25[[#This Row],[Contract Start Date]])),"")</f>
        <v>2017</v>
      </c>
      <c r="J1550" s="108">
        <f>Table25[[#This Row],[FY Formula start]]</f>
        <v>2017</v>
      </c>
      <c r="K1550" s="59" t="str">
        <f>"FY"&amp;" "&amp;Table25[[#This Row],[Year Start]]</f>
        <v>FY 2017</v>
      </c>
      <c r="L1550" s="109">
        <f>IFERROR(VLOOKUP(Table25[[#This Row],[Contract No.]],Table3[#All],5,FALSE),"")</f>
        <v>45688</v>
      </c>
      <c r="M1550" s="110">
        <f>IFERROR(IF(Table25[[#This Row],[Contract End Date]]="99/99/9999","No End",IF(AND(MONTH(Table25[[#This Row],[Contract End Date]])&gt;6,MONTH(Table25[[#This Row],[Contract End Date]])&lt;=12),YEAR(Table25[[#This Row],[Contract End Date]])+1,YEAR(Table25[[#This Row],[Contract End Date]]))),"")</f>
        <v>2025</v>
      </c>
      <c r="N1550" s="111">
        <f>Table25[[#This Row],[FY Formula end]]</f>
        <v>2025</v>
      </c>
      <c r="O1550" s="112" t="str">
        <f>IF(Table25[[#This Row],[Year End]]="No End","No End","FY"&amp;" "&amp;Table25[[#This Row],[Year End]])</f>
        <v>FY 2025</v>
      </c>
      <c r="P1550" s="27"/>
      <c r="Q1550" s="104">
        <f>_xlfn.IFNA(IF($B1550="","",VLOOKUP($B1550,'SWC Towers'!$A:$Q,$Q$2,FALSE)),"")</f>
        <v>0.1</v>
      </c>
      <c r="R1550" s="106">
        <f>_xlfn.IFNA(IF($B1550="","",VLOOKUP($B1550,'SWC Towers'!$A:$Q,$R$2,FALSE)),"")</f>
        <v>0.1</v>
      </c>
      <c r="S1550" s="106" t="str">
        <f>_xlfn.IFNA(IF($B1550="","",VLOOKUP($B1550,'SWC Towers'!$A:$Q,$S$2,FALSE)),"")</f>
        <v/>
      </c>
      <c r="T1550" s="106" t="str">
        <f>_xlfn.IFNA(IF($B1550="","",VLOOKUP($B1550,'SWC Towers'!$A:$Q,$T$2,FALSE)),"")</f>
        <v/>
      </c>
      <c r="U1550" s="104" t="str">
        <f>_xlfn.IFNA(IF($B1550="","",VLOOKUP($B1550,'SWC Towers'!$A:$Q,$U$2,FALSE)),"")</f>
        <v/>
      </c>
      <c r="V1550" s="104" t="str">
        <f>_xlfn.IFNA(IF($B1550="","",VLOOKUP($B1550,'SWC Towers'!$A:$Q,$V$2,FALSE)),"")</f>
        <v/>
      </c>
      <c r="W1550" s="104">
        <f>_xlfn.IFNA(IF($B1550="","",VLOOKUP($B1550,'SWC Towers'!$A:$Q,$W$2,FALSE)),"")</f>
        <v>0.4</v>
      </c>
      <c r="X1550" s="104" t="str">
        <f>_xlfn.IFNA(IF($B1550="","",VLOOKUP($B1550,'SWC Towers'!$A:$Q,$X$2,FALSE)),"")</f>
        <v/>
      </c>
      <c r="Y1550" s="104" t="str">
        <f>_xlfn.IFNA(IF($B1550="","",VLOOKUP($B1550,'SWC Towers'!$A:$Q,$Y$2,FALSE)),"")</f>
        <v/>
      </c>
      <c r="Z1550" s="104" t="str">
        <f>_xlfn.IFNA(IF($B1550="","",VLOOKUP($B1550,'SWC Towers'!$A:$Q,$Z$2,FALSE)),"")</f>
        <v/>
      </c>
      <c r="AA1550" s="104" t="str">
        <f>_xlfn.IFNA(IF($B1550="","",VLOOKUP($B1550,'SWC Towers'!$A:$Q,$AA$2,FALSE)),"")</f>
        <v/>
      </c>
      <c r="AB1550" s="106">
        <f>_xlfn.IFNA(IF($B1550="","",VLOOKUP($B1550,'SWC Towers'!$A:$Q,$AB$2,FALSE)),"")</f>
        <v>0.4</v>
      </c>
      <c r="AC1550" s="20">
        <f>SUM(Table25[[#This Row],[IT Tower: Application]:[Other/Non-IT ]])</f>
        <v>1</v>
      </c>
      <c r="AD1550" s="67"/>
      <c r="AE1550" s="67"/>
      <c r="AF1550" s="67"/>
      <c r="AG1550" s="67"/>
      <c r="AH1550" s="67"/>
      <c r="AI1550" s="67"/>
      <c r="AJ1550" s="67"/>
      <c r="AK1550" s="67"/>
      <c r="AL1550" s="67"/>
      <c r="AM1550" s="67"/>
      <c r="AN1550" s="67"/>
      <c r="AO1550" s="67"/>
      <c r="AP1550" s="67"/>
      <c r="AQ1550" s="67"/>
      <c r="AR1550" s="67"/>
      <c r="AS1550" s="67"/>
      <c r="AT1550" s="67"/>
      <c r="AU1550" s="67">
        <v>115002</v>
      </c>
      <c r="AV1550" s="67">
        <v>44055</v>
      </c>
      <c r="AW1550" s="67">
        <v>170613</v>
      </c>
      <c r="AX1550" s="67">
        <v>33714</v>
      </c>
      <c r="AY1550" s="67">
        <v>65119</v>
      </c>
      <c r="AZ1550" s="67">
        <v>53553</v>
      </c>
      <c r="BA1550" s="67">
        <v>122743</v>
      </c>
      <c r="BB1550" s="113">
        <v>64243</v>
      </c>
      <c r="BC1550" s="113">
        <v>49490</v>
      </c>
      <c r="BD1550" s="113"/>
      <c r="BE1550" s="113"/>
      <c r="BF1550" s="113"/>
      <c r="BG1550" s="113"/>
      <c r="BH1550" s="113"/>
      <c r="BI1550" s="113"/>
      <c r="BJ1550" s="113"/>
      <c r="BK1550" s="113"/>
      <c r="BL1550" s="113"/>
      <c r="BM1550" s="113"/>
      <c r="BN1550" s="113"/>
      <c r="BO1550" s="113"/>
      <c r="BP1550" s="113"/>
      <c r="BQ1550" s="113"/>
      <c r="BR1550" s="113"/>
      <c r="BS1550" s="113"/>
      <c r="BT1550" s="113"/>
      <c r="BU1550" s="113"/>
      <c r="BV1550" s="113"/>
      <c r="BW1550" s="113"/>
      <c r="BX1550" s="113"/>
      <c r="BY1550" s="113"/>
      <c r="BZ1550" s="113"/>
      <c r="CA1550" s="67"/>
      <c r="CB1550" s="113"/>
      <c r="CC1550" s="69">
        <f>SUM(Table25[[#This Row],[Contract Amount FY00]:[Contract Amount FY50]])</f>
        <v>718532</v>
      </c>
      <c r="CD1550" s="114"/>
    </row>
    <row r="1551" spans="1:82" x14ac:dyDescent="0.25">
      <c r="A1551" s="122" t="s">
        <v>1956</v>
      </c>
      <c r="B1551" s="122" t="s">
        <v>382</v>
      </c>
      <c r="C1551" s="122" t="s">
        <v>743</v>
      </c>
      <c r="E1551" s="26" t="str">
        <f>IFERROR(IF(VLOOKUP(Table25[[#This Row],[Contract No.]],Table3[#All],3,FALSE)="","No","Yes"),"")</f>
        <v>No</v>
      </c>
      <c r="F1551" s="107" t="str">
        <f>IFERROR(VLOOKUP(Table25[[#This Row],[Contract No.]],Table3[#All],3,FALSE),"")</f>
        <v/>
      </c>
      <c r="G1551" s="107" t="str">
        <f>IFERROR(IF(Table25[[#This Row],[Cooperative Purchase
(Yes/No)]]="Yes","Yes",IF(VLOOKUP(Table25[[#This Row],[Contract No.]],Table3[#All],1,FALSE)=Table25[[#This Row],[Contract No.]],"Yes","No")),"No")</f>
        <v>Yes</v>
      </c>
      <c r="H1551" s="51">
        <f>IFERROR(VLOOKUP(Table25[[#This Row],[Contract No.]],Table3[#All],4,FALSE),"")</f>
        <v>42727</v>
      </c>
      <c r="I1551" s="28">
        <f>IFERROR(IF(AND(MONTH(Table25[[#This Row],[Contract Start Date]])&gt;6,MONTH(Table25[[#This Row],[Contract Start Date]])&lt;=12),YEAR(Table25[[#This Row],[Contract Start Date]])+1,YEAR(Table25[[#This Row],[Contract Start Date]])),"")</f>
        <v>2017</v>
      </c>
      <c r="J1551" s="108">
        <f>Table25[[#This Row],[FY Formula start]]</f>
        <v>2017</v>
      </c>
      <c r="K1551" s="59" t="str">
        <f>"FY"&amp;" "&amp;Table25[[#This Row],[Year Start]]</f>
        <v>FY 2017</v>
      </c>
      <c r="L1551" s="109">
        <f>IFERROR(VLOOKUP(Table25[[#This Row],[Contract No.]],Table3[#All],5,FALSE),"")</f>
        <v>45688</v>
      </c>
      <c r="M1551" s="110">
        <f>IFERROR(IF(Table25[[#This Row],[Contract End Date]]="99/99/9999","No End",IF(AND(MONTH(Table25[[#This Row],[Contract End Date]])&gt;6,MONTH(Table25[[#This Row],[Contract End Date]])&lt;=12),YEAR(Table25[[#This Row],[Contract End Date]])+1,YEAR(Table25[[#This Row],[Contract End Date]]))),"")</f>
        <v>2025</v>
      </c>
      <c r="N1551" s="111">
        <f>Table25[[#This Row],[FY Formula end]]</f>
        <v>2025</v>
      </c>
      <c r="O1551" s="112" t="str">
        <f>IF(Table25[[#This Row],[Year End]]="No End","No End","FY"&amp;" "&amp;Table25[[#This Row],[Year End]])</f>
        <v>FY 2025</v>
      </c>
      <c r="P1551" s="27"/>
      <c r="Q1551" s="104">
        <f>_xlfn.IFNA(IF($B1551="","",VLOOKUP($B1551,'SWC Towers'!$A:$Q,$Q$2,FALSE)),"")</f>
        <v>0.1</v>
      </c>
      <c r="R1551" s="106">
        <f>_xlfn.IFNA(IF($B1551="","",VLOOKUP($B1551,'SWC Towers'!$A:$Q,$R$2,FALSE)),"")</f>
        <v>0.1</v>
      </c>
      <c r="S1551" s="106" t="str">
        <f>_xlfn.IFNA(IF($B1551="","",VLOOKUP($B1551,'SWC Towers'!$A:$Q,$S$2,FALSE)),"")</f>
        <v/>
      </c>
      <c r="T1551" s="106" t="str">
        <f>_xlfn.IFNA(IF($B1551="","",VLOOKUP($B1551,'SWC Towers'!$A:$Q,$T$2,FALSE)),"")</f>
        <v/>
      </c>
      <c r="U1551" s="104" t="str">
        <f>_xlfn.IFNA(IF($B1551="","",VLOOKUP($B1551,'SWC Towers'!$A:$Q,$U$2,FALSE)),"")</f>
        <v/>
      </c>
      <c r="V1551" s="104" t="str">
        <f>_xlfn.IFNA(IF($B1551="","",VLOOKUP($B1551,'SWC Towers'!$A:$Q,$V$2,FALSE)),"")</f>
        <v/>
      </c>
      <c r="W1551" s="104">
        <f>_xlfn.IFNA(IF($B1551="","",VLOOKUP($B1551,'SWC Towers'!$A:$Q,$W$2,FALSE)),"")</f>
        <v>0.4</v>
      </c>
      <c r="X1551" s="104" t="str">
        <f>_xlfn.IFNA(IF($B1551="","",VLOOKUP($B1551,'SWC Towers'!$A:$Q,$X$2,FALSE)),"")</f>
        <v/>
      </c>
      <c r="Y1551" s="104" t="str">
        <f>_xlfn.IFNA(IF($B1551="","",VLOOKUP($B1551,'SWC Towers'!$A:$Q,$Y$2,FALSE)),"")</f>
        <v/>
      </c>
      <c r="Z1551" s="104" t="str">
        <f>_xlfn.IFNA(IF($B1551="","",VLOOKUP($B1551,'SWC Towers'!$A:$Q,$Z$2,FALSE)),"")</f>
        <v/>
      </c>
      <c r="AA1551" s="104" t="str">
        <f>_xlfn.IFNA(IF($B1551="","",VLOOKUP($B1551,'SWC Towers'!$A:$Q,$AA$2,FALSE)),"")</f>
        <v/>
      </c>
      <c r="AB1551" s="106">
        <f>_xlfn.IFNA(IF($B1551="","",VLOOKUP($B1551,'SWC Towers'!$A:$Q,$AB$2,FALSE)),"")</f>
        <v>0.4</v>
      </c>
      <c r="AC1551" s="20">
        <f>SUM(Table25[[#This Row],[IT Tower: Application]:[Other/Non-IT ]])</f>
        <v>1</v>
      </c>
      <c r="AD1551" s="67"/>
      <c r="AE1551" s="67"/>
      <c r="AF1551" s="67"/>
      <c r="AG1551" s="67"/>
      <c r="AH1551" s="67"/>
      <c r="AI1551" s="67"/>
      <c r="AJ1551" s="67"/>
      <c r="AK1551" s="67"/>
      <c r="AL1551" s="67"/>
      <c r="AM1551" s="67"/>
      <c r="AN1551" s="67"/>
      <c r="AO1551" s="67"/>
      <c r="AP1551" s="67"/>
      <c r="AQ1551" s="67"/>
      <c r="AR1551" s="67"/>
      <c r="AS1551" s="67"/>
      <c r="AT1551" s="67"/>
      <c r="AU1551" s="67">
        <v>110018</v>
      </c>
      <c r="AV1551" s="67">
        <v>175302</v>
      </c>
      <c r="AW1551" s="67">
        <v>252131</v>
      </c>
      <c r="AX1551" s="67">
        <v>241637</v>
      </c>
      <c r="AY1551" s="67">
        <v>806776</v>
      </c>
      <c r="AZ1551" s="67">
        <v>462799</v>
      </c>
      <c r="BA1551" s="67">
        <v>326854</v>
      </c>
      <c r="BB1551" s="113">
        <v>319717</v>
      </c>
      <c r="BC1551" s="113">
        <v>427886</v>
      </c>
      <c r="BD1551" s="113"/>
      <c r="BE1551" s="113"/>
      <c r="BF1551" s="113"/>
      <c r="BG1551" s="113"/>
      <c r="BH1551" s="113"/>
      <c r="BI1551" s="113"/>
      <c r="BJ1551" s="113"/>
      <c r="BK1551" s="113"/>
      <c r="BL1551" s="113"/>
      <c r="BM1551" s="113"/>
      <c r="BN1551" s="113"/>
      <c r="BO1551" s="113"/>
      <c r="BP1551" s="113"/>
      <c r="BQ1551" s="113"/>
      <c r="BR1551" s="113"/>
      <c r="BS1551" s="113"/>
      <c r="BT1551" s="113"/>
      <c r="BU1551" s="113"/>
      <c r="BV1551" s="113"/>
      <c r="BW1551" s="113"/>
      <c r="BX1551" s="113"/>
      <c r="BY1551" s="113"/>
      <c r="BZ1551" s="113"/>
      <c r="CA1551" s="67"/>
      <c r="CB1551" s="113"/>
      <c r="CC1551" s="69">
        <f>SUM(Table25[[#This Row],[Contract Amount FY00]:[Contract Amount FY50]])</f>
        <v>3123120</v>
      </c>
      <c r="CD1551" s="114"/>
    </row>
    <row r="1552" spans="1:82" x14ac:dyDescent="0.25">
      <c r="A1552" s="122" t="s">
        <v>1956</v>
      </c>
      <c r="B1552" s="122" t="s">
        <v>382</v>
      </c>
      <c r="C1552" s="122" t="s">
        <v>1181</v>
      </c>
      <c r="E1552" s="26" t="str">
        <f>IFERROR(IF(VLOOKUP(Table25[[#This Row],[Contract No.]],Table3[#All],3,FALSE)="","No","Yes"),"")</f>
        <v>No</v>
      </c>
      <c r="F1552" s="107" t="str">
        <f>IFERROR(VLOOKUP(Table25[[#This Row],[Contract No.]],Table3[#All],3,FALSE),"")</f>
        <v/>
      </c>
      <c r="G1552" s="107" t="str">
        <f>IFERROR(IF(Table25[[#This Row],[Cooperative Purchase
(Yes/No)]]="Yes","Yes",IF(VLOOKUP(Table25[[#This Row],[Contract No.]],Table3[#All],1,FALSE)=Table25[[#This Row],[Contract No.]],"Yes","No")),"No")</f>
        <v>Yes</v>
      </c>
      <c r="H1552" s="51">
        <f>IFERROR(VLOOKUP(Table25[[#This Row],[Contract No.]],Table3[#All],4,FALSE),"")</f>
        <v>42727</v>
      </c>
      <c r="I1552" s="28">
        <f>IFERROR(IF(AND(MONTH(Table25[[#This Row],[Contract Start Date]])&gt;6,MONTH(Table25[[#This Row],[Contract Start Date]])&lt;=12),YEAR(Table25[[#This Row],[Contract Start Date]])+1,YEAR(Table25[[#This Row],[Contract Start Date]])),"")</f>
        <v>2017</v>
      </c>
      <c r="J1552" s="108">
        <f>Table25[[#This Row],[FY Formula start]]</f>
        <v>2017</v>
      </c>
      <c r="K1552" s="59" t="str">
        <f>"FY"&amp;" "&amp;Table25[[#This Row],[Year Start]]</f>
        <v>FY 2017</v>
      </c>
      <c r="L1552" s="109">
        <f>IFERROR(VLOOKUP(Table25[[#This Row],[Contract No.]],Table3[#All],5,FALSE),"")</f>
        <v>45688</v>
      </c>
      <c r="M1552" s="110">
        <f>IFERROR(IF(Table25[[#This Row],[Contract End Date]]="99/99/9999","No End",IF(AND(MONTH(Table25[[#This Row],[Contract End Date]])&gt;6,MONTH(Table25[[#This Row],[Contract End Date]])&lt;=12),YEAR(Table25[[#This Row],[Contract End Date]])+1,YEAR(Table25[[#This Row],[Contract End Date]]))),"")</f>
        <v>2025</v>
      </c>
      <c r="N1552" s="111">
        <f>Table25[[#This Row],[FY Formula end]]</f>
        <v>2025</v>
      </c>
      <c r="O1552" s="112" t="str">
        <f>IF(Table25[[#This Row],[Year End]]="No End","No End","FY"&amp;" "&amp;Table25[[#This Row],[Year End]])</f>
        <v>FY 2025</v>
      </c>
      <c r="P1552" s="27"/>
      <c r="Q1552" s="104">
        <f>_xlfn.IFNA(IF($B1552="","",VLOOKUP($B1552,'SWC Towers'!$A:$Q,$Q$2,FALSE)),"")</f>
        <v>0.1</v>
      </c>
      <c r="R1552" s="106">
        <f>_xlfn.IFNA(IF($B1552="","",VLOOKUP($B1552,'SWC Towers'!$A:$Q,$R$2,FALSE)),"")</f>
        <v>0.1</v>
      </c>
      <c r="S1552" s="106" t="str">
        <f>_xlfn.IFNA(IF($B1552="","",VLOOKUP($B1552,'SWC Towers'!$A:$Q,$S$2,FALSE)),"")</f>
        <v/>
      </c>
      <c r="T1552" s="106" t="str">
        <f>_xlfn.IFNA(IF($B1552="","",VLOOKUP($B1552,'SWC Towers'!$A:$Q,$T$2,FALSE)),"")</f>
        <v/>
      </c>
      <c r="U1552" s="104" t="str">
        <f>_xlfn.IFNA(IF($B1552="","",VLOOKUP($B1552,'SWC Towers'!$A:$Q,$U$2,FALSE)),"")</f>
        <v/>
      </c>
      <c r="V1552" s="104" t="str">
        <f>_xlfn.IFNA(IF($B1552="","",VLOOKUP($B1552,'SWC Towers'!$A:$Q,$V$2,FALSE)),"")</f>
        <v/>
      </c>
      <c r="W1552" s="104">
        <f>_xlfn.IFNA(IF($B1552="","",VLOOKUP($B1552,'SWC Towers'!$A:$Q,$W$2,FALSE)),"")</f>
        <v>0.4</v>
      </c>
      <c r="X1552" s="104" t="str">
        <f>_xlfn.IFNA(IF($B1552="","",VLOOKUP($B1552,'SWC Towers'!$A:$Q,$X$2,FALSE)),"")</f>
        <v/>
      </c>
      <c r="Y1552" s="104" t="str">
        <f>_xlfn.IFNA(IF($B1552="","",VLOOKUP($B1552,'SWC Towers'!$A:$Q,$Y$2,FALSE)),"")</f>
        <v/>
      </c>
      <c r="Z1552" s="104" t="str">
        <f>_xlfn.IFNA(IF($B1552="","",VLOOKUP($B1552,'SWC Towers'!$A:$Q,$Z$2,FALSE)),"")</f>
        <v/>
      </c>
      <c r="AA1552" s="104" t="str">
        <f>_xlfn.IFNA(IF($B1552="","",VLOOKUP($B1552,'SWC Towers'!$A:$Q,$AA$2,FALSE)),"")</f>
        <v/>
      </c>
      <c r="AB1552" s="106">
        <f>_xlfn.IFNA(IF($B1552="","",VLOOKUP($B1552,'SWC Towers'!$A:$Q,$AB$2,FALSE)),"")</f>
        <v>0.4</v>
      </c>
      <c r="AC1552" s="20">
        <f>SUM(Table25[[#This Row],[IT Tower: Application]:[Other/Non-IT ]])</f>
        <v>1</v>
      </c>
      <c r="AD1552" s="67"/>
      <c r="AE1552" s="67"/>
      <c r="AF1552" s="67"/>
      <c r="AG1552" s="67"/>
      <c r="AH1552" s="67"/>
      <c r="AI1552" s="67"/>
      <c r="AJ1552" s="67"/>
      <c r="AK1552" s="67"/>
      <c r="AL1552" s="67"/>
      <c r="AM1552" s="67"/>
      <c r="AN1552" s="67"/>
      <c r="AO1552" s="67"/>
      <c r="AP1552" s="67"/>
      <c r="AQ1552" s="67"/>
      <c r="AR1552" s="67"/>
      <c r="AS1552" s="67"/>
      <c r="AT1552" s="67"/>
      <c r="AU1552" s="67"/>
      <c r="AV1552" s="67">
        <v>1120</v>
      </c>
      <c r="AW1552" s="67">
        <v>305675</v>
      </c>
      <c r="AX1552" s="67">
        <v>33914</v>
      </c>
      <c r="AY1552" s="67">
        <v>473336</v>
      </c>
      <c r="AZ1552" s="67">
        <v>27762</v>
      </c>
      <c r="BA1552" s="67">
        <v>650122</v>
      </c>
      <c r="BB1552" s="113">
        <v>230166</v>
      </c>
      <c r="BC1552" s="113">
        <v>114716</v>
      </c>
      <c r="BD1552" s="113"/>
      <c r="BE1552" s="113"/>
      <c r="BF1552" s="113"/>
      <c r="BG1552" s="113"/>
      <c r="BH1552" s="113"/>
      <c r="BI1552" s="113"/>
      <c r="BJ1552" s="113"/>
      <c r="BK1552" s="113"/>
      <c r="BL1552" s="113"/>
      <c r="BM1552" s="113"/>
      <c r="BN1552" s="113"/>
      <c r="BO1552" s="113"/>
      <c r="BP1552" s="113"/>
      <c r="BQ1552" s="113"/>
      <c r="BR1552" s="113"/>
      <c r="BS1552" s="113"/>
      <c r="BT1552" s="113"/>
      <c r="BU1552" s="113"/>
      <c r="BV1552" s="113"/>
      <c r="BW1552" s="113"/>
      <c r="BX1552" s="113"/>
      <c r="BY1552" s="113"/>
      <c r="BZ1552" s="113"/>
      <c r="CA1552" s="67"/>
      <c r="CB1552" s="113"/>
      <c r="CC1552" s="69">
        <f>SUM(Table25[[#This Row],[Contract Amount FY00]:[Contract Amount FY50]])</f>
        <v>1836811</v>
      </c>
      <c r="CD1552" s="114"/>
    </row>
    <row r="1553" spans="1:82" x14ac:dyDescent="0.25">
      <c r="A1553" s="122" t="s">
        <v>1956</v>
      </c>
      <c r="B1553" s="122" t="s">
        <v>382</v>
      </c>
      <c r="C1553" s="122" t="s">
        <v>1182</v>
      </c>
      <c r="E1553" s="26" t="str">
        <f>IFERROR(IF(VLOOKUP(Table25[[#This Row],[Contract No.]],Table3[#All],3,FALSE)="","No","Yes"),"")</f>
        <v>No</v>
      </c>
      <c r="F1553" s="107" t="str">
        <f>IFERROR(VLOOKUP(Table25[[#This Row],[Contract No.]],Table3[#All],3,FALSE),"")</f>
        <v/>
      </c>
      <c r="G1553" s="107" t="str">
        <f>IFERROR(IF(Table25[[#This Row],[Cooperative Purchase
(Yes/No)]]="Yes","Yes",IF(VLOOKUP(Table25[[#This Row],[Contract No.]],Table3[#All],1,FALSE)=Table25[[#This Row],[Contract No.]],"Yes","No")),"No")</f>
        <v>Yes</v>
      </c>
      <c r="H1553" s="51">
        <f>IFERROR(VLOOKUP(Table25[[#This Row],[Contract No.]],Table3[#All],4,FALSE),"")</f>
        <v>42727</v>
      </c>
      <c r="I1553" s="28">
        <f>IFERROR(IF(AND(MONTH(Table25[[#This Row],[Contract Start Date]])&gt;6,MONTH(Table25[[#This Row],[Contract Start Date]])&lt;=12),YEAR(Table25[[#This Row],[Contract Start Date]])+1,YEAR(Table25[[#This Row],[Contract Start Date]])),"")</f>
        <v>2017</v>
      </c>
      <c r="J1553" s="108">
        <f>Table25[[#This Row],[FY Formula start]]</f>
        <v>2017</v>
      </c>
      <c r="K1553" s="59" t="str">
        <f>"FY"&amp;" "&amp;Table25[[#This Row],[Year Start]]</f>
        <v>FY 2017</v>
      </c>
      <c r="L1553" s="109">
        <f>IFERROR(VLOOKUP(Table25[[#This Row],[Contract No.]],Table3[#All],5,FALSE),"")</f>
        <v>45688</v>
      </c>
      <c r="M1553" s="110">
        <f>IFERROR(IF(Table25[[#This Row],[Contract End Date]]="99/99/9999","No End",IF(AND(MONTH(Table25[[#This Row],[Contract End Date]])&gt;6,MONTH(Table25[[#This Row],[Contract End Date]])&lt;=12),YEAR(Table25[[#This Row],[Contract End Date]])+1,YEAR(Table25[[#This Row],[Contract End Date]]))),"")</f>
        <v>2025</v>
      </c>
      <c r="N1553" s="111">
        <f>Table25[[#This Row],[FY Formula end]]</f>
        <v>2025</v>
      </c>
      <c r="O1553" s="112" t="str">
        <f>IF(Table25[[#This Row],[Year End]]="No End","No End","FY"&amp;" "&amp;Table25[[#This Row],[Year End]])</f>
        <v>FY 2025</v>
      </c>
      <c r="P1553" s="27"/>
      <c r="Q1553" s="104">
        <f>_xlfn.IFNA(IF($B1553="","",VLOOKUP($B1553,'SWC Towers'!$A:$Q,$Q$2,FALSE)),"")</f>
        <v>0.1</v>
      </c>
      <c r="R1553" s="106">
        <f>_xlfn.IFNA(IF($B1553="","",VLOOKUP($B1553,'SWC Towers'!$A:$Q,$R$2,FALSE)),"")</f>
        <v>0.1</v>
      </c>
      <c r="S1553" s="106" t="str">
        <f>_xlfn.IFNA(IF($B1553="","",VLOOKUP($B1553,'SWC Towers'!$A:$Q,$S$2,FALSE)),"")</f>
        <v/>
      </c>
      <c r="T1553" s="106" t="str">
        <f>_xlfn.IFNA(IF($B1553="","",VLOOKUP($B1553,'SWC Towers'!$A:$Q,$T$2,FALSE)),"")</f>
        <v/>
      </c>
      <c r="U1553" s="104" t="str">
        <f>_xlfn.IFNA(IF($B1553="","",VLOOKUP($B1553,'SWC Towers'!$A:$Q,$U$2,FALSE)),"")</f>
        <v/>
      </c>
      <c r="V1553" s="104" t="str">
        <f>_xlfn.IFNA(IF($B1553="","",VLOOKUP($B1553,'SWC Towers'!$A:$Q,$V$2,FALSE)),"")</f>
        <v/>
      </c>
      <c r="W1553" s="104">
        <f>_xlfn.IFNA(IF($B1553="","",VLOOKUP($B1553,'SWC Towers'!$A:$Q,$W$2,FALSE)),"")</f>
        <v>0.4</v>
      </c>
      <c r="X1553" s="104" t="str">
        <f>_xlfn.IFNA(IF($B1553="","",VLOOKUP($B1553,'SWC Towers'!$A:$Q,$X$2,FALSE)),"")</f>
        <v/>
      </c>
      <c r="Y1553" s="104" t="str">
        <f>_xlfn.IFNA(IF($B1553="","",VLOOKUP($B1553,'SWC Towers'!$A:$Q,$Y$2,FALSE)),"")</f>
        <v/>
      </c>
      <c r="Z1553" s="104" t="str">
        <f>_xlfn.IFNA(IF($B1553="","",VLOOKUP($B1553,'SWC Towers'!$A:$Q,$Z$2,FALSE)),"")</f>
        <v/>
      </c>
      <c r="AA1553" s="104" t="str">
        <f>_xlfn.IFNA(IF($B1553="","",VLOOKUP($B1553,'SWC Towers'!$A:$Q,$AA$2,FALSE)),"")</f>
        <v/>
      </c>
      <c r="AB1553" s="106">
        <f>_xlfn.IFNA(IF($B1553="","",VLOOKUP($B1553,'SWC Towers'!$A:$Q,$AB$2,FALSE)),"")</f>
        <v>0.4</v>
      </c>
      <c r="AC1553" s="20">
        <f>SUM(Table25[[#This Row],[IT Tower: Application]:[Other/Non-IT ]])</f>
        <v>1</v>
      </c>
      <c r="AD1553" s="67"/>
      <c r="AE1553" s="67"/>
      <c r="AF1553" s="67"/>
      <c r="AG1553" s="67"/>
      <c r="AH1553" s="67"/>
      <c r="AI1553" s="67"/>
      <c r="AJ1553" s="67"/>
      <c r="AK1553" s="67"/>
      <c r="AL1553" s="67"/>
      <c r="AM1553" s="67"/>
      <c r="AN1553" s="67"/>
      <c r="AO1553" s="67"/>
      <c r="AP1553" s="67"/>
      <c r="AQ1553" s="67"/>
      <c r="AR1553" s="67"/>
      <c r="AS1553" s="67"/>
      <c r="AT1553" s="67"/>
      <c r="AU1553" s="67">
        <v>171111</v>
      </c>
      <c r="AV1553" s="67">
        <v>50113</v>
      </c>
      <c r="AW1553" s="67">
        <v>42489</v>
      </c>
      <c r="AX1553" s="67">
        <v>43268</v>
      </c>
      <c r="AY1553" s="67">
        <v>98369</v>
      </c>
      <c r="AZ1553" s="67">
        <v>24264</v>
      </c>
      <c r="BA1553" s="67">
        <v>99537</v>
      </c>
      <c r="BB1553" s="113">
        <v>0</v>
      </c>
      <c r="BC1553" s="113"/>
      <c r="BD1553" s="113"/>
      <c r="BE1553" s="113"/>
      <c r="BF1553" s="113"/>
      <c r="BG1553" s="113"/>
      <c r="BH1553" s="113"/>
      <c r="BI1553" s="113"/>
      <c r="BJ1553" s="113"/>
      <c r="BK1553" s="113"/>
      <c r="BL1553" s="113"/>
      <c r="BM1553" s="113"/>
      <c r="BN1553" s="113"/>
      <c r="BO1553" s="113"/>
      <c r="BP1553" s="113"/>
      <c r="BQ1553" s="113"/>
      <c r="BR1553" s="113"/>
      <c r="BS1553" s="113"/>
      <c r="BT1553" s="113"/>
      <c r="BU1553" s="113"/>
      <c r="BV1553" s="113"/>
      <c r="BW1553" s="113"/>
      <c r="BX1553" s="113"/>
      <c r="BY1553" s="113"/>
      <c r="BZ1553" s="113"/>
      <c r="CA1553" s="67"/>
      <c r="CB1553" s="113"/>
      <c r="CC1553" s="69">
        <f>SUM(Table25[[#This Row],[Contract Amount FY00]:[Contract Amount FY50]])</f>
        <v>529151</v>
      </c>
      <c r="CD1553" s="114"/>
    </row>
    <row r="1554" spans="1:82" x14ac:dyDescent="0.25">
      <c r="A1554" s="122" t="s">
        <v>1956</v>
      </c>
      <c r="B1554" s="122" t="s">
        <v>382</v>
      </c>
      <c r="C1554" s="122" t="s">
        <v>1234</v>
      </c>
      <c r="E1554" s="26" t="str">
        <f>IFERROR(IF(VLOOKUP(Table25[[#This Row],[Contract No.]],Table3[#All],3,FALSE)="","No","Yes"),"")</f>
        <v>No</v>
      </c>
      <c r="F1554" s="107" t="str">
        <f>IFERROR(VLOOKUP(Table25[[#This Row],[Contract No.]],Table3[#All],3,FALSE),"")</f>
        <v/>
      </c>
      <c r="G1554" s="107" t="str">
        <f>IFERROR(IF(Table25[[#This Row],[Cooperative Purchase
(Yes/No)]]="Yes","Yes",IF(VLOOKUP(Table25[[#This Row],[Contract No.]],Table3[#All],1,FALSE)=Table25[[#This Row],[Contract No.]],"Yes","No")),"No")</f>
        <v>Yes</v>
      </c>
      <c r="H1554" s="51">
        <f>IFERROR(VLOOKUP(Table25[[#This Row],[Contract No.]],Table3[#All],4,FALSE),"")</f>
        <v>42727</v>
      </c>
      <c r="I1554" s="28">
        <f>IFERROR(IF(AND(MONTH(Table25[[#This Row],[Contract Start Date]])&gt;6,MONTH(Table25[[#This Row],[Contract Start Date]])&lt;=12),YEAR(Table25[[#This Row],[Contract Start Date]])+1,YEAR(Table25[[#This Row],[Contract Start Date]])),"")</f>
        <v>2017</v>
      </c>
      <c r="J1554" s="108">
        <f>Table25[[#This Row],[FY Formula start]]</f>
        <v>2017</v>
      </c>
      <c r="K1554" s="59" t="str">
        <f>"FY"&amp;" "&amp;Table25[[#This Row],[Year Start]]</f>
        <v>FY 2017</v>
      </c>
      <c r="L1554" s="109">
        <f>IFERROR(VLOOKUP(Table25[[#This Row],[Contract No.]],Table3[#All],5,FALSE),"")</f>
        <v>45688</v>
      </c>
      <c r="M1554" s="110">
        <f>IFERROR(IF(Table25[[#This Row],[Contract End Date]]="99/99/9999","No End",IF(AND(MONTH(Table25[[#This Row],[Contract End Date]])&gt;6,MONTH(Table25[[#This Row],[Contract End Date]])&lt;=12),YEAR(Table25[[#This Row],[Contract End Date]])+1,YEAR(Table25[[#This Row],[Contract End Date]]))),"")</f>
        <v>2025</v>
      </c>
      <c r="N1554" s="111">
        <f>Table25[[#This Row],[FY Formula end]]</f>
        <v>2025</v>
      </c>
      <c r="O1554" s="112" t="str">
        <f>IF(Table25[[#This Row],[Year End]]="No End","No End","FY"&amp;" "&amp;Table25[[#This Row],[Year End]])</f>
        <v>FY 2025</v>
      </c>
      <c r="P1554" s="27"/>
      <c r="Q1554" s="104">
        <f>_xlfn.IFNA(IF($B1554="","",VLOOKUP($B1554,'SWC Towers'!$A:$Q,$Q$2,FALSE)),"")</f>
        <v>0.1</v>
      </c>
      <c r="R1554" s="106">
        <f>_xlfn.IFNA(IF($B1554="","",VLOOKUP($B1554,'SWC Towers'!$A:$Q,$R$2,FALSE)),"")</f>
        <v>0.1</v>
      </c>
      <c r="S1554" s="106" t="str">
        <f>_xlfn.IFNA(IF($B1554="","",VLOOKUP($B1554,'SWC Towers'!$A:$Q,$S$2,FALSE)),"")</f>
        <v/>
      </c>
      <c r="T1554" s="106" t="str">
        <f>_xlfn.IFNA(IF($B1554="","",VLOOKUP($B1554,'SWC Towers'!$A:$Q,$T$2,FALSE)),"")</f>
        <v/>
      </c>
      <c r="U1554" s="104" t="str">
        <f>_xlfn.IFNA(IF($B1554="","",VLOOKUP($B1554,'SWC Towers'!$A:$Q,$U$2,FALSE)),"")</f>
        <v/>
      </c>
      <c r="V1554" s="104" t="str">
        <f>_xlfn.IFNA(IF($B1554="","",VLOOKUP($B1554,'SWC Towers'!$A:$Q,$V$2,FALSE)),"")</f>
        <v/>
      </c>
      <c r="W1554" s="104">
        <f>_xlfn.IFNA(IF($B1554="","",VLOOKUP($B1554,'SWC Towers'!$A:$Q,$W$2,FALSE)),"")</f>
        <v>0.4</v>
      </c>
      <c r="X1554" s="104" t="str">
        <f>_xlfn.IFNA(IF($B1554="","",VLOOKUP($B1554,'SWC Towers'!$A:$Q,$X$2,FALSE)),"")</f>
        <v/>
      </c>
      <c r="Y1554" s="104" t="str">
        <f>_xlfn.IFNA(IF($B1554="","",VLOOKUP($B1554,'SWC Towers'!$A:$Q,$Y$2,FALSE)),"")</f>
        <v/>
      </c>
      <c r="Z1554" s="104" t="str">
        <f>_xlfn.IFNA(IF($B1554="","",VLOOKUP($B1554,'SWC Towers'!$A:$Q,$Z$2,FALSE)),"")</f>
        <v/>
      </c>
      <c r="AA1554" s="104" t="str">
        <f>_xlfn.IFNA(IF($B1554="","",VLOOKUP($B1554,'SWC Towers'!$A:$Q,$AA$2,FALSE)),"")</f>
        <v/>
      </c>
      <c r="AB1554" s="106">
        <f>_xlfn.IFNA(IF($B1554="","",VLOOKUP($B1554,'SWC Towers'!$A:$Q,$AB$2,FALSE)),"")</f>
        <v>0.4</v>
      </c>
      <c r="AC1554" s="20">
        <f>SUM(Table25[[#This Row],[IT Tower: Application]:[Other/Non-IT ]])</f>
        <v>1</v>
      </c>
      <c r="AD1554" s="67"/>
      <c r="AE1554" s="67"/>
      <c r="AF1554" s="67"/>
      <c r="AG1554" s="67"/>
      <c r="AH1554" s="67"/>
      <c r="AI1554" s="67"/>
      <c r="AJ1554" s="67"/>
      <c r="AK1554" s="67"/>
      <c r="AL1554" s="67"/>
      <c r="AM1554" s="67"/>
      <c r="AN1554" s="67"/>
      <c r="AO1554" s="67"/>
      <c r="AP1554" s="67"/>
      <c r="AQ1554" s="67"/>
      <c r="AR1554" s="67"/>
      <c r="AS1554" s="67"/>
      <c r="AT1554" s="67"/>
      <c r="AU1554" s="67">
        <v>102221</v>
      </c>
      <c r="AV1554" s="67">
        <v>150708</v>
      </c>
      <c r="AW1554" s="67">
        <v>300174</v>
      </c>
      <c r="AX1554" s="67">
        <v>62202</v>
      </c>
      <c r="AY1554" s="67">
        <v>264207</v>
      </c>
      <c r="AZ1554" s="67">
        <v>139818</v>
      </c>
      <c r="BA1554" s="67">
        <v>64818</v>
      </c>
      <c r="BB1554" s="113">
        <v>104641</v>
      </c>
      <c r="BC1554" s="113">
        <v>19349</v>
      </c>
      <c r="BD1554" s="113"/>
      <c r="BE1554" s="113"/>
      <c r="BF1554" s="113"/>
      <c r="BG1554" s="113"/>
      <c r="BH1554" s="113"/>
      <c r="BI1554" s="113"/>
      <c r="BJ1554" s="113"/>
      <c r="BK1554" s="113"/>
      <c r="BL1554" s="113"/>
      <c r="BM1554" s="113"/>
      <c r="BN1554" s="113"/>
      <c r="BO1554" s="113"/>
      <c r="BP1554" s="113"/>
      <c r="BQ1554" s="113"/>
      <c r="BR1554" s="113"/>
      <c r="BS1554" s="113"/>
      <c r="BT1554" s="113"/>
      <c r="BU1554" s="113"/>
      <c r="BV1554" s="113"/>
      <c r="BW1554" s="113"/>
      <c r="BX1554" s="113"/>
      <c r="BY1554" s="113"/>
      <c r="BZ1554" s="113"/>
      <c r="CA1554" s="67"/>
      <c r="CB1554" s="113"/>
      <c r="CC1554" s="69">
        <f>SUM(Table25[[#This Row],[Contract Amount FY00]:[Contract Amount FY50]])</f>
        <v>1208138</v>
      </c>
      <c r="CD1554" s="114"/>
    </row>
    <row r="1555" spans="1:82" x14ac:dyDescent="0.25">
      <c r="A1555" s="122" t="s">
        <v>1956</v>
      </c>
      <c r="B1555" s="122" t="s">
        <v>3173</v>
      </c>
      <c r="C1555" s="122" t="s">
        <v>3131</v>
      </c>
      <c r="E1555" s="26" t="str">
        <f>IFERROR(IF(VLOOKUP(Table25[[#This Row],[Contract No.]],Table3[#All],3,FALSE)="","No","Yes"),"")</f>
        <v>Yes</v>
      </c>
      <c r="F1555" s="107" t="str">
        <f>IFERROR(VLOOKUP(Table25[[#This Row],[Contract No.]],Table3[#All],3,FALSE),"")</f>
        <v>ORCPP PARTICIPANT</v>
      </c>
      <c r="G1555" s="107" t="str">
        <f>IFERROR(IF(Table25[[#This Row],[Cooperative Purchase
(Yes/No)]]="Yes","Yes",IF(VLOOKUP(Table25[[#This Row],[Contract No.]],Table3[#All],1,FALSE)=Table25[[#This Row],[Contract No.]],"Yes","No")),"No")</f>
        <v>Yes</v>
      </c>
      <c r="H1555" s="51">
        <f>IFERROR(VLOOKUP(Table25[[#This Row],[Contract No.]],Table3[#All],4,FALSE),"")</f>
        <v>45778</v>
      </c>
      <c r="I1555" s="28">
        <f>IFERROR(IF(AND(MONTH(Table25[[#This Row],[Contract Start Date]])&gt;6,MONTH(Table25[[#This Row],[Contract Start Date]])&lt;=12),YEAR(Table25[[#This Row],[Contract Start Date]])+1,YEAR(Table25[[#This Row],[Contract Start Date]])),"")</f>
        <v>2025</v>
      </c>
      <c r="J1555" s="108">
        <f>Table25[[#This Row],[FY Formula start]]</f>
        <v>2025</v>
      </c>
      <c r="K1555" s="59" t="str">
        <f>"FY"&amp;" "&amp;Table25[[#This Row],[Year Start]]</f>
        <v>FY 2025</v>
      </c>
      <c r="L1555" s="109">
        <f>IFERROR(VLOOKUP(Table25[[#This Row],[Contract No.]],Table3[#All],5,FALSE),"")</f>
        <v>47968</v>
      </c>
      <c r="M1555" s="110">
        <f>IFERROR(IF(Table25[[#This Row],[Contract End Date]]="99/99/9999","No End",IF(AND(MONTH(Table25[[#This Row],[Contract End Date]])&gt;6,MONTH(Table25[[#This Row],[Contract End Date]])&lt;=12),YEAR(Table25[[#This Row],[Contract End Date]])+1,YEAR(Table25[[#This Row],[Contract End Date]]))),"")</f>
        <v>2031</v>
      </c>
      <c r="N1555" s="111">
        <f>Table25[[#This Row],[FY Formula end]]</f>
        <v>2031</v>
      </c>
      <c r="O1555" s="112" t="str">
        <f>IF(Table25[[#This Row],[Year End]]="No End","No End","FY"&amp;" "&amp;Table25[[#This Row],[Year End]])</f>
        <v>FY 2031</v>
      </c>
      <c r="P1555" s="27"/>
      <c r="Q1555" s="104">
        <f>_xlfn.IFNA(IF($B1555="","",VLOOKUP($B1555,'SWC Towers'!$A:$Q,$Q$2,FALSE)),"")</f>
        <v>0.15</v>
      </c>
      <c r="R1555" s="106">
        <f>_xlfn.IFNA(IF($B1555="","",VLOOKUP($B1555,'SWC Towers'!$A:$Q,$R$2,FALSE)),"")</f>
        <v>0</v>
      </c>
      <c r="S1555" s="106" t="str">
        <f>_xlfn.IFNA(IF($B1555="","",VLOOKUP($B1555,'SWC Towers'!$A:$Q,$S$2,FALSE)),"")</f>
        <v/>
      </c>
      <c r="T1555" s="106">
        <f>_xlfn.IFNA(IF($B1555="","",VLOOKUP($B1555,'SWC Towers'!$A:$Q,$T$2,FALSE)),"")</f>
        <v>0.15</v>
      </c>
      <c r="U1555" s="104">
        <f>_xlfn.IFNA(IF($B1555="","",VLOOKUP($B1555,'SWC Towers'!$A:$Q,$U$2,FALSE)),"")</f>
        <v>0.2</v>
      </c>
      <c r="V1555" s="104" t="str">
        <f>_xlfn.IFNA(IF($B1555="","",VLOOKUP($B1555,'SWC Towers'!$A:$Q,$V$2,FALSE)),"")</f>
        <v/>
      </c>
      <c r="W1555" s="104" t="str">
        <f>_xlfn.IFNA(IF($B1555="","",VLOOKUP($B1555,'SWC Towers'!$A:$Q,$W$2,FALSE)),"")</f>
        <v/>
      </c>
      <c r="X1555" s="104" t="str">
        <f>_xlfn.IFNA(IF($B1555="","",VLOOKUP($B1555,'SWC Towers'!$A:$Q,$X$2,FALSE)),"")</f>
        <v/>
      </c>
      <c r="Y1555" s="104">
        <f>_xlfn.IFNA(IF($B1555="","",VLOOKUP($B1555,'SWC Towers'!$A:$Q,$Y$2,FALSE)),"")</f>
        <v>0.2</v>
      </c>
      <c r="Z1555" s="104" t="str">
        <f>_xlfn.IFNA(IF($B1555="","",VLOOKUP($B1555,'SWC Towers'!$A:$Q,$Z$2,FALSE)),"")</f>
        <v/>
      </c>
      <c r="AA1555" s="104">
        <f>_xlfn.IFNA(IF($B1555="","",VLOOKUP($B1555,'SWC Towers'!$A:$Q,$AA$2,FALSE)),"")</f>
        <v>0.3</v>
      </c>
      <c r="AB1555" s="106" t="str">
        <f>_xlfn.IFNA(IF($B1555="","",VLOOKUP($B1555,'SWC Towers'!$A:$Q,$AB$2,FALSE)),"")</f>
        <v/>
      </c>
      <c r="AC1555" s="20">
        <f>SUM(Table25[[#This Row],[IT Tower: Application]:[Other/Non-IT ]])</f>
        <v>1</v>
      </c>
      <c r="AD1555" s="67"/>
      <c r="AE1555" s="67"/>
      <c r="AF1555" s="67"/>
      <c r="AG1555" s="67"/>
      <c r="AH1555" s="67"/>
      <c r="AI1555" s="67"/>
      <c r="AJ1555" s="67"/>
      <c r="AK1555" s="67"/>
      <c r="AL1555" s="67"/>
      <c r="AM1555" s="67"/>
      <c r="AN1555" s="67"/>
      <c r="AO1555" s="67"/>
      <c r="AP1555" s="67"/>
      <c r="AQ1555" s="67"/>
      <c r="AR1555" s="67"/>
      <c r="AS1555" s="67"/>
      <c r="AT1555" s="67"/>
      <c r="AU1555" s="67"/>
      <c r="AV1555" s="67"/>
      <c r="AW1555" s="67"/>
      <c r="AX1555" s="67"/>
      <c r="AY1555" s="67"/>
      <c r="AZ1555" s="67"/>
      <c r="BA1555" s="67"/>
      <c r="BB1555" s="113"/>
      <c r="BC1555" s="113">
        <v>2323</v>
      </c>
      <c r="BD1555" s="113"/>
      <c r="BE1555" s="113"/>
      <c r="BF1555" s="113"/>
      <c r="BG1555" s="113"/>
      <c r="BH1555" s="113"/>
      <c r="BI1555" s="113"/>
      <c r="BJ1555" s="113"/>
      <c r="BK1555" s="113"/>
      <c r="BL1555" s="113"/>
      <c r="BM1555" s="113"/>
      <c r="BN1555" s="113"/>
      <c r="BO1555" s="113"/>
      <c r="BP1555" s="113"/>
      <c r="BQ1555" s="113"/>
      <c r="BR1555" s="113"/>
      <c r="BS1555" s="113"/>
      <c r="BT1555" s="113"/>
      <c r="BU1555" s="113"/>
      <c r="BV1555" s="113"/>
      <c r="BW1555" s="113"/>
      <c r="BX1555" s="113"/>
      <c r="BY1555" s="113"/>
      <c r="BZ1555" s="113"/>
      <c r="CA1555" s="67"/>
      <c r="CB1555" s="113"/>
      <c r="CC1555" s="69">
        <f>SUM(Table25[[#This Row],[Contract Amount FY00]:[Contract Amount FY50]])</f>
        <v>2323</v>
      </c>
      <c r="CD1555" s="114"/>
    </row>
    <row r="1556" spans="1:82" x14ac:dyDescent="0.25">
      <c r="A1556" s="122" t="s">
        <v>1956</v>
      </c>
      <c r="B1556" s="122" t="s">
        <v>705</v>
      </c>
      <c r="C1556" s="122" t="s">
        <v>384</v>
      </c>
      <c r="E1556" s="26" t="str">
        <f>IFERROR(IF(VLOOKUP(Table25[[#This Row],[Contract No.]],Table3[#All],3,FALSE)="","No","Yes"),"")</f>
        <v>Yes</v>
      </c>
      <c r="F1556" s="107" t="str">
        <f>IFERROR(VLOOKUP(Table25[[#This Row],[Contract No.]],Table3[#All],3,FALSE),"")</f>
        <v>NASPO</v>
      </c>
      <c r="G1556" s="107" t="str">
        <f>IFERROR(IF(Table25[[#This Row],[Cooperative Purchase
(Yes/No)]]="Yes","Yes",IF(VLOOKUP(Table25[[#This Row],[Contract No.]],Table3[#All],1,FALSE)=Table25[[#This Row],[Contract No.]],"Yes","No")),"No")</f>
        <v>Yes</v>
      </c>
      <c r="H1556" s="51">
        <f>IFERROR(VLOOKUP(Table25[[#This Row],[Contract No.]],Table3[#All],4,FALSE),"")</f>
        <v>43647</v>
      </c>
      <c r="I1556" s="28">
        <f>IFERROR(IF(AND(MONTH(Table25[[#This Row],[Contract Start Date]])&gt;6,MONTH(Table25[[#This Row],[Contract Start Date]])&lt;=12),YEAR(Table25[[#This Row],[Contract Start Date]])+1,YEAR(Table25[[#This Row],[Contract Start Date]])),"")</f>
        <v>2020</v>
      </c>
      <c r="J1556" s="108">
        <f>Table25[[#This Row],[FY Formula start]]</f>
        <v>2020</v>
      </c>
      <c r="K1556" s="59" t="str">
        <f>"FY"&amp;" "&amp;Table25[[#This Row],[Year Start]]</f>
        <v>FY 2020</v>
      </c>
      <c r="L1556" s="109">
        <f>IFERROR(VLOOKUP(Table25[[#This Row],[Contract No.]],Table3[#All],5,FALSE),"")</f>
        <v>47360</v>
      </c>
      <c r="M1556" s="110">
        <f>IFERROR(IF(Table25[[#This Row],[Contract End Date]]="99/99/9999","No End",IF(AND(MONTH(Table25[[#This Row],[Contract End Date]])&gt;6,MONTH(Table25[[#This Row],[Contract End Date]])&lt;=12),YEAR(Table25[[#This Row],[Contract End Date]])+1,YEAR(Table25[[#This Row],[Contract End Date]]))),"")</f>
        <v>2030</v>
      </c>
      <c r="N1556" s="111">
        <f>Table25[[#This Row],[FY Formula end]]</f>
        <v>2030</v>
      </c>
      <c r="O1556" s="112" t="str">
        <f>IF(Table25[[#This Row],[Year End]]="No End","No End","FY"&amp;" "&amp;Table25[[#This Row],[Year End]])</f>
        <v>FY 2030</v>
      </c>
      <c r="P1556" s="27"/>
      <c r="Q1556" s="104">
        <f>_xlfn.IFNA(IF($B1556="","",VLOOKUP($B1556,'SWC Towers'!$A:$Q,$Q$2,FALSE)),"")</f>
        <v>0.2</v>
      </c>
      <c r="R1556" s="106" t="str">
        <f>_xlfn.IFNA(IF($B1556="","",VLOOKUP($B1556,'SWC Towers'!$A:$Q,$R$2,FALSE)),"")</f>
        <v/>
      </c>
      <c r="S1556" s="106" t="str">
        <f>_xlfn.IFNA(IF($B1556="","",VLOOKUP($B1556,'SWC Towers'!$A:$Q,$S$2,FALSE)),"")</f>
        <v/>
      </c>
      <c r="T1556" s="106" t="str">
        <f>_xlfn.IFNA(IF($B1556="","",VLOOKUP($B1556,'SWC Towers'!$A:$Q,$T$2,FALSE)),"")</f>
        <v/>
      </c>
      <c r="U1556" s="104">
        <f>_xlfn.IFNA(IF($B1556="","",VLOOKUP($B1556,'SWC Towers'!$A:$Q,$U$2,FALSE)),"")</f>
        <v>0.4</v>
      </c>
      <c r="V1556" s="104" t="str">
        <f>_xlfn.IFNA(IF($B1556="","",VLOOKUP($B1556,'SWC Towers'!$A:$Q,$V$2,FALSE)),"")</f>
        <v/>
      </c>
      <c r="W1556" s="104">
        <f>_xlfn.IFNA(IF($B1556="","",VLOOKUP($B1556,'SWC Towers'!$A:$Q,$W$2,FALSE)),"")</f>
        <v>0.4</v>
      </c>
      <c r="X1556" s="104" t="str">
        <f>_xlfn.IFNA(IF($B1556="","",VLOOKUP($B1556,'SWC Towers'!$A:$Q,$X$2,FALSE)),"")</f>
        <v/>
      </c>
      <c r="Y1556" s="104" t="str">
        <f>_xlfn.IFNA(IF($B1556="","",VLOOKUP($B1556,'SWC Towers'!$A:$Q,$Y$2,FALSE)),"")</f>
        <v/>
      </c>
      <c r="Z1556" s="104" t="str">
        <f>_xlfn.IFNA(IF($B1556="","",VLOOKUP($B1556,'SWC Towers'!$A:$Q,$Z$2,FALSE)),"")</f>
        <v/>
      </c>
      <c r="AA1556" s="104" t="str">
        <f>_xlfn.IFNA(IF($B1556="","",VLOOKUP($B1556,'SWC Towers'!$A:$Q,$AA$2,FALSE)),"")</f>
        <v/>
      </c>
      <c r="AB1556" s="106" t="str">
        <f>_xlfn.IFNA(IF($B1556="","",VLOOKUP($B1556,'SWC Towers'!$A:$Q,$AB$2,FALSE)),"")</f>
        <v/>
      </c>
      <c r="AC1556" s="20">
        <f>SUM(Table25[[#This Row],[IT Tower: Application]:[Other/Non-IT ]])</f>
        <v>1</v>
      </c>
      <c r="AD1556" s="67"/>
      <c r="AE1556" s="67"/>
      <c r="AF1556" s="67"/>
      <c r="AG1556" s="67"/>
      <c r="AH1556" s="67"/>
      <c r="AI1556" s="67"/>
      <c r="AJ1556" s="67"/>
      <c r="AK1556" s="67"/>
      <c r="AL1556" s="67"/>
      <c r="AM1556" s="67"/>
      <c r="AN1556" s="67"/>
      <c r="AO1556" s="67"/>
      <c r="AP1556" s="67"/>
      <c r="AQ1556" s="67"/>
      <c r="AR1556" s="67"/>
      <c r="AS1556" s="67"/>
      <c r="AT1556" s="67"/>
      <c r="AU1556" s="67"/>
      <c r="AV1556" s="67"/>
      <c r="AW1556" s="67"/>
      <c r="AX1556" s="67">
        <v>0</v>
      </c>
      <c r="AY1556" s="67">
        <v>33817</v>
      </c>
      <c r="AZ1556" s="67">
        <v>24507</v>
      </c>
      <c r="BA1556" s="67">
        <v>11528</v>
      </c>
      <c r="BB1556" s="113">
        <v>9268</v>
      </c>
      <c r="BC1556" s="113">
        <v>8000</v>
      </c>
      <c r="BD1556" s="113"/>
      <c r="BE1556" s="113"/>
      <c r="BF1556" s="113"/>
      <c r="BG1556" s="113"/>
      <c r="BH1556" s="113"/>
      <c r="BI1556" s="113"/>
      <c r="BJ1556" s="113"/>
      <c r="BK1556" s="113"/>
      <c r="BL1556" s="113"/>
      <c r="BM1556" s="113"/>
      <c r="BN1556" s="113"/>
      <c r="BO1556" s="113"/>
      <c r="BP1556" s="113"/>
      <c r="BQ1556" s="113"/>
      <c r="BR1556" s="113"/>
      <c r="BS1556" s="113"/>
      <c r="BT1556" s="113"/>
      <c r="BU1556" s="113"/>
      <c r="BV1556" s="113"/>
      <c r="BW1556" s="113"/>
      <c r="BX1556" s="113"/>
      <c r="BY1556" s="113"/>
      <c r="BZ1556" s="113"/>
      <c r="CA1556" s="67"/>
      <c r="CB1556" s="113"/>
      <c r="CC1556" s="69">
        <f>SUM(Table25[[#This Row],[Contract Amount FY00]:[Contract Amount FY50]])</f>
        <v>87120</v>
      </c>
      <c r="CD1556" s="114"/>
    </row>
    <row r="1557" spans="1:82" x14ac:dyDescent="0.25">
      <c r="A1557" s="122" t="s">
        <v>1956</v>
      </c>
      <c r="B1557" s="122" t="s">
        <v>705</v>
      </c>
      <c r="C1557" s="122" t="s">
        <v>404</v>
      </c>
      <c r="E1557" s="26" t="str">
        <f>IFERROR(IF(VLOOKUP(Table25[[#This Row],[Contract No.]],Table3[#All],3,FALSE)="","No","Yes"),"")</f>
        <v>Yes</v>
      </c>
      <c r="F1557" s="107" t="str">
        <f>IFERROR(VLOOKUP(Table25[[#This Row],[Contract No.]],Table3[#All],3,FALSE),"")</f>
        <v>NASPO</v>
      </c>
      <c r="G1557" s="107" t="str">
        <f>IFERROR(IF(Table25[[#This Row],[Cooperative Purchase
(Yes/No)]]="Yes","Yes",IF(VLOOKUP(Table25[[#This Row],[Contract No.]],Table3[#All],1,FALSE)=Table25[[#This Row],[Contract No.]],"Yes","No")),"No")</f>
        <v>Yes</v>
      </c>
      <c r="H1557" s="51">
        <f>IFERROR(VLOOKUP(Table25[[#This Row],[Contract No.]],Table3[#All],4,FALSE),"")</f>
        <v>43647</v>
      </c>
      <c r="I1557" s="28">
        <f>IFERROR(IF(AND(MONTH(Table25[[#This Row],[Contract Start Date]])&gt;6,MONTH(Table25[[#This Row],[Contract Start Date]])&lt;=12),YEAR(Table25[[#This Row],[Contract Start Date]])+1,YEAR(Table25[[#This Row],[Contract Start Date]])),"")</f>
        <v>2020</v>
      </c>
      <c r="J1557" s="108">
        <f>Table25[[#This Row],[FY Formula start]]</f>
        <v>2020</v>
      </c>
      <c r="K1557" s="59" t="str">
        <f>"FY"&amp;" "&amp;Table25[[#This Row],[Year Start]]</f>
        <v>FY 2020</v>
      </c>
      <c r="L1557" s="109">
        <f>IFERROR(VLOOKUP(Table25[[#This Row],[Contract No.]],Table3[#All],5,FALSE),"")</f>
        <v>47360</v>
      </c>
      <c r="M1557" s="110">
        <f>IFERROR(IF(Table25[[#This Row],[Contract End Date]]="99/99/9999","No End",IF(AND(MONTH(Table25[[#This Row],[Contract End Date]])&gt;6,MONTH(Table25[[#This Row],[Contract End Date]])&lt;=12),YEAR(Table25[[#This Row],[Contract End Date]])+1,YEAR(Table25[[#This Row],[Contract End Date]]))),"")</f>
        <v>2030</v>
      </c>
      <c r="N1557" s="111">
        <f>Table25[[#This Row],[FY Formula end]]</f>
        <v>2030</v>
      </c>
      <c r="O1557" s="112" t="str">
        <f>IF(Table25[[#This Row],[Year End]]="No End","No End","FY"&amp;" "&amp;Table25[[#This Row],[Year End]])</f>
        <v>FY 2030</v>
      </c>
      <c r="P1557" s="27"/>
      <c r="Q1557" s="104">
        <f>_xlfn.IFNA(IF($B1557="","",VLOOKUP($B1557,'SWC Towers'!$A:$Q,$Q$2,FALSE)),"")</f>
        <v>0.2</v>
      </c>
      <c r="R1557" s="106" t="str">
        <f>_xlfn.IFNA(IF($B1557="","",VLOOKUP($B1557,'SWC Towers'!$A:$Q,$R$2,FALSE)),"")</f>
        <v/>
      </c>
      <c r="S1557" s="106" t="str">
        <f>_xlfn.IFNA(IF($B1557="","",VLOOKUP($B1557,'SWC Towers'!$A:$Q,$S$2,FALSE)),"")</f>
        <v/>
      </c>
      <c r="T1557" s="106" t="str">
        <f>_xlfn.IFNA(IF($B1557="","",VLOOKUP($B1557,'SWC Towers'!$A:$Q,$T$2,FALSE)),"")</f>
        <v/>
      </c>
      <c r="U1557" s="104">
        <f>_xlfn.IFNA(IF($B1557="","",VLOOKUP($B1557,'SWC Towers'!$A:$Q,$U$2,FALSE)),"")</f>
        <v>0.4</v>
      </c>
      <c r="V1557" s="104" t="str">
        <f>_xlfn.IFNA(IF($B1557="","",VLOOKUP($B1557,'SWC Towers'!$A:$Q,$V$2,FALSE)),"")</f>
        <v/>
      </c>
      <c r="W1557" s="104">
        <f>_xlfn.IFNA(IF($B1557="","",VLOOKUP($B1557,'SWC Towers'!$A:$Q,$W$2,FALSE)),"")</f>
        <v>0.4</v>
      </c>
      <c r="X1557" s="104" t="str">
        <f>_xlfn.IFNA(IF($B1557="","",VLOOKUP($B1557,'SWC Towers'!$A:$Q,$X$2,FALSE)),"")</f>
        <v/>
      </c>
      <c r="Y1557" s="104" t="str">
        <f>_xlfn.IFNA(IF($B1557="","",VLOOKUP($B1557,'SWC Towers'!$A:$Q,$Y$2,FALSE)),"")</f>
        <v/>
      </c>
      <c r="Z1557" s="104" t="str">
        <f>_xlfn.IFNA(IF($B1557="","",VLOOKUP($B1557,'SWC Towers'!$A:$Q,$Z$2,FALSE)),"")</f>
        <v/>
      </c>
      <c r="AA1557" s="104" t="str">
        <f>_xlfn.IFNA(IF($B1557="","",VLOOKUP($B1557,'SWC Towers'!$A:$Q,$AA$2,FALSE)),"")</f>
        <v/>
      </c>
      <c r="AB1557" s="106" t="str">
        <f>_xlfn.IFNA(IF($B1557="","",VLOOKUP($B1557,'SWC Towers'!$A:$Q,$AB$2,FALSE)),"")</f>
        <v/>
      </c>
      <c r="AC1557" s="20">
        <f>SUM(Table25[[#This Row],[IT Tower: Application]:[Other/Non-IT ]])</f>
        <v>1</v>
      </c>
      <c r="AD1557" s="67"/>
      <c r="AE1557" s="67"/>
      <c r="AF1557" s="67"/>
      <c r="AG1557" s="67"/>
      <c r="AH1557" s="67"/>
      <c r="AI1557" s="67"/>
      <c r="AJ1557" s="67"/>
      <c r="AK1557" s="67"/>
      <c r="AL1557" s="67"/>
      <c r="AM1557" s="67"/>
      <c r="AN1557" s="67"/>
      <c r="AO1557" s="67"/>
      <c r="AP1557" s="67"/>
      <c r="AQ1557" s="67"/>
      <c r="AR1557" s="67"/>
      <c r="AS1557" s="67"/>
      <c r="AT1557" s="67"/>
      <c r="AU1557" s="67"/>
      <c r="AV1557" s="67"/>
      <c r="AW1557" s="67">
        <v>0</v>
      </c>
      <c r="AX1557" s="67">
        <v>3721</v>
      </c>
      <c r="AY1557" s="67">
        <v>53917</v>
      </c>
      <c r="AZ1557" s="67">
        <v>13864</v>
      </c>
      <c r="BA1557" s="67">
        <v>24463</v>
      </c>
      <c r="BB1557" s="113">
        <v>16664</v>
      </c>
      <c r="BC1557" s="113">
        <v>13398</v>
      </c>
      <c r="BD1557" s="113"/>
      <c r="BE1557" s="113"/>
      <c r="BF1557" s="113"/>
      <c r="BG1557" s="113"/>
      <c r="BH1557" s="113"/>
      <c r="BI1557" s="113"/>
      <c r="BJ1557" s="113"/>
      <c r="BK1557" s="113"/>
      <c r="BL1557" s="113"/>
      <c r="BM1557" s="113"/>
      <c r="BN1557" s="113"/>
      <c r="BO1557" s="113"/>
      <c r="BP1557" s="113"/>
      <c r="BQ1557" s="113"/>
      <c r="BR1557" s="113"/>
      <c r="BS1557" s="113"/>
      <c r="BT1557" s="113"/>
      <c r="BU1557" s="113"/>
      <c r="BV1557" s="113"/>
      <c r="BW1557" s="113"/>
      <c r="BX1557" s="113"/>
      <c r="BY1557" s="113"/>
      <c r="BZ1557" s="113"/>
      <c r="CA1557" s="67"/>
      <c r="CB1557" s="113"/>
      <c r="CC1557" s="69">
        <f>SUM(Table25[[#This Row],[Contract Amount FY00]:[Contract Amount FY50]])</f>
        <v>126027</v>
      </c>
      <c r="CD1557" s="114"/>
    </row>
    <row r="1558" spans="1:82" x14ac:dyDescent="0.25">
      <c r="A1558" s="122" t="s">
        <v>1956</v>
      </c>
      <c r="B1558" s="122" t="s">
        <v>705</v>
      </c>
      <c r="C1558" s="122" t="s">
        <v>405</v>
      </c>
      <c r="E1558" s="26" t="str">
        <f>IFERROR(IF(VLOOKUP(Table25[[#This Row],[Contract No.]],Table3[#All],3,FALSE)="","No","Yes"),"")</f>
        <v>Yes</v>
      </c>
      <c r="F1558" s="107" t="str">
        <f>IFERROR(VLOOKUP(Table25[[#This Row],[Contract No.]],Table3[#All],3,FALSE),"")</f>
        <v>NASPO</v>
      </c>
      <c r="G1558" s="107" t="str">
        <f>IFERROR(IF(Table25[[#This Row],[Cooperative Purchase
(Yes/No)]]="Yes","Yes",IF(VLOOKUP(Table25[[#This Row],[Contract No.]],Table3[#All],1,FALSE)=Table25[[#This Row],[Contract No.]],"Yes","No")),"No")</f>
        <v>Yes</v>
      </c>
      <c r="H1558" s="51">
        <f>IFERROR(VLOOKUP(Table25[[#This Row],[Contract No.]],Table3[#All],4,FALSE),"")</f>
        <v>43647</v>
      </c>
      <c r="I1558" s="28">
        <f>IFERROR(IF(AND(MONTH(Table25[[#This Row],[Contract Start Date]])&gt;6,MONTH(Table25[[#This Row],[Contract Start Date]])&lt;=12),YEAR(Table25[[#This Row],[Contract Start Date]])+1,YEAR(Table25[[#This Row],[Contract Start Date]])),"")</f>
        <v>2020</v>
      </c>
      <c r="J1558" s="108">
        <f>Table25[[#This Row],[FY Formula start]]</f>
        <v>2020</v>
      </c>
      <c r="K1558" s="59" t="str">
        <f>"FY"&amp;" "&amp;Table25[[#This Row],[Year Start]]</f>
        <v>FY 2020</v>
      </c>
      <c r="L1558" s="109">
        <f>IFERROR(VLOOKUP(Table25[[#This Row],[Contract No.]],Table3[#All],5,FALSE),"")</f>
        <v>47360</v>
      </c>
      <c r="M1558" s="110">
        <f>IFERROR(IF(Table25[[#This Row],[Contract End Date]]="99/99/9999","No End",IF(AND(MONTH(Table25[[#This Row],[Contract End Date]])&gt;6,MONTH(Table25[[#This Row],[Contract End Date]])&lt;=12),YEAR(Table25[[#This Row],[Contract End Date]])+1,YEAR(Table25[[#This Row],[Contract End Date]]))),"")</f>
        <v>2030</v>
      </c>
      <c r="N1558" s="111">
        <f>Table25[[#This Row],[FY Formula end]]</f>
        <v>2030</v>
      </c>
      <c r="O1558" s="112" t="str">
        <f>IF(Table25[[#This Row],[Year End]]="No End","No End","FY"&amp;" "&amp;Table25[[#This Row],[Year End]])</f>
        <v>FY 2030</v>
      </c>
      <c r="P1558" s="27"/>
      <c r="Q1558" s="104">
        <f>_xlfn.IFNA(IF($B1558="","",VLOOKUP($B1558,'SWC Towers'!$A:$Q,$Q$2,FALSE)),"")</f>
        <v>0.2</v>
      </c>
      <c r="R1558" s="106" t="str">
        <f>_xlfn.IFNA(IF($B1558="","",VLOOKUP($B1558,'SWC Towers'!$A:$Q,$R$2,FALSE)),"")</f>
        <v/>
      </c>
      <c r="S1558" s="106" t="str">
        <f>_xlfn.IFNA(IF($B1558="","",VLOOKUP($B1558,'SWC Towers'!$A:$Q,$S$2,FALSE)),"")</f>
        <v/>
      </c>
      <c r="T1558" s="106" t="str">
        <f>_xlfn.IFNA(IF($B1558="","",VLOOKUP($B1558,'SWC Towers'!$A:$Q,$T$2,FALSE)),"")</f>
        <v/>
      </c>
      <c r="U1558" s="104">
        <f>_xlfn.IFNA(IF($B1558="","",VLOOKUP($B1558,'SWC Towers'!$A:$Q,$U$2,FALSE)),"")</f>
        <v>0.4</v>
      </c>
      <c r="V1558" s="104" t="str">
        <f>_xlfn.IFNA(IF($B1558="","",VLOOKUP($B1558,'SWC Towers'!$A:$Q,$V$2,FALSE)),"")</f>
        <v/>
      </c>
      <c r="W1558" s="104">
        <f>_xlfn.IFNA(IF($B1558="","",VLOOKUP($B1558,'SWC Towers'!$A:$Q,$W$2,FALSE)),"")</f>
        <v>0.4</v>
      </c>
      <c r="X1558" s="104" t="str">
        <f>_xlfn.IFNA(IF($B1558="","",VLOOKUP($B1558,'SWC Towers'!$A:$Q,$X$2,FALSE)),"")</f>
        <v/>
      </c>
      <c r="Y1558" s="104" t="str">
        <f>_xlfn.IFNA(IF($B1558="","",VLOOKUP($B1558,'SWC Towers'!$A:$Q,$Y$2,FALSE)),"")</f>
        <v/>
      </c>
      <c r="Z1558" s="104" t="str">
        <f>_xlfn.IFNA(IF($B1558="","",VLOOKUP($B1558,'SWC Towers'!$A:$Q,$Z$2,FALSE)),"")</f>
        <v/>
      </c>
      <c r="AA1558" s="104" t="str">
        <f>_xlfn.IFNA(IF($B1558="","",VLOOKUP($B1558,'SWC Towers'!$A:$Q,$AA$2,FALSE)),"")</f>
        <v/>
      </c>
      <c r="AB1558" s="106" t="str">
        <f>_xlfn.IFNA(IF($B1558="","",VLOOKUP($B1558,'SWC Towers'!$A:$Q,$AB$2,FALSE)),"")</f>
        <v/>
      </c>
      <c r="AC1558" s="20">
        <f>SUM(Table25[[#This Row],[IT Tower: Application]:[Other/Non-IT ]])</f>
        <v>1</v>
      </c>
      <c r="AD1558" s="67"/>
      <c r="AE1558" s="67"/>
      <c r="AF1558" s="67"/>
      <c r="AG1558" s="67"/>
      <c r="AH1558" s="67"/>
      <c r="AI1558" s="67"/>
      <c r="AJ1558" s="67"/>
      <c r="AK1558" s="67"/>
      <c r="AL1558" s="67"/>
      <c r="AM1558" s="67"/>
      <c r="AN1558" s="67"/>
      <c r="AO1558" s="67"/>
      <c r="AP1558" s="67"/>
      <c r="AQ1558" s="67"/>
      <c r="AR1558" s="67"/>
      <c r="AS1558" s="67"/>
      <c r="AT1558" s="67"/>
      <c r="AU1558" s="67"/>
      <c r="AV1558" s="67"/>
      <c r="AW1558" s="67"/>
      <c r="AX1558" s="67">
        <v>0</v>
      </c>
      <c r="AY1558" s="67">
        <v>11096</v>
      </c>
      <c r="AZ1558" s="67">
        <v>8828</v>
      </c>
      <c r="BA1558" s="67">
        <v>930</v>
      </c>
      <c r="BB1558" s="113">
        <v>0</v>
      </c>
      <c r="BC1558" s="113"/>
      <c r="BD1558" s="113"/>
      <c r="BE1558" s="113"/>
      <c r="BF1558" s="113"/>
      <c r="BG1558" s="113"/>
      <c r="BH1558" s="113"/>
      <c r="BI1558" s="113"/>
      <c r="BJ1558" s="113"/>
      <c r="BK1558" s="113"/>
      <c r="BL1558" s="113"/>
      <c r="BM1558" s="113"/>
      <c r="BN1558" s="113"/>
      <c r="BO1558" s="113"/>
      <c r="BP1558" s="113"/>
      <c r="BQ1558" s="113"/>
      <c r="BR1558" s="113"/>
      <c r="BS1558" s="113"/>
      <c r="BT1558" s="113"/>
      <c r="BU1558" s="113"/>
      <c r="BV1558" s="113"/>
      <c r="BW1558" s="113"/>
      <c r="BX1558" s="113"/>
      <c r="BY1558" s="113"/>
      <c r="BZ1558" s="113"/>
      <c r="CA1558" s="67"/>
      <c r="CB1558" s="113"/>
      <c r="CC1558" s="69">
        <f>SUM(Table25[[#This Row],[Contract Amount FY00]:[Contract Amount FY50]])</f>
        <v>20854</v>
      </c>
      <c r="CD1558" s="114"/>
    </row>
    <row r="1559" spans="1:82" x14ac:dyDescent="0.25">
      <c r="A1559" s="122" t="s">
        <v>1956</v>
      </c>
      <c r="B1559" s="122" t="s">
        <v>705</v>
      </c>
      <c r="C1559" s="122" t="s">
        <v>559</v>
      </c>
      <c r="E1559" s="26" t="str">
        <f>IFERROR(IF(VLOOKUP(Table25[[#This Row],[Contract No.]],Table3[#All],3,FALSE)="","No","Yes"),"")</f>
        <v>Yes</v>
      </c>
      <c r="F1559" s="107" t="str">
        <f>IFERROR(VLOOKUP(Table25[[#This Row],[Contract No.]],Table3[#All],3,FALSE),"")</f>
        <v>NASPO</v>
      </c>
      <c r="G1559" s="107" t="str">
        <f>IFERROR(IF(Table25[[#This Row],[Cooperative Purchase
(Yes/No)]]="Yes","Yes",IF(VLOOKUP(Table25[[#This Row],[Contract No.]],Table3[#All],1,FALSE)=Table25[[#This Row],[Contract No.]],"Yes","No")),"No")</f>
        <v>Yes</v>
      </c>
      <c r="H1559" s="51">
        <f>IFERROR(VLOOKUP(Table25[[#This Row],[Contract No.]],Table3[#All],4,FALSE),"")</f>
        <v>43647</v>
      </c>
      <c r="I1559" s="28">
        <f>IFERROR(IF(AND(MONTH(Table25[[#This Row],[Contract Start Date]])&gt;6,MONTH(Table25[[#This Row],[Contract Start Date]])&lt;=12),YEAR(Table25[[#This Row],[Contract Start Date]])+1,YEAR(Table25[[#This Row],[Contract Start Date]])),"")</f>
        <v>2020</v>
      </c>
      <c r="J1559" s="108">
        <f>Table25[[#This Row],[FY Formula start]]</f>
        <v>2020</v>
      </c>
      <c r="K1559" s="59" t="str">
        <f>"FY"&amp;" "&amp;Table25[[#This Row],[Year Start]]</f>
        <v>FY 2020</v>
      </c>
      <c r="L1559" s="109">
        <f>IFERROR(VLOOKUP(Table25[[#This Row],[Contract No.]],Table3[#All],5,FALSE),"")</f>
        <v>47360</v>
      </c>
      <c r="M1559" s="110">
        <f>IFERROR(IF(Table25[[#This Row],[Contract End Date]]="99/99/9999","No End",IF(AND(MONTH(Table25[[#This Row],[Contract End Date]])&gt;6,MONTH(Table25[[#This Row],[Contract End Date]])&lt;=12),YEAR(Table25[[#This Row],[Contract End Date]])+1,YEAR(Table25[[#This Row],[Contract End Date]]))),"")</f>
        <v>2030</v>
      </c>
      <c r="N1559" s="111">
        <f>Table25[[#This Row],[FY Formula end]]</f>
        <v>2030</v>
      </c>
      <c r="O1559" s="112" t="str">
        <f>IF(Table25[[#This Row],[Year End]]="No End","No End","FY"&amp;" "&amp;Table25[[#This Row],[Year End]])</f>
        <v>FY 2030</v>
      </c>
      <c r="P1559" s="27"/>
      <c r="Q1559" s="104">
        <f>_xlfn.IFNA(IF($B1559="","",VLOOKUP($B1559,'SWC Towers'!$A:$Q,$Q$2,FALSE)),"")</f>
        <v>0.2</v>
      </c>
      <c r="R1559" s="106" t="str">
        <f>_xlfn.IFNA(IF($B1559="","",VLOOKUP($B1559,'SWC Towers'!$A:$Q,$R$2,FALSE)),"")</f>
        <v/>
      </c>
      <c r="S1559" s="106" t="str">
        <f>_xlfn.IFNA(IF($B1559="","",VLOOKUP($B1559,'SWC Towers'!$A:$Q,$S$2,FALSE)),"")</f>
        <v/>
      </c>
      <c r="T1559" s="106" t="str">
        <f>_xlfn.IFNA(IF($B1559="","",VLOOKUP($B1559,'SWC Towers'!$A:$Q,$T$2,FALSE)),"")</f>
        <v/>
      </c>
      <c r="U1559" s="104">
        <f>_xlfn.IFNA(IF($B1559="","",VLOOKUP($B1559,'SWC Towers'!$A:$Q,$U$2,FALSE)),"")</f>
        <v>0.4</v>
      </c>
      <c r="V1559" s="104" t="str">
        <f>_xlfn.IFNA(IF($B1559="","",VLOOKUP($B1559,'SWC Towers'!$A:$Q,$V$2,FALSE)),"")</f>
        <v/>
      </c>
      <c r="W1559" s="104">
        <f>_xlfn.IFNA(IF($B1559="","",VLOOKUP($B1559,'SWC Towers'!$A:$Q,$W$2,FALSE)),"")</f>
        <v>0.4</v>
      </c>
      <c r="X1559" s="104" t="str">
        <f>_xlfn.IFNA(IF($B1559="","",VLOOKUP($B1559,'SWC Towers'!$A:$Q,$X$2,FALSE)),"")</f>
        <v/>
      </c>
      <c r="Y1559" s="104" t="str">
        <f>_xlfn.IFNA(IF($B1559="","",VLOOKUP($B1559,'SWC Towers'!$A:$Q,$Y$2,FALSE)),"")</f>
        <v/>
      </c>
      <c r="Z1559" s="104" t="str">
        <f>_xlfn.IFNA(IF($B1559="","",VLOOKUP($B1559,'SWC Towers'!$A:$Q,$Z$2,FALSE)),"")</f>
        <v/>
      </c>
      <c r="AA1559" s="104" t="str">
        <f>_xlfn.IFNA(IF($B1559="","",VLOOKUP($B1559,'SWC Towers'!$A:$Q,$AA$2,FALSE)),"")</f>
        <v/>
      </c>
      <c r="AB1559" s="106" t="str">
        <f>_xlfn.IFNA(IF($B1559="","",VLOOKUP($B1559,'SWC Towers'!$A:$Q,$AB$2,FALSE)),"")</f>
        <v/>
      </c>
      <c r="AC1559" s="20">
        <f>SUM(Table25[[#This Row],[IT Tower: Application]:[Other/Non-IT ]])</f>
        <v>1</v>
      </c>
      <c r="AD1559" s="67"/>
      <c r="AE1559" s="67"/>
      <c r="AF1559" s="67"/>
      <c r="AG1559" s="67"/>
      <c r="AH1559" s="67"/>
      <c r="AI1559" s="67"/>
      <c r="AJ1559" s="67"/>
      <c r="AK1559" s="67"/>
      <c r="AL1559" s="67"/>
      <c r="AM1559" s="67"/>
      <c r="AN1559" s="67"/>
      <c r="AO1559" s="67"/>
      <c r="AP1559" s="67"/>
      <c r="AQ1559" s="67"/>
      <c r="AR1559" s="67"/>
      <c r="AS1559" s="67"/>
      <c r="AT1559" s="67"/>
      <c r="AU1559" s="67"/>
      <c r="AV1559" s="67"/>
      <c r="AW1559" s="67"/>
      <c r="AX1559" s="67"/>
      <c r="AY1559" s="67"/>
      <c r="AZ1559" s="67"/>
      <c r="BA1559" s="67">
        <v>0</v>
      </c>
      <c r="BB1559" s="113">
        <v>1978</v>
      </c>
      <c r="BC1559" s="113">
        <v>26079</v>
      </c>
      <c r="BD1559" s="113"/>
      <c r="BE1559" s="113"/>
      <c r="BF1559" s="113"/>
      <c r="BG1559" s="113"/>
      <c r="BH1559" s="113"/>
      <c r="BI1559" s="113"/>
      <c r="BJ1559" s="113"/>
      <c r="BK1559" s="113"/>
      <c r="BL1559" s="113"/>
      <c r="BM1559" s="113"/>
      <c r="BN1559" s="113"/>
      <c r="BO1559" s="113"/>
      <c r="BP1559" s="113"/>
      <c r="BQ1559" s="113"/>
      <c r="BR1559" s="113"/>
      <c r="BS1559" s="113"/>
      <c r="BT1559" s="113"/>
      <c r="BU1559" s="113"/>
      <c r="BV1559" s="113"/>
      <c r="BW1559" s="113"/>
      <c r="BX1559" s="113"/>
      <c r="BY1559" s="113"/>
      <c r="BZ1559" s="113"/>
      <c r="CA1559" s="67"/>
      <c r="CB1559" s="113"/>
      <c r="CC1559" s="69">
        <f>SUM(Table25[[#This Row],[Contract Amount FY00]:[Contract Amount FY50]])</f>
        <v>28057</v>
      </c>
      <c r="CD1559" s="114"/>
    </row>
    <row r="1560" spans="1:82" x14ac:dyDescent="0.25">
      <c r="A1560" s="122" t="s">
        <v>1956</v>
      </c>
      <c r="B1560" s="122" t="s">
        <v>705</v>
      </c>
      <c r="C1560" s="122" t="s">
        <v>1777</v>
      </c>
      <c r="E1560" s="26" t="str">
        <f>IFERROR(IF(VLOOKUP(Table25[[#This Row],[Contract No.]],Table3[#All],3,FALSE)="","No","Yes"),"")</f>
        <v>Yes</v>
      </c>
      <c r="F1560" s="107" t="str">
        <f>IFERROR(VLOOKUP(Table25[[#This Row],[Contract No.]],Table3[#All],3,FALSE),"")</f>
        <v>NASPO</v>
      </c>
      <c r="G1560" s="107" t="str">
        <f>IFERROR(IF(Table25[[#This Row],[Cooperative Purchase
(Yes/No)]]="Yes","Yes",IF(VLOOKUP(Table25[[#This Row],[Contract No.]],Table3[#All],1,FALSE)=Table25[[#This Row],[Contract No.]],"Yes","No")),"No")</f>
        <v>Yes</v>
      </c>
      <c r="H1560" s="51">
        <f>IFERROR(VLOOKUP(Table25[[#This Row],[Contract No.]],Table3[#All],4,FALSE),"")</f>
        <v>43647</v>
      </c>
      <c r="I1560" s="28">
        <f>IFERROR(IF(AND(MONTH(Table25[[#This Row],[Contract Start Date]])&gt;6,MONTH(Table25[[#This Row],[Contract Start Date]])&lt;=12),YEAR(Table25[[#This Row],[Contract Start Date]])+1,YEAR(Table25[[#This Row],[Contract Start Date]])),"")</f>
        <v>2020</v>
      </c>
      <c r="J1560" s="108">
        <f>Table25[[#This Row],[FY Formula start]]</f>
        <v>2020</v>
      </c>
      <c r="K1560" s="59" t="str">
        <f>"FY"&amp;" "&amp;Table25[[#This Row],[Year Start]]</f>
        <v>FY 2020</v>
      </c>
      <c r="L1560" s="109">
        <f>IFERROR(VLOOKUP(Table25[[#This Row],[Contract No.]],Table3[#All],5,FALSE),"")</f>
        <v>47360</v>
      </c>
      <c r="M1560" s="110">
        <f>IFERROR(IF(Table25[[#This Row],[Contract End Date]]="99/99/9999","No End",IF(AND(MONTH(Table25[[#This Row],[Contract End Date]])&gt;6,MONTH(Table25[[#This Row],[Contract End Date]])&lt;=12),YEAR(Table25[[#This Row],[Contract End Date]])+1,YEAR(Table25[[#This Row],[Contract End Date]]))),"")</f>
        <v>2030</v>
      </c>
      <c r="N1560" s="111">
        <f>Table25[[#This Row],[FY Formula end]]</f>
        <v>2030</v>
      </c>
      <c r="O1560" s="112" t="str">
        <f>IF(Table25[[#This Row],[Year End]]="No End","No End","FY"&amp;" "&amp;Table25[[#This Row],[Year End]])</f>
        <v>FY 2030</v>
      </c>
      <c r="P1560" s="27"/>
      <c r="Q1560" s="104">
        <f>_xlfn.IFNA(IF($B1560="","",VLOOKUP($B1560,'SWC Towers'!$A:$Q,$Q$2,FALSE)),"")</f>
        <v>0.2</v>
      </c>
      <c r="R1560" s="106" t="str">
        <f>_xlfn.IFNA(IF($B1560="","",VLOOKUP($B1560,'SWC Towers'!$A:$Q,$R$2,FALSE)),"")</f>
        <v/>
      </c>
      <c r="S1560" s="106" t="str">
        <f>_xlfn.IFNA(IF($B1560="","",VLOOKUP($B1560,'SWC Towers'!$A:$Q,$S$2,FALSE)),"")</f>
        <v/>
      </c>
      <c r="T1560" s="106" t="str">
        <f>_xlfn.IFNA(IF($B1560="","",VLOOKUP($B1560,'SWC Towers'!$A:$Q,$T$2,FALSE)),"")</f>
        <v/>
      </c>
      <c r="U1560" s="104">
        <f>_xlfn.IFNA(IF($B1560="","",VLOOKUP($B1560,'SWC Towers'!$A:$Q,$U$2,FALSE)),"")</f>
        <v>0.4</v>
      </c>
      <c r="V1560" s="104" t="str">
        <f>_xlfn.IFNA(IF($B1560="","",VLOOKUP($B1560,'SWC Towers'!$A:$Q,$V$2,FALSE)),"")</f>
        <v/>
      </c>
      <c r="W1560" s="104">
        <f>_xlfn.IFNA(IF($B1560="","",VLOOKUP($B1560,'SWC Towers'!$A:$Q,$W$2,FALSE)),"")</f>
        <v>0.4</v>
      </c>
      <c r="X1560" s="104" t="str">
        <f>_xlfn.IFNA(IF($B1560="","",VLOOKUP($B1560,'SWC Towers'!$A:$Q,$X$2,FALSE)),"")</f>
        <v/>
      </c>
      <c r="Y1560" s="104" t="str">
        <f>_xlfn.IFNA(IF($B1560="","",VLOOKUP($B1560,'SWC Towers'!$A:$Q,$Y$2,FALSE)),"")</f>
        <v/>
      </c>
      <c r="Z1560" s="104" t="str">
        <f>_xlfn.IFNA(IF($B1560="","",VLOOKUP($B1560,'SWC Towers'!$A:$Q,$Z$2,FALSE)),"")</f>
        <v/>
      </c>
      <c r="AA1560" s="104" t="str">
        <f>_xlfn.IFNA(IF($B1560="","",VLOOKUP($B1560,'SWC Towers'!$A:$Q,$AA$2,FALSE)),"")</f>
        <v/>
      </c>
      <c r="AB1560" s="106" t="str">
        <f>_xlfn.IFNA(IF($B1560="","",VLOOKUP($B1560,'SWC Towers'!$A:$Q,$AB$2,FALSE)),"")</f>
        <v/>
      </c>
      <c r="AC1560" s="20">
        <f>SUM(Table25[[#This Row],[IT Tower: Application]:[Other/Non-IT ]])</f>
        <v>1</v>
      </c>
      <c r="AD1560" s="67"/>
      <c r="AE1560" s="67"/>
      <c r="AF1560" s="67"/>
      <c r="AG1560" s="67"/>
      <c r="AH1560" s="67"/>
      <c r="AI1560" s="67"/>
      <c r="AJ1560" s="67"/>
      <c r="AK1560" s="67"/>
      <c r="AL1560" s="67"/>
      <c r="AM1560" s="67"/>
      <c r="AN1560" s="67"/>
      <c r="AO1560" s="67"/>
      <c r="AP1560" s="67"/>
      <c r="AQ1560" s="67"/>
      <c r="AR1560" s="67"/>
      <c r="AS1560" s="67"/>
      <c r="AT1560" s="67"/>
      <c r="AU1560" s="67"/>
      <c r="AV1560" s="67"/>
      <c r="AW1560" s="67"/>
      <c r="AX1560" s="67">
        <v>0</v>
      </c>
      <c r="AY1560" s="67">
        <v>1106474</v>
      </c>
      <c r="AZ1560" s="67">
        <v>1404917</v>
      </c>
      <c r="BA1560" s="67">
        <v>1546153</v>
      </c>
      <c r="BB1560" s="113">
        <v>1658396</v>
      </c>
      <c r="BC1560" s="113">
        <v>1716479</v>
      </c>
      <c r="BD1560" s="113"/>
      <c r="BE1560" s="113"/>
      <c r="BF1560" s="113"/>
      <c r="BG1560" s="113"/>
      <c r="BH1560" s="113"/>
      <c r="BI1560" s="113"/>
      <c r="BJ1560" s="113"/>
      <c r="BK1560" s="113"/>
      <c r="BL1560" s="113"/>
      <c r="BM1560" s="113"/>
      <c r="BN1560" s="113"/>
      <c r="BO1560" s="113"/>
      <c r="BP1560" s="113"/>
      <c r="BQ1560" s="113"/>
      <c r="BR1560" s="113"/>
      <c r="BS1560" s="113"/>
      <c r="BT1560" s="113"/>
      <c r="BU1560" s="113"/>
      <c r="BV1560" s="113"/>
      <c r="BW1560" s="113"/>
      <c r="BX1560" s="113"/>
      <c r="BY1560" s="113"/>
      <c r="BZ1560" s="113"/>
      <c r="CA1560" s="67"/>
      <c r="CB1560" s="113"/>
      <c r="CC1560" s="69">
        <f>SUM(Table25[[#This Row],[Contract Amount FY00]:[Contract Amount FY50]])</f>
        <v>7432419</v>
      </c>
      <c r="CD1560" s="114"/>
    </row>
    <row r="1561" spans="1:82" x14ac:dyDescent="0.25">
      <c r="A1561" s="122" t="s">
        <v>1956</v>
      </c>
      <c r="B1561" s="122" t="s">
        <v>278</v>
      </c>
      <c r="C1561" s="122" t="s">
        <v>2253</v>
      </c>
      <c r="E1561" s="26" t="str">
        <f>IFERROR(IF(VLOOKUP(Table25[[#This Row],[Contract No.]],Table3[#All],3,FALSE)="","No","Yes"),"")</f>
        <v>Yes</v>
      </c>
      <c r="F1561" s="107" t="str">
        <f>IFERROR(VLOOKUP(Table25[[#This Row],[Contract No.]],Table3[#All],3,FALSE),"")</f>
        <v>NASPO</v>
      </c>
      <c r="G1561" s="107" t="str">
        <f>IFERROR(IF(Table25[[#This Row],[Cooperative Purchase
(Yes/No)]]="Yes","Yes",IF(VLOOKUP(Table25[[#This Row],[Contract No.]],Table3[#All],1,FALSE)=Table25[[#This Row],[Contract No.]],"Yes","No")),"No")</f>
        <v>Yes</v>
      </c>
      <c r="H1561" s="51">
        <f>IFERROR(VLOOKUP(Table25[[#This Row],[Contract No.]],Table3[#All],4,FALSE),"")</f>
        <v>42917</v>
      </c>
      <c r="I1561" s="28">
        <f>IFERROR(IF(AND(MONTH(Table25[[#This Row],[Contract Start Date]])&gt;6,MONTH(Table25[[#This Row],[Contract Start Date]])&lt;=12),YEAR(Table25[[#This Row],[Contract Start Date]])+1,YEAR(Table25[[#This Row],[Contract Start Date]])),"")</f>
        <v>2018</v>
      </c>
      <c r="J1561" s="108">
        <f>Table25[[#This Row],[FY Formula start]]</f>
        <v>2018</v>
      </c>
      <c r="K1561" s="59" t="str">
        <f>"FY"&amp;" "&amp;Table25[[#This Row],[Year Start]]</f>
        <v>FY 2018</v>
      </c>
      <c r="L1561" s="109">
        <f>IFERROR(VLOOKUP(Table25[[#This Row],[Contract No.]],Table3[#All],5,FALSE),"")</f>
        <v>46280</v>
      </c>
      <c r="M1561" s="110">
        <f>IFERROR(IF(Table25[[#This Row],[Contract End Date]]="99/99/9999","No End",IF(AND(MONTH(Table25[[#This Row],[Contract End Date]])&gt;6,MONTH(Table25[[#This Row],[Contract End Date]])&lt;=12),YEAR(Table25[[#This Row],[Contract End Date]])+1,YEAR(Table25[[#This Row],[Contract End Date]]))),"")</f>
        <v>2027</v>
      </c>
      <c r="N1561" s="111">
        <f>Table25[[#This Row],[FY Formula end]]</f>
        <v>2027</v>
      </c>
      <c r="O1561" s="112" t="str">
        <f>IF(Table25[[#This Row],[Year End]]="No End","No End","FY"&amp;" "&amp;Table25[[#This Row],[Year End]])</f>
        <v>FY 2027</v>
      </c>
      <c r="P1561" s="27"/>
      <c r="Q1561" s="104">
        <f>_xlfn.IFNA(IF($B1561="","",VLOOKUP($B1561,'SWC Towers'!$A:$Q,$Q$2,FALSE)),"")</f>
        <v>0.4</v>
      </c>
      <c r="R1561" s="106" t="str">
        <f>_xlfn.IFNA(IF($B1561="","",VLOOKUP($B1561,'SWC Towers'!$A:$Q,$R$2,FALSE)),"")</f>
        <v/>
      </c>
      <c r="S1561" s="106" t="str">
        <f>_xlfn.IFNA(IF($B1561="","",VLOOKUP($B1561,'SWC Towers'!$A:$Q,$S$2,FALSE)),"")</f>
        <v/>
      </c>
      <c r="T1561" s="106">
        <f>_xlfn.IFNA(IF($B1561="","",VLOOKUP($B1561,'SWC Towers'!$A:$Q,$T$2,FALSE)),"")</f>
        <v>0.05</v>
      </c>
      <c r="U1561" s="104" t="str">
        <f>_xlfn.IFNA(IF($B1561="","",VLOOKUP($B1561,'SWC Towers'!$A:$Q,$U$2,FALSE)),"")</f>
        <v/>
      </c>
      <c r="V1561" s="104" t="str">
        <f>_xlfn.IFNA(IF($B1561="","",VLOOKUP($B1561,'SWC Towers'!$A:$Q,$V$2,FALSE)),"")</f>
        <v/>
      </c>
      <c r="W1561" s="104">
        <f>_xlfn.IFNA(IF($B1561="","",VLOOKUP($B1561,'SWC Towers'!$A:$Q,$W$2,FALSE)),"")</f>
        <v>0.1</v>
      </c>
      <c r="X1561" s="104" t="str">
        <f>_xlfn.IFNA(IF($B1561="","",VLOOKUP($B1561,'SWC Towers'!$A:$Q,$X$2,FALSE)),"")</f>
        <v/>
      </c>
      <c r="Y1561" s="104">
        <f>_xlfn.IFNA(IF($B1561="","",VLOOKUP($B1561,'SWC Towers'!$A:$Q,$Y$2,FALSE)),"")</f>
        <v>0.05</v>
      </c>
      <c r="Z1561" s="104" t="str">
        <f>_xlfn.IFNA(IF($B1561="","",VLOOKUP($B1561,'SWC Towers'!$A:$Q,$Z$2,FALSE)),"")</f>
        <v/>
      </c>
      <c r="AA1561" s="104">
        <f>_xlfn.IFNA(IF($B1561="","",VLOOKUP($B1561,'SWC Towers'!$A:$Q,$AA$2,FALSE)),"")</f>
        <v>0.4</v>
      </c>
      <c r="AB1561" s="106" t="str">
        <f>_xlfn.IFNA(IF($B1561="","",VLOOKUP($B1561,'SWC Towers'!$A:$Q,$AB$2,FALSE)),"")</f>
        <v/>
      </c>
      <c r="AC1561" s="20">
        <f>SUM(Table25[[#This Row],[IT Tower: Application]:[Other/Non-IT ]])</f>
        <v>1</v>
      </c>
      <c r="AD1561" s="67"/>
      <c r="AE1561" s="67"/>
      <c r="AF1561" s="67"/>
      <c r="AG1561" s="67"/>
      <c r="AH1561" s="67"/>
      <c r="AI1561" s="67"/>
      <c r="AJ1561" s="67"/>
      <c r="AK1561" s="67"/>
      <c r="AL1561" s="67"/>
      <c r="AM1561" s="67"/>
      <c r="AN1561" s="67"/>
      <c r="AO1561" s="67"/>
      <c r="AP1561" s="67"/>
      <c r="AQ1561" s="67"/>
      <c r="AR1561" s="67"/>
      <c r="AS1561" s="67"/>
      <c r="AT1561" s="67"/>
      <c r="AU1561" s="67"/>
      <c r="AV1561" s="67"/>
      <c r="AW1561" s="67"/>
      <c r="AX1561" s="67"/>
      <c r="AY1561" s="67"/>
      <c r="AZ1561" s="67"/>
      <c r="BA1561" s="67"/>
      <c r="BB1561" s="113">
        <v>1134969</v>
      </c>
      <c r="BC1561" s="113">
        <v>2939208</v>
      </c>
      <c r="BD1561" s="113"/>
      <c r="BE1561" s="113"/>
      <c r="BF1561" s="113"/>
      <c r="BG1561" s="113"/>
      <c r="BH1561" s="113"/>
      <c r="BI1561" s="113"/>
      <c r="BJ1561" s="113"/>
      <c r="BK1561" s="113"/>
      <c r="BL1561" s="113"/>
      <c r="BM1561" s="113"/>
      <c r="BN1561" s="113"/>
      <c r="BO1561" s="113"/>
      <c r="BP1561" s="113"/>
      <c r="BQ1561" s="113"/>
      <c r="BR1561" s="113"/>
      <c r="BS1561" s="113"/>
      <c r="BT1561" s="113"/>
      <c r="BU1561" s="113"/>
      <c r="BV1561" s="113"/>
      <c r="BW1561" s="113"/>
      <c r="BX1561" s="113"/>
      <c r="BY1561" s="113"/>
      <c r="BZ1561" s="113"/>
      <c r="CA1561" s="67"/>
      <c r="CB1561" s="113"/>
      <c r="CC1561" s="69">
        <f>SUM(Table25[[#This Row],[Contract Amount FY00]:[Contract Amount FY50]])</f>
        <v>4074177</v>
      </c>
      <c r="CD1561" s="114"/>
    </row>
    <row r="1562" spans="1:82" x14ac:dyDescent="0.25">
      <c r="A1562" s="122" t="s">
        <v>1956</v>
      </c>
      <c r="B1562" s="122" t="s">
        <v>278</v>
      </c>
      <c r="C1562" s="122" t="s">
        <v>3188</v>
      </c>
      <c r="E1562" s="26" t="str">
        <f>IFERROR(IF(VLOOKUP(Table25[[#This Row],[Contract No.]],Table3[#All],3,FALSE)="","No","Yes"),"")</f>
        <v>Yes</v>
      </c>
      <c r="F1562" s="107" t="str">
        <f>IFERROR(VLOOKUP(Table25[[#This Row],[Contract No.]],Table3[#All],3,FALSE),"")</f>
        <v>NASPO</v>
      </c>
      <c r="G1562" s="107" t="str">
        <f>IFERROR(IF(Table25[[#This Row],[Cooperative Purchase
(Yes/No)]]="Yes","Yes",IF(VLOOKUP(Table25[[#This Row],[Contract No.]],Table3[#All],1,FALSE)=Table25[[#This Row],[Contract No.]],"Yes","No")),"No")</f>
        <v>Yes</v>
      </c>
      <c r="H1562" s="51">
        <f>IFERROR(VLOOKUP(Table25[[#This Row],[Contract No.]],Table3[#All],4,FALSE),"")</f>
        <v>42917</v>
      </c>
      <c r="I1562" s="28">
        <f>IFERROR(IF(AND(MONTH(Table25[[#This Row],[Contract Start Date]])&gt;6,MONTH(Table25[[#This Row],[Contract Start Date]])&lt;=12),YEAR(Table25[[#This Row],[Contract Start Date]])+1,YEAR(Table25[[#This Row],[Contract Start Date]])),"")</f>
        <v>2018</v>
      </c>
      <c r="J1562" s="108">
        <f>Table25[[#This Row],[FY Formula start]]</f>
        <v>2018</v>
      </c>
      <c r="K1562" s="59" t="str">
        <f>"FY"&amp;" "&amp;Table25[[#This Row],[Year Start]]</f>
        <v>FY 2018</v>
      </c>
      <c r="L1562" s="109">
        <f>IFERROR(VLOOKUP(Table25[[#This Row],[Contract No.]],Table3[#All],5,FALSE),"")</f>
        <v>46280</v>
      </c>
      <c r="M1562" s="110">
        <f>IFERROR(IF(Table25[[#This Row],[Contract End Date]]="99/99/9999","No End",IF(AND(MONTH(Table25[[#This Row],[Contract End Date]])&gt;6,MONTH(Table25[[#This Row],[Contract End Date]])&lt;=12),YEAR(Table25[[#This Row],[Contract End Date]])+1,YEAR(Table25[[#This Row],[Contract End Date]]))),"")</f>
        <v>2027</v>
      </c>
      <c r="N1562" s="111">
        <f>Table25[[#This Row],[FY Formula end]]</f>
        <v>2027</v>
      </c>
      <c r="O1562" s="112" t="str">
        <f>IF(Table25[[#This Row],[Year End]]="No End","No End","FY"&amp;" "&amp;Table25[[#This Row],[Year End]])</f>
        <v>FY 2027</v>
      </c>
      <c r="P1562" s="27"/>
      <c r="Q1562" s="104">
        <f>_xlfn.IFNA(IF($B1562="","",VLOOKUP($B1562,'SWC Towers'!$A:$Q,$Q$2,FALSE)),"")</f>
        <v>0.4</v>
      </c>
      <c r="R1562" s="106" t="str">
        <f>_xlfn.IFNA(IF($B1562="","",VLOOKUP($B1562,'SWC Towers'!$A:$Q,$R$2,FALSE)),"")</f>
        <v/>
      </c>
      <c r="S1562" s="106" t="str">
        <f>_xlfn.IFNA(IF($B1562="","",VLOOKUP($B1562,'SWC Towers'!$A:$Q,$S$2,FALSE)),"")</f>
        <v/>
      </c>
      <c r="T1562" s="106">
        <f>_xlfn.IFNA(IF($B1562="","",VLOOKUP($B1562,'SWC Towers'!$A:$Q,$T$2,FALSE)),"")</f>
        <v>0.05</v>
      </c>
      <c r="U1562" s="104" t="str">
        <f>_xlfn.IFNA(IF($B1562="","",VLOOKUP($B1562,'SWC Towers'!$A:$Q,$U$2,FALSE)),"")</f>
        <v/>
      </c>
      <c r="V1562" s="104" t="str">
        <f>_xlfn.IFNA(IF($B1562="","",VLOOKUP($B1562,'SWC Towers'!$A:$Q,$V$2,FALSE)),"")</f>
        <v/>
      </c>
      <c r="W1562" s="104">
        <f>_xlfn.IFNA(IF($B1562="","",VLOOKUP($B1562,'SWC Towers'!$A:$Q,$W$2,FALSE)),"")</f>
        <v>0.1</v>
      </c>
      <c r="X1562" s="104" t="str">
        <f>_xlfn.IFNA(IF($B1562="","",VLOOKUP($B1562,'SWC Towers'!$A:$Q,$X$2,FALSE)),"")</f>
        <v/>
      </c>
      <c r="Y1562" s="104">
        <f>_xlfn.IFNA(IF($B1562="","",VLOOKUP($B1562,'SWC Towers'!$A:$Q,$Y$2,FALSE)),"")</f>
        <v>0.05</v>
      </c>
      <c r="Z1562" s="104" t="str">
        <f>_xlfn.IFNA(IF($B1562="","",VLOOKUP($B1562,'SWC Towers'!$A:$Q,$Z$2,FALSE)),"")</f>
        <v/>
      </c>
      <c r="AA1562" s="104">
        <f>_xlfn.IFNA(IF($B1562="","",VLOOKUP($B1562,'SWC Towers'!$A:$Q,$AA$2,FALSE)),"")</f>
        <v>0.4</v>
      </c>
      <c r="AB1562" s="106" t="str">
        <f>_xlfn.IFNA(IF($B1562="","",VLOOKUP($B1562,'SWC Towers'!$A:$Q,$AB$2,FALSE)),"")</f>
        <v/>
      </c>
      <c r="AC1562" s="20">
        <f>SUM(Table25[[#This Row],[IT Tower: Application]:[Other/Non-IT ]])</f>
        <v>1</v>
      </c>
      <c r="AD1562" s="67"/>
      <c r="AE1562" s="67"/>
      <c r="AF1562" s="67"/>
      <c r="AG1562" s="67"/>
      <c r="AH1562" s="67"/>
      <c r="AI1562" s="67"/>
      <c r="AJ1562" s="67"/>
      <c r="AK1562" s="67"/>
      <c r="AL1562" s="67"/>
      <c r="AM1562" s="67"/>
      <c r="AN1562" s="67"/>
      <c r="AO1562" s="67"/>
      <c r="AP1562" s="67"/>
      <c r="AQ1562" s="67"/>
      <c r="AR1562" s="67"/>
      <c r="AS1562" s="67"/>
      <c r="AT1562" s="67"/>
      <c r="AU1562" s="67"/>
      <c r="AV1562" s="67"/>
      <c r="AW1562" s="67">
        <v>56233</v>
      </c>
      <c r="AX1562" s="67">
        <v>0</v>
      </c>
      <c r="AY1562" s="67">
        <v>0</v>
      </c>
      <c r="AZ1562" s="67">
        <v>227274</v>
      </c>
      <c r="BA1562" s="67">
        <v>395802</v>
      </c>
      <c r="BB1562" s="113">
        <v>1359059</v>
      </c>
      <c r="BC1562" s="113">
        <v>1331282</v>
      </c>
      <c r="BD1562" s="113"/>
      <c r="BE1562" s="113"/>
      <c r="BF1562" s="113"/>
      <c r="BG1562" s="113"/>
      <c r="BH1562" s="113"/>
      <c r="BI1562" s="113"/>
      <c r="BJ1562" s="113"/>
      <c r="BK1562" s="113"/>
      <c r="BL1562" s="113"/>
      <c r="BM1562" s="113"/>
      <c r="BN1562" s="113"/>
      <c r="BO1562" s="113"/>
      <c r="BP1562" s="113"/>
      <c r="BQ1562" s="113"/>
      <c r="BR1562" s="113"/>
      <c r="BS1562" s="113"/>
      <c r="BT1562" s="113"/>
      <c r="BU1562" s="113"/>
      <c r="BV1562" s="113"/>
      <c r="BW1562" s="113"/>
      <c r="BX1562" s="113"/>
      <c r="BY1562" s="113"/>
      <c r="BZ1562" s="113"/>
      <c r="CA1562" s="67"/>
      <c r="CB1562" s="113"/>
      <c r="CC1562" s="69">
        <f>SUM(Table25[[#This Row],[Contract Amount FY00]:[Contract Amount FY50]])</f>
        <v>3369650</v>
      </c>
      <c r="CD1562" s="114"/>
    </row>
    <row r="1563" spans="1:82" x14ac:dyDescent="0.25">
      <c r="A1563" s="122" t="s">
        <v>1956</v>
      </c>
      <c r="B1563" s="122" t="s">
        <v>278</v>
      </c>
      <c r="C1563" s="122" t="s">
        <v>547</v>
      </c>
      <c r="E1563" s="26" t="str">
        <f>IFERROR(IF(VLOOKUP(Table25[[#This Row],[Contract No.]],Table3[#All],3,FALSE)="","No","Yes"),"")</f>
        <v>Yes</v>
      </c>
      <c r="F1563" s="107" t="str">
        <f>IFERROR(VLOOKUP(Table25[[#This Row],[Contract No.]],Table3[#All],3,FALSE),"")</f>
        <v>NASPO</v>
      </c>
      <c r="G1563" s="107" t="str">
        <f>IFERROR(IF(Table25[[#This Row],[Cooperative Purchase
(Yes/No)]]="Yes","Yes",IF(VLOOKUP(Table25[[#This Row],[Contract No.]],Table3[#All],1,FALSE)=Table25[[#This Row],[Contract No.]],"Yes","No")),"No")</f>
        <v>Yes</v>
      </c>
      <c r="H1563" s="51">
        <f>IFERROR(VLOOKUP(Table25[[#This Row],[Contract No.]],Table3[#All],4,FALSE),"")</f>
        <v>42917</v>
      </c>
      <c r="I1563" s="28">
        <f>IFERROR(IF(AND(MONTH(Table25[[#This Row],[Contract Start Date]])&gt;6,MONTH(Table25[[#This Row],[Contract Start Date]])&lt;=12),YEAR(Table25[[#This Row],[Contract Start Date]])+1,YEAR(Table25[[#This Row],[Contract Start Date]])),"")</f>
        <v>2018</v>
      </c>
      <c r="J1563" s="108">
        <f>Table25[[#This Row],[FY Formula start]]</f>
        <v>2018</v>
      </c>
      <c r="K1563" s="59" t="str">
        <f>"FY"&amp;" "&amp;Table25[[#This Row],[Year Start]]</f>
        <v>FY 2018</v>
      </c>
      <c r="L1563" s="109">
        <f>IFERROR(VLOOKUP(Table25[[#This Row],[Contract No.]],Table3[#All],5,FALSE),"")</f>
        <v>46280</v>
      </c>
      <c r="M1563" s="110">
        <f>IFERROR(IF(Table25[[#This Row],[Contract End Date]]="99/99/9999","No End",IF(AND(MONTH(Table25[[#This Row],[Contract End Date]])&gt;6,MONTH(Table25[[#This Row],[Contract End Date]])&lt;=12),YEAR(Table25[[#This Row],[Contract End Date]])+1,YEAR(Table25[[#This Row],[Contract End Date]]))),"")</f>
        <v>2027</v>
      </c>
      <c r="N1563" s="111">
        <f>Table25[[#This Row],[FY Formula end]]</f>
        <v>2027</v>
      </c>
      <c r="O1563" s="112" t="str">
        <f>IF(Table25[[#This Row],[Year End]]="No End","No End","FY"&amp;" "&amp;Table25[[#This Row],[Year End]])</f>
        <v>FY 2027</v>
      </c>
      <c r="P1563" s="27"/>
      <c r="Q1563" s="104">
        <f>_xlfn.IFNA(IF($B1563="","",VLOOKUP($B1563,'SWC Towers'!$A:$Q,$Q$2,FALSE)),"")</f>
        <v>0.4</v>
      </c>
      <c r="R1563" s="106" t="str">
        <f>_xlfn.IFNA(IF($B1563="","",VLOOKUP($B1563,'SWC Towers'!$A:$Q,$R$2,FALSE)),"")</f>
        <v/>
      </c>
      <c r="S1563" s="106" t="str">
        <f>_xlfn.IFNA(IF($B1563="","",VLOOKUP($B1563,'SWC Towers'!$A:$Q,$S$2,FALSE)),"")</f>
        <v/>
      </c>
      <c r="T1563" s="106">
        <f>_xlfn.IFNA(IF($B1563="","",VLOOKUP($B1563,'SWC Towers'!$A:$Q,$T$2,FALSE)),"")</f>
        <v>0.05</v>
      </c>
      <c r="U1563" s="104" t="str">
        <f>_xlfn.IFNA(IF($B1563="","",VLOOKUP($B1563,'SWC Towers'!$A:$Q,$U$2,FALSE)),"")</f>
        <v/>
      </c>
      <c r="V1563" s="104" t="str">
        <f>_xlfn.IFNA(IF($B1563="","",VLOOKUP($B1563,'SWC Towers'!$A:$Q,$V$2,FALSE)),"")</f>
        <v/>
      </c>
      <c r="W1563" s="104">
        <f>_xlfn.IFNA(IF($B1563="","",VLOOKUP($B1563,'SWC Towers'!$A:$Q,$W$2,FALSE)),"")</f>
        <v>0.1</v>
      </c>
      <c r="X1563" s="104" t="str">
        <f>_xlfn.IFNA(IF($B1563="","",VLOOKUP($B1563,'SWC Towers'!$A:$Q,$X$2,FALSE)),"")</f>
        <v/>
      </c>
      <c r="Y1563" s="104">
        <f>_xlfn.IFNA(IF($B1563="","",VLOOKUP($B1563,'SWC Towers'!$A:$Q,$Y$2,FALSE)),"")</f>
        <v>0.05</v>
      </c>
      <c r="Z1563" s="104" t="str">
        <f>_xlfn.IFNA(IF($B1563="","",VLOOKUP($B1563,'SWC Towers'!$A:$Q,$Z$2,FALSE)),"")</f>
        <v/>
      </c>
      <c r="AA1563" s="104">
        <f>_xlfn.IFNA(IF($B1563="","",VLOOKUP($B1563,'SWC Towers'!$A:$Q,$AA$2,FALSE)),"")</f>
        <v>0.4</v>
      </c>
      <c r="AB1563" s="106" t="str">
        <f>_xlfn.IFNA(IF($B1563="","",VLOOKUP($B1563,'SWC Towers'!$A:$Q,$AB$2,FALSE)),"")</f>
        <v/>
      </c>
      <c r="AC1563" s="20">
        <f>SUM(Table25[[#This Row],[IT Tower: Application]:[Other/Non-IT ]])</f>
        <v>1</v>
      </c>
      <c r="AD1563" s="67"/>
      <c r="AE1563" s="67"/>
      <c r="AF1563" s="67"/>
      <c r="AG1563" s="67"/>
      <c r="AH1563" s="67"/>
      <c r="AI1563" s="67"/>
      <c r="AJ1563" s="67"/>
      <c r="AK1563" s="67"/>
      <c r="AL1563" s="67"/>
      <c r="AM1563" s="67"/>
      <c r="AN1563" s="67"/>
      <c r="AO1563" s="67"/>
      <c r="AP1563" s="67"/>
      <c r="AQ1563" s="67"/>
      <c r="AR1563" s="67"/>
      <c r="AS1563" s="67"/>
      <c r="AT1563" s="67"/>
      <c r="AU1563" s="67"/>
      <c r="AV1563" s="67"/>
      <c r="AW1563" s="67"/>
      <c r="AX1563" s="67"/>
      <c r="AY1563" s="67"/>
      <c r="AZ1563" s="67"/>
      <c r="BA1563" s="67"/>
      <c r="BB1563" s="113"/>
      <c r="BC1563" s="113">
        <v>8395</v>
      </c>
      <c r="BD1563" s="113"/>
      <c r="BE1563" s="113"/>
      <c r="BF1563" s="113"/>
      <c r="BG1563" s="113"/>
      <c r="BH1563" s="113"/>
      <c r="BI1563" s="113"/>
      <c r="BJ1563" s="113"/>
      <c r="BK1563" s="113"/>
      <c r="BL1563" s="113"/>
      <c r="BM1563" s="113"/>
      <c r="BN1563" s="113"/>
      <c r="BO1563" s="113"/>
      <c r="BP1563" s="113"/>
      <c r="BQ1563" s="113"/>
      <c r="BR1563" s="113"/>
      <c r="BS1563" s="113"/>
      <c r="BT1563" s="113"/>
      <c r="BU1563" s="113"/>
      <c r="BV1563" s="113"/>
      <c r="BW1563" s="113"/>
      <c r="BX1563" s="113"/>
      <c r="BY1563" s="113"/>
      <c r="BZ1563" s="113"/>
      <c r="CA1563" s="67"/>
      <c r="CB1563" s="113"/>
      <c r="CC1563" s="69">
        <f>SUM(Table25[[#This Row],[Contract Amount FY00]:[Contract Amount FY50]])</f>
        <v>8395</v>
      </c>
      <c r="CD1563" s="114"/>
    </row>
    <row r="1564" spans="1:82" x14ac:dyDescent="0.25">
      <c r="A1564" s="122" t="s">
        <v>1956</v>
      </c>
      <c r="B1564" s="122" t="s">
        <v>278</v>
      </c>
      <c r="C1564" s="122" t="s">
        <v>3120</v>
      </c>
      <c r="E1564" s="26" t="str">
        <f>IFERROR(IF(VLOOKUP(Table25[[#This Row],[Contract No.]],Table3[#All],3,FALSE)="","No","Yes"),"")</f>
        <v>Yes</v>
      </c>
      <c r="F1564" s="107" t="str">
        <f>IFERROR(VLOOKUP(Table25[[#This Row],[Contract No.]],Table3[#All],3,FALSE),"")</f>
        <v>NASPO</v>
      </c>
      <c r="G1564" s="107" t="str">
        <f>IFERROR(IF(Table25[[#This Row],[Cooperative Purchase
(Yes/No)]]="Yes","Yes",IF(VLOOKUP(Table25[[#This Row],[Contract No.]],Table3[#All],1,FALSE)=Table25[[#This Row],[Contract No.]],"Yes","No")),"No")</f>
        <v>Yes</v>
      </c>
      <c r="H1564" s="51">
        <f>IFERROR(VLOOKUP(Table25[[#This Row],[Contract No.]],Table3[#All],4,FALSE),"")</f>
        <v>42917</v>
      </c>
      <c r="I1564" s="28">
        <f>IFERROR(IF(AND(MONTH(Table25[[#This Row],[Contract Start Date]])&gt;6,MONTH(Table25[[#This Row],[Contract Start Date]])&lt;=12),YEAR(Table25[[#This Row],[Contract Start Date]])+1,YEAR(Table25[[#This Row],[Contract Start Date]])),"")</f>
        <v>2018</v>
      </c>
      <c r="J1564" s="108">
        <f>Table25[[#This Row],[FY Formula start]]</f>
        <v>2018</v>
      </c>
      <c r="K1564" s="59" t="str">
        <f>"FY"&amp;" "&amp;Table25[[#This Row],[Year Start]]</f>
        <v>FY 2018</v>
      </c>
      <c r="L1564" s="109">
        <f>IFERROR(VLOOKUP(Table25[[#This Row],[Contract No.]],Table3[#All],5,FALSE),"")</f>
        <v>46280</v>
      </c>
      <c r="M1564" s="110">
        <f>IFERROR(IF(Table25[[#This Row],[Contract End Date]]="99/99/9999","No End",IF(AND(MONTH(Table25[[#This Row],[Contract End Date]])&gt;6,MONTH(Table25[[#This Row],[Contract End Date]])&lt;=12),YEAR(Table25[[#This Row],[Contract End Date]])+1,YEAR(Table25[[#This Row],[Contract End Date]]))),"")</f>
        <v>2027</v>
      </c>
      <c r="N1564" s="111">
        <f>Table25[[#This Row],[FY Formula end]]</f>
        <v>2027</v>
      </c>
      <c r="O1564" s="112" t="str">
        <f>IF(Table25[[#This Row],[Year End]]="No End","No End","FY"&amp;" "&amp;Table25[[#This Row],[Year End]])</f>
        <v>FY 2027</v>
      </c>
      <c r="P1564" s="27"/>
      <c r="Q1564" s="104">
        <f>_xlfn.IFNA(IF($B1564="","",VLOOKUP($B1564,'SWC Towers'!$A:$Q,$Q$2,FALSE)),"")</f>
        <v>0.4</v>
      </c>
      <c r="R1564" s="106" t="str">
        <f>_xlfn.IFNA(IF($B1564="","",VLOOKUP($B1564,'SWC Towers'!$A:$Q,$R$2,FALSE)),"")</f>
        <v/>
      </c>
      <c r="S1564" s="106" t="str">
        <f>_xlfn.IFNA(IF($B1564="","",VLOOKUP($B1564,'SWC Towers'!$A:$Q,$S$2,FALSE)),"")</f>
        <v/>
      </c>
      <c r="T1564" s="106">
        <f>_xlfn.IFNA(IF($B1564="","",VLOOKUP($B1564,'SWC Towers'!$A:$Q,$T$2,FALSE)),"")</f>
        <v>0.05</v>
      </c>
      <c r="U1564" s="104" t="str">
        <f>_xlfn.IFNA(IF($B1564="","",VLOOKUP($B1564,'SWC Towers'!$A:$Q,$U$2,FALSE)),"")</f>
        <v/>
      </c>
      <c r="V1564" s="104" t="str">
        <f>_xlfn.IFNA(IF($B1564="","",VLOOKUP($B1564,'SWC Towers'!$A:$Q,$V$2,FALSE)),"")</f>
        <v/>
      </c>
      <c r="W1564" s="104">
        <f>_xlfn.IFNA(IF($B1564="","",VLOOKUP($B1564,'SWC Towers'!$A:$Q,$W$2,FALSE)),"")</f>
        <v>0.1</v>
      </c>
      <c r="X1564" s="104" t="str">
        <f>_xlfn.IFNA(IF($B1564="","",VLOOKUP($B1564,'SWC Towers'!$A:$Q,$X$2,FALSE)),"")</f>
        <v/>
      </c>
      <c r="Y1564" s="104">
        <f>_xlfn.IFNA(IF($B1564="","",VLOOKUP($B1564,'SWC Towers'!$A:$Q,$Y$2,FALSE)),"")</f>
        <v>0.05</v>
      </c>
      <c r="Z1564" s="104" t="str">
        <f>_xlfn.IFNA(IF($B1564="","",VLOOKUP($B1564,'SWC Towers'!$A:$Q,$Z$2,FALSE)),"")</f>
        <v/>
      </c>
      <c r="AA1564" s="104">
        <f>_xlfn.IFNA(IF($B1564="","",VLOOKUP($B1564,'SWC Towers'!$A:$Q,$AA$2,FALSE)),"")</f>
        <v>0.4</v>
      </c>
      <c r="AB1564" s="106" t="str">
        <f>_xlfn.IFNA(IF($B1564="","",VLOOKUP($B1564,'SWC Towers'!$A:$Q,$AB$2,FALSE)),"")</f>
        <v/>
      </c>
      <c r="AC1564" s="20">
        <f>SUM(Table25[[#This Row],[IT Tower: Application]:[Other/Non-IT ]])</f>
        <v>1</v>
      </c>
      <c r="AD1564" s="67"/>
      <c r="AE1564" s="67"/>
      <c r="AF1564" s="67"/>
      <c r="AG1564" s="67"/>
      <c r="AH1564" s="67"/>
      <c r="AI1564" s="67"/>
      <c r="AJ1564" s="67"/>
      <c r="AK1564" s="67"/>
      <c r="AL1564" s="67"/>
      <c r="AM1564" s="67"/>
      <c r="AN1564" s="67"/>
      <c r="AO1564" s="67"/>
      <c r="AP1564" s="67"/>
      <c r="AQ1564" s="67"/>
      <c r="AR1564" s="67"/>
      <c r="AS1564" s="67"/>
      <c r="AT1564" s="67"/>
      <c r="AU1564" s="67"/>
      <c r="AV1564" s="67"/>
      <c r="AW1564" s="67"/>
      <c r="AX1564" s="67"/>
      <c r="AY1564" s="67"/>
      <c r="AZ1564" s="67">
        <v>0</v>
      </c>
      <c r="BA1564" s="67">
        <v>3190000</v>
      </c>
      <c r="BB1564" s="113">
        <v>11018335</v>
      </c>
      <c r="BC1564" s="113">
        <v>11151034</v>
      </c>
      <c r="BD1564" s="113"/>
      <c r="BE1564" s="113"/>
      <c r="BF1564" s="113"/>
      <c r="BG1564" s="113"/>
      <c r="BH1564" s="113"/>
      <c r="BI1564" s="113"/>
      <c r="BJ1564" s="113"/>
      <c r="BK1564" s="113"/>
      <c r="BL1564" s="113"/>
      <c r="BM1564" s="113"/>
      <c r="BN1564" s="113"/>
      <c r="BO1564" s="113"/>
      <c r="BP1564" s="113"/>
      <c r="BQ1564" s="113"/>
      <c r="BR1564" s="113"/>
      <c r="BS1564" s="113"/>
      <c r="BT1564" s="113"/>
      <c r="BU1564" s="113"/>
      <c r="BV1564" s="113"/>
      <c r="BW1564" s="113"/>
      <c r="BX1564" s="113"/>
      <c r="BY1564" s="113"/>
      <c r="BZ1564" s="113"/>
      <c r="CA1564" s="67"/>
      <c r="CB1564" s="113"/>
      <c r="CC1564" s="69">
        <f>SUM(Table25[[#This Row],[Contract Amount FY00]:[Contract Amount FY50]])</f>
        <v>25359369</v>
      </c>
      <c r="CD1564" s="114"/>
    </row>
    <row r="1565" spans="1:82" x14ac:dyDescent="0.25">
      <c r="A1565" s="122" t="s">
        <v>1956</v>
      </c>
      <c r="B1565" s="122" t="s">
        <v>278</v>
      </c>
      <c r="C1565" s="122" t="s">
        <v>459</v>
      </c>
      <c r="E1565" s="26" t="str">
        <f>IFERROR(IF(VLOOKUP(Table25[[#This Row],[Contract No.]],Table3[#All],3,FALSE)="","No","Yes"),"")</f>
        <v>Yes</v>
      </c>
      <c r="F1565" s="107" t="str">
        <f>IFERROR(VLOOKUP(Table25[[#This Row],[Contract No.]],Table3[#All],3,FALSE),"")</f>
        <v>NASPO</v>
      </c>
      <c r="G1565" s="107" t="str">
        <f>IFERROR(IF(Table25[[#This Row],[Cooperative Purchase
(Yes/No)]]="Yes","Yes",IF(VLOOKUP(Table25[[#This Row],[Contract No.]],Table3[#All],1,FALSE)=Table25[[#This Row],[Contract No.]],"Yes","No")),"No")</f>
        <v>Yes</v>
      </c>
      <c r="H1565" s="51">
        <f>IFERROR(VLOOKUP(Table25[[#This Row],[Contract No.]],Table3[#All],4,FALSE),"")</f>
        <v>42917</v>
      </c>
      <c r="I1565" s="28">
        <f>IFERROR(IF(AND(MONTH(Table25[[#This Row],[Contract Start Date]])&gt;6,MONTH(Table25[[#This Row],[Contract Start Date]])&lt;=12),YEAR(Table25[[#This Row],[Contract Start Date]])+1,YEAR(Table25[[#This Row],[Contract Start Date]])),"")</f>
        <v>2018</v>
      </c>
      <c r="J1565" s="108">
        <f>Table25[[#This Row],[FY Formula start]]</f>
        <v>2018</v>
      </c>
      <c r="K1565" s="59" t="str">
        <f>"FY"&amp;" "&amp;Table25[[#This Row],[Year Start]]</f>
        <v>FY 2018</v>
      </c>
      <c r="L1565" s="109">
        <f>IFERROR(VLOOKUP(Table25[[#This Row],[Contract No.]],Table3[#All],5,FALSE),"")</f>
        <v>46280</v>
      </c>
      <c r="M1565" s="110">
        <f>IFERROR(IF(Table25[[#This Row],[Contract End Date]]="99/99/9999","No End",IF(AND(MONTH(Table25[[#This Row],[Contract End Date]])&gt;6,MONTH(Table25[[#This Row],[Contract End Date]])&lt;=12),YEAR(Table25[[#This Row],[Contract End Date]])+1,YEAR(Table25[[#This Row],[Contract End Date]]))),"")</f>
        <v>2027</v>
      </c>
      <c r="N1565" s="111">
        <f>Table25[[#This Row],[FY Formula end]]</f>
        <v>2027</v>
      </c>
      <c r="O1565" s="112" t="str">
        <f>IF(Table25[[#This Row],[Year End]]="No End","No End","FY"&amp;" "&amp;Table25[[#This Row],[Year End]])</f>
        <v>FY 2027</v>
      </c>
      <c r="P1565" s="27"/>
      <c r="Q1565" s="104">
        <f>_xlfn.IFNA(IF($B1565="","",VLOOKUP($B1565,'SWC Towers'!$A:$Q,$Q$2,FALSE)),"")</f>
        <v>0.4</v>
      </c>
      <c r="R1565" s="106" t="str">
        <f>_xlfn.IFNA(IF($B1565="","",VLOOKUP($B1565,'SWC Towers'!$A:$Q,$R$2,FALSE)),"")</f>
        <v/>
      </c>
      <c r="S1565" s="106" t="str">
        <f>_xlfn.IFNA(IF($B1565="","",VLOOKUP($B1565,'SWC Towers'!$A:$Q,$S$2,FALSE)),"")</f>
        <v/>
      </c>
      <c r="T1565" s="106">
        <f>_xlfn.IFNA(IF($B1565="","",VLOOKUP($B1565,'SWC Towers'!$A:$Q,$T$2,FALSE)),"")</f>
        <v>0.05</v>
      </c>
      <c r="U1565" s="104" t="str">
        <f>_xlfn.IFNA(IF($B1565="","",VLOOKUP($B1565,'SWC Towers'!$A:$Q,$U$2,FALSE)),"")</f>
        <v/>
      </c>
      <c r="V1565" s="104" t="str">
        <f>_xlfn.IFNA(IF($B1565="","",VLOOKUP($B1565,'SWC Towers'!$A:$Q,$V$2,FALSE)),"")</f>
        <v/>
      </c>
      <c r="W1565" s="104">
        <f>_xlfn.IFNA(IF($B1565="","",VLOOKUP($B1565,'SWC Towers'!$A:$Q,$W$2,FALSE)),"")</f>
        <v>0.1</v>
      </c>
      <c r="X1565" s="104" t="str">
        <f>_xlfn.IFNA(IF($B1565="","",VLOOKUP($B1565,'SWC Towers'!$A:$Q,$X$2,FALSE)),"")</f>
        <v/>
      </c>
      <c r="Y1565" s="104">
        <f>_xlfn.IFNA(IF($B1565="","",VLOOKUP($B1565,'SWC Towers'!$A:$Q,$Y$2,FALSE)),"")</f>
        <v>0.05</v>
      </c>
      <c r="Z1565" s="104" t="str">
        <f>_xlfn.IFNA(IF($B1565="","",VLOOKUP($B1565,'SWC Towers'!$A:$Q,$Z$2,FALSE)),"")</f>
        <v/>
      </c>
      <c r="AA1565" s="104">
        <f>_xlfn.IFNA(IF($B1565="","",VLOOKUP($B1565,'SWC Towers'!$A:$Q,$AA$2,FALSE)),"")</f>
        <v>0.4</v>
      </c>
      <c r="AB1565" s="106" t="str">
        <f>_xlfn.IFNA(IF($B1565="","",VLOOKUP($B1565,'SWC Towers'!$A:$Q,$AB$2,FALSE)),"")</f>
        <v/>
      </c>
      <c r="AC1565" s="20">
        <f>SUM(Table25[[#This Row],[IT Tower: Application]:[Other/Non-IT ]])</f>
        <v>1</v>
      </c>
      <c r="AD1565" s="67"/>
      <c r="AE1565" s="67"/>
      <c r="AF1565" s="67"/>
      <c r="AG1565" s="67"/>
      <c r="AH1565" s="67"/>
      <c r="AI1565" s="67"/>
      <c r="AJ1565" s="67"/>
      <c r="AK1565" s="67"/>
      <c r="AL1565" s="67"/>
      <c r="AM1565" s="67"/>
      <c r="AN1565" s="67"/>
      <c r="AO1565" s="67"/>
      <c r="AP1565" s="67"/>
      <c r="AQ1565" s="67"/>
      <c r="AR1565" s="67"/>
      <c r="AS1565" s="67"/>
      <c r="AT1565" s="67"/>
      <c r="AU1565" s="67"/>
      <c r="AV1565" s="67"/>
      <c r="AW1565" s="67"/>
      <c r="AX1565" s="67"/>
      <c r="AY1565" s="67">
        <v>0</v>
      </c>
      <c r="AZ1565" s="67">
        <v>920507</v>
      </c>
      <c r="BA1565" s="67">
        <v>1748225</v>
      </c>
      <c r="BB1565" s="113">
        <v>1572268</v>
      </c>
      <c r="BC1565" s="113">
        <v>1108065</v>
      </c>
      <c r="BD1565" s="113"/>
      <c r="BE1565" s="113"/>
      <c r="BF1565" s="113"/>
      <c r="BG1565" s="113"/>
      <c r="BH1565" s="113"/>
      <c r="BI1565" s="113"/>
      <c r="BJ1565" s="113"/>
      <c r="BK1565" s="113"/>
      <c r="BL1565" s="113"/>
      <c r="BM1565" s="113"/>
      <c r="BN1565" s="113"/>
      <c r="BO1565" s="113"/>
      <c r="BP1565" s="113"/>
      <c r="BQ1565" s="113"/>
      <c r="BR1565" s="113"/>
      <c r="BS1565" s="113"/>
      <c r="BT1565" s="113"/>
      <c r="BU1565" s="113"/>
      <c r="BV1565" s="113"/>
      <c r="BW1565" s="113"/>
      <c r="BX1565" s="113"/>
      <c r="BY1565" s="113"/>
      <c r="BZ1565" s="113"/>
      <c r="CA1565" s="67"/>
      <c r="CB1565" s="113"/>
      <c r="CC1565" s="69">
        <f>SUM(Table25[[#This Row],[Contract Amount FY00]:[Contract Amount FY50]])</f>
        <v>5349065</v>
      </c>
      <c r="CD1565" s="114"/>
    </row>
    <row r="1566" spans="1:82" x14ac:dyDescent="0.25">
      <c r="A1566" s="122" t="s">
        <v>1956</v>
      </c>
      <c r="B1566" s="122" t="s">
        <v>278</v>
      </c>
      <c r="C1566" s="122" t="s">
        <v>3219</v>
      </c>
      <c r="E1566" s="26" t="str">
        <f>IFERROR(IF(VLOOKUP(Table25[[#This Row],[Contract No.]],Table3[#All],3,FALSE)="","No","Yes"),"")</f>
        <v>Yes</v>
      </c>
      <c r="F1566" s="107" t="str">
        <f>IFERROR(VLOOKUP(Table25[[#This Row],[Contract No.]],Table3[#All],3,FALSE),"")</f>
        <v>NASPO</v>
      </c>
      <c r="G1566" s="107" t="str">
        <f>IFERROR(IF(Table25[[#This Row],[Cooperative Purchase
(Yes/No)]]="Yes","Yes",IF(VLOOKUP(Table25[[#This Row],[Contract No.]],Table3[#All],1,FALSE)=Table25[[#This Row],[Contract No.]],"Yes","No")),"No")</f>
        <v>Yes</v>
      </c>
      <c r="H1566" s="51">
        <f>IFERROR(VLOOKUP(Table25[[#This Row],[Contract No.]],Table3[#All],4,FALSE),"")</f>
        <v>42917</v>
      </c>
      <c r="I1566" s="28">
        <f>IFERROR(IF(AND(MONTH(Table25[[#This Row],[Contract Start Date]])&gt;6,MONTH(Table25[[#This Row],[Contract Start Date]])&lt;=12),YEAR(Table25[[#This Row],[Contract Start Date]])+1,YEAR(Table25[[#This Row],[Contract Start Date]])),"")</f>
        <v>2018</v>
      </c>
      <c r="J1566" s="108">
        <f>Table25[[#This Row],[FY Formula start]]</f>
        <v>2018</v>
      </c>
      <c r="K1566" s="59" t="str">
        <f>"FY"&amp;" "&amp;Table25[[#This Row],[Year Start]]</f>
        <v>FY 2018</v>
      </c>
      <c r="L1566" s="109">
        <f>IFERROR(VLOOKUP(Table25[[#This Row],[Contract No.]],Table3[#All],5,FALSE),"")</f>
        <v>46280</v>
      </c>
      <c r="M1566" s="110">
        <f>IFERROR(IF(Table25[[#This Row],[Contract End Date]]="99/99/9999","No End",IF(AND(MONTH(Table25[[#This Row],[Contract End Date]])&gt;6,MONTH(Table25[[#This Row],[Contract End Date]])&lt;=12),YEAR(Table25[[#This Row],[Contract End Date]])+1,YEAR(Table25[[#This Row],[Contract End Date]]))),"")</f>
        <v>2027</v>
      </c>
      <c r="N1566" s="111">
        <f>Table25[[#This Row],[FY Formula end]]</f>
        <v>2027</v>
      </c>
      <c r="O1566" s="112" t="str">
        <f>IF(Table25[[#This Row],[Year End]]="No End","No End","FY"&amp;" "&amp;Table25[[#This Row],[Year End]])</f>
        <v>FY 2027</v>
      </c>
      <c r="P1566" s="27"/>
      <c r="Q1566" s="104">
        <f>_xlfn.IFNA(IF($B1566="","",VLOOKUP($B1566,'SWC Towers'!$A:$Q,$Q$2,FALSE)),"")</f>
        <v>0.4</v>
      </c>
      <c r="R1566" s="106" t="str">
        <f>_xlfn.IFNA(IF($B1566="","",VLOOKUP($B1566,'SWC Towers'!$A:$Q,$R$2,FALSE)),"")</f>
        <v/>
      </c>
      <c r="S1566" s="106" t="str">
        <f>_xlfn.IFNA(IF($B1566="","",VLOOKUP($B1566,'SWC Towers'!$A:$Q,$S$2,FALSE)),"")</f>
        <v/>
      </c>
      <c r="T1566" s="106">
        <f>_xlfn.IFNA(IF($B1566="","",VLOOKUP($B1566,'SWC Towers'!$A:$Q,$T$2,FALSE)),"")</f>
        <v>0.05</v>
      </c>
      <c r="U1566" s="104" t="str">
        <f>_xlfn.IFNA(IF($B1566="","",VLOOKUP($B1566,'SWC Towers'!$A:$Q,$U$2,FALSE)),"")</f>
        <v/>
      </c>
      <c r="V1566" s="104" t="str">
        <f>_xlfn.IFNA(IF($B1566="","",VLOOKUP($B1566,'SWC Towers'!$A:$Q,$V$2,FALSE)),"")</f>
        <v/>
      </c>
      <c r="W1566" s="104">
        <f>_xlfn.IFNA(IF($B1566="","",VLOOKUP($B1566,'SWC Towers'!$A:$Q,$W$2,FALSE)),"")</f>
        <v>0.1</v>
      </c>
      <c r="X1566" s="104" t="str">
        <f>_xlfn.IFNA(IF($B1566="","",VLOOKUP($B1566,'SWC Towers'!$A:$Q,$X$2,FALSE)),"")</f>
        <v/>
      </c>
      <c r="Y1566" s="104">
        <f>_xlfn.IFNA(IF($B1566="","",VLOOKUP($B1566,'SWC Towers'!$A:$Q,$Y$2,FALSE)),"")</f>
        <v>0.05</v>
      </c>
      <c r="Z1566" s="104" t="str">
        <f>_xlfn.IFNA(IF($B1566="","",VLOOKUP($B1566,'SWC Towers'!$A:$Q,$Z$2,FALSE)),"")</f>
        <v/>
      </c>
      <c r="AA1566" s="104">
        <f>_xlfn.IFNA(IF($B1566="","",VLOOKUP($B1566,'SWC Towers'!$A:$Q,$AA$2,FALSE)),"")</f>
        <v>0.4</v>
      </c>
      <c r="AB1566" s="106" t="str">
        <f>_xlfn.IFNA(IF($B1566="","",VLOOKUP($B1566,'SWC Towers'!$A:$Q,$AB$2,FALSE)),"")</f>
        <v/>
      </c>
      <c r="AC1566" s="20">
        <f>SUM(Table25[[#This Row],[IT Tower: Application]:[Other/Non-IT ]])</f>
        <v>1</v>
      </c>
      <c r="AD1566" s="67"/>
      <c r="AE1566" s="67"/>
      <c r="AF1566" s="67"/>
      <c r="AG1566" s="67"/>
      <c r="AH1566" s="67"/>
      <c r="AI1566" s="67"/>
      <c r="AJ1566" s="67"/>
      <c r="AK1566" s="67"/>
      <c r="AL1566" s="67"/>
      <c r="AM1566" s="67"/>
      <c r="AN1566" s="67"/>
      <c r="AO1566" s="67"/>
      <c r="AP1566" s="67"/>
      <c r="AQ1566" s="67"/>
      <c r="AR1566" s="67"/>
      <c r="AS1566" s="67"/>
      <c r="AT1566" s="67"/>
      <c r="AU1566" s="67"/>
      <c r="AV1566" s="67"/>
      <c r="AW1566" s="67"/>
      <c r="AX1566" s="67"/>
      <c r="AY1566" s="67"/>
      <c r="AZ1566" s="67">
        <v>2880</v>
      </c>
      <c r="BA1566" s="67">
        <v>1451261</v>
      </c>
      <c r="BB1566" s="113">
        <v>2196203</v>
      </c>
      <c r="BC1566" s="113">
        <v>3558526</v>
      </c>
      <c r="BD1566" s="113"/>
      <c r="BE1566" s="113"/>
      <c r="BF1566" s="113"/>
      <c r="BG1566" s="113"/>
      <c r="BH1566" s="113"/>
      <c r="BI1566" s="113"/>
      <c r="BJ1566" s="113"/>
      <c r="BK1566" s="113"/>
      <c r="BL1566" s="113"/>
      <c r="BM1566" s="113"/>
      <c r="BN1566" s="113"/>
      <c r="BO1566" s="113"/>
      <c r="BP1566" s="113"/>
      <c r="BQ1566" s="113"/>
      <c r="BR1566" s="113"/>
      <c r="BS1566" s="113"/>
      <c r="BT1566" s="113"/>
      <c r="BU1566" s="113"/>
      <c r="BV1566" s="113"/>
      <c r="BW1566" s="113"/>
      <c r="BX1566" s="113"/>
      <c r="BY1566" s="113"/>
      <c r="BZ1566" s="113"/>
      <c r="CA1566" s="67"/>
      <c r="CB1566" s="113"/>
      <c r="CC1566" s="69">
        <f>SUM(Table25[[#This Row],[Contract Amount FY00]:[Contract Amount FY50]])</f>
        <v>7208870</v>
      </c>
      <c r="CD1566" s="114"/>
    </row>
    <row r="1567" spans="1:82" x14ac:dyDescent="0.25">
      <c r="A1567" s="122" t="s">
        <v>1956</v>
      </c>
      <c r="B1567" s="122" t="s">
        <v>278</v>
      </c>
      <c r="C1567" s="122" t="s">
        <v>1038</v>
      </c>
      <c r="E1567" s="26" t="str">
        <f>IFERROR(IF(VLOOKUP(Table25[[#This Row],[Contract No.]],Table3[#All],3,FALSE)="","No","Yes"),"")</f>
        <v>Yes</v>
      </c>
      <c r="F1567" s="107" t="str">
        <f>IFERROR(VLOOKUP(Table25[[#This Row],[Contract No.]],Table3[#All],3,FALSE),"")</f>
        <v>NASPO</v>
      </c>
      <c r="G1567" s="107" t="str">
        <f>IFERROR(IF(Table25[[#This Row],[Cooperative Purchase
(Yes/No)]]="Yes","Yes",IF(VLOOKUP(Table25[[#This Row],[Contract No.]],Table3[#All],1,FALSE)=Table25[[#This Row],[Contract No.]],"Yes","No")),"No")</f>
        <v>Yes</v>
      </c>
      <c r="H1567" s="51">
        <f>IFERROR(VLOOKUP(Table25[[#This Row],[Contract No.]],Table3[#All],4,FALSE),"")</f>
        <v>42917</v>
      </c>
      <c r="I1567" s="28">
        <f>IFERROR(IF(AND(MONTH(Table25[[#This Row],[Contract Start Date]])&gt;6,MONTH(Table25[[#This Row],[Contract Start Date]])&lt;=12),YEAR(Table25[[#This Row],[Contract Start Date]])+1,YEAR(Table25[[#This Row],[Contract Start Date]])),"")</f>
        <v>2018</v>
      </c>
      <c r="J1567" s="108">
        <f>Table25[[#This Row],[FY Formula start]]</f>
        <v>2018</v>
      </c>
      <c r="K1567" s="59" t="str">
        <f>"FY"&amp;" "&amp;Table25[[#This Row],[Year Start]]</f>
        <v>FY 2018</v>
      </c>
      <c r="L1567" s="109">
        <f>IFERROR(VLOOKUP(Table25[[#This Row],[Contract No.]],Table3[#All],5,FALSE),"")</f>
        <v>46280</v>
      </c>
      <c r="M1567" s="110">
        <f>IFERROR(IF(Table25[[#This Row],[Contract End Date]]="99/99/9999","No End",IF(AND(MONTH(Table25[[#This Row],[Contract End Date]])&gt;6,MONTH(Table25[[#This Row],[Contract End Date]])&lt;=12),YEAR(Table25[[#This Row],[Contract End Date]])+1,YEAR(Table25[[#This Row],[Contract End Date]]))),"")</f>
        <v>2027</v>
      </c>
      <c r="N1567" s="111">
        <f>Table25[[#This Row],[FY Formula end]]</f>
        <v>2027</v>
      </c>
      <c r="O1567" s="112" t="str">
        <f>IF(Table25[[#This Row],[Year End]]="No End","No End","FY"&amp;" "&amp;Table25[[#This Row],[Year End]])</f>
        <v>FY 2027</v>
      </c>
      <c r="P1567" s="27"/>
      <c r="Q1567" s="104">
        <f>_xlfn.IFNA(IF($B1567="","",VLOOKUP($B1567,'SWC Towers'!$A:$Q,$Q$2,FALSE)),"")</f>
        <v>0.4</v>
      </c>
      <c r="R1567" s="106" t="str">
        <f>_xlfn.IFNA(IF($B1567="","",VLOOKUP($B1567,'SWC Towers'!$A:$Q,$R$2,FALSE)),"")</f>
        <v/>
      </c>
      <c r="S1567" s="106" t="str">
        <f>_xlfn.IFNA(IF($B1567="","",VLOOKUP($B1567,'SWC Towers'!$A:$Q,$S$2,FALSE)),"")</f>
        <v/>
      </c>
      <c r="T1567" s="106">
        <f>_xlfn.IFNA(IF($B1567="","",VLOOKUP($B1567,'SWC Towers'!$A:$Q,$T$2,FALSE)),"")</f>
        <v>0.05</v>
      </c>
      <c r="U1567" s="104" t="str">
        <f>_xlfn.IFNA(IF($B1567="","",VLOOKUP($B1567,'SWC Towers'!$A:$Q,$U$2,FALSE)),"")</f>
        <v/>
      </c>
      <c r="V1567" s="104" t="str">
        <f>_xlfn.IFNA(IF($B1567="","",VLOOKUP($B1567,'SWC Towers'!$A:$Q,$V$2,FALSE)),"")</f>
        <v/>
      </c>
      <c r="W1567" s="104">
        <f>_xlfn.IFNA(IF($B1567="","",VLOOKUP($B1567,'SWC Towers'!$A:$Q,$W$2,FALSE)),"")</f>
        <v>0.1</v>
      </c>
      <c r="X1567" s="104" t="str">
        <f>_xlfn.IFNA(IF($B1567="","",VLOOKUP($B1567,'SWC Towers'!$A:$Q,$X$2,FALSE)),"")</f>
        <v/>
      </c>
      <c r="Y1567" s="104">
        <f>_xlfn.IFNA(IF($B1567="","",VLOOKUP($B1567,'SWC Towers'!$A:$Q,$Y$2,FALSE)),"")</f>
        <v>0.05</v>
      </c>
      <c r="Z1567" s="104" t="str">
        <f>_xlfn.IFNA(IF($B1567="","",VLOOKUP($B1567,'SWC Towers'!$A:$Q,$Z$2,FALSE)),"")</f>
        <v/>
      </c>
      <c r="AA1567" s="104">
        <f>_xlfn.IFNA(IF($B1567="","",VLOOKUP($B1567,'SWC Towers'!$A:$Q,$AA$2,FALSE)),"")</f>
        <v>0.4</v>
      </c>
      <c r="AB1567" s="106" t="str">
        <f>_xlfn.IFNA(IF($B1567="","",VLOOKUP($B1567,'SWC Towers'!$A:$Q,$AB$2,FALSE)),"")</f>
        <v/>
      </c>
      <c r="AC1567" s="20">
        <f>SUM(Table25[[#This Row],[IT Tower: Application]:[Other/Non-IT ]])</f>
        <v>1</v>
      </c>
      <c r="AD1567" s="67"/>
      <c r="AE1567" s="67"/>
      <c r="AF1567" s="67"/>
      <c r="AG1567" s="67"/>
      <c r="AH1567" s="67"/>
      <c r="AI1567" s="67"/>
      <c r="AJ1567" s="67"/>
      <c r="AK1567" s="67"/>
      <c r="AL1567" s="67"/>
      <c r="AM1567" s="67"/>
      <c r="AN1567" s="67"/>
      <c r="AO1567" s="67"/>
      <c r="AP1567" s="67"/>
      <c r="AQ1567" s="67"/>
      <c r="AR1567" s="67"/>
      <c r="AS1567" s="67"/>
      <c r="AT1567" s="67"/>
      <c r="AU1567" s="67"/>
      <c r="AV1567" s="67"/>
      <c r="AW1567" s="67"/>
      <c r="AX1567" s="67">
        <v>271</v>
      </c>
      <c r="AY1567" s="67">
        <v>818</v>
      </c>
      <c r="AZ1567" s="67">
        <v>1070614</v>
      </c>
      <c r="BA1567" s="67">
        <v>0</v>
      </c>
      <c r="BB1567" s="113"/>
      <c r="BC1567" s="113"/>
      <c r="BD1567" s="113"/>
      <c r="BE1567" s="113"/>
      <c r="BF1567" s="113"/>
      <c r="BG1567" s="113"/>
      <c r="BH1567" s="113"/>
      <c r="BI1567" s="113"/>
      <c r="BJ1567" s="113"/>
      <c r="BK1567" s="113"/>
      <c r="BL1567" s="113"/>
      <c r="BM1567" s="113"/>
      <c r="BN1567" s="113"/>
      <c r="BO1567" s="113"/>
      <c r="BP1567" s="113"/>
      <c r="BQ1567" s="113"/>
      <c r="BR1567" s="113"/>
      <c r="BS1567" s="113"/>
      <c r="BT1567" s="113"/>
      <c r="BU1567" s="113"/>
      <c r="BV1567" s="113"/>
      <c r="BW1567" s="113"/>
      <c r="BX1567" s="113"/>
      <c r="BY1567" s="113"/>
      <c r="BZ1567" s="113"/>
      <c r="CA1567" s="67"/>
      <c r="CB1567" s="113"/>
      <c r="CC1567" s="69">
        <f>SUM(Table25[[#This Row],[Contract Amount FY00]:[Contract Amount FY50]])</f>
        <v>1071703</v>
      </c>
      <c r="CD1567" s="114"/>
    </row>
    <row r="1568" spans="1:82" x14ac:dyDescent="0.25">
      <c r="A1568" s="122" t="s">
        <v>1956</v>
      </c>
      <c r="B1568" s="122" t="s">
        <v>278</v>
      </c>
      <c r="C1568" s="122" t="s">
        <v>441</v>
      </c>
      <c r="E1568" s="26" t="str">
        <f>IFERROR(IF(VLOOKUP(Table25[[#This Row],[Contract No.]],Table3[#All],3,FALSE)="","No","Yes"),"")</f>
        <v>Yes</v>
      </c>
      <c r="F1568" s="107" t="str">
        <f>IFERROR(VLOOKUP(Table25[[#This Row],[Contract No.]],Table3[#All],3,FALSE),"")</f>
        <v>NASPO</v>
      </c>
      <c r="G1568" s="107" t="str">
        <f>IFERROR(IF(Table25[[#This Row],[Cooperative Purchase
(Yes/No)]]="Yes","Yes",IF(VLOOKUP(Table25[[#This Row],[Contract No.]],Table3[#All],1,FALSE)=Table25[[#This Row],[Contract No.]],"Yes","No")),"No")</f>
        <v>Yes</v>
      </c>
      <c r="H1568" s="51">
        <f>IFERROR(VLOOKUP(Table25[[#This Row],[Contract No.]],Table3[#All],4,FALSE),"")</f>
        <v>42917</v>
      </c>
      <c r="I1568" s="28">
        <f>IFERROR(IF(AND(MONTH(Table25[[#This Row],[Contract Start Date]])&gt;6,MONTH(Table25[[#This Row],[Contract Start Date]])&lt;=12),YEAR(Table25[[#This Row],[Contract Start Date]])+1,YEAR(Table25[[#This Row],[Contract Start Date]])),"")</f>
        <v>2018</v>
      </c>
      <c r="J1568" s="108">
        <f>Table25[[#This Row],[FY Formula start]]</f>
        <v>2018</v>
      </c>
      <c r="K1568" s="59" t="str">
        <f>"FY"&amp;" "&amp;Table25[[#This Row],[Year Start]]</f>
        <v>FY 2018</v>
      </c>
      <c r="L1568" s="109">
        <f>IFERROR(VLOOKUP(Table25[[#This Row],[Contract No.]],Table3[#All],5,FALSE),"")</f>
        <v>46280</v>
      </c>
      <c r="M1568" s="110">
        <f>IFERROR(IF(Table25[[#This Row],[Contract End Date]]="99/99/9999","No End",IF(AND(MONTH(Table25[[#This Row],[Contract End Date]])&gt;6,MONTH(Table25[[#This Row],[Contract End Date]])&lt;=12),YEAR(Table25[[#This Row],[Contract End Date]])+1,YEAR(Table25[[#This Row],[Contract End Date]]))),"")</f>
        <v>2027</v>
      </c>
      <c r="N1568" s="111">
        <f>Table25[[#This Row],[FY Formula end]]</f>
        <v>2027</v>
      </c>
      <c r="O1568" s="112" t="str">
        <f>IF(Table25[[#This Row],[Year End]]="No End","No End","FY"&amp;" "&amp;Table25[[#This Row],[Year End]])</f>
        <v>FY 2027</v>
      </c>
      <c r="P1568" s="27"/>
      <c r="Q1568" s="104">
        <f>_xlfn.IFNA(IF($B1568="","",VLOOKUP($B1568,'SWC Towers'!$A:$Q,$Q$2,FALSE)),"")</f>
        <v>0.4</v>
      </c>
      <c r="R1568" s="106" t="str">
        <f>_xlfn.IFNA(IF($B1568="","",VLOOKUP($B1568,'SWC Towers'!$A:$Q,$R$2,FALSE)),"")</f>
        <v/>
      </c>
      <c r="S1568" s="106" t="str">
        <f>_xlfn.IFNA(IF($B1568="","",VLOOKUP($B1568,'SWC Towers'!$A:$Q,$S$2,FALSE)),"")</f>
        <v/>
      </c>
      <c r="T1568" s="106">
        <f>_xlfn.IFNA(IF($B1568="","",VLOOKUP($B1568,'SWC Towers'!$A:$Q,$T$2,FALSE)),"")</f>
        <v>0.05</v>
      </c>
      <c r="U1568" s="104" t="str">
        <f>_xlfn.IFNA(IF($B1568="","",VLOOKUP($B1568,'SWC Towers'!$A:$Q,$U$2,FALSE)),"")</f>
        <v/>
      </c>
      <c r="V1568" s="104" t="str">
        <f>_xlfn.IFNA(IF($B1568="","",VLOOKUP($B1568,'SWC Towers'!$A:$Q,$V$2,FALSE)),"")</f>
        <v/>
      </c>
      <c r="W1568" s="104">
        <f>_xlfn.IFNA(IF($B1568="","",VLOOKUP($B1568,'SWC Towers'!$A:$Q,$W$2,FALSE)),"")</f>
        <v>0.1</v>
      </c>
      <c r="X1568" s="104" t="str">
        <f>_xlfn.IFNA(IF($B1568="","",VLOOKUP($B1568,'SWC Towers'!$A:$Q,$X$2,FALSE)),"")</f>
        <v/>
      </c>
      <c r="Y1568" s="104">
        <f>_xlfn.IFNA(IF($B1568="","",VLOOKUP($B1568,'SWC Towers'!$A:$Q,$Y$2,FALSE)),"")</f>
        <v>0.05</v>
      </c>
      <c r="Z1568" s="104" t="str">
        <f>_xlfn.IFNA(IF($B1568="","",VLOOKUP($B1568,'SWC Towers'!$A:$Q,$Z$2,FALSE)),"")</f>
        <v/>
      </c>
      <c r="AA1568" s="104">
        <f>_xlfn.IFNA(IF($B1568="","",VLOOKUP($B1568,'SWC Towers'!$A:$Q,$AA$2,FALSE)),"")</f>
        <v>0.4</v>
      </c>
      <c r="AB1568" s="106" t="str">
        <f>_xlfn.IFNA(IF($B1568="","",VLOOKUP($B1568,'SWC Towers'!$A:$Q,$AB$2,FALSE)),"")</f>
        <v/>
      </c>
      <c r="AC1568" s="20">
        <f>SUM(Table25[[#This Row],[IT Tower: Application]:[Other/Non-IT ]])</f>
        <v>1</v>
      </c>
      <c r="AD1568" s="67"/>
      <c r="AE1568" s="67"/>
      <c r="AF1568" s="67"/>
      <c r="AG1568" s="67"/>
      <c r="AH1568" s="67"/>
      <c r="AI1568" s="67"/>
      <c r="AJ1568" s="67"/>
      <c r="AK1568" s="67"/>
      <c r="AL1568" s="67"/>
      <c r="AM1568" s="67"/>
      <c r="AN1568" s="67"/>
      <c r="AO1568" s="67"/>
      <c r="AP1568" s="67"/>
      <c r="AQ1568" s="67"/>
      <c r="AR1568" s="67"/>
      <c r="AS1568" s="67"/>
      <c r="AT1568" s="67"/>
      <c r="AU1568" s="67"/>
      <c r="AV1568" s="67"/>
      <c r="AW1568" s="67"/>
      <c r="AX1568" s="67"/>
      <c r="AY1568" s="67"/>
      <c r="AZ1568" s="67"/>
      <c r="BA1568" s="67">
        <v>546180</v>
      </c>
      <c r="BB1568" s="113">
        <v>649417</v>
      </c>
      <c r="BC1568" s="113">
        <v>541208</v>
      </c>
      <c r="BD1568" s="113"/>
      <c r="BE1568" s="113"/>
      <c r="BF1568" s="113"/>
      <c r="BG1568" s="113"/>
      <c r="BH1568" s="113"/>
      <c r="BI1568" s="113"/>
      <c r="BJ1568" s="113"/>
      <c r="BK1568" s="113"/>
      <c r="BL1568" s="113"/>
      <c r="BM1568" s="113"/>
      <c r="BN1568" s="113"/>
      <c r="BO1568" s="113"/>
      <c r="BP1568" s="113"/>
      <c r="BQ1568" s="113"/>
      <c r="BR1568" s="113"/>
      <c r="BS1568" s="113"/>
      <c r="BT1568" s="113"/>
      <c r="BU1568" s="113"/>
      <c r="BV1568" s="113"/>
      <c r="BW1568" s="113"/>
      <c r="BX1568" s="113"/>
      <c r="BY1568" s="113"/>
      <c r="BZ1568" s="113"/>
      <c r="CA1568" s="67"/>
      <c r="CB1568" s="113"/>
      <c r="CC1568" s="69">
        <f>SUM(Table25[[#This Row],[Contract Amount FY00]:[Contract Amount FY50]])</f>
        <v>1736805</v>
      </c>
      <c r="CD1568" s="114"/>
    </row>
    <row r="1569" spans="1:82" x14ac:dyDescent="0.25">
      <c r="A1569" s="122" t="s">
        <v>1956</v>
      </c>
      <c r="B1569" s="122" t="s">
        <v>278</v>
      </c>
      <c r="C1569" s="122" t="s">
        <v>279</v>
      </c>
      <c r="E1569" s="26" t="str">
        <f>IFERROR(IF(VLOOKUP(Table25[[#This Row],[Contract No.]],Table3[#All],3,FALSE)="","No","Yes"),"")</f>
        <v>Yes</v>
      </c>
      <c r="F1569" s="107" t="str">
        <f>IFERROR(VLOOKUP(Table25[[#This Row],[Contract No.]],Table3[#All],3,FALSE),"")</f>
        <v>NASPO</v>
      </c>
      <c r="G1569" s="107" t="str">
        <f>IFERROR(IF(Table25[[#This Row],[Cooperative Purchase
(Yes/No)]]="Yes","Yes",IF(VLOOKUP(Table25[[#This Row],[Contract No.]],Table3[#All],1,FALSE)=Table25[[#This Row],[Contract No.]],"Yes","No")),"No")</f>
        <v>Yes</v>
      </c>
      <c r="H1569" s="51">
        <f>IFERROR(VLOOKUP(Table25[[#This Row],[Contract No.]],Table3[#All],4,FALSE),"")</f>
        <v>42917</v>
      </c>
      <c r="I1569" s="28">
        <f>IFERROR(IF(AND(MONTH(Table25[[#This Row],[Contract Start Date]])&gt;6,MONTH(Table25[[#This Row],[Contract Start Date]])&lt;=12),YEAR(Table25[[#This Row],[Contract Start Date]])+1,YEAR(Table25[[#This Row],[Contract Start Date]])),"")</f>
        <v>2018</v>
      </c>
      <c r="J1569" s="108">
        <f>Table25[[#This Row],[FY Formula start]]</f>
        <v>2018</v>
      </c>
      <c r="K1569" s="59" t="str">
        <f>"FY"&amp;" "&amp;Table25[[#This Row],[Year Start]]</f>
        <v>FY 2018</v>
      </c>
      <c r="L1569" s="109">
        <f>IFERROR(VLOOKUP(Table25[[#This Row],[Contract No.]],Table3[#All],5,FALSE),"")</f>
        <v>46280</v>
      </c>
      <c r="M1569" s="110">
        <f>IFERROR(IF(Table25[[#This Row],[Contract End Date]]="99/99/9999","No End",IF(AND(MONTH(Table25[[#This Row],[Contract End Date]])&gt;6,MONTH(Table25[[#This Row],[Contract End Date]])&lt;=12),YEAR(Table25[[#This Row],[Contract End Date]])+1,YEAR(Table25[[#This Row],[Contract End Date]]))),"")</f>
        <v>2027</v>
      </c>
      <c r="N1569" s="111">
        <f>Table25[[#This Row],[FY Formula end]]</f>
        <v>2027</v>
      </c>
      <c r="O1569" s="112" t="str">
        <f>IF(Table25[[#This Row],[Year End]]="No End","No End","FY"&amp;" "&amp;Table25[[#This Row],[Year End]])</f>
        <v>FY 2027</v>
      </c>
      <c r="P1569" s="27"/>
      <c r="Q1569" s="104">
        <f>_xlfn.IFNA(IF($B1569="","",VLOOKUP($B1569,'SWC Towers'!$A:$Q,$Q$2,FALSE)),"")</f>
        <v>0.4</v>
      </c>
      <c r="R1569" s="106" t="str">
        <f>_xlfn.IFNA(IF($B1569="","",VLOOKUP($B1569,'SWC Towers'!$A:$Q,$R$2,FALSE)),"")</f>
        <v/>
      </c>
      <c r="S1569" s="106" t="str">
        <f>_xlfn.IFNA(IF($B1569="","",VLOOKUP($B1569,'SWC Towers'!$A:$Q,$S$2,FALSE)),"")</f>
        <v/>
      </c>
      <c r="T1569" s="106">
        <f>_xlfn.IFNA(IF($B1569="","",VLOOKUP($B1569,'SWC Towers'!$A:$Q,$T$2,FALSE)),"")</f>
        <v>0.05</v>
      </c>
      <c r="U1569" s="104" t="str">
        <f>_xlfn.IFNA(IF($B1569="","",VLOOKUP($B1569,'SWC Towers'!$A:$Q,$U$2,FALSE)),"")</f>
        <v/>
      </c>
      <c r="V1569" s="104" t="str">
        <f>_xlfn.IFNA(IF($B1569="","",VLOOKUP($B1569,'SWC Towers'!$A:$Q,$V$2,FALSE)),"")</f>
        <v/>
      </c>
      <c r="W1569" s="104">
        <f>_xlfn.IFNA(IF($B1569="","",VLOOKUP($B1569,'SWC Towers'!$A:$Q,$W$2,FALSE)),"")</f>
        <v>0.1</v>
      </c>
      <c r="X1569" s="104" t="str">
        <f>_xlfn.IFNA(IF($B1569="","",VLOOKUP($B1569,'SWC Towers'!$A:$Q,$X$2,FALSE)),"")</f>
        <v/>
      </c>
      <c r="Y1569" s="104">
        <f>_xlfn.IFNA(IF($B1569="","",VLOOKUP($B1569,'SWC Towers'!$A:$Q,$Y$2,FALSE)),"")</f>
        <v>0.05</v>
      </c>
      <c r="Z1569" s="104" t="str">
        <f>_xlfn.IFNA(IF($B1569="","",VLOOKUP($B1569,'SWC Towers'!$A:$Q,$Z$2,FALSE)),"")</f>
        <v/>
      </c>
      <c r="AA1569" s="104">
        <f>_xlfn.IFNA(IF($B1569="","",VLOOKUP($B1569,'SWC Towers'!$A:$Q,$AA$2,FALSE)),"")</f>
        <v>0.4</v>
      </c>
      <c r="AB1569" s="106" t="str">
        <f>_xlfn.IFNA(IF($B1569="","",VLOOKUP($B1569,'SWC Towers'!$A:$Q,$AB$2,FALSE)),"")</f>
        <v/>
      </c>
      <c r="AC1569" s="20">
        <f>SUM(Table25[[#This Row],[IT Tower: Application]:[Other/Non-IT ]])</f>
        <v>1</v>
      </c>
      <c r="AD1569" s="67"/>
      <c r="AE1569" s="67"/>
      <c r="AF1569" s="67"/>
      <c r="AG1569" s="67"/>
      <c r="AH1569" s="67"/>
      <c r="AI1569" s="67"/>
      <c r="AJ1569" s="67"/>
      <c r="AK1569" s="67"/>
      <c r="AL1569" s="67"/>
      <c r="AM1569" s="67"/>
      <c r="AN1569" s="67"/>
      <c r="AO1569" s="67"/>
      <c r="AP1569" s="67"/>
      <c r="AQ1569" s="67"/>
      <c r="AR1569" s="67"/>
      <c r="AS1569" s="67"/>
      <c r="AT1569" s="67"/>
      <c r="AU1569" s="67"/>
      <c r="AV1569" s="67"/>
      <c r="AW1569" s="67"/>
      <c r="AX1569" s="67">
        <v>0</v>
      </c>
      <c r="AY1569" s="67">
        <v>4699895</v>
      </c>
      <c r="AZ1569" s="67">
        <v>5456498</v>
      </c>
      <c r="BA1569" s="67">
        <v>6873245</v>
      </c>
      <c r="BB1569" s="113">
        <v>9867535</v>
      </c>
      <c r="BC1569" s="113">
        <v>9529961</v>
      </c>
      <c r="BD1569" s="113"/>
      <c r="BE1569" s="113"/>
      <c r="BF1569" s="113"/>
      <c r="BG1569" s="113"/>
      <c r="BH1569" s="113"/>
      <c r="BI1569" s="113"/>
      <c r="BJ1569" s="113"/>
      <c r="BK1569" s="113"/>
      <c r="BL1569" s="113"/>
      <c r="BM1569" s="113"/>
      <c r="BN1569" s="113"/>
      <c r="BO1569" s="113"/>
      <c r="BP1569" s="113"/>
      <c r="BQ1569" s="113"/>
      <c r="BR1569" s="113"/>
      <c r="BS1569" s="113"/>
      <c r="BT1569" s="113"/>
      <c r="BU1569" s="113"/>
      <c r="BV1569" s="113"/>
      <c r="BW1569" s="113"/>
      <c r="BX1569" s="113"/>
      <c r="BY1569" s="113"/>
      <c r="BZ1569" s="113"/>
      <c r="CA1569" s="67"/>
      <c r="CB1569" s="113"/>
      <c r="CC1569" s="69">
        <f>SUM(Table25[[#This Row],[Contract Amount FY00]:[Contract Amount FY50]])</f>
        <v>36427134</v>
      </c>
      <c r="CD1569" s="114"/>
    </row>
    <row r="1570" spans="1:82" x14ac:dyDescent="0.25">
      <c r="A1570" s="122" t="s">
        <v>1956</v>
      </c>
      <c r="B1570" s="122" t="s">
        <v>2244</v>
      </c>
      <c r="C1570" s="122" t="s">
        <v>380</v>
      </c>
      <c r="E1570" s="26" t="str">
        <f>IFERROR(IF(VLOOKUP(Table25[[#This Row],[Contract No.]],Table3[#All],3,FALSE)="","No","Yes"),"")</f>
        <v>No</v>
      </c>
      <c r="F1570" s="107" t="str">
        <f>IFERROR(VLOOKUP(Table25[[#This Row],[Contract No.]],Table3[#All],3,FALSE),"")</f>
        <v/>
      </c>
      <c r="G1570" s="107" t="str">
        <f>IFERROR(IF(Table25[[#This Row],[Cooperative Purchase
(Yes/No)]]="Yes","Yes",IF(VLOOKUP(Table25[[#This Row],[Contract No.]],Table3[#All],1,FALSE)=Table25[[#This Row],[Contract No.]],"Yes","No")),"No")</f>
        <v>Yes</v>
      </c>
      <c r="H1570" s="51">
        <f>IFERROR(VLOOKUP(Table25[[#This Row],[Contract No.]],Table3[#All],4,FALSE),"")</f>
        <v>44512</v>
      </c>
      <c r="I1570" s="28">
        <f>IFERROR(IF(AND(MONTH(Table25[[#This Row],[Contract Start Date]])&gt;6,MONTH(Table25[[#This Row],[Contract Start Date]])&lt;=12),YEAR(Table25[[#This Row],[Contract Start Date]])+1,YEAR(Table25[[#This Row],[Contract Start Date]])),"")</f>
        <v>2022</v>
      </c>
      <c r="J1570" s="108">
        <f>Table25[[#This Row],[FY Formula start]]</f>
        <v>2022</v>
      </c>
      <c r="K1570" s="59" t="str">
        <f>"FY"&amp;" "&amp;Table25[[#This Row],[Year Start]]</f>
        <v>FY 2022</v>
      </c>
      <c r="L1570" s="109">
        <f>IFERROR(VLOOKUP(Table25[[#This Row],[Contract No.]],Table3[#All],5,FALSE),"")</f>
        <v>46702</v>
      </c>
      <c r="M1570" s="110">
        <f>IFERROR(IF(Table25[[#This Row],[Contract End Date]]="99/99/9999","No End",IF(AND(MONTH(Table25[[#This Row],[Contract End Date]])&gt;6,MONTH(Table25[[#This Row],[Contract End Date]])&lt;=12),YEAR(Table25[[#This Row],[Contract End Date]])+1,YEAR(Table25[[#This Row],[Contract End Date]]))),"")</f>
        <v>2028</v>
      </c>
      <c r="N1570" s="111">
        <f>Table25[[#This Row],[FY Formula end]]</f>
        <v>2028</v>
      </c>
      <c r="O1570" s="112" t="str">
        <f>IF(Table25[[#This Row],[Year End]]="No End","No End","FY"&amp;" "&amp;Table25[[#This Row],[Year End]])</f>
        <v>FY 2028</v>
      </c>
      <c r="P1570" s="27"/>
      <c r="Q1570" s="104" t="str">
        <f>_xlfn.IFNA(IF($B1570="","",VLOOKUP($B1570,'SWC Towers'!$A:$Q,$Q$2,FALSE)),"")</f>
        <v/>
      </c>
      <c r="R1570" s="106" t="str">
        <f>_xlfn.IFNA(IF($B1570="","",VLOOKUP($B1570,'SWC Towers'!$A:$Q,$R$2,FALSE)),"")</f>
        <v/>
      </c>
      <c r="S1570" s="106" t="str">
        <f>_xlfn.IFNA(IF($B1570="","",VLOOKUP($B1570,'SWC Towers'!$A:$Q,$S$2,FALSE)),"")</f>
        <v/>
      </c>
      <c r="T1570" s="106">
        <f>_xlfn.IFNA(IF($B1570="","",VLOOKUP($B1570,'SWC Towers'!$A:$Q,$T$2,FALSE)),"")</f>
        <v>0.5</v>
      </c>
      <c r="U1570" s="104" t="str">
        <f>_xlfn.IFNA(IF($B1570="","",VLOOKUP($B1570,'SWC Towers'!$A:$Q,$U$2,FALSE)),"")</f>
        <v/>
      </c>
      <c r="V1570" s="104" t="str">
        <f>_xlfn.IFNA(IF($B1570="","",VLOOKUP($B1570,'SWC Towers'!$A:$Q,$V$2,FALSE)),"")</f>
        <v/>
      </c>
      <c r="W1570" s="104">
        <f>_xlfn.IFNA(IF($B1570="","",VLOOKUP($B1570,'SWC Towers'!$A:$Q,$W$2,FALSE)),"")</f>
        <v>0.5</v>
      </c>
      <c r="X1570" s="104" t="str">
        <f>_xlfn.IFNA(IF($B1570="","",VLOOKUP($B1570,'SWC Towers'!$A:$Q,$X$2,FALSE)),"")</f>
        <v/>
      </c>
      <c r="Y1570" s="104" t="str">
        <f>_xlfn.IFNA(IF($B1570="","",VLOOKUP($B1570,'SWC Towers'!$A:$Q,$Y$2,FALSE)),"")</f>
        <v/>
      </c>
      <c r="Z1570" s="104" t="str">
        <f>_xlfn.IFNA(IF($B1570="","",VLOOKUP($B1570,'SWC Towers'!$A:$Q,$Z$2,FALSE)),"")</f>
        <v/>
      </c>
      <c r="AA1570" s="104" t="str">
        <f>_xlfn.IFNA(IF($B1570="","",VLOOKUP($B1570,'SWC Towers'!$A:$Q,$AA$2,FALSE)),"")</f>
        <v/>
      </c>
      <c r="AB1570" s="106" t="str">
        <f>_xlfn.IFNA(IF($B1570="","",VLOOKUP($B1570,'SWC Towers'!$A:$Q,$AB$2,FALSE)),"")</f>
        <v/>
      </c>
      <c r="AC1570" s="20">
        <f>SUM(Table25[[#This Row],[IT Tower: Application]:[Other/Non-IT ]])</f>
        <v>1</v>
      </c>
      <c r="AD1570" s="67"/>
      <c r="AE1570" s="67"/>
      <c r="AF1570" s="67"/>
      <c r="AG1570" s="67"/>
      <c r="AH1570" s="67"/>
      <c r="AI1570" s="67"/>
      <c r="AJ1570" s="67"/>
      <c r="AK1570" s="67"/>
      <c r="AL1570" s="67"/>
      <c r="AM1570" s="67"/>
      <c r="AN1570" s="67"/>
      <c r="AO1570" s="67"/>
      <c r="AP1570" s="67"/>
      <c r="AQ1570" s="67"/>
      <c r="AR1570" s="67"/>
      <c r="AS1570" s="67"/>
      <c r="AT1570" s="67"/>
      <c r="AU1570" s="67"/>
      <c r="AV1570" s="67"/>
      <c r="AW1570" s="67"/>
      <c r="AX1570" s="67"/>
      <c r="AY1570" s="67"/>
      <c r="AZ1570" s="67"/>
      <c r="BA1570" s="67"/>
      <c r="BB1570" s="113"/>
      <c r="BC1570" s="113">
        <v>41067</v>
      </c>
      <c r="BD1570" s="113"/>
      <c r="BE1570" s="113"/>
      <c r="BF1570" s="113"/>
      <c r="BG1570" s="113"/>
      <c r="BH1570" s="113"/>
      <c r="BI1570" s="113"/>
      <c r="BJ1570" s="113"/>
      <c r="BK1570" s="113"/>
      <c r="BL1570" s="113"/>
      <c r="BM1570" s="113"/>
      <c r="BN1570" s="113"/>
      <c r="BO1570" s="113"/>
      <c r="BP1570" s="113"/>
      <c r="BQ1570" s="113"/>
      <c r="BR1570" s="113"/>
      <c r="BS1570" s="113"/>
      <c r="BT1570" s="113"/>
      <c r="BU1570" s="113"/>
      <c r="BV1570" s="113"/>
      <c r="BW1570" s="113"/>
      <c r="BX1570" s="113"/>
      <c r="BY1570" s="113"/>
      <c r="BZ1570" s="113"/>
      <c r="CA1570" s="67"/>
      <c r="CB1570" s="113"/>
      <c r="CC1570" s="69">
        <f>SUM(Table25[[#This Row],[Contract Amount FY00]:[Contract Amount FY50]])</f>
        <v>41067</v>
      </c>
      <c r="CD1570" s="114"/>
    </row>
    <row r="1571" spans="1:82" x14ac:dyDescent="0.25">
      <c r="A1571" s="122" t="s">
        <v>1956</v>
      </c>
      <c r="B1571" s="122" t="s">
        <v>2244</v>
      </c>
      <c r="C1571" s="122" t="s">
        <v>373</v>
      </c>
      <c r="E1571" s="26" t="str">
        <f>IFERROR(IF(VLOOKUP(Table25[[#This Row],[Contract No.]],Table3[#All],3,FALSE)="","No","Yes"),"")</f>
        <v>No</v>
      </c>
      <c r="F1571" s="107" t="str">
        <f>IFERROR(VLOOKUP(Table25[[#This Row],[Contract No.]],Table3[#All],3,FALSE),"")</f>
        <v/>
      </c>
      <c r="G1571" s="107" t="str">
        <f>IFERROR(IF(Table25[[#This Row],[Cooperative Purchase
(Yes/No)]]="Yes","Yes",IF(VLOOKUP(Table25[[#This Row],[Contract No.]],Table3[#All],1,FALSE)=Table25[[#This Row],[Contract No.]],"Yes","No")),"No")</f>
        <v>Yes</v>
      </c>
      <c r="H1571" s="51">
        <f>IFERROR(VLOOKUP(Table25[[#This Row],[Contract No.]],Table3[#All],4,FALSE),"")</f>
        <v>44512</v>
      </c>
      <c r="I1571" s="28">
        <f>IFERROR(IF(AND(MONTH(Table25[[#This Row],[Contract Start Date]])&gt;6,MONTH(Table25[[#This Row],[Contract Start Date]])&lt;=12),YEAR(Table25[[#This Row],[Contract Start Date]])+1,YEAR(Table25[[#This Row],[Contract Start Date]])),"")</f>
        <v>2022</v>
      </c>
      <c r="J1571" s="108">
        <f>Table25[[#This Row],[FY Formula start]]</f>
        <v>2022</v>
      </c>
      <c r="K1571" s="59" t="str">
        <f>"FY"&amp;" "&amp;Table25[[#This Row],[Year Start]]</f>
        <v>FY 2022</v>
      </c>
      <c r="L1571" s="109">
        <f>IFERROR(VLOOKUP(Table25[[#This Row],[Contract No.]],Table3[#All],5,FALSE),"")</f>
        <v>46702</v>
      </c>
      <c r="M1571" s="110">
        <f>IFERROR(IF(Table25[[#This Row],[Contract End Date]]="99/99/9999","No End",IF(AND(MONTH(Table25[[#This Row],[Contract End Date]])&gt;6,MONTH(Table25[[#This Row],[Contract End Date]])&lt;=12),YEAR(Table25[[#This Row],[Contract End Date]])+1,YEAR(Table25[[#This Row],[Contract End Date]]))),"")</f>
        <v>2028</v>
      </c>
      <c r="N1571" s="111">
        <f>Table25[[#This Row],[FY Formula end]]</f>
        <v>2028</v>
      </c>
      <c r="O1571" s="112" t="str">
        <f>IF(Table25[[#This Row],[Year End]]="No End","No End","FY"&amp;" "&amp;Table25[[#This Row],[Year End]])</f>
        <v>FY 2028</v>
      </c>
      <c r="P1571" s="27"/>
      <c r="Q1571" s="104" t="str">
        <f>_xlfn.IFNA(IF($B1571="","",VLOOKUP($B1571,'SWC Towers'!$A:$Q,$Q$2,FALSE)),"")</f>
        <v/>
      </c>
      <c r="R1571" s="106" t="str">
        <f>_xlfn.IFNA(IF($B1571="","",VLOOKUP($B1571,'SWC Towers'!$A:$Q,$R$2,FALSE)),"")</f>
        <v/>
      </c>
      <c r="S1571" s="106" t="str">
        <f>_xlfn.IFNA(IF($B1571="","",VLOOKUP($B1571,'SWC Towers'!$A:$Q,$S$2,FALSE)),"")</f>
        <v/>
      </c>
      <c r="T1571" s="106">
        <f>_xlfn.IFNA(IF($B1571="","",VLOOKUP($B1571,'SWC Towers'!$A:$Q,$T$2,FALSE)),"")</f>
        <v>0.5</v>
      </c>
      <c r="U1571" s="104" t="str">
        <f>_xlfn.IFNA(IF($B1571="","",VLOOKUP($B1571,'SWC Towers'!$A:$Q,$U$2,FALSE)),"")</f>
        <v/>
      </c>
      <c r="V1571" s="104" t="str">
        <f>_xlfn.IFNA(IF($B1571="","",VLOOKUP($B1571,'SWC Towers'!$A:$Q,$V$2,FALSE)),"")</f>
        <v/>
      </c>
      <c r="W1571" s="104">
        <f>_xlfn.IFNA(IF($B1571="","",VLOOKUP($B1571,'SWC Towers'!$A:$Q,$W$2,FALSE)),"")</f>
        <v>0.5</v>
      </c>
      <c r="X1571" s="104" t="str">
        <f>_xlfn.IFNA(IF($B1571="","",VLOOKUP($B1571,'SWC Towers'!$A:$Q,$X$2,FALSE)),"")</f>
        <v/>
      </c>
      <c r="Y1571" s="104" t="str">
        <f>_xlfn.IFNA(IF($B1571="","",VLOOKUP($B1571,'SWC Towers'!$A:$Q,$Y$2,FALSE)),"")</f>
        <v/>
      </c>
      <c r="Z1571" s="104" t="str">
        <f>_xlfn.IFNA(IF($B1571="","",VLOOKUP($B1571,'SWC Towers'!$A:$Q,$Z$2,FALSE)),"")</f>
        <v/>
      </c>
      <c r="AA1571" s="104" t="str">
        <f>_xlfn.IFNA(IF($B1571="","",VLOOKUP($B1571,'SWC Towers'!$A:$Q,$AA$2,FALSE)),"")</f>
        <v/>
      </c>
      <c r="AB1571" s="106" t="str">
        <f>_xlfn.IFNA(IF($B1571="","",VLOOKUP($B1571,'SWC Towers'!$A:$Q,$AB$2,FALSE)),"")</f>
        <v/>
      </c>
      <c r="AC1571" s="20">
        <f>SUM(Table25[[#This Row],[IT Tower: Application]:[Other/Non-IT ]])</f>
        <v>1</v>
      </c>
      <c r="AD1571" s="67"/>
      <c r="AE1571" s="67"/>
      <c r="AF1571" s="67"/>
      <c r="AG1571" s="67"/>
      <c r="AH1571" s="67"/>
      <c r="AI1571" s="67"/>
      <c r="AJ1571" s="67"/>
      <c r="AK1571" s="67"/>
      <c r="AL1571" s="67"/>
      <c r="AM1571" s="67"/>
      <c r="AN1571" s="67"/>
      <c r="AO1571" s="67"/>
      <c r="AP1571" s="67"/>
      <c r="AQ1571" s="67"/>
      <c r="AR1571" s="67"/>
      <c r="AS1571" s="67"/>
      <c r="AT1571" s="67"/>
      <c r="AU1571" s="67"/>
      <c r="AV1571" s="67"/>
      <c r="AW1571" s="67"/>
      <c r="AX1571" s="67"/>
      <c r="AY1571" s="67"/>
      <c r="AZ1571" s="67"/>
      <c r="BA1571" s="67">
        <v>369500</v>
      </c>
      <c r="BB1571" s="113">
        <v>12503</v>
      </c>
      <c r="BC1571" s="113">
        <v>80779</v>
      </c>
      <c r="BD1571" s="113"/>
      <c r="BE1571" s="113"/>
      <c r="BF1571" s="113"/>
      <c r="BG1571" s="113"/>
      <c r="BH1571" s="113"/>
      <c r="BI1571" s="113"/>
      <c r="BJ1571" s="113"/>
      <c r="BK1571" s="113"/>
      <c r="BL1571" s="113"/>
      <c r="BM1571" s="113"/>
      <c r="BN1571" s="113"/>
      <c r="BO1571" s="113"/>
      <c r="BP1571" s="113"/>
      <c r="BQ1571" s="113"/>
      <c r="BR1571" s="113"/>
      <c r="BS1571" s="113"/>
      <c r="BT1571" s="113"/>
      <c r="BU1571" s="113"/>
      <c r="BV1571" s="113"/>
      <c r="BW1571" s="113"/>
      <c r="BX1571" s="113"/>
      <c r="BY1571" s="113"/>
      <c r="BZ1571" s="113"/>
      <c r="CA1571" s="67"/>
      <c r="CB1571" s="113"/>
      <c r="CC1571" s="69">
        <f>SUM(Table25[[#This Row],[Contract Amount FY00]:[Contract Amount FY50]])</f>
        <v>462782</v>
      </c>
      <c r="CD1571" s="114"/>
    </row>
    <row r="1572" spans="1:82" x14ac:dyDescent="0.25">
      <c r="A1572" s="122" t="s">
        <v>1956</v>
      </c>
      <c r="B1572" s="122" t="s">
        <v>2244</v>
      </c>
      <c r="C1572" s="122" t="s">
        <v>652</v>
      </c>
      <c r="E1572" s="26" t="str">
        <f>IFERROR(IF(VLOOKUP(Table25[[#This Row],[Contract No.]],Table3[#All],3,FALSE)="","No","Yes"),"")</f>
        <v>No</v>
      </c>
      <c r="F1572" s="107" t="str">
        <f>IFERROR(VLOOKUP(Table25[[#This Row],[Contract No.]],Table3[#All],3,FALSE),"")</f>
        <v/>
      </c>
      <c r="G1572" s="107" t="str">
        <f>IFERROR(IF(Table25[[#This Row],[Cooperative Purchase
(Yes/No)]]="Yes","Yes",IF(VLOOKUP(Table25[[#This Row],[Contract No.]],Table3[#All],1,FALSE)=Table25[[#This Row],[Contract No.]],"Yes","No")),"No")</f>
        <v>Yes</v>
      </c>
      <c r="H1572" s="51">
        <f>IFERROR(VLOOKUP(Table25[[#This Row],[Contract No.]],Table3[#All],4,FALSE),"")</f>
        <v>44512</v>
      </c>
      <c r="I1572" s="28">
        <f>IFERROR(IF(AND(MONTH(Table25[[#This Row],[Contract Start Date]])&gt;6,MONTH(Table25[[#This Row],[Contract Start Date]])&lt;=12),YEAR(Table25[[#This Row],[Contract Start Date]])+1,YEAR(Table25[[#This Row],[Contract Start Date]])),"")</f>
        <v>2022</v>
      </c>
      <c r="J1572" s="108">
        <f>Table25[[#This Row],[FY Formula start]]</f>
        <v>2022</v>
      </c>
      <c r="K1572" s="59" t="str">
        <f>"FY"&amp;" "&amp;Table25[[#This Row],[Year Start]]</f>
        <v>FY 2022</v>
      </c>
      <c r="L1572" s="109">
        <f>IFERROR(VLOOKUP(Table25[[#This Row],[Contract No.]],Table3[#All],5,FALSE),"")</f>
        <v>46702</v>
      </c>
      <c r="M1572" s="110">
        <f>IFERROR(IF(Table25[[#This Row],[Contract End Date]]="99/99/9999","No End",IF(AND(MONTH(Table25[[#This Row],[Contract End Date]])&gt;6,MONTH(Table25[[#This Row],[Contract End Date]])&lt;=12),YEAR(Table25[[#This Row],[Contract End Date]])+1,YEAR(Table25[[#This Row],[Contract End Date]]))),"")</f>
        <v>2028</v>
      </c>
      <c r="N1572" s="111">
        <f>Table25[[#This Row],[FY Formula end]]</f>
        <v>2028</v>
      </c>
      <c r="O1572" s="112" t="str">
        <f>IF(Table25[[#This Row],[Year End]]="No End","No End","FY"&amp;" "&amp;Table25[[#This Row],[Year End]])</f>
        <v>FY 2028</v>
      </c>
      <c r="P1572" s="27"/>
      <c r="Q1572" s="104" t="str">
        <f>_xlfn.IFNA(IF($B1572="","",VLOOKUP($B1572,'SWC Towers'!$A:$Q,$Q$2,FALSE)),"")</f>
        <v/>
      </c>
      <c r="R1572" s="106" t="str">
        <f>_xlfn.IFNA(IF($B1572="","",VLOOKUP($B1572,'SWC Towers'!$A:$Q,$R$2,FALSE)),"")</f>
        <v/>
      </c>
      <c r="S1572" s="106" t="str">
        <f>_xlfn.IFNA(IF($B1572="","",VLOOKUP($B1572,'SWC Towers'!$A:$Q,$S$2,FALSE)),"")</f>
        <v/>
      </c>
      <c r="T1572" s="106">
        <f>_xlfn.IFNA(IF($B1572="","",VLOOKUP($B1572,'SWC Towers'!$A:$Q,$T$2,FALSE)),"")</f>
        <v>0.5</v>
      </c>
      <c r="U1572" s="104" t="str">
        <f>_xlfn.IFNA(IF($B1572="","",VLOOKUP($B1572,'SWC Towers'!$A:$Q,$U$2,FALSE)),"")</f>
        <v/>
      </c>
      <c r="V1572" s="104" t="str">
        <f>_xlfn.IFNA(IF($B1572="","",VLOOKUP($B1572,'SWC Towers'!$A:$Q,$V$2,FALSE)),"")</f>
        <v/>
      </c>
      <c r="W1572" s="104">
        <f>_xlfn.IFNA(IF($B1572="","",VLOOKUP($B1572,'SWC Towers'!$A:$Q,$W$2,FALSE)),"")</f>
        <v>0.5</v>
      </c>
      <c r="X1572" s="104" t="str">
        <f>_xlfn.IFNA(IF($B1572="","",VLOOKUP($B1572,'SWC Towers'!$A:$Q,$X$2,FALSE)),"")</f>
        <v/>
      </c>
      <c r="Y1572" s="104" t="str">
        <f>_xlfn.IFNA(IF($B1572="","",VLOOKUP($B1572,'SWC Towers'!$A:$Q,$Y$2,FALSE)),"")</f>
        <v/>
      </c>
      <c r="Z1572" s="104" t="str">
        <f>_xlfn.IFNA(IF($B1572="","",VLOOKUP($B1572,'SWC Towers'!$A:$Q,$Z$2,FALSE)),"")</f>
        <v/>
      </c>
      <c r="AA1572" s="104" t="str">
        <f>_xlfn.IFNA(IF($B1572="","",VLOOKUP($B1572,'SWC Towers'!$A:$Q,$AA$2,FALSE)),"")</f>
        <v/>
      </c>
      <c r="AB1572" s="106" t="str">
        <f>_xlfn.IFNA(IF($B1572="","",VLOOKUP($B1572,'SWC Towers'!$A:$Q,$AB$2,FALSE)),"")</f>
        <v/>
      </c>
      <c r="AC1572" s="20">
        <f>SUM(Table25[[#This Row],[IT Tower: Application]:[Other/Non-IT ]])</f>
        <v>1</v>
      </c>
      <c r="AD1572" s="67"/>
      <c r="AE1572" s="67"/>
      <c r="AF1572" s="67"/>
      <c r="AG1572" s="67"/>
      <c r="AH1572" s="67"/>
      <c r="AI1572" s="67"/>
      <c r="AJ1572" s="67"/>
      <c r="AK1572" s="67"/>
      <c r="AL1572" s="67"/>
      <c r="AM1572" s="67"/>
      <c r="AN1572" s="67"/>
      <c r="AO1572" s="67"/>
      <c r="AP1572" s="67"/>
      <c r="AQ1572" s="67"/>
      <c r="AR1572" s="67"/>
      <c r="AS1572" s="67"/>
      <c r="AT1572" s="67"/>
      <c r="AU1572" s="67"/>
      <c r="AV1572" s="67"/>
      <c r="AW1572" s="67"/>
      <c r="AX1572" s="67"/>
      <c r="AY1572" s="67"/>
      <c r="AZ1572" s="67"/>
      <c r="BA1572" s="67"/>
      <c r="BB1572" s="113"/>
      <c r="BC1572" s="113">
        <v>2535.7199999999998</v>
      </c>
      <c r="BD1572" s="113"/>
      <c r="BE1572" s="113"/>
      <c r="BF1572" s="113"/>
      <c r="BG1572" s="113"/>
      <c r="BH1572" s="113"/>
      <c r="BI1572" s="113"/>
      <c r="BJ1572" s="113"/>
      <c r="BK1572" s="113"/>
      <c r="BL1572" s="113"/>
      <c r="BM1572" s="113"/>
      <c r="BN1572" s="113"/>
      <c r="BO1572" s="113"/>
      <c r="BP1572" s="113"/>
      <c r="BQ1572" s="113"/>
      <c r="BR1572" s="113"/>
      <c r="BS1572" s="113"/>
      <c r="BT1572" s="113"/>
      <c r="BU1572" s="113"/>
      <c r="BV1572" s="113"/>
      <c r="BW1572" s="113"/>
      <c r="BX1572" s="113"/>
      <c r="BY1572" s="113"/>
      <c r="BZ1572" s="113"/>
      <c r="CA1572" s="67"/>
      <c r="CB1572" s="113"/>
      <c r="CC1572" s="69">
        <f>SUM(Table25[[#This Row],[Contract Amount FY00]:[Contract Amount FY50]])</f>
        <v>2535.7199999999998</v>
      </c>
      <c r="CD1572" s="114"/>
    </row>
    <row r="1573" spans="1:82" x14ac:dyDescent="0.25">
      <c r="A1573" s="122" t="s">
        <v>1956</v>
      </c>
      <c r="B1573" s="122" t="s">
        <v>2244</v>
      </c>
      <c r="C1573" s="122" t="s">
        <v>381</v>
      </c>
      <c r="E1573" s="26" t="str">
        <f>IFERROR(IF(VLOOKUP(Table25[[#This Row],[Contract No.]],Table3[#All],3,FALSE)="","No","Yes"),"")</f>
        <v>No</v>
      </c>
      <c r="F1573" s="107" t="str">
        <f>IFERROR(VLOOKUP(Table25[[#This Row],[Contract No.]],Table3[#All],3,FALSE),"")</f>
        <v/>
      </c>
      <c r="G1573" s="107" t="str">
        <f>IFERROR(IF(Table25[[#This Row],[Cooperative Purchase
(Yes/No)]]="Yes","Yes",IF(VLOOKUP(Table25[[#This Row],[Contract No.]],Table3[#All],1,FALSE)=Table25[[#This Row],[Contract No.]],"Yes","No")),"No")</f>
        <v>Yes</v>
      </c>
      <c r="H1573" s="51">
        <f>IFERROR(VLOOKUP(Table25[[#This Row],[Contract No.]],Table3[#All],4,FALSE),"")</f>
        <v>44512</v>
      </c>
      <c r="I1573" s="28">
        <f>IFERROR(IF(AND(MONTH(Table25[[#This Row],[Contract Start Date]])&gt;6,MONTH(Table25[[#This Row],[Contract Start Date]])&lt;=12),YEAR(Table25[[#This Row],[Contract Start Date]])+1,YEAR(Table25[[#This Row],[Contract Start Date]])),"")</f>
        <v>2022</v>
      </c>
      <c r="J1573" s="108">
        <f>Table25[[#This Row],[FY Formula start]]</f>
        <v>2022</v>
      </c>
      <c r="K1573" s="59" t="str">
        <f>"FY"&amp;" "&amp;Table25[[#This Row],[Year Start]]</f>
        <v>FY 2022</v>
      </c>
      <c r="L1573" s="109">
        <f>IFERROR(VLOOKUP(Table25[[#This Row],[Contract No.]],Table3[#All],5,FALSE),"")</f>
        <v>46702</v>
      </c>
      <c r="M1573" s="110">
        <f>IFERROR(IF(Table25[[#This Row],[Contract End Date]]="99/99/9999","No End",IF(AND(MONTH(Table25[[#This Row],[Contract End Date]])&gt;6,MONTH(Table25[[#This Row],[Contract End Date]])&lt;=12),YEAR(Table25[[#This Row],[Contract End Date]])+1,YEAR(Table25[[#This Row],[Contract End Date]]))),"")</f>
        <v>2028</v>
      </c>
      <c r="N1573" s="111">
        <f>Table25[[#This Row],[FY Formula end]]</f>
        <v>2028</v>
      </c>
      <c r="O1573" s="112" t="str">
        <f>IF(Table25[[#This Row],[Year End]]="No End","No End","FY"&amp;" "&amp;Table25[[#This Row],[Year End]])</f>
        <v>FY 2028</v>
      </c>
      <c r="P1573" s="27"/>
      <c r="Q1573" s="104" t="str">
        <f>_xlfn.IFNA(IF($B1573="","",VLOOKUP($B1573,'SWC Towers'!$A:$Q,$Q$2,FALSE)),"")</f>
        <v/>
      </c>
      <c r="R1573" s="106" t="str">
        <f>_xlfn.IFNA(IF($B1573="","",VLOOKUP($B1573,'SWC Towers'!$A:$Q,$R$2,FALSE)),"")</f>
        <v/>
      </c>
      <c r="S1573" s="106" t="str">
        <f>_xlfn.IFNA(IF($B1573="","",VLOOKUP($B1573,'SWC Towers'!$A:$Q,$S$2,FALSE)),"")</f>
        <v/>
      </c>
      <c r="T1573" s="106">
        <f>_xlfn.IFNA(IF($B1573="","",VLOOKUP($B1573,'SWC Towers'!$A:$Q,$T$2,FALSE)),"")</f>
        <v>0.5</v>
      </c>
      <c r="U1573" s="104" t="str">
        <f>_xlfn.IFNA(IF($B1573="","",VLOOKUP($B1573,'SWC Towers'!$A:$Q,$U$2,FALSE)),"")</f>
        <v/>
      </c>
      <c r="V1573" s="104" t="str">
        <f>_xlfn.IFNA(IF($B1573="","",VLOOKUP($B1573,'SWC Towers'!$A:$Q,$V$2,FALSE)),"")</f>
        <v/>
      </c>
      <c r="W1573" s="104">
        <f>_xlfn.IFNA(IF($B1573="","",VLOOKUP($B1573,'SWC Towers'!$A:$Q,$W$2,FALSE)),"")</f>
        <v>0.5</v>
      </c>
      <c r="X1573" s="104" t="str">
        <f>_xlfn.IFNA(IF($B1573="","",VLOOKUP($B1573,'SWC Towers'!$A:$Q,$X$2,FALSE)),"")</f>
        <v/>
      </c>
      <c r="Y1573" s="104" t="str">
        <f>_xlfn.IFNA(IF($B1573="","",VLOOKUP($B1573,'SWC Towers'!$A:$Q,$Y$2,FALSE)),"")</f>
        <v/>
      </c>
      <c r="Z1573" s="104" t="str">
        <f>_xlfn.IFNA(IF($B1573="","",VLOOKUP($B1573,'SWC Towers'!$A:$Q,$Z$2,FALSE)),"")</f>
        <v/>
      </c>
      <c r="AA1573" s="104" t="str">
        <f>_xlfn.IFNA(IF($B1573="","",VLOOKUP($B1573,'SWC Towers'!$A:$Q,$AA$2,FALSE)),"")</f>
        <v/>
      </c>
      <c r="AB1573" s="106" t="str">
        <f>_xlfn.IFNA(IF($B1573="","",VLOOKUP($B1573,'SWC Towers'!$A:$Q,$AB$2,FALSE)),"")</f>
        <v/>
      </c>
      <c r="AC1573" s="20">
        <f>SUM(Table25[[#This Row],[IT Tower: Application]:[Other/Non-IT ]])</f>
        <v>1</v>
      </c>
      <c r="AD1573" s="67"/>
      <c r="AE1573" s="67"/>
      <c r="AF1573" s="67"/>
      <c r="AG1573" s="67"/>
      <c r="AH1573" s="67"/>
      <c r="AI1573" s="67"/>
      <c r="AJ1573" s="67"/>
      <c r="AK1573" s="67"/>
      <c r="AL1573" s="67"/>
      <c r="AM1573" s="67"/>
      <c r="AN1573" s="67"/>
      <c r="AO1573" s="67"/>
      <c r="AP1573" s="67"/>
      <c r="AQ1573" s="67"/>
      <c r="AR1573" s="67"/>
      <c r="AS1573" s="67"/>
      <c r="AT1573" s="67"/>
      <c r="AU1573" s="67"/>
      <c r="AV1573" s="67"/>
      <c r="AW1573" s="67"/>
      <c r="AX1573" s="67"/>
      <c r="AY1573" s="67"/>
      <c r="AZ1573" s="67"/>
      <c r="BA1573" s="67"/>
      <c r="BB1573" s="113">
        <v>8154</v>
      </c>
      <c r="BC1573" s="113">
        <v>0</v>
      </c>
      <c r="BD1573" s="113"/>
      <c r="BE1573" s="113"/>
      <c r="BF1573" s="113"/>
      <c r="BG1573" s="113"/>
      <c r="BH1573" s="113"/>
      <c r="BI1573" s="113"/>
      <c r="BJ1573" s="113"/>
      <c r="BK1573" s="113"/>
      <c r="BL1573" s="113"/>
      <c r="BM1573" s="113"/>
      <c r="BN1573" s="113"/>
      <c r="BO1573" s="113"/>
      <c r="BP1573" s="113"/>
      <c r="BQ1573" s="113"/>
      <c r="BR1573" s="113"/>
      <c r="BS1573" s="113"/>
      <c r="BT1573" s="113"/>
      <c r="BU1573" s="113"/>
      <c r="BV1573" s="113"/>
      <c r="BW1573" s="113"/>
      <c r="BX1573" s="113"/>
      <c r="BY1573" s="113"/>
      <c r="BZ1573" s="113"/>
      <c r="CA1573" s="67"/>
      <c r="CB1573" s="113"/>
      <c r="CC1573" s="69">
        <f>SUM(Table25[[#This Row],[Contract Amount FY00]:[Contract Amount FY50]])</f>
        <v>8154</v>
      </c>
      <c r="CD1573" s="114"/>
    </row>
    <row r="1574" spans="1:82" x14ac:dyDescent="0.25">
      <c r="A1574" s="122" t="s">
        <v>1956</v>
      </c>
      <c r="B1574" s="122" t="s">
        <v>2244</v>
      </c>
      <c r="C1574" s="122" t="s">
        <v>813</v>
      </c>
      <c r="E1574" s="26" t="str">
        <f>IFERROR(IF(VLOOKUP(Table25[[#This Row],[Contract No.]],Table3[#All],3,FALSE)="","No","Yes"),"")</f>
        <v>No</v>
      </c>
      <c r="F1574" s="107" t="str">
        <f>IFERROR(VLOOKUP(Table25[[#This Row],[Contract No.]],Table3[#All],3,FALSE),"")</f>
        <v/>
      </c>
      <c r="G1574" s="107" t="str">
        <f>IFERROR(IF(Table25[[#This Row],[Cooperative Purchase
(Yes/No)]]="Yes","Yes",IF(VLOOKUP(Table25[[#This Row],[Contract No.]],Table3[#All],1,FALSE)=Table25[[#This Row],[Contract No.]],"Yes","No")),"No")</f>
        <v>Yes</v>
      </c>
      <c r="H1574" s="51">
        <f>IFERROR(VLOOKUP(Table25[[#This Row],[Contract No.]],Table3[#All],4,FALSE),"")</f>
        <v>44512</v>
      </c>
      <c r="I1574" s="28">
        <f>IFERROR(IF(AND(MONTH(Table25[[#This Row],[Contract Start Date]])&gt;6,MONTH(Table25[[#This Row],[Contract Start Date]])&lt;=12),YEAR(Table25[[#This Row],[Contract Start Date]])+1,YEAR(Table25[[#This Row],[Contract Start Date]])),"")</f>
        <v>2022</v>
      </c>
      <c r="J1574" s="108">
        <f>Table25[[#This Row],[FY Formula start]]</f>
        <v>2022</v>
      </c>
      <c r="K1574" s="59" t="str">
        <f>"FY"&amp;" "&amp;Table25[[#This Row],[Year Start]]</f>
        <v>FY 2022</v>
      </c>
      <c r="L1574" s="109">
        <f>IFERROR(VLOOKUP(Table25[[#This Row],[Contract No.]],Table3[#All],5,FALSE),"")</f>
        <v>46702</v>
      </c>
      <c r="M1574" s="110">
        <f>IFERROR(IF(Table25[[#This Row],[Contract End Date]]="99/99/9999","No End",IF(AND(MONTH(Table25[[#This Row],[Contract End Date]])&gt;6,MONTH(Table25[[#This Row],[Contract End Date]])&lt;=12),YEAR(Table25[[#This Row],[Contract End Date]])+1,YEAR(Table25[[#This Row],[Contract End Date]]))),"")</f>
        <v>2028</v>
      </c>
      <c r="N1574" s="111">
        <f>Table25[[#This Row],[FY Formula end]]</f>
        <v>2028</v>
      </c>
      <c r="O1574" s="112" t="str">
        <f>IF(Table25[[#This Row],[Year End]]="No End","No End","FY"&amp;" "&amp;Table25[[#This Row],[Year End]])</f>
        <v>FY 2028</v>
      </c>
      <c r="P1574" s="27"/>
      <c r="Q1574" s="104" t="str">
        <f>_xlfn.IFNA(IF($B1574="","",VLOOKUP($B1574,'SWC Towers'!$A:$Q,$Q$2,FALSE)),"")</f>
        <v/>
      </c>
      <c r="R1574" s="106" t="str">
        <f>_xlfn.IFNA(IF($B1574="","",VLOOKUP($B1574,'SWC Towers'!$A:$Q,$R$2,FALSE)),"")</f>
        <v/>
      </c>
      <c r="S1574" s="106" t="str">
        <f>_xlfn.IFNA(IF($B1574="","",VLOOKUP($B1574,'SWC Towers'!$A:$Q,$S$2,FALSE)),"")</f>
        <v/>
      </c>
      <c r="T1574" s="106">
        <f>_xlfn.IFNA(IF($B1574="","",VLOOKUP($B1574,'SWC Towers'!$A:$Q,$T$2,FALSE)),"")</f>
        <v>0.5</v>
      </c>
      <c r="U1574" s="104" t="str">
        <f>_xlfn.IFNA(IF($B1574="","",VLOOKUP($B1574,'SWC Towers'!$A:$Q,$U$2,FALSE)),"")</f>
        <v/>
      </c>
      <c r="V1574" s="104" t="str">
        <f>_xlfn.IFNA(IF($B1574="","",VLOOKUP($B1574,'SWC Towers'!$A:$Q,$V$2,FALSE)),"")</f>
        <v/>
      </c>
      <c r="W1574" s="104">
        <f>_xlfn.IFNA(IF($B1574="","",VLOOKUP($B1574,'SWC Towers'!$A:$Q,$W$2,FALSE)),"")</f>
        <v>0.5</v>
      </c>
      <c r="X1574" s="104" t="str">
        <f>_xlfn.IFNA(IF($B1574="","",VLOOKUP($B1574,'SWC Towers'!$A:$Q,$X$2,FALSE)),"")</f>
        <v/>
      </c>
      <c r="Y1574" s="104" t="str">
        <f>_xlfn.IFNA(IF($B1574="","",VLOOKUP($B1574,'SWC Towers'!$A:$Q,$Y$2,FALSE)),"")</f>
        <v/>
      </c>
      <c r="Z1574" s="104" t="str">
        <f>_xlfn.IFNA(IF($B1574="","",VLOOKUP($B1574,'SWC Towers'!$A:$Q,$Z$2,FALSE)),"")</f>
        <v/>
      </c>
      <c r="AA1574" s="104" t="str">
        <f>_xlfn.IFNA(IF($B1574="","",VLOOKUP($B1574,'SWC Towers'!$A:$Q,$AA$2,FALSE)),"")</f>
        <v/>
      </c>
      <c r="AB1574" s="106" t="str">
        <f>_xlfn.IFNA(IF($B1574="","",VLOOKUP($B1574,'SWC Towers'!$A:$Q,$AB$2,FALSE)),"")</f>
        <v/>
      </c>
      <c r="AC1574" s="20">
        <f>SUM(Table25[[#This Row],[IT Tower: Application]:[Other/Non-IT ]])</f>
        <v>1</v>
      </c>
      <c r="AD1574" s="67"/>
      <c r="AE1574" s="67"/>
      <c r="AF1574" s="67"/>
      <c r="AG1574" s="67"/>
      <c r="AH1574" s="67"/>
      <c r="AI1574" s="67"/>
      <c r="AJ1574" s="67"/>
      <c r="AK1574" s="67"/>
      <c r="AL1574" s="67"/>
      <c r="AM1574" s="67"/>
      <c r="AN1574" s="67"/>
      <c r="AO1574" s="67"/>
      <c r="AP1574" s="67"/>
      <c r="AQ1574" s="67"/>
      <c r="AR1574" s="67"/>
      <c r="AS1574" s="67"/>
      <c r="AT1574" s="67"/>
      <c r="AU1574" s="67"/>
      <c r="AV1574" s="67"/>
      <c r="AW1574" s="67"/>
      <c r="AX1574" s="67"/>
      <c r="AY1574" s="67"/>
      <c r="AZ1574" s="67">
        <v>0</v>
      </c>
      <c r="BA1574" s="67">
        <v>397483</v>
      </c>
      <c r="BB1574" s="113">
        <v>146688</v>
      </c>
      <c r="BC1574" s="113">
        <v>118119</v>
      </c>
      <c r="BD1574" s="113"/>
      <c r="BE1574" s="113"/>
      <c r="BF1574" s="113"/>
      <c r="BG1574" s="113"/>
      <c r="BH1574" s="113"/>
      <c r="BI1574" s="113"/>
      <c r="BJ1574" s="113"/>
      <c r="BK1574" s="113"/>
      <c r="BL1574" s="113"/>
      <c r="BM1574" s="113"/>
      <c r="BN1574" s="113"/>
      <c r="BO1574" s="113"/>
      <c r="BP1574" s="113"/>
      <c r="BQ1574" s="113"/>
      <c r="BR1574" s="113"/>
      <c r="BS1574" s="113"/>
      <c r="BT1574" s="113"/>
      <c r="BU1574" s="113"/>
      <c r="BV1574" s="113"/>
      <c r="BW1574" s="113"/>
      <c r="BX1574" s="113"/>
      <c r="BY1574" s="113"/>
      <c r="BZ1574" s="113"/>
      <c r="CA1574" s="67"/>
      <c r="CB1574" s="113"/>
      <c r="CC1574" s="69">
        <f>SUM(Table25[[#This Row],[Contract Amount FY00]:[Contract Amount FY50]])</f>
        <v>662290</v>
      </c>
      <c r="CD1574" s="114"/>
    </row>
    <row r="1575" spans="1:82" x14ac:dyDescent="0.25">
      <c r="A1575" s="122" t="s">
        <v>1956</v>
      </c>
      <c r="B1575" s="122" t="s">
        <v>2244</v>
      </c>
      <c r="C1575" s="122" t="s">
        <v>2602</v>
      </c>
      <c r="E1575" s="26" t="str">
        <f>IFERROR(IF(VLOOKUP(Table25[[#This Row],[Contract No.]],Table3[#All],3,FALSE)="","No","Yes"),"")</f>
        <v>No</v>
      </c>
      <c r="F1575" s="107" t="str">
        <f>IFERROR(VLOOKUP(Table25[[#This Row],[Contract No.]],Table3[#All],3,FALSE),"")</f>
        <v/>
      </c>
      <c r="G1575" s="107" t="str">
        <f>IFERROR(IF(Table25[[#This Row],[Cooperative Purchase
(Yes/No)]]="Yes","Yes",IF(VLOOKUP(Table25[[#This Row],[Contract No.]],Table3[#All],1,FALSE)=Table25[[#This Row],[Contract No.]],"Yes","No")),"No")</f>
        <v>Yes</v>
      </c>
      <c r="H1575" s="51">
        <f>IFERROR(VLOOKUP(Table25[[#This Row],[Contract No.]],Table3[#All],4,FALSE),"")</f>
        <v>44512</v>
      </c>
      <c r="I1575" s="28">
        <f>IFERROR(IF(AND(MONTH(Table25[[#This Row],[Contract Start Date]])&gt;6,MONTH(Table25[[#This Row],[Contract Start Date]])&lt;=12),YEAR(Table25[[#This Row],[Contract Start Date]])+1,YEAR(Table25[[#This Row],[Contract Start Date]])),"")</f>
        <v>2022</v>
      </c>
      <c r="J1575" s="108">
        <f>Table25[[#This Row],[FY Formula start]]</f>
        <v>2022</v>
      </c>
      <c r="K1575" s="59" t="str">
        <f>"FY"&amp;" "&amp;Table25[[#This Row],[Year Start]]</f>
        <v>FY 2022</v>
      </c>
      <c r="L1575" s="109">
        <f>IFERROR(VLOOKUP(Table25[[#This Row],[Contract No.]],Table3[#All],5,FALSE),"")</f>
        <v>46702</v>
      </c>
      <c r="M1575" s="110">
        <f>IFERROR(IF(Table25[[#This Row],[Contract End Date]]="99/99/9999","No End",IF(AND(MONTH(Table25[[#This Row],[Contract End Date]])&gt;6,MONTH(Table25[[#This Row],[Contract End Date]])&lt;=12),YEAR(Table25[[#This Row],[Contract End Date]])+1,YEAR(Table25[[#This Row],[Contract End Date]]))),"")</f>
        <v>2028</v>
      </c>
      <c r="N1575" s="111">
        <f>Table25[[#This Row],[FY Formula end]]</f>
        <v>2028</v>
      </c>
      <c r="O1575" s="112" t="str">
        <f>IF(Table25[[#This Row],[Year End]]="No End","No End","FY"&amp;" "&amp;Table25[[#This Row],[Year End]])</f>
        <v>FY 2028</v>
      </c>
      <c r="P1575" s="27"/>
      <c r="Q1575" s="104" t="str">
        <f>_xlfn.IFNA(IF($B1575="","",VLOOKUP($B1575,'SWC Towers'!$A:$Q,$Q$2,FALSE)),"")</f>
        <v/>
      </c>
      <c r="R1575" s="106" t="str">
        <f>_xlfn.IFNA(IF($B1575="","",VLOOKUP($B1575,'SWC Towers'!$A:$Q,$R$2,FALSE)),"")</f>
        <v/>
      </c>
      <c r="S1575" s="106" t="str">
        <f>_xlfn.IFNA(IF($B1575="","",VLOOKUP($B1575,'SWC Towers'!$A:$Q,$S$2,FALSE)),"")</f>
        <v/>
      </c>
      <c r="T1575" s="106">
        <f>_xlfn.IFNA(IF($B1575="","",VLOOKUP($B1575,'SWC Towers'!$A:$Q,$T$2,FALSE)),"")</f>
        <v>0.5</v>
      </c>
      <c r="U1575" s="104" t="str">
        <f>_xlfn.IFNA(IF($B1575="","",VLOOKUP($B1575,'SWC Towers'!$A:$Q,$U$2,FALSE)),"")</f>
        <v/>
      </c>
      <c r="V1575" s="104" t="str">
        <f>_xlfn.IFNA(IF($B1575="","",VLOOKUP($B1575,'SWC Towers'!$A:$Q,$V$2,FALSE)),"")</f>
        <v/>
      </c>
      <c r="W1575" s="104">
        <f>_xlfn.IFNA(IF($B1575="","",VLOOKUP($B1575,'SWC Towers'!$A:$Q,$W$2,FALSE)),"")</f>
        <v>0.5</v>
      </c>
      <c r="X1575" s="104" t="str">
        <f>_xlfn.IFNA(IF($B1575="","",VLOOKUP($B1575,'SWC Towers'!$A:$Q,$X$2,FALSE)),"")</f>
        <v/>
      </c>
      <c r="Y1575" s="104" t="str">
        <f>_xlfn.IFNA(IF($B1575="","",VLOOKUP($B1575,'SWC Towers'!$A:$Q,$Y$2,FALSE)),"")</f>
        <v/>
      </c>
      <c r="Z1575" s="104" t="str">
        <f>_xlfn.IFNA(IF($B1575="","",VLOOKUP($B1575,'SWC Towers'!$A:$Q,$Z$2,FALSE)),"")</f>
        <v/>
      </c>
      <c r="AA1575" s="104" t="str">
        <f>_xlfn.IFNA(IF($B1575="","",VLOOKUP($B1575,'SWC Towers'!$A:$Q,$AA$2,FALSE)),"")</f>
        <v/>
      </c>
      <c r="AB1575" s="106" t="str">
        <f>_xlfn.IFNA(IF($B1575="","",VLOOKUP($B1575,'SWC Towers'!$A:$Q,$AB$2,FALSE)),"")</f>
        <v/>
      </c>
      <c r="AC1575" s="20">
        <f>SUM(Table25[[#This Row],[IT Tower: Application]:[Other/Non-IT ]])</f>
        <v>1</v>
      </c>
      <c r="AD1575" s="67"/>
      <c r="AE1575" s="67"/>
      <c r="AF1575" s="67"/>
      <c r="AG1575" s="67"/>
      <c r="AH1575" s="67"/>
      <c r="AI1575" s="67"/>
      <c r="AJ1575" s="67"/>
      <c r="AK1575" s="67"/>
      <c r="AL1575" s="67"/>
      <c r="AM1575" s="67"/>
      <c r="AN1575" s="67"/>
      <c r="AO1575" s="67"/>
      <c r="AP1575" s="67"/>
      <c r="AQ1575" s="67"/>
      <c r="AR1575" s="67"/>
      <c r="AS1575" s="67"/>
      <c r="AT1575" s="67"/>
      <c r="AU1575" s="67"/>
      <c r="AV1575" s="67"/>
      <c r="AW1575" s="67"/>
      <c r="AX1575" s="67"/>
      <c r="AY1575" s="67"/>
      <c r="AZ1575" s="67"/>
      <c r="BA1575" s="67"/>
      <c r="BB1575" s="113"/>
      <c r="BC1575" s="113">
        <v>4515</v>
      </c>
      <c r="BD1575" s="113"/>
      <c r="BE1575" s="113"/>
      <c r="BF1575" s="113"/>
      <c r="BG1575" s="113"/>
      <c r="BH1575" s="113"/>
      <c r="BI1575" s="113"/>
      <c r="BJ1575" s="113"/>
      <c r="BK1575" s="113"/>
      <c r="BL1575" s="113"/>
      <c r="BM1575" s="113"/>
      <c r="BN1575" s="113"/>
      <c r="BO1575" s="113"/>
      <c r="BP1575" s="113"/>
      <c r="BQ1575" s="113"/>
      <c r="BR1575" s="113"/>
      <c r="BS1575" s="113"/>
      <c r="BT1575" s="113"/>
      <c r="BU1575" s="113"/>
      <c r="BV1575" s="113"/>
      <c r="BW1575" s="113"/>
      <c r="BX1575" s="113"/>
      <c r="BY1575" s="113"/>
      <c r="BZ1575" s="113"/>
      <c r="CA1575" s="67"/>
      <c r="CB1575" s="113"/>
      <c r="CC1575" s="69">
        <f>SUM(Table25[[#This Row],[Contract Amount FY00]:[Contract Amount FY50]])</f>
        <v>4515</v>
      </c>
      <c r="CD1575" s="114"/>
    </row>
    <row r="1576" spans="1:82" x14ac:dyDescent="0.25">
      <c r="A1576" s="122" t="s">
        <v>1956</v>
      </c>
      <c r="B1576" s="122" t="s">
        <v>2057</v>
      </c>
      <c r="C1576" s="122" t="s">
        <v>3190</v>
      </c>
      <c r="E1576" s="26" t="str">
        <f>IFERROR(IF(VLOOKUP(Table25[[#This Row],[Contract No.]],Table3[#All],3,FALSE)="","No","Yes"),"")</f>
        <v>Yes</v>
      </c>
      <c r="F1576" s="107" t="str">
        <f>IFERROR(VLOOKUP(Table25[[#This Row],[Contract No.]],Table3[#All],3,FALSE),"")</f>
        <v>NASPO</v>
      </c>
      <c r="G1576" s="107" t="str">
        <f>IFERROR(IF(Table25[[#This Row],[Cooperative Purchase
(Yes/No)]]="Yes","Yes",IF(VLOOKUP(Table25[[#This Row],[Contract No.]],Table3[#All],1,FALSE)=Table25[[#This Row],[Contract No.]],"Yes","No")),"No")</f>
        <v>Yes</v>
      </c>
      <c r="H1576" s="51">
        <f>IFERROR(VLOOKUP(Table25[[#This Row],[Contract No.]],Table3[#All],4,FALSE),"")</f>
        <v>43983</v>
      </c>
      <c r="I1576" s="28">
        <f>IFERROR(IF(AND(MONTH(Table25[[#This Row],[Contract Start Date]])&gt;6,MONTH(Table25[[#This Row],[Contract Start Date]])&lt;=12),YEAR(Table25[[#This Row],[Contract Start Date]])+1,YEAR(Table25[[#This Row],[Contract Start Date]])),"")</f>
        <v>2020</v>
      </c>
      <c r="J1576" s="108">
        <f>Table25[[#This Row],[FY Formula start]]</f>
        <v>2020</v>
      </c>
      <c r="K1576" s="59" t="str">
        <f>"FY"&amp;" "&amp;Table25[[#This Row],[Year Start]]</f>
        <v>FY 2020</v>
      </c>
      <c r="L1576" s="109">
        <f>IFERROR(VLOOKUP(Table25[[#This Row],[Contract No.]],Table3[#All],5,FALSE),"")</f>
        <v>46295</v>
      </c>
      <c r="M1576" s="110">
        <f>IFERROR(IF(Table25[[#This Row],[Contract End Date]]="99/99/9999","No End",IF(AND(MONTH(Table25[[#This Row],[Contract End Date]])&gt;6,MONTH(Table25[[#This Row],[Contract End Date]])&lt;=12),YEAR(Table25[[#This Row],[Contract End Date]])+1,YEAR(Table25[[#This Row],[Contract End Date]]))),"")</f>
        <v>2027</v>
      </c>
      <c r="N1576" s="111">
        <f>Table25[[#This Row],[FY Formula end]]</f>
        <v>2027</v>
      </c>
      <c r="O1576" s="112" t="str">
        <f>IF(Table25[[#This Row],[Year End]]="No End","No End","FY"&amp;" "&amp;Table25[[#This Row],[Year End]])</f>
        <v>FY 2027</v>
      </c>
      <c r="P1576" s="27"/>
      <c r="Q1576" s="104">
        <f>_xlfn.IFNA(IF($B1576="","",VLOOKUP($B1576,'SWC Towers'!$A:$Q,$Q$2,FALSE)),"")</f>
        <v>0.1</v>
      </c>
      <c r="R1576" s="106">
        <f>_xlfn.IFNA(IF($B1576="","",VLOOKUP($B1576,'SWC Towers'!$A:$Q,$R$2,FALSE)),"")</f>
        <v>0.1</v>
      </c>
      <c r="S1576" s="106" t="str">
        <f>_xlfn.IFNA(IF($B1576="","",VLOOKUP($B1576,'SWC Towers'!$A:$Q,$S$2,FALSE)),"")</f>
        <v/>
      </c>
      <c r="T1576" s="106" t="str">
        <f>_xlfn.IFNA(IF($B1576="","",VLOOKUP($B1576,'SWC Towers'!$A:$Q,$T$2,FALSE)),"")</f>
        <v/>
      </c>
      <c r="U1576" s="104">
        <f>_xlfn.IFNA(IF($B1576="","",VLOOKUP($B1576,'SWC Towers'!$A:$Q,$U$2,FALSE)),"")</f>
        <v>0.15</v>
      </c>
      <c r="V1576" s="104" t="str">
        <f>_xlfn.IFNA(IF($B1576="","",VLOOKUP($B1576,'SWC Towers'!$A:$Q,$V$2,FALSE)),"")</f>
        <v/>
      </c>
      <c r="W1576" s="104">
        <f>_xlfn.IFNA(IF($B1576="","",VLOOKUP($B1576,'SWC Towers'!$A:$Q,$W$2,FALSE)),"")</f>
        <v>0.65</v>
      </c>
      <c r="X1576" s="104" t="str">
        <f>_xlfn.IFNA(IF($B1576="","",VLOOKUP($B1576,'SWC Towers'!$A:$Q,$X$2,FALSE)),"")</f>
        <v/>
      </c>
      <c r="Y1576" s="104" t="str">
        <f>_xlfn.IFNA(IF($B1576="","",VLOOKUP($B1576,'SWC Towers'!$A:$Q,$Y$2,FALSE)),"")</f>
        <v/>
      </c>
      <c r="Z1576" s="104" t="str">
        <f>_xlfn.IFNA(IF($B1576="","",VLOOKUP($B1576,'SWC Towers'!$A:$Q,$Z$2,FALSE)),"")</f>
        <v/>
      </c>
      <c r="AA1576" s="104" t="str">
        <f>_xlfn.IFNA(IF($B1576="","",VLOOKUP($B1576,'SWC Towers'!$A:$Q,$AA$2,FALSE)),"")</f>
        <v/>
      </c>
      <c r="AB1576" s="106" t="str">
        <f>_xlfn.IFNA(IF($B1576="","",VLOOKUP($B1576,'SWC Towers'!$A:$Q,$AB$2,FALSE)),"")</f>
        <v/>
      </c>
      <c r="AC1576" s="20">
        <f>SUM(Table25[[#This Row],[IT Tower: Application]:[Other/Non-IT ]])</f>
        <v>1</v>
      </c>
      <c r="AD1576" s="67"/>
      <c r="AE1576" s="67"/>
      <c r="AF1576" s="67"/>
      <c r="AG1576" s="67"/>
      <c r="AH1576" s="67"/>
      <c r="AI1576" s="67"/>
      <c r="AJ1576" s="67"/>
      <c r="AK1576" s="67"/>
      <c r="AL1576" s="67"/>
      <c r="AM1576" s="67"/>
      <c r="AN1576" s="67"/>
      <c r="AO1576" s="67"/>
      <c r="AP1576" s="67"/>
      <c r="AQ1576" s="67"/>
      <c r="AR1576" s="67"/>
      <c r="AS1576" s="67"/>
      <c r="AT1576" s="67"/>
      <c r="AU1576" s="67"/>
      <c r="AV1576" s="67"/>
      <c r="AW1576" s="67"/>
      <c r="AX1576" s="67"/>
      <c r="AY1576" s="67">
        <v>134976</v>
      </c>
      <c r="AZ1576" s="67">
        <v>458441</v>
      </c>
      <c r="BA1576" s="67">
        <v>3968816</v>
      </c>
      <c r="BB1576" s="113">
        <v>1255798</v>
      </c>
      <c r="BC1576" s="113">
        <v>2809607</v>
      </c>
      <c r="BD1576" s="113"/>
      <c r="BE1576" s="113"/>
      <c r="BF1576" s="113"/>
      <c r="BG1576" s="113"/>
      <c r="BH1576" s="113"/>
      <c r="BI1576" s="113"/>
      <c r="BJ1576" s="113"/>
      <c r="BK1576" s="113"/>
      <c r="BL1576" s="113"/>
      <c r="BM1576" s="113"/>
      <c r="BN1576" s="113"/>
      <c r="BO1576" s="113"/>
      <c r="BP1576" s="113"/>
      <c r="BQ1576" s="113"/>
      <c r="BR1576" s="113"/>
      <c r="BS1576" s="113"/>
      <c r="BT1576" s="113"/>
      <c r="BU1576" s="113"/>
      <c r="BV1576" s="113"/>
      <c r="BW1576" s="113"/>
      <c r="BX1576" s="113"/>
      <c r="BY1576" s="113"/>
      <c r="BZ1576" s="113"/>
      <c r="CA1576" s="67"/>
      <c r="CB1576" s="113"/>
      <c r="CC1576" s="69">
        <f>SUM(Table25[[#This Row],[Contract Amount FY00]:[Contract Amount FY50]])</f>
        <v>8627638</v>
      </c>
      <c r="CD1576" s="114"/>
    </row>
    <row r="1577" spans="1:82" x14ac:dyDescent="0.25">
      <c r="A1577" s="122" t="s">
        <v>1956</v>
      </c>
      <c r="B1577" s="122" t="s">
        <v>2057</v>
      </c>
      <c r="C1577" s="122" t="s">
        <v>2260</v>
      </c>
      <c r="E1577" s="26" t="str">
        <f>IFERROR(IF(VLOOKUP(Table25[[#This Row],[Contract No.]],Table3[#All],3,FALSE)="","No","Yes"),"")</f>
        <v>Yes</v>
      </c>
      <c r="F1577" s="107" t="str">
        <f>IFERROR(VLOOKUP(Table25[[#This Row],[Contract No.]],Table3[#All],3,FALSE),"")</f>
        <v>NASPO</v>
      </c>
      <c r="G1577" s="107" t="str">
        <f>IFERROR(IF(Table25[[#This Row],[Cooperative Purchase
(Yes/No)]]="Yes","Yes",IF(VLOOKUP(Table25[[#This Row],[Contract No.]],Table3[#All],1,FALSE)=Table25[[#This Row],[Contract No.]],"Yes","No")),"No")</f>
        <v>Yes</v>
      </c>
      <c r="H1577" s="51">
        <f>IFERROR(VLOOKUP(Table25[[#This Row],[Contract No.]],Table3[#All],4,FALSE),"")</f>
        <v>43983</v>
      </c>
      <c r="I1577" s="28">
        <f>IFERROR(IF(AND(MONTH(Table25[[#This Row],[Contract Start Date]])&gt;6,MONTH(Table25[[#This Row],[Contract Start Date]])&lt;=12),YEAR(Table25[[#This Row],[Contract Start Date]])+1,YEAR(Table25[[#This Row],[Contract Start Date]])),"")</f>
        <v>2020</v>
      </c>
      <c r="J1577" s="108">
        <f>Table25[[#This Row],[FY Formula start]]</f>
        <v>2020</v>
      </c>
      <c r="K1577" s="59" t="str">
        <f>"FY"&amp;" "&amp;Table25[[#This Row],[Year Start]]</f>
        <v>FY 2020</v>
      </c>
      <c r="L1577" s="109">
        <f>IFERROR(VLOOKUP(Table25[[#This Row],[Contract No.]],Table3[#All],5,FALSE),"")</f>
        <v>46295</v>
      </c>
      <c r="M1577" s="110">
        <f>IFERROR(IF(Table25[[#This Row],[Contract End Date]]="99/99/9999","No End",IF(AND(MONTH(Table25[[#This Row],[Contract End Date]])&gt;6,MONTH(Table25[[#This Row],[Contract End Date]])&lt;=12),YEAR(Table25[[#This Row],[Contract End Date]])+1,YEAR(Table25[[#This Row],[Contract End Date]]))),"")</f>
        <v>2027</v>
      </c>
      <c r="N1577" s="111">
        <f>Table25[[#This Row],[FY Formula end]]</f>
        <v>2027</v>
      </c>
      <c r="O1577" s="112" t="str">
        <f>IF(Table25[[#This Row],[Year End]]="No End","No End","FY"&amp;" "&amp;Table25[[#This Row],[Year End]])</f>
        <v>FY 2027</v>
      </c>
      <c r="P1577" s="27"/>
      <c r="Q1577" s="104">
        <f>_xlfn.IFNA(IF($B1577="","",VLOOKUP($B1577,'SWC Towers'!$A:$Q,$Q$2,FALSE)),"")</f>
        <v>0.1</v>
      </c>
      <c r="R1577" s="106">
        <f>_xlfn.IFNA(IF($B1577="","",VLOOKUP($B1577,'SWC Towers'!$A:$Q,$R$2,FALSE)),"")</f>
        <v>0.1</v>
      </c>
      <c r="S1577" s="106" t="str">
        <f>_xlfn.IFNA(IF($B1577="","",VLOOKUP($B1577,'SWC Towers'!$A:$Q,$S$2,FALSE)),"")</f>
        <v/>
      </c>
      <c r="T1577" s="106" t="str">
        <f>_xlfn.IFNA(IF($B1577="","",VLOOKUP($B1577,'SWC Towers'!$A:$Q,$T$2,FALSE)),"")</f>
        <v/>
      </c>
      <c r="U1577" s="104">
        <f>_xlfn.IFNA(IF($B1577="","",VLOOKUP($B1577,'SWC Towers'!$A:$Q,$U$2,FALSE)),"")</f>
        <v>0.15</v>
      </c>
      <c r="V1577" s="104" t="str">
        <f>_xlfn.IFNA(IF($B1577="","",VLOOKUP($B1577,'SWC Towers'!$A:$Q,$V$2,FALSE)),"")</f>
        <v/>
      </c>
      <c r="W1577" s="104">
        <f>_xlfn.IFNA(IF($B1577="","",VLOOKUP($B1577,'SWC Towers'!$A:$Q,$W$2,FALSE)),"")</f>
        <v>0.65</v>
      </c>
      <c r="X1577" s="104" t="str">
        <f>_xlfn.IFNA(IF($B1577="","",VLOOKUP($B1577,'SWC Towers'!$A:$Q,$X$2,FALSE)),"")</f>
        <v/>
      </c>
      <c r="Y1577" s="104" t="str">
        <f>_xlfn.IFNA(IF($B1577="","",VLOOKUP($B1577,'SWC Towers'!$A:$Q,$Y$2,FALSE)),"")</f>
        <v/>
      </c>
      <c r="Z1577" s="104" t="str">
        <f>_xlfn.IFNA(IF($B1577="","",VLOOKUP($B1577,'SWC Towers'!$A:$Q,$Z$2,FALSE)),"")</f>
        <v/>
      </c>
      <c r="AA1577" s="104" t="str">
        <f>_xlfn.IFNA(IF($B1577="","",VLOOKUP($B1577,'SWC Towers'!$A:$Q,$AA$2,FALSE)),"")</f>
        <v/>
      </c>
      <c r="AB1577" s="106" t="str">
        <f>_xlfn.IFNA(IF($B1577="","",VLOOKUP($B1577,'SWC Towers'!$A:$Q,$AB$2,FALSE)),"")</f>
        <v/>
      </c>
      <c r="AC1577" s="20">
        <f>SUM(Table25[[#This Row],[IT Tower: Application]:[Other/Non-IT ]])</f>
        <v>1</v>
      </c>
      <c r="AD1577" s="67"/>
      <c r="AE1577" s="67"/>
      <c r="AF1577" s="67"/>
      <c r="AG1577" s="67"/>
      <c r="AH1577" s="67"/>
      <c r="AI1577" s="67"/>
      <c r="AJ1577" s="67"/>
      <c r="AK1577" s="67"/>
      <c r="AL1577" s="67"/>
      <c r="AM1577" s="67"/>
      <c r="AN1577" s="67"/>
      <c r="AO1577" s="67"/>
      <c r="AP1577" s="67"/>
      <c r="AQ1577" s="67"/>
      <c r="AR1577" s="67"/>
      <c r="AS1577" s="67"/>
      <c r="AT1577" s="67"/>
      <c r="AU1577" s="67"/>
      <c r="AV1577" s="67"/>
      <c r="AW1577" s="67"/>
      <c r="AX1577" s="67"/>
      <c r="AY1577" s="67">
        <v>0</v>
      </c>
      <c r="AZ1577" s="67">
        <v>19</v>
      </c>
      <c r="BA1577" s="67">
        <v>0</v>
      </c>
      <c r="BB1577" s="113">
        <v>76715</v>
      </c>
      <c r="BC1577" s="113">
        <v>65292</v>
      </c>
      <c r="BD1577" s="113"/>
      <c r="BE1577" s="113"/>
      <c r="BF1577" s="113"/>
      <c r="BG1577" s="113"/>
      <c r="BH1577" s="113"/>
      <c r="BI1577" s="113"/>
      <c r="BJ1577" s="113"/>
      <c r="BK1577" s="113"/>
      <c r="BL1577" s="113"/>
      <c r="BM1577" s="113"/>
      <c r="BN1577" s="113"/>
      <c r="BO1577" s="113"/>
      <c r="BP1577" s="113"/>
      <c r="BQ1577" s="113"/>
      <c r="BR1577" s="113"/>
      <c r="BS1577" s="113"/>
      <c r="BT1577" s="113"/>
      <c r="BU1577" s="113"/>
      <c r="BV1577" s="113"/>
      <c r="BW1577" s="113"/>
      <c r="BX1577" s="113"/>
      <c r="BY1577" s="113"/>
      <c r="BZ1577" s="113"/>
      <c r="CA1577" s="67"/>
      <c r="CB1577" s="113"/>
      <c r="CC1577" s="69">
        <f>SUM(Table25[[#This Row],[Contract Amount FY00]:[Contract Amount FY50]])</f>
        <v>142026</v>
      </c>
      <c r="CD1577" s="114"/>
    </row>
    <row r="1578" spans="1:82" x14ac:dyDescent="0.25">
      <c r="A1578" s="122" t="s">
        <v>1956</v>
      </c>
      <c r="B1578" s="122" t="s">
        <v>2057</v>
      </c>
      <c r="C1578" s="122" t="s">
        <v>276</v>
      </c>
      <c r="E1578" s="26" t="str">
        <f>IFERROR(IF(VLOOKUP(Table25[[#This Row],[Contract No.]],Table3[#All],3,FALSE)="","No","Yes"),"")</f>
        <v>Yes</v>
      </c>
      <c r="F1578" s="107" t="str">
        <f>IFERROR(VLOOKUP(Table25[[#This Row],[Contract No.]],Table3[#All],3,FALSE),"")</f>
        <v>NASPO</v>
      </c>
      <c r="G1578" s="107" t="str">
        <f>IFERROR(IF(Table25[[#This Row],[Cooperative Purchase
(Yes/No)]]="Yes","Yes",IF(VLOOKUP(Table25[[#This Row],[Contract No.]],Table3[#All],1,FALSE)=Table25[[#This Row],[Contract No.]],"Yes","No")),"No")</f>
        <v>Yes</v>
      </c>
      <c r="H1578" s="51">
        <f>IFERROR(VLOOKUP(Table25[[#This Row],[Contract No.]],Table3[#All],4,FALSE),"")</f>
        <v>43983</v>
      </c>
      <c r="I1578" s="28">
        <f>IFERROR(IF(AND(MONTH(Table25[[#This Row],[Contract Start Date]])&gt;6,MONTH(Table25[[#This Row],[Contract Start Date]])&lt;=12),YEAR(Table25[[#This Row],[Contract Start Date]])+1,YEAR(Table25[[#This Row],[Contract Start Date]])),"")</f>
        <v>2020</v>
      </c>
      <c r="J1578" s="108">
        <f>Table25[[#This Row],[FY Formula start]]</f>
        <v>2020</v>
      </c>
      <c r="K1578" s="59" t="str">
        <f>"FY"&amp;" "&amp;Table25[[#This Row],[Year Start]]</f>
        <v>FY 2020</v>
      </c>
      <c r="L1578" s="109">
        <f>IFERROR(VLOOKUP(Table25[[#This Row],[Contract No.]],Table3[#All],5,FALSE),"")</f>
        <v>46295</v>
      </c>
      <c r="M1578" s="110">
        <f>IFERROR(IF(Table25[[#This Row],[Contract End Date]]="99/99/9999","No End",IF(AND(MONTH(Table25[[#This Row],[Contract End Date]])&gt;6,MONTH(Table25[[#This Row],[Contract End Date]])&lt;=12),YEAR(Table25[[#This Row],[Contract End Date]])+1,YEAR(Table25[[#This Row],[Contract End Date]]))),"")</f>
        <v>2027</v>
      </c>
      <c r="N1578" s="111">
        <f>Table25[[#This Row],[FY Formula end]]</f>
        <v>2027</v>
      </c>
      <c r="O1578" s="112" t="str">
        <f>IF(Table25[[#This Row],[Year End]]="No End","No End","FY"&amp;" "&amp;Table25[[#This Row],[Year End]])</f>
        <v>FY 2027</v>
      </c>
      <c r="P1578" s="27"/>
      <c r="Q1578" s="104">
        <f>_xlfn.IFNA(IF($B1578="","",VLOOKUP($B1578,'SWC Towers'!$A:$Q,$Q$2,FALSE)),"")</f>
        <v>0.1</v>
      </c>
      <c r="R1578" s="106">
        <f>_xlfn.IFNA(IF($B1578="","",VLOOKUP($B1578,'SWC Towers'!$A:$Q,$R$2,FALSE)),"")</f>
        <v>0.1</v>
      </c>
      <c r="S1578" s="106" t="str">
        <f>_xlfn.IFNA(IF($B1578="","",VLOOKUP($B1578,'SWC Towers'!$A:$Q,$S$2,FALSE)),"")</f>
        <v/>
      </c>
      <c r="T1578" s="106" t="str">
        <f>_xlfn.IFNA(IF($B1578="","",VLOOKUP($B1578,'SWC Towers'!$A:$Q,$T$2,FALSE)),"")</f>
        <v/>
      </c>
      <c r="U1578" s="104">
        <f>_xlfn.IFNA(IF($B1578="","",VLOOKUP($B1578,'SWC Towers'!$A:$Q,$U$2,FALSE)),"")</f>
        <v>0.15</v>
      </c>
      <c r="V1578" s="104" t="str">
        <f>_xlfn.IFNA(IF($B1578="","",VLOOKUP($B1578,'SWC Towers'!$A:$Q,$V$2,FALSE)),"")</f>
        <v/>
      </c>
      <c r="W1578" s="104">
        <f>_xlfn.IFNA(IF($B1578="","",VLOOKUP($B1578,'SWC Towers'!$A:$Q,$W$2,FALSE)),"")</f>
        <v>0.65</v>
      </c>
      <c r="X1578" s="104" t="str">
        <f>_xlfn.IFNA(IF($B1578="","",VLOOKUP($B1578,'SWC Towers'!$A:$Q,$X$2,FALSE)),"")</f>
        <v/>
      </c>
      <c r="Y1578" s="104" t="str">
        <f>_xlfn.IFNA(IF($B1578="","",VLOOKUP($B1578,'SWC Towers'!$A:$Q,$Y$2,FALSE)),"")</f>
        <v/>
      </c>
      <c r="Z1578" s="104" t="str">
        <f>_xlfn.IFNA(IF($B1578="","",VLOOKUP($B1578,'SWC Towers'!$A:$Q,$Z$2,FALSE)),"")</f>
        <v/>
      </c>
      <c r="AA1578" s="104" t="str">
        <f>_xlfn.IFNA(IF($B1578="","",VLOOKUP($B1578,'SWC Towers'!$A:$Q,$AA$2,FALSE)),"")</f>
        <v/>
      </c>
      <c r="AB1578" s="106" t="str">
        <f>_xlfn.IFNA(IF($B1578="","",VLOOKUP($B1578,'SWC Towers'!$A:$Q,$AB$2,FALSE)),"")</f>
        <v/>
      </c>
      <c r="AC1578" s="20">
        <f>SUM(Table25[[#This Row],[IT Tower: Application]:[Other/Non-IT ]])</f>
        <v>1</v>
      </c>
      <c r="AD1578" s="67"/>
      <c r="AE1578" s="67"/>
      <c r="AF1578" s="67"/>
      <c r="AG1578" s="67"/>
      <c r="AH1578" s="67"/>
      <c r="AI1578" s="67"/>
      <c r="AJ1578" s="67"/>
      <c r="AK1578" s="67"/>
      <c r="AL1578" s="67"/>
      <c r="AM1578" s="67"/>
      <c r="AN1578" s="67"/>
      <c r="AO1578" s="67"/>
      <c r="AP1578" s="67"/>
      <c r="AQ1578" s="67"/>
      <c r="AR1578" s="67"/>
      <c r="AS1578" s="67"/>
      <c r="AT1578" s="67"/>
      <c r="AU1578" s="67"/>
      <c r="AV1578" s="67"/>
      <c r="AW1578" s="67"/>
      <c r="AX1578" s="67"/>
      <c r="AY1578" s="67"/>
      <c r="AZ1578" s="67"/>
      <c r="BA1578" s="67">
        <v>1947</v>
      </c>
      <c r="BB1578" s="113">
        <v>0</v>
      </c>
      <c r="BC1578" s="113"/>
      <c r="BD1578" s="113"/>
      <c r="BE1578" s="113"/>
      <c r="BF1578" s="113"/>
      <c r="BG1578" s="113"/>
      <c r="BH1578" s="113"/>
      <c r="BI1578" s="113"/>
      <c r="BJ1578" s="113"/>
      <c r="BK1578" s="113"/>
      <c r="BL1578" s="113"/>
      <c r="BM1578" s="113"/>
      <c r="BN1578" s="113"/>
      <c r="BO1578" s="113"/>
      <c r="BP1578" s="113"/>
      <c r="BQ1578" s="113"/>
      <c r="BR1578" s="113"/>
      <c r="BS1578" s="113"/>
      <c r="BT1578" s="113"/>
      <c r="BU1578" s="113"/>
      <c r="BV1578" s="113"/>
      <c r="BW1578" s="113"/>
      <c r="BX1578" s="113"/>
      <c r="BY1578" s="113"/>
      <c r="BZ1578" s="113"/>
      <c r="CA1578" s="67"/>
      <c r="CB1578" s="113"/>
      <c r="CC1578" s="69">
        <f>SUM(Table25[[#This Row],[Contract Amount FY00]:[Contract Amount FY50]])</f>
        <v>1947</v>
      </c>
      <c r="CD1578" s="114"/>
    </row>
    <row r="1579" spans="1:82" x14ac:dyDescent="0.25">
      <c r="A1579" s="122" t="s">
        <v>1956</v>
      </c>
      <c r="B1579" s="122" t="s">
        <v>2057</v>
      </c>
      <c r="C1579" s="122" t="s">
        <v>3191</v>
      </c>
      <c r="E1579" s="26" t="str">
        <f>IFERROR(IF(VLOOKUP(Table25[[#This Row],[Contract No.]],Table3[#All],3,FALSE)="","No","Yes"),"")</f>
        <v>Yes</v>
      </c>
      <c r="F1579" s="107" t="str">
        <f>IFERROR(VLOOKUP(Table25[[#This Row],[Contract No.]],Table3[#All],3,FALSE),"")</f>
        <v>NASPO</v>
      </c>
      <c r="G1579" s="107" t="str">
        <f>IFERROR(IF(Table25[[#This Row],[Cooperative Purchase
(Yes/No)]]="Yes","Yes",IF(VLOOKUP(Table25[[#This Row],[Contract No.]],Table3[#All],1,FALSE)=Table25[[#This Row],[Contract No.]],"Yes","No")),"No")</f>
        <v>Yes</v>
      </c>
      <c r="H1579" s="51">
        <f>IFERROR(VLOOKUP(Table25[[#This Row],[Contract No.]],Table3[#All],4,FALSE),"")</f>
        <v>43983</v>
      </c>
      <c r="I1579" s="28">
        <f>IFERROR(IF(AND(MONTH(Table25[[#This Row],[Contract Start Date]])&gt;6,MONTH(Table25[[#This Row],[Contract Start Date]])&lt;=12),YEAR(Table25[[#This Row],[Contract Start Date]])+1,YEAR(Table25[[#This Row],[Contract Start Date]])),"")</f>
        <v>2020</v>
      </c>
      <c r="J1579" s="108">
        <f>Table25[[#This Row],[FY Formula start]]</f>
        <v>2020</v>
      </c>
      <c r="K1579" s="59" t="str">
        <f>"FY"&amp;" "&amp;Table25[[#This Row],[Year Start]]</f>
        <v>FY 2020</v>
      </c>
      <c r="L1579" s="109">
        <f>IFERROR(VLOOKUP(Table25[[#This Row],[Contract No.]],Table3[#All],5,FALSE),"")</f>
        <v>46295</v>
      </c>
      <c r="M1579" s="110">
        <f>IFERROR(IF(Table25[[#This Row],[Contract End Date]]="99/99/9999","No End",IF(AND(MONTH(Table25[[#This Row],[Contract End Date]])&gt;6,MONTH(Table25[[#This Row],[Contract End Date]])&lt;=12),YEAR(Table25[[#This Row],[Contract End Date]])+1,YEAR(Table25[[#This Row],[Contract End Date]]))),"")</f>
        <v>2027</v>
      </c>
      <c r="N1579" s="111">
        <f>Table25[[#This Row],[FY Formula end]]</f>
        <v>2027</v>
      </c>
      <c r="O1579" s="112" t="str">
        <f>IF(Table25[[#This Row],[Year End]]="No End","No End","FY"&amp;" "&amp;Table25[[#This Row],[Year End]])</f>
        <v>FY 2027</v>
      </c>
      <c r="P1579" s="27"/>
      <c r="Q1579" s="104">
        <f>_xlfn.IFNA(IF($B1579="","",VLOOKUP($B1579,'SWC Towers'!$A:$Q,$Q$2,FALSE)),"")</f>
        <v>0.1</v>
      </c>
      <c r="R1579" s="106">
        <f>_xlfn.IFNA(IF($B1579="","",VLOOKUP($B1579,'SWC Towers'!$A:$Q,$R$2,FALSE)),"")</f>
        <v>0.1</v>
      </c>
      <c r="S1579" s="106" t="str">
        <f>_xlfn.IFNA(IF($B1579="","",VLOOKUP($B1579,'SWC Towers'!$A:$Q,$S$2,FALSE)),"")</f>
        <v/>
      </c>
      <c r="T1579" s="106" t="str">
        <f>_xlfn.IFNA(IF($B1579="","",VLOOKUP($B1579,'SWC Towers'!$A:$Q,$T$2,FALSE)),"")</f>
        <v/>
      </c>
      <c r="U1579" s="104">
        <f>_xlfn.IFNA(IF($B1579="","",VLOOKUP($B1579,'SWC Towers'!$A:$Q,$U$2,FALSE)),"")</f>
        <v>0.15</v>
      </c>
      <c r="V1579" s="104" t="str">
        <f>_xlfn.IFNA(IF($B1579="","",VLOOKUP($B1579,'SWC Towers'!$A:$Q,$V$2,FALSE)),"")</f>
        <v/>
      </c>
      <c r="W1579" s="104">
        <f>_xlfn.IFNA(IF($B1579="","",VLOOKUP($B1579,'SWC Towers'!$A:$Q,$W$2,FALSE)),"")</f>
        <v>0.65</v>
      </c>
      <c r="X1579" s="104" t="str">
        <f>_xlfn.IFNA(IF($B1579="","",VLOOKUP($B1579,'SWC Towers'!$A:$Q,$X$2,FALSE)),"")</f>
        <v/>
      </c>
      <c r="Y1579" s="104" t="str">
        <f>_xlfn.IFNA(IF($B1579="","",VLOOKUP($B1579,'SWC Towers'!$A:$Q,$Y$2,FALSE)),"")</f>
        <v/>
      </c>
      <c r="Z1579" s="104" t="str">
        <f>_xlfn.IFNA(IF($B1579="","",VLOOKUP($B1579,'SWC Towers'!$A:$Q,$Z$2,FALSE)),"")</f>
        <v/>
      </c>
      <c r="AA1579" s="104" t="str">
        <f>_xlfn.IFNA(IF($B1579="","",VLOOKUP($B1579,'SWC Towers'!$A:$Q,$AA$2,FALSE)),"")</f>
        <v/>
      </c>
      <c r="AB1579" s="106" t="str">
        <f>_xlfn.IFNA(IF($B1579="","",VLOOKUP($B1579,'SWC Towers'!$A:$Q,$AB$2,FALSE)),"")</f>
        <v/>
      </c>
      <c r="AC1579" s="20">
        <f>SUM(Table25[[#This Row],[IT Tower: Application]:[Other/Non-IT ]])</f>
        <v>1</v>
      </c>
      <c r="AD1579" s="67"/>
      <c r="AE1579" s="67"/>
      <c r="AF1579" s="67"/>
      <c r="AG1579" s="67"/>
      <c r="AH1579" s="67"/>
      <c r="AI1579" s="67"/>
      <c r="AJ1579" s="67"/>
      <c r="AK1579" s="67"/>
      <c r="AL1579" s="67"/>
      <c r="AM1579" s="67"/>
      <c r="AN1579" s="67"/>
      <c r="AO1579" s="67"/>
      <c r="AP1579" s="67"/>
      <c r="AQ1579" s="67"/>
      <c r="AR1579" s="67"/>
      <c r="AS1579" s="67"/>
      <c r="AT1579" s="67"/>
      <c r="AU1579" s="67"/>
      <c r="AV1579" s="67"/>
      <c r="AW1579" s="67"/>
      <c r="AX1579" s="67">
        <v>0</v>
      </c>
      <c r="AY1579" s="67">
        <v>34445</v>
      </c>
      <c r="AZ1579" s="67"/>
      <c r="BA1579" s="67"/>
      <c r="BB1579" s="113">
        <v>32219</v>
      </c>
      <c r="BC1579" s="113">
        <v>334971</v>
      </c>
      <c r="BD1579" s="113"/>
      <c r="BE1579" s="113"/>
      <c r="BF1579" s="113"/>
      <c r="BG1579" s="113"/>
      <c r="BH1579" s="113"/>
      <c r="BI1579" s="113"/>
      <c r="BJ1579" s="113"/>
      <c r="BK1579" s="113"/>
      <c r="BL1579" s="113"/>
      <c r="BM1579" s="113"/>
      <c r="BN1579" s="113"/>
      <c r="BO1579" s="113"/>
      <c r="BP1579" s="113"/>
      <c r="BQ1579" s="113"/>
      <c r="BR1579" s="113"/>
      <c r="BS1579" s="113"/>
      <c r="BT1579" s="113"/>
      <c r="BU1579" s="113"/>
      <c r="BV1579" s="113"/>
      <c r="BW1579" s="113"/>
      <c r="BX1579" s="113"/>
      <c r="BY1579" s="113"/>
      <c r="BZ1579" s="113"/>
      <c r="CA1579" s="67"/>
      <c r="CB1579" s="113"/>
      <c r="CC1579" s="69">
        <f>SUM(Table25[[#This Row],[Contract Amount FY00]:[Contract Amount FY50]])</f>
        <v>401635</v>
      </c>
      <c r="CD1579" s="114"/>
    </row>
    <row r="1580" spans="1:82" x14ac:dyDescent="0.25">
      <c r="A1580" s="122" t="s">
        <v>1956</v>
      </c>
      <c r="B1580" s="122" t="s">
        <v>3071</v>
      </c>
      <c r="C1580" s="122" t="s">
        <v>753</v>
      </c>
      <c r="E1580" s="26" t="str">
        <f>IFERROR(IF(VLOOKUP(Table25[[#This Row],[Contract No.]],Table3[#All],3,FALSE)="","No","Yes"),"")</f>
        <v>Yes</v>
      </c>
      <c r="F1580" s="107" t="str">
        <f>IFERROR(VLOOKUP(Table25[[#This Row],[Contract No.]],Table3[#All],3,FALSE),"")</f>
        <v>NASPO</v>
      </c>
      <c r="G1580" s="107" t="str">
        <f>IFERROR(IF(Table25[[#This Row],[Cooperative Purchase
(Yes/No)]]="Yes","Yes",IF(VLOOKUP(Table25[[#This Row],[Contract No.]],Table3[#All],1,FALSE)=Table25[[#This Row],[Contract No.]],"Yes","No")),"No")</f>
        <v>Yes</v>
      </c>
      <c r="H1580" s="51">
        <f>IFERROR(VLOOKUP(Table25[[#This Row],[Contract No.]],Table3[#All],4,FALSE),"")</f>
        <v>45322</v>
      </c>
      <c r="I1580" s="28">
        <f>IFERROR(IF(AND(MONTH(Table25[[#This Row],[Contract Start Date]])&gt;6,MONTH(Table25[[#This Row],[Contract Start Date]])&lt;=12),YEAR(Table25[[#This Row],[Contract Start Date]])+1,YEAR(Table25[[#This Row],[Contract Start Date]])),"")</f>
        <v>2024</v>
      </c>
      <c r="J1580" s="108">
        <f>Table25[[#This Row],[FY Formula start]]</f>
        <v>2024</v>
      </c>
      <c r="K1580" s="59" t="str">
        <f>"FY"&amp;" "&amp;Table25[[#This Row],[Year Start]]</f>
        <v>FY 2024</v>
      </c>
      <c r="L1580" s="109">
        <f>IFERROR(VLOOKUP(Table25[[#This Row],[Contract No.]],Table3[#All],5,FALSE),"")</f>
        <v>46934</v>
      </c>
      <c r="M1580" s="110">
        <f>IFERROR(IF(Table25[[#This Row],[Contract End Date]]="99/99/9999","No End",IF(AND(MONTH(Table25[[#This Row],[Contract End Date]])&gt;6,MONTH(Table25[[#This Row],[Contract End Date]])&lt;=12),YEAR(Table25[[#This Row],[Contract End Date]])+1,YEAR(Table25[[#This Row],[Contract End Date]]))),"")</f>
        <v>2028</v>
      </c>
      <c r="N1580" s="111">
        <f>Table25[[#This Row],[FY Formula end]]</f>
        <v>2028</v>
      </c>
      <c r="O1580" s="112" t="str">
        <f>IF(Table25[[#This Row],[Year End]]="No End","No End","FY"&amp;" "&amp;Table25[[#This Row],[Year End]])</f>
        <v>FY 2028</v>
      </c>
      <c r="P1580" s="27"/>
      <c r="Q1580" s="104" t="str">
        <f>_xlfn.IFNA(IF($B1580="","",VLOOKUP($B1580,'SWC Towers'!$A:$Q,$Q$2,FALSE)),"")</f>
        <v/>
      </c>
      <c r="R1580" s="106">
        <f>_xlfn.IFNA(IF($B1580="","",VLOOKUP($B1580,'SWC Towers'!$A:$Q,$R$2,FALSE)),"")</f>
        <v>0.2</v>
      </c>
      <c r="S1580" s="106" t="str">
        <f>_xlfn.IFNA(IF($B1580="","",VLOOKUP($B1580,'SWC Towers'!$A:$Q,$S$2,FALSE)),"")</f>
        <v/>
      </c>
      <c r="T1580" s="106" t="str">
        <f>_xlfn.IFNA(IF($B1580="","",VLOOKUP($B1580,'SWC Towers'!$A:$Q,$T$2,FALSE)),"")</f>
        <v/>
      </c>
      <c r="U1580" s="104">
        <f>_xlfn.IFNA(IF($B1580="","",VLOOKUP($B1580,'SWC Towers'!$A:$Q,$U$2,FALSE)),"")</f>
        <v>0.6</v>
      </c>
      <c r="V1580" s="104" t="str">
        <f>_xlfn.IFNA(IF($B1580="","",VLOOKUP($B1580,'SWC Towers'!$A:$Q,$V$2,FALSE)),"")</f>
        <v/>
      </c>
      <c r="W1580" s="104" t="str">
        <f>_xlfn.IFNA(IF($B1580="","",VLOOKUP($B1580,'SWC Towers'!$A:$Q,$W$2,FALSE)),"")</f>
        <v/>
      </c>
      <c r="X1580" s="104" t="str">
        <f>_xlfn.IFNA(IF($B1580="","",VLOOKUP($B1580,'SWC Towers'!$A:$Q,$X$2,FALSE)),"")</f>
        <v/>
      </c>
      <c r="Y1580" s="104" t="str">
        <f>_xlfn.IFNA(IF($B1580="","",VLOOKUP($B1580,'SWC Towers'!$A:$Q,$Y$2,FALSE)),"")</f>
        <v/>
      </c>
      <c r="Z1580" s="104" t="str">
        <f>_xlfn.IFNA(IF($B1580="","",VLOOKUP($B1580,'SWC Towers'!$A:$Q,$Z$2,FALSE)),"")</f>
        <v/>
      </c>
      <c r="AA1580" s="104">
        <f>_xlfn.IFNA(IF($B1580="","",VLOOKUP($B1580,'SWC Towers'!$A:$Q,$AA$2,FALSE)),"")</f>
        <v>0.2</v>
      </c>
      <c r="AB1580" s="106" t="str">
        <f>_xlfn.IFNA(IF($B1580="","",VLOOKUP($B1580,'SWC Towers'!$A:$Q,$AB$2,FALSE)),"")</f>
        <v/>
      </c>
      <c r="AC1580" s="20">
        <f>SUM(Table25[[#This Row],[IT Tower: Application]:[Other/Non-IT ]])</f>
        <v>1</v>
      </c>
      <c r="AD1580" s="67"/>
      <c r="AE1580" s="67"/>
      <c r="AF1580" s="67"/>
      <c r="AG1580" s="67"/>
      <c r="AH1580" s="67"/>
      <c r="AI1580" s="67"/>
      <c r="AJ1580" s="67"/>
      <c r="AK1580" s="67"/>
      <c r="AL1580" s="67"/>
      <c r="AM1580" s="67"/>
      <c r="AN1580" s="67"/>
      <c r="AO1580" s="67"/>
      <c r="AP1580" s="67"/>
      <c r="AQ1580" s="67"/>
      <c r="AR1580" s="67"/>
      <c r="AS1580" s="67"/>
      <c r="AT1580" s="67"/>
      <c r="AU1580" s="67"/>
      <c r="AV1580" s="67"/>
      <c r="AW1580" s="67"/>
      <c r="AX1580" s="67"/>
      <c r="AY1580" s="67"/>
      <c r="AZ1580" s="67"/>
      <c r="BA1580" s="67"/>
      <c r="BB1580" s="113">
        <v>817526</v>
      </c>
      <c r="BC1580" s="113">
        <v>558193</v>
      </c>
      <c r="BD1580" s="113"/>
      <c r="BE1580" s="113"/>
      <c r="BF1580" s="113"/>
      <c r="BG1580" s="113"/>
      <c r="BH1580" s="113"/>
      <c r="BI1580" s="113"/>
      <c r="BJ1580" s="113"/>
      <c r="BK1580" s="113"/>
      <c r="BL1580" s="113"/>
      <c r="BM1580" s="113"/>
      <c r="BN1580" s="113"/>
      <c r="BO1580" s="113"/>
      <c r="BP1580" s="113"/>
      <c r="BQ1580" s="113"/>
      <c r="BR1580" s="113"/>
      <c r="BS1580" s="113"/>
      <c r="BT1580" s="113"/>
      <c r="BU1580" s="113"/>
      <c r="BV1580" s="113"/>
      <c r="BW1580" s="113"/>
      <c r="BX1580" s="113"/>
      <c r="BY1580" s="113"/>
      <c r="BZ1580" s="113"/>
      <c r="CA1580" s="67"/>
      <c r="CB1580" s="113"/>
      <c r="CC1580" s="69">
        <f>SUM(Table25[[#This Row],[Contract Amount FY00]:[Contract Amount FY50]])</f>
        <v>1375719</v>
      </c>
      <c r="CD1580" s="114"/>
    </row>
    <row r="1581" spans="1:82" x14ac:dyDescent="0.25">
      <c r="A1581" s="122" t="s">
        <v>1956</v>
      </c>
      <c r="B1581" s="122" t="s">
        <v>3071</v>
      </c>
      <c r="C1581" s="122" t="s">
        <v>276</v>
      </c>
      <c r="E1581" s="26" t="str">
        <f>IFERROR(IF(VLOOKUP(Table25[[#This Row],[Contract No.]],Table3[#All],3,FALSE)="","No","Yes"),"")</f>
        <v>Yes</v>
      </c>
      <c r="F1581" s="107" t="str">
        <f>IFERROR(VLOOKUP(Table25[[#This Row],[Contract No.]],Table3[#All],3,FALSE),"")</f>
        <v>NASPO</v>
      </c>
      <c r="G1581" s="107" t="str">
        <f>IFERROR(IF(Table25[[#This Row],[Cooperative Purchase
(Yes/No)]]="Yes","Yes",IF(VLOOKUP(Table25[[#This Row],[Contract No.]],Table3[#All],1,FALSE)=Table25[[#This Row],[Contract No.]],"Yes","No")),"No")</f>
        <v>Yes</v>
      </c>
      <c r="H1581" s="51">
        <f>IFERROR(VLOOKUP(Table25[[#This Row],[Contract No.]],Table3[#All],4,FALSE),"")</f>
        <v>45322</v>
      </c>
      <c r="I1581" s="28">
        <f>IFERROR(IF(AND(MONTH(Table25[[#This Row],[Contract Start Date]])&gt;6,MONTH(Table25[[#This Row],[Contract Start Date]])&lt;=12),YEAR(Table25[[#This Row],[Contract Start Date]])+1,YEAR(Table25[[#This Row],[Contract Start Date]])),"")</f>
        <v>2024</v>
      </c>
      <c r="J1581" s="108">
        <f>Table25[[#This Row],[FY Formula start]]</f>
        <v>2024</v>
      </c>
      <c r="K1581" s="59" t="str">
        <f>"FY"&amp;" "&amp;Table25[[#This Row],[Year Start]]</f>
        <v>FY 2024</v>
      </c>
      <c r="L1581" s="109">
        <f>IFERROR(VLOOKUP(Table25[[#This Row],[Contract No.]],Table3[#All],5,FALSE),"")</f>
        <v>46934</v>
      </c>
      <c r="M1581" s="110">
        <f>IFERROR(IF(Table25[[#This Row],[Contract End Date]]="99/99/9999","No End",IF(AND(MONTH(Table25[[#This Row],[Contract End Date]])&gt;6,MONTH(Table25[[#This Row],[Contract End Date]])&lt;=12),YEAR(Table25[[#This Row],[Contract End Date]])+1,YEAR(Table25[[#This Row],[Contract End Date]]))),"")</f>
        <v>2028</v>
      </c>
      <c r="N1581" s="111">
        <f>Table25[[#This Row],[FY Formula end]]</f>
        <v>2028</v>
      </c>
      <c r="O1581" s="112" t="str">
        <f>IF(Table25[[#This Row],[Year End]]="No End","No End","FY"&amp;" "&amp;Table25[[#This Row],[Year End]])</f>
        <v>FY 2028</v>
      </c>
      <c r="P1581" s="27"/>
      <c r="Q1581" s="104" t="str">
        <f>_xlfn.IFNA(IF($B1581="","",VLOOKUP($B1581,'SWC Towers'!$A:$Q,$Q$2,FALSE)),"")</f>
        <v/>
      </c>
      <c r="R1581" s="106">
        <f>_xlfn.IFNA(IF($B1581="","",VLOOKUP($B1581,'SWC Towers'!$A:$Q,$R$2,FALSE)),"")</f>
        <v>0.2</v>
      </c>
      <c r="S1581" s="106" t="str">
        <f>_xlfn.IFNA(IF($B1581="","",VLOOKUP($B1581,'SWC Towers'!$A:$Q,$S$2,FALSE)),"")</f>
        <v/>
      </c>
      <c r="T1581" s="106" t="str">
        <f>_xlfn.IFNA(IF($B1581="","",VLOOKUP($B1581,'SWC Towers'!$A:$Q,$T$2,FALSE)),"")</f>
        <v/>
      </c>
      <c r="U1581" s="104">
        <f>_xlfn.IFNA(IF($B1581="","",VLOOKUP($B1581,'SWC Towers'!$A:$Q,$U$2,FALSE)),"")</f>
        <v>0.6</v>
      </c>
      <c r="V1581" s="104" t="str">
        <f>_xlfn.IFNA(IF($B1581="","",VLOOKUP($B1581,'SWC Towers'!$A:$Q,$V$2,FALSE)),"")</f>
        <v/>
      </c>
      <c r="W1581" s="104" t="str">
        <f>_xlfn.IFNA(IF($B1581="","",VLOOKUP($B1581,'SWC Towers'!$A:$Q,$W$2,FALSE)),"")</f>
        <v/>
      </c>
      <c r="X1581" s="104" t="str">
        <f>_xlfn.IFNA(IF($B1581="","",VLOOKUP($B1581,'SWC Towers'!$A:$Q,$X$2,FALSE)),"")</f>
        <v/>
      </c>
      <c r="Y1581" s="104" t="str">
        <f>_xlfn.IFNA(IF($B1581="","",VLOOKUP($B1581,'SWC Towers'!$A:$Q,$Y$2,FALSE)),"")</f>
        <v/>
      </c>
      <c r="Z1581" s="104" t="str">
        <f>_xlfn.IFNA(IF($B1581="","",VLOOKUP($B1581,'SWC Towers'!$A:$Q,$Z$2,FALSE)),"")</f>
        <v/>
      </c>
      <c r="AA1581" s="104">
        <f>_xlfn.IFNA(IF($B1581="","",VLOOKUP($B1581,'SWC Towers'!$A:$Q,$AA$2,FALSE)),"")</f>
        <v>0.2</v>
      </c>
      <c r="AB1581" s="106" t="str">
        <f>_xlfn.IFNA(IF($B1581="","",VLOOKUP($B1581,'SWC Towers'!$A:$Q,$AB$2,FALSE)),"")</f>
        <v/>
      </c>
      <c r="AC1581" s="20">
        <f>SUM(Table25[[#This Row],[IT Tower: Application]:[Other/Non-IT ]])</f>
        <v>1</v>
      </c>
      <c r="AD1581" s="67"/>
      <c r="AE1581" s="67"/>
      <c r="AF1581" s="67"/>
      <c r="AG1581" s="67"/>
      <c r="AH1581" s="67"/>
      <c r="AI1581" s="67"/>
      <c r="AJ1581" s="67"/>
      <c r="AK1581" s="67"/>
      <c r="AL1581" s="67"/>
      <c r="AM1581" s="67"/>
      <c r="AN1581" s="67"/>
      <c r="AO1581" s="67"/>
      <c r="AP1581" s="67"/>
      <c r="AQ1581" s="67"/>
      <c r="AR1581" s="67"/>
      <c r="AS1581" s="67"/>
      <c r="AT1581" s="67"/>
      <c r="AU1581" s="67"/>
      <c r="AV1581" s="67"/>
      <c r="AW1581" s="67"/>
      <c r="AX1581" s="67"/>
      <c r="AY1581" s="67"/>
      <c r="AZ1581" s="67"/>
      <c r="BA1581" s="67"/>
      <c r="BB1581" s="113">
        <v>110927</v>
      </c>
      <c r="BC1581" s="113">
        <v>1330525</v>
      </c>
      <c r="BD1581" s="113"/>
      <c r="BE1581" s="113"/>
      <c r="BF1581" s="113"/>
      <c r="BG1581" s="113"/>
      <c r="BH1581" s="113"/>
      <c r="BI1581" s="113"/>
      <c r="BJ1581" s="113"/>
      <c r="BK1581" s="113"/>
      <c r="BL1581" s="113"/>
      <c r="BM1581" s="113"/>
      <c r="BN1581" s="113"/>
      <c r="BO1581" s="113"/>
      <c r="BP1581" s="113"/>
      <c r="BQ1581" s="113"/>
      <c r="BR1581" s="113"/>
      <c r="BS1581" s="113"/>
      <c r="BT1581" s="113"/>
      <c r="BU1581" s="113"/>
      <c r="BV1581" s="113"/>
      <c r="BW1581" s="113"/>
      <c r="BX1581" s="113"/>
      <c r="BY1581" s="113"/>
      <c r="BZ1581" s="113"/>
      <c r="CA1581" s="67"/>
      <c r="CB1581" s="113"/>
      <c r="CC1581" s="69">
        <f>SUM(Table25[[#This Row],[Contract Amount FY00]:[Contract Amount FY50]])</f>
        <v>1441452</v>
      </c>
      <c r="CD1581" s="114"/>
    </row>
    <row r="1582" spans="1:82" x14ac:dyDescent="0.25">
      <c r="A1582" s="122" t="s">
        <v>1956</v>
      </c>
      <c r="B1582" s="122" t="s">
        <v>3071</v>
      </c>
      <c r="C1582" s="122" t="s">
        <v>375</v>
      </c>
      <c r="E1582" s="26" t="str">
        <f>IFERROR(IF(VLOOKUP(Table25[[#This Row],[Contract No.]],Table3[#All],3,FALSE)="","No","Yes"),"")</f>
        <v>Yes</v>
      </c>
      <c r="F1582" s="107" t="str">
        <f>IFERROR(VLOOKUP(Table25[[#This Row],[Contract No.]],Table3[#All],3,FALSE),"")</f>
        <v>NASPO</v>
      </c>
      <c r="G1582" s="107" t="str">
        <f>IFERROR(IF(Table25[[#This Row],[Cooperative Purchase
(Yes/No)]]="Yes","Yes",IF(VLOOKUP(Table25[[#This Row],[Contract No.]],Table3[#All],1,FALSE)=Table25[[#This Row],[Contract No.]],"Yes","No")),"No")</f>
        <v>Yes</v>
      </c>
      <c r="H1582" s="51">
        <f>IFERROR(VLOOKUP(Table25[[#This Row],[Contract No.]],Table3[#All],4,FALSE),"")</f>
        <v>45322</v>
      </c>
      <c r="I1582" s="28">
        <f>IFERROR(IF(AND(MONTH(Table25[[#This Row],[Contract Start Date]])&gt;6,MONTH(Table25[[#This Row],[Contract Start Date]])&lt;=12),YEAR(Table25[[#This Row],[Contract Start Date]])+1,YEAR(Table25[[#This Row],[Contract Start Date]])),"")</f>
        <v>2024</v>
      </c>
      <c r="J1582" s="108">
        <f>Table25[[#This Row],[FY Formula start]]</f>
        <v>2024</v>
      </c>
      <c r="K1582" s="59" t="str">
        <f>"FY"&amp;" "&amp;Table25[[#This Row],[Year Start]]</f>
        <v>FY 2024</v>
      </c>
      <c r="L1582" s="109">
        <f>IFERROR(VLOOKUP(Table25[[#This Row],[Contract No.]],Table3[#All],5,FALSE),"")</f>
        <v>46934</v>
      </c>
      <c r="M1582" s="110">
        <f>IFERROR(IF(Table25[[#This Row],[Contract End Date]]="99/99/9999","No End",IF(AND(MONTH(Table25[[#This Row],[Contract End Date]])&gt;6,MONTH(Table25[[#This Row],[Contract End Date]])&lt;=12),YEAR(Table25[[#This Row],[Contract End Date]])+1,YEAR(Table25[[#This Row],[Contract End Date]]))),"")</f>
        <v>2028</v>
      </c>
      <c r="N1582" s="111">
        <f>Table25[[#This Row],[FY Formula end]]</f>
        <v>2028</v>
      </c>
      <c r="O1582" s="112" t="str">
        <f>IF(Table25[[#This Row],[Year End]]="No End","No End","FY"&amp;" "&amp;Table25[[#This Row],[Year End]])</f>
        <v>FY 2028</v>
      </c>
      <c r="P1582" s="27"/>
      <c r="Q1582" s="104" t="str">
        <f>_xlfn.IFNA(IF($B1582="","",VLOOKUP($B1582,'SWC Towers'!$A:$Q,$Q$2,FALSE)),"")</f>
        <v/>
      </c>
      <c r="R1582" s="106">
        <f>_xlfn.IFNA(IF($B1582="","",VLOOKUP($B1582,'SWC Towers'!$A:$Q,$R$2,FALSE)),"")</f>
        <v>0.2</v>
      </c>
      <c r="S1582" s="106" t="str">
        <f>_xlfn.IFNA(IF($B1582="","",VLOOKUP($B1582,'SWC Towers'!$A:$Q,$S$2,FALSE)),"")</f>
        <v/>
      </c>
      <c r="T1582" s="106" t="str">
        <f>_xlfn.IFNA(IF($B1582="","",VLOOKUP($B1582,'SWC Towers'!$A:$Q,$T$2,FALSE)),"")</f>
        <v/>
      </c>
      <c r="U1582" s="104">
        <f>_xlfn.IFNA(IF($B1582="","",VLOOKUP($B1582,'SWC Towers'!$A:$Q,$U$2,FALSE)),"")</f>
        <v>0.6</v>
      </c>
      <c r="V1582" s="104" t="str">
        <f>_xlfn.IFNA(IF($B1582="","",VLOOKUP($B1582,'SWC Towers'!$A:$Q,$V$2,FALSE)),"")</f>
        <v/>
      </c>
      <c r="W1582" s="104" t="str">
        <f>_xlfn.IFNA(IF($B1582="","",VLOOKUP($B1582,'SWC Towers'!$A:$Q,$W$2,FALSE)),"")</f>
        <v/>
      </c>
      <c r="X1582" s="104" t="str">
        <f>_xlfn.IFNA(IF($B1582="","",VLOOKUP($B1582,'SWC Towers'!$A:$Q,$X$2,FALSE)),"")</f>
        <v/>
      </c>
      <c r="Y1582" s="104" t="str">
        <f>_xlfn.IFNA(IF($B1582="","",VLOOKUP($B1582,'SWC Towers'!$A:$Q,$Y$2,FALSE)),"")</f>
        <v/>
      </c>
      <c r="Z1582" s="104" t="str">
        <f>_xlfn.IFNA(IF($B1582="","",VLOOKUP($B1582,'SWC Towers'!$A:$Q,$Z$2,FALSE)),"")</f>
        <v/>
      </c>
      <c r="AA1582" s="104">
        <f>_xlfn.IFNA(IF($B1582="","",VLOOKUP($B1582,'SWC Towers'!$A:$Q,$AA$2,FALSE)),"")</f>
        <v>0.2</v>
      </c>
      <c r="AB1582" s="106" t="str">
        <f>_xlfn.IFNA(IF($B1582="","",VLOOKUP($B1582,'SWC Towers'!$A:$Q,$AB$2,FALSE)),"")</f>
        <v/>
      </c>
      <c r="AC1582" s="20">
        <f>SUM(Table25[[#This Row],[IT Tower: Application]:[Other/Non-IT ]])</f>
        <v>1</v>
      </c>
      <c r="AD1582" s="67"/>
      <c r="AE1582" s="67"/>
      <c r="AF1582" s="67"/>
      <c r="AG1582" s="67"/>
      <c r="AH1582" s="67"/>
      <c r="AI1582" s="67"/>
      <c r="AJ1582" s="67"/>
      <c r="AK1582" s="67"/>
      <c r="AL1582" s="67"/>
      <c r="AM1582" s="67"/>
      <c r="AN1582" s="67"/>
      <c r="AO1582" s="67"/>
      <c r="AP1582" s="67"/>
      <c r="AQ1582" s="67"/>
      <c r="AR1582" s="67"/>
      <c r="AS1582" s="67"/>
      <c r="AT1582" s="67"/>
      <c r="AU1582" s="67"/>
      <c r="AV1582" s="67"/>
      <c r="AW1582" s="67"/>
      <c r="AX1582" s="67"/>
      <c r="AY1582" s="67"/>
      <c r="AZ1582" s="67"/>
      <c r="BA1582" s="67"/>
      <c r="BB1582" s="113">
        <v>623</v>
      </c>
      <c r="BC1582" s="113">
        <v>49927</v>
      </c>
      <c r="BD1582" s="113"/>
      <c r="BE1582" s="113"/>
      <c r="BF1582" s="113"/>
      <c r="BG1582" s="113"/>
      <c r="BH1582" s="113"/>
      <c r="BI1582" s="113"/>
      <c r="BJ1582" s="113"/>
      <c r="BK1582" s="113"/>
      <c r="BL1582" s="113"/>
      <c r="BM1582" s="113"/>
      <c r="BN1582" s="113"/>
      <c r="BO1582" s="113"/>
      <c r="BP1582" s="113"/>
      <c r="BQ1582" s="113"/>
      <c r="BR1582" s="113"/>
      <c r="BS1582" s="113"/>
      <c r="BT1582" s="113"/>
      <c r="BU1582" s="113"/>
      <c r="BV1582" s="113"/>
      <c r="BW1582" s="113"/>
      <c r="BX1582" s="113"/>
      <c r="BY1582" s="113"/>
      <c r="BZ1582" s="113"/>
      <c r="CA1582" s="67"/>
      <c r="CB1582" s="113"/>
      <c r="CC1582" s="69">
        <f>SUM(Table25[[#This Row],[Contract Amount FY00]:[Contract Amount FY50]])</f>
        <v>50550</v>
      </c>
      <c r="CD1582" s="114"/>
    </row>
    <row r="1583" spans="1:82" x14ac:dyDescent="0.25">
      <c r="A1583" s="122" t="s">
        <v>1956</v>
      </c>
      <c r="B1583" s="122" t="s">
        <v>3071</v>
      </c>
      <c r="C1583" s="122" t="s">
        <v>282</v>
      </c>
      <c r="E1583" s="26" t="str">
        <f>IFERROR(IF(VLOOKUP(Table25[[#This Row],[Contract No.]],Table3[#All],3,FALSE)="","No","Yes"),"")</f>
        <v>Yes</v>
      </c>
      <c r="F1583" s="107" t="str">
        <f>IFERROR(VLOOKUP(Table25[[#This Row],[Contract No.]],Table3[#All],3,FALSE),"")</f>
        <v>NASPO</v>
      </c>
      <c r="G1583" s="107" t="str">
        <f>IFERROR(IF(Table25[[#This Row],[Cooperative Purchase
(Yes/No)]]="Yes","Yes",IF(VLOOKUP(Table25[[#This Row],[Contract No.]],Table3[#All],1,FALSE)=Table25[[#This Row],[Contract No.]],"Yes","No")),"No")</f>
        <v>Yes</v>
      </c>
      <c r="H1583" s="51">
        <f>IFERROR(VLOOKUP(Table25[[#This Row],[Contract No.]],Table3[#All],4,FALSE),"")</f>
        <v>45322</v>
      </c>
      <c r="I1583" s="28">
        <f>IFERROR(IF(AND(MONTH(Table25[[#This Row],[Contract Start Date]])&gt;6,MONTH(Table25[[#This Row],[Contract Start Date]])&lt;=12),YEAR(Table25[[#This Row],[Contract Start Date]])+1,YEAR(Table25[[#This Row],[Contract Start Date]])),"")</f>
        <v>2024</v>
      </c>
      <c r="J1583" s="108">
        <f>Table25[[#This Row],[FY Formula start]]</f>
        <v>2024</v>
      </c>
      <c r="K1583" s="59" t="str">
        <f>"FY"&amp;" "&amp;Table25[[#This Row],[Year Start]]</f>
        <v>FY 2024</v>
      </c>
      <c r="L1583" s="109">
        <f>IFERROR(VLOOKUP(Table25[[#This Row],[Contract No.]],Table3[#All],5,FALSE),"")</f>
        <v>46934</v>
      </c>
      <c r="M1583" s="110">
        <f>IFERROR(IF(Table25[[#This Row],[Contract End Date]]="99/99/9999","No End",IF(AND(MONTH(Table25[[#This Row],[Contract End Date]])&gt;6,MONTH(Table25[[#This Row],[Contract End Date]])&lt;=12),YEAR(Table25[[#This Row],[Contract End Date]])+1,YEAR(Table25[[#This Row],[Contract End Date]]))),"")</f>
        <v>2028</v>
      </c>
      <c r="N1583" s="111">
        <f>Table25[[#This Row],[FY Formula end]]</f>
        <v>2028</v>
      </c>
      <c r="O1583" s="112" t="str">
        <f>IF(Table25[[#This Row],[Year End]]="No End","No End","FY"&amp;" "&amp;Table25[[#This Row],[Year End]])</f>
        <v>FY 2028</v>
      </c>
      <c r="P1583" s="27"/>
      <c r="Q1583" s="104" t="str">
        <f>_xlfn.IFNA(IF($B1583="","",VLOOKUP($B1583,'SWC Towers'!$A:$Q,$Q$2,FALSE)),"")</f>
        <v/>
      </c>
      <c r="R1583" s="106">
        <f>_xlfn.IFNA(IF($B1583="","",VLOOKUP($B1583,'SWC Towers'!$A:$Q,$R$2,FALSE)),"")</f>
        <v>0.2</v>
      </c>
      <c r="S1583" s="106" t="str">
        <f>_xlfn.IFNA(IF($B1583="","",VLOOKUP($B1583,'SWC Towers'!$A:$Q,$S$2,FALSE)),"")</f>
        <v/>
      </c>
      <c r="T1583" s="106" t="str">
        <f>_xlfn.IFNA(IF($B1583="","",VLOOKUP($B1583,'SWC Towers'!$A:$Q,$T$2,FALSE)),"")</f>
        <v/>
      </c>
      <c r="U1583" s="104">
        <f>_xlfn.IFNA(IF($B1583="","",VLOOKUP($B1583,'SWC Towers'!$A:$Q,$U$2,FALSE)),"")</f>
        <v>0.6</v>
      </c>
      <c r="V1583" s="104" t="str">
        <f>_xlfn.IFNA(IF($B1583="","",VLOOKUP($B1583,'SWC Towers'!$A:$Q,$V$2,FALSE)),"")</f>
        <v/>
      </c>
      <c r="W1583" s="104" t="str">
        <f>_xlfn.IFNA(IF($B1583="","",VLOOKUP($B1583,'SWC Towers'!$A:$Q,$W$2,FALSE)),"")</f>
        <v/>
      </c>
      <c r="X1583" s="104" t="str">
        <f>_xlfn.IFNA(IF($B1583="","",VLOOKUP($B1583,'SWC Towers'!$A:$Q,$X$2,FALSE)),"")</f>
        <v/>
      </c>
      <c r="Y1583" s="104" t="str">
        <f>_xlfn.IFNA(IF($B1583="","",VLOOKUP($B1583,'SWC Towers'!$A:$Q,$Y$2,FALSE)),"")</f>
        <v/>
      </c>
      <c r="Z1583" s="104" t="str">
        <f>_xlfn.IFNA(IF($B1583="","",VLOOKUP($B1583,'SWC Towers'!$A:$Q,$Z$2,FALSE)),"")</f>
        <v/>
      </c>
      <c r="AA1583" s="104">
        <f>_xlfn.IFNA(IF($B1583="","",VLOOKUP($B1583,'SWC Towers'!$A:$Q,$AA$2,FALSE)),"")</f>
        <v>0.2</v>
      </c>
      <c r="AB1583" s="106" t="str">
        <f>_xlfn.IFNA(IF($B1583="","",VLOOKUP($B1583,'SWC Towers'!$A:$Q,$AB$2,FALSE)),"")</f>
        <v/>
      </c>
      <c r="AC1583" s="20">
        <f>SUM(Table25[[#This Row],[IT Tower: Application]:[Other/Non-IT ]])</f>
        <v>1</v>
      </c>
      <c r="AD1583" s="67"/>
      <c r="AE1583" s="67"/>
      <c r="AF1583" s="67"/>
      <c r="AG1583" s="67"/>
      <c r="AH1583" s="67"/>
      <c r="AI1583" s="67"/>
      <c r="AJ1583" s="67"/>
      <c r="AK1583" s="67"/>
      <c r="AL1583" s="67"/>
      <c r="AM1583" s="67"/>
      <c r="AN1583" s="67"/>
      <c r="AO1583" s="67"/>
      <c r="AP1583" s="67"/>
      <c r="AQ1583" s="67"/>
      <c r="AR1583" s="67"/>
      <c r="AS1583" s="67"/>
      <c r="AT1583" s="67"/>
      <c r="AU1583" s="67"/>
      <c r="AV1583" s="67"/>
      <c r="AW1583" s="67"/>
      <c r="AX1583" s="67"/>
      <c r="AY1583" s="67"/>
      <c r="AZ1583" s="67"/>
      <c r="BA1583" s="67"/>
      <c r="BB1583" s="113">
        <v>134</v>
      </c>
      <c r="BC1583" s="113">
        <v>0</v>
      </c>
      <c r="BD1583" s="113"/>
      <c r="BE1583" s="113"/>
      <c r="BF1583" s="113"/>
      <c r="BG1583" s="113"/>
      <c r="BH1583" s="113"/>
      <c r="BI1583" s="113"/>
      <c r="BJ1583" s="113"/>
      <c r="BK1583" s="113"/>
      <c r="BL1583" s="113"/>
      <c r="BM1583" s="113"/>
      <c r="BN1583" s="113"/>
      <c r="BO1583" s="113"/>
      <c r="BP1583" s="113"/>
      <c r="BQ1583" s="113"/>
      <c r="BR1583" s="113"/>
      <c r="BS1583" s="113"/>
      <c r="BT1583" s="113"/>
      <c r="BU1583" s="113"/>
      <c r="BV1583" s="113"/>
      <c r="BW1583" s="113"/>
      <c r="BX1583" s="113"/>
      <c r="BY1583" s="113"/>
      <c r="BZ1583" s="113"/>
      <c r="CA1583" s="67"/>
      <c r="CB1583" s="113"/>
      <c r="CC1583" s="69">
        <f>SUM(Table25[[#This Row],[Contract Amount FY00]:[Contract Amount FY50]])</f>
        <v>134</v>
      </c>
      <c r="CD1583" s="114"/>
    </row>
    <row r="1584" spans="1:82" x14ac:dyDescent="0.25">
      <c r="A1584" s="122" t="s">
        <v>1956</v>
      </c>
      <c r="B1584" s="122" t="s">
        <v>2245</v>
      </c>
      <c r="C1584" s="122" t="s">
        <v>3131</v>
      </c>
      <c r="E1584" s="26" t="str">
        <f>IFERROR(IF(VLOOKUP(Table25[[#This Row],[Contract No.]],Table3[#All],3,FALSE)="","No","Yes"),"")</f>
        <v>No</v>
      </c>
      <c r="F1584" s="107" t="str">
        <f>IFERROR(VLOOKUP(Table25[[#This Row],[Contract No.]],Table3[#All],3,FALSE),"")</f>
        <v/>
      </c>
      <c r="G1584" s="107" t="str">
        <f>IFERROR(IF(Table25[[#This Row],[Cooperative Purchase
(Yes/No)]]="Yes","Yes",IF(VLOOKUP(Table25[[#This Row],[Contract No.]],Table3[#All],1,FALSE)=Table25[[#This Row],[Contract No.]],"Yes","No")),"No")</f>
        <v>Yes</v>
      </c>
      <c r="H1584" s="51">
        <f>IFERROR(VLOOKUP(Table25[[#This Row],[Contract No.]],Table3[#All],4,FALSE),"")</f>
        <v>43952</v>
      </c>
      <c r="I1584" s="28">
        <f>IFERROR(IF(AND(MONTH(Table25[[#This Row],[Contract Start Date]])&gt;6,MONTH(Table25[[#This Row],[Contract Start Date]])&lt;=12),YEAR(Table25[[#This Row],[Contract Start Date]])+1,YEAR(Table25[[#This Row],[Contract Start Date]])),"")</f>
        <v>2020</v>
      </c>
      <c r="J1584" s="108">
        <f>Table25[[#This Row],[FY Formula start]]</f>
        <v>2020</v>
      </c>
      <c r="K1584" s="59" t="str">
        <f>"FY"&amp;" "&amp;Table25[[#This Row],[Year Start]]</f>
        <v>FY 2020</v>
      </c>
      <c r="L1584" s="109">
        <f>IFERROR(VLOOKUP(Table25[[#This Row],[Contract No.]],Table3[#All],5,FALSE),"")</f>
        <v>46203</v>
      </c>
      <c r="M1584" s="110">
        <f>IFERROR(IF(Table25[[#This Row],[Contract End Date]]="99/99/9999","No End",IF(AND(MONTH(Table25[[#This Row],[Contract End Date]])&gt;6,MONTH(Table25[[#This Row],[Contract End Date]])&lt;=12),YEAR(Table25[[#This Row],[Contract End Date]])+1,YEAR(Table25[[#This Row],[Contract End Date]]))),"")</f>
        <v>2026</v>
      </c>
      <c r="N1584" s="111">
        <f>Table25[[#This Row],[FY Formula end]]</f>
        <v>2026</v>
      </c>
      <c r="O1584" s="112" t="str">
        <f>IF(Table25[[#This Row],[Year End]]="No End","No End","FY"&amp;" "&amp;Table25[[#This Row],[Year End]])</f>
        <v>FY 2026</v>
      </c>
      <c r="P1584" s="27"/>
      <c r="Q1584" s="104" t="str">
        <f>_xlfn.IFNA(IF($B1584="","",VLOOKUP($B1584,'SWC Towers'!$A:$Q,$Q$2,FALSE)),"")</f>
        <v/>
      </c>
      <c r="R1584" s="106" t="str">
        <f>_xlfn.IFNA(IF($B1584="","",VLOOKUP($B1584,'SWC Towers'!$A:$Q,$R$2,FALSE)),"")</f>
        <v/>
      </c>
      <c r="S1584" s="106" t="str">
        <f>_xlfn.IFNA(IF($B1584="","",VLOOKUP($B1584,'SWC Towers'!$A:$Q,$S$2,FALSE)),"")</f>
        <v/>
      </c>
      <c r="T1584" s="106" t="str">
        <f>_xlfn.IFNA(IF($B1584="","",VLOOKUP($B1584,'SWC Towers'!$A:$Q,$T$2,FALSE)),"")</f>
        <v/>
      </c>
      <c r="U1584" s="104">
        <f>_xlfn.IFNA(IF($B1584="","",VLOOKUP($B1584,'SWC Towers'!$A:$Q,$U$2,FALSE)),"")</f>
        <v>0.1</v>
      </c>
      <c r="V1584" s="104" t="str">
        <f>_xlfn.IFNA(IF($B1584="","",VLOOKUP($B1584,'SWC Towers'!$A:$Q,$V$2,FALSE)),"")</f>
        <v/>
      </c>
      <c r="W1584" s="104" t="str">
        <f>_xlfn.IFNA(IF($B1584="","",VLOOKUP($B1584,'SWC Towers'!$A:$Q,$W$2,FALSE)),"")</f>
        <v/>
      </c>
      <c r="X1584" s="104" t="str">
        <f>_xlfn.IFNA(IF($B1584="","",VLOOKUP($B1584,'SWC Towers'!$A:$Q,$X$2,FALSE)),"")</f>
        <v/>
      </c>
      <c r="Y1584" s="104" t="str">
        <f>_xlfn.IFNA(IF($B1584="","",VLOOKUP($B1584,'SWC Towers'!$A:$Q,$Y$2,FALSE)),"")</f>
        <v/>
      </c>
      <c r="Z1584" s="104" t="str">
        <f>_xlfn.IFNA(IF($B1584="","",VLOOKUP($B1584,'SWC Towers'!$A:$Q,$Z$2,FALSE)),"")</f>
        <v/>
      </c>
      <c r="AA1584" s="104" t="str">
        <f>_xlfn.IFNA(IF($B1584="","",VLOOKUP($B1584,'SWC Towers'!$A:$Q,$AA$2,FALSE)),"")</f>
        <v/>
      </c>
      <c r="AB1584" s="106">
        <f>_xlfn.IFNA(IF($B1584="","",VLOOKUP($B1584,'SWC Towers'!$A:$Q,$AB$2,FALSE)),"")</f>
        <v>0.9</v>
      </c>
      <c r="AC1584" s="20">
        <f>SUM(Table25[[#This Row],[IT Tower: Application]:[Other/Non-IT ]])</f>
        <v>1</v>
      </c>
      <c r="AD1584" s="67"/>
      <c r="AE1584" s="67"/>
      <c r="AF1584" s="67"/>
      <c r="AG1584" s="67"/>
      <c r="AH1584" s="67"/>
      <c r="AI1584" s="67"/>
      <c r="AJ1584" s="67"/>
      <c r="AK1584" s="67"/>
      <c r="AL1584" s="67"/>
      <c r="AM1584" s="67"/>
      <c r="AN1584" s="67"/>
      <c r="AO1584" s="67"/>
      <c r="AP1584" s="67"/>
      <c r="AQ1584" s="67"/>
      <c r="AR1584" s="67"/>
      <c r="AS1584" s="67"/>
      <c r="AT1584" s="67"/>
      <c r="AU1584" s="67"/>
      <c r="AV1584" s="67"/>
      <c r="AW1584" s="67"/>
      <c r="AX1584" s="67"/>
      <c r="AY1584" s="67"/>
      <c r="AZ1584" s="67">
        <v>0</v>
      </c>
      <c r="BA1584" s="67">
        <v>664765</v>
      </c>
      <c r="BB1584" s="113">
        <v>632398</v>
      </c>
      <c r="BC1584" s="113">
        <v>653418</v>
      </c>
      <c r="BD1584" s="113"/>
      <c r="BE1584" s="113"/>
      <c r="BF1584" s="113"/>
      <c r="BG1584" s="113"/>
      <c r="BH1584" s="113"/>
      <c r="BI1584" s="113"/>
      <c r="BJ1584" s="113"/>
      <c r="BK1584" s="113"/>
      <c r="BL1584" s="113"/>
      <c r="BM1584" s="113"/>
      <c r="BN1584" s="113"/>
      <c r="BO1584" s="113"/>
      <c r="BP1584" s="113"/>
      <c r="BQ1584" s="113"/>
      <c r="BR1584" s="113"/>
      <c r="BS1584" s="113"/>
      <c r="BT1584" s="113"/>
      <c r="BU1584" s="113"/>
      <c r="BV1584" s="113"/>
      <c r="BW1584" s="113"/>
      <c r="BX1584" s="113"/>
      <c r="BY1584" s="113"/>
      <c r="BZ1584" s="113"/>
      <c r="CA1584" s="67"/>
      <c r="CB1584" s="113"/>
      <c r="CC1584" s="69">
        <f>SUM(Table25[[#This Row],[Contract Amount FY00]:[Contract Amount FY50]])</f>
        <v>1950581</v>
      </c>
      <c r="CD1584" s="114"/>
    </row>
    <row r="1585" spans="1:82" x14ac:dyDescent="0.25">
      <c r="A1585" s="122" t="s">
        <v>1956</v>
      </c>
      <c r="B1585" s="122" t="s">
        <v>2245</v>
      </c>
      <c r="C1585" s="122" t="s">
        <v>3192</v>
      </c>
      <c r="E1585" s="26" t="str">
        <f>IFERROR(IF(VLOOKUP(Table25[[#This Row],[Contract No.]],Table3[#All],3,FALSE)="","No","Yes"),"")</f>
        <v>No</v>
      </c>
      <c r="F1585" s="107" t="str">
        <f>IFERROR(VLOOKUP(Table25[[#This Row],[Contract No.]],Table3[#All],3,FALSE),"")</f>
        <v/>
      </c>
      <c r="G1585" s="107" t="str">
        <f>IFERROR(IF(Table25[[#This Row],[Cooperative Purchase
(Yes/No)]]="Yes","Yes",IF(VLOOKUP(Table25[[#This Row],[Contract No.]],Table3[#All],1,FALSE)=Table25[[#This Row],[Contract No.]],"Yes","No")),"No")</f>
        <v>Yes</v>
      </c>
      <c r="H1585" s="51">
        <f>IFERROR(VLOOKUP(Table25[[#This Row],[Contract No.]],Table3[#All],4,FALSE),"")</f>
        <v>43952</v>
      </c>
      <c r="I1585" s="28">
        <f>IFERROR(IF(AND(MONTH(Table25[[#This Row],[Contract Start Date]])&gt;6,MONTH(Table25[[#This Row],[Contract Start Date]])&lt;=12),YEAR(Table25[[#This Row],[Contract Start Date]])+1,YEAR(Table25[[#This Row],[Contract Start Date]])),"")</f>
        <v>2020</v>
      </c>
      <c r="J1585" s="108">
        <f>Table25[[#This Row],[FY Formula start]]</f>
        <v>2020</v>
      </c>
      <c r="K1585" s="59" t="str">
        <f>"FY"&amp;" "&amp;Table25[[#This Row],[Year Start]]</f>
        <v>FY 2020</v>
      </c>
      <c r="L1585" s="109">
        <f>IFERROR(VLOOKUP(Table25[[#This Row],[Contract No.]],Table3[#All],5,FALSE),"")</f>
        <v>46203</v>
      </c>
      <c r="M1585" s="110">
        <f>IFERROR(IF(Table25[[#This Row],[Contract End Date]]="99/99/9999","No End",IF(AND(MONTH(Table25[[#This Row],[Contract End Date]])&gt;6,MONTH(Table25[[#This Row],[Contract End Date]])&lt;=12),YEAR(Table25[[#This Row],[Contract End Date]])+1,YEAR(Table25[[#This Row],[Contract End Date]]))),"")</f>
        <v>2026</v>
      </c>
      <c r="N1585" s="111">
        <f>Table25[[#This Row],[FY Formula end]]</f>
        <v>2026</v>
      </c>
      <c r="O1585" s="112" t="str">
        <f>IF(Table25[[#This Row],[Year End]]="No End","No End","FY"&amp;" "&amp;Table25[[#This Row],[Year End]])</f>
        <v>FY 2026</v>
      </c>
      <c r="P1585" s="27"/>
      <c r="Q1585" s="104" t="str">
        <f>_xlfn.IFNA(IF($B1585="","",VLOOKUP($B1585,'SWC Towers'!$A:$Q,$Q$2,FALSE)),"")</f>
        <v/>
      </c>
      <c r="R1585" s="106" t="str">
        <f>_xlfn.IFNA(IF($B1585="","",VLOOKUP($B1585,'SWC Towers'!$A:$Q,$R$2,FALSE)),"")</f>
        <v/>
      </c>
      <c r="S1585" s="106" t="str">
        <f>_xlfn.IFNA(IF($B1585="","",VLOOKUP($B1585,'SWC Towers'!$A:$Q,$S$2,FALSE)),"")</f>
        <v/>
      </c>
      <c r="T1585" s="106" t="str">
        <f>_xlfn.IFNA(IF($B1585="","",VLOOKUP($B1585,'SWC Towers'!$A:$Q,$T$2,FALSE)),"")</f>
        <v/>
      </c>
      <c r="U1585" s="104">
        <f>_xlfn.IFNA(IF($B1585="","",VLOOKUP($B1585,'SWC Towers'!$A:$Q,$U$2,FALSE)),"")</f>
        <v>0.1</v>
      </c>
      <c r="V1585" s="104" t="str">
        <f>_xlfn.IFNA(IF($B1585="","",VLOOKUP($B1585,'SWC Towers'!$A:$Q,$V$2,FALSE)),"")</f>
        <v/>
      </c>
      <c r="W1585" s="104" t="str">
        <f>_xlfn.IFNA(IF($B1585="","",VLOOKUP($B1585,'SWC Towers'!$A:$Q,$W$2,FALSE)),"")</f>
        <v/>
      </c>
      <c r="X1585" s="104" t="str">
        <f>_xlfn.IFNA(IF($B1585="","",VLOOKUP($B1585,'SWC Towers'!$A:$Q,$X$2,FALSE)),"")</f>
        <v/>
      </c>
      <c r="Y1585" s="104" t="str">
        <f>_xlfn.IFNA(IF($B1585="","",VLOOKUP($B1585,'SWC Towers'!$A:$Q,$Y$2,FALSE)),"")</f>
        <v/>
      </c>
      <c r="Z1585" s="104" t="str">
        <f>_xlfn.IFNA(IF($B1585="","",VLOOKUP($B1585,'SWC Towers'!$A:$Q,$Z$2,FALSE)),"")</f>
        <v/>
      </c>
      <c r="AA1585" s="104" t="str">
        <f>_xlfn.IFNA(IF($B1585="","",VLOOKUP($B1585,'SWC Towers'!$A:$Q,$AA$2,FALSE)),"")</f>
        <v/>
      </c>
      <c r="AB1585" s="106">
        <f>_xlfn.IFNA(IF($B1585="","",VLOOKUP($B1585,'SWC Towers'!$A:$Q,$AB$2,FALSE)),"")</f>
        <v>0.9</v>
      </c>
      <c r="AC1585" s="20">
        <f>SUM(Table25[[#This Row],[IT Tower: Application]:[Other/Non-IT ]])</f>
        <v>1</v>
      </c>
      <c r="AD1585" s="67"/>
      <c r="AE1585" s="67"/>
      <c r="AF1585" s="67"/>
      <c r="AG1585" s="67"/>
      <c r="AH1585" s="67"/>
      <c r="AI1585" s="67"/>
      <c r="AJ1585" s="67"/>
      <c r="AK1585" s="67"/>
      <c r="AL1585" s="67"/>
      <c r="AM1585" s="67"/>
      <c r="AN1585" s="67"/>
      <c r="AO1585" s="67"/>
      <c r="AP1585" s="67"/>
      <c r="AQ1585" s="67"/>
      <c r="AR1585" s="67"/>
      <c r="AS1585" s="67"/>
      <c r="AT1585" s="67"/>
      <c r="AU1585" s="67"/>
      <c r="AV1585" s="67"/>
      <c r="AW1585" s="67"/>
      <c r="AX1585" s="67">
        <v>43160</v>
      </c>
      <c r="AY1585" s="67">
        <v>366652</v>
      </c>
      <c r="AZ1585" s="67">
        <v>515160</v>
      </c>
      <c r="BA1585" s="67">
        <v>0</v>
      </c>
      <c r="BB1585" s="113"/>
      <c r="BC1585" s="113"/>
      <c r="BD1585" s="113"/>
      <c r="BE1585" s="113"/>
      <c r="BF1585" s="113"/>
      <c r="BG1585" s="113"/>
      <c r="BH1585" s="113"/>
      <c r="BI1585" s="113"/>
      <c r="BJ1585" s="113"/>
      <c r="BK1585" s="113"/>
      <c r="BL1585" s="113"/>
      <c r="BM1585" s="113"/>
      <c r="BN1585" s="113"/>
      <c r="BO1585" s="113"/>
      <c r="BP1585" s="113"/>
      <c r="BQ1585" s="113"/>
      <c r="BR1585" s="113"/>
      <c r="BS1585" s="113"/>
      <c r="BT1585" s="113"/>
      <c r="BU1585" s="113"/>
      <c r="BV1585" s="113"/>
      <c r="BW1585" s="113"/>
      <c r="BX1585" s="113"/>
      <c r="BY1585" s="113"/>
      <c r="BZ1585" s="113"/>
      <c r="CA1585" s="67"/>
      <c r="CB1585" s="113"/>
      <c r="CC1585" s="69">
        <f>SUM(Table25[[#This Row],[Contract Amount FY00]:[Contract Amount FY50]])</f>
        <v>924972</v>
      </c>
      <c r="CD1585" s="114"/>
    </row>
    <row r="1586" spans="1:82" x14ac:dyDescent="0.25">
      <c r="A1586" s="122" t="s">
        <v>1956</v>
      </c>
      <c r="B1586" s="122" t="s">
        <v>2245</v>
      </c>
      <c r="C1586" s="122" t="s">
        <v>2273</v>
      </c>
      <c r="E1586" s="26" t="str">
        <f>IFERROR(IF(VLOOKUP(Table25[[#This Row],[Contract No.]],Table3[#All],3,FALSE)="","No","Yes"),"")</f>
        <v>No</v>
      </c>
      <c r="F1586" s="107" t="str">
        <f>IFERROR(VLOOKUP(Table25[[#This Row],[Contract No.]],Table3[#All],3,FALSE),"")</f>
        <v/>
      </c>
      <c r="G1586" s="107" t="str">
        <f>IFERROR(IF(Table25[[#This Row],[Cooperative Purchase
(Yes/No)]]="Yes","Yes",IF(VLOOKUP(Table25[[#This Row],[Contract No.]],Table3[#All],1,FALSE)=Table25[[#This Row],[Contract No.]],"Yes","No")),"No")</f>
        <v>Yes</v>
      </c>
      <c r="H1586" s="51">
        <f>IFERROR(VLOOKUP(Table25[[#This Row],[Contract No.]],Table3[#All],4,FALSE),"")</f>
        <v>43952</v>
      </c>
      <c r="I1586" s="28">
        <f>IFERROR(IF(AND(MONTH(Table25[[#This Row],[Contract Start Date]])&gt;6,MONTH(Table25[[#This Row],[Contract Start Date]])&lt;=12),YEAR(Table25[[#This Row],[Contract Start Date]])+1,YEAR(Table25[[#This Row],[Contract Start Date]])),"")</f>
        <v>2020</v>
      </c>
      <c r="J1586" s="108">
        <f>Table25[[#This Row],[FY Formula start]]</f>
        <v>2020</v>
      </c>
      <c r="K1586" s="59" t="str">
        <f>"FY"&amp;" "&amp;Table25[[#This Row],[Year Start]]</f>
        <v>FY 2020</v>
      </c>
      <c r="L1586" s="109">
        <f>IFERROR(VLOOKUP(Table25[[#This Row],[Contract No.]],Table3[#All],5,FALSE),"")</f>
        <v>46203</v>
      </c>
      <c r="M1586" s="110">
        <f>IFERROR(IF(Table25[[#This Row],[Contract End Date]]="99/99/9999","No End",IF(AND(MONTH(Table25[[#This Row],[Contract End Date]])&gt;6,MONTH(Table25[[#This Row],[Contract End Date]])&lt;=12),YEAR(Table25[[#This Row],[Contract End Date]])+1,YEAR(Table25[[#This Row],[Contract End Date]]))),"")</f>
        <v>2026</v>
      </c>
      <c r="N1586" s="111">
        <f>Table25[[#This Row],[FY Formula end]]</f>
        <v>2026</v>
      </c>
      <c r="O1586" s="112" t="str">
        <f>IF(Table25[[#This Row],[Year End]]="No End","No End","FY"&amp;" "&amp;Table25[[#This Row],[Year End]])</f>
        <v>FY 2026</v>
      </c>
      <c r="P1586" s="27"/>
      <c r="Q1586" s="104" t="str">
        <f>_xlfn.IFNA(IF($B1586="","",VLOOKUP($B1586,'SWC Towers'!$A:$Q,$Q$2,FALSE)),"")</f>
        <v/>
      </c>
      <c r="R1586" s="106" t="str">
        <f>_xlfn.IFNA(IF($B1586="","",VLOOKUP($B1586,'SWC Towers'!$A:$Q,$R$2,FALSE)),"")</f>
        <v/>
      </c>
      <c r="S1586" s="106" t="str">
        <f>_xlfn.IFNA(IF($B1586="","",VLOOKUP($B1586,'SWC Towers'!$A:$Q,$S$2,FALSE)),"")</f>
        <v/>
      </c>
      <c r="T1586" s="106" t="str">
        <f>_xlfn.IFNA(IF($B1586="","",VLOOKUP($B1586,'SWC Towers'!$A:$Q,$T$2,FALSE)),"")</f>
        <v/>
      </c>
      <c r="U1586" s="104">
        <f>_xlfn.IFNA(IF($B1586="","",VLOOKUP($B1586,'SWC Towers'!$A:$Q,$U$2,FALSE)),"")</f>
        <v>0.1</v>
      </c>
      <c r="V1586" s="104" t="str">
        <f>_xlfn.IFNA(IF($B1586="","",VLOOKUP($B1586,'SWC Towers'!$A:$Q,$V$2,FALSE)),"")</f>
        <v/>
      </c>
      <c r="W1586" s="104" t="str">
        <f>_xlfn.IFNA(IF($B1586="","",VLOOKUP($B1586,'SWC Towers'!$A:$Q,$W$2,FALSE)),"")</f>
        <v/>
      </c>
      <c r="X1586" s="104" t="str">
        <f>_xlfn.IFNA(IF($B1586="","",VLOOKUP($B1586,'SWC Towers'!$A:$Q,$X$2,FALSE)),"")</f>
        <v/>
      </c>
      <c r="Y1586" s="104" t="str">
        <f>_xlfn.IFNA(IF($B1586="","",VLOOKUP($B1586,'SWC Towers'!$A:$Q,$Y$2,FALSE)),"")</f>
        <v/>
      </c>
      <c r="Z1586" s="104" t="str">
        <f>_xlfn.IFNA(IF($B1586="","",VLOOKUP($B1586,'SWC Towers'!$A:$Q,$Z$2,FALSE)),"")</f>
        <v/>
      </c>
      <c r="AA1586" s="104" t="str">
        <f>_xlfn.IFNA(IF($B1586="","",VLOOKUP($B1586,'SWC Towers'!$A:$Q,$AA$2,FALSE)),"")</f>
        <v/>
      </c>
      <c r="AB1586" s="106">
        <f>_xlfn.IFNA(IF($B1586="","",VLOOKUP($B1586,'SWC Towers'!$A:$Q,$AB$2,FALSE)),"")</f>
        <v>0.9</v>
      </c>
      <c r="AC1586" s="20">
        <f>SUM(Table25[[#This Row],[IT Tower: Application]:[Other/Non-IT ]])</f>
        <v>1</v>
      </c>
      <c r="AD1586" s="67"/>
      <c r="AE1586" s="67"/>
      <c r="AF1586" s="67"/>
      <c r="AG1586" s="67"/>
      <c r="AH1586" s="67"/>
      <c r="AI1586" s="67"/>
      <c r="AJ1586" s="67"/>
      <c r="AK1586" s="67"/>
      <c r="AL1586" s="67"/>
      <c r="AM1586" s="67"/>
      <c r="AN1586" s="67"/>
      <c r="AO1586" s="67"/>
      <c r="AP1586" s="67"/>
      <c r="AQ1586" s="67"/>
      <c r="AR1586" s="67"/>
      <c r="AS1586" s="67"/>
      <c r="AT1586" s="67"/>
      <c r="AU1586" s="67"/>
      <c r="AV1586" s="67"/>
      <c r="AW1586" s="67"/>
      <c r="AX1586" s="67"/>
      <c r="AY1586" s="67">
        <v>0</v>
      </c>
      <c r="AZ1586" s="67">
        <v>228</v>
      </c>
      <c r="BA1586" s="67">
        <v>283</v>
      </c>
      <c r="BB1586" s="113">
        <v>400</v>
      </c>
      <c r="BC1586" s="113">
        <v>925</v>
      </c>
      <c r="BD1586" s="113"/>
      <c r="BE1586" s="113"/>
      <c r="BF1586" s="113"/>
      <c r="BG1586" s="113"/>
      <c r="BH1586" s="113"/>
      <c r="BI1586" s="113"/>
      <c r="BJ1586" s="113"/>
      <c r="BK1586" s="113"/>
      <c r="BL1586" s="113"/>
      <c r="BM1586" s="113"/>
      <c r="BN1586" s="113"/>
      <c r="BO1586" s="113"/>
      <c r="BP1586" s="113"/>
      <c r="BQ1586" s="113"/>
      <c r="BR1586" s="113"/>
      <c r="BS1586" s="113"/>
      <c r="BT1586" s="113"/>
      <c r="BU1586" s="113"/>
      <c r="BV1586" s="113"/>
      <c r="BW1586" s="113"/>
      <c r="BX1586" s="113"/>
      <c r="BY1586" s="113"/>
      <c r="BZ1586" s="113"/>
      <c r="CA1586" s="67"/>
      <c r="CB1586" s="113"/>
      <c r="CC1586" s="69">
        <f>SUM(Table25[[#This Row],[Contract Amount FY00]:[Contract Amount FY50]])</f>
        <v>1836</v>
      </c>
      <c r="CD1586" s="114"/>
    </row>
    <row r="1587" spans="1:82" x14ac:dyDescent="0.25">
      <c r="A1587" s="122" t="s">
        <v>1956</v>
      </c>
      <c r="B1587" s="122" t="s">
        <v>526</v>
      </c>
      <c r="C1587" s="122" t="s">
        <v>3206</v>
      </c>
      <c r="E1587" s="26" t="str">
        <f>IFERROR(IF(VLOOKUP(Table25[[#This Row],[Contract No.]],Table3[#All],3,FALSE)="","No","Yes"),"")</f>
        <v>Yes</v>
      </c>
      <c r="F1587" s="107" t="str">
        <f>IFERROR(VLOOKUP(Table25[[#This Row],[Contract No.]],Table3[#All],3,FALSE),"")</f>
        <v>NASPO</v>
      </c>
      <c r="G1587" s="107" t="str">
        <f>IFERROR(IF(Table25[[#This Row],[Cooperative Purchase
(Yes/No)]]="Yes","Yes",IF(VLOOKUP(Table25[[#This Row],[Contract No.]],Table3[#All],1,FALSE)=Table25[[#This Row],[Contract No.]],"Yes","No")),"No")</f>
        <v>Yes</v>
      </c>
      <c r="H1587" s="51">
        <f>IFERROR(VLOOKUP(Table25[[#This Row],[Contract No.]],Table3[#All],4,FALSE),"")</f>
        <v>43892</v>
      </c>
      <c r="I1587" s="28">
        <f>IFERROR(IF(AND(MONTH(Table25[[#This Row],[Contract Start Date]])&gt;6,MONTH(Table25[[#This Row],[Contract Start Date]])&lt;=12),YEAR(Table25[[#This Row],[Contract Start Date]])+1,YEAR(Table25[[#This Row],[Contract Start Date]])),"")</f>
        <v>2020</v>
      </c>
      <c r="J1587" s="108">
        <f>Table25[[#This Row],[FY Formula start]]</f>
        <v>2020</v>
      </c>
      <c r="K1587" s="59" t="str">
        <f>"FY"&amp;" "&amp;Table25[[#This Row],[Year Start]]</f>
        <v>FY 2020</v>
      </c>
      <c r="L1587" s="109">
        <f>IFERROR(VLOOKUP(Table25[[#This Row],[Contract No.]],Table3[#All],5,FALSE),"")</f>
        <v>45504</v>
      </c>
      <c r="M1587" s="110">
        <f>IFERROR(IF(Table25[[#This Row],[Contract End Date]]="99/99/9999","No End",IF(AND(MONTH(Table25[[#This Row],[Contract End Date]])&gt;6,MONTH(Table25[[#This Row],[Contract End Date]])&lt;=12),YEAR(Table25[[#This Row],[Contract End Date]])+1,YEAR(Table25[[#This Row],[Contract End Date]]))),"")</f>
        <v>2025</v>
      </c>
      <c r="N1587" s="111">
        <f>Table25[[#This Row],[FY Formula end]]</f>
        <v>2025</v>
      </c>
      <c r="O1587" s="112" t="str">
        <f>IF(Table25[[#This Row],[Year End]]="No End","No End","FY"&amp;" "&amp;Table25[[#This Row],[Year End]])</f>
        <v>FY 2025</v>
      </c>
      <c r="P1587" s="27"/>
      <c r="Q1587" s="104" t="str">
        <f>_xlfn.IFNA(IF($B1587="","",VLOOKUP($B1587,'SWC Towers'!$A:$Q,$Q$2,FALSE)),"")</f>
        <v/>
      </c>
      <c r="R1587" s="106">
        <f>_xlfn.IFNA(IF($B1587="","",VLOOKUP($B1587,'SWC Towers'!$A:$Q,$R$2,FALSE)),"")</f>
        <v>0.1</v>
      </c>
      <c r="S1587" s="106" t="str">
        <f>_xlfn.IFNA(IF($B1587="","",VLOOKUP($B1587,'SWC Towers'!$A:$Q,$S$2,FALSE)),"")</f>
        <v/>
      </c>
      <c r="T1587" s="106">
        <f>_xlfn.IFNA(IF($B1587="","",VLOOKUP($B1587,'SWC Towers'!$A:$Q,$T$2,FALSE)),"")</f>
        <v>0.05</v>
      </c>
      <c r="U1587" s="104">
        <f>_xlfn.IFNA(IF($B1587="","",VLOOKUP($B1587,'SWC Towers'!$A:$Q,$U$2,FALSE)),"")</f>
        <v>0.65</v>
      </c>
      <c r="V1587" s="104" t="str">
        <f>_xlfn.IFNA(IF($B1587="","",VLOOKUP($B1587,'SWC Towers'!$A:$Q,$V$2,FALSE)),"")</f>
        <v/>
      </c>
      <c r="W1587" s="104">
        <f>_xlfn.IFNA(IF($B1587="","",VLOOKUP($B1587,'SWC Towers'!$A:$Q,$W$2,FALSE)),"")</f>
        <v>0.1</v>
      </c>
      <c r="X1587" s="104" t="str">
        <f>_xlfn.IFNA(IF($B1587="","",VLOOKUP($B1587,'SWC Towers'!$A:$Q,$X$2,FALSE)),"")</f>
        <v/>
      </c>
      <c r="Y1587" s="104" t="str">
        <f>_xlfn.IFNA(IF($B1587="","",VLOOKUP($B1587,'SWC Towers'!$A:$Q,$Y$2,FALSE)),"")</f>
        <v/>
      </c>
      <c r="Z1587" s="104">
        <f>_xlfn.IFNA(IF($B1587="","",VLOOKUP($B1587,'SWC Towers'!$A:$Q,$Z$2,FALSE)),"")</f>
        <v>0.1</v>
      </c>
      <c r="AA1587" s="104" t="str">
        <f>_xlfn.IFNA(IF($B1587="","",VLOOKUP($B1587,'SWC Towers'!$A:$Q,$AA$2,FALSE)),"")</f>
        <v/>
      </c>
      <c r="AB1587" s="106" t="str">
        <f>_xlfn.IFNA(IF($B1587="","",VLOOKUP($B1587,'SWC Towers'!$A:$Q,$AB$2,FALSE)),"")</f>
        <v/>
      </c>
      <c r="AC1587" s="20">
        <f>SUM(Table25[[#This Row],[IT Tower: Application]:[Other/Non-IT ]])</f>
        <v>1</v>
      </c>
      <c r="AD1587" s="67"/>
      <c r="AE1587" s="67"/>
      <c r="AF1587" s="67"/>
      <c r="AG1587" s="67"/>
      <c r="AH1587" s="67"/>
      <c r="AI1587" s="67"/>
      <c r="AJ1587" s="67"/>
      <c r="AK1587" s="67"/>
      <c r="AL1587" s="67"/>
      <c r="AM1587" s="67"/>
      <c r="AN1587" s="67"/>
      <c r="AO1587" s="67"/>
      <c r="AP1587" s="67"/>
      <c r="AQ1587" s="67"/>
      <c r="AR1587" s="67"/>
      <c r="AS1587" s="67"/>
      <c r="AT1587" s="67"/>
      <c r="AU1587" s="67"/>
      <c r="AV1587" s="67"/>
      <c r="AW1587" s="67"/>
      <c r="AX1587" s="67"/>
      <c r="AY1587" s="67">
        <v>9398</v>
      </c>
      <c r="AZ1587" s="67">
        <v>38753</v>
      </c>
      <c r="BA1587" s="67">
        <v>65627</v>
      </c>
      <c r="BB1587" s="113">
        <v>1025640</v>
      </c>
      <c r="BC1587" s="113">
        <v>4032</v>
      </c>
      <c r="BD1587" s="113"/>
      <c r="BE1587" s="113"/>
      <c r="BF1587" s="113"/>
      <c r="BG1587" s="113"/>
      <c r="BH1587" s="113"/>
      <c r="BI1587" s="113"/>
      <c r="BJ1587" s="113"/>
      <c r="BK1587" s="113"/>
      <c r="BL1587" s="113"/>
      <c r="BM1587" s="113"/>
      <c r="BN1587" s="113"/>
      <c r="BO1587" s="113"/>
      <c r="BP1587" s="113"/>
      <c r="BQ1587" s="113"/>
      <c r="BR1587" s="113"/>
      <c r="BS1587" s="113"/>
      <c r="BT1587" s="113"/>
      <c r="BU1587" s="113"/>
      <c r="BV1587" s="113"/>
      <c r="BW1587" s="113"/>
      <c r="BX1587" s="113"/>
      <c r="BY1587" s="113"/>
      <c r="BZ1587" s="113"/>
      <c r="CA1587" s="67"/>
      <c r="CB1587" s="113"/>
      <c r="CC1587" s="69">
        <f>SUM(Table25[[#This Row],[Contract Amount FY00]:[Contract Amount FY50]])</f>
        <v>1143450</v>
      </c>
      <c r="CD1587" s="114"/>
    </row>
    <row r="1588" spans="1:82" x14ac:dyDescent="0.25">
      <c r="A1588" s="122" t="s">
        <v>1956</v>
      </c>
      <c r="B1588" s="122" t="s">
        <v>526</v>
      </c>
      <c r="C1588" s="122" t="s">
        <v>966</v>
      </c>
      <c r="E1588" s="26" t="str">
        <f>IFERROR(IF(VLOOKUP(Table25[[#This Row],[Contract No.]],Table3[#All],3,FALSE)="","No","Yes"),"")</f>
        <v>Yes</v>
      </c>
      <c r="F1588" s="107" t="str">
        <f>IFERROR(VLOOKUP(Table25[[#This Row],[Contract No.]],Table3[#All],3,FALSE),"")</f>
        <v>NASPO</v>
      </c>
      <c r="G1588" s="107" t="str">
        <f>IFERROR(IF(Table25[[#This Row],[Cooperative Purchase
(Yes/No)]]="Yes","Yes",IF(VLOOKUP(Table25[[#This Row],[Contract No.]],Table3[#All],1,FALSE)=Table25[[#This Row],[Contract No.]],"Yes","No")),"No")</f>
        <v>Yes</v>
      </c>
      <c r="H1588" s="51">
        <f>IFERROR(VLOOKUP(Table25[[#This Row],[Contract No.]],Table3[#All],4,FALSE),"")</f>
        <v>43892</v>
      </c>
      <c r="I1588" s="28">
        <f>IFERROR(IF(AND(MONTH(Table25[[#This Row],[Contract Start Date]])&gt;6,MONTH(Table25[[#This Row],[Contract Start Date]])&lt;=12),YEAR(Table25[[#This Row],[Contract Start Date]])+1,YEAR(Table25[[#This Row],[Contract Start Date]])),"")</f>
        <v>2020</v>
      </c>
      <c r="J1588" s="108">
        <f>Table25[[#This Row],[FY Formula start]]</f>
        <v>2020</v>
      </c>
      <c r="K1588" s="59" t="str">
        <f>"FY"&amp;" "&amp;Table25[[#This Row],[Year Start]]</f>
        <v>FY 2020</v>
      </c>
      <c r="L1588" s="109">
        <f>IFERROR(VLOOKUP(Table25[[#This Row],[Contract No.]],Table3[#All],5,FALSE),"")</f>
        <v>45504</v>
      </c>
      <c r="M1588" s="110">
        <f>IFERROR(IF(Table25[[#This Row],[Contract End Date]]="99/99/9999","No End",IF(AND(MONTH(Table25[[#This Row],[Contract End Date]])&gt;6,MONTH(Table25[[#This Row],[Contract End Date]])&lt;=12),YEAR(Table25[[#This Row],[Contract End Date]])+1,YEAR(Table25[[#This Row],[Contract End Date]]))),"")</f>
        <v>2025</v>
      </c>
      <c r="N1588" s="111">
        <f>Table25[[#This Row],[FY Formula end]]</f>
        <v>2025</v>
      </c>
      <c r="O1588" s="112" t="str">
        <f>IF(Table25[[#This Row],[Year End]]="No End","No End","FY"&amp;" "&amp;Table25[[#This Row],[Year End]])</f>
        <v>FY 2025</v>
      </c>
      <c r="P1588" s="27"/>
      <c r="Q1588" s="104" t="str">
        <f>_xlfn.IFNA(IF($B1588="","",VLOOKUP($B1588,'SWC Towers'!$A:$Q,$Q$2,FALSE)),"")</f>
        <v/>
      </c>
      <c r="R1588" s="106">
        <f>_xlfn.IFNA(IF($B1588="","",VLOOKUP($B1588,'SWC Towers'!$A:$Q,$R$2,FALSE)),"")</f>
        <v>0.1</v>
      </c>
      <c r="S1588" s="106" t="str">
        <f>_xlfn.IFNA(IF($B1588="","",VLOOKUP($B1588,'SWC Towers'!$A:$Q,$S$2,FALSE)),"")</f>
        <v/>
      </c>
      <c r="T1588" s="106">
        <f>_xlfn.IFNA(IF($B1588="","",VLOOKUP($B1588,'SWC Towers'!$A:$Q,$T$2,FALSE)),"")</f>
        <v>0.05</v>
      </c>
      <c r="U1588" s="104">
        <f>_xlfn.IFNA(IF($B1588="","",VLOOKUP($B1588,'SWC Towers'!$A:$Q,$U$2,FALSE)),"")</f>
        <v>0.65</v>
      </c>
      <c r="V1588" s="104" t="str">
        <f>_xlfn.IFNA(IF($B1588="","",VLOOKUP($B1588,'SWC Towers'!$A:$Q,$V$2,FALSE)),"")</f>
        <v/>
      </c>
      <c r="W1588" s="104">
        <f>_xlfn.IFNA(IF($B1588="","",VLOOKUP($B1588,'SWC Towers'!$A:$Q,$W$2,FALSE)),"")</f>
        <v>0.1</v>
      </c>
      <c r="X1588" s="104" t="str">
        <f>_xlfn.IFNA(IF($B1588="","",VLOOKUP($B1588,'SWC Towers'!$A:$Q,$X$2,FALSE)),"")</f>
        <v/>
      </c>
      <c r="Y1588" s="104" t="str">
        <f>_xlfn.IFNA(IF($B1588="","",VLOOKUP($B1588,'SWC Towers'!$A:$Q,$Y$2,FALSE)),"")</f>
        <v/>
      </c>
      <c r="Z1588" s="104">
        <f>_xlfn.IFNA(IF($B1588="","",VLOOKUP($B1588,'SWC Towers'!$A:$Q,$Z$2,FALSE)),"")</f>
        <v>0.1</v>
      </c>
      <c r="AA1588" s="104" t="str">
        <f>_xlfn.IFNA(IF($B1588="","",VLOOKUP($B1588,'SWC Towers'!$A:$Q,$AA$2,FALSE)),"")</f>
        <v/>
      </c>
      <c r="AB1588" s="106" t="str">
        <f>_xlfn.IFNA(IF($B1588="","",VLOOKUP($B1588,'SWC Towers'!$A:$Q,$AB$2,FALSE)),"")</f>
        <v/>
      </c>
      <c r="AC1588" s="20">
        <f>SUM(Table25[[#This Row],[IT Tower: Application]:[Other/Non-IT ]])</f>
        <v>1</v>
      </c>
      <c r="AD1588" s="67"/>
      <c r="AE1588" s="67"/>
      <c r="AF1588" s="67"/>
      <c r="AG1588" s="67"/>
      <c r="AH1588" s="67"/>
      <c r="AI1588" s="67"/>
      <c r="AJ1588" s="67"/>
      <c r="AK1588" s="67"/>
      <c r="AL1588" s="67"/>
      <c r="AM1588" s="67"/>
      <c r="AN1588" s="67"/>
      <c r="AO1588" s="67"/>
      <c r="AP1588" s="67"/>
      <c r="AQ1588" s="67"/>
      <c r="AR1588" s="67"/>
      <c r="AS1588" s="67"/>
      <c r="AT1588" s="67"/>
      <c r="AU1588" s="67"/>
      <c r="AV1588" s="67"/>
      <c r="AW1588" s="67"/>
      <c r="AX1588" s="67">
        <v>0</v>
      </c>
      <c r="AY1588" s="67">
        <v>42629</v>
      </c>
      <c r="AZ1588" s="67">
        <v>57904</v>
      </c>
      <c r="BA1588" s="67">
        <v>135348</v>
      </c>
      <c r="BB1588" s="113">
        <v>29557</v>
      </c>
      <c r="BC1588" s="113">
        <v>0</v>
      </c>
      <c r="BD1588" s="113"/>
      <c r="BE1588" s="113"/>
      <c r="BF1588" s="113"/>
      <c r="BG1588" s="113"/>
      <c r="BH1588" s="113"/>
      <c r="BI1588" s="113"/>
      <c r="BJ1588" s="113"/>
      <c r="BK1588" s="113"/>
      <c r="BL1588" s="113"/>
      <c r="BM1588" s="113"/>
      <c r="BN1588" s="113"/>
      <c r="BO1588" s="113"/>
      <c r="BP1588" s="113"/>
      <c r="BQ1588" s="113"/>
      <c r="BR1588" s="113"/>
      <c r="BS1588" s="113"/>
      <c r="BT1588" s="113"/>
      <c r="BU1588" s="113"/>
      <c r="BV1588" s="113"/>
      <c r="BW1588" s="113"/>
      <c r="BX1588" s="113"/>
      <c r="BY1588" s="113"/>
      <c r="BZ1588" s="113"/>
      <c r="CA1588" s="67"/>
      <c r="CB1588" s="113"/>
      <c r="CC1588" s="69">
        <f>SUM(Table25[[#This Row],[Contract Amount FY00]:[Contract Amount FY50]])</f>
        <v>265438</v>
      </c>
      <c r="CD1588" s="114"/>
    </row>
    <row r="1589" spans="1:82" x14ac:dyDescent="0.25">
      <c r="A1589" s="122" t="s">
        <v>1956</v>
      </c>
      <c r="B1589" s="122" t="s">
        <v>526</v>
      </c>
      <c r="C1589" s="122" t="s">
        <v>3193</v>
      </c>
      <c r="E1589" s="26" t="str">
        <f>IFERROR(IF(VLOOKUP(Table25[[#This Row],[Contract No.]],Table3[#All],3,FALSE)="","No","Yes"),"")</f>
        <v>Yes</v>
      </c>
      <c r="F1589" s="107" t="str">
        <f>IFERROR(VLOOKUP(Table25[[#This Row],[Contract No.]],Table3[#All],3,FALSE),"")</f>
        <v>NASPO</v>
      </c>
      <c r="G1589" s="107" t="str">
        <f>IFERROR(IF(Table25[[#This Row],[Cooperative Purchase
(Yes/No)]]="Yes","Yes",IF(VLOOKUP(Table25[[#This Row],[Contract No.]],Table3[#All],1,FALSE)=Table25[[#This Row],[Contract No.]],"Yes","No")),"No")</f>
        <v>Yes</v>
      </c>
      <c r="H1589" s="51">
        <f>IFERROR(VLOOKUP(Table25[[#This Row],[Contract No.]],Table3[#All],4,FALSE),"")</f>
        <v>43892</v>
      </c>
      <c r="I1589" s="28">
        <f>IFERROR(IF(AND(MONTH(Table25[[#This Row],[Contract Start Date]])&gt;6,MONTH(Table25[[#This Row],[Contract Start Date]])&lt;=12),YEAR(Table25[[#This Row],[Contract Start Date]])+1,YEAR(Table25[[#This Row],[Contract Start Date]])),"")</f>
        <v>2020</v>
      </c>
      <c r="J1589" s="108">
        <f>Table25[[#This Row],[FY Formula start]]</f>
        <v>2020</v>
      </c>
      <c r="K1589" s="59" t="str">
        <f>"FY"&amp;" "&amp;Table25[[#This Row],[Year Start]]</f>
        <v>FY 2020</v>
      </c>
      <c r="L1589" s="109">
        <f>IFERROR(VLOOKUP(Table25[[#This Row],[Contract No.]],Table3[#All],5,FALSE),"")</f>
        <v>45504</v>
      </c>
      <c r="M1589" s="110">
        <f>IFERROR(IF(Table25[[#This Row],[Contract End Date]]="99/99/9999","No End",IF(AND(MONTH(Table25[[#This Row],[Contract End Date]])&gt;6,MONTH(Table25[[#This Row],[Contract End Date]])&lt;=12),YEAR(Table25[[#This Row],[Contract End Date]])+1,YEAR(Table25[[#This Row],[Contract End Date]]))),"")</f>
        <v>2025</v>
      </c>
      <c r="N1589" s="111">
        <f>Table25[[#This Row],[FY Formula end]]</f>
        <v>2025</v>
      </c>
      <c r="O1589" s="112" t="str">
        <f>IF(Table25[[#This Row],[Year End]]="No End","No End","FY"&amp;" "&amp;Table25[[#This Row],[Year End]])</f>
        <v>FY 2025</v>
      </c>
      <c r="P1589" s="27"/>
      <c r="Q1589" s="104" t="str">
        <f>_xlfn.IFNA(IF($B1589="","",VLOOKUP($B1589,'SWC Towers'!$A:$Q,$Q$2,FALSE)),"")</f>
        <v/>
      </c>
      <c r="R1589" s="106">
        <f>_xlfn.IFNA(IF($B1589="","",VLOOKUP($B1589,'SWC Towers'!$A:$Q,$R$2,FALSE)),"")</f>
        <v>0.1</v>
      </c>
      <c r="S1589" s="106" t="str">
        <f>_xlfn.IFNA(IF($B1589="","",VLOOKUP($B1589,'SWC Towers'!$A:$Q,$S$2,FALSE)),"")</f>
        <v/>
      </c>
      <c r="T1589" s="106">
        <f>_xlfn.IFNA(IF($B1589="","",VLOOKUP($B1589,'SWC Towers'!$A:$Q,$T$2,FALSE)),"")</f>
        <v>0.05</v>
      </c>
      <c r="U1589" s="104">
        <f>_xlfn.IFNA(IF($B1589="","",VLOOKUP($B1589,'SWC Towers'!$A:$Q,$U$2,FALSE)),"")</f>
        <v>0.65</v>
      </c>
      <c r="V1589" s="104" t="str">
        <f>_xlfn.IFNA(IF($B1589="","",VLOOKUP($B1589,'SWC Towers'!$A:$Q,$V$2,FALSE)),"")</f>
        <v/>
      </c>
      <c r="W1589" s="104">
        <f>_xlfn.IFNA(IF($B1589="","",VLOOKUP($B1589,'SWC Towers'!$A:$Q,$W$2,FALSE)),"")</f>
        <v>0.1</v>
      </c>
      <c r="X1589" s="104" t="str">
        <f>_xlfn.IFNA(IF($B1589="","",VLOOKUP($B1589,'SWC Towers'!$A:$Q,$X$2,FALSE)),"")</f>
        <v/>
      </c>
      <c r="Y1589" s="104" t="str">
        <f>_xlfn.IFNA(IF($B1589="","",VLOOKUP($B1589,'SWC Towers'!$A:$Q,$Y$2,FALSE)),"")</f>
        <v/>
      </c>
      <c r="Z1589" s="104">
        <f>_xlfn.IFNA(IF($B1589="","",VLOOKUP($B1589,'SWC Towers'!$A:$Q,$Z$2,FALSE)),"")</f>
        <v>0.1</v>
      </c>
      <c r="AA1589" s="104" t="str">
        <f>_xlfn.IFNA(IF($B1589="","",VLOOKUP($B1589,'SWC Towers'!$A:$Q,$AA$2,FALSE)),"")</f>
        <v/>
      </c>
      <c r="AB1589" s="106" t="str">
        <f>_xlfn.IFNA(IF($B1589="","",VLOOKUP($B1589,'SWC Towers'!$A:$Q,$AB$2,FALSE)),"")</f>
        <v/>
      </c>
      <c r="AC1589" s="20">
        <f>SUM(Table25[[#This Row],[IT Tower: Application]:[Other/Non-IT ]])</f>
        <v>1</v>
      </c>
      <c r="AD1589" s="67"/>
      <c r="AE1589" s="67"/>
      <c r="AF1589" s="67"/>
      <c r="AG1589" s="67"/>
      <c r="AH1589" s="67"/>
      <c r="AI1589" s="67"/>
      <c r="AJ1589" s="67"/>
      <c r="AK1589" s="67"/>
      <c r="AL1589" s="67"/>
      <c r="AM1589" s="67"/>
      <c r="AN1589" s="67"/>
      <c r="AO1589" s="67"/>
      <c r="AP1589" s="67"/>
      <c r="AQ1589" s="67"/>
      <c r="AR1589" s="67"/>
      <c r="AS1589" s="67"/>
      <c r="AT1589" s="67"/>
      <c r="AU1589" s="67"/>
      <c r="AV1589" s="67"/>
      <c r="AW1589" s="67"/>
      <c r="AX1589" s="67"/>
      <c r="AY1589" s="67"/>
      <c r="AZ1589" s="67">
        <v>0</v>
      </c>
      <c r="BA1589" s="67">
        <v>44611</v>
      </c>
      <c r="BB1589" s="113">
        <v>38630</v>
      </c>
      <c r="BC1589" s="113">
        <v>4637</v>
      </c>
      <c r="BD1589" s="113"/>
      <c r="BE1589" s="113"/>
      <c r="BF1589" s="113"/>
      <c r="BG1589" s="113"/>
      <c r="BH1589" s="113"/>
      <c r="BI1589" s="113"/>
      <c r="BJ1589" s="113"/>
      <c r="BK1589" s="113"/>
      <c r="BL1589" s="113"/>
      <c r="BM1589" s="113"/>
      <c r="BN1589" s="113"/>
      <c r="BO1589" s="113"/>
      <c r="BP1589" s="113"/>
      <c r="BQ1589" s="113"/>
      <c r="BR1589" s="113"/>
      <c r="BS1589" s="113"/>
      <c r="BT1589" s="113"/>
      <c r="BU1589" s="113"/>
      <c r="BV1589" s="113"/>
      <c r="BW1589" s="113"/>
      <c r="BX1589" s="113"/>
      <c r="BY1589" s="113"/>
      <c r="BZ1589" s="113"/>
      <c r="CA1589" s="67"/>
      <c r="CB1589" s="113"/>
      <c r="CC1589" s="69">
        <f>SUM(Table25[[#This Row],[Contract Amount FY00]:[Contract Amount FY50]])</f>
        <v>87878</v>
      </c>
      <c r="CD1589" s="114"/>
    </row>
    <row r="1590" spans="1:82" x14ac:dyDescent="0.25">
      <c r="A1590" s="122" t="s">
        <v>1956</v>
      </c>
      <c r="B1590" s="122" t="s">
        <v>526</v>
      </c>
      <c r="C1590" s="122" t="s">
        <v>3210</v>
      </c>
      <c r="E1590" s="26" t="str">
        <f>IFERROR(IF(VLOOKUP(Table25[[#This Row],[Contract No.]],Table3[#All],3,FALSE)="","No","Yes"),"")</f>
        <v>Yes</v>
      </c>
      <c r="F1590" s="107" t="str">
        <f>IFERROR(VLOOKUP(Table25[[#This Row],[Contract No.]],Table3[#All],3,FALSE),"")</f>
        <v>NASPO</v>
      </c>
      <c r="G1590" s="107" t="str">
        <f>IFERROR(IF(Table25[[#This Row],[Cooperative Purchase
(Yes/No)]]="Yes","Yes",IF(VLOOKUP(Table25[[#This Row],[Contract No.]],Table3[#All],1,FALSE)=Table25[[#This Row],[Contract No.]],"Yes","No")),"No")</f>
        <v>Yes</v>
      </c>
      <c r="H1590" s="51">
        <f>IFERROR(VLOOKUP(Table25[[#This Row],[Contract No.]],Table3[#All],4,FALSE),"")</f>
        <v>43892</v>
      </c>
      <c r="I1590" s="28">
        <f>IFERROR(IF(AND(MONTH(Table25[[#This Row],[Contract Start Date]])&gt;6,MONTH(Table25[[#This Row],[Contract Start Date]])&lt;=12),YEAR(Table25[[#This Row],[Contract Start Date]])+1,YEAR(Table25[[#This Row],[Contract Start Date]])),"")</f>
        <v>2020</v>
      </c>
      <c r="J1590" s="108">
        <f>Table25[[#This Row],[FY Formula start]]</f>
        <v>2020</v>
      </c>
      <c r="K1590" s="59" t="str">
        <f>"FY"&amp;" "&amp;Table25[[#This Row],[Year Start]]</f>
        <v>FY 2020</v>
      </c>
      <c r="L1590" s="109">
        <f>IFERROR(VLOOKUP(Table25[[#This Row],[Contract No.]],Table3[#All],5,FALSE),"")</f>
        <v>45504</v>
      </c>
      <c r="M1590" s="110">
        <f>IFERROR(IF(Table25[[#This Row],[Contract End Date]]="99/99/9999","No End",IF(AND(MONTH(Table25[[#This Row],[Contract End Date]])&gt;6,MONTH(Table25[[#This Row],[Contract End Date]])&lt;=12),YEAR(Table25[[#This Row],[Contract End Date]])+1,YEAR(Table25[[#This Row],[Contract End Date]]))),"")</f>
        <v>2025</v>
      </c>
      <c r="N1590" s="111">
        <f>Table25[[#This Row],[FY Formula end]]</f>
        <v>2025</v>
      </c>
      <c r="O1590" s="112" t="str">
        <f>IF(Table25[[#This Row],[Year End]]="No End","No End","FY"&amp;" "&amp;Table25[[#This Row],[Year End]])</f>
        <v>FY 2025</v>
      </c>
      <c r="P1590" s="27"/>
      <c r="Q1590" s="104" t="str">
        <f>_xlfn.IFNA(IF($B1590="","",VLOOKUP($B1590,'SWC Towers'!$A:$Q,$Q$2,FALSE)),"")</f>
        <v/>
      </c>
      <c r="R1590" s="106">
        <f>_xlfn.IFNA(IF($B1590="","",VLOOKUP($B1590,'SWC Towers'!$A:$Q,$R$2,FALSE)),"")</f>
        <v>0.1</v>
      </c>
      <c r="S1590" s="106" t="str">
        <f>_xlfn.IFNA(IF($B1590="","",VLOOKUP($B1590,'SWC Towers'!$A:$Q,$S$2,FALSE)),"")</f>
        <v/>
      </c>
      <c r="T1590" s="106">
        <f>_xlfn.IFNA(IF($B1590="","",VLOOKUP($B1590,'SWC Towers'!$A:$Q,$T$2,FALSE)),"")</f>
        <v>0.05</v>
      </c>
      <c r="U1590" s="104">
        <f>_xlfn.IFNA(IF($B1590="","",VLOOKUP($B1590,'SWC Towers'!$A:$Q,$U$2,FALSE)),"")</f>
        <v>0.65</v>
      </c>
      <c r="V1590" s="104" t="str">
        <f>_xlfn.IFNA(IF($B1590="","",VLOOKUP($B1590,'SWC Towers'!$A:$Q,$V$2,FALSE)),"")</f>
        <v/>
      </c>
      <c r="W1590" s="104">
        <f>_xlfn.IFNA(IF($B1590="","",VLOOKUP($B1590,'SWC Towers'!$A:$Q,$W$2,FALSE)),"")</f>
        <v>0.1</v>
      </c>
      <c r="X1590" s="104" t="str">
        <f>_xlfn.IFNA(IF($B1590="","",VLOOKUP($B1590,'SWC Towers'!$A:$Q,$X$2,FALSE)),"")</f>
        <v/>
      </c>
      <c r="Y1590" s="104" t="str">
        <f>_xlfn.IFNA(IF($B1590="","",VLOOKUP($B1590,'SWC Towers'!$A:$Q,$Y$2,FALSE)),"")</f>
        <v/>
      </c>
      <c r="Z1590" s="104">
        <f>_xlfn.IFNA(IF($B1590="","",VLOOKUP($B1590,'SWC Towers'!$A:$Q,$Z$2,FALSE)),"")</f>
        <v>0.1</v>
      </c>
      <c r="AA1590" s="104" t="str">
        <f>_xlfn.IFNA(IF($B1590="","",VLOOKUP($B1590,'SWC Towers'!$A:$Q,$AA$2,FALSE)),"")</f>
        <v/>
      </c>
      <c r="AB1590" s="106" t="str">
        <f>_xlfn.IFNA(IF($B1590="","",VLOOKUP($B1590,'SWC Towers'!$A:$Q,$AB$2,FALSE)),"")</f>
        <v/>
      </c>
      <c r="AC1590" s="20">
        <f>SUM(Table25[[#This Row],[IT Tower: Application]:[Other/Non-IT ]])</f>
        <v>1</v>
      </c>
      <c r="AD1590" s="67"/>
      <c r="AE1590" s="67"/>
      <c r="AF1590" s="67"/>
      <c r="AG1590" s="67"/>
      <c r="AH1590" s="67"/>
      <c r="AI1590" s="67"/>
      <c r="AJ1590" s="67"/>
      <c r="AK1590" s="67"/>
      <c r="AL1590" s="67"/>
      <c r="AM1590" s="67"/>
      <c r="AN1590" s="67"/>
      <c r="AO1590" s="67"/>
      <c r="AP1590" s="67"/>
      <c r="AQ1590" s="67"/>
      <c r="AR1590" s="67"/>
      <c r="AS1590" s="67"/>
      <c r="AT1590" s="67"/>
      <c r="AU1590" s="67"/>
      <c r="AV1590" s="67"/>
      <c r="AW1590" s="67"/>
      <c r="AX1590" s="67">
        <v>10478</v>
      </c>
      <c r="AY1590" s="67">
        <v>0</v>
      </c>
      <c r="AZ1590" s="67">
        <v>229816</v>
      </c>
      <c r="BA1590" s="67">
        <v>1328549</v>
      </c>
      <c r="BB1590" s="113">
        <v>205606</v>
      </c>
      <c r="BC1590" s="113">
        <v>0</v>
      </c>
      <c r="BD1590" s="113"/>
      <c r="BE1590" s="113"/>
      <c r="BF1590" s="113"/>
      <c r="BG1590" s="113"/>
      <c r="BH1590" s="113"/>
      <c r="BI1590" s="113"/>
      <c r="BJ1590" s="113"/>
      <c r="BK1590" s="113"/>
      <c r="BL1590" s="113"/>
      <c r="BM1590" s="113"/>
      <c r="BN1590" s="113"/>
      <c r="BO1590" s="113"/>
      <c r="BP1590" s="113"/>
      <c r="BQ1590" s="113"/>
      <c r="BR1590" s="113"/>
      <c r="BS1590" s="113"/>
      <c r="BT1590" s="113"/>
      <c r="BU1590" s="113"/>
      <c r="BV1590" s="113"/>
      <c r="BW1590" s="113"/>
      <c r="BX1590" s="113"/>
      <c r="BY1590" s="113"/>
      <c r="BZ1590" s="113"/>
      <c r="CA1590" s="67"/>
      <c r="CB1590" s="113"/>
      <c r="CC1590" s="69">
        <f>SUM(Table25[[#This Row],[Contract Amount FY00]:[Contract Amount FY50]])</f>
        <v>1774449</v>
      </c>
      <c r="CD1590" s="114"/>
    </row>
    <row r="1591" spans="1:82" x14ac:dyDescent="0.25">
      <c r="A1591" s="122" t="s">
        <v>1956</v>
      </c>
      <c r="B1591" s="122" t="s">
        <v>526</v>
      </c>
      <c r="C1591" s="122" t="s">
        <v>946</v>
      </c>
      <c r="E1591" s="26" t="str">
        <f>IFERROR(IF(VLOOKUP(Table25[[#This Row],[Contract No.]],Table3[#All],3,FALSE)="","No","Yes"),"")</f>
        <v>Yes</v>
      </c>
      <c r="F1591" s="107" t="str">
        <f>IFERROR(VLOOKUP(Table25[[#This Row],[Contract No.]],Table3[#All],3,FALSE),"")</f>
        <v>NASPO</v>
      </c>
      <c r="G1591" s="107" t="str">
        <f>IFERROR(IF(Table25[[#This Row],[Cooperative Purchase
(Yes/No)]]="Yes","Yes",IF(VLOOKUP(Table25[[#This Row],[Contract No.]],Table3[#All],1,FALSE)=Table25[[#This Row],[Contract No.]],"Yes","No")),"No")</f>
        <v>Yes</v>
      </c>
      <c r="H1591" s="51">
        <f>IFERROR(VLOOKUP(Table25[[#This Row],[Contract No.]],Table3[#All],4,FALSE),"")</f>
        <v>43892</v>
      </c>
      <c r="I1591" s="28">
        <f>IFERROR(IF(AND(MONTH(Table25[[#This Row],[Contract Start Date]])&gt;6,MONTH(Table25[[#This Row],[Contract Start Date]])&lt;=12),YEAR(Table25[[#This Row],[Contract Start Date]])+1,YEAR(Table25[[#This Row],[Contract Start Date]])),"")</f>
        <v>2020</v>
      </c>
      <c r="J1591" s="108">
        <f>Table25[[#This Row],[FY Formula start]]</f>
        <v>2020</v>
      </c>
      <c r="K1591" s="59" t="str">
        <f>"FY"&amp;" "&amp;Table25[[#This Row],[Year Start]]</f>
        <v>FY 2020</v>
      </c>
      <c r="L1591" s="109">
        <f>IFERROR(VLOOKUP(Table25[[#This Row],[Contract No.]],Table3[#All],5,FALSE),"")</f>
        <v>45504</v>
      </c>
      <c r="M1591" s="110">
        <f>IFERROR(IF(Table25[[#This Row],[Contract End Date]]="99/99/9999","No End",IF(AND(MONTH(Table25[[#This Row],[Contract End Date]])&gt;6,MONTH(Table25[[#This Row],[Contract End Date]])&lt;=12),YEAR(Table25[[#This Row],[Contract End Date]])+1,YEAR(Table25[[#This Row],[Contract End Date]]))),"")</f>
        <v>2025</v>
      </c>
      <c r="N1591" s="111">
        <f>Table25[[#This Row],[FY Formula end]]</f>
        <v>2025</v>
      </c>
      <c r="O1591" s="112" t="str">
        <f>IF(Table25[[#This Row],[Year End]]="No End","No End","FY"&amp;" "&amp;Table25[[#This Row],[Year End]])</f>
        <v>FY 2025</v>
      </c>
      <c r="P1591" s="27"/>
      <c r="Q1591" s="104" t="str">
        <f>_xlfn.IFNA(IF($B1591="","",VLOOKUP($B1591,'SWC Towers'!$A:$Q,$Q$2,FALSE)),"")</f>
        <v/>
      </c>
      <c r="R1591" s="106">
        <f>_xlfn.IFNA(IF($B1591="","",VLOOKUP($B1591,'SWC Towers'!$A:$Q,$R$2,FALSE)),"")</f>
        <v>0.1</v>
      </c>
      <c r="S1591" s="106" t="str">
        <f>_xlfn.IFNA(IF($B1591="","",VLOOKUP($B1591,'SWC Towers'!$A:$Q,$S$2,FALSE)),"")</f>
        <v/>
      </c>
      <c r="T1591" s="106">
        <f>_xlfn.IFNA(IF($B1591="","",VLOOKUP($B1591,'SWC Towers'!$A:$Q,$T$2,FALSE)),"")</f>
        <v>0.05</v>
      </c>
      <c r="U1591" s="104">
        <f>_xlfn.IFNA(IF($B1591="","",VLOOKUP($B1591,'SWC Towers'!$A:$Q,$U$2,FALSE)),"")</f>
        <v>0.65</v>
      </c>
      <c r="V1591" s="104" t="str">
        <f>_xlfn.IFNA(IF($B1591="","",VLOOKUP($B1591,'SWC Towers'!$A:$Q,$V$2,FALSE)),"")</f>
        <v/>
      </c>
      <c r="W1591" s="104">
        <f>_xlfn.IFNA(IF($B1591="","",VLOOKUP($B1591,'SWC Towers'!$A:$Q,$W$2,FALSE)),"")</f>
        <v>0.1</v>
      </c>
      <c r="X1591" s="104" t="str">
        <f>_xlfn.IFNA(IF($B1591="","",VLOOKUP($B1591,'SWC Towers'!$A:$Q,$X$2,FALSE)),"")</f>
        <v/>
      </c>
      <c r="Y1591" s="104" t="str">
        <f>_xlfn.IFNA(IF($B1591="","",VLOOKUP($B1591,'SWC Towers'!$A:$Q,$Y$2,FALSE)),"")</f>
        <v/>
      </c>
      <c r="Z1591" s="104">
        <f>_xlfn.IFNA(IF($B1591="","",VLOOKUP($B1591,'SWC Towers'!$A:$Q,$Z$2,FALSE)),"")</f>
        <v>0.1</v>
      </c>
      <c r="AA1591" s="104" t="str">
        <f>_xlfn.IFNA(IF($B1591="","",VLOOKUP($B1591,'SWC Towers'!$A:$Q,$AA$2,FALSE)),"")</f>
        <v/>
      </c>
      <c r="AB1591" s="106" t="str">
        <f>_xlfn.IFNA(IF($B1591="","",VLOOKUP($B1591,'SWC Towers'!$A:$Q,$AB$2,FALSE)),"")</f>
        <v/>
      </c>
      <c r="AC1591" s="20">
        <f>SUM(Table25[[#This Row],[IT Tower: Application]:[Other/Non-IT ]])</f>
        <v>1</v>
      </c>
      <c r="AD1591" s="67"/>
      <c r="AE1591" s="67"/>
      <c r="AF1591" s="67"/>
      <c r="AG1591" s="67"/>
      <c r="AH1591" s="67"/>
      <c r="AI1591" s="67"/>
      <c r="AJ1591" s="67"/>
      <c r="AK1591" s="67"/>
      <c r="AL1591" s="67"/>
      <c r="AM1591" s="67"/>
      <c r="AN1591" s="67"/>
      <c r="AO1591" s="67"/>
      <c r="AP1591" s="67"/>
      <c r="AQ1591" s="67"/>
      <c r="AR1591" s="67"/>
      <c r="AS1591" s="67"/>
      <c r="AT1591" s="67"/>
      <c r="AU1591" s="67"/>
      <c r="AV1591" s="67"/>
      <c r="AW1591" s="67"/>
      <c r="AX1591" s="67">
        <v>11283</v>
      </c>
      <c r="AY1591" s="67">
        <v>35371</v>
      </c>
      <c r="AZ1591" s="67">
        <v>33782</v>
      </c>
      <c r="BA1591" s="67">
        <v>29724</v>
      </c>
      <c r="BB1591" s="113">
        <v>20414</v>
      </c>
      <c r="BC1591" s="113">
        <v>0</v>
      </c>
      <c r="BD1591" s="113"/>
      <c r="BE1591" s="113"/>
      <c r="BF1591" s="113"/>
      <c r="BG1591" s="113"/>
      <c r="BH1591" s="113"/>
      <c r="BI1591" s="113"/>
      <c r="BJ1591" s="113"/>
      <c r="BK1591" s="113"/>
      <c r="BL1591" s="113"/>
      <c r="BM1591" s="113"/>
      <c r="BN1591" s="113"/>
      <c r="BO1591" s="113"/>
      <c r="BP1591" s="113"/>
      <c r="BQ1591" s="113"/>
      <c r="BR1591" s="113"/>
      <c r="BS1591" s="113"/>
      <c r="BT1591" s="113"/>
      <c r="BU1591" s="113"/>
      <c r="BV1591" s="113"/>
      <c r="BW1591" s="113"/>
      <c r="BX1591" s="113"/>
      <c r="BY1591" s="113"/>
      <c r="BZ1591" s="113"/>
      <c r="CA1591" s="67"/>
      <c r="CB1591" s="113"/>
      <c r="CC1591" s="69">
        <f>SUM(Table25[[#This Row],[Contract Amount FY00]:[Contract Amount FY50]])</f>
        <v>130574</v>
      </c>
      <c r="CD1591" s="114"/>
    </row>
    <row r="1592" spans="1:82" x14ac:dyDescent="0.25">
      <c r="A1592" s="122" t="s">
        <v>1956</v>
      </c>
      <c r="B1592" s="122" t="s">
        <v>1196</v>
      </c>
      <c r="C1592" s="122" t="s">
        <v>419</v>
      </c>
      <c r="E1592" s="26" t="str">
        <f>IFERROR(IF(VLOOKUP(Table25[[#This Row],[Contract No.]],Table3[#All],3,FALSE)="","No","Yes"),"")</f>
        <v>No</v>
      </c>
      <c r="F1592" s="107" t="str">
        <f>IFERROR(VLOOKUP(Table25[[#This Row],[Contract No.]],Table3[#All],3,FALSE),"")</f>
        <v/>
      </c>
      <c r="G1592" s="107" t="str">
        <f>IFERROR(IF(Table25[[#This Row],[Cooperative Purchase
(Yes/No)]]="Yes","Yes",IF(VLOOKUP(Table25[[#This Row],[Contract No.]],Table3[#All],1,FALSE)=Table25[[#This Row],[Contract No.]],"Yes","No")),"No")</f>
        <v>Yes</v>
      </c>
      <c r="H1592" s="51">
        <f>IFERROR(VLOOKUP(Table25[[#This Row],[Contract No.]],Table3[#All],4,FALSE),"")</f>
        <v>42303</v>
      </c>
      <c r="I1592" s="28">
        <f>IFERROR(IF(AND(MONTH(Table25[[#This Row],[Contract Start Date]])&gt;6,MONTH(Table25[[#This Row],[Contract Start Date]])&lt;=12),YEAR(Table25[[#This Row],[Contract Start Date]])+1,YEAR(Table25[[#This Row],[Contract Start Date]])),"")</f>
        <v>2016</v>
      </c>
      <c r="J1592" s="108">
        <f>Table25[[#This Row],[FY Formula start]]</f>
        <v>2016</v>
      </c>
      <c r="K1592" s="59" t="str">
        <f>"FY"&amp;" "&amp;Table25[[#This Row],[Year Start]]</f>
        <v>FY 2016</v>
      </c>
      <c r="L1592" s="109">
        <f>IFERROR(VLOOKUP(Table25[[#This Row],[Contract No.]],Table3[#All],5,FALSE),"")</f>
        <v>46321</v>
      </c>
      <c r="M1592" s="110">
        <f>IFERROR(IF(Table25[[#This Row],[Contract End Date]]="99/99/9999","No End",IF(AND(MONTH(Table25[[#This Row],[Contract End Date]])&gt;6,MONTH(Table25[[#This Row],[Contract End Date]])&lt;=12),YEAR(Table25[[#This Row],[Contract End Date]])+1,YEAR(Table25[[#This Row],[Contract End Date]]))),"")</f>
        <v>2027</v>
      </c>
      <c r="N1592" s="111">
        <f>Table25[[#This Row],[FY Formula end]]</f>
        <v>2027</v>
      </c>
      <c r="O1592" s="112" t="str">
        <f>IF(Table25[[#This Row],[Year End]]="No End","No End","FY"&amp;" "&amp;Table25[[#This Row],[Year End]])</f>
        <v>FY 2027</v>
      </c>
      <c r="P1592" s="27"/>
      <c r="Q1592" s="104">
        <f>_xlfn.IFNA(IF($B1592="","",VLOOKUP($B1592,'SWC Towers'!$A:$Q,$Q$2,FALSE)),"")</f>
        <v>1</v>
      </c>
      <c r="R1592" s="106" t="str">
        <f>_xlfn.IFNA(IF($B1592="","",VLOOKUP($B1592,'SWC Towers'!$A:$Q,$R$2,FALSE)),"")</f>
        <v/>
      </c>
      <c r="S1592" s="106" t="str">
        <f>_xlfn.IFNA(IF($B1592="","",VLOOKUP($B1592,'SWC Towers'!$A:$Q,$S$2,FALSE)),"")</f>
        <v/>
      </c>
      <c r="T1592" s="106" t="str">
        <f>_xlfn.IFNA(IF($B1592="","",VLOOKUP($B1592,'SWC Towers'!$A:$Q,$T$2,FALSE)),"")</f>
        <v/>
      </c>
      <c r="U1592" s="104" t="str">
        <f>_xlfn.IFNA(IF($B1592="","",VLOOKUP($B1592,'SWC Towers'!$A:$Q,$U$2,FALSE)),"")</f>
        <v/>
      </c>
      <c r="V1592" s="104" t="str">
        <f>_xlfn.IFNA(IF($B1592="","",VLOOKUP($B1592,'SWC Towers'!$A:$Q,$V$2,FALSE)),"")</f>
        <v/>
      </c>
      <c r="W1592" s="104" t="str">
        <f>_xlfn.IFNA(IF($B1592="","",VLOOKUP($B1592,'SWC Towers'!$A:$Q,$W$2,FALSE)),"")</f>
        <v/>
      </c>
      <c r="X1592" s="104" t="str">
        <f>_xlfn.IFNA(IF($B1592="","",VLOOKUP($B1592,'SWC Towers'!$A:$Q,$X$2,FALSE)),"")</f>
        <v/>
      </c>
      <c r="Y1592" s="104" t="str">
        <f>_xlfn.IFNA(IF($B1592="","",VLOOKUP($B1592,'SWC Towers'!$A:$Q,$Y$2,FALSE)),"")</f>
        <v/>
      </c>
      <c r="Z1592" s="104" t="str">
        <f>_xlfn.IFNA(IF($B1592="","",VLOOKUP($B1592,'SWC Towers'!$A:$Q,$Z$2,FALSE)),"")</f>
        <v/>
      </c>
      <c r="AA1592" s="104" t="str">
        <f>_xlfn.IFNA(IF($B1592="","",VLOOKUP($B1592,'SWC Towers'!$A:$Q,$AA$2,FALSE)),"")</f>
        <v/>
      </c>
      <c r="AB1592" s="106" t="str">
        <f>_xlfn.IFNA(IF($B1592="","",VLOOKUP($B1592,'SWC Towers'!$A:$Q,$AB$2,FALSE)),"")</f>
        <v/>
      </c>
      <c r="AC1592" s="20">
        <f>SUM(Table25[[#This Row],[IT Tower: Application]:[Other/Non-IT ]])</f>
        <v>1</v>
      </c>
      <c r="AD1592" s="67"/>
      <c r="AE1592" s="67"/>
      <c r="AF1592" s="67"/>
      <c r="AG1592" s="67"/>
      <c r="AH1592" s="67"/>
      <c r="AI1592" s="67"/>
      <c r="AJ1592" s="67"/>
      <c r="AK1592" s="67"/>
      <c r="AL1592" s="67"/>
      <c r="AM1592" s="67"/>
      <c r="AN1592" s="67"/>
      <c r="AO1592" s="67"/>
      <c r="AP1592" s="67"/>
      <c r="AQ1592" s="67"/>
      <c r="AR1592" s="67"/>
      <c r="AS1592" s="67">
        <v>0</v>
      </c>
      <c r="AT1592" s="67">
        <v>59137</v>
      </c>
      <c r="AU1592" s="67"/>
      <c r="AV1592" s="67">
        <v>0</v>
      </c>
      <c r="AW1592" s="67">
        <v>6478</v>
      </c>
      <c r="AX1592" s="67">
        <v>6672</v>
      </c>
      <c r="AY1592" s="67"/>
      <c r="AZ1592" s="67">
        <v>34612</v>
      </c>
      <c r="BA1592" s="67">
        <v>18604</v>
      </c>
      <c r="BB1592" s="113">
        <v>0</v>
      </c>
      <c r="BC1592" s="113">
        <v>21499</v>
      </c>
      <c r="BD1592" s="113"/>
      <c r="BE1592" s="113"/>
      <c r="BF1592" s="113"/>
      <c r="BG1592" s="113"/>
      <c r="BH1592" s="113"/>
      <c r="BI1592" s="113"/>
      <c r="BJ1592" s="113"/>
      <c r="BK1592" s="113"/>
      <c r="BL1592" s="113"/>
      <c r="BM1592" s="113"/>
      <c r="BN1592" s="113"/>
      <c r="BO1592" s="113"/>
      <c r="BP1592" s="113"/>
      <c r="BQ1592" s="113"/>
      <c r="BR1592" s="113"/>
      <c r="BS1592" s="113"/>
      <c r="BT1592" s="113"/>
      <c r="BU1592" s="113"/>
      <c r="BV1592" s="113"/>
      <c r="BW1592" s="113"/>
      <c r="BX1592" s="113"/>
      <c r="BY1592" s="113"/>
      <c r="BZ1592" s="113"/>
      <c r="CA1592" s="67"/>
      <c r="CB1592" s="113"/>
      <c r="CC1592" s="69">
        <f>SUM(Table25[[#This Row],[Contract Amount FY00]:[Contract Amount FY50]])</f>
        <v>147002</v>
      </c>
      <c r="CD1592" s="114"/>
    </row>
    <row r="1593" spans="1:82" x14ac:dyDescent="0.25">
      <c r="A1593" s="122" t="s">
        <v>1956</v>
      </c>
      <c r="B1593" s="122" t="s">
        <v>286</v>
      </c>
      <c r="C1593" s="122" t="s">
        <v>1197</v>
      </c>
      <c r="E1593" s="26" t="str">
        <f>IFERROR(IF(VLOOKUP(Table25[[#This Row],[Contract No.]],Table3[#All],3,FALSE)="","No","Yes"),"")</f>
        <v>No</v>
      </c>
      <c r="F1593" s="107" t="str">
        <f>IFERROR(VLOOKUP(Table25[[#This Row],[Contract No.]],Table3[#All],3,FALSE),"")</f>
        <v/>
      </c>
      <c r="G1593" s="107" t="str">
        <f>IFERROR(IF(Table25[[#This Row],[Cooperative Purchase
(Yes/No)]]="Yes","Yes",IF(VLOOKUP(Table25[[#This Row],[Contract No.]],Table3[#All],1,FALSE)=Table25[[#This Row],[Contract No.]],"Yes","No")),"No")</f>
        <v>Yes</v>
      </c>
      <c r="H1593" s="51">
        <f>IFERROR(VLOOKUP(Table25[[#This Row],[Contract No.]],Table3[#All],4,FALSE),"")</f>
        <v>42401</v>
      </c>
      <c r="I1593" s="28">
        <f>IFERROR(IF(AND(MONTH(Table25[[#This Row],[Contract Start Date]])&gt;6,MONTH(Table25[[#This Row],[Contract Start Date]])&lt;=12),YEAR(Table25[[#This Row],[Contract Start Date]])+1,YEAR(Table25[[#This Row],[Contract Start Date]])),"")</f>
        <v>2016</v>
      </c>
      <c r="J1593" s="108">
        <f>Table25[[#This Row],[FY Formula start]]</f>
        <v>2016</v>
      </c>
      <c r="K1593" s="59" t="str">
        <f>"FY"&amp;" "&amp;Table25[[#This Row],[Year Start]]</f>
        <v>FY 2016</v>
      </c>
      <c r="L1593" s="109">
        <f>IFERROR(VLOOKUP(Table25[[#This Row],[Contract No.]],Table3[#All],5,FALSE),"")</f>
        <v>72717</v>
      </c>
      <c r="M1593" s="110">
        <f>IFERROR(IF(Table25[[#This Row],[Contract End Date]]="99/99/9999","No End",IF(AND(MONTH(Table25[[#This Row],[Contract End Date]])&gt;6,MONTH(Table25[[#This Row],[Contract End Date]])&lt;=12),YEAR(Table25[[#This Row],[Contract End Date]])+1,YEAR(Table25[[#This Row],[Contract End Date]]))),"")</f>
        <v>2099</v>
      </c>
      <c r="N1593" s="111">
        <f>Table25[[#This Row],[FY Formula end]]</f>
        <v>2099</v>
      </c>
      <c r="O1593" s="112" t="str">
        <f>IF(Table25[[#This Row],[Year End]]="No End","No End","FY"&amp;" "&amp;Table25[[#This Row],[Year End]])</f>
        <v>FY 2099</v>
      </c>
      <c r="P1593" s="27"/>
      <c r="Q1593" s="104">
        <f>_xlfn.IFNA(IF($B1593="","",VLOOKUP($B1593,'SWC Towers'!$A:$Q,$Q$2,FALSE)),"")</f>
        <v>0.5</v>
      </c>
      <c r="R1593" s="106" t="str">
        <f>_xlfn.IFNA(IF($B1593="","",VLOOKUP($B1593,'SWC Towers'!$A:$Q,$R$2,FALSE)),"")</f>
        <v/>
      </c>
      <c r="S1593" s="106" t="str">
        <f>_xlfn.IFNA(IF($B1593="","",VLOOKUP($B1593,'SWC Towers'!$A:$Q,$S$2,FALSE)),"")</f>
        <v/>
      </c>
      <c r="T1593" s="106">
        <f>_xlfn.IFNA(IF($B1593="","",VLOOKUP($B1593,'SWC Towers'!$A:$Q,$T$2,FALSE)),"")</f>
        <v>0.5</v>
      </c>
      <c r="U1593" s="104" t="str">
        <f>_xlfn.IFNA(IF($B1593="","",VLOOKUP($B1593,'SWC Towers'!$A:$Q,$U$2,FALSE)),"")</f>
        <v/>
      </c>
      <c r="V1593" s="104" t="str">
        <f>_xlfn.IFNA(IF($B1593="","",VLOOKUP($B1593,'SWC Towers'!$A:$Q,$V$2,FALSE)),"")</f>
        <v/>
      </c>
      <c r="W1593" s="104" t="str">
        <f>_xlfn.IFNA(IF($B1593="","",VLOOKUP($B1593,'SWC Towers'!$A:$Q,$W$2,FALSE)),"")</f>
        <v/>
      </c>
      <c r="X1593" s="104" t="str">
        <f>_xlfn.IFNA(IF($B1593="","",VLOOKUP($B1593,'SWC Towers'!$A:$Q,$X$2,FALSE)),"")</f>
        <v/>
      </c>
      <c r="Y1593" s="104" t="str">
        <f>_xlfn.IFNA(IF($B1593="","",VLOOKUP($B1593,'SWC Towers'!$A:$Q,$Y$2,FALSE)),"")</f>
        <v/>
      </c>
      <c r="Z1593" s="104" t="str">
        <f>_xlfn.IFNA(IF($B1593="","",VLOOKUP($B1593,'SWC Towers'!$A:$Q,$Z$2,FALSE)),"")</f>
        <v/>
      </c>
      <c r="AA1593" s="104" t="str">
        <f>_xlfn.IFNA(IF($B1593="","",VLOOKUP($B1593,'SWC Towers'!$A:$Q,$AA$2,FALSE)),"")</f>
        <v/>
      </c>
      <c r="AB1593" s="106" t="str">
        <f>_xlfn.IFNA(IF($B1593="","",VLOOKUP($B1593,'SWC Towers'!$A:$Q,$AB$2,FALSE)),"")</f>
        <v/>
      </c>
      <c r="AC1593" s="20">
        <f>SUM(Table25[[#This Row],[IT Tower: Application]:[Other/Non-IT ]])</f>
        <v>1</v>
      </c>
      <c r="AD1593" s="67"/>
      <c r="AE1593" s="67"/>
      <c r="AF1593" s="67"/>
      <c r="AG1593" s="67"/>
      <c r="AH1593" s="67"/>
      <c r="AI1593" s="67"/>
      <c r="AJ1593" s="67"/>
      <c r="AK1593" s="67"/>
      <c r="AL1593" s="67"/>
      <c r="AM1593" s="67"/>
      <c r="AN1593" s="67"/>
      <c r="AO1593" s="67"/>
      <c r="AP1593" s="67"/>
      <c r="AQ1593" s="67"/>
      <c r="AR1593" s="67"/>
      <c r="AS1593" s="67"/>
      <c r="AT1593" s="67"/>
      <c r="AU1593" s="67"/>
      <c r="AV1593" s="67">
        <v>0</v>
      </c>
      <c r="AW1593" s="67">
        <v>46360</v>
      </c>
      <c r="AX1593" s="67">
        <v>0</v>
      </c>
      <c r="AY1593" s="67"/>
      <c r="AZ1593" s="67"/>
      <c r="BA1593" s="67"/>
      <c r="BB1593" s="113"/>
      <c r="BC1593" s="113"/>
      <c r="BD1593" s="113"/>
      <c r="BE1593" s="113"/>
      <c r="BF1593" s="113"/>
      <c r="BG1593" s="113"/>
      <c r="BH1593" s="113"/>
      <c r="BI1593" s="113"/>
      <c r="BJ1593" s="113"/>
      <c r="BK1593" s="113"/>
      <c r="BL1593" s="113"/>
      <c r="BM1593" s="113"/>
      <c r="BN1593" s="113"/>
      <c r="BO1593" s="113"/>
      <c r="BP1593" s="113"/>
      <c r="BQ1593" s="113"/>
      <c r="BR1593" s="113"/>
      <c r="BS1593" s="113"/>
      <c r="BT1593" s="113"/>
      <c r="BU1593" s="113"/>
      <c r="BV1593" s="113"/>
      <c r="BW1593" s="113"/>
      <c r="BX1593" s="113"/>
      <c r="BY1593" s="113"/>
      <c r="BZ1593" s="113"/>
      <c r="CA1593" s="67"/>
      <c r="CB1593" s="113"/>
      <c r="CC1593" s="69">
        <f>SUM(Table25[[#This Row],[Contract Amount FY00]:[Contract Amount FY50]])</f>
        <v>46360</v>
      </c>
      <c r="CD1593" s="114"/>
    </row>
    <row r="1594" spans="1:82" x14ac:dyDescent="0.25">
      <c r="A1594" s="122" t="s">
        <v>1956</v>
      </c>
      <c r="B1594" s="122" t="s">
        <v>286</v>
      </c>
      <c r="C1594" s="122" t="s">
        <v>3200</v>
      </c>
      <c r="E1594" s="26" t="str">
        <f>IFERROR(IF(VLOOKUP(Table25[[#This Row],[Contract No.]],Table3[#All],3,FALSE)="","No","Yes"),"")</f>
        <v>No</v>
      </c>
      <c r="F1594" s="107" t="str">
        <f>IFERROR(VLOOKUP(Table25[[#This Row],[Contract No.]],Table3[#All],3,FALSE),"")</f>
        <v/>
      </c>
      <c r="G1594" s="107" t="str">
        <f>IFERROR(IF(Table25[[#This Row],[Cooperative Purchase
(Yes/No)]]="Yes","Yes",IF(VLOOKUP(Table25[[#This Row],[Contract No.]],Table3[#All],1,FALSE)=Table25[[#This Row],[Contract No.]],"Yes","No")),"No")</f>
        <v>Yes</v>
      </c>
      <c r="H1594" s="51">
        <f>IFERROR(VLOOKUP(Table25[[#This Row],[Contract No.]],Table3[#All],4,FALSE),"")</f>
        <v>42401</v>
      </c>
      <c r="I1594" s="28">
        <f>IFERROR(IF(AND(MONTH(Table25[[#This Row],[Contract Start Date]])&gt;6,MONTH(Table25[[#This Row],[Contract Start Date]])&lt;=12),YEAR(Table25[[#This Row],[Contract Start Date]])+1,YEAR(Table25[[#This Row],[Contract Start Date]])),"")</f>
        <v>2016</v>
      </c>
      <c r="J1594" s="108">
        <f>Table25[[#This Row],[FY Formula start]]</f>
        <v>2016</v>
      </c>
      <c r="K1594" s="59" t="str">
        <f>"FY"&amp;" "&amp;Table25[[#This Row],[Year Start]]</f>
        <v>FY 2016</v>
      </c>
      <c r="L1594" s="109">
        <f>IFERROR(VLOOKUP(Table25[[#This Row],[Contract No.]],Table3[#All],5,FALSE),"")</f>
        <v>72717</v>
      </c>
      <c r="M1594" s="110">
        <f>IFERROR(IF(Table25[[#This Row],[Contract End Date]]="99/99/9999","No End",IF(AND(MONTH(Table25[[#This Row],[Contract End Date]])&gt;6,MONTH(Table25[[#This Row],[Contract End Date]])&lt;=12),YEAR(Table25[[#This Row],[Contract End Date]])+1,YEAR(Table25[[#This Row],[Contract End Date]]))),"")</f>
        <v>2099</v>
      </c>
      <c r="N1594" s="111">
        <f>Table25[[#This Row],[FY Formula end]]</f>
        <v>2099</v>
      </c>
      <c r="O1594" s="112" t="str">
        <f>IF(Table25[[#This Row],[Year End]]="No End","No End","FY"&amp;" "&amp;Table25[[#This Row],[Year End]])</f>
        <v>FY 2099</v>
      </c>
      <c r="P1594" s="27"/>
      <c r="Q1594" s="104">
        <f>_xlfn.IFNA(IF($B1594="","",VLOOKUP($B1594,'SWC Towers'!$A:$Q,$Q$2,FALSE)),"")</f>
        <v>0.5</v>
      </c>
      <c r="R1594" s="106" t="str">
        <f>_xlfn.IFNA(IF($B1594="","",VLOOKUP($B1594,'SWC Towers'!$A:$Q,$R$2,FALSE)),"")</f>
        <v/>
      </c>
      <c r="S1594" s="106" t="str">
        <f>_xlfn.IFNA(IF($B1594="","",VLOOKUP($B1594,'SWC Towers'!$A:$Q,$S$2,FALSE)),"")</f>
        <v/>
      </c>
      <c r="T1594" s="106">
        <f>_xlfn.IFNA(IF($B1594="","",VLOOKUP($B1594,'SWC Towers'!$A:$Q,$T$2,FALSE)),"")</f>
        <v>0.5</v>
      </c>
      <c r="U1594" s="104" t="str">
        <f>_xlfn.IFNA(IF($B1594="","",VLOOKUP($B1594,'SWC Towers'!$A:$Q,$U$2,FALSE)),"")</f>
        <v/>
      </c>
      <c r="V1594" s="104" t="str">
        <f>_xlfn.IFNA(IF($B1594="","",VLOOKUP($B1594,'SWC Towers'!$A:$Q,$V$2,FALSE)),"")</f>
        <v/>
      </c>
      <c r="W1594" s="104" t="str">
        <f>_xlfn.IFNA(IF($B1594="","",VLOOKUP($B1594,'SWC Towers'!$A:$Q,$W$2,FALSE)),"")</f>
        <v/>
      </c>
      <c r="X1594" s="104" t="str">
        <f>_xlfn.IFNA(IF($B1594="","",VLOOKUP($B1594,'SWC Towers'!$A:$Q,$X$2,FALSE)),"")</f>
        <v/>
      </c>
      <c r="Y1594" s="104" t="str">
        <f>_xlfn.IFNA(IF($B1594="","",VLOOKUP($B1594,'SWC Towers'!$A:$Q,$Y$2,FALSE)),"")</f>
        <v/>
      </c>
      <c r="Z1594" s="104" t="str">
        <f>_xlfn.IFNA(IF($B1594="","",VLOOKUP($B1594,'SWC Towers'!$A:$Q,$Z$2,FALSE)),"")</f>
        <v/>
      </c>
      <c r="AA1594" s="104" t="str">
        <f>_xlfn.IFNA(IF($B1594="","",VLOOKUP($B1594,'SWC Towers'!$A:$Q,$AA$2,FALSE)),"")</f>
        <v/>
      </c>
      <c r="AB1594" s="106" t="str">
        <f>_xlfn.IFNA(IF($B1594="","",VLOOKUP($B1594,'SWC Towers'!$A:$Q,$AB$2,FALSE)),"")</f>
        <v/>
      </c>
      <c r="AC1594" s="20">
        <f>SUM(Table25[[#This Row],[IT Tower: Application]:[Other/Non-IT ]])</f>
        <v>1</v>
      </c>
      <c r="AD1594" s="67"/>
      <c r="AE1594" s="67"/>
      <c r="AF1594" s="67"/>
      <c r="AG1594" s="67"/>
      <c r="AH1594" s="67"/>
      <c r="AI1594" s="67"/>
      <c r="AJ1594" s="67"/>
      <c r="AK1594" s="67"/>
      <c r="AL1594" s="67"/>
      <c r="AM1594" s="67"/>
      <c r="AN1594" s="67"/>
      <c r="AO1594" s="67"/>
      <c r="AP1594" s="67"/>
      <c r="AQ1594" s="67"/>
      <c r="AR1594" s="67"/>
      <c r="AS1594" s="67"/>
      <c r="AT1594" s="67">
        <v>119284</v>
      </c>
      <c r="AU1594" s="67">
        <v>405462</v>
      </c>
      <c r="AV1594" s="67">
        <v>270156</v>
      </c>
      <c r="AW1594" s="67">
        <v>243675</v>
      </c>
      <c r="AX1594" s="67">
        <v>466710</v>
      </c>
      <c r="AY1594" s="67">
        <v>1048376</v>
      </c>
      <c r="AZ1594" s="67">
        <v>628748</v>
      </c>
      <c r="BA1594" s="67">
        <v>240296</v>
      </c>
      <c r="BB1594" s="113">
        <v>262233</v>
      </c>
      <c r="BC1594" s="113">
        <v>51315</v>
      </c>
      <c r="BD1594" s="113"/>
      <c r="BE1594" s="113"/>
      <c r="BF1594" s="113"/>
      <c r="BG1594" s="113"/>
      <c r="BH1594" s="113"/>
      <c r="BI1594" s="113"/>
      <c r="BJ1594" s="113"/>
      <c r="BK1594" s="113"/>
      <c r="BL1594" s="113"/>
      <c r="BM1594" s="113"/>
      <c r="BN1594" s="113"/>
      <c r="BO1594" s="113"/>
      <c r="BP1594" s="113"/>
      <c r="BQ1594" s="113"/>
      <c r="BR1594" s="113"/>
      <c r="BS1594" s="113"/>
      <c r="BT1594" s="113"/>
      <c r="BU1594" s="113"/>
      <c r="BV1594" s="113"/>
      <c r="BW1594" s="113"/>
      <c r="BX1594" s="113"/>
      <c r="BY1594" s="113"/>
      <c r="BZ1594" s="113"/>
      <c r="CA1594" s="67"/>
      <c r="CB1594" s="113"/>
      <c r="CC1594" s="69">
        <f>SUM(Table25[[#This Row],[Contract Amount FY00]:[Contract Amount FY50]])</f>
        <v>3736255</v>
      </c>
      <c r="CD1594" s="114"/>
    </row>
    <row r="1595" spans="1:82" x14ac:dyDescent="0.25">
      <c r="A1595" s="122" t="s">
        <v>1956</v>
      </c>
      <c r="B1595" s="122" t="s">
        <v>286</v>
      </c>
      <c r="C1595" s="122" t="s">
        <v>3239</v>
      </c>
      <c r="E1595" s="26" t="str">
        <f>IFERROR(IF(VLOOKUP(Table25[[#This Row],[Contract No.]],Table3[#All],3,FALSE)="","No","Yes"),"")</f>
        <v>No</v>
      </c>
      <c r="F1595" s="107" t="str">
        <f>IFERROR(VLOOKUP(Table25[[#This Row],[Contract No.]],Table3[#All],3,FALSE),"")</f>
        <v/>
      </c>
      <c r="G1595" s="107" t="str">
        <f>IFERROR(IF(Table25[[#This Row],[Cooperative Purchase
(Yes/No)]]="Yes","Yes",IF(VLOOKUP(Table25[[#This Row],[Contract No.]],Table3[#All],1,FALSE)=Table25[[#This Row],[Contract No.]],"Yes","No")),"No")</f>
        <v>Yes</v>
      </c>
      <c r="H1595" s="51">
        <f>IFERROR(VLOOKUP(Table25[[#This Row],[Contract No.]],Table3[#All],4,FALSE),"")</f>
        <v>42401</v>
      </c>
      <c r="I1595" s="28">
        <f>IFERROR(IF(AND(MONTH(Table25[[#This Row],[Contract Start Date]])&gt;6,MONTH(Table25[[#This Row],[Contract Start Date]])&lt;=12),YEAR(Table25[[#This Row],[Contract Start Date]])+1,YEAR(Table25[[#This Row],[Contract Start Date]])),"")</f>
        <v>2016</v>
      </c>
      <c r="J1595" s="108">
        <f>Table25[[#This Row],[FY Formula start]]</f>
        <v>2016</v>
      </c>
      <c r="K1595" s="59" t="str">
        <f>"FY"&amp;" "&amp;Table25[[#This Row],[Year Start]]</f>
        <v>FY 2016</v>
      </c>
      <c r="L1595" s="109">
        <f>IFERROR(VLOOKUP(Table25[[#This Row],[Contract No.]],Table3[#All],5,FALSE),"")</f>
        <v>72717</v>
      </c>
      <c r="M1595" s="110">
        <f>IFERROR(IF(Table25[[#This Row],[Contract End Date]]="99/99/9999","No End",IF(AND(MONTH(Table25[[#This Row],[Contract End Date]])&gt;6,MONTH(Table25[[#This Row],[Contract End Date]])&lt;=12),YEAR(Table25[[#This Row],[Contract End Date]])+1,YEAR(Table25[[#This Row],[Contract End Date]]))),"")</f>
        <v>2099</v>
      </c>
      <c r="N1595" s="111">
        <f>Table25[[#This Row],[FY Formula end]]</f>
        <v>2099</v>
      </c>
      <c r="O1595" s="112" t="str">
        <f>IF(Table25[[#This Row],[Year End]]="No End","No End","FY"&amp;" "&amp;Table25[[#This Row],[Year End]])</f>
        <v>FY 2099</v>
      </c>
      <c r="P1595" s="27"/>
      <c r="Q1595" s="104">
        <f>_xlfn.IFNA(IF($B1595="","",VLOOKUP($B1595,'SWC Towers'!$A:$Q,$Q$2,FALSE)),"")</f>
        <v>0.5</v>
      </c>
      <c r="R1595" s="106" t="str">
        <f>_xlfn.IFNA(IF($B1595="","",VLOOKUP($B1595,'SWC Towers'!$A:$Q,$R$2,FALSE)),"")</f>
        <v/>
      </c>
      <c r="S1595" s="106" t="str">
        <f>_xlfn.IFNA(IF($B1595="","",VLOOKUP($B1595,'SWC Towers'!$A:$Q,$S$2,FALSE)),"")</f>
        <v/>
      </c>
      <c r="T1595" s="106">
        <f>_xlfn.IFNA(IF($B1595="","",VLOOKUP($B1595,'SWC Towers'!$A:$Q,$T$2,FALSE)),"")</f>
        <v>0.5</v>
      </c>
      <c r="U1595" s="104" t="str">
        <f>_xlfn.IFNA(IF($B1595="","",VLOOKUP($B1595,'SWC Towers'!$A:$Q,$U$2,FALSE)),"")</f>
        <v/>
      </c>
      <c r="V1595" s="104" t="str">
        <f>_xlfn.IFNA(IF($B1595="","",VLOOKUP($B1595,'SWC Towers'!$A:$Q,$V$2,FALSE)),"")</f>
        <v/>
      </c>
      <c r="W1595" s="104" t="str">
        <f>_xlfn.IFNA(IF($B1595="","",VLOOKUP($B1595,'SWC Towers'!$A:$Q,$W$2,FALSE)),"")</f>
        <v/>
      </c>
      <c r="X1595" s="104" t="str">
        <f>_xlfn.IFNA(IF($B1595="","",VLOOKUP($B1595,'SWC Towers'!$A:$Q,$X$2,FALSE)),"")</f>
        <v/>
      </c>
      <c r="Y1595" s="104" t="str">
        <f>_xlfn.IFNA(IF($B1595="","",VLOOKUP($B1595,'SWC Towers'!$A:$Q,$Y$2,FALSE)),"")</f>
        <v/>
      </c>
      <c r="Z1595" s="104" t="str">
        <f>_xlfn.IFNA(IF($B1595="","",VLOOKUP($B1595,'SWC Towers'!$A:$Q,$Z$2,FALSE)),"")</f>
        <v/>
      </c>
      <c r="AA1595" s="104" t="str">
        <f>_xlfn.IFNA(IF($B1595="","",VLOOKUP($B1595,'SWC Towers'!$A:$Q,$AA$2,FALSE)),"")</f>
        <v/>
      </c>
      <c r="AB1595" s="106" t="str">
        <f>_xlfn.IFNA(IF($B1595="","",VLOOKUP($B1595,'SWC Towers'!$A:$Q,$AB$2,FALSE)),"")</f>
        <v/>
      </c>
      <c r="AC1595" s="20">
        <f>SUM(Table25[[#This Row],[IT Tower: Application]:[Other/Non-IT ]])</f>
        <v>1</v>
      </c>
      <c r="AD1595" s="67"/>
      <c r="AE1595" s="67"/>
      <c r="AF1595" s="67"/>
      <c r="AG1595" s="67"/>
      <c r="AH1595" s="67"/>
      <c r="AI1595" s="67"/>
      <c r="AJ1595" s="67"/>
      <c r="AK1595" s="67"/>
      <c r="AL1595" s="67"/>
      <c r="AM1595" s="67"/>
      <c r="AN1595" s="67"/>
      <c r="AO1595" s="67"/>
      <c r="AP1595" s="67"/>
      <c r="AQ1595" s="67"/>
      <c r="AR1595" s="67"/>
      <c r="AS1595" s="67"/>
      <c r="AT1595" s="67"/>
      <c r="AU1595" s="67">
        <v>90566</v>
      </c>
      <c r="AV1595" s="67">
        <v>17492</v>
      </c>
      <c r="AW1595" s="67"/>
      <c r="AX1595" s="67"/>
      <c r="AY1595" s="67"/>
      <c r="AZ1595" s="67"/>
      <c r="BA1595" s="67"/>
      <c r="BB1595" s="113"/>
      <c r="BC1595" s="113"/>
      <c r="BD1595" s="113"/>
      <c r="BE1595" s="113"/>
      <c r="BF1595" s="113"/>
      <c r="BG1595" s="113"/>
      <c r="BH1595" s="113"/>
      <c r="BI1595" s="113"/>
      <c r="BJ1595" s="113"/>
      <c r="BK1595" s="113"/>
      <c r="BL1595" s="113"/>
      <c r="BM1595" s="113"/>
      <c r="BN1595" s="113"/>
      <c r="BO1595" s="113"/>
      <c r="BP1595" s="113"/>
      <c r="BQ1595" s="113"/>
      <c r="BR1595" s="113"/>
      <c r="BS1595" s="113"/>
      <c r="BT1595" s="113"/>
      <c r="BU1595" s="113"/>
      <c r="BV1595" s="113"/>
      <c r="BW1595" s="113"/>
      <c r="BX1595" s="113"/>
      <c r="BY1595" s="113"/>
      <c r="BZ1595" s="113"/>
      <c r="CA1595" s="67"/>
      <c r="CB1595" s="113"/>
      <c r="CC1595" s="69">
        <f>SUM(Table25[[#This Row],[Contract Amount FY00]:[Contract Amount FY50]])</f>
        <v>108058</v>
      </c>
      <c r="CD1595" s="114"/>
    </row>
    <row r="1596" spans="1:82" x14ac:dyDescent="0.25">
      <c r="A1596" s="122" t="s">
        <v>1956</v>
      </c>
      <c r="B1596" s="122" t="s">
        <v>286</v>
      </c>
      <c r="C1596" s="122" t="s">
        <v>3223</v>
      </c>
      <c r="E1596" s="26" t="str">
        <f>IFERROR(IF(VLOOKUP(Table25[[#This Row],[Contract No.]],Table3[#All],3,FALSE)="","No","Yes"),"")</f>
        <v>No</v>
      </c>
      <c r="F1596" s="107" t="str">
        <f>IFERROR(VLOOKUP(Table25[[#This Row],[Contract No.]],Table3[#All],3,FALSE),"")</f>
        <v/>
      </c>
      <c r="G1596" s="107" t="str">
        <f>IFERROR(IF(Table25[[#This Row],[Cooperative Purchase
(Yes/No)]]="Yes","Yes",IF(VLOOKUP(Table25[[#This Row],[Contract No.]],Table3[#All],1,FALSE)=Table25[[#This Row],[Contract No.]],"Yes","No")),"No")</f>
        <v>Yes</v>
      </c>
      <c r="H1596" s="51">
        <f>IFERROR(VLOOKUP(Table25[[#This Row],[Contract No.]],Table3[#All],4,FALSE),"")</f>
        <v>42401</v>
      </c>
      <c r="I1596" s="28">
        <f>IFERROR(IF(AND(MONTH(Table25[[#This Row],[Contract Start Date]])&gt;6,MONTH(Table25[[#This Row],[Contract Start Date]])&lt;=12),YEAR(Table25[[#This Row],[Contract Start Date]])+1,YEAR(Table25[[#This Row],[Contract Start Date]])),"")</f>
        <v>2016</v>
      </c>
      <c r="J1596" s="108">
        <f>Table25[[#This Row],[FY Formula start]]</f>
        <v>2016</v>
      </c>
      <c r="K1596" s="59" t="str">
        <f>"FY"&amp;" "&amp;Table25[[#This Row],[Year Start]]</f>
        <v>FY 2016</v>
      </c>
      <c r="L1596" s="109">
        <f>IFERROR(VLOOKUP(Table25[[#This Row],[Contract No.]],Table3[#All],5,FALSE),"")</f>
        <v>72717</v>
      </c>
      <c r="M1596" s="110">
        <f>IFERROR(IF(Table25[[#This Row],[Contract End Date]]="99/99/9999","No End",IF(AND(MONTH(Table25[[#This Row],[Contract End Date]])&gt;6,MONTH(Table25[[#This Row],[Contract End Date]])&lt;=12),YEAR(Table25[[#This Row],[Contract End Date]])+1,YEAR(Table25[[#This Row],[Contract End Date]]))),"")</f>
        <v>2099</v>
      </c>
      <c r="N1596" s="111">
        <f>Table25[[#This Row],[FY Formula end]]</f>
        <v>2099</v>
      </c>
      <c r="O1596" s="112" t="str">
        <f>IF(Table25[[#This Row],[Year End]]="No End","No End","FY"&amp;" "&amp;Table25[[#This Row],[Year End]])</f>
        <v>FY 2099</v>
      </c>
      <c r="P1596" s="27"/>
      <c r="Q1596" s="104">
        <f>_xlfn.IFNA(IF($B1596="","",VLOOKUP($B1596,'SWC Towers'!$A:$Q,$Q$2,FALSE)),"")</f>
        <v>0.5</v>
      </c>
      <c r="R1596" s="106" t="str">
        <f>_xlfn.IFNA(IF($B1596="","",VLOOKUP($B1596,'SWC Towers'!$A:$Q,$R$2,FALSE)),"")</f>
        <v/>
      </c>
      <c r="S1596" s="106" t="str">
        <f>_xlfn.IFNA(IF($B1596="","",VLOOKUP($B1596,'SWC Towers'!$A:$Q,$S$2,FALSE)),"")</f>
        <v/>
      </c>
      <c r="T1596" s="106">
        <f>_xlfn.IFNA(IF($B1596="","",VLOOKUP($B1596,'SWC Towers'!$A:$Q,$T$2,FALSE)),"")</f>
        <v>0.5</v>
      </c>
      <c r="U1596" s="104" t="str">
        <f>_xlfn.IFNA(IF($B1596="","",VLOOKUP($B1596,'SWC Towers'!$A:$Q,$U$2,FALSE)),"")</f>
        <v/>
      </c>
      <c r="V1596" s="104" t="str">
        <f>_xlfn.IFNA(IF($B1596="","",VLOOKUP($B1596,'SWC Towers'!$A:$Q,$V$2,FALSE)),"")</f>
        <v/>
      </c>
      <c r="W1596" s="104" t="str">
        <f>_xlfn.IFNA(IF($B1596="","",VLOOKUP($B1596,'SWC Towers'!$A:$Q,$W$2,FALSE)),"")</f>
        <v/>
      </c>
      <c r="X1596" s="104" t="str">
        <f>_xlfn.IFNA(IF($B1596="","",VLOOKUP($B1596,'SWC Towers'!$A:$Q,$X$2,FALSE)),"")</f>
        <v/>
      </c>
      <c r="Y1596" s="104" t="str">
        <f>_xlfn.IFNA(IF($B1596="","",VLOOKUP($B1596,'SWC Towers'!$A:$Q,$Y$2,FALSE)),"")</f>
        <v/>
      </c>
      <c r="Z1596" s="104" t="str">
        <f>_xlfn.IFNA(IF($B1596="","",VLOOKUP($B1596,'SWC Towers'!$A:$Q,$Z$2,FALSE)),"")</f>
        <v/>
      </c>
      <c r="AA1596" s="104" t="str">
        <f>_xlfn.IFNA(IF($B1596="","",VLOOKUP($B1596,'SWC Towers'!$A:$Q,$AA$2,FALSE)),"")</f>
        <v/>
      </c>
      <c r="AB1596" s="106" t="str">
        <f>_xlfn.IFNA(IF($B1596="","",VLOOKUP($B1596,'SWC Towers'!$A:$Q,$AB$2,FALSE)),"")</f>
        <v/>
      </c>
      <c r="AC1596" s="20">
        <f>SUM(Table25[[#This Row],[IT Tower: Application]:[Other/Non-IT ]])</f>
        <v>1</v>
      </c>
      <c r="AD1596" s="67"/>
      <c r="AE1596" s="67"/>
      <c r="AF1596" s="67"/>
      <c r="AG1596" s="67"/>
      <c r="AH1596" s="67"/>
      <c r="AI1596" s="67"/>
      <c r="AJ1596" s="67"/>
      <c r="AK1596" s="67"/>
      <c r="AL1596" s="67"/>
      <c r="AM1596" s="67"/>
      <c r="AN1596" s="67"/>
      <c r="AO1596" s="67"/>
      <c r="AP1596" s="67"/>
      <c r="AQ1596" s="67"/>
      <c r="AR1596" s="67"/>
      <c r="AS1596" s="67"/>
      <c r="AT1596" s="67"/>
      <c r="AU1596" s="67"/>
      <c r="AV1596" s="67"/>
      <c r="AW1596" s="67"/>
      <c r="AX1596" s="67"/>
      <c r="AY1596" s="67"/>
      <c r="AZ1596" s="67"/>
      <c r="BA1596" s="67"/>
      <c r="BB1596" s="113">
        <v>14602</v>
      </c>
      <c r="BC1596" s="113">
        <v>149258</v>
      </c>
      <c r="BD1596" s="113"/>
      <c r="BE1596" s="113"/>
      <c r="BF1596" s="113"/>
      <c r="BG1596" s="113"/>
      <c r="BH1596" s="113"/>
      <c r="BI1596" s="113"/>
      <c r="BJ1596" s="113"/>
      <c r="BK1596" s="113"/>
      <c r="BL1596" s="113"/>
      <c r="BM1596" s="113"/>
      <c r="BN1596" s="113"/>
      <c r="BO1596" s="113"/>
      <c r="BP1596" s="113"/>
      <c r="BQ1596" s="113"/>
      <c r="BR1596" s="113"/>
      <c r="BS1596" s="113"/>
      <c r="BT1596" s="113"/>
      <c r="BU1596" s="113"/>
      <c r="BV1596" s="113"/>
      <c r="BW1596" s="113"/>
      <c r="BX1596" s="113"/>
      <c r="BY1596" s="113"/>
      <c r="BZ1596" s="113"/>
      <c r="CA1596" s="67"/>
      <c r="CB1596" s="113"/>
      <c r="CC1596" s="69">
        <f>SUM(Table25[[#This Row],[Contract Amount FY00]:[Contract Amount FY50]])</f>
        <v>163860</v>
      </c>
      <c r="CD1596" s="114"/>
    </row>
    <row r="1597" spans="1:82" x14ac:dyDescent="0.25">
      <c r="A1597" s="122" t="s">
        <v>1956</v>
      </c>
      <c r="B1597" s="122" t="s">
        <v>286</v>
      </c>
      <c r="C1597" s="122" t="s">
        <v>3246</v>
      </c>
      <c r="E1597" s="26" t="str">
        <f>IFERROR(IF(VLOOKUP(Table25[[#This Row],[Contract No.]],Table3[#All],3,FALSE)="","No","Yes"),"")</f>
        <v>No</v>
      </c>
      <c r="F1597" s="107" t="str">
        <f>IFERROR(VLOOKUP(Table25[[#This Row],[Contract No.]],Table3[#All],3,FALSE),"")</f>
        <v/>
      </c>
      <c r="G1597" s="107" t="str">
        <f>IFERROR(IF(Table25[[#This Row],[Cooperative Purchase
(Yes/No)]]="Yes","Yes",IF(VLOOKUP(Table25[[#This Row],[Contract No.]],Table3[#All],1,FALSE)=Table25[[#This Row],[Contract No.]],"Yes","No")),"No")</f>
        <v>Yes</v>
      </c>
      <c r="H1597" s="51">
        <f>IFERROR(VLOOKUP(Table25[[#This Row],[Contract No.]],Table3[#All],4,FALSE),"")</f>
        <v>42401</v>
      </c>
      <c r="I1597" s="28">
        <f>IFERROR(IF(AND(MONTH(Table25[[#This Row],[Contract Start Date]])&gt;6,MONTH(Table25[[#This Row],[Contract Start Date]])&lt;=12),YEAR(Table25[[#This Row],[Contract Start Date]])+1,YEAR(Table25[[#This Row],[Contract Start Date]])),"")</f>
        <v>2016</v>
      </c>
      <c r="J1597" s="108">
        <f>Table25[[#This Row],[FY Formula start]]</f>
        <v>2016</v>
      </c>
      <c r="K1597" s="59" t="str">
        <f>"FY"&amp;" "&amp;Table25[[#This Row],[Year Start]]</f>
        <v>FY 2016</v>
      </c>
      <c r="L1597" s="109">
        <f>IFERROR(VLOOKUP(Table25[[#This Row],[Contract No.]],Table3[#All],5,FALSE),"")</f>
        <v>72717</v>
      </c>
      <c r="M1597" s="110">
        <f>IFERROR(IF(Table25[[#This Row],[Contract End Date]]="99/99/9999","No End",IF(AND(MONTH(Table25[[#This Row],[Contract End Date]])&gt;6,MONTH(Table25[[#This Row],[Contract End Date]])&lt;=12),YEAR(Table25[[#This Row],[Contract End Date]])+1,YEAR(Table25[[#This Row],[Contract End Date]]))),"")</f>
        <v>2099</v>
      </c>
      <c r="N1597" s="111">
        <f>Table25[[#This Row],[FY Formula end]]</f>
        <v>2099</v>
      </c>
      <c r="O1597" s="112" t="str">
        <f>IF(Table25[[#This Row],[Year End]]="No End","No End","FY"&amp;" "&amp;Table25[[#This Row],[Year End]])</f>
        <v>FY 2099</v>
      </c>
      <c r="P1597" s="27"/>
      <c r="Q1597" s="104">
        <f>_xlfn.IFNA(IF($B1597="","",VLOOKUP($B1597,'SWC Towers'!$A:$Q,$Q$2,FALSE)),"")</f>
        <v>0.5</v>
      </c>
      <c r="R1597" s="106" t="str">
        <f>_xlfn.IFNA(IF($B1597="","",VLOOKUP($B1597,'SWC Towers'!$A:$Q,$R$2,FALSE)),"")</f>
        <v/>
      </c>
      <c r="S1597" s="106" t="str">
        <f>_xlfn.IFNA(IF($B1597="","",VLOOKUP($B1597,'SWC Towers'!$A:$Q,$S$2,FALSE)),"")</f>
        <v/>
      </c>
      <c r="T1597" s="106">
        <f>_xlfn.IFNA(IF($B1597="","",VLOOKUP($B1597,'SWC Towers'!$A:$Q,$T$2,FALSE)),"")</f>
        <v>0.5</v>
      </c>
      <c r="U1597" s="104" t="str">
        <f>_xlfn.IFNA(IF($B1597="","",VLOOKUP($B1597,'SWC Towers'!$A:$Q,$U$2,FALSE)),"")</f>
        <v/>
      </c>
      <c r="V1597" s="104" t="str">
        <f>_xlfn.IFNA(IF($B1597="","",VLOOKUP($B1597,'SWC Towers'!$A:$Q,$V$2,FALSE)),"")</f>
        <v/>
      </c>
      <c r="W1597" s="104" t="str">
        <f>_xlfn.IFNA(IF($B1597="","",VLOOKUP($B1597,'SWC Towers'!$A:$Q,$W$2,FALSE)),"")</f>
        <v/>
      </c>
      <c r="X1597" s="104" t="str">
        <f>_xlfn.IFNA(IF($B1597="","",VLOOKUP($B1597,'SWC Towers'!$A:$Q,$X$2,FALSE)),"")</f>
        <v/>
      </c>
      <c r="Y1597" s="104" t="str">
        <f>_xlfn.IFNA(IF($B1597="","",VLOOKUP($B1597,'SWC Towers'!$A:$Q,$Y$2,FALSE)),"")</f>
        <v/>
      </c>
      <c r="Z1597" s="104" t="str">
        <f>_xlfn.IFNA(IF($B1597="","",VLOOKUP($B1597,'SWC Towers'!$A:$Q,$Z$2,FALSE)),"")</f>
        <v/>
      </c>
      <c r="AA1597" s="104" t="str">
        <f>_xlfn.IFNA(IF($B1597="","",VLOOKUP($B1597,'SWC Towers'!$A:$Q,$AA$2,FALSE)),"")</f>
        <v/>
      </c>
      <c r="AB1597" s="106" t="str">
        <f>_xlfn.IFNA(IF($B1597="","",VLOOKUP($B1597,'SWC Towers'!$A:$Q,$AB$2,FALSE)),"")</f>
        <v/>
      </c>
      <c r="AC1597" s="20">
        <f>SUM(Table25[[#This Row],[IT Tower: Application]:[Other/Non-IT ]])</f>
        <v>1</v>
      </c>
      <c r="AD1597" s="67"/>
      <c r="AE1597" s="67"/>
      <c r="AF1597" s="67"/>
      <c r="AG1597" s="67"/>
      <c r="AH1597" s="67"/>
      <c r="AI1597" s="67"/>
      <c r="AJ1597" s="67"/>
      <c r="AK1597" s="67"/>
      <c r="AL1597" s="67"/>
      <c r="AM1597" s="67"/>
      <c r="AN1597" s="67"/>
      <c r="AO1597" s="67"/>
      <c r="AP1597" s="67"/>
      <c r="AQ1597" s="67"/>
      <c r="AR1597" s="67"/>
      <c r="AS1597" s="67"/>
      <c r="AT1597" s="67"/>
      <c r="AU1597" s="67">
        <v>75772</v>
      </c>
      <c r="AV1597" s="67">
        <v>51660</v>
      </c>
      <c r="AW1597" s="67"/>
      <c r="AX1597" s="67"/>
      <c r="AY1597" s="67"/>
      <c r="AZ1597" s="67"/>
      <c r="BA1597" s="67"/>
      <c r="BB1597" s="113"/>
      <c r="BC1597" s="113"/>
      <c r="BD1597" s="113"/>
      <c r="BE1597" s="113"/>
      <c r="BF1597" s="113"/>
      <c r="BG1597" s="113"/>
      <c r="BH1597" s="113"/>
      <c r="BI1597" s="113"/>
      <c r="BJ1597" s="113"/>
      <c r="BK1597" s="113"/>
      <c r="BL1597" s="113"/>
      <c r="BM1597" s="113"/>
      <c r="BN1597" s="113"/>
      <c r="BO1597" s="113"/>
      <c r="BP1597" s="113"/>
      <c r="BQ1597" s="113"/>
      <c r="BR1597" s="113"/>
      <c r="BS1597" s="113"/>
      <c r="BT1597" s="113"/>
      <c r="BU1597" s="113"/>
      <c r="BV1597" s="113"/>
      <c r="BW1597" s="113"/>
      <c r="BX1597" s="113"/>
      <c r="BY1597" s="113"/>
      <c r="BZ1597" s="113"/>
      <c r="CA1597" s="67"/>
      <c r="CB1597" s="113"/>
      <c r="CC1597" s="69">
        <f>SUM(Table25[[#This Row],[Contract Amount FY00]:[Contract Amount FY50]])</f>
        <v>127432</v>
      </c>
      <c r="CD1597" s="114"/>
    </row>
    <row r="1598" spans="1:82" x14ac:dyDescent="0.25">
      <c r="A1598" s="122" t="s">
        <v>1956</v>
      </c>
      <c r="B1598" s="122" t="s">
        <v>286</v>
      </c>
      <c r="C1598" s="122" t="s">
        <v>1246</v>
      </c>
      <c r="E1598" s="26" t="str">
        <f>IFERROR(IF(VLOOKUP(Table25[[#This Row],[Contract No.]],Table3[#All],3,FALSE)="","No","Yes"),"")</f>
        <v>No</v>
      </c>
      <c r="F1598" s="107" t="str">
        <f>IFERROR(VLOOKUP(Table25[[#This Row],[Contract No.]],Table3[#All],3,FALSE),"")</f>
        <v/>
      </c>
      <c r="G1598" s="107" t="str">
        <f>IFERROR(IF(Table25[[#This Row],[Cooperative Purchase
(Yes/No)]]="Yes","Yes",IF(VLOOKUP(Table25[[#This Row],[Contract No.]],Table3[#All],1,FALSE)=Table25[[#This Row],[Contract No.]],"Yes","No")),"No")</f>
        <v>Yes</v>
      </c>
      <c r="H1598" s="51">
        <f>IFERROR(VLOOKUP(Table25[[#This Row],[Contract No.]],Table3[#All],4,FALSE),"")</f>
        <v>42401</v>
      </c>
      <c r="I1598" s="28">
        <f>IFERROR(IF(AND(MONTH(Table25[[#This Row],[Contract Start Date]])&gt;6,MONTH(Table25[[#This Row],[Contract Start Date]])&lt;=12),YEAR(Table25[[#This Row],[Contract Start Date]])+1,YEAR(Table25[[#This Row],[Contract Start Date]])),"")</f>
        <v>2016</v>
      </c>
      <c r="J1598" s="108">
        <f>Table25[[#This Row],[FY Formula start]]</f>
        <v>2016</v>
      </c>
      <c r="K1598" s="59" t="str">
        <f>"FY"&amp;" "&amp;Table25[[#This Row],[Year Start]]</f>
        <v>FY 2016</v>
      </c>
      <c r="L1598" s="109">
        <f>IFERROR(VLOOKUP(Table25[[#This Row],[Contract No.]],Table3[#All],5,FALSE),"")</f>
        <v>72717</v>
      </c>
      <c r="M1598" s="110">
        <f>IFERROR(IF(Table25[[#This Row],[Contract End Date]]="99/99/9999","No End",IF(AND(MONTH(Table25[[#This Row],[Contract End Date]])&gt;6,MONTH(Table25[[#This Row],[Contract End Date]])&lt;=12),YEAR(Table25[[#This Row],[Contract End Date]])+1,YEAR(Table25[[#This Row],[Contract End Date]]))),"")</f>
        <v>2099</v>
      </c>
      <c r="N1598" s="111">
        <f>Table25[[#This Row],[FY Formula end]]</f>
        <v>2099</v>
      </c>
      <c r="O1598" s="112" t="str">
        <f>IF(Table25[[#This Row],[Year End]]="No End","No End","FY"&amp;" "&amp;Table25[[#This Row],[Year End]])</f>
        <v>FY 2099</v>
      </c>
      <c r="P1598" s="27"/>
      <c r="Q1598" s="104">
        <f>_xlfn.IFNA(IF($B1598="","",VLOOKUP($B1598,'SWC Towers'!$A:$Q,$Q$2,FALSE)),"")</f>
        <v>0.5</v>
      </c>
      <c r="R1598" s="106" t="str">
        <f>_xlfn.IFNA(IF($B1598="","",VLOOKUP($B1598,'SWC Towers'!$A:$Q,$R$2,FALSE)),"")</f>
        <v/>
      </c>
      <c r="S1598" s="106" t="str">
        <f>_xlfn.IFNA(IF($B1598="","",VLOOKUP($B1598,'SWC Towers'!$A:$Q,$S$2,FALSE)),"")</f>
        <v/>
      </c>
      <c r="T1598" s="106">
        <f>_xlfn.IFNA(IF($B1598="","",VLOOKUP($B1598,'SWC Towers'!$A:$Q,$T$2,FALSE)),"")</f>
        <v>0.5</v>
      </c>
      <c r="U1598" s="104" t="str">
        <f>_xlfn.IFNA(IF($B1598="","",VLOOKUP($B1598,'SWC Towers'!$A:$Q,$U$2,FALSE)),"")</f>
        <v/>
      </c>
      <c r="V1598" s="104" t="str">
        <f>_xlfn.IFNA(IF($B1598="","",VLOOKUP($B1598,'SWC Towers'!$A:$Q,$V$2,FALSE)),"")</f>
        <v/>
      </c>
      <c r="W1598" s="104" t="str">
        <f>_xlfn.IFNA(IF($B1598="","",VLOOKUP($B1598,'SWC Towers'!$A:$Q,$W$2,FALSE)),"")</f>
        <v/>
      </c>
      <c r="X1598" s="104" t="str">
        <f>_xlfn.IFNA(IF($B1598="","",VLOOKUP($B1598,'SWC Towers'!$A:$Q,$X$2,FALSE)),"")</f>
        <v/>
      </c>
      <c r="Y1598" s="104" t="str">
        <f>_xlfn.IFNA(IF($B1598="","",VLOOKUP($B1598,'SWC Towers'!$A:$Q,$Y$2,FALSE)),"")</f>
        <v/>
      </c>
      <c r="Z1598" s="104" t="str">
        <f>_xlfn.IFNA(IF($B1598="","",VLOOKUP($B1598,'SWC Towers'!$A:$Q,$Z$2,FALSE)),"")</f>
        <v/>
      </c>
      <c r="AA1598" s="104" t="str">
        <f>_xlfn.IFNA(IF($B1598="","",VLOOKUP($B1598,'SWC Towers'!$A:$Q,$AA$2,FALSE)),"")</f>
        <v/>
      </c>
      <c r="AB1598" s="106" t="str">
        <f>_xlfn.IFNA(IF($B1598="","",VLOOKUP($B1598,'SWC Towers'!$A:$Q,$AB$2,FALSE)),"")</f>
        <v/>
      </c>
      <c r="AC1598" s="20">
        <f>SUM(Table25[[#This Row],[IT Tower: Application]:[Other/Non-IT ]])</f>
        <v>1</v>
      </c>
      <c r="AD1598" s="67"/>
      <c r="AE1598" s="67"/>
      <c r="AF1598" s="67"/>
      <c r="AG1598" s="67"/>
      <c r="AH1598" s="67"/>
      <c r="AI1598" s="67"/>
      <c r="AJ1598" s="67"/>
      <c r="AK1598" s="67"/>
      <c r="AL1598" s="67"/>
      <c r="AM1598" s="67"/>
      <c r="AN1598" s="67"/>
      <c r="AO1598" s="67"/>
      <c r="AP1598" s="67"/>
      <c r="AQ1598" s="67"/>
      <c r="AR1598" s="67"/>
      <c r="AS1598" s="67"/>
      <c r="AT1598" s="67"/>
      <c r="AU1598" s="67"/>
      <c r="AV1598" s="67">
        <v>0</v>
      </c>
      <c r="AW1598" s="67">
        <v>374458</v>
      </c>
      <c r="AX1598" s="67">
        <v>466718</v>
      </c>
      <c r="AY1598" s="67">
        <v>379158</v>
      </c>
      <c r="AZ1598" s="67">
        <v>426176</v>
      </c>
      <c r="BA1598" s="67">
        <v>193292</v>
      </c>
      <c r="BB1598" s="113">
        <v>205944</v>
      </c>
      <c r="BC1598" s="113">
        <v>262777</v>
      </c>
      <c r="BD1598" s="113"/>
      <c r="BE1598" s="113"/>
      <c r="BF1598" s="113"/>
      <c r="BG1598" s="113"/>
      <c r="BH1598" s="113"/>
      <c r="BI1598" s="113"/>
      <c r="BJ1598" s="113"/>
      <c r="BK1598" s="113"/>
      <c r="BL1598" s="113"/>
      <c r="BM1598" s="113"/>
      <c r="BN1598" s="113"/>
      <c r="BO1598" s="113"/>
      <c r="BP1598" s="113"/>
      <c r="BQ1598" s="113"/>
      <c r="BR1598" s="113"/>
      <c r="BS1598" s="113"/>
      <c r="BT1598" s="113"/>
      <c r="BU1598" s="113"/>
      <c r="BV1598" s="113"/>
      <c r="BW1598" s="113"/>
      <c r="BX1598" s="113"/>
      <c r="BY1598" s="113"/>
      <c r="BZ1598" s="113"/>
      <c r="CA1598" s="67"/>
      <c r="CB1598" s="113"/>
      <c r="CC1598" s="69">
        <f>SUM(Table25[[#This Row],[Contract Amount FY00]:[Contract Amount FY50]])</f>
        <v>2308523</v>
      </c>
      <c r="CD1598" s="114"/>
    </row>
    <row r="1599" spans="1:82" x14ac:dyDescent="0.25">
      <c r="A1599" s="122" t="s">
        <v>1956</v>
      </c>
      <c r="B1599" s="122" t="s">
        <v>286</v>
      </c>
      <c r="C1599" s="122" t="s">
        <v>2258</v>
      </c>
      <c r="E1599" s="26" t="str">
        <f>IFERROR(IF(VLOOKUP(Table25[[#This Row],[Contract No.]],Table3[#All],3,FALSE)="","No","Yes"),"")</f>
        <v>No</v>
      </c>
      <c r="F1599" s="107" t="str">
        <f>IFERROR(VLOOKUP(Table25[[#This Row],[Contract No.]],Table3[#All],3,FALSE),"")</f>
        <v/>
      </c>
      <c r="G1599" s="107" t="str">
        <f>IFERROR(IF(Table25[[#This Row],[Cooperative Purchase
(Yes/No)]]="Yes","Yes",IF(VLOOKUP(Table25[[#This Row],[Contract No.]],Table3[#All],1,FALSE)=Table25[[#This Row],[Contract No.]],"Yes","No")),"No")</f>
        <v>Yes</v>
      </c>
      <c r="H1599" s="51">
        <f>IFERROR(VLOOKUP(Table25[[#This Row],[Contract No.]],Table3[#All],4,FALSE),"")</f>
        <v>42401</v>
      </c>
      <c r="I1599" s="28">
        <f>IFERROR(IF(AND(MONTH(Table25[[#This Row],[Contract Start Date]])&gt;6,MONTH(Table25[[#This Row],[Contract Start Date]])&lt;=12),YEAR(Table25[[#This Row],[Contract Start Date]])+1,YEAR(Table25[[#This Row],[Contract Start Date]])),"")</f>
        <v>2016</v>
      </c>
      <c r="J1599" s="108">
        <f>Table25[[#This Row],[FY Formula start]]</f>
        <v>2016</v>
      </c>
      <c r="K1599" s="59" t="str">
        <f>"FY"&amp;" "&amp;Table25[[#This Row],[Year Start]]</f>
        <v>FY 2016</v>
      </c>
      <c r="L1599" s="109">
        <f>IFERROR(VLOOKUP(Table25[[#This Row],[Contract No.]],Table3[#All],5,FALSE),"")</f>
        <v>72717</v>
      </c>
      <c r="M1599" s="110">
        <f>IFERROR(IF(Table25[[#This Row],[Contract End Date]]="99/99/9999","No End",IF(AND(MONTH(Table25[[#This Row],[Contract End Date]])&gt;6,MONTH(Table25[[#This Row],[Contract End Date]])&lt;=12),YEAR(Table25[[#This Row],[Contract End Date]])+1,YEAR(Table25[[#This Row],[Contract End Date]]))),"")</f>
        <v>2099</v>
      </c>
      <c r="N1599" s="111">
        <f>Table25[[#This Row],[FY Formula end]]</f>
        <v>2099</v>
      </c>
      <c r="O1599" s="112" t="str">
        <f>IF(Table25[[#This Row],[Year End]]="No End","No End","FY"&amp;" "&amp;Table25[[#This Row],[Year End]])</f>
        <v>FY 2099</v>
      </c>
      <c r="P1599" s="27"/>
      <c r="Q1599" s="104">
        <f>_xlfn.IFNA(IF($B1599="","",VLOOKUP($B1599,'SWC Towers'!$A:$Q,$Q$2,FALSE)),"")</f>
        <v>0.5</v>
      </c>
      <c r="R1599" s="106" t="str">
        <f>_xlfn.IFNA(IF($B1599="","",VLOOKUP($B1599,'SWC Towers'!$A:$Q,$R$2,FALSE)),"")</f>
        <v/>
      </c>
      <c r="S1599" s="106" t="str">
        <f>_xlfn.IFNA(IF($B1599="","",VLOOKUP($B1599,'SWC Towers'!$A:$Q,$S$2,FALSE)),"")</f>
        <v/>
      </c>
      <c r="T1599" s="106">
        <f>_xlfn.IFNA(IF($B1599="","",VLOOKUP($B1599,'SWC Towers'!$A:$Q,$T$2,FALSE)),"")</f>
        <v>0.5</v>
      </c>
      <c r="U1599" s="104" t="str">
        <f>_xlfn.IFNA(IF($B1599="","",VLOOKUP($B1599,'SWC Towers'!$A:$Q,$U$2,FALSE)),"")</f>
        <v/>
      </c>
      <c r="V1599" s="104" t="str">
        <f>_xlfn.IFNA(IF($B1599="","",VLOOKUP($B1599,'SWC Towers'!$A:$Q,$V$2,FALSE)),"")</f>
        <v/>
      </c>
      <c r="W1599" s="104" t="str">
        <f>_xlfn.IFNA(IF($B1599="","",VLOOKUP($B1599,'SWC Towers'!$A:$Q,$W$2,FALSE)),"")</f>
        <v/>
      </c>
      <c r="X1599" s="104" t="str">
        <f>_xlfn.IFNA(IF($B1599="","",VLOOKUP($B1599,'SWC Towers'!$A:$Q,$X$2,FALSE)),"")</f>
        <v/>
      </c>
      <c r="Y1599" s="104" t="str">
        <f>_xlfn.IFNA(IF($B1599="","",VLOOKUP($B1599,'SWC Towers'!$A:$Q,$Y$2,FALSE)),"")</f>
        <v/>
      </c>
      <c r="Z1599" s="104" t="str">
        <f>_xlfn.IFNA(IF($B1599="","",VLOOKUP($B1599,'SWC Towers'!$A:$Q,$Z$2,FALSE)),"")</f>
        <v/>
      </c>
      <c r="AA1599" s="104" t="str">
        <f>_xlfn.IFNA(IF($B1599="","",VLOOKUP($B1599,'SWC Towers'!$A:$Q,$AA$2,FALSE)),"")</f>
        <v/>
      </c>
      <c r="AB1599" s="106" t="str">
        <f>_xlfn.IFNA(IF($B1599="","",VLOOKUP($B1599,'SWC Towers'!$A:$Q,$AB$2,FALSE)),"")</f>
        <v/>
      </c>
      <c r="AC1599" s="20">
        <f>SUM(Table25[[#This Row],[IT Tower: Application]:[Other/Non-IT ]])</f>
        <v>1</v>
      </c>
      <c r="AD1599" s="67"/>
      <c r="AE1599" s="67"/>
      <c r="AF1599" s="67"/>
      <c r="AG1599" s="67"/>
      <c r="AH1599" s="67"/>
      <c r="AI1599" s="67"/>
      <c r="AJ1599" s="67"/>
      <c r="AK1599" s="67"/>
      <c r="AL1599" s="67"/>
      <c r="AM1599" s="67"/>
      <c r="AN1599" s="67"/>
      <c r="AO1599" s="67"/>
      <c r="AP1599" s="67"/>
      <c r="AQ1599" s="67"/>
      <c r="AR1599" s="67"/>
      <c r="AS1599" s="67"/>
      <c r="AT1599" s="67"/>
      <c r="AU1599" s="67"/>
      <c r="AV1599" s="67"/>
      <c r="AW1599" s="67"/>
      <c r="AX1599" s="67"/>
      <c r="AY1599" s="67"/>
      <c r="AZ1599" s="67"/>
      <c r="BA1599" s="67">
        <v>110860</v>
      </c>
      <c r="BB1599" s="113">
        <v>27370</v>
      </c>
      <c r="BC1599" s="113"/>
      <c r="BD1599" s="113"/>
      <c r="BE1599" s="113"/>
      <c r="BF1599" s="113"/>
      <c r="BG1599" s="113"/>
      <c r="BH1599" s="113"/>
      <c r="BI1599" s="113"/>
      <c r="BJ1599" s="113"/>
      <c r="BK1599" s="113"/>
      <c r="BL1599" s="113"/>
      <c r="BM1599" s="113"/>
      <c r="BN1599" s="113"/>
      <c r="BO1599" s="113"/>
      <c r="BP1599" s="113"/>
      <c r="BQ1599" s="113"/>
      <c r="BR1599" s="113"/>
      <c r="BS1599" s="113"/>
      <c r="BT1599" s="113"/>
      <c r="BU1599" s="113"/>
      <c r="BV1599" s="113"/>
      <c r="BW1599" s="113"/>
      <c r="BX1599" s="113"/>
      <c r="BY1599" s="113"/>
      <c r="BZ1599" s="113"/>
      <c r="CA1599" s="67"/>
      <c r="CB1599" s="113"/>
      <c r="CC1599" s="69">
        <f>SUM(Table25[[#This Row],[Contract Amount FY00]:[Contract Amount FY50]])</f>
        <v>138230</v>
      </c>
      <c r="CD1599" s="114"/>
    </row>
    <row r="1600" spans="1:82" x14ac:dyDescent="0.25">
      <c r="A1600" s="122" t="s">
        <v>1956</v>
      </c>
      <c r="B1600" s="122" t="s">
        <v>286</v>
      </c>
      <c r="C1600" s="122" t="s">
        <v>1198</v>
      </c>
      <c r="E1600" s="26" t="str">
        <f>IFERROR(IF(VLOOKUP(Table25[[#This Row],[Contract No.]],Table3[#All],3,FALSE)="","No","Yes"),"")</f>
        <v>No</v>
      </c>
      <c r="F1600" s="107" t="str">
        <f>IFERROR(VLOOKUP(Table25[[#This Row],[Contract No.]],Table3[#All],3,FALSE),"")</f>
        <v/>
      </c>
      <c r="G1600" s="107" t="str">
        <f>IFERROR(IF(Table25[[#This Row],[Cooperative Purchase
(Yes/No)]]="Yes","Yes",IF(VLOOKUP(Table25[[#This Row],[Contract No.]],Table3[#All],1,FALSE)=Table25[[#This Row],[Contract No.]],"Yes","No")),"No")</f>
        <v>Yes</v>
      </c>
      <c r="H1600" s="51">
        <f>IFERROR(VLOOKUP(Table25[[#This Row],[Contract No.]],Table3[#All],4,FALSE),"")</f>
        <v>42401</v>
      </c>
      <c r="I1600" s="28">
        <f>IFERROR(IF(AND(MONTH(Table25[[#This Row],[Contract Start Date]])&gt;6,MONTH(Table25[[#This Row],[Contract Start Date]])&lt;=12),YEAR(Table25[[#This Row],[Contract Start Date]])+1,YEAR(Table25[[#This Row],[Contract Start Date]])),"")</f>
        <v>2016</v>
      </c>
      <c r="J1600" s="108">
        <f>Table25[[#This Row],[FY Formula start]]</f>
        <v>2016</v>
      </c>
      <c r="K1600" s="59" t="str">
        <f>"FY"&amp;" "&amp;Table25[[#This Row],[Year Start]]</f>
        <v>FY 2016</v>
      </c>
      <c r="L1600" s="109">
        <f>IFERROR(VLOOKUP(Table25[[#This Row],[Contract No.]],Table3[#All],5,FALSE),"")</f>
        <v>72717</v>
      </c>
      <c r="M1600" s="110">
        <f>IFERROR(IF(Table25[[#This Row],[Contract End Date]]="99/99/9999","No End",IF(AND(MONTH(Table25[[#This Row],[Contract End Date]])&gt;6,MONTH(Table25[[#This Row],[Contract End Date]])&lt;=12),YEAR(Table25[[#This Row],[Contract End Date]])+1,YEAR(Table25[[#This Row],[Contract End Date]]))),"")</f>
        <v>2099</v>
      </c>
      <c r="N1600" s="111">
        <f>Table25[[#This Row],[FY Formula end]]</f>
        <v>2099</v>
      </c>
      <c r="O1600" s="112" t="str">
        <f>IF(Table25[[#This Row],[Year End]]="No End","No End","FY"&amp;" "&amp;Table25[[#This Row],[Year End]])</f>
        <v>FY 2099</v>
      </c>
      <c r="P1600" s="27"/>
      <c r="Q1600" s="104">
        <f>_xlfn.IFNA(IF($B1600="","",VLOOKUP($B1600,'SWC Towers'!$A:$Q,$Q$2,FALSE)),"")</f>
        <v>0.5</v>
      </c>
      <c r="R1600" s="106" t="str">
        <f>_xlfn.IFNA(IF($B1600="","",VLOOKUP($B1600,'SWC Towers'!$A:$Q,$R$2,FALSE)),"")</f>
        <v/>
      </c>
      <c r="S1600" s="106" t="str">
        <f>_xlfn.IFNA(IF($B1600="","",VLOOKUP($B1600,'SWC Towers'!$A:$Q,$S$2,FALSE)),"")</f>
        <v/>
      </c>
      <c r="T1600" s="106">
        <f>_xlfn.IFNA(IF($B1600="","",VLOOKUP($B1600,'SWC Towers'!$A:$Q,$T$2,FALSE)),"")</f>
        <v>0.5</v>
      </c>
      <c r="U1600" s="104" t="str">
        <f>_xlfn.IFNA(IF($B1600="","",VLOOKUP($B1600,'SWC Towers'!$A:$Q,$U$2,FALSE)),"")</f>
        <v/>
      </c>
      <c r="V1600" s="104" t="str">
        <f>_xlfn.IFNA(IF($B1600="","",VLOOKUP($B1600,'SWC Towers'!$A:$Q,$V$2,FALSE)),"")</f>
        <v/>
      </c>
      <c r="W1600" s="104" t="str">
        <f>_xlfn.IFNA(IF($B1600="","",VLOOKUP($B1600,'SWC Towers'!$A:$Q,$W$2,FALSE)),"")</f>
        <v/>
      </c>
      <c r="X1600" s="104" t="str">
        <f>_xlfn.IFNA(IF($B1600="","",VLOOKUP($B1600,'SWC Towers'!$A:$Q,$X$2,FALSE)),"")</f>
        <v/>
      </c>
      <c r="Y1600" s="104" t="str">
        <f>_xlfn.IFNA(IF($B1600="","",VLOOKUP($B1600,'SWC Towers'!$A:$Q,$Y$2,FALSE)),"")</f>
        <v/>
      </c>
      <c r="Z1600" s="104" t="str">
        <f>_xlfn.IFNA(IF($B1600="","",VLOOKUP($B1600,'SWC Towers'!$A:$Q,$Z$2,FALSE)),"")</f>
        <v/>
      </c>
      <c r="AA1600" s="104" t="str">
        <f>_xlfn.IFNA(IF($B1600="","",VLOOKUP($B1600,'SWC Towers'!$A:$Q,$AA$2,FALSE)),"")</f>
        <v/>
      </c>
      <c r="AB1600" s="106" t="str">
        <f>_xlfn.IFNA(IF($B1600="","",VLOOKUP($B1600,'SWC Towers'!$A:$Q,$AB$2,FALSE)),"")</f>
        <v/>
      </c>
      <c r="AC1600" s="20">
        <f>SUM(Table25[[#This Row],[IT Tower: Application]:[Other/Non-IT ]])</f>
        <v>1</v>
      </c>
      <c r="AD1600" s="67"/>
      <c r="AE1600" s="67"/>
      <c r="AF1600" s="67"/>
      <c r="AG1600" s="67"/>
      <c r="AH1600" s="67"/>
      <c r="AI1600" s="67"/>
      <c r="AJ1600" s="67"/>
      <c r="AK1600" s="67"/>
      <c r="AL1600" s="67"/>
      <c r="AM1600" s="67"/>
      <c r="AN1600" s="67"/>
      <c r="AO1600" s="67"/>
      <c r="AP1600" s="67"/>
      <c r="AQ1600" s="67"/>
      <c r="AR1600" s="67"/>
      <c r="AS1600" s="67"/>
      <c r="AT1600" s="67">
        <v>21080</v>
      </c>
      <c r="AU1600" s="67">
        <v>162435</v>
      </c>
      <c r="AV1600" s="67">
        <v>14790</v>
      </c>
      <c r="AW1600" s="67"/>
      <c r="AX1600" s="67"/>
      <c r="AY1600" s="67"/>
      <c r="AZ1600" s="67"/>
      <c r="BA1600" s="67"/>
      <c r="BB1600" s="113"/>
      <c r="BC1600" s="113"/>
      <c r="BD1600" s="113"/>
      <c r="BE1600" s="113"/>
      <c r="BF1600" s="113"/>
      <c r="BG1600" s="113"/>
      <c r="BH1600" s="113"/>
      <c r="BI1600" s="113"/>
      <c r="BJ1600" s="113"/>
      <c r="BK1600" s="113"/>
      <c r="BL1600" s="113"/>
      <c r="BM1600" s="113"/>
      <c r="BN1600" s="113"/>
      <c r="BO1600" s="113"/>
      <c r="BP1600" s="113"/>
      <c r="BQ1600" s="113"/>
      <c r="BR1600" s="113"/>
      <c r="BS1600" s="113"/>
      <c r="BT1600" s="113"/>
      <c r="BU1600" s="113"/>
      <c r="BV1600" s="113"/>
      <c r="BW1600" s="113"/>
      <c r="BX1600" s="113"/>
      <c r="BY1600" s="113"/>
      <c r="BZ1600" s="113"/>
      <c r="CA1600" s="67"/>
      <c r="CB1600" s="113"/>
      <c r="CC1600" s="69">
        <f>SUM(Table25[[#This Row],[Contract Amount FY00]:[Contract Amount FY50]])</f>
        <v>198305</v>
      </c>
      <c r="CD1600" s="114"/>
    </row>
    <row r="1601" spans="1:82" x14ac:dyDescent="0.25">
      <c r="A1601" s="122" t="s">
        <v>1956</v>
      </c>
      <c r="B1601" s="122" t="s">
        <v>286</v>
      </c>
      <c r="C1601" s="122" t="s">
        <v>1812</v>
      </c>
      <c r="E1601" s="26" t="str">
        <f>IFERROR(IF(VLOOKUP(Table25[[#This Row],[Contract No.]],Table3[#All],3,FALSE)="","No","Yes"),"")</f>
        <v>No</v>
      </c>
      <c r="F1601" s="107" t="str">
        <f>IFERROR(VLOOKUP(Table25[[#This Row],[Contract No.]],Table3[#All],3,FALSE),"")</f>
        <v/>
      </c>
      <c r="G1601" s="107" t="str">
        <f>IFERROR(IF(Table25[[#This Row],[Cooperative Purchase
(Yes/No)]]="Yes","Yes",IF(VLOOKUP(Table25[[#This Row],[Contract No.]],Table3[#All],1,FALSE)=Table25[[#This Row],[Contract No.]],"Yes","No")),"No")</f>
        <v>Yes</v>
      </c>
      <c r="H1601" s="51">
        <f>IFERROR(VLOOKUP(Table25[[#This Row],[Contract No.]],Table3[#All],4,FALSE),"")</f>
        <v>42401</v>
      </c>
      <c r="I1601" s="28">
        <f>IFERROR(IF(AND(MONTH(Table25[[#This Row],[Contract Start Date]])&gt;6,MONTH(Table25[[#This Row],[Contract Start Date]])&lt;=12),YEAR(Table25[[#This Row],[Contract Start Date]])+1,YEAR(Table25[[#This Row],[Contract Start Date]])),"")</f>
        <v>2016</v>
      </c>
      <c r="J1601" s="108">
        <f>Table25[[#This Row],[FY Formula start]]</f>
        <v>2016</v>
      </c>
      <c r="K1601" s="59" t="str">
        <f>"FY"&amp;" "&amp;Table25[[#This Row],[Year Start]]</f>
        <v>FY 2016</v>
      </c>
      <c r="L1601" s="109">
        <f>IFERROR(VLOOKUP(Table25[[#This Row],[Contract No.]],Table3[#All],5,FALSE),"")</f>
        <v>72717</v>
      </c>
      <c r="M1601" s="110">
        <f>IFERROR(IF(Table25[[#This Row],[Contract End Date]]="99/99/9999","No End",IF(AND(MONTH(Table25[[#This Row],[Contract End Date]])&gt;6,MONTH(Table25[[#This Row],[Contract End Date]])&lt;=12),YEAR(Table25[[#This Row],[Contract End Date]])+1,YEAR(Table25[[#This Row],[Contract End Date]]))),"")</f>
        <v>2099</v>
      </c>
      <c r="N1601" s="111">
        <f>Table25[[#This Row],[FY Formula end]]</f>
        <v>2099</v>
      </c>
      <c r="O1601" s="112" t="str">
        <f>IF(Table25[[#This Row],[Year End]]="No End","No End","FY"&amp;" "&amp;Table25[[#This Row],[Year End]])</f>
        <v>FY 2099</v>
      </c>
      <c r="P1601" s="27"/>
      <c r="Q1601" s="104">
        <f>_xlfn.IFNA(IF($B1601="","",VLOOKUP($B1601,'SWC Towers'!$A:$Q,$Q$2,FALSE)),"")</f>
        <v>0.5</v>
      </c>
      <c r="R1601" s="106" t="str">
        <f>_xlfn.IFNA(IF($B1601="","",VLOOKUP($B1601,'SWC Towers'!$A:$Q,$R$2,FALSE)),"")</f>
        <v/>
      </c>
      <c r="S1601" s="106" t="str">
        <f>_xlfn.IFNA(IF($B1601="","",VLOOKUP($B1601,'SWC Towers'!$A:$Q,$S$2,FALSE)),"")</f>
        <v/>
      </c>
      <c r="T1601" s="106">
        <f>_xlfn.IFNA(IF($B1601="","",VLOOKUP($B1601,'SWC Towers'!$A:$Q,$T$2,FALSE)),"")</f>
        <v>0.5</v>
      </c>
      <c r="U1601" s="104" t="str">
        <f>_xlfn.IFNA(IF($B1601="","",VLOOKUP($B1601,'SWC Towers'!$A:$Q,$U$2,FALSE)),"")</f>
        <v/>
      </c>
      <c r="V1601" s="104" t="str">
        <f>_xlfn.IFNA(IF($B1601="","",VLOOKUP($B1601,'SWC Towers'!$A:$Q,$V$2,FALSE)),"")</f>
        <v/>
      </c>
      <c r="W1601" s="104" t="str">
        <f>_xlfn.IFNA(IF($B1601="","",VLOOKUP($B1601,'SWC Towers'!$A:$Q,$W$2,FALSE)),"")</f>
        <v/>
      </c>
      <c r="X1601" s="104" t="str">
        <f>_xlfn.IFNA(IF($B1601="","",VLOOKUP($B1601,'SWC Towers'!$A:$Q,$X$2,FALSE)),"")</f>
        <v/>
      </c>
      <c r="Y1601" s="104" t="str">
        <f>_xlfn.IFNA(IF($B1601="","",VLOOKUP($B1601,'SWC Towers'!$A:$Q,$Y$2,FALSE)),"")</f>
        <v/>
      </c>
      <c r="Z1601" s="104" t="str">
        <f>_xlfn.IFNA(IF($B1601="","",VLOOKUP($B1601,'SWC Towers'!$A:$Q,$Z$2,FALSE)),"")</f>
        <v/>
      </c>
      <c r="AA1601" s="104" t="str">
        <f>_xlfn.IFNA(IF($B1601="","",VLOOKUP($B1601,'SWC Towers'!$A:$Q,$AA$2,FALSE)),"")</f>
        <v/>
      </c>
      <c r="AB1601" s="106" t="str">
        <f>_xlfn.IFNA(IF($B1601="","",VLOOKUP($B1601,'SWC Towers'!$A:$Q,$AB$2,FALSE)),"")</f>
        <v/>
      </c>
      <c r="AC1601" s="20">
        <f>SUM(Table25[[#This Row],[IT Tower: Application]:[Other/Non-IT ]])</f>
        <v>1</v>
      </c>
      <c r="AD1601" s="67"/>
      <c r="AE1601" s="67"/>
      <c r="AF1601" s="67"/>
      <c r="AG1601" s="67"/>
      <c r="AH1601" s="67"/>
      <c r="AI1601" s="67"/>
      <c r="AJ1601" s="67"/>
      <c r="AK1601" s="67"/>
      <c r="AL1601" s="67"/>
      <c r="AM1601" s="67"/>
      <c r="AN1601" s="67"/>
      <c r="AO1601" s="67"/>
      <c r="AP1601" s="67"/>
      <c r="AQ1601" s="67"/>
      <c r="AR1601" s="67"/>
      <c r="AS1601" s="67"/>
      <c r="AT1601" s="67"/>
      <c r="AU1601" s="67">
        <v>0</v>
      </c>
      <c r="AV1601" s="67">
        <v>860494</v>
      </c>
      <c r="AW1601" s="67">
        <v>1952315</v>
      </c>
      <c r="AX1601" s="67">
        <v>582528</v>
      </c>
      <c r="AY1601" s="67">
        <v>1778084</v>
      </c>
      <c r="AZ1601" s="67">
        <v>1962097</v>
      </c>
      <c r="BA1601" s="67">
        <v>1879379</v>
      </c>
      <c r="BB1601" s="113">
        <v>2324463</v>
      </c>
      <c r="BC1601" s="113">
        <v>1305997</v>
      </c>
      <c r="BD1601" s="113"/>
      <c r="BE1601" s="113"/>
      <c r="BF1601" s="113"/>
      <c r="BG1601" s="113"/>
      <c r="BH1601" s="113"/>
      <c r="BI1601" s="113"/>
      <c r="BJ1601" s="113"/>
      <c r="BK1601" s="113"/>
      <c r="BL1601" s="113"/>
      <c r="BM1601" s="113"/>
      <c r="BN1601" s="113"/>
      <c r="BO1601" s="113"/>
      <c r="BP1601" s="113"/>
      <c r="BQ1601" s="113"/>
      <c r="BR1601" s="113"/>
      <c r="BS1601" s="113"/>
      <c r="BT1601" s="113"/>
      <c r="BU1601" s="113"/>
      <c r="BV1601" s="113"/>
      <c r="BW1601" s="113"/>
      <c r="BX1601" s="113"/>
      <c r="BY1601" s="113"/>
      <c r="BZ1601" s="113"/>
      <c r="CA1601" s="67"/>
      <c r="CB1601" s="113"/>
      <c r="CC1601" s="69">
        <f>SUM(Table25[[#This Row],[Contract Amount FY00]:[Contract Amount FY50]])</f>
        <v>12645357</v>
      </c>
      <c r="CD1601" s="114"/>
    </row>
    <row r="1602" spans="1:82" x14ac:dyDescent="0.25">
      <c r="A1602" s="122" t="s">
        <v>1956</v>
      </c>
      <c r="B1602" s="122" t="s">
        <v>286</v>
      </c>
      <c r="C1602" s="122" t="s">
        <v>1199</v>
      </c>
      <c r="E1602" s="26" t="str">
        <f>IFERROR(IF(VLOOKUP(Table25[[#This Row],[Contract No.]],Table3[#All],3,FALSE)="","No","Yes"),"")</f>
        <v>No</v>
      </c>
      <c r="F1602" s="107" t="str">
        <f>IFERROR(VLOOKUP(Table25[[#This Row],[Contract No.]],Table3[#All],3,FALSE),"")</f>
        <v/>
      </c>
      <c r="G1602" s="107" t="str">
        <f>IFERROR(IF(Table25[[#This Row],[Cooperative Purchase
(Yes/No)]]="Yes","Yes",IF(VLOOKUP(Table25[[#This Row],[Contract No.]],Table3[#All],1,FALSE)=Table25[[#This Row],[Contract No.]],"Yes","No")),"No")</f>
        <v>Yes</v>
      </c>
      <c r="H1602" s="51">
        <f>IFERROR(VLOOKUP(Table25[[#This Row],[Contract No.]],Table3[#All],4,FALSE),"")</f>
        <v>42401</v>
      </c>
      <c r="I1602" s="28">
        <f>IFERROR(IF(AND(MONTH(Table25[[#This Row],[Contract Start Date]])&gt;6,MONTH(Table25[[#This Row],[Contract Start Date]])&lt;=12),YEAR(Table25[[#This Row],[Contract Start Date]])+1,YEAR(Table25[[#This Row],[Contract Start Date]])),"")</f>
        <v>2016</v>
      </c>
      <c r="J1602" s="108">
        <f>Table25[[#This Row],[FY Formula start]]</f>
        <v>2016</v>
      </c>
      <c r="K1602" s="59" t="str">
        <f>"FY"&amp;" "&amp;Table25[[#This Row],[Year Start]]</f>
        <v>FY 2016</v>
      </c>
      <c r="L1602" s="109">
        <f>IFERROR(VLOOKUP(Table25[[#This Row],[Contract No.]],Table3[#All],5,FALSE),"")</f>
        <v>72717</v>
      </c>
      <c r="M1602" s="110">
        <f>IFERROR(IF(Table25[[#This Row],[Contract End Date]]="99/99/9999","No End",IF(AND(MONTH(Table25[[#This Row],[Contract End Date]])&gt;6,MONTH(Table25[[#This Row],[Contract End Date]])&lt;=12),YEAR(Table25[[#This Row],[Contract End Date]])+1,YEAR(Table25[[#This Row],[Contract End Date]]))),"")</f>
        <v>2099</v>
      </c>
      <c r="N1602" s="111">
        <f>Table25[[#This Row],[FY Formula end]]</f>
        <v>2099</v>
      </c>
      <c r="O1602" s="112" t="str">
        <f>IF(Table25[[#This Row],[Year End]]="No End","No End","FY"&amp;" "&amp;Table25[[#This Row],[Year End]])</f>
        <v>FY 2099</v>
      </c>
      <c r="P1602" s="27"/>
      <c r="Q1602" s="104">
        <f>_xlfn.IFNA(IF($B1602="","",VLOOKUP($B1602,'SWC Towers'!$A:$Q,$Q$2,FALSE)),"")</f>
        <v>0.5</v>
      </c>
      <c r="R1602" s="106" t="str">
        <f>_xlfn.IFNA(IF($B1602="","",VLOOKUP($B1602,'SWC Towers'!$A:$Q,$R$2,FALSE)),"")</f>
        <v/>
      </c>
      <c r="S1602" s="106" t="str">
        <f>_xlfn.IFNA(IF($B1602="","",VLOOKUP($B1602,'SWC Towers'!$A:$Q,$S$2,FALSE)),"")</f>
        <v/>
      </c>
      <c r="T1602" s="106">
        <f>_xlfn.IFNA(IF($B1602="","",VLOOKUP($B1602,'SWC Towers'!$A:$Q,$T$2,FALSE)),"")</f>
        <v>0.5</v>
      </c>
      <c r="U1602" s="104" t="str">
        <f>_xlfn.IFNA(IF($B1602="","",VLOOKUP($B1602,'SWC Towers'!$A:$Q,$U$2,FALSE)),"")</f>
        <v/>
      </c>
      <c r="V1602" s="104" t="str">
        <f>_xlfn.IFNA(IF($B1602="","",VLOOKUP($B1602,'SWC Towers'!$A:$Q,$V$2,FALSE)),"")</f>
        <v/>
      </c>
      <c r="W1602" s="104" t="str">
        <f>_xlfn.IFNA(IF($B1602="","",VLOOKUP($B1602,'SWC Towers'!$A:$Q,$W$2,FALSE)),"")</f>
        <v/>
      </c>
      <c r="X1602" s="104" t="str">
        <f>_xlfn.IFNA(IF($B1602="","",VLOOKUP($B1602,'SWC Towers'!$A:$Q,$X$2,FALSE)),"")</f>
        <v/>
      </c>
      <c r="Y1602" s="104" t="str">
        <f>_xlfn.IFNA(IF($B1602="","",VLOOKUP($B1602,'SWC Towers'!$A:$Q,$Y$2,FALSE)),"")</f>
        <v/>
      </c>
      <c r="Z1602" s="104" t="str">
        <f>_xlfn.IFNA(IF($B1602="","",VLOOKUP($B1602,'SWC Towers'!$A:$Q,$Z$2,FALSE)),"")</f>
        <v/>
      </c>
      <c r="AA1602" s="104" t="str">
        <f>_xlfn.IFNA(IF($B1602="","",VLOOKUP($B1602,'SWC Towers'!$A:$Q,$AA$2,FALSE)),"")</f>
        <v/>
      </c>
      <c r="AB1602" s="106" t="str">
        <f>_xlfn.IFNA(IF($B1602="","",VLOOKUP($B1602,'SWC Towers'!$A:$Q,$AB$2,FALSE)),"")</f>
        <v/>
      </c>
      <c r="AC1602" s="20">
        <f>SUM(Table25[[#This Row],[IT Tower: Application]:[Other/Non-IT ]])</f>
        <v>1</v>
      </c>
      <c r="AD1602" s="67"/>
      <c r="AE1602" s="67"/>
      <c r="AF1602" s="67"/>
      <c r="AG1602" s="67"/>
      <c r="AH1602" s="67"/>
      <c r="AI1602" s="67"/>
      <c r="AJ1602" s="67"/>
      <c r="AK1602" s="67"/>
      <c r="AL1602" s="67"/>
      <c r="AM1602" s="67"/>
      <c r="AN1602" s="67"/>
      <c r="AO1602" s="67"/>
      <c r="AP1602" s="67"/>
      <c r="AQ1602" s="67"/>
      <c r="AR1602" s="67"/>
      <c r="AS1602" s="67"/>
      <c r="AT1602" s="67"/>
      <c r="AU1602" s="67"/>
      <c r="AV1602" s="67">
        <v>11080</v>
      </c>
      <c r="AW1602" s="67">
        <v>32140</v>
      </c>
      <c r="AX1602" s="67">
        <v>23355</v>
      </c>
      <c r="AY1602" s="67">
        <v>0</v>
      </c>
      <c r="AZ1602" s="67"/>
      <c r="BA1602" s="67"/>
      <c r="BB1602" s="113"/>
      <c r="BC1602" s="113"/>
      <c r="BD1602" s="113"/>
      <c r="BE1602" s="113"/>
      <c r="BF1602" s="113"/>
      <c r="BG1602" s="113"/>
      <c r="BH1602" s="113"/>
      <c r="BI1602" s="113"/>
      <c r="BJ1602" s="113"/>
      <c r="BK1602" s="113"/>
      <c r="BL1602" s="113"/>
      <c r="BM1602" s="113"/>
      <c r="BN1602" s="113"/>
      <c r="BO1602" s="113"/>
      <c r="BP1602" s="113"/>
      <c r="BQ1602" s="113"/>
      <c r="BR1602" s="113"/>
      <c r="BS1602" s="113"/>
      <c r="BT1602" s="113"/>
      <c r="BU1602" s="113"/>
      <c r="BV1602" s="113"/>
      <c r="BW1602" s="113"/>
      <c r="BX1602" s="113"/>
      <c r="BY1602" s="113"/>
      <c r="BZ1602" s="113"/>
      <c r="CA1602" s="67"/>
      <c r="CB1602" s="113"/>
      <c r="CC1602" s="69">
        <f>SUM(Table25[[#This Row],[Contract Amount FY00]:[Contract Amount FY50]])</f>
        <v>66575</v>
      </c>
      <c r="CD1602" s="114"/>
    </row>
    <row r="1603" spans="1:82" x14ac:dyDescent="0.25">
      <c r="A1603" s="122" t="s">
        <v>1956</v>
      </c>
      <c r="B1603" s="122" t="s">
        <v>286</v>
      </c>
      <c r="C1603" s="122" t="s">
        <v>386</v>
      </c>
      <c r="E1603" s="26" t="str">
        <f>IFERROR(IF(VLOOKUP(Table25[[#This Row],[Contract No.]],Table3[#All],3,FALSE)="","No","Yes"),"")</f>
        <v>No</v>
      </c>
      <c r="F1603" s="107" t="str">
        <f>IFERROR(VLOOKUP(Table25[[#This Row],[Contract No.]],Table3[#All],3,FALSE),"")</f>
        <v/>
      </c>
      <c r="G1603" s="107" t="str">
        <f>IFERROR(IF(Table25[[#This Row],[Cooperative Purchase
(Yes/No)]]="Yes","Yes",IF(VLOOKUP(Table25[[#This Row],[Contract No.]],Table3[#All],1,FALSE)=Table25[[#This Row],[Contract No.]],"Yes","No")),"No")</f>
        <v>Yes</v>
      </c>
      <c r="H1603" s="51">
        <f>IFERROR(VLOOKUP(Table25[[#This Row],[Contract No.]],Table3[#All],4,FALSE),"")</f>
        <v>42401</v>
      </c>
      <c r="I1603" s="28">
        <f>IFERROR(IF(AND(MONTH(Table25[[#This Row],[Contract Start Date]])&gt;6,MONTH(Table25[[#This Row],[Contract Start Date]])&lt;=12),YEAR(Table25[[#This Row],[Contract Start Date]])+1,YEAR(Table25[[#This Row],[Contract Start Date]])),"")</f>
        <v>2016</v>
      </c>
      <c r="J1603" s="108">
        <f>Table25[[#This Row],[FY Formula start]]</f>
        <v>2016</v>
      </c>
      <c r="K1603" s="59" t="str">
        <f>"FY"&amp;" "&amp;Table25[[#This Row],[Year Start]]</f>
        <v>FY 2016</v>
      </c>
      <c r="L1603" s="109">
        <f>IFERROR(VLOOKUP(Table25[[#This Row],[Contract No.]],Table3[#All],5,FALSE),"")</f>
        <v>72717</v>
      </c>
      <c r="M1603" s="110">
        <f>IFERROR(IF(Table25[[#This Row],[Contract End Date]]="99/99/9999","No End",IF(AND(MONTH(Table25[[#This Row],[Contract End Date]])&gt;6,MONTH(Table25[[#This Row],[Contract End Date]])&lt;=12),YEAR(Table25[[#This Row],[Contract End Date]])+1,YEAR(Table25[[#This Row],[Contract End Date]]))),"")</f>
        <v>2099</v>
      </c>
      <c r="N1603" s="111">
        <f>Table25[[#This Row],[FY Formula end]]</f>
        <v>2099</v>
      </c>
      <c r="O1603" s="112" t="str">
        <f>IF(Table25[[#This Row],[Year End]]="No End","No End","FY"&amp;" "&amp;Table25[[#This Row],[Year End]])</f>
        <v>FY 2099</v>
      </c>
      <c r="P1603" s="27"/>
      <c r="Q1603" s="104">
        <f>_xlfn.IFNA(IF($B1603="","",VLOOKUP($B1603,'SWC Towers'!$A:$Q,$Q$2,FALSE)),"")</f>
        <v>0.5</v>
      </c>
      <c r="R1603" s="106" t="str">
        <f>_xlfn.IFNA(IF($B1603="","",VLOOKUP($B1603,'SWC Towers'!$A:$Q,$R$2,FALSE)),"")</f>
        <v/>
      </c>
      <c r="S1603" s="106" t="str">
        <f>_xlfn.IFNA(IF($B1603="","",VLOOKUP($B1603,'SWC Towers'!$A:$Q,$S$2,FALSE)),"")</f>
        <v/>
      </c>
      <c r="T1603" s="106">
        <f>_xlfn.IFNA(IF($B1603="","",VLOOKUP($B1603,'SWC Towers'!$A:$Q,$T$2,FALSE)),"")</f>
        <v>0.5</v>
      </c>
      <c r="U1603" s="104" t="str">
        <f>_xlfn.IFNA(IF($B1603="","",VLOOKUP($B1603,'SWC Towers'!$A:$Q,$U$2,FALSE)),"")</f>
        <v/>
      </c>
      <c r="V1603" s="104" t="str">
        <f>_xlfn.IFNA(IF($B1603="","",VLOOKUP($B1603,'SWC Towers'!$A:$Q,$V$2,FALSE)),"")</f>
        <v/>
      </c>
      <c r="W1603" s="104" t="str">
        <f>_xlfn.IFNA(IF($B1603="","",VLOOKUP($B1603,'SWC Towers'!$A:$Q,$W$2,FALSE)),"")</f>
        <v/>
      </c>
      <c r="X1603" s="104" t="str">
        <f>_xlfn.IFNA(IF($B1603="","",VLOOKUP($B1603,'SWC Towers'!$A:$Q,$X$2,FALSE)),"")</f>
        <v/>
      </c>
      <c r="Y1603" s="104" t="str">
        <f>_xlfn.IFNA(IF($B1603="","",VLOOKUP($B1603,'SWC Towers'!$A:$Q,$Y$2,FALSE)),"")</f>
        <v/>
      </c>
      <c r="Z1603" s="104" t="str">
        <f>_xlfn.IFNA(IF($B1603="","",VLOOKUP($B1603,'SWC Towers'!$A:$Q,$Z$2,FALSE)),"")</f>
        <v/>
      </c>
      <c r="AA1603" s="104" t="str">
        <f>_xlfn.IFNA(IF($B1603="","",VLOOKUP($B1603,'SWC Towers'!$A:$Q,$AA$2,FALSE)),"")</f>
        <v/>
      </c>
      <c r="AB1603" s="106" t="str">
        <f>_xlfn.IFNA(IF($B1603="","",VLOOKUP($B1603,'SWC Towers'!$A:$Q,$AB$2,FALSE)),"")</f>
        <v/>
      </c>
      <c r="AC1603" s="20">
        <f>SUM(Table25[[#This Row],[IT Tower: Application]:[Other/Non-IT ]])</f>
        <v>1</v>
      </c>
      <c r="AD1603" s="67"/>
      <c r="AE1603" s="67"/>
      <c r="AF1603" s="67"/>
      <c r="AG1603" s="67"/>
      <c r="AH1603" s="67"/>
      <c r="AI1603" s="67"/>
      <c r="AJ1603" s="67"/>
      <c r="AK1603" s="67"/>
      <c r="AL1603" s="67"/>
      <c r="AM1603" s="67"/>
      <c r="AN1603" s="67"/>
      <c r="AO1603" s="67"/>
      <c r="AP1603" s="67"/>
      <c r="AQ1603" s="67"/>
      <c r="AR1603" s="67"/>
      <c r="AS1603" s="67"/>
      <c r="AT1603" s="67"/>
      <c r="AU1603" s="67">
        <v>46386</v>
      </c>
      <c r="AV1603" s="67">
        <v>49920</v>
      </c>
      <c r="AW1603" s="67">
        <v>20651</v>
      </c>
      <c r="AX1603" s="67">
        <v>0</v>
      </c>
      <c r="AY1603" s="67"/>
      <c r="AZ1603" s="67"/>
      <c r="BA1603" s="67"/>
      <c r="BB1603" s="113">
        <v>74939</v>
      </c>
      <c r="BC1603" s="113">
        <v>303087</v>
      </c>
      <c r="BD1603" s="113"/>
      <c r="BE1603" s="113"/>
      <c r="BF1603" s="113"/>
      <c r="BG1603" s="113"/>
      <c r="BH1603" s="113"/>
      <c r="BI1603" s="113"/>
      <c r="BJ1603" s="113"/>
      <c r="BK1603" s="113"/>
      <c r="BL1603" s="113"/>
      <c r="BM1603" s="113"/>
      <c r="BN1603" s="113"/>
      <c r="BO1603" s="113"/>
      <c r="BP1603" s="113"/>
      <c r="BQ1603" s="113"/>
      <c r="BR1603" s="113"/>
      <c r="BS1603" s="113"/>
      <c r="BT1603" s="113"/>
      <c r="BU1603" s="113"/>
      <c r="BV1603" s="113"/>
      <c r="BW1603" s="113"/>
      <c r="BX1603" s="113"/>
      <c r="BY1603" s="113"/>
      <c r="BZ1603" s="113"/>
      <c r="CA1603" s="67"/>
      <c r="CB1603" s="113"/>
      <c r="CC1603" s="69">
        <f>SUM(Table25[[#This Row],[Contract Amount FY00]:[Contract Amount FY50]])</f>
        <v>494983</v>
      </c>
      <c r="CD1603" s="114"/>
    </row>
    <row r="1604" spans="1:82" x14ac:dyDescent="0.25">
      <c r="A1604" s="122" t="s">
        <v>1956</v>
      </c>
      <c r="B1604" s="122" t="s">
        <v>286</v>
      </c>
      <c r="C1604" s="122" t="s">
        <v>1200</v>
      </c>
      <c r="E1604" s="26" t="str">
        <f>IFERROR(IF(VLOOKUP(Table25[[#This Row],[Contract No.]],Table3[#All],3,FALSE)="","No","Yes"),"")</f>
        <v>No</v>
      </c>
      <c r="F1604" s="107" t="str">
        <f>IFERROR(VLOOKUP(Table25[[#This Row],[Contract No.]],Table3[#All],3,FALSE),"")</f>
        <v/>
      </c>
      <c r="G1604" s="107" t="str">
        <f>IFERROR(IF(Table25[[#This Row],[Cooperative Purchase
(Yes/No)]]="Yes","Yes",IF(VLOOKUP(Table25[[#This Row],[Contract No.]],Table3[#All],1,FALSE)=Table25[[#This Row],[Contract No.]],"Yes","No")),"No")</f>
        <v>Yes</v>
      </c>
      <c r="H1604" s="51">
        <f>IFERROR(VLOOKUP(Table25[[#This Row],[Contract No.]],Table3[#All],4,FALSE),"")</f>
        <v>42401</v>
      </c>
      <c r="I1604" s="28">
        <f>IFERROR(IF(AND(MONTH(Table25[[#This Row],[Contract Start Date]])&gt;6,MONTH(Table25[[#This Row],[Contract Start Date]])&lt;=12),YEAR(Table25[[#This Row],[Contract Start Date]])+1,YEAR(Table25[[#This Row],[Contract Start Date]])),"")</f>
        <v>2016</v>
      </c>
      <c r="J1604" s="108">
        <f>Table25[[#This Row],[FY Formula start]]</f>
        <v>2016</v>
      </c>
      <c r="K1604" s="59" t="str">
        <f>"FY"&amp;" "&amp;Table25[[#This Row],[Year Start]]</f>
        <v>FY 2016</v>
      </c>
      <c r="L1604" s="109">
        <f>IFERROR(VLOOKUP(Table25[[#This Row],[Contract No.]],Table3[#All],5,FALSE),"")</f>
        <v>72717</v>
      </c>
      <c r="M1604" s="110">
        <f>IFERROR(IF(Table25[[#This Row],[Contract End Date]]="99/99/9999","No End",IF(AND(MONTH(Table25[[#This Row],[Contract End Date]])&gt;6,MONTH(Table25[[#This Row],[Contract End Date]])&lt;=12),YEAR(Table25[[#This Row],[Contract End Date]])+1,YEAR(Table25[[#This Row],[Contract End Date]]))),"")</f>
        <v>2099</v>
      </c>
      <c r="N1604" s="111">
        <f>Table25[[#This Row],[FY Formula end]]</f>
        <v>2099</v>
      </c>
      <c r="O1604" s="112" t="str">
        <f>IF(Table25[[#This Row],[Year End]]="No End","No End","FY"&amp;" "&amp;Table25[[#This Row],[Year End]])</f>
        <v>FY 2099</v>
      </c>
      <c r="P1604" s="27"/>
      <c r="Q1604" s="104">
        <f>_xlfn.IFNA(IF($B1604="","",VLOOKUP($B1604,'SWC Towers'!$A:$Q,$Q$2,FALSE)),"")</f>
        <v>0.5</v>
      </c>
      <c r="R1604" s="106" t="str">
        <f>_xlfn.IFNA(IF($B1604="","",VLOOKUP($B1604,'SWC Towers'!$A:$Q,$R$2,FALSE)),"")</f>
        <v/>
      </c>
      <c r="S1604" s="106" t="str">
        <f>_xlfn.IFNA(IF($B1604="","",VLOOKUP($B1604,'SWC Towers'!$A:$Q,$S$2,FALSE)),"")</f>
        <v/>
      </c>
      <c r="T1604" s="106">
        <f>_xlfn.IFNA(IF($B1604="","",VLOOKUP($B1604,'SWC Towers'!$A:$Q,$T$2,FALSE)),"")</f>
        <v>0.5</v>
      </c>
      <c r="U1604" s="104" t="str">
        <f>_xlfn.IFNA(IF($B1604="","",VLOOKUP($B1604,'SWC Towers'!$A:$Q,$U$2,FALSE)),"")</f>
        <v/>
      </c>
      <c r="V1604" s="104" t="str">
        <f>_xlfn.IFNA(IF($B1604="","",VLOOKUP($B1604,'SWC Towers'!$A:$Q,$V$2,FALSE)),"")</f>
        <v/>
      </c>
      <c r="W1604" s="104" t="str">
        <f>_xlfn.IFNA(IF($B1604="","",VLOOKUP($B1604,'SWC Towers'!$A:$Q,$W$2,FALSE)),"")</f>
        <v/>
      </c>
      <c r="X1604" s="104" t="str">
        <f>_xlfn.IFNA(IF($B1604="","",VLOOKUP($B1604,'SWC Towers'!$A:$Q,$X$2,FALSE)),"")</f>
        <v/>
      </c>
      <c r="Y1604" s="104" t="str">
        <f>_xlfn.IFNA(IF($B1604="","",VLOOKUP($B1604,'SWC Towers'!$A:$Q,$Y$2,FALSE)),"")</f>
        <v/>
      </c>
      <c r="Z1604" s="104" t="str">
        <f>_xlfn.IFNA(IF($B1604="","",VLOOKUP($B1604,'SWC Towers'!$A:$Q,$Z$2,FALSE)),"")</f>
        <v/>
      </c>
      <c r="AA1604" s="104" t="str">
        <f>_xlfn.IFNA(IF($B1604="","",VLOOKUP($B1604,'SWC Towers'!$A:$Q,$AA$2,FALSE)),"")</f>
        <v/>
      </c>
      <c r="AB1604" s="106" t="str">
        <f>_xlfn.IFNA(IF($B1604="","",VLOOKUP($B1604,'SWC Towers'!$A:$Q,$AB$2,FALSE)),"")</f>
        <v/>
      </c>
      <c r="AC1604" s="20">
        <f>SUM(Table25[[#This Row],[IT Tower: Application]:[Other/Non-IT ]])</f>
        <v>1</v>
      </c>
      <c r="AD1604" s="67"/>
      <c r="AE1604" s="67"/>
      <c r="AF1604" s="67"/>
      <c r="AG1604" s="67"/>
      <c r="AH1604" s="67"/>
      <c r="AI1604" s="67"/>
      <c r="AJ1604" s="67"/>
      <c r="AK1604" s="67"/>
      <c r="AL1604" s="67"/>
      <c r="AM1604" s="67"/>
      <c r="AN1604" s="67"/>
      <c r="AO1604" s="67"/>
      <c r="AP1604" s="67"/>
      <c r="AQ1604" s="67"/>
      <c r="AR1604" s="67"/>
      <c r="AS1604" s="67"/>
      <c r="AT1604" s="67"/>
      <c r="AU1604" s="67"/>
      <c r="AV1604" s="67">
        <v>0</v>
      </c>
      <c r="AW1604" s="67">
        <v>59925</v>
      </c>
      <c r="AX1604" s="67"/>
      <c r="AY1604" s="67">
        <v>32461</v>
      </c>
      <c r="AZ1604" s="67">
        <v>163352</v>
      </c>
      <c r="BA1604" s="67">
        <v>29424</v>
      </c>
      <c r="BB1604" s="113"/>
      <c r="BC1604" s="113"/>
      <c r="BD1604" s="113"/>
      <c r="BE1604" s="113"/>
      <c r="BF1604" s="113"/>
      <c r="BG1604" s="113"/>
      <c r="BH1604" s="113"/>
      <c r="BI1604" s="113"/>
      <c r="BJ1604" s="113"/>
      <c r="BK1604" s="113"/>
      <c r="BL1604" s="113"/>
      <c r="BM1604" s="113"/>
      <c r="BN1604" s="113"/>
      <c r="BO1604" s="113"/>
      <c r="BP1604" s="113"/>
      <c r="BQ1604" s="113"/>
      <c r="BR1604" s="113"/>
      <c r="BS1604" s="113"/>
      <c r="BT1604" s="113"/>
      <c r="BU1604" s="113"/>
      <c r="BV1604" s="113"/>
      <c r="BW1604" s="113"/>
      <c r="BX1604" s="113"/>
      <c r="BY1604" s="113"/>
      <c r="BZ1604" s="113"/>
      <c r="CA1604" s="67"/>
      <c r="CB1604" s="113"/>
      <c r="CC1604" s="69">
        <f>SUM(Table25[[#This Row],[Contract Amount FY00]:[Contract Amount FY50]])</f>
        <v>285162</v>
      </c>
      <c r="CD1604" s="114"/>
    </row>
    <row r="1605" spans="1:82" x14ac:dyDescent="0.25">
      <c r="A1605" s="122" t="s">
        <v>1956</v>
      </c>
      <c r="B1605" s="122" t="s">
        <v>286</v>
      </c>
      <c r="C1605" s="122" t="s">
        <v>1827</v>
      </c>
      <c r="E1605" s="26" t="str">
        <f>IFERROR(IF(VLOOKUP(Table25[[#This Row],[Contract No.]],Table3[#All],3,FALSE)="","No","Yes"),"")</f>
        <v>No</v>
      </c>
      <c r="F1605" s="107" t="str">
        <f>IFERROR(VLOOKUP(Table25[[#This Row],[Contract No.]],Table3[#All],3,FALSE),"")</f>
        <v/>
      </c>
      <c r="G1605" s="107" t="str">
        <f>IFERROR(IF(Table25[[#This Row],[Cooperative Purchase
(Yes/No)]]="Yes","Yes",IF(VLOOKUP(Table25[[#This Row],[Contract No.]],Table3[#All],1,FALSE)=Table25[[#This Row],[Contract No.]],"Yes","No")),"No")</f>
        <v>Yes</v>
      </c>
      <c r="H1605" s="51">
        <f>IFERROR(VLOOKUP(Table25[[#This Row],[Contract No.]],Table3[#All],4,FALSE),"")</f>
        <v>42401</v>
      </c>
      <c r="I1605" s="28">
        <f>IFERROR(IF(AND(MONTH(Table25[[#This Row],[Contract Start Date]])&gt;6,MONTH(Table25[[#This Row],[Contract Start Date]])&lt;=12),YEAR(Table25[[#This Row],[Contract Start Date]])+1,YEAR(Table25[[#This Row],[Contract Start Date]])),"")</f>
        <v>2016</v>
      </c>
      <c r="J1605" s="108">
        <f>Table25[[#This Row],[FY Formula start]]</f>
        <v>2016</v>
      </c>
      <c r="K1605" s="59" t="str">
        <f>"FY"&amp;" "&amp;Table25[[#This Row],[Year Start]]</f>
        <v>FY 2016</v>
      </c>
      <c r="L1605" s="109">
        <f>IFERROR(VLOOKUP(Table25[[#This Row],[Contract No.]],Table3[#All],5,FALSE),"")</f>
        <v>72717</v>
      </c>
      <c r="M1605" s="110">
        <f>IFERROR(IF(Table25[[#This Row],[Contract End Date]]="99/99/9999","No End",IF(AND(MONTH(Table25[[#This Row],[Contract End Date]])&gt;6,MONTH(Table25[[#This Row],[Contract End Date]])&lt;=12),YEAR(Table25[[#This Row],[Contract End Date]])+1,YEAR(Table25[[#This Row],[Contract End Date]]))),"")</f>
        <v>2099</v>
      </c>
      <c r="N1605" s="111">
        <f>Table25[[#This Row],[FY Formula end]]</f>
        <v>2099</v>
      </c>
      <c r="O1605" s="112" t="str">
        <f>IF(Table25[[#This Row],[Year End]]="No End","No End","FY"&amp;" "&amp;Table25[[#This Row],[Year End]])</f>
        <v>FY 2099</v>
      </c>
      <c r="P1605" s="27"/>
      <c r="Q1605" s="104">
        <f>_xlfn.IFNA(IF($B1605="","",VLOOKUP($B1605,'SWC Towers'!$A:$Q,$Q$2,FALSE)),"")</f>
        <v>0.5</v>
      </c>
      <c r="R1605" s="106" t="str">
        <f>_xlfn.IFNA(IF($B1605="","",VLOOKUP($B1605,'SWC Towers'!$A:$Q,$R$2,FALSE)),"")</f>
        <v/>
      </c>
      <c r="S1605" s="106" t="str">
        <f>_xlfn.IFNA(IF($B1605="","",VLOOKUP($B1605,'SWC Towers'!$A:$Q,$S$2,FALSE)),"")</f>
        <v/>
      </c>
      <c r="T1605" s="106">
        <f>_xlfn.IFNA(IF($B1605="","",VLOOKUP($B1605,'SWC Towers'!$A:$Q,$T$2,FALSE)),"")</f>
        <v>0.5</v>
      </c>
      <c r="U1605" s="104" t="str">
        <f>_xlfn.IFNA(IF($B1605="","",VLOOKUP($B1605,'SWC Towers'!$A:$Q,$U$2,FALSE)),"")</f>
        <v/>
      </c>
      <c r="V1605" s="104" t="str">
        <f>_xlfn.IFNA(IF($B1605="","",VLOOKUP($B1605,'SWC Towers'!$A:$Q,$V$2,FALSE)),"")</f>
        <v/>
      </c>
      <c r="W1605" s="104" t="str">
        <f>_xlfn.IFNA(IF($B1605="","",VLOOKUP($B1605,'SWC Towers'!$A:$Q,$W$2,FALSE)),"")</f>
        <v/>
      </c>
      <c r="X1605" s="104" t="str">
        <f>_xlfn.IFNA(IF($B1605="","",VLOOKUP($B1605,'SWC Towers'!$A:$Q,$X$2,FALSE)),"")</f>
        <v/>
      </c>
      <c r="Y1605" s="104" t="str">
        <f>_xlfn.IFNA(IF($B1605="","",VLOOKUP($B1605,'SWC Towers'!$A:$Q,$Y$2,FALSE)),"")</f>
        <v/>
      </c>
      <c r="Z1605" s="104" t="str">
        <f>_xlfn.IFNA(IF($B1605="","",VLOOKUP($B1605,'SWC Towers'!$A:$Q,$Z$2,FALSE)),"")</f>
        <v/>
      </c>
      <c r="AA1605" s="104" t="str">
        <f>_xlfn.IFNA(IF($B1605="","",VLOOKUP($B1605,'SWC Towers'!$A:$Q,$AA$2,FALSE)),"")</f>
        <v/>
      </c>
      <c r="AB1605" s="106" t="str">
        <f>_xlfn.IFNA(IF($B1605="","",VLOOKUP($B1605,'SWC Towers'!$A:$Q,$AB$2,FALSE)),"")</f>
        <v/>
      </c>
      <c r="AC1605" s="20">
        <f>SUM(Table25[[#This Row],[IT Tower: Application]:[Other/Non-IT ]])</f>
        <v>1</v>
      </c>
      <c r="AD1605" s="67"/>
      <c r="AE1605" s="67"/>
      <c r="AF1605" s="67"/>
      <c r="AG1605" s="67"/>
      <c r="AH1605" s="67"/>
      <c r="AI1605" s="67"/>
      <c r="AJ1605" s="67"/>
      <c r="AK1605" s="67"/>
      <c r="AL1605" s="67"/>
      <c r="AM1605" s="67"/>
      <c r="AN1605" s="67"/>
      <c r="AO1605" s="67"/>
      <c r="AP1605" s="67"/>
      <c r="AQ1605" s="67"/>
      <c r="AR1605" s="67"/>
      <c r="AS1605" s="67"/>
      <c r="AT1605" s="67"/>
      <c r="AU1605" s="67"/>
      <c r="AV1605" s="67"/>
      <c r="AW1605" s="67">
        <v>58796</v>
      </c>
      <c r="AX1605" s="67">
        <v>25080</v>
      </c>
      <c r="AY1605" s="67"/>
      <c r="AZ1605" s="67"/>
      <c r="BA1605" s="67"/>
      <c r="BB1605" s="113"/>
      <c r="BC1605" s="113"/>
      <c r="BD1605" s="113"/>
      <c r="BE1605" s="113"/>
      <c r="BF1605" s="113"/>
      <c r="BG1605" s="113"/>
      <c r="BH1605" s="113"/>
      <c r="BI1605" s="113"/>
      <c r="BJ1605" s="113"/>
      <c r="BK1605" s="113"/>
      <c r="BL1605" s="113"/>
      <c r="BM1605" s="113"/>
      <c r="BN1605" s="113"/>
      <c r="BO1605" s="113"/>
      <c r="BP1605" s="113"/>
      <c r="BQ1605" s="113"/>
      <c r="BR1605" s="113"/>
      <c r="BS1605" s="113"/>
      <c r="BT1605" s="113"/>
      <c r="BU1605" s="113"/>
      <c r="BV1605" s="113"/>
      <c r="BW1605" s="113"/>
      <c r="BX1605" s="113"/>
      <c r="BY1605" s="113"/>
      <c r="BZ1605" s="113"/>
      <c r="CA1605" s="67"/>
      <c r="CB1605" s="113"/>
      <c r="CC1605" s="69">
        <f>SUM(Table25[[#This Row],[Contract Amount FY00]:[Contract Amount FY50]])</f>
        <v>83876</v>
      </c>
      <c r="CD1605" s="114"/>
    </row>
    <row r="1606" spans="1:82" x14ac:dyDescent="0.25">
      <c r="A1606" s="122" t="s">
        <v>1956</v>
      </c>
      <c r="B1606" s="122" t="s">
        <v>286</v>
      </c>
      <c r="C1606" s="122" t="s">
        <v>1201</v>
      </c>
      <c r="E1606" s="26" t="str">
        <f>IFERROR(IF(VLOOKUP(Table25[[#This Row],[Contract No.]],Table3[#All],3,FALSE)="","No","Yes"),"")</f>
        <v>No</v>
      </c>
      <c r="F1606" s="107" t="str">
        <f>IFERROR(VLOOKUP(Table25[[#This Row],[Contract No.]],Table3[#All],3,FALSE),"")</f>
        <v/>
      </c>
      <c r="G1606" s="107" t="str">
        <f>IFERROR(IF(Table25[[#This Row],[Cooperative Purchase
(Yes/No)]]="Yes","Yes",IF(VLOOKUP(Table25[[#This Row],[Contract No.]],Table3[#All],1,FALSE)=Table25[[#This Row],[Contract No.]],"Yes","No")),"No")</f>
        <v>Yes</v>
      </c>
      <c r="H1606" s="51">
        <f>IFERROR(VLOOKUP(Table25[[#This Row],[Contract No.]],Table3[#All],4,FALSE),"")</f>
        <v>42401</v>
      </c>
      <c r="I1606" s="28">
        <f>IFERROR(IF(AND(MONTH(Table25[[#This Row],[Contract Start Date]])&gt;6,MONTH(Table25[[#This Row],[Contract Start Date]])&lt;=12),YEAR(Table25[[#This Row],[Contract Start Date]])+1,YEAR(Table25[[#This Row],[Contract Start Date]])),"")</f>
        <v>2016</v>
      </c>
      <c r="J1606" s="108">
        <f>Table25[[#This Row],[FY Formula start]]</f>
        <v>2016</v>
      </c>
      <c r="K1606" s="59" t="str">
        <f>"FY"&amp;" "&amp;Table25[[#This Row],[Year Start]]</f>
        <v>FY 2016</v>
      </c>
      <c r="L1606" s="109">
        <f>IFERROR(VLOOKUP(Table25[[#This Row],[Contract No.]],Table3[#All],5,FALSE),"")</f>
        <v>72717</v>
      </c>
      <c r="M1606" s="110">
        <f>IFERROR(IF(Table25[[#This Row],[Contract End Date]]="99/99/9999","No End",IF(AND(MONTH(Table25[[#This Row],[Contract End Date]])&gt;6,MONTH(Table25[[#This Row],[Contract End Date]])&lt;=12),YEAR(Table25[[#This Row],[Contract End Date]])+1,YEAR(Table25[[#This Row],[Contract End Date]]))),"")</f>
        <v>2099</v>
      </c>
      <c r="N1606" s="111">
        <f>Table25[[#This Row],[FY Formula end]]</f>
        <v>2099</v>
      </c>
      <c r="O1606" s="112" t="str">
        <f>IF(Table25[[#This Row],[Year End]]="No End","No End","FY"&amp;" "&amp;Table25[[#This Row],[Year End]])</f>
        <v>FY 2099</v>
      </c>
      <c r="P1606" s="27"/>
      <c r="Q1606" s="104">
        <f>_xlfn.IFNA(IF($B1606="","",VLOOKUP($B1606,'SWC Towers'!$A:$Q,$Q$2,FALSE)),"")</f>
        <v>0.5</v>
      </c>
      <c r="R1606" s="106" t="str">
        <f>_xlfn.IFNA(IF($B1606="","",VLOOKUP($B1606,'SWC Towers'!$A:$Q,$R$2,FALSE)),"")</f>
        <v/>
      </c>
      <c r="S1606" s="106" t="str">
        <f>_xlfn.IFNA(IF($B1606="","",VLOOKUP($B1606,'SWC Towers'!$A:$Q,$S$2,FALSE)),"")</f>
        <v/>
      </c>
      <c r="T1606" s="106">
        <f>_xlfn.IFNA(IF($B1606="","",VLOOKUP($B1606,'SWC Towers'!$A:$Q,$T$2,FALSE)),"")</f>
        <v>0.5</v>
      </c>
      <c r="U1606" s="104" t="str">
        <f>_xlfn.IFNA(IF($B1606="","",VLOOKUP($B1606,'SWC Towers'!$A:$Q,$U$2,FALSE)),"")</f>
        <v/>
      </c>
      <c r="V1606" s="104" t="str">
        <f>_xlfn.IFNA(IF($B1606="","",VLOOKUP($B1606,'SWC Towers'!$A:$Q,$V$2,FALSE)),"")</f>
        <v/>
      </c>
      <c r="W1606" s="104" t="str">
        <f>_xlfn.IFNA(IF($B1606="","",VLOOKUP($B1606,'SWC Towers'!$A:$Q,$W$2,FALSE)),"")</f>
        <v/>
      </c>
      <c r="X1606" s="104" t="str">
        <f>_xlfn.IFNA(IF($B1606="","",VLOOKUP($B1606,'SWC Towers'!$A:$Q,$X$2,FALSE)),"")</f>
        <v/>
      </c>
      <c r="Y1606" s="104" t="str">
        <f>_xlfn.IFNA(IF($B1606="","",VLOOKUP($B1606,'SWC Towers'!$A:$Q,$Y$2,FALSE)),"")</f>
        <v/>
      </c>
      <c r="Z1606" s="104" t="str">
        <f>_xlfn.IFNA(IF($B1606="","",VLOOKUP($B1606,'SWC Towers'!$A:$Q,$Z$2,FALSE)),"")</f>
        <v/>
      </c>
      <c r="AA1606" s="104" t="str">
        <f>_xlfn.IFNA(IF($B1606="","",VLOOKUP($B1606,'SWC Towers'!$A:$Q,$AA$2,FALSE)),"")</f>
        <v/>
      </c>
      <c r="AB1606" s="106" t="str">
        <f>_xlfn.IFNA(IF($B1606="","",VLOOKUP($B1606,'SWC Towers'!$A:$Q,$AB$2,FALSE)),"")</f>
        <v/>
      </c>
      <c r="AC1606" s="20">
        <f>SUM(Table25[[#This Row],[IT Tower: Application]:[Other/Non-IT ]])</f>
        <v>1</v>
      </c>
      <c r="AD1606" s="67"/>
      <c r="AE1606" s="67"/>
      <c r="AF1606" s="67"/>
      <c r="AG1606" s="67"/>
      <c r="AH1606" s="67"/>
      <c r="AI1606" s="67"/>
      <c r="AJ1606" s="67"/>
      <c r="AK1606" s="67"/>
      <c r="AL1606" s="67"/>
      <c r="AM1606" s="67"/>
      <c r="AN1606" s="67"/>
      <c r="AO1606" s="67"/>
      <c r="AP1606" s="67"/>
      <c r="AQ1606" s="67"/>
      <c r="AR1606" s="67"/>
      <c r="AS1606" s="67"/>
      <c r="AT1606" s="67"/>
      <c r="AU1606" s="67">
        <v>31215</v>
      </c>
      <c r="AV1606" s="67">
        <v>4114</v>
      </c>
      <c r="AW1606" s="67"/>
      <c r="AX1606" s="67"/>
      <c r="AY1606" s="67"/>
      <c r="AZ1606" s="67"/>
      <c r="BA1606" s="67"/>
      <c r="BB1606" s="113"/>
      <c r="BC1606" s="113"/>
      <c r="BD1606" s="113"/>
      <c r="BE1606" s="113"/>
      <c r="BF1606" s="113"/>
      <c r="BG1606" s="113"/>
      <c r="BH1606" s="113"/>
      <c r="BI1606" s="113"/>
      <c r="BJ1606" s="113"/>
      <c r="BK1606" s="113"/>
      <c r="BL1606" s="113"/>
      <c r="BM1606" s="113"/>
      <c r="BN1606" s="113"/>
      <c r="BO1606" s="113"/>
      <c r="BP1606" s="113"/>
      <c r="BQ1606" s="113"/>
      <c r="BR1606" s="113"/>
      <c r="BS1606" s="113"/>
      <c r="BT1606" s="113"/>
      <c r="BU1606" s="113"/>
      <c r="BV1606" s="113"/>
      <c r="BW1606" s="113"/>
      <c r="BX1606" s="113"/>
      <c r="BY1606" s="113"/>
      <c r="BZ1606" s="113"/>
      <c r="CA1606" s="67"/>
      <c r="CB1606" s="113"/>
      <c r="CC1606" s="69">
        <f>SUM(Table25[[#This Row],[Contract Amount FY00]:[Contract Amount FY50]])</f>
        <v>35329</v>
      </c>
      <c r="CD1606" s="114"/>
    </row>
    <row r="1607" spans="1:82" x14ac:dyDescent="0.25">
      <c r="A1607" s="122" t="s">
        <v>1956</v>
      </c>
      <c r="B1607" s="122" t="s">
        <v>286</v>
      </c>
      <c r="C1607" s="122" t="s">
        <v>3242</v>
      </c>
      <c r="E1607" s="26" t="str">
        <f>IFERROR(IF(VLOOKUP(Table25[[#This Row],[Contract No.]],Table3[#All],3,FALSE)="","No","Yes"),"")</f>
        <v>No</v>
      </c>
      <c r="F1607" s="107" t="str">
        <f>IFERROR(VLOOKUP(Table25[[#This Row],[Contract No.]],Table3[#All],3,FALSE),"")</f>
        <v/>
      </c>
      <c r="G1607" s="107" t="str">
        <f>IFERROR(IF(Table25[[#This Row],[Cooperative Purchase
(Yes/No)]]="Yes","Yes",IF(VLOOKUP(Table25[[#This Row],[Contract No.]],Table3[#All],1,FALSE)=Table25[[#This Row],[Contract No.]],"Yes","No")),"No")</f>
        <v>Yes</v>
      </c>
      <c r="H1607" s="51">
        <f>IFERROR(VLOOKUP(Table25[[#This Row],[Contract No.]],Table3[#All],4,FALSE),"")</f>
        <v>42401</v>
      </c>
      <c r="I1607" s="28">
        <f>IFERROR(IF(AND(MONTH(Table25[[#This Row],[Contract Start Date]])&gt;6,MONTH(Table25[[#This Row],[Contract Start Date]])&lt;=12),YEAR(Table25[[#This Row],[Contract Start Date]])+1,YEAR(Table25[[#This Row],[Contract Start Date]])),"")</f>
        <v>2016</v>
      </c>
      <c r="J1607" s="108">
        <f>Table25[[#This Row],[FY Formula start]]</f>
        <v>2016</v>
      </c>
      <c r="K1607" s="59" t="str">
        <f>"FY"&amp;" "&amp;Table25[[#This Row],[Year Start]]</f>
        <v>FY 2016</v>
      </c>
      <c r="L1607" s="109">
        <f>IFERROR(VLOOKUP(Table25[[#This Row],[Contract No.]],Table3[#All],5,FALSE),"")</f>
        <v>72717</v>
      </c>
      <c r="M1607" s="110">
        <f>IFERROR(IF(Table25[[#This Row],[Contract End Date]]="99/99/9999","No End",IF(AND(MONTH(Table25[[#This Row],[Contract End Date]])&gt;6,MONTH(Table25[[#This Row],[Contract End Date]])&lt;=12),YEAR(Table25[[#This Row],[Contract End Date]])+1,YEAR(Table25[[#This Row],[Contract End Date]]))),"")</f>
        <v>2099</v>
      </c>
      <c r="N1607" s="111">
        <f>Table25[[#This Row],[FY Formula end]]</f>
        <v>2099</v>
      </c>
      <c r="O1607" s="112" t="str">
        <f>IF(Table25[[#This Row],[Year End]]="No End","No End","FY"&amp;" "&amp;Table25[[#This Row],[Year End]])</f>
        <v>FY 2099</v>
      </c>
      <c r="P1607" s="27"/>
      <c r="Q1607" s="104">
        <f>_xlfn.IFNA(IF($B1607="","",VLOOKUP($B1607,'SWC Towers'!$A:$Q,$Q$2,FALSE)),"")</f>
        <v>0.5</v>
      </c>
      <c r="R1607" s="106" t="str">
        <f>_xlfn.IFNA(IF($B1607="","",VLOOKUP($B1607,'SWC Towers'!$A:$Q,$R$2,FALSE)),"")</f>
        <v/>
      </c>
      <c r="S1607" s="106" t="str">
        <f>_xlfn.IFNA(IF($B1607="","",VLOOKUP($B1607,'SWC Towers'!$A:$Q,$S$2,FALSE)),"")</f>
        <v/>
      </c>
      <c r="T1607" s="106">
        <f>_xlfn.IFNA(IF($B1607="","",VLOOKUP($B1607,'SWC Towers'!$A:$Q,$T$2,FALSE)),"")</f>
        <v>0.5</v>
      </c>
      <c r="U1607" s="104" t="str">
        <f>_xlfn.IFNA(IF($B1607="","",VLOOKUP($B1607,'SWC Towers'!$A:$Q,$U$2,FALSE)),"")</f>
        <v/>
      </c>
      <c r="V1607" s="104" t="str">
        <f>_xlfn.IFNA(IF($B1607="","",VLOOKUP($B1607,'SWC Towers'!$A:$Q,$V$2,FALSE)),"")</f>
        <v/>
      </c>
      <c r="W1607" s="104" t="str">
        <f>_xlfn.IFNA(IF($B1607="","",VLOOKUP($B1607,'SWC Towers'!$A:$Q,$W$2,FALSE)),"")</f>
        <v/>
      </c>
      <c r="X1607" s="104" t="str">
        <f>_xlfn.IFNA(IF($B1607="","",VLOOKUP($B1607,'SWC Towers'!$A:$Q,$X$2,FALSE)),"")</f>
        <v/>
      </c>
      <c r="Y1607" s="104" t="str">
        <f>_xlfn.IFNA(IF($B1607="","",VLOOKUP($B1607,'SWC Towers'!$A:$Q,$Y$2,FALSE)),"")</f>
        <v/>
      </c>
      <c r="Z1607" s="104" t="str">
        <f>_xlfn.IFNA(IF($B1607="","",VLOOKUP($B1607,'SWC Towers'!$A:$Q,$Z$2,FALSE)),"")</f>
        <v/>
      </c>
      <c r="AA1607" s="104" t="str">
        <f>_xlfn.IFNA(IF($B1607="","",VLOOKUP($B1607,'SWC Towers'!$A:$Q,$AA$2,FALSE)),"")</f>
        <v/>
      </c>
      <c r="AB1607" s="106" t="str">
        <f>_xlfn.IFNA(IF($B1607="","",VLOOKUP($B1607,'SWC Towers'!$A:$Q,$AB$2,FALSE)),"")</f>
        <v/>
      </c>
      <c r="AC1607" s="20">
        <f>SUM(Table25[[#This Row],[IT Tower: Application]:[Other/Non-IT ]])</f>
        <v>1</v>
      </c>
      <c r="AD1607" s="67"/>
      <c r="AE1607" s="67"/>
      <c r="AF1607" s="67"/>
      <c r="AG1607" s="67"/>
      <c r="AH1607" s="67"/>
      <c r="AI1607" s="67"/>
      <c r="AJ1607" s="67"/>
      <c r="AK1607" s="67"/>
      <c r="AL1607" s="67"/>
      <c r="AM1607" s="67"/>
      <c r="AN1607" s="67"/>
      <c r="AO1607" s="67"/>
      <c r="AP1607" s="67"/>
      <c r="AQ1607" s="67"/>
      <c r="AR1607" s="67"/>
      <c r="AS1607" s="67"/>
      <c r="AT1607" s="67"/>
      <c r="AU1607" s="67"/>
      <c r="AV1607" s="67"/>
      <c r="AW1607" s="67"/>
      <c r="AX1607" s="67"/>
      <c r="AY1607" s="67">
        <v>0</v>
      </c>
      <c r="AZ1607" s="67">
        <v>50864</v>
      </c>
      <c r="BA1607" s="67"/>
      <c r="BB1607" s="113"/>
      <c r="BC1607" s="113"/>
      <c r="BD1607" s="113"/>
      <c r="BE1607" s="113"/>
      <c r="BF1607" s="113"/>
      <c r="BG1607" s="113"/>
      <c r="BH1607" s="113"/>
      <c r="BI1607" s="113"/>
      <c r="BJ1607" s="113"/>
      <c r="BK1607" s="113"/>
      <c r="BL1607" s="113"/>
      <c r="BM1607" s="113"/>
      <c r="BN1607" s="113"/>
      <c r="BO1607" s="113"/>
      <c r="BP1607" s="113"/>
      <c r="BQ1607" s="113"/>
      <c r="BR1607" s="113"/>
      <c r="BS1607" s="113"/>
      <c r="BT1607" s="113"/>
      <c r="BU1607" s="113"/>
      <c r="BV1607" s="113"/>
      <c r="BW1607" s="113"/>
      <c r="BX1607" s="113"/>
      <c r="BY1607" s="113"/>
      <c r="BZ1607" s="113"/>
      <c r="CA1607" s="67"/>
      <c r="CB1607" s="113"/>
      <c r="CC1607" s="69">
        <f>SUM(Table25[[#This Row],[Contract Amount FY00]:[Contract Amount FY50]])</f>
        <v>50864</v>
      </c>
      <c r="CD1607" s="114"/>
    </row>
    <row r="1608" spans="1:82" x14ac:dyDescent="0.25">
      <c r="A1608" s="122" t="s">
        <v>1956</v>
      </c>
      <c r="B1608" s="122" t="s">
        <v>286</v>
      </c>
      <c r="C1608" s="122" t="s">
        <v>1844</v>
      </c>
      <c r="E1608" s="26" t="str">
        <f>IFERROR(IF(VLOOKUP(Table25[[#This Row],[Contract No.]],Table3[#All],3,FALSE)="","No","Yes"),"")</f>
        <v>No</v>
      </c>
      <c r="F1608" s="107" t="str">
        <f>IFERROR(VLOOKUP(Table25[[#This Row],[Contract No.]],Table3[#All],3,FALSE),"")</f>
        <v/>
      </c>
      <c r="G1608" s="107" t="str">
        <f>IFERROR(IF(Table25[[#This Row],[Cooperative Purchase
(Yes/No)]]="Yes","Yes",IF(VLOOKUP(Table25[[#This Row],[Contract No.]],Table3[#All],1,FALSE)=Table25[[#This Row],[Contract No.]],"Yes","No")),"No")</f>
        <v>Yes</v>
      </c>
      <c r="H1608" s="51">
        <f>IFERROR(VLOOKUP(Table25[[#This Row],[Contract No.]],Table3[#All],4,FALSE),"")</f>
        <v>42401</v>
      </c>
      <c r="I1608" s="28">
        <f>IFERROR(IF(AND(MONTH(Table25[[#This Row],[Contract Start Date]])&gt;6,MONTH(Table25[[#This Row],[Contract Start Date]])&lt;=12),YEAR(Table25[[#This Row],[Contract Start Date]])+1,YEAR(Table25[[#This Row],[Contract Start Date]])),"")</f>
        <v>2016</v>
      </c>
      <c r="J1608" s="108">
        <f>Table25[[#This Row],[FY Formula start]]</f>
        <v>2016</v>
      </c>
      <c r="K1608" s="59" t="str">
        <f>"FY"&amp;" "&amp;Table25[[#This Row],[Year Start]]</f>
        <v>FY 2016</v>
      </c>
      <c r="L1608" s="109">
        <f>IFERROR(VLOOKUP(Table25[[#This Row],[Contract No.]],Table3[#All],5,FALSE),"")</f>
        <v>72717</v>
      </c>
      <c r="M1608" s="110">
        <f>IFERROR(IF(Table25[[#This Row],[Contract End Date]]="99/99/9999","No End",IF(AND(MONTH(Table25[[#This Row],[Contract End Date]])&gt;6,MONTH(Table25[[#This Row],[Contract End Date]])&lt;=12),YEAR(Table25[[#This Row],[Contract End Date]])+1,YEAR(Table25[[#This Row],[Contract End Date]]))),"")</f>
        <v>2099</v>
      </c>
      <c r="N1608" s="111">
        <f>Table25[[#This Row],[FY Formula end]]</f>
        <v>2099</v>
      </c>
      <c r="O1608" s="112" t="str">
        <f>IF(Table25[[#This Row],[Year End]]="No End","No End","FY"&amp;" "&amp;Table25[[#This Row],[Year End]])</f>
        <v>FY 2099</v>
      </c>
      <c r="P1608" s="27"/>
      <c r="Q1608" s="104">
        <f>_xlfn.IFNA(IF($B1608="","",VLOOKUP($B1608,'SWC Towers'!$A:$Q,$Q$2,FALSE)),"")</f>
        <v>0.5</v>
      </c>
      <c r="R1608" s="106" t="str">
        <f>_xlfn.IFNA(IF($B1608="","",VLOOKUP($B1608,'SWC Towers'!$A:$Q,$R$2,FALSE)),"")</f>
        <v/>
      </c>
      <c r="S1608" s="106" t="str">
        <f>_xlfn.IFNA(IF($B1608="","",VLOOKUP($B1608,'SWC Towers'!$A:$Q,$S$2,FALSE)),"")</f>
        <v/>
      </c>
      <c r="T1608" s="106">
        <f>_xlfn.IFNA(IF($B1608="","",VLOOKUP($B1608,'SWC Towers'!$A:$Q,$T$2,FALSE)),"")</f>
        <v>0.5</v>
      </c>
      <c r="U1608" s="104" t="str">
        <f>_xlfn.IFNA(IF($B1608="","",VLOOKUP($B1608,'SWC Towers'!$A:$Q,$U$2,FALSE)),"")</f>
        <v/>
      </c>
      <c r="V1608" s="104" t="str">
        <f>_xlfn.IFNA(IF($B1608="","",VLOOKUP($B1608,'SWC Towers'!$A:$Q,$V$2,FALSE)),"")</f>
        <v/>
      </c>
      <c r="W1608" s="104" t="str">
        <f>_xlfn.IFNA(IF($B1608="","",VLOOKUP($B1608,'SWC Towers'!$A:$Q,$W$2,FALSE)),"")</f>
        <v/>
      </c>
      <c r="X1608" s="104" t="str">
        <f>_xlfn.IFNA(IF($B1608="","",VLOOKUP($B1608,'SWC Towers'!$A:$Q,$X$2,FALSE)),"")</f>
        <v/>
      </c>
      <c r="Y1608" s="104" t="str">
        <f>_xlfn.IFNA(IF($B1608="","",VLOOKUP($B1608,'SWC Towers'!$A:$Q,$Y$2,FALSE)),"")</f>
        <v/>
      </c>
      <c r="Z1608" s="104" t="str">
        <f>_xlfn.IFNA(IF($B1608="","",VLOOKUP($B1608,'SWC Towers'!$A:$Q,$Z$2,FALSE)),"")</f>
        <v/>
      </c>
      <c r="AA1608" s="104" t="str">
        <f>_xlfn.IFNA(IF($B1608="","",VLOOKUP($B1608,'SWC Towers'!$A:$Q,$AA$2,FALSE)),"")</f>
        <v/>
      </c>
      <c r="AB1608" s="106" t="str">
        <f>_xlfn.IFNA(IF($B1608="","",VLOOKUP($B1608,'SWC Towers'!$A:$Q,$AB$2,FALSE)),"")</f>
        <v/>
      </c>
      <c r="AC1608" s="20">
        <f>SUM(Table25[[#This Row],[IT Tower: Application]:[Other/Non-IT ]])</f>
        <v>1</v>
      </c>
      <c r="AD1608" s="67"/>
      <c r="AE1608" s="67"/>
      <c r="AF1608" s="67"/>
      <c r="AG1608" s="67"/>
      <c r="AH1608" s="67"/>
      <c r="AI1608" s="67"/>
      <c r="AJ1608" s="67"/>
      <c r="AK1608" s="67"/>
      <c r="AL1608" s="67"/>
      <c r="AM1608" s="67"/>
      <c r="AN1608" s="67"/>
      <c r="AO1608" s="67"/>
      <c r="AP1608" s="67"/>
      <c r="AQ1608" s="67"/>
      <c r="AR1608" s="67"/>
      <c r="AS1608" s="67"/>
      <c r="AT1608" s="67"/>
      <c r="AU1608" s="67"/>
      <c r="AV1608" s="67">
        <v>3000</v>
      </c>
      <c r="AW1608" s="67">
        <v>49095</v>
      </c>
      <c r="AX1608" s="67"/>
      <c r="AY1608" s="67">
        <v>36153</v>
      </c>
      <c r="AZ1608" s="67">
        <v>0</v>
      </c>
      <c r="BA1608" s="67"/>
      <c r="BB1608" s="113"/>
      <c r="BC1608" s="113"/>
      <c r="BD1608" s="113"/>
      <c r="BE1608" s="113"/>
      <c r="BF1608" s="113"/>
      <c r="BG1608" s="113"/>
      <c r="BH1608" s="113"/>
      <c r="BI1608" s="113"/>
      <c r="BJ1608" s="113"/>
      <c r="BK1608" s="113"/>
      <c r="BL1608" s="113"/>
      <c r="BM1608" s="113"/>
      <c r="BN1608" s="113"/>
      <c r="BO1608" s="113"/>
      <c r="BP1608" s="113"/>
      <c r="BQ1608" s="113"/>
      <c r="BR1608" s="113"/>
      <c r="BS1608" s="113"/>
      <c r="BT1608" s="113"/>
      <c r="BU1608" s="113"/>
      <c r="BV1608" s="113"/>
      <c r="BW1608" s="113"/>
      <c r="BX1608" s="113"/>
      <c r="BY1608" s="113"/>
      <c r="BZ1608" s="113"/>
      <c r="CA1608" s="67"/>
      <c r="CB1608" s="113"/>
      <c r="CC1608" s="69">
        <f>SUM(Table25[[#This Row],[Contract Amount FY00]:[Contract Amount FY50]])</f>
        <v>88248</v>
      </c>
      <c r="CD1608" s="114"/>
    </row>
    <row r="1609" spans="1:82" x14ac:dyDescent="0.25">
      <c r="A1609" s="122" t="s">
        <v>1956</v>
      </c>
      <c r="B1609" s="122" t="s">
        <v>286</v>
      </c>
      <c r="C1609" s="122" t="s">
        <v>3201</v>
      </c>
      <c r="E1609" s="26" t="str">
        <f>IFERROR(IF(VLOOKUP(Table25[[#This Row],[Contract No.]],Table3[#All],3,FALSE)="","No","Yes"),"")</f>
        <v>No</v>
      </c>
      <c r="F1609" s="107" t="str">
        <f>IFERROR(VLOOKUP(Table25[[#This Row],[Contract No.]],Table3[#All],3,FALSE),"")</f>
        <v/>
      </c>
      <c r="G1609" s="107" t="str">
        <f>IFERROR(IF(Table25[[#This Row],[Cooperative Purchase
(Yes/No)]]="Yes","Yes",IF(VLOOKUP(Table25[[#This Row],[Contract No.]],Table3[#All],1,FALSE)=Table25[[#This Row],[Contract No.]],"Yes","No")),"No")</f>
        <v>Yes</v>
      </c>
      <c r="H1609" s="51">
        <f>IFERROR(VLOOKUP(Table25[[#This Row],[Contract No.]],Table3[#All],4,FALSE),"")</f>
        <v>42401</v>
      </c>
      <c r="I1609" s="28">
        <f>IFERROR(IF(AND(MONTH(Table25[[#This Row],[Contract Start Date]])&gt;6,MONTH(Table25[[#This Row],[Contract Start Date]])&lt;=12),YEAR(Table25[[#This Row],[Contract Start Date]])+1,YEAR(Table25[[#This Row],[Contract Start Date]])),"")</f>
        <v>2016</v>
      </c>
      <c r="J1609" s="108">
        <f>Table25[[#This Row],[FY Formula start]]</f>
        <v>2016</v>
      </c>
      <c r="K1609" s="59" t="str">
        <f>"FY"&amp;" "&amp;Table25[[#This Row],[Year Start]]</f>
        <v>FY 2016</v>
      </c>
      <c r="L1609" s="109">
        <f>IFERROR(VLOOKUP(Table25[[#This Row],[Contract No.]],Table3[#All],5,FALSE),"")</f>
        <v>72717</v>
      </c>
      <c r="M1609" s="110">
        <f>IFERROR(IF(Table25[[#This Row],[Contract End Date]]="99/99/9999","No End",IF(AND(MONTH(Table25[[#This Row],[Contract End Date]])&gt;6,MONTH(Table25[[#This Row],[Contract End Date]])&lt;=12),YEAR(Table25[[#This Row],[Contract End Date]])+1,YEAR(Table25[[#This Row],[Contract End Date]]))),"")</f>
        <v>2099</v>
      </c>
      <c r="N1609" s="111">
        <f>Table25[[#This Row],[FY Formula end]]</f>
        <v>2099</v>
      </c>
      <c r="O1609" s="112" t="str">
        <f>IF(Table25[[#This Row],[Year End]]="No End","No End","FY"&amp;" "&amp;Table25[[#This Row],[Year End]])</f>
        <v>FY 2099</v>
      </c>
      <c r="P1609" s="27"/>
      <c r="Q1609" s="104">
        <f>_xlfn.IFNA(IF($B1609="","",VLOOKUP($B1609,'SWC Towers'!$A:$Q,$Q$2,FALSE)),"")</f>
        <v>0.5</v>
      </c>
      <c r="R1609" s="106" t="str">
        <f>_xlfn.IFNA(IF($B1609="","",VLOOKUP($B1609,'SWC Towers'!$A:$Q,$R$2,FALSE)),"")</f>
        <v/>
      </c>
      <c r="S1609" s="106" t="str">
        <f>_xlfn.IFNA(IF($B1609="","",VLOOKUP($B1609,'SWC Towers'!$A:$Q,$S$2,FALSE)),"")</f>
        <v/>
      </c>
      <c r="T1609" s="106">
        <f>_xlfn.IFNA(IF($B1609="","",VLOOKUP($B1609,'SWC Towers'!$A:$Q,$T$2,FALSE)),"")</f>
        <v>0.5</v>
      </c>
      <c r="U1609" s="104" t="str">
        <f>_xlfn.IFNA(IF($B1609="","",VLOOKUP($B1609,'SWC Towers'!$A:$Q,$U$2,FALSE)),"")</f>
        <v/>
      </c>
      <c r="V1609" s="104" t="str">
        <f>_xlfn.IFNA(IF($B1609="","",VLOOKUP($B1609,'SWC Towers'!$A:$Q,$V$2,FALSE)),"")</f>
        <v/>
      </c>
      <c r="W1609" s="104" t="str">
        <f>_xlfn.IFNA(IF($B1609="","",VLOOKUP($B1609,'SWC Towers'!$A:$Q,$W$2,FALSE)),"")</f>
        <v/>
      </c>
      <c r="X1609" s="104" t="str">
        <f>_xlfn.IFNA(IF($B1609="","",VLOOKUP($B1609,'SWC Towers'!$A:$Q,$X$2,FALSE)),"")</f>
        <v/>
      </c>
      <c r="Y1609" s="104" t="str">
        <f>_xlfn.IFNA(IF($B1609="","",VLOOKUP($B1609,'SWC Towers'!$A:$Q,$Y$2,FALSE)),"")</f>
        <v/>
      </c>
      <c r="Z1609" s="104" t="str">
        <f>_xlfn.IFNA(IF($B1609="","",VLOOKUP($B1609,'SWC Towers'!$A:$Q,$Z$2,FALSE)),"")</f>
        <v/>
      </c>
      <c r="AA1609" s="104" t="str">
        <f>_xlfn.IFNA(IF($B1609="","",VLOOKUP($B1609,'SWC Towers'!$A:$Q,$AA$2,FALSE)),"")</f>
        <v/>
      </c>
      <c r="AB1609" s="106" t="str">
        <f>_xlfn.IFNA(IF($B1609="","",VLOOKUP($B1609,'SWC Towers'!$A:$Q,$AB$2,FALSE)),"")</f>
        <v/>
      </c>
      <c r="AC1609" s="20">
        <f>SUM(Table25[[#This Row],[IT Tower: Application]:[Other/Non-IT ]])</f>
        <v>1</v>
      </c>
      <c r="AD1609" s="67"/>
      <c r="AE1609" s="67"/>
      <c r="AF1609" s="67"/>
      <c r="AG1609" s="67"/>
      <c r="AH1609" s="67"/>
      <c r="AI1609" s="67"/>
      <c r="AJ1609" s="67"/>
      <c r="AK1609" s="67"/>
      <c r="AL1609" s="67"/>
      <c r="AM1609" s="67"/>
      <c r="AN1609" s="67"/>
      <c r="AO1609" s="67"/>
      <c r="AP1609" s="67"/>
      <c r="AQ1609" s="67"/>
      <c r="AR1609" s="67"/>
      <c r="AS1609" s="67"/>
      <c r="AT1609" s="67"/>
      <c r="AU1609" s="67"/>
      <c r="AV1609" s="67"/>
      <c r="AW1609" s="67"/>
      <c r="AX1609" s="67"/>
      <c r="AY1609" s="67">
        <v>40343</v>
      </c>
      <c r="AZ1609" s="67">
        <v>76825</v>
      </c>
      <c r="BA1609" s="67">
        <v>8413</v>
      </c>
      <c r="BB1609" s="113">
        <v>167625</v>
      </c>
      <c r="BC1609" s="113">
        <v>331510</v>
      </c>
      <c r="BD1609" s="113"/>
      <c r="BE1609" s="113"/>
      <c r="BF1609" s="113"/>
      <c r="BG1609" s="113"/>
      <c r="BH1609" s="113"/>
      <c r="BI1609" s="113"/>
      <c r="BJ1609" s="113"/>
      <c r="BK1609" s="113"/>
      <c r="BL1609" s="113"/>
      <c r="BM1609" s="113"/>
      <c r="BN1609" s="113"/>
      <c r="BO1609" s="113"/>
      <c r="BP1609" s="113"/>
      <c r="BQ1609" s="113"/>
      <c r="BR1609" s="113"/>
      <c r="BS1609" s="113"/>
      <c r="BT1609" s="113"/>
      <c r="BU1609" s="113"/>
      <c r="BV1609" s="113"/>
      <c r="BW1609" s="113"/>
      <c r="BX1609" s="113"/>
      <c r="BY1609" s="113"/>
      <c r="BZ1609" s="113"/>
      <c r="CA1609" s="67"/>
      <c r="CB1609" s="113"/>
      <c r="CC1609" s="69">
        <f>SUM(Table25[[#This Row],[Contract Amount FY00]:[Contract Amount FY50]])</f>
        <v>624716</v>
      </c>
      <c r="CD1609" s="114"/>
    </row>
    <row r="1610" spans="1:82" x14ac:dyDescent="0.25">
      <c r="A1610" s="122" t="s">
        <v>1956</v>
      </c>
      <c r="B1610" s="122" t="s">
        <v>286</v>
      </c>
      <c r="C1610" s="122" t="s">
        <v>1847</v>
      </c>
      <c r="E1610" s="26" t="str">
        <f>IFERROR(IF(VLOOKUP(Table25[[#This Row],[Contract No.]],Table3[#All],3,FALSE)="","No","Yes"),"")</f>
        <v>No</v>
      </c>
      <c r="F1610" s="107" t="str">
        <f>IFERROR(VLOOKUP(Table25[[#This Row],[Contract No.]],Table3[#All],3,FALSE),"")</f>
        <v/>
      </c>
      <c r="G1610" s="107" t="str">
        <f>IFERROR(IF(Table25[[#This Row],[Cooperative Purchase
(Yes/No)]]="Yes","Yes",IF(VLOOKUP(Table25[[#This Row],[Contract No.]],Table3[#All],1,FALSE)=Table25[[#This Row],[Contract No.]],"Yes","No")),"No")</f>
        <v>Yes</v>
      </c>
      <c r="H1610" s="51">
        <f>IFERROR(VLOOKUP(Table25[[#This Row],[Contract No.]],Table3[#All],4,FALSE),"")</f>
        <v>42401</v>
      </c>
      <c r="I1610" s="28">
        <f>IFERROR(IF(AND(MONTH(Table25[[#This Row],[Contract Start Date]])&gt;6,MONTH(Table25[[#This Row],[Contract Start Date]])&lt;=12),YEAR(Table25[[#This Row],[Contract Start Date]])+1,YEAR(Table25[[#This Row],[Contract Start Date]])),"")</f>
        <v>2016</v>
      </c>
      <c r="J1610" s="108">
        <f>Table25[[#This Row],[FY Formula start]]</f>
        <v>2016</v>
      </c>
      <c r="K1610" s="59" t="str">
        <f>"FY"&amp;" "&amp;Table25[[#This Row],[Year Start]]</f>
        <v>FY 2016</v>
      </c>
      <c r="L1610" s="109">
        <f>IFERROR(VLOOKUP(Table25[[#This Row],[Contract No.]],Table3[#All],5,FALSE),"")</f>
        <v>72717</v>
      </c>
      <c r="M1610" s="110">
        <f>IFERROR(IF(Table25[[#This Row],[Contract End Date]]="99/99/9999","No End",IF(AND(MONTH(Table25[[#This Row],[Contract End Date]])&gt;6,MONTH(Table25[[#This Row],[Contract End Date]])&lt;=12),YEAR(Table25[[#This Row],[Contract End Date]])+1,YEAR(Table25[[#This Row],[Contract End Date]]))),"")</f>
        <v>2099</v>
      </c>
      <c r="N1610" s="111">
        <f>Table25[[#This Row],[FY Formula end]]</f>
        <v>2099</v>
      </c>
      <c r="O1610" s="112" t="str">
        <f>IF(Table25[[#This Row],[Year End]]="No End","No End","FY"&amp;" "&amp;Table25[[#This Row],[Year End]])</f>
        <v>FY 2099</v>
      </c>
      <c r="P1610" s="27"/>
      <c r="Q1610" s="104">
        <f>_xlfn.IFNA(IF($B1610="","",VLOOKUP($B1610,'SWC Towers'!$A:$Q,$Q$2,FALSE)),"")</f>
        <v>0.5</v>
      </c>
      <c r="R1610" s="106" t="str">
        <f>_xlfn.IFNA(IF($B1610="","",VLOOKUP($B1610,'SWC Towers'!$A:$Q,$R$2,FALSE)),"")</f>
        <v/>
      </c>
      <c r="S1610" s="106" t="str">
        <f>_xlfn.IFNA(IF($B1610="","",VLOOKUP($B1610,'SWC Towers'!$A:$Q,$S$2,FALSE)),"")</f>
        <v/>
      </c>
      <c r="T1610" s="106">
        <f>_xlfn.IFNA(IF($B1610="","",VLOOKUP($B1610,'SWC Towers'!$A:$Q,$T$2,FALSE)),"")</f>
        <v>0.5</v>
      </c>
      <c r="U1610" s="104" t="str">
        <f>_xlfn.IFNA(IF($B1610="","",VLOOKUP($B1610,'SWC Towers'!$A:$Q,$U$2,FALSE)),"")</f>
        <v/>
      </c>
      <c r="V1610" s="104" t="str">
        <f>_xlfn.IFNA(IF($B1610="","",VLOOKUP($B1610,'SWC Towers'!$A:$Q,$V$2,FALSE)),"")</f>
        <v/>
      </c>
      <c r="W1610" s="104" t="str">
        <f>_xlfn.IFNA(IF($B1610="","",VLOOKUP($B1610,'SWC Towers'!$A:$Q,$W$2,FALSE)),"")</f>
        <v/>
      </c>
      <c r="X1610" s="104" t="str">
        <f>_xlfn.IFNA(IF($B1610="","",VLOOKUP($B1610,'SWC Towers'!$A:$Q,$X$2,FALSE)),"")</f>
        <v/>
      </c>
      <c r="Y1610" s="104" t="str">
        <f>_xlfn.IFNA(IF($B1610="","",VLOOKUP($B1610,'SWC Towers'!$A:$Q,$Y$2,FALSE)),"")</f>
        <v/>
      </c>
      <c r="Z1610" s="104" t="str">
        <f>_xlfn.IFNA(IF($B1610="","",VLOOKUP($B1610,'SWC Towers'!$A:$Q,$Z$2,FALSE)),"")</f>
        <v/>
      </c>
      <c r="AA1610" s="104" t="str">
        <f>_xlfn.IFNA(IF($B1610="","",VLOOKUP($B1610,'SWC Towers'!$A:$Q,$AA$2,FALSE)),"")</f>
        <v/>
      </c>
      <c r="AB1610" s="106" t="str">
        <f>_xlfn.IFNA(IF($B1610="","",VLOOKUP($B1610,'SWC Towers'!$A:$Q,$AB$2,FALSE)),"")</f>
        <v/>
      </c>
      <c r="AC1610" s="20">
        <f>SUM(Table25[[#This Row],[IT Tower: Application]:[Other/Non-IT ]])</f>
        <v>1</v>
      </c>
      <c r="AD1610" s="67"/>
      <c r="AE1610" s="67"/>
      <c r="AF1610" s="67"/>
      <c r="AG1610" s="67"/>
      <c r="AH1610" s="67"/>
      <c r="AI1610" s="67"/>
      <c r="AJ1610" s="67"/>
      <c r="AK1610" s="67"/>
      <c r="AL1610" s="67"/>
      <c r="AM1610" s="67"/>
      <c r="AN1610" s="67"/>
      <c r="AO1610" s="67"/>
      <c r="AP1610" s="67"/>
      <c r="AQ1610" s="67"/>
      <c r="AR1610" s="67"/>
      <c r="AS1610" s="67"/>
      <c r="AT1610" s="67"/>
      <c r="AU1610" s="67"/>
      <c r="AV1610" s="67"/>
      <c r="AW1610" s="67">
        <v>93892</v>
      </c>
      <c r="AX1610" s="67">
        <v>0</v>
      </c>
      <c r="AY1610" s="67">
        <v>0</v>
      </c>
      <c r="AZ1610" s="67">
        <v>97640</v>
      </c>
      <c r="BA1610" s="67">
        <v>83547</v>
      </c>
      <c r="BB1610" s="113">
        <v>258890</v>
      </c>
      <c r="BC1610" s="113">
        <v>320138</v>
      </c>
      <c r="BD1610" s="113"/>
      <c r="BE1610" s="113"/>
      <c r="BF1610" s="113"/>
      <c r="BG1610" s="113"/>
      <c r="BH1610" s="113"/>
      <c r="BI1610" s="113"/>
      <c r="BJ1610" s="113"/>
      <c r="BK1610" s="113"/>
      <c r="BL1610" s="113"/>
      <c r="BM1610" s="113"/>
      <c r="BN1610" s="113"/>
      <c r="BO1610" s="113"/>
      <c r="BP1610" s="113"/>
      <c r="BQ1610" s="113"/>
      <c r="BR1610" s="113"/>
      <c r="BS1610" s="113"/>
      <c r="BT1610" s="113"/>
      <c r="BU1610" s="113"/>
      <c r="BV1610" s="113"/>
      <c r="BW1610" s="113"/>
      <c r="BX1610" s="113"/>
      <c r="BY1610" s="113"/>
      <c r="BZ1610" s="113"/>
      <c r="CA1610" s="67"/>
      <c r="CB1610" s="113"/>
      <c r="CC1610" s="69">
        <f>SUM(Table25[[#This Row],[Contract Amount FY00]:[Contract Amount FY50]])</f>
        <v>854107</v>
      </c>
      <c r="CD1610" s="114"/>
    </row>
    <row r="1611" spans="1:82" x14ac:dyDescent="0.25">
      <c r="A1611" s="122" t="s">
        <v>1956</v>
      </c>
      <c r="B1611" s="122" t="s">
        <v>286</v>
      </c>
      <c r="C1611" s="122" t="s">
        <v>3149</v>
      </c>
      <c r="E1611" s="26" t="str">
        <f>IFERROR(IF(VLOOKUP(Table25[[#This Row],[Contract No.]],Table3[#All],3,FALSE)="","No","Yes"),"")</f>
        <v>No</v>
      </c>
      <c r="F1611" s="107" t="str">
        <f>IFERROR(VLOOKUP(Table25[[#This Row],[Contract No.]],Table3[#All],3,FALSE),"")</f>
        <v/>
      </c>
      <c r="G1611" s="107" t="str">
        <f>IFERROR(IF(Table25[[#This Row],[Cooperative Purchase
(Yes/No)]]="Yes","Yes",IF(VLOOKUP(Table25[[#This Row],[Contract No.]],Table3[#All],1,FALSE)=Table25[[#This Row],[Contract No.]],"Yes","No")),"No")</f>
        <v>Yes</v>
      </c>
      <c r="H1611" s="51">
        <f>IFERROR(VLOOKUP(Table25[[#This Row],[Contract No.]],Table3[#All],4,FALSE),"")</f>
        <v>42401</v>
      </c>
      <c r="I1611" s="28">
        <f>IFERROR(IF(AND(MONTH(Table25[[#This Row],[Contract Start Date]])&gt;6,MONTH(Table25[[#This Row],[Contract Start Date]])&lt;=12),YEAR(Table25[[#This Row],[Contract Start Date]])+1,YEAR(Table25[[#This Row],[Contract Start Date]])),"")</f>
        <v>2016</v>
      </c>
      <c r="J1611" s="108">
        <f>Table25[[#This Row],[FY Formula start]]</f>
        <v>2016</v>
      </c>
      <c r="K1611" s="59" t="str">
        <f>"FY"&amp;" "&amp;Table25[[#This Row],[Year Start]]</f>
        <v>FY 2016</v>
      </c>
      <c r="L1611" s="109">
        <f>IFERROR(VLOOKUP(Table25[[#This Row],[Contract No.]],Table3[#All],5,FALSE),"")</f>
        <v>72717</v>
      </c>
      <c r="M1611" s="110">
        <f>IFERROR(IF(Table25[[#This Row],[Contract End Date]]="99/99/9999","No End",IF(AND(MONTH(Table25[[#This Row],[Contract End Date]])&gt;6,MONTH(Table25[[#This Row],[Contract End Date]])&lt;=12),YEAR(Table25[[#This Row],[Contract End Date]])+1,YEAR(Table25[[#This Row],[Contract End Date]]))),"")</f>
        <v>2099</v>
      </c>
      <c r="N1611" s="111">
        <f>Table25[[#This Row],[FY Formula end]]</f>
        <v>2099</v>
      </c>
      <c r="O1611" s="112" t="str">
        <f>IF(Table25[[#This Row],[Year End]]="No End","No End","FY"&amp;" "&amp;Table25[[#This Row],[Year End]])</f>
        <v>FY 2099</v>
      </c>
      <c r="P1611" s="27"/>
      <c r="Q1611" s="104">
        <f>_xlfn.IFNA(IF($B1611="","",VLOOKUP($B1611,'SWC Towers'!$A:$Q,$Q$2,FALSE)),"")</f>
        <v>0.5</v>
      </c>
      <c r="R1611" s="106" t="str">
        <f>_xlfn.IFNA(IF($B1611="","",VLOOKUP($B1611,'SWC Towers'!$A:$Q,$R$2,FALSE)),"")</f>
        <v/>
      </c>
      <c r="S1611" s="106" t="str">
        <f>_xlfn.IFNA(IF($B1611="","",VLOOKUP($B1611,'SWC Towers'!$A:$Q,$S$2,FALSE)),"")</f>
        <v/>
      </c>
      <c r="T1611" s="106">
        <f>_xlfn.IFNA(IF($B1611="","",VLOOKUP($B1611,'SWC Towers'!$A:$Q,$T$2,FALSE)),"")</f>
        <v>0.5</v>
      </c>
      <c r="U1611" s="104" t="str">
        <f>_xlfn.IFNA(IF($B1611="","",VLOOKUP($B1611,'SWC Towers'!$A:$Q,$U$2,FALSE)),"")</f>
        <v/>
      </c>
      <c r="V1611" s="104" t="str">
        <f>_xlfn.IFNA(IF($B1611="","",VLOOKUP($B1611,'SWC Towers'!$A:$Q,$V$2,FALSE)),"")</f>
        <v/>
      </c>
      <c r="W1611" s="104" t="str">
        <f>_xlfn.IFNA(IF($B1611="","",VLOOKUP($B1611,'SWC Towers'!$A:$Q,$W$2,FALSE)),"")</f>
        <v/>
      </c>
      <c r="X1611" s="104" t="str">
        <f>_xlfn.IFNA(IF($B1611="","",VLOOKUP($B1611,'SWC Towers'!$A:$Q,$X$2,FALSE)),"")</f>
        <v/>
      </c>
      <c r="Y1611" s="104" t="str">
        <f>_xlfn.IFNA(IF($B1611="","",VLOOKUP($B1611,'SWC Towers'!$A:$Q,$Y$2,FALSE)),"")</f>
        <v/>
      </c>
      <c r="Z1611" s="104" t="str">
        <f>_xlfn.IFNA(IF($B1611="","",VLOOKUP($B1611,'SWC Towers'!$A:$Q,$Z$2,FALSE)),"")</f>
        <v/>
      </c>
      <c r="AA1611" s="104" t="str">
        <f>_xlfn.IFNA(IF($B1611="","",VLOOKUP($B1611,'SWC Towers'!$A:$Q,$AA$2,FALSE)),"")</f>
        <v/>
      </c>
      <c r="AB1611" s="106" t="str">
        <f>_xlfn.IFNA(IF($B1611="","",VLOOKUP($B1611,'SWC Towers'!$A:$Q,$AB$2,FALSE)),"")</f>
        <v/>
      </c>
      <c r="AC1611" s="20">
        <f>SUM(Table25[[#This Row],[IT Tower: Application]:[Other/Non-IT ]])</f>
        <v>1</v>
      </c>
      <c r="AD1611" s="67"/>
      <c r="AE1611" s="67"/>
      <c r="AF1611" s="67"/>
      <c r="AG1611" s="67"/>
      <c r="AH1611" s="67"/>
      <c r="AI1611" s="67"/>
      <c r="AJ1611" s="67"/>
      <c r="AK1611" s="67"/>
      <c r="AL1611" s="67"/>
      <c r="AM1611" s="67"/>
      <c r="AN1611" s="67"/>
      <c r="AO1611" s="67"/>
      <c r="AP1611" s="67"/>
      <c r="AQ1611" s="67"/>
      <c r="AR1611" s="67"/>
      <c r="AS1611" s="67"/>
      <c r="AT1611" s="67">
        <v>20658</v>
      </c>
      <c r="AU1611" s="67">
        <v>0</v>
      </c>
      <c r="AV1611" s="67"/>
      <c r="AW1611" s="67"/>
      <c r="AX1611" s="67">
        <v>460896</v>
      </c>
      <c r="AY1611" s="67">
        <v>441595</v>
      </c>
      <c r="AZ1611" s="67">
        <v>574064</v>
      </c>
      <c r="BA1611" s="67">
        <v>564366</v>
      </c>
      <c r="BB1611" s="113">
        <v>545977</v>
      </c>
      <c r="BC1611" s="113">
        <v>564062</v>
      </c>
      <c r="BD1611" s="113"/>
      <c r="BE1611" s="113"/>
      <c r="BF1611" s="113"/>
      <c r="BG1611" s="113"/>
      <c r="BH1611" s="113"/>
      <c r="BI1611" s="113"/>
      <c r="BJ1611" s="113"/>
      <c r="BK1611" s="113"/>
      <c r="BL1611" s="113"/>
      <c r="BM1611" s="113"/>
      <c r="BN1611" s="113"/>
      <c r="BO1611" s="113"/>
      <c r="BP1611" s="113"/>
      <c r="BQ1611" s="113"/>
      <c r="BR1611" s="113"/>
      <c r="BS1611" s="113"/>
      <c r="BT1611" s="113"/>
      <c r="BU1611" s="113"/>
      <c r="BV1611" s="113"/>
      <c r="BW1611" s="113"/>
      <c r="BX1611" s="113"/>
      <c r="BY1611" s="113"/>
      <c r="BZ1611" s="113"/>
      <c r="CA1611" s="67"/>
      <c r="CB1611" s="113"/>
      <c r="CC1611" s="69">
        <f>SUM(Table25[[#This Row],[Contract Amount FY00]:[Contract Amount FY50]])</f>
        <v>3171618</v>
      </c>
      <c r="CD1611" s="114"/>
    </row>
    <row r="1612" spans="1:82" x14ac:dyDescent="0.25">
      <c r="A1612" s="122" t="s">
        <v>1956</v>
      </c>
      <c r="B1612" s="122" t="s">
        <v>286</v>
      </c>
      <c r="C1612" s="122" t="s">
        <v>699</v>
      </c>
      <c r="E1612" s="26" t="str">
        <f>IFERROR(IF(VLOOKUP(Table25[[#This Row],[Contract No.]],Table3[#All],3,FALSE)="","No","Yes"),"")</f>
        <v>No</v>
      </c>
      <c r="F1612" s="107" t="str">
        <f>IFERROR(VLOOKUP(Table25[[#This Row],[Contract No.]],Table3[#All],3,FALSE),"")</f>
        <v/>
      </c>
      <c r="G1612" s="107" t="str">
        <f>IFERROR(IF(Table25[[#This Row],[Cooperative Purchase
(Yes/No)]]="Yes","Yes",IF(VLOOKUP(Table25[[#This Row],[Contract No.]],Table3[#All],1,FALSE)=Table25[[#This Row],[Contract No.]],"Yes","No")),"No")</f>
        <v>Yes</v>
      </c>
      <c r="H1612" s="51">
        <f>IFERROR(VLOOKUP(Table25[[#This Row],[Contract No.]],Table3[#All],4,FALSE),"")</f>
        <v>42401</v>
      </c>
      <c r="I1612" s="28">
        <f>IFERROR(IF(AND(MONTH(Table25[[#This Row],[Contract Start Date]])&gt;6,MONTH(Table25[[#This Row],[Contract Start Date]])&lt;=12),YEAR(Table25[[#This Row],[Contract Start Date]])+1,YEAR(Table25[[#This Row],[Contract Start Date]])),"")</f>
        <v>2016</v>
      </c>
      <c r="J1612" s="108">
        <f>Table25[[#This Row],[FY Formula start]]</f>
        <v>2016</v>
      </c>
      <c r="K1612" s="59" t="str">
        <f>"FY"&amp;" "&amp;Table25[[#This Row],[Year Start]]</f>
        <v>FY 2016</v>
      </c>
      <c r="L1612" s="109">
        <f>IFERROR(VLOOKUP(Table25[[#This Row],[Contract No.]],Table3[#All],5,FALSE),"")</f>
        <v>72717</v>
      </c>
      <c r="M1612" s="110">
        <f>IFERROR(IF(Table25[[#This Row],[Contract End Date]]="99/99/9999","No End",IF(AND(MONTH(Table25[[#This Row],[Contract End Date]])&gt;6,MONTH(Table25[[#This Row],[Contract End Date]])&lt;=12),YEAR(Table25[[#This Row],[Contract End Date]])+1,YEAR(Table25[[#This Row],[Contract End Date]]))),"")</f>
        <v>2099</v>
      </c>
      <c r="N1612" s="111">
        <f>Table25[[#This Row],[FY Formula end]]</f>
        <v>2099</v>
      </c>
      <c r="O1612" s="112" t="str">
        <f>IF(Table25[[#This Row],[Year End]]="No End","No End","FY"&amp;" "&amp;Table25[[#This Row],[Year End]])</f>
        <v>FY 2099</v>
      </c>
      <c r="P1612" s="27"/>
      <c r="Q1612" s="104">
        <f>_xlfn.IFNA(IF($B1612="","",VLOOKUP($B1612,'SWC Towers'!$A:$Q,$Q$2,FALSE)),"")</f>
        <v>0.5</v>
      </c>
      <c r="R1612" s="106" t="str">
        <f>_xlfn.IFNA(IF($B1612="","",VLOOKUP($B1612,'SWC Towers'!$A:$Q,$R$2,FALSE)),"")</f>
        <v/>
      </c>
      <c r="S1612" s="106" t="str">
        <f>_xlfn.IFNA(IF($B1612="","",VLOOKUP($B1612,'SWC Towers'!$A:$Q,$S$2,FALSE)),"")</f>
        <v/>
      </c>
      <c r="T1612" s="106">
        <f>_xlfn.IFNA(IF($B1612="","",VLOOKUP($B1612,'SWC Towers'!$A:$Q,$T$2,FALSE)),"")</f>
        <v>0.5</v>
      </c>
      <c r="U1612" s="104" t="str">
        <f>_xlfn.IFNA(IF($B1612="","",VLOOKUP($B1612,'SWC Towers'!$A:$Q,$U$2,FALSE)),"")</f>
        <v/>
      </c>
      <c r="V1612" s="104" t="str">
        <f>_xlfn.IFNA(IF($B1612="","",VLOOKUP($B1612,'SWC Towers'!$A:$Q,$V$2,FALSE)),"")</f>
        <v/>
      </c>
      <c r="W1612" s="104" t="str">
        <f>_xlfn.IFNA(IF($B1612="","",VLOOKUP($B1612,'SWC Towers'!$A:$Q,$W$2,FALSE)),"")</f>
        <v/>
      </c>
      <c r="X1612" s="104" t="str">
        <f>_xlfn.IFNA(IF($B1612="","",VLOOKUP($B1612,'SWC Towers'!$A:$Q,$X$2,FALSE)),"")</f>
        <v/>
      </c>
      <c r="Y1612" s="104" t="str">
        <f>_xlfn.IFNA(IF($B1612="","",VLOOKUP($B1612,'SWC Towers'!$A:$Q,$Y$2,FALSE)),"")</f>
        <v/>
      </c>
      <c r="Z1612" s="104" t="str">
        <f>_xlfn.IFNA(IF($B1612="","",VLOOKUP($B1612,'SWC Towers'!$A:$Q,$Z$2,FALSE)),"")</f>
        <v/>
      </c>
      <c r="AA1612" s="104" t="str">
        <f>_xlfn.IFNA(IF($B1612="","",VLOOKUP($B1612,'SWC Towers'!$A:$Q,$AA$2,FALSE)),"")</f>
        <v/>
      </c>
      <c r="AB1612" s="106" t="str">
        <f>_xlfn.IFNA(IF($B1612="","",VLOOKUP($B1612,'SWC Towers'!$A:$Q,$AB$2,FALSE)),"")</f>
        <v/>
      </c>
      <c r="AC1612" s="20">
        <f>SUM(Table25[[#This Row],[IT Tower: Application]:[Other/Non-IT ]])</f>
        <v>1</v>
      </c>
      <c r="AD1612" s="67"/>
      <c r="AE1612" s="67"/>
      <c r="AF1612" s="67"/>
      <c r="AG1612" s="67"/>
      <c r="AH1612" s="67"/>
      <c r="AI1612" s="67"/>
      <c r="AJ1612" s="67"/>
      <c r="AK1612" s="67"/>
      <c r="AL1612" s="67"/>
      <c r="AM1612" s="67"/>
      <c r="AN1612" s="67"/>
      <c r="AO1612" s="67"/>
      <c r="AP1612" s="67"/>
      <c r="AQ1612" s="67"/>
      <c r="AR1612" s="67"/>
      <c r="AS1612" s="67"/>
      <c r="AT1612" s="67">
        <v>100977</v>
      </c>
      <c r="AU1612" s="67">
        <v>345531</v>
      </c>
      <c r="AV1612" s="67">
        <v>211653</v>
      </c>
      <c r="AW1612" s="67">
        <v>63698</v>
      </c>
      <c r="AX1612" s="67">
        <v>158467</v>
      </c>
      <c r="AY1612" s="67">
        <v>121037</v>
      </c>
      <c r="AZ1612" s="67">
        <v>0</v>
      </c>
      <c r="BA1612" s="67"/>
      <c r="BB1612" s="113"/>
      <c r="BC1612" s="113"/>
      <c r="BD1612" s="113"/>
      <c r="BE1612" s="113"/>
      <c r="BF1612" s="113"/>
      <c r="BG1612" s="113"/>
      <c r="BH1612" s="113"/>
      <c r="BI1612" s="113"/>
      <c r="BJ1612" s="113"/>
      <c r="BK1612" s="113"/>
      <c r="BL1612" s="113"/>
      <c r="BM1612" s="113"/>
      <c r="BN1612" s="113"/>
      <c r="BO1612" s="113"/>
      <c r="BP1612" s="113"/>
      <c r="BQ1612" s="113"/>
      <c r="BR1612" s="113"/>
      <c r="BS1612" s="113"/>
      <c r="BT1612" s="113"/>
      <c r="BU1612" s="113"/>
      <c r="BV1612" s="113"/>
      <c r="BW1612" s="113"/>
      <c r="BX1612" s="113"/>
      <c r="BY1612" s="113"/>
      <c r="BZ1612" s="113"/>
      <c r="CA1612" s="67"/>
      <c r="CB1612" s="113"/>
      <c r="CC1612" s="69">
        <f>SUM(Table25[[#This Row],[Contract Amount FY00]:[Contract Amount FY50]])</f>
        <v>1001363</v>
      </c>
      <c r="CD1612" s="114"/>
    </row>
    <row r="1613" spans="1:82" x14ac:dyDescent="0.25">
      <c r="A1613" s="122" t="s">
        <v>1956</v>
      </c>
      <c r="B1613" s="122" t="s">
        <v>286</v>
      </c>
      <c r="C1613" s="122" t="s">
        <v>1202</v>
      </c>
      <c r="E1613" s="26" t="str">
        <f>IFERROR(IF(VLOOKUP(Table25[[#This Row],[Contract No.]],Table3[#All],3,FALSE)="","No","Yes"),"")</f>
        <v>No</v>
      </c>
      <c r="F1613" s="107" t="str">
        <f>IFERROR(VLOOKUP(Table25[[#This Row],[Contract No.]],Table3[#All],3,FALSE),"")</f>
        <v/>
      </c>
      <c r="G1613" s="107" t="str">
        <f>IFERROR(IF(Table25[[#This Row],[Cooperative Purchase
(Yes/No)]]="Yes","Yes",IF(VLOOKUP(Table25[[#This Row],[Contract No.]],Table3[#All],1,FALSE)=Table25[[#This Row],[Contract No.]],"Yes","No")),"No")</f>
        <v>Yes</v>
      </c>
      <c r="H1613" s="51">
        <f>IFERROR(VLOOKUP(Table25[[#This Row],[Contract No.]],Table3[#All],4,FALSE),"")</f>
        <v>42401</v>
      </c>
      <c r="I1613" s="28">
        <f>IFERROR(IF(AND(MONTH(Table25[[#This Row],[Contract Start Date]])&gt;6,MONTH(Table25[[#This Row],[Contract Start Date]])&lt;=12),YEAR(Table25[[#This Row],[Contract Start Date]])+1,YEAR(Table25[[#This Row],[Contract Start Date]])),"")</f>
        <v>2016</v>
      </c>
      <c r="J1613" s="108">
        <f>Table25[[#This Row],[FY Formula start]]</f>
        <v>2016</v>
      </c>
      <c r="K1613" s="59" t="str">
        <f>"FY"&amp;" "&amp;Table25[[#This Row],[Year Start]]</f>
        <v>FY 2016</v>
      </c>
      <c r="L1613" s="109">
        <f>IFERROR(VLOOKUP(Table25[[#This Row],[Contract No.]],Table3[#All],5,FALSE),"")</f>
        <v>72717</v>
      </c>
      <c r="M1613" s="110">
        <f>IFERROR(IF(Table25[[#This Row],[Contract End Date]]="99/99/9999","No End",IF(AND(MONTH(Table25[[#This Row],[Contract End Date]])&gt;6,MONTH(Table25[[#This Row],[Contract End Date]])&lt;=12),YEAR(Table25[[#This Row],[Contract End Date]])+1,YEAR(Table25[[#This Row],[Contract End Date]]))),"")</f>
        <v>2099</v>
      </c>
      <c r="N1613" s="111">
        <f>Table25[[#This Row],[FY Formula end]]</f>
        <v>2099</v>
      </c>
      <c r="O1613" s="112" t="str">
        <f>IF(Table25[[#This Row],[Year End]]="No End","No End","FY"&amp;" "&amp;Table25[[#This Row],[Year End]])</f>
        <v>FY 2099</v>
      </c>
      <c r="P1613" s="27"/>
      <c r="Q1613" s="104">
        <f>_xlfn.IFNA(IF($B1613="","",VLOOKUP($B1613,'SWC Towers'!$A:$Q,$Q$2,FALSE)),"")</f>
        <v>0.5</v>
      </c>
      <c r="R1613" s="106" t="str">
        <f>_xlfn.IFNA(IF($B1613="","",VLOOKUP($B1613,'SWC Towers'!$A:$Q,$R$2,FALSE)),"")</f>
        <v/>
      </c>
      <c r="S1613" s="106" t="str">
        <f>_xlfn.IFNA(IF($B1613="","",VLOOKUP($B1613,'SWC Towers'!$A:$Q,$S$2,FALSE)),"")</f>
        <v/>
      </c>
      <c r="T1613" s="106">
        <f>_xlfn.IFNA(IF($B1613="","",VLOOKUP($B1613,'SWC Towers'!$A:$Q,$T$2,FALSE)),"")</f>
        <v>0.5</v>
      </c>
      <c r="U1613" s="104" t="str">
        <f>_xlfn.IFNA(IF($B1613="","",VLOOKUP($B1613,'SWC Towers'!$A:$Q,$U$2,FALSE)),"")</f>
        <v/>
      </c>
      <c r="V1613" s="104" t="str">
        <f>_xlfn.IFNA(IF($B1613="","",VLOOKUP($B1613,'SWC Towers'!$A:$Q,$V$2,FALSE)),"")</f>
        <v/>
      </c>
      <c r="W1613" s="104" t="str">
        <f>_xlfn.IFNA(IF($B1613="","",VLOOKUP($B1613,'SWC Towers'!$A:$Q,$W$2,FALSE)),"")</f>
        <v/>
      </c>
      <c r="X1613" s="104" t="str">
        <f>_xlfn.IFNA(IF($B1613="","",VLOOKUP($B1613,'SWC Towers'!$A:$Q,$X$2,FALSE)),"")</f>
        <v/>
      </c>
      <c r="Y1613" s="104" t="str">
        <f>_xlfn.IFNA(IF($B1613="","",VLOOKUP($B1613,'SWC Towers'!$A:$Q,$Y$2,FALSE)),"")</f>
        <v/>
      </c>
      <c r="Z1613" s="104" t="str">
        <f>_xlfn.IFNA(IF($B1613="","",VLOOKUP($B1613,'SWC Towers'!$A:$Q,$Z$2,FALSE)),"")</f>
        <v/>
      </c>
      <c r="AA1613" s="104" t="str">
        <f>_xlfn.IFNA(IF($B1613="","",VLOOKUP($B1613,'SWC Towers'!$A:$Q,$AA$2,FALSE)),"")</f>
        <v/>
      </c>
      <c r="AB1613" s="106" t="str">
        <f>_xlfn.IFNA(IF($B1613="","",VLOOKUP($B1613,'SWC Towers'!$A:$Q,$AB$2,FALSE)),"")</f>
        <v/>
      </c>
      <c r="AC1613" s="20">
        <f>SUM(Table25[[#This Row],[IT Tower: Application]:[Other/Non-IT ]])</f>
        <v>1</v>
      </c>
      <c r="AD1613" s="67"/>
      <c r="AE1613" s="67"/>
      <c r="AF1613" s="67"/>
      <c r="AG1613" s="67"/>
      <c r="AH1613" s="67"/>
      <c r="AI1613" s="67"/>
      <c r="AJ1613" s="67"/>
      <c r="AK1613" s="67"/>
      <c r="AL1613" s="67"/>
      <c r="AM1613" s="67"/>
      <c r="AN1613" s="67"/>
      <c r="AO1613" s="67"/>
      <c r="AP1613" s="67"/>
      <c r="AQ1613" s="67"/>
      <c r="AR1613" s="67"/>
      <c r="AS1613" s="67"/>
      <c r="AT1613" s="67">
        <v>57054</v>
      </c>
      <c r="AU1613" s="67">
        <v>231292</v>
      </c>
      <c r="AV1613" s="67">
        <v>1024019</v>
      </c>
      <c r="AW1613" s="67">
        <v>1489801</v>
      </c>
      <c r="AX1613" s="67">
        <v>1913774</v>
      </c>
      <c r="AY1613" s="67">
        <v>1716619</v>
      </c>
      <c r="AZ1613" s="67">
        <v>1607681</v>
      </c>
      <c r="BA1613" s="67">
        <v>1827166</v>
      </c>
      <c r="BB1613" s="113">
        <v>2841585</v>
      </c>
      <c r="BC1613" s="113">
        <v>392982</v>
      </c>
      <c r="BD1613" s="113"/>
      <c r="BE1613" s="113"/>
      <c r="BF1613" s="113"/>
      <c r="BG1613" s="113"/>
      <c r="BH1613" s="113"/>
      <c r="BI1613" s="113"/>
      <c r="BJ1613" s="113"/>
      <c r="BK1613" s="113"/>
      <c r="BL1613" s="113"/>
      <c r="BM1613" s="113"/>
      <c r="BN1613" s="113"/>
      <c r="BO1613" s="113"/>
      <c r="BP1613" s="113"/>
      <c r="BQ1613" s="113"/>
      <c r="BR1613" s="113"/>
      <c r="BS1613" s="113"/>
      <c r="BT1613" s="113"/>
      <c r="BU1613" s="113"/>
      <c r="BV1613" s="113"/>
      <c r="BW1613" s="113"/>
      <c r="BX1613" s="113"/>
      <c r="BY1613" s="113"/>
      <c r="BZ1613" s="113"/>
      <c r="CA1613" s="67"/>
      <c r="CB1613" s="113"/>
      <c r="CC1613" s="69">
        <f>SUM(Table25[[#This Row],[Contract Amount FY00]:[Contract Amount FY50]])</f>
        <v>13101973</v>
      </c>
      <c r="CD1613" s="114"/>
    </row>
    <row r="1614" spans="1:82" x14ac:dyDescent="0.25">
      <c r="A1614" s="122" t="s">
        <v>1956</v>
      </c>
      <c r="B1614" s="122" t="s">
        <v>286</v>
      </c>
      <c r="C1614" s="122" t="s">
        <v>890</v>
      </c>
      <c r="E1614" s="26" t="str">
        <f>IFERROR(IF(VLOOKUP(Table25[[#This Row],[Contract No.]],Table3[#All],3,FALSE)="","No","Yes"),"")</f>
        <v>No</v>
      </c>
      <c r="F1614" s="107" t="str">
        <f>IFERROR(VLOOKUP(Table25[[#This Row],[Contract No.]],Table3[#All],3,FALSE),"")</f>
        <v/>
      </c>
      <c r="G1614" s="107" t="str">
        <f>IFERROR(IF(Table25[[#This Row],[Cooperative Purchase
(Yes/No)]]="Yes","Yes",IF(VLOOKUP(Table25[[#This Row],[Contract No.]],Table3[#All],1,FALSE)=Table25[[#This Row],[Contract No.]],"Yes","No")),"No")</f>
        <v>Yes</v>
      </c>
      <c r="H1614" s="51">
        <f>IFERROR(VLOOKUP(Table25[[#This Row],[Contract No.]],Table3[#All],4,FALSE),"")</f>
        <v>42401</v>
      </c>
      <c r="I1614" s="28">
        <f>IFERROR(IF(AND(MONTH(Table25[[#This Row],[Contract Start Date]])&gt;6,MONTH(Table25[[#This Row],[Contract Start Date]])&lt;=12),YEAR(Table25[[#This Row],[Contract Start Date]])+1,YEAR(Table25[[#This Row],[Contract Start Date]])),"")</f>
        <v>2016</v>
      </c>
      <c r="J1614" s="108">
        <f>Table25[[#This Row],[FY Formula start]]</f>
        <v>2016</v>
      </c>
      <c r="K1614" s="59" t="str">
        <f>"FY"&amp;" "&amp;Table25[[#This Row],[Year Start]]</f>
        <v>FY 2016</v>
      </c>
      <c r="L1614" s="109">
        <f>IFERROR(VLOOKUP(Table25[[#This Row],[Contract No.]],Table3[#All],5,FALSE),"")</f>
        <v>72717</v>
      </c>
      <c r="M1614" s="110">
        <f>IFERROR(IF(Table25[[#This Row],[Contract End Date]]="99/99/9999","No End",IF(AND(MONTH(Table25[[#This Row],[Contract End Date]])&gt;6,MONTH(Table25[[#This Row],[Contract End Date]])&lt;=12),YEAR(Table25[[#This Row],[Contract End Date]])+1,YEAR(Table25[[#This Row],[Contract End Date]]))),"")</f>
        <v>2099</v>
      </c>
      <c r="N1614" s="111">
        <f>Table25[[#This Row],[FY Formula end]]</f>
        <v>2099</v>
      </c>
      <c r="O1614" s="112" t="str">
        <f>IF(Table25[[#This Row],[Year End]]="No End","No End","FY"&amp;" "&amp;Table25[[#This Row],[Year End]])</f>
        <v>FY 2099</v>
      </c>
      <c r="P1614" s="27"/>
      <c r="Q1614" s="104">
        <f>_xlfn.IFNA(IF($B1614="","",VLOOKUP($B1614,'SWC Towers'!$A:$Q,$Q$2,FALSE)),"")</f>
        <v>0.5</v>
      </c>
      <c r="R1614" s="106" t="str">
        <f>_xlfn.IFNA(IF($B1614="","",VLOOKUP($B1614,'SWC Towers'!$A:$Q,$R$2,FALSE)),"")</f>
        <v/>
      </c>
      <c r="S1614" s="106" t="str">
        <f>_xlfn.IFNA(IF($B1614="","",VLOOKUP($B1614,'SWC Towers'!$A:$Q,$S$2,FALSE)),"")</f>
        <v/>
      </c>
      <c r="T1614" s="106">
        <f>_xlfn.IFNA(IF($B1614="","",VLOOKUP($B1614,'SWC Towers'!$A:$Q,$T$2,FALSE)),"")</f>
        <v>0.5</v>
      </c>
      <c r="U1614" s="104" t="str">
        <f>_xlfn.IFNA(IF($B1614="","",VLOOKUP($B1614,'SWC Towers'!$A:$Q,$U$2,FALSE)),"")</f>
        <v/>
      </c>
      <c r="V1614" s="104" t="str">
        <f>_xlfn.IFNA(IF($B1614="","",VLOOKUP($B1614,'SWC Towers'!$A:$Q,$V$2,FALSE)),"")</f>
        <v/>
      </c>
      <c r="W1614" s="104" t="str">
        <f>_xlfn.IFNA(IF($B1614="","",VLOOKUP($B1614,'SWC Towers'!$A:$Q,$W$2,FALSE)),"")</f>
        <v/>
      </c>
      <c r="X1614" s="104" t="str">
        <f>_xlfn.IFNA(IF($B1614="","",VLOOKUP($B1614,'SWC Towers'!$A:$Q,$X$2,FALSE)),"")</f>
        <v/>
      </c>
      <c r="Y1614" s="104" t="str">
        <f>_xlfn.IFNA(IF($B1614="","",VLOOKUP($B1614,'SWC Towers'!$A:$Q,$Y$2,FALSE)),"")</f>
        <v/>
      </c>
      <c r="Z1614" s="104" t="str">
        <f>_xlfn.IFNA(IF($B1614="","",VLOOKUP($B1614,'SWC Towers'!$A:$Q,$Z$2,FALSE)),"")</f>
        <v/>
      </c>
      <c r="AA1614" s="104" t="str">
        <f>_xlfn.IFNA(IF($B1614="","",VLOOKUP($B1614,'SWC Towers'!$A:$Q,$AA$2,FALSE)),"")</f>
        <v/>
      </c>
      <c r="AB1614" s="106" t="str">
        <f>_xlfn.IFNA(IF($B1614="","",VLOOKUP($B1614,'SWC Towers'!$A:$Q,$AB$2,FALSE)),"")</f>
        <v/>
      </c>
      <c r="AC1614" s="20">
        <f>SUM(Table25[[#This Row],[IT Tower: Application]:[Other/Non-IT ]])</f>
        <v>1</v>
      </c>
      <c r="AD1614" s="67"/>
      <c r="AE1614" s="67"/>
      <c r="AF1614" s="67"/>
      <c r="AG1614" s="67"/>
      <c r="AH1614" s="67"/>
      <c r="AI1614" s="67"/>
      <c r="AJ1614" s="67"/>
      <c r="AK1614" s="67"/>
      <c r="AL1614" s="67"/>
      <c r="AM1614" s="67"/>
      <c r="AN1614" s="67"/>
      <c r="AO1614" s="67"/>
      <c r="AP1614" s="67"/>
      <c r="AQ1614" s="67"/>
      <c r="AR1614" s="67"/>
      <c r="AS1614" s="67"/>
      <c r="AT1614" s="67"/>
      <c r="AU1614" s="67"/>
      <c r="AV1614" s="67"/>
      <c r="AW1614" s="67"/>
      <c r="AX1614" s="67"/>
      <c r="AY1614" s="67">
        <v>15845</v>
      </c>
      <c r="AZ1614" s="67">
        <v>39700</v>
      </c>
      <c r="BA1614" s="67">
        <v>39700</v>
      </c>
      <c r="BB1614" s="113">
        <v>48104</v>
      </c>
      <c r="BC1614" s="113">
        <v>11098</v>
      </c>
      <c r="BD1614" s="113"/>
      <c r="BE1614" s="113"/>
      <c r="BF1614" s="113"/>
      <c r="BG1614" s="113"/>
      <c r="BH1614" s="113"/>
      <c r="BI1614" s="113"/>
      <c r="BJ1614" s="113"/>
      <c r="BK1614" s="113"/>
      <c r="BL1614" s="113"/>
      <c r="BM1614" s="113"/>
      <c r="BN1614" s="113"/>
      <c r="BO1614" s="113"/>
      <c r="BP1614" s="113"/>
      <c r="BQ1614" s="113"/>
      <c r="BR1614" s="113"/>
      <c r="BS1614" s="113"/>
      <c r="BT1614" s="113"/>
      <c r="BU1614" s="113"/>
      <c r="BV1614" s="113"/>
      <c r="BW1614" s="113"/>
      <c r="BX1614" s="113"/>
      <c r="BY1614" s="113"/>
      <c r="BZ1614" s="113"/>
      <c r="CA1614" s="67"/>
      <c r="CB1614" s="113"/>
      <c r="CC1614" s="69">
        <f>SUM(Table25[[#This Row],[Contract Amount FY00]:[Contract Amount FY50]])</f>
        <v>154447</v>
      </c>
      <c r="CD1614" s="114"/>
    </row>
    <row r="1615" spans="1:82" x14ac:dyDescent="0.25">
      <c r="A1615" s="122" t="s">
        <v>1956</v>
      </c>
      <c r="B1615" s="122" t="s">
        <v>286</v>
      </c>
      <c r="C1615" s="122" t="s">
        <v>492</v>
      </c>
      <c r="E1615" s="26" t="str">
        <f>IFERROR(IF(VLOOKUP(Table25[[#This Row],[Contract No.]],Table3[#All],3,FALSE)="","No","Yes"),"")</f>
        <v>No</v>
      </c>
      <c r="F1615" s="107" t="str">
        <f>IFERROR(VLOOKUP(Table25[[#This Row],[Contract No.]],Table3[#All],3,FALSE),"")</f>
        <v/>
      </c>
      <c r="G1615" s="107" t="str">
        <f>IFERROR(IF(Table25[[#This Row],[Cooperative Purchase
(Yes/No)]]="Yes","Yes",IF(VLOOKUP(Table25[[#This Row],[Contract No.]],Table3[#All],1,FALSE)=Table25[[#This Row],[Contract No.]],"Yes","No")),"No")</f>
        <v>Yes</v>
      </c>
      <c r="H1615" s="51">
        <f>IFERROR(VLOOKUP(Table25[[#This Row],[Contract No.]],Table3[#All],4,FALSE),"")</f>
        <v>42401</v>
      </c>
      <c r="I1615" s="28">
        <f>IFERROR(IF(AND(MONTH(Table25[[#This Row],[Contract Start Date]])&gt;6,MONTH(Table25[[#This Row],[Contract Start Date]])&lt;=12),YEAR(Table25[[#This Row],[Contract Start Date]])+1,YEAR(Table25[[#This Row],[Contract Start Date]])),"")</f>
        <v>2016</v>
      </c>
      <c r="J1615" s="108">
        <f>Table25[[#This Row],[FY Formula start]]</f>
        <v>2016</v>
      </c>
      <c r="K1615" s="59" t="str">
        <f>"FY"&amp;" "&amp;Table25[[#This Row],[Year Start]]</f>
        <v>FY 2016</v>
      </c>
      <c r="L1615" s="109">
        <f>IFERROR(VLOOKUP(Table25[[#This Row],[Contract No.]],Table3[#All],5,FALSE),"")</f>
        <v>72717</v>
      </c>
      <c r="M1615" s="110">
        <f>IFERROR(IF(Table25[[#This Row],[Contract End Date]]="99/99/9999","No End",IF(AND(MONTH(Table25[[#This Row],[Contract End Date]])&gt;6,MONTH(Table25[[#This Row],[Contract End Date]])&lt;=12),YEAR(Table25[[#This Row],[Contract End Date]])+1,YEAR(Table25[[#This Row],[Contract End Date]]))),"")</f>
        <v>2099</v>
      </c>
      <c r="N1615" s="111">
        <f>Table25[[#This Row],[FY Formula end]]</f>
        <v>2099</v>
      </c>
      <c r="O1615" s="112" t="str">
        <f>IF(Table25[[#This Row],[Year End]]="No End","No End","FY"&amp;" "&amp;Table25[[#This Row],[Year End]])</f>
        <v>FY 2099</v>
      </c>
      <c r="P1615" s="27"/>
      <c r="Q1615" s="104">
        <f>_xlfn.IFNA(IF($B1615="","",VLOOKUP($B1615,'SWC Towers'!$A:$Q,$Q$2,FALSE)),"")</f>
        <v>0.5</v>
      </c>
      <c r="R1615" s="106" t="str">
        <f>_xlfn.IFNA(IF($B1615="","",VLOOKUP($B1615,'SWC Towers'!$A:$Q,$R$2,FALSE)),"")</f>
        <v/>
      </c>
      <c r="S1615" s="106" t="str">
        <f>_xlfn.IFNA(IF($B1615="","",VLOOKUP($B1615,'SWC Towers'!$A:$Q,$S$2,FALSE)),"")</f>
        <v/>
      </c>
      <c r="T1615" s="106">
        <f>_xlfn.IFNA(IF($B1615="","",VLOOKUP($B1615,'SWC Towers'!$A:$Q,$T$2,FALSE)),"")</f>
        <v>0.5</v>
      </c>
      <c r="U1615" s="104" t="str">
        <f>_xlfn.IFNA(IF($B1615="","",VLOOKUP($B1615,'SWC Towers'!$A:$Q,$U$2,FALSE)),"")</f>
        <v/>
      </c>
      <c r="V1615" s="104" t="str">
        <f>_xlfn.IFNA(IF($B1615="","",VLOOKUP($B1615,'SWC Towers'!$A:$Q,$V$2,FALSE)),"")</f>
        <v/>
      </c>
      <c r="W1615" s="104" t="str">
        <f>_xlfn.IFNA(IF($B1615="","",VLOOKUP($B1615,'SWC Towers'!$A:$Q,$W$2,FALSE)),"")</f>
        <v/>
      </c>
      <c r="X1615" s="104" t="str">
        <f>_xlfn.IFNA(IF($B1615="","",VLOOKUP($B1615,'SWC Towers'!$A:$Q,$X$2,FALSE)),"")</f>
        <v/>
      </c>
      <c r="Y1615" s="104" t="str">
        <f>_xlfn.IFNA(IF($B1615="","",VLOOKUP($B1615,'SWC Towers'!$A:$Q,$Y$2,FALSE)),"")</f>
        <v/>
      </c>
      <c r="Z1615" s="104" t="str">
        <f>_xlfn.IFNA(IF($B1615="","",VLOOKUP($B1615,'SWC Towers'!$A:$Q,$Z$2,FALSE)),"")</f>
        <v/>
      </c>
      <c r="AA1615" s="104" t="str">
        <f>_xlfn.IFNA(IF($B1615="","",VLOOKUP($B1615,'SWC Towers'!$A:$Q,$AA$2,FALSE)),"")</f>
        <v/>
      </c>
      <c r="AB1615" s="106" t="str">
        <f>_xlfn.IFNA(IF($B1615="","",VLOOKUP($B1615,'SWC Towers'!$A:$Q,$AB$2,FALSE)),"")</f>
        <v/>
      </c>
      <c r="AC1615" s="20">
        <f>SUM(Table25[[#This Row],[IT Tower: Application]:[Other/Non-IT ]])</f>
        <v>1</v>
      </c>
      <c r="AD1615" s="67"/>
      <c r="AE1615" s="67"/>
      <c r="AF1615" s="67"/>
      <c r="AG1615" s="67"/>
      <c r="AH1615" s="67"/>
      <c r="AI1615" s="67"/>
      <c r="AJ1615" s="67"/>
      <c r="AK1615" s="67"/>
      <c r="AL1615" s="67"/>
      <c r="AM1615" s="67"/>
      <c r="AN1615" s="67"/>
      <c r="AO1615" s="67"/>
      <c r="AP1615" s="67"/>
      <c r="AQ1615" s="67"/>
      <c r="AR1615" s="67"/>
      <c r="AS1615" s="67"/>
      <c r="AT1615" s="67">
        <v>0</v>
      </c>
      <c r="AU1615" s="67">
        <v>28680</v>
      </c>
      <c r="AV1615" s="67"/>
      <c r="AW1615" s="67"/>
      <c r="AX1615" s="67"/>
      <c r="AY1615" s="67"/>
      <c r="AZ1615" s="67"/>
      <c r="BA1615" s="67"/>
      <c r="BB1615" s="113"/>
      <c r="BC1615" s="113"/>
      <c r="BD1615" s="113"/>
      <c r="BE1615" s="113"/>
      <c r="BF1615" s="113"/>
      <c r="BG1615" s="113"/>
      <c r="BH1615" s="113"/>
      <c r="BI1615" s="113"/>
      <c r="BJ1615" s="113"/>
      <c r="BK1615" s="113"/>
      <c r="BL1615" s="113"/>
      <c r="BM1615" s="113"/>
      <c r="BN1615" s="113"/>
      <c r="BO1615" s="113"/>
      <c r="BP1615" s="113"/>
      <c r="BQ1615" s="113"/>
      <c r="BR1615" s="113"/>
      <c r="BS1615" s="113"/>
      <c r="BT1615" s="113"/>
      <c r="BU1615" s="113"/>
      <c r="BV1615" s="113"/>
      <c r="BW1615" s="113"/>
      <c r="BX1615" s="113"/>
      <c r="BY1615" s="113"/>
      <c r="BZ1615" s="113"/>
      <c r="CA1615" s="67"/>
      <c r="CB1615" s="113"/>
      <c r="CC1615" s="69">
        <f>SUM(Table25[[#This Row],[Contract Amount FY00]:[Contract Amount FY50]])</f>
        <v>28680</v>
      </c>
      <c r="CD1615" s="114"/>
    </row>
    <row r="1616" spans="1:82" x14ac:dyDescent="0.25">
      <c r="A1616" s="122" t="s">
        <v>1956</v>
      </c>
      <c r="B1616" s="122" t="s">
        <v>286</v>
      </c>
      <c r="C1616" s="122" t="s">
        <v>1755</v>
      </c>
      <c r="E1616" s="26" t="str">
        <f>IFERROR(IF(VLOOKUP(Table25[[#This Row],[Contract No.]],Table3[#All],3,FALSE)="","No","Yes"),"")</f>
        <v>No</v>
      </c>
      <c r="F1616" s="107" t="str">
        <f>IFERROR(VLOOKUP(Table25[[#This Row],[Contract No.]],Table3[#All],3,FALSE),"")</f>
        <v/>
      </c>
      <c r="G1616" s="107" t="str">
        <f>IFERROR(IF(Table25[[#This Row],[Cooperative Purchase
(Yes/No)]]="Yes","Yes",IF(VLOOKUP(Table25[[#This Row],[Contract No.]],Table3[#All],1,FALSE)=Table25[[#This Row],[Contract No.]],"Yes","No")),"No")</f>
        <v>Yes</v>
      </c>
      <c r="H1616" s="51">
        <f>IFERROR(VLOOKUP(Table25[[#This Row],[Contract No.]],Table3[#All],4,FALSE),"")</f>
        <v>42401</v>
      </c>
      <c r="I1616" s="28">
        <f>IFERROR(IF(AND(MONTH(Table25[[#This Row],[Contract Start Date]])&gt;6,MONTH(Table25[[#This Row],[Contract Start Date]])&lt;=12),YEAR(Table25[[#This Row],[Contract Start Date]])+1,YEAR(Table25[[#This Row],[Contract Start Date]])),"")</f>
        <v>2016</v>
      </c>
      <c r="J1616" s="108">
        <f>Table25[[#This Row],[FY Formula start]]</f>
        <v>2016</v>
      </c>
      <c r="K1616" s="59" t="str">
        <f>"FY"&amp;" "&amp;Table25[[#This Row],[Year Start]]</f>
        <v>FY 2016</v>
      </c>
      <c r="L1616" s="109">
        <f>IFERROR(VLOOKUP(Table25[[#This Row],[Contract No.]],Table3[#All],5,FALSE),"")</f>
        <v>72717</v>
      </c>
      <c r="M1616" s="110">
        <f>IFERROR(IF(Table25[[#This Row],[Contract End Date]]="99/99/9999","No End",IF(AND(MONTH(Table25[[#This Row],[Contract End Date]])&gt;6,MONTH(Table25[[#This Row],[Contract End Date]])&lt;=12),YEAR(Table25[[#This Row],[Contract End Date]])+1,YEAR(Table25[[#This Row],[Contract End Date]]))),"")</f>
        <v>2099</v>
      </c>
      <c r="N1616" s="111">
        <f>Table25[[#This Row],[FY Formula end]]</f>
        <v>2099</v>
      </c>
      <c r="O1616" s="112" t="str">
        <f>IF(Table25[[#This Row],[Year End]]="No End","No End","FY"&amp;" "&amp;Table25[[#This Row],[Year End]])</f>
        <v>FY 2099</v>
      </c>
      <c r="P1616" s="27"/>
      <c r="Q1616" s="104">
        <f>_xlfn.IFNA(IF($B1616="","",VLOOKUP($B1616,'SWC Towers'!$A:$Q,$Q$2,FALSE)),"")</f>
        <v>0.5</v>
      </c>
      <c r="R1616" s="106" t="str">
        <f>_xlfn.IFNA(IF($B1616="","",VLOOKUP($B1616,'SWC Towers'!$A:$Q,$R$2,FALSE)),"")</f>
        <v/>
      </c>
      <c r="S1616" s="106" t="str">
        <f>_xlfn.IFNA(IF($B1616="","",VLOOKUP($B1616,'SWC Towers'!$A:$Q,$S$2,FALSE)),"")</f>
        <v/>
      </c>
      <c r="T1616" s="106">
        <f>_xlfn.IFNA(IF($B1616="","",VLOOKUP($B1616,'SWC Towers'!$A:$Q,$T$2,FALSE)),"")</f>
        <v>0.5</v>
      </c>
      <c r="U1616" s="104" t="str">
        <f>_xlfn.IFNA(IF($B1616="","",VLOOKUP($B1616,'SWC Towers'!$A:$Q,$U$2,FALSE)),"")</f>
        <v/>
      </c>
      <c r="V1616" s="104" t="str">
        <f>_xlfn.IFNA(IF($B1616="","",VLOOKUP($B1616,'SWC Towers'!$A:$Q,$V$2,FALSE)),"")</f>
        <v/>
      </c>
      <c r="W1616" s="104" t="str">
        <f>_xlfn.IFNA(IF($B1616="","",VLOOKUP($B1616,'SWC Towers'!$A:$Q,$W$2,FALSE)),"")</f>
        <v/>
      </c>
      <c r="X1616" s="104" t="str">
        <f>_xlfn.IFNA(IF($B1616="","",VLOOKUP($B1616,'SWC Towers'!$A:$Q,$X$2,FALSE)),"")</f>
        <v/>
      </c>
      <c r="Y1616" s="104" t="str">
        <f>_xlfn.IFNA(IF($B1616="","",VLOOKUP($B1616,'SWC Towers'!$A:$Q,$Y$2,FALSE)),"")</f>
        <v/>
      </c>
      <c r="Z1616" s="104" t="str">
        <f>_xlfn.IFNA(IF($B1616="","",VLOOKUP($B1616,'SWC Towers'!$A:$Q,$Z$2,FALSE)),"")</f>
        <v/>
      </c>
      <c r="AA1616" s="104" t="str">
        <f>_xlfn.IFNA(IF($B1616="","",VLOOKUP($B1616,'SWC Towers'!$A:$Q,$AA$2,FALSE)),"")</f>
        <v/>
      </c>
      <c r="AB1616" s="106" t="str">
        <f>_xlfn.IFNA(IF($B1616="","",VLOOKUP($B1616,'SWC Towers'!$A:$Q,$AB$2,FALSE)),"")</f>
        <v/>
      </c>
      <c r="AC1616" s="20">
        <f>SUM(Table25[[#This Row],[IT Tower: Application]:[Other/Non-IT ]])</f>
        <v>1</v>
      </c>
      <c r="AD1616" s="67"/>
      <c r="AE1616" s="67"/>
      <c r="AF1616" s="67"/>
      <c r="AG1616" s="67"/>
      <c r="AH1616" s="67"/>
      <c r="AI1616" s="67"/>
      <c r="AJ1616" s="67"/>
      <c r="AK1616" s="67"/>
      <c r="AL1616" s="67"/>
      <c r="AM1616" s="67"/>
      <c r="AN1616" s="67"/>
      <c r="AO1616" s="67"/>
      <c r="AP1616" s="67"/>
      <c r="AQ1616" s="67"/>
      <c r="AR1616" s="67"/>
      <c r="AS1616" s="67"/>
      <c r="AT1616" s="67">
        <v>27244</v>
      </c>
      <c r="AU1616" s="67">
        <v>200410</v>
      </c>
      <c r="AV1616" s="67">
        <v>193158</v>
      </c>
      <c r="AW1616" s="67">
        <v>200316</v>
      </c>
      <c r="AX1616" s="67">
        <v>193256</v>
      </c>
      <c r="AY1616" s="67">
        <v>192962</v>
      </c>
      <c r="AZ1616" s="67">
        <v>191394</v>
      </c>
      <c r="BA1616" s="67">
        <v>199234</v>
      </c>
      <c r="BB1616" s="113">
        <v>0</v>
      </c>
      <c r="BC1616" s="113"/>
      <c r="BD1616" s="113"/>
      <c r="BE1616" s="113"/>
      <c r="BF1616" s="113"/>
      <c r="BG1616" s="113"/>
      <c r="BH1616" s="113"/>
      <c r="BI1616" s="113"/>
      <c r="BJ1616" s="113"/>
      <c r="BK1616" s="113"/>
      <c r="BL1616" s="113"/>
      <c r="BM1616" s="113"/>
      <c r="BN1616" s="113"/>
      <c r="BO1616" s="113"/>
      <c r="BP1616" s="113"/>
      <c r="BQ1616" s="113"/>
      <c r="BR1616" s="113"/>
      <c r="BS1616" s="113"/>
      <c r="BT1616" s="113"/>
      <c r="BU1616" s="113"/>
      <c r="BV1616" s="113"/>
      <c r="BW1616" s="113"/>
      <c r="BX1616" s="113"/>
      <c r="BY1616" s="113"/>
      <c r="BZ1616" s="113"/>
      <c r="CA1616" s="67"/>
      <c r="CB1616" s="113"/>
      <c r="CC1616" s="69">
        <f>SUM(Table25[[#This Row],[Contract Amount FY00]:[Contract Amount FY50]])</f>
        <v>1397974</v>
      </c>
      <c r="CD1616" s="114"/>
    </row>
    <row r="1617" spans="1:82" x14ac:dyDescent="0.25">
      <c r="A1617" s="122" t="s">
        <v>1956</v>
      </c>
      <c r="B1617" s="122" t="s">
        <v>286</v>
      </c>
      <c r="C1617" s="122" t="s">
        <v>540</v>
      </c>
      <c r="E1617" s="26" t="str">
        <f>IFERROR(IF(VLOOKUP(Table25[[#This Row],[Contract No.]],Table3[#All],3,FALSE)="","No","Yes"),"")</f>
        <v>No</v>
      </c>
      <c r="F1617" s="107" t="str">
        <f>IFERROR(VLOOKUP(Table25[[#This Row],[Contract No.]],Table3[#All],3,FALSE),"")</f>
        <v/>
      </c>
      <c r="G1617" s="107" t="str">
        <f>IFERROR(IF(Table25[[#This Row],[Cooperative Purchase
(Yes/No)]]="Yes","Yes",IF(VLOOKUP(Table25[[#This Row],[Contract No.]],Table3[#All],1,FALSE)=Table25[[#This Row],[Contract No.]],"Yes","No")),"No")</f>
        <v>Yes</v>
      </c>
      <c r="H1617" s="51">
        <f>IFERROR(VLOOKUP(Table25[[#This Row],[Contract No.]],Table3[#All],4,FALSE),"")</f>
        <v>42401</v>
      </c>
      <c r="I1617" s="28">
        <f>IFERROR(IF(AND(MONTH(Table25[[#This Row],[Contract Start Date]])&gt;6,MONTH(Table25[[#This Row],[Contract Start Date]])&lt;=12),YEAR(Table25[[#This Row],[Contract Start Date]])+1,YEAR(Table25[[#This Row],[Contract Start Date]])),"")</f>
        <v>2016</v>
      </c>
      <c r="J1617" s="108">
        <f>Table25[[#This Row],[FY Formula start]]</f>
        <v>2016</v>
      </c>
      <c r="K1617" s="59" t="str">
        <f>"FY"&amp;" "&amp;Table25[[#This Row],[Year Start]]</f>
        <v>FY 2016</v>
      </c>
      <c r="L1617" s="109">
        <f>IFERROR(VLOOKUP(Table25[[#This Row],[Contract No.]],Table3[#All],5,FALSE),"")</f>
        <v>72717</v>
      </c>
      <c r="M1617" s="110">
        <f>IFERROR(IF(Table25[[#This Row],[Contract End Date]]="99/99/9999","No End",IF(AND(MONTH(Table25[[#This Row],[Contract End Date]])&gt;6,MONTH(Table25[[#This Row],[Contract End Date]])&lt;=12),YEAR(Table25[[#This Row],[Contract End Date]])+1,YEAR(Table25[[#This Row],[Contract End Date]]))),"")</f>
        <v>2099</v>
      </c>
      <c r="N1617" s="111">
        <f>Table25[[#This Row],[FY Formula end]]</f>
        <v>2099</v>
      </c>
      <c r="O1617" s="112" t="str">
        <f>IF(Table25[[#This Row],[Year End]]="No End","No End","FY"&amp;" "&amp;Table25[[#This Row],[Year End]])</f>
        <v>FY 2099</v>
      </c>
      <c r="P1617" s="27"/>
      <c r="Q1617" s="104">
        <f>_xlfn.IFNA(IF($B1617="","",VLOOKUP($B1617,'SWC Towers'!$A:$Q,$Q$2,FALSE)),"")</f>
        <v>0.5</v>
      </c>
      <c r="R1617" s="106" t="str">
        <f>_xlfn.IFNA(IF($B1617="","",VLOOKUP($B1617,'SWC Towers'!$A:$Q,$R$2,FALSE)),"")</f>
        <v/>
      </c>
      <c r="S1617" s="106" t="str">
        <f>_xlfn.IFNA(IF($B1617="","",VLOOKUP($B1617,'SWC Towers'!$A:$Q,$S$2,FALSE)),"")</f>
        <v/>
      </c>
      <c r="T1617" s="106">
        <f>_xlfn.IFNA(IF($B1617="","",VLOOKUP($B1617,'SWC Towers'!$A:$Q,$T$2,FALSE)),"")</f>
        <v>0.5</v>
      </c>
      <c r="U1617" s="104" t="str">
        <f>_xlfn.IFNA(IF($B1617="","",VLOOKUP($B1617,'SWC Towers'!$A:$Q,$U$2,FALSE)),"")</f>
        <v/>
      </c>
      <c r="V1617" s="104" t="str">
        <f>_xlfn.IFNA(IF($B1617="","",VLOOKUP($B1617,'SWC Towers'!$A:$Q,$V$2,FALSE)),"")</f>
        <v/>
      </c>
      <c r="W1617" s="104" t="str">
        <f>_xlfn.IFNA(IF($B1617="","",VLOOKUP($B1617,'SWC Towers'!$A:$Q,$W$2,FALSE)),"")</f>
        <v/>
      </c>
      <c r="X1617" s="104" t="str">
        <f>_xlfn.IFNA(IF($B1617="","",VLOOKUP($B1617,'SWC Towers'!$A:$Q,$X$2,FALSE)),"")</f>
        <v/>
      </c>
      <c r="Y1617" s="104" t="str">
        <f>_xlfn.IFNA(IF($B1617="","",VLOOKUP($B1617,'SWC Towers'!$A:$Q,$Y$2,FALSE)),"")</f>
        <v/>
      </c>
      <c r="Z1617" s="104" t="str">
        <f>_xlfn.IFNA(IF($B1617="","",VLOOKUP($B1617,'SWC Towers'!$A:$Q,$Z$2,FALSE)),"")</f>
        <v/>
      </c>
      <c r="AA1617" s="104" t="str">
        <f>_xlfn.IFNA(IF($B1617="","",VLOOKUP($B1617,'SWC Towers'!$A:$Q,$AA$2,FALSE)),"")</f>
        <v/>
      </c>
      <c r="AB1617" s="106" t="str">
        <f>_xlfn.IFNA(IF($B1617="","",VLOOKUP($B1617,'SWC Towers'!$A:$Q,$AB$2,FALSE)),"")</f>
        <v/>
      </c>
      <c r="AC1617" s="20">
        <f>SUM(Table25[[#This Row],[IT Tower: Application]:[Other/Non-IT ]])</f>
        <v>1</v>
      </c>
      <c r="AD1617" s="67"/>
      <c r="AE1617" s="67"/>
      <c r="AF1617" s="67"/>
      <c r="AG1617" s="67"/>
      <c r="AH1617" s="67"/>
      <c r="AI1617" s="67"/>
      <c r="AJ1617" s="67"/>
      <c r="AK1617" s="67"/>
      <c r="AL1617" s="67"/>
      <c r="AM1617" s="67"/>
      <c r="AN1617" s="67"/>
      <c r="AO1617" s="67"/>
      <c r="AP1617" s="67"/>
      <c r="AQ1617" s="67"/>
      <c r="AR1617" s="67"/>
      <c r="AS1617" s="67"/>
      <c r="AT1617" s="67"/>
      <c r="AU1617" s="67">
        <v>235853</v>
      </c>
      <c r="AV1617" s="67">
        <v>568634</v>
      </c>
      <c r="AW1617" s="67">
        <v>954898</v>
      </c>
      <c r="AX1617" s="67">
        <v>635434</v>
      </c>
      <c r="AY1617" s="67">
        <v>362223</v>
      </c>
      <c r="AZ1617" s="67">
        <v>61150</v>
      </c>
      <c r="BA1617" s="67"/>
      <c r="BB1617" s="113"/>
      <c r="BC1617" s="113"/>
      <c r="BD1617" s="113"/>
      <c r="BE1617" s="113"/>
      <c r="BF1617" s="113"/>
      <c r="BG1617" s="113"/>
      <c r="BH1617" s="113"/>
      <c r="BI1617" s="113"/>
      <c r="BJ1617" s="113"/>
      <c r="BK1617" s="113"/>
      <c r="BL1617" s="113"/>
      <c r="BM1617" s="113"/>
      <c r="BN1617" s="113"/>
      <c r="BO1617" s="113"/>
      <c r="BP1617" s="113"/>
      <c r="BQ1617" s="113"/>
      <c r="BR1617" s="113"/>
      <c r="BS1617" s="113"/>
      <c r="BT1617" s="113"/>
      <c r="BU1617" s="113"/>
      <c r="BV1617" s="113"/>
      <c r="BW1617" s="113"/>
      <c r="BX1617" s="113"/>
      <c r="BY1617" s="113"/>
      <c r="BZ1617" s="113"/>
      <c r="CA1617" s="67"/>
      <c r="CB1617" s="113"/>
      <c r="CC1617" s="69">
        <f>SUM(Table25[[#This Row],[Contract Amount FY00]:[Contract Amount FY50]])</f>
        <v>2818192</v>
      </c>
      <c r="CD1617" s="114"/>
    </row>
    <row r="1618" spans="1:82" x14ac:dyDescent="0.25">
      <c r="A1618" s="122" t="s">
        <v>1956</v>
      </c>
      <c r="B1618" s="122" t="s">
        <v>286</v>
      </c>
      <c r="C1618" s="122" t="s">
        <v>1203</v>
      </c>
      <c r="E1618" s="26" t="str">
        <f>IFERROR(IF(VLOOKUP(Table25[[#This Row],[Contract No.]],Table3[#All],3,FALSE)="","No","Yes"),"")</f>
        <v>No</v>
      </c>
      <c r="F1618" s="107" t="str">
        <f>IFERROR(VLOOKUP(Table25[[#This Row],[Contract No.]],Table3[#All],3,FALSE),"")</f>
        <v/>
      </c>
      <c r="G1618" s="107" t="str">
        <f>IFERROR(IF(Table25[[#This Row],[Cooperative Purchase
(Yes/No)]]="Yes","Yes",IF(VLOOKUP(Table25[[#This Row],[Contract No.]],Table3[#All],1,FALSE)=Table25[[#This Row],[Contract No.]],"Yes","No")),"No")</f>
        <v>Yes</v>
      </c>
      <c r="H1618" s="51">
        <f>IFERROR(VLOOKUP(Table25[[#This Row],[Contract No.]],Table3[#All],4,FALSE),"")</f>
        <v>42401</v>
      </c>
      <c r="I1618" s="28">
        <f>IFERROR(IF(AND(MONTH(Table25[[#This Row],[Contract Start Date]])&gt;6,MONTH(Table25[[#This Row],[Contract Start Date]])&lt;=12),YEAR(Table25[[#This Row],[Contract Start Date]])+1,YEAR(Table25[[#This Row],[Contract Start Date]])),"")</f>
        <v>2016</v>
      </c>
      <c r="J1618" s="108">
        <f>Table25[[#This Row],[FY Formula start]]</f>
        <v>2016</v>
      </c>
      <c r="K1618" s="59" t="str">
        <f>"FY"&amp;" "&amp;Table25[[#This Row],[Year Start]]</f>
        <v>FY 2016</v>
      </c>
      <c r="L1618" s="109">
        <f>IFERROR(VLOOKUP(Table25[[#This Row],[Contract No.]],Table3[#All],5,FALSE),"")</f>
        <v>72717</v>
      </c>
      <c r="M1618" s="110">
        <f>IFERROR(IF(Table25[[#This Row],[Contract End Date]]="99/99/9999","No End",IF(AND(MONTH(Table25[[#This Row],[Contract End Date]])&gt;6,MONTH(Table25[[#This Row],[Contract End Date]])&lt;=12),YEAR(Table25[[#This Row],[Contract End Date]])+1,YEAR(Table25[[#This Row],[Contract End Date]]))),"")</f>
        <v>2099</v>
      </c>
      <c r="N1618" s="111">
        <f>Table25[[#This Row],[FY Formula end]]</f>
        <v>2099</v>
      </c>
      <c r="O1618" s="112" t="str">
        <f>IF(Table25[[#This Row],[Year End]]="No End","No End","FY"&amp;" "&amp;Table25[[#This Row],[Year End]])</f>
        <v>FY 2099</v>
      </c>
      <c r="P1618" s="27"/>
      <c r="Q1618" s="104">
        <f>_xlfn.IFNA(IF($B1618="","",VLOOKUP($B1618,'SWC Towers'!$A:$Q,$Q$2,FALSE)),"")</f>
        <v>0.5</v>
      </c>
      <c r="R1618" s="106" t="str">
        <f>_xlfn.IFNA(IF($B1618="","",VLOOKUP($B1618,'SWC Towers'!$A:$Q,$R$2,FALSE)),"")</f>
        <v/>
      </c>
      <c r="S1618" s="106" t="str">
        <f>_xlfn.IFNA(IF($B1618="","",VLOOKUP($B1618,'SWC Towers'!$A:$Q,$S$2,FALSE)),"")</f>
        <v/>
      </c>
      <c r="T1618" s="106">
        <f>_xlfn.IFNA(IF($B1618="","",VLOOKUP($B1618,'SWC Towers'!$A:$Q,$T$2,FALSE)),"")</f>
        <v>0.5</v>
      </c>
      <c r="U1618" s="104" t="str">
        <f>_xlfn.IFNA(IF($B1618="","",VLOOKUP($B1618,'SWC Towers'!$A:$Q,$U$2,FALSE)),"")</f>
        <v/>
      </c>
      <c r="V1618" s="104" t="str">
        <f>_xlfn.IFNA(IF($B1618="","",VLOOKUP($B1618,'SWC Towers'!$A:$Q,$V$2,FALSE)),"")</f>
        <v/>
      </c>
      <c r="W1618" s="104" t="str">
        <f>_xlfn.IFNA(IF($B1618="","",VLOOKUP($B1618,'SWC Towers'!$A:$Q,$W$2,FALSE)),"")</f>
        <v/>
      </c>
      <c r="X1618" s="104" t="str">
        <f>_xlfn.IFNA(IF($B1618="","",VLOOKUP($B1618,'SWC Towers'!$A:$Q,$X$2,FALSE)),"")</f>
        <v/>
      </c>
      <c r="Y1618" s="104" t="str">
        <f>_xlfn.IFNA(IF($B1618="","",VLOOKUP($B1618,'SWC Towers'!$A:$Q,$Y$2,FALSE)),"")</f>
        <v/>
      </c>
      <c r="Z1618" s="104" t="str">
        <f>_xlfn.IFNA(IF($B1618="","",VLOOKUP($B1618,'SWC Towers'!$A:$Q,$Z$2,FALSE)),"")</f>
        <v/>
      </c>
      <c r="AA1618" s="104" t="str">
        <f>_xlfn.IFNA(IF($B1618="","",VLOOKUP($B1618,'SWC Towers'!$A:$Q,$AA$2,FALSE)),"")</f>
        <v/>
      </c>
      <c r="AB1618" s="106" t="str">
        <f>_xlfn.IFNA(IF($B1618="","",VLOOKUP($B1618,'SWC Towers'!$A:$Q,$AB$2,FALSE)),"")</f>
        <v/>
      </c>
      <c r="AC1618" s="20">
        <f>SUM(Table25[[#This Row],[IT Tower: Application]:[Other/Non-IT ]])</f>
        <v>1</v>
      </c>
      <c r="AD1618" s="67"/>
      <c r="AE1618" s="67"/>
      <c r="AF1618" s="67"/>
      <c r="AG1618" s="67"/>
      <c r="AH1618" s="67"/>
      <c r="AI1618" s="67"/>
      <c r="AJ1618" s="67"/>
      <c r="AK1618" s="67"/>
      <c r="AL1618" s="67"/>
      <c r="AM1618" s="67"/>
      <c r="AN1618" s="67"/>
      <c r="AO1618" s="67"/>
      <c r="AP1618" s="67"/>
      <c r="AQ1618" s="67"/>
      <c r="AR1618" s="67"/>
      <c r="AS1618" s="67"/>
      <c r="AT1618" s="67"/>
      <c r="AU1618" s="67"/>
      <c r="AV1618" s="67">
        <v>37464</v>
      </c>
      <c r="AW1618" s="67">
        <v>158394</v>
      </c>
      <c r="AX1618" s="67">
        <v>159344</v>
      </c>
      <c r="AY1618" s="67">
        <v>0</v>
      </c>
      <c r="AZ1618" s="67"/>
      <c r="BA1618" s="67"/>
      <c r="BB1618" s="113"/>
      <c r="BC1618" s="113"/>
      <c r="BD1618" s="113"/>
      <c r="BE1618" s="113"/>
      <c r="BF1618" s="113"/>
      <c r="BG1618" s="113"/>
      <c r="BH1618" s="113"/>
      <c r="BI1618" s="113"/>
      <c r="BJ1618" s="113"/>
      <c r="BK1618" s="113"/>
      <c r="BL1618" s="113"/>
      <c r="BM1618" s="113"/>
      <c r="BN1618" s="113"/>
      <c r="BO1618" s="113"/>
      <c r="BP1618" s="113"/>
      <c r="BQ1618" s="113"/>
      <c r="BR1618" s="113"/>
      <c r="BS1618" s="113"/>
      <c r="BT1618" s="113"/>
      <c r="BU1618" s="113"/>
      <c r="BV1618" s="113"/>
      <c r="BW1618" s="113"/>
      <c r="BX1618" s="113"/>
      <c r="BY1618" s="113"/>
      <c r="BZ1618" s="113"/>
      <c r="CA1618" s="67"/>
      <c r="CB1618" s="113"/>
      <c r="CC1618" s="69">
        <f>SUM(Table25[[#This Row],[Contract Amount FY00]:[Contract Amount FY50]])</f>
        <v>355202</v>
      </c>
      <c r="CD1618" s="114"/>
    </row>
    <row r="1619" spans="1:82" x14ac:dyDescent="0.25">
      <c r="A1619" s="122" t="s">
        <v>1956</v>
      </c>
      <c r="B1619" s="122" t="s">
        <v>286</v>
      </c>
      <c r="C1619" s="122" t="s">
        <v>1204</v>
      </c>
      <c r="E1619" s="26" t="str">
        <f>IFERROR(IF(VLOOKUP(Table25[[#This Row],[Contract No.]],Table3[#All],3,FALSE)="","No","Yes"),"")</f>
        <v>No</v>
      </c>
      <c r="F1619" s="107" t="str">
        <f>IFERROR(VLOOKUP(Table25[[#This Row],[Contract No.]],Table3[#All],3,FALSE),"")</f>
        <v/>
      </c>
      <c r="G1619" s="107" t="str">
        <f>IFERROR(IF(Table25[[#This Row],[Cooperative Purchase
(Yes/No)]]="Yes","Yes",IF(VLOOKUP(Table25[[#This Row],[Contract No.]],Table3[#All],1,FALSE)=Table25[[#This Row],[Contract No.]],"Yes","No")),"No")</f>
        <v>Yes</v>
      </c>
      <c r="H1619" s="51">
        <f>IFERROR(VLOOKUP(Table25[[#This Row],[Contract No.]],Table3[#All],4,FALSE),"")</f>
        <v>42401</v>
      </c>
      <c r="I1619" s="28">
        <f>IFERROR(IF(AND(MONTH(Table25[[#This Row],[Contract Start Date]])&gt;6,MONTH(Table25[[#This Row],[Contract Start Date]])&lt;=12),YEAR(Table25[[#This Row],[Contract Start Date]])+1,YEAR(Table25[[#This Row],[Contract Start Date]])),"")</f>
        <v>2016</v>
      </c>
      <c r="J1619" s="108">
        <f>Table25[[#This Row],[FY Formula start]]</f>
        <v>2016</v>
      </c>
      <c r="K1619" s="59" t="str">
        <f>"FY"&amp;" "&amp;Table25[[#This Row],[Year Start]]</f>
        <v>FY 2016</v>
      </c>
      <c r="L1619" s="109">
        <f>IFERROR(VLOOKUP(Table25[[#This Row],[Contract No.]],Table3[#All],5,FALSE),"")</f>
        <v>72717</v>
      </c>
      <c r="M1619" s="110">
        <f>IFERROR(IF(Table25[[#This Row],[Contract End Date]]="99/99/9999","No End",IF(AND(MONTH(Table25[[#This Row],[Contract End Date]])&gt;6,MONTH(Table25[[#This Row],[Contract End Date]])&lt;=12),YEAR(Table25[[#This Row],[Contract End Date]])+1,YEAR(Table25[[#This Row],[Contract End Date]]))),"")</f>
        <v>2099</v>
      </c>
      <c r="N1619" s="111">
        <f>Table25[[#This Row],[FY Formula end]]</f>
        <v>2099</v>
      </c>
      <c r="O1619" s="112" t="str">
        <f>IF(Table25[[#This Row],[Year End]]="No End","No End","FY"&amp;" "&amp;Table25[[#This Row],[Year End]])</f>
        <v>FY 2099</v>
      </c>
      <c r="P1619" s="27"/>
      <c r="Q1619" s="104">
        <f>_xlfn.IFNA(IF($B1619="","",VLOOKUP($B1619,'SWC Towers'!$A:$Q,$Q$2,FALSE)),"")</f>
        <v>0.5</v>
      </c>
      <c r="R1619" s="106" t="str">
        <f>_xlfn.IFNA(IF($B1619="","",VLOOKUP($B1619,'SWC Towers'!$A:$Q,$R$2,FALSE)),"")</f>
        <v/>
      </c>
      <c r="S1619" s="106" t="str">
        <f>_xlfn.IFNA(IF($B1619="","",VLOOKUP($B1619,'SWC Towers'!$A:$Q,$S$2,FALSE)),"")</f>
        <v/>
      </c>
      <c r="T1619" s="106">
        <f>_xlfn.IFNA(IF($B1619="","",VLOOKUP($B1619,'SWC Towers'!$A:$Q,$T$2,FALSE)),"")</f>
        <v>0.5</v>
      </c>
      <c r="U1619" s="104" t="str">
        <f>_xlfn.IFNA(IF($B1619="","",VLOOKUP($B1619,'SWC Towers'!$A:$Q,$U$2,FALSE)),"")</f>
        <v/>
      </c>
      <c r="V1619" s="104" t="str">
        <f>_xlfn.IFNA(IF($B1619="","",VLOOKUP($B1619,'SWC Towers'!$A:$Q,$V$2,FALSE)),"")</f>
        <v/>
      </c>
      <c r="W1619" s="104" t="str">
        <f>_xlfn.IFNA(IF($B1619="","",VLOOKUP($B1619,'SWC Towers'!$A:$Q,$W$2,FALSE)),"")</f>
        <v/>
      </c>
      <c r="X1619" s="104" t="str">
        <f>_xlfn.IFNA(IF($B1619="","",VLOOKUP($B1619,'SWC Towers'!$A:$Q,$X$2,FALSE)),"")</f>
        <v/>
      </c>
      <c r="Y1619" s="104" t="str">
        <f>_xlfn.IFNA(IF($B1619="","",VLOOKUP($B1619,'SWC Towers'!$A:$Q,$Y$2,FALSE)),"")</f>
        <v/>
      </c>
      <c r="Z1619" s="104" t="str">
        <f>_xlfn.IFNA(IF($B1619="","",VLOOKUP($B1619,'SWC Towers'!$A:$Q,$Z$2,FALSE)),"")</f>
        <v/>
      </c>
      <c r="AA1619" s="104" t="str">
        <f>_xlfn.IFNA(IF($B1619="","",VLOOKUP($B1619,'SWC Towers'!$A:$Q,$AA$2,FALSE)),"")</f>
        <v/>
      </c>
      <c r="AB1619" s="106" t="str">
        <f>_xlfn.IFNA(IF($B1619="","",VLOOKUP($B1619,'SWC Towers'!$A:$Q,$AB$2,FALSE)),"")</f>
        <v/>
      </c>
      <c r="AC1619" s="20">
        <f>SUM(Table25[[#This Row],[IT Tower: Application]:[Other/Non-IT ]])</f>
        <v>1</v>
      </c>
      <c r="AD1619" s="67"/>
      <c r="AE1619" s="67"/>
      <c r="AF1619" s="67"/>
      <c r="AG1619" s="67"/>
      <c r="AH1619" s="67"/>
      <c r="AI1619" s="67"/>
      <c r="AJ1619" s="67"/>
      <c r="AK1619" s="67"/>
      <c r="AL1619" s="67"/>
      <c r="AM1619" s="67"/>
      <c r="AN1619" s="67"/>
      <c r="AO1619" s="67"/>
      <c r="AP1619" s="67"/>
      <c r="AQ1619" s="67"/>
      <c r="AR1619" s="67"/>
      <c r="AS1619" s="67"/>
      <c r="AT1619" s="67"/>
      <c r="AU1619" s="67">
        <v>0</v>
      </c>
      <c r="AV1619" s="67">
        <v>114808</v>
      </c>
      <c r="AW1619" s="67">
        <v>177444</v>
      </c>
      <c r="AX1619" s="67">
        <v>15892</v>
      </c>
      <c r="AY1619" s="67"/>
      <c r="AZ1619" s="67"/>
      <c r="BA1619" s="67"/>
      <c r="BB1619" s="113"/>
      <c r="BC1619" s="113"/>
      <c r="BD1619" s="113"/>
      <c r="BE1619" s="113"/>
      <c r="BF1619" s="113"/>
      <c r="BG1619" s="113"/>
      <c r="BH1619" s="113"/>
      <c r="BI1619" s="113"/>
      <c r="BJ1619" s="113"/>
      <c r="BK1619" s="113"/>
      <c r="BL1619" s="113"/>
      <c r="BM1619" s="113"/>
      <c r="BN1619" s="113"/>
      <c r="BO1619" s="113"/>
      <c r="BP1619" s="113"/>
      <c r="BQ1619" s="113"/>
      <c r="BR1619" s="113"/>
      <c r="BS1619" s="113"/>
      <c r="BT1619" s="113"/>
      <c r="BU1619" s="113"/>
      <c r="BV1619" s="113"/>
      <c r="BW1619" s="113"/>
      <c r="BX1619" s="113"/>
      <c r="BY1619" s="113"/>
      <c r="BZ1619" s="113"/>
      <c r="CA1619" s="67"/>
      <c r="CB1619" s="113"/>
      <c r="CC1619" s="69">
        <f>SUM(Table25[[#This Row],[Contract Amount FY00]:[Contract Amount FY50]])</f>
        <v>308144</v>
      </c>
      <c r="CD1619" s="114"/>
    </row>
    <row r="1620" spans="1:82" x14ac:dyDescent="0.25">
      <c r="A1620" s="122" t="s">
        <v>1956</v>
      </c>
      <c r="B1620" s="122" t="s">
        <v>286</v>
      </c>
      <c r="C1620" s="122" t="s">
        <v>1205</v>
      </c>
      <c r="E1620" s="26" t="str">
        <f>IFERROR(IF(VLOOKUP(Table25[[#This Row],[Contract No.]],Table3[#All],3,FALSE)="","No","Yes"),"")</f>
        <v>No</v>
      </c>
      <c r="F1620" s="107" t="str">
        <f>IFERROR(VLOOKUP(Table25[[#This Row],[Contract No.]],Table3[#All],3,FALSE),"")</f>
        <v/>
      </c>
      <c r="G1620" s="107" t="str">
        <f>IFERROR(IF(Table25[[#This Row],[Cooperative Purchase
(Yes/No)]]="Yes","Yes",IF(VLOOKUP(Table25[[#This Row],[Contract No.]],Table3[#All],1,FALSE)=Table25[[#This Row],[Contract No.]],"Yes","No")),"No")</f>
        <v>Yes</v>
      </c>
      <c r="H1620" s="51">
        <f>IFERROR(VLOOKUP(Table25[[#This Row],[Contract No.]],Table3[#All],4,FALSE),"")</f>
        <v>42401</v>
      </c>
      <c r="I1620" s="28">
        <f>IFERROR(IF(AND(MONTH(Table25[[#This Row],[Contract Start Date]])&gt;6,MONTH(Table25[[#This Row],[Contract Start Date]])&lt;=12),YEAR(Table25[[#This Row],[Contract Start Date]])+1,YEAR(Table25[[#This Row],[Contract Start Date]])),"")</f>
        <v>2016</v>
      </c>
      <c r="J1620" s="108">
        <f>Table25[[#This Row],[FY Formula start]]</f>
        <v>2016</v>
      </c>
      <c r="K1620" s="59" t="str">
        <f>"FY"&amp;" "&amp;Table25[[#This Row],[Year Start]]</f>
        <v>FY 2016</v>
      </c>
      <c r="L1620" s="109">
        <f>IFERROR(VLOOKUP(Table25[[#This Row],[Contract No.]],Table3[#All],5,FALSE),"")</f>
        <v>72717</v>
      </c>
      <c r="M1620" s="110">
        <f>IFERROR(IF(Table25[[#This Row],[Contract End Date]]="99/99/9999","No End",IF(AND(MONTH(Table25[[#This Row],[Contract End Date]])&gt;6,MONTH(Table25[[#This Row],[Contract End Date]])&lt;=12),YEAR(Table25[[#This Row],[Contract End Date]])+1,YEAR(Table25[[#This Row],[Contract End Date]]))),"")</f>
        <v>2099</v>
      </c>
      <c r="N1620" s="111">
        <f>Table25[[#This Row],[FY Formula end]]</f>
        <v>2099</v>
      </c>
      <c r="O1620" s="112" t="str">
        <f>IF(Table25[[#This Row],[Year End]]="No End","No End","FY"&amp;" "&amp;Table25[[#This Row],[Year End]])</f>
        <v>FY 2099</v>
      </c>
      <c r="P1620" s="27"/>
      <c r="Q1620" s="104">
        <f>_xlfn.IFNA(IF($B1620="","",VLOOKUP($B1620,'SWC Towers'!$A:$Q,$Q$2,FALSE)),"")</f>
        <v>0.5</v>
      </c>
      <c r="R1620" s="106" t="str">
        <f>_xlfn.IFNA(IF($B1620="","",VLOOKUP($B1620,'SWC Towers'!$A:$Q,$R$2,FALSE)),"")</f>
        <v/>
      </c>
      <c r="S1620" s="106" t="str">
        <f>_xlfn.IFNA(IF($B1620="","",VLOOKUP($B1620,'SWC Towers'!$A:$Q,$S$2,FALSE)),"")</f>
        <v/>
      </c>
      <c r="T1620" s="106">
        <f>_xlfn.IFNA(IF($B1620="","",VLOOKUP($B1620,'SWC Towers'!$A:$Q,$T$2,FALSE)),"")</f>
        <v>0.5</v>
      </c>
      <c r="U1620" s="104" t="str">
        <f>_xlfn.IFNA(IF($B1620="","",VLOOKUP($B1620,'SWC Towers'!$A:$Q,$U$2,FALSE)),"")</f>
        <v/>
      </c>
      <c r="V1620" s="104" t="str">
        <f>_xlfn.IFNA(IF($B1620="","",VLOOKUP($B1620,'SWC Towers'!$A:$Q,$V$2,FALSE)),"")</f>
        <v/>
      </c>
      <c r="W1620" s="104" t="str">
        <f>_xlfn.IFNA(IF($B1620="","",VLOOKUP($B1620,'SWC Towers'!$A:$Q,$W$2,FALSE)),"")</f>
        <v/>
      </c>
      <c r="X1620" s="104" t="str">
        <f>_xlfn.IFNA(IF($B1620="","",VLOOKUP($B1620,'SWC Towers'!$A:$Q,$X$2,FALSE)),"")</f>
        <v/>
      </c>
      <c r="Y1620" s="104" t="str">
        <f>_xlfn.IFNA(IF($B1620="","",VLOOKUP($B1620,'SWC Towers'!$A:$Q,$Y$2,FALSE)),"")</f>
        <v/>
      </c>
      <c r="Z1620" s="104" t="str">
        <f>_xlfn.IFNA(IF($B1620="","",VLOOKUP($B1620,'SWC Towers'!$A:$Q,$Z$2,FALSE)),"")</f>
        <v/>
      </c>
      <c r="AA1620" s="104" t="str">
        <f>_xlfn.IFNA(IF($B1620="","",VLOOKUP($B1620,'SWC Towers'!$A:$Q,$AA$2,FALSE)),"")</f>
        <v/>
      </c>
      <c r="AB1620" s="106" t="str">
        <f>_xlfn.IFNA(IF($B1620="","",VLOOKUP($B1620,'SWC Towers'!$A:$Q,$AB$2,FALSE)),"")</f>
        <v/>
      </c>
      <c r="AC1620" s="20">
        <f>SUM(Table25[[#This Row],[IT Tower: Application]:[Other/Non-IT ]])</f>
        <v>1</v>
      </c>
      <c r="AD1620" s="67"/>
      <c r="AE1620" s="67"/>
      <c r="AF1620" s="67"/>
      <c r="AG1620" s="67"/>
      <c r="AH1620" s="67"/>
      <c r="AI1620" s="67"/>
      <c r="AJ1620" s="67"/>
      <c r="AK1620" s="67"/>
      <c r="AL1620" s="67"/>
      <c r="AM1620" s="67"/>
      <c r="AN1620" s="67"/>
      <c r="AO1620" s="67"/>
      <c r="AP1620" s="67"/>
      <c r="AQ1620" s="67"/>
      <c r="AR1620" s="67"/>
      <c r="AS1620" s="67"/>
      <c r="AT1620" s="67"/>
      <c r="AU1620" s="67">
        <v>134326</v>
      </c>
      <c r="AV1620" s="67">
        <v>116581</v>
      </c>
      <c r="AW1620" s="67">
        <v>0</v>
      </c>
      <c r="AX1620" s="67"/>
      <c r="AY1620" s="67"/>
      <c r="AZ1620" s="67"/>
      <c r="BA1620" s="67"/>
      <c r="BB1620" s="113"/>
      <c r="BC1620" s="113"/>
      <c r="BD1620" s="113"/>
      <c r="BE1620" s="113"/>
      <c r="BF1620" s="113"/>
      <c r="BG1620" s="113"/>
      <c r="BH1620" s="113"/>
      <c r="BI1620" s="113"/>
      <c r="BJ1620" s="113"/>
      <c r="BK1620" s="113"/>
      <c r="BL1620" s="113"/>
      <c r="BM1620" s="113"/>
      <c r="BN1620" s="113"/>
      <c r="BO1620" s="113"/>
      <c r="BP1620" s="113"/>
      <c r="BQ1620" s="113"/>
      <c r="BR1620" s="113"/>
      <c r="BS1620" s="113"/>
      <c r="BT1620" s="113"/>
      <c r="BU1620" s="113"/>
      <c r="BV1620" s="113"/>
      <c r="BW1620" s="113"/>
      <c r="BX1620" s="113"/>
      <c r="BY1620" s="113"/>
      <c r="BZ1620" s="113"/>
      <c r="CA1620" s="67"/>
      <c r="CB1620" s="113"/>
      <c r="CC1620" s="69">
        <f>SUM(Table25[[#This Row],[Contract Amount FY00]:[Contract Amount FY50]])</f>
        <v>250907</v>
      </c>
      <c r="CD1620" s="114"/>
    </row>
    <row r="1621" spans="1:82" x14ac:dyDescent="0.25">
      <c r="A1621" s="122" t="s">
        <v>1956</v>
      </c>
      <c r="B1621" s="122" t="s">
        <v>286</v>
      </c>
      <c r="C1621" s="122" t="s">
        <v>1004</v>
      </c>
      <c r="E1621" s="26" t="str">
        <f>IFERROR(IF(VLOOKUP(Table25[[#This Row],[Contract No.]],Table3[#All],3,FALSE)="","No","Yes"),"")</f>
        <v>No</v>
      </c>
      <c r="F1621" s="107" t="str">
        <f>IFERROR(VLOOKUP(Table25[[#This Row],[Contract No.]],Table3[#All],3,FALSE),"")</f>
        <v/>
      </c>
      <c r="G1621" s="107" t="str">
        <f>IFERROR(IF(Table25[[#This Row],[Cooperative Purchase
(Yes/No)]]="Yes","Yes",IF(VLOOKUP(Table25[[#This Row],[Contract No.]],Table3[#All],1,FALSE)=Table25[[#This Row],[Contract No.]],"Yes","No")),"No")</f>
        <v>Yes</v>
      </c>
      <c r="H1621" s="51">
        <f>IFERROR(VLOOKUP(Table25[[#This Row],[Contract No.]],Table3[#All],4,FALSE),"")</f>
        <v>42401</v>
      </c>
      <c r="I1621" s="28">
        <f>IFERROR(IF(AND(MONTH(Table25[[#This Row],[Contract Start Date]])&gt;6,MONTH(Table25[[#This Row],[Contract Start Date]])&lt;=12),YEAR(Table25[[#This Row],[Contract Start Date]])+1,YEAR(Table25[[#This Row],[Contract Start Date]])),"")</f>
        <v>2016</v>
      </c>
      <c r="J1621" s="108">
        <f>Table25[[#This Row],[FY Formula start]]</f>
        <v>2016</v>
      </c>
      <c r="K1621" s="59" t="str">
        <f>"FY"&amp;" "&amp;Table25[[#This Row],[Year Start]]</f>
        <v>FY 2016</v>
      </c>
      <c r="L1621" s="109">
        <f>IFERROR(VLOOKUP(Table25[[#This Row],[Contract No.]],Table3[#All],5,FALSE),"")</f>
        <v>72717</v>
      </c>
      <c r="M1621" s="110">
        <f>IFERROR(IF(Table25[[#This Row],[Contract End Date]]="99/99/9999","No End",IF(AND(MONTH(Table25[[#This Row],[Contract End Date]])&gt;6,MONTH(Table25[[#This Row],[Contract End Date]])&lt;=12),YEAR(Table25[[#This Row],[Contract End Date]])+1,YEAR(Table25[[#This Row],[Contract End Date]]))),"")</f>
        <v>2099</v>
      </c>
      <c r="N1621" s="111">
        <f>Table25[[#This Row],[FY Formula end]]</f>
        <v>2099</v>
      </c>
      <c r="O1621" s="112" t="str">
        <f>IF(Table25[[#This Row],[Year End]]="No End","No End","FY"&amp;" "&amp;Table25[[#This Row],[Year End]])</f>
        <v>FY 2099</v>
      </c>
      <c r="P1621" s="27"/>
      <c r="Q1621" s="104">
        <f>_xlfn.IFNA(IF($B1621="","",VLOOKUP($B1621,'SWC Towers'!$A:$Q,$Q$2,FALSE)),"")</f>
        <v>0.5</v>
      </c>
      <c r="R1621" s="106" t="str">
        <f>_xlfn.IFNA(IF($B1621="","",VLOOKUP($B1621,'SWC Towers'!$A:$Q,$R$2,FALSE)),"")</f>
        <v/>
      </c>
      <c r="S1621" s="106" t="str">
        <f>_xlfn.IFNA(IF($B1621="","",VLOOKUP($B1621,'SWC Towers'!$A:$Q,$S$2,FALSE)),"")</f>
        <v/>
      </c>
      <c r="T1621" s="106">
        <f>_xlfn.IFNA(IF($B1621="","",VLOOKUP($B1621,'SWC Towers'!$A:$Q,$T$2,FALSE)),"")</f>
        <v>0.5</v>
      </c>
      <c r="U1621" s="104" t="str">
        <f>_xlfn.IFNA(IF($B1621="","",VLOOKUP($B1621,'SWC Towers'!$A:$Q,$U$2,FALSE)),"")</f>
        <v/>
      </c>
      <c r="V1621" s="104" t="str">
        <f>_xlfn.IFNA(IF($B1621="","",VLOOKUP($B1621,'SWC Towers'!$A:$Q,$V$2,FALSE)),"")</f>
        <v/>
      </c>
      <c r="W1621" s="104" t="str">
        <f>_xlfn.IFNA(IF($B1621="","",VLOOKUP($B1621,'SWC Towers'!$A:$Q,$W$2,FALSE)),"")</f>
        <v/>
      </c>
      <c r="X1621" s="104" t="str">
        <f>_xlfn.IFNA(IF($B1621="","",VLOOKUP($B1621,'SWC Towers'!$A:$Q,$X$2,FALSE)),"")</f>
        <v/>
      </c>
      <c r="Y1621" s="104" t="str">
        <f>_xlfn.IFNA(IF($B1621="","",VLOOKUP($B1621,'SWC Towers'!$A:$Q,$Y$2,FALSE)),"")</f>
        <v/>
      </c>
      <c r="Z1621" s="104" t="str">
        <f>_xlfn.IFNA(IF($B1621="","",VLOOKUP($B1621,'SWC Towers'!$A:$Q,$Z$2,FALSE)),"")</f>
        <v/>
      </c>
      <c r="AA1621" s="104" t="str">
        <f>_xlfn.IFNA(IF($B1621="","",VLOOKUP($B1621,'SWC Towers'!$A:$Q,$AA$2,FALSE)),"")</f>
        <v/>
      </c>
      <c r="AB1621" s="106" t="str">
        <f>_xlfn.IFNA(IF($B1621="","",VLOOKUP($B1621,'SWC Towers'!$A:$Q,$AB$2,FALSE)),"")</f>
        <v/>
      </c>
      <c r="AC1621" s="20">
        <f>SUM(Table25[[#This Row],[IT Tower: Application]:[Other/Non-IT ]])</f>
        <v>1</v>
      </c>
      <c r="AD1621" s="67"/>
      <c r="AE1621" s="67"/>
      <c r="AF1621" s="67"/>
      <c r="AG1621" s="67"/>
      <c r="AH1621" s="67"/>
      <c r="AI1621" s="67"/>
      <c r="AJ1621" s="67"/>
      <c r="AK1621" s="67"/>
      <c r="AL1621" s="67"/>
      <c r="AM1621" s="67"/>
      <c r="AN1621" s="67"/>
      <c r="AO1621" s="67"/>
      <c r="AP1621" s="67"/>
      <c r="AQ1621" s="67"/>
      <c r="AR1621" s="67"/>
      <c r="AS1621" s="67"/>
      <c r="AT1621" s="67">
        <v>15295</v>
      </c>
      <c r="AU1621" s="67">
        <v>7770</v>
      </c>
      <c r="AV1621" s="67"/>
      <c r="AW1621" s="67"/>
      <c r="AX1621" s="67"/>
      <c r="AY1621" s="67"/>
      <c r="AZ1621" s="67"/>
      <c r="BA1621" s="67"/>
      <c r="BB1621" s="113"/>
      <c r="BC1621" s="113"/>
      <c r="BD1621" s="113"/>
      <c r="BE1621" s="113"/>
      <c r="BF1621" s="113"/>
      <c r="BG1621" s="113"/>
      <c r="BH1621" s="113"/>
      <c r="BI1621" s="113"/>
      <c r="BJ1621" s="113"/>
      <c r="BK1621" s="113"/>
      <c r="BL1621" s="113"/>
      <c r="BM1621" s="113"/>
      <c r="BN1621" s="113"/>
      <c r="BO1621" s="113"/>
      <c r="BP1621" s="113"/>
      <c r="BQ1621" s="113"/>
      <c r="BR1621" s="113"/>
      <c r="BS1621" s="113"/>
      <c r="BT1621" s="113"/>
      <c r="BU1621" s="113"/>
      <c r="BV1621" s="113"/>
      <c r="BW1621" s="113"/>
      <c r="BX1621" s="113"/>
      <c r="BY1621" s="113"/>
      <c r="BZ1621" s="113"/>
      <c r="CA1621" s="67"/>
      <c r="CB1621" s="113"/>
      <c r="CC1621" s="69">
        <f>SUM(Table25[[#This Row],[Contract Amount FY00]:[Contract Amount FY50]])</f>
        <v>23065</v>
      </c>
      <c r="CD1621" s="114"/>
    </row>
    <row r="1622" spans="1:82" x14ac:dyDescent="0.25">
      <c r="A1622" s="122" t="s">
        <v>1956</v>
      </c>
      <c r="B1622" s="122" t="s">
        <v>286</v>
      </c>
      <c r="C1622" s="122" t="s">
        <v>1206</v>
      </c>
      <c r="E1622" s="26" t="str">
        <f>IFERROR(IF(VLOOKUP(Table25[[#This Row],[Contract No.]],Table3[#All],3,FALSE)="","No","Yes"),"")</f>
        <v>No</v>
      </c>
      <c r="F1622" s="107" t="str">
        <f>IFERROR(VLOOKUP(Table25[[#This Row],[Contract No.]],Table3[#All],3,FALSE),"")</f>
        <v/>
      </c>
      <c r="G1622" s="107" t="str">
        <f>IFERROR(IF(Table25[[#This Row],[Cooperative Purchase
(Yes/No)]]="Yes","Yes",IF(VLOOKUP(Table25[[#This Row],[Contract No.]],Table3[#All],1,FALSE)=Table25[[#This Row],[Contract No.]],"Yes","No")),"No")</f>
        <v>Yes</v>
      </c>
      <c r="H1622" s="51">
        <f>IFERROR(VLOOKUP(Table25[[#This Row],[Contract No.]],Table3[#All],4,FALSE),"")</f>
        <v>42401</v>
      </c>
      <c r="I1622" s="28">
        <f>IFERROR(IF(AND(MONTH(Table25[[#This Row],[Contract Start Date]])&gt;6,MONTH(Table25[[#This Row],[Contract Start Date]])&lt;=12),YEAR(Table25[[#This Row],[Contract Start Date]])+1,YEAR(Table25[[#This Row],[Contract Start Date]])),"")</f>
        <v>2016</v>
      </c>
      <c r="J1622" s="108">
        <f>Table25[[#This Row],[FY Formula start]]</f>
        <v>2016</v>
      </c>
      <c r="K1622" s="59" t="str">
        <f>"FY"&amp;" "&amp;Table25[[#This Row],[Year Start]]</f>
        <v>FY 2016</v>
      </c>
      <c r="L1622" s="109">
        <f>IFERROR(VLOOKUP(Table25[[#This Row],[Contract No.]],Table3[#All],5,FALSE),"")</f>
        <v>72717</v>
      </c>
      <c r="M1622" s="110">
        <f>IFERROR(IF(Table25[[#This Row],[Contract End Date]]="99/99/9999","No End",IF(AND(MONTH(Table25[[#This Row],[Contract End Date]])&gt;6,MONTH(Table25[[#This Row],[Contract End Date]])&lt;=12),YEAR(Table25[[#This Row],[Contract End Date]])+1,YEAR(Table25[[#This Row],[Contract End Date]]))),"")</f>
        <v>2099</v>
      </c>
      <c r="N1622" s="111">
        <f>Table25[[#This Row],[FY Formula end]]</f>
        <v>2099</v>
      </c>
      <c r="O1622" s="112" t="str">
        <f>IF(Table25[[#This Row],[Year End]]="No End","No End","FY"&amp;" "&amp;Table25[[#This Row],[Year End]])</f>
        <v>FY 2099</v>
      </c>
      <c r="P1622" s="27"/>
      <c r="Q1622" s="104">
        <f>_xlfn.IFNA(IF($B1622="","",VLOOKUP($B1622,'SWC Towers'!$A:$Q,$Q$2,FALSE)),"")</f>
        <v>0.5</v>
      </c>
      <c r="R1622" s="106" t="str">
        <f>_xlfn.IFNA(IF($B1622="","",VLOOKUP($B1622,'SWC Towers'!$A:$Q,$R$2,FALSE)),"")</f>
        <v/>
      </c>
      <c r="S1622" s="106" t="str">
        <f>_xlfn.IFNA(IF($B1622="","",VLOOKUP($B1622,'SWC Towers'!$A:$Q,$S$2,FALSE)),"")</f>
        <v/>
      </c>
      <c r="T1622" s="106">
        <f>_xlfn.IFNA(IF($B1622="","",VLOOKUP($B1622,'SWC Towers'!$A:$Q,$T$2,FALSE)),"")</f>
        <v>0.5</v>
      </c>
      <c r="U1622" s="104" t="str">
        <f>_xlfn.IFNA(IF($B1622="","",VLOOKUP($B1622,'SWC Towers'!$A:$Q,$U$2,FALSE)),"")</f>
        <v/>
      </c>
      <c r="V1622" s="104" t="str">
        <f>_xlfn.IFNA(IF($B1622="","",VLOOKUP($B1622,'SWC Towers'!$A:$Q,$V$2,FALSE)),"")</f>
        <v/>
      </c>
      <c r="W1622" s="104" t="str">
        <f>_xlfn.IFNA(IF($B1622="","",VLOOKUP($B1622,'SWC Towers'!$A:$Q,$W$2,FALSE)),"")</f>
        <v/>
      </c>
      <c r="X1622" s="104" t="str">
        <f>_xlfn.IFNA(IF($B1622="","",VLOOKUP($B1622,'SWC Towers'!$A:$Q,$X$2,FALSE)),"")</f>
        <v/>
      </c>
      <c r="Y1622" s="104" t="str">
        <f>_xlfn.IFNA(IF($B1622="","",VLOOKUP($B1622,'SWC Towers'!$A:$Q,$Y$2,FALSE)),"")</f>
        <v/>
      </c>
      <c r="Z1622" s="104" t="str">
        <f>_xlfn.IFNA(IF($B1622="","",VLOOKUP($B1622,'SWC Towers'!$A:$Q,$Z$2,FALSE)),"")</f>
        <v/>
      </c>
      <c r="AA1622" s="104" t="str">
        <f>_xlfn.IFNA(IF($B1622="","",VLOOKUP($B1622,'SWC Towers'!$A:$Q,$AA$2,FALSE)),"")</f>
        <v/>
      </c>
      <c r="AB1622" s="106" t="str">
        <f>_xlfn.IFNA(IF($B1622="","",VLOOKUP($B1622,'SWC Towers'!$A:$Q,$AB$2,FALSE)),"")</f>
        <v/>
      </c>
      <c r="AC1622" s="20">
        <f>SUM(Table25[[#This Row],[IT Tower: Application]:[Other/Non-IT ]])</f>
        <v>1</v>
      </c>
      <c r="AD1622" s="67"/>
      <c r="AE1622" s="67"/>
      <c r="AF1622" s="67"/>
      <c r="AG1622" s="67"/>
      <c r="AH1622" s="67"/>
      <c r="AI1622" s="67"/>
      <c r="AJ1622" s="67"/>
      <c r="AK1622" s="67"/>
      <c r="AL1622" s="67"/>
      <c r="AM1622" s="67"/>
      <c r="AN1622" s="67"/>
      <c r="AO1622" s="67"/>
      <c r="AP1622" s="67"/>
      <c r="AQ1622" s="67"/>
      <c r="AR1622" s="67"/>
      <c r="AS1622" s="67"/>
      <c r="AT1622" s="67"/>
      <c r="AU1622" s="67"/>
      <c r="AV1622" s="67"/>
      <c r="AW1622" s="67">
        <v>0</v>
      </c>
      <c r="AX1622" s="67">
        <v>23172</v>
      </c>
      <c r="AY1622" s="67"/>
      <c r="AZ1622" s="67"/>
      <c r="BA1622" s="67"/>
      <c r="BB1622" s="113"/>
      <c r="BC1622" s="113"/>
      <c r="BD1622" s="113"/>
      <c r="BE1622" s="113"/>
      <c r="BF1622" s="113"/>
      <c r="BG1622" s="113"/>
      <c r="BH1622" s="113"/>
      <c r="BI1622" s="113"/>
      <c r="BJ1622" s="113"/>
      <c r="BK1622" s="113"/>
      <c r="BL1622" s="113"/>
      <c r="BM1622" s="113"/>
      <c r="BN1622" s="113"/>
      <c r="BO1622" s="113"/>
      <c r="BP1622" s="113"/>
      <c r="BQ1622" s="113"/>
      <c r="BR1622" s="113"/>
      <c r="BS1622" s="113"/>
      <c r="BT1622" s="113"/>
      <c r="BU1622" s="113"/>
      <c r="BV1622" s="113"/>
      <c r="BW1622" s="113"/>
      <c r="BX1622" s="113"/>
      <c r="BY1622" s="113"/>
      <c r="BZ1622" s="113"/>
      <c r="CA1622" s="67"/>
      <c r="CB1622" s="113"/>
      <c r="CC1622" s="69">
        <f>SUM(Table25[[#This Row],[Contract Amount FY00]:[Contract Amount FY50]])</f>
        <v>23172</v>
      </c>
      <c r="CD1622" s="114"/>
    </row>
    <row r="1623" spans="1:82" x14ac:dyDescent="0.25">
      <c r="A1623" s="122" t="s">
        <v>1956</v>
      </c>
      <c r="B1623" s="122" t="s">
        <v>286</v>
      </c>
      <c r="C1623" s="122" t="s">
        <v>747</v>
      </c>
      <c r="E1623" s="26" t="str">
        <f>IFERROR(IF(VLOOKUP(Table25[[#This Row],[Contract No.]],Table3[#All],3,FALSE)="","No","Yes"),"")</f>
        <v>No</v>
      </c>
      <c r="F1623" s="107" t="str">
        <f>IFERROR(VLOOKUP(Table25[[#This Row],[Contract No.]],Table3[#All],3,FALSE),"")</f>
        <v/>
      </c>
      <c r="G1623" s="107" t="str">
        <f>IFERROR(IF(Table25[[#This Row],[Cooperative Purchase
(Yes/No)]]="Yes","Yes",IF(VLOOKUP(Table25[[#This Row],[Contract No.]],Table3[#All],1,FALSE)=Table25[[#This Row],[Contract No.]],"Yes","No")),"No")</f>
        <v>Yes</v>
      </c>
      <c r="H1623" s="51">
        <f>IFERROR(VLOOKUP(Table25[[#This Row],[Contract No.]],Table3[#All],4,FALSE),"")</f>
        <v>42401</v>
      </c>
      <c r="I1623" s="28">
        <f>IFERROR(IF(AND(MONTH(Table25[[#This Row],[Contract Start Date]])&gt;6,MONTH(Table25[[#This Row],[Contract Start Date]])&lt;=12),YEAR(Table25[[#This Row],[Contract Start Date]])+1,YEAR(Table25[[#This Row],[Contract Start Date]])),"")</f>
        <v>2016</v>
      </c>
      <c r="J1623" s="108">
        <f>Table25[[#This Row],[FY Formula start]]</f>
        <v>2016</v>
      </c>
      <c r="K1623" s="59" t="str">
        <f>"FY"&amp;" "&amp;Table25[[#This Row],[Year Start]]</f>
        <v>FY 2016</v>
      </c>
      <c r="L1623" s="109">
        <f>IFERROR(VLOOKUP(Table25[[#This Row],[Contract No.]],Table3[#All],5,FALSE),"")</f>
        <v>72717</v>
      </c>
      <c r="M1623" s="110">
        <f>IFERROR(IF(Table25[[#This Row],[Contract End Date]]="99/99/9999","No End",IF(AND(MONTH(Table25[[#This Row],[Contract End Date]])&gt;6,MONTH(Table25[[#This Row],[Contract End Date]])&lt;=12),YEAR(Table25[[#This Row],[Contract End Date]])+1,YEAR(Table25[[#This Row],[Contract End Date]]))),"")</f>
        <v>2099</v>
      </c>
      <c r="N1623" s="111">
        <f>Table25[[#This Row],[FY Formula end]]</f>
        <v>2099</v>
      </c>
      <c r="O1623" s="112" t="str">
        <f>IF(Table25[[#This Row],[Year End]]="No End","No End","FY"&amp;" "&amp;Table25[[#This Row],[Year End]])</f>
        <v>FY 2099</v>
      </c>
      <c r="P1623" s="27"/>
      <c r="Q1623" s="104">
        <f>_xlfn.IFNA(IF($B1623="","",VLOOKUP($B1623,'SWC Towers'!$A:$Q,$Q$2,FALSE)),"")</f>
        <v>0.5</v>
      </c>
      <c r="R1623" s="106" t="str">
        <f>_xlfn.IFNA(IF($B1623="","",VLOOKUP($B1623,'SWC Towers'!$A:$Q,$R$2,FALSE)),"")</f>
        <v/>
      </c>
      <c r="S1623" s="106" t="str">
        <f>_xlfn.IFNA(IF($B1623="","",VLOOKUP($B1623,'SWC Towers'!$A:$Q,$S$2,FALSE)),"")</f>
        <v/>
      </c>
      <c r="T1623" s="106">
        <f>_xlfn.IFNA(IF($B1623="","",VLOOKUP($B1623,'SWC Towers'!$A:$Q,$T$2,FALSE)),"")</f>
        <v>0.5</v>
      </c>
      <c r="U1623" s="104" t="str">
        <f>_xlfn.IFNA(IF($B1623="","",VLOOKUP($B1623,'SWC Towers'!$A:$Q,$U$2,FALSE)),"")</f>
        <v/>
      </c>
      <c r="V1623" s="104" t="str">
        <f>_xlfn.IFNA(IF($B1623="","",VLOOKUP($B1623,'SWC Towers'!$A:$Q,$V$2,FALSE)),"")</f>
        <v/>
      </c>
      <c r="W1623" s="104" t="str">
        <f>_xlfn.IFNA(IF($B1623="","",VLOOKUP($B1623,'SWC Towers'!$A:$Q,$W$2,FALSE)),"")</f>
        <v/>
      </c>
      <c r="X1623" s="104" t="str">
        <f>_xlfn.IFNA(IF($B1623="","",VLOOKUP($B1623,'SWC Towers'!$A:$Q,$X$2,FALSE)),"")</f>
        <v/>
      </c>
      <c r="Y1623" s="104" t="str">
        <f>_xlfn.IFNA(IF($B1623="","",VLOOKUP($B1623,'SWC Towers'!$A:$Q,$Y$2,FALSE)),"")</f>
        <v/>
      </c>
      <c r="Z1623" s="104" t="str">
        <f>_xlfn.IFNA(IF($B1623="","",VLOOKUP($B1623,'SWC Towers'!$A:$Q,$Z$2,FALSE)),"")</f>
        <v/>
      </c>
      <c r="AA1623" s="104" t="str">
        <f>_xlfn.IFNA(IF($B1623="","",VLOOKUP($B1623,'SWC Towers'!$A:$Q,$AA$2,FALSE)),"")</f>
        <v/>
      </c>
      <c r="AB1623" s="106" t="str">
        <f>_xlfn.IFNA(IF($B1623="","",VLOOKUP($B1623,'SWC Towers'!$A:$Q,$AB$2,FALSE)),"")</f>
        <v/>
      </c>
      <c r="AC1623" s="20">
        <f>SUM(Table25[[#This Row],[IT Tower: Application]:[Other/Non-IT ]])</f>
        <v>1</v>
      </c>
      <c r="AD1623" s="67"/>
      <c r="AE1623" s="67"/>
      <c r="AF1623" s="67"/>
      <c r="AG1623" s="67"/>
      <c r="AH1623" s="67"/>
      <c r="AI1623" s="67"/>
      <c r="AJ1623" s="67"/>
      <c r="AK1623" s="67"/>
      <c r="AL1623" s="67"/>
      <c r="AM1623" s="67"/>
      <c r="AN1623" s="67"/>
      <c r="AO1623" s="67"/>
      <c r="AP1623" s="67"/>
      <c r="AQ1623" s="67"/>
      <c r="AR1623" s="67"/>
      <c r="AS1623" s="67"/>
      <c r="AT1623" s="67"/>
      <c r="AU1623" s="67">
        <v>0</v>
      </c>
      <c r="AV1623" s="67">
        <v>211200</v>
      </c>
      <c r="AW1623" s="67">
        <v>368880</v>
      </c>
      <c r="AX1623" s="67">
        <v>481883</v>
      </c>
      <c r="AY1623" s="67">
        <v>363035</v>
      </c>
      <c r="AZ1623" s="67">
        <v>412590</v>
      </c>
      <c r="BA1623" s="67">
        <v>541451</v>
      </c>
      <c r="BB1623" s="113">
        <v>947650</v>
      </c>
      <c r="BC1623" s="113">
        <v>825550</v>
      </c>
      <c r="BD1623" s="113"/>
      <c r="BE1623" s="113"/>
      <c r="BF1623" s="113"/>
      <c r="BG1623" s="113"/>
      <c r="BH1623" s="113"/>
      <c r="BI1623" s="113"/>
      <c r="BJ1623" s="113"/>
      <c r="BK1623" s="113"/>
      <c r="BL1623" s="113"/>
      <c r="BM1623" s="113"/>
      <c r="BN1623" s="113"/>
      <c r="BO1623" s="113"/>
      <c r="BP1623" s="113"/>
      <c r="BQ1623" s="113"/>
      <c r="BR1623" s="113"/>
      <c r="BS1623" s="113"/>
      <c r="BT1623" s="113"/>
      <c r="BU1623" s="113"/>
      <c r="BV1623" s="113"/>
      <c r="BW1623" s="113"/>
      <c r="BX1623" s="113"/>
      <c r="BY1623" s="113"/>
      <c r="BZ1623" s="113"/>
      <c r="CA1623" s="67"/>
      <c r="CB1623" s="113"/>
      <c r="CC1623" s="69">
        <f>SUM(Table25[[#This Row],[Contract Amount FY00]:[Contract Amount FY50]])</f>
        <v>4152239</v>
      </c>
      <c r="CD1623" s="114"/>
    </row>
    <row r="1624" spans="1:82" x14ac:dyDescent="0.25">
      <c r="A1624" s="122" t="s">
        <v>1956</v>
      </c>
      <c r="B1624" s="122" t="s">
        <v>286</v>
      </c>
      <c r="C1624" s="122" t="s">
        <v>718</v>
      </c>
      <c r="E1624" s="26" t="str">
        <f>IFERROR(IF(VLOOKUP(Table25[[#This Row],[Contract No.]],Table3[#All],3,FALSE)="","No","Yes"),"")</f>
        <v>No</v>
      </c>
      <c r="F1624" s="107" t="str">
        <f>IFERROR(VLOOKUP(Table25[[#This Row],[Contract No.]],Table3[#All],3,FALSE),"")</f>
        <v/>
      </c>
      <c r="G1624" s="107" t="str">
        <f>IFERROR(IF(Table25[[#This Row],[Cooperative Purchase
(Yes/No)]]="Yes","Yes",IF(VLOOKUP(Table25[[#This Row],[Contract No.]],Table3[#All],1,FALSE)=Table25[[#This Row],[Contract No.]],"Yes","No")),"No")</f>
        <v>Yes</v>
      </c>
      <c r="H1624" s="51">
        <f>IFERROR(VLOOKUP(Table25[[#This Row],[Contract No.]],Table3[#All],4,FALSE),"")</f>
        <v>42401</v>
      </c>
      <c r="I1624" s="28">
        <f>IFERROR(IF(AND(MONTH(Table25[[#This Row],[Contract Start Date]])&gt;6,MONTH(Table25[[#This Row],[Contract Start Date]])&lt;=12),YEAR(Table25[[#This Row],[Contract Start Date]])+1,YEAR(Table25[[#This Row],[Contract Start Date]])),"")</f>
        <v>2016</v>
      </c>
      <c r="J1624" s="108">
        <f>Table25[[#This Row],[FY Formula start]]</f>
        <v>2016</v>
      </c>
      <c r="K1624" s="59" t="str">
        <f>"FY"&amp;" "&amp;Table25[[#This Row],[Year Start]]</f>
        <v>FY 2016</v>
      </c>
      <c r="L1624" s="109">
        <f>IFERROR(VLOOKUP(Table25[[#This Row],[Contract No.]],Table3[#All],5,FALSE),"")</f>
        <v>72717</v>
      </c>
      <c r="M1624" s="110">
        <f>IFERROR(IF(Table25[[#This Row],[Contract End Date]]="99/99/9999","No End",IF(AND(MONTH(Table25[[#This Row],[Contract End Date]])&gt;6,MONTH(Table25[[#This Row],[Contract End Date]])&lt;=12),YEAR(Table25[[#This Row],[Contract End Date]])+1,YEAR(Table25[[#This Row],[Contract End Date]]))),"")</f>
        <v>2099</v>
      </c>
      <c r="N1624" s="111">
        <f>Table25[[#This Row],[FY Formula end]]</f>
        <v>2099</v>
      </c>
      <c r="O1624" s="112" t="str">
        <f>IF(Table25[[#This Row],[Year End]]="No End","No End","FY"&amp;" "&amp;Table25[[#This Row],[Year End]])</f>
        <v>FY 2099</v>
      </c>
      <c r="P1624" s="27"/>
      <c r="Q1624" s="104">
        <f>_xlfn.IFNA(IF($B1624="","",VLOOKUP($B1624,'SWC Towers'!$A:$Q,$Q$2,FALSE)),"")</f>
        <v>0.5</v>
      </c>
      <c r="R1624" s="106" t="str">
        <f>_xlfn.IFNA(IF($B1624="","",VLOOKUP($B1624,'SWC Towers'!$A:$Q,$R$2,FALSE)),"")</f>
        <v/>
      </c>
      <c r="S1624" s="106" t="str">
        <f>_xlfn.IFNA(IF($B1624="","",VLOOKUP($B1624,'SWC Towers'!$A:$Q,$S$2,FALSE)),"")</f>
        <v/>
      </c>
      <c r="T1624" s="106">
        <f>_xlfn.IFNA(IF($B1624="","",VLOOKUP($B1624,'SWC Towers'!$A:$Q,$T$2,FALSE)),"")</f>
        <v>0.5</v>
      </c>
      <c r="U1624" s="104" t="str">
        <f>_xlfn.IFNA(IF($B1624="","",VLOOKUP($B1624,'SWC Towers'!$A:$Q,$U$2,FALSE)),"")</f>
        <v/>
      </c>
      <c r="V1624" s="104" t="str">
        <f>_xlfn.IFNA(IF($B1624="","",VLOOKUP($B1624,'SWC Towers'!$A:$Q,$V$2,FALSE)),"")</f>
        <v/>
      </c>
      <c r="W1624" s="104" t="str">
        <f>_xlfn.IFNA(IF($B1624="","",VLOOKUP($B1624,'SWC Towers'!$A:$Q,$W$2,FALSE)),"")</f>
        <v/>
      </c>
      <c r="X1624" s="104" t="str">
        <f>_xlfn.IFNA(IF($B1624="","",VLOOKUP($B1624,'SWC Towers'!$A:$Q,$X$2,FALSE)),"")</f>
        <v/>
      </c>
      <c r="Y1624" s="104" t="str">
        <f>_xlfn.IFNA(IF($B1624="","",VLOOKUP($B1624,'SWC Towers'!$A:$Q,$Y$2,FALSE)),"")</f>
        <v/>
      </c>
      <c r="Z1624" s="104" t="str">
        <f>_xlfn.IFNA(IF($B1624="","",VLOOKUP($B1624,'SWC Towers'!$A:$Q,$Z$2,FALSE)),"")</f>
        <v/>
      </c>
      <c r="AA1624" s="104" t="str">
        <f>_xlfn.IFNA(IF($B1624="","",VLOOKUP($B1624,'SWC Towers'!$A:$Q,$AA$2,FALSE)),"")</f>
        <v/>
      </c>
      <c r="AB1624" s="106" t="str">
        <f>_xlfn.IFNA(IF($B1624="","",VLOOKUP($B1624,'SWC Towers'!$A:$Q,$AB$2,FALSE)),"")</f>
        <v/>
      </c>
      <c r="AC1624" s="20">
        <f>SUM(Table25[[#This Row],[IT Tower: Application]:[Other/Non-IT ]])</f>
        <v>1</v>
      </c>
      <c r="AD1624" s="67"/>
      <c r="AE1624" s="67"/>
      <c r="AF1624" s="67"/>
      <c r="AG1624" s="67"/>
      <c r="AH1624" s="67"/>
      <c r="AI1624" s="67"/>
      <c r="AJ1624" s="67"/>
      <c r="AK1624" s="67"/>
      <c r="AL1624" s="67"/>
      <c r="AM1624" s="67"/>
      <c r="AN1624" s="67"/>
      <c r="AO1624" s="67"/>
      <c r="AP1624" s="67"/>
      <c r="AQ1624" s="67"/>
      <c r="AR1624" s="67"/>
      <c r="AS1624" s="67"/>
      <c r="AT1624" s="67"/>
      <c r="AU1624" s="67"/>
      <c r="AV1624" s="67"/>
      <c r="AW1624" s="67"/>
      <c r="AX1624" s="67"/>
      <c r="AY1624" s="67">
        <v>0</v>
      </c>
      <c r="AZ1624" s="67">
        <v>133766</v>
      </c>
      <c r="BA1624" s="67">
        <v>0</v>
      </c>
      <c r="BB1624" s="113"/>
      <c r="BC1624" s="113"/>
      <c r="BD1624" s="113"/>
      <c r="BE1624" s="113"/>
      <c r="BF1624" s="113"/>
      <c r="BG1624" s="113"/>
      <c r="BH1624" s="113"/>
      <c r="BI1624" s="113"/>
      <c r="BJ1624" s="113"/>
      <c r="BK1624" s="113"/>
      <c r="BL1624" s="113"/>
      <c r="BM1624" s="113"/>
      <c r="BN1624" s="113"/>
      <c r="BO1624" s="113"/>
      <c r="BP1624" s="113"/>
      <c r="BQ1624" s="113"/>
      <c r="BR1624" s="113"/>
      <c r="BS1624" s="113"/>
      <c r="BT1624" s="113"/>
      <c r="BU1624" s="113"/>
      <c r="BV1624" s="113"/>
      <c r="BW1624" s="113"/>
      <c r="BX1624" s="113"/>
      <c r="BY1624" s="113"/>
      <c r="BZ1624" s="113"/>
      <c r="CA1624" s="67"/>
      <c r="CB1624" s="113"/>
      <c r="CC1624" s="69">
        <f>SUM(Table25[[#This Row],[Contract Amount FY00]:[Contract Amount FY50]])</f>
        <v>133766</v>
      </c>
      <c r="CD1624" s="114"/>
    </row>
    <row r="1625" spans="1:82" x14ac:dyDescent="0.25">
      <c r="A1625" s="122" t="s">
        <v>1956</v>
      </c>
      <c r="B1625" s="122" t="s">
        <v>286</v>
      </c>
      <c r="C1625" s="122" t="s">
        <v>3247</v>
      </c>
      <c r="E1625" s="26" t="str">
        <f>IFERROR(IF(VLOOKUP(Table25[[#This Row],[Contract No.]],Table3[#All],3,FALSE)="","No","Yes"),"")</f>
        <v>No</v>
      </c>
      <c r="F1625" s="107" t="str">
        <f>IFERROR(VLOOKUP(Table25[[#This Row],[Contract No.]],Table3[#All],3,FALSE),"")</f>
        <v/>
      </c>
      <c r="G1625" s="107" t="str">
        <f>IFERROR(IF(Table25[[#This Row],[Cooperative Purchase
(Yes/No)]]="Yes","Yes",IF(VLOOKUP(Table25[[#This Row],[Contract No.]],Table3[#All],1,FALSE)=Table25[[#This Row],[Contract No.]],"Yes","No")),"No")</f>
        <v>Yes</v>
      </c>
      <c r="H1625" s="51">
        <f>IFERROR(VLOOKUP(Table25[[#This Row],[Contract No.]],Table3[#All],4,FALSE),"")</f>
        <v>42401</v>
      </c>
      <c r="I1625" s="28">
        <f>IFERROR(IF(AND(MONTH(Table25[[#This Row],[Contract Start Date]])&gt;6,MONTH(Table25[[#This Row],[Contract Start Date]])&lt;=12),YEAR(Table25[[#This Row],[Contract Start Date]])+1,YEAR(Table25[[#This Row],[Contract Start Date]])),"")</f>
        <v>2016</v>
      </c>
      <c r="J1625" s="108">
        <f>Table25[[#This Row],[FY Formula start]]</f>
        <v>2016</v>
      </c>
      <c r="K1625" s="59" t="str">
        <f>"FY"&amp;" "&amp;Table25[[#This Row],[Year Start]]</f>
        <v>FY 2016</v>
      </c>
      <c r="L1625" s="109">
        <f>IFERROR(VLOOKUP(Table25[[#This Row],[Contract No.]],Table3[#All],5,FALSE),"")</f>
        <v>72717</v>
      </c>
      <c r="M1625" s="110">
        <f>IFERROR(IF(Table25[[#This Row],[Contract End Date]]="99/99/9999","No End",IF(AND(MONTH(Table25[[#This Row],[Contract End Date]])&gt;6,MONTH(Table25[[#This Row],[Contract End Date]])&lt;=12),YEAR(Table25[[#This Row],[Contract End Date]])+1,YEAR(Table25[[#This Row],[Contract End Date]]))),"")</f>
        <v>2099</v>
      </c>
      <c r="N1625" s="111">
        <f>Table25[[#This Row],[FY Formula end]]</f>
        <v>2099</v>
      </c>
      <c r="O1625" s="112" t="str">
        <f>IF(Table25[[#This Row],[Year End]]="No End","No End","FY"&amp;" "&amp;Table25[[#This Row],[Year End]])</f>
        <v>FY 2099</v>
      </c>
      <c r="P1625" s="27"/>
      <c r="Q1625" s="104">
        <f>_xlfn.IFNA(IF($B1625="","",VLOOKUP($B1625,'SWC Towers'!$A:$Q,$Q$2,FALSE)),"")</f>
        <v>0.5</v>
      </c>
      <c r="R1625" s="106" t="str">
        <f>_xlfn.IFNA(IF($B1625="","",VLOOKUP($B1625,'SWC Towers'!$A:$Q,$R$2,FALSE)),"")</f>
        <v/>
      </c>
      <c r="S1625" s="106" t="str">
        <f>_xlfn.IFNA(IF($B1625="","",VLOOKUP($B1625,'SWC Towers'!$A:$Q,$S$2,FALSE)),"")</f>
        <v/>
      </c>
      <c r="T1625" s="106">
        <f>_xlfn.IFNA(IF($B1625="","",VLOOKUP($B1625,'SWC Towers'!$A:$Q,$T$2,FALSE)),"")</f>
        <v>0.5</v>
      </c>
      <c r="U1625" s="104" t="str">
        <f>_xlfn.IFNA(IF($B1625="","",VLOOKUP($B1625,'SWC Towers'!$A:$Q,$U$2,FALSE)),"")</f>
        <v/>
      </c>
      <c r="V1625" s="104" t="str">
        <f>_xlfn.IFNA(IF($B1625="","",VLOOKUP($B1625,'SWC Towers'!$A:$Q,$V$2,FALSE)),"")</f>
        <v/>
      </c>
      <c r="W1625" s="104" t="str">
        <f>_xlfn.IFNA(IF($B1625="","",VLOOKUP($B1625,'SWC Towers'!$A:$Q,$W$2,FALSE)),"")</f>
        <v/>
      </c>
      <c r="X1625" s="104" t="str">
        <f>_xlfn.IFNA(IF($B1625="","",VLOOKUP($B1625,'SWC Towers'!$A:$Q,$X$2,FALSE)),"")</f>
        <v/>
      </c>
      <c r="Y1625" s="104" t="str">
        <f>_xlfn.IFNA(IF($B1625="","",VLOOKUP($B1625,'SWC Towers'!$A:$Q,$Y$2,FALSE)),"")</f>
        <v/>
      </c>
      <c r="Z1625" s="104" t="str">
        <f>_xlfn.IFNA(IF($B1625="","",VLOOKUP($B1625,'SWC Towers'!$A:$Q,$Z$2,FALSE)),"")</f>
        <v/>
      </c>
      <c r="AA1625" s="104" t="str">
        <f>_xlfn.IFNA(IF($B1625="","",VLOOKUP($B1625,'SWC Towers'!$A:$Q,$AA$2,FALSE)),"")</f>
        <v/>
      </c>
      <c r="AB1625" s="106" t="str">
        <f>_xlfn.IFNA(IF($B1625="","",VLOOKUP($B1625,'SWC Towers'!$A:$Q,$AB$2,FALSE)),"")</f>
        <v/>
      </c>
      <c r="AC1625" s="20">
        <f>SUM(Table25[[#This Row],[IT Tower: Application]:[Other/Non-IT ]])</f>
        <v>1</v>
      </c>
      <c r="AD1625" s="67"/>
      <c r="AE1625" s="67"/>
      <c r="AF1625" s="67"/>
      <c r="AG1625" s="67"/>
      <c r="AH1625" s="67"/>
      <c r="AI1625" s="67"/>
      <c r="AJ1625" s="67"/>
      <c r="AK1625" s="67"/>
      <c r="AL1625" s="67"/>
      <c r="AM1625" s="67"/>
      <c r="AN1625" s="67"/>
      <c r="AO1625" s="67"/>
      <c r="AP1625" s="67"/>
      <c r="AQ1625" s="67"/>
      <c r="AR1625" s="67"/>
      <c r="AS1625" s="67"/>
      <c r="AT1625" s="67"/>
      <c r="AU1625" s="67"/>
      <c r="AV1625" s="67"/>
      <c r="AW1625" s="67"/>
      <c r="AX1625" s="67"/>
      <c r="AY1625" s="67"/>
      <c r="AZ1625" s="67"/>
      <c r="BA1625" s="67"/>
      <c r="BB1625" s="113">
        <v>0</v>
      </c>
      <c r="BC1625" s="113">
        <v>184462</v>
      </c>
      <c r="BD1625" s="113"/>
      <c r="BE1625" s="113"/>
      <c r="BF1625" s="113"/>
      <c r="BG1625" s="113"/>
      <c r="BH1625" s="113"/>
      <c r="BI1625" s="113"/>
      <c r="BJ1625" s="113"/>
      <c r="BK1625" s="113"/>
      <c r="BL1625" s="113"/>
      <c r="BM1625" s="113"/>
      <c r="BN1625" s="113"/>
      <c r="BO1625" s="113"/>
      <c r="BP1625" s="113"/>
      <c r="BQ1625" s="113"/>
      <c r="BR1625" s="113"/>
      <c r="BS1625" s="113"/>
      <c r="BT1625" s="113"/>
      <c r="BU1625" s="113"/>
      <c r="BV1625" s="113"/>
      <c r="BW1625" s="113"/>
      <c r="BX1625" s="113"/>
      <c r="BY1625" s="113"/>
      <c r="BZ1625" s="113"/>
      <c r="CA1625" s="67"/>
      <c r="CB1625" s="113"/>
      <c r="CC1625" s="69">
        <f>SUM(Table25[[#This Row],[Contract Amount FY00]:[Contract Amount FY50]])</f>
        <v>184462</v>
      </c>
      <c r="CD1625" s="114"/>
    </row>
    <row r="1626" spans="1:82" x14ac:dyDescent="0.25">
      <c r="A1626" s="122" t="s">
        <v>1956</v>
      </c>
      <c r="B1626" s="122" t="s">
        <v>3011</v>
      </c>
      <c r="C1626" s="122" t="s">
        <v>429</v>
      </c>
      <c r="E1626" s="26" t="str">
        <f>IFERROR(IF(VLOOKUP(Table25[[#This Row],[Contract No.]],Table3[#All],3,FALSE)="","No","Yes"),"")</f>
        <v>Yes</v>
      </c>
      <c r="F1626" s="107" t="str">
        <f>IFERROR(VLOOKUP(Table25[[#This Row],[Contract No.]],Table3[#All],3,FALSE),"")</f>
        <v>NASPO</v>
      </c>
      <c r="G1626" s="107" t="str">
        <f>IFERROR(IF(Table25[[#This Row],[Cooperative Purchase
(Yes/No)]]="Yes","Yes",IF(VLOOKUP(Table25[[#This Row],[Contract No.]],Table3[#All],1,FALSE)=Table25[[#This Row],[Contract No.]],"Yes","No")),"No")</f>
        <v>Yes</v>
      </c>
      <c r="H1626" s="51">
        <f>IFERROR(VLOOKUP(Table25[[#This Row],[Contract No.]],Table3[#All],4,FALSE),"")</f>
        <v>44440</v>
      </c>
      <c r="I1626" s="28">
        <f>IFERROR(IF(AND(MONTH(Table25[[#This Row],[Contract Start Date]])&gt;6,MONTH(Table25[[#This Row],[Contract Start Date]])&lt;=12),YEAR(Table25[[#This Row],[Contract Start Date]])+1,YEAR(Table25[[#This Row],[Contract Start Date]])),"")</f>
        <v>2022</v>
      </c>
      <c r="J1626" s="108">
        <f>Table25[[#This Row],[FY Formula start]]</f>
        <v>2022</v>
      </c>
      <c r="K1626" s="59" t="str">
        <f>"FY"&amp;" "&amp;Table25[[#This Row],[Year Start]]</f>
        <v>FY 2022</v>
      </c>
      <c r="L1626" s="109">
        <f>IFERROR(VLOOKUP(Table25[[#This Row],[Contract No.]],Table3[#All],5,FALSE),"")</f>
        <v>46040</v>
      </c>
      <c r="M1626" s="110">
        <f>IFERROR(IF(Table25[[#This Row],[Contract End Date]]="99/99/9999","No End",IF(AND(MONTH(Table25[[#This Row],[Contract End Date]])&gt;6,MONTH(Table25[[#This Row],[Contract End Date]])&lt;=12),YEAR(Table25[[#This Row],[Contract End Date]])+1,YEAR(Table25[[#This Row],[Contract End Date]]))),"")</f>
        <v>2026</v>
      </c>
      <c r="N1626" s="111">
        <f>Table25[[#This Row],[FY Formula end]]</f>
        <v>2026</v>
      </c>
      <c r="O1626" s="112" t="str">
        <f>IF(Table25[[#This Row],[Year End]]="No End","No End","FY"&amp;" "&amp;Table25[[#This Row],[Year End]])</f>
        <v>FY 2026</v>
      </c>
      <c r="P1626" s="27"/>
      <c r="Q1626" s="104">
        <f>_xlfn.IFNA(IF($B1626="","",VLOOKUP($B1626,'SWC Towers'!$A:$Q,$Q$2,FALSE)),"")</f>
        <v>0.15</v>
      </c>
      <c r="R1626" s="106" t="str">
        <f>_xlfn.IFNA(IF($B1626="","",VLOOKUP($B1626,'SWC Towers'!$A:$Q,$R$2,FALSE)),"")</f>
        <v/>
      </c>
      <c r="S1626" s="106" t="str">
        <f>_xlfn.IFNA(IF($B1626="","",VLOOKUP($B1626,'SWC Towers'!$A:$Q,$S$2,FALSE)),"")</f>
        <v/>
      </c>
      <c r="T1626" s="106">
        <f>_xlfn.IFNA(IF($B1626="","",VLOOKUP($B1626,'SWC Towers'!$A:$Q,$T$2,FALSE)),"")</f>
        <v>0.2</v>
      </c>
      <c r="U1626" s="104">
        <f>_xlfn.IFNA(IF($B1626="","",VLOOKUP($B1626,'SWC Towers'!$A:$Q,$U$2,FALSE)),"")</f>
        <v>0.2</v>
      </c>
      <c r="V1626" s="104" t="str">
        <f>_xlfn.IFNA(IF($B1626="","",VLOOKUP($B1626,'SWC Towers'!$A:$Q,$V$2,FALSE)),"")</f>
        <v/>
      </c>
      <c r="W1626" s="104" t="str">
        <f>_xlfn.IFNA(IF($B1626="","",VLOOKUP($B1626,'SWC Towers'!$A:$Q,$W$2,FALSE)),"")</f>
        <v/>
      </c>
      <c r="X1626" s="104" t="str">
        <f>_xlfn.IFNA(IF($B1626="","",VLOOKUP($B1626,'SWC Towers'!$A:$Q,$X$2,FALSE)),"")</f>
        <v/>
      </c>
      <c r="Y1626" s="104" t="str">
        <f>_xlfn.IFNA(IF($B1626="","",VLOOKUP($B1626,'SWC Towers'!$A:$Q,$Y$2,FALSE)),"")</f>
        <v/>
      </c>
      <c r="Z1626" s="104" t="str">
        <f>_xlfn.IFNA(IF($B1626="","",VLOOKUP($B1626,'SWC Towers'!$A:$Q,$Z$2,FALSE)),"")</f>
        <v/>
      </c>
      <c r="AA1626" s="104" t="str">
        <f>_xlfn.IFNA(IF($B1626="","",VLOOKUP($B1626,'SWC Towers'!$A:$Q,$AA$2,FALSE)),"")</f>
        <v/>
      </c>
      <c r="AB1626" s="106">
        <f>_xlfn.IFNA(IF($B1626="","",VLOOKUP($B1626,'SWC Towers'!$A:$Q,$AB$2,FALSE)),"")</f>
        <v>0.45</v>
      </c>
      <c r="AC1626" s="20">
        <f>SUM(Table25[[#This Row],[IT Tower: Application]:[Other/Non-IT ]])</f>
        <v>1</v>
      </c>
      <c r="AD1626" s="67"/>
      <c r="AE1626" s="67"/>
      <c r="AF1626" s="67"/>
      <c r="AG1626" s="67"/>
      <c r="AH1626" s="67"/>
      <c r="AI1626" s="67"/>
      <c r="AJ1626" s="67"/>
      <c r="AK1626" s="67"/>
      <c r="AL1626" s="67"/>
      <c r="AM1626" s="67"/>
      <c r="AN1626" s="67"/>
      <c r="AO1626" s="67"/>
      <c r="AP1626" s="67"/>
      <c r="AQ1626" s="67"/>
      <c r="AR1626" s="67"/>
      <c r="AS1626" s="67"/>
      <c r="AT1626" s="67"/>
      <c r="AU1626" s="67"/>
      <c r="AV1626" s="67"/>
      <c r="AW1626" s="67"/>
      <c r="AX1626" s="67"/>
      <c r="AY1626" s="67"/>
      <c r="AZ1626" s="67">
        <v>0</v>
      </c>
      <c r="BA1626" s="67">
        <v>46413</v>
      </c>
      <c r="BB1626" s="113">
        <v>53363</v>
      </c>
      <c r="BC1626" s="113">
        <v>51196</v>
      </c>
      <c r="BD1626" s="113"/>
      <c r="BE1626" s="113"/>
      <c r="BF1626" s="113"/>
      <c r="BG1626" s="113"/>
      <c r="BH1626" s="113"/>
      <c r="BI1626" s="113"/>
      <c r="BJ1626" s="113"/>
      <c r="BK1626" s="113"/>
      <c r="BL1626" s="113"/>
      <c r="BM1626" s="113"/>
      <c r="BN1626" s="113"/>
      <c r="BO1626" s="113"/>
      <c r="BP1626" s="113"/>
      <c r="BQ1626" s="113"/>
      <c r="BR1626" s="113"/>
      <c r="BS1626" s="113"/>
      <c r="BT1626" s="113"/>
      <c r="BU1626" s="113"/>
      <c r="BV1626" s="113"/>
      <c r="BW1626" s="113"/>
      <c r="BX1626" s="113"/>
      <c r="BY1626" s="113"/>
      <c r="BZ1626" s="113"/>
      <c r="CA1626" s="67"/>
      <c r="CB1626" s="113"/>
      <c r="CC1626" s="69">
        <f>SUM(Table25[[#This Row],[Contract Amount FY00]:[Contract Amount FY50]])</f>
        <v>150972</v>
      </c>
      <c r="CD1626" s="114"/>
    </row>
    <row r="1627" spans="1:82" x14ac:dyDescent="0.25">
      <c r="A1627" s="122" t="s">
        <v>1956</v>
      </c>
      <c r="B1627" s="122" t="s">
        <v>3177</v>
      </c>
      <c r="C1627" s="122" t="s">
        <v>1776</v>
      </c>
      <c r="E1627" s="26" t="str">
        <f>IFERROR(IF(VLOOKUP(Table25[[#This Row],[Contract No.]],Table3[#All],3,FALSE)="","No","Yes"),"")</f>
        <v>No</v>
      </c>
      <c r="F1627" s="107" t="str">
        <f>IFERROR(VLOOKUP(Table25[[#This Row],[Contract No.]],Table3[#All],3,FALSE),"")</f>
        <v/>
      </c>
      <c r="G1627" s="107" t="str">
        <f>IFERROR(IF(Table25[[#This Row],[Cooperative Purchase
(Yes/No)]]="Yes","Yes",IF(VLOOKUP(Table25[[#This Row],[Contract No.]],Table3[#All],1,FALSE)=Table25[[#This Row],[Contract No.]],"Yes","No")),"No")</f>
        <v>Yes</v>
      </c>
      <c r="H1627" s="51">
        <f>IFERROR(VLOOKUP(Table25[[#This Row],[Contract No.]],Table3[#All],4,FALSE),"")</f>
        <v>45656</v>
      </c>
      <c r="I1627" s="28">
        <f>IFERROR(IF(AND(MONTH(Table25[[#This Row],[Contract Start Date]])&gt;6,MONTH(Table25[[#This Row],[Contract Start Date]])&lt;=12),YEAR(Table25[[#This Row],[Contract Start Date]])+1,YEAR(Table25[[#This Row],[Contract Start Date]])),"")</f>
        <v>2025</v>
      </c>
      <c r="J1627" s="108">
        <f>Table25[[#This Row],[FY Formula start]]</f>
        <v>2025</v>
      </c>
      <c r="K1627" s="59" t="str">
        <f>"FY"&amp;" "&amp;Table25[[#This Row],[Year Start]]</f>
        <v>FY 2025</v>
      </c>
      <c r="L1627" s="109">
        <f>IFERROR(VLOOKUP(Table25[[#This Row],[Contract No.]],Table3[#All],5,FALSE),"")</f>
        <v>73050</v>
      </c>
      <c r="M1627" s="110">
        <f>IFERROR(IF(Table25[[#This Row],[Contract End Date]]="99/99/9999","No End",IF(AND(MONTH(Table25[[#This Row],[Contract End Date]])&gt;6,MONTH(Table25[[#This Row],[Contract End Date]])&lt;=12),YEAR(Table25[[#This Row],[Contract End Date]])+1,YEAR(Table25[[#This Row],[Contract End Date]]))),"")</f>
        <v>2100</v>
      </c>
      <c r="N1627" s="111">
        <f>Table25[[#This Row],[FY Formula end]]</f>
        <v>2100</v>
      </c>
      <c r="O1627" s="112" t="str">
        <f>IF(Table25[[#This Row],[Year End]]="No End","No End","FY"&amp;" "&amp;Table25[[#This Row],[Year End]])</f>
        <v>FY 2100</v>
      </c>
      <c r="P1627" s="27"/>
      <c r="Q1627" s="104" t="str">
        <f>_xlfn.IFNA(IF($B1627="","",VLOOKUP($B1627,'SWC Towers'!$A:$Q,$Q$2,FALSE)),"")</f>
        <v/>
      </c>
      <c r="R1627" s="106" t="str">
        <f>_xlfn.IFNA(IF($B1627="","",VLOOKUP($B1627,'SWC Towers'!$A:$Q,$R$2,FALSE)),"")</f>
        <v/>
      </c>
      <c r="S1627" s="106" t="str">
        <f>_xlfn.IFNA(IF($B1627="","",VLOOKUP($B1627,'SWC Towers'!$A:$Q,$S$2,FALSE)),"")</f>
        <v/>
      </c>
      <c r="T1627" s="106">
        <f>_xlfn.IFNA(IF($B1627="","",VLOOKUP($B1627,'SWC Towers'!$A:$Q,$T$2,FALSE)),"")</f>
        <v>0.6</v>
      </c>
      <c r="U1627" s="104">
        <f>_xlfn.IFNA(IF($B1627="","",VLOOKUP($B1627,'SWC Towers'!$A:$Q,$U$2,FALSE)),"")</f>
        <v>0.4</v>
      </c>
      <c r="V1627" s="104" t="str">
        <f>_xlfn.IFNA(IF($B1627="","",VLOOKUP($B1627,'SWC Towers'!$A:$Q,$V$2,FALSE)),"")</f>
        <v/>
      </c>
      <c r="W1627" s="104" t="str">
        <f>_xlfn.IFNA(IF($B1627="","",VLOOKUP($B1627,'SWC Towers'!$A:$Q,$W$2,FALSE)),"")</f>
        <v/>
      </c>
      <c r="X1627" s="104" t="str">
        <f>_xlfn.IFNA(IF($B1627="","",VLOOKUP($B1627,'SWC Towers'!$A:$Q,$X$2,FALSE)),"")</f>
        <v/>
      </c>
      <c r="Y1627" s="104" t="str">
        <f>_xlfn.IFNA(IF($B1627="","",VLOOKUP($B1627,'SWC Towers'!$A:$Q,$Y$2,FALSE)),"")</f>
        <v/>
      </c>
      <c r="Z1627" s="104" t="str">
        <f>_xlfn.IFNA(IF($B1627="","",VLOOKUP($B1627,'SWC Towers'!$A:$Q,$Z$2,FALSE)),"")</f>
        <v/>
      </c>
      <c r="AA1627" s="104" t="str">
        <f>_xlfn.IFNA(IF($B1627="","",VLOOKUP($B1627,'SWC Towers'!$A:$Q,$AA$2,FALSE)),"")</f>
        <v/>
      </c>
      <c r="AB1627" s="106" t="str">
        <f>_xlfn.IFNA(IF($B1627="","",VLOOKUP($B1627,'SWC Towers'!$A:$Q,$AB$2,FALSE)),"")</f>
        <v/>
      </c>
      <c r="AC1627" s="20">
        <f>SUM(Table25[[#This Row],[IT Tower: Application]:[Other/Non-IT ]])</f>
        <v>1</v>
      </c>
      <c r="AD1627" s="67"/>
      <c r="AE1627" s="67"/>
      <c r="AF1627" s="67"/>
      <c r="AG1627" s="67"/>
      <c r="AH1627" s="67"/>
      <c r="AI1627" s="67"/>
      <c r="AJ1627" s="67"/>
      <c r="AK1627" s="67"/>
      <c r="AL1627" s="67"/>
      <c r="AM1627" s="67"/>
      <c r="AN1627" s="67"/>
      <c r="AO1627" s="67"/>
      <c r="AP1627" s="67"/>
      <c r="AQ1627" s="67"/>
      <c r="AR1627" s="67"/>
      <c r="AS1627" s="67"/>
      <c r="AT1627" s="67"/>
      <c r="AU1627" s="67"/>
      <c r="AV1627" s="67"/>
      <c r="AW1627" s="67"/>
      <c r="AX1627" s="67"/>
      <c r="AY1627" s="67"/>
      <c r="AZ1627" s="67"/>
      <c r="BA1627" s="67"/>
      <c r="BB1627" s="113"/>
      <c r="BC1627" s="113">
        <v>284400</v>
      </c>
      <c r="BD1627" s="113"/>
      <c r="BE1627" s="113"/>
      <c r="BF1627" s="113"/>
      <c r="BG1627" s="113"/>
      <c r="BH1627" s="113"/>
      <c r="BI1627" s="113"/>
      <c r="BJ1627" s="113"/>
      <c r="BK1627" s="113"/>
      <c r="BL1627" s="113"/>
      <c r="BM1627" s="113"/>
      <c r="BN1627" s="113"/>
      <c r="BO1627" s="113"/>
      <c r="BP1627" s="113"/>
      <c r="BQ1627" s="113"/>
      <c r="BR1627" s="113"/>
      <c r="BS1627" s="113"/>
      <c r="BT1627" s="113"/>
      <c r="BU1627" s="113"/>
      <c r="BV1627" s="113"/>
      <c r="BW1627" s="113"/>
      <c r="BX1627" s="113"/>
      <c r="BY1627" s="113"/>
      <c r="BZ1627" s="113"/>
      <c r="CA1627" s="67"/>
      <c r="CB1627" s="113"/>
      <c r="CC1627" s="69">
        <f>SUM(Table25[[#This Row],[Contract Amount FY00]:[Contract Amount FY50]])</f>
        <v>284400</v>
      </c>
      <c r="CD1627" s="114"/>
    </row>
    <row r="1628" spans="1:82" x14ac:dyDescent="0.25">
      <c r="A1628" s="122" t="s">
        <v>1956</v>
      </c>
      <c r="B1628" s="122" t="s">
        <v>2246</v>
      </c>
      <c r="C1628" s="122" t="s">
        <v>379</v>
      </c>
      <c r="E1628" s="26" t="str">
        <f>IFERROR(IF(VLOOKUP(Table25[[#This Row],[Contract No.]],Table3[#All],3,FALSE)="","No","Yes"),"")</f>
        <v>No</v>
      </c>
      <c r="F1628" s="107" t="str">
        <f>IFERROR(VLOOKUP(Table25[[#This Row],[Contract No.]],Table3[#All],3,FALSE),"")</f>
        <v/>
      </c>
      <c r="G1628" s="107" t="str">
        <f>IFERROR(IF(Table25[[#This Row],[Cooperative Purchase
(Yes/No)]]="Yes","Yes",IF(VLOOKUP(Table25[[#This Row],[Contract No.]],Table3[#All],1,FALSE)=Table25[[#This Row],[Contract No.]],"Yes","No")),"No")</f>
        <v>Yes</v>
      </c>
      <c r="H1628" s="51">
        <f>IFERROR(VLOOKUP(Table25[[#This Row],[Contract No.]],Table3[#All],4,FALSE),"")</f>
        <v>44470</v>
      </c>
      <c r="I1628" s="28">
        <f>IFERROR(IF(AND(MONTH(Table25[[#This Row],[Contract Start Date]])&gt;6,MONTH(Table25[[#This Row],[Contract Start Date]])&lt;=12),YEAR(Table25[[#This Row],[Contract Start Date]])+1,YEAR(Table25[[#This Row],[Contract Start Date]])),"")</f>
        <v>2022</v>
      </c>
      <c r="J1628" s="108">
        <f>Table25[[#This Row],[FY Formula start]]</f>
        <v>2022</v>
      </c>
      <c r="K1628" s="59" t="str">
        <f>"FY"&amp;" "&amp;Table25[[#This Row],[Year Start]]</f>
        <v>FY 2022</v>
      </c>
      <c r="L1628" s="109">
        <f>IFERROR(VLOOKUP(Table25[[#This Row],[Contract No.]],Table3[#All],5,FALSE),"")</f>
        <v>46295</v>
      </c>
      <c r="M1628" s="110">
        <f>IFERROR(IF(Table25[[#This Row],[Contract End Date]]="99/99/9999","No End",IF(AND(MONTH(Table25[[#This Row],[Contract End Date]])&gt;6,MONTH(Table25[[#This Row],[Contract End Date]])&lt;=12),YEAR(Table25[[#This Row],[Contract End Date]])+1,YEAR(Table25[[#This Row],[Contract End Date]]))),"")</f>
        <v>2027</v>
      </c>
      <c r="N1628" s="111">
        <f>Table25[[#This Row],[FY Formula end]]</f>
        <v>2027</v>
      </c>
      <c r="O1628" s="112" t="str">
        <f>IF(Table25[[#This Row],[Year End]]="No End","No End","FY"&amp;" "&amp;Table25[[#This Row],[Year End]])</f>
        <v>FY 2027</v>
      </c>
      <c r="P1628" s="27"/>
      <c r="Q1628" s="104">
        <f>_xlfn.IFNA(IF($B1628="","",VLOOKUP($B1628,'SWC Towers'!$A:$Q,$Q$2,FALSE)),"")</f>
        <v>0.8</v>
      </c>
      <c r="R1628" s="106" t="str">
        <f>_xlfn.IFNA(IF($B1628="","",VLOOKUP($B1628,'SWC Towers'!$A:$Q,$R$2,FALSE)),"")</f>
        <v/>
      </c>
      <c r="S1628" s="106" t="str">
        <f>_xlfn.IFNA(IF($B1628="","",VLOOKUP($B1628,'SWC Towers'!$A:$Q,$S$2,FALSE)),"")</f>
        <v/>
      </c>
      <c r="T1628" s="106">
        <f>_xlfn.IFNA(IF($B1628="","",VLOOKUP($B1628,'SWC Towers'!$A:$Q,$T$2,FALSE)),"")</f>
        <v>0.1</v>
      </c>
      <c r="U1628" s="104" t="str">
        <f>_xlfn.IFNA(IF($B1628="","",VLOOKUP($B1628,'SWC Towers'!$A:$Q,$U$2,FALSE)),"")</f>
        <v/>
      </c>
      <c r="V1628" s="104" t="str">
        <f>_xlfn.IFNA(IF($B1628="","",VLOOKUP($B1628,'SWC Towers'!$A:$Q,$V$2,FALSE)),"")</f>
        <v/>
      </c>
      <c r="W1628" s="104" t="str">
        <f>_xlfn.IFNA(IF($B1628="","",VLOOKUP($B1628,'SWC Towers'!$A:$Q,$W$2,FALSE)),"")</f>
        <v/>
      </c>
      <c r="X1628" s="104" t="str">
        <f>_xlfn.IFNA(IF($B1628="","",VLOOKUP($B1628,'SWC Towers'!$A:$Q,$X$2,FALSE)),"")</f>
        <v/>
      </c>
      <c r="Y1628" s="104">
        <f>_xlfn.IFNA(IF($B1628="","",VLOOKUP($B1628,'SWC Towers'!$A:$Q,$Y$2,FALSE)),"")</f>
        <v>0.1</v>
      </c>
      <c r="Z1628" s="104" t="str">
        <f>_xlfn.IFNA(IF($B1628="","",VLOOKUP($B1628,'SWC Towers'!$A:$Q,$Z$2,FALSE)),"")</f>
        <v/>
      </c>
      <c r="AA1628" s="104" t="str">
        <f>_xlfn.IFNA(IF($B1628="","",VLOOKUP($B1628,'SWC Towers'!$A:$Q,$AA$2,FALSE)),"")</f>
        <v/>
      </c>
      <c r="AB1628" s="106" t="str">
        <f>_xlfn.IFNA(IF($B1628="","",VLOOKUP($B1628,'SWC Towers'!$A:$Q,$AB$2,FALSE)),"")</f>
        <v/>
      </c>
      <c r="AC1628" s="20">
        <f>SUM(Table25[[#This Row],[IT Tower: Application]:[Other/Non-IT ]])</f>
        <v>1</v>
      </c>
      <c r="AD1628" s="67"/>
      <c r="AE1628" s="67"/>
      <c r="AF1628" s="67"/>
      <c r="AG1628" s="67"/>
      <c r="AH1628" s="67"/>
      <c r="AI1628" s="67"/>
      <c r="AJ1628" s="67"/>
      <c r="AK1628" s="67"/>
      <c r="AL1628" s="67"/>
      <c r="AM1628" s="67"/>
      <c r="AN1628" s="67"/>
      <c r="AO1628" s="67"/>
      <c r="AP1628" s="67"/>
      <c r="AQ1628" s="67"/>
      <c r="AR1628" s="67"/>
      <c r="AS1628" s="67"/>
      <c r="AT1628" s="67"/>
      <c r="AU1628" s="67"/>
      <c r="AV1628" s="67"/>
      <c r="AW1628" s="67"/>
      <c r="AX1628" s="67"/>
      <c r="AY1628" s="67"/>
      <c r="AZ1628" s="67">
        <v>600681</v>
      </c>
      <c r="BA1628" s="67">
        <v>13460</v>
      </c>
      <c r="BB1628" s="113">
        <v>762372</v>
      </c>
      <c r="BC1628" s="113">
        <v>760153</v>
      </c>
      <c r="BD1628" s="113"/>
      <c r="BE1628" s="113"/>
      <c r="BF1628" s="113"/>
      <c r="BG1628" s="113"/>
      <c r="BH1628" s="113"/>
      <c r="BI1628" s="113"/>
      <c r="BJ1628" s="113"/>
      <c r="BK1628" s="113"/>
      <c r="BL1628" s="113"/>
      <c r="BM1628" s="113"/>
      <c r="BN1628" s="113"/>
      <c r="BO1628" s="113"/>
      <c r="BP1628" s="113"/>
      <c r="BQ1628" s="113"/>
      <c r="BR1628" s="113"/>
      <c r="BS1628" s="113"/>
      <c r="BT1628" s="113"/>
      <c r="BU1628" s="113"/>
      <c r="BV1628" s="113"/>
      <c r="BW1628" s="113"/>
      <c r="BX1628" s="113"/>
      <c r="BY1628" s="113"/>
      <c r="BZ1628" s="113"/>
      <c r="CA1628" s="67"/>
      <c r="CB1628" s="113"/>
      <c r="CC1628" s="69">
        <f>SUM(Table25[[#This Row],[Contract Amount FY00]:[Contract Amount FY50]])</f>
        <v>2136666</v>
      </c>
      <c r="CD1628" s="114"/>
    </row>
    <row r="1629" spans="1:82" x14ac:dyDescent="0.25">
      <c r="A1629" s="122" t="s">
        <v>1956</v>
      </c>
      <c r="B1629" s="122" t="s">
        <v>3139</v>
      </c>
      <c r="C1629" s="122" t="s">
        <v>1197</v>
      </c>
      <c r="E1629" s="26" t="str">
        <f>IFERROR(IF(VLOOKUP(Table25[[#This Row],[Contract No.]],Table3[#All],3,FALSE)="","No","Yes"),"")</f>
        <v>No</v>
      </c>
      <c r="F1629" s="107" t="str">
        <f>IFERROR(VLOOKUP(Table25[[#This Row],[Contract No.]],Table3[#All],3,FALSE),"")</f>
        <v/>
      </c>
      <c r="G1629" s="107" t="str">
        <f>IFERROR(IF(Table25[[#This Row],[Cooperative Purchase
(Yes/No)]]="Yes","Yes",IF(VLOOKUP(Table25[[#This Row],[Contract No.]],Table3[#All],1,FALSE)=Table25[[#This Row],[Contract No.]],"Yes","No")),"No")</f>
        <v>Yes</v>
      </c>
      <c r="H1629" s="51">
        <f>IFERROR(VLOOKUP(Table25[[#This Row],[Contract No.]],Table3[#All],4,FALSE),"")</f>
        <v>45383</v>
      </c>
      <c r="I1629" s="28">
        <f>IFERROR(IF(AND(MONTH(Table25[[#This Row],[Contract Start Date]])&gt;6,MONTH(Table25[[#This Row],[Contract Start Date]])&lt;=12),YEAR(Table25[[#This Row],[Contract Start Date]])+1,YEAR(Table25[[#This Row],[Contract Start Date]])),"")</f>
        <v>2024</v>
      </c>
      <c r="J1629" s="108">
        <f>Table25[[#This Row],[FY Formula start]]</f>
        <v>2024</v>
      </c>
      <c r="K1629" s="59" t="str">
        <f>"FY"&amp;" "&amp;Table25[[#This Row],[Year Start]]</f>
        <v>FY 2024</v>
      </c>
      <c r="L1629" s="109">
        <f>IFERROR(VLOOKUP(Table25[[#This Row],[Contract No.]],Table3[#All],5,FALSE),"")</f>
        <v>46844</v>
      </c>
      <c r="M1629" s="110">
        <f>IFERROR(IF(Table25[[#This Row],[Contract End Date]]="99/99/9999","No End",IF(AND(MONTH(Table25[[#This Row],[Contract End Date]])&gt;6,MONTH(Table25[[#This Row],[Contract End Date]])&lt;=12),YEAR(Table25[[#This Row],[Contract End Date]])+1,YEAR(Table25[[#This Row],[Contract End Date]]))),"")</f>
        <v>2028</v>
      </c>
      <c r="N1629" s="111">
        <f>Table25[[#This Row],[FY Formula end]]</f>
        <v>2028</v>
      </c>
      <c r="O1629" s="112" t="str">
        <f>IF(Table25[[#This Row],[Year End]]="No End","No End","FY"&amp;" "&amp;Table25[[#This Row],[Year End]])</f>
        <v>FY 2028</v>
      </c>
      <c r="P1629" s="27"/>
      <c r="Q1629" s="104">
        <f>_xlfn.IFNA(IF($B1629="","",VLOOKUP($B1629,'SWC Towers'!$A:$Q,$Q$2,FALSE)),"")</f>
        <v>0.3</v>
      </c>
      <c r="R1629" s="106" t="str">
        <f>_xlfn.IFNA(IF($B1629="","",VLOOKUP($B1629,'SWC Towers'!$A:$Q,$R$2,FALSE)),"")</f>
        <v/>
      </c>
      <c r="S1629" s="106" t="str">
        <f>_xlfn.IFNA(IF($B1629="","",VLOOKUP($B1629,'SWC Towers'!$A:$Q,$S$2,FALSE)),"")</f>
        <v/>
      </c>
      <c r="T1629" s="106">
        <f>_xlfn.IFNA(IF($B1629="","",VLOOKUP($B1629,'SWC Towers'!$A:$Q,$T$2,FALSE)),"")</f>
        <v>0.3</v>
      </c>
      <c r="U1629" s="104" t="str">
        <f>_xlfn.IFNA(IF($B1629="","",VLOOKUP($B1629,'SWC Towers'!$A:$Q,$U$2,FALSE)),"")</f>
        <v/>
      </c>
      <c r="V1629" s="104">
        <f>_xlfn.IFNA(IF($B1629="","",VLOOKUP($B1629,'SWC Towers'!$A:$Q,$V$2,FALSE)),"")</f>
        <v>0.2</v>
      </c>
      <c r="W1629" s="104" t="str">
        <f>_xlfn.IFNA(IF($B1629="","",VLOOKUP($B1629,'SWC Towers'!$A:$Q,$W$2,FALSE)),"")</f>
        <v/>
      </c>
      <c r="X1629" s="104" t="str">
        <f>_xlfn.IFNA(IF($B1629="","",VLOOKUP($B1629,'SWC Towers'!$A:$Q,$X$2,FALSE)),"")</f>
        <v/>
      </c>
      <c r="Y1629" s="104" t="str">
        <f>_xlfn.IFNA(IF($B1629="","",VLOOKUP($B1629,'SWC Towers'!$A:$Q,$Y$2,FALSE)),"")</f>
        <v/>
      </c>
      <c r="Z1629" s="104">
        <f>_xlfn.IFNA(IF($B1629="","",VLOOKUP($B1629,'SWC Towers'!$A:$Q,$Z$2,FALSE)),"")</f>
        <v>0.1</v>
      </c>
      <c r="AA1629" s="104">
        <f>_xlfn.IFNA(IF($B1629="","",VLOOKUP($B1629,'SWC Towers'!$A:$Q,$AA$2,FALSE)),"")</f>
        <v>0.1</v>
      </c>
      <c r="AB1629" s="106" t="str">
        <f>_xlfn.IFNA(IF($B1629="","",VLOOKUP($B1629,'SWC Towers'!$A:$Q,$AB$2,FALSE)),"")</f>
        <v/>
      </c>
      <c r="AC1629" s="20">
        <f>SUM(Table25[[#This Row],[IT Tower: Application]:[Other/Non-IT ]])</f>
        <v>1</v>
      </c>
      <c r="AD1629" s="67"/>
      <c r="AE1629" s="67"/>
      <c r="AF1629" s="67"/>
      <c r="AG1629" s="67"/>
      <c r="AH1629" s="67"/>
      <c r="AI1629" s="67"/>
      <c r="AJ1629" s="67"/>
      <c r="AK1629" s="67"/>
      <c r="AL1629" s="67"/>
      <c r="AM1629" s="67"/>
      <c r="AN1629" s="67"/>
      <c r="AO1629" s="67"/>
      <c r="AP1629" s="67"/>
      <c r="AQ1629" s="67"/>
      <c r="AR1629" s="67"/>
      <c r="AS1629" s="67"/>
      <c r="AT1629" s="67"/>
      <c r="AU1629" s="67"/>
      <c r="AV1629" s="67"/>
      <c r="AW1629" s="67"/>
      <c r="AX1629" s="67"/>
      <c r="AY1629" s="67"/>
      <c r="AZ1629" s="67"/>
      <c r="BA1629" s="67"/>
      <c r="BB1629" s="113">
        <v>0</v>
      </c>
      <c r="BC1629" s="113">
        <v>101460</v>
      </c>
      <c r="BD1629" s="113"/>
      <c r="BE1629" s="113"/>
      <c r="BF1629" s="113"/>
      <c r="BG1629" s="113"/>
      <c r="BH1629" s="113"/>
      <c r="BI1629" s="113"/>
      <c r="BJ1629" s="113"/>
      <c r="BK1629" s="113"/>
      <c r="BL1629" s="113"/>
      <c r="BM1629" s="113"/>
      <c r="BN1629" s="113"/>
      <c r="BO1629" s="113"/>
      <c r="BP1629" s="113"/>
      <c r="BQ1629" s="113"/>
      <c r="BR1629" s="113"/>
      <c r="BS1629" s="113"/>
      <c r="BT1629" s="113"/>
      <c r="BU1629" s="113"/>
      <c r="BV1629" s="113"/>
      <c r="BW1629" s="113"/>
      <c r="BX1629" s="113"/>
      <c r="BY1629" s="113"/>
      <c r="BZ1629" s="113"/>
      <c r="CA1629" s="67"/>
      <c r="CB1629" s="113"/>
      <c r="CC1629" s="69">
        <f>SUM(Table25[[#This Row],[Contract Amount FY00]:[Contract Amount FY50]])</f>
        <v>101460</v>
      </c>
      <c r="CD1629" s="114"/>
    </row>
    <row r="1630" spans="1:82" x14ac:dyDescent="0.25">
      <c r="A1630" s="122" t="s">
        <v>1956</v>
      </c>
      <c r="B1630" s="122" t="s">
        <v>3139</v>
      </c>
      <c r="C1630" s="122" t="s">
        <v>3116</v>
      </c>
      <c r="E1630" s="26" t="str">
        <f>IFERROR(IF(VLOOKUP(Table25[[#This Row],[Contract No.]],Table3[#All],3,FALSE)="","No","Yes"),"")</f>
        <v>No</v>
      </c>
      <c r="F1630" s="107" t="str">
        <f>IFERROR(VLOOKUP(Table25[[#This Row],[Contract No.]],Table3[#All],3,FALSE),"")</f>
        <v/>
      </c>
      <c r="G1630" s="107" t="str">
        <f>IFERROR(IF(Table25[[#This Row],[Cooperative Purchase
(Yes/No)]]="Yes","Yes",IF(VLOOKUP(Table25[[#This Row],[Contract No.]],Table3[#All],1,FALSE)=Table25[[#This Row],[Contract No.]],"Yes","No")),"No")</f>
        <v>Yes</v>
      </c>
      <c r="H1630" s="51">
        <f>IFERROR(VLOOKUP(Table25[[#This Row],[Contract No.]],Table3[#All],4,FALSE),"")</f>
        <v>45383</v>
      </c>
      <c r="I1630" s="28">
        <f>IFERROR(IF(AND(MONTH(Table25[[#This Row],[Contract Start Date]])&gt;6,MONTH(Table25[[#This Row],[Contract Start Date]])&lt;=12),YEAR(Table25[[#This Row],[Contract Start Date]])+1,YEAR(Table25[[#This Row],[Contract Start Date]])),"")</f>
        <v>2024</v>
      </c>
      <c r="J1630" s="108">
        <f>Table25[[#This Row],[FY Formula start]]</f>
        <v>2024</v>
      </c>
      <c r="K1630" s="59" t="str">
        <f>"FY"&amp;" "&amp;Table25[[#This Row],[Year Start]]</f>
        <v>FY 2024</v>
      </c>
      <c r="L1630" s="109">
        <f>IFERROR(VLOOKUP(Table25[[#This Row],[Contract No.]],Table3[#All],5,FALSE),"")</f>
        <v>46844</v>
      </c>
      <c r="M1630" s="110">
        <f>IFERROR(IF(Table25[[#This Row],[Contract End Date]]="99/99/9999","No End",IF(AND(MONTH(Table25[[#This Row],[Contract End Date]])&gt;6,MONTH(Table25[[#This Row],[Contract End Date]])&lt;=12),YEAR(Table25[[#This Row],[Contract End Date]])+1,YEAR(Table25[[#This Row],[Contract End Date]]))),"")</f>
        <v>2028</v>
      </c>
      <c r="N1630" s="111">
        <f>Table25[[#This Row],[FY Formula end]]</f>
        <v>2028</v>
      </c>
      <c r="O1630" s="112" t="str">
        <f>IF(Table25[[#This Row],[Year End]]="No End","No End","FY"&amp;" "&amp;Table25[[#This Row],[Year End]])</f>
        <v>FY 2028</v>
      </c>
      <c r="P1630" s="27"/>
      <c r="Q1630" s="104">
        <f>_xlfn.IFNA(IF($B1630="","",VLOOKUP($B1630,'SWC Towers'!$A:$Q,$Q$2,FALSE)),"")</f>
        <v>0.3</v>
      </c>
      <c r="R1630" s="106" t="str">
        <f>_xlfn.IFNA(IF($B1630="","",VLOOKUP($B1630,'SWC Towers'!$A:$Q,$R$2,FALSE)),"")</f>
        <v/>
      </c>
      <c r="S1630" s="106" t="str">
        <f>_xlfn.IFNA(IF($B1630="","",VLOOKUP($B1630,'SWC Towers'!$A:$Q,$S$2,FALSE)),"")</f>
        <v/>
      </c>
      <c r="T1630" s="106">
        <f>_xlfn.IFNA(IF($B1630="","",VLOOKUP($B1630,'SWC Towers'!$A:$Q,$T$2,FALSE)),"")</f>
        <v>0.3</v>
      </c>
      <c r="U1630" s="104" t="str">
        <f>_xlfn.IFNA(IF($B1630="","",VLOOKUP($B1630,'SWC Towers'!$A:$Q,$U$2,FALSE)),"")</f>
        <v/>
      </c>
      <c r="V1630" s="104">
        <f>_xlfn.IFNA(IF($B1630="","",VLOOKUP($B1630,'SWC Towers'!$A:$Q,$V$2,FALSE)),"")</f>
        <v>0.2</v>
      </c>
      <c r="W1630" s="104" t="str">
        <f>_xlfn.IFNA(IF($B1630="","",VLOOKUP($B1630,'SWC Towers'!$A:$Q,$W$2,FALSE)),"")</f>
        <v/>
      </c>
      <c r="X1630" s="104" t="str">
        <f>_xlfn.IFNA(IF($B1630="","",VLOOKUP($B1630,'SWC Towers'!$A:$Q,$X$2,FALSE)),"")</f>
        <v/>
      </c>
      <c r="Y1630" s="104" t="str">
        <f>_xlfn.IFNA(IF($B1630="","",VLOOKUP($B1630,'SWC Towers'!$A:$Q,$Y$2,FALSE)),"")</f>
        <v/>
      </c>
      <c r="Z1630" s="104">
        <f>_xlfn.IFNA(IF($B1630="","",VLOOKUP($B1630,'SWC Towers'!$A:$Q,$Z$2,FALSE)),"")</f>
        <v>0.1</v>
      </c>
      <c r="AA1630" s="104">
        <f>_xlfn.IFNA(IF($B1630="","",VLOOKUP($B1630,'SWC Towers'!$A:$Q,$AA$2,FALSE)),"")</f>
        <v>0.1</v>
      </c>
      <c r="AB1630" s="106" t="str">
        <f>_xlfn.IFNA(IF($B1630="","",VLOOKUP($B1630,'SWC Towers'!$A:$Q,$AB$2,FALSE)),"")</f>
        <v/>
      </c>
      <c r="AC1630" s="20">
        <f>SUM(Table25[[#This Row],[IT Tower: Application]:[Other/Non-IT ]])</f>
        <v>1</v>
      </c>
      <c r="AD1630" s="67"/>
      <c r="AE1630" s="67"/>
      <c r="AF1630" s="67"/>
      <c r="AG1630" s="67"/>
      <c r="AH1630" s="67"/>
      <c r="AI1630" s="67"/>
      <c r="AJ1630" s="67"/>
      <c r="AK1630" s="67"/>
      <c r="AL1630" s="67"/>
      <c r="AM1630" s="67"/>
      <c r="AN1630" s="67"/>
      <c r="AO1630" s="67"/>
      <c r="AP1630" s="67"/>
      <c r="AQ1630" s="67"/>
      <c r="AR1630" s="67"/>
      <c r="AS1630" s="67"/>
      <c r="AT1630" s="67"/>
      <c r="AU1630" s="67"/>
      <c r="AV1630" s="67"/>
      <c r="AW1630" s="67"/>
      <c r="AX1630" s="67"/>
      <c r="AY1630" s="67"/>
      <c r="AZ1630" s="67"/>
      <c r="BA1630" s="67"/>
      <c r="BB1630" s="113">
        <v>0</v>
      </c>
      <c r="BC1630" s="113">
        <v>303713</v>
      </c>
      <c r="BD1630" s="113"/>
      <c r="BE1630" s="113"/>
      <c r="BF1630" s="113"/>
      <c r="BG1630" s="113"/>
      <c r="BH1630" s="113"/>
      <c r="BI1630" s="113"/>
      <c r="BJ1630" s="113"/>
      <c r="BK1630" s="113"/>
      <c r="BL1630" s="113"/>
      <c r="BM1630" s="113"/>
      <c r="BN1630" s="113"/>
      <c r="BO1630" s="113"/>
      <c r="BP1630" s="113"/>
      <c r="BQ1630" s="113"/>
      <c r="BR1630" s="113"/>
      <c r="BS1630" s="113"/>
      <c r="BT1630" s="113"/>
      <c r="BU1630" s="113"/>
      <c r="BV1630" s="113"/>
      <c r="BW1630" s="113"/>
      <c r="BX1630" s="113"/>
      <c r="BY1630" s="113"/>
      <c r="BZ1630" s="113"/>
      <c r="CA1630" s="67"/>
      <c r="CB1630" s="113"/>
      <c r="CC1630" s="69">
        <f>SUM(Table25[[#This Row],[Contract Amount FY00]:[Contract Amount FY50]])</f>
        <v>303713</v>
      </c>
      <c r="CD1630" s="114"/>
    </row>
    <row r="1631" spans="1:82" x14ac:dyDescent="0.25">
      <c r="A1631" s="122" t="s">
        <v>1956</v>
      </c>
      <c r="B1631" s="122" t="s">
        <v>3139</v>
      </c>
      <c r="C1631" s="122" t="s">
        <v>2257</v>
      </c>
      <c r="E1631" s="26" t="str">
        <f>IFERROR(IF(VLOOKUP(Table25[[#This Row],[Contract No.]],Table3[#All],3,FALSE)="","No","Yes"),"")</f>
        <v>No</v>
      </c>
      <c r="F1631" s="107" t="str">
        <f>IFERROR(VLOOKUP(Table25[[#This Row],[Contract No.]],Table3[#All],3,FALSE),"")</f>
        <v/>
      </c>
      <c r="G1631" s="107" t="str">
        <f>IFERROR(IF(Table25[[#This Row],[Cooperative Purchase
(Yes/No)]]="Yes","Yes",IF(VLOOKUP(Table25[[#This Row],[Contract No.]],Table3[#All],1,FALSE)=Table25[[#This Row],[Contract No.]],"Yes","No")),"No")</f>
        <v>Yes</v>
      </c>
      <c r="H1631" s="51">
        <f>IFERROR(VLOOKUP(Table25[[#This Row],[Contract No.]],Table3[#All],4,FALSE),"")</f>
        <v>45383</v>
      </c>
      <c r="I1631" s="28">
        <f>IFERROR(IF(AND(MONTH(Table25[[#This Row],[Contract Start Date]])&gt;6,MONTH(Table25[[#This Row],[Contract Start Date]])&lt;=12),YEAR(Table25[[#This Row],[Contract Start Date]])+1,YEAR(Table25[[#This Row],[Contract Start Date]])),"")</f>
        <v>2024</v>
      </c>
      <c r="J1631" s="108">
        <f>Table25[[#This Row],[FY Formula start]]</f>
        <v>2024</v>
      </c>
      <c r="K1631" s="59" t="str">
        <f>"FY"&amp;" "&amp;Table25[[#This Row],[Year Start]]</f>
        <v>FY 2024</v>
      </c>
      <c r="L1631" s="109">
        <f>IFERROR(VLOOKUP(Table25[[#This Row],[Contract No.]],Table3[#All],5,FALSE),"")</f>
        <v>46844</v>
      </c>
      <c r="M1631" s="110">
        <f>IFERROR(IF(Table25[[#This Row],[Contract End Date]]="99/99/9999","No End",IF(AND(MONTH(Table25[[#This Row],[Contract End Date]])&gt;6,MONTH(Table25[[#This Row],[Contract End Date]])&lt;=12),YEAR(Table25[[#This Row],[Contract End Date]])+1,YEAR(Table25[[#This Row],[Contract End Date]]))),"")</f>
        <v>2028</v>
      </c>
      <c r="N1631" s="111">
        <f>Table25[[#This Row],[FY Formula end]]</f>
        <v>2028</v>
      </c>
      <c r="O1631" s="112" t="str">
        <f>IF(Table25[[#This Row],[Year End]]="No End","No End","FY"&amp;" "&amp;Table25[[#This Row],[Year End]])</f>
        <v>FY 2028</v>
      </c>
      <c r="P1631" s="27"/>
      <c r="Q1631" s="104">
        <f>_xlfn.IFNA(IF($B1631="","",VLOOKUP($B1631,'SWC Towers'!$A:$Q,$Q$2,FALSE)),"")</f>
        <v>0.3</v>
      </c>
      <c r="R1631" s="106" t="str">
        <f>_xlfn.IFNA(IF($B1631="","",VLOOKUP($B1631,'SWC Towers'!$A:$Q,$R$2,FALSE)),"")</f>
        <v/>
      </c>
      <c r="S1631" s="106" t="str">
        <f>_xlfn.IFNA(IF($B1631="","",VLOOKUP($B1631,'SWC Towers'!$A:$Q,$S$2,FALSE)),"")</f>
        <v/>
      </c>
      <c r="T1631" s="106">
        <f>_xlfn.IFNA(IF($B1631="","",VLOOKUP($B1631,'SWC Towers'!$A:$Q,$T$2,FALSE)),"")</f>
        <v>0.3</v>
      </c>
      <c r="U1631" s="104" t="str">
        <f>_xlfn.IFNA(IF($B1631="","",VLOOKUP($B1631,'SWC Towers'!$A:$Q,$U$2,FALSE)),"")</f>
        <v/>
      </c>
      <c r="V1631" s="104">
        <f>_xlfn.IFNA(IF($B1631="","",VLOOKUP($B1631,'SWC Towers'!$A:$Q,$V$2,FALSE)),"")</f>
        <v>0.2</v>
      </c>
      <c r="W1631" s="104" t="str">
        <f>_xlfn.IFNA(IF($B1631="","",VLOOKUP($B1631,'SWC Towers'!$A:$Q,$W$2,FALSE)),"")</f>
        <v/>
      </c>
      <c r="X1631" s="104" t="str">
        <f>_xlfn.IFNA(IF($B1631="","",VLOOKUP($B1631,'SWC Towers'!$A:$Q,$X$2,FALSE)),"")</f>
        <v/>
      </c>
      <c r="Y1631" s="104" t="str">
        <f>_xlfn.IFNA(IF($B1631="","",VLOOKUP($B1631,'SWC Towers'!$A:$Q,$Y$2,FALSE)),"")</f>
        <v/>
      </c>
      <c r="Z1631" s="104">
        <f>_xlfn.IFNA(IF($B1631="","",VLOOKUP($B1631,'SWC Towers'!$A:$Q,$Z$2,FALSE)),"")</f>
        <v>0.1</v>
      </c>
      <c r="AA1631" s="104">
        <f>_xlfn.IFNA(IF($B1631="","",VLOOKUP($B1631,'SWC Towers'!$A:$Q,$AA$2,FALSE)),"")</f>
        <v>0.1</v>
      </c>
      <c r="AB1631" s="106" t="str">
        <f>_xlfn.IFNA(IF($B1631="","",VLOOKUP($B1631,'SWC Towers'!$A:$Q,$AB$2,FALSE)),"")</f>
        <v/>
      </c>
      <c r="AC1631" s="20">
        <f>SUM(Table25[[#This Row],[IT Tower: Application]:[Other/Non-IT ]])</f>
        <v>1</v>
      </c>
      <c r="AD1631" s="67"/>
      <c r="AE1631" s="67"/>
      <c r="AF1631" s="67"/>
      <c r="AG1631" s="67"/>
      <c r="AH1631" s="67"/>
      <c r="AI1631" s="67"/>
      <c r="AJ1631" s="67"/>
      <c r="AK1631" s="67"/>
      <c r="AL1631" s="67"/>
      <c r="AM1631" s="67"/>
      <c r="AN1631" s="67"/>
      <c r="AO1631" s="67"/>
      <c r="AP1631" s="67"/>
      <c r="AQ1631" s="67"/>
      <c r="AR1631" s="67"/>
      <c r="AS1631" s="67"/>
      <c r="AT1631" s="67"/>
      <c r="AU1631" s="67"/>
      <c r="AV1631" s="67"/>
      <c r="AW1631" s="67"/>
      <c r="AX1631" s="67"/>
      <c r="AY1631" s="67"/>
      <c r="AZ1631" s="67"/>
      <c r="BA1631" s="67"/>
      <c r="BB1631" s="113"/>
      <c r="BC1631" s="113">
        <v>91944</v>
      </c>
      <c r="BD1631" s="113"/>
      <c r="BE1631" s="113"/>
      <c r="BF1631" s="113"/>
      <c r="BG1631" s="113"/>
      <c r="BH1631" s="113"/>
      <c r="BI1631" s="113"/>
      <c r="BJ1631" s="113"/>
      <c r="BK1631" s="113"/>
      <c r="BL1631" s="113"/>
      <c r="BM1631" s="113"/>
      <c r="BN1631" s="113"/>
      <c r="BO1631" s="113"/>
      <c r="BP1631" s="113"/>
      <c r="BQ1631" s="113"/>
      <c r="BR1631" s="113"/>
      <c r="BS1631" s="113"/>
      <c r="BT1631" s="113"/>
      <c r="BU1631" s="113"/>
      <c r="BV1631" s="113"/>
      <c r="BW1631" s="113"/>
      <c r="BX1631" s="113"/>
      <c r="BY1631" s="113"/>
      <c r="BZ1631" s="113"/>
      <c r="CA1631" s="67"/>
      <c r="CB1631" s="113"/>
      <c r="CC1631" s="69">
        <f>SUM(Table25[[#This Row],[Contract Amount FY00]:[Contract Amount FY50]])</f>
        <v>91944</v>
      </c>
      <c r="CD1631" s="114"/>
    </row>
    <row r="1632" spans="1:82" x14ac:dyDescent="0.25">
      <c r="A1632" s="122" t="s">
        <v>1956</v>
      </c>
      <c r="B1632" s="122" t="s">
        <v>3139</v>
      </c>
      <c r="C1632" s="122" t="s">
        <v>3164</v>
      </c>
      <c r="E1632" s="26" t="str">
        <f>IFERROR(IF(VLOOKUP(Table25[[#This Row],[Contract No.]],Table3[#All],3,FALSE)="","No","Yes"),"")</f>
        <v>No</v>
      </c>
      <c r="F1632" s="107" t="str">
        <f>IFERROR(VLOOKUP(Table25[[#This Row],[Contract No.]],Table3[#All],3,FALSE),"")</f>
        <v/>
      </c>
      <c r="G1632" s="107" t="str">
        <f>IFERROR(IF(Table25[[#This Row],[Cooperative Purchase
(Yes/No)]]="Yes","Yes",IF(VLOOKUP(Table25[[#This Row],[Contract No.]],Table3[#All],1,FALSE)=Table25[[#This Row],[Contract No.]],"Yes","No")),"No")</f>
        <v>Yes</v>
      </c>
      <c r="H1632" s="51">
        <f>IFERROR(VLOOKUP(Table25[[#This Row],[Contract No.]],Table3[#All],4,FALSE),"")</f>
        <v>45383</v>
      </c>
      <c r="I1632" s="28">
        <f>IFERROR(IF(AND(MONTH(Table25[[#This Row],[Contract Start Date]])&gt;6,MONTH(Table25[[#This Row],[Contract Start Date]])&lt;=12),YEAR(Table25[[#This Row],[Contract Start Date]])+1,YEAR(Table25[[#This Row],[Contract Start Date]])),"")</f>
        <v>2024</v>
      </c>
      <c r="J1632" s="108">
        <f>Table25[[#This Row],[FY Formula start]]</f>
        <v>2024</v>
      </c>
      <c r="K1632" s="59" t="str">
        <f>"FY"&amp;" "&amp;Table25[[#This Row],[Year Start]]</f>
        <v>FY 2024</v>
      </c>
      <c r="L1632" s="109">
        <f>IFERROR(VLOOKUP(Table25[[#This Row],[Contract No.]],Table3[#All],5,FALSE),"")</f>
        <v>46844</v>
      </c>
      <c r="M1632" s="110">
        <f>IFERROR(IF(Table25[[#This Row],[Contract End Date]]="99/99/9999","No End",IF(AND(MONTH(Table25[[#This Row],[Contract End Date]])&gt;6,MONTH(Table25[[#This Row],[Contract End Date]])&lt;=12),YEAR(Table25[[#This Row],[Contract End Date]])+1,YEAR(Table25[[#This Row],[Contract End Date]]))),"")</f>
        <v>2028</v>
      </c>
      <c r="N1632" s="111">
        <f>Table25[[#This Row],[FY Formula end]]</f>
        <v>2028</v>
      </c>
      <c r="O1632" s="112" t="str">
        <f>IF(Table25[[#This Row],[Year End]]="No End","No End","FY"&amp;" "&amp;Table25[[#This Row],[Year End]])</f>
        <v>FY 2028</v>
      </c>
      <c r="P1632" s="27"/>
      <c r="Q1632" s="104">
        <f>_xlfn.IFNA(IF($B1632="","",VLOOKUP($B1632,'SWC Towers'!$A:$Q,$Q$2,FALSE)),"")</f>
        <v>0.3</v>
      </c>
      <c r="R1632" s="106" t="str">
        <f>_xlfn.IFNA(IF($B1632="","",VLOOKUP($B1632,'SWC Towers'!$A:$Q,$R$2,FALSE)),"")</f>
        <v/>
      </c>
      <c r="S1632" s="106" t="str">
        <f>_xlfn.IFNA(IF($B1632="","",VLOOKUP($B1632,'SWC Towers'!$A:$Q,$S$2,FALSE)),"")</f>
        <v/>
      </c>
      <c r="T1632" s="106">
        <f>_xlfn.IFNA(IF($B1632="","",VLOOKUP($B1632,'SWC Towers'!$A:$Q,$T$2,FALSE)),"")</f>
        <v>0.3</v>
      </c>
      <c r="U1632" s="104" t="str">
        <f>_xlfn.IFNA(IF($B1632="","",VLOOKUP($B1632,'SWC Towers'!$A:$Q,$U$2,FALSE)),"")</f>
        <v/>
      </c>
      <c r="V1632" s="104">
        <f>_xlfn.IFNA(IF($B1632="","",VLOOKUP($B1632,'SWC Towers'!$A:$Q,$V$2,FALSE)),"")</f>
        <v>0.2</v>
      </c>
      <c r="W1632" s="104" t="str">
        <f>_xlfn.IFNA(IF($B1632="","",VLOOKUP($B1632,'SWC Towers'!$A:$Q,$W$2,FALSE)),"")</f>
        <v/>
      </c>
      <c r="X1632" s="104" t="str">
        <f>_xlfn.IFNA(IF($B1632="","",VLOOKUP($B1632,'SWC Towers'!$A:$Q,$X$2,FALSE)),"")</f>
        <v/>
      </c>
      <c r="Y1632" s="104" t="str">
        <f>_xlfn.IFNA(IF($B1632="","",VLOOKUP($B1632,'SWC Towers'!$A:$Q,$Y$2,FALSE)),"")</f>
        <v/>
      </c>
      <c r="Z1632" s="104">
        <f>_xlfn.IFNA(IF($B1632="","",VLOOKUP($B1632,'SWC Towers'!$A:$Q,$Z$2,FALSE)),"")</f>
        <v>0.1</v>
      </c>
      <c r="AA1632" s="104">
        <f>_xlfn.IFNA(IF($B1632="","",VLOOKUP($B1632,'SWC Towers'!$A:$Q,$AA$2,FALSE)),"")</f>
        <v>0.1</v>
      </c>
      <c r="AB1632" s="106" t="str">
        <f>_xlfn.IFNA(IF($B1632="","",VLOOKUP($B1632,'SWC Towers'!$A:$Q,$AB$2,FALSE)),"")</f>
        <v/>
      </c>
      <c r="AC1632" s="20">
        <f>SUM(Table25[[#This Row],[IT Tower: Application]:[Other/Non-IT ]])</f>
        <v>1</v>
      </c>
      <c r="AD1632" s="67"/>
      <c r="AE1632" s="67"/>
      <c r="AF1632" s="67"/>
      <c r="AG1632" s="67"/>
      <c r="AH1632" s="67"/>
      <c r="AI1632" s="67"/>
      <c r="AJ1632" s="67"/>
      <c r="AK1632" s="67"/>
      <c r="AL1632" s="67"/>
      <c r="AM1632" s="67"/>
      <c r="AN1632" s="67"/>
      <c r="AO1632" s="67"/>
      <c r="AP1632" s="67"/>
      <c r="AQ1632" s="67"/>
      <c r="AR1632" s="67"/>
      <c r="AS1632" s="67"/>
      <c r="AT1632" s="67"/>
      <c r="AU1632" s="67"/>
      <c r="AV1632" s="67"/>
      <c r="AW1632" s="67"/>
      <c r="AX1632" s="67"/>
      <c r="AY1632" s="67"/>
      <c r="AZ1632" s="67"/>
      <c r="BA1632" s="67"/>
      <c r="BB1632" s="113">
        <v>29103</v>
      </c>
      <c r="BC1632" s="113">
        <v>215004</v>
      </c>
      <c r="BD1632" s="113"/>
      <c r="BE1632" s="113"/>
      <c r="BF1632" s="113"/>
      <c r="BG1632" s="113"/>
      <c r="BH1632" s="113"/>
      <c r="BI1632" s="113"/>
      <c r="BJ1632" s="113"/>
      <c r="BK1632" s="113"/>
      <c r="BL1632" s="113"/>
      <c r="BM1632" s="113"/>
      <c r="BN1632" s="113"/>
      <c r="BO1632" s="113"/>
      <c r="BP1632" s="113"/>
      <c r="BQ1632" s="113"/>
      <c r="BR1632" s="113"/>
      <c r="BS1632" s="113"/>
      <c r="BT1632" s="113"/>
      <c r="BU1632" s="113"/>
      <c r="BV1632" s="113"/>
      <c r="BW1632" s="113"/>
      <c r="BX1632" s="113"/>
      <c r="BY1632" s="113"/>
      <c r="BZ1632" s="113"/>
      <c r="CA1632" s="67"/>
      <c r="CB1632" s="113"/>
      <c r="CC1632" s="69">
        <f>SUM(Table25[[#This Row],[Contract Amount FY00]:[Contract Amount FY50]])</f>
        <v>244107</v>
      </c>
      <c r="CD1632" s="114"/>
    </row>
    <row r="1633" spans="1:82" x14ac:dyDescent="0.25">
      <c r="A1633" s="122" t="s">
        <v>1956</v>
      </c>
      <c r="B1633" s="122" t="s">
        <v>3139</v>
      </c>
      <c r="C1633" s="122" t="s">
        <v>1202</v>
      </c>
      <c r="E1633" s="26" t="str">
        <f>IFERROR(IF(VLOOKUP(Table25[[#This Row],[Contract No.]],Table3[#All],3,FALSE)="","No","Yes"),"")</f>
        <v>No</v>
      </c>
      <c r="F1633" s="107" t="str">
        <f>IFERROR(VLOOKUP(Table25[[#This Row],[Contract No.]],Table3[#All],3,FALSE),"")</f>
        <v/>
      </c>
      <c r="G1633" s="107" t="str">
        <f>IFERROR(IF(Table25[[#This Row],[Cooperative Purchase
(Yes/No)]]="Yes","Yes",IF(VLOOKUP(Table25[[#This Row],[Contract No.]],Table3[#All],1,FALSE)=Table25[[#This Row],[Contract No.]],"Yes","No")),"No")</f>
        <v>Yes</v>
      </c>
      <c r="H1633" s="51">
        <f>IFERROR(VLOOKUP(Table25[[#This Row],[Contract No.]],Table3[#All],4,FALSE),"")</f>
        <v>45383</v>
      </c>
      <c r="I1633" s="28">
        <f>IFERROR(IF(AND(MONTH(Table25[[#This Row],[Contract Start Date]])&gt;6,MONTH(Table25[[#This Row],[Contract Start Date]])&lt;=12),YEAR(Table25[[#This Row],[Contract Start Date]])+1,YEAR(Table25[[#This Row],[Contract Start Date]])),"")</f>
        <v>2024</v>
      </c>
      <c r="J1633" s="108">
        <f>Table25[[#This Row],[FY Formula start]]</f>
        <v>2024</v>
      </c>
      <c r="K1633" s="59" t="str">
        <f>"FY"&amp;" "&amp;Table25[[#This Row],[Year Start]]</f>
        <v>FY 2024</v>
      </c>
      <c r="L1633" s="109">
        <f>IFERROR(VLOOKUP(Table25[[#This Row],[Contract No.]],Table3[#All],5,FALSE),"")</f>
        <v>46844</v>
      </c>
      <c r="M1633" s="110">
        <f>IFERROR(IF(Table25[[#This Row],[Contract End Date]]="99/99/9999","No End",IF(AND(MONTH(Table25[[#This Row],[Contract End Date]])&gt;6,MONTH(Table25[[#This Row],[Contract End Date]])&lt;=12),YEAR(Table25[[#This Row],[Contract End Date]])+1,YEAR(Table25[[#This Row],[Contract End Date]]))),"")</f>
        <v>2028</v>
      </c>
      <c r="N1633" s="111">
        <f>Table25[[#This Row],[FY Formula end]]</f>
        <v>2028</v>
      </c>
      <c r="O1633" s="112" t="str">
        <f>IF(Table25[[#This Row],[Year End]]="No End","No End","FY"&amp;" "&amp;Table25[[#This Row],[Year End]])</f>
        <v>FY 2028</v>
      </c>
      <c r="P1633" s="27"/>
      <c r="Q1633" s="104">
        <f>_xlfn.IFNA(IF($B1633="","",VLOOKUP($B1633,'SWC Towers'!$A:$Q,$Q$2,FALSE)),"")</f>
        <v>0.3</v>
      </c>
      <c r="R1633" s="106" t="str">
        <f>_xlfn.IFNA(IF($B1633="","",VLOOKUP($B1633,'SWC Towers'!$A:$Q,$R$2,FALSE)),"")</f>
        <v/>
      </c>
      <c r="S1633" s="106" t="str">
        <f>_xlfn.IFNA(IF($B1633="","",VLOOKUP($B1633,'SWC Towers'!$A:$Q,$S$2,FALSE)),"")</f>
        <v/>
      </c>
      <c r="T1633" s="106">
        <f>_xlfn.IFNA(IF($B1633="","",VLOOKUP($B1633,'SWC Towers'!$A:$Q,$T$2,FALSE)),"")</f>
        <v>0.3</v>
      </c>
      <c r="U1633" s="104" t="str">
        <f>_xlfn.IFNA(IF($B1633="","",VLOOKUP($B1633,'SWC Towers'!$A:$Q,$U$2,FALSE)),"")</f>
        <v/>
      </c>
      <c r="V1633" s="104">
        <f>_xlfn.IFNA(IF($B1633="","",VLOOKUP($B1633,'SWC Towers'!$A:$Q,$V$2,FALSE)),"")</f>
        <v>0.2</v>
      </c>
      <c r="W1633" s="104" t="str">
        <f>_xlfn.IFNA(IF($B1633="","",VLOOKUP($B1633,'SWC Towers'!$A:$Q,$W$2,FALSE)),"")</f>
        <v/>
      </c>
      <c r="X1633" s="104" t="str">
        <f>_xlfn.IFNA(IF($B1633="","",VLOOKUP($B1633,'SWC Towers'!$A:$Q,$X$2,FALSE)),"")</f>
        <v/>
      </c>
      <c r="Y1633" s="104" t="str">
        <f>_xlfn.IFNA(IF($B1633="","",VLOOKUP($B1633,'SWC Towers'!$A:$Q,$Y$2,FALSE)),"")</f>
        <v/>
      </c>
      <c r="Z1633" s="104">
        <f>_xlfn.IFNA(IF($B1633="","",VLOOKUP($B1633,'SWC Towers'!$A:$Q,$Z$2,FALSE)),"")</f>
        <v>0.1</v>
      </c>
      <c r="AA1633" s="104">
        <f>_xlfn.IFNA(IF($B1633="","",VLOOKUP($B1633,'SWC Towers'!$A:$Q,$AA$2,FALSE)),"")</f>
        <v>0.1</v>
      </c>
      <c r="AB1633" s="106" t="str">
        <f>_xlfn.IFNA(IF($B1633="","",VLOOKUP($B1633,'SWC Towers'!$A:$Q,$AB$2,FALSE)),"")</f>
        <v/>
      </c>
      <c r="AC1633" s="20">
        <f>SUM(Table25[[#This Row],[IT Tower: Application]:[Other/Non-IT ]])</f>
        <v>1</v>
      </c>
      <c r="AD1633" s="67"/>
      <c r="AE1633" s="67"/>
      <c r="AF1633" s="67"/>
      <c r="AG1633" s="67"/>
      <c r="AH1633" s="67"/>
      <c r="AI1633" s="67"/>
      <c r="AJ1633" s="67"/>
      <c r="AK1633" s="67"/>
      <c r="AL1633" s="67"/>
      <c r="AM1633" s="67"/>
      <c r="AN1633" s="67"/>
      <c r="AO1633" s="67"/>
      <c r="AP1633" s="67"/>
      <c r="AQ1633" s="67"/>
      <c r="AR1633" s="67"/>
      <c r="AS1633" s="67"/>
      <c r="AT1633" s="67"/>
      <c r="AU1633" s="67"/>
      <c r="AV1633" s="67"/>
      <c r="AW1633" s="67"/>
      <c r="AX1633" s="67"/>
      <c r="AY1633" s="67"/>
      <c r="AZ1633" s="67"/>
      <c r="BA1633" s="67"/>
      <c r="BB1633" s="113">
        <v>274361</v>
      </c>
      <c r="BC1633" s="113">
        <v>3217199</v>
      </c>
      <c r="BD1633" s="113"/>
      <c r="BE1633" s="113"/>
      <c r="BF1633" s="113"/>
      <c r="BG1633" s="113"/>
      <c r="BH1633" s="113"/>
      <c r="BI1633" s="113"/>
      <c r="BJ1633" s="113"/>
      <c r="BK1633" s="113"/>
      <c r="BL1633" s="113"/>
      <c r="BM1633" s="113"/>
      <c r="BN1633" s="113"/>
      <c r="BO1633" s="113"/>
      <c r="BP1633" s="113"/>
      <c r="BQ1633" s="113"/>
      <c r="BR1633" s="113"/>
      <c r="BS1633" s="113"/>
      <c r="BT1633" s="113"/>
      <c r="BU1633" s="113"/>
      <c r="BV1633" s="113"/>
      <c r="BW1633" s="113"/>
      <c r="BX1633" s="113"/>
      <c r="BY1633" s="113"/>
      <c r="BZ1633" s="113"/>
      <c r="CA1633" s="67"/>
      <c r="CB1633" s="113"/>
      <c r="CC1633" s="69">
        <f>SUM(Table25[[#This Row],[Contract Amount FY00]:[Contract Amount FY50]])</f>
        <v>3491560</v>
      </c>
      <c r="CD1633" s="114"/>
    </row>
    <row r="1634" spans="1:82" x14ac:dyDescent="0.25">
      <c r="A1634" s="122" t="s">
        <v>1956</v>
      </c>
      <c r="B1634" s="122" t="s">
        <v>3139</v>
      </c>
      <c r="C1634" s="122" t="s">
        <v>747</v>
      </c>
      <c r="E1634" s="26" t="str">
        <f>IFERROR(IF(VLOOKUP(Table25[[#This Row],[Contract No.]],Table3[#All],3,FALSE)="","No","Yes"),"")</f>
        <v>No</v>
      </c>
      <c r="F1634" s="107" t="str">
        <f>IFERROR(VLOOKUP(Table25[[#This Row],[Contract No.]],Table3[#All],3,FALSE),"")</f>
        <v/>
      </c>
      <c r="G1634" s="107" t="str">
        <f>IFERROR(IF(Table25[[#This Row],[Cooperative Purchase
(Yes/No)]]="Yes","Yes",IF(VLOOKUP(Table25[[#This Row],[Contract No.]],Table3[#All],1,FALSE)=Table25[[#This Row],[Contract No.]],"Yes","No")),"No")</f>
        <v>Yes</v>
      </c>
      <c r="H1634" s="51">
        <f>IFERROR(VLOOKUP(Table25[[#This Row],[Contract No.]],Table3[#All],4,FALSE),"")</f>
        <v>45383</v>
      </c>
      <c r="I1634" s="28">
        <f>IFERROR(IF(AND(MONTH(Table25[[#This Row],[Contract Start Date]])&gt;6,MONTH(Table25[[#This Row],[Contract Start Date]])&lt;=12),YEAR(Table25[[#This Row],[Contract Start Date]])+1,YEAR(Table25[[#This Row],[Contract Start Date]])),"")</f>
        <v>2024</v>
      </c>
      <c r="J1634" s="108">
        <f>Table25[[#This Row],[FY Formula start]]</f>
        <v>2024</v>
      </c>
      <c r="K1634" s="59" t="str">
        <f>"FY"&amp;" "&amp;Table25[[#This Row],[Year Start]]</f>
        <v>FY 2024</v>
      </c>
      <c r="L1634" s="109">
        <f>IFERROR(VLOOKUP(Table25[[#This Row],[Contract No.]],Table3[#All],5,FALSE),"")</f>
        <v>46844</v>
      </c>
      <c r="M1634" s="110">
        <f>IFERROR(IF(Table25[[#This Row],[Contract End Date]]="99/99/9999","No End",IF(AND(MONTH(Table25[[#This Row],[Contract End Date]])&gt;6,MONTH(Table25[[#This Row],[Contract End Date]])&lt;=12),YEAR(Table25[[#This Row],[Contract End Date]])+1,YEAR(Table25[[#This Row],[Contract End Date]]))),"")</f>
        <v>2028</v>
      </c>
      <c r="N1634" s="111">
        <f>Table25[[#This Row],[FY Formula end]]</f>
        <v>2028</v>
      </c>
      <c r="O1634" s="112" t="str">
        <f>IF(Table25[[#This Row],[Year End]]="No End","No End","FY"&amp;" "&amp;Table25[[#This Row],[Year End]])</f>
        <v>FY 2028</v>
      </c>
      <c r="P1634" s="27"/>
      <c r="Q1634" s="104">
        <f>_xlfn.IFNA(IF($B1634="","",VLOOKUP($B1634,'SWC Towers'!$A:$Q,$Q$2,FALSE)),"")</f>
        <v>0.3</v>
      </c>
      <c r="R1634" s="106" t="str">
        <f>_xlfn.IFNA(IF($B1634="","",VLOOKUP($B1634,'SWC Towers'!$A:$Q,$R$2,FALSE)),"")</f>
        <v/>
      </c>
      <c r="S1634" s="106" t="str">
        <f>_xlfn.IFNA(IF($B1634="","",VLOOKUP($B1634,'SWC Towers'!$A:$Q,$S$2,FALSE)),"")</f>
        <v/>
      </c>
      <c r="T1634" s="106">
        <f>_xlfn.IFNA(IF($B1634="","",VLOOKUP($B1634,'SWC Towers'!$A:$Q,$T$2,FALSE)),"")</f>
        <v>0.3</v>
      </c>
      <c r="U1634" s="104" t="str">
        <f>_xlfn.IFNA(IF($B1634="","",VLOOKUP($B1634,'SWC Towers'!$A:$Q,$U$2,FALSE)),"")</f>
        <v/>
      </c>
      <c r="V1634" s="104">
        <f>_xlfn.IFNA(IF($B1634="","",VLOOKUP($B1634,'SWC Towers'!$A:$Q,$V$2,FALSE)),"")</f>
        <v>0.2</v>
      </c>
      <c r="W1634" s="104" t="str">
        <f>_xlfn.IFNA(IF($B1634="","",VLOOKUP($B1634,'SWC Towers'!$A:$Q,$W$2,FALSE)),"")</f>
        <v/>
      </c>
      <c r="X1634" s="104" t="str">
        <f>_xlfn.IFNA(IF($B1634="","",VLOOKUP($B1634,'SWC Towers'!$A:$Q,$X$2,FALSE)),"")</f>
        <v/>
      </c>
      <c r="Y1634" s="104" t="str">
        <f>_xlfn.IFNA(IF($B1634="","",VLOOKUP($B1634,'SWC Towers'!$A:$Q,$Y$2,FALSE)),"")</f>
        <v/>
      </c>
      <c r="Z1634" s="104">
        <f>_xlfn.IFNA(IF($B1634="","",VLOOKUP($B1634,'SWC Towers'!$A:$Q,$Z$2,FALSE)),"")</f>
        <v>0.1</v>
      </c>
      <c r="AA1634" s="104">
        <f>_xlfn.IFNA(IF($B1634="","",VLOOKUP($B1634,'SWC Towers'!$A:$Q,$AA$2,FALSE)),"")</f>
        <v>0.1</v>
      </c>
      <c r="AB1634" s="106" t="str">
        <f>_xlfn.IFNA(IF($B1634="","",VLOOKUP($B1634,'SWC Towers'!$A:$Q,$AB$2,FALSE)),"")</f>
        <v/>
      </c>
      <c r="AC1634" s="20">
        <f>SUM(Table25[[#This Row],[IT Tower: Application]:[Other/Non-IT ]])</f>
        <v>1</v>
      </c>
      <c r="AD1634" s="67"/>
      <c r="AE1634" s="67"/>
      <c r="AF1634" s="67"/>
      <c r="AG1634" s="67"/>
      <c r="AH1634" s="67"/>
      <c r="AI1634" s="67"/>
      <c r="AJ1634" s="67"/>
      <c r="AK1634" s="67"/>
      <c r="AL1634" s="67"/>
      <c r="AM1634" s="67"/>
      <c r="AN1634" s="67"/>
      <c r="AO1634" s="67"/>
      <c r="AP1634" s="67"/>
      <c r="AQ1634" s="67"/>
      <c r="AR1634" s="67"/>
      <c r="AS1634" s="67"/>
      <c r="AT1634" s="67"/>
      <c r="AU1634" s="67"/>
      <c r="AV1634" s="67"/>
      <c r="AW1634" s="67"/>
      <c r="AX1634" s="67"/>
      <c r="AY1634" s="67"/>
      <c r="AZ1634" s="67"/>
      <c r="BA1634" s="67"/>
      <c r="BB1634" s="113">
        <v>0</v>
      </c>
      <c r="BC1634" s="113">
        <v>177100</v>
      </c>
      <c r="BD1634" s="113"/>
      <c r="BE1634" s="113"/>
      <c r="BF1634" s="113"/>
      <c r="BG1634" s="113"/>
      <c r="BH1634" s="113"/>
      <c r="BI1634" s="113"/>
      <c r="BJ1634" s="113"/>
      <c r="BK1634" s="113"/>
      <c r="BL1634" s="113"/>
      <c r="BM1634" s="113"/>
      <c r="BN1634" s="113"/>
      <c r="BO1634" s="113"/>
      <c r="BP1634" s="113"/>
      <c r="BQ1634" s="113"/>
      <c r="BR1634" s="113"/>
      <c r="BS1634" s="113"/>
      <c r="BT1634" s="113"/>
      <c r="BU1634" s="113"/>
      <c r="BV1634" s="113"/>
      <c r="BW1634" s="113"/>
      <c r="BX1634" s="113"/>
      <c r="BY1634" s="113"/>
      <c r="BZ1634" s="113"/>
      <c r="CA1634" s="67"/>
      <c r="CB1634" s="113"/>
      <c r="CC1634" s="69">
        <f>SUM(Table25[[#This Row],[Contract Amount FY00]:[Contract Amount FY50]])</f>
        <v>177100</v>
      </c>
      <c r="CD1634" s="114"/>
    </row>
    <row r="1635" spans="1:82" x14ac:dyDescent="0.25">
      <c r="A1635" s="122" t="s">
        <v>1956</v>
      </c>
      <c r="B1635" s="122" t="s">
        <v>3013</v>
      </c>
      <c r="C1635" s="122" t="s">
        <v>547</v>
      </c>
      <c r="E1635" s="26" t="str">
        <f>IFERROR(IF(VLOOKUP(Table25[[#This Row],[Contract No.]],Table3[#All],3,FALSE)="","No","Yes"),"")</f>
        <v>Yes</v>
      </c>
      <c r="F1635" s="107" t="str">
        <f>IFERROR(VLOOKUP(Table25[[#This Row],[Contract No.]],Table3[#All],3,FALSE),"")</f>
        <v>NASPO</v>
      </c>
      <c r="G1635" s="107" t="str">
        <f>IFERROR(IF(Table25[[#This Row],[Cooperative Purchase
(Yes/No)]]="Yes","Yes",IF(VLOOKUP(Table25[[#This Row],[Contract No.]],Table3[#All],1,FALSE)=Table25[[#This Row],[Contract No.]],"Yes","No")),"No")</f>
        <v>Yes</v>
      </c>
      <c r="H1635" s="51">
        <f>IFERROR(VLOOKUP(Table25[[#This Row],[Contract No.]],Table3[#All],4,FALSE),"")</f>
        <v>44926</v>
      </c>
      <c r="I1635" s="28">
        <f>IFERROR(IF(AND(MONTH(Table25[[#This Row],[Contract Start Date]])&gt;6,MONTH(Table25[[#This Row],[Contract Start Date]])&lt;=12),YEAR(Table25[[#This Row],[Contract Start Date]])+1,YEAR(Table25[[#This Row],[Contract Start Date]])),"")</f>
        <v>2023</v>
      </c>
      <c r="J1635" s="108">
        <f>Table25[[#This Row],[FY Formula start]]</f>
        <v>2023</v>
      </c>
      <c r="K1635" s="59" t="str">
        <f>"FY"&amp;" "&amp;Table25[[#This Row],[Year Start]]</f>
        <v>FY 2023</v>
      </c>
      <c r="L1635" s="109">
        <f>IFERROR(VLOOKUP(Table25[[#This Row],[Contract No.]],Table3[#All],5,FALSE),"")</f>
        <v>46501</v>
      </c>
      <c r="M1635" s="110">
        <f>IFERROR(IF(Table25[[#This Row],[Contract End Date]]="99/99/9999","No End",IF(AND(MONTH(Table25[[#This Row],[Contract End Date]])&gt;6,MONTH(Table25[[#This Row],[Contract End Date]])&lt;=12),YEAR(Table25[[#This Row],[Contract End Date]])+1,YEAR(Table25[[#This Row],[Contract End Date]]))),"")</f>
        <v>2027</v>
      </c>
      <c r="N1635" s="111">
        <f>Table25[[#This Row],[FY Formula end]]</f>
        <v>2027</v>
      </c>
      <c r="O1635" s="112" t="str">
        <f>IF(Table25[[#This Row],[Year End]]="No End","No End","FY"&amp;" "&amp;Table25[[#This Row],[Year End]])</f>
        <v>FY 2027</v>
      </c>
      <c r="P1635" s="27"/>
      <c r="Q1635" s="104">
        <f>_xlfn.IFNA(IF($B1635="","",VLOOKUP($B1635,'SWC Towers'!$A:$Q,$Q$2,FALSE)),"")</f>
        <v>0.3</v>
      </c>
      <c r="R1635" s="106" t="str">
        <f>_xlfn.IFNA(IF($B1635="","",VLOOKUP($B1635,'SWC Towers'!$A:$Q,$R$2,FALSE)),"")</f>
        <v/>
      </c>
      <c r="S1635" s="106">
        <f>_xlfn.IFNA(IF($B1635="","",VLOOKUP($B1635,'SWC Towers'!$A:$Q,$S$2,FALSE)),"")</f>
        <v>0.1</v>
      </c>
      <c r="T1635" s="106" t="str">
        <f>_xlfn.IFNA(IF($B1635="","",VLOOKUP($B1635,'SWC Towers'!$A:$Q,$T$2,FALSE)),"")</f>
        <v/>
      </c>
      <c r="U1635" s="104">
        <f>_xlfn.IFNA(IF($B1635="","",VLOOKUP($B1635,'SWC Towers'!$A:$Q,$U$2,FALSE)),"")</f>
        <v>0.6</v>
      </c>
      <c r="V1635" s="104" t="str">
        <f>_xlfn.IFNA(IF($B1635="","",VLOOKUP($B1635,'SWC Towers'!$A:$Q,$V$2,FALSE)),"")</f>
        <v/>
      </c>
      <c r="W1635" s="104" t="str">
        <f>_xlfn.IFNA(IF($B1635="","",VLOOKUP($B1635,'SWC Towers'!$A:$Q,$W$2,FALSE)),"")</f>
        <v/>
      </c>
      <c r="X1635" s="104" t="str">
        <f>_xlfn.IFNA(IF($B1635="","",VLOOKUP($B1635,'SWC Towers'!$A:$Q,$X$2,FALSE)),"")</f>
        <v/>
      </c>
      <c r="Y1635" s="104" t="str">
        <f>_xlfn.IFNA(IF($B1635="","",VLOOKUP($B1635,'SWC Towers'!$A:$Q,$Y$2,FALSE)),"")</f>
        <v/>
      </c>
      <c r="Z1635" s="104" t="str">
        <f>_xlfn.IFNA(IF($B1635="","",VLOOKUP($B1635,'SWC Towers'!$A:$Q,$Z$2,FALSE)),"")</f>
        <v/>
      </c>
      <c r="AA1635" s="104" t="str">
        <f>_xlfn.IFNA(IF($B1635="","",VLOOKUP($B1635,'SWC Towers'!$A:$Q,$AA$2,FALSE)),"")</f>
        <v/>
      </c>
      <c r="AB1635" s="106" t="str">
        <f>_xlfn.IFNA(IF($B1635="","",VLOOKUP($B1635,'SWC Towers'!$A:$Q,$AB$2,FALSE)),"")</f>
        <v/>
      </c>
      <c r="AC1635" s="20">
        <f>SUM(Table25[[#This Row],[IT Tower: Application]:[Other/Non-IT ]])</f>
        <v>1</v>
      </c>
      <c r="AD1635" s="67"/>
      <c r="AE1635" s="67"/>
      <c r="AF1635" s="67"/>
      <c r="AG1635" s="67"/>
      <c r="AH1635" s="67"/>
      <c r="AI1635" s="67"/>
      <c r="AJ1635" s="67"/>
      <c r="AK1635" s="67"/>
      <c r="AL1635" s="67"/>
      <c r="AM1635" s="67"/>
      <c r="AN1635" s="67"/>
      <c r="AO1635" s="67"/>
      <c r="AP1635" s="67"/>
      <c r="AQ1635" s="67"/>
      <c r="AR1635" s="67"/>
      <c r="AS1635" s="67"/>
      <c r="AT1635" s="67"/>
      <c r="AU1635" s="67"/>
      <c r="AV1635" s="67"/>
      <c r="AW1635" s="67"/>
      <c r="AX1635" s="67"/>
      <c r="AY1635" s="67"/>
      <c r="AZ1635" s="67"/>
      <c r="BA1635" s="67"/>
      <c r="BB1635" s="113">
        <v>39246</v>
      </c>
      <c r="BC1635" s="113">
        <v>209394</v>
      </c>
      <c r="BD1635" s="113"/>
      <c r="BE1635" s="113"/>
      <c r="BF1635" s="113"/>
      <c r="BG1635" s="113"/>
      <c r="BH1635" s="113"/>
      <c r="BI1635" s="113"/>
      <c r="BJ1635" s="113"/>
      <c r="BK1635" s="113"/>
      <c r="BL1635" s="113"/>
      <c r="BM1635" s="113"/>
      <c r="BN1635" s="113"/>
      <c r="BO1635" s="113"/>
      <c r="BP1635" s="113"/>
      <c r="BQ1635" s="113"/>
      <c r="BR1635" s="113"/>
      <c r="BS1635" s="113"/>
      <c r="BT1635" s="113"/>
      <c r="BU1635" s="113"/>
      <c r="BV1635" s="113"/>
      <c r="BW1635" s="113"/>
      <c r="BX1635" s="113"/>
      <c r="BY1635" s="113"/>
      <c r="BZ1635" s="113"/>
      <c r="CA1635" s="67"/>
      <c r="CB1635" s="113"/>
      <c r="CC1635" s="69">
        <f>SUM(Table25[[#This Row],[Contract Amount FY00]:[Contract Amount FY50]])</f>
        <v>248640</v>
      </c>
      <c r="CD1635" s="114"/>
    </row>
    <row r="1636" spans="1:82" x14ac:dyDescent="0.25">
      <c r="A1636" s="122" t="s">
        <v>1956</v>
      </c>
      <c r="B1636" s="122" t="s">
        <v>3013</v>
      </c>
      <c r="C1636" s="122" t="s">
        <v>753</v>
      </c>
      <c r="E1636" s="26" t="str">
        <f>IFERROR(IF(VLOOKUP(Table25[[#This Row],[Contract No.]],Table3[#All],3,FALSE)="","No","Yes"),"")</f>
        <v>Yes</v>
      </c>
      <c r="F1636" s="107" t="str">
        <f>IFERROR(VLOOKUP(Table25[[#This Row],[Contract No.]],Table3[#All],3,FALSE),"")</f>
        <v>NASPO</v>
      </c>
      <c r="G1636" s="107" t="str">
        <f>IFERROR(IF(Table25[[#This Row],[Cooperative Purchase
(Yes/No)]]="Yes","Yes",IF(VLOOKUP(Table25[[#This Row],[Contract No.]],Table3[#All],1,FALSE)=Table25[[#This Row],[Contract No.]],"Yes","No")),"No")</f>
        <v>Yes</v>
      </c>
      <c r="H1636" s="51">
        <f>IFERROR(VLOOKUP(Table25[[#This Row],[Contract No.]],Table3[#All],4,FALSE),"")</f>
        <v>44926</v>
      </c>
      <c r="I1636" s="28">
        <f>IFERROR(IF(AND(MONTH(Table25[[#This Row],[Contract Start Date]])&gt;6,MONTH(Table25[[#This Row],[Contract Start Date]])&lt;=12),YEAR(Table25[[#This Row],[Contract Start Date]])+1,YEAR(Table25[[#This Row],[Contract Start Date]])),"")</f>
        <v>2023</v>
      </c>
      <c r="J1636" s="108">
        <f>Table25[[#This Row],[FY Formula start]]</f>
        <v>2023</v>
      </c>
      <c r="K1636" s="59" t="str">
        <f>"FY"&amp;" "&amp;Table25[[#This Row],[Year Start]]</f>
        <v>FY 2023</v>
      </c>
      <c r="L1636" s="109">
        <f>IFERROR(VLOOKUP(Table25[[#This Row],[Contract No.]],Table3[#All],5,FALSE),"")</f>
        <v>46501</v>
      </c>
      <c r="M1636" s="110">
        <f>IFERROR(IF(Table25[[#This Row],[Contract End Date]]="99/99/9999","No End",IF(AND(MONTH(Table25[[#This Row],[Contract End Date]])&gt;6,MONTH(Table25[[#This Row],[Contract End Date]])&lt;=12),YEAR(Table25[[#This Row],[Contract End Date]])+1,YEAR(Table25[[#This Row],[Contract End Date]]))),"")</f>
        <v>2027</v>
      </c>
      <c r="N1636" s="111">
        <f>Table25[[#This Row],[FY Formula end]]</f>
        <v>2027</v>
      </c>
      <c r="O1636" s="112" t="str">
        <f>IF(Table25[[#This Row],[Year End]]="No End","No End","FY"&amp;" "&amp;Table25[[#This Row],[Year End]])</f>
        <v>FY 2027</v>
      </c>
      <c r="P1636" s="27"/>
      <c r="Q1636" s="104">
        <f>_xlfn.IFNA(IF($B1636="","",VLOOKUP($B1636,'SWC Towers'!$A:$Q,$Q$2,FALSE)),"")</f>
        <v>0.3</v>
      </c>
      <c r="R1636" s="106" t="str">
        <f>_xlfn.IFNA(IF($B1636="","",VLOOKUP($B1636,'SWC Towers'!$A:$Q,$R$2,FALSE)),"")</f>
        <v/>
      </c>
      <c r="S1636" s="106">
        <f>_xlfn.IFNA(IF($B1636="","",VLOOKUP($B1636,'SWC Towers'!$A:$Q,$S$2,FALSE)),"")</f>
        <v>0.1</v>
      </c>
      <c r="T1636" s="106" t="str">
        <f>_xlfn.IFNA(IF($B1636="","",VLOOKUP($B1636,'SWC Towers'!$A:$Q,$T$2,FALSE)),"")</f>
        <v/>
      </c>
      <c r="U1636" s="104">
        <f>_xlfn.IFNA(IF($B1636="","",VLOOKUP($B1636,'SWC Towers'!$A:$Q,$U$2,FALSE)),"")</f>
        <v>0.6</v>
      </c>
      <c r="V1636" s="104" t="str">
        <f>_xlfn.IFNA(IF($B1636="","",VLOOKUP($B1636,'SWC Towers'!$A:$Q,$V$2,FALSE)),"")</f>
        <v/>
      </c>
      <c r="W1636" s="104" t="str">
        <f>_xlfn.IFNA(IF($B1636="","",VLOOKUP($B1636,'SWC Towers'!$A:$Q,$W$2,FALSE)),"")</f>
        <v/>
      </c>
      <c r="X1636" s="104" t="str">
        <f>_xlfn.IFNA(IF($B1636="","",VLOOKUP($B1636,'SWC Towers'!$A:$Q,$X$2,FALSE)),"")</f>
        <v/>
      </c>
      <c r="Y1636" s="104" t="str">
        <f>_xlfn.IFNA(IF($B1636="","",VLOOKUP($B1636,'SWC Towers'!$A:$Q,$Y$2,FALSE)),"")</f>
        <v/>
      </c>
      <c r="Z1636" s="104" t="str">
        <f>_xlfn.IFNA(IF($B1636="","",VLOOKUP($B1636,'SWC Towers'!$A:$Q,$Z$2,FALSE)),"")</f>
        <v/>
      </c>
      <c r="AA1636" s="104" t="str">
        <f>_xlfn.IFNA(IF($B1636="","",VLOOKUP($B1636,'SWC Towers'!$A:$Q,$AA$2,FALSE)),"")</f>
        <v/>
      </c>
      <c r="AB1636" s="106" t="str">
        <f>_xlfn.IFNA(IF($B1636="","",VLOOKUP($B1636,'SWC Towers'!$A:$Q,$AB$2,FALSE)),"")</f>
        <v/>
      </c>
      <c r="AC1636" s="20">
        <f>SUM(Table25[[#This Row],[IT Tower: Application]:[Other/Non-IT ]])</f>
        <v>1</v>
      </c>
      <c r="AD1636" s="67"/>
      <c r="AE1636" s="67"/>
      <c r="AF1636" s="67"/>
      <c r="AG1636" s="67"/>
      <c r="AH1636" s="67"/>
      <c r="AI1636" s="67"/>
      <c r="AJ1636" s="67"/>
      <c r="AK1636" s="67"/>
      <c r="AL1636" s="67"/>
      <c r="AM1636" s="67"/>
      <c r="AN1636" s="67"/>
      <c r="AO1636" s="67"/>
      <c r="AP1636" s="67"/>
      <c r="AQ1636" s="67"/>
      <c r="AR1636" s="67"/>
      <c r="AS1636" s="67"/>
      <c r="AT1636" s="67"/>
      <c r="AU1636" s="67"/>
      <c r="AV1636" s="67"/>
      <c r="AW1636" s="67"/>
      <c r="AX1636" s="67"/>
      <c r="AY1636" s="67"/>
      <c r="AZ1636" s="67"/>
      <c r="BA1636" s="67"/>
      <c r="BB1636" s="113">
        <v>0</v>
      </c>
      <c r="BC1636" s="113">
        <v>49999</v>
      </c>
      <c r="BD1636" s="113"/>
      <c r="BE1636" s="113"/>
      <c r="BF1636" s="113"/>
      <c r="BG1636" s="113"/>
      <c r="BH1636" s="113"/>
      <c r="BI1636" s="113"/>
      <c r="BJ1636" s="113"/>
      <c r="BK1636" s="113"/>
      <c r="BL1636" s="113"/>
      <c r="BM1636" s="113"/>
      <c r="BN1636" s="113"/>
      <c r="BO1636" s="113"/>
      <c r="BP1636" s="113"/>
      <c r="BQ1636" s="113"/>
      <c r="BR1636" s="113"/>
      <c r="BS1636" s="113"/>
      <c r="BT1636" s="113"/>
      <c r="BU1636" s="113"/>
      <c r="BV1636" s="113"/>
      <c r="BW1636" s="113"/>
      <c r="BX1636" s="113"/>
      <c r="BY1636" s="113"/>
      <c r="BZ1636" s="113"/>
      <c r="CA1636" s="67"/>
      <c r="CB1636" s="113"/>
      <c r="CC1636" s="69">
        <f>SUM(Table25[[#This Row],[Contract Amount FY00]:[Contract Amount FY50]])</f>
        <v>49999</v>
      </c>
      <c r="CD1636" s="114"/>
    </row>
    <row r="1637" spans="1:82" x14ac:dyDescent="0.25">
      <c r="A1637" s="122" t="s">
        <v>1956</v>
      </c>
      <c r="B1637" s="122" t="s">
        <v>3013</v>
      </c>
      <c r="C1637" s="122" t="s">
        <v>1845</v>
      </c>
      <c r="E1637" s="26" t="str">
        <f>IFERROR(IF(VLOOKUP(Table25[[#This Row],[Contract No.]],Table3[#All],3,FALSE)="","No","Yes"),"")</f>
        <v>Yes</v>
      </c>
      <c r="F1637" s="107" t="str">
        <f>IFERROR(VLOOKUP(Table25[[#This Row],[Contract No.]],Table3[#All],3,FALSE),"")</f>
        <v>NASPO</v>
      </c>
      <c r="G1637" s="107" t="str">
        <f>IFERROR(IF(Table25[[#This Row],[Cooperative Purchase
(Yes/No)]]="Yes","Yes",IF(VLOOKUP(Table25[[#This Row],[Contract No.]],Table3[#All],1,FALSE)=Table25[[#This Row],[Contract No.]],"Yes","No")),"No")</f>
        <v>Yes</v>
      </c>
      <c r="H1637" s="51">
        <f>IFERROR(VLOOKUP(Table25[[#This Row],[Contract No.]],Table3[#All],4,FALSE),"")</f>
        <v>44926</v>
      </c>
      <c r="I1637" s="28">
        <f>IFERROR(IF(AND(MONTH(Table25[[#This Row],[Contract Start Date]])&gt;6,MONTH(Table25[[#This Row],[Contract Start Date]])&lt;=12),YEAR(Table25[[#This Row],[Contract Start Date]])+1,YEAR(Table25[[#This Row],[Contract Start Date]])),"")</f>
        <v>2023</v>
      </c>
      <c r="J1637" s="108">
        <f>Table25[[#This Row],[FY Formula start]]</f>
        <v>2023</v>
      </c>
      <c r="K1637" s="59" t="str">
        <f>"FY"&amp;" "&amp;Table25[[#This Row],[Year Start]]</f>
        <v>FY 2023</v>
      </c>
      <c r="L1637" s="109">
        <f>IFERROR(VLOOKUP(Table25[[#This Row],[Contract No.]],Table3[#All],5,FALSE),"")</f>
        <v>46501</v>
      </c>
      <c r="M1637" s="110">
        <f>IFERROR(IF(Table25[[#This Row],[Contract End Date]]="99/99/9999","No End",IF(AND(MONTH(Table25[[#This Row],[Contract End Date]])&gt;6,MONTH(Table25[[#This Row],[Contract End Date]])&lt;=12),YEAR(Table25[[#This Row],[Contract End Date]])+1,YEAR(Table25[[#This Row],[Contract End Date]]))),"")</f>
        <v>2027</v>
      </c>
      <c r="N1637" s="111">
        <f>Table25[[#This Row],[FY Formula end]]</f>
        <v>2027</v>
      </c>
      <c r="O1637" s="112" t="str">
        <f>IF(Table25[[#This Row],[Year End]]="No End","No End","FY"&amp;" "&amp;Table25[[#This Row],[Year End]])</f>
        <v>FY 2027</v>
      </c>
      <c r="P1637" s="27"/>
      <c r="Q1637" s="104">
        <f>_xlfn.IFNA(IF($B1637="","",VLOOKUP($B1637,'SWC Towers'!$A:$Q,$Q$2,FALSE)),"")</f>
        <v>0.3</v>
      </c>
      <c r="R1637" s="106" t="str">
        <f>_xlfn.IFNA(IF($B1637="","",VLOOKUP($B1637,'SWC Towers'!$A:$Q,$R$2,FALSE)),"")</f>
        <v/>
      </c>
      <c r="S1637" s="106">
        <f>_xlfn.IFNA(IF($B1637="","",VLOOKUP($B1637,'SWC Towers'!$A:$Q,$S$2,FALSE)),"")</f>
        <v>0.1</v>
      </c>
      <c r="T1637" s="106" t="str">
        <f>_xlfn.IFNA(IF($B1637="","",VLOOKUP($B1637,'SWC Towers'!$A:$Q,$T$2,FALSE)),"")</f>
        <v/>
      </c>
      <c r="U1637" s="104">
        <f>_xlfn.IFNA(IF($B1637="","",VLOOKUP($B1637,'SWC Towers'!$A:$Q,$U$2,FALSE)),"")</f>
        <v>0.6</v>
      </c>
      <c r="V1637" s="104" t="str">
        <f>_xlfn.IFNA(IF($B1637="","",VLOOKUP($B1637,'SWC Towers'!$A:$Q,$V$2,FALSE)),"")</f>
        <v/>
      </c>
      <c r="W1637" s="104" t="str">
        <f>_xlfn.IFNA(IF($B1637="","",VLOOKUP($B1637,'SWC Towers'!$A:$Q,$W$2,FALSE)),"")</f>
        <v/>
      </c>
      <c r="X1637" s="104" t="str">
        <f>_xlfn.IFNA(IF($B1637="","",VLOOKUP($B1637,'SWC Towers'!$A:$Q,$X$2,FALSE)),"")</f>
        <v/>
      </c>
      <c r="Y1637" s="104" t="str">
        <f>_xlfn.IFNA(IF($B1637="","",VLOOKUP($B1637,'SWC Towers'!$A:$Q,$Y$2,FALSE)),"")</f>
        <v/>
      </c>
      <c r="Z1637" s="104" t="str">
        <f>_xlfn.IFNA(IF($B1637="","",VLOOKUP($B1637,'SWC Towers'!$A:$Q,$Z$2,FALSE)),"")</f>
        <v/>
      </c>
      <c r="AA1637" s="104" t="str">
        <f>_xlfn.IFNA(IF($B1637="","",VLOOKUP($B1637,'SWC Towers'!$A:$Q,$AA$2,FALSE)),"")</f>
        <v/>
      </c>
      <c r="AB1637" s="106" t="str">
        <f>_xlfn.IFNA(IF($B1637="","",VLOOKUP($B1637,'SWC Towers'!$A:$Q,$AB$2,FALSE)),"")</f>
        <v/>
      </c>
      <c r="AC1637" s="20">
        <f>SUM(Table25[[#This Row],[IT Tower: Application]:[Other/Non-IT ]])</f>
        <v>1</v>
      </c>
      <c r="AD1637" s="67"/>
      <c r="AE1637" s="67"/>
      <c r="AF1637" s="67"/>
      <c r="AG1637" s="67"/>
      <c r="AH1637" s="67"/>
      <c r="AI1637" s="67"/>
      <c r="AJ1637" s="67"/>
      <c r="AK1637" s="67"/>
      <c r="AL1637" s="67"/>
      <c r="AM1637" s="67"/>
      <c r="AN1637" s="67"/>
      <c r="AO1637" s="67"/>
      <c r="AP1637" s="67"/>
      <c r="AQ1637" s="67"/>
      <c r="AR1637" s="67"/>
      <c r="AS1637" s="67"/>
      <c r="AT1637" s="67"/>
      <c r="AU1637" s="67"/>
      <c r="AV1637" s="67"/>
      <c r="AW1637" s="67"/>
      <c r="AX1637" s="67"/>
      <c r="AY1637" s="67"/>
      <c r="AZ1637" s="67"/>
      <c r="BA1637" s="67">
        <v>90</v>
      </c>
      <c r="BB1637" s="113">
        <v>485401</v>
      </c>
      <c r="BC1637" s="113">
        <v>848509</v>
      </c>
      <c r="BD1637" s="113"/>
      <c r="BE1637" s="113"/>
      <c r="BF1637" s="113"/>
      <c r="BG1637" s="113"/>
      <c r="BH1637" s="113"/>
      <c r="BI1637" s="113"/>
      <c r="BJ1637" s="113"/>
      <c r="BK1637" s="113"/>
      <c r="BL1637" s="113"/>
      <c r="BM1637" s="113"/>
      <c r="BN1637" s="113"/>
      <c r="BO1637" s="113"/>
      <c r="BP1637" s="113"/>
      <c r="BQ1637" s="113"/>
      <c r="BR1637" s="113"/>
      <c r="BS1637" s="113"/>
      <c r="BT1637" s="113"/>
      <c r="BU1637" s="113"/>
      <c r="BV1637" s="113"/>
      <c r="BW1637" s="113"/>
      <c r="BX1637" s="113"/>
      <c r="BY1637" s="113"/>
      <c r="BZ1637" s="113"/>
      <c r="CA1637" s="67"/>
      <c r="CB1637" s="113"/>
      <c r="CC1637" s="69">
        <f>SUM(Table25[[#This Row],[Contract Amount FY00]:[Contract Amount FY50]])</f>
        <v>1334000</v>
      </c>
      <c r="CD1637" s="114"/>
    </row>
    <row r="1638" spans="1:82" x14ac:dyDescent="0.25">
      <c r="A1638" s="122" t="s">
        <v>1956</v>
      </c>
      <c r="B1638" s="122" t="s">
        <v>3013</v>
      </c>
      <c r="C1638" s="122" t="s">
        <v>279</v>
      </c>
      <c r="E1638" s="26" t="str">
        <f>IFERROR(IF(VLOOKUP(Table25[[#This Row],[Contract No.]],Table3[#All],3,FALSE)="","No","Yes"),"")</f>
        <v>Yes</v>
      </c>
      <c r="F1638" s="107" t="str">
        <f>IFERROR(VLOOKUP(Table25[[#This Row],[Contract No.]],Table3[#All],3,FALSE),"")</f>
        <v>NASPO</v>
      </c>
      <c r="G1638" s="107" t="str">
        <f>IFERROR(IF(Table25[[#This Row],[Cooperative Purchase
(Yes/No)]]="Yes","Yes",IF(VLOOKUP(Table25[[#This Row],[Contract No.]],Table3[#All],1,FALSE)=Table25[[#This Row],[Contract No.]],"Yes","No")),"No")</f>
        <v>Yes</v>
      </c>
      <c r="H1638" s="51">
        <f>IFERROR(VLOOKUP(Table25[[#This Row],[Contract No.]],Table3[#All],4,FALSE),"")</f>
        <v>44926</v>
      </c>
      <c r="I1638" s="28">
        <f>IFERROR(IF(AND(MONTH(Table25[[#This Row],[Contract Start Date]])&gt;6,MONTH(Table25[[#This Row],[Contract Start Date]])&lt;=12),YEAR(Table25[[#This Row],[Contract Start Date]])+1,YEAR(Table25[[#This Row],[Contract Start Date]])),"")</f>
        <v>2023</v>
      </c>
      <c r="J1638" s="108">
        <f>Table25[[#This Row],[FY Formula start]]</f>
        <v>2023</v>
      </c>
      <c r="K1638" s="59" t="str">
        <f>"FY"&amp;" "&amp;Table25[[#This Row],[Year Start]]</f>
        <v>FY 2023</v>
      </c>
      <c r="L1638" s="109">
        <f>IFERROR(VLOOKUP(Table25[[#This Row],[Contract No.]],Table3[#All],5,FALSE),"")</f>
        <v>46501</v>
      </c>
      <c r="M1638" s="110">
        <f>IFERROR(IF(Table25[[#This Row],[Contract End Date]]="99/99/9999","No End",IF(AND(MONTH(Table25[[#This Row],[Contract End Date]])&gt;6,MONTH(Table25[[#This Row],[Contract End Date]])&lt;=12),YEAR(Table25[[#This Row],[Contract End Date]])+1,YEAR(Table25[[#This Row],[Contract End Date]]))),"")</f>
        <v>2027</v>
      </c>
      <c r="N1638" s="111">
        <f>Table25[[#This Row],[FY Formula end]]</f>
        <v>2027</v>
      </c>
      <c r="O1638" s="112" t="str">
        <f>IF(Table25[[#This Row],[Year End]]="No End","No End","FY"&amp;" "&amp;Table25[[#This Row],[Year End]])</f>
        <v>FY 2027</v>
      </c>
      <c r="P1638" s="27"/>
      <c r="Q1638" s="104">
        <f>_xlfn.IFNA(IF($B1638="","",VLOOKUP($B1638,'SWC Towers'!$A:$Q,$Q$2,FALSE)),"")</f>
        <v>0.3</v>
      </c>
      <c r="R1638" s="106" t="str">
        <f>_xlfn.IFNA(IF($B1638="","",VLOOKUP($B1638,'SWC Towers'!$A:$Q,$R$2,FALSE)),"")</f>
        <v/>
      </c>
      <c r="S1638" s="106">
        <f>_xlfn.IFNA(IF($B1638="","",VLOOKUP($B1638,'SWC Towers'!$A:$Q,$S$2,FALSE)),"")</f>
        <v>0.1</v>
      </c>
      <c r="T1638" s="106" t="str">
        <f>_xlfn.IFNA(IF($B1638="","",VLOOKUP($B1638,'SWC Towers'!$A:$Q,$T$2,FALSE)),"")</f>
        <v/>
      </c>
      <c r="U1638" s="104">
        <f>_xlfn.IFNA(IF($B1638="","",VLOOKUP($B1638,'SWC Towers'!$A:$Q,$U$2,FALSE)),"")</f>
        <v>0.6</v>
      </c>
      <c r="V1638" s="104" t="str">
        <f>_xlfn.IFNA(IF($B1638="","",VLOOKUP($B1638,'SWC Towers'!$A:$Q,$V$2,FALSE)),"")</f>
        <v/>
      </c>
      <c r="W1638" s="104" t="str">
        <f>_xlfn.IFNA(IF($B1638="","",VLOOKUP($B1638,'SWC Towers'!$A:$Q,$W$2,FALSE)),"")</f>
        <v/>
      </c>
      <c r="X1638" s="104" t="str">
        <f>_xlfn.IFNA(IF($B1638="","",VLOOKUP($B1638,'SWC Towers'!$A:$Q,$X$2,FALSE)),"")</f>
        <v/>
      </c>
      <c r="Y1638" s="104" t="str">
        <f>_xlfn.IFNA(IF($B1638="","",VLOOKUP($B1638,'SWC Towers'!$A:$Q,$Y$2,FALSE)),"")</f>
        <v/>
      </c>
      <c r="Z1638" s="104" t="str">
        <f>_xlfn.IFNA(IF($B1638="","",VLOOKUP($B1638,'SWC Towers'!$A:$Q,$Z$2,FALSE)),"")</f>
        <v/>
      </c>
      <c r="AA1638" s="104" t="str">
        <f>_xlfn.IFNA(IF($B1638="","",VLOOKUP($B1638,'SWC Towers'!$A:$Q,$AA$2,FALSE)),"")</f>
        <v/>
      </c>
      <c r="AB1638" s="106" t="str">
        <f>_xlfn.IFNA(IF($B1638="","",VLOOKUP($B1638,'SWC Towers'!$A:$Q,$AB$2,FALSE)),"")</f>
        <v/>
      </c>
      <c r="AC1638" s="20">
        <f>SUM(Table25[[#This Row],[IT Tower: Application]:[Other/Non-IT ]])</f>
        <v>1</v>
      </c>
      <c r="AD1638" s="67"/>
      <c r="AE1638" s="67"/>
      <c r="AF1638" s="67"/>
      <c r="AG1638" s="67"/>
      <c r="AH1638" s="67"/>
      <c r="AI1638" s="67"/>
      <c r="AJ1638" s="67"/>
      <c r="AK1638" s="67"/>
      <c r="AL1638" s="67"/>
      <c r="AM1638" s="67"/>
      <c r="AN1638" s="67"/>
      <c r="AO1638" s="67"/>
      <c r="AP1638" s="67"/>
      <c r="AQ1638" s="67"/>
      <c r="AR1638" s="67"/>
      <c r="AS1638" s="67"/>
      <c r="AT1638" s="67"/>
      <c r="AU1638" s="67"/>
      <c r="AV1638" s="67"/>
      <c r="AW1638" s="67"/>
      <c r="AX1638" s="67"/>
      <c r="AY1638" s="67"/>
      <c r="AZ1638" s="67"/>
      <c r="BA1638" s="67">
        <v>337500</v>
      </c>
      <c r="BB1638" s="113">
        <v>1182862</v>
      </c>
      <c r="BC1638" s="113">
        <v>1203817</v>
      </c>
      <c r="BD1638" s="113"/>
      <c r="BE1638" s="113"/>
      <c r="BF1638" s="113"/>
      <c r="BG1638" s="113"/>
      <c r="BH1638" s="113"/>
      <c r="BI1638" s="113"/>
      <c r="BJ1638" s="113"/>
      <c r="BK1638" s="113"/>
      <c r="BL1638" s="113"/>
      <c r="BM1638" s="113"/>
      <c r="BN1638" s="113"/>
      <c r="BO1638" s="113"/>
      <c r="BP1638" s="113"/>
      <c r="BQ1638" s="113"/>
      <c r="BR1638" s="113"/>
      <c r="BS1638" s="113"/>
      <c r="BT1638" s="113"/>
      <c r="BU1638" s="113"/>
      <c r="BV1638" s="113"/>
      <c r="BW1638" s="113"/>
      <c r="BX1638" s="113"/>
      <c r="BY1638" s="113"/>
      <c r="BZ1638" s="113"/>
      <c r="CA1638" s="67"/>
      <c r="CB1638" s="113"/>
      <c r="CC1638" s="69">
        <f>SUM(Table25[[#This Row],[Contract Amount FY00]:[Contract Amount FY50]])</f>
        <v>2724179</v>
      </c>
      <c r="CD1638" s="114"/>
    </row>
    <row r="1639" spans="1:82" x14ac:dyDescent="0.25">
      <c r="A1639" s="122" t="s">
        <v>1956</v>
      </c>
      <c r="B1639" s="122" t="s">
        <v>3015</v>
      </c>
      <c r="C1639" s="122" t="s">
        <v>3161</v>
      </c>
      <c r="E1639" s="26" t="str">
        <f>IFERROR(IF(VLOOKUP(Table25[[#This Row],[Contract No.]],Table3[#All],3,FALSE)="","No","Yes"),"")</f>
        <v>Yes</v>
      </c>
      <c r="F1639" s="107" t="str">
        <f>IFERROR(VLOOKUP(Table25[[#This Row],[Contract No.]],Table3[#All],3,FALSE),"")</f>
        <v>NASPO</v>
      </c>
      <c r="G1639" s="107" t="str">
        <f>IFERROR(IF(Table25[[#This Row],[Cooperative Purchase
(Yes/No)]]="Yes","Yes",IF(VLOOKUP(Table25[[#This Row],[Contract No.]],Table3[#All],1,FALSE)=Table25[[#This Row],[Contract No.]],"Yes","No")),"No")</f>
        <v>Yes</v>
      </c>
      <c r="H1639" s="51">
        <f>IFERROR(VLOOKUP(Table25[[#This Row],[Contract No.]],Table3[#All],4,FALSE),"")</f>
        <v>44805</v>
      </c>
      <c r="I1639" s="28">
        <f>IFERROR(IF(AND(MONTH(Table25[[#This Row],[Contract Start Date]])&gt;6,MONTH(Table25[[#This Row],[Contract Start Date]])&lt;=12),YEAR(Table25[[#This Row],[Contract Start Date]])+1,YEAR(Table25[[#This Row],[Contract Start Date]])),"")</f>
        <v>2023</v>
      </c>
      <c r="J1639" s="108">
        <f>Table25[[#This Row],[FY Formula start]]</f>
        <v>2023</v>
      </c>
      <c r="K1639" s="59" t="str">
        <f>"FY"&amp;" "&amp;Table25[[#This Row],[Year Start]]</f>
        <v>FY 2023</v>
      </c>
      <c r="L1639" s="109">
        <f>IFERROR(VLOOKUP(Table25[[#This Row],[Contract No.]],Table3[#All],5,FALSE),"")</f>
        <v>46521</v>
      </c>
      <c r="M1639" s="110">
        <f>IFERROR(IF(Table25[[#This Row],[Contract End Date]]="99/99/9999","No End",IF(AND(MONTH(Table25[[#This Row],[Contract End Date]])&gt;6,MONTH(Table25[[#This Row],[Contract End Date]])&lt;=12),YEAR(Table25[[#This Row],[Contract End Date]])+1,YEAR(Table25[[#This Row],[Contract End Date]]))),"")</f>
        <v>2027</v>
      </c>
      <c r="N1639" s="111">
        <f>Table25[[#This Row],[FY Formula end]]</f>
        <v>2027</v>
      </c>
      <c r="O1639" s="112" t="str">
        <f>IF(Table25[[#This Row],[Year End]]="No End","No End","FY"&amp;" "&amp;Table25[[#This Row],[Year End]])</f>
        <v>FY 2027</v>
      </c>
      <c r="P1639" s="27"/>
      <c r="Q1639" s="104" t="str">
        <f>_xlfn.IFNA(IF($B1639="","",VLOOKUP($B1639,'SWC Towers'!$A:$Q,$Q$2,FALSE)),"")</f>
        <v/>
      </c>
      <c r="R1639" s="106" t="str">
        <f>_xlfn.IFNA(IF($B1639="","",VLOOKUP($B1639,'SWC Towers'!$A:$Q,$R$2,FALSE)),"")</f>
        <v/>
      </c>
      <c r="S1639" s="106" t="str">
        <f>_xlfn.IFNA(IF($B1639="","",VLOOKUP($B1639,'SWC Towers'!$A:$Q,$S$2,FALSE)),"")</f>
        <v/>
      </c>
      <c r="T1639" s="106" t="str">
        <f>_xlfn.IFNA(IF($B1639="","",VLOOKUP($B1639,'SWC Towers'!$A:$Q,$T$2,FALSE)),"")</f>
        <v/>
      </c>
      <c r="U1639" s="104">
        <f>_xlfn.IFNA(IF($B1639="","",VLOOKUP($B1639,'SWC Towers'!$A:$Q,$U$2,FALSE)),"")</f>
        <v>0.4</v>
      </c>
      <c r="V1639" s="104" t="str">
        <f>_xlfn.IFNA(IF($B1639="","",VLOOKUP($B1639,'SWC Towers'!$A:$Q,$V$2,FALSE)),"")</f>
        <v/>
      </c>
      <c r="W1639" s="104" t="str">
        <f>_xlfn.IFNA(IF($B1639="","",VLOOKUP($B1639,'SWC Towers'!$A:$Q,$W$2,FALSE)),"")</f>
        <v/>
      </c>
      <c r="X1639" s="104" t="str">
        <f>_xlfn.IFNA(IF($B1639="","",VLOOKUP($B1639,'SWC Towers'!$A:$Q,$X$2,FALSE)),"")</f>
        <v/>
      </c>
      <c r="Y1639" s="104">
        <f>_xlfn.IFNA(IF($B1639="","",VLOOKUP($B1639,'SWC Towers'!$A:$Q,$Y$2,FALSE)),"")</f>
        <v>0.3</v>
      </c>
      <c r="Z1639" s="104">
        <f>_xlfn.IFNA(IF($B1639="","",VLOOKUP($B1639,'SWC Towers'!$A:$Q,$Z$2,FALSE)),"")</f>
        <v>0.3</v>
      </c>
      <c r="AA1639" s="104" t="str">
        <f>_xlfn.IFNA(IF($B1639="","",VLOOKUP($B1639,'SWC Towers'!$A:$Q,$AA$2,FALSE)),"")</f>
        <v/>
      </c>
      <c r="AB1639" s="106" t="str">
        <f>_xlfn.IFNA(IF($B1639="","",VLOOKUP($B1639,'SWC Towers'!$A:$Q,$AB$2,FALSE)),"")</f>
        <v/>
      </c>
      <c r="AC1639" s="20">
        <f>SUM(Table25[[#This Row],[IT Tower: Application]:[Other/Non-IT ]])</f>
        <v>1</v>
      </c>
      <c r="AD1639" s="67"/>
      <c r="AE1639" s="67"/>
      <c r="AF1639" s="67"/>
      <c r="AG1639" s="67"/>
      <c r="AH1639" s="67"/>
      <c r="AI1639" s="67"/>
      <c r="AJ1639" s="67"/>
      <c r="AK1639" s="67"/>
      <c r="AL1639" s="67"/>
      <c r="AM1639" s="67"/>
      <c r="AN1639" s="67"/>
      <c r="AO1639" s="67"/>
      <c r="AP1639" s="67"/>
      <c r="AQ1639" s="67"/>
      <c r="AR1639" s="67"/>
      <c r="AS1639" s="67"/>
      <c r="AT1639" s="67"/>
      <c r="AU1639" s="67"/>
      <c r="AV1639" s="67"/>
      <c r="AW1639" s="67"/>
      <c r="AX1639" s="67"/>
      <c r="AY1639" s="67"/>
      <c r="AZ1639" s="67"/>
      <c r="BA1639" s="67"/>
      <c r="BB1639" s="113">
        <v>4610</v>
      </c>
      <c r="BC1639" s="113">
        <v>492</v>
      </c>
      <c r="BD1639" s="113"/>
      <c r="BE1639" s="113"/>
      <c r="BF1639" s="113"/>
      <c r="BG1639" s="113"/>
      <c r="BH1639" s="113"/>
      <c r="BI1639" s="113"/>
      <c r="BJ1639" s="113"/>
      <c r="BK1639" s="113"/>
      <c r="BL1639" s="113"/>
      <c r="BM1639" s="113"/>
      <c r="BN1639" s="113"/>
      <c r="BO1639" s="113"/>
      <c r="BP1639" s="113"/>
      <c r="BQ1639" s="113"/>
      <c r="BR1639" s="113"/>
      <c r="BS1639" s="113"/>
      <c r="BT1639" s="113"/>
      <c r="BU1639" s="113"/>
      <c r="BV1639" s="113"/>
      <c r="BW1639" s="113"/>
      <c r="BX1639" s="113"/>
      <c r="BY1639" s="113"/>
      <c r="BZ1639" s="113"/>
      <c r="CA1639" s="67"/>
      <c r="CB1639" s="113"/>
      <c r="CC1639" s="69">
        <f>SUM(Table25[[#This Row],[Contract Amount FY00]:[Contract Amount FY50]])</f>
        <v>5102</v>
      </c>
      <c r="CD1639" s="114"/>
    </row>
    <row r="1640" spans="1:82" x14ac:dyDescent="0.25">
      <c r="A1640" s="122" t="s">
        <v>1956</v>
      </c>
      <c r="B1640" s="122" t="s">
        <v>3015</v>
      </c>
      <c r="C1640" s="122" t="s">
        <v>661</v>
      </c>
      <c r="E1640" s="26" t="str">
        <f>IFERROR(IF(VLOOKUP(Table25[[#This Row],[Contract No.]],Table3[#All],3,FALSE)="","No","Yes"),"")</f>
        <v>Yes</v>
      </c>
      <c r="F1640" s="107" t="str">
        <f>IFERROR(VLOOKUP(Table25[[#This Row],[Contract No.]],Table3[#All],3,FALSE),"")</f>
        <v>NASPO</v>
      </c>
      <c r="G1640" s="107" t="str">
        <f>IFERROR(IF(Table25[[#This Row],[Cooperative Purchase
(Yes/No)]]="Yes","Yes",IF(VLOOKUP(Table25[[#This Row],[Contract No.]],Table3[#All],1,FALSE)=Table25[[#This Row],[Contract No.]],"Yes","No")),"No")</f>
        <v>Yes</v>
      </c>
      <c r="H1640" s="51">
        <f>IFERROR(VLOOKUP(Table25[[#This Row],[Contract No.]],Table3[#All],4,FALSE),"")</f>
        <v>44805</v>
      </c>
      <c r="I1640" s="28">
        <f>IFERROR(IF(AND(MONTH(Table25[[#This Row],[Contract Start Date]])&gt;6,MONTH(Table25[[#This Row],[Contract Start Date]])&lt;=12),YEAR(Table25[[#This Row],[Contract Start Date]])+1,YEAR(Table25[[#This Row],[Contract Start Date]])),"")</f>
        <v>2023</v>
      </c>
      <c r="J1640" s="108">
        <f>Table25[[#This Row],[FY Formula start]]</f>
        <v>2023</v>
      </c>
      <c r="K1640" s="59" t="str">
        <f>"FY"&amp;" "&amp;Table25[[#This Row],[Year Start]]</f>
        <v>FY 2023</v>
      </c>
      <c r="L1640" s="109">
        <f>IFERROR(VLOOKUP(Table25[[#This Row],[Contract No.]],Table3[#All],5,FALSE),"")</f>
        <v>46521</v>
      </c>
      <c r="M1640" s="110">
        <f>IFERROR(IF(Table25[[#This Row],[Contract End Date]]="99/99/9999","No End",IF(AND(MONTH(Table25[[#This Row],[Contract End Date]])&gt;6,MONTH(Table25[[#This Row],[Contract End Date]])&lt;=12),YEAR(Table25[[#This Row],[Contract End Date]])+1,YEAR(Table25[[#This Row],[Contract End Date]]))),"")</f>
        <v>2027</v>
      </c>
      <c r="N1640" s="111">
        <f>Table25[[#This Row],[FY Formula end]]</f>
        <v>2027</v>
      </c>
      <c r="O1640" s="112" t="str">
        <f>IF(Table25[[#This Row],[Year End]]="No End","No End","FY"&amp;" "&amp;Table25[[#This Row],[Year End]])</f>
        <v>FY 2027</v>
      </c>
      <c r="P1640" s="27"/>
      <c r="Q1640" s="104" t="str">
        <f>_xlfn.IFNA(IF($B1640="","",VLOOKUP($B1640,'SWC Towers'!$A:$Q,$Q$2,FALSE)),"")</f>
        <v/>
      </c>
      <c r="R1640" s="106" t="str">
        <f>_xlfn.IFNA(IF($B1640="","",VLOOKUP($B1640,'SWC Towers'!$A:$Q,$R$2,FALSE)),"")</f>
        <v/>
      </c>
      <c r="S1640" s="106" t="str">
        <f>_xlfn.IFNA(IF($B1640="","",VLOOKUP($B1640,'SWC Towers'!$A:$Q,$S$2,FALSE)),"")</f>
        <v/>
      </c>
      <c r="T1640" s="106" t="str">
        <f>_xlfn.IFNA(IF($B1640="","",VLOOKUP($B1640,'SWC Towers'!$A:$Q,$T$2,FALSE)),"")</f>
        <v/>
      </c>
      <c r="U1640" s="104">
        <f>_xlfn.IFNA(IF($B1640="","",VLOOKUP($B1640,'SWC Towers'!$A:$Q,$U$2,FALSE)),"")</f>
        <v>0.4</v>
      </c>
      <c r="V1640" s="104" t="str">
        <f>_xlfn.IFNA(IF($B1640="","",VLOOKUP($B1640,'SWC Towers'!$A:$Q,$V$2,FALSE)),"")</f>
        <v/>
      </c>
      <c r="W1640" s="104" t="str">
        <f>_xlfn.IFNA(IF($B1640="","",VLOOKUP($B1640,'SWC Towers'!$A:$Q,$W$2,FALSE)),"")</f>
        <v/>
      </c>
      <c r="X1640" s="104" t="str">
        <f>_xlfn.IFNA(IF($B1640="","",VLOOKUP($B1640,'SWC Towers'!$A:$Q,$X$2,FALSE)),"")</f>
        <v/>
      </c>
      <c r="Y1640" s="104">
        <f>_xlfn.IFNA(IF($B1640="","",VLOOKUP($B1640,'SWC Towers'!$A:$Q,$Y$2,FALSE)),"")</f>
        <v>0.3</v>
      </c>
      <c r="Z1640" s="104">
        <f>_xlfn.IFNA(IF($B1640="","",VLOOKUP($B1640,'SWC Towers'!$A:$Q,$Z$2,FALSE)),"")</f>
        <v>0.3</v>
      </c>
      <c r="AA1640" s="104" t="str">
        <f>_xlfn.IFNA(IF($B1640="","",VLOOKUP($B1640,'SWC Towers'!$A:$Q,$AA$2,FALSE)),"")</f>
        <v/>
      </c>
      <c r="AB1640" s="106" t="str">
        <f>_xlfn.IFNA(IF($B1640="","",VLOOKUP($B1640,'SWC Towers'!$A:$Q,$AB$2,FALSE)),"")</f>
        <v/>
      </c>
      <c r="AC1640" s="20">
        <f>SUM(Table25[[#This Row],[IT Tower: Application]:[Other/Non-IT ]])</f>
        <v>1</v>
      </c>
      <c r="AD1640" s="67"/>
      <c r="AE1640" s="67"/>
      <c r="AF1640" s="67"/>
      <c r="AG1640" s="67"/>
      <c r="AH1640" s="67"/>
      <c r="AI1640" s="67"/>
      <c r="AJ1640" s="67"/>
      <c r="AK1640" s="67"/>
      <c r="AL1640" s="67"/>
      <c r="AM1640" s="67"/>
      <c r="AN1640" s="67"/>
      <c r="AO1640" s="67"/>
      <c r="AP1640" s="67"/>
      <c r="AQ1640" s="67"/>
      <c r="AR1640" s="67"/>
      <c r="AS1640" s="67"/>
      <c r="AT1640" s="67"/>
      <c r="AU1640" s="67"/>
      <c r="AV1640" s="67"/>
      <c r="AW1640" s="67"/>
      <c r="AX1640" s="67"/>
      <c r="AY1640" s="67"/>
      <c r="AZ1640" s="67"/>
      <c r="BA1640" s="67">
        <v>0</v>
      </c>
      <c r="BB1640" s="113">
        <v>10627</v>
      </c>
      <c r="BC1640" s="113">
        <v>4508</v>
      </c>
      <c r="BD1640" s="113"/>
      <c r="BE1640" s="113"/>
      <c r="BF1640" s="113"/>
      <c r="BG1640" s="113"/>
      <c r="BH1640" s="113"/>
      <c r="BI1640" s="113"/>
      <c r="BJ1640" s="113"/>
      <c r="BK1640" s="113"/>
      <c r="BL1640" s="113"/>
      <c r="BM1640" s="113"/>
      <c r="BN1640" s="113"/>
      <c r="BO1640" s="113"/>
      <c r="BP1640" s="113"/>
      <c r="BQ1640" s="113"/>
      <c r="BR1640" s="113"/>
      <c r="BS1640" s="113"/>
      <c r="BT1640" s="113"/>
      <c r="BU1640" s="113"/>
      <c r="BV1640" s="113"/>
      <c r="BW1640" s="113"/>
      <c r="BX1640" s="113"/>
      <c r="BY1640" s="113"/>
      <c r="BZ1640" s="113"/>
      <c r="CA1640" s="67"/>
      <c r="CB1640" s="113"/>
      <c r="CC1640" s="69">
        <f>SUM(Table25[[#This Row],[Contract Amount FY00]:[Contract Amount FY50]])</f>
        <v>15135</v>
      </c>
      <c r="CD1640" s="114"/>
    </row>
    <row r="1641" spans="1:82" x14ac:dyDescent="0.25">
      <c r="A1641" s="122" t="s">
        <v>1956</v>
      </c>
      <c r="B1641" s="122" t="s">
        <v>3015</v>
      </c>
      <c r="C1641" s="122" t="s">
        <v>2719</v>
      </c>
      <c r="E1641" s="26" t="str">
        <f>IFERROR(IF(VLOOKUP(Table25[[#This Row],[Contract No.]],Table3[#All],3,FALSE)="","No","Yes"),"")</f>
        <v>Yes</v>
      </c>
      <c r="F1641" s="107" t="str">
        <f>IFERROR(VLOOKUP(Table25[[#This Row],[Contract No.]],Table3[#All],3,FALSE),"")</f>
        <v>NASPO</v>
      </c>
      <c r="G1641" s="107" t="str">
        <f>IFERROR(IF(Table25[[#This Row],[Cooperative Purchase
(Yes/No)]]="Yes","Yes",IF(VLOOKUP(Table25[[#This Row],[Contract No.]],Table3[#All],1,FALSE)=Table25[[#This Row],[Contract No.]],"Yes","No")),"No")</f>
        <v>Yes</v>
      </c>
      <c r="H1641" s="51">
        <f>IFERROR(VLOOKUP(Table25[[#This Row],[Contract No.]],Table3[#All],4,FALSE),"")</f>
        <v>44805</v>
      </c>
      <c r="I1641" s="28">
        <f>IFERROR(IF(AND(MONTH(Table25[[#This Row],[Contract Start Date]])&gt;6,MONTH(Table25[[#This Row],[Contract Start Date]])&lt;=12),YEAR(Table25[[#This Row],[Contract Start Date]])+1,YEAR(Table25[[#This Row],[Contract Start Date]])),"")</f>
        <v>2023</v>
      </c>
      <c r="J1641" s="108">
        <f>Table25[[#This Row],[FY Formula start]]</f>
        <v>2023</v>
      </c>
      <c r="K1641" s="59" t="str">
        <f>"FY"&amp;" "&amp;Table25[[#This Row],[Year Start]]</f>
        <v>FY 2023</v>
      </c>
      <c r="L1641" s="109">
        <f>IFERROR(VLOOKUP(Table25[[#This Row],[Contract No.]],Table3[#All],5,FALSE),"")</f>
        <v>46521</v>
      </c>
      <c r="M1641" s="110">
        <f>IFERROR(IF(Table25[[#This Row],[Contract End Date]]="99/99/9999","No End",IF(AND(MONTH(Table25[[#This Row],[Contract End Date]])&gt;6,MONTH(Table25[[#This Row],[Contract End Date]])&lt;=12),YEAR(Table25[[#This Row],[Contract End Date]])+1,YEAR(Table25[[#This Row],[Contract End Date]]))),"")</f>
        <v>2027</v>
      </c>
      <c r="N1641" s="111">
        <f>Table25[[#This Row],[FY Formula end]]</f>
        <v>2027</v>
      </c>
      <c r="O1641" s="112" t="str">
        <f>IF(Table25[[#This Row],[Year End]]="No End","No End","FY"&amp;" "&amp;Table25[[#This Row],[Year End]])</f>
        <v>FY 2027</v>
      </c>
      <c r="P1641" s="27"/>
      <c r="Q1641" s="104" t="str">
        <f>_xlfn.IFNA(IF($B1641="","",VLOOKUP($B1641,'SWC Towers'!$A:$Q,$Q$2,FALSE)),"")</f>
        <v/>
      </c>
      <c r="R1641" s="106" t="str">
        <f>_xlfn.IFNA(IF($B1641="","",VLOOKUP($B1641,'SWC Towers'!$A:$Q,$R$2,FALSE)),"")</f>
        <v/>
      </c>
      <c r="S1641" s="106" t="str">
        <f>_xlfn.IFNA(IF($B1641="","",VLOOKUP($B1641,'SWC Towers'!$A:$Q,$S$2,FALSE)),"")</f>
        <v/>
      </c>
      <c r="T1641" s="106" t="str">
        <f>_xlfn.IFNA(IF($B1641="","",VLOOKUP($B1641,'SWC Towers'!$A:$Q,$T$2,FALSE)),"")</f>
        <v/>
      </c>
      <c r="U1641" s="104">
        <f>_xlfn.IFNA(IF($B1641="","",VLOOKUP($B1641,'SWC Towers'!$A:$Q,$U$2,FALSE)),"")</f>
        <v>0.4</v>
      </c>
      <c r="V1641" s="104" t="str">
        <f>_xlfn.IFNA(IF($B1641="","",VLOOKUP($B1641,'SWC Towers'!$A:$Q,$V$2,FALSE)),"")</f>
        <v/>
      </c>
      <c r="W1641" s="104" t="str">
        <f>_xlfn.IFNA(IF($B1641="","",VLOOKUP($B1641,'SWC Towers'!$A:$Q,$W$2,FALSE)),"")</f>
        <v/>
      </c>
      <c r="X1641" s="104" t="str">
        <f>_xlfn.IFNA(IF($B1641="","",VLOOKUP($B1641,'SWC Towers'!$A:$Q,$X$2,FALSE)),"")</f>
        <v/>
      </c>
      <c r="Y1641" s="104">
        <f>_xlfn.IFNA(IF($B1641="","",VLOOKUP($B1641,'SWC Towers'!$A:$Q,$Y$2,FALSE)),"")</f>
        <v>0.3</v>
      </c>
      <c r="Z1641" s="104">
        <f>_xlfn.IFNA(IF($B1641="","",VLOOKUP($B1641,'SWC Towers'!$A:$Q,$Z$2,FALSE)),"")</f>
        <v>0.3</v>
      </c>
      <c r="AA1641" s="104" t="str">
        <f>_xlfn.IFNA(IF($B1641="","",VLOOKUP($B1641,'SWC Towers'!$A:$Q,$AA$2,FALSE)),"")</f>
        <v/>
      </c>
      <c r="AB1641" s="106" t="str">
        <f>_xlfn.IFNA(IF($B1641="","",VLOOKUP($B1641,'SWC Towers'!$A:$Q,$AB$2,FALSE)),"")</f>
        <v/>
      </c>
      <c r="AC1641" s="20">
        <f>SUM(Table25[[#This Row],[IT Tower: Application]:[Other/Non-IT ]])</f>
        <v>1</v>
      </c>
      <c r="AD1641" s="67"/>
      <c r="AE1641" s="67"/>
      <c r="AF1641" s="67"/>
      <c r="AG1641" s="67"/>
      <c r="AH1641" s="67"/>
      <c r="AI1641" s="67"/>
      <c r="AJ1641" s="67"/>
      <c r="AK1641" s="67"/>
      <c r="AL1641" s="67"/>
      <c r="AM1641" s="67"/>
      <c r="AN1641" s="67"/>
      <c r="AO1641" s="67"/>
      <c r="AP1641" s="67"/>
      <c r="AQ1641" s="67"/>
      <c r="AR1641" s="67"/>
      <c r="AS1641" s="67"/>
      <c r="AT1641" s="67"/>
      <c r="AU1641" s="67"/>
      <c r="AV1641" s="67"/>
      <c r="AW1641" s="67"/>
      <c r="AX1641" s="67"/>
      <c r="AY1641" s="67"/>
      <c r="AZ1641" s="67"/>
      <c r="BA1641" s="67"/>
      <c r="BB1641" s="113">
        <v>3826</v>
      </c>
      <c r="BC1641" s="113">
        <v>0</v>
      </c>
      <c r="BD1641" s="113"/>
      <c r="BE1641" s="113"/>
      <c r="BF1641" s="113"/>
      <c r="BG1641" s="113"/>
      <c r="BH1641" s="113"/>
      <c r="BI1641" s="113"/>
      <c r="BJ1641" s="113"/>
      <c r="BK1641" s="113"/>
      <c r="BL1641" s="113"/>
      <c r="BM1641" s="113"/>
      <c r="BN1641" s="113"/>
      <c r="BO1641" s="113"/>
      <c r="BP1641" s="113"/>
      <c r="BQ1641" s="113"/>
      <c r="BR1641" s="113"/>
      <c r="BS1641" s="113"/>
      <c r="BT1641" s="113"/>
      <c r="BU1641" s="113"/>
      <c r="BV1641" s="113"/>
      <c r="BW1641" s="113"/>
      <c r="BX1641" s="113"/>
      <c r="BY1641" s="113"/>
      <c r="BZ1641" s="113"/>
      <c r="CA1641" s="67"/>
      <c r="CB1641" s="113"/>
      <c r="CC1641" s="69">
        <f>SUM(Table25[[#This Row],[Contract Amount FY00]:[Contract Amount FY50]])</f>
        <v>3826</v>
      </c>
      <c r="CD1641" s="114"/>
    </row>
    <row r="1642" spans="1:82" x14ac:dyDescent="0.25">
      <c r="A1642" s="122" t="s">
        <v>1956</v>
      </c>
      <c r="B1642" s="122" t="s">
        <v>3141</v>
      </c>
      <c r="C1642" s="122" t="s">
        <v>2631</v>
      </c>
      <c r="E1642" s="26" t="str">
        <f>IFERROR(IF(VLOOKUP(Table25[[#This Row],[Contract No.]],Table3[#All],3,FALSE)="","No","Yes"),"")</f>
        <v>No</v>
      </c>
      <c r="F1642" s="107" t="str">
        <f>IFERROR(VLOOKUP(Table25[[#This Row],[Contract No.]],Table3[#All],3,FALSE),"")</f>
        <v/>
      </c>
      <c r="G1642" s="107" t="str">
        <f>IFERROR(IF(Table25[[#This Row],[Cooperative Purchase
(Yes/No)]]="Yes","Yes",IF(VLOOKUP(Table25[[#This Row],[Contract No.]],Table3[#All],1,FALSE)=Table25[[#This Row],[Contract No.]],"Yes","No")),"No")</f>
        <v>Yes</v>
      </c>
      <c r="H1642" s="51">
        <f>IFERROR(VLOOKUP(Table25[[#This Row],[Contract No.]],Table3[#All],4,FALSE),"")</f>
        <v>45427</v>
      </c>
      <c r="I1642" s="28">
        <f>IFERROR(IF(AND(MONTH(Table25[[#This Row],[Contract Start Date]])&gt;6,MONTH(Table25[[#This Row],[Contract Start Date]])&lt;=12),YEAR(Table25[[#This Row],[Contract Start Date]])+1,YEAR(Table25[[#This Row],[Contract Start Date]])),"")</f>
        <v>2024</v>
      </c>
      <c r="J1642" s="108">
        <f>Table25[[#This Row],[FY Formula start]]</f>
        <v>2024</v>
      </c>
      <c r="K1642" s="59" t="str">
        <f>"FY"&amp;" "&amp;Table25[[#This Row],[Year Start]]</f>
        <v>FY 2024</v>
      </c>
      <c r="L1642" s="109">
        <f>IFERROR(VLOOKUP(Table25[[#This Row],[Contract No.]],Table3[#All],5,FALSE),"")</f>
        <v>46888</v>
      </c>
      <c r="M1642" s="110">
        <f>IFERROR(IF(Table25[[#This Row],[Contract End Date]]="99/99/9999","No End",IF(AND(MONTH(Table25[[#This Row],[Contract End Date]])&gt;6,MONTH(Table25[[#This Row],[Contract End Date]])&lt;=12),YEAR(Table25[[#This Row],[Contract End Date]])+1,YEAR(Table25[[#This Row],[Contract End Date]]))),"")</f>
        <v>2028</v>
      </c>
      <c r="N1642" s="111">
        <f>Table25[[#This Row],[FY Formula end]]</f>
        <v>2028</v>
      </c>
      <c r="O1642" s="112" t="str">
        <f>IF(Table25[[#This Row],[Year End]]="No End","No End","FY"&amp;" "&amp;Table25[[#This Row],[Year End]])</f>
        <v>FY 2028</v>
      </c>
      <c r="P1642" s="27"/>
      <c r="Q1642" s="104">
        <f>_xlfn.IFNA(IF($B1642="","",VLOOKUP($B1642,'SWC Towers'!$A:$Q,$Q$2,FALSE)),"")</f>
        <v>0.4</v>
      </c>
      <c r="R1642" s="106" t="str">
        <f>_xlfn.IFNA(IF($B1642="","",VLOOKUP($B1642,'SWC Towers'!$A:$Q,$R$2,FALSE)),"")</f>
        <v/>
      </c>
      <c r="S1642" s="106" t="str">
        <f>_xlfn.IFNA(IF($B1642="","",VLOOKUP($B1642,'SWC Towers'!$A:$Q,$S$2,FALSE)),"")</f>
        <v/>
      </c>
      <c r="T1642" s="106">
        <f>_xlfn.IFNA(IF($B1642="","",VLOOKUP($B1642,'SWC Towers'!$A:$Q,$T$2,FALSE)),"")</f>
        <v>0.1</v>
      </c>
      <c r="U1642" s="104" t="str">
        <f>_xlfn.IFNA(IF($B1642="","",VLOOKUP($B1642,'SWC Towers'!$A:$Q,$U$2,FALSE)),"")</f>
        <v/>
      </c>
      <c r="V1642" s="104">
        <f>_xlfn.IFNA(IF($B1642="","",VLOOKUP($B1642,'SWC Towers'!$A:$Q,$V$2,FALSE)),"")</f>
        <v>0.4</v>
      </c>
      <c r="W1642" s="104" t="str">
        <f>_xlfn.IFNA(IF($B1642="","",VLOOKUP($B1642,'SWC Towers'!$A:$Q,$W$2,FALSE)),"")</f>
        <v/>
      </c>
      <c r="X1642" s="104" t="str">
        <f>_xlfn.IFNA(IF($B1642="","",VLOOKUP($B1642,'SWC Towers'!$A:$Q,$X$2,FALSE)),"")</f>
        <v/>
      </c>
      <c r="Y1642" s="104" t="str">
        <f>_xlfn.IFNA(IF($B1642="","",VLOOKUP($B1642,'SWC Towers'!$A:$Q,$Y$2,FALSE)),"")</f>
        <v/>
      </c>
      <c r="Z1642" s="104">
        <f>_xlfn.IFNA(IF($B1642="","",VLOOKUP($B1642,'SWC Towers'!$A:$Q,$Z$2,FALSE)),"")</f>
        <v>0.1</v>
      </c>
      <c r="AA1642" s="104" t="str">
        <f>_xlfn.IFNA(IF($B1642="","",VLOOKUP($B1642,'SWC Towers'!$A:$Q,$AA$2,FALSE)),"")</f>
        <v/>
      </c>
      <c r="AB1642" s="106" t="str">
        <f>_xlfn.IFNA(IF($B1642="","",VLOOKUP($B1642,'SWC Towers'!$A:$Q,$AB$2,FALSE)),"")</f>
        <v/>
      </c>
      <c r="AC1642" s="20">
        <f>SUM(Table25[[#This Row],[IT Tower: Application]:[Other/Non-IT ]])</f>
        <v>1</v>
      </c>
      <c r="AD1642" s="67"/>
      <c r="AE1642" s="67"/>
      <c r="AF1642" s="67"/>
      <c r="AG1642" s="67"/>
      <c r="AH1642" s="67"/>
      <c r="AI1642" s="67"/>
      <c r="AJ1642" s="67"/>
      <c r="AK1642" s="67"/>
      <c r="AL1642" s="67"/>
      <c r="AM1642" s="67"/>
      <c r="AN1642" s="67"/>
      <c r="AO1642" s="67"/>
      <c r="AP1642" s="67"/>
      <c r="AQ1642" s="67"/>
      <c r="AR1642" s="67"/>
      <c r="AS1642" s="67"/>
      <c r="AT1642" s="67"/>
      <c r="AU1642" s="67"/>
      <c r="AV1642" s="67"/>
      <c r="AW1642" s="67"/>
      <c r="AX1642" s="67"/>
      <c r="AY1642" s="67"/>
      <c r="AZ1642" s="67"/>
      <c r="BA1642" s="67"/>
      <c r="BB1642" s="113"/>
      <c r="BC1642" s="113">
        <v>366527</v>
      </c>
      <c r="BD1642" s="113"/>
      <c r="BE1642" s="113"/>
      <c r="BF1642" s="113"/>
      <c r="BG1642" s="113"/>
      <c r="BH1642" s="113"/>
      <c r="BI1642" s="113"/>
      <c r="BJ1642" s="113"/>
      <c r="BK1642" s="113"/>
      <c r="BL1642" s="113"/>
      <c r="BM1642" s="113"/>
      <c r="BN1642" s="113"/>
      <c r="BO1642" s="113"/>
      <c r="BP1642" s="113"/>
      <c r="BQ1642" s="113"/>
      <c r="BR1642" s="113"/>
      <c r="BS1642" s="113"/>
      <c r="BT1642" s="113"/>
      <c r="BU1642" s="113"/>
      <c r="BV1642" s="113"/>
      <c r="BW1642" s="113"/>
      <c r="BX1642" s="113"/>
      <c r="BY1642" s="113"/>
      <c r="BZ1642" s="113"/>
      <c r="CA1642" s="67"/>
      <c r="CB1642" s="113"/>
      <c r="CC1642" s="69">
        <f>SUM(Table25[[#This Row],[Contract Amount FY00]:[Contract Amount FY50]])</f>
        <v>366527</v>
      </c>
      <c r="CD1642" s="114"/>
    </row>
    <row r="1643" spans="1:82" x14ac:dyDescent="0.25">
      <c r="A1643" s="122" t="s">
        <v>1956</v>
      </c>
      <c r="B1643" s="122" t="s">
        <v>3141</v>
      </c>
      <c r="C1643" s="122" t="s">
        <v>3215</v>
      </c>
      <c r="E1643" s="26" t="str">
        <f>IFERROR(IF(VLOOKUP(Table25[[#This Row],[Contract No.]],Table3[#All],3,FALSE)="","No","Yes"),"")</f>
        <v>No</v>
      </c>
      <c r="F1643" s="107" t="str">
        <f>IFERROR(VLOOKUP(Table25[[#This Row],[Contract No.]],Table3[#All],3,FALSE),"")</f>
        <v/>
      </c>
      <c r="G1643" s="107" t="str">
        <f>IFERROR(IF(Table25[[#This Row],[Cooperative Purchase
(Yes/No)]]="Yes","Yes",IF(VLOOKUP(Table25[[#This Row],[Contract No.]],Table3[#All],1,FALSE)=Table25[[#This Row],[Contract No.]],"Yes","No")),"No")</f>
        <v>Yes</v>
      </c>
      <c r="H1643" s="51">
        <f>IFERROR(VLOOKUP(Table25[[#This Row],[Contract No.]],Table3[#All],4,FALSE),"")</f>
        <v>45427</v>
      </c>
      <c r="I1643" s="28">
        <f>IFERROR(IF(AND(MONTH(Table25[[#This Row],[Contract Start Date]])&gt;6,MONTH(Table25[[#This Row],[Contract Start Date]])&lt;=12),YEAR(Table25[[#This Row],[Contract Start Date]])+1,YEAR(Table25[[#This Row],[Contract Start Date]])),"")</f>
        <v>2024</v>
      </c>
      <c r="J1643" s="108">
        <f>Table25[[#This Row],[FY Formula start]]</f>
        <v>2024</v>
      </c>
      <c r="K1643" s="59" t="str">
        <f>"FY"&amp;" "&amp;Table25[[#This Row],[Year Start]]</f>
        <v>FY 2024</v>
      </c>
      <c r="L1643" s="109">
        <f>IFERROR(VLOOKUP(Table25[[#This Row],[Contract No.]],Table3[#All],5,FALSE),"")</f>
        <v>46888</v>
      </c>
      <c r="M1643" s="110">
        <f>IFERROR(IF(Table25[[#This Row],[Contract End Date]]="99/99/9999","No End",IF(AND(MONTH(Table25[[#This Row],[Contract End Date]])&gt;6,MONTH(Table25[[#This Row],[Contract End Date]])&lt;=12),YEAR(Table25[[#This Row],[Contract End Date]])+1,YEAR(Table25[[#This Row],[Contract End Date]]))),"")</f>
        <v>2028</v>
      </c>
      <c r="N1643" s="111">
        <f>Table25[[#This Row],[FY Formula end]]</f>
        <v>2028</v>
      </c>
      <c r="O1643" s="112" t="str">
        <f>IF(Table25[[#This Row],[Year End]]="No End","No End","FY"&amp;" "&amp;Table25[[#This Row],[Year End]])</f>
        <v>FY 2028</v>
      </c>
      <c r="P1643" s="27"/>
      <c r="Q1643" s="104">
        <f>_xlfn.IFNA(IF($B1643="","",VLOOKUP($B1643,'SWC Towers'!$A:$Q,$Q$2,FALSE)),"")</f>
        <v>0.4</v>
      </c>
      <c r="R1643" s="106" t="str">
        <f>_xlfn.IFNA(IF($B1643="","",VLOOKUP($B1643,'SWC Towers'!$A:$Q,$R$2,FALSE)),"")</f>
        <v/>
      </c>
      <c r="S1643" s="106" t="str">
        <f>_xlfn.IFNA(IF($B1643="","",VLOOKUP($B1643,'SWC Towers'!$A:$Q,$S$2,FALSE)),"")</f>
        <v/>
      </c>
      <c r="T1643" s="106">
        <f>_xlfn.IFNA(IF($B1643="","",VLOOKUP($B1643,'SWC Towers'!$A:$Q,$T$2,FALSE)),"")</f>
        <v>0.1</v>
      </c>
      <c r="U1643" s="104" t="str">
        <f>_xlfn.IFNA(IF($B1643="","",VLOOKUP($B1643,'SWC Towers'!$A:$Q,$U$2,FALSE)),"")</f>
        <v/>
      </c>
      <c r="V1643" s="104">
        <f>_xlfn.IFNA(IF($B1643="","",VLOOKUP($B1643,'SWC Towers'!$A:$Q,$V$2,FALSE)),"")</f>
        <v>0.4</v>
      </c>
      <c r="W1643" s="104" t="str">
        <f>_xlfn.IFNA(IF($B1643="","",VLOOKUP($B1643,'SWC Towers'!$A:$Q,$W$2,FALSE)),"")</f>
        <v/>
      </c>
      <c r="X1643" s="104" t="str">
        <f>_xlfn.IFNA(IF($B1643="","",VLOOKUP($B1643,'SWC Towers'!$A:$Q,$X$2,FALSE)),"")</f>
        <v/>
      </c>
      <c r="Y1643" s="104" t="str">
        <f>_xlfn.IFNA(IF($B1643="","",VLOOKUP($B1643,'SWC Towers'!$A:$Q,$Y$2,FALSE)),"")</f>
        <v/>
      </c>
      <c r="Z1643" s="104">
        <f>_xlfn.IFNA(IF($B1643="","",VLOOKUP($B1643,'SWC Towers'!$A:$Q,$Z$2,FALSE)),"")</f>
        <v>0.1</v>
      </c>
      <c r="AA1643" s="104" t="str">
        <f>_xlfn.IFNA(IF($B1643="","",VLOOKUP($B1643,'SWC Towers'!$A:$Q,$AA$2,FALSE)),"")</f>
        <v/>
      </c>
      <c r="AB1643" s="106" t="str">
        <f>_xlfn.IFNA(IF($B1643="","",VLOOKUP($B1643,'SWC Towers'!$A:$Q,$AB$2,FALSE)),"")</f>
        <v/>
      </c>
      <c r="AC1643" s="20">
        <f>SUM(Table25[[#This Row],[IT Tower: Application]:[Other/Non-IT ]])</f>
        <v>1</v>
      </c>
      <c r="AD1643" s="67"/>
      <c r="AE1643" s="67"/>
      <c r="AF1643" s="67"/>
      <c r="AG1643" s="67"/>
      <c r="AH1643" s="67"/>
      <c r="AI1643" s="67"/>
      <c r="AJ1643" s="67"/>
      <c r="AK1643" s="67"/>
      <c r="AL1643" s="67"/>
      <c r="AM1643" s="67"/>
      <c r="AN1643" s="67"/>
      <c r="AO1643" s="67"/>
      <c r="AP1643" s="67"/>
      <c r="AQ1643" s="67"/>
      <c r="AR1643" s="67"/>
      <c r="AS1643" s="67"/>
      <c r="AT1643" s="67"/>
      <c r="AU1643" s="67"/>
      <c r="AV1643" s="67"/>
      <c r="AW1643" s="67"/>
      <c r="AX1643" s="67"/>
      <c r="AY1643" s="67"/>
      <c r="AZ1643" s="67"/>
      <c r="BA1643" s="67"/>
      <c r="BB1643" s="113">
        <v>0</v>
      </c>
      <c r="BC1643" s="113">
        <v>699981</v>
      </c>
      <c r="BD1643" s="113"/>
      <c r="BE1643" s="113"/>
      <c r="BF1643" s="113"/>
      <c r="BG1643" s="113"/>
      <c r="BH1643" s="113"/>
      <c r="BI1643" s="113"/>
      <c r="BJ1643" s="113"/>
      <c r="BK1643" s="113"/>
      <c r="BL1643" s="113"/>
      <c r="BM1643" s="113"/>
      <c r="BN1643" s="113"/>
      <c r="BO1643" s="113"/>
      <c r="BP1643" s="113"/>
      <c r="BQ1643" s="113"/>
      <c r="BR1643" s="113"/>
      <c r="BS1643" s="113"/>
      <c r="BT1643" s="113"/>
      <c r="BU1643" s="113"/>
      <c r="BV1643" s="113"/>
      <c r="BW1643" s="113"/>
      <c r="BX1643" s="113"/>
      <c r="BY1643" s="113"/>
      <c r="BZ1643" s="113"/>
      <c r="CA1643" s="67"/>
      <c r="CB1643" s="113"/>
      <c r="CC1643" s="69">
        <f>SUM(Table25[[#This Row],[Contract Amount FY00]:[Contract Amount FY50]])</f>
        <v>699981</v>
      </c>
      <c r="CD1643" s="114"/>
    </row>
    <row r="1644" spans="1:82" x14ac:dyDescent="0.25">
      <c r="A1644" s="122" t="s">
        <v>1956</v>
      </c>
      <c r="B1644" s="122" t="s">
        <v>3141</v>
      </c>
      <c r="C1644" s="122" t="s">
        <v>3248</v>
      </c>
      <c r="E1644" s="26" t="str">
        <f>IFERROR(IF(VLOOKUP(Table25[[#This Row],[Contract No.]],Table3[#All],3,FALSE)="","No","Yes"),"")</f>
        <v>No</v>
      </c>
      <c r="F1644" s="107" t="str">
        <f>IFERROR(VLOOKUP(Table25[[#This Row],[Contract No.]],Table3[#All],3,FALSE),"")</f>
        <v/>
      </c>
      <c r="G1644" s="107" t="str">
        <f>IFERROR(IF(Table25[[#This Row],[Cooperative Purchase
(Yes/No)]]="Yes","Yes",IF(VLOOKUP(Table25[[#This Row],[Contract No.]],Table3[#All],1,FALSE)=Table25[[#This Row],[Contract No.]],"Yes","No")),"No")</f>
        <v>Yes</v>
      </c>
      <c r="H1644" s="51">
        <f>IFERROR(VLOOKUP(Table25[[#This Row],[Contract No.]],Table3[#All],4,FALSE),"")</f>
        <v>45427</v>
      </c>
      <c r="I1644" s="28">
        <f>IFERROR(IF(AND(MONTH(Table25[[#This Row],[Contract Start Date]])&gt;6,MONTH(Table25[[#This Row],[Contract Start Date]])&lt;=12),YEAR(Table25[[#This Row],[Contract Start Date]])+1,YEAR(Table25[[#This Row],[Contract Start Date]])),"")</f>
        <v>2024</v>
      </c>
      <c r="J1644" s="108">
        <f>Table25[[#This Row],[FY Formula start]]</f>
        <v>2024</v>
      </c>
      <c r="K1644" s="59" t="str">
        <f>"FY"&amp;" "&amp;Table25[[#This Row],[Year Start]]</f>
        <v>FY 2024</v>
      </c>
      <c r="L1644" s="109">
        <f>IFERROR(VLOOKUP(Table25[[#This Row],[Contract No.]],Table3[#All],5,FALSE),"")</f>
        <v>46888</v>
      </c>
      <c r="M1644" s="110">
        <f>IFERROR(IF(Table25[[#This Row],[Contract End Date]]="99/99/9999","No End",IF(AND(MONTH(Table25[[#This Row],[Contract End Date]])&gt;6,MONTH(Table25[[#This Row],[Contract End Date]])&lt;=12),YEAR(Table25[[#This Row],[Contract End Date]])+1,YEAR(Table25[[#This Row],[Contract End Date]]))),"")</f>
        <v>2028</v>
      </c>
      <c r="N1644" s="111">
        <f>Table25[[#This Row],[FY Formula end]]</f>
        <v>2028</v>
      </c>
      <c r="O1644" s="112" t="str">
        <f>IF(Table25[[#This Row],[Year End]]="No End","No End","FY"&amp;" "&amp;Table25[[#This Row],[Year End]])</f>
        <v>FY 2028</v>
      </c>
      <c r="P1644" s="27"/>
      <c r="Q1644" s="104">
        <f>_xlfn.IFNA(IF($B1644="","",VLOOKUP($B1644,'SWC Towers'!$A:$Q,$Q$2,FALSE)),"")</f>
        <v>0.4</v>
      </c>
      <c r="R1644" s="106" t="str">
        <f>_xlfn.IFNA(IF($B1644="","",VLOOKUP($B1644,'SWC Towers'!$A:$Q,$R$2,FALSE)),"")</f>
        <v/>
      </c>
      <c r="S1644" s="106" t="str">
        <f>_xlfn.IFNA(IF($B1644="","",VLOOKUP($B1644,'SWC Towers'!$A:$Q,$S$2,FALSE)),"")</f>
        <v/>
      </c>
      <c r="T1644" s="106">
        <f>_xlfn.IFNA(IF($B1644="","",VLOOKUP($B1644,'SWC Towers'!$A:$Q,$T$2,FALSE)),"")</f>
        <v>0.1</v>
      </c>
      <c r="U1644" s="104" t="str">
        <f>_xlfn.IFNA(IF($B1644="","",VLOOKUP($B1644,'SWC Towers'!$A:$Q,$U$2,FALSE)),"")</f>
        <v/>
      </c>
      <c r="V1644" s="104">
        <f>_xlfn.IFNA(IF($B1644="","",VLOOKUP($B1644,'SWC Towers'!$A:$Q,$V$2,FALSE)),"")</f>
        <v>0.4</v>
      </c>
      <c r="W1644" s="104" t="str">
        <f>_xlfn.IFNA(IF($B1644="","",VLOOKUP($B1644,'SWC Towers'!$A:$Q,$W$2,FALSE)),"")</f>
        <v/>
      </c>
      <c r="X1644" s="104" t="str">
        <f>_xlfn.IFNA(IF($B1644="","",VLOOKUP($B1644,'SWC Towers'!$A:$Q,$X$2,FALSE)),"")</f>
        <v/>
      </c>
      <c r="Y1644" s="104" t="str">
        <f>_xlfn.IFNA(IF($B1644="","",VLOOKUP($B1644,'SWC Towers'!$A:$Q,$Y$2,FALSE)),"")</f>
        <v/>
      </c>
      <c r="Z1644" s="104">
        <f>_xlfn.IFNA(IF($B1644="","",VLOOKUP($B1644,'SWC Towers'!$A:$Q,$Z$2,FALSE)),"")</f>
        <v>0.1</v>
      </c>
      <c r="AA1644" s="104" t="str">
        <f>_xlfn.IFNA(IF($B1644="","",VLOOKUP($B1644,'SWC Towers'!$A:$Q,$AA$2,FALSE)),"")</f>
        <v/>
      </c>
      <c r="AB1644" s="106" t="str">
        <f>_xlfn.IFNA(IF($B1644="","",VLOOKUP($B1644,'SWC Towers'!$A:$Q,$AB$2,FALSE)),"")</f>
        <v/>
      </c>
      <c r="AC1644" s="20">
        <f>SUM(Table25[[#This Row],[IT Tower: Application]:[Other/Non-IT ]])</f>
        <v>1</v>
      </c>
      <c r="AD1644" s="67"/>
      <c r="AE1644" s="67"/>
      <c r="AF1644" s="67"/>
      <c r="AG1644" s="67"/>
      <c r="AH1644" s="67"/>
      <c r="AI1644" s="67"/>
      <c r="AJ1644" s="67"/>
      <c r="AK1644" s="67"/>
      <c r="AL1644" s="67"/>
      <c r="AM1644" s="67"/>
      <c r="AN1644" s="67"/>
      <c r="AO1644" s="67"/>
      <c r="AP1644" s="67"/>
      <c r="AQ1644" s="67"/>
      <c r="AR1644" s="67"/>
      <c r="AS1644" s="67"/>
      <c r="AT1644" s="67"/>
      <c r="AU1644" s="67"/>
      <c r="AV1644" s="67"/>
      <c r="AW1644" s="67"/>
      <c r="AX1644" s="67"/>
      <c r="AY1644" s="67"/>
      <c r="AZ1644" s="67"/>
      <c r="BA1644" s="67"/>
      <c r="BB1644" s="113"/>
      <c r="BC1644" s="113">
        <v>205620</v>
      </c>
      <c r="BD1644" s="113"/>
      <c r="BE1644" s="113"/>
      <c r="BF1644" s="113"/>
      <c r="BG1644" s="113"/>
      <c r="BH1644" s="113"/>
      <c r="BI1644" s="113"/>
      <c r="BJ1644" s="113"/>
      <c r="BK1644" s="113"/>
      <c r="BL1644" s="113"/>
      <c r="BM1644" s="113"/>
      <c r="BN1644" s="113"/>
      <c r="BO1644" s="113"/>
      <c r="BP1644" s="113"/>
      <c r="BQ1644" s="113"/>
      <c r="BR1644" s="113"/>
      <c r="BS1644" s="113"/>
      <c r="BT1644" s="113"/>
      <c r="BU1644" s="113"/>
      <c r="BV1644" s="113"/>
      <c r="BW1644" s="113"/>
      <c r="BX1644" s="113"/>
      <c r="BY1644" s="113"/>
      <c r="BZ1644" s="113"/>
      <c r="CA1644" s="67"/>
      <c r="CB1644" s="113"/>
      <c r="CC1644" s="69">
        <f>SUM(Table25[[#This Row],[Contract Amount FY00]:[Contract Amount FY50]])</f>
        <v>205620</v>
      </c>
      <c r="CD1644" s="114"/>
    </row>
    <row r="1645" spans="1:82" x14ac:dyDescent="0.25">
      <c r="A1645" s="122" t="s">
        <v>1956</v>
      </c>
      <c r="B1645" s="122" t="s">
        <v>3181</v>
      </c>
      <c r="C1645" s="122" t="s">
        <v>1160</v>
      </c>
      <c r="E1645" s="26" t="str">
        <f>IFERROR(IF(VLOOKUP(Table25[[#This Row],[Contract No.]],Table3[#All],3,FALSE)="","No","Yes"),"")</f>
        <v>No</v>
      </c>
      <c r="F1645" s="107" t="str">
        <f>IFERROR(VLOOKUP(Table25[[#This Row],[Contract No.]],Table3[#All],3,FALSE),"")</f>
        <v/>
      </c>
      <c r="G1645" s="107" t="str">
        <f>IFERROR(IF(Table25[[#This Row],[Cooperative Purchase
(Yes/No)]]="Yes","Yes",IF(VLOOKUP(Table25[[#This Row],[Contract No.]],Table3[#All],1,FALSE)=Table25[[#This Row],[Contract No.]],"Yes","No")),"No")</f>
        <v>Yes</v>
      </c>
      <c r="H1645" s="51">
        <f>IFERROR(VLOOKUP(Table25[[#This Row],[Contract No.]],Table3[#All],4,FALSE),"")</f>
        <v>45748</v>
      </c>
      <c r="I1645" s="28">
        <f>IFERROR(IF(AND(MONTH(Table25[[#This Row],[Contract Start Date]])&gt;6,MONTH(Table25[[#This Row],[Contract Start Date]])&lt;=12),YEAR(Table25[[#This Row],[Contract Start Date]])+1,YEAR(Table25[[#This Row],[Contract Start Date]])),"")</f>
        <v>2025</v>
      </c>
      <c r="J1645" s="108">
        <f>Table25[[#This Row],[FY Formula start]]</f>
        <v>2025</v>
      </c>
      <c r="K1645" s="59" t="str">
        <f>"FY"&amp;" "&amp;Table25[[#This Row],[Year Start]]</f>
        <v>FY 2025</v>
      </c>
      <c r="L1645" s="109">
        <f>IFERROR(VLOOKUP(Table25[[#This Row],[Contract No.]],Table3[#All],5,FALSE),"")</f>
        <v>47177</v>
      </c>
      <c r="M1645" s="110">
        <f>IFERROR(IF(Table25[[#This Row],[Contract End Date]]="99/99/9999","No End",IF(AND(MONTH(Table25[[#This Row],[Contract End Date]])&gt;6,MONTH(Table25[[#This Row],[Contract End Date]])&lt;=12),YEAR(Table25[[#This Row],[Contract End Date]])+1,YEAR(Table25[[#This Row],[Contract End Date]]))),"")</f>
        <v>2029</v>
      </c>
      <c r="N1645" s="111">
        <f>Table25[[#This Row],[FY Formula end]]</f>
        <v>2029</v>
      </c>
      <c r="O1645" s="112" t="str">
        <f>IF(Table25[[#This Row],[Year End]]="No End","No End","FY"&amp;" "&amp;Table25[[#This Row],[Year End]])</f>
        <v>FY 2029</v>
      </c>
      <c r="P1645" s="27"/>
      <c r="Q1645" s="104">
        <f>_xlfn.IFNA(IF($B1645="","",VLOOKUP($B1645,'SWC Towers'!$A:$Q,$Q$2,FALSE)),"")</f>
        <v>0.2</v>
      </c>
      <c r="R1645" s="106" t="str">
        <f>_xlfn.IFNA(IF($B1645="","",VLOOKUP($B1645,'SWC Towers'!$A:$Q,$R$2,FALSE)),"")</f>
        <v/>
      </c>
      <c r="S1645" s="106" t="str">
        <f>_xlfn.IFNA(IF($B1645="","",VLOOKUP($B1645,'SWC Towers'!$A:$Q,$S$2,FALSE)),"")</f>
        <v/>
      </c>
      <c r="T1645" s="106" t="str">
        <f>_xlfn.IFNA(IF($B1645="","",VLOOKUP($B1645,'SWC Towers'!$A:$Q,$T$2,FALSE)),"")</f>
        <v/>
      </c>
      <c r="U1645" s="104">
        <f>_xlfn.IFNA(IF($B1645="","",VLOOKUP($B1645,'SWC Towers'!$A:$Q,$U$2,FALSE)),"")</f>
        <v>0.4</v>
      </c>
      <c r="V1645" s="104" t="str">
        <f>_xlfn.IFNA(IF($B1645="","",VLOOKUP($B1645,'SWC Towers'!$A:$Q,$V$2,FALSE)),"")</f>
        <v/>
      </c>
      <c r="W1645" s="104" t="str">
        <f>_xlfn.IFNA(IF($B1645="","",VLOOKUP($B1645,'SWC Towers'!$A:$Q,$W$2,FALSE)),"")</f>
        <v/>
      </c>
      <c r="X1645" s="104" t="str">
        <f>_xlfn.IFNA(IF($B1645="","",VLOOKUP($B1645,'SWC Towers'!$A:$Q,$X$2,FALSE)),"")</f>
        <v/>
      </c>
      <c r="Y1645" s="104">
        <f>_xlfn.IFNA(IF($B1645="","",VLOOKUP($B1645,'SWC Towers'!$A:$Q,$Y$2,FALSE)),"")</f>
        <v>0.2</v>
      </c>
      <c r="Z1645" s="104">
        <f>_xlfn.IFNA(IF($B1645="","",VLOOKUP($B1645,'SWC Towers'!$A:$Q,$Z$2,FALSE)),"")</f>
        <v>0.1</v>
      </c>
      <c r="AA1645" s="104">
        <f>_xlfn.IFNA(IF($B1645="","",VLOOKUP($B1645,'SWC Towers'!$A:$Q,$AA$2,FALSE)),"")</f>
        <v>0.1</v>
      </c>
      <c r="AB1645" s="106" t="str">
        <f>_xlfn.IFNA(IF($B1645="","",VLOOKUP($B1645,'SWC Towers'!$A:$Q,$AB$2,FALSE)),"")</f>
        <v/>
      </c>
      <c r="AC1645" s="20">
        <f>SUM(Table25[[#This Row],[IT Tower: Application]:[Other/Non-IT ]])</f>
        <v>1</v>
      </c>
      <c r="AD1645" s="67"/>
      <c r="AE1645" s="67"/>
      <c r="AF1645" s="67"/>
      <c r="AG1645" s="67"/>
      <c r="AH1645" s="67"/>
      <c r="AI1645" s="67"/>
      <c r="AJ1645" s="67"/>
      <c r="AK1645" s="67"/>
      <c r="AL1645" s="67"/>
      <c r="AM1645" s="67"/>
      <c r="AN1645" s="67"/>
      <c r="AO1645" s="67"/>
      <c r="AP1645" s="67"/>
      <c r="AQ1645" s="67"/>
      <c r="AR1645" s="67"/>
      <c r="AS1645" s="67"/>
      <c r="AT1645" s="67"/>
      <c r="AU1645" s="67"/>
      <c r="AV1645" s="67"/>
      <c r="AW1645" s="67"/>
      <c r="AX1645" s="67"/>
      <c r="AY1645" s="67"/>
      <c r="AZ1645" s="67"/>
      <c r="BA1645" s="67"/>
      <c r="BB1645" s="113"/>
      <c r="BC1645" s="113">
        <v>18396</v>
      </c>
      <c r="BD1645" s="113"/>
      <c r="BE1645" s="113"/>
      <c r="BF1645" s="113"/>
      <c r="BG1645" s="113"/>
      <c r="BH1645" s="113"/>
      <c r="BI1645" s="113"/>
      <c r="BJ1645" s="113"/>
      <c r="BK1645" s="113"/>
      <c r="BL1645" s="113"/>
      <c r="BM1645" s="113"/>
      <c r="BN1645" s="113"/>
      <c r="BO1645" s="113"/>
      <c r="BP1645" s="113"/>
      <c r="BQ1645" s="113"/>
      <c r="BR1645" s="113"/>
      <c r="BS1645" s="113"/>
      <c r="BT1645" s="113"/>
      <c r="BU1645" s="113"/>
      <c r="BV1645" s="113"/>
      <c r="BW1645" s="113"/>
      <c r="BX1645" s="113"/>
      <c r="BY1645" s="113"/>
      <c r="BZ1645" s="113"/>
      <c r="CA1645" s="67"/>
      <c r="CB1645" s="113"/>
      <c r="CC1645" s="69">
        <f>SUM(Table25[[#This Row],[Contract Amount FY00]:[Contract Amount FY50]])</f>
        <v>18396</v>
      </c>
      <c r="CD1645" s="114"/>
    </row>
    <row r="1646" spans="1:82" x14ac:dyDescent="0.25">
      <c r="A1646" s="122" t="s">
        <v>1956</v>
      </c>
      <c r="B1646" s="122" t="s">
        <v>3145</v>
      </c>
      <c r="C1646" s="122" t="s">
        <v>3123</v>
      </c>
      <c r="E1646" s="26" t="str">
        <f>IFERROR(IF(VLOOKUP(Table25[[#This Row],[Contract No.]],Table3[#All],3,FALSE)="","No","Yes"),"")</f>
        <v>Yes</v>
      </c>
      <c r="F1646" s="107" t="str">
        <f>IFERROR(VLOOKUP(Table25[[#This Row],[Contract No.]],Table3[#All],3,FALSE),"")</f>
        <v>NASPO</v>
      </c>
      <c r="G1646" s="107" t="str">
        <f>IFERROR(IF(Table25[[#This Row],[Cooperative Purchase
(Yes/No)]]="Yes","Yes",IF(VLOOKUP(Table25[[#This Row],[Contract No.]],Table3[#All],1,FALSE)=Table25[[#This Row],[Contract No.]],"Yes","No")),"No")</f>
        <v>Yes</v>
      </c>
      <c r="H1646" s="51">
        <f>IFERROR(VLOOKUP(Table25[[#This Row],[Contract No.]],Table3[#All],4,FALSE),"")</f>
        <v>45138</v>
      </c>
      <c r="I1646" s="28">
        <f>IFERROR(IF(AND(MONTH(Table25[[#This Row],[Contract Start Date]])&gt;6,MONTH(Table25[[#This Row],[Contract Start Date]])&lt;=12),YEAR(Table25[[#This Row],[Contract Start Date]])+1,YEAR(Table25[[#This Row],[Contract Start Date]])),"")</f>
        <v>2024</v>
      </c>
      <c r="J1646" s="108">
        <f>Table25[[#This Row],[FY Formula start]]</f>
        <v>2024</v>
      </c>
      <c r="K1646" s="59" t="str">
        <f>"FY"&amp;" "&amp;Table25[[#This Row],[Year Start]]</f>
        <v>FY 2024</v>
      </c>
      <c r="L1646" s="109">
        <f>IFERROR(VLOOKUP(Table25[[#This Row],[Contract No.]],Table3[#All],5,FALSE),"")</f>
        <v>48426</v>
      </c>
      <c r="M1646" s="110">
        <f>IFERROR(IF(Table25[[#This Row],[Contract End Date]]="99/99/9999","No End",IF(AND(MONTH(Table25[[#This Row],[Contract End Date]])&gt;6,MONTH(Table25[[#This Row],[Contract End Date]])&lt;=12),YEAR(Table25[[#This Row],[Contract End Date]])+1,YEAR(Table25[[#This Row],[Contract End Date]]))),"")</f>
        <v>2033</v>
      </c>
      <c r="N1646" s="111">
        <f>Table25[[#This Row],[FY Formula end]]</f>
        <v>2033</v>
      </c>
      <c r="O1646" s="112" t="str">
        <f>IF(Table25[[#This Row],[Year End]]="No End","No End","FY"&amp;" "&amp;Table25[[#This Row],[Year End]])</f>
        <v>FY 2033</v>
      </c>
      <c r="P1646" s="27"/>
      <c r="Q1646" s="104">
        <f>_xlfn.IFNA(IF($B1646="","",VLOOKUP($B1646,'SWC Towers'!$A:$Q,$Q$2,FALSE)),"")</f>
        <v>0.2</v>
      </c>
      <c r="R1646" s="106">
        <f>_xlfn.IFNA(IF($B1646="","",VLOOKUP($B1646,'SWC Towers'!$A:$Q,$R$2,FALSE)),"")</f>
        <v>0.2</v>
      </c>
      <c r="S1646" s="106" t="str">
        <f>_xlfn.IFNA(IF($B1646="","",VLOOKUP($B1646,'SWC Towers'!$A:$Q,$S$2,FALSE)),"")</f>
        <v/>
      </c>
      <c r="T1646" s="106">
        <f>_xlfn.IFNA(IF($B1646="","",VLOOKUP($B1646,'SWC Towers'!$A:$Q,$T$2,FALSE)),"")</f>
        <v>0.1</v>
      </c>
      <c r="U1646" s="104" t="str">
        <f>_xlfn.IFNA(IF($B1646="","",VLOOKUP($B1646,'SWC Towers'!$A:$Q,$U$2,FALSE)),"")</f>
        <v/>
      </c>
      <c r="V1646" s="104" t="str">
        <f>_xlfn.IFNA(IF($B1646="","",VLOOKUP($B1646,'SWC Towers'!$A:$Q,$V$2,FALSE)),"")</f>
        <v/>
      </c>
      <c r="W1646" s="104">
        <f>_xlfn.IFNA(IF($B1646="","",VLOOKUP($B1646,'SWC Towers'!$A:$Q,$W$2,FALSE)),"")</f>
        <v>0.3</v>
      </c>
      <c r="X1646" s="104" t="str">
        <f>_xlfn.IFNA(IF($B1646="","",VLOOKUP($B1646,'SWC Towers'!$A:$Q,$X$2,FALSE)),"")</f>
        <v/>
      </c>
      <c r="Y1646" s="104" t="str">
        <f>_xlfn.IFNA(IF($B1646="","",VLOOKUP($B1646,'SWC Towers'!$A:$Q,$Y$2,FALSE)),"")</f>
        <v/>
      </c>
      <c r="Z1646" s="104">
        <f>_xlfn.IFNA(IF($B1646="","",VLOOKUP($B1646,'SWC Towers'!$A:$Q,$Z$2,FALSE)),"")</f>
        <v>0.1</v>
      </c>
      <c r="AA1646" s="104" t="str">
        <f>_xlfn.IFNA(IF($B1646="","",VLOOKUP($B1646,'SWC Towers'!$A:$Q,$AA$2,FALSE)),"")</f>
        <v/>
      </c>
      <c r="AB1646" s="106">
        <f>_xlfn.IFNA(IF($B1646="","",VLOOKUP($B1646,'SWC Towers'!$A:$Q,$AB$2,FALSE)),"")</f>
        <v>0.1</v>
      </c>
      <c r="AC1646" s="20">
        <f>SUM(Table25[[#This Row],[IT Tower: Application]:[Other/Non-IT ]])</f>
        <v>1</v>
      </c>
      <c r="AD1646" s="67"/>
      <c r="AE1646" s="67"/>
      <c r="AF1646" s="67"/>
      <c r="AG1646" s="67"/>
      <c r="AH1646" s="67"/>
      <c r="AI1646" s="67"/>
      <c r="AJ1646" s="67"/>
      <c r="AK1646" s="67"/>
      <c r="AL1646" s="67"/>
      <c r="AM1646" s="67"/>
      <c r="AN1646" s="67"/>
      <c r="AO1646" s="67"/>
      <c r="AP1646" s="67"/>
      <c r="AQ1646" s="67"/>
      <c r="AR1646" s="67"/>
      <c r="AS1646" s="67"/>
      <c r="AT1646" s="67"/>
      <c r="AU1646" s="67"/>
      <c r="AV1646" s="67"/>
      <c r="AW1646" s="67"/>
      <c r="AX1646" s="67"/>
      <c r="AY1646" s="67"/>
      <c r="AZ1646" s="67"/>
      <c r="BA1646" s="67"/>
      <c r="BB1646" s="113">
        <v>0</v>
      </c>
      <c r="BC1646" s="113">
        <v>423564</v>
      </c>
      <c r="BD1646" s="113"/>
      <c r="BE1646" s="113"/>
      <c r="BF1646" s="113"/>
      <c r="BG1646" s="113"/>
      <c r="BH1646" s="113"/>
      <c r="BI1646" s="113"/>
      <c r="BJ1646" s="113"/>
      <c r="BK1646" s="113"/>
      <c r="BL1646" s="113"/>
      <c r="BM1646" s="113"/>
      <c r="BN1646" s="113"/>
      <c r="BO1646" s="113"/>
      <c r="BP1646" s="113"/>
      <c r="BQ1646" s="113"/>
      <c r="BR1646" s="113"/>
      <c r="BS1646" s="113"/>
      <c r="BT1646" s="113"/>
      <c r="BU1646" s="113"/>
      <c r="BV1646" s="113"/>
      <c r="BW1646" s="113"/>
      <c r="BX1646" s="113"/>
      <c r="BY1646" s="113"/>
      <c r="BZ1646" s="113"/>
      <c r="CA1646" s="67"/>
      <c r="CB1646" s="113"/>
      <c r="CC1646" s="69">
        <f>SUM(Table25[[#This Row],[Contract Amount FY00]:[Contract Amount FY50]])</f>
        <v>423564</v>
      </c>
      <c r="CD1646" s="114"/>
    </row>
    <row r="1647" spans="1:82" x14ac:dyDescent="0.25">
      <c r="A1647" s="122" t="s">
        <v>1956</v>
      </c>
      <c r="B1647" s="122" t="s">
        <v>3145</v>
      </c>
      <c r="C1647" s="122" t="s">
        <v>3195</v>
      </c>
      <c r="E1647" s="26" t="str">
        <f>IFERROR(IF(VLOOKUP(Table25[[#This Row],[Contract No.]],Table3[#All],3,FALSE)="","No","Yes"),"")</f>
        <v>Yes</v>
      </c>
      <c r="F1647" s="107" t="str">
        <f>IFERROR(VLOOKUP(Table25[[#This Row],[Contract No.]],Table3[#All],3,FALSE),"")</f>
        <v>NASPO</v>
      </c>
      <c r="G1647" s="107" t="str">
        <f>IFERROR(IF(Table25[[#This Row],[Cooperative Purchase
(Yes/No)]]="Yes","Yes",IF(VLOOKUP(Table25[[#This Row],[Contract No.]],Table3[#All],1,FALSE)=Table25[[#This Row],[Contract No.]],"Yes","No")),"No")</f>
        <v>Yes</v>
      </c>
      <c r="H1647" s="51">
        <f>IFERROR(VLOOKUP(Table25[[#This Row],[Contract No.]],Table3[#All],4,FALSE),"")</f>
        <v>45138</v>
      </c>
      <c r="I1647" s="28">
        <f>IFERROR(IF(AND(MONTH(Table25[[#This Row],[Contract Start Date]])&gt;6,MONTH(Table25[[#This Row],[Contract Start Date]])&lt;=12),YEAR(Table25[[#This Row],[Contract Start Date]])+1,YEAR(Table25[[#This Row],[Contract Start Date]])),"")</f>
        <v>2024</v>
      </c>
      <c r="J1647" s="108">
        <f>Table25[[#This Row],[FY Formula start]]</f>
        <v>2024</v>
      </c>
      <c r="K1647" s="59" t="str">
        <f>"FY"&amp;" "&amp;Table25[[#This Row],[Year Start]]</f>
        <v>FY 2024</v>
      </c>
      <c r="L1647" s="109">
        <f>IFERROR(VLOOKUP(Table25[[#This Row],[Contract No.]],Table3[#All],5,FALSE),"")</f>
        <v>48426</v>
      </c>
      <c r="M1647" s="110">
        <f>IFERROR(IF(Table25[[#This Row],[Contract End Date]]="99/99/9999","No End",IF(AND(MONTH(Table25[[#This Row],[Contract End Date]])&gt;6,MONTH(Table25[[#This Row],[Contract End Date]])&lt;=12),YEAR(Table25[[#This Row],[Contract End Date]])+1,YEAR(Table25[[#This Row],[Contract End Date]]))),"")</f>
        <v>2033</v>
      </c>
      <c r="N1647" s="111">
        <f>Table25[[#This Row],[FY Formula end]]</f>
        <v>2033</v>
      </c>
      <c r="O1647" s="112" t="str">
        <f>IF(Table25[[#This Row],[Year End]]="No End","No End","FY"&amp;" "&amp;Table25[[#This Row],[Year End]])</f>
        <v>FY 2033</v>
      </c>
      <c r="P1647" s="27"/>
      <c r="Q1647" s="104">
        <f>_xlfn.IFNA(IF($B1647="","",VLOOKUP($B1647,'SWC Towers'!$A:$Q,$Q$2,FALSE)),"")</f>
        <v>0.2</v>
      </c>
      <c r="R1647" s="106">
        <f>_xlfn.IFNA(IF($B1647="","",VLOOKUP($B1647,'SWC Towers'!$A:$Q,$R$2,FALSE)),"")</f>
        <v>0.2</v>
      </c>
      <c r="S1647" s="106" t="str">
        <f>_xlfn.IFNA(IF($B1647="","",VLOOKUP($B1647,'SWC Towers'!$A:$Q,$S$2,FALSE)),"")</f>
        <v/>
      </c>
      <c r="T1647" s="106">
        <f>_xlfn.IFNA(IF($B1647="","",VLOOKUP($B1647,'SWC Towers'!$A:$Q,$T$2,FALSE)),"")</f>
        <v>0.1</v>
      </c>
      <c r="U1647" s="104" t="str">
        <f>_xlfn.IFNA(IF($B1647="","",VLOOKUP($B1647,'SWC Towers'!$A:$Q,$U$2,FALSE)),"")</f>
        <v/>
      </c>
      <c r="V1647" s="104" t="str">
        <f>_xlfn.IFNA(IF($B1647="","",VLOOKUP($B1647,'SWC Towers'!$A:$Q,$V$2,FALSE)),"")</f>
        <v/>
      </c>
      <c r="W1647" s="104">
        <f>_xlfn.IFNA(IF($B1647="","",VLOOKUP($B1647,'SWC Towers'!$A:$Q,$W$2,FALSE)),"")</f>
        <v>0.3</v>
      </c>
      <c r="X1647" s="104" t="str">
        <f>_xlfn.IFNA(IF($B1647="","",VLOOKUP($B1647,'SWC Towers'!$A:$Q,$X$2,FALSE)),"")</f>
        <v/>
      </c>
      <c r="Y1647" s="104" t="str">
        <f>_xlfn.IFNA(IF($B1647="","",VLOOKUP($B1647,'SWC Towers'!$A:$Q,$Y$2,FALSE)),"")</f>
        <v/>
      </c>
      <c r="Z1647" s="104">
        <f>_xlfn.IFNA(IF($B1647="","",VLOOKUP($B1647,'SWC Towers'!$A:$Q,$Z$2,FALSE)),"")</f>
        <v>0.1</v>
      </c>
      <c r="AA1647" s="104" t="str">
        <f>_xlfn.IFNA(IF($B1647="","",VLOOKUP($B1647,'SWC Towers'!$A:$Q,$AA$2,FALSE)),"")</f>
        <v/>
      </c>
      <c r="AB1647" s="106">
        <f>_xlfn.IFNA(IF($B1647="","",VLOOKUP($B1647,'SWC Towers'!$A:$Q,$AB$2,FALSE)),"")</f>
        <v>0.1</v>
      </c>
      <c r="AC1647" s="20">
        <f>SUM(Table25[[#This Row],[IT Tower: Application]:[Other/Non-IT ]])</f>
        <v>1</v>
      </c>
      <c r="AD1647" s="67"/>
      <c r="AE1647" s="67"/>
      <c r="AF1647" s="67"/>
      <c r="AG1647" s="67"/>
      <c r="AH1647" s="67"/>
      <c r="AI1647" s="67"/>
      <c r="AJ1647" s="67"/>
      <c r="AK1647" s="67"/>
      <c r="AL1647" s="67"/>
      <c r="AM1647" s="67"/>
      <c r="AN1647" s="67"/>
      <c r="AO1647" s="67"/>
      <c r="AP1647" s="67"/>
      <c r="AQ1647" s="67"/>
      <c r="AR1647" s="67"/>
      <c r="AS1647" s="67"/>
      <c r="AT1647" s="67"/>
      <c r="AU1647" s="67"/>
      <c r="AV1647" s="67"/>
      <c r="AW1647" s="67"/>
      <c r="AX1647" s="67"/>
      <c r="AY1647" s="67"/>
      <c r="AZ1647" s="67"/>
      <c r="BA1647" s="67">
        <v>0</v>
      </c>
      <c r="BB1647" s="113">
        <v>111967</v>
      </c>
      <c r="BC1647" s="113">
        <v>235057</v>
      </c>
      <c r="BD1647" s="113"/>
      <c r="BE1647" s="113"/>
      <c r="BF1647" s="113"/>
      <c r="BG1647" s="113"/>
      <c r="BH1647" s="113"/>
      <c r="BI1647" s="113"/>
      <c r="BJ1647" s="113"/>
      <c r="BK1647" s="113"/>
      <c r="BL1647" s="113"/>
      <c r="BM1647" s="113"/>
      <c r="BN1647" s="113"/>
      <c r="BO1647" s="113"/>
      <c r="BP1647" s="113"/>
      <c r="BQ1647" s="113"/>
      <c r="BR1647" s="113"/>
      <c r="BS1647" s="113"/>
      <c r="BT1647" s="113"/>
      <c r="BU1647" s="113"/>
      <c r="BV1647" s="113"/>
      <c r="BW1647" s="113"/>
      <c r="BX1647" s="113"/>
      <c r="BY1647" s="113"/>
      <c r="BZ1647" s="113"/>
      <c r="CA1647" s="67"/>
      <c r="CB1647" s="113"/>
      <c r="CC1647" s="69">
        <f>SUM(Table25[[#This Row],[Contract Amount FY00]:[Contract Amount FY50]])</f>
        <v>347024</v>
      </c>
      <c r="CD1647" s="114"/>
    </row>
    <row r="1648" spans="1:82" x14ac:dyDescent="0.25">
      <c r="A1648" s="122" t="s">
        <v>1956</v>
      </c>
      <c r="B1648" s="122" t="s">
        <v>3145</v>
      </c>
      <c r="C1648" s="122" t="s">
        <v>615</v>
      </c>
      <c r="E1648" s="26" t="str">
        <f>IFERROR(IF(VLOOKUP(Table25[[#This Row],[Contract No.]],Table3[#All],3,FALSE)="","No","Yes"),"")</f>
        <v>Yes</v>
      </c>
      <c r="F1648" s="107" t="str">
        <f>IFERROR(VLOOKUP(Table25[[#This Row],[Contract No.]],Table3[#All],3,FALSE),"")</f>
        <v>NASPO</v>
      </c>
      <c r="G1648" s="107" t="str">
        <f>IFERROR(IF(Table25[[#This Row],[Cooperative Purchase
(Yes/No)]]="Yes","Yes",IF(VLOOKUP(Table25[[#This Row],[Contract No.]],Table3[#All],1,FALSE)=Table25[[#This Row],[Contract No.]],"Yes","No")),"No")</f>
        <v>Yes</v>
      </c>
      <c r="H1648" s="51">
        <f>IFERROR(VLOOKUP(Table25[[#This Row],[Contract No.]],Table3[#All],4,FALSE),"")</f>
        <v>45138</v>
      </c>
      <c r="I1648" s="28">
        <f>IFERROR(IF(AND(MONTH(Table25[[#This Row],[Contract Start Date]])&gt;6,MONTH(Table25[[#This Row],[Contract Start Date]])&lt;=12),YEAR(Table25[[#This Row],[Contract Start Date]])+1,YEAR(Table25[[#This Row],[Contract Start Date]])),"")</f>
        <v>2024</v>
      </c>
      <c r="J1648" s="108">
        <f>Table25[[#This Row],[FY Formula start]]</f>
        <v>2024</v>
      </c>
      <c r="K1648" s="59" t="str">
        <f>"FY"&amp;" "&amp;Table25[[#This Row],[Year Start]]</f>
        <v>FY 2024</v>
      </c>
      <c r="L1648" s="109">
        <f>IFERROR(VLOOKUP(Table25[[#This Row],[Contract No.]],Table3[#All],5,FALSE),"")</f>
        <v>48426</v>
      </c>
      <c r="M1648" s="110">
        <f>IFERROR(IF(Table25[[#This Row],[Contract End Date]]="99/99/9999","No End",IF(AND(MONTH(Table25[[#This Row],[Contract End Date]])&gt;6,MONTH(Table25[[#This Row],[Contract End Date]])&lt;=12),YEAR(Table25[[#This Row],[Contract End Date]])+1,YEAR(Table25[[#This Row],[Contract End Date]]))),"")</f>
        <v>2033</v>
      </c>
      <c r="N1648" s="111">
        <f>Table25[[#This Row],[FY Formula end]]</f>
        <v>2033</v>
      </c>
      <c r="O1648" s="112" t="str">
        <f>IF(Table25[[#This Row],[Year End]]="No End","No End","FY"&amp;" "&amp;Table25[[#This Row],[Year End]])</f>
        <v>FY 2033</v>
      </c>
      <c r="P1648" s="27"/>
      <c r="Q1648" s="104">
        <f>_xlfn.IFNA(IF($B1648="","",VLOOKUP($B1648,'SWC Towers'!$A:$Q,$Q$2,FALSE)),"")</f>
        <v>0.2</v>
      </c>
      <c r="R1648" s="106">
        <f>_xlfn.IFNA(IF($B1648="","",VLOOKUP($B1648,'SWC Towers'!$A:$Q,$R$2,FALSE)),"")</f>
        <v>0.2</v>
      </c>
      <c r="S1648" s="106" t="str">
        <f>_xlfn.IFNA(IF($B1648="","",VLOOKUP($B1648,'SWC Towers'!$A:$Q,$S$2,FALSE)),"")</f>
        <v/>
      </c>
      <c r="T1648" s="106">
        <f>_xlfn.IFNA(IF($B1648="","",VLOOKUP($B1648,'SWC Towers'!$A:$Q,$T$2,FALSE)),"")</f>
        <v>0.1</v>
      </c>
      <c r="U1648" s="104" t="str">
        <f>_xlfn.IFNA(IF($B1648="","",VLOOKUP($B1648,'SWC Towers'!$A:$Q,$U$2,FALSE)),"")</f>
        <v/>
      </c>
      <c r="V1648" s="104" t="str">
        <f>_xlfn.IFNA(IF($B1648="","",VLOOKUP($B1648,'SWC Towers'!$A:$Q,$V$2,FALSE)),"")</f>
        <v/>
      </c>
      <c r="W1648" s="104">
        <f>_xlfn.IFNA(IF($B1648="","",VLOOKUP($B1648,'SWC Towers'!$A:$Q,$W$2,FALSE)),"")</f>
        <v>0.3</v>
      </c>
      <c r="X1648" s="104" t="str">
        <f>_xlfn.IFNA(IF($B1648="","",VLOOKUP($B1648,'SWC Towers'!$A:$Q,$X$2,FALSE)),"")</f>
        <v/>
      </c>
      <c r="Y1648" s="104" t="str">
        <f>_xlfn.IFNA(IF($B1648="","",VLOOKUP($B1648,'SWC Towers'!$A:$Q,$Y$2,FALSE)),"")</f>
        <v/>
      </c>
      <c r="Z1648" s="104">
        <f>_xlfn.IFNA(IF($B1648="","",VLOOKUP($B1648,'SWC Towers'!$A:$Q,$Z$2,FALSE)),"")</f>
        <v>0.1</v>
      </c>
      <c r="AA1648" s="104" t="str">
        <f>_xlfn.IFNA(IF($B1648="","",VLOOKUP($B1648,'SWC Towers'!$A:$Q,$AA$2,FALSE)),"")</f>
        <v/>
      </c>
      <c r="AB1648" s="106">
        <f>_xlfn.IFNA(IF($B1648="","",VLOOKUP($B1648,'SWC Towers'!$A:$Q,$AB$2,FALSE)),"")</f>
        <v>0.1</v>
      </c>
      <c r="AC1648" s="20">
        <f>SUM(Table25[[#This Row],[IT Tower: Application]:[Other/Non-IT ]])</f>
        <v>1</v>
      </c>
      <c r="AD1648" s="67"/>
      <c r="AE1648" s="67"/>
      <c r="AF1648" s="67"/>
      <c r="AG1648" s="67"/>
      <c r="AH1648" s="67"/>
      <c r="AI1648" s="67"/>
      <c r="AJ1648" s="67"/>
      <c r="AK1648" s="67"/>
      <c r="AL1648" s="67"/>
      <c r="AM1648" s="67"/>
      <c r="AN1648" s="67"/>
      <c r="AO1648" s="67"/>
      <c r="AP1648" s="67"/>
      <c r="AQ1648" s="67"/>
      <c r="AR1648" s="67"/>
      <c r="AS1648" s="67"/>
      <c r="AT1648" s="67"/>
      <c r="AU1648" s="67"/>
      <c r="AV1648" s="67"/>
      <c r="AW1648" s="67"/>
      <c r="AX1648" s="67"/>
      <c r="AY1648" s="67"/>
      <c r="AZ1648" s="67"/>
      <c r="BA1648" s="67"/>
      <c r="BB1648" s="113">
        <v>2856</v>
      </c>
      <c r="BC1648" s="113">
        <v>21972</v>
      </c>
      <c r="BD1648" s="113"/>
      <c r="BE1648" s="113"/>
      <c r="BF1648" s="113"/>
      <c r="BG1648" s="113"/>
      <c r="BH1648" s="113"/>
      <c r="BI1648" s="113"/>
      <c r="BJ1648" s="113"/>
      <c r="BK1648" s="113"/>
      <c r="BL1648" s="113"/>
      <c r="BM1648" s="113"/>
      <c r="BN1648" s="113"/>
      <c r="BO1648" s="113"/>
      <c r="BP1648" s="113"/>
      <c r="BQ1648" s="113"/>
      <c r="BR1648" s="113"/>
      <c r="BS1648" s="113"/>
      <c r="BT1648" s="113"/>
      <c r="BU1648" s="113"/>
      <c r="BV1648" s="113"/>
      <c r="BW1648" s="113"/>
      <c r="BX1648" s="113"/>
      <c r="BY1648" s="113"/>
      <c r="BZ1648" s="113"/>
      <c r="CA1648" s="67"/>
      <c r="CB1648" s="113"/>
      <c r="CC1648" s="69">
        <f>SUM(Table25[[#This Row],[Contract Amount FY00]:[Contract Amount FY50]])</f>
        <v>24828</v>
      </c>
      <c r="CD1648" s="114"/>
    </row>
    <row r="1649" spans="1:82" x14ac:dyDescent="0.25">
      <c r="A1649" s="122" t="s">
        <v>1956</v>
      </c>
      <c r="B1649" s="122" t="s">
        <v>3145</v>
      </c>
      <c r="C1649" s="122" t="s">
        <v>3216</v>
      </c>
      <c r="E1649" s="26" t="str">
        <f>IFERROR(IF(VLOOKUP(Table25[[#This Row],[Contract No.]],Table3[#All],3,FALSE)="","No","Yes"),"")</f>
        <v>Yes</v>
      </c>
      <c r="F1649" s="107" t="str">
        <f>IFERROR(VLOOKUP(Table25[[#This Row],[Contract No.]],Table3[#All],3,FALSE),"")</f>
        <v>NASPO</v>
      </c>
      <c r="G1649" s="107" t="str">
        <f>IFERROR(IF(Table25[[#This Row],[Cooperative Purchase
(Yes/No)]]="Yes","Yes",IF(VLOOKUP(Table25[[#This Row],[Contract No.]],Table3[#All],1,FALSE)=Table25[[#This Row],[Contract No.]],"Yes","No")),"No")</f>
        <v>Yes</v>
      </c>
      <c r="H1649" s="51">
        <f>IFERROR(VLOOKUP(Table25[[#This Row],[Contract No.]],Table3[#All],4,FALSE),"")</f>
        <v>45138</v>
      </c>
      <c r="I1649" s="28">
        <f>IFERROR(IF(AND(MONTH(Table25[[#This Row],[Contract Start Date]])&gt;6,MONTH(Table25[[#This Row],[Contract Start Date]])&lt;=12),YEAR(Table25[[#This Row],[Contract Start Date]])+1,YEAR(Table25[[#This Row],[Contract Start Date]])),"")</f>
        <v>2024</v>
      </c>
      <c r="J1649" s="108">
        <f>Table25[[#This Row],[FY Formula start]]</f>
        <v>2024</v>
      </c>
      <c r="K1649" s="59" t="str">
        <f>"FY"&amp;" "&amp;Table25[[#This Row],[Year Start]]</f>
        <v>FY 2024</v>
      </c>
      <c r="L1649" s="109">
        <f>IFERROR(VLOOKUP(Table25[[#This Row],[Contract No.]],Table3[#All],5,FALSE),"")</f>
        <v>48426</v>
      </c>
      <c r="M1649" s="110">
        <f>IFERROR(IF(Table25[[#This Row],[Contract End Date]]="99/99/9999","No End",IF(AND(MONTH(Table25[[#This Row],[Contract End Date]])&gt;6,MONTH(Table25[[#This Row],[Contract End Date]])&lt;=12),YEAR(Table25[[#This Row],[Contract End Date]])+1,YEAR(Table25[[#This Row],[Contract End Date]]))),"")</f>
        <v>2033</v>
      </c>
      <c r="N1649" s="111">
        <f>Table25[[#This Row],[FY Formula end]]</f>
        <v>2033</v>
      </c>
      <c r="O1649" s="112" t="str">
        <f>IF(Table25[[#This Row],[Year End]]="No End","No End","FY"&amp;" "&amp;Table25[[#This Row],[Year End]])</f>
        <v>FY 2033</v>
      </c>
      <c r="P1649" s="27"/>
      <c r="Q1649" s="104">
        <f>_xlfn.IFNA(IF($B1649="","",VLOOKUP($B1649,'SWC Towers'!$A:$Q,$Q$2,FALSE)),"")</f>
        <v>0.2</v>
      </c>
      <c r="R1649" s="106">
        <f>_xlfn.IFNA(IF($B1649="","",VLOOKUP($B1649,'SWC Towers'!$A:$Q,$R$2,FALSE)),"")</f>
        <v>0.2</v>
      </c>
      <c r="S1649" s="106" t="str">
        <f>_xlfn.IFNA(IF($B1649="","",VLOOKUP($B1649,'SWC Towers'!$A:$Q,$S$2,FALSE)),"")</f>
        <v/>
      </c>
      <c r="T1649" s="106">
        <f>_xlfn.IFNA(IF($B1649="","",VLOOKUP($B1649,'SWC Towers'!$A:$Q,$T$2,FALSE)),"")</f>
        <v>0.1</v>
      </c>
      <c r="U1649" s="104" t="str">
        <f>_xlfn.IFNA(IF($B1649="","",VLOOKUP($B1649,'SWC Towers'!$A:$Q,$U$2,FALSE)),"")</f>
        <v/>
      </c>
      <c r="V1649" s="104" t="str">
        <f>_xlfn.IFNA(IF($B1649="","",VLOOKUP($B1649,'SWC Towers'!$A:$Q,$V$2,FALSE)),"")</f>
        <v/>
      </c>
      <c r="W1649" s="104">
        <f>_xlfn.IFNA(IF($B1649="","",VLOOKUP($B1649,'SWC Towers'!$A:$Q,$W$2,FALSE)),"")</f>
        <v>0.3</v>
      </c>
      <c r="X1649" s="104" t="str">
        <f>_xlfn.IFNA(IF($B1649="","",VLOOKUP($B1649,'SWC Towers'!$A:$Q,$X$2,FALSE)),"")</f>
        <v/>
      </c>
      <c r="Y1649" s="104" t="str">
        <f>_xlfn.IFNA(IF($B1649="","",VLOOKUP($B1649,'SWC Towers'!$A:$Q,$Y$2,FALSE)),"")</f>
        <v/>
      </c>
      <c r="Z1649" s="104">
        <f>_xlfn.IFNA(IF($B1649="","",VLOOKUP($B1649,'SWC Towers'!$A:$Q,$Z$2,FALSE)),"")</f>
        <v>0.1</v>
      </c>
      <c r="AA1649" s="104" t="str">
        <f>_xlfn.IFNA(IF($B1649="","",VLOOKUP($B1649,'SWC Towers'!$A:$Q,$AA$2,FALSE)),"")</f>
        <v/>
      </c>
      <c r="AB1649" s="106">
        <f>_xlfn.IFNA(IF($B1649="","",VLOOKUP($B1649,'SWC Towers'!$A:$Q,$AB$2,FALSE)),"")</f>
        <v>0.1</v>
      </c>
      <c r="AC1649" s="20">
        <f>SUM(Table25[[#This Row],[IT Tower: Application]:[Other/Non-IT ]])</f>
        <v>1</v>
      </c>
      <c r="AD1649" s="67"/>
      <c r="AE1649" s="67"/>
      <c r="AF1649" s="67"/>
      <c r="AG1649" s="67"/>
      <c r="AH1649" s="67"/>
      <c r="AI1649" s="67"/>
      <c r="AJ1649" s="67"/>
      <c r="AK1649" s="67"/>
      <c r="AL1649" s="67"/>
      <c r="AM1649" s="67"/>
      <c r="AN1649" s="67"/>
      <c r="AO1649" s="67"/>
      <c r="AP1649" s="67"/>
      <c r="AQ1649" s="67"/>
      <c r="AR1649" s="67"/>
      <c r="AS1649" s="67"/>
      <c r="AT1649" s="67"/>
      <c r="AU1649" s="67"/>
      <c r="AV1649" s="67"/>
      <c r="AW1649" s="67"/>
      <c r="AX1649" s="67"/>
      <c r="AY1649" s="67"/>
      <c r="AZ1649" s="67"/>
      <c r="BA1649" s="67"/>
      <c r="BB1649" s="113"/>
      <c r="BC1649" s="113">
        <v>8062</v>
      </c>
      <c r="BD1649" s="113"/>
      <c r="BE1649" s="113"/>
      <c r="BF1649" s="113"/>
      <c r="BG1649" s="113"/>
      <c r="BH1649" s="113"/>
      <c r="BI1649" s="113"/>
      <c r="BJ1649" s="113"/>
      <c r="BK1649" s="113"/>
      <c r="BL1649" s="113"/>
      <c r="BM1649" s="113"/>
      <c r="BN1649" s="113"/>
      <c r="BO1649" s="113"/>
      <c r="BP1649" s="113"/>
      <c r="BQ1649" s="113"/>
      <c r="BR1649" s="113"/>
      <c r="BS1649" s="113"/>
      <c r="BT1649" s="113"/>
      <c r="BU1649" s="113"/>
      <c r="BV1649" s="113"/>
      <c r="BW1649" s="113"/>
      <c r="BX1649" s="113"/>
      <c r="BY1649" s="113"/>
      <c r="BZ1649" s="113"/>
      <c r="CA1649" s="67"/>
      <c r="CB1649" s="113"/>
      <c r="CC1649" s="69">
        <f>SUM(Table25[[#This Row],[Contract Amount FY00]:[Contract Amount FY50]])</f>
        <v>8062</v>
      </c>
      <c r="CD1649" s="114"/>
    </row>
    <row r="1650" spans="1:82" x14ac:dyDescent="0.25">
      <c r="A1650" s="122" t="s">
        <v>1956</v>
      </c>
      <c r="B1650" s="122" t="s">
        <v>3147</v>
      </c>
      <c r="C1650" s="122" t="s">
        <v>2757</v>
      </c>
      <c r="E1650" s="26" t="str">
        <f>IFERROR(IF(VLOOKUP(Table25[[#This Row],[Contract No.]],Table3[#All],3,FALSE)="","No","Yes"),"")</f>
        <v>No</v>
      </c>
      <c r="F1650" s="107" t="str">
        <f>IFERROR(VLOOKUP(Table25[[#This Row],[Contract No.]],Table3[#All],3,FALSE),"")</f>
        <v/>
      </c>
      <c r="G1650" s="107" t="str">
        <f>IFERROR(IF(Table25[[#This Row],[Cooperative Purchase
(Yes/No)]]="Yes","Yes",IF(VLOOKUP(Table25[[#This Row],[Contract No.]],Table3[#All],1,FALSE)=Table25[[#This Row],[Contract No.]],"Yes","No")),"No")</f>
        <v>Yes</v>
      </c>
      <c r="H1650" s="51">
        <f>IFERROR(VLOOKUP(Table25[[#This Row],[Contract No.]],Table3[#All],4,FALSE),"")</f>
        <v>45413</v>
      </c>
      <c r="I1650" s="28">
        <f>IFERROR(IF(AND(MONTH(Table25[[#This Row],[Contract Start Date]])&gt;6,MONTH(Table25[[#This Row],[Contract Start Date]])&lt;=12),YEAR(Table25[[#This Row],[Contract Start Date]])+1,YEAR(Table25[[#This Row],[Contract Start Date]])),"")</f>
        <v>2024</v>
      </c>
      <c r="J1650" s="108">
        <f>Table25[[#This Row],[FY Formula start]]</f>
        <v>2024</v>
      </c>
      <c r="K1650" s="59" t="str">
        <f>"FY"&amp;" "&amp;Table25[[#This Row],[Year Start]]</f>
        <v>FY 2024</v>
      </c>
      <c r="L1650" s="109">
        <f>IFERROR(VLOOKUP(Table25[[#This Row],[Contract No.]],Table3[#All],5,FALSE),"")</f>
        <v>46507</v>
      </c>
      <c r="M1650" s="110">
        <f>IFERROR(IF(Table25[[#This Row],[Contract End Date]]="99/99/9999","No End",IF(AND(MONTH(Table25[[#This Row],[Contract End Date]])&gt;6,MONTH(Table25[[#This Row],[Contract End Date]])&lt;=12),YEAR(Table25[[#This Row],[Contract End Date]])+1,YEAR(Table25[[#This Row],[Contract End Date]]))),"")</f>
        <v>2027</v>
      </c>
      <c r="N1650" s="111">
        <f>Table25[[#This Row],[FY Formula end]]</f>
        <v>2027</v>
      </c>
      <c r="O1650" s="112" t="str">
        <f>IF(Table25[[#This Row],[Year End]]="No End","No End","FY"&amp;" "&amp;Table25[[#This Row],[Year End]])</f>
        <v>FY 2027</v>
      </c>
      <c r="P1650" s="27"/>
      <c r="Q1650" s="104" t="str">
        <f>_xlfn.IFNA(IF($B1650="","",VLOOKUP($B1650,'SWC Towers'!$A:$Q,$Q$2,FALSE)),"")</f>
        <v/>
      </c>
      <c r="R1650" s="106" t="str">
        <f>_xlfn.IFNA(IF($B1650="","",VLOOKUP($B1650,'SWC Towers'!$A:$Q,$R$2,FALSE)),"")</f>
        <v/>
      </c>
      <c r="S1650" s="106">
        <f>_xlfn.IFNA(IF($B1650="","",VLOOKUP($B1650,'SWC Towers'!$A:$Q,$S$2,FALSE)),"")</f>
        <v>0.1</v>
      </c>
      <c r="T1650" s="106">
        <f>_xlfn.IFNA(IF($B1650="","",VLOOKUP($B1650,'SWC Towers'!$A:$Q,$T$2,FALSE)),"")</f>
        <v>0.1</v>
      </c>
      <c r="U1650" s="104" t="str">
        <f>_xlfn.IFNA(IF($B1650="","",VLOOKUP($B1650,'SWC Towers'!$A:$Q,$U$2,FALSE)),"")</f>
        <v/>
      </c>
      <c r="V1650" s="104" t="str">
        <f>_xlfn.IFNA(IF($B1650="","",VLOOKUP($B1650,'SWC Towers'!$A:$Q,$V$2,FALSE)),"")</f>
        <v/>
      </c>
      <c r="W1650" s="104">
        <f>_xlfn.IFNA(IF($B1650="","",VLOOKUP($B1650,'SWC Towers'!$A:$Q,$W$2,FALSE)),"")</f>
        <v>0.8</v>
      </c>
      <c r="X1650" s="104" t="str">
        <f>_xlfn.IFNA(IF($B1650="","",VLOOKUP($B1650,'SWC Towers'!$A:$Q,$X$2,FALSE)),"")</f>
        <v/>
      </c>
      <c r="Y1650" s="104" t="str">
        <f>_xlfn.IFNA(IF($B1650="","",VLOOKUP($B1650,'SWC Towers'!$A:$Q,$Y$2,FALSE)),"")</f>
        <v/>
      </c>
      <c r="Z1650" s="104" t="str">
        <f>_xlfn.IFNA(IF($B1650="","",VLOOKUP($B1650,'SWC Towers'!$A:$Q,$Z$2,FALSE)),"")</f>
        <v/>
      </c>
      <c r="AA1650" s="104" t="str">
        <f>_xlfn.IFNA(IF($B1650="","",VLOOKUP($B1650,'SWC Towers'!$A:$Q,$AA$2,FALSE)),"")</f>
        <v/>
      </c>
      <c r="AB1650" s="106" t="str">
        <f>_xlfn.IFNA(IF($B1650="","",VLOOKUP($B1650,'SWC Towers'!$A:$Q,$AB$2,FALSE)),"")</f>
        <v/>
      </c>
      <c r="AC1650" s="20">
        <f>SUM(Table25[[#This Row],[IT Tower: Application]:[Other/Non-IT ]])</f>
        <v>1</v>
      </c>
      <c r="AD1650" s="67"/>
      <c r="AE1650" s="67"/>
      <c r="AF1650" s="67"/>
      <c r="AG1650" s="67"/>
      <c r="AH1650" s="67"/>
      <c r="AI1650" s="67"/>
      <c r="AJ1650" s="67"/>
      <c r="AK1650" s="67"/>
      <c r="AL1650" s="67"/>
      <c r="AM1650" s="67"/>
      <c r="AN1650" s="67"/>
      <c r="AO1650" s="67"/>
      <c r="AP1650" s="67"/>
      <c r="AQ1650" s="67"/>
      <c r="AR1650" s="67"/>
      <c r="AS1650" s="67"/>
      <c r="AT1650" s="67"/>
      <c r="AU1650" s="67"/>
      <c r="AV1650" s="67"/>
      <c r="AW1650" s="67"/>
      <c r="AX1650" s="67"/>
      <c r="AY1650" s="67"/>
      <c r="AZ1650" s="67"/>
      <c r="BA1650" s="67"/>
      <c r="BB1650" s="113">
        <v>30390</v>
      </c>
      <c r="BC1650" s="113">
        <v>81613</v>
      </c>
      <c r="BD1650" s="113"/>
      <c r="BE1650" s="113"/>
      <c r="BF1650" s="113"/>
      <c r="BG1650" s="113"/>
      <c r="BH1650" s="113"/>
      <c r="BI1650" s="113"/>
      <c r="BJ1650" s="113"/>
      <c r="BK1650" s="113"/>
      <c r="BL1650" s="113"/>
      <c r="BM1650" s="113"/>
      <c r="BN1650" s="113"/>
      <c r="BO1650" s="113"/>
      <c r="BP1650" s="113"/>
      <c r="BQ1650" s="113"/>
      <c r="BR1650" s="113"/>
      <c r="BS1650" s="113"/>
      <c r="BT1650" s="113"/>
      <c r="BU1650" s="113"/>
      <c r="BV1650" s="113"/>
      <c r="BW1650" s="113"/>
      <c r="BX1650" s="113"/>
      <c r="BY1650" s="113"/>
      <c r="BZ1650" s="113"/>
      <c r="CA1650" s="67"/>
      <c r="CB1650" s="113"/>
      <c r="CC1650" s="69">
        <f>SUM(Table25[[#This Row],[Contract Amount FY00]:[Contract Amount FY50]])</f>
        <v>112003</v>
      </c>
      <c r="CD1650" s="114"/>
    </row>
    <row r="1651" spans="1:82" x14ac:dyDescent="0.25">
      <c r="A1651" s="122" t="s">
        <v>1956</v>
      </c>
      <c r="B1651" s="122" t="s">
        <v>3183</v>
      </c>
      <c r="C1651" s="122" t="s">
        <v>3206</v>
      </c>
      <c r="E1651" s="26" t="str">
        <f>IFERROR(IF(VLOOKUP(Table25[[#This Row],[Contract No.]],Table3[#All],3,FALSE)="","No","Yes"),"")</f>
        <v>Yes</v>
      </c>
      <c r="F1651" s="107" t="str">
        <f>IFERROR(VLOOKUP(Table25[[#This Row],[Contract No.]],Table3[#All],3,FALSE),"")</f>
        <v>NASPO</v>
      </c>
      <c r="G1651" s="107" t="str">
        <f>IFERROR(IF(Table25[[#This Row],[Cooperative Purchase
(Yes/No)]]="Yes","Yes",IF(VLOOKUP(Table25[[#This Row],[Contract No.]],Table3[#All],1,FALSE)=Table25[[#This Row],[Contract No.]],"Yes","No")),"No")</f>
        <v>Yes</v>
      </c>
      <c r="H1651" s="51">
        <f>IFERROR(VLOOKUP(Table25[[#This Row],[Contract No.]],Table3[#All],4,FALSE),"")</f>
        <v>45505</v>
      </c>
      <c r="I1651" s="28">
        <f>IFERROR(IF(AND(MONTH(Table25[[#This Row],[Contract Start Date]])&gt;6,MONTH(Table25[[#This Row],[Contract Start Date]])&lt;=12),YEAR(Table25[[#This Row],[Contract Start Date]])+1,YEAR(Table25[[#This Row],[Contract Start Date]])),"")</f>
        <v>2025</v>
      </c>
      <c r="J1651" s="108">
        <f>Table25[[#This Row],[FY Formula start]]</f>
        <v>2025</v>
      </c>
      <c r="K1651" s="59" t="str">
        <f>"FY"&amp;" "&amp;Table25[[#This Row],[Year Start]]</f>
        <v>FY 2025</v>
      </c>
      <c r="L1651" s="109">
        <f>IFERROR(VLOOKUP(Table25[[#This Row],[Contract No.]],Table3[#All],5,FALSE),"")</f>
        <v>47330</v>
      </c>
      <c r="M1651" s="110">
        <f>IFERROR(IF(Table25[[#This Row],[Contract End Date]]="99/99/9999","No End",IF(AND(MONTH(Table25[[#This Row],[Contract End Date]])&gt;6,MONTH(Table25[[#This Row],[Contract End Date]])&lt;=12),YEAR(Table25[[#This Row],[Contract End Date]])+1,YEAR(Table25[[#This Row],[Contract End Date]]))),"")</f>
        <v>2030</v>
      </c>
      <c r="N1651" s="111">
        <f>Table25[[#This Row],[FY Formula end]]</f>
        <v>2030</v>
      </c>
      <c r="O1651" s="112" t="str">
        <f>IF(Table25[[#This Row],[Year End]]="No End","No End","FY"&amp;" "&amp;Table25[[#This Row],[Year End]])</f>
        <v>FY 2030</v>
      </c>
      <c r="P1651" s="27"/>
      <c r="Q1651" s="104">
        <f>_xlfn.IFNA(IF($B1651="","",VLOOKUP($B1651,'SWC Towers'!$A:$Q,$Q$2,FALSE)),"")</f>
        <v>0.2</v>
      </c>
      <c r="R1651" s="106" t="str">
        <f>_xlfn.IFNA(IF($B1651="","",VLOOKUP($B1651,'SWC Towers'!$A:$Q,$R$2,FALSE)),"")</f>
        <v/>
      </c>
      <c r="S1651" s="106">
        <f>_xlfn.IFNA(IF($B1651="","",VLOOKUP($B1651,'SWC Towers'!$A:$Q,$S$2,FALSE)),"")</f>
        <v>0.2</v>
      </c>
      <c r="T1651" s="106" t="str">
        <f>_xlfn.IFNA(IF($B1651="","",VLOOKUP($B1651,'SWC Towers'!$A:$Q,$T$2,FALSE)),"")</f>
        <v/>
      </c>
      <c r="U1651" s="104">
        <f>_xlfn.IFNA(IF($B1651="","",VLOOKUP($B1651,'SWC Towers'!$A:$Q,$U$2,FALSE)),"")</f>
        <v>0.4</v>
      </c>
      <c r="V1651" s="104" t="str">
        <f>_xlfn.IFNA(IF($B1651="","",VLOOKUP($B1651,'SWC Towers'!$A:$Q,$V$2,FALSE)),"")</f>
        <v/>
      </c>
      <c r="W1651" s="104">
        <f>_xlfn.IFNA(IF($B1651="","",VLOOKUP($B1651,'SWC Towers'!$A:$Q,$W$2,FALSE)),"")</f>
        <v>0.2</v>
      </c>
      <c r="X1651" s="104" t="str">
        <f>_xlfn.IFNA(IF($B1651="","",VLOOKUP($B1651,'SWC Towers'!$A:$Q,$X$2,FALSE)),"")</f>
        <v/>
      </c>
      <c r="Y1651" s="104" t="str">
        <f>_xlfn.IFNA(IF($B1651="","",VLOOKUP($B1651,'SWC Towers'!$A:$Q,$Y$2,FALSE)),"")</f>
        <v/>
      </c>
      <c r="Z1651" s="104" t="str">
        <f>_xlfn.IFNA(IF($B1651="","",VLOOKUP($B1651,'SWC Towers'!$A:$Q,$Z$2,FALSE)),"")</f>
        <v/>
      </c>
      <c r="AA1651" s="104" t="str">
        <f>_xlfn.IFNA(IF($B1651="","",VLOOKUP($B1651,'SWC Towers'!$A:$Q,$AA$2,FALSE)),"")</f>
        <v/>
      </c>
      <c r="AB1651" s="106" t="str">
        <f>_xlfn.IFNA(IF($B1651="","",VLOOKUP($B1651,'SWC Towers'!$A:$Q,$AB$2,FALSE)),"")</f>
        <v/>
      </c>
      <c r="AC1651" s="20">
        <f>SUM(Table25[[#This Row],[IT Tower: Application]:[Other/Non-IT ]])</f>
        <v>1</v>
      </c>
      <c r="AD1651" s="67"/>
      <c r="AE1651" s="67"/>
      <c r="AF1651" s="67"/>
      <c r="AG1651" s="67"/>
      <c r="AH1651" s="67"/>
      <c r="AI1651" s="67"/>
      <c r="AJ1651" s="67"/>
      <c r="AK1651" s="67"/>
      <c r="AL1651" s="67"/>
      <c r="AM1651" s="67"/>
      <c r="AN1651" s="67"/>
      <c r="AO1651" s="67"/>
      <c r="AP1651" s="67"/>
      <c r="AQ1651" s="67"/>
      <c r="AR1651" s="67"/>
      <c r="AS1651" s="67"/>
      <c r="AT1651" s="67"/>
      <c r="AU1651" s="67"/>
      <c r="AV1651" s="67"/>
      <c r="AW1651" s="67"/>
      <c r="AX1651" s="67"/>
      <c r="AY1651" s="67"/>
      <c r="AZ1651" s="67"/>
      <c r="BA1651" s="67"/>
      <c r="BB1651" s="113"/>
      <c r="BC1651" s="113">
        <v>364</v>
      </c>
      <c r="BD1651" s="113"/>
      <c r="BE1651" s="113"/>
      <c r="BF1651" s="113"/>
      <c r="BG1651" s="113"/>
      <c r="BH1651" s="113"/>
      <c r="BI1651" s="113"/>
      <c r="BJ1651" s="113"/>
      <c r="BK1651" s="113"/>
      <c r="BL1651" s="113"/>
      <c r="BM1651" s="113"/>
      <c r="BN1651" s="113"/>
      <c r="BO1651" s="113"/>
      <c r="BP1651" s="113"/>
      <c r="BQ1651" s="113"/>
      <c r="BR1651" s="113"/>
      <c r="BS1651" s="113"/>
      <c r="BT1651" s="113"/>
      <c r="BU1651" s="113"/>
      <c r="BV1651" s="113"/>
      <c r="BW1651" s="113"/>
      <c r="BX1651" s="113"/>
      <c r="BY1651" s="113"/>
      <c r="BZ1651" s="113"/>
      <c r="CA1651" s="67"/>
      <c r="CB1651" s="113"/>
      <c r="CC1651" s="69">
        <f>SUM(Table25[[#This Row],[Contract Amount FY00]:[Contract Amount FY50]])</f>
        <v>364</v>
      </c>
      <c r="CD1651" s="114"/>
    </row>
    <row r="1652" spans="1:82" x14ac:dyDescent="0.25">
      <c r="A1652" s="122" t="s">
        <v>1956</v>
      </c>
      <c r="B1652" s="122" t="s">
        <v>3183</v>
      </c>
      <c r="C1652" s="122" t="s">
        <v>966</v>
      </c>
      <c r="E1652" s="26" t="str">
        <f>IFERROR(IF(VLOOKUP(Table25[[#This Row],[Contract No.]],Table3[#All],3,FALSE)="","No","Yes"),"")</f>
        <v>Yes</v>
      </c>
      <c r="F1652" s="107" t="str">
        <f>IFERROR(VLOOKUP(Table25[[#This Row],[Contract No.]],Table3[#All],3,FALSE),"")</f>
        <v>NASPO</v>
      </c>
      <c r="G1652" s="107" t="str">
        <f>IFERROR(IF(Table25[[#This Row],[Cooperative Purchase
(Yes/No)]]="Yes","Yes",IF(VLOOKUP(Table25[[#This Row],[Contract No.]],Table3[#All],1,FALSE)=Table25[[#This Row],[Contract No.]],"Yes","No")),"No")</f>
        <v>Yes</v>
      </c>
      <c r="H1652" s="51">
        <f>IFERROR(VLOOKUP(Table25[[#This Row],[Contract No.]],Table3[#All],4,FALSE),"")</f>
        <v>45505</v>
      </c>
      <c r="I1652" s="28">
        <f>IFERROR(IF(AND(MONTH(Table25[[#This Row],[Contract Start Date]])&gt;6,MONTH(Table25[[#This Row],[Contract Start Date]])&lt;=12),YEAR(Table25[[#This Row],[Contract Start Date]])+1,YEAR(Table25[[#This Row],[Contract Start Date]])),"")</f>
        <v>2025</v>
      </c>
      <c r="J1652" s="108">
        <f>Table25[[#This Row],[FY Formula start]]</f>
        <v>2025</v>
      </c>
      <c r="K1652" s="59" t="str">
        <f>"FY"&amp;" "&amp;Table25[[#This Row],[Year Start]]</f>
        <v>FY 2025</v>
      </c>
      <c r="L1652" s="109">
        <f>IFERROR(VLOOKUP(Table25[[#This Row],[Contract No.]],Table3[#All],5,FALSE),"")</f>
        <v>47330</v>
      </c>
      <c r="M1652" s="110">
        <f>IFERROR(IF(Table25[[#This Row],[Contract End Date]]="99/99/9999","No End",IF(AND(MONTH(Table25[[#This Row],[Contract End Date]])&gt;6,MONTH(Table25[[#This Row],[Contract End Date]])&lt;=12),YEAR(Table25[[#This Row],[Contract End Date]])+1,YEAR(Table25[[#This Row],[Contract End Date]]))),"")</f>
        <v>2030</v>
      </c>
      <c r="N1652" s="111">
        <f>Table25[[#This Row],[FY Formula end]]</f>
        <v>2030</v>
      </c>
      <c r="O1652" s="112" t="str">
        <f>IF(Table25[[#This Row],[Year End]]="No End","No End","FY"&amp;" "&amp;Table25[[#This Row],[Year End]])</f>
        <v>FY 2030</v>
      </c>
      <c r="P1652" s="27"/>
      <c r="Q1652" s="104">
        <f>_xlfn.IFNA(IF($B1652="","",VLOOKUP($B1652,'SWC Towers'!$A:$Q,$Q$2,FALSE)),"")</f>
        <v>0.2</v>
      </c>
      <c r="R1652" s="106" t="str">
        <f>_xlfn.IFNA(IF($B1652="","",VLOOKUP($B1652,'SWC Towers'!$A:$Q,$R$2,FALSE)),"")</f>
        <v/>
      </c>
      <c r="S1652" s="106">
        <f>_xlfn.IFNA(IF($B1652="","",VLOOKUP($B1652,'SWC Towers'!$A:$Q,$S$2,FALSE)),"")</f>
        <v>0.2</v>
      </c>
      <c r="T1652" s="106" t="str">
        <f>_xlfn.IFNA(IF($B1652="","",VLOOKUP($B1652,'SWC Towers'!$A:$Q,$T$2,FALSE)),"")</f>
        <v/>
      </c>
      <c r="U1652" s="104">
        <f>_xlfn.IFNA(IF($B1652="","",VLOOKUP($B1652,'SWC Towers'!$A:$Q,$U$2,FALSE)),"")</f>
        <v>0.4</v>
      </c>
      <c r="V1652" s="104" t="str">
        <f>_xlfn.IFNA(IF($B1652="","",VLOOKUP($B1652,'SWC Towers'!$A:$Q,$V$2,FALSE)),"")</f>
        <v/>
      </c>
      <c r="W1652" s="104">
        <f>_xlfn.IFNA(IF($B1652="","",VLOOKUP($B1652,'SWC Towers'!$A:$Q,$W$2,FALSE)),"")</f>
        <v>0.2</v>
      </c>
      <c r="X1652" s="104" t="str">
        <f>_xlfn.IFNA(IF($B1652="","",VLOOKUP($B1652,'SWC Towers'!$A:$Q,$X$2,FALSE)),"")</f>
        <v/>
      </c>
      <c r="Y1652" s="104" t="str">
        <f>_xlfn.IFNA(IF($B1652="","",VLOOKUP($B1652,'SWC Towers'!$A:$Q,$Y$2,FALSE)),"")</f>
        <v/>
      </c>
      <c r="Z1652" s="104" t="str">
        <f>_xlfn.IFNA(IF($B1652="","",VLOOKUP($B1652,'SWC Towers'!$A:$Q,$Z$2,FALSE)),"")</f>
        <v/>
      </c>
      <c r="AA1652" s="104" t="str">
        <f>_xlfn.IFNA(IF($B1652="","",VLOOKUP($B1652,'SWC Towers'!$A:$Q,$AA$2,FALSE)),"")</f>
        <v/>
      </c>
      <c r="AB1652" s="106" t="str">
        <f>_xlfn.IFNA(IF($B1652="","",VLOOKUP($B1652,'SWC Towers'!$A:$Q,$AB$2,FALSE)),"")</f>
        <v/>
      </c>
      <c r="AC1652" s="20">
        <f>SUM(Table25[[#This Row],[IT Tower: Application]:[Other/Non-IT ]])</f>
        <v>1</v>
      </c>
      <c r="AD1652" s="67"/>
      <c r="AE1652" s="67"/>
      <c r="AF1652" s="67"/>
      <c r="AG1652" s="67"/>
      <c r="AH1652" s="67"/>
      <c r="AI1652" s="67"/>
      <c r="AJ1652" s="67"/>
      <c r="AK1652" s="67"/>
      <c r="AL1652" s="67"/>
      <c r="AM1652" s="67"/>
      <c r="AN1652" s="67"/>
      <c r="AO1652" s="67"/>
      <c r="AP1652" s="67"/>
      <c r="AQ1652" s="67"/>
      <c r="AR1652" s="67"/>
      <c r="AS1652" s="67"/>
      <c r="AT1652" s="67"/>
      <c r="AU1652" s="67"/>
      <c r="AV1652" s="67"/>
      <c r="AW1652" s="67"/>
      <c r="AX1652" s="67"/>
      <c r="AY1652" s="67"/>
      <c r="AZ1652" s="67"/>
      <c r="BA1652" s="67"/>
      <c r="BB1652" s="113"/>
      <c r="BC1652" s="113">
        <v>74673</v>
      </c>
      <c r="BD1652" s="113"/>
      <c r="BE1652" s="113"/>
      <c r="BF1652" s="113"/>
      <c r="BG1652" s="113"/>
      <c r="BH1652" s="113"/>
      <c r="BI1652" s="113"/>
      <c r="BJ1652" s="113"/>
      <c r="BK1652" s="113"/>
      <c r="BL1652" s="113"/>
      <c r="BM1652" s="113"/>
      <c r="BN1652" s="113"/>
      <c r="BO1652" s="113"/>
      <c r="BP1652" s="113"/>
      <c r="BQ1652" s="113"/>
      <c r="BR1652" s="113"/>
      <c r="BS1652" s="113"/>
      <c r="BT1652" s="113"/>
      <c r="BU1652" s="113"/>
      <c r="BV1652" s="113"/>
      <c r="BW1652" s="113"/>
      <c r="BX1652" s="113"/>
      <c r="BY1652" s="113"/>
      <c r="BZ1652" s="113"/>
      <c r="CA1652" s="67"/>
      <c r="CB1652" s="113"/>
      <c r="CC1652" s="69">
        <f>SUM(Table25[[#This Row],[Contract Amount FY00]:[Contract Amount FY50]])</f>
        <v>74673</v>
      </c>
      <c r="CD1652" s="114"/>
    </row>
    <row r="1653" spans="1:82" x14ac:dyDescent="0.25">
      <c r="A1653" s="122" t="s">
        <v>1956</v>
      </c>
      <c r="B1653" s="122" t="s">
        <v>3183</v>
      </c>
      <c r="C1653" s="122" t="s">
        <v>3210</v>
      </c>
      <c r="E1653" s="26" t="str">
        <f>IFERROR(IF(VLOOKUP(Table25[[#This Row],[Contract No.]],Table3[#All],3,FALSE)="","No","Yes"),"")</f>
        <v>Yes</v>
      </c>
      <c r="F1653" s="107" t="str">
        <f>IFERROR(VLOOKUP(Table25[[#This Row],[Contract No.]],Table3[#All],3,FALSE),"")</f>
        <v>NASPO</v>
      </c>
      <c r="G1653" s="107" t="str">
        <f>IFERROR(IF(Table25[[#This Row],[Cooperative Purchase
(Yes/No)]]="Yes","Yes",IF(VLOOKUP(Table25[[#This Row],[Contract No.]],Table3[#All],1,FALSE)=Table25[[#This Row],[Contract No.]],"Yes","No")),"No")</f>
        <v>Yes</v>
      </c>
      <c r="H1653" s="51">
        <f>IFERROR(VLOOKUP(Table25[[#This Row],[Contract No.]],Table3[#All],4,FALSE),"")</f>
        <v>45505</v>
      </c>
      <c r="I1653" s="28">
        <f>IFERROR(IF(AND(MONTH(Table25[[#This Row],[Contract Start Date]])&gt;6,MONTH(Table25[[#This Row],[Contract Start Date]])&lt;=12),YEAR(Table25[[#This Row],[Contract Start Date]])+1,YEAR(Table25[[#This Row],[Contract Start Date]])),"")</f>
        <v>2025</v>
      </c>
      <c r="J1653" s="108">
        <f>Table25[[#This Row],[FY Formula start]]</f>
        <v>2025</v>
      </c>
      <c r="K1653" s="59" t="str">
        <f>"FY"&amp;" "&amp;Table25[[#This Row],[Year Start]]</f>
        <v>FY 2025</v>
      </c>
      <c r="L1653" s="109">
        <f>IFERROR(VLOOKUP(Table25[[#This Row],[Contract No.]],Table3[#All],5,FALSE),"")</f>
        <v>47330</v>
      </c>
      <c r="M1653" s="110">
        <f>IFERROR(IF(Table25[[#This Row],[Contract End Date]]="99/99/9999","No End",IF(AND(MONTH(Table25[[#This Row],[Contract End Date]])&gt;6,MONTH(Table25[[#This Row],[Contract End Date]])&lt;=12),YEAR(Table25[[#This Row],[Contract End Date]])+1,YEAR(Table25[[#This Row],[Contract End Date]]))),"")</f>
        <v>2030</v>
      </c>
      <c r="N1653" s="111">
        <f>Table25[[#This Row],[FY Formula end]]</f>
        <v>2030</v>
      </c>
      <c r="O1653" s="112" t="str">
        <f>IF(Table25[[#This Row],[Year End]]="No End","No End","FY"&amp;" "&amp;Table25[[#This Row],[Year End]])</f>
        <v>FY 2030</v>
      </c>
      <c r="P1653" s="27"/>
      <c r="Q1653" s="104">
        <f>_xlfn.IFNA(IF($B1653="","",VLOOKUP($B1653,'SWC Towers'!$A:$Q,$Q$2,FALSE)),"")</f>
        <v>0.2</v>
      </c>
      <c r="R1653" s="106" t="str">
        <f>_xlfn.IFNA(IF($B1653="","",VLOOKUP($B1653,'SWC Towers'!$A:$Q,$R$2,FALSE)),"")</f>
        <v/>
      </c>
      <c r="S1653" s="106">
        <f>_xlfn.IFNA(IF($B1653="","",VLOOKUP($B1653,'SWC Towers'!$A:$Q,$S$2,FALSE)),"")</f>
        <v>0.2</v>
      </c>
      <c r="T1653" s="106" t="str">
        <f>_xlfn.IFNA(IF($B1653="","",VLOOKUP($B1653,'SWC Towers'!$A:$Q,$T$2,FALSE)),"")</f>
        <v/>
      </c>
      <c r="U1653" s="104">
        <f>_xlfn.IFNA(IF($B1653="","",VLOOKUP($B1653,'SWC Towers'!$A:$Q,$U$2,FALSE)),"")</f>
        <v>0.4</v>
      </c>
      <c r="V1653" s="104" t="str">
        <f>_xlfn.IFNA(IF($B1653="","",VLOOKUP($B1653,'SWC Towers'!$A:$Q,$V$2,FALSE)),"")</f>
        <v/>
      </c>
      <c r="W1653" s="104">
        <f>_xlfn.IFNA(IF($B1653="","",VLOOKUP($B1653,'SWC Towers'!$A:$Q,$W$2,FALSE)),"")</f>
        <v>0.2</v>
      </c>
      <c r="X1653" s="104" t="str">
        <f>_xlfn.IFNA(IF($B1653="","",VLOOKUP($B1653,'SWC Towers'!$A:$Q,$X$2,FALSE)),"")</f>
        <v/>
      </c>
      <c r="Y1653" s="104" t="str">
        <f>_xlfn.IFNA(IF($B1653="","",VLOOKUP($B1653,'SWC Towers'!$A:$Q,$Y$2,FALSE)),"")</f>
        <v/>
      </c>
      <c r="Z1653" s="104" t="str">
        <f>_xlfn.IFNA(IF($B1653="","",VLOOKUP($B1653,'SWC Towers'!$A:$Q,$Z$2,FALSE)),"")</f>
        <v/>
      </c>
      <c r="AA1653" s="104" t="str">
        <f>_xlfn.IFNA(IF($B1653="","",VLOOKUP($B1653,'SWC Towers'!$A:$Q,$AA$2,FALSE)),"")</f>
        <v/>
      </c>
      <c r="AB1653" s="106" t="str">
        <f>_xlfn.IFNA(IF($B1653="","",VLOOKUP($B1653,'SWC Towers'!$A:$Q,$AB$2,FALSE)),"")</f>
        <v/>
      </c>
      <c r="AC1653" s="20">
        <f>SUM(Table25[[#This Row],[IT Tower: Application]:[Other/Non-IT ]])</f>
        <v>1</v>
      </c>
      <c r="AD1653" s="67"/>
      <c r="AE1653" s="67"/>
      <c r="AF1653" s="67"/>
      <c r="AG1653" s="67"/>
      <c r="AH1653" s="67"/>
      <c r="AI1653" s="67"/>
      <c r="AJ1653" s="67"/>
      <c r="AK1653" s="67"/>
      <c r="AL1653" s="67"/>
      <c r="AM1653" s="67"/>
      <c r="AN1653" s="67"/>
      <c r="AO1653" s="67"/>
      <c r="AP1653" s="67"/>
      <c r="AQ1653" s="67"/>
      <c r="AR1653" s="67"/>
      <c r="AS1653" s="67"/>
      <c r="AT1653" s="67"/>
      <c r="AU1653" s="67"/>
      <c r="AV1653" s="67"/>
      <c r="AW1653" s="67"/>
      <c r="AX1653" s="67"/>
      <c r="AY1653" s="67"/>
      <c r="AZ1653" s="67"/>
      <c r="BA1653" s="67"/>
      <c r="BB1653" s="113"/>
      <c r="BC1653" s="113">
        <v>17312</v>
      </c>
      <c r="BD1653" s="113"/>
      <c r="BE1653" s="113"/>
      <c r="BF1653" s="113"/>
      <c r="BG1653" s="113"/>
      <c r="BH1653" s="113"/>
      <c r="BI1653" s="113"/>
      <c r="BJ1653" s="113"/>
      <c r="BK1653" s="113"/>
      <c r="BL1653" s="113"/>
      <c r="BM1653" s="113"/>
      <c r="BN1653" s="113"/>
      <c r="BO1653" s="113"/>
      <c r="BP1653" s="113"/>
      <c r="BQ1653" s="113"/>
      <c r="BR1653" s="113"/>
      <c r="BS1653" s="113"/>
      <c r="BT1653" s="113"/>
      <c r="BU1653" s="113"/>
      <c r="BV1653" s="113"/>
      <c r="BW1653" s="113"/>
      <c r="BX1653" s="113"/>
      <c r="BY1653" s="113"/>
      <c r="BZ1653" s="113"/>
      <c r="CA1653" s="67"/>
      <c r="CB1653" s="113"/>
      <c r="CC1653" s="69">
        <f>SUM(Table25[[#This Row],[Contract Amount FY00]:[Contract Amount FY50]])</f>
        <v>17312</v>
      </c>
      <c r="CD1653" s="114"/>
    </row>
    <row r="1654" spans="1:82" x14ac:dyDescent="0.25">
      <c r="A1654" s="122" t="s">
        <v>1956</v>
      </c>
      <c r="B1654" s="122" t="s">
        <v>3183</v>
      </c>
      <c r="C1654" s="122" t="s">
        <v>946</v>
      </c>
      <c r="E1654" s="26" t="str">
        <f>IFERROR(IF(VLOOKUP(Table25[[#This Row],[Contract No.]],Table3[#All],3,FALSE)="","No","Yes"),"")</f>
        <v>Yes</v>
      </c>
      <c r="F1654" s="107" t="str">
        <f>IFERROR(VLOOKUP(Table25[[#This Row],[Contract No.]],Table3[#All],3,FALSE),"")</f>
        <v>NASPO</v>
      </c>
      <c r="G1654" s="107" t="str">
        <f>IFERROR(IF(Table25[[#This Row],[Cooperative Purchase
(Yes/No)]]="Yes","Yes",IF(VLOOKUP(Table25[[#This Row],[Contract No.]],Table3[#All],1,FALSE)=Table25[[#This Row],[Contract No.]],"Yes","No")),"No")</f>
        <v>Yes</v>
      </c>
      <c r="H1654" s="51">
        <f>IFERROR(VLOOKUP(Table25[[#This Row],[Contract No.]],Table3[#All],4,FALSE),"")</f>
        <v>45505</v>
      </c>
      <c r="I1654" s="28">
        <f>IFERROR(IF(AND(MONTH(Table25[[#This Row],[Contract Start Date]])&gt;6,MONTH(Table25[[#This Row],[Contract Start Date]])&lt;=12),YEAR(Table25[[#This Row],[Contract Start Date]])+1,YEAR(Table25[[#This Row],[Contract Start Date]])),"")</f>
        <v>2025</v>
      </c>
      <c r="J1654" s="108">
        <f>Table25[[#This Row],[FY Formula start]]</f>
        <v>2025</v>
      </c>
      <c r="K1654" s="59" t="str">
        <f>"FY"&amp;" "&amp;Table25[[#This Row],[Year Start]]</f>
        <v>FY 2025</v>
      </c>
      <c r="L1654" s="109">
        <f>IFERROR(VLOOKUP(Table25[[#This Row],[Contract No.]],Table3[#All],5,FALSE),"")</f>
        <v>47330</v>
      </c>
      <c r="M1654" s="110">
        <f>IFERROR(IF(Table25[[#This Row],[Contract End Date]]="99/99/9999","No End",IF(AND(MONTH(Table25[[#This Row],[Contract End Date]])&gt;6,MONTH(Table25[[#This Row],[Contract End Date]])&lt;=12),YEAR(Table25[[#This Row],[Contract End Date]])+1,YEAR(Table25[[#This Row],[Contract End Date]]))),"")</f>
        <v>2030</v>
      </c>
      <c r="N1654" s="111">
        <f>Table25[[#This Row],[FY Formula end]]</f>
        <v>2030</v>
      </c>
      <c r="O1654" s="112" t="str">
        <f>IF(Table25[[#This Row],[Year End]]="No End","No End","FY"&amp;" "&amp;Table25[[#This Row],[Year End]])</f>
        <v>FY 2030</v>
      </c>
      <c r="P1654" s="27"/>
      <c r="Q1654" s="104">
        <f>_xlfn.IFNA(IF($B1654="","",VLOOKUP($B1654,'SWC Towers'!$A:$Q,$Q$2,FALSE)),"")</f>
        <v>0.2</v>
      </c>
      <c r="R1654" s="106" t="str">
        <f>_xlfn.IFNA(IF($B1654="","",VLOOKUP($B1654,'SWC Towers'!$A:$Q,$R$2,FALSE)),"")</f>
        <v/>
      </c>
      <c r="S1654" s="106">
        <f>_xlfn.IFNA(IF($B1654="","",VLOOKUP($B1654,'SWC Towers'!$A:$Q,$S$2,FALSE)),"")</f>
        <v>0.2</v>
      </c>
      <c r="T1654" s="106" t="str">
        <f>_xlfn.IFNA(IF($B1654="","",VLOOKUP($B1654,'SWC Towers'!$A:$Q,$T$2,FALSE)),"")</f>
        <v/>
      </c>
      <c r="U1654" s="104">
        <f>_xlfn.IFNA(IF($B1654="","",VLOOKUP($B1654,'SWC Towers'!$A:$Q,$U$2,FALSE)),"")</f>
        <v>0.4</v>
      </c>
      <c r="V1654" s="104" t="str">
        <f>_xlfn.IFNA(IF($B1654="","",VLOOKUP($B1654,'SWC Towers'!$A:$Q,$V$2,FALSE)),"")</f>
        <v/>
      </c>
      <c r="W1654" s="104">
        <f>_xlfn.IFNA(IF($B1654="","",VLOOKUP($B1654,'SWC Towers'!$A:$Q,$W$2,FALSE)),"")</f>
        <v>0.2</v>
      </c>
      <c r="X1654" s="104" t="str">
        <f>_xlfn.IFNA(IF($B1654="","",VLOOKUP($B1654,'SWC Towers'!$A:$Q,$X$2,FALSE)),"")</f>
        <v/>
      </c>
      <c r="Y1654" s="104" t="str">
        <f>_xlfn.IFNA(IF($B1654="","",VLOOKUP($B1654,'SWC Towers'!$A:$Q,$Y$2,FALSE)),"")</f>
        <v/>
      </c>
      <c r="Z1654" s="104" t="str">
        <f>_xlfn.IFNA(IF($B1654="","",VLOOKUP($B1654,'SWC Towers'!$A:$Q,$Z$2,FALSE)),"")</f>
        <v/>
      </c>
      <c r="AA1654" s="104" t="str">
        <f>_xlfn.IFNA(IF($B1654="","",VLOOKUP($B1654,'SWC Towers'!$A:$Q,$AA$2,FALSE)),"")</f>
        <v/>
      </c>
      <c r="AB1654" s="106" t="str">
        <f>_xlfn.IFNA(IF($B1654="","",VLOOKUP($B1654,'SWC Towers'!$A:$Q,$AB$2,FALSE)),"")</f>
        <v/>
      </c>
      <c r="AC1654" s="20">
        <f>SUM(Table25[[#This Row],[IT Tower: Application]:[Other/Non-IT ]])</f>
        <v>1</v>
      </c>
      <c r="AD1654" s="67"/>
      <c r="AE1654" s="67"/>
      <c r="AF1654" s="67"/>
      <c r="AG1654" s="67"/>
      <c r="AH1654" s="67"/>
      <c r="AI1654" s="67"/>
      <c r="AJ1654" s="67"/>
      <c r="AK1654" s="67"/>
      <c r="AL1654" s="67"/>
      <c r="AM1654" s="67"/>
      <c r="AN1654" s="67"/>
      <c r="AO1654" s="67"/>
      <c r="AP1654" s="67"/>
      <c r="AQ1654" s="67"/>
      <c r="AR1654" s="67"/>
      <c r="AS1654" s="67"/>
      <c r="AT1654" s="67"/>
      <c r="AU1654" s="67"/>
      <c r="AV1654" s="67"/>
      <c r="AW1654" s="67"/>
      <c r="AX1654" s="67"/>
      <c r="AY1654" s="67"/>
      <c r="AZ1654" s="67"/>
      <c r="BA1654" s="67"/>
      <c r="BB1654" s="113">
        <v>0</v>
      </c>
      <c r="BC1654" s="113">
        <v>6330</v>
      </c>
      <c r="BD1654" s="113"/>
      <c r="BE1654" s="113"/>
      <c r="BF1654" s="113"/>
      <c r="BG1654" s="113"/>
      <c r="BH1654" s="113"/>
      <c r="BI1654" s="113"/>
      <c r="BJ1654" s="113"/>
      <c r="BK1654" s="113"/>
      <c r="BL1654" s="113"/>
      <c r="BM1654" s="113"/>
      <c r="BN1654" s="113"/>
      <c r="BO1654" s="113"/>
      <c r="BP1654" s="113"/>
      <c r="BQ1654" s="113"/>
      <c r="BR1654" s="113"/>
      <c r="BS1654" s="113"/>
      <c r="BT1654" s="113"/>
      <c r="BU1654" s="113"/>
      <c r="BV1654" s="113"/>
      <c r="BW1654" s="113"/>
      <c r="BX1654" s="113"/>
      <c r="BY1654" s="113"/>
      <c r="BZ1654" s="113"/>
      <c r="CA1654" s="67"/>
      <c r="CB1654" s="113"/>
      <c r="CC1654" s="69">
        <f>SUM(Table25[[#This Row],[Contract Amount FY00]:[Contract Amount FY50]])</f>
        <v>6330</v>
      </c>
      <c r="CD1654" s="114"/>
    </row>
    <row r="1655" spans="1:82" x14ac:dyDescent="0.25">
      <c r="A1655" s="122" t="s">
        <v>1956</v>
      </c>
      <c r="B1655" s="122" t="s">
        <v>3185</v>
      </c>
      <c r="C1655" s="122" t="s">
        <v>3249</v>
      </c>
      <c r="E1655" s="26" t="str">
        <f>IFERROR(IF(VLOOKUP(Table25[[#This Row],[Contract No.]],Table3[#All],3,FALSE)="","No","Yes"),"")</f>
        <v>No</v>
      </c>
      <c r="F1655" s="107" t="str">
        <f>IFERROR(VLOOKUP(Table25[[#This Row],[Contract No.]],Table3[#All],3,FALSE),"")</f>
        <v/>
      </c>
      <c r="G1655" s="107" t="str">
        <f>IFERROR(IF(Table25[[#This Row],[Cooperative Purchase
(Yes/No)]]="Yes","Yes",IF(VLOOKUP(Table25[[#This Row],[Contract No.]],Table3[#All],1,FALSE)=Table25[[#This Row],[Contract No.]],"Yes","No")),"No")</f>
        <v>Yes</v>
      </c>
      <c r="H1655" s="51">
        <f>IFERROR(VLOOKUP(Table25[[#This Row],[Contract No.]],Table3[#All],4,FALSE),"")</f>
        <v>45717</v>
      </c>
      <c r="I1655" s="28">
        <f>IFERROR(IF(AND(MONTH(Table25[[#This Row],[Contract Start Date]])&gt;6,MONTH(Table25[[#This Row],[Contract Start Date]])&lt;=12),YEAR(Table25[[#This Row],[Contract Start Date]])+1,YEAR(Table25[[#This Row],[Contract Start Date]])),"")</f>
        <v>2025</v>
      </c>
      <c r="J1655" s="108">
        <f>Table25[[#This Row],[FY Formula start]]</f>
        <v>2025</v>
      </c>
      <c r="K1655" s="59" t="str">
        <f>"FY"&amp;" "&amp;Table25[[#This Row],[Year Start]]</f>
        <v>FY 2025</v>
      </c>
      <c r="L1655" s="109">
        <f>IFERROR(VLOOKUP(Table25[[#This Row],[Contract No.]],Table3[#All],5,FALSE),"")</f>
        <v>47208</v>
      </c>
      <c r="M1655" s="110">
        <f>IFERROR(IF(Table25[[#This Row],[Contract End Date]]="99/99/9999","No End",IF(AND(MONTH(Table25[[#This Row],[Contract End Date]])&gt;6,MONTH(Table25[[#This Row],[Contract End Date]])&lt;=12),YEAR(Table25[[#This Row],[Contract End Date]])+1,YEAR(Table25[[#This Row],[Contract End Date]]))),"")</f>
        <v>2029</v>
      </c>
      <c r="N1655" s="111">
        <f>Table25[[#This Row],[FY Formula end]]</f>
        <v>2029</v>
      </c>
      <c r="O1655" s="112" t="str">
        <f>IF(Table25[[#This Row],[Year End]]="No End","No End","FY"&amp;" "&amp;Table25[[#This Row],[Year End]])</f>
        <v>FY 2029</v>
      </c>
      <c r="P1655" s="27"/>
      <c r="Q1655" s="104">
        <f>_xlfn.IFNA(IF($B1655="","",VLOOKUP($B1655,'SWC Towers'!$A:$Q,$Q$2,FALSE)),"")</f>
        <v>0.1</v>
      </c>
      <c r="R1655" s="106">
        <f>_xlfn.IFNA(IF($B1655="","",VLOOKUP($B1655,'SWC Towers'!$A:$Q,$R$2,FALSE)),"")</f>
        <v>0.1</v>
      </c>
      <c r="S1655" s="106" t="str">
        <f>_xlfn.IFNA(IF($B1655="","",VLOOKUP($B1655,'SWC Towers'!$A:$Q,$S$2,FALSE)),"")</f>
        <v/>
      </c>
      <c r="T1655" s="106">
        <f>_xlfn.IFNA(IF($B1655="","",VLOOKUP($B1655,'SWC Towers'!$A:$Q,$T$2,FALSE)),"")</f>
        <v>0.2</v>
      </c>
      <c r="U1655" s="104">
        <f>_xlfn.IFNA(IF($B1655="","",VLOOKUP($B1655,'SWC Towers'!$A:$Q,$U$2,FALSE)),"")</f>
        <v>0.2</v>
      </c>
      <c r="V1655" s="104" t="str">
        <f>_xlfn.IFNA(IF($B1655="","",VLOOKUP($B1655,'SWC Towers'!$A:$Q,$V$2,FALSE)),"")</f>
        <v/>
      </c>
      <c r="W1655" s="104">
        <f>_xlfn.IFNA(IF($B1655="","",VLOOKUP($B1655,'SWC Towers'!$A:$Q,$W$2,FALSE)),"")</f>
        <v>0.25</v>
      </c>
      <c r="X1655" s="104" t="str">
        <f>_xlfn.IFNA(IF($B1655="","",VLOOKUP($B1655,'SWC Towers'!$A:$Q,$X$2,FALSE)),"")</f>
        <v/>
      </c>
      <c r="Y1655" s="104" t="str">
        <f>_xlfn.IFNA(IF($B1655="","",VLOOKUP($B1655,'SWC Towers'!$A:$Q,$Y$2,FALSE)),"")</f>
        <v/>
      </c>
      <c r="Z1655" s="104">
        <f>_xlfn.IFNA(IF($B1655="","",VLOOKUP($B1655,'SWC Towers'!$A:$Q,$Z$2,FALSE)),"")</f>
        <v>0.05</v>
      </c>
      <c r="AA1655" s="104">
        <f>_xlfn.IFNA(IF($B1655="","",VLOOKUP($B1655,'SWC Towers'!$A:$Q,$AA$2,FALSE)),"")</f>
        <v>0.1</v>
      </c>
      <c r="AB1655" s="106" t="str">
        <f>_xlfn.IFNA(IF($B1655="","",VLOOKUP($B1655,'SWC Towers'!$A:$Q,$AB$2,FALSE)),"")</f>
        <v/>
      </c>
      <c r="AC1655" s="20">
        <f>SUM(Table25[[#This Row],[IT Tower: Application]:[Other/Non-IT ]])</f>
        <v>1.0000000000000002</v>
      </c>
      <c r="AD1655" s="67"/>
      <c r="AE1655" s="67"/>
      <c r="AF1655" s="67"/>
      <c r="AG1655" s="67"/>
      <c r="AH1655" s="67"/>
      <c r="AI1655" s="67"/>
      <c r="AJ1655" s="67"/>
      <c r="AK1655" s="67"/>
      <c r="AL1655" s="67"/>
      <c r="AM1655" s="67"/>
      <c r="AN1655" s="67"/>
      <c r="AO1655" s="67"/>
      <c r="AP1655" s="67"/>
      <c r="AQ1655" s="67"/>
      <c r="AR1655" s="67"/>
      <c r="AS1655" s="67"/>
      <c r="AT1655" s="67"/>
      <c r="AU1655" s="67"/>
      <c r="AV1655" s="67"/>
      <c r="AW1655" s="67"/>
      <c r="AX1655" s="67"/>
      <c r="AY1655" s="67"/>
      <c r="AZ1655" s="67"/>
      <c r="BA1655" s="67"/>
      <c r="BB1655" s="113"/>
      <c r="BC1655" s="113">
        <v>266300</v>
      </c>
      <c r="BD1655" s="113"/>
      <c r="BE1655" s="113"/>
      <c r="BF1655" s="113"/>
      <c r="BG1655" s="113"/>
      <c r="BH1655" s="113"/>
      <c r="BI1655" s="113"/>
      <c r="BJ1655" s="113"/>
      <c r="BK1655" s="113"/>
      <c r="BL1655" s="113"/>
      <c r="BM1655" s="113"/>
      <c r="BN1655" s="113"/>
      <c r="BO1655" s="113"/>
      <c r="BP1655" s="113"/>
      <c r="BQ1655" s="113"/>
      <c r="BR1655" s="113"/>
      <c r="BS1655" s="113"/>
      <c r="BT1655" s="113"/>
      <c r="BU1655" s="113"/>
      <c r="BV1655" s="113"/>
      <c r="BW1655" s="113"/>
      <c r="BX1655" s="113"/>
      <c r="BY1655" s="113"/>
      <c r="BZ1655" s="113"/>
      <c r="CA1655" s="67"/>
      <c r="CB1655" s="113"/>
      <c r="CC1655" s="69">
        <f>SUM(Table25[[#This Row],[Contract Amount FY00]:[Contract Amount FY50]])</f>
        <v>266300</v>
      </c>
      <c r="CD1655" s="114"/>
    </row>
    <row r="1656" spans="1:82" x14ac:dyDescent="0.25">
      <c r="A1656" s="122" t="s">
        <v>1956</v>
      </c>
      <c r="B1656" s="122" t="s">
        <v>3185</v>
      </c>
      <c r="C1656" s="122" t="s">
        <v>3227</v>
      </c>
      <c r="E1656" s="26" t="str">
        <f>IFERROR(IF(VLOOKUP(Table25[[#This Row],[Contract No.]],Table3[#All],3,FALSE)="","No","Yes"),"")</f>
        <v>No</v>
      </c>
      <c r="F1656" s="107" t="str">
        <f>IFERROR(VLOOKUP(Table25[[#This Row],[Contract No.]],Table3[#All],3,FALSE),"")</f>
        <v/>
      </c>
      <c r="G1656" s="107" t="str">
        <f>IFERROR(IF(Table25[[#This Row],[Cooperative Purchase
(Yes/No)]]="Yes","Yes",IF(VLOOKUP(Table25[[#This Row],[Contract No.]],Table3[#All],1,FALSE)=Table25[[#This Row],[Contract No.]],"Yes","No")),"No")</f>
        <v>Yes</v>
      </c>
      <c r="H1656" s="51">
        <f>IFERROR(VLOOKUP(Table25[[#This Row],[Contract No.]],Table3[#All],4,FALSE),"")</f>
        <v>45717</v>
      </c>
      <c r="I1656" s="28">
        <f>IFERROR(IF(AND(MONTH(Table25[[#This Row],[Contract Start Date]])&gt;6,MONTH(Table25[[#This Row],[Contract Start Date]])&lt;=12),YEAR(Table25[[#This Row],[Contract Start Date]])+1,YEAR(Table25[[#This Row],[Contract Start Date]])),"")</f>
        <v>2025</v>
      </c>
      <c r="J1656" s="108">
        <f>Table25[[#This Row],[FY Formula start]]</f>
        <v>2025</v>
      </c>
      <c r="K1656" s="59" t="str">
        <f>"FY"&amp;" "&amp;Table25[[#This Row],[Year Start]]</f>
        <v>FY 2025</v>
      </c>
      <c r="L1656" s="109">
        <f>IFERROR(VLOOKUP(Table25[[#This Row],[Contract No.]],Table3[#All],5,FALSE),"")</f>
        <v>47208</v>
      </c>
      <c r="M1656" s="110">
        <f>IFERROR(IF(Table25[[#This Row],[Contract End Date]]="99/99/9999","No End",IF(AND(MONTH(Table25[[#This Row],[Contract End Date]])&gt;6,MONTH(Table25[[#This Row],[Contract End Date]])&lt;=12),YEAR(Table25[[#This Row],[Contract End Date]])+1,YEAR(Table25[[#This Row],[Contract End Date]]))),"")</f>
        <v>2029</v>
      </c>
      <c r="N1656" s="111">
        <f>Table25[[#This Row],[FY Formula end]]</f>
        <v>2029</v>
      </c>
      <c r="O1656" s="112" t="str">
        <f>IF(Table25[[#This Row],[Year End]]="No End","No End","FY"&amp;" "&amp;Table25[[#This Row],[Year End]])</f>
        <v>FY 2029</v>
      </c>
      <c r="P1656" s="27"/>
      <c r="Q1656" s="104">
        <f>_xlfn.IFNA(IF($B1656="","",VLOOKUP($B1656,'SWC Towers'!$A:$Q,$Q$2,FALSE)),"")</f>
        <v>0.1</v>
      </c>
      <c r="R1656" s="106">
        <f>_xlfn.IFNA(IF($B1656="","",VLOOKUP($B1656,'SWC Towers'!$A:$Q,$R$2,FALSE)),"")</f>
        <v>0.1</v>
      </c>
      <c r="S1656" s="106" t="str">
        <f>_xlfn.IFNA(IF($B1656="","",VLOOKUP($B1656,'SWC Towers'!$A:$Q,$S$2,FALSE)),"")</f>
        <v/>
      </c>
      <c r="T1656" s="106">
        <f>_xlfn.IFNA(IF($B1656="","",VLOOKUP($B1656,'SWC Towers'!$A:$Q,$T$2,FALSE)),"")</f>
        <v>0.2</v>
      </c>
      <c r="U1656" s="104">
        <f>_xlfn.IFNA(IF($B1656="","",VLOOKUP($B1656,'SWC Towers'!$A:$Q,$U$2,FALSE)),"")</f>
        <v>0.2</v>
      </c>
      <c r="V1656" s="104" t="str">
        <f>_xlfn.IFNA(IF($B1656="","",VLOOKUP($B1656,'SWC Towers'!$A:$Q,$V$2,FALSE)),"")</f>
        <v/>
      </c>
      <c r="W1656" s="104">
        <f>_xlfn.IFNA(IF($B1656="","",VLOOKUP($B1656,'SWC Towers'!$A:$Q,$W$2,FALSE)),"")</f>
        <v>0.25</v>
      </c>
      <c r="X1656" s="104" t="str">
        <f>_xlfn.IFNA(IF($B1656="","",VLOOKUP($B1656,'SWC Towers'!$A:$Q,$X$2,FALSE)),"")</f>
        <v/>
      </c>
      <c r="Y1656" s="104" t="str">
        <f>_xlfn.IFNA(IF($B1656="","",VLOOKUP($B1656,'SWC Towers'!$A:$Q,$Y$2,FALSE)),"")</f>
        <v/>
      </c>
      <c r="Z1656" s="104">
        <f>_xlfn.IFNA(IF($B1656="","",VLOOKUP($B1656,'SWC Towers'!$A:$Q,$Z$2,FALSE)),"")</f>
        <v>0.05</v>
      </c>
      <c r="AA1656" s="104">
        <f>_xlfn.IFNA(IF($B1656="","",VLOOKUP($B1656,'SWC Towers'!$A:$Q,$AA$2,FALSE)),"")</f>
        <v>0.1</v>
      </c>
      <c r="AB1656" s="106" t="str">
        <f>_xlfn.IFNA(IF($B1656="","",VLOOKUP($B1656,'SWC Towers'!$A:$Q,$AB$2,FALSE)),"")</f>
        <v/>
      </c>
      <c r="AC1656" s="20">
        <f>SUM(Table25[[#This Row],[IT Tower: Application]:[Other/Non-IT ]])</f>
        <v>1.0000000000000002</v>
      </c>
      <c r="AD1656" s="67"/>
      <c r="AE1656" s="67"/>
      <c r="AF1656" s="67"/>
      <c r="AG1656" s="67"/>
      <c r="AH1656" s="67"/>
      <c r="AI1656" s="67"/>
      <c r="AJ1656" s="67"/>
      <c r="AK1656" s="67"/>
      <c r="AL1656" s="67"/>
      <c r="AM1656" s="67"/>
      <c r="AN1656" s="67"/>
      <c r="AO1656" s="67"/>
      <c r="AP1656" s="67"/>
      <c r="AQ1656" s="67"/>
      <c r="AR1656" s="67"/>
      <c r="AS1656" s="67"/>
      <c r="AT1656" s="67"/>
      <c r="AU1656" s="67"/>
      <c r="AV1656" s="67"/>
      <c r="AW1656" s="67"/>
      <c r="AX1656" s="67"/>
      <c r="AY1656" s="67"/>
      <c r="AZ1656" s="67"/>
      <c r="BA1656" s="67"/>
      <c r="BB1656" s="113"/>
      <c r="BC1656" s="113">
        <v>66732</v>
      </c>
      <c r="BD1656" s="113"/>
      <c r="BE1656" s="113"/>
      <c r="BF1656" s="113"/>
      <c r="BG1656" s="113"/>
      <c r="BH1656" s="113"/>
      <c r="BI1656" s="113"/>
      <c r="BJ1656" s="113"/>
      <c r="BK1656" s="113"/>
      <c r="BL1656" s="113"/>
      <c r="BM1656" s="113"/>
      <c r="BN1656" s="113"/>
      <c r="BO1656" s="113"/>
      <c r="BP1656" s="113"/>
      <c r="BQ1656" s="113"/>
      <c r="BR1656" s="113"/>
      <c r="BS1656" s="113"/>
      <c r="BT1656" s="113"/>
      <c r="BU1656" s="113"/>
      <c r="BV1656" s="113"/>
      <c r="BW1656" s="113"/>
      <c r="BX1656" s="113"/>
      <c r="BY1656" s="113"/>
      <c r="BZ1656" s="113"/>
      <c r="CA1656" s="67"/>
      <c r="CB1656" s="113"/>
      <c r="CC1656" s="69">
        <f>SUM(Table25[[#This Row],[Contract Amount FY00]:[Contract Amount FY50]])</f>
        <v>66732</v>
      </c>
      <c r="CD1656" s="114"/>
    </row>
    <row r="1657" spans="1:82" x14ac:dyDescent="0.25">
      <c r="A1657" s="122" t="s">
        <v>1956</v>
      </c>
      <c r="B1657" s="122" t="s">
        <v>3185</v>
      </c>
      <c r="C1657" s="122" t="s">
        <v>1444</v>
      </c>
      <c r="E1657" s="26" t="str">
        <f>IFERROR(IF(VLOOKUP(Table25[[#This Row],[Contract No.]],Table3[#All],3,FALSE)="","No","Yes"),"")</f>
        <v>No</v>
      </c>
      <c r="F1657" s="107" t="str">
        <f>IFERROR(VLOOKUP(Table25[[#This Row],[Contract No.]],Table3[#All],3,FALSE),"")</f>
        <v/>
      </c>
      <c r="G1657" s="107" t="str">
        <f>IFERROR(IF(Table25[[#This Row],[Cooperative Purchase
(Yes/No)]]="Yes","Yes",IF(VLOOKUP(Table25[[#This Row],[Contract No.]],Table3[#All],1,FALSE)=Table25[[#This Row],[Contract No.]],"Yes","No")),"No")</f>
        <v>Yes</v>
      </c>
      <c r="H1657" s="51">
        <f>IFERROR(VLOOKUP(Table25[[#This Row],[Contract No.]],Table3[#All],4,FALSE),"")</f>
        <v>45717</v>
      </c>
      <c r="I1657" s="28">
        <f>IFERROR(IF(AND(MONTH(Table25[[#This Row],[Contract Start Date]])&gt;6,MONTH(Table25[[#This Row],[Contract Start Date]])&lt;=12),YEAR(Table25[[#This Row],[Contract Start Date]])+1,YEAR(Table25[[#This Row],[Contract Start Date]])),"")</f>
        <v>2025</v>
      </c>
      <c r="J1657" s="108">
        <f>Table25[[#This Row],[FY Formula start]]</f>
        <v>2025</v>
      </c>
      <c r="K1657" s="59" t="str">
        <f>"FY"&amp;" "&amp;Table25[[#This Row],[Year Start]]</f>
        <v>FY 2025</v>
      </c>
      <c r="L1657" s="109">
        <f>IFERROR(VLOOKUP(Table25[[#This Row],[Contract No.]],Table3[#All],5,FALSE),"")</f>
        <v>47208</v>
      </c>
      <c r="M1657" s="110">
        <f>IFERROR(IF(Table25[[#This Row],[Contract End Date]]="99/99/9999","No End",IF(AND(MONTH(Table25[[#This Row],[Contract End Date]])&gt;6,MONTH(Table25[[#This Row],[Contract End Date]])&lt;=12),YEAR(Table25[[#This Row],[Contract End Date]])+1,YEAR(Table25[[#This Row],[Contract End Date]]))),"")</f>
        <v>2029</v>
      </c>
      <c r="N1657" s="111">
        <f>Table25[[#This Row],[FY Formula end]]</f>
        <v>2029</v>
      </c>
      <c r="O1657" s="112" t="str">
        <f>IF(Table25[[#This Row],[Year End]]="No End","No End","FY"&amp;" "&amp;Table25[[#This Row],[Year End]])</f>
        <v>FY 2029</v>
      </c>
      <c r="P1657" s="27"/>
      <c r="Q1657" s="104">
        <f>_xlfn.IFNA(IF($B1657="","",VLOOKUP($B1657,'SWC Towers'!$A:$Q,$Q$2,FALSE)),"")</f>
        <v>0.1</v>
      </c>
      <c r="R1657" s="106">
        <f>_xlfn.IFNA(IF($B1657="","",VLOOKUP($B1657,'SWC Towers'!$A:$Q,$R$2,FALSE)),"")</f>
        <v>0.1</v>
      </c>
      <c r="S1657" s="106" t="str">
        <f>_xlfn.IFNA(IF($B1657="","",VLOOKUP($B1657,'SWC Towers'!$A:$Q,$S$2,FALSE)),"")</f>
        <v/>
      </c>
      <c r="T1657" s="106">
        <f>_xlfn.IFNA(IF($B1657="","",VLOOKUP($B1657,'SWC Towers'!$A:$Q,$T$2,FALSE)),"")</f>
        <v>0.2</v>
      </c>
      <c r="U1657" s="104">
        <f>_xlfn.IFNA(IF($B1657="","",VLOOKUP($B1657,'SWC Towers'!$A:$Q,$U$2,FALSE)),"")</f>
        <v>0.2</v>
      </c>
      <c r="V1657" s="104" t="str">
        <f>_xlfn.IFNA(IF($B1657="","",VLOOKUP($B1657,'SWC Towers'!$A:$Q,$V$2,FALSE)),"")</f>
        <v/>
      </c>
      <c r="W1657" s="104">
        <f>_xlfn.IFNA(IF($B1657="","",VLOOKUP($B1657,'SWC Towers'!$A:$Q,$W$2,FALSE)),"")</f>
        <v>0.25</v>
      </c>
      <c r="X1657" s="104" t="str">
        <f>_xlfn.IFNA(IF($B1657="","",VLOOKUP($B1657,'SWC Towers'!$A:$Q,$X$2,FALSE)),"")</f>
        <v/>
      </c>
      <c r="Y1657" s="104" t="str">
        <f>_xlfn.IFNA(IF($B1657="","",VLOOKUP($B1657,'SWC Towers'!$A:$Q,$Y$2,FALSE)),"")</f>
        <v/>
      </c>
      <c r="Z1657" s="104">
        <f>_xlfn.IFNA(IF($B1657="","",VLOOKUP($B1657,'SWC Towers'!$A:$Q,$Z$2,FALSE)),"")</f>
        <v>0.05</v>
      </c>
      <c r="AA1657" s="104">
        <f>_xlfn.IFNA(IF($B1657="","",VLOOKUP($B1657,'SWC Towers'!$A:$Q,$AA$2,FALSE)),"")</f>
        <v>0.1</v>
      </c>
      <c r="AB1657" s="106" t="str">
        <f>_xlfn.IFNA(IF($B1657="","",VLOOKUP($B1657,'SWC Towers'!$A:$Q,$AB$2,FALSE)),"")</f>
        <v/>
      </c>
      <c r="AC1657" s="20">
        <f>SUM(Table25[[#This Row],[IT Tower: Application]:[Other/Non-IT ]])</f>
        <v>1.0000000000000002</v>
      </c>
      <c r="AD1657" s="67"/>
      <c r="AE1657" s="67"/>
      <c r="AF1657" s="67"/>
      <c r="AG1657" s="67"/>
      <c r="AH1657" s="67"/>
      <c r="AI1657" s="67"/>
      <c r="AJ1657" s="67"/>
      <c r="AK1657" s="67"/>
      <c r="AL1657" s="67"/>
      <c r="AM1657" s="67"/>
      <c r="AN1657" s="67"/>
      <c r="AO1657" s="67"/>
      <c r="AP1657" s="67"/>
      <c r="AQ1657" s="67"/>
      <c r="AR1657" s="67"/>
      <c r="AS1657" s="67"/>
      <c r="AT1657" s="67"/>
      <c r="AU1657" s="67"/>
      <c r="AV1657" s="67"/>
      <c r="AW1657" s="67"/>
      <c r="AX1657" s="67"/>
      <c r="AY1657" s="67"/>
      <c r="AZ1657" s="67"/>
      <c r="BA1657" s="67"/>
      <c r="BB1657" s="113"/>
      <c r="BC1657" s="113">
        <v>6376</v>
      </c>
      <c r="BD1657" s="113"/>
      <c r="BE1657" s="113"/>
      <c r="BF1657" s="113"/>
      <c r="BG1657" s="113"/>
      <c r="BH1657" s="113"/>
      <c r="BI1657" s="113"/>
      <c r="BJ1657" s="113"/>
      <c r="BK1657" s="113"/>
      <c r="BL1657" s="113"/>
      <c r="BM1657" s="113"/>
      <c r="BN1657" s="113"/>
      <c r="BO1657" s="113"/>
      <c r="BP1657" s="113"/>
      <c r="BQ1657" s="113"/>
      <c r="BR1657" s="113"/>
      <c r="BS1657" s="113"/>
      <c r="BT1657" s="113"/>
      <c r="BU1657" s="113"/>
      <c r="BV1657" s="113"/>
      <c r="BW1657" s="113"/>
      <c r="BX1657" s="113"/>
      <c r="BY1657" s="113"/>
      <c r="BZ1657" s="113"/>
      <c r="CA1657" s="67"/>
      <c r="CB1657" s="113"/>
      <c r="CC1657" s="69">
        <f>SUM(Table25[[#This Row],[Contract Amount FY00]:[Contract Amount FY50]])</f>
        <v>6376</v>
      </c>
      <c r="CD1657" s="114"/>
    </row>
    <row r="1658" spans="1:82" x14ac:dyDescent="0.25">
      <c r="A1658" s="122" t="s">
        <v>1956</v>
      </c>
      <c r="B1658" s="122" t="s">
        <v>3185</v>
      </c>
      <c r="C1658" s="122" t="s">
        <v>1165</v>
      </c>
      <c r="E1658" s="26" t="str">
        <f>IFERROR(IF(VLOOKUP(Table25[[#This Row],[Contract No.]],Table3[#All],3,FALSE)="","No","Yes"),"")</f>
        <v>No</v>
      </c>
      <c r="F1658" s="107" t="str">
        <f>IFERROR(VLOOKUP(Table25[[#This Row],[Contract No.]],Table3[#All],3,FALSE),"")</f>
        <v/>
      </c>
      <c r="G1658" s="107" t="str">
        <f>IFERROR(IF(Table25[[#This Row],[Cooperative Purchase
(Yes/No)]]="Yes","Yes",IF(VLOOKUP(Table25[[#This Row],[Contract No.]],Table3[#All],1,FALSE)=Table25[[#This Row],[Contract No.]],"Yes","No")),"No")</f>
        <v>Yes</v>
      </c>
      <c r="H1658" s="51">
        <f>IFERROR(VLOOKUP(Table25[[#This Row],[Contract No.]],Table3[#All],4,FALSE),"")</f>
        <v>45717</v>
      </c>
      <c r="I1658" s="28">
        <f>IFERROR(IF(AND(MONTH(Table25[[#This Row],[Contract Start Date]])&gt;6,MONTH(Table25[[#This Row],[Contract Start Date]])&lt;=12),YEAR(Table25[[#This Row],[Contract Start Date]])+1,YEAR(Table25[[#This Row],[Contract Start Date]])),"")</f>
        <v>2025</v>
      </c>
      <c r="J1658" s="108">
        <f>Table25[[#This Row],[FY Formula start]]</f>
        <v>2025</v>
      </c>
      <c r="K1658" s="59" t="str">
        <f>"FY"&amp;" "&amp;Table25[[#This Row],[Year Start]]</f>
        <v>FY 2025</v>
      </c>
      <c r="L1658" s="109">
        <f>IFERROR(VLOOKUP(Table25[[#This Row],[Contract No.]],Table3[#All],5,FALSE),"")</f>
        <v>47208</v>
      </c>
      <c r="M1658" s="110">
        <f>IFERROR(IF(Table25[[#This Row],[Contract End Date]]="99/99/9999","No End",IF(AND(MONTH(Table25[[#This Row],[Contract End Date]])&gt;6,MONTH(Table25[[#This Row],[Contract End Date]])&lt;=12),YEAR(Table25[[#This Row],[Contract End Date]])+1,YEAR(Table25[[#This Row],[Contract End Date]]))),"")</f>
        <v>2029</v>
      </c>
      <c r="N1658" s="111">
        <f>Table25[[#This Row],[FY Formula end]]</f>
        <v>2029</v>
      </c>
      <c r="O1658" s="112" t="str">
        <f>IF(Table25[[#This Row],[Year End]]="No End","No End","FY"&amp;" "&amp;Table25[[#This Row],[Year End]])</f>
        <v>FY 2029</v>
      </c>
      <c r="P1658" s="27"/>
      <c r="Q1658" s="104">
        <f>_xlfn.IFNA(IF($B1658="","",VLOOKUP($B1658,'SWC Towers'!$A:$Q,$Q$2,FALSE)),"")</f>
        <v>0.1</v>
      </c>
      <c r="R1658" s="106">
        <f>_xlfn.IFNA(IF($B1658="","",VLOOKUP($B1658,'SWC Towers'!$A:$Q,$R$2,FALSE)),"")</f>
        <v>0.1</v>
      </c>
      <c r="S1658" s="106" t="str">
        <f>_xlfn.IFNA(IF($B1658="","",VLOOKUP($B1658,'SWC Towers'!$A:$Q,$S$2,FALSE)),"")</f>
        <v/>
      </c>
      <c r="T1658" s="106">
        <f>_xlfn.IFNA(IF($B1658="","",VLOOKUP($B1658,'SWC Towers'!$A:$Q,$T$2,FALSE)),"")</f>
        <v>0.2</v>
      </c>
      <c r="U1658" s="104">
        <f>_xlfn.IFNA(IF($B1658="","",VLOOKUP($B1658,'SWC Towers'!$A:$Q,$U$2,FALSE)),"")</f>
        <v>0.2</v>
      </c>
      <c r="V1658" s="104" t="str">
        <f>_xlfn.IFNA(IF($B1658="","",VLOOKUP($B1658,'SWC Towers'!$A:$Q,$V$2,FALSE)),"")</f>
        <v/>
      </c>
      <c r="W1658" s="104">
        <f>_xlfn.IFNA(IF($B1658="","",VLOOKUP($B1658,'SWC Towers'!$A:$Q,$W$2,FALSE)),"")</f>
        <v>0.25</v>
      </c>
      <c r="X1658" s="104" t="str">
        <f>_xlfn.IFNA(IF($B1658="","",VLOOKUP($B1658,'SWC Towers'!$A:$Q,$X$2,FALSE)),"")</f>
        <v/>
      </c>
      <c r="Y1658" s="104" t="str">
        <f>_xlfn.IFNA(IF($B1658="","",VLOOKUP($B1658,'SWC Towers'!$A:$Q,$Y$2,FALSE)),"")</f>
        <v/>
      </c>
      <c r="Z1658" s="104">
        <f>_xlfn.IFNA(IF($B1658="","",VLOOKUP($B1658,'SWC Towers'!$A:$Q,$Z$2,FALSE)),"")</f>
        <v>0.05</v>
      </c>
      <c r="AA1658" s="104">
        <f>_xlfn.IFNA(IF($B1658="","",VLOOKUP($B1658,'SWC Towers'!$A:$Q,$AA$2,FALSE)),"")</f>
        <v>0.1</v>
      </c>
      <c r="AB1658" s="106" t="str">
        <f>_xlfn.IFNA(IF($B1658="","",VLOOKUP($B1658,'SWC Towers'!$A:$Q,$AB$2,FALSE)),"")</f>
        <v/>
      </c>
      <c r="AC1658" s="20">
        <f>SUM(Table25[[#This Row],[IT Tower: Application]:[Other/Non-IT ]])</f>
        <v>1.0000000000000002</v>
      </c>
      <c r="AD1658" s="67"/>
      <c r="AE1658" s="67"/>
      <c r="AF1658" s="67"/>
      <c r="AG1658" s="67"/>
      <c r="AH1658" s="67"/>
      <c r="AI1658" s="67"/>
      <c r="AJ1658" s="67"/>
      <c r="AK1658" s="67"/>
      <c r="AL1658" s="67"/>
      <c r="AM1658" s="67"/>
      <c r="AN1658" s="67"/>
      <c r="AO1658" s="67"/>
      <c r="AP1658" s="67"/>
      <c r="AQ1658" s="67"/>
      <c r="AR1658" s="67"/>
      <c r="AS1658" s="67"/>
      <c r="AT1658" s="67"/>
      <c r="AU1658" s="67"/>
      <c r="AV1658" s="67"/>
      <c r="AW1658" s="67"/>
      <c r="AX1658" s="67"/>
      <c r="AY1658" s="67"/>
      <c r="AZ1658" s="67"/>
      <c r="BA1658" s="67"/>
      <c r="BB1658" s="113"/>
      <c r="BC1658" s="113">
        <v>453539</v>
      </c>
      <c r="BD1658" s="113"/>
      <c r="BE1658" s="113"/>
      <c r="BF1658" s="113"/>
      <c r="BG1658" s="113"/>
      <c r="BH1658" s="113"/>
      <c r="BI1658" s="113"/>
      <c r="BJ1658" s="113"/>
      <c r="BK1658" s="113"/>
      <c r="BL1658" s="113"/>
      <c r="BM1658" s="113"/>
      <c r="BN1658" s="113"/>
      <c r="BO1658" s="113"/>
      <c r="BP1658" s="113"/>
      <c r="BQ1658" s="113"/>
      <c r="BR1658" s="113"/>
      <c r="BS1658" s="113"/>
      <c r="BT1658" s="113"/>
      <c r="BU1658" s="113"/>
      <c r="BV1658" s="113"/>
      <c r="BW1658" s="113"/>
      <c r="BX1658" s="113"/>
      <c r="BY1658" s="113"/>
      <c r="BZ1658" s="113"/>
      <c r="CA1658" s="67"/>
      <c r="CB1658" s="113"/>
      <c r="CC1658" s="69">
        <f>SUM(Table25[[#This Row],[Contract Amount FY00]:[Contract Amount FY50]])</f>
        <v>453539</v>
      </c>
      <c r="CD1658" s="114"/>
    </row>
    <row r="1659" spans="1:82" x14ac:dyDescent="0.25">
      <c r="A1659" s="122" t="s">
        <v>1956</v>
      </c>
      <c r="B1659" s="122" t="s">
        <v>3185</v>
      </c>
      <c r="C1659" s="122" t="s">
        <v>1166</v>
      </c>
      <c r="E1659" s="26" t="str">
        <f>IFERROR(IF(VLOOKUP(Table25[[#This Row],[Contract No.]],Table3[#All],3,FALSE)="","No","Yes"),"")</f>
        <v>No</v>
      </c>
      <c r="F1659" s="107" t="str">
        <f>IFERROR(VLOOKUP(Table25[[#This Row],[Contract No.]],Table3[#All],3,FALSE),"")</f>
        <v/>
      </c>
      <c r="G1659" s="107" t="str">
        <f>IFERROR(IF(Table25[[#This Row],[Cooperative Purchase
(Yes/No)]]="Yes","Yes",IF(VLOOKUP(Table25[[#This Row],[Contract No.]],Table3[#All],1,FALSE)=Table25[[#This Row],[Contract No.]],"Yes","No")),"No")</f>
        <v>Yes</v>
      </c>
      <c r="H1659" s="51">
        <f>IFERROR(VLOOKUP(Table25[[#This Row],[Contract No.]],Table3[#All],4,FALSE),"")</f>
        <v>45717</v>
      </c>
      <c r="I1659" s="28">
        <f>IFERROR(IF(AND(MONTH(Table25[[#This Row],[Contract Start Date]])&gt;6,MONTH(Table25[[#This Row],[Contract Start Date]])&lt;=12),YEAR(Table25[[#This Row],[Contract Start Date]])+1,YEAR(Table25[[#This Row],[Contract Start Date]])),"")</f>
        <v>2025</v>
      </c>
      <c r="J1659" s="108">
        <f>Table25[[#This Row],[FY Formula start]]</f>
        <v>2025</v>
      </c>
      <c r="K1659" s="59" t="str">
        <f>"FY"&amp;" "&amp;Table25[[#This Row],[Year Start]]</f>
        <v>FY 2025</v>
      </c>
      <c r="L1659" s="109">
        <f>IFERROR(VLOOKUP(Table25[[#This Row],[Contract No.]],Table3[#All],5,FALSE),"")</f>
        <v>47208</v>
      </c>
      <c r="M1659" s="110">
        <f>IFERROR(IF(Table25[[#This Row],[Contract End Date]]="99/99/9999","No End",IF(AND(MONTH(Table25[[#This Row],[Contract End Date]])&gt;6,MONTH(Table25[[#This Row],[Contract End Date]])&lt;=12),YEAR(Table25[[#This Row],[Contract End Date]])+1,YEAR(Table25[[#This Row],[Contract End Date]]))),"")</f>
        <v>2029</v>
      </c>
      <c r="N1659" s="111">
        <f>Table25[[#This Row],[FY Formula end]]</f>
        <v>2029</v>
      </c>
      <c r="O1659" s="112" t="str">
        <f>IF(Table25[[#This Row],[Year End]]="No End","No End","FY"&amp;" "&amp;Table25[[#This Row],[Year End]])</f>
        <v>FY 2029</v>
      </c>
      <c r="P1659" s="27"/>
      <c r="Q1659" s="104">
        <f>_xlfn.IFNA(IF($B1659="","",VLOOKUP($B1659,'SWC Towers'!$A:$Q,$Q$2,FALSE)),"")</f>
        <v>0.1</v>
      </c>
      <c r="R1659" s="106">
        <f>_xlfn.IFNA(IF($B1659="","",VLOOKUP($B1659,'SWC Towers'!$A:$Q,$R$2,FALSE)),"")</f>
        <v>0.1</v>
      </c>
      <c r="S1659" s="106" t="str">
        <f>_xlfn.IFNA(IF($B1659="","",VLOOKUP($B1659,'SWC Towers'!$A:$Q,$S$2,FALSE)),"")</f>
        <v/>
      </c>
      <c r="T1659" s="106">
        <f>_xlfn.IFNA(IF($B1659="","",VLOOKUP($B1659,'SWC Towers'!$A:$Q,$T$2,FALSE)),"")</f>
        <v>0.2</v>
      </c>
      <c r="U1659" s="104">
        <f>_xlfn.IFNA(IF($B1659="","",VLOOKUP($B1659,'SWC Towers'!$A:$Q,$U$2,FALSE)),"")</f>
        <v>0.2</v>
      </c>
      <c r="V1659" s="104" t="str">
        <f>_xlfn.IFNA(IF($B1659="","",VLOOKUP($B1659,'SWC Towers'!$A:$Q,$V$2,FALSE)),"")</f>
        <v/>
      </c>
      <c r="W1659" s="104">
        <f>_xlfn.IFNA(IF($B1659="","",VLOOKUP($B1659,'SWC Towers'!$A:$Q,$W$2,FALSE)),"")</f>
        <v>0.25</v>
      </c>
      <c r="X1659" s="104" t="str">
        <f>_xlfn.IFNA(IF($B1659="","",VLOOKUP($B1659,'SWC Towers'!$A:$Q,$X$2,FALSE)),"")</f>
        <v/>
      </c>
      <c r="Y1659" s="104" t="str">
        <f>_xlfn.IFNA(IF($B1659="","",VLOOKUP($B1659,'SWC Towers'!$A:$Q,$Y$2,FALSE)),"")</f>
        <v/>
      </c>
      <c r="Z1659" s="104">
        <f>_xlfn.IFNA(IF($B1659="","",VLOOKUP($B1659,'SWC Towers'!$A:$Q,$Z$2,FALSE)),"")</f>
        <v>0.05</v>
      </c>
      <c r="AA1659" s="104">
        <f>_xlfn.IFNA(IF($B1659="","",VLOOKUP($B1659,'SWC Towers'!$A:$Q,$AA$2,FALSE)),"")</f>
        <v>0.1</v>
      </c>
      <c r="AB1659" s="106" t="str">
        <f>_xlfn.IFNA(IF($B1659="","",VLOOKUP($B1659,'SWC Towers'!$A:$Q,$AB$2,FALSE)),"")</f>
        <v/>
      </c>
      <c r="AC1659" s="20">
        <f>SUM(Table25[[#This Row],[IT Tower: Application]:[Other/Non-IT ]])</f>
        <v>1.0000000000000002</v>
      </c>
      <c r="AD1659" s="67"/>
      <c r="AE1659" s="67"/>
      <c r="AF1659" s="67"/>
      <c r="AG1659" s="67"/>
      <c r="AH1659" s="67"/>
      <c r="AI1659" s="67"/>
      <c r="AJ1659" s="67"/>
      <c r="AK1659" s="67"/>
      <c r="AL1659" s="67"/>
      <c r="AM1659" s="67"/>
      <c r="AN1659" s="67"/>
      <c r="AO1659" s="67"/>
      <c r="AP1659" s="67"/>
      <c r="AQ1659" s="67"/>
      <c r="AR1659" s="67"/>
      <c r="AS1659" s="67"/>
      <c r="AT1659" s="67"/>
      <c r="AU1659" s="67"/>
      <c r="AV1659" s="67"/>
      <c r="AW1659" s="67"/>
      <c r="AX1659" s="67"/>
      <c r="AY1659" s="67"/>
      <c r="AZ1659" s="67"/>
      <c r="BA1659" s="67"/>
      <c r="BB1659" s="113"/>
      <c r="BC1659" s="113">
        <v>1668450</v>
      </c>
      <c r="BD1659" s="113"/>
      <c r="BE1659" s="113"/>
      <c r="BF1659" s="113"/>
      <c r="BG1659" s="113"/>
      <c r="BH1659" s="113"/>
      <c r="BI1659" s="113"/>
      <c r="BJ1659" s="113"/>
      <c r="BK1659" s="113"/>
      <c r="BL1659" s="113"/>
      <c r="BM1659" s="113"/>
      <c r="BN1659" s="113"/>
      <c r="BO1659" s="113"/>
      <c r="BP1659" s="113"/>
      <c r="BQ1659" s="113"/>
      <c r="BR1659" s="113"/>
      <c r="BS1659" s="113"/>
      <c r="BT1659" s="113"/>
      <c r="BU1659" s="113"/>
      <c r="BV1659" s="113"/>
      <c r="BW1659" s="113"/>
      <c r="BX1659" s="113"/>
      <c r="BY1659" s="113"/>
      <c r="BZ1659" s="113"/>
      <c r="CA1659" s="67"/>
      <c r="CB1659" s="113"/>
      <c r="CC1659" s="69">
        <f>SUM(Table25[[#This Row],[Contract Amount FY00]:[Contract Amount FY50]])</f>
        <v>1668450</v>
      </c>
      <c r="CD1659" s="114"/>
    </row>
    <row r="1660" spans="1:82" x14ac:dyDescent="0.25">
      <c r="A1660" s="122" t="s">
        <v>1956</v>
      </c>
      <c r="B1660" s="122" t="s">
        <v>3185</v>
      </c>
      <c r="C1660" s="122" t="s">
        <v>3250</v>
      </c>
      <c r="E1660" s="26" t="str">
        <f>IFERROR(IF(VLOOKUP(Table25[[#This Row],[Contract No.]],Table3[#All],3,FALSE)="","No","Yes"),"")</f>
        <v>No</v>
      </c>
      <c r="F1660" s="107" t="str">
        <f>IFERROR(VLOOKUP(Table25[[#This Row],[Contract No.]],Table3[#All],3,FALSE),"")</f>
        <v/>
      </c>
      <c r="G1660" s="107" t="str">
        <f>IFERROR(IF(Table25[[#This Row],[Cooperative Purchase
(Yes/No)]]="Yes","Yes",IF(VLOOKUP(Table25[[#This Row],[Contract No.]],Table3[#All],1,FALSE)=Table25[[#This Row],[Contract No.]],"Yes","No")),"No")</f>
        <v>Yes</v>
      </c>
      <c r="H1660" s="51">
        <f>IFERROR(VLOOKUP(Table25[[#This Row],[Contract No.]],Table3[#All],4,FALSE),"")</f>
        <v>45717</v>
      </c>
      <c r="I1660" s="28">
        <f>IFERROR(IF(AND(MONTH(Table25[[#This Row],[Contract Start Date]])&gt;6,MONTH(Table25[[#This Row],[Contract Start Date]])&lt;=12),YEAR(Table25[[#This Row],[Contract Start Date]])+1,YEAR(Table25[[#This Row],[Contract Start Date]])),"")</f>
        <v>2025</v>
      </c>
      <c r="J1660" s="108">
        <f>Table25[[#This Row],[FY Formula start]]</f>
        <v>2025</v>
      </c>
      <c r="K1660" s="59" t="str">
        <f>"FY"&amp;" "&amp;Table25[[#This Row],[Year Start]]</f>
        <v>FY 2025</v>
      </c>
      <c r="L1660" s="109">
        <f>IFERROR(VLOOKUP(Table25[[#This Row],[Contract No.]],Table3[#All],5,FALSE),"")</f>
        <v>47208</v>
      </c>
      <c r="M1660" s="110">
        <f>IFERROR(IF(Table25[[#This Row],[Contract End Date]]="99/99/9999","No End",IF(AND(MONTH(Table25[[#This Row],[Contract End Date]])&gt;6,MONTH(Table25[[#This Row],[Contract End Date]])&lt;=12),YEAR(Table25[[#This Row],[Contract End Date]])+1,YEAR(Table25[[#This Row],[Contract End Date]]))),"")</f>
        <v>2029</v>
      </c>
      <c r="N1660" s="111">
        <f>Table25[[#This Row],[FY Formula end]]</f>
        <v>2029</v>
      </c>
      <c r="O1660" s="112" t="str">
        <f>IF(Table25[[#This Row],[Year End]]="No End","No End","FY"&amp;" "&amp;Table25[[#This Row],[Year End]])</f>
        <v>FY 2029</v>
      </c>
      <c r="P1660" s="27"/>
      <c r="Q1660" s="104">
        <f>_xlfn.IFNA(IF($B1660="","",VLOOKUP($B1660,'SWC Towers'!$A:$Q,$Q$2,FALSE)),"")</f>
        <v>0.1</v>
      </c>
      <c r="R1660" s="106">
        <f>_xlfn.IFNA(IF($B1660="","",VLOOKUP($B1660,'SWC Towers'!$A:$Q,$R$2,FALSE)),"")</f>
        <v>0.1</v>
      </c>
      <c r="S1660" s="106" t="str">
        <f>_xlfn.IFNA(IF($B1660="","",VLOOKUP($B1660,'SWC Towers'!$A:$Q,$S$2,FALSE)),"")</f>
        <v/>
      </c>
      <c r="T1660" s="106">
        <f>_xlfn.IFNA(IF($B1660="","",VLOOKUP($B1660,'SWC Towers'!$A:$Q,$T$2,FALSE)),"")</f>
        <v>0.2</v>
      </c>
      <c r="U1660" s="104">
        <f>_xlfn.IFNA(IF($B1660="","",VLOOKUP($B1660,'SWC Towers'!$A:$Q,$U$2,FALSE)),"")</f>
        <v>0.2</v>
      </c>
      <c r="V1660" s="104" t="str">
        <f>_xlfn.IFNA(IF($B1660="","",VLOOKUP($B1660,'SWC Towers'!$A:$Q,$V$2,FALSE)),"")</f>
        <v/>
      </c>
      <c r="W1660" s="104">
        <f>_xlfn.IFNA(IF($B1660="","",VLOOKUP($B1660,'SWC Towers'!$A:$Q,$W$2,FALSE)),"")</f>
        <v>0.25</v>
      </c>
      <c r="X1660" s="104" t="str">
        <f>_xlfn.IFNA(IF($B1660="","",VLOOKUP($B1660,'SWC Towers'!$A:$Q,$X$2,FALSE)),"")</f>
        <v/>
      </c>
      <c r="Y1660" s="104" t="str">
        <f>_xlfn.IFNA(IF($B1660="","",VLOOKUP($B1660,'SWC Towers'!$A:$Q,$Y$2,FALSE)),"")</f>
        <v/>
      </c>
      <c r="Z1660" s="104">
        <f>_xlfn.IFNA(IF($B1660="","",VLOOKUP($B1660,'SWC Towers'!$A:$Q,$Z$2,FALSE)),"")</f>
        <v>0.05</v>
      </c>
      <c r="AA1660" s="104">
        <f>_xlfn.IFNA(IF($B1660="","",VLOOKUP($B1660,'SWC Towers'!$A:$Q,$AA$2,FALSE)),"")</f>
        <v>0.1</v>
      </c>
      <c r="AB1660" s="106" t="str">
        <f>_xlfn.IFNA(IF($B1660="","",VLOOKUP($B1660,'SWC Towers'!$A:$Q,$AB$2,FALSE)),"")</f>
        <v/>
      </c>
      <c r="AC1660" s="20">
        <f>SUM(Table25[[#This Row],[IT Tower: Application]:[Other/Non-IT ]])</f>
        <v>1.0000000000000002</v>
      </c>
      <c r="AD1660" s="67"/>
      <c r="AE1660" s="67"/>
      <c r="AF1660" s="67"/>
      <c r="AG1660" s="67"/>
      <c r="AH1660" s="67"/>
      <c r="AI1660" s="67"/>
      <c r="AJ1660" s="67"/>
      <c r="AK1660" s="67"/>
      <c r="AL1660" s="67"/>
      <c r="AM1660" s="67"/>
      <c r="AN1660" s="67"/>
      <c r="AO1660" s="67"/>
      <c r="AP1660" s="67"/>
      <c r="AQ1660" s="67"/>
      <c r="AR1660" s="67"/>
      <c r="AS1660" s="67"/>
      <c r="AT1660" s="67"/>
      <c r="AU1660" s="67"/>
      <c r="AV1660" s="67"/>
      <c r="AW1660" s="67"/>
      <c r="AX1660" s="67"/>
      <c r="AY1660" s="67"/>
      <c r="AZ1660" s="67"/>
      <c r="BA1660" s="67"/>
      <c r="BB1660" s="113"/>
      <c r="BC1660" s="113">
        <v>129047</v>
      </c>
      <c r="BD1660" s="113"/>
      <c r="BE1660" s="113"/>
      <c r="BF1660" s="113"/>
      <c r="BG1660" s="113"/>
      <c r="BH1660" s="113"/>
      <c r="BI1660" s="113"/>
      <c r="BJ1660" s="113"/>
      <c r="BK1660" s="113"/>
      <c r="BL1660" s="113"/>
      <c r="BM1660" s="113"/>
      <c r="BN1660" s="113"/>
      <c r="BO1660" s="113"/>
      <c r="BP1660" s="113"/>
      <c r="BQ1660" s="113"/>
      <c r="BR1660" s="113"/>
      <c r="BS1660" s="113"/>
      <c r="BT1660" s="113"/>
      <c r="BU1660" s="113"/>
      <c r="BV1660" s="113"/>
      <c r="BW1660" s="113"/>
      <c r="BX1660" s="113"/>
      <c r="BY1660" s="113"/>
      <c r="BZ1660" s="113"/>
      <c r="CA1660" s="67"/>
      <c r="CB1660" s="113"/>
      <c r="CC1660" s="69">
        <f>SUM(Table25[[#This Row],[Contract Amount FY00]:[Contract Amount FY50]])</f>
        <v>129047</v>
      </c>
      <c r="CD1660" s="114"/>
    </row>
    <row r="1661" spans="1:82" x14ac:dyDescent="0.25">
      <c r="A1661" s="122" t="s">
        <v>1956</v>
      </c>
      <c r="B1661" s="122" t="s">
        <v>3185</v>
      </c>
      <c r="C1661" s="122" t="s">
        <v>1169</v>
      </c>
      <c r="E1661" s="26" t="str">
        <f>IFERROR(IF(VLOOKUP(Table25[[#This Row],[Contract No.]],Table3[#All],3,FALSE)="","No","Yes"),"")</f>
        <v>No</v>
      </c>
      <c r="F1661" s="107" t="str">
        <f>IFERROR(VLOOKUP(Table25[[#This Row],[Contract No.]],Table3[#All],3,FALSE),"")</f>
        <v/>
      </c>
      <c r="G1661" s="107" t="str">
        <f>IFERROR(IF(Table25[[#This Row],[Cooperative Purchase
(Yes/No)]]="Yes","Yes",IF(VLOOKUP(Table25[[#This Row],[Contract No.]],Table3[#All],1,FALSE)=Table25[[#This Row],[Contract No.]],"Yes","No")),"No")</f>
        <v>Yes</v>
      </c>
      <c r="H1661" s="51">
        <f>IFERROR(VLOOKUP(Table25[[#This Row],[Contract No.]],Table3[#All],4,FALSE),"")</f>
        <v>45717</v>
      </c>
      <c r="I1661" s="28">
        <f>IFERROR(IF(AND(MONTH(Table25[[#This Row],[Contract Start Date]])&gt;6,MONTH(Table25[[#This Row],[Contract Start Date]])&lt;=12),YEAR(Table25[[#This Row],[Contract Start Date]])+1,YEAR(Table25[[#This Row],[Contract Start Date]])),"")</f>
        <v>2025</v>
      </c>
      <c r="J1661" s="108">
        <f>Table25[[#This Row],[FY Formula start]]</f>
        <v>2025</v>
      </c>
      <c r="K1661" s="59" t="str">
        <f>"FY"&amp;" "&amp;Table25[[#This Row],[Year Start]]</f>
        <v>FY 2025</v>
      </c>
      <c r="L1661" s="109">
        <f>IFERROR(VLOOKUP(Table25[[#This Row],[Contract No.]],Table3[#All],5,FALSE),"")</f>
        <v>47208</v>
      </c>
      <c r="M1661" s="110">
        <f>IFERROR(IF(Table25[[#This Row],[Contract End Date]]="99/99/9999","No End",IF(AND(MONTH(Table25[[#This Row],[Contract End Date]])&gt;6,MONTH(Table25[[#This Row],[Contract End Date]])&lt;=12),YEAR(Table25[[#This Row],[Contract End Date]])+1,YEAR(Table25[[#This Row],[Contract End Date]]))),"")</f>
        <v>2029</v>
      </c>
      <c r="N1661" s="111">
        <f>Table25[[#This Row],[FY Formula end]]</f>
        <v>2029</v>
      </c>
      <c r="O1661" s="112" t="str">
        <f>IF(Table25[[#This Row],[Year End]]="No End","No End","FY"&amp;" "&amp;Table25[[#This Row],[Year End]])</f>
        <v>FY 2029</v>
      </c>
      <c r="P1661" s="27"/>
      <c r="Q1661" s="104">
        <f>_xlfn.IFNA(IF($B1661="","",VLOOKUP($B1661,'SWC Towers'!$A:$Q,$Q$2,FALSE)),"")</f>
        <v>0.1</v>
      </c>
      <c r="R1661" s="106">
        <f>_xlfn.IFNA(IF($B1661="","",VLOOKUP($B1661,'SWC Towers'!$A:$Q,$R$2,FALSE)),"")</f>
        <v>0.1</v>
      </c>
      <c r="S1661" s="106" t="str">
        <f>_xlfn.IFNA(IF($B1661="","",VLOOKUP($B1661,'SWC Towers'!$A:$Q,$S$2,FALSE)),"")</f>
        <v/>
      </c>
      <c r="T1661" s="106">
        <f>_xlfn.IFNA(IF($B1661="","",VLOOKUP($B1661,'SWC Towers'!$A:$Q,$T$2,FALSE)),"")</f>
        <v>0.2</v>
      </c>
      <c r="U1661" s="104">
        <f>_xlfn.IFNA(IF($B1661="","",VLOOKUP($B1661,'SWC Towers'!$A:$Q,$U$2,FALSE)),"")</f>
        <v>0.2</v>
      </c>
      <c r="V1661" s="104" t="str">
        <f>_xlfn.IFNA(IF($B1661="","",VLOOKUP($B1661,'SWC Towers'!$A:$Q,$V$2,FALSE)),"")</f>
        <v/>
      </c>
      <c r="W1661" s="104">
        <f>_xlfn.IFNA(IF($B1661="","",VLOOKUP($B1661,'SWC Towers'!$A:$Q,$W$2,FALSE)),"")</f>
        <v>0.25</v>
      </c>
      <c r="X1661" s="104" t="str">
        <f>_xlfn.IFNA(IF($B1661="","",VLOOKUP($B1661,'SWC Towers'!$A:$Q,$X$2,FALSE)),"")</f>
        <v/>
      </c>
      <c r="Y1661" s="104" t="str">
        <f>_xlfn.IFNA(IF($B1661="","",VLOOKUP($B1661,'SWC Towers'!$A:$Q,$Y$2,FALSE)),"")</f>
        <v/>
      </c>
      <c r="Z1661" s="104">
        <f>_xlfn.IFNA(IF($B1661="","",VLOOKUP($B1661,'SWC Towers'!$A:$Q,$Z$2,FALSE)),"")</f>
        <v>0.05</v>
      </c>
      <c r="AA1661" s="104">
        <f>_xlfn.IFNA(IF($B1661="","",VLOOKUP($B1661,'SWC Towers'!$A:$Q,$AA$2,FALSE)),"")</f>
        <v>0.1</v>
      </c>
      <c r="AB1661" s="106" t="str">
        <f>_xlfn.IFNA(IF($B1661="","",VLOOKUP($B1661,'SWC Towers'!$A:$Q,$AB$2,FALSE)),"")</f>
        <v/>
      </c>
      <c r="AC1661" s="20">
        <f>SUM(Table25[[#This Row],[IT Tower: Application]:[Other/Non-IT ]])</f>
        <v>1.0000000000000002</v>
      </c>
      <c r="AD1661" s="67"/>
      <c r="AE1661" s="67"/>
      <c r="AF1661" s="67"/>
      <c r="AG1661" s="67"/>
      <c r="AH1661" s="67"/>
      <c r="AI1661" s="67"/>
      <c r="AJ1661" s="67"/>
      <c r="AK1661" s="67"/>
      <c r="AL1661" s="67"/>
      <c r="AM1661" s="67"/>
      <c r="AN1661" s="67"/>
      <c r="AO1661" s="67"/>
      <c r="AP1661" s="67"/>
      <c r="AQ1661" s="67"/>
      <c r="AR1661" s="67"/>
      <c r="AS1661" s="67"/>
      <c r="AT1661" s="67"/>
      <c r="AU1661" s="67"/>
      <c r="AV1661" s="67"/>
      <c r="AW1661" s="67"/>
      <c r="AX1661" s="67"/>
      <c r="AY1661" s="67"/>
      <c r="AZ1661" s="67"/>
      <c r="BA1661" s="67"/>
      <c r="BB1661" s="113"/>
      <c r="BC1661" s="113">
        <v>29814</v>
      </c>
      <c r="BD1661" s="113"/>
      <c r="BE1661" s="113"/>
      <c r="BF1661" s="113"/>
      <c r="BG1661" s="113"/>
      <c r="BH1661" s="113"/>
      <c r="BI1661" s="113"/>
      <c r="BJ1661" s="113"/>
      <c r="BK1661" s="113"/>
      <c r="BL1661" s="113"/>
      <c r="BM1661" s="113"/>
      <c r="BN1661" s="113"/>
      <c r="BO1661" s="113"/>
      <c r="BP1661" s="113"/>
      <c r="BQ1661" s="113"/>
      <c r="BR1661" s="113"/>
      <c r="BS1661" s="113"/>
      <c r="BT1661" s="113"/>
      <c r="BU1661" s="113"/>
      <c r="BV1661" s="113"/>
      <c r="BW1661" s="113"/>
      <c r="BX1661" s="113"/>
      <c r="BY1661" s="113"/>
      <c r="BZ1661" s="113"/>
      <c r="CA1661" s="67"/>
      <c r="CB1661" s="113"/>
      <c r="CC1661" s="69">
        <f>SUM(Table25[[#This Row],[Contract Amount FY00]:[Contract Amount FY50]])</f>
        <v>29814</v>
      </c>
      <c r="CD1661" s="114"/>
    </row>
    <row r="1662" spans="1:82" x14ac:dyDescent="0.25">
      <c r="A1662" s="122" t="s">
        <v>1956</v>
      </c>
      <c r="B1662" s="122" t="s">
        <v>3185</v>
      </c>
      <c r="C1662" s="122" t="s">
        <v>1172</v>
      </c>
      <c r="E1662" s="26" t="str">
        <f>IFERROR(IF(VLOOKUP(Table25[[#This Row],[Contract No.]],Table3[#All],3,FALSE)="","No","Yes"),"")</f>
        <v>No</v>
      </c>
      <c r="F1662" s="107" t="str">
        <f>IFERROR(VLOOKUP(Table25[[#This Row],[Contract No.]],Table3[#All],3,FALSE),"")</f>
        <v/>
      </c>
      <c r="G1662" s="107" t="str">
        <f>IFERROR(IF(Table25[[#This Row],[Cooperative Purchase
(Yes/No)]]="Yes","Yes",IF(VLOOKUP(Table25[[#This Row],[Contract No.]],Table3[#All],1,FALSE)=Table25[[#This Row],[Contract No.]],"Yes","No")),"No")</f>
        <v>Yes</v>
      </c>
      <c r="H1662" s="51">
        <f>IFERROR(VLOOKUP(Table25[[#This Row],[Contract No.]],Table3[#All],4,FALSE),"")</f>
        <v>45717</v>
      </c>
      <c r="I1662" s="28">
        <f>IFERROR(IF(AND(MONTH(Table25[[#This Row],[Contract Start Date]])&gt;6,MONTH(Table25[[#This Row],[Contract Start Date]])&lt;=12),YEAR(Table25[[#This Row],[Contract Start Date]])+1,YEAR(Table25[[#This Row],[Contract Start Date]])),"")</f>
        <v>2025</v>
      </c>
      <c r="J1662" s="108">
        <f>Table25[[#This Row],[FY Formula start]]</f>
        <v>2025</v>
      </c>
      <c r="K1662" s="59" t="str">
        <f>"FY"&amp;" "&amp;Table25[[#This Row],[Year Start]]</f>
        <v>FY 2025</v>
      </c>
      <c r="L1662" s="109">
        <f>IFERROR(VLOOKUP(Table25[[#This Row],[Contract No.]],Table3[#All],5,FALSE),"")</f>
        <v>47208</v>
      </c>
      <c r="M1662" s="110">
        <f>IFERROR(IF(Table25[[#This Row],[Contract End Date]]="99/99/9999","No End",IF(AND(MONTH(Table25[[#This Row],[Contract End Date]])&gt;6,MONTH(Table25[[#This Row],[Contract End Date]])&lt;=12),YEAR(Table25[[#This Row],[Contract End Date]])+1,YEAR(Table25[[#This Row],[Contract End Date]]))),"")</f>
        <v>2029</v>
      </c>
      <c r="N1662" s="111">
        <f>Table25[[#This Row],[FY Formula end]]</f>
        <v>2029</v>
      </c>
      <c r="O1662" s="112" t="str">
        <f>IF(Table25[[#This Row],[Year End]]="No End","No End","FY"&amp;" "&amp;Table25[[#This Row],[Year End]])</f>
        <v>FY 2029</v>
      </c>
      <c r="P1662" s="27"/>
      <c r="Q1662" s="104">
        <f>_xlfn.IFNA(IF($B1662="","",VLOOKUP($B1662,'SWC Towers'!$A:$Q,$Q$2,FALSE)),"")</f>
        <v>0.1</v>
      </c>
      <c r="R1662" s="106">
        <f>_xlfn.IFNA(IF($B1662="","",VLOOKUP($B1662,'SWC Towers'!$A:$Q,$R$2,FALSE)),"")</f>
        <v>0.1</v>
      </c>
      <c r="S1662" s="106" t="str">
        <f>_xlfn.IFNA(IF($B1662="","",VLOOKUP($B1662,'SWC Towers'!$A:$Q,$S$2,FALSE)),"")</f>
        <v/>
      </c>
      <c r="T1662" s="106">
        <f>_xlfn.IFNA(IF($B1662="","",VLOOKUP($B1662,'SWC Towers'!$A:$Q,$T$2,FALSE)),"")</f>
        <v>0.2</v>
      </c>
      <c r="U1662" s="104">
        <f>_xlfn.IFNA(IF($B1662="","",VLOOKUP($B1662,'SWC Towers'!$A:$Q,$U$2,FALSE)),"")</f>
        <v>0.2</v>
      </c>
      <c r="V1662" s="104" t="str">
        <f>_xlfn.IFNA(IF($B1662="","",VLOOKUP($B1662,'SWC Towers'!$A:$Q,$V$2,FALSE)),"")</f>
        <v/>
      </c>
      <c r="W1662" s="104">
        <f>_xlfn.IFNA(IF($B1662="","",VLOOKUP($B1662,'SWC Towers'!$A:$Q,$W$2,FALSE)),"")</f>
        <v>0.25</v>
      </c>
      <c r="X1662" s="104" t="str">
        <f>_xlfn.IFNA(IF($B1662="","",VLOOKUP($B1662,'SWC Towers'!$A:$Q,$X$2,FALSE)),"")</f>
        <v/>
      </c>
      <c r="Y1662" s="104" t="str">
        <f>_xlfn.IFNA(IF($B1662="","",VLOOKUP($B1662,'SWC Towers'!$A:$Q,$Y$2,FALSE)),"")</f>
        <v/>
      </c>
      <c r="Z1662" s="104">
        <f>_xlfn.IFNA(IF($B1662="","",VLOOKUP($B1662,'SWC Towers'!$A:$Q,$Z$2,FALSE)),"")</f>
        <v>0.05</v>
      </c>
      <c r="AA1662" s="104">
        <f>_xlfn.IFNA(IF($B1662="","",VLOOKUP($B1662,'SWC Towers'!$A:$Q,$AA$2,FALSE)),"")</f>
        <v>0.1</v>
      </c>
      <c r="AB1662" s="106" t="str">
        <f>_xlfn.IFNA(IF($B1662="","",VLOOKUP($B1662,'SWC Towers'!$A:$Q,$AB$2,FALSE)),"")</f>
        <v/>
      </c>
      <c r="AC1662" s="20">
        <f>SUM(Table25[[#This Row],[IT Tower: Application]:[Other/Non-IT ]])</f>
        <v>1.0000000000000002</v>
      </c>
      <c r="AD1662" s="67"/>
      <c r="AE1662" s="67"/>
      <c r="AF1662" s="67"/>
      <c r="AG1662" s="67"/>
      <c r="AH1662" s="67"/>
      <c r="AI1662" s="67"/>
      <c r="AJ1662" s="67"/>
      <c r="AK1662" s="67"/>
      <c r="AL1662" s="67"/>
      <c r="AM1662" s="67"/>
      <c r="AN1662" s="67"/>
      <c r="AO1662" s="67"/>
      <c r="AP1662" s="67"/>
      <c r="AQ1662" s="67"/>
      <c r="AR1662" s="67"/>
      <c r="AS1662" s="67"/>
      <c r="AT1662" s="67"/>
      <c r="AU1662" s="67"/>
      <c r="AV1662" s="67"/>
      <c r="AW1662" s="67"/>
      <c r="AX1662" s="67"/>
      <c r="AY1662" s="67"/>
      <c r="AZ1662" s="67"/>
      <c r="BA1662" s="67"/>
      <c r="BB1662" s="113"/>
      <c r="BC1662" s="113">
        <v>54620</v>
      </c>
      <c r="BD1662" s="113"/>
      <c r="BE1662" s="113"/>
      <c r="BF1662" s="113"/>
      <c r="BG1662" s="113"/>
      <c r="BH1662" s="113"/>
      <c r="BI1662" s="113"/>
      <c r="BJ1662" s="113"/>
      <c r="BK1662" s="113"/>
      <c r="BL1662" s="113"/>
      <c r="BM1662" s="113"/>
      <c r="BN1662" s="113"/>
      <c r="BO1662" s="113"/>
      <c r="BP1662" s="113"/>
      <c r="BQ1662" s="113"/>
      <c r="BR1662" s="113"/>
      <c r="BS1662" s="113"/>
      <c r="BT1662" s="113"/>
      <c r="BU1662" s="113"/>
      <c r="BV1662" s="113"/>
      <c r="BW1662" s="113"/>
      <c r="BX1662" s="113"/>
      <c r="BY1662" s="113"/>
      <c r="BZ1662" s="113"/>
      <c r="CA1662" s="67"/>
      <c r="CB1662" s="113"/>
      <c r="CC1662" s="69">
        <f>SUM(Table25[[#This Row],[Contract Amount FY00]:[Contract Amount FY50]])</f>
        <v>54620</v>
      </c>
      <c r="CD1662" s="114"/>
    </row>
    <row r="1663" spans="1:82" x14ac:dyDescent="0.25">
      <c r="A1663" s="122" t="s">
        <v>1956</v>
      </c>
      <c r="B1663" s="122" t="s">
        <v>3185</v>
      </c>
      <c r="C1663" s="122" t="s">
        <v>1173</v>
      </c>
      <c r="E1663" s="26" t="str">
        <f>IFERROR(IF(VLOOKUP(Table25[[#This Row],[Contract No.]],Table3[#All],3,FALSE)="","No","Yes"),"")</f>
        <v>No</v>
      </c>
      <c r="F1663" s="107" t="str">
        <f>IFERROR(VLOOKUP(Table25[[#This Row],[Contract No.]],Table3[#All],3,FALSE),"")</f>
        <v/>
      </c>
      <c r="G1663" s="107" t="str">
        <f>IFERROR(IF(Table25[[#This Row],[Cooperative Purchase
(Yes/No)]]="Yes","Yes",IF(VLOOKUP(Table25[[#This Row],[Contract No.]],Table3[#All],1,FALSE)=Table25[[#This Row],[Contract No.]],"Yes","No")),"No")</f>
        <v>Yes</v>
      </c>
      <c r="H1663" s="51">
        <f>IFERROR(VLOOKUP(Table25[[#This Row],[Contract No.]],Table3[#All],4,FALSE),"")</f>
        <v>45717</v>
      </c>
      <c r="I1663" s="28">
        <f>IFERROR(IF(AND(MONTH(Table25[[#This Row],[Contract Start Date]])&gt;6,MONTH(Table25[[#This Row],[Contract Start Date]])&lt;=12),YEAR(Table25[[#This Row],[Contract Start Date]])+1,YEAR(Table25[[#This Row],[Contract Start Date]])),"")</f>
        <v>2025</v>
      </c>
      <c r="J1663" s="108">
        <f>Table25[[#This Row],[FY Formula start]]</f>
        <v>2025</v>
      </c>
      <c r="K1663" s="59" t="str">
        <f>"FY"&amp;" "&amp;Table25[[#This Row],[Year Start]]</f>
        <v>FY 2025</v>
      </c>
      <c r="L1663" s="109">
        <f>IFERROR(VLOOKUP(Table25[[#This Row],[Contract No.]],Table3[#All],5,FALSE),"")</f>
        <v>47208</v>
      </c>
      <c r="M1663" s="110">
        <f>IFERROR(IF(Table25[[#This Row],[Contract End Date]]="99/99/9999","No End",IF(AND(MONTH(Table25[[#This Row],[Contract End Date]])&gt;6,MONTH(Table25[[#This Row],[Contract End Date]])&lt;=12),YEAR(Table25[[#This Row],[Contract End Date]])+1,YEAR(Table25[[#This Row],[Contract End Date]]))),"")</f>
        <v>2029</v>
      </c>
      <c r="N1663" s="111">
        <f>Table25[[#This Row],[FY Formula end]]</f>
        <v>2029</v>
      </c>
      <c r="O1663" s="112" t="str">
        <f>IF(Table25[[#This Row],[Year End]]="No End","No End","FY"&amp;" "&amp;Table25[[#This Row],[Year End]])</f>
        <v>FY 2029</v>
      </c>
      <c r="P1663" s="27"/>
      <c r="Q1663" s="104">
        <f>_xlfn.IFNA(IF($B1663="","",VLOOKUP($B1663,'SWC Towers'!$A:$Q,$Q$2,FALSE)),"")</f>
        <v>0.1</v>
      </c>
      <c r="R1663" s="106">
        <f>_xlfn.IFNA(IF($B1663="","",VLOOKUP($B1663,'SWC Towers'!$A:$Q,$R$2,FALSE)),"")</f>
        <v>0.1</v>
      </c>
      <c r="S1663" s="106" t="str">
        <f>_xlfn.IFNA(IF($B1663="","",VLOOKUP($B1663,'SWC Towers'!$A:$Q,$S$2,FALSE)),"")</f>
        <v/>
      </c>
      <c r="T1663" s="106">
        <f>_xlfn.IFNA(IF($B1663="","",VLOOKUP($B1663,'SWC Towers'!$A:$Q,$T$2,FALSE)),"")</f>
        <v>0.2</v>
      </c>
      <c r="U1663" s="104">
        <f>_xlfn.IFNA(IF($B1663="","",VLOOKUP($B1663,'SWC Towers'!$A:$Q,$U$2,FALSE)),"")</f>
        <v>0.2</v>
      </c>
      <c r="V1663" s="104" t="str">
        <f>_xlfn.IFNA(IF($B1663="","",VLOOKUP($B1663,'SWC Towers'!$A:$Q,$V$2,FALSE)),"")</f>
        <v/>
      </c>
      <c r="W1663" s="104">
        <f>_xlfn.IFNA(IF($B1663="","",VLOOKUP($B1663,'SWC Towers'!$A:$Q,$W$2,FALSE)),"")</f>
        <v>0.25</v>
      </c>
      <c r="X1663" s="104" t="str">
        <f>_xlfn.IFNA(IF($B1663="","",VLOOKUP($B1663,'SWC Towers'!$A:$Q,$X$2,FALSE)),"")</f>
        <v/>
      </c>
      <c r="Y1663" s="104" t="str">
        <f>_xlfn.IFNA(IF($B1663="","",VLOOKUP($B1663,'SWC Towers'!$A:$Q,$Y$2,FALSE)),"")</f>
        <v/>
      </c>
      <c r="Z1663" s="104">
        <f>_xlfn.IFNA(IF($B1663="","",VLOOKUP($B1663,'SWC Towers'!$A:$Q,$Z$2,FALSE)),"")</f>
        <v>0.05</v>
      </c>
      <c r="AA1663" s="104">
        <f>_xlfn.IFNA(IF($B1663="","",VLOOKUP($B1663,'SWC Towers'!$A:$Q,$AA$2,FALSE)),"")</f>
        <v>0.1</v>
      </c>
      <c r="AB1663" s="106" t="str">
        <f>_xlfn.IFNA(IF($B1663="","",VLOOKUP($B1663,'SWC Towers'!$A:$Q,$AB$2,FALSE)),"")</f>
        <v/>
      </c>
      <c r="AC1663" s="20">
        <f>SUM(Table25[[#This Row],[IT Tower: Application]:[Other/Non-IT ]])</f>
        <v>1.0000000000000002</v>
      </c>
      <c r="AD1663" s="67"/>
      <c r="AE1663" s="67"/>
      <c r="AF1663" s="67"/>
      <c r="AG1663" s="67"/>
      <c r="AH1663" s="67"/>
      <c r="AI1663" s="67"/>
      <c r="AJ1663" s="67"/>
      <c r="AK1663" s="67"/>
      <c r="AL1663" s="67"/>
      <c r="AM1663" s="67"/>
      <c r="AN1663" s="67"/>
      <c r="AO1663" s="67"/>
      <c r="AP1663" s="67"/>
      <c r="AQ1663" s="67"/>
      <c r="AR1663" s="67"/>
      <c r="AS1663" s="67"/>
      <c r="AT1663" s="67"/>
      <c r="AU1663" s="67"/>
      <c r="AV1663" s="67"/>
      <c r="AW1663" s="67"/>
      <c r="AX1663" s="67"/>
      <c r="AY1663" s="67"/>
      <c r="AZ1663" s="67"/>
      <c r="BA1663" s="67"/>
      <c r="BB1663" s="113"/>
      <c r="BC1663" s="113">
        <v>27117</v>
      </c>
      <c r="BD1663" s="113"/>
      <c r="BE1663" s="113"/>
      <c r="BF1663" s="113"/>
      <c r="BG1663" s="113"/>
      <c r="BH1663" s="113"/>
      <c r="BI1663" s="113"/>
      <c r="BJ1663" s="113"/>
      <c r="BK1663" s="113"/>
      <c r="BL1663" s="113"/>
      <c r="BM1663" s="113"/>
      <c r="BN1663" s="113"/>
      <c r="BO1663" s="113"/>
      <c r="BP1663" s="113"/>
      <c r="BQ1663" s="113"/>
      <c r="BR1663" s="113"/>
      <c r="BS1663" s="113"/>
      <c r="BT1663" s="113"/>
      <c r="BU1663" s="113"/>
      <c r="BV1663" s="113"/>
      <c r="BW1663" s="113"/>
      <c r="BX1663" s="113"/>
      <c r="BY1663" s="113"/>
      <c r="BZ1663" s="113"/>
      <c r="CA1663" s="67"/>
      <c r="CB1663" s="113"/>
      <c r="CC1663" s="69">
        <f>SUM(Table25[[#This Row],[Contract Amount FY00]:[Contract Amount FY50]])</f>
        <v>27117</v>
      </c>
      <c r="CD1663" s="114"/>
    </row>
    <row r="1664" spans="1:82" x14ac:dyDescent="0.25">
      <c r="A1664" s="122" t="s">
        <v>1956</v>
      </c>
      <c r="B1664" s="122" t="s">
        <v>3185</v>
      </c>
      <c r="C1664" s="122" t="s">
        <v>3251</v>
      </c>
      <c r="E1664" s="26" t="str">
        <f>IFERROR(IF(VLOOKUP(Table25[[#This Row],[Contract No.]],Table3[#All],3,FALSE)="","No","Yes"),"")</f>
        <v>No</v>
      </c>
      <c r="F1664" s="107" t="str">
        <f>IFERROR(VLOOKUP(Table25[[#This Row],[Contract No.]],Table3[#All],3,FALSE),"")</f>
        <v/>
      </c>
      <c r="G1664" s="107" t="str">
        <f>IFERROR(IF(Table25[[#This Row],[Cooperative Purchase
(Yes/No)]]="Yes","Yes",IF(VLOOKUP(Table25[[#This Row],[Contract No.]],Table3[#All],1,FALSE)=Table25[[#This Row],[Contract No.]],"Yes","No")),"No")</f>
        <v>Yes</v>
      </c>
      <c r="H1664" s="51">
        <f>IFERROR(VLOOKUP(Table25[[#This Row],[Contract No.]],Table3[#All],4,FALSE),"")</f>
        <v>45717</v>
      </c>
      <c r="I1664" s="28">
        <f>IFERROR(IF(AND(MONTH(Table25[[#This Row],[Contract Start Date]])&gt;6,MONTH(Table25[[#This Row],[Contract Start Date]])&lt;=12),YEAR(Table25[[#This Row],[Contract Start Date]])+1,YEAR(Table25[[#This Row],[Contract Start Date]])),"")</f>
        <v>2025</v>
      </c>
      <c r="J1664" s="108">
        <f>Table25[[#This Row],[FY Formula start]]</f>
        <v>2025</v>
      </c>
      <c r="K1664" s="59" t="str">
        <f>"FY"&amp;" "&amp;Table25[[#This Row],[Year Start]]</f>
        <v>FY 2025</v>
      </c>
      <c r="L1664" s="109">
        <f>IFERROR(VLOOKUP(Table25[[#This Row],[Contract No.]],Table3[#All],5,FALSE),"")</f>
        <v>47208</v>
      </c>
      <c r="M1664" s="110">
        <f>IFERROR(IF(Table25[[#This Row],[Contract End Date]]="99/99/9999","No End",IF(AND(MONTH(Table25[[#This Row],[Contract End Date]])&gt;6,MONTH(Table25[[#This Row],[Contract End Date]])&lt;=12),YEAR(Table25[[#This Row],[Contract End Date]])+1,YEAR(Table25[[#This Row],[Contract End Date]]))),"")</f>
        <v>2029</v>
      </c>
      <c r="N1664" s="111">
        <f>Table25[[#This Row],[FY Formula end]]</f>
        <v>2029</v>
      </c>
      <c r="O1664" s="112" t="str">
        <f>IF(Table25[[#This Row],[Year End]]="No End","No End","FY"&amp;" "&amp;Table25[[#This Row],[Year End]])</f>
        <v>FY 2029</v>
      </c>
      <c r="P1664" s="27"/>
      <c r="Q1664" s="104">
        <f>_xlfn.IFNA(IF($B1664="","",VLOOKUP($B1664,'SWC Towers'!$A:$Q,$Q$2,FALSE)),"")</f>
        <v>0.1</v>
      </c>
      <c r="R1664" s="106">
        <f>_xlfn.IFNA(IF($B1664="","",VLOOKUP($B1664,'SWC Towers'!$A:$Q,$R$2,FALSE)),"")</f>
        <v>0.1</v>
      </c>
      <c r="S1664" s="106" t="str">
        <f>_xlfn.IFNA(IF($B1664="","",VLOOKUP($B1664,'SWC Towers'!$A:$Q,$S$2,FALSE)),"")</f>
        <v/>
      </c>
      <c r="T1664" s="106">
        <f>_xlfn.IFNA(IF($B1664="","",VLOOKUP($B1664,'SWC Towers'!$A:$Q,$T$2,FALSE)),"")</f>
        <v>0.2</v>
      </c>
      <c r="U1664" s="104">
        <f>_xlfn.IFNA(IF($B1664="","",VLOOKUP($B1664,'SWC Towers'!$A:$Q,$U$2,FALSE)),"")</f>
        <v>0.2</v>
      </c>
      <c r="V1664" s="104" t="str">
        <f>_xlfn.IFNA(IF($B1664="","",VLOOKUP($B1664,'SWC Towers'!$A:$Q,$V$2,FALSE)),"")</f>
        <v/>
      </c>
      <c r="W1664" s="104">
        <f>_xlfn.IFNA(IF($B1664="","",VLOOKUP($B1664,'SWC Towers'!$A:$Q,$W$2,FALSE)),"")</f>
        <v>0.25</v>
      </c>
      <c r="X1664" s="104" t="str">
        <f>_xlfn.IFNA(IF($B1664="","",VLOOKUP($B1664,'SWC Towers'!$A:$Q,$X$2,FALSE)),"")</f>
        <v/>
      </c>
      <c r="Y1664" s="104" t="str">
        <f>_xlfn.IFNA(IF($B1664="","",VLOOKUP($B1664,'SWC Towers'!$A:$Q,$Y$2,FALSE)),"")</f>
        <v/>
      </c>
      <c r="Z1664" s="104">
        <f>_xlfn.IFNA(IF($B1664="","",VLOOKUP($B1664,'SWC Towers'!$A:$Q,$Z$2,FALSE)),"")</f>
        <v>0.05</v>
      </c>
      <c r="AA1664" s="104">
        <f>_xlfn.IFNA(IF($B1664="","",VLOOKUP($B1664,'SWC Towers'!$A:$Q,$AA$2,FALSE)),"")</f>
        <v>0.1</v>
      </c>
      <c r="AB1664" s="106" t="str">
        <f>_xlfn.IFNA(IF($B1664="","",VLOOKUP($B1664,'SWC Towers'!$A:$Q,$AB$2,FALSE)),"")</f>
        <v/>
      </c>
      <c r="AC1664" s="20">
        <f>SUM(Table25[[#This Row],[IT Tower: Application]:[Other/Non-IT ]])</f>
        <v>1.0000000000000002</v>
      </c>
      <c r="AD1664" s="67"/>
      <c r="AE1664" s="67"/>
      <c r="AF1664" s="67"/>
      <c r="AG1664" s="67"/>
      <c r="AH1664" s="67"/>
      <c r="AI1664" s="67"/>
      <c r="AJ1664" s="67"/>
      <c r="AK1664" s="67"/>
      <c r="AL1664" s="67"/>
      <c r="AM1664" s="67"/>
      <c r="AN1664" s="67"/>
      <c r="AO1664" s="67"/>
      <c r="AP1664" s="67"/>
      <c r="AQ1664" s="67"/>
      <c r="AR1664" s="67"/>
      <c r="AS1664" s="67"/>
      <c r="AT1664" s="67"/>
      <c r="AU1664" s="67"/>
      <c r="AV1664" s="67"/>
      <c r="AW1664" s="67"/>
      <c r="AX1664" s="67"/>
      <c r="AY1664" s="67"/>
      <c r="AZ1664" s="67"/>
      <c r="BA1664" s="67"/>
      <c r="BB1664" s="113"/>
      <c r="BC1664" s="113">
        <v>26810</v>
      </c>
      <c r="BD1664" s="113"/>
      <c r="BE1664" s="113"/>
      <c r="BF1664" s="113"/>
      <c r="BG1664" s="113"/>
      <c r="BH1664" s="113"/>
      <c r="BI1664" s="113"/>
      <c r="BJ1664" s="113"/>
      <c r="BK1664" s="113"/>
      <c r="BL1664" s="113"/>
      <c r="BM1664" s="113"/>
      <c r="BN1664" s="113"/>
      <c r="BO1664" s="113"/>
      <c r="BP1664" s="113"/>
      <c r="BQ1664" s="113"/>
      <c r="BR1664" s="113"/>
      <c r="BS1664" s="113"/>
      <c r="BT1664" s="113"/>
      <c r="BU1664" s="113"/>
      <c r="BV1664" s="113"/>
      <c r="BW1664" s="113"/>
      <c r="BX1664" s="113"/>
      <c r="BY1664" s="113"/>
      <c r="BZ1664" s="113"/>
      <c r="CA1664" s="67"/>
      <c r="CB1664" s="113"/>
      <c r="CC1664" s="69">
        <f>SUM(Table25[[#This Row],[Contract Amount FY00]:[Contract Amount FY50]])</f>
        <v>26810</v>
      </c>
      <c r="CD1664" s="114"/>
    </row>
    <row r="1665" spans="1:82" x14ac:dyDescent="0.25">
      <c r="A1665" s="122" t="s">
        <v>1956</v>
      </c>
      <c r="B1665" s="122" t="s">
        <v>3185</v>
      </c>
      <c r="C1665" s="122" t="s">
        <v>3252</v>
      </c>
      <c r="E1665" s="26" t="str">
        <f>IFERROR(IF(VLOOKUP(Table25[[#This Row],[Contract No.]],Table3[#All],3,FALSE)="","No","Yes"),"")</f>
        <v>No</v>
      </c>
      <c r="F1665" s="107" t="str">
        <f>IFERROR(VLOOKUP(Table25[[#This Row],[Contract No.]],Table3[#All],3,FALSE),"")</f>
        <v/>
      </c>
      <c r="G1665" s="107" t="str">
        <f>IFERROR(IF(Table25[[#This Row],[Cooperative Purchase
(Yes/No)]]="Yes","Yes",IF(VLOOKUP(Table25[[#This Row],[Contract No.]],Table3[#All],1,FALSE)=Table25[[#This Row],[Contract No.]],"Yes","No")),"No")</f>
        <v>Yes</v>
      </c>
      <c r="H1665" s="51">
        <f>IFERROR(VLOOKUP(Table25[[#This Row],[Contract No.]],Table3[#All],4,FALSE),"")</f>
        <v>45717</v>
      </c>
      <c r="I1665" s="28">
        <f>IFERROR(IF(AND(MONTH(Table25[[#This Row],[Contract Start Date]])&gt;6,MONTH(Table25[[#This Row],[Contract Start Date]])&lt;=12),YEAR(Table25[[#This Row],[Contract Start Date]])+1,YEAR(Table25[[#This Row],[Contract Start Date]])),"")</f>
        <v>2025</v>
      </c>
      <c r="J1665" s="108">
        <f>Table25[[#This Row],[FY Formula start]]</f>
        <v>2025</v>
      </c>
      <c r="K1665" s="59" t="str">
        <f>"FY"&amp;" "&amp;Table25[[#This Row],[Year Start]]</f>
        <v>FY 2025</v>
      </c>
      <c r="L1665" s="109">
        <f>IFERROR(VLOOKUP(Table25[[#This Row],[Contract No.]],Table3[#All],5,FALSE),"")</f>
        <v>47208</v>
      </c>
      <c r="M1665" s="110">
        <f>IFERROR(IF(Table25[[#This Row],[Contract End Date]]="99/99/9999","No End",IF(AND(MONTH(Table25[[#This Row],[Contract End Date]])&gt;6,MONTH(Table25[[#This Row],[Contract End Date]])&lt;=12),YEAR(Table25[[#This Row],[Contract End Date]])+1,YEAR(Table25[[#This Row],[Contract End Date]]))),"")</f>
        <v>2029</v>
      </c>
      <c r="N1665" s="111">
        <f>Table25[[#This Row],[FY Formula end]]</f>
        <v>2029</v>
      </c>
      <c r="O1665" s="112" t="str">
        <f>IF(Table25[[#This Row],[Year End]]="No End","No End","FY"&amp;" "&amp;Table25[[#This Row],[Year End]])</f>
        <v>FY 2029</v>
      </c>
      <c r="P1665" s="27"/>
      <c r="Q1665" s="104">
        <f>_xlfn.IFNA(IF($B1665="","",VLOOKUP($B1665,'SWC Towers'!$A:$Q,$Q$2,FALSE)),"")</f>
        <v>0.1</v>
      </c>
      <c r="R1665" s="106">
        <f>_xlfn.IFNA(IF($B1665="","",VLOOKUP($B1665,'SWC Towers'!$A:$Q,$R$2,FALSE)),"")</f>
        <v>0.1</v>
      </c>
      <c r="S1665" s="106" t="str">
        <f>_xlfn.IFNA(IF($B1665="","",VLOOKUP($B1665,'SWC Towers'!$A:$Q,$S$2,FALSE)),"")</f>
        <v/>
      </c>
      <c r="T1665" s="106">
        <f>_xlfn.IFNA(IF($B1665="","",VLOOKUP($B1665,'SWC Towers'!$A:$Q,$T$2,FALSE)),"")</f>
        <v>0.2</v>
      </c>
      <c r="U1665" s="104">
        <f>_xlfn.IFNA(IF($B1665="","",VLOOKUP($B1665,'SWC Towers'!$A:$Q,$U$2,FALSE)),"")</f>
        <v>0.2</v>
      </c>
      <c r="V1665" s="104" t="str">
        <f>_xlfn.IFNA(IF($B1665="","",VLOOKUP($B1665,'SWC Towers'!$A:$Q,$V$2,FALSE)),"")</f>
        <v/>
      </c>
      <c r="W1665" s="104">
        <f>_xlfn.IFNA(IF($B1665="","",VLOOKUP($B1665,'SWC Towers'!$A:$Q,$W$2,FALSE)),"")</f>
        <v>0.25</v>
      </c>
      <c r="X1665" s="104" t="str">
        <f>_xlfn.IFNA(IF($B1665="","",VLOOKUP($B1665,'SWC Towers'!$A:$Q,$X$2,FALSE)),"")</f>
        <v/>
      </c>
      <c r="Y1665" s="104" t="str">
        <f>_xlfn.IFNA(IF($B1665="","",VLOOKUP($B1665,'SWC Towers'!$A:$Q,$Y$2,FALSE)),"")</f>
        <v/>
      </c>
      <c r="Z1665" s="104">
        <f>_xlfn.IFNA(IF($B1665="","",VLOOKUP($B1665,'SWC Towers'!$A:$Q,$Z$2,FALSE)),"")</f>
        <v>0.05</v>
      </c>
      <c r="AA1665" s="104">
        <f>_xlfn.IFNA(IF($B1665="","",VLOOKUP($B1665,'SWC Towers'!$A:$Q,$AA$2,FALSE)),"")</f>
        <v>0.1</v>
      </c>
      <c r="AB1665" s="106" t="str">
        <f>_xlfn.IFNA(IF($B1665="","",VLOOKUP($B1665,'SWC Towers'!$A:$Q,$AB$2,FALSE)),"")</f>
        <v/>
      </c>
      <c r="AC1665" s="20">
        <f>SUM(Table25[[#This Row],[IT Tower: Application]:[Other/Non-IT ]])</f>
        <v>1.0000000000000002</v>
      </c>
      <c r="AD1665" s="67"/>
      <c r="AE1665" s="67"/>
      <c r="AF1665" s="67"/>
      <c r="AG1665" s="67"/>
      <c r="AH1665" s="67"/>
      <c r="AI1665" s="67"/>
      <c r="AJ1665" s="67"/>
      <c r="AK1665" s="67"/>
      <c r="AL1665" s="67"/>
      <c r="AM1665" s="67"/>
      <c r="AN1665" s="67"/>
      <c r="AO1665" s="67"/>
      <c r="AP1665" s="67"/>
      <c r="AQ1665" s="67"/>
      <c r="AR1665" s="67"/>
      <c r="AS1665" s="67"/>
      <c r="AT1665" s="67"/>
      <c r="AU1665" s="67"/>
      <c r="AV1665" s="67"/>
      <c r="AW1665" s="67"/>
      <c r="AX1665" s="67"/>
      <c r="AY1665" s="67"/>
      <c r="AZ1665" s="67"/>
      <c r="BA1665" s="67"/>
      <c r="BB1665" s="113"/>
      <c r="BC1665" s="113">
        <v>19064</v>
      </c>
      <c r="BD1665" s="113"/>
      <c r="BE1665" s="113"/>
      <c r="BF1665" s="113"/>
      <c r="BG1665" s="113"/>
      <c r="BH1665" s="113"/>
      <c r="BI1665" s="113"/>
      <c r="BJ1665" s="113"/>
      <c r="BK1665" s="113"/>
      <c r="BL1665" s="113"/>
      <c r="BM1665" s="113"/>
      <c r="BN1665" s="113"/>
      <c r="BO1665" s="113"/>
      <c r="BP1665" s="113"/>
      <c r="BQ1665" s="113"/>
      <c r="BR1665" s="113"/>
      <c r="BS1665" s="113"/>
      <c r="BT1665" s="113"/>
      <c r="BU1665" s="113"/>
      <c r="BV1665" s="113"/>
      <c r="BW1665" s="113"/>
      <c r="BX1665" s="113"/>
      <c r="BY1665" s="113"/>
      <c r="BZ1665" s="113"/>
      <c r="CA1665" s="67"/>
      <c r="CB1665" s="113"/>
      <c r="CC1665" s="69">
        <f>SUM(Table25[[#This Row],[Contract Amount FY00]:[Contract Amount FY50]])</f>
        <v>19064</v>
      </c>
      <c r="CD1665" s="114"/>
    </row>
    <row r="1666" spans="1:82" x14ac:dyDescent="0.25">
      <c r="A1666" s="122" t="s">
        <v>1956</v>
      </c>
      <c r="B1666" s="122" t="s">
        <v>3185</v>
      </c>
      <c r="C1666" s="122" t="s">
        <v>3135</v>
      </c>
      <c r="E1666" s="26" t="str">
        <f>IFERROR(IF(VLOOKUP(Table25[[#This Row],[Contract No.]],Table3[#All],3,FALSE)="","No","Yes"),"")</f>
        <v>No</v>
      </c>
      <c r="F1666" s="107" t="str">
        <f>IFERROR(VLOOKUP(Table25[[#This Row],[Contract No.]],Table3[#All],3,FALSE),"")</f>
        <v/>
      </c>
      <c r="G1666" s="107" t="str">
        <f>IFERROR(IF(Table25[[#This Row],[Cooperative Purchase
(Yes/No)]]="Yes","Yes",IF(VLOOKUP(Table25[[#This Row],[Contract No.]],Table3[#All],1,FALSE)=Table25[[#This Row],[Contract No.]],"Yes","No")),"No")</f>
        <v>Yes</v>
      </c>
      <c r="H1666" s="51">
        <f>IFERROR(VLOOKUP(Table25[[#This Row],[Contract No.]],Table3[#All],4,FALSE),"")</f>
        <v>45717</v>
      </c>
      <c r="I1666" s="28">
        <f>IFERROR(IF(AND(MONTH(Table25[[#This Row],[Contract Start Date]])&gt;6,MONTH(Table25[[#This Row],[Contract Start Date]])&lt;=12),YEAR(Table25[[#This Row],[Contract Start Date]])+1,YEAR(Table25[[#This Row],[Contract Start Date]])),"")</f>
        <v>2025</v>
      </c>
      <c r="J1666" s="108">
        <f>Table25[[#This Row],[FY Formula start]]</f>
        <v>2025</v>
      </c>
      <c r="K1666" s="59" t="str">
        <f>"FY"&amp;" "&amp;Table25[[#This Row],[Year Start]]</f>
        <v>FY 2025</v>
      </c>
      <c r="L1666" s="109">
        <f>IFERROR(VLOOKUP(Table25[[#This Row],[Contract No.]],Table3[#All],5,FALSE),"")</f>
        <v>47208</v>
      </c>
      <c r="M1666" s="110">
        <f>IFERROR(IF(Table25[[#This Row],[Contract End Date]]="99/99/9999","No End",IF(AND(MONTH(Table25[[#This Row],[Contract End Date]])&gt;6,MONTH(Table25[[#This Row],[Contract End Date]])&lt;=12),YEAR(Table25[[#This Row],[Contract End Date]])+1,YEAR(Table25[[#This Row],[Contract End Date]]))),"")</f>
        <v>2029</v>
      </c>
      <c r="N1666" s="111">
        <f>Table25[[#This Row],[FY Formula end]]</f>
        <v>2029</v>
      </c>
      <c r="O1666" s="112" t="str">
        <f>IF(Table25[[#This Row],[Year End]]="No End","No End","FY"&amp;" "&amp;Table25[[#This Row],[Year End]])</f>
        <v>FY 2029</v>
      </c>
      <c r="P1666" s="27"/>
      <c r="Q1666" s="104">
        <f>_xlfn.IFNA(IF($B1666="","",VLOOKUP($B1666,'SWC Towers'!$A:$Q,$Q$2,FALSE)),"")</f>
        <v>0.1</v>
      </c>
      <c r="R1666" s="106">
        <f>_xlfn.IFNA(IF($B1666="","",VLOOKUP($B1666,'SWC Towers'!$A:$Q,$R$2,FALSE)),"")</f>
        <v>0.1</v>
      </c>
      <c r="S1666" s="106" t="str">
        <f>_xlfn.IFNA(IF($B1666="","",VLOOKUP($B1666,'SWC Towers'!$A:$Q,$S$2,FALSE)),"")</f>
        <v/>
      </c>
      <c r="T1666" s="106">
        <f>_xlfn.IFNA(IF($B1666="","",VLOOKUP($B1666,'SWC Towers'!$A:$Q,$T$2,FALSE)),"")</f>
        <v>0.2</v>
      </c>
      <c r="U1666" s="104">
        <f>_xlfn.IFNA(IF($B1666="","",VLOOKUP($B1666,'SWC Towers'!$A:$Q,$U$2,FALSE)),"")</f>
        <v>0.2</v>
      </c>
      <c r="V1666" s="104" t="str">
        <f>_xlfn.IFNA(IF($B1666="","",VLOOKUP($B1666,'SWC Towers'!$A:$Q,$V$2,FALSE)),"")</f>
        <v/>
      </c>
      <c r="W1666" s="104">
        <f>_xlfn.IFNA(IF($B1666="","",VLOOKUP($B1666,'SWC Towers'!$A:$Q,$W$2,FALSE)),"")</f>
        <v>0.25</v>
      </c>
      <c r="X1666" s="104" t="str">
        <f>_xlfn.IFNA(IF($B1666="","",VLOOKUP($B1666,'SWC Towers'!$A:$Q,$X$2,FALSE)),"")</f>
        <v/>
      </c>
      <c r="Y1666" s="104" t="str">
        <f>_xlfn.IFNA(IF($B1666="","",VLOOKUP($B1666,'SWC Towers'!$A:$Q,$Y$2,FALSE)),"")</f>
        <v/>
      </c>
      <c r="Z1666" s="104">
        <f>_xlfn.IFNA(IF($B1666="","",VLOOKUP($B1666,'SWC Towers'!$A:$Q,$Z$2,FALSE)),"")</f>
        <v>0.05</v>
      </c>
      <c r="AA1666" s="104">
        <f>_xlfn.IFNA(IF($B1666="","",VLOOKUP($B1666,'SWC Towers'!$A:$Q,$AA$2,FALSE)),"")</f>
        <v>0.1</v>
      </c>
      <c r="AB1666" s="106" t="str">
        <f>_xlfn.IFNA(IF($B1666="","",VLOOKUP($B1666,'SWC Towers'!$A:$Q,$AB$2,FALSE)),"")</f>
        <v/>
      </c>
      <c r="AC1666" s="20">
        <f>SUM(Table25[[#This Row],[IT Tower: Application]:[Other/Non-IT ]])</f>
        <v>1.0000000000000002</v>
      </c>
      <c r="AD1666" s="67"/>
      <c r="AE1666" s="67"/>
      <c r="AF1666" s="67"/>
      <c r="AG1666" s="67"/>
      <c r="AH1666" s="67"/>
      <c r="AI1666" s="67"/>
      <c r="AJ1666" s="67"/>
      <c r="AK1666" s="67"/>
      <c r="AL1666" s="67"/>
      <c r="AM1666" s="67"/>
      <c r="AN1666" s="67"/>
      <c r="AO1666" s="67"/>
      <c r="AP1666" s="67"/>
      <c r="AQ1666" s="67"/>
      <c r="AR1666" s="67"/>
      <c r="AS1666" s="67"/>
      <c r="AT1666" s="67"/>
      <c r="AU1666" s="67"/>
      <c r="AV1666" s="67"/>
      <c r="AW1666" s="67"/>
      <c r="AX1666" s="67"/>
      <c r="AY1666" s="67"/>
      <c r="AZ1666" s="67"/>
      <c r="BA1666" s="67"/>
      <c r="BB1666" s="113"/>
      <c r="BC1666" s="113">
        <v>685086</v>
      </c>
      <c r="BD1666" s="113"/>
      <c r="BE1666" s="113"/>
      <c r="BF1666" s="113"/>
      <c r="BG1666" s="113"/>
      <c r="BH1666" s="113"/>
      <c r="BI1666" s="113"/>
      <c r="BJ1666" s="113"/>
      <c r="BK1666" s="113"/>
      <c r="BL1666" s="113"/>
      <c r="BM1666" s="113"/>
      <c r="BN1666" s="113"/>
      <c r="BO1666" s="113"/>
      <c r="BP1666" s="113"/>
      <c r="BQ1666" s="113"/>
      <c r="BR1666" s="113"/>
      <c r="BS1666" s="113"/>
      <c r="BT1666" s="113"/>
      <c r="BU1666" s="113"/>
      <c r="BV1666" s="113"/>
      <c r="BW1666" s="113"/>
      <c r="BX1666" s="113"/>
      <c r="BY1666" s="113"/>
      <c r="BZ1666" s="113"/>
      <c r="CA1666" s="67"/>
      <c r="CB1666" s="113"/>
      <c r="CC1666" s="69">
        <f>SUM(Table25[[#This Row],[Contract Amount FY00]:[Contract Amount FY50]])</f>
        <v>685086</v>
      </c>
      <c r="CD1666" s="114"/>
    </row>
    <row r="1667" spans="1:82" x14ac:dyDescent="0.25">
      <c r="A1667" s="122" t="s">
        <v>1956</v>
      </c>
      <c r="B1667" s="122" t="s">
        <v>3185</v>
      </c>
      <c r="C1667" s="122" t="s">
        <v>1180</v>
      </c>
      <c r="E1667" s="26" t="str">
        <f>IFERROR(IF(VLOOKUP(Table25[[#This Row],[Contract No.]],Table3[#All],3,FALSE)="","No","Yes"),"")</f>
        <v>No</v>
      </c>
      <c r="F1667" s="107" t="str">
        <f>IFERROR(VLOOKUP(Table25[[#This Row],[Contract No.]],Table3[#All],3,FALSE),"")</f>
        <v/>
      </c>
      <c r="G1667" s="107" t="str">
        <f>IFERROR(IF(Table25[[#This Row],[Cooperative Purchase
(Yes/No)]]="Yes","Yes",IF(VLOOKUP(Table25[[#This Row],[Contract No.]],Table3[#All],1,FALSE)=Table25[[#This Row],[Contract No.]],"Yes","No")),"No")</f>
        <v>Yes</v>
      </c>
      <c r="H1667" s="51">
        <f>IFERROR(VLOOKUP(Table25[[#This Row],[Contract No.]],Table3[#All],4,FALSE),"")</f>
        <v>45717</v>
      </c>
      <c r="I1667" s="28">
        <f>IFERROR(IF(AND(MONTH(Table25[[#This Row],[Contract Start Date]])&gt;6,MONTH(Table25[[#This Row],[Contract Start Date]])&lt;=12),YEAR(Table25[[#This Row],[Contract Start Date]])+1,YEAR(Table25[[#This Row],[Contract Start Date]])),"")</f>
        <v>2025</v>
      </c>
      <c r="J1667" s="108">
        <f>Table25[[#This Row],[FY Formula start]]</f>
        <v>2025</v>
      </c>
      <c r="K1667" s="59" t="str">
        <f>"FY"&amp;" "&amp;Table25[[#This Row],[Year Start]]</f>
        <v>FY 2025</v>
      </c>
      <c r="L1667" s="109">
        <f>IFERROR(VLOOKUP(Table25[[#This Row],[Contract No.]],Table3[#All],5,FALSE),"")</f>
        <v>47208</v>
      </c>
      <c r="M1667" s="110">
        <f>IFERROR(IF(Table25[[#This Row],[Contract End Date]]="99/99/9999","No End",IF(AND(MONTH(Table25[[#This Row],[Contract End Date]])&gt;6,MONTH(Table25[[#This Row],[Contract End Date]])&lt;=12),YEAR(Table25[[#This Row],[Contract End Date]])+1,YEAR(Table25[[#This Row],[Contract End Date]]))),"")</f>
        <v>2029</v>
      </c>
      <c r="N1667" s="111">
        <f>Table25[[#This Row],[FY Formula end]]</f>
        <v>2029</v>
      </c>
      <c r="O1667" s="112" t="str">
        <f>IF(Table25[[#This Row],[Year End]]="No End","No End","FY"&amp;" "&amp;Table25[[#This Row],[Year End]])</f>
        <v>FY 2029</v>
      </c>
      <c r="P1667" s="27"/>
      <c r="Q1667" s="104">
        <f>_xlfn.IFNA(IF($B1667="","",VLOOKUP($B1667,'SWC Towers'!$A:$Q,$Q$2,FALSE)),"")</f>
        <v>0.1</v>
      </c>
      <c r="R1667" s="106">
        <f>_xlfn.IFNA(IF($B1667="","",VLOOKUP($B1667,'SWC Towers'!$A:$Q,$R$2,FALSE)),"")</f>
        <v>0.1</v>
      </c>
      <c r="S1667" s="106" t="str">
        <f>_xlfn.IFNA(IF($B1667="","",VLOOKUP($B1667,'SWC Towers'!$A:$Q,$S$2,FALSE)),"")</f>
        <v/>
      </c>
      <c r="T1667" s="106">
        <f>_xlfn.IFNA(IF($B1667="","",VLOOKUP($B1667,'SWC Towers'!$A:$Q,$T$2,FALSE)),"")</f>
        <v>0.2</v>
      </c>
      <c r="U1667" s="104">
        <f>_xlfn.IFNA(IF($B1667="","",VLOOKUP($B1667,'SWC Towers'!$A:$Q,$U$2,FALSE)),"")</f>
        <v>0.2</v>
      </c>
      <c r="V1667" s="104" t="str">
        <f>_xlfn.IFNA(IF($B1667="","",VLOOKUP($B1667,'SWC Towers'!$A:$Q,$V$2,FALSE)),"")</f>
        <v/>
      </c>
      <c r="W1667" s="104">
        <f>_xlfn.IFNA(IF($B1667="","",VLOOKUP($B1667,'SWC Towers'!$A:$Q,$W$2,FALSE)),"")</f>
        <v>0.25</v>
      </c>
      <c r="X1667" s="104" t="str">
        <f>_xlfn.IFNA(IF($B1667="","",VLOOKUP($B1667,'SWC Towers'!$A:$Q,$X$2,FALSE)),"")</f>
        <v/>
      </c>
      <c r="Y1667" s="104" t="str">
        <f>_xlfn.IFNA(IF($B1667="","",VLOOKUP($B1667,'SWC Towers'!$A:$Q,$Y$2,FALSE)),"")</f>
        <v/>
      </c>
      <c r="Z1667" s="104">
        <f>_xlfn.IFNA(IF($B1667="","",VLOOKUP($B1667,'SWC Towers'!$A:$Q,$Z$2,FALSE)),"")</f>
        <v>0.05</v>
      </c>
      <c r="AA1667" s="104">
        <f>_xlfn.IFNA(IF($B1667="","",VLOOKUP($B1667,'SWC Towers'!$A:$Q,$AA$2,FALSE)),"")</f>
        <v>0.1</v>
      </c>
      <c r="AB1667" s="106" t="str">
        <f>_xlfn.IFNA(IF($B1667="","",VLOOKUP($B1667,'SWC Towers'!$A:$Q,$AB$2,FALSE)),"")</f>
        <v/>
      </c>
      <c r="AC1667" s="20">
        <f>SUM(Table25[[#This Row],[IT Tower: Application]:[Other/Non-IT ]])</f>
        <v>1.0000000000000002</v>
      </c>
      <c r="AD1667" s="67"/>
      <c r="AE1667" s="67"/>
      <c r="AF1667" s="67"/>
      <c r="AG1667" s="67"/>
      <c r="AH1667" s="67"/>
      <c r="AI1667" s="67"/>
      <c r="AJ1667" s="67"/>
      <c r="AK1667" s="67"/>
      <c r="AL1667" s="67"/>
      <c r="AM1667" s="67"/>
      <c r="AN1667" s="67"/>
      <c r="AO1667" s="67"/>
      <c r="AP1667" s="67"/>
      <c r="AQ1667" s="67"/>
      <c r="AR1667" s="67"/>
      <c r="AS1667" s="67"/>
      <c r="AT1667" s="67"/>
      <c r="AU1667" s="67"/>
      <c r="AV1667" s="67"/>
      <c r="AW1667" s="67"/>
      <c r="AX1667" s="67"/>
      <c r="AY1667" s="67"/>
      <c r="AZ1667" s="67"/>
      <c r="BA1667" s="67"/>
      <c r="BB1667" s="113"/>
      <c r="BC1667" s="113">
        <v>144473</v>
      </c>
      <c r="BD1667" s="113"/>
      <c r="BE1667" s="113"/>
      <c r="BF1667" s="113"/>
      <c r="BG1667" s="113"/>
      <c r="BH1667" s="113"/>
      <c r="BI1667" s="113"/>
      <c r="BJ1667" s="113"/>
      <c r="BK1667" s="113"/>
      <c r="BL1667" s="113"/>
      <c r="BM1667" s="113"/>
      <c r="BN1667" s="113"/>
      <c r="BO1667" s="113"/>
      <c r="BP1667" s="113"/>
      <c r="BQ1667" s="113"/>
      <c r="BR1667" s="113"/>
      <c r="BS1667" s="113"/>
      <c r="BT1667" s="113"/>
      <c r="BU1667" s="113"/>
      <c r="BV1667" s="113"/>
      <c r="BW1667" s="113"/>
      <c r="BX1667" s="113"/>
      <c r="BY1667" s="113"/>
      <c r="BZ1667" s="113"/>
      <c r="CA1667" s="67"/>
      <c r="CB1667" s="113"/>
      <c r="CC1667" s="69">
        <f>SUM(Table25[[#This Row],[Contract Amount FY00]:[Contract Amount FY50]])</f>
        <v>144473</v>
      </c>
      <c r="CD1667" s="114"/>
    </row>
    <row r="1668" spans="1:82" x14ac:dyDescent="0.25">
      <c r="A1668" s="122" t="s">
        <v>1956</v>
      </c>
      <c r="B1668" s="122" t="s">
        <v>3185</v>
      </c>
      <c r="C1668" s="122" t="s">
        <v>743</v>
      </c>
      <c r="E1668" s="26" t="str">
        <f>IFERROR(IF(VLOOKUP(Table25[[#This Row],[Contract No.]],Table3[#All],3,FALSE)="","No","Yes"),"")</f>
        <v>No</v>
      </c>
      <c r="F1668" s="107" t="str">
        <f>IFERROR(VLOOKUP(Table25[[#This Row],[Contract No.]],Table3[#All],3,FALSE),"")</f>
        <v/>
      </c>
      <c r="G1668" s="107" t="str">
        <f>IFERROR(IF(Table25[[#This Row],[Cooperative Purchase
(Yes/No)]]="Yes","Yes",IF(VLOOKUP(Table25[[#This Row],[Contract No.]],Table3[#All],1,FALSE)=Table25[[#This Row],[Contract No.]],"Yes","No")),"No")</f>
        <v>Yes</v>
      </c>
      <c r="H1668" s="51">
        <f>IFERROR(VLOOKUP(Table25[[#This Row],[Contract No.]],Table3[#All],4,FALSE),"")</f>
        <v>45717</v>
      </c>
      <c r="I1668" s="28">
        <f>IFERROR(IF(AND(MONTH(Table25[[#This Row],[Contract Start Date]])&gt;6,MONTH(Table25[[#This Row],[Contract Start Date]])&lt;=12),YEAR(Table25[[#This Row],[Contract Start Date]])+1,YEAR(Table25[[#This Row],[Contract Start Date]])),"")</f>
        <v>2025</v>
      </c>
      <c r="J1668" s="108">
        <f>Table25[[#This Row],[FY Formula start]]</f>
        <v>2025</v>
      </c>
      <c r="K1668" s="59" t="str">
        <f>"FY"&amp;" "&amp;Table25[[#This Row],[Year Start]]</f>
        <v>FY 2025</v>
      </c>
      <c r="L1668" s="109">
        <f>IFERROR(VLOOKUP(Table25[[#This Row],[Contract No.]],Table3[#All],5,FALSE),"")</f>
        <v>47208</v>
      </c>
      <c r="M1668" s="110">
        <f>IFERROR(IF(Table25[[#This Row],[Contract End Date]]="99/99/9999","No End",IF(AND(MONTH(Table25[[#This Row],[Contract End Date]])&gt;6,MONTH(Table25[[#This Row],[Contract End Date]])&lt;=12),YEAR(Table25[[#This Row],[Contract End Date]])+1,YEAR(Table25[[#This Row],[Contract End Date]]))),"")</f>
        <v>2029</v>
      </c>
      <c r="N1668" s="111">
        <f>Table25[[#This Row],[FY Formula end]]</f>
        <v>2029</v>
      </c>
      <c r="O1668" s="112" t="str">
        <f>IF(Table25[[#This Row],[Year End]]="No End","No End","FY"&amp;" "&amp;Table25[[#This Row],[Year End]])</f>
        <v>FY 2029</v>
      </c>
      <c r="P1668" s="27"/>
      <c r="Q1668" s="104">
        <f>_xlfn.IFNA(IF($B1668="","",VLOOKUP($B1668,'SWC Towers'!$A:$Q,$Q$2,FALSE)),"")</f>
        <v>0.1</v>
      </c>
      <c r="R1668" s="106">
        <f>_xlfn.IFNA(IF($B1668="","",VLOOKUP($B1668,'SWC Towers'!$A:$Q,$R$2,FALSE)),"")</f>
        <v>0.1</v>
      </c>
      <c r="S1668" s="106" t="str">
        <f>_xlfn.IFNA(IF($B1668="","",VLOOKUP($B1668,'SWC Towers'!$A:$Q,$S$2,FALSE)),"")</f>
        <v/>
      </c>
      <c r="T1668" s="106">
        <f>_xlfn.IFNA(IF($B1668="","",VLOOKUP($B1668,'SWC Towers'!$A:$Q,$T$2,FALSE)),"")</f>
        <v>0.2</v>
      </c>
      <c r="U1668" s="104">
        <f>_xlfn.IFNA(IF($B1668="","",VLOOKUP($B1668,'SWC Towers'!$A:$Q,$U$2,FALSE)),"")</f>
        <v>0.2</v>
      </c>
      <c r="V1668" s="104" t="str">
        <f>_xlfn.IFNA(IF($B1668="","",VLOOKUP($B1668,'SWC Towers'!$A:$Q,$V$2,FALSE)),"")</f>
        <v/>
      </c>
      <c r="W1668" s="104">
        <f>_xlfn.IFNA(IF($B1668="","",VLOOKUP($B1668,'SWC Towers'!$A:$Q,$W$2,FALSE)),"")</f>
        <v>0.25</v>
      </c>
      <c r="X1668" s="104" t="str">
        <f>_xlfn.IFNA(IF($B1668="","",VLOOKUP($B1668,'SWC Towers'!$A:$Q,$X$2,FALSE)),"")</f>
        <v/>
      </c>
      <c r="Y1668" s="104" t="str">
        <f>_xlfn.IFNA(IF($B1668="","",VLOOKUP($B1668,'SWC Towers'!$A:$Q,$Y$2,FALSE)),"")</f>
        <v/>
      </c>
      <c r="Z1668" s="104">
        <f>_xlfn.IFNA(IF($B1668="","",VLOOKUP($B1668,'SWC Towers'!$A:$Q,$Z$2,FALSE)),"")</f>
        <v>0.05</v>
      </c>
      <c r="AA1668" s="104">
        <f>_xlfn.IFNA(IF($B1668="","",VLOOKUP($B1668,'SWC Towers'!$A:$Q,$AA$2,FALSE)),"")</f>
        <v>0.1</v>
      </c>
      <c r="AB1668" s="106" t="str">
        <f>_xlfn.IFNA(IF($B1668="","",VLOOKUP($B1668,'SWC Towers'!$A:$Q,$AB$2,FALSE)),"")</f>
        <v/>
      </c>
      <c r="AC1668" s="20">
        <f>SUM(Table25[[#This Row],[IT Tower: Application]:[Other/Non-IT ]])</f>
        <v>1.0000000000000002</v>
      </c>
      <c r="AD1668" s="67"/>
      <c r="AE1668" s="67"/>
      <c r="AF1668" s="67"/>
      <c r="AG1668" s="67"/>
      <c r="AH1668" s="67"/>
      <c r="AI1668" s="67"/>
      <c r="AJ1668" s="67"/>
      <c r="AK1668" s="67"/>
      <c r="AL1668" s="67"/>
      <c r="AM1668" s="67"/>
      <c r="AN1668" s="67"/>
      <c r="AO1668" s="67"/>
      <c r="AP1668" s="67"/>
      <c r="AQ1668" s="67"/>
      <c r="AR1668" s="67"/>
      <c r="AS1668" s="67"/>
      <c r="AT1668" s="67"/>
      <c r="AU1668" s="67"/>
      <c r="AV1668" s="67"/>
      <c r="AW1668" s="67"/>
      <c r="AX1668" s="67"/>
      <c r="AY1668" s="67"/>
      <c r="AZ1668" s="67"/>
      <c r="BA1668" s="67"/>
      <c r="BB1668" s="113"/>
      <c r="BC1668" s="113">
        <v>437747</v>
      </c>
      <c r="BD1668" s="113"/>
      <c r="BE1668" s="113"/>
      <c r="BF1668" s="113"/>
      <c r="BG1668" s="113"/>
      <c r="BH1668" s="113"/>
      <c r="BI1668" s="113"/>
      <c r="BJ1668" s="113"/>
      <c r="BK1668" s="113"/>
      <c r="BL1668" s="113"/>
      <c r="BM1668" s="113"/>
      <c r="BN1668" s="113"/>
      <c r="BO1668" s="113"/>
      <c r="BP1668" s="113"/>
      <c r="BQ1668" s="113"/>
      <c r="BR1668" s="113"/>
      <c r="BS1668" s="113"/>
      <c r="BT1668" s="113"/>
      <c r="BU1668" s="113"/>
      <c r="BV1668" s="113"/>
      <c r="BW1668" s="113"/>
      <c r="BX1668" s="113"/>
      <c r="BY1668" s="113"/>
      <c r="BZ1668" s="113"/>
      <c r="CA1668" s="67"/>
      <c r="CB1668" s="113"/>
      <c r="CC1668" s="69">
        <f>SUM(Table25[[#This Row],[Contract Amount FY00]:[Contract Amount FY50]])</f>
        <v>437747</v>
      </c>
      <c r="CD1668" s="114"/>
    </row>
    <row r="1669" spans="1:82" x14ac:dyDescent="0.25">
      <c r="A1669" s="122" t="s">
        <v>1956</v>
      </c>
      <c r="B1669" s="122" t="s">
        <v>3185</v>
      </c>
      <c r="C1669" s="122" t="s">
        <v>1234</v>
      </c>
      <c r="E1669" s="26" t="str">
        <f>IFERROR(IF(VLOOKUP(Table25[[#This Row],[Contract No.]],Table3[#All],3,FALSE)="","No","Yes"),"")</f>
        <v>No</v>
      </c>
      <c r="F1669" s="107" t="str">
        <f>IFERROR(VLOOKUP(Table25[[#This Row],[Contract No.]],Table3[#All],3,FALSE),"")</f>
        <v/>
      </c>
      <c r="G1669" s="107" t="str">
        <f>IFERROR(IF(Table25[[#This Row],[Cooperative Purchase
(Yes/No)]]="Yes","Yes",IF(VLOOKUP(Table25[[#This Row],[Contract No.]],Table3[#All],1,FALSE)=Table25[[#This Row],[Contract No.]],"Yes","No")),"No")</f>
        <v>Yes</v>
      </c>
      <c r="H1669" s="51">
        <f>IFERROR(VLOOKUP(Table25[[#This Row],[Contract No.]],Table3[#All],4,FALSE),"")</f>
        <v>45717</v>
      </c>
      <c r="I1669" s="28">
        <f>IFERROR(IF(AND(MONTH(Table25[[#This Row],[Contract Start Date]])&gt;6,MONTH(Table25[[#This Row],[Contract Start Date]])&lt;=12),YEAR(Table25[[#This Row],[Contract Start Date]])+1,YEAR(Table25[[#This Row],[Contract Start Date]])),"")</f>
        <v>2025</v>
      </c>
      <c r="J1669" s="108">
        <f>Table25[[#This Row],[FY Formula start]]</f>
        <v>2025</v>
      </c>
      <c r="K1669" s="59" t="str">
        <f>"FY"&amp;" "&amp;Table25[[#This Row],[Year Start]]</f>
        <v>FY 2025</v>
      </c>
      <c r="L1669" s="109">
        <f>IFERROR(VLOOKUP(Table25[[#This Row],[Contract No.]],Table3[#All],5,FALSE),"")</f>
        <v>47208</v>
      </c>
      <c r="M1669" s="110">
        <f>IFERROR(IF(Table25[[#This Row],[Contract End Date]]="99/99/9999","No End",IF(AND(MONTH(Table25[[#This Row],[Contract End Date]])&gt;6,MONTH(Table25[[#This Row],[Contract End Date]])&lt;=12),YEAR(Table25[[#This Row],[Contract End Date]])+1,YEAR(Table25[[#This Row],[Contract End Date]]))),"")</f>
        <v>2029</v>
      </c>
      <c r="N1669" s="111">
        <f>Table25[[#This Row],[FY Formula end]]</f>
        <v>2029</v>
      </c>
      <c r="O1669" s="112" t="str">
        <f>IF(Table25[[#This Row],[Year End]]="No End","No End","FY"&amp;" "&amp;Table25[[#This Row],[Year End]])</f>
        <v>FY 2029</v>
      </c>
      <c r="P1669" s="27"/>
      <c r="Q1669" s="104">
        <f>_xlfn.IFNA(IF($B1669="","",VLOOKUP($B1669,'SWC Towers'!$A:$Q,$Q$2,FALSE)),"")</f>
        <v>0.1</v>
      </c>
      <c r="R1669" s="106">
        <f>_xlfn.IFNA(IF($B1669="","",VLOOKUP($B1669,'SWC Towers'!$A:$Q,$R$2,FALSE)),"")</f>
        <v>0.1</v>
      </c>
      <c r="S1669" s="106" t="str">
        <f>_xlfn.IFNA(IF($B1669="","",VLOOKUP($B1669,'SWC Towers'!$A:$Q,$S$2,FALSE)),"")</f>
        <v/>
      </c>
      <c r="T1669" s="106">
        <f>_xlfn.IFNA(IF($B1669="","",VLOOKUP($B1669,'SWC Towers'!$A:$Q,$T$2,FALSE)),"")</f>
        <v>0.2</v>
      </c>
      <c r="U1669" s="104">
        <f>_xlfn.IFNA(IF($B1669="","",VLOOKUP($B1669,'SWC Towers'!$A:$Q,$U$2,FALSE)),"")</f>
        <v>0.2</v>
      </c>
      <c r="V1669" s="104" t="str">
        <f>_xlfn.IFNA(IF($B1669="","",VLOOKUP($B1669,'SWC Towers'!$A:$Q,$V$2,FALSE)),"")</f>
        <v/>
      </c>
      <c r="W1669" s="104">
        <f>_xlfn.IFNA(IF($B1669="","",VLOOKUP($B1669,'SWC Towers'!$A:$Q,$W$2,FALSE)),"")</f>
        <v>0.25</v>
      </c>
      <c r="X1669" s="104" t="str">
        <f>_xlfn.IFNA(IF($B1669="","",VLOOKUP($B1669,'SWC Towers'!$A:$Q,$X$2,FALSE)),"")</f>
        <v/>
      </c>
      <c r="Y1669" s="104" t="str">
        <f>_xlfn.IFNA(IF($B1669="","",VLOOKUP($B1669,'SWC Towers'!$A:$Q,$Y$2,FALSE)),"")</f>
        <v/>
      </c>
      <c r="Z1669" s="104">
        <f>_xlfn.IFNA(IF($B1669="","",VLOOKUP($B1669,'SWC Towers'!$A:$Q,$Z$2,FALSE)),"")</f>
        <v>0.05</v>
      </c>
      <c r="AA1669" s="104">
        <f>_xlfn.IFNA(IF($B1669="","",VLOOKUP($B1669,'SWC Towers'!$A:$Q,$AA$2,FALSE)),"")</f>
        <v>0.1</v>
      </c>
      <c r="AB1669" s="106" t="str">
        <f>_xlfn.IFNA(IF($B1669="","",VLOOKUP($B1669,'SWC Towers'!$A:$Q,$AB$2,FALSE)),"")</f>
        <v/>
      </c>
      <c r="AC1669" s="20">
        <f>SUM(Table25[[#This Row],[IT Tower: Application]:[Other/Non-IT ]])</f>
        <v>1.0000000000000002</v>
      </c>
      <c r="AD1669" s="67"/>
      <c r="AE1669" s="67"/>
      <c r="AF1669" s="67"/>
      <c r="AG1669" s="67"/>
      <c r="AH1669" s="67"/>
      <c r="AI1669" s="67"/>
      <c r="AJ1669" s="67"/>
      <c r="AK1669" s="67"/>
      <c r="AL1669" s="67"/>
      <c r="AM1669" s="67"/>
      <c r="AN1669" s="67"/>
      <c r="AO1669" s="67"/>
      <c r="AP1669" s="67"/>
      <c r="AQ1669" s="67"/>
      <c r="AR1669" s="67"/>
      <c r="AS1669" s="67"/>
      <c r="AT1669" s="67"/>
      <c r="AU1669" s="67"/>
      <c r="AV1669" s="67"/>
      <c r="AW1669" s="67"/>
      <c r="AX1669" s="67"/>
      <c r="AY1669" s="67"/>
      <c r="AZ1669" s="67"/>
      <c r="BA1669" s="67"/>
      <c r="BB1669" s="113"/>
      <c r="BC1669" s="113">
        <v>14317</v>
      </c>
      <c r="BD1669" s="113"/>
      <c r="BE1669" s="113"/>
      <c r="BF1669" s="113"/>
      <c r="BG1669" s="113"/>
      <c r="BH1669" s="113"/>
      <c r="BI1669" s="113"/>
      <c r="BJ1669" s="113"/>
      <c r="BK1669" s="113"/>
      <c r="BL1669" s="113"/>
      <c r="BM1669" s="113"/>
      <c r="BN1669" s="113"/>
      <c r="BO1669" s="113"/>
      <c r="BP1669" s="113"/>
      <c r="BQ1669" s="113"/>
      <c r="BR1669" s="113"/>
      <c r="BS1669" s="113"/>
      <c r="BT1669" s="113"/>
      <c r="BU1669" s="113"/>
      <c r="BV1669" s="113"/>
      <c r="BW1669" s="113"/>
      <c r="BX1669" s="113"/>
      <c r="BY1669" s="113"/>
      <c r="BZ1669" s="113"/>
      <c r="CA1669" s="67"/>
      <c r="CB1669" s="113"/>
      <c r="CC1669" s="69">
        <f>SUM(Table25[[#This Row],[Contract Amount FY00]:[Contract Amount FY50]])</f>
        <v>14317</v>
      </c>
      <c r="CD1669" s="114"/>
    </row>
    <row r="1670" spans="1:82" x14ac:dyDescent="0.25">
      <c r="A1670" s="122" t="s">
        <v>1957</v>
      </c>
      <c r="B1670" s="122" t="s">
        <v>762</v>
      </c>
      <c r="C1670" s="122" t="s">
        <v>2277</v>
      </c>
      <c r="E1670" s="26" t="str">
        <f>IFERROR(IF(VLOOKUP(Table25[[#This Row],[Contract No.]],Table3[#All],3,FALSE)="","No","Yes"),"")</f>
        <v>No</v>
      </c>
      <c r="F1670" s="107" t="str">
        <f>IFERROR(VLOOKUP(Table25[[#This Row],[Contract No.]],Table3[#All],3,FALSE),"")</f>
        <v/>
      </c>
      <c r="G1670" s="107" t="str">
        <f>IFERROR(IF(Table25[[#This Row],[Cooperative Purchase
(Yes/No)]]="Yes","Yes",IF(VLOOKUP(Table25[[#This Row],[Contract No.]],Table3[#All],1,FALSE)=Table25[[#This Row],[Contract No.]],"Yes","No")),"No")</f>
        <v>Yes</v>
      </c>
      <c r="H1670" s="51">
        <f>IFERROR(VLOOKUP(Table25[[#This Row],[Contract No.]],Table3[#All],4,FALSE),"")</f>
        <v>43435</v>
      </c>
      <c r="I1670" s="28">
        <f>IFERROR(IF(AND(MONTH(Table25[[#This Row],[Contract Start Date]])&gt;6,MONTH(Table25[[#This Row],[Contract Start Date]])&lt;=12),YEAR(Table25[[#This Row],[Contract Start Date]])+1,YEAR(Table25[[#This Row],[Contract Start Date]])),"")</f>
        <v>2019</v>
      </c>
      <c r="J1670" s="108">
        <f>Table25[[#This Row],[FY Formula start]]</f>
        <v>2019</v>
      </c>
      <c r="K1670" s="59" t="str">
        <f>"FY"&amp;" "&amp;Table25[[#This Row],[Year Start]]</f>
        <v>FY 2019</v>
      </c>
      <c r="L1670" s="109">
        <f>IFERROR(VLOOKUP(Table25[[#This Row],[Contract No.]],Table3[#All],5,FALSE),"")</f>
        <v>45626</v>
      </c>
      <c r="M1670" s="110">
        <f>IFERROR(IF(Table25[[#This Row],[Contract End Date]]="99/99/9999","No End",IF(AND(MONTH(Table25[[#This Row],[Contract End Date]])&gt;6,MONTH(Table25[[#This Row],[Contract End Date]])&lt;=12),YEAR(Table25[[#This Row],[Contract End Date]])+1,YEAR(Table25[[#This Row],[Contract End Date]]))),"")</f>
        <v>2025</v>
      </c>
      <c r="N1670" s="111">
        <f>Table25[[#This Row],[FY Formula end]]</f>
        <v>2025</v>
      </c>
      <c r="O1670" s="112" t="str">
        <f>IF(Table25[[#This Row],[Year End]]="No End","No End","FY"&amp;" "&amp;Table25[[#This Row],[Year End]])</f>
        <v>FY 2025</v>
      </c>
      <c r="P1670" s="27"/>
      <c r="Q1670" s="104" t="str">
        <f>_xlfn.IFNA(IF($B1670="","",VLOOKUP($B1670,'SWC Towers'!$A:$Q,$Q$2,FALSE)),"")</f>
        <v/>
      </c>
      <c r="R1670" s="106" t="str">
        <f>_xlfn.IFNA(IF($B1670="","",VLOOKUP($B1670,'SWC Towers'!$A:$Q,$R$2,FALSE)),"")</f>
        <v/>
      </c>
      <c r="S1670" s="106" t="str">
        <f>_xlfn.IFNA(IF($B1670="","",VLOOKUP($B1670,'SWC Towers'!$A:$Q,$S$2,FALSE)),"")</f>
        <v/>
      </c>
      <c r="T1670" s="106" t="str">
        <f>_xlfn.IFNA(IF($B1670="","",VLOOKUP($B1670,'SWC Towers'!$A:$Q,$T$2,FALSE)),"")</f>
        <v/>
      </c>
      <c r="U1670" s="104">
        <f>_xlfn.IFNA(IF($B1670="","",VLOOKUP($B1670,'SWC Towers'!$A:$Q,$U$2,FALSE)),"")</f>
        <v>0.7</v>
      </c>
      <c r="V1670" s="104" t="str">
        <f>_xlfn.IFNA(IF($B1670="","",VLOOKUP($B1670,'SWC Towers'!$A:$Q,$V$2,FALSE)),"")</f>
        <v/>
      </c>
      <c r="W1670" s="104" t="str">
        <f>_xlfn.IFNA(IF($B1670="","",VLOOKUP($B1670,'SWC Towers'!$A:$Q,$W$2,FALSE)),"")</f>
        <v/>
      </c>
      <c r="X1670" s="104" t="str">
        <f>_xlfn.IFNA(IF($B1670="","",VLOOKUP($B1670,'SWC Towers'!$A:$Q,$X$2,FALSE)),"")</f>
        <v/>
      </c>
      <c r="Y1670" s="104" t="str">
        <f>_xlfn.IFNA(IF($B1670="","",VLOOKUP($B1670,'SWC Towers'!$A:$Q,$Y$2,FALSE)),"")</f>
        <v/>
      </c>
      <c r="Z1670" s="104" t="str">
        <f>_xlfn.IFNA(IF($B1670="","",VLOOKUP($B1670,'SWC Towers'!$A:$Q,$Z$2,FALSE)),"")</f>
        <v/>
      </c>
      <c r="AA1670" s="104" t="str">
        <f>_xlfn.IFNA(IF($B1670="","",VLOOKUP($B1670,'SWC Towers'!$A:$Q,$AA$2,FALSE)),"")</f>
        <v/>
      </c>
      <c r="AB1670" s="106">
        <f>_xlfn.IFNA(IF($B1670="","",VLOOKUP($B1670,'SWC Towers'!$A:$Q,$AB$2,FALSE)),"")</f>
        <v>0.3</v>
      </c>
      <c r="AC1670" s="20">
        <f>SUM(Table25[[#This Row],[IT Tower: Application]:[Other/Non-IT ]])</f>
        <v>1</v>
      </c>
      <c r="AD1670" s="67"/>
      <c r="AE1670" s="67"/>
      <c r="AF1670" s="67"/>
      <c r="AG1670" s="67"/>
      <c r="AH1670" s="67"/>
      <c r="AI1670" s="67"/>
      <c r="AJ1670" s="67"/>
      <c r="AK1670" s="67"/>
      <c r="AL1670" s="67"/>
      <c r="AM1670" s="67"/>
      <c r="AN1670" s="67"/>
      <c r="AO1670" s="67"/>
      <c r="AP1670" s="67"/>
      <c r="AQ1670" s="67"/>
      <c r="AR1670" s="67"/>
      <c r="AS1670" s="67"/>
      <c r="AT1670" s="67"/>
      <c r="AU1670" s="67"/>
      <c r="AV1670" s="67"/>
      <c r="AW1670" s="67">
        <v>10778</v>
      </c>
      <c r="AX1670" s="67">
        <v>0</v>
      </c>
      <c r="AY1670" s="67"/>
      <c r="AZ1670" s="67"/>
      <c r="BA1670" s="67"/>
      <c r="BB1670" s="113"/>
      <c r="BC1670" s="113"/>
      <c r="BD1670" s="113"/>
      <c r="BE1670" s="113"/>
      <c r="BF1670" s="113"/>
      <c r="BG1670" s="113"/>
      <c r="BH1670" s="113"/>
      <c r="BI1670" s="113"/>
      <c r="BJ1670" s="113"/>
      <c r="BK1670" s="113"/>
      <c r="BL1670" s="113"/>
      <c r="BM1670" s="113"/>
      <c r="BN1670" s="113"/>
      <c r="BO1670" s="113"/>
      <c r="BP1670" s="113"/>
      <c r="BQ1670" s="113"/>
      <c r="BR1670" s="113"/>
      <c r="BS1670" s="113"/>
      <c r="BT1670" s="113"/>
      <c r="BU1670" s="113"/>
      <c r="BV1670" s="113"/>
      <c r="BW1670" s="113"/>
      <c r="BX1670" s="113"/>
      <c r="BY1670" s="113"/>
      <c r="BZ1670" s="113"/>
      <c r="CA1670" s="67"/>
      <c r="CB1670" s="113"/>
      <c r="CC1670" s="69">
        <f>SUM(Table25[[#This Row],[Contract Amount FY00]:[Contract Amount FY50]])</f>
        <v>10778</v>
      </c>
      <c r="CD1670" s="114"/>
    </row>
    <row r="1671" spans="1:82" x14ac:dyDescent="0.25">
      <c r="A1671" s="122" t="s">
        <v>1957</v>
      </c>
      <c r="B1671" s="122" t="s">
        <v>705</v>
      </c>
      <c r="C1671" s="122" t="s">
        <v>1777</v>
      </c>
      <c r="E1671" s="26" t="str">
        <f>IFERROR(IF(VLOOKUP(Table25[[#This Row],[Contract No.]],Table3[#All],3,FALSE)="","No","Yes"),"")</f>
        <v>Yes</v>
      </c>
      <c r="F1671" s="107" t="str">
        <f>IFERROR(VLOOKUP(Table25[[#This Row],[Contract No.]],Table3[#All],3,FALSE),"")</f>
        <v>NASPO</v>
      </c>
      <c r="G1671" s="107" t="str">
        <f>IFERROR(IF(Table25[[#This Row],[Cooperative Purchase
(Yes/No)]]="Yes","Yes",IF(VLOOKUP(Table25[[#This Row],[Contract No.]],Table3[#All],1,FALSE)=Table25[[#This Row],[Contract No.]],"Yes","No")),"No")</f>
        <v>Yes</v>
      </c>
      <c r="H1671" s="51">
        <f>IFERROR(VLOOKUP(Table25[[#This Row],[Contract No.]],Table3[#All],4,FALSE),"")</f>
        <v>43647</v>
      </c>
      <c r="I1671" s="28">
        <f>IFERROR(IF(AND(MONTH(Table25[[#This Row],[Contract Start Date]])&gt;6,MONTH(Table25[[#This Row],[Contract Start Date]])&lt;=12),YEAR(Table25[[#This Row],[Contract Start Date]])+1,YEAR(Table25[[#This Row],[Contract Start Date]])),"")</f>
        <v>2020</v>
      </c>
      <c r="J1671" s="108">
        <f>Table25[[#This Row],[FY Formula start]]</f>
        <v>2020</v>
      </c>
      <c r="K1671" s="59" t="str">
        <f>"FY"&amp;" "&amp;Table25[[#This Row],[Year Start]]</f>
        <v>FY 2020</v>
      </c>
      <c r="L1671" s="109">
        <f>IFERROR(VLOOKUP(Table25[[#This Row],[Contract No.]],Table3[#All],5,FALSE),"")</f>
        <v>47360</v>
      </c>
      <c r="M1671" s="110">
        <f>IFERROR(IF(Table25[[#This Row],[Contract End Date]]="99/99/9999","No End",IF(AND(MONTH(Table25[[#This Row],[Contract End Date]])&gt;6,MONTH(Table25[[#This Row],[Contract End Date]])&lt;=12),YEAR(Table25[[#This Row],[Contract End Date]])+1,YEAR(Table25[[#This Row],[Contract End Date]]))),"")</f>
        <v>2030</v>
      </c>
      <c r="N1671" s="111">
        <f>Table25[[#This Row],[FY Formula end]]</f>
        <v>2030</v>
      </c>
      <c r="O1671" s="112" t="str">
        <f>IF(Table25[[#This Row],[Year End]]="No End","No End","FY"&amp;" "&amp;Table25[[#This Row],[Year End]])</f>
        <v>FY 2030</v>
      </c>
      <c r="P1671" s="27"/>
      <c r="Q1671" s="104">
        <f>_xlfn.IFNA(IF($B1671="","",VLOOKUP($B1671,'SWC Towers'!$A:$Q,$Q$2,FALSE)),"")</f>
        <v>0.2</v>
      </c>
      <c r="R1671" s="106" t="str">
        <f>_xlfn.IFNA(IF($B1671="","",VLOOKUP($B1671,'SWC Towers'!$A:$Q,$R$2,FALSE)),"")</f>
        <v/>
      </c>
      <c r="S1671" s="106" t="str">
        <f>_xlfn.IFNA(IF($B1671="","",VLOOKUP($B1671,'SWC Towers'!$A:$Q,$S$2,FALSE)),"")</f>
        <v/>
      </c>
      <c r="T1671" s="106" t="str">
        <f>_xlfn.IFNA(IF($B1671="","",VLOOKUP($B1671,'SWC Towers'!$A:$Q,$T$2,FALSE)),"")</f>
        <v/>
      </c>
      <c r="U1671" s="104">
        <f>_xlfn.IFNA(IF($B1671="","",VLOOKUP($B1671,'SWC Towers'!$A:$Q,$U$2,FALSE)),"")</f>
        <v>0.4</v>
      </c>
      <c r="V1671" s="104" t="str">
        <f>_xlfn.IFNA(IF($B1671="","",VLOOKUP($B1671,'SWC Towers'!$A:$Q,$V$2,FALSE)),"")</f>
        <v/>
      </c>
      <c r="W1671" s="104">
        <f>_xlfn.IFNA(IF($B1671="","",VLOOKUP($B1671,'SWC Towers'!$A:$Q,$W$2,FALSE)),"")</f>
        <v>0.4</v>
      </c>
      <c r="X1671" s="104" t="str">
        <f>_xlfn.IFNA(IF($B1671="","",VLOOKUP($B1671,'SWC Towers'!$A:$Q,$X$2,FALSE)),"")</f>
        <v/>
      </c>
      <c r="Y1671" s="104" t="str">
        <f>_xlfn.IFNA(IF($B1671="","",VLOOKUP($B1671,'SWC Towers'!$A:$Q,$Y$2,FALSE)),"")</f>
        <v/>
      </c>
      <c r="Z1671" s="104" t="str">
        <f>_xlfn.IFNA(IF($B1671="","",VLOOKUP($B1671,'SWC Towers'!$A:$Q,$Z$2,FALSE)),"")</f>
        <v/>
      </c>
      <c r="AA1671" s="104" t="str">
        <f>_xlfn.IFNA(IF($B1671="","",VLOOKUP($B1671,'SWC Towers'!$A:$Q,$AA$2,FALSE)),"")</f>
        <v/>
      </c>
      <c r="AB1671" s="106" t="str">
        <f>_xlfn.IFNA(IF($B1671="","",VLOOKUP($B1671,'SWC Towers'!$A:$Q,$AB$2,FALSE)),"")</f>
        <v/>
      </c>
      <c r="AC1671" s="20">
        <f>SUM(Table25[[#This Row],[IT Tower: Application]:[Other/Non-IT ]])</f>
        <v>1</v>
      </c>
      <c r="AD1671" s="67"/>
      <c r="AE1671" s="67"/>
      <c r="AF1671" s="67"/>
      <c r="AG1671" s="67"/>
      <c r="AH1671" s="67"/>
      <c r="AI1671" s="67"/>
      <c r="AJ1671" s="67"/>
      <c r="AK1671" s="67"/>
      <c r="AL1671" s="67"/>
      <c r="AM1671" s="67"/>
      <c r="AN1671" s="67"/>
      <c r="AO1671" s="67"/>
      <c r="AP1671" s="67"/>
      <c r="AQ1671" s="67"/>
      <c r="AR1671" s="67"/>
      <c r="AS1671" s="67"/>
      <c r="AT1671" s="67"/>
      <c r="AU1671" s="67"/>
      <c r="AV1671" s="67"/>
      <c r="AW1671" s="67"/>
      <c r="AX1671" s="67">
        <v>0</v>
      </c>
      <c r="AY1671" s="67">
        <v>720</v>
      </c>
      <c r="AZ1671" s="67">
        <v>2385</v>
      </c>
      <c r="BA1671" s="67">
        <v>3266</v>
      </c>
      <c r="BB1671" s="113">
        <v>3192</v>
      </c>
      <c r="BC1671" s="113">
        <v>3168</v>
      </c>
      <c r="BD1671" s="113"/>
      <c r="BE1671" s="113"/>
      <c r="BF1671" s="113"/>
      <c r="BG1671" s="113"/>
      <c r="BH1671" s="113"/>
      <c r="BI1671" s="113"/>
      <c r="BJ1671" s="113"/>
      <c r="BK1671" s="113"/>
      <c r="BL1671" s="113"/>
      <c r="BM1671" s="113"/>
      <c r="BN1671" s="113"/>
      <c r="BO1671" s="113"/>
      <c r="BP1671" s="113"/>
      <c r="BQ1671" s="113"/>
      <c r="BR1671" s="113"/>
      <c r="BS1671" s="113"/>
      <c r="BT1671" s="113"/>
      <c r="BU1671" s="113"/>
      <c r="BV1671" s="113"/>
      <c r="BW1671" s="113"/>
      <c r="BX1671" s="113"/>
      <c r="BY1671" s="113"/>
      <c r="BZ1671" s="113"/>
      <c r="CA1671" s="67"/>
      <c r="CB1671" s="113"/>
      <c r="CC1671" s="69">
        <f>SUM(Table25[[#This Row],[Contract Amount FY00]:[Contract Amount FY50]])</f>
        <v>12731</v>
      </c>
      <c r="CD1671" s="114"/>
    </row>
    <row r="1672" spans="1:82" x14ac:dyDescent="0.25">
      <c r="A1672" s="122" t="s">
        <v>1957</v>
      </c>
      <c r="B1672" s="122" t="s">
        <v>278</v>
      </c>
      <c r="C1672" s="122" t="s">
        <v>3188</v>
      </c>
      <c r="E1672" s="26" t="str">
        <f>IFERROR(IF(VLOOKUP(Table25[[#This Row],[Contract No.]],Table3[#All],3,FALSE)="","No","Yes"),"")</f>
        <v>Yes</v>
      </c>
      <c r="F1672" s="107" t="str">
        <f>IFERROR(VLOOKUP(Table25[[#This Row],[Contract No.]],Table3[#All],3,FALSE),"")</f>
        <v>NASPO</v>
      </c>
      <c r="G1672" s="107" t="str">
        <f>IFERROR(IF(Table25[[#This Row],[Cooperative Purchase
(Yes/No)]]="Yes","Yes",IF(VLOOKUP(Table25[[#This Row],[Contract No.]],Table3[#All],1,FALSE)=Table25[[#This Row],[Contract No.]],"Yes","No")),"No")</f>
        <v>Yes</v>
      </c>
      <c r="H1672" s="51">
        <f>IFERROR(VLOOKUP(Table25[[#This Row],[Contract No.]],Table3[#All],4,FALSE),"")</f>
        <v>42917</v>
      </c>
      <c r="I1672" s="28">
        <f>IFERROR(IF(AND(MONTH(Table25[[#This Row],[Contract Start Date]])&gt;6,MONTH(Table25[[#This Row],[Contract Start Date]])&lt;=12),YEAR(Table25[[#This Row],[Contract Start Date]])+1,YEAR(Table25[[#This Row],[Contract Start Date]])),"")</f>
        <v>2018</v>
      </c>
      <c r="J1672" s="108">
        <f>Table25[[#This Row],[FY Formula start]]</f>
        <v>2018</v>
      </c>
      <c r="K1672" s="59" t="str">
        <f>"FY"&amp;" "&amp;Table25[[#This Row],[Year Start]]</f>
        <v>FY 2018</v>
      </c>
      <c r="L1672" s="109">
        <f>IFERROR(VLOOKUP(Table25[[#This Row],[Contract No.]],Table3[#All],5,FALSE),"")</f>
        <v>46280</v>
      </c>
      <c r="M1672" s="110">
        <f>IFERROR(IF(Table25[[#This Row],[Contract End Date]]="99/99/9999","No End",IF(AND(MONTH(Table25[[#This Row],[Contract End Date]])&gt;6,MONTH(Table25[[#This Row],[Contract End Date]])&lt;=12),YEAR(Table25[[#This Row],[Contract End Date]])+1,YEAR(Table25[[#This Row],[Contract End Date]]))),"")</f>
        <v>2027</v>
      </c>
      <c r="N1672" s="111">
        <f>Table25[[#This Row],[FY Formula end]]</f>
        <v>2027</v>
      </c>
      <c r="O1672" s="112" t="str">
        <f>IF(Table25[[#This Row],[Year End]]="No End","No End","FY"&amp;" "&amp;Table25[[#This Row],[Year End]])</f>
        <v>FY 2027</v>
      </c>
      <c r="P1672" s="27"/>
      <c r="Q1672" s="104">
        <f>_xlfn.IFNA(IF($B1672="","",VLOOKUP($B1672,'SWC Towers'!$A:$Q,$Q$2,FALSE)),"")</f>
        <v>0.4</v>
      </c>
      <c r="R1672" s="106" t="str">
        <f>_xlfn.IFNA(IF($B1672="","",VLOOKUP($B1672,'SWC Towers'!$A:$Q,$R$2,FALSE)),"")</f>
        <v/>
      </c>
      <c r="S1672" s="106" t="str">
        <f>_xlfn.IFNA(IF($B1672="","",VLOOKUP($B1672,'SWC Towers'!$A:$Q,$S$2,FALSE)),"")</f>
        <v/>
      </c>
      <c r="T1672" s="106">
        <f>_xlfn.IFNA(IF($B1672="","",VLOOKUP($B1672,'SWC Towers'!$A:$Q,$T$2,FALSE)),"")</f>
        <v>0.05</v>
      </c>
      <c r="U1672" s="104" t="str">
        <f>_xlfn.IFNA(IF($B1672="","",VLOOKUP($B1672,'SWC Towers'!$A:$Q,$U$2,FALSE)),"")</f>
        <v/>
      </c>
      <c r="V1672" s="104" t="str">
        <f>_xlfn.IFNA(IF($B1672="","",VLOOKUP($B1672,'SWC Towers'!$A:$Q,$V$2,FALSE)),"")</f>
        <v/>
      </c>
      <c r="W1672" s="104">
        <f>_xlfn.IFNA(IF($B1672="","",VLOOKUP($B1672,'SWC Towers'!$A:$Q,$W$2,FALSE)),"")</f>
        <v>0.1</v>
      </c>
      <c r="X1672" s="104" t="str">
        <f>_xlfn.IFNA(IF($B1672="","",VLOOKUP($B1672,'SWC Towers'!$A:$Q,$X$2,FALSE)),"")</f>
        <v/>
      </c>
      <c r="Y1672" s="104">
        <f>_xlfn.IFNA(IF($B1672="","",VLOOKUP($B1672,'SWC Towers'!$A:$Q,$Y$2,FALSE)),"")</f>
        <v>0.05</v>
      </c>
      <c r="Z1672" s="104" t="str">
        <f>_xlfn.IFNA(IF($B1672="","",VLOOKUP($B1672,'SWC Towers'!$A:$Q,$Z$2,FALSE)),"")</f>
        <v/>
      </c>
      <c r="AA1672" s="104">
        <f>_xlfn.IFNA(IF($B1672="","",VLOOKUP($B1672,'SWC Towers'!$A:$Q,$AA$2,FALSE)),"")</f>
        <v>0.4</v>
      </c>
      <c r="AB1672" s="106" t="str">
        <f>_xlfn.IFNA(IF($B1672="","",VLOOKUP($B1672,'SWC Towers'!$A:$Q,$AB$2,FALSE)),"")</f>
        <v/>
      </c>
      <c r="AC1672" s="20">
        <f>SUM(Table25[[#This Row],[IT Tower: Application]:[Other/Non-IT ]])</f>
        <v>1</v>
      </c>
      <c r="AD1672" s="67"/>
      <c r="AE1672" s="67"/>
      <c r="AF1672" s="67"/>
      <c r="AG1672" s="67"/>
      <c r="AH1672" s="67"/>
      <c r="AI1672" s="67"/>
      <c r="AJ1672" s="67"/>
      <c r="AK1672" s="67"/>
      <c r="AL1672" s="67"/>
      <c r="AM1672" s="67"/>
      <c r="AN1672" s="67"/>
      <c r="AO1672" s="67"/>
      <c r="AP1672" s="67"/>
      <c r="AQ1672" s="67"/>
      <c r="AR1672" s="67"/>
      <c r="AS1672" s="67"/>
      <c r="AT1672" s="67"/>
      <c r="AU1672" s="67"/>
      <c r="AV1672" s="67"/>
      <c r="AW1672" s="67"/>
      <c r="AX1672" s="67"/>
      <c r="AY1672" s="67"/>
      <c r="AZ1672" s="67"/>
      <c r="BA1672" s="67"/>
      <c r="BB1672" s="113">
        <v>0</v>
      </c>
      <c r="BC1672" s="113">
        <v>2203</v>
      </c>
      <c r="BD1672" s="113"/>
      <c r="BE1672" s="113"/>
      <c r="BF1672" s="113"/>
      <c r="BG1672" s="113"/>
      <c r="BH1672" s="113"/>
      <c r="BI1672" s="113"/>
      <c r="BJ1672" s="113"/>
      <c r="BK1672" s="113"/>
      <c r="BL1672" s="113"/>
      <c r="BM1672" s="113"/>
      <c r="BN1672" s="113"/>
      <c r="BO1672" s="113"/>
      <c r="BP1672" s="113"/>
      <c r="BQ1672" s="113"/>
      <c r="BR1672" s="113"/>
      <c r="BS1672" s="113"/>
      <c r="BT1672" s="113"/>
      <c r="BU1672" s="113"/>
      <c r="BV1672" s="113"/>
      <c r="BW1672" s="113"/>
      <c r="BX1672" s="113"/>
      <c r="BY1672" s="113"/>
      <c r="BZ1672" s="113"/>
      <c r="CA1672" s="67"/>
      <c r="CB1672" s="113"/>
      <c r="CC1672" s="69">
        <f>SUM(Table25[[#This Row],[Contract Amount FY00]:[Contract Amount FY50]])</f>
        <v>2203</v>
      </c>
      <c r="CD1672" s="114"/>
    </row>
    <row r="1673" spans="1:82" x14ac:dyDescent="0.25">
      <c r="A1673" s="122" t="s">
        <v>1957</v>
      </c>
      <c r="B1673" s="122" t="s">
        <v>278</v>
      </c>
      <c r="C1673" s="122" t="s">
        <v>547</v>
      </c>
      <c r="E1673" s="26" t="str">
        <f>IFERROR(IF(VLOOKUP(Table25[[#This Row],[Contract No.]],Table3[#All],3,FALSE)="","No","Yes"),"")</f>
        <v>Yes</v>
      </c>
      <c r="F1673" s="107" t="str">
        <f>IFERROR(VLOOKUP(Table25[[#This Row],[Contract No.]],Table3[#All],3,FALSE),"")</f>
        <v>NASPO</v>
      </c>
      <c r="G1673" s="107" t="str">
        <f>IFERROR(IF(Table25[[#This Row],[Cooperative Purchase
(Yes/No)]]="Yes","Yes",IF(VLOOKUP(Table25[[#This Row],[Contract No.]],Table3[#All],1,FALSE)=Table25[[#This Row],[Contract No.]],"Yes","No")),"No")</f>
        <v>Yes</v>
      </c>
      <c r="H1673" s="51">
        <f>IFERROR(VLOOKUP(Table25[[#This Row],[Contract No.]],Table3[#All],4,FALSE),"")</f>
        <v>42917</v>
      </c>
      <c r="I1673" s="28">
        <f>IFERROR(IF(AND(MONTH(Table25[[#This Row],[Contract Start Date]])&gt;6,MONTH(Table25[[#This Row],[Contract Start Date]])&lt;=12),YEAR(Table25[[#This Row],[Contract Start Date]])+1,YEAR(Table25[[#This Row],[Contract Start Date]])),"")</f>
        <v>2018</v>
      </c>
      <c r="J1673" s="108">
        <f>Table25[[#This Row],[FY Formula start]]</f>
        <v>2018</v>
      </c>
      <c r="K1673" s="59" t="str">
        <f>"FY"&amp;" "&amp;Table25[[#This Row],[Year Start]]</f>
        <v>FY 2018</v>
      </c>
      <c r="L1673" s="109">
        <f>IFERROR(VLOOKUP(Table25[[#This Row],[Contract No.]],Table3[#All],5,FALSE),"")</f>
        <v>46280</v>
      </c>
      <c r="M1673" s="110">
        <f>IFERROR(IF(Table25[[#This Row],[Contract End Date]]="99/99/9999","No End",IF(AND(MONTH(Table25[[#This Row],[Contract End Date]])&gt;6,MONTH(Table25[[#This Row],[Contract End Date]])&lt;=12),YEAR(Table25[[#This Row],[Contract End Date]])+1,YEAR(Table25[[#This Row],[Contract End Date]]))),"")</f>
        <v>2027</v>
      </c>
      <c r="N1673" s="111">
        <f>Table25[[#This Row],[FY Formula end]]</f>
        <v>2027</v>
      </c>
      <c r="O1673" s="112" t="str">
        <f>IF(Table25[[#This Row],[Year End]]="No End","No End","FY"&amp;" "&amp;Table25[[#This Row],[Year End]])</f>
        <v>FY 2027</v>
      </c>
      <c r="P1673" s="27"/>
      <c r="Q1673" s="104">
        <f>_xlfn.IFNA(IF($B1673="","",VLOOKUP($B1673,'SWC Towers'!$A:$Q,$Q$2,FALSE)),"")</f>
        <v>0.4</v>
      </c>
      <c r="R1673" s="106" t="str">
        <f>_xlfn.IFNA(IF($B1673="","",VLOOKUP($B1673,'SWC Towers'!$A:$Q,$R$2,FALSE)),"")</f>
        <v/>
      </c>
      <c r="S1673" s="106" t="str">
        <f>_xlfn.IFNA(IF($B1673="","",VLOOKUP($B1673,'SWC Towers'!$A:$Q,$S$2,FALSE)),"")</f>
        <v/>
      </c>
      <c r="T1673" s="106">
        <f>_xlfn.IFNA(IF($B1673="","",VLOOKUP($B1673,'SWC Towers'!$A:$Q,$T$2,FALSE)),"")</f>
        <v>0.05</v>
      </c>
      <c r="U1673" s="104" t="str">
        <f>_xlfn.IFNA(IF($B1673="","",VLOOKUP($B1673,'SWC Towers'!$A:$Q,$U$2,FALSE)),"")</f>
        <v/>
      </c>
      <c r="V1673" s="104" t="str">
        <f>_xlfn.IFNA(IF($B1673="","",VLOOKUP($B1673,'SWC Towers'!$A:$Q,$V$2,FALSE)),"")</f>
        <v/>
      </c>
      <c r="W1673" s="104">
        <f>_xlfn.IFNA(IF($B1673="","",VLOOKUP($B1673,'SWC Towers'!$A:$Q,$W$2,FALSE)),"")</f>
        <v>0.1</v>
      </c>
      <c r="X1673" s="104" t="str">
        <f>_xlfn.IFNA(IF($B1673="","",VLOOKUP($B1673,'SWC Towers'!$A:$Q,$X$2,FALSE)),"")</f>
        <v/>
      </c>
      <c r="Y1673" s="104">
        <f>_xlfn.IFNA(IF($B1673="","",VLOOKUP($B1673,'SWC Towers'!$A:$Q,$Y$2,FALSE)),"")</f>
        <v>0.05</v>
      </c>
      <c r="Z1673" s="104" t="str">
        <f>_xlfn.IFNA(IF($B1673="","",VLOOKUP($B1673,'SWC Towers'!$A:$Q,$Z$2,FALSE)),"")</f>
        <v/>
      </c>
      <c r="AA1673" s="104">
        <f>_xlfn.IFNA(IF($B1673="","",VLOOKUP($B1673,'SWC Towers'!$A:$Q,$AA$2,FALSE)),"")</f>
        <v>0.4</v>
      </c>
      <c r="AB1673" s="106" t="str">
        <f>_xlfn.IFNA(IF($B1673="","",VLOOKUP($B1673,'SWC Towers'!$A:$Q,$AB$2,FALSE)),"")</f>
        <v/>
      </c>
      <c r="AC1673" s="20">
        <f>SUM(Table25[[#This Row],[IT Tower: Application]:[Other/Non-IT ]])</f>
        <v>1</v>
      </c>
      <c r="AD1673" s="67"/>
      <c r="AE1673" s="67"/>
      <c r="AF1673" s="67"/>
      <c r="AG1673" s="67"/>
      <c r="AH1673" s="67"/>
      <c r="AI1673" s="67"/>
      <c r="AJ1673" s="67"/>
      <c r="AK1673" s="67"/>
      <c r="AL1673" s="67"/>
      <c r="AM1673" s="67"/>
      <c r="AN1673" s="67"/>
      <c r="AO1673" s="67"/>
      <c r="AP1673" s="67"/>
      <c r="AQ1673" s="67"/>
      <c r="AR1673" s="67"/>
      <c r="AS1673" s="67"/>
      <c r="AT1673" s="67"/>
      <c r="AU1673" s="67"/>
      <c r="AV1673" s="67"/>
      <c r="AW1673" s="67"/>
      <c r="AX1673" s="67"/>
      <c r="AY1673" s="67"/>
      <c r="AZ1673" s="67"/>
      <c r="BA1673" s="67"/>
      <c r="BB1673" s="113"/>
      <c r="BC1673" s="113">
        <v>1413</v>
      </c>
      <c r="BD1673" s="113"/>
      <c r="BE1673" s="113"/>
      <c r="BF1673" s="113"/>
      <c r="BG1673" s="113"/>
      <c r="BH1673" s="113"/>
      <c r="BI1673" s="113"/>
      <c r="BJ1673" s="113"/>
      <c r="BK1673" s="113"/>
      <c r="BL1673" s="113"/>
      <c r="BM1673" s="113"/>
      <c r="BN1673" s="113"/>
      <c r="BO1673" s="113"/>
      <c r="BP1673" s="113"/>
      <c r="BQ1673" s="113"/>
      <c r="BR1673" s="113"/>
      <c r="BS1673" s="113"/>
      <c r="BT1673" s="113"/>
      <c r="BU1673" s="113"/>
      <c r="BV1673" s="113"/>
      <c r="BW1673" s="113"/>
      <c r="BX1673" s="113"/>
      <c r="BY1673" s="113"/>
      <c r="BZ1673" s="113"/>
      <c r="CA1673" s="67"/>
      <c r="CB1673" s="113"/>
      <c r="CC1673" s="69">
        <f>SUM(Table25[[#This Row],[Contract Amount FY00]:[Contract Amount FY50]])</f>
        <v>1413</v>
      </c>
      <c r="CD1673" s="114"/>
    </row>
    <row r="1674" spans="1:82" x14ac:dyDescent="0.25">
      <c r="A1674" s="122" t="s">
        <v>1957</v>
      </c>
      <c r="B1674" s="122" t="s">
        <v>278</v>
      </c>
      <c r="C1674" s="122" t="s">
        <v>379</v>
      </c>
      <c r="E1674" s="26" t="str">
        <f>IFERROR(IF(VLOOKUP(Table25[[#This Row],[Contract No.]],Table3[#All],3,FALSE)="","No","Yes"),"")</f>
        <v>Yes</v>
      </c>
      <c r="F1674" s="107" t="str">
        <f>IFERROR(VLOOKUP(Table25[[#This Row],[Contract No.]],Table3[#All],3,FALSE),"")</f>
        <v>NASPO</v>
      </c>
      <c r="G1674" s="107" t="str">
        <f>IFERROR(IF(Table25[[#This Row],[Cooperative Purchase
(Yes/No)]]="Yes","Yes",IF(VLOOKUP(Table25[[#This Row],[Contract No.]],Table3[#All],1,FALSE)=Table25[[#This Row],[Contract No.]],"Yes","No")),"No")</f>
        <v>Yes</v>
      </c>
      <c r="H1674" s="51">
        <f>IFERROR(VLOOKUP(Table25[[#This Row],[Contract No.]],Table3[#All],4,FALSE),"")</f>
        <v>42917</v>
      </c>
      <c r="I1674" s="28">
        <f>IFERROR(IF(AND(MONTH(Table25[[#This Row],[Contract Start Date]])&gt;6,MONTH(Table25[[#This Row],[Contract Start Date]])&lt;=12),YEAR(Table25[[#This Row],[Contract Start Date]])+1,YEAR(Table25[[#This Row],[Contract Start Date]])),"")</f>
        <v>2018</v>
      </c>
      <c r="J1674" s="108">
        <f>Table25[[#This Row],[FY Formula start]]</f>
        <v>2018</v>
      </c>
      <c r="K1674" s="59" t="str">
        <f>"FY"&amp;" "&amp;Table25[[#This Row],[Year Start]]</f>
        <v>FY 2018</v>
      </c>
      <c r="L1674" s="109">
        <f>IFERROR(VLOOKUP(Table25[[#This Row],[Contract No.]],Table3[#All],5,FALSE),"")</f>
        <v>46280</v>
      </c>
      <c r="M1674" s="110">
        <f>IFERROR(IF(Table25[[#This Row],[Contract End Date]]="99/99/9999","No End",IF(AND(MONTH(Table25[[#This Row],[Contract End Date]])&gt;6,MONTH(Table25[[#This Row],[Contract End Date]])&lt;=12),YEAR(Table25[[#This Row],[Contract End Date]])+1,YEAR(Table25[[#This Row],[Contract End Date]]))),"")</f>
        <v>2027</v>
      </c>
      <c r="N1674" s="111">
        <f>Table25[[#This Row],[FY Formula end]]</f>
        <v>2027</v>
      </c>
      <c r="O1674" s="112" t="str">
        <f>IF(Table25[[#This Row],[Year End]]="No End","No End","FY"&amp;" "&amp;Table25[[#This Row],[Year End]])</f>
        <v>FY 2027</v>
      </c>
      <c r="P1674" s="27"/>
      <c r="Q1674" s="104">
        <f>_xlfn.IFNA(IF($B1674="","",VLOOKUP($B1674,'SWC Towers'!$A:$Q,$Q$2,FALSE)),"")</f>
        <v>0.4</v>
      </c>
      <c r="R1674" s="106" t="str">
        <f>_xlfn.IFNA(IF($B1674="","",VLOOKUP($B1674,'SWC Towers'!$A:$Q,$R$2,FALSE)),"")</f>
        <v/>
      </c>
      <c r="S1674" s="106" t="str">
        <f>_xlfn.IFNA(IF($B1674="","",VLOOKUP($B1674,'SWC Towers'!$A:$Q,$S$2,FALSE)),"")</f>
        <v/>
      </c>
      <c r="T1674" s="106">
        <f>_xlfn.IFNA(IF($B1674="","",VLOOKUP($B1674,'SWC Towers'!$A:$Q,$T$2,FALSE)),"")</f>
        <v>0.05</v>
      </c>
      <c r="U1674" s="104" t="str">
        <f>_xlfn.IFNA(IF($B1674="","",VLOOKUP($B1674,'SWC Towers'!$A:$Q,$U$2,FALSE)),"")</f>
        <v/>
      </c>
      <c r="V1674" s="104" t="str">
        <f>_xlfn.IFNA(IF($B1674="","",VLOOKUP($B1674,'SWC Towers'!$A:$Q,$V$2,FALSE)),"")</f>
        <v/>
      </c>
      <c r="W1674" s="104">
        <f>_xlfn.IFNA(IF($B1674="","",VLOOKUP($B1674,'SWC Towers'!$A:$Q,$W$2,FALSE)),"")</f>
        <v>0.1</v>
      </c>
      <c r="X1674" s="104" t="str">
        <f>_xlfn.IFNA(IF($B1674="","",VLOOKUP($B1674,'SWC Towers'!$A:$Q,$X$2,FALSE)),"")</f>
        <v/>
      </c>
      <c r="Y1674" s="104">
        <f>_xlfn.IFNA(IF($B1674="","",VLOOKUP($B1674,'SWC Towers'!$A:$Q,$Y$2,FALSE)),"")</f>
        <v>0.05</v>
      </c>
      <c r="Z1674" s="104" t="str">
        <f>_xlfn.IFNA(IF($B1674="","",VLOOKUP($B1674,'SWC Towers'!$A:$Q,$Z$2,FALSE)),"")</f>
        <v/>
      </c>
      <c r="AA1674" s="104">
        <f>_xlfn.IFNA(IF($B1674="","",VLOOKUP($B1674,'SWC Towers'!$A:$Q,$AA$2,FALSE)),"")</f>
        <v>0.4</v>
      </c>
      <c r="AB1674" s="106" t="str">
        <f>_xlfn.IFNA(IF($B1674="","",VLOOKUP($B1674,'SWC Towers'!$A:$Q,$AB$2,FALSE)),"")</f>
        <v/>
      </c>
      <c r="AC1674" s="20">
        <f>SUM(Table25[[#This Row],[IT Tower: Application]:[Other/Non-IT ]])</f>
        <v>1</v>
      </c>
      <c r="AD1674" s="67"/>
      <c r="AE1674" s="67"/>
      <c r="AF1674" s="67"/>
      <c r="AG1674" s="67"/>
      <c r="AH1674" s="67"/>
      <c r="AI1674" s="67"/>
      <c r="AJ1674" s="67"/>
      <c r="AK1674" s="67"/>
      <c r="AL1674" s="67"/>
      <c r="AM1674" s="67"/>
      <c r="AN1674" s="67"/>
      <c r="AO1674" s="67"/>
      <c r="AP1674" s="67"/>
      <c r="AQ1674" s="67"/>
      <c r="AR1674" s="67"/>
      <c r="AS1674" s="67"/>
      <c r="AT1674" s="67"/>
      <c r="AU1674" s="67"/>
      <c r="AV1674" s="67"/>
      <c r="AW1674" s="67"/>
      <c r="AX1674" s="67"/>
      <c r="AY1674" s="67"/>
      <c r="AZ1674" s="67"/>
      <c r="BA1674" s="67"/>
      <c r="BB1674" s="113">
        <v>27876</v>
      </c>
      <c r="BC1674" s="113">
        <v>42044</v>
      </c>
      <c r="BD1674" s="113"/>
      <c r="BE1674" s="113"/>
      <c r="BF1674" s="113"/>
      <c r="BG1674" s="113"/>
      <c r="BH1674" s="113"/>
      <c r="BI1674" s="113"/>
      <c r="BJ1674" s="113"/>
      <c r="BK1674" s="113"/>
      <c r="BL1674" s="113"/>
      <c r="BM1674" s="113"/>
      <c r="BN1674" s="113"/>
      <c r="BO1674" s="113"/>
      <c r="BP1674" s="113"/>
      <c r="BQ1674" s="113"/>
      <c r="BR1674" s="113"/>
      <c r="BS1674" s="113"/>
      <c r="BT1674" s="113"/>
      <c r="BU1674" s="113"/>
      <c r="BV1674" s="113"/>
      <c r="BW1674" s="113"/>
      <c r="BX1674" s="113"/>
      <c r="BY1674" s="113"/>
      <c r="BZ1674" s="113"/>
      <c r="CA1674" s="67"/>
      <c r="CB1674" s="113"/>
      <c r="CC1674" s="69">
        <f>SUM(Table25[[#This Row],[Contract Amount FY00]:[Contract Amount FY50]])</f>
        <v>69920</v>
      </c>
      <c r="CD1674" s="114"/>
    </row>
    <row r="1675" spans="1:82" x14ac:dyDescent="0.25">
      <c r="A1675" s="122" t="s">
        <v>1957</v>
      </c>
      <c r="B1675" s="122" t="s">
        <v>278</v>
      </c>
      <c r="C1675" s="122" t="s">
        <v>1261</v>
      </c>
      <c r="E1675" s="26" t="str">
        <f>IFERROR(IF(VLOOKUP(Table25[[#This Row],[Contract No.]],Table3[#All],3,FALSE)="","No","Yes"),"")</f>
        <v>Yes</v>
      </c>
      <c r="F1675" s="107" t="str">
        <f>IFERROR(VLOOKUP(Table25[[#This Row],[Contract No.]],Table3[#All],3,FALSE),"")</f>
        <v>NASPO</v>
      </c>
      <c r="G1675" s="107" t="str">
        <f>IFERROR(IF(Table25[[#This Row],[Cooperative Purchase
(Yes/No)]]="Yes","Yes",IF(VLOOKUP(Table25[[#This Row],[Contract No.]],Table3[#All],1,FALSE)=Table25[[#This Row],[Contract No.]],"Yes","No")),"No")</f>
        <v>Yes</v>
      </c>
      <c r="H1675" s="51">
        <f>IFERROR(VLOOKUP(Table25[[#This Row],[Contract No.]],Table3[#All],4,FALSE),"")</f>
        <v>42917</v>
      </c>
      <c r="I1675" s="28">
        <f>IFERROR(IF(AND(MONTH(Table25[[#This Row],[Contract Start Date]])&gt;6,MONTH(Table25[[#This Row],[Contract Start Date]])&lt;=12),YEAR(Table25[[#This Row],[Contract Start Date]])+1,YEAR(Table25[[#This Row],[Contract Start Date]])),"")</f>
        <v>2018</v>
      </c>
      <c r="J1675" s="108">
        <f>Table25[[#This Row],[FY Formula start]]</f>
        <v>2018</v>
      </c>
      <c r="K1675" s="59" t="str">
        <f>"FY"&amp;" "&amp;Table25[[#This Row],[Year Start]]</f>
        <v>FY 2018</v>
      </c>
      <c r="L1675" s="109">
        <f>IFERROR(VLOOKUP(Table25[[#This Row],[Contract No.]],Table3[#All],5,FALSE),"")</f>
        <v>46280</v>
      </c>
      <c r="M1675" s="110">
        <f>IFERROR(IF(Table25[[#This Row],[Contract End Date]]="99/99/9999","No End",IF(AND(MONTH(Table25[[#This Row],[Contract End Date]])&gt;6,MONTH(Table25[[#This Row],[Contract End Date]])&lt;=12),YEAR(Table25[[#This Row],[Contract End Date]])+1,YEAR(Table25[[#This Row],[Contract End Date]]))),"")</f>
        <v>2027</v>
      </c>
      <c r="N1675" s="111">
        <f>Table25[[#This Row],[FY Formula end]]</f>
        <v>2027</v>
      </c>
      <c r="O1675" s="112" t="str">
        <f>IF(Table25[[#This Row],[Year End]]="No End","No End","FY"&amp;" "&amp;Table25[[#This Row],[Year End]])</f>
        <v>FY 2027</v>
      </c>
      <c r="P1675" s="27"/>
      <c r="Q1675" s="104">
        <f>_xlfn.IFNA(IF($B1675="","",VLOOKUP($B1675,'SWC Towers'!$A:$Q,$Q$2,FALSE)),"")</f>
        <v>0.4</v>
      </c>
      <c r="R1675" s="106" t="str">
        <f>_xlfn.IFNA(IF($B1675="","",VLOOKUP($B1675,'SWC Towers'!$A:$Q,$R$2,FALSE)),"")</f>
        <v/>
      </c>
      <c r="S1675" s="106" t="str">
        <f>_xlfn.IFNA(IF($B1675="","",VLOOKUP($B1675,'SWC Towers'!$A:$Q,$S$2,FALSE)),"")</f>
        <v/>
      </c>
      <c r="T1675" s="106">
        <f>_xlfn.IFNA(IF($B1675="","",VLOOKUP($B1675,'SWC Towers'!$A:$Q,$T$2,FALSE)),"")</f>
        <v>0.05</v>
      </c>
      <c r="U1675" s="104" t="str">
        <f>_xlfn.IFNA(IF($B1675="","",VLOOKUP($B1675,'SWC Towers'!$A:$Q,$U$2,FALSE)),"")</f>
        <v/>
      </c>
      <c r="V1675" s="104" t="str">
        <f>_xlfn.IFNA(IF($B1675="","",VLOOKUP($B1675,'SWC Towers'!$A:$Q,$V$2,FALSE)),"")</f>
        <v/>
      </c>
      <c r="W1675" s="104">
        <f>_xlfn.IFNA(IF($B1675="","",VLOOKUP($B1675,'SWC Towers'!$A:$Q,$W$2,FALSE)),"")</f>
        <v>0.1</v>
      </c>
      <c r="X1675" s="104" t="str">
        <f>_xlfn.IFNA(IF($B1675="","",VLOOKUP($B1675,'SWC Towers'!$A:$Q,$X$2,FALSE)),"")</f>
        <v/>
      </c>
      <c r="Y1675" s="104">
        <f>_xlfn.IFNA(IF($B1675="","",VLOOKUP($B1675,'SWC Towers'!$A:$Q,$Y$2,FALSE)),"")</f>
        <v>0.05</v>
      </c>
      <c r="Z1675" s="104" t="str">
        <f>_xlfn.IFNA(IF($B1675="","",VLOOKUP($B1675,'SWC Towers'!$A:$Q,$Z$2,FALSE)),"")</f>
        <v/>
      </c>
      <c r="AA1675" s="104">
        <f>_xlfn.IFNA(IF($B1675="","",VLOOKUP($B1675,'SWC Towers'!$A:$Q,$AA$2,FALSE)),"")</f>
        <v>0.4</v>
      </c>
      <c r="AB1675" s="106" t="str">
        <f>_xlfn.IFNA(IF($B1675="","",VLOOKUP($B1675,'SWC Towers'!$A:$Q,$AB$2,FALSE)),"")</f>
        <v/>
      </c>
      <c r="AC1675" s="20">
        <f>SUM(Table25[[#This Row],[IT Tower: Application]:[Other/Non-IT ]])</f>
        <v>1</v>
      </c>
      <c r="AD1675" s="67"/>
      <c r="AE1675" s="67"/>
      <c r="AF1675" s="67"/>
      <c r="AG1675" s="67"/>
      <c r="AH1675" s="67"/>
      <c r="AI1675" s="67"/>
      <c r="AJ1675" s="67"/>
      <c r="AK1675" s="67"/>
      <c r="AL1675" s="67"/>
      <c r="AM1675" s="67"/>
      <c r="AN1675" s="67"/>
      <c r="AO1675" s="67"/>
      <c r="AP1675" s="67"/>
      <c r="AQ1675" s="67"/>
      <c r="AR1675" s="67"/>
      <c r="AS1675" s="67"/>
      <c r="AT1675" s="67"/>
      <c r="AU1675" s="67"/>
      <c r="AV1675" s="67">
        <v>1290</v>
      </c>
      <c r="AW1675" s="67">
        <v>540</v>
      </c>
      <c r="AX1675" s="67">
        <v>540</v>
      </c>
      <c r="AY1675" s="67">
        <v>540</v>
      </c>
      <c r="AZ1675" s="67">
        <v>0</v>
      </c>
      <c r="BA1675" s="67"/>
      <c r="BB1675" s="113"/>
      <c r="BC1675" s="113"/>
      <c r="BD1675" s="113"/>
      <c r="BE1675" s="113"/>
      <c r="BF1675" s="113"/>
      <c r="BG1675" s="113"/>
      <c r="BH1675" s="113"/>
      <c r="BI1675" s="113"/>
      <c r="BJ1675" s="113"/>
      <c r="BK1675" s="113"/>
      <c r="BL1675" s="113"/>
      <c r="BM1675" s="113"/>
      <c r="BN1675" s="113"/>
      <c r="BO1675" s="113"/>
      <c r="BP1675" s="113"/>
      <c r="BQ1675" s="113"/>
      <c r="BR1675" s="113"/>
      <c r="BS1675" s="113"/>
      <c r="BT1675" s="113"/>
      <c r="BU1675" s="113"/>
      <c r="BV1675" s="113"/>
      <c r="BW1675" s="113"/>
      <c r="BX1675" s="113"/>
      <c r="BY1675" s="113"/>
      <c r="BZ1675" s="113"/>
      <c r="CA1675" s="67"/>
      <c r="CB1675" s="113"/>
      <c r="CC1675" s="69">
        <f>SUM(Table25[[#This Row],[Contract Amount FY00]:[Contract Amount FY50]])</f>
        <v>2910</v>
      </c>
      <c r="CD1675" s="114"/>
    </row>
    <row r="1676" spans="1:82" x14ac:dyDescent="0.25">
      <c r="A1676" s="122" t="s">
        <v>1957</v>
      </c>
      <c r="B1676" s="122" t="s">
        <v>278</v>
      </c>
      <c r="C1676" s="122" t="s">
        <v>279</v>
      </c>
      <c r="E1676" s="26" t="str">
        <f>IFERROR(IF(VLOOKUP(Table25[[#This Row],[Contract No.]],Table3[#All],3,FALSE)="","No","Yes"),"")</f>
        <v>Yes</v>
      </c>
      <c r="F1676" s="107" t="str">
        <f>IFERROR(VLOOKUP(Table25[[#This Row],[Contract No.]],Table3[#All],3,FALSE),"")</f>
        <v>NASPO</v>
      </c>
      <c r="G1676" s="107" t="str">
        <f>IFERROR(IF(Table25[[#This Row],[Cooperative Purchase
(Yes/No)]]="Yes","Yes",IF(VLOOKUP(Table25[[#This Row],[Contract No.]],Table3[#All],1,FALSE)=Table25[[#This Row],[Contract No.]],"Yes","No")),"No")</f>
        <v>Yes</v>
      </c>
      <c r="H1676" s="51">
        <f>IFERROR(VLOOKUP(Table25[[#This Row],[Contract No.]],Table3[#All],4,FALSE),"")</f>
        <v>42917</v>
      </c>
      <c r="I1676" s="28">
        <f>IFERROR(IF(AND(MONTH(Table25[[#This Row],[Contract Start Date]])&gt;6,MONTH(Table25[[#This Row],[Contract Start Date]])&lt;=12),YEAR(Table25[[#This Row],[Contract Start Date]])+1,YEAR(Table25[[#This Row],[Contract Start Date]])),"")</f>
        <v>2018</v>
      </c>
      <c r="J1676" s="108">
        <f>Table25[[#This Row],[FY Formula start]]</f>
        <v>2018</v>
      </c>
      <c r="K1676" s="59" t="str">
        <f>"FY"&amp;" "&amp;Table25[[#This Row],[Year Start]]</f>
        <v>FY 2018</v>
      </c>
      <c r="L1676" s="109">
        <f>IFERROR(VLOOKUP(Table25[[#This Row],[Contract No.]],Table3[#All],5,FALSE),"")</f>
        <v>46280</v>
      </c>
      <c r="M1676" s="110">
        <f>IFERROR(IF(Table25[[#This Row],[Contract End Date]]="99/99/9999","No End",IF(AND(MONTH(Table25[[#This Row],[Contract End Date]])&gt;6,MONTH(Table25[[#This Row],[Contract End Date]])&lt;=12),YEAR(Table25[[#This Row],[Contract End Date]])+1,YEAR(Table25[[#This Row],[Contract End Date]]))),"")</f>
        <v>2027</v>
      </c>
      <c r="N1676" s="111">
        <f>Table25[[#This Row],[FY Formula end]]</f>
        <v>2027</v>
      </c>
      <c r="O1676" s="112" t="str">
        <f>IF(Table25[[#This Row],[Year End]]="No End","No End","FY"&amp;" "&amp;Table25[[#This Row],[Year End]])</f>
        <v>FY 2027</v>
      </c>
      <c r="P1676" s="27"/>
      <c r="Q1676" s="104">
        <f>_xlfn.IFNA(IF($B1676="","",VLOOKUP($B1676,'SWC Towers'!$A:$Q,$Q$2,FALSE)),"")</f>
        <v>0.4</v>
      </c>
      <c r="R1676" s="106" t="str">
        <f>_xlfn.IFNA(IF($B1676="","",VLOOKUP($B1676,'SWC Towers'!$A:$Q,$R$2,FALSE)),"")</f>
        <v/>
      </c>
      <c r="S1676" s="106" t="str">
        <f>_xlfn.IFNA(IF($B1676="","",VLOOKUP($B1676,'SWC Towers'!$A:$Q,$S$2,FALSE)),"")</f>
        <v/>
      </c>
      <c r="T1676" s="106">
        <f>_xlfn.IFNA(IF($B1676="","",VLOOKUP($B1676,'SWC Towers'!$A:$Q,$T$2,FALSE)),"")</f>
        <v>0.05</v>
      </c>
      <c r="U1676" s="104" t="str">
        <f>_xlfn.IFNA(IF($B1676="","",VLOOKUP($B1676,'SWC Towers'!$A:$Q,$U$2,FALSE)),"")</f>
        <v/>
      </c>
      <c r="V1676" s="104" t="str">
        <f>_xlfn.IFNA(IF($B1676="","",VLOOKUP($B1676,'SWC Towers'!$A:$Q,$V$2,FALSE)),"")</f>
        <v/>
      </c>
      <c r="W1676" s="104">
        <f>_xlfn.IFNA(IF($B1676="","",VLOOKUP($B1676,'SWC Towers'!$A:$Q,$W$2,FALSE)),"")</f>
        <v>0.1</v>
      </c>
      <c r="X1676" s="104" t="str">
        <f>_xlfn.IFNA(IF($B1676="","",VLOOKUP($B1676,'SWC Towers'!$A:$Q,$X$2,FALSE)),"")</f>
        <v/>
      </c>
      <c r="Y1676" s="104">
        <f>_xlfn.IFNA(IF($B1676="","",VLOOKUP($B1676,'SWC Towers'!$A:$Q,$Y$2,FALSE)),"")</f>
        <v>0.05</v>
      </c>
      <c r="Z1676" s="104" t="str">
        <f>_xlfn.IFNA(IF($B1676="","",VLOOKUP($B1676,'SWC Towers'!$A:$Q,$Z$2,FALSE)),"")</f>
        <v/>
      </c>
      <c r="AA1676" s="104">
        <f>_xlfn.IFNA(IF($B1676="","",VLOOKUP($B1676,'SWC Towers'!$A:$Q,$AA$2,FALSE)),"")</f>
        <v>0.4</v>
      </c>
      <c r="AB1676" s="106" t="str">
        <f>_xlfn.IFNA(IF($B1676="","",VLOOKUP($B1676,'SWC Towers'!$A:$Q,$AB$2,FALSE)),"")</f>
        <v/>
      </c>
      <c r="AC1676" s="20">
        <f>SUM(Table25[[#This Row],[IT Tower: Application]:[Other/Non-IT ]])</f>
        <v>1</v>
      </c>
      <c r="AD1676" s="67"/>
      <c r="AE1676" s="67"/>
      <c r="AF1676" s="67"/>
      <c r="AG1676" s="67"/>
      <c r="AH1676" s="67"/>
      <c r="AI1676" s="67"/>
      <c r="AJ1676" s="67"/>
      <c r="AK1676" s="67"/>
      <c r="AL1676" s="67"/>
      <c r="AM1676" s="67"/>
      <c r="AN1676" s="67"/>
      <c r="AO1676" s="67"/>
      <c r="AP1676" s="67"/>
      <c r="AQ1676" s="67"/>
      <c r="AR1676" s="67"/>
      <c r="AS1676" s="67"/>
      <c r="AT1676" s="67"/>
      <c r="AU1676" s="67"/>
      <c r="AV1676" s="67"/>
      <c r="AW1676" s="67">
        <v>0</v>
      </c>
      <c r="AX1676" s="67">
        <v>25907</v>
      </c>
      <c r="AY1676" s="67"/>
      <c r="AZ1676" s="67"/>
      <c r="BA1676" s="67">
        <v>0</v>
      </c>
      <c r="BB1676" s="113">
        <v>229675</v>
      </c>
      <c r="BC1676" s="113"/>
      <c r="BD1676" s="113"/>
      <c r="BE1676" s="113"/>
      <c r="BF1676" s="113"/>
      <c r="BG1676" s="113"/>
      <c r="BH1676" s="113"/>
      <c r="BI1676" s="113"/>
      <c r="BJ1676" s="113"/>
      <c r="BK1676" s="113"/>
      <c r="BL1676" s="113"/>
      <c r="BM1676" s="113"/>
      <c r="BN1676" s="113"/>
      <c r="BO1676" s="113"/>
      <c r="BP1676" s="113"/>
      <c r="BQ1676" s="113"/>
      <c r="BR1676" s="113"/>
      <c r="BS1676" s="113"/>
      <c r="BT1676" s="113"/>
      <c r="BU1676" s="113"/>
      <c r="BV1676" s="113"/>
      <c r="BW1676" s="113"/>
      <c r="BX1676" s="113"/>
      <c r="BY1676" s="113"/>
      <c r="BZ1676" s="113"/>
      <c r="CA1676" s="67"/>
      <c r="CB1676" s="113"/>
      <c r="CC1676" s="69">
        <f>SUM(Table25[[#This Row],[Contract Amount FY00]:[Contract Amount FY50]])</f>
        <v>255582</v>
      </c>
      <c r="CD1676" s="114"/>
    </row>
    <row r="1677" spans="1:82" x14ac:dyDescent="0.25">
      <c r="A1677" s="122" t="s">
        <v>1957</v>
      </c>
      <c r="B1677" s="122" t="s">
        <v>2057</v>
      </c>
      <c r="C1677" s="122" t="s">
        <v>3190</v>
      </c>
      <c r="E1677" s="26" t="str">
        <f>IFERROR(IF(VLOOKUP(Table25[[#This Row],[Contract No.]],Table3[#All],3,FALSE)="","No","Yes"),"")</f>
        <v>Yes</v>
      </c>
      <c r="F1677" s="107" t="str">
        <f>IFERROR(VLOOKUP(Table25[[#This Row],[Contract No.]],Table3[#All],3,FALSE),"")</f>
        <v>NASPO</v>
      </c>
      <c r="G1677" s="107" t="str">
        <f>IFERROR(IF(Table25[[#This Row],[Cooperative Purchase
(Yes/No)]]="Yes","Yes",IF(VLOOKUP(Table25[[#This Row],[Contract No.]],Table3[#All],1,FALSE)=Table25[[#This Row],[Contract No.]],"Yes","No")),"No")</f>
        <v>Yes</v>
      </c>
      <c r="H1677" s="51">
        <f>IFERROR(VLOOKUP(Table25[[#This Row],[Contract No.]],Table3[#All],4,FALSE),"")</f>
        <v>43983</v>
      </c>
      <c r="I1677" s="28">
        <f>IFERROR(IF(AND(MONTH(Table25[[#This Row],[Contract Start Date]])&gt;6,MONTH(Table25[[#This Row],[Contract Start Date]])&lt;=12),YEAR(Table25[[#This Row],[Contract Start Date]])+1,YEAR(Table25[[#This Row],[Contract Start Date]])),"")</f>
        <v>2020</v>
      </c>
      <c r="J1677" s="108">
        <f>Table25[[#This Row],[FY Formula start]]</f>
        <v>2020</v>
      </c>
      <c r="K1677" s="59" t="str">
        <f>"FY"&amp;" "&amp;Table25[[#This Row],[Year Start]]</f>
        <v>FY 2020</v>
      </c>
      <c r="L1677" s="109">
        <f>IFERROR(VLOOKUP(Table25[[#This Row],[Contract No.]],Table3[#All],5,FALSE),"")</f>
        <v>46295</v>
      </c>
      <c r="M1677" s="110">
        <f>IFERROR(IF(Table25[[#This Row],[Contract End Date]]="99/99/9999","No End",IF(AND(MONTH(Table25[[#This Row],[Contract End Date]])&gt;6,MONTH(Table25[[#This Row],[Contract End Date]])&lt;=12),YEAR(Table25[[#This Row],[Contract End Date]])+1,YEAR(Table25[[#This Row],[Contract End Date]]))),"")</f>
        <v>2027</v>
      </c>
      <c r="N1677" s="111">
        <f>Table25[[#This Row],[FY Formula end]]</f>
        <v>2027</v>
      </c>
      <c r="O1677" s="112" t="str">
        <f>IF(Table25[[#This Row],[Year End]]="No End","No End","FY"&amp;" "&amp;Table25[[#This Row],[Year End]])</f>
        <v>FY 2027</v>
      </c>
      <c r="P1677" s="27"/>
      <c r="Q1677" s="104">
        <f>_xlfn.IFNA(IF($B1677="","",VLOOKUP($B1677,'SWC Towers'!$A:$Q,$Q$2,FALSE)),"")</f>
        <v>0.1</v>
      </c>
      <c r="R1677" s="106">
        <f>_xlfn.IFNA(IF($B1677="","",VLOOKUP($B1677,'SWC Towers'!$A:$Q,$R$2,FALSE)),"")</f>
        <v>0.1</v>
      </c>
      <c r="S1677" s="106" t="str">
        <f>_xlfn.IFNA(IF($B1677="","",VLOOKUP($B1677,'SWC Towers'!$A:$Q,$S$2,FALSE)),"")</f>
        <v/>
      </c>
      <c r="T1677" s="106" t="str">
        <f>_xlfn.IFNA(IF($B1677="","",VLOOKUP($B1677,'SWC Towers'!$A:$Q,$T$2,FALSE)),"")</f>
        <v/>
      </c>
      <c r="U1677" s="104">
        <f>_xlfn.IFNA(IF($B1677="","",VLOOKUP($B1677,'SWC Towers'!$A:$Q,$U$2,FALSE)),"")</f>
        <v>0.15</v>
      </c>
      <c r="V1677" s="104" t="str">
        <f>_xlfn.IFNA(IF($B1677="","",VLOOKUP($B1677,'SWC Towers'!$A:$Q,$V$2,FALSE)),"")</f>
        <v/>
      </c>
      <c r="W1677" s="104">
        <f>_xlfn.IFNA(IF($B1677="","",VLOOKUP($B1677,'SWC Towers'!$A:$Q,$W$2,FALSE)),"")</f>
        <v>0.65</v>
      </c>
      <c r="X1677" s="104" t="str">
        <f>_xlfn.IFNA(IF($B1677="","",VLOOKUP($B1677,'SWC Towers'!$A:$Q,$X$2,FALSE)),"")</f>
        <v/>
      </c>
      <c r="Y1677" s="104" t="str">
        <f>_xlfn.IFNA(IF($B1677="","",VLOOKUP($B1677,'SWC Towers'!$A:$Q,$Y$2,FALSE)),"")</f>
        <v/>
      </c>
      <c r="Z1677" s="104" t="str">
        <f>_xlfn.IFNA(IF($B1677="","",VLOOKUP($B1677,'SWC Towers'!$A:$Q,$Z$2,FALSE)),"")</f>
        <v/>
      </c>
      <c r="AA1677" s="104" t="str">
        <f>_xlfn.IFNA(IF($B1677="","",VLOOKUP($B1677,'SWC Towers'!$A:$Q,$AA$2,FALSE)),"")</f>
        <v/>
      </c>
      <c r="AB1677" s="106" t="str">
        <f>_xlfn.IFNA(IF($B1677="","",VLOOKUP($B1677,'SWC Towers'!$A:$Q,$AB$2,FALSE)),"")</f>
        <v/>
      </c>
      <c r="AC1677" s="20">
        <f>SUM(Table25[[#This Row],[IT Tower: Application]:[Other/Non-IT ]])</f>
        <v>1</v>
      </c>
      <c r="AD1677" s="67"/>
      <c r="AE1677" s="67"/>
      <c r="AF1677" s="67"/>
      <c r="AG1677" s="67"/>
      <c r="AH1677" s="67"/>
      <c r="AI1677" s="67"/>
      <c r="AJ1677" s="67"/>
      <c r="AK1677" s="67"/>
      <c r="AL1677" s="67"/>
      <c r="AM1677" s="67"/>
      <c r="AN1677" s="67"/>
      <c r="AO1677" s="67"/>
      <c r="AP1677" s="67"/>
      <c r="AQ1677" s="67"/>
      <c r="AR1677" s="67"/>
      <c r="AS1677" s="67"/>
      <c r="AT1677" s="67"/>
      <c r="AU1677" s="67"/>
      <c r="AV1677" s="67"/>
      <c r="AW1677" s="67"/>
      <c r="AX1677" s="67"/>
      <c r="AY1677" s="67"/>
      <c r="AZ1677" s="67"/>
      <c r="BA1677" s="67">
        <v>3652</v>
      </c>
      <c r="BB1677" s="113">
        <v>0</v>
      </c>
      <c r="BC1677" s="113"/>
      <c r="BD1677" s="113"/>
      <c r="BE1677" s="113"/>
      <c r="BF1677" s="113"/>
      <c r="BG1677" s="113"/>
      <c r="BH1677" s="113"/>
      <c r="BI1677" s="113"/>
      <c r="BJ1677" s="113"/>
      <c r="BK1677" s="113"/>
      <c r="BL1677" s="113"/>
      <c r="BM1677" s="113"/>
      <c r="BN1677" s="113"/>
      <c r="BO1677" s="113"/>
      <c r="BP1677" s="113"/>
      <c r="BQ1677" s="113"/>
      <c r="BR1677" s="113"/>
      <c r="BS1677" s="113"/>
      <c r="BT1677" s="113"/>
      <c r="BU1677" s="113"/>
      <c r="BV1677" s="113"/>
      <c r="BW1677" s="113"/>
      <c r="BX1677" s="113"/>
      <c r="BY1677" s="113"/>
      <c r="BZ1677" s="113"/>
      <c r="CA1677" s="67"/>
      <c r="CB1677" s="113"/>
      <c r="CC1677" s="69">
        <f>SUM(Table25[[#This Row],[Contract Amount FY00]:[Contract Amount FY50]])</f>
        <v>3652</v>
      </c>
      <c r="CD1677" s="114"/>
    </row>
    <row r="1678" spans="1:82" x14ac:dyDescent="0.25">
      <c r="A1678" s="122" t="s">
        <v>1957</v>
      </c>
      <c r="B1678" s="122" t="s">
        <v>2057</v>
      </c>
      <c r="C1678" s="122" t="s">
        <v>3191</v>
      </c>
      <c r="E1678" s="26" t="str">
        <f>IFERROR(IF(VLOOKUP(Table25[[#This Row],[Contract No.]],Table3[#All],3,FALSE)="","No","Yes"),"")</f>
        <v>Yes</v>
      </c>
      <c r="F1678" s="107" t="str">
        <f>IFERROR(VLOOKUP(Table25[[#This Row],[Contract No.]],Table3[#All],3,FALSE),"")</f>
        <v>NASPO</v>
      </c>
      <c r="G1678" s="107" t="str">
        <f>IFERROR(IF(Table25[[#This Row],[Cooperative Purchase
(Yes/No)]]="Yes","Yes",IF(VLOOKUP(Table25[[#This Row],[Contract No.]],Table3[#All],1,FALSE)=Table25[[#This Row],[Contract No.]],"Yes","No")),"No")</f>
        <v>Yes</v>
      </c>
      <c r="H1678" s="51">
        <f>IFERROR(VLOOKUP(Table25[[#This Row],[Contract No.]],Table3[#All],4,FALSE),"")</f>
        <v>43983</v>
      </c>
      <c r="I1678" s="28">
        <f>IFERROR(IF(AND(MONTH(Table25[[#This Row],[Contract Start Date]])&gt;6,MONTH(Table25[[#This Row],[Contract Start Date]])&lt;=12),YEAR(Table25[[#This Row],[Contract Start Date]])+1,YEAR(Table25[[#This Row],[Contract Start Date]])),"")</f>
        <v>2020</v>
      </c>
      <c r="J1678" s="108">
        <f>Table25[[#This Row],[FY Formula start]]</f>
        <v>2020</v>
      </c>
      <c r="K1678" s="59" t="str">
        <f>"FY"&amp;" "&amp;Table25[[#This Row],[Year Start]]</f>
        <v>FY 2020</v>
      </c>
      <c r="L1678" s="109">
        <f>IFERROR(VLOOKUP(Table25[[#This Row],[Contract No.]],Table3[#All],5,FALSE),"")</f>
        <v>46295</v>
      </c>
      <c r="M1678" s="110">
        <f>IFERROR(IF(Table25[[#This Row],[Contract End Date]]="99/99/9999","No End",IF(AND(MONTH(Table25[[#This Row],[Contract End Date]])&gt;6,MONTH(Table25[[#This Row],[Contract End Date]])&lt;=12),YEAR(Table25[[#This Row],[Contract End Date]])+1,YEAR(Table25[[#This Row],[Contract End Date]]))),"")</f>
        <v>2027</v>
      </c>
      <c r="N1678" s="111">
        <f>Table25[[#This Row],[FY Formula end]]</f>
        <v>2027</v>
      </c>
      <c r="O1678" s="112" t="str">
        <f>IF(Table25[[#This Row],[Year End]]="No End","No End","FY"&amp;" "&amp;Table25[[#This Row],[Year End]])</f>
        <v>FY 2027</v>
      </c>
      <c r="P1678" s="27"/>
      <c r="Q1678" s="104">
        <f>_xlfn.IFNA(IF($B1678="","",VLOOKUP($B1678,'SWC Towers'!$A:$Q,$Q$2,FALSE)),"")</f>
        <v>0.1</v>
      </c>
      <c r="R1678" s="106">
        <f>_xlfn.IFNA(IF($B1678="","",VLOOKUP($B1678,'SWC Towers'!$A:$Q,$R$2,FALSE)),"")</f>
        <v>0.1</v>
      </c>
      <c r="S1678" s="106" t="str">
        <f>_xlfn.IFNA(IF($B1678="","",VLOOKUP($B1678,'SWC Towers'!$A:$Q,$S$2,FALSE)),"")</f>
        <v/>
      </c>
      <c r="T1678" s="106" t="str">
        <f>_xlfn.IFNA(IF($B1678="","",VLOOKUP($B1678,'SWC Towers'!$A:$Q,$T$2,FALSE)),"")</f>
        <v/>
      </c>
      <c r="U1678" s="104">
        <f>_xlfn.IFNA(IF($B1678="","",VLOOKUP($B1678,'SWC Towers'!$A:$Q,$U$2,FALSE)),"")</f>
        <v>0.15</v>
      </c>
      <c r="V1678" s="104" t="str">
        <f>_xlfn.IFNA(IF($B1678="","",VLOOKUP($B1678,'SWC Towers'!$A:$Q,$V$2,FALSE)),"")</f>
        <v/>
      </c>
      <c r="W1678" s="104">
        <f>_xlfn.IFNA(IF($B1678="","",VLOOKUP($B1678,'SWC Towers'!$A:$Q,$W$2,FALSE)),"")</f>
        <v>0.65</v>
      </c>
      <c r="X1678" s="104" t="str">
        <f>_xlfn.IFNA(IF($B1678="","",VLOOKUP($B1678,'SWC Towers'!$A:$Q,$X$2,FALSE)),"")</f>
        <v/>
      </c>
      <c r="Y1678" s="104" t="str">
        <f>_xlfn.IFNA(IF($B1678="","",VLOOKUP($B1678,'SWC Towers'!$A:$Q,$Y$2,FALSE)),"")</f>
        <v/>
      </c>
      <c r="Z1678" s="104" t="str">
        <f>_xlfn.IFNA(IF($B1678="","",VLOOKUP($B1678,'SWC Towers'!$A:$Q,$Z$2,FALSE)),"")</f>
        <v/>
      </c>
      <c r="AA1678" s="104" t="str">
        <f>_xlfn.IFNA(IF($B1678="","",VLOOKUP($B1678,'SWC Towers'!$A:$Q,$AA$2,FALSE)),"")</f>
        <v/>
      </c>
      <c r="AB1678" s="106" t="str">
        <f>_xlfn.IFNA(IF($B1678="","",VLOOKUP($B1678,'SWC Towers'!$A:$Q,$AB$2,FALSE)),"")</f>
        <v/>
      </c>
      <c r="AC1678" s="20">
        <f>SUM(Table25[[#This Row],[IT Tower: Application]:[Other/Non-IT ]])</f>
        <v>1</v>
      </c>
      <c r="AD1678" s="67"/>
      <c r="AE1678" s="67"/>
      <c r="AF1678" s="67"/>
      <c r="AG1678" s="67"/>
      <c r="AH1678" s="67"/>
      <c r="AI1678" s="67"/>
      <c r="AJ1678" s="67"/>
      <c r="AK1678" s="67"/>
      <c r="AL1678" s="67"/>
      <c r="AM1678" s="67"/>
      <c r="AN1678" s="67"/>
      <c r="AO1678" s="67"/>
      <c r="AP1678" s="67"/>
      <c r="AQ1678" s="67"/>
      <c r="AR1678" s="67"/>
      <c r="AS1678" s="67"/>
      <c r="AT1678" s="67"/>
      <c r="AU1678" s="67"/>
      <c r="AV1678" s="67"/>
      <c r="AW1678" s="67"/>
      <c r="AX1678" s="67"/>
      <c r="AY1678" s="67"/>
      <c r="AZ1678" s="67">
        <v>0</v>
      </c>
      <c r="BA1678" s="67">
        <v>2046</v>
      </c>
      <c r="BB1678" s="113"/>
      <c r="BC1678" s="113"/>
      <c r="BD1678" s="113"/>
      <c r="BE1678" s="113"/>
      <c r="BF1678" s="113"/>
      <c r="BG1678" s="113"/>
      <c r="BH1678" s="113"/>
      <c r="BI1678" s="113"/>
      <c r="BJ1678" s="113"/>
      <c r="BK1678" s="113"/>
      <c r="BL1678" s="113"/>
      <c r="BM1678" s="113"/>
      <c r="BN1678" s="113"/>
      <c r="BO1678" s="113"/>
      <c r="BP1678" s="113"/>
      <c r="BQ1678" s="113"/>
      <c r="BR1678" s="113"/>
      <c r="BS1678" s="113"/>
      <c r="BT1678" s="113"/>
      <c r="BU1678" s="113"/>
      <c r="BV1678" s="113"/>
      <c r="BW1678" s="113"/>
      <c r="BX1678" s="113"/>
      <c r="BY1678" s="113"/>
      <c r="BZ1678" s="113"/>
      <c r="CA1678" s="67"/>
      <c r="CB1678" s="113"/>
      <c r="CC1678" s="69">
        <f>SUM(Table25[[#This Row],[Contract Amount FY00]:[Contract Amount FY50]])</f>
        <v>2046</v>
      </c>
      <c r="CD1678" s="114"/>
    </row>
    <row r="1679" spans="1:82" x14ac:dyDescent="0.25">
      <c r="A1679" s="122" t="s">
        <v>1957</v>
      </c>
      <c r="B1679" s="122" t="s">
        <v>3071</v>
      </c>
      <c r="C1679" s="122" t="s">
        <v>375</v>
      </c>
      <c r="E1679" s="26" t="str">
        <f>IFERROR(IF(VLOOKUP(Table25[[#This Row],[Contract No.]],Table3[#All],3,FALSE)="","No","Yes"),"")</f>
        <v>Yes</v>
      </c>
      <c r="F1679" s="107" t="str">
        <f>IFERROR(VLOOKUP(Table25[[#This Row],[Contract No.]],Table3[#All],3,FALSE),"")</f>
        <v>NASPO</v>
      </c>
      <c r="G1679" s="107" t="str">
        <f>IFERROR(IF(Table25[[#This Row],[Cooperative Purchase
(Yes/No)]]="Yes","Yes",IF(VLOOKUP(Table25[[#This Row],[Contract No.]],Table3[#All],1,FALSE)=Table25[[#This Row],[Contract No.]],"Yes","No")),"No")</f>
        <v>Yes</v>
      </c>
      <c r="H1679" s="51">
        <f>IFERROR(VLOOKUP(Table25[[#This Row],[Contract No.]],Table3[#All],4,FALSE),"")</f>
        <v>45322</v>
      </c>
      <c r="I1679" s="28">
        <f>IFERROR(IF(AND(MONTH(Table25[[#This Row],[Contract Start Date]])&gt;6,MONTH(Table25[[#This Row],[Contract Start Date]])&lt;=12),YEAR(Table25[[#This Row],[Contract Start Date]])+1,YEAR(Table25[[#This Row],[Contract Start Date]])),"")</f>
        <v>2024</v>
      </c>
      <c r="J1679" s="108">
        <f>Table25[[#This Row],[FY Formula start]]</f>
        <v>2024</v>
      </c>
      <c r="K1679" s="59" t="str">
        <f>"FY"&amp;" "&amp;Table25[[#This Row],[Year Start]]</f>
        <v>FY 2024</v>
      </c>
      <c r="L1679" s="109">
        <f>IFERROR(VLOOKUP(Table25[[#This Row],[Contract No.]],Table3[#All],5,FALSE),"")</f>
        <v>46934</v>
      </c>
      <c r="M1679" s="110">
        <f>IFERROR(IF(Table25[[#This Row],[Contract End Date]]="99/99/9999","No End",IF(AND(MONTH(Table25[[#This Row],[Contract End Date]])&gt;6,MONTH(Table25[[#This Row],[Contract End Date]])&lt;=12),YEAR(Table25[[#This Row],[Contract End Date]])+1,YEAR(Table25[[#This Row],[Contract End Date]]))),"")</f>
        <v>2028</v>
      </c>
      <c r="N1679" s="111">
        <f>Table25[[#This Row],[FY Formula end]]</f>
        <v>2028</v>
      </c>
      <c r="O1679" s="112" t="str">
        <f>IF(Table25[[#This Row],[Year End]]="No End","No End","FY"&amp;" "&amp;Table25[[#This Row],[Year End]])</f>
        <v>FY 2028</v>
      </c>
      <c r="P1679" s="27"/>
      <c r="Q1679" s="104" t="str">
        <f>_xlfn.IFNA(IF($B1679="","",VLOOKUP($B1679,'SWC Towers'!$A:$Q,$Q$2,FALSE)),"")</f>
        <v/>
      </c>
      <c r="R1679" s="106">
        <f>_xlfn.IFNA(IF($B1679="","",VLOOKUP($B1679,'SWC Towers'!$A:$Q,$R$2,FALSE)),"")</f>
        <v>0.2</v>
      </c>
      <c r="S1679" s="106" t="str">
        <f>_xlfn.IFNA(IF($B1679="","",VLOOKUP($B1679,'SWC Towers'!$A:$Q,$S$2,FALSE)),"")</f>
        <v/>
      </c>
      <c r="T1679" s="106" t="str">
        <f>_xlfn.IFNA(IF($B1679="","",VLOOKUP($B1679,'SWC Towers'!$A:$Q,$T$2,FALSE)),"")</f>
        <v/>
      </c>
      <c r="U1679" s="104">
        <f>_xlfn.IFNA(IF($B1679="","",VLOOKUP($B1679,'SWC Towers'!$A:$Q,$U$2,FALSE)),"")</f>
        <v>0.6</v>
      </c>
      <c r="V1679" s="104" t="str">
        <f>_xlfn.IFNA(IF($B1679="","",VLOOKUP($B1679,'SWC Towers'!$A:$Q,$V$2,FALSE)),"")</f>
        <v/>
      </c>
      <c r="W1679" s="104" t="str">
        <f>_xlfn.IFNA(IF($B1679="","",VLOOKUP($B1679,'SWC Towers'!$A:$Q,$W$2,FALSE)),"")</f>
        <v/>
      </c>
      <c r="X1679" s="104" t="str">
        <f>_xlfn.IFNA(IF($B1679="","",VLOOKUP($B1679,'SWC Towers'!$A:$Q,$X$2,FALSE)),"")</f>
        <v/>
      </c>
      <c r="Y1679" s="104" t="str">
        <f>_xlfn.IFNA(IF($B1679="","",VLOOKUP($B1679,'SWC Towers'!$A:$Q,$Y$2,FALSE)),"")</f>
        <v/>
      </c>
      <c r="Z1679" s="104" t="str">
        <f>_xlfn.IFNA(IF($B1679="","",VLOOKUP($B1679,'SWC Towers'!$A:$Q,$Z$2,FALSE)),"")</f>
        <v/>
      </c>
      <c r="AA1679" s="104">
        <f>_xlfn.IFNA(IF($B1679="","",VLOOKUP($B1679,'SWC Towers'!$A:$Q,$AA$2,FALSE)),"")</f>
        <v>0.2</v>
      </c>
      <c r="AB1679" s="106" t="str">
        <f>_xlfn.IFNA(IF($B1679="","",VLOOKUP($B1679,'SWC Towers'!$A:$Q,$AB$2,FALSE)),"")</f>
        <v/>
      </c>
      <c r="AC1679" s="20">
        <f>SUM(Table25[[#This Row],[IT Tower: Application]:[Other/Non-IT ]])</f>
        <v>1</v>
      </c>
      <c r="AD1679" s="67"/>
      <c r="AE1679" s="67"/>
      <c r="AF1679" s="67"/>
      <c r="AG1679" s="67"/>
      <c r="AH1679" s="67"/>
      <c r="AI1679" s="67"/>
      <c r="AJ1679" s="67"/>
      <c r="AK1679" s="67"/>
      <c r="AL1679" s="67"/>
      <c r="AM1679" s="67"/>
      <c r="AN1679" s="67"/>
      <c r="AO1679" s="67"/>
      <c r="AP1679" s="67"/>
      <c r="AQ1679" s="67"/>
      <c r="AR1679" s="67"/>
      <c r="AS1679" s="67"/>
      <c r="AT1679" s="67"/>
      <c r="AU1679" s="67"/>
      <c r="AV1679" s="67"/>
      <c r="AW1679" s="67"/>
      <c r="AX1679" s="67"/>
      <c r="AY1679" s="67"/>
      <c r="AZ1679" s="67"/>
      <c r="BA1679" s="67"/>
      <c r="BB1679" s="113">
        <v>0</v>
      </c>
      <c r="BC1679" s="113">
        <v>34226</v>
      </c>
      <c r="BD1679" s="113"/>
      <c r="BE1679" s="113"/>
      <c r="BF1679" s="113"/>
      <c r="BG1679" s="113"/>
      <c r="BH1679" s="113"/>
      <c r="BI1679" s="113"/>
      <c r="BJ1679" s="113"/>
      <c r="BK1679" s="113"/>
      <c r="BL1679" s="113"/>
      <c r="BM1679" s="113"/>
      <c r="BN1679" s="113"/>
      <c r="BO1679" s="113"/>
      <c r="BP1679" s="113"/>
      <c r="BQ1679" s="113"/>
      <c r="BR1679" s="113"/>
      <c r="BS1679" s="113"/>
      <c r="BT1679" s="113"/>
      <c r="BU1679" s="113"/>
      <c r="BV1679" s="113"/>
      <c r="BW1679" s="113"/>
      <c r="BX1679" s="113"/>
      <c r="BY1679" s="113"/>
      <c r="BZ1679" s="113"/>
      <c r="CA1679" s="67"/>
      <c r="CB1679" s="113"/>
      <c r="CC1679" s="69">
        <f>SUM(Table25[[#This Row],[Contract Amount FY00]:[Contract Amount FY50]])</f>
        <v>34226</v>
      </c>
      <c r="CD1679" s="114"/>
    </row>
    <row r="1680" spans="1:82" x14ac:dyDescent="0.25">
      <c r="A1680" s="122" t="s">
        <v>1957</v>
      </c>
      <c r="B1680" s="122" t="s">
        <v>2246</v>
      </c>
      <c r="C1680" s="122" t="s">
        <v>379</v>
      </c>
      <c r="E1680" s="26" t="str">
        <f>IFERROR(IF(VLOOKUP(Table25[[#This Row],[Contract No.]],Table3[#All],3,FALSE)="","No","Yes"),"")</f>
        <v>No</v>
      </c>
      <c r="F1680" s="107" t="str">
        <f>IFERROR(VLOOKUP(Table25[[#This Row],[Contract No.]],Table3[#All],3,FALSE),"")</f>
        <v/>
      </c>
      <c r="G1680" s="107" t="str">
        <f>IFERROR(IF(Table25[[#This Row],[Cooperative Purchase
(Yes/No)]]="Yes","Yes",IF(VLOOKUP(Table25[[#This Row],[Contract No.]],Table3[#All],1,FALSE)=Table25[[#This Row],[Contract No.]],"Yes","No")),"No")</f>
        <v>Yes</v>
      </c>
      <c r="H1680" s="51">
        <f>IFERROR(VLOOKUP(Table25[[#This Row],[Contract No.]],Table3[#All],4,FALSE),"")</f>
        <v>44470</v>
      </c>
      <c r="I1680" s="28">
        <f>IFERROR(IF(AND(MONTH(Table25[[#This Row],[Contract Start Date]])&gt;6,MONTH(Table25[[#This Row],[Contract Start Date]])&lt;=12),YEAR(Table25[[#This Row],[Contract Start Date]])+1,YEAR(Table25[[#This Row],[Contract Start Date]])),"")</f>
        <v>2022</v>
      </c>
      <c r="J1680" s="108">
        <f>Table25[[#This Row],[FY Formula start]]</f>
        <v>2022</v>
      </c>
      <c r="K1680" s="59" t="str">
        <f>"FY"&amp;" "&amp;Table25[[#This Row],[Year Start]]</f>
        <v>FY 2022</v>
      </c>
      <c r="L1680" s="109">
        <f>IFERROR(VLOOKUP(Table25[[#This Row],[Contract No.]],Table3[#All],5,FALSE),"")</f>
        <v>46295</v>
      </c>
      <c r="M1680" s="110">
        <f>IFERROR(IF(Table25[[#This Row],[Contract End Date]]="99/99/9999","No End",IF(AND(MONTH(Table25[[#This Row],[Contract End Date]])&gt;6,MONTH(Table25[[#This Row],[Contract End Date]])&lt;=12),YEAR(Table25[[#This Row],[Contract End Date]])+1,YEAR(Table25[[#This Row],[Contract End Date]]))),"")</f>
        <v>2027</v>
      </c>
      <c r="N1680" s="111">
        <f>Table25[[#This Row],[FY Formula end]]</f>
        <v>2027</v>
      </c>
      <c r="O1680" s="112" t="str">
        <f>IF(Table25[[#This Row],[Year End]]="No End","No End","FY"&amp;" "&amp;Table25[[#This Row],[Year End]])</f>
        <v>FY 2027</v>
      </c>
      <c r="P1680" s="27"/>
      <c r="Q1680" s="104">
        <f>_xlfn.IFNA(IF($B1680="","",VLOOKUP($B1680,'SWC Towers'!$A:$Q,$Q$2,FALSE)),"")</f>
        <v>0.8</v>
      </c>
      <c r="R1680" s="106" t="str">
        <f>_xlfn.IFNA(IF($B1680="","",VLOOKUP($B1680,'SWC Towers'!$A:$Q,$R$2,FALSE)),"")</f>
        <v/>
      </c>
      <c r="S1680" s="106" t="str">
        <f>_xlfn.IFNA(IF($B1680="","",VLOOKUP($B1680,'SWC Towers'!$A:$Q,$S$2,FALSE)),"")</f>
        <v/>
      </c>
      <c r="T1680" s="106">
        <f>_xlfn.IFNA(IF($B1680="","",VLOOKUP($B1680,'SWC Towers'!$A:$Q,$T$2,FALSE)),"")</f>
        <v>0.1</v>
      </c>
      <c r="U1680" s="104" t="str">
        <f>_xlfn.IFNA(IF($B1680="","",VLOOKUP($B1680,'SWC Towers'!$A:$Q,$U$2,FALSE)),"")</f>
        <v/>
      </c>
      <c r="V1680" s="104" t="str">
        <f>_xlfn.IFNA(IF($B1680="","",VLOOKUP($B1680,'SWC Towers'!$A:$Q,$V$2,FALSE)),"")</f>
        <v/>
      </c>
      <c r="W1680" s="104" t="str">
        <f>_xlfn.IFNA(IF($B1680="","",VLOOKUP($B1680,'SWC Towers'!$A:$Q,$W$2,FALSE)),"")</f>
        <v/>
      </c>
      <c r="X1680" s="104" t="str">
        <f>_xlfn.IFNA(IF($B1680="","",VLOOKUP($B1680,'SWC Towers'!$A:$Q,$X$2,FALSE)),"")</f>
        <v/>
      </c>
      <c r="Y1680" s="104">
        <f>_xlfn.IFNA(IF($B1680="","",VLOOKUP($B1680,'SWC Towers'!$A:$Q,$Y$2,FALSE)),"")</f>
        <v>0.1</v>
      </c>
      <c r="Z1680" s="104" t="str">
        <f>_xlfn.IFNA(IF($B1680="","",VLOOKUP($B1680,'SWC Towers'!$A:$Q,$Z$2,FALSE)),"")</f>
        <v/>
      </c>
      <c r="AA1680" s="104" t="str">
        <f>_xlfn.IFNA(IF($B1680="","",VLOOKUP($B1680,'SWC Towers'!$A:$Q,$AA$2,FALSE)),"")</f>
        <v/>
      </c>
      <c r="AB1680" s="106" t="str">
        <f>_xlfn.IFNA(IF($B1680="","",VLOOKUP($B1680,'SWC Towers'!$A:$Q,$AB$2,FALSE)),"")</f>
        <v/>
      </c>
      <c r="AC1680" s="20">
        <f>SUM(Table25[[#This Row],[IT Tower: Application]:[Other/Non-IT ]])</f>
        <v>1</v>
      </c>
      <c r="AD1680" s="67"/>
      <c r="AE1680" s="67"/>
      <c r="AF1680" s="67"/>
      <c r="AG1680" s="67"/>
      <c r="AH1680" s="67"/>
      <c r="AI1680" s="67"/>
      <c r="AJ1680" s="67"/>
      <c r="AK1680" s="67"/>
      <c r="AL1680" s="67"/>
      <c r="AM1680" s="67"/>
      <c r="AN1680" s="67"/>
      <c r="AO1680" s="67"/>
      <c r="AP1680" s="67"/>
      <c r="AQ1680" s="67"/>
      <c r="AR1680" s="67"/>
      <c r="AS1680" s="67"/>
      <c r="AT1680" s="67"/>
      <c r="AU1680" s="67"/>
      <c r="AV1680" s="67"/>
      <c r="AW1680" s="67"/>
      <c r="AX1680" s="67"/>
      <c r="AY1680" s="67"/>
      <c r="AZ1680" s="67">
        <v>25255</v>
      </c>
      <c r="BA1680" s="67">
        <v>116586</v>
      </c>
      <c r="BB1680" s="113">
        <v>34584</v>
      </c>
      <c r="BC1680" s="113">
        <v>97196</v>
      </c>
      <c r="BD1680" s="113"/>
      <c r="BE1680" s="113"/>
      <c r="BF1680" s="113"/>
      <c r="BG1680" s="113"/>
      <c r="BH1680" s="113"/>
      <c r="BI1680" s="113"/>
      <c r="BJ1680" s="113"/>
      <c r="BK1680" s="113"/>
      <c r="BL1680" s="113"/>
      <c r="BM1680" s="113"/>
      <c r="BN1680" s="113"/>
      <c r="BO1680" s="113"/>
      <c r="BP1680" s="113"/>
      <c r="BQ1680" s="113"/>
      <c r="BR1680" s="113"/>
      <c r="BS1680" s="113"/>
      <c r="BT1680" s="113"/>
      <c r="BU1680" s="113"/>
      <c r="BV1680" s="113"/>
      <c r="BW1680" s="113"/>
      <c r="BX1680" s="113"/>
      <c r="BY1680" s="113"/>
      <c r="BZ1680" s="113"/>
      <c r="CA1680" s="67"/>
      <c r="CB1680" s="113"/>
      <c r="CC1680" s="69">
        <f>SUM(Table25[[#This Row],[Contract Amount FY00]:[Contract Amount FY50]])</f>
        <v>273621</v>
      </c>
      <c r="CD1680" s="114"/>
    </row>
    <row r="1681" spans="1:82" x14ac:dyDescent="0.25">
      <c r="A1681" s="122" t="s">
        <v>1957</v>
      </c>
      <c r="B1681" s="122" t="s">
        <v>3013</v>
      </c>
      <c r="C1681" s="122" t="s">
        <v>547</v>
      </c>
      <c r="E1681" s="26" t="str">
        <f>IFERROR(IF(VLOOKUP(Table25[[#This Row],[Contract No.]],Table3[#All],3,FALSE)="","No","Yes"),"")</f>
        <v>Yes</v>
      </c>
      <c r="F1681" s="107" t="str">
        <f>IFERROR(VLOOKUP(Table25[[#This Row],[Contract No.]],Table3[#All],3,FALSE),"")</f>
        <v>NASPO</v>
      </c>
      <c r="G1681" s="107" t="str">
        <f>IFERROR(IF(Table25[[#This Row],[Cooperative Purchase
(Yes/No)]]="Yes","Yes",IF(VLOOKUP(Table25[[#This Row],[Contract No.]],Table3[#All],1,FALSE)=Table25[[#This Row],[Contract No.]],"Yes","No")),"No")</f>
        <v>Yes</v>
      </c>
      <c r="H1681" s="51">
        <f>IFERROR(VLOOKUP(Table25[[#This Row],[Contract No.]],Table3[#All],4,FALSE),"")</f>
        <v>44926</v>
      </c>
      <c r="I1681" s="28">
        <f>IFERROR(IF(AND(MONTH(Table25[[#This Row],[Contract Start Date]])&gt;6,MONTH(Table25[[#This Row],[Contract Start Date]])&lt;=12),YEAR(Table25[[#This Row],[Contract Start Date]])+1,YEAR(Table25[[#This Row],[Contract Start Date]])),"")</f>
        <v>2023</v>
      </c>
      <c r="J1681" s="108">
        <f>Table25[[#This Row],[FY Formula start]]</f>
        <v>2023</v>
      </c>
      <c r="K1681" s="59" t="str">
        <f>"FY"&amp;" "&amp;Table25[[#This Row],[Year Start]]</f>
        <v>FY 2023</v>
      </c>
      <c r="L1681" s="109">
        <f>IFERROR(VLOOKUP(Table25[[#This Row],[Contract No.]],Table3[#All],5,FALSE),"")</f>
        <v>46501</v>
      </c>
      <c r="M1681" s="110">
        <f>IFERROR(IF(Table25[[#This Row],[Contract End Date]]="99/99/9999","No End",IF(AND(MONTH(Table25[[#This Row],[Contract End Date]])&gt;6,MONTH(Table25[[#This Row],[Contract End Date]])&lt;=12),YEAR(Table25[[#This Row],[Contract End Date]])+1,YEAR(Table25[[#This Row],[Contract End Date]]))),"")</f>
        <v>2027</v>
      </c>
      <c r="N1681" s="111">
        <f>Table25[[#This Row],[FY Formula end]]</f>
        <v>2027</v>
      </c>
      <c r="O1681" s="112" t="str">
        <f>IF(Table25[[#This Row],[Year End]]="No End","No End","FY"&amp;" "&amp;Table25[[#This Row],[Year End]])</f>
        <v>FY 2027</v>
      </c>
      <c r="P1681" s="27"/>
      <c r="Q1681" s="104">
        <f>_xlfn.IFNA(IF($B1681="","",VLOOKUP($B1681,'SWC Towers'!$A:$Q,$Q$2,FALSE)),"")</f>
        <v>0.3</v>
      </c>
      <c r="R1681" s="106" t="str">
        <f>_xlfn.IFNA(IF($B1681="","",VLOOKUP($B1681,'SWC Towers'!$A:$Q,$R$2,FALSE)),"")</f>
        <v/>
      </c>
      <c r="S1681" s="106">
        <f>_xlfn.IFNA(IF($B1681="","",VLOOKUP($B1681,'SWC Towers'!$A:$Q,$S$2,FALSE)),"")</f>
        <v>0.1</v>
      </c>
      <c r="T1681" s="106" t="str">
        <f>_xlfn.IFNA(IF($B1681="","",VLOOKUP($B1681,'SWC Towers'!$A:$Q,$T$2,FALSE)),"")</f>
        <v/>
      </c>
      <c r="U1681" s="104">
        <f>_xlfn.IFNA(IF($B1681="","",VLOOKUP($B1681,'SWC Towers'!$A:$Q,$U$2,FALSE)),"")</f>
        <v>0.6</v>
      </c>
      <c r="V1681" s="104" t="str">
        <f>_xlfn.IFNA(IF($B1681="","",VLOOKUP($B1681,'SWC Towers'!$A:$Q,$V$2,FALSE)),"")</f>
        <v/>
      </c>
      <c r="W1681" s="104" t="str">
        <f>_xlfn.IFNA(IF($B1681="","",VLOOKUP($B1681,'SWC Towers'!$A:$Q,$W$2,FALSE)),"")</f>
        <v/>
      </c>
      <c r="X1681" s="104" t="str">
        <f>_xlfn.IFNA(IF($B1681="","",VLOOKUP($B1681,'SWC Towers'!$A:$Q,$X$2,FALSE)),"")</f>
        <v/>
      </c>
      <c r="Y1681" s="104" t="str">
        <f>_xlfn.IFNA(IF($B1681="","",VLOOKUP($B1681,'SWC Towers'!$A:$Q,$Y$2,FALSE)),"")</f>
        <v/>
      </c>
      <c r="Z1681" s="104" t="str">
        <f>_xlfn.IFNA(IF($B1681="","",VLOOKUP($B1681,'SWC Towers'!$A:$Q,$Z$2,FALSE)),"")</f>
        <v/>
      </c>
      <c r="AA1681" s="104" t="str">
        <f>_xlfn.IFNA(IF($B1681="","",VLOOKUP($B1681,'SWC Towers'!$A:$Q,$AA$2,FALSE)),"")</f>
        <v/>
      </c>
      <c r="AB1681" s="106" t="str">
        <f>_xlfn.IFNA(IF($B1681="","",VLOOKUP($B1681,'SWC Towers'!$A:$Q,$AB$2,FALSE)),"")</f>
        <v/>
      </c>
      <c r="AC1681" s="20">
        <f>SUM(Table25[[#This Row],[IT Tower: Application]:[Other/Non-IT ]])</f>
        <v>1</v>
      </c>
      <c r="AD1681" s="67"/>
      <c r="AE1681" s="67"/>
      <c r="AF1681" s="67"/>
      <c r="AG1681" s="67"/>
      <c r="AH1681" s="67"/>
      <c r="AI1681" s="67"/>
      <c r="AJ1681" s="67"/>
      <c r="AK1681" s="67"/>
      <c r="AL1681" s="67"/>
      <c r="AM1681" s="67"/>
      <c r="AN1681" s="67"/>
      <c r="AO1681" s="67"/>
      <c r="AP1681" s="67"/>
      <c r="AQ1681" s="67"/>
      <c r="AR1681" s="67"/>
      <c r="AS1681" s="67"/>
      <c r="AT1681" s="67"/>
      <c r="AU1681" s="67"/>
      <c r="AV1681" s="67"/>
      <c r="AW1681" s="67"/>
      <c r="AX1681" s="67"/>
      <c r="AY1681" s="67"/>
      <c r="AZ1681" s="67"/>
      <c r="BA1681" s="67"/>
      <c r="BB1681" s="113">
        <v>908</v>
      </c>
      <c r="BC1681" s="113">
        <v>11338</v>
      </c>
      <c r="BD1681" s="113"/>
      <c r="BE1681" s="113"/>
      <c r="BF1681" s="113"/>
      <c r="BG1681" s="113"/>
      <c r="BH1681" s="113"/>
      <c r="BI1681" s="113"/>
      <c r="BJ1681" s="113"/>
      <c r="BK1681" s="113"/>
      <c r="BL1681" s="113"/>
      <c r="BM1681" s="113"/>
      <c r="BN1681" s="113"/>
      <c r="BO1681" s="113"/>
      <c r="BP1681" s="113"/>
      <c r="BQ1681" s="113"/>
      <c r="BR1681" s="113"/>
      <c r="BS1681" s="113"/>
      <c r="BT1681" s="113"/>
      <c r="BU1681" s="113"/>
      <c r="BV1681" s="113"/>
      <c r="BW1681" s="113"/>
      <c r="BX1681" s="113"/>
      <c r="BY1681" s="113"/>
      <c r="BZ1681" s="113"/>
      <c r="CA1681" s="67"/>
      <c r="CB1681" s="113"/>
      <c r="CC1681" s="69">
        <f>SUM(Table25[[#This Row],[Contract Amount FY00]:[Contract Amount FY50]])</f>
        <v>12246</v>
      </c>
      <c r="CD1681" s="114"/>
    </row>
    <row r="1682" spans="1:82" x14ac:dyDescent="0.25">
      <c r="A1682" s="122" t="s">
        <v>1957</v>
      </c>
      <c r="B1682" s="122" t="s">
        <v>3013</v>
      </c>
      <c r="C1682" s="122" t="s">
        <v>279</v>
      </c>
      <c r="E1682" s="26" t="str">
        <f>IFERROR(IF(VLOOKUP(Table25[[#This Row],[Contract No.]],Table3[#All],3,FALSE)="","No","Yes"),"")</f>
        <v>Yes</v>
      </c>
      <c r="F1682" s="107" t="str">
        <f>IFERROR(VLOOKUP(Table25[[#This Row],[Contract No.]],Table3[#All],3,FALSE),"")</f>
        <v>NASPO</v>
      </c>
      <c r="G1682" s="107" t="str">
        <f>IFERROR(IF(Table25[[#This Row],[Cooperative Purchase
(Yes/No)]]="Yes","Yes",IF(VLOOKUP(Table25[[#This Row],[Contract No.]],Table3[#All],1,FALSE)=Table25[[#This Row],[Contract No.]],"Yes","No")),"No")</f>
        <v>Yes</v>
      </c>
      <c r="H1682" s="51">
        <f>IFERROR(VLOOKUP(Table25[[#This Row],[Contract No.]],Table3[#All],4,FALSE),"")</f>
        <v>44926</v>
      </c>
      <c r="I1682" s="28">
        <f>IFERROR(IF(AND(MONTH(Table25[[#This Row],[Contract Start Date]])&gt;6,MONTH(Table25[[#This Row],[Contract Start Date]])&lt;=12),YEAR(Table25[[#This Row],[Contract Start Date]])+1,YEAR(Table25[[#This Row],[Contract Start Date]])),"")</f>
        <v>2023</v>
      </c>
      <c r="J1682" s="108">
        <f>Table25[[#This Row],[FY Formula start]]</f>
        <v>2023</v>
      </c>
      <c r="K1682" s="59" t="str">
        <f>"FY"&amp;" "&amp;Table25[[#This Row],[Year Start]]</f>
        <v>FY 2023</v>
      </c>
      <c r="L1682" s="109">
        <f>IFERROR(VLOOKUP(Table25[[#This Row],[Contract No.]],Table3[#All],5,FALSE),"")</f>
        <v>46501</v>
      </c>
      <c r="M1682" s="110">
        <f>IFERROR(IF(Table25[[#This Row],[Contract End Date]]="99/99/9999","No End",IF(AND(MONTH(Table25[[#This Row],[Contract End Date]])&gt;6,MONTH(Table25[[#This Row],[Contract End Date]])&lt;=12),YEAR(Table25[[#This Row],[Contract End Date]])+1,YEAR(Table25[[#This Row],[Contract End Date]]))),"")</f>
        <v>2027</v>
      </c>
      <c r="N1682" s="111">
        <f>Table25[[#This Row],[FY Formula end]]</f>
        <v>2027</v>
      </c>
      <c r="O1682" s="112" t="str">
        <f>IF(Table25[[#This Row],[Year End]]="No End","No End","FY"&amp;" "&amp;Table25[[#This Row],[Year End]])</f>
        <v>FY 2027</v>
      </c>
      <c r="P1682" s="27"/>
      <c r="Q1682" s="104">
        <f>_xlfn.IFNA(IF($B1682="","",VLOOKUP($B1682,'SWC Towers'!$A:$Q,$Q$2,FALSE)),"")</f>
        <v>0.3</v>
      </c>
      <c r="R1682" s="106" t="str">
        <f>_xlfn.IFNA(IF($B1682="","",VLOOKUP($B1682,'SWC Towers'!$A:$Q,$R$2,FALSE)),"")</f>
        <v/>
      </c>
      <c r="S1682" s="106">
        <f>_xlfn.IFNA(IF($B1682="","",VLOOKUP($B1682,'SWC Towers'!$A:$Q,$S$2,FALSE)),"")</f>
        <v>0.1</v>
      </c>
      <c r="T1682" s="106" t="str">
        <f>_xlfn.IFNA(IF($B1682="","",VLOOKUP($B1682,'SWC Towers'!$A:$Q,$T$2,FALSE)),"")</f>
        <v/>
      </c>
      <c r="U1682" s="104">
        <f>_xlfn.IFNA(IF($B1682="","",VLOOKUP($B1682,'SWC Towers'!$A:$Q,$U$2,FALSE)),"")</f>
        <v>0.6</v>
      </c>
      <c r="V1682" s="104" t="str">
        <f>_xlfn.IFNA(IF($B1682="","",VLOOKUP($B1682,'SWC Towers'!$A:$Q,$V$2,FALSE)),"")</f>
        <v/>
      </c>
      <c r="W1682" s="104" t="str">
        <f>_xlfn.IFNA(IF($B1682="","",VLOOKUP($B1682,'SWC Towers'!$A:$Q,$W$2,FALSE)),"")</f>
        <v/>
      </c>
      <c r="X1682" s="104" t="str">
        <f>_xlfn.IFNA(IF($B1682="","",VLOOKUP($B1682,'SWC Towers'!$A:$Q,$X$2,FALSE)),"")</f>
        <v/>
      </c>
      <c r="Y1682" s="104" t="str">
        <f>_xlfn.IFNA(IF($B1682="","",VLOOKUP($B1682,'SWC Towers'!$A:$Q,$Y$2,FALSE)),"")</f>
        <v/>
      </c>
      <c r="Z1682" s="104" t="str">
        <f>_xlfn.IFNA(IF($B1682="","",VLOOKUP($B1682,'SWC Towers'!$A:$Q,$Z$2,FALSE)),"")</f>
        <v/>
      </c>
      <c r="AA1682" s="104" t="str">
        <f>_xlfn.IFNA(IF($B1682="","",VLOOKUP($B1682,'SWC Towers'!$A:$Q,$AA$2,FALSE)),"")</f>
        <v/>
      </c>
      <c r="AB1682" s="106" t="str">
        <f>_xlfn.IFNA(IF($B1682="","",VLOOKUP($B1682,'SWC Towers'!$A:$Q,$AB$2,FALSE)),"")</f>
        <v/>
      </c>
      <c r="AC1682" s="20">
        <f>SUM(Table25[[#This Row],[IT Tower: Application]:[Other/Non-IT ]])</f>
        <v>1</v>
      </c>
      <c r="AD1682" s="67"/>
      <c r="AE1682" s="67"/>
      <c r="AF1682" s="67"/>
      <c r="AG1682" s="67"/>
      <c r="AH1682" s="67"/>
      <c r="AI1682" s="67"/>
      <c r="AJ1682" s="67"/>
      <c r="AK1682" s="67"/>
      <c r="AL1682" s="67"/>
      <c r="AM1682" s="67"/>
      <c r="AN1682" s="67"/>
      <c r="AO1682" s="67"/>
      <c r="AP1682" s="67"/>
      <c r="AQ1682" s="67"/>
      <c r="AR1682" s="67"/>
      <c r="AS1682" s="67"/>
      <c r="AT1682" s="67"/>
      <c r="AU1682" s="67"/>
      <c r="AV1682" s="67"/>
      <c r="AW1682" s="67"/>
      <c r="AX1682" s="67"/>
      <c r="AY1682" s="67"/>
      <c r="AZ1682" s="67"/>
      <c r="BA1682" s="67">
        <v>0</v>
      </c>
      <c r="BB1682" s="113">
        <v>147118</v>
      </c>
      <c r="BC1682" s="113">
        <v>110935</v>
      </c>
      <c r="BD1682" s="113"/>
      <c r="BE1682" s="113"/>
      <c r="BF1682" s="113"/>
      <c r="BG1682" s="113"/>
      <c r="BH1682" s="113"/>
      <c r="BI1682" s="113"/>
      <c r="BJ1682" s="113"/>
      <c r="BK1682" s="113"/>
      <c r="BL1682" s="113"/>
      <c r="BM1682" s="113"/>
      <c r="BN1682" s="113"/>
      <c r="BO1682" s="113"/>
      <c r="BP1682" s="113"/>
      <c r="BQ1682" s="113"/>
      <c r="BR1682" s="113"/>
      <c r="BS1682" s="113"/>
      <c r="BT1682" s="113"/>
      <c r="BU1682" s="113"/>
      <c r="BV1682" s="113"/>
      <c r="BW1682" s="113"/>
      <c r="BX1682" s="113"/>
      <c r="BY1682" s="113"/>
      <c r="BZ1682" s="113"/>
      <c r="CA1682" s="67"/>
      <c r="CB1682" s="113"/>
      <c r="CC1682" s="69">
        <f>SUM(Table25[[#This Row],[Contract Amount FY00]:[Contract Amount FY50]])</f>
        <v>258053</v>
      </c>
      <c r="CD1682" s="114"/>
    </row>
    <row r="1683" spans="1:82" x14ac:dyDescent="0.25">
      <c r="A1683" s="122" t="s">
        <v>1957</v>
      </c>
      <c r="B1683" s="122" t="s">
        <v>3141</v>
      </c>
      <c r="C1683" s="122" t="s">
        <v>3196</v>
      </c>
      <c r="E1683" s="26" t="str">
        <f>IFERROR(IF(VLOOKUP(Table25[[#This Row],[Contract No.]],Table3[#All],3,FALSE)="","No","Yes"),"")</f>
        <v>No</v>
      </c>
      <c r="F1683" s="107" t="str">
        <f>IFERROR(VLOOKUP(Table25[[#This Row],[Contract No.]],Table3[#All],3,FALSE),"")</f>
        <v/>
      </c>
      <c r="G1683" s="107" t="str">
        <f>IFERROR(IF(Table25[[#This Row],[Cooperative Purchase
(Yes/No)]]="Yes","Yes",IF(VLOOKUP(Table25[[#This Row],[Contract No.]],Table3[#All],1,FALSE)=Table25[[#This Row],[Contract No.]],"Yes","No")),"No")</f>
        <v>Yes</v>
      </c>
      <c r="H1683" s="51">
        <f>IFERROR(VLOOKUP(Table25[[#This Row],[Contract No.]],Table3[#All],4,FALSE),"")</f>
        <v>45427</v>
      </c>
      <c r="I1683" s="28">
        <f>IFERROR(IF(AND(MONTH(Table25[[#This Row],[Contract Start Date]])&gt;6,MONTH(Table25[[#This Row],[Contract Start Date]])&lt;=12),YEAR(Table25[[#This Row],[Contract Start Date]])+1,YEAR(Table25[[#This Row],[Contract Start Date]])),"")</f>
        <v>2024</v>
      </c>
      <c r="J1683" s="108">
        <f>Table25[[#This Row],[FY Formula start]]</f>
        <v>2024</v>
      </c>
      <c r="K1683" s="59" t="str">
        <f>"FY"&amp;" "&amp;Table25[[#This Row],[Year Start]]</f>
        <v>FY 2024</v>
      </c>
      <c r="L1683" s="109">
        <f>IFERROR(VLOOKUP(Table25[[#This Row],[Contract No.]],Table3[#All],5,FALSE),"")</f>
        <v>46888</v>
      </c>
      <c r="M1683" s="110">
        <f>IFERROR(IF(Table25[[#This Row],[Contract End Date]]="99/99/9999","No End",IF(AND(MONTH(Table25[[#This Row],[Contract End Date]])&gt;6,MONTH(Table25[[#This Row],[Contract End Date]])&lt;=12),YEAR(Table25[[#This Row],[Contract End Date]])+1,YEAR(Table25[[#This Row],[Contract End Date]]))),"")</f>
        <v>2028</v>
      </c>
      <c r="N1683" s="111">
        <f>Table25[[#This Row],[FY Formula end]]</f>
        <v>2028</v>
      </c>
      <c r="O1683" s="112" t="str">
        <f>IF(Table25[[#This Row],[Year End]]="No End","No End","FY"&amp;" "&amp;Table25[[#This Row],[Year End]])</f>
        <v>FY 2028</v>
      </c>
      <c r="P1683" s="27"/>
      <c r="Q1683" s="104">
        <f>_xlfn.IFNA(IF($B1683="","",VLOOKUP($B1683,'SWC Towers'!$A:$Q,$Q$2,FALSE)),"")</f>
        <v>0.4</v>
      </c>
      <c r="R1683" s="106" t="str">
        <f>_xlfn.IFNA(IF($B1683="","",VLOOKUP($B1683,'SWC Towers'!$A:$Q,$R$2,FALSE)),"")</f>
        <v/>
      </c>
      <c r="S1683" s="106" t="str">
        <f>_xlfn.IFNA(IF($B1683="","",VLOOKUP($B1683,'SWC Towers'!$A:$Q,$S$2,FALSE)),"")</f>
        <v/>
      </c>
      <c r="T1683" s="106">
        <f>_xlfn.IFNA(IF($B1683="","",VLOOKUP($B1683,'SWC Towers'!$A:$Q,$T$2,FALSE)),"")</f>
        <v>0.1</v>
      </c>
      <c r="U1683" s="104" t="str">
        <f>_xlfn.IFNA(IF($B1683="","",VLOOKUP($B1683,'SWC Towers'!$A:$Q,$U$2,FALSE)),"")</f>
        <v/>
      </c>
      <c r="V1683" s="104">
        <f>_xlfn.IFNA(IF($B1683="","",VLOOKUP($B1683,'SWC Towers'!$A:$Q,$V$2,FALSE)),"")</f>
        <v>0.4</v>
      </c>
      <c r="W1683" s="104" t="str">
        <f>_xlfn.IFNA(IF($B1683="","",VLOOKUP($B1683,'SWC Towers'!$A:$Q,$W$2,FALSE)),"")</f>
        <v/>
      </c>
      <c r="X1683" s="104" t="str">
        <f>_xlfn.IFNA(IF($B1683="","",VLOOKUP($B1683,'SWC Towers'!$A:$Q,$X$2,FALSE)),"")</f>
        <v/>
      </c>
      <c r="Y1683" s="104" t="str">
        <f>_xlfn.IFNA(IF($B1683="","",VLOOKUP($B1683,'SWC Towers'!$A:$Q,$Y$2,FALSE)),"")</f>
        <v/>
      </c>
      <c r="Z1683" s="104">
        <f>_xlfn.IFNA(IF($B1683="","",VLOOKUP($B1683,'SWC Towers'!$A:$Q,$Z$2,FALSE)),"")</f>
        <v>0.1</v>
      </c>
      <c r="AA1683" s="104" t="str">
        <f>_xlfn.IFNA(IF($B1683="","",VLOOKUP($B1683,'SWC Towers'!$A:$Q,$AA$2,FALSE)),"")</f>
        <v/>
      </c>
      <c r="AB1683" s="106" t="str">
        <f>_xlfn.IFNA(IF($B1683="","",VLOOKUP($B1683,'SWC Towers'!$A:$Q,$AB$2,FALSE)),"")</f>
        <v/>
      </c>
      <c r="AC1683" s="20">
        <f>SUM(Table25[[#This Row],[IT Tower: Application]:[Other/Non-IT ]])</f>
        <v>1</v>
      </c>
      <c r="AD1683" s="67"/>
      <c r="AE1683" s="67"/>
      <c r="AF1683" s="67"/>
      <c r="AG1683" s="67"/>
      <c r="AH1683" s="67"/>
      <c r="AI1683" s="67"/>
      <c r="AJ1683" s="67"/>
      <c r="AK1683" s="67"/>
      <c r="AL1683" s="67"/>
      <c r="AM1683" s="67"/>
      <c r="AN1683" s="67"/>
      <c r="AO1683" s="67"/>
      <c r="AP1683" s="67"/>
      <c r="AQ1683" s="67"/>
      <c r="AR1683" s="67"/>
      <c r="AS1683" s="67"/>
      <c r="AT1683" s="67"/>
      <c r="AU1683" s="67"/>
      <c r="AV1683" s="67"/>
      <c r="AW1683" s="67"/>
      <c r="AX1683" s="67"/>
      <c r="AY1683" s="67"/>
      <c r="AZ1683" s="67"/>
      <c r="BA1683" s="67"/>
      <c r="BB1683" s="113"/>
      <c r="BC1683" s="113">
        <v>38813</v>
      </c>
      <c r="BD1683" s="113"/>
      <c r="BE1683" s="113"/>
      <c r="BF1683" s="113"/>
      <c r="BG1683" s="113"/>
      <c r="BH1683" s="113"/>
      <c r="BI1683" s="113"/>
      <c r="BJ1683" s="113"/>
      <c r="BK1683" s="113"/>
      <c r="BL1683" s="113"/>
      <c r="BM1683" s="113"/>
      <c r="BN1683" s="113"/>
      <c r="BO1683" s="113"/>
      <c r="BP1683" s="113"/>
      <c r="BQ1683" s="113"/>
      <c r="BR1683" s="113"/>
      <c r="BS1683" s="113"/>
      <c r="BT1683" s="113"/>
      <c r="BU1683" s="113"/>
      <c r="BV1683" s="113"/>
      <c r="BW1683" s="113"/>
      <c r="BX1683" s="113"/>
      <c r="BY1683" s="113"/>
      <c r="BZ1683" s="113"/>
      <c r="CA1683" s="67"/>
      <c r="CB1683" s="113"/>
      <c r="CC1683" s="69">
        <f>SUM(Table25[[#This Row],[Contract Amount FY00]:[Contract Amount FY50]])</f>
        <v>38813</v>
      </c>
      <c r="CD1683" s="114"/>
    </row>
    <row r="1684" spans="1:82" x14ac:dyDescent="0.25">
      <c r="A1684" s="122" t="s">
        <v>2081</v>
      </c>
      <c r="B1684" s="122" t="s">
        <v>382</v>
      </c>
      <c r="C1684" s="122" t="s">
        <v>1180</v>
      </c>
      <c r="E1684" s="26" t="str">
        <f>IFERROR(IF(VLOOKUP(Table25[[#This Row],[Contract No.]],Table3[#All],3,FALSE)="","No","Yes"),"")</f>
        <v>No</v>
      </c>
      <c r="F1684" s="107" t="str">
        <f>IFERROR(VLOOKUP(Table25[[#This Row],[Contract No.]],Table3[#All],3,FALSE),"")</f>
        <v/>
      </c>
      <c r="G1684" s="107" t="str">
        <f>IFERROR(IF(Table25[[#This Row],[Cooperative Purchase
(Yes/No)]]="Yes","Yes",IF(VLOOKUP(Table25[[#This Row],[Contract No.]],Table3[#All],1,FALSE)=Table25[[#This Row],[Contract No.]],"Yes","No")),"No")</f>
        <v>Yes</v>
      </c>
      <c r="H1684" s="51">
        <f>IFERROR(VLOOKUP(Table25[[#This Row],[Contract No.]],Table3[#All],4,FALSE),"")</f>
        <v>42727</v>
      </c>
      <c r="I1684" s="28">
        <f>IFERROR(IF(AND(MONTH(Table25[[#This Row],[Contract Start Date]])&gt;6,MONTH(Table25[[#This Row],[Contract Start Date]])&lt;=12),YEAR(Table25[[#This Row],[Contract Start Date]])+1,YEAR(Table25[[#This Row],[Contract Start Date]])),"")</f>
        <v>2017</v>
      </c>
      <c r="J1684" s="108">
        <f>Table25[[#This Row],[FY Formula start]]</f>
        <v>2017</v>
      </c>
      <c r="K1684" s="59" t="str">
        <f>"FY"&amp;" "&amp;Table25[[#This Row],[Year Start]]</f>
        <v>FY 2017</v>
      </c>
      <c r="L1684" s="109">
        <f>IFERROR(VLOOKUP(Table25[[#This Row],[Contract No.]],Table3[#All],5,FALSE),"")</f>
        <v>45688</v>
      </c>
      <c r="M1684" s="110">
        <f>IFERROR(IF(Table25[[#This Row],[Contract End Date]]="99/99/9999","No End",IF(AND(MONTH(Table25[[#This Row],[Contract End Date]])&gt;6,MONTH(Table25[[#This Row],[Contract End Date]])&lt;=12),YEAR(Table25[[#This Row],[Contract End Date]])+1,YEAR(Table25[[#This Row],[Contract End Date]]))),"")</f>
        <v>2025</v>
      </c>
      <c r="N1684" s="111">
        <f>Table25[[#This Row],[FY Formula end]]</f>
        <v>2025</v>
      </c>
      <c r="O1684" s="112" t="str">
        <f>IF(Table25[[#This Row],[Year End]]="No End","No End","FY"&amp;" "&amp;Table25[[#This Row],[Year End]])</f>
        <v>FY 2025</v>
      </c>
      <c r="P1684" s="27"/>
      <c r="Q1684" s="104">
        <f>_xlfn.IFNA(IF($B1684="","",VLOOKUP($B1684,'SWC Towers'!$A:$Q,$Q$2,FALSE)),"")</f>
        <v>0.1</v>
      </c>
      <c r="R1684" s="106">
        <f>_xlfn.IFNA(IF($B1684="","",VLOOKUP($B1684,'SWC Towers'!$A:$Q,$R$2,FALSE)),"")</f>
        <v>0.1</v>
      </c>
      <c r="S1684" s="106" t="str">
        <f>_xlfn.IFNA(IF($B1684="","",VLOOKUP($B1684,'SWC Towers'!$A:$Q,$S$2,FALSE)),"")</f>
        <v/>
      </c>
      <c r="T1684" s="106" t="str">
        <f>_xlfn.IFNA(IF($B1684="","",VLOOKUP($B1684,'SWC Towers'!$A:$Q,$T$2,FALSE)),"")</f>
        <v/>
      </c>
      <c r="U1684" s="104" t="str">
        <f>_xlfn.IFNA(IF($B1684="","",VLOOKUP($B1684,'SWC Towers'!$A:$Q,$U$2,FALSE)),"")</f>
        <v/>
      </c>
      <c r="V1684" s="104" t="str">
        <f>_xlfn.IFNA(IF($B1684="","",VLOOKUP($B1684,'SWC Towers'!$A:$Q,$V$2,FALSE)),"")</f>
        <v/>
      </c>
      <c r="W1684" s="104">
        <f>_xlfn.IFNA(IF($B1684="","",VLOOKUP($B1684,'SWC Towers'!$A:$Q,$W$2,FALSE)),"")</f>
        <v>0.4</v>
      </c>
      <c r="X1684" s="104" t="str">
        <f>_xlfn.IFNA(IF($B1684="","",VLOOKUP($B1684,'SWC Towers'!$A:$Q,$X$2,FALSE)),"")</f>
        <v/>
      </c>
      <c r="Y1684" s="104" t="str">
        <f>_xlfn.IFNA(IF($B1684="","",VLOOKUP($B1684,'SWC Towers'!$A:$Q,$Y$2,FALSE)),"")</f>
        <v/>
      </c>
      <c r="Z1684" s="104" t="str">
        <f>_xlfn.IFNA(IF($B1684="","",VLOOKUP($B1684,'SWC Towers'!$A:$Q,$Z$2,FALSE)),"")</f>
        <v/>
      </c>
      <c r="AA1684" s="104" t="str">
        <f>_xlfn.IFNA(IF($B1684="","",VLOOKUP($B1684,'SWC Towers'!$A:$Q,$AA$2,FALSE)),"")</f>
        <v/>
      </c>
      <c r="AB1684" s="106">
        <f>_xlfn.IFNA(IF($B1684="","",VLOOKUP($B1684,'SWC Towers'!$A:$Q,$AB$2,FALSE)),"")</f>
        <v>0.4</v>
      </c>
      <c r="AC1684" s="20">
        <f>SUM(Table25[[#This Row],[IT Tower: Application]:[Other/Non-IT ]])</f>
        <v>1</v>
      </c>
      <c r="AD1684" s="67"/>
      <c r="AE1684" s="67"/>
      <c r="AF1684" s="67"/>
      <c r="AG1684" s="67"/>
      <c r="AH1684" s="67"/>
      <c r="AI1684" s="67"/>
      <c r="AJ1684" s="67"/>
      <c r="AK1684" s="67"/>
      <c r="AL1684" s="67"/>
      <c r="AM1684" s="67"/>
      <c r="AN1684" s="67"/>
      <c r="AO1684" s="67"/>
      <c r="AP1684" s="67"/>
      <c r="AQ1684" s="67"/>
      <c r="AR1684" s="67"/>
      <c r="AS1684" s="67"/>
      <c r="AT1684" s="67"/>
      <c r="AU1684" s="67"/>
      <c r="AV1684" s="67"/>
      <c r="AW1684" s="67"/>
      <c r="AX1684" s="67">
        <v>9036</v>
      </c>
      <c r="AY1684" s="67">
        <v>0</v>
      </c>
      <c r="AZ1684" s="67"/>
      <c r="BA1684" s="67"/>
      <c r="BB1684" s="113"/>
      <c r="BC1684" s="113"/>
      <c r="BD1684" s="113"/>
      <c r="BE1684" s="113"/>
      <c r="BF1684" s="113"/>
      <c r="BG1684" s="113"/>
      <c r="BH1684" s="113"/>
      <c r="BI1684" s="113"/>
      <c r="BJ1684" s="113"/>
      <c r="BK1684" s="113"/>
      <c r="BL1684" s="113"/>
      <c r="BM1684" s="113"/>
      <c r="BN1684" s="113"/>
      <c r="BO1684" s="113"/>
      <c r="BP1684" s="113"/>
      <c r="BQ1684" s="113"/>
      <c r="BR1684" s="113"/>
      <c r="BS1684" s="113"/>
      <c r="BT1684" s="113"/>
      <c r="BU1684" s="113"/>
      <c r="BV1684" s="113"/>
      <c r="BW1684" s="113"/>
      <c r="BX1684" s="113"/>
      <c r="BY1684" s="113"/>
      <c r="BZ1684" s="113"/>
      <c r="CA1684" s="67"/>
      <c r="CB1684" s="113"/>
      <c r="CC1684" s="69">
        <f>SUM(Table25[[#This Row],[Contract Amount FY00]:[Contract Amount FY50]])</f>
        <v>9036</v>
      </c>
      <c r="CD1684" s="114"/>
    </row>
    <row r="1685" spans="1:82" x14ac:dyDescent="0.25">
      <c r="A1685" s="122" t="s">
        <v>2081</v>
      </c>
      <c r="B1685" s="122" t="s">
        <v>2245</v>
      </c>
      <c r="C1685" s="122" t="s">
        <v>3192</v>
      </c>
      <c r="E1685" s="26" t="str">
        <f>IFERROR(IF(VLOOKUP(Table25[[#This Row],[Contract No.]],Table3[#All],3,FALSE)="","No","Yes"),"")</f>
        <v>No</v>
      </c>
      <c r="F1685" s="107" t="str">
        <f>IFERROR(VLOOKUP(Table25[[#This Row],[Contract No.]],Table3[#All],3,FALSE),"")</f>
        <v/>
      </c>
      <c r="G1685" s="107" t="str">
        <f>IFERROR(IF(Table25[[#This Row],[Cooperative Purchase
(Yes/No)]]="Yes","Yes",IF(VLOOKUP(Table25[[#This Row],[Contract No.]],Table3[#All],1,FALSE)=Table25[[#This Row],[Contract No.]],"Yes","No")),"No")</f>
        <v>Yes</v>
      </c>
      <c r="H1685" s="51">
        <f>IFERROR(VLOOKUP(Table25[[#This Row],[Contract No.]],Table3[#All],4,FALSE),"")</f>
        <v>43952</v>
      </c>
      <c r="I1685" s="28">
        <f>IFERROR(IF(AND(MONTH(Table25[[#This Row],[Contract Start Date]])&gt;6,MONTH(Table25[[#This Row],[Contract Start Date]])&lt;=12),YEAR(Table25[[#This Row],[Contract Start Date]])+1,YEAR(Table25[[#This Row],[Contract Start Date]])),"")</f>
        <v>2020</v>
      </c>
      <c r="J1685" s="108">
        <f>Table25[[#This Row],[FY Formula start]]</f>
        <v>2020</v>
      </c>
      <c r="K1685" s="59" t="str">
        <f>"FY"&amp;" "&amp;Table25[[#This Row],[Year Start]]</f>
        <v>FY 2020</v>
      </c>
      <c r="L1685" s="109">
        <f>IFERROR(VLOOKUP(Table25[[#This Row],[Contract No.]],Table3[#All],5,FALSE),"")</f>
        <v>46203</v>
      </c>
      <c r="M1685" s="110">
        <f>IFERROR(IF(Table25[[#This Row],[Contract End Date]]="99/99/9999","No End",IF(AND(MONTH(Table25[[#This Row],[Contract End Date]])&gt;6,MONTH(Table25[[#This Row],[Contract End Date]])&lt;=12),YEAR(Table25[[#This Row],[Contract End Date]])+1,YEAR(Table25[[#This Row],[Contract End Date]]))),"")</f>
        <v>2026</v>
      </c>
      <c r="N1685" s="111">
        <f>Table25[[#This Row],[FY Formula end]]</f>
        <v>2026</v>
      </c>
      <c r="O1685" s="112" t="str">
        <f>IF(Table25[[#This Row],[Year End]]="No End","No End","FY"&amp;" "&amp;Table25[[#This Row],[Year End]])</f>
        <v>FY 2026</v>
      </c>
      <c r="P1685" s="27"/>
      <c r="Q1685" s="104" t="str">
        <f>_xlfn.IFNA(IF($B1685="","",VLOOKUP($B1685,'SWC Towers'!$A:$Q,$Q$2,FALSE)),"")</f>
        <v/>
      </c>
      <c r="R1685" s="106" t="str">
        <f>_xlfn.IFNA(IF($B1685="","",VLOOKUP($B1685,'SWC Towers'!$A:$Q,$R$2,FALSE)),"")</f>
        <v/>
      </c>
      <c r="S1685" s="106" t="str">
        <f>_xlfn.IFNA(IF($B1685="","",VLOOKUP($B1685,'SWC Towers'!$A:$Q,$S$2,FALSE)),"")</f>
        <v/>
      </c>
      <c r="T1685" s="106" t="str">
        <f>_xlfn.IFNA(IF($B1685="","",VLOOKUP($B1685,'SWC Towers'!$A:$Q,$T$2,FALSE)),"")</f>
        <v/>
      </c>
      <c r="U1685" s="104">
        <f>_xlfn.IFNA(IF($B1685="","",VLOOKUP($B1685,'SWC Towers'!$A:$Q,$U$2,FALSE)),"")</f>
        <v>0.1</v>
      </c>
      <c r="V1685" s="104" t="str">
        <f>_xlfn.IFNA(IF($B1685="","",VLOOKUP($B1685,'SWC Towers'!$A:$Q,$V$2,FALSE)),"")</f>
        <v/>
      </c>
      <c r="W1685" s="104" t="str">
        <f>_xlfn.IFNA(IF($B1685="","",VLOOKUP($B1685,'SWC Towers'!$A:$Q,$W$2,FALSE)),"")</f>
        <v/>
      </c>
      <c r="X1685" s="104" t="str">
        <f>_xlfn.IFNA(IF($B1685="","",VLOOKUP($B1685,'SWC Towers'!$A:$Q,$X$2,FALSE)),"")</f>
        <v/>
      </c>
      <c r="Y1685" s="104" t="str">
        <f>_xlfn.IFNA(IF($B1685="","",VLOOKUP($B1685,'SWC Towers'!$A:$Q,$Y$2,FALSE)),"")</f>
        <v/>
      </c>
      <c r="Z1685" s="104" t="str">
        <f>_xlfn.IFNA(IF($B1685="","",VLOOKUP($B1685,'SWC Towers'!$A:$Q,$Z$2,FALSE)),"")</f>
        <v/>
      </c>
      <c r="AA1685" s="104" t="str">
        <f>_xlfn.IFNA(IF($B1685="","",VLOOKUP($B1685,'SWC Towers'!$A:$Q,$AA$2,FALSE)),"")</f>
        <v/>
      </c>
      <c r="AB1685" s="106">
        <f>_xlfn.IFNA(IF($B1685="","",VLOOKUP($B1685,'SWC Towers'!$A:$Q,$AB$2,FALSE)),"")</f>
        <v>0.9</v>
      </c>
      <c r="AC1685" s="20">
        <f>SUM(Table25[[#This Row],[IT Tower: Application]:[Other/Non-IT ]])</f>
        <v>1</v>
      </c>
      <c r="AD1685" s="67"/>
      <c r="AE1685" s="67"/>
      <c r="AF1685" s="67"/>
      <c r="AG1685" s="67"/>
      <c r="AH1685" s="67"/>
      <c r="AI1685" s="67"/>
      <c r="AJ1685" s="67"/>
      <c r="AK1685" s="67"/>
      <c r="AL1685" s="67"/>
      <c r="AM1685" s="67"/>
      <c r="AN1685" s="67"/>
      <c r="AO1685" s="67"/>
      <c r="AP1685" s="67"/>
      <c r="AQ1685" s="67"/>
      <c r="AR1685" s="67"/>
      <c r="AS1685" s="67"/>
      <c r="AT1685" s="67"/>
      <c r="AU1685" s="67"/>
      <c r="AV1685" s="67"/>
      <c r="AW1685" s="67"/>
      <c r="AX1685" s="67">
        <v>0</v>
      </c>
      <c r="AY1685" s="67">
        <v>815</v>
      </c>
      <c r="AZ1685" s="67"/>
      <c r="BA1685" s="67"/>
      <c r="BB1685" s="113"/>
      <c r="BC1685" s="113"/>
      <c r="BD1685" s="113"/>
      <c r="BE1685" s="113"/>
      <c r="BF1685" s="113"/>
      <c r="BG1685" s="113"/>
      <c r="BH1685" s="113"/>
      <c r="BI1685" s="113"/>
      <c r="BJ1685" s="113"/>
      <c r="BK1685" s="113"/>
      <c r="BL1685" s="113"/>
      <c r="BM1685" s="113"/>
      <c r="BN1685" s="113"/>
      <c r="BO1685" s="113"/>
      <c r="BP1685" s="113"/>
      <c r="BQ1685" s="113"/>
      <c r="BR1685" s="113"/>
      <c r="BS1685" s="113"/>
      <c r="BT1685" s="113"/>
      <c r="BU1685" s="113"/>
      <c r="BV1685" s="113"/>
      <c r="BW1685" s="113"/>
      <c r="BX1685" s="113"/>
      <c r="BY1685" s="113"/>
      <c r="BZ1685" s="113"/>
      <c r="CA1685" s="67"/>
      <c r="CB1685" s="113"/>
      <c r="CC1685" s="69">
        <f>SUM(Table25[[#This Row],[Contract Amount FY00]:[Contract Amount FY50]])</f>
        <v>815</v>
      </c>
      <c r="CD1685" s="114"/>
    </row>
    <row r="1686" spans="1:82" x14ac:dyDescent="0.25">
      <c r="A1686" s="122" t="s">
        <v>2082</v>
      </c>
      <c r="B1686" s="122" t="s">
        <v>2242</v>
      </c>
      <c r="C1686" s="122" t="s">
        <v>1185</v>
      </c>
      <c r="E1686" s="26" t="str">
        <f>IFERROR(IF(VLOOKUP(Table25[[#This Row],[Contract No.]],Table3[#All],3,FALSE)="","No","Yes"),"")</f>
        <v>Yes</v>
      </c>
      <c r="F1686" s="107" t="str">
        <f>IFERROR(VLOOKUP(Table25[[#This Row],[Contract No.]],Table3[#All],3,FALSE),"")</f>
        <v>NASPO</v>
      </c>
      <c r="G1686" s="107" t="str">
        <f>IFERROR(IF(Table25[[#This Row],[Cooperative Purchase
(Yes/No)]]="Yes","Yes",IF(VLOOKUP(Table25[[#This Row],[Contract No.]],Table3[#All],1,FALSE)=Table25[[#This Row],[Contract No.]],"Yes","No")),"No")</f>
        <v>Yes</v>
      </c>
      <c r="H1686" s="51">
        <f>IFERROR(VLOOKUP(Table25[[#This Row],[Contract No.]],Table3[#All],4,FALSE),"")</f>
        <v>44378</v>
      </c>
      <c r="I1686" s="28">
        <f>IFERROR(IF(AND(MONTH(Table25[[#This Row],[Contract Start Date]])&gt;6,MONTH(Table25[[#This Row],[Contract Start Date]])&lt;=12),YEAR(Table25[[#This Row],[Contract Start Date]])+1,YEAR(Table25[[#This Row],[Contract Start Date]])),"")</f>
        <v>2022</v>
      </c>
      <c r="J1686" s="108">
        <f>Table25[[#This Row],[FY Formula start]]</f>
        <v>2022</v>
      </c>
      <c r="K1686" s="59" t="str">
        <f>"FY"&amp;" "&amp;Table25[[#This Row],[Year Start]]</f>
        <v>FY 2022</v>
      </c>
      <c r="L1686" s="109">
        <f>IFERROR(VLOOKUP(Table25[[#This Row],[Contract No.]],Table3[#All],5,FALSE),"")</f>
        <v>47118</v>
      </c>
      <c r="M1686" s="110">
        <f>IFERROR(IF(Table25[[#This Row],[Contract End Date]]="99/99/9999","No End",IF(AND(MONTH(Table25[[#This Row],[Contract End Date]])&gt;6,MONTH(Table25[[#This Row],[Contract End Date]])&lt;=12),YEAR(Table25[[#This Row],[Contract End Date]])+1,YEAR(Table25[[#This Row],[Contract End Date]]))),"")</f>
        <v>2029</v>
      </c>
      <c r="N1686" s="111">
        <f>Table25[[#This Row],[FY Formula end]]</f>
        <v>2029</v>
      </c>
      <c r="O1686" s="112" t="str">
        <f>IF(Table25[[#This Row],[Year End]]="No End","No End","FY"&amp;" "&amp;Table25[[#This Row],[Year End]])</f>
        <v>FY 2029</v>
      </c>
      <c r="P1686" s="27"/>
      <c r="Q1686" s="104">
        <f>_xlfn.IFNA(IF($B1686="","",VLOOKUP($B1686,'SWC Towers'!$A:$Q,$Q$2,FALSE)),"")</f>
        <v>0.25</v>
      </c>
      <c r="R1686" s="106">
        <f>_xlfn.IFNA(IF($B1686="","",VLOOKUP($B1686,'SWC Towers'!$A:$Q,$R$2,FALSE)),"")</f>
        <v>0.3</v>
      </c>
      <c r="S1686" s="106" t="str">
        <f>_xlfn.IFNA(IF($B1686="","",VLOOKUP($B1686,'SWC Towers'!$A:$Q,$S$2,FALSE)),"")</f>
        <v/>
      </c>
      <c r="T1686" s="106" t="str">
        <f>_xlfn.IFNA(IF($B1686="","",VLOOKUP($B1686,'SWC Towers'!$A:$Q,$T$2,FALSE)),"")</f>
        <v/>
      </c>
      <c r="U1686" s="104">
        <f>_xlfn.IFNA(IF($B1686="","",VLOOKUP($B1686,'SWC Towers'!$A:$Q,$U$2,FALSE)),"")</f>
        <v>0.3</v>
      </c>
      <c r="V1686" s="104" t="str">
        <f>_xlfn.IFNA(IF($B1686="","",VLOOKUP($B1686,'SWC Towers'!$A:$Q,$V$2,FALSE)),"")</f>
        <v/>
      </c>
      <c r="W1686" s="104">
        <f>_xlfn.IFNA(IF($B1686="","",VLOOKUP($B1686,'SWC Towers'!$A:$Q,$W$2,FALSE)),"")</f>
        <v>0.1</v>
      </c>
      <c r="X1686" s="104" t="str">
        <f>_xlfn.IFNA(IF($B1686="","",VLOOKUP($B1686,'SWC Towers'!$A:$Q,$X$2,FALSE)),"")</f>
        <v/>
      </c>
      <c r="Y1686" s="104" t="str">
        <f>_xlfn.IFNA(IF($B1686="","",VLOOKUP($B1686,'SWC Towers'!$A:$Q,$Y$2,FALSE)),"")</f>
        <v/>
      </c>
      <c r="Z1686" s="104" t="str">
        <f>_xlfn.IFNA(IF($B1686="","",VLOOKUP($B1686,'SWC Towers'!$A:$Q,$Z$2,FALSE)),"")</f>
        <v/>
      </c>
      <c r="AA1686" s="104" t="str">
        <f>_xlfn.IFNA(IF($B1686="","",VLOOKUP($B1686,'SWC Towers'!$A:$Q,$AA$2,FALSE)),"")</f>
        <v/>
      </c>
      <c r="AB1686" s="106">
        <f>_xlfn.IFNA(IF($B1686="","",VLOOKUP($B1686,'SWC Towers'!$A:$Q,$AB$2,FALSE)),"")</f>
        <v>0.05</v>
      </c>
      <c r="AC1686" s="20">
        <f>SUM(Table25[[#This Row],[IT Tower: Application]:[Other/Non-IT ]])</f>
        <v>1</v>
      </c>
      <c r="AD1686" s="67"/>
      <c r="AE1686" s="67"/>
      <c r="AF1686" s="67"/>
      <c r="AG1686" s="67"/>
      <c r="AH1686" s="67"/>
      <c r="AI1686" s="67"/>
      <c r="AJ1686" s="67"/>
      <c r="AK1686" s="67"/>
      <c r="AL1686" s="67"/>
      <c r="AM1686" s="67"/>
      <c r="AN1686" s="67"/>
      <c r="AO1686" s="67"/>
      <c r="AP1686" s="67"/>
      <c r="AQ1686" s="67"/>
      <c r="AR1686" s="67"/>
      <c r="AS1686" s="67"/>
      <c r="AT1686" s="67"/>
      <c r="AU1686" s="67"/>
      <c r="AV1686" s="67"/>
      <c r="AW1686" s="67"/>
      <c r="AX1686" s="67"/>
      <c r="AY1686" s="67"/>
      <c r="AZ1686" s="67">
        <v>1075</v>
      </c>
      <c r="BA1686" s="67">
        <v>0</v>
      </c>
      <c r="BB1686" s="113"/>
      <c r="BC1686" s="113"/>
      <c r="BD1686" s="113"/>
      <c r="BE1686" s="113"/>
      <c r="BF1686" s="113"/>
      <c r="BG1686" s="113"/>
      <c r="BH1686" s="113"/>
      <c r="BI1686" s="113"/>
      <c r="BJ1686" s="113"/>
      <c r="BK1686" s="113"/>
      <c r="BL1686" s="113"/>
      <c r="BM1686" s="113"/>
      <c r="BN1686" s="113"/>
      <c r="BO1686" s="113"/>
      <c r="BP1686" s="113"/>
      <c r="BQ1686" s="113"/>
      <c r="BR1686" s="113"/>
      <c r="BS1686" s="113"/>
      <c r="BT1686" s="113"/>
      <c r="BU1686" s="113"/>
      <c r="BV1686" s="113"/>
      <c r="BW1686" s="113"/>
      <c r="BX1686" s="113"/>
      <c r="BY1686" s="113"/>
      <c r="BZ1686" s="113"/>
      <c r="CA1686" s="67"/>
      <c r="CB1686" s="113"/>
      <c r="CC1686" s="69">
        <f>SUM(Table25[[#This Row],[Contract Amount FY00]:[Contract Amount FY50]])</f>
        <v>1075</v>
      </c>
      <c r="CD1686" s="114"/>
    </row>
    <row r="1687" spans="1:82" x14ac:dyDescent="0.25">
      <c r="A1687" s="122" t="s">
        <v>2082</v>
      </c>
      <c r="B1687" s="122" t="s">
        <v>533</v>
      </c>
      <c r="C1687" s="122" t="s">
        <v>3187</v>
      </c>
      <c r="E1687" s="26" t="str">
        <f>IFERROR(IF(VLOOKUP(Table25[[#This Row],[Contract No.]],Table3[#All],3,FALSE)="","No","Yes"),"")</f>
        <v>No</v>
      </c>
      <c r="F1687" s="107" t="str">
        <f>IFERROR(VLOOKUP(Table25[[#This Row],[Contract No.]],Table3[#All],3,FALSE),"")</f>
        <v/>
      </c>
      <c r="G1687" s="107" t="str">
        <f>IFERROR(IF(Table25[[#This Row],[Cooperative Purchase
(Yes/No)]]="Yes","Yes",IF(VLOOKUP(Table25[[#This Row],[Contract No.]],Table3[#All],1,FALSE)=Table25[[#This Row],[Contract No.]],"Yes","No")),"No")</f>
        <v>Yes</v>
      </c>
      <c r="H1687" s="51">
        <f>IFERROR(VLOOKUP(Table25[[#This Row],[Contract No.]],Table3[#All],4,FALSE),"")</f>
        <v>43556</v>
      </c>
      <c r="I1687" s="28">
        <f>IFERROR(IF(AND(MONTH(Table25[[#This Row],[Contract Start Date]])&gt;6,MONTH(Table25[[#This Row],[Contract Start Date]])&lt;=12),YEAR(Table25[[#This Row],[Contract Start Date]])+1,YEAR(Table25[[#This Row],[Contract Start Date]])),"")</f>
        <v>2019</v>
      </c>
      <c r="J1687" s="108">
        <f>Table25[[#This Row],[FY Formula start]]</f>
        <v>2019</v>
      </c>
      <c r="K1687" s="59" t="str">
        <f>"FY"&amp;" "&amp;Table25[[#This Row],[Year Start]]</f>
        <v>FY 2019</v>
      </c>
      <c r="L1687" s="109">
        <f>IFERROR(VLOOKUP(Table25[[#This Row],[Contract No.]],Table3[#All],5,FALSE),"")</f>
        <v>45747</v>
      </c>
      <c r="M1687" s="110">
        <f>IFERROR(IF(Table25[[#This Row],[Contract End Date]]="99/99/9999","No End",IF(AND(MONTH(Table25[[#This Row],[Contract End Date]])&gt;6,MONTH(Table25[[#This Row],[Contract End Date]])&lt;=12),YEAR(Table25[[#This Row],[Contract End Date]])+1,YEAR(Table25[[#This Row],[Contract End Date]]))),"")</f>
        <v>2025</v>
      </c>
      <c r="N1687" s="111">
        <f>Table25[[#This Row],[FY Formula end]]</f>
        <v>2025</v>
      </c>
      <c r="O1687" s="112" t="str">
        <f>IF(Table25[[#This Row],[Year End]]="No End","No End","FY"&amp;" "&amp;Table25[[#This Row],[Year End]])</f>
        <v>FY 2025</v>
      </c>
      <c r="P1687" s="27"/>
      <c r="Q1687" s="104">
        <f>_xlfn.IFNA(IF($B1687="","",VLOOKUP($B1687,'SWC Towers'!$A:$Q,$Q$2,FALSE)),"")</f>
        <v>0.2</v>
      </c>
      <c r="R1687" s="106">
        <f>_xlfn.IFNA(IF($B1687="","",VLOOKUP($B1687,'SWC Towers'!$A:$Q,$R$2,FALSE)),"")</f>
        <v>0.2</v>
      </c>
      <c r="S1687" s="106" t="str">
        <f>_xlfn.IFNA(IF($B1687="","",VLOOKUP($B1687,'SWC Towers'!$A:$Q,$S$2,FALSE)),"")</f>
        <v/>
      </c>
      <c r="T1687" s="106" t="str">
        <f>_xlfn.IFNA(IF($B1687="","",VLOOKUP($B1687,'SWC Towers'!$A:$Q,$T$2,FALSE)),"")</f>
        <v/>
      </c>
      <c r="U1687" s="104">
        <f>_xlfn.IFNA(IF($B1687="","",VLOOKUP($B1687,'SWC Towers'!$A:$Q,$U$2,FALSE)),"")</f>
        <v>0.2</v>
      </c>
      <c r="V1687" s="104" t="str">
        <f>_xlfn.IFNA(IF($B1687="","",VLOOKUP($B1687,'SWC Towers'!$A:$Q,$V$2,FALSE)),"")</f>
        <v/>
      </c>
      <c r="W1687" s="104">
        <f>_xlfn.IFNA(IF($B1687="","",VLOOKUP($B1687,'SWC Towers'!$A:$Q,$W$2,FALSE)),"")</f>
        <v>0.2</v>
      </c>
      <c r="X1687" s="104" t="str">
        <f>_xlfn.IFNA(IF($B1687="","",VLOOKUP($B1687,'SWC Towers'!$A:$Q,$X$2,FALSE)),"")</f>
        <v/>
      </c>
      <c r="Y1687" s="104" t="str">
        <f>_xlfn.IFNA(IF($B1687="","",VLOOKUP($B1687,'SWC Towers'!$A:$Q,$Y$2,FALSE)),"")</f>
        <v/>
      </c>
      <c r="Z1687" s="104" t="str">
        <f>_xlfn.IFNA(IF($B1687="","",VLOOKUP($B1687,'SWC Towers'!$A:$Q,$Z$2,FALSE)),"")</f>
        <v/>
      </c>
      <c r="AA1687" s="104">
        <f>_xlfn.IFNA(IF($B1687="","",VLOOKUP($B1687,'SWC Towers'!$A:$Q,$AA$2,FALSE)),"")</f>
        <v>0.2</v>
      </c>
      <c r="AB1687" s="106" t="str">
        <f>_xlfn.IFNA(IF($B1687="","",VLOOKUP($B1687,'SWC Towers'!$A:$Q,$AB$2,FALSE)),"")</f>
        <v/>
      </c>
      <c r="AC1687" s="20">
        <f>SUM(Table25[[#This Row],[IT Tower: Application]:[Other/Non-IT ]])</f>
        <v>1</v>
      </c>
      <c r="AD1687" s="67"/>
      <c r="AE1687" s="67"/>
      <c r="AF1687" s="67"/>
      <c r="AG1687" s="67"/>
      <c r="AH1687" s="67"/>
      <c r="AI1687" s="67"/>
      <c r="AJ1687" s="67"/>
      <c r="AK1687" s="67"/>
      <c r="AL1687" s="67"/>
      <c r="AM1687" s="67"/>
      <c r="AN1687" s="67"/>
      <c r="AO1687" s="67"/>
      <c r="AP1687" s="67"/>
      <c r="AQ1687" s="67"/>
      <c r="AR1687" s="67"/>
      <c r="AS1687" s="67"/>
      <c r="AT1687" s="67"/>
      <c r="AU1687" s="67"/>
      <c r="AV1687" s="67"/>
      <c r="AW1687" s="67"/>
      <c r="AX1687" s="67"/>
      <c r="AY1687" s="67"/>
      <c r="AZ1687" s="67"/>
      <c r="BA1687" s="67">
        <v>13994</v>
      </c>
      <c r="BB1687" s="113">
        <v>0</v>
      </c>
      <c r="BC1687" s="113"/>
      <c r="BD1687" s="113"/>
      <c r="BE1687" s="113"/>
      <c r="BF1687" s="113"/>
      <c r="BG1687" s="113"/>
      <c r="BH1687" s="113"/>
      <c r="BI1687" s="113"/>
      <c r="BJ1687" s="113"/>
      <c r="BK1687" s="113"/>
      <c r="BL1687" s="113"/>
      <c r="BM1687" s="113"/>
      <c r="BN1687" s="113"/>
      <c r="BO1687" s="113"/>
      <c r="BP1687" s="113"/>
      <c r="BQ1687" s="113"/>
      <c r="BR1687" s="113"/>
      <c r="BS1687" s="113"/>
      <c r="BT1687" s="113"/>
      <c r="BU1687" s="113"/>
      <c r="BV1687" s="113"/>
      <c r="BW1687" s="113"/>
      <c r="BX1687" s="113"/>
      <c r="BY1687" s="113"/>
      <c r="BZ1687" s="113"/>
      <c r="CA1687" s="67"/>
      <c r="CB1687" s="113"/>
      <c r="CC1687" s="69">
        <f>SUM(Table25[[#This Row],[Contract Amount FY00]:[Contract Amount FY50]])</f>
        <v>13994</v>
      </c>
      <c r="CD1687" s="114"/>
    </row>
    <row r="1688" spans="1:82" x14ac:dyDescent="0.25">
      <c r="A1688" s="122" t="s">
        <v>2082</v>
      </c>
      <c r="B1688" s="122" t="s">
        <v>382</v>
      </c>
      <c r="C1688" s="122" t="s">
        <v>1181</v>
      </c>
      <c r="E1688" s="26" t="str">
        <f>IFERROR(IF(VLOOKUP(Table25[[#This Row],[Contract No.]],Table3[#All],3,FALSE)="","No","Yes"),"")</f>
        <v>No</v>
      </c>
      <c r="F1688" s="107" t="str">
        <f>IFERROR(VLOOKUP(Table25[[#This Row],[Contract No.]],Table3[#All],3,FALSE),"")</f>
        <v/>
      </c>
      <c r="G1688" s="107" t="str">
        <f>IFERROR(IF(Table25[[#This Row],[Cooperative Purchase
(Yes/No)]]="Yes","Yes",IF(VLOOKUP(Table25[[#This Row],[Contract No.]],Table3[#All],1,FALSE)=Table25[[#This Row],[Contract No.]],"Yes","No")),"No")</f>
        <v>Yes</v>
      </c>
      <c r="H1688" s="51">
        <f>IFERROR(VLOOKUP(Table25[[#This Row],[Contract No.]],Table3[#All],4,FALSE),"")</f>
        <v>42727</v>
      </c>
      <c r="I1688" s="28">
        <f>IFERROR(IF(AND(MONTH(Table25[[#This Row],[Contract Start Date]])&gt;6,MONTH(Table25[[#This Row],[Contract Start Date]])&lt;=12),YEAR(Table25[[#This Row],[Contract Start Date]])+1,YEAR(Table25[[#This Row],[Contract Start Date]])),"")</f>
        <v>2017</v>
      </c>
      <c r="J1688" s="108">
        <f>Table25[[#This Row],[FY Formula start]]</f>
        <v>2017</v>
      </c>
      <c r="K1688" s="59" t="str">
        <f>"FY"&amp;" "&amp;Table25[[#This Row],[Year Start]]</f>
        <v>FY 2017</v>
      </c>
      <c r="L1688" s="109">
        <f>IFERROR(VLOOKUP(Table25[[#This Row],[Contract No.]],Table3[#All],5,FALSE),"")</f>
        <v>45688</v>
      </c>
      <c r="M1688" s="110">
        <f>IFERROR(IF(Table25[[#This Row],[Contract End Date]]="99/99/9999","No End",IF(AND(MONTH(Table25[[#This Row],[Contract End Date]])&gt;6,MONTH(Table25[[#This Row],[Contract End Date]])&lt;=12),YEAR(Table25[[#This Row],[Contract End Date]])+1,YEAR(Table25[[#This Row],[Contract End Date]]))),"")</f>
        <v>2025</v>
      </c>
      <c r="N1688" s="111">
        <f>Table25[[#This Row],[FY Formula end]]</f>
        <v>2025</v>
      </c>
      <c r="O1688" s="112" t="str">
        <f>IF(Table25[[#This Row],[Year End]]="No End","No End","FY"&amp;" "&amp;Table25[[#This Row],[Year End]])</f>
        <v>FY 2025</v>
      </c>
      <c r="P1688" s="27"/>
      <c r="Q1688" s="104">
        <f>_xlfn.IFNA(IF($B1688="","",VLOOKUP($B1688,'SWC Towers'!$A:$Q,$Q$2,FALSE)),"")</f>
        <v>0.1</v>
      </c>
      <c r="R1688" s="106">
        <f>_xlfn.IFNA(IF($B1688="","",VLOOKUP($B1688,'SWC Towers'!$A:$Q,$R$2,FALSE)),"")</f>
        <v>0.1</v>
      </c>
      <c r="S1688" s="106" t="str">
        <f>_xlfn.IFNA(IF($B1688="","",VLOOKUP($B1688,'SWC Towers'!$A:$Q,$S$2,FALSE)),"")</f>
        <v/>
      </c>
      <c r="T1688" s="106" t="str">
        <f>_xlfn.IFNA(IF($B1688="","",VLOOKUP($B1688,'SWC Towers'!$A:$Q,$T$2,FALSE)),"")</f>
        <v/>
      </c>
      <c r="U1688" s="104" t="str">
        <f>_xlfn.IFNA(IF($B1688="","",VLOOKUP($B1688,'SWC Towers'!$A:$Q,$U$2,FALSE)),"")</f>
        <v/>
      </c>
      <c r="V1688" s="104" t="str">
        <f>_xlfn.IFNA(IF($B1688="","",VLOOKUP($B1688,'SWC Towers'!$A:$Q,$V$2,FALSE)),"")</f>
        <v/>
      </c>
      <c r="W1688" s="104">
        <f>_xlfn.IFNA(IF($B1688="","",VLOOKUP($B1688,'SWC Towers'!$A:$Q,$W$2,FALSE)),"")</f>
        <v>0.4</v>
      </c>
      <c r="X1688" s="104" t="str">
        <f>_xlfn.IFNA(IF($B1688="","",VLOOKUP($B1688,'SWC Towers'!$A:$Q,$X$2,FALSE)),"")</f>
        <v/>
      </c>
      <c r="Y1688" s="104" t="str">
        <f>_xlfn.IFNA(IF($B1688="","",VLOOKUP($B1688,'SWC Towers'!$A:$Q,$Y$2,FALSE)),"")</f>
        <v/>
      </c>
      <c r="Z1688" s="104" t="str">
        <f>_xlfn.IFNA(IF($B1688="","",VLOOKUP($B1688,'SWC Towers'!$A:$Q,$Z$2,FALSE)),"")</f>
        <v/>
      </c>
      <c r="AA1688" s="104" t="str">
        <f>_xlfn.IFNA(IF($B1688="","",VLOOKUP($B1688,'SWC Towers'!$A:$Q,$AA$2,FALSE)),"")</f>
        <v/>
      </c>
      <c r="AB1688" s="106">
        <f>_xlfn.IFNA(IF($B1688="","",VLOOKUP($B1688,'SWC Towers'!$A:$Q,$AB$2,FALSE)),"")</f>
        <v>0.4</v>
      </c>
      <c r="AC1688" s="20">
        <f>SUM(Table25[[#This Row],[IT Tower: Application]:[Other/Non-IT ]])</f>
        <v>1</v>
      </c>
      <c r="AD1688" s="67"/>
      <c r="AE1688" s="67"/>
      <c r="AF1688" s="67"/>
      <c r="AG1688" s="67"/>
      <c r="AH1688" s="67"/>
      <c r="AI1688" s="67"/>
      <c r="AJ1688" s="67"/>
      <c r="AK1688" s="67"/>
      <c r="AL1688" s="67"/>
      <c r="AM1688" s="67"/>
      <c r="AN1688" s="67"/>
      <c r="AO1688" s="67"/>
      <c r="AP1688" s="67"/>
      <c r="AQ1688" s="67"/>
      <c r="AR1688" s="67"/>
      <c r="AS1688" s="67"/>
      <c r="AT1688" s="67"/>
      <c r="AU1688" s="67">
        <v>0</v>
      </c>
      <c r="AV1688" s="67">
        <v>36768</v>
      </c>
      <c r="AW1688" s="67"/>
      <c r="AX1688" s="67"/>
      <c r="AY1688" s="67"/>
      <c r="AZ1688" s="67"/>
      <c r="BA1688" s="67"/>
      <c r="BB1688" s="113"/>
      <c r="BC1688" s="113"/>
      <c r="BD1688" s="113"/>
      <c r="BE1688" s="113"/>
      <c r="BF1688" s="113"/>
      <c r="BG1688" s="113"/>
      <c r="BH1688" s="113"/>
      <c r="BI1688" s="113"/>
      <c r="BJ1688" s="113"/>
      <c r="BK1688" s="113"/>
      <c r="BL1688" s="113"/>
      <c r="BM1688" s="113"/>
      <c r="BN1688" s="113"/>
      <c r="BO1688" s="113"/>
      <c r="BP1688" s="113"/>
      <c r="BQ1688" s="113"/>
      <c r="BR1688" s="113"/>
      <c r="BS1688" s="113"/>
      <c r="BT1688" s="113"/>
      <c r="BU1688" s="113"/>
      <c r="BV1688" s="113"/>
      <c r="BW1688" s="113"/>
      <c r="BX1688" s="113"/>
      <c r="BY1688" s="113"/>
      <c r="BZ1688" s="113"/>
      <c r="CA1688" s="67"/>
      <c r="CB1688" s="113"/>
      <c r="CC1688" s="69">
        <f>SUM(Table25[[#This Row],[Contract Amount FY00]:[Contract Amount FY50]])</f>
        <v>36768</v>
      </c>
      <c r="CD1688" s="114"/>
    </row>
    <row r="1689" spans="1:82" x14ac:dyDescent="0.25">
      <c r="A1689" s="122" t="s">
        <v>2082</v>
      </c>
      <c r="B1689" s="122" t="s">
        <v>382</v>
      </c>
      <c r="C1689" s="122" t="s">
        <v>1234</v>
      </c>
      <c r="E1689" s="26" t="str">
        <f>IFERROR(IF(VLOOKUP(Table25[[#This Row],[Contract No.]],Table3[#All],3,FALSE)="","No","Yes"),"")</f>
        <v>No</v>
      </c>
      <c r="F1689" s="107" t="str">
        <f>IFERROR(VLOOKUP(Table25[[#This Row],[Contract No.]],Table3[#All],3,FALSE),"")</f>
        <v/>
      </c>
      <c r="G1689" s="107" t="str">
        <f>IFERROR(IF(Table25[[#This Row],[Cooperative Purchase
(Yes/No)]]="Yes","Yes",IF(VLOOKUP(Table25[[#This Row],[Contract No.]],Table3[#All],1,FALSE)=Table25[[#This Row],[Contract No.]],"Yes","No")),"No")</f>
        <v>Yes</v>
      </c>
      <c r="H1689" s="51">
        <f>IFERROR(VLOOKUP(Table25[[#This Row],[Contract No.]],Table3[#All],4,FALSE),"")</f>
        <v>42727</v>
      </c>
      <c r="I1689" s="28">
        <f>IFERROR(IF(AND(MONTH(Table25[[#This Row],[Contract Start Date]])&gt;6,MONTH(Table25[[#This Row],[Contract Start Date]])&lt;=12),YEAR(Table25[[#This Row],[Contract Start Date]])+1,YEAR(Table25[[#This Row],[Contract Start Date]])),"")</f>
        <v>2017</v>
      </c>
      <c r="J1689" s="108">
        <f>Table25[[#This Row],[FY Formula start]]</f>
        <v>2017</v>
      </c>
      <c r="K1689" s="59" t="str">
        <f>"FY"&amp;" "&amp;Table25[[#This Row],[Year Start]]</f>
        <v>FY 2017</v>
      </c>
      <c r="L1689" s="109">
        <f>IFERROR(VLOOKUP(Table25[[#This Row],[Contract No.]],Table3[#All],5,FALSE),"")</f>
        <v>45688</v>
      </c>
      <c r="M1689" s="110">
        <f>IFERROR(IF(Table25[[#This Row],[Contract End Date]]="99/99/9999","No End",IF(AND(MONTH(Table25[[#This Row],[Contract End Date]])&gt;6,MONTH(Table25[[#This Row],[Contract End Date]])&lt;=12),YEAR(Table25[[#This Row],[Contract End Date]])+1,YEAR(Table25[[#This Row],[Contract End Date]]))),"")</f>
        <v>2025</v>
      </c>
      <c r="N1689" s="111">
        <f>Table25[[#This Row],[FY Formula end]]</f>
        <v>2025</v>
      </c>
      <c r="O1689" s="112" t="str">
        <f>IF(Table25[[#This Row],[Year End]]="No End","No End","FY"&amp;" "&amp;Table25[[#This Row],[Year End]])</f>
        <v>FY 2025</v>
      </c>
      <c r="P1689" s="27"/>
      <c r="Q1689" s="104">
        <f>_xlfn.IFNA(IF($B1689="","",VLOOKUP($B1689,'SWC Towers'!$A:$Q,$Q$2,FALSE)),"")</f>
        <v>0.1</v>
      </c>
      <c r="R1689" s="106">
        <f>_xlfn.IFNA(IF($B1689="","",VLOOKUP($B1689,'SWC Towers'!$A:$Q,$R$2,FALSE)),"")</f>
        <v>0.1</v>
      </c>
      <c r="S1689" s="106" t="str">
        <f>_xlfn.IFNA(IF($B1689="","",VLOOKUP($B1689,'SWC Towers'!$A:$Q,$S$2,FALSE)),"")</f>
        <v/>
      </c>
      <c r="T1689" s="106" t="str">
        <f>_xlfn.IFNA(IF($B1689="","",VLOOKUP($B1689,'SWC Towers'!$A:$Q,$T$2,FALSE)),"")</f>
        <v/>
      </c>
      <c r="U1689" s="104" t="str">
        <f>_xlfn.IFNA(IF($B1689="","",VLOOKUP($B1689,'SWC Towers'!$A:$Q,$U$2,FALSE)),"")</f>
        <v/>
      </c>
      <c r="V1689" s="104" t="str">
        <f>_xlfn.IFNA(IF($B1689="","",VLOOKUP($B1689,'SWC Towers'!$A:$Q,$V$2,FALSE)),"")</f>
        <v/>
      </c>
      <c r="W1689" s="104">
        <f>_xlfn.IFNA(IF($B1689="","",VLOOKUP($B1689,'SWC Towers'!$A:$Q,$W$2,FALSE)),"")</f>
        <v>0.4</v>
      </c>
      <c r="X1689" s="104" t="str">
        <f>_xlfn.IFNA(IF($B1689="","",VLOOKUP($B1689,'SWC Towers'!$A:$Q,$X$2,FALSE)),"")</f>
        <v/>
      </c>
      <c r="Y1689" s="104" t="str">
        <f>_xlfn.IFNA(IF($B1689="","",VLOOKUP($B1689,'SWC Towers'!$A:$Q,$Y$2,FALSE)),"")</f>
        <v/>
      </c>
      <c r="Z1689" s="104" t="str">
        <f>_xlfn.IFNA(IF($B1689="","",VLOOKUP($B1689,'SWC Towers'!$A:$Q,$Z$2,FALSE)),"")</f>
        <v/>
      </c>
      <c r="AA1689" s="104" t="str">
        <f>_xlfn.IFNA(IF($B1689="","",VLOOKUP($B1689,'SWC Towers'!$A:$Q,$AA$2,FALSE)),"")</f>
        <v/>
      </c>
      <c r="AB1689" s="106">
        <f>_xlfn.IFNA(IF($B1689="","",VLOOKUP($B1689,'SWC Towers'!$A:$Q,$AB$2,FALSE)),"")</f>
        <v>0.4</v>
      </c>
      <c r="AC1689" s="20">
        <f>SUM(Table25[[#This Row],[IT Tower: Application]:[Other/Non-IT ]])</f>
        <v>1</v>
      </c>
      <c r="AD1689" s="67"/>
      <c r="AE1689" s="67"/>
      <c r="AF1689" s="67"/>
      <c r="AG1689" s="67"/>
      <c r="AH1689" s="67"/>
      <c r="AI1689" s="67"/>
      <c r="AJ1689" s="67"/>
      <c r="AK1689" s="67"/>
      <c r="AL1689" s="67"/>
      <c r="AM1689" s="67"/>
      <c r="AN1689" s="67"/>
      <c r="AO1689" s="67"/>
      <c r="AP1689" s="67"/>
      <c r="AQ1689" s="67"/>
      <c r="AR1689" s="67"/>
      <c r="AS1689" s="67"/>
      <c r="AT1689" s="67"/>
      <c r="AU1689" s="67"/>
      <c r="AV1689" s="67">
        <v>73028</v>
      </c>
      <c r="AW1689" s="67">
        <v>0</v>
      </c>
      <c r="AX1689" s="67"/>
      <c r="AY1689" s="67"/>
      <c r="AZ1689" s="67"/>
      <c r="BA1689" s="67"/>
      <c r="BB1689" s="113"/>
      <c r="BC1689" s="113"/>
      <c r="BD1689" s="113"/>
      <c r="BE1689" s="113"/>
      <c r="BF1689" s="113"/>
      <c r="BG1689" s="113"/>
      <c r="BH1689" s="113"/>
      <c r="BI1689" s="113"/>
      <c r="BJ1689" s="113"/>
      <c r="BK1689" s="113"/>
      <c r="BL1689" s="113"/>
      <c r="BM1689" s="113"/>
      <c r="BN1689" s="113"/>
      <c r="BO1689" s="113"/>
      <c r="BP1689" s="113"/>
      <c r="BQ1689" s="113"/>
      <c r="BR1689" s="113"/>
      <c r="BS1689" s="113"/>
      <c r="BT1689" s="113"/>
      <c r="BU1689" s="113"/>
      <c r="BV1689" s="113"/>
      <c r="BW1689" s="113"/>
      <c r="BX1689" s="113"/>
      <c r="BY1689" s="113"/>
      <c r="BZ1689" s="113"/>
      <c r="CA1689" s="67"/>
      <c r="CB1689" s="113"/>
      <c r="CC1689" s="69">
        <f>SUM(Table25[[#This Row],[Contract Amount FY00]:[Contract Amount FY50]])</f>
        <v>73028</v>
      </c>
      <c r="CD1689" s="114"/>
    </row>
    <row r="1690" spans="1:82" x14ac:dyDescent="0.25">
      <c r="A1690" s="122" t="s">
        <v>2082</v>
      </c>
      <c r="B1690" s="122" t="s">
        <v>278</v>
      </c>
      <c r="C1690" s="122" t="s">
        <v>3188</v>
      </c>
      <c r="E1690" s="26" t="str">
        <f>IFERROR(IF(VLOOKUP(Table25[[#This Row],[Contract No.]],Table3[#All],3,FALSE)="","No","Yes"),"")</f>
        <v>Yes</v>
      </c>
      <c r="F1690" s="107" t="str">
        <f>IFERROR(VLOOKUP(Table25[[#This Row],[Contract No.]],Table3[#All],3,FALSE),"")</f>
        <v>NASPO</v>
      </c>
      <c r="G1690" s="107" t="str">
        <f>IFERROR(IF(Table25[[#This Row],[Cooperative Purchase
(Yes/No)]]="Yes","Yes",IF(VLOOKUP(Table25[[#This Row],[Contract No.]],Table3[#All],1,FALSE)=Table25[[#This Row],[Contract No.]],"Yes","No")),"No")</f>
        <v>Yes</v>
      </c>
      <c r="H1690" s="51">
        <f>IFERROR(VLOOKUP(Table25[[#This Row],[Contract No.]],Table3[#All],4,FALSE),"")</f>
        <v>42917</v>
      </c>
      <c r="I1690" s="28">
        <f>IFERROR(IF(AND(MONTH(Table25[[#This Row],[Contract Start Date]])&gt;6,MONTH(Table25[[#This Row],[Contract Start Date]])&lt;=12),YEAR(Table25[[#This Row],[Contract Start Date]])+1,YEAR(Table25[[#This Row],[Contract Start Date]])),"")</f>
        <v>2018</v>
      </c>
      <c r="J1690" s="108">
        <f>Table25[[#This Row],[FY Formula start]]</f>
        <v>2018</v>
      </c>
      <c r="K1690" s="59" t="str">
        <f>"FY"&amp;" "&amp;Table25[[#This Row],[Year Start]]</f>
        <v>FY 2018</v>
      </c>
      <c r="L1690" s="109">
        <f>IFERROR(VLOOKUP(Table25[[#This Row],[Contract No.]],Table3[#All],5,FALSE),"")</f>
        <v>46280</v>
      </c>
      <c r="M1690" s="110">
        <f>IFERROR(IF(Table25[[#This Row],[Contract End Date]]="99/99/9999","No End",IF(AND(MONTH(Table25[[#This Row],[Contract End Date]])&gt;6,MONTH(Table25[[#This Row],[Contract End Date]])&lt;=12),YEAR(Table25[[#This Row],[Contract End Date]])+1,YEAR(Table25[[#This Row],[Contract End Date]]))),"")</f>
        <v>2027</v>
      </c>
      <c r="N1690" s="111">
        <f>Table25[[#This Row],[FY Formula end]]</f>
        <v>2027</v>
      </c>
      <c r="O1690" s="112" t="str">
        <f>IF(Table25[[#This Row],[Year End]]="No End","No End","FY"&amp;" "&amp;Table25[[#This Row],[Year End]])</f>
        <v>FY 2027</v>
      </c>
      <c r="P1690" s="27"/>
      <c r="Q1690" s="104">
        <f>_xlfn.IFNA(IF($B1690="","",VLOOKUP($B1690,'SWC Towers'!$A:$Q,$Q$2,FALSE)),"")</f>
        <v>0.4</v>
      </c>
      <c r="R1690" s="106" t="str">
        <f>_xlfn.IFNA(IF($B1690="","",VLOOKUP($B1690,'SWC Towers'!$A:$Q,$R$2,FALSE)),"")</f>
        <v/>
      </c>
      <c r="S1690" s="106" t="str">
        <f>_xlfn.IFNA(IF($B1690="","",VLOOKUP($B1690,'SWC Towers'!$A:$Q,$S$2,FALSE)),"")</f>
        <v/>
      </c>
      <c r="T1690" s="106">
        <f>_xlfn.IFNA(IF($B1690="","",VLOOKUP($B1690,'SWC Towers'!$A:$Q,$T$2,FALSE)),"")</f>
        <v>0.05</v>
      </c>
      <c r="U1690" s="104" t="str">
        <f>_xlfn.IFNA(IF($B1690="","",VLOOKUP($B1690,'SWC Towers'!$A:$Q,$U$2,FALSE)),"")</f>
        <v/>
      </c>
      <c r="V1690" s="104" t="str">
        <f>_xlfn.IFNA(IF($B1690="","",VLOOKUP($B1690,'SWC Towers'!$A:$Q,$V$2,FALSE)),"")</f>
        <v/>
      </c>
      <c r="W1690" s="104">
        <f>_xlfn.IFNA(IF($B1690="","",VLOOKUP($B1690,'SWC Towers'!$A:$Q,$W$2,FALSE)),"")</f>
        <v>0.1</v>
      </c>
      <c r="X1690" s="104" t="str">
        <f>_xlfn.IFNA(IF($B1690="","",VLOOKUP($B1690,'SWC Towers'!$A:$Q,$X$2,FALSE)),"")</f>
        <v/>
      </c>
      <c r="Y1690" s="104">
        <f>_xlfn.IFNA(IF($B1690="","",VLOOKUP($B1690,'SWC Towers'!$A:$Q,$Y$2,FALSE)),"")</f>
        <v>0.05</v>
      </c>
      <c r="Z1690" s="104" t="str">
        <f>_xlfn.IFNA(IF($B1690="","",VLOOKUP($B1690,'SWC Towers'!$A:$Q,$Z$2,FALSE)),"")</f>
        <v/>
      </c>
      <c r="AA1690" s="104">
        <f>_xlfn.IFNA(IF($B1690="","",VLOOKUP($B1690,'SWC Towers'!$A:$Q,$AA$2,FALSE)),"")</f>
        <v>0.4</v>
      </c>
      <c r="AB1690" s="106" t="str">
        <f>_xlfn.IFNA(IF($B1690="","",VLOOKUP($B1690,'SWC Towers'!$A:$Q,$AB$2,FALSE)),"")</f>
        <v/>
      </c>
      <c r="AC1690" s="20">
        <f>SUM(Table25[[#This Row],[IT Tower: Application]:[Other/Non-IT ]])</f>
        <v>1</v>
      </c>
      <c r="AD1690" s="67"/>
      <c r="AE1690" s="67"/>
      <c r="AF1690" s="67"/>
      <c r="AG1690" s="67"/>
      <c r="AH1690" s="67"/>
      <c r="AI1690" s="67"/>
      <c r="AJ1690" s="67"/>
      <c r="AK1690" s="67"/>
      <c r="AL1690" s="67"/>
      <c r="AM1690" s="67"/>
      <c r="AN1690" s="67"/>
      <c r="AO1690" s="67"/>
      <c r="AP1690" s="67"/>
      <c r="AQ1690" s="67"/>
      <c r="AR1690" s="67"/>
      <c r="AS1690" s="67"/>
      <c r="AT1690" s="67"/>
      <c r="AU1690" s="67"/>
      <c r="AV1690" s="67"/>
      <c r="AW1690" s="67"/>
      <c r="AX1690" s="67"/>
      <c r="AY1690" s="67"/>
      <c r="AZ1690" s="67">
        <v>0</v>
      </c>
      <c r="BA1690" s="67">
        <v>5250</v>
      </c>
      <c r="BB1690" s="113">
        <v>20316</v>
      </c>
      <c r="BC1690" s="113"/>
      <c r="BD1690" s="113"/>
      <c r="BE1690" s="113"/>
      <c r="BF1690" s="113"/>
      <c r="BG1690" s="113"/>
      <c r="BH1690" s="113"/>
      <c r="BI1690" s="113"/>
      <c r="BJ1690" s="113"/>
      <c r="BK1690" s="113"/>
      <c r="BL1690" s="113"/>
      <c r="BM1690" s="113"/>
      <c r="BN1690" s="113"/>
      <c r="BO1690" s="113"/>
      <c r="BP1690" s="113"/>
      <c r="BQ1690" s="113"/>
      <c r="BR1690" s="113"/>
      <c r="BS1690" s="113"/>
      <c r="BT1690" s="113"/>
      <c r="BU1690" s="113"/>
      <c r="BV1690" s="113"/>
      <c r="BW1690" s="113"/>
      <c r="BX1690" s="113"/>
      <c r="BY1690" s="113"/>
      <c r="BZ1690" s="113"/>
      <c r="CA1690" s="67"/>
      <c r="CB1690" s="113"/>
      <c r="CC1690" s="69">
        <f>SUM(Table25[[#This Row],[Contract Amount FY00]:[Contract Amount FY50]])</f>
        <v>25566</v>
      </c>
      <c r="CD1690" s="114"/>
    </row>
    <row r="1691" spans="1:82" x14ac:dyDescent="0.25">
      <c r="A1691" s="122" t="s">
        <v>2082</v>
      </c>
      <c r="B1691" s="122" t="s">
        <v>286</v>
      </c>
      <c r="C1691" s="122" t="s">
        <v>1812</v>
      </c>
      <c r="E1691" s="26" t="str">
        <f>IFERROR(IF(VLOOKUP(Table25[[#This Row],[Contract No.]],Table3[#All],3,FALSE)="","No","Yes"),"")</f>
        <v>No</v>
      </c>
      <c r="F1691" s="107" t="str">
        <f>IFERROR(VLOOKUP(Table25[[#This Row],[Contract No.]],Table3[#All],3,FALSE),"")</f>
        <v/>
      </c>
      <c r="G1691" s="107" t="str">
        <f>IFERROR(IF(Table25[[#This Row],[Cooperative Purchase
(Yes/No)]]="Yes","Yes",IF(VLOOKUP(Table25[[#This Row],[Contract No.]],Table3[#All],1,FALSE)=Table25[[#This Row],[Contract No.]],"Yes","No")),"No")</f>
        <v>Yes</v>
      </c>
      <c r="H1691" s="51">
        <f>IFERROR(VLOOKUP(Table25[[#This Row],[Contract No.]],Table3[#All],4,FALSE),"")</f>
        <v>42401</v>
      </c>
      <c r="I1691" s="28">
        <f>IFERROR(IF(AND(MONTH(Table25[[#This Row],[Contract Start Date]])&gt;6,MONTH(Table25[[#This Row],[Contract Start Date]])&lt;=12),YEAR(Table25[[#This Row],[Contract Start Date]])+1,YEAR(Table25[[#This Row],[Contract Start Date]])),"")</f>
        <v>2016</v>
      </c>
      <c r="J1691" s="108">
        <f>Table25[[#This Row],[FY Formula start]]</f>
        <v>2016</v>
      </c>
      <c r="K1691" s="59" t="str">
        <f>"FY"&amp;" "&amp;Table25[[#This Row],[Year Start]]</f>
        <v>FY 2016</v>
      </c>
      <c r="L1691" s="109">
        <f>IFERROR(VLOOKUP(Table25[[#This Row],[Contract No.]],Table3[#All],5,FALSE),"")</f>
        <v>72717</v>
      </c>
      <c r="M1691" s="110">
        <f>IFERROR(IF(Table25[[#This Row],[Contract End Date]]="99/99/9999","No End",IF(AND(MONTH(Table25[[#This Row],[Contract End Date]])&gt;6,MONTH(Table25[[#This Row],[Contract End Date]])&lt;=12),YEAR(Table25[[#This Row],[Contract End Date]])+1,YEAR(Table25[[#This Row],[Contract End Date]]))),"")</f>
        <v>2099</v>
      </c>
      <c r="N1691" s="111">
        <f>Table25[[#This Row],[FY Formula end]]</f>
        <v>2099</v>
      </c>
      <c r="O1691" s="112" t="str">
        <f>IF(Table25[[#This Row],[Year End]]="No End","No End","FY"&amp;" "&amp;Table25[[#This Row],[Year End]])</f>
        <v>FY 2099</v>
      </c>
      <c r="P1691" s="27"/>
      <c r="Q1691" s="104">
        <f>_xlfn.IFNA(IF($B1691="","",VLOOKUP($B1691,'SWC Towers'!$A:$Q,$Q$2,FALSE)),"")</f>
        <v>0.5</v>
      </c>
      <c r="R1691" s="106" t="str">
        <f>_xlfn.IFNA(IF($B1691="","",VLOOKUP($B1691,'SWC Towers'!$A:$Q,$R$2,FALSE)),"")</f>
        <v/>
      </c>
      <c r="S1691" s="106" t="str">
        <f>_xlfn.IFNA(IF($B1691="","",VLOOKUP($B1691,'SWC Towers'!$A:$Q,$S$2,FALSE)),"")</f>
        <v/>
      </c>
      <c r="T1691" s="106">
        <f>_xlfn.IFNA(IF($B1691="","",VLOOKUP($B1691,'SWC Towers'!$A:$Q,$T$2,FALSE)),"")</f>
        <v>0.5</v>
      </c>
      <c r="U1691" s="104" t="str">
        <f>_xlfn.IFNA(IF($B1691="","",VLOOKUP($B1691,'SWC Towers'!$A:$Q,$U$2,FALSE)),"")</f>
        <v/>
      </c>
      <c r="V1691" s="104" t="str">
        <f>_xlfn.IFNA(IF($B1691="","",VLOOKUP($B1691,'SWC Towers'!$A:$Q,$V$2,FALSE)),"")</f>
        <v/>
      </c>
      <c r="W1691" s="104" t="str">
        <f>_xlfn.IFNA(IF($B1691="","",VLOOKUP($B1691,'SWC Towers'!$A:$Q,$W$2,FALSE)),"")</f>
        <v/>
      </c>
      <c r="X1691" s="104" t="str">
        <f>_xlfn.IFNA(IF($B1691="","",VLOOKUP($B1691,'SWC Towers'!$A:$Q,$X$2,FALSE)),"")</f>
        <v/>
      </c>
      <c r="Y1691" s="104" t="str">
        <f>_xlfn.IFNA(IF($B1691="","",VLOOKUP($B1691,'SWC Towers'!$A:$Q,$Y$2,FALSE)),"")</f>
        <v/>
      </c>
      <c r="Z1691" s="104" t="str">
        <f>_xlfn.IFNA(IF($B1691="","",VLOOKUP($B1691,'SWC Towers'!$A:$Q,$Z$2,FALSE)),"")</f>
        <v/>
      </c>
      <c r="AA1691" s="104" t="str">
        <f>_xlfn.IFNA(IF($B1691="","",VLOOKUP($B1691,'SWC Towers'!$A:$Q,$AA$2,FALSE)),"")</f>
        <v/>
      </c>
      <c r="AB1691" s="106" t="str">
        <f>_xlfn.IFNA(IF($B1691="","",VLOOKUP($B1691,'SWC Towers'!$A:$Q,$AB$2,FALSE)),"")</f>
        <v/>
      </c>
      <c r="AC1691" s="20">
        <f>SUM(Table25[[#This Row],[IT Tower: Application]:[Other/Non-IT ]])</f>
        <v>1</v>
      </c>
      <c r="AD1691" s="67"/>
      <c r="AE1691" s="67"/>
      <c r="AF1691" s="67"/>
      <c r="AG1691" s="67"/>
      <c r="AH1691" s="67"/>
      <c r="AI1691" s="67"/>
      <c r="AJ1691" s="67"/>
      <c r="AK1691" s="67"/>
      <c r="AL1691" s="67"/>
      <c r="AM1691" s="67"/>
      <c r="AN1691" s="67"/>
      <c r="AO1691" s="67"/>
      <c r="AP1691" s="67"/>
      <c r="AQ1691" s="67"/>
      <c r="AR1691" s="67"/>
      <c r="AS1691" s="67"/>
      <c r="AT1691" s="67"/>
      <c r="AU1691" s="67"/>
      <c r="AV1691" s="67"/>
      <c r="AW1691" s="67"/>
      <c r="AX1691" s="67">
        <v>561812</v>
      </c>
      <c r="AY1691" s="67">
        <v>0</v>
      </c>
      <c r="AZ1691" s="67"/>
      <c r="BA1691" s="67"/>
      <c r="BB1691" s="113"/>
      <c r="BC1691" s="113"/>
      <c r="BD1691" s="113"/>
      <c r="BE1691" s="113"/>
      <c r="BF1691" s="113"/>
      <c r="BG1691" s="113"/>
      <c r="BH1691" s="113"/>
      <c r="BI1691" s="113"/>
      <c r="BJ1691" s="113"/>
      <c r="BK1691" s="113"/>
      <c r="BL1691" s="113"/>
      <c r="BM1691" s="113"/>
      <c r="BN1691" s="113"/>
      <c r="BO1691" s="113"/>
      <c r="BP1691" s="113"/>
      <c r="BQ1691" s="113"/>
      <c r="BR1691" s="113"/>
      <c r="BS1691" s="113"/>
      <c r="BT1691" s="113"/>
      <c r="BU1691" s="113"/>
      <c r="BV1691" s="113"/>
      <c r="BW1691" s="113"/>
      <c r="BX1691" s="113"/>
      <c r="BY1691" s="113"/>
      <c r="BZ1691" s="113"/>
      <c r="CA1691" s="67"/>
      <c r="CB1691" s="113"/>
      <c r="CC1691" s="69">
        <f>SUM(Table25[[#This Row],[Contract Amount FY00]:[Contract Amount FY50]])</f>
        <v>561812</v>
      </c>
      <c r="CD1691" s="114"/>
    </row>
    <row r="1692" spans="1:82" x14ac:dyDescent="0.25">
      <c r="A1692" s="122" t="s">
        <v>2082</v>
      </c>
      <c r="B1692" s="122" t="s">
        <v>3183</v>
      </c>
      <c r="C1692" s="122" t="s">
        <v>3210</v>
      </c>
      <c r="E1692" s="26" t="str">
        <f>IFERROR(IF(VLOOKUP(Table25[[#This Row],[Contract No.]],Table3[#All],3,FALSE)="","No","Yes"),"")</f>
        <v>Yes</v>
      </c>
      <c r="F1692" s="107" t="str">
        <f>IFERROR(VLOOKUP(Table25[[#This Row],[Contract No.]],Table3[#All],3,FALSE),"")</f>
        <v>NASPO</v>
      </c>
      <c r="G1692" s="107" t="str">
        <f>IFERROR(IF(Table25[[#This Row],[Cooperative Purchase
(Yes/No)]]="Yes","Yes",IF(VLOOKUP(Table25[[#This Row],[Contract No.]],Table3[#All],1,FALSE)=Table25[[#This Row],[Contract No.]],"Yes","No")),"No")</f>
        <v>Yes</v>
      </c>
      <c r="H1692" s="51">
        <f>IFERROR(VLOOKUP(Table25[[#This Row],[Contract No.]],Table3[#All],4,FALSE),"")</f>
        <v>45505</v>
      </c>
      <c r="I1692" s="28">
        <f>IFERROR(IF(AND(MONTH(Table25[[#This Row],[Contract Start Date]])&gt;6,MONTH(Table25[[#This Row],[Contract Start Date]])&lt;=12),YEAR(Table25[[#This Row],[Contract Start Date]])+1,YEAR(Table25[[#This Row],[Contract Start Date]])),"")</f>
        <v>2025</v>
      </c>
      <c r="J1692" s="108">
        <f>Table25[[#This Row],[FY Formula start]]</f>
        <v>2025</v>
      </c>
      <c r="K1692" s="59" t="str">
        <f>"FY"&amp;" "&amp;Table25[[#This Row],[Year Start]]</f>
        <v>FY 2025</v>
      </c>
      <c r="L1692" s="109">
        <f>IFERROR(VLOOKUP(Table25[[#This Row],[Contract No.]],Table3[#All],5,FALSE),"")</f>
        <v>47330</v>
      </c>
      <c r="M1692" s="110">
        <f>IFERROR(IF(Table25[[#This Row],[Contract End Date]]="99/99/9999","No End",IF(AND(MONTH(Table25[[#This Row],[Contract End Date]])&gt;6,MONTH(Table25[[#This Row],[Contract End Date]])&lt;=12),YEAR(Table25[[#This Row],[Contract End Date]])+1,YEAR(Table25[[#This Row],[Contract End Date]]))),"")</f>
        <v>2030</v>
      </c>
      <c r="N1692" s="111">
        <f>Table25[[#This Row],[FY Formula end]]</f>
        <v>2030</v>
      </c>
      <c r="O1692" s="112" t="str">
        <f>IF(Table25[[#This Row],[Year End]]="No End","No End","FY"&amp;" "&amp;Table25[[#This Row],[Year End]])</f>
        <v>FY 2030</v>
      </c>
      <c r="P1692" s="27"/>
      <c r="Q1692" s="104">
        <f>_xlfn.IFNA(IF($B1692="","",VLOOKUP($B1692,'SWC Towers'!$A:$Q,$Q$2,FALSE)),"")</f>
        <v>0.2</v>
      </c>
      <c r="R1692" s="106" t="str">
        <f>_xlfn.IFNA(IF($B1692="","",VLOOKUP($B1692,'SWC Towers'!$A:$Q,$R$2,FALSE)),"")</f>
        <v/>
      </c>
      <c r="S1692" s="106">
        <f>_xlfn.IFNA(IF($B1692="","",VLOOKUP($B1692,'SWC Towers'!$A:$Q,$S$2,FALSE)),"")</f>
        <v>0.2</v>
      </c>
      <c r="T1692" s="106" t="str">
        <f>_xlfn.IFNA(IF($B1692="","",VLOOKUP($B1692,'SWC Towers'!$A:$Q,$T$2,FALSE)),"")</f>
        <v/>
      </c>
      <c r="U1692" s="104">
        <f>_xlfn.IFNA(IF($B1692="","",VLOOKUP($B1692,'SWC Towers'!$A:$Q,$U$2,FALSE)),"")</f>
        <v>0.4</v>
      </c>
      <c r="V1692" s="104" t="str">
        <f>_xlfn.IFNA(IF($B1692="","",VLOOKUP($B1692,'SWC Towers'!$A:$Q,$V$2,FALSE)),"")</f>
        <v/>
      </c>
      <c r="W1692" s="104">
        <f>_xlfn.IFNA(IF($B1692="","",VLOOKUP($B1692,'SWC Towers'!$A:$Q,$W$2,FALSE)),"")</f>
        <v>0.2</v>
      </c>
      <c r="X1692" s="104" t="str">
        <f>_xlfn.IFNA(IF($B1692="","",VLOOKUP($B1692,'SWC Towers'!$A:$Q,$X$2,FALSE)),"")</f>
        <v/>
      </c>
      <c r="Y1692" s="104" t="str">
        <f>_xlfn.IFNA(IF($B1692="","",VLOOKUP($B1692,'SWC Towers'!$A:$Q,$Y$2,FALSE)),"")</f>
        <v/>
      </c>
      <c r="Z1692" s="104" t="str">
        <f>_xlfn.IFNA(IF($B1692="","",VLOOKUP($B1692,'SWC Towers'!$A:$Q,$Z$2,FALSE)),"")</f>
        <v/>
      </c>
      <c r="AA1692" s="104" t="str">
        <f>_xlfn.IFNA(IF($B1692="","",VLOOKUP($B1692,'SWC Towers'!$A:$Q,$AA$2,FALSE)),"")</f>
        <v/>
      </c>
      <c r="AB1692" s="106" t="str">
        <f>_xlfn.IFNA(IF($B1692="","",VLOOKUP($B1692,'SWC Towers'!$A:$Q,$AB$2,FALSE)),"")</f>
        <v/>
      </c>
      <c r="AC1692" s="20">
        <f>SUM(Table25[[#This Row],[IT Tower: Application]:[Other/Non-IT ]])</f>
        <v>1</v>
      </c>
      <c r="AD1692" s="67"/>
      <c r="AE1692" s="67"/>
      <c r="AF1692" s="67"/>
      <c r="AG1692" s="67"/>
      <c r="AH1692" s="67"/>
      <c r="AI1692" s="67"/>
      <c r="AJ1692" s="67"/>
      <c r="AK1692" s="67"/>
      <c r="AL1692" s="67"/>
      <c r="AM1692" s="67"/>
      <c r="AN1692" s="67"/>
      <c r="AO1692" s="67"/>
      <c r="AP1692" s="67"/>
      <c r="AQ1692" s="67"/>
      <c r="AR1692" s="67"/>
      <c r="AS1692" s="67"/>
      <c r="AT1692" s="67"/>
      <c r="AU1692" s="67"/>
      <c r="AV1692" s="67"/>
      <c r="AW1692" s="67"/>
      <c r="AX1692" s="67"/>
      <c r="AY1692" s="67"/>
      <c r="AZ1692" s="67"/>
      <c r="BA1692" s="67"/>
      <c r="BB1692" s="113">
        <v>0</v>
      </c>
      <c r="BC1692" s="113">
        <v>31596</v>
      </c>
      <c r="BD1692" s="113"/>
      <c r="BE1692" s="113"/>
      <c r="BF1692" s="113"/>
      <c r="BG1692" s="113"/>
      <c r="BH1692" s="113"/>
      <c r="BI1692" s="113"/>
      <c r="BJ1692" s="113"/>
      <c r="BK1692" s="113"/>
      <c r="BL1692" s="113"/>
      <c r="BM1692" s="113"/>
      <c r="BN1692" s="113"/>
      <c r="BO1692" s="113"/>
      <c r="BP1692" s="113"/>
      <c r="BQ1692" s="113"/>
      <c r="BR1692" s="113"/>
      <c r="BS1692" s="113"/>
      <c r="BT1692" s="113"/>
      <c r="BU1692" s="113"/>
      <c r="BV1692" s="113"/>
      <c r="BW1692" s="113"/>
      <c r="BX1692" s="113"/>
      <c r="BY1692" s="113"/>
      <c r="BZ1692" s="113"/>
      <c r="CA1692" s="67"/>
      <c r="CB1692" s="113"/>
      <c r="CC1692" s="69">
        <f>SUM(Table25[[#This Row],[Contract Amount FY00]:[Contract Amount FY50]])</f>
        <v>31596</v>
      </c>
      <c r="CD1692" s="114"/>
    </row>
    <row r="1693" spans="1:82" x14ac:dyDescent="0.25">
      <c r="A1693" s="122" t="s">
        <v>2083</v>
      </c>
      <c r="B1693" s="122" t="s">
        <v>705</v>
      </c>
      <c r="C1693" s="122" t="s">
        <v>1777</v>
      </c>
      <c r="E1693" s="26" t="str">
        <f>IFERROR(IF(VLOOKUP(Table25[[#This Row],[Contract No.]],Table3[#All],3,FALSE)="","No","Yes"),"")</f>
        <v>Yes</v>
      </c>
      <c r="F1693" s="107" t="str">
        <f>IFERROR(VLOOKUP(Table25[[#This Row],[Contract No.]],Table3[#All],3,FALSE),"")</f>
        <v>NASPO</v>
      </c>
      <c r="G1693" s="107" t="str">
        <f>IFERROR(IF(Table25[[#This Row],[Cooperative Purchase
(Yes/No)]]="Yes","Yes",IF(VLOOKUP(Table25[[#This Row],[Contract No.]],Table3[#All],1,FALSE)=Table25[[#This Row],[Contract No.]],"Yes","No")),"No")</f>
        <v>Yes</v>
      </c>
      <c r="H1693" s="51">
        <f>IFERROR(VLOOKUP(Table25[[#This Row],[Contract No.]],Table3[#All],4,FALSE),"")</f>
        <v>43647</v>
      </c>
      <c r="I1693" s="28">
        <f>IFERROR(IF(AND(MONTH(Table25[[#This Row],[Contract Start Date]])&gt;6,MONTH(Table25[[#This Row],[Contract Start Date]])&lt;=12),YEAR(Table25[[#This Row],[Contract Start Date]])+1,YEAR(Table25[[#This Row],[Contract Start Date]])),"")</f>
        <v>2020</v>
      </c>
      <c r="J1693" s="108">
        <f>Table25[[#This Row],[FY Formula start]]</f>
        <v>2020</v>
      </c>
      <c r="K1693" s="59" t="str">
        <f>"FY"&amp;" "&amp;Table25[[#This Row],[Year Start]]</f>
        <v>FY 2020</v>
      </c>
      <c r="L1693" s="109">
        <f>IFERROR(VLOOKUP(Table25[[#This Row],[Contract No.]],Table3[#All],5,FALSE),"")</f>
        <v>47360</v>
      </c>
      <c r="M1693" s="110">
        <f>IFERROR(IF(Table25[[#This Row],[Contract End Date]]="99/99/9999","No End",IF(AND(MONTH(Table25[[#This Row],[Contract End Date]])&gt;6,MONTH(Table25[[#This Row],[Contract End Date]])&lt;=12),YEAR(Table25[[#This Row],[Contract End Date]])+1,YEAR(Table25[[#This Row],[Contract End Date]]))),"")</f>
        <v>2030</v>
      </c>
      <c r="N1693" s="111">
        <f>Table25[[#This Row],[FY Formula end]]</f>
        <v>2030</v>
      </c>
      <c r="O1693" s="112" t="str">
        <f>IF(Table25[[#This Row],[Year End]]="No End","No End","FY"&amp;" "&amp;Table25[[#This Row],[Year End]])</f>
        <v>FY 2030</v>
      </c>
      <c r="P1693" s="27"/>
      <c r="Q1693" s="104">
        <f>_xlfn.IFNA(IF($B1693="","",VLOOKUP($B1693,'SWC Towers'!$A:$Q,$Q$2,FALSE)),"")</f>
        <v>0.2</v>
      </c>
      <c r="R1693" s="106" t="str">
        <f>_xlfn.IFNA(IF($B1693="","",VLOOKUP($B1693,'SWC Towers'!$A:$Q,$R$2,FALSE)),"")</f>
        <v/>
      </c>
      <c r="S1693" s="106" t="str">
        <f>_xlfn.IFNA(IF($B1693="","",VLOOKUP($B1693,'SWC Towers'!$A:$Q,$S$2,FALSE)),"")</f>
        <v/>
      </c>
      <c r="T1693" s="106" t="str">
        <f>_xlfn.IFNA(IF($B1693="","",VLOOKUP($B1693,'SWC Towers'!$A:$Q,$T$2,FALSE)),"")</f>
        <v/>
      </c>
      <c r="U1693" s="104">
        <f>_xlfn.IFNA(IF($B1693="","",VLOOKUP($B1693,'SWC Towers'!$A:$Q,$U$2,FALSE)),"")</f>
        <v>0.4</v>
      </c>
      <c r="V1693" s="104" t="str">
        <f>_xlfn.IFNA(IF($B1693="","",VLOOKUP($B1693,'SWC Towers'!$A:$Q,$V$2,FALSE)),"")</f>
        <v/>
      </c>
      <c r="W1693" s="104">
        <f>_xlfn.IFNA(IF($B1693="","",VLOOKUP($B1693,'SWC Towers'!$A:$Q,$W$2,FALSE)),"")</f>
        <v>0.4</v>
      </c>
      <c r="X1693" s="104" t="str">
        <f>_xlfn.IFNA(IF($B1693="","",VLOOKUP($B1693,'SWC Towers'!$A:$Q,$X$2,FALSE)),"")</f>
        <v/>
      </c>
      <c r="Y1693" s="104" t="str">
        <f>_xlfn.IFNA(IF($B1693="","",VLOOKUP($B1693,'SWC Towers'!$A:$Q,$Y$2,FALSE)),"")</f>
        <v/>
      </c>
      <c r="Z1693" s="104" t="str">
        <f>_xlfn.IFNA(IF($B1693="","",VLOOKUP($B1693,'SWC Towers'!$A:$Q,$Z$2,FALSE)),"")</f>
        <v/>
      </c>
      <c r="AA1693" s="104" t="str">
        <f>_xlfn.IFNA(IF($B1693="","",VLOOKUP($B1693,'SWC Towers'!$A:$Q,$AA$2,FALSE)),"")</f>
        <v/>
      </c>
      <c r="AB1693" s="106" t="str">
        <f>_xlfn.IFNA(IF($B1693="","",VLOOKUP($B1693,'SWC Towers'!$A:$Q,$AB$2,FALSE)),"")</f>
        <v/>
      </c>
      <c r="AC1693" s="20">
        <f>SUM(Table25[[#This Row],[IT Tower: Application]:[Other/Non-IT ]])</f>
        <v>1</v>
      </c>
      <c r="AD1693" s="67"/>
      <c r="AE1693" s="67"/>
      <c r="AF1693" s="67"/>
      <c r="AG1693" s="67"/>
      <c r="AH1693" s="67"/>
      <c r="AI1693" s="67"/>
      <c r="AJ1693" s="67"/>
      <c r="AK1693" s="67"/>
      <c r="AL1693" s="67"/>
      <c r="AM1693" s="67"/>
      <c r="AN1693" s="67"/>
      <c r="AO1693" s="67"/>
      <c r="AP1693" s="67"/>
      <c r="AQ1693" s="67"/>
      <c r="AR1693" s="67"/>
      <c r="AS1693" s="67"/>
      <c r="AT1693" s="67"/>
      <c r="AU1693" s="67"/>
      <c r="AV1693" s="67"/>
      <c r="AW1693" s="67"/>
      <c r="AX1693" s="67"/>
      <c r="AY1693" s="67"/>
      <c r="AZ1693" s="67"/>
      <c r="BA1693" s="67"/>
      <c r="BB1693" s="113"/>
      <c r="BC1693" s="113">
        <v>288</v>
      </c>
      <c r="BD1693" s="113"/>
      <c r="BE1693" s="113"/>
      <c r="BF1693" s="113"/>
      <c r="BG1693" s="113"/>
      <c r="BH1693" s="113"/>
      <c r="BI1693" s="113"/>
      <c r="BJ1693" s="113"/>
      <c r="BK1693" s="113"/>
      <c r="BL1693" s="113"/>
      <c r="BM1693" s="113"/>
      <c r="BN1693" s="113"/>
      <c r="BO1693" s="113"/>
      <c r="BP1693" s="113"/>
      <c r="BQ1693" s="113"/>
      <c r="BR1693" s="113"/>
      <c r="BS1693" s="113"/>
      <c r="BT1693" s="113"/>
      <c r="BU1693" s="113"/>
      <c r="BV1693" s="113"/>
      <c r="BW1693" s="113"/>
      <c r="BX1693" s="113"/>
      <c r="BY1693" s="113"/>
      <c r="BZ1693" s="113"/>
      <c r="CA1693" s="67"/>
      <c r="CB1693" s="113"/>
      <c r="CC1693" s="69">
        <f>SUM(Table25[[#This Row],[Contract Amount FY00]:[Contract Amount FY50]])</f>
        <v>288</v>
      </c>
      <c r="CD1693" s="114"/>
    </row>
    <row r="1694" spans="1:82" x14ac:dyDescent="0.25">
      <c r="A1694" s="122" t="s">
        <v>2083</v>
      </c>
      <c r="B1694" s="122" t="s">
        <v>286</v>
      </c>
      <c r="C1694" s="122" t="s">
        <v>3149</v>
      </c>
      <c r="E1694" s="26" t="str">
        <f>IFERROR(IF(VLOOKUP(Table25[[#This Row],[Contract No.]],Table3[#All],3,FALSE)="","No","Yes"),"")</f>
        <v>No</v>
      </c>
      <c r="F1694" s="107" t="str">
        <f>IFERROR(VLOOKUP(Table25[[#This Row],[Contract No.]],Table3[#All],3,FALSE),"")</f>
        <v/>
      </c>
      <c r="G1694" s="107" t="str">
        <f>IFERROR(IF(Table25[[#This Row],[Cooperative Purchase
(Yes/No)]]="Yes","Yes",IF(VLOOKUP(Table25[[#This Row],[Contract No.]],Table3[#All],1,FALSE)=Table25[[#This Row],[Contract No.]],"Yes","No")),"No")</f>
        <v>Yes</v>
      </c>
      <c r="H1694" s="51">
        <f>IFERROR(VLOOKUP(Table25[[#This Row],[Contract No.]],Table3[#All],4,FALSE),"")</f>
        <v>42401</v>
      </c>
      <c r="I1694" s="28">
        <f>IFERROR(IF(AND(MONTH(Table25[[#This Row],[Contract Start Date]])&gt;6,MONTH(Table25[[#This Row],[Contract Start Date]])&lt;=12),YEAR(Table25[[#This Row],[Contract Start Date]])+1,YEAR(Table25[[#This Row],[Contract Start Date]])),"")</f>
        <v>2016</v>
      </c>
      <c r="J1694" s="108">
        <f>Table25[[#This Row],[FY Formula start]]</f>
        <v>2016</v>
      </c>
      <c r="K1694" s="59" t="str">
        <f>"FY"&amp;" "&amp;Table25[[#This Row],[Year Start]]</f>
        <v>FY 2016</v>
      </c>
      <c r="L1694" s="109">
        <f>IFERROR(VLOOKUP(Table25[[#This Row],[Contract No.]],Table3[#All],5,FALSE),"")</f>
        <v>72717</v>
      </c>
      <c r="M1694" s="110">
        <f>IFERROR(IF(Table25[[#This Row],[Contract End Date]]="99/99/9999","No End",IF(AND(MONTH(Table25[[#This Row],[Contract End Date]])&gt;6,MONTH(Table25[[#This Row],[Contract End Date]])&lt;=12),YEAR(Table25[[#This Row],[Contract End Date]])+1,YEAR(Table25[[#This Row],[Contract End Date]]))),"")</f>
        <v>2099</v>
      </c>
      <c r="N1694" s="111">
        <f>Table25[[#This Row],[FY Formula end]]</f>
        <v>2099</v>
      </c>
      <c r="O1694" s="112" t="str">
        <f>IF(Table25[[#This Row],[Year End]]="No End","No End","FY"&amp;" "&amp;Table25[[#This Row],[Year End]])</f>
        <v>FY 2099</v>
      </c>
      <c r="P1694" s="27"/>
      <c r="Q1694" s="104">
        <f>_xlfn.IFNA(IF($B1694="","",VLOOKUP($B1694,'SWC Towers'!$A:$Q,$Q$2,FALSE)),"")</f>
        <v>0.5</v>
      </c>
      <c r="R1694" s="106" t="str">
        <f>_xlfn.IFNA(IF($B1694="","",VLOOKUP($B1694,'SWC Towers'!$A:$Q,$R$2,FALSE)),"")</f>
        <v/>
      </c>
      <c r="S1694" s="106" t="str">
        <f>_xlfn.IFNA(IF($B1694="","",VLOOKUP($B1694,'SWC Towers'!$A:$Q,$S$2,FALSE)),"")</f>
        <v/>
      </c>
      <c r="T1694" s="106">
        <f>_xlfn.IFNA(IF($B1694="","",VLOOKUP($B1694,'SWC Towers'!$A:$Q,$T$2,FALSE)),"")</f>
        <v>0.5</v>
      </c>
      <c r="U1694" s="104" t="str">
        <f>_xlfn.IFNA(IF($B1694="","",VLOOKUP($B1694,'SWC Towers'!$A:$Q,$U$2,FALSE)),"")</f>
        <v/>
      </c>
      <c r="V1694" s="104" t="str">
        <f>_xlfn.IFNA(IF($B1694="","",VLOOKUP($B1694,'SWC Towers'!$A:$Q,$V$2,FALSE)),"")</f>
        <v/>
      </c>
      <c r="W1694" s="104" t="str">
        <f>_xlfn.IFNA(IF($B1694="","",VLOOKUP($B1694,'SWC Towers'!$A:$Q,$W$2,FALSE)),"")</f>
        <v/>
      </c>
      <c r="X1694" s="104" t="str">
        <f>_xlfn.IFNA(IF($B1694="","",VLOOKUP($B1694,'SWC Towers'!$A:$Q,$X$2,FALSE)),"")</f>
        <v/>
      </c>
      <c r="Y1694" s="104" t="str">
        <f>_xlfn.IFNA(IF($B1694="","",VLOOKUP($B1694,'SWC Towers'!$A:$Q,$Y$2,FALSE)),"")</f>
        <v/>
      </c>
      <c r="Z1694" s="104" t="str">
        <f>_xlfn.IFNA(IF($B1694="","",VLOOKUP($B1694,'SWC Towers'!$A:$Q,$Z$2,FALSE)),"")</f>
        <v/>
      </c>
      <c r="AA1694" s="104" t="str">
        <f>_xlfn.IFNA(IF($B1694="","",VLOOKUP($B1694,'SWC Towers'!$A:$Q,$AA$2,FALSE)),"")</f>
        <v/>
      </c>
      <c r="AB1694" s="106" t="str">
        <f>_xlfn.IFNA(IF($B1694="","",VLOOKUP($B1694,'SWC Towers'!$A:$Q,$AB$2,FALSE)),"")</f>
        <v/>
      </c>
      <c r="AC1694" s="20">
        <f>SUM(Table25[[#This Row],[IT Tower: Application]:[Other/Non-IT ]])</f>
        <v>1</v>
      </c>
      <c r="AD1694" s="67"/>
      <c r="AE1694" s="67"/>
      <c r="AF1694" s="67"/>
      <c r="AG1694" s="67"/>
      <c r="AH1694" s="67"/>
      <c r="AI1694" s="67"/>
      <c r="AJ1694" s="67"/>
      <c r="AK1694" s="67"/>
      <c r="AL1694" s="67"/>
      <c r="AM1694" s="67"/>
      <c r="AN1694" s="67"/>
      <c r="AO1694" s="67"/>
      <c r="AP1694" s="67"/>
      <c r="AQ1694" s="67"/>
      <c r="AR1694" s="67"/>
      <c r="AS1694" s="67"/>
      <c r="AT1694" s="67"/>
      <c r="AU1694" s="67"/>
      <c r="AV1694" s="67"/>
      <c r="AW1694" s="67"/>
      <c r="AX1694" s="67"/>
      <c r="AY1694" s="67"/>
      <c r="AZ1694" s="67">
        <v>35884</v>
      </c>
      <c r="BA1694" s="67">
        <v>0</v>
      </c>
      <c r="BB1694" s="113"/>
      <c r="BC1694" s="113"/>
      <c r="BD1694" s="113"/>
      <c r="BE1694" s="113"/>
      <c r="BF1694" s="113"/>
      <c r="BG1694" s="113"/>
      <c r="BH1694" s="113"/>
      <c r="BI1694" s="113"/>
      <c r="BJ1694" s="113"/>
      <c r="BK1694" s="113"/>
      <c r="BL1694" s="113"/>
      <c r="BM1694" s="113"/>
      <c r="BN1694" s="113"/>
      <c r="BO1694" s="113"/>
      <c r="BP1694" s="113"/>
      <c r="BQ1694" s="113"/>
      <c r="BR1694" s="113"/>
      <c r="BS1694" s="113"/>
      <c r="BT1694" s="113"/>
      <c r="BU1694" s="113"/>
      <c r="BV1694" s="113"/>
      <c r="BW1694" s="113"/>
      <c r="BX1694" s="113"/>
      <c r="BY1694" s="113"/>
      <c r="BZ1694" s="113"/>
      <c r="CA1694" s="67"/>
      <c r="CB1694" s="113"/>
      <c r="CC1694" s="69">
        <f>SUM(Table25[[#This Row],[Contract Amount FY00]:[Contract Amount FY50]])</f>
        <v>35884</v>
      </c>
      <c r="CD1694" s="114"/>
    </row>
    <row r="1695" spans="1:82" x14ac:dyDescent="0.25">
      <c r="A1695" s="122" t="s">
        <v>1958</v>
      </c>
      <c r="B1695" s="122" t="s">
        <v>705</v>
      </c>
      <c r="C1695" s="122" t="s">
        <v>1777</v>
      </c>
      <c r="E1695" s="26" t="str">
        <f>IFERROR(IF(VLOOKUP(Table25[[#This Row],[Contract No.]],Table3[#All],3,FALSE)="","No","Yes"),"")</f>
        <v>Yes</v>
      </c>
      <c r="F1695" s="107" t="str">
        <f>IFERROR(VLOOKUP(Table25[[#This Row],[Contract No.]],Table3[#All],3,FALSE),"")</f>
        <v>NASPO</v>
      </c>
      <c r="G1695" s="107" t="str">
        <f>IFERROR(IF(Table25[[#This Row],[Cooperative Purchase
(Yes/No)]]="Yes","Yes",IF(VLOOKUP(Table25[[#This Row],[Contract No.]],Table3[#All],1,FALSE)=Table25[[#This Row],[Contract No.]],"Yes","No")),"No")</f>
        <v>Yes</v>
      </c>
      <c r="H1695" s="51">
        <f>IFERROR(VLOOKUP(Table25[[#This Row],[Contract No.]],Table3[#All],4,FALSE),"")</f>
        <v>43647</v>
      </c>
      <c r="I1695" s="28">
        <f>IFERROR(IF(AND(MONTH(Table25[[#This Row],[Contract Start Date]])&gt;6,MONTH(Table25[[#This Row],[Contract Start Date]])&lt;=12),YEAR(Table25[[#This Row],[Contract Start Date]])+1,YEAR(Table25[[#This Row],[Contract Start Date]])),"")</f>
        <v>2020</v>
      </c>
      <c r="J1695" s="108">
        <f>Table25[[#This Row],[FY Formula start]]</f>
        <v>2020</v>
      </c>
      <c r="K1695" s="59" t="str">
        <f>"FY"&amp;" "&amp;Table25[[#This Row],[Year Start]]</f>
        <v>FY 2020</v>
      </c>
      <c r="L1695" s="109">
        <f>IFERROR(VLOOKUP(Table25[[#This Row],[Contract No.]],Table3[#All],5,FALSE),"")</f>
        <v>47360</v>
      </c>
      <c r="M1695" s="110">
        <f>IFERROR(IF(Table25[[#This Row],[Contract End Date]]="99/99/9999","No End",IF(AND(MONTH(Table25[[#This Row],[Contract End Date]])&gt;6,MONTH(Table25[[#This Row],[Contract End Date]])&lt;=12),YEAR(Table25[[#This Row],[Contract End Date]])+1,YEAR(Table25[[#This Row],[Contract End Date]]))),"")</f>
        <v>2030</v>
      </c>
      <c r="N1695" s="111">
        <f>Table25[[#This Row],[FY Formula end]]</f>
        <v>2030</v>
      </c>
      <c r="O1695" s="112" t="str">
        <f>IF(Table25[[#This Row],[Year End]]="No End","No End","FY"&amp;" "&amp;Table25[[#This Row],[Year End]])</f>
        <v>FY 2030</v>
      </c>
      <c r="P1695" s="27"/>
      <c r="Q1695" s="104">
        <f>_xlfn.IFNA(IF($B1695="","",VLOOKUP($B1695,'SWC Towers'!$A:$Q,$Q$2,FALSE)),"")</f>
        <v>0.2</v>
      </c>
      <c r="R1695" s="106" t="str">
        <f>_xlfn.IFNA(IF($B1695="","",VLOOKUP($B1695,'SWC Towers'!$A:$Q,$R$2,FALSE)),"")</f>
        <v/>
      </c>
      <c r="S1695" s="106" t="str">
        <f>_xlfn.IFNA(IF($B1695="","",VLOOKUP($B1695,'SWC Towers'!$A:$Q,$S$2,FALSE)),"")</f>
        <v/>
      </c>
      <c r="T1695" s="106" t="str">
        <f>_xlfn.IFNA(IF($B1695="","",VLOOKUP($B1695,'SWC Towers'!$A:$Q,$T$2,FALSE)),"")</f>
        <v/>
      </c>
      <c r="U1695" s="104">
        <f>_xlfn.IFNA(IF($B1695="","",VLOOKUP($B1695,'SWC Towers'!$A:$Q,$U$2,FALSE)),"")</f>
        <v>0.4</v>
      </c>
      <c r="V1695" s="104" t="str">
        <f>_xlfn.IFNA(IF($B1695="","",VLOOKUP($B1695,'SWC Towers'!$A:$Q,$V$2,FALSE)),"")</f>
        <v/>
      </c>
      <c r="W1695" s="104">
        <f>_xlfn.IFNA(IF($B1695="","",VLOOKUP($B1695,'SWC Towers'!$A:$Q,$W$2,FALSE)),"")</f>
        <v>0.4</v>
      </c>
      <c r="X1695" s="104" t="str">
        <f>_xlfn.IFNA(IF($B1695="","",VLOOKUP($B1695,'SWC Towers'!$A:$Q,$X$2,FALSE)),"")</f>
        <v/>
      </c>
      <c r="Y1695" s="104" t="str">
        <f>_xlfn.IFNA(IF($B1695="","",VLOOKUP($B1695,'SWC Towers'!$A:$Q,$Y$2,FALSE)),"")</f>
        <v/>
      </c>
      <c r="Z1695" s="104" t="str">
        <f>_xlfn.IFNA(IF($B1695="","",VLOOKUP($B1695,'SWC Towers'!$A:$Q,$Z$2,FALSE)),"")</f>
        <v/>
      </c>
      <c r="AA1695" s="104" t="str">
        <f>_xlfn.IFNA(IF($B1695="","",VLOOKUP($B1695,'SWC Towers'!$A:$Q,$AA$2,FALSE)),"")</f>
        <v/>
      </c>
      <c r="AB1695" s="106" t="str">
        <f>_xlfn.IFNA(IF($B1695="","",VLOOKUP($B1695,'SWC Towers'!$A:$Q,$AB$2,FALSE)),"")</f>
        <v/>
      </c>
      <c r="AC1695" s="20">
        <f>SUM(Table25[[#This Row],[IT Tower: Application]:[Other/Non-IT ]])</f>
        <v>1</v>
      </c>
      <c r="AD1695" s="67"/>
      <c r="AE1695" s="67"/>
      <c r="AF1695" s="67"/>
      <c r="AG1695" s="67"/>
      <c r="AH1695" s="67"/>
      <c r="AI1695" s="67"/>
      <c r="AJ1695" s="67"/>
      <c r="AK1695" s="67"/>
      <c r="AL1695" s="67"/>
      <c r="AM1695" s="67"/>
      <c r="AN1695" s="67"/>
      <c r="AO1695" s="67"/>
      <c r="AP1695" s="67"/>
      <c r="AQ1695" s="67"/>
      <c r="AR1695" s="67"/>
      <c r="AS1695" s="67"/>
      <c r="AT1695" s="67"/>
      <c r="AU1695" s="67"/>
      <c r="AV1695" s="67"/>
      <c r="AW1695" s="67"/>
      <c r="AX1695" s="67">
        <v>0</v>
      </c>
      <c r="AY1695" s="67">
        <v>2328</v>
      </c>
      <c r="AZ1695" s="67">
        <v>3096</v>
      </c>
      <c r="BA1695" s="67">
        <v>3431</v>
      </c>
      <c r="BB1695" s="113">
        <v>4057</v>
      </c>
      <c r="BC1695" s="113">
        <v>4580</v>
      </c>
      <c r="BD1695" s="113"/>
      <c r="BE1695" s="113"/>
      <c r="BF1695" s="113"/>
      <c r="BG1695" s="113"/>
      <c r="BH1695" s="113"/>
      <c r="BI1695" s="113"/>
      <c r="BJ1695" s="113"/>
      <c r="BK1695" s="113"/>
      <c r="BL1695" s="113"/>
      <c r="BM1695" s="113"/>
      <c r="BN1695" s="113"/>
      <c r="BO1695" s="113"/>
      <c r="BP1695" s="113"/>
      <c r="BQ1695" s="113"/>
      <c r="BR1695" s="113"/>
      <c r="BS1695" s="113"/>
      <c r="BT1695" s="113"/>
      <c r="BU1695" s="113"/>
      <c r="BV1695" s="113"/>
      <c r="BW1695" s="113"/>
      <c r="BX1695" s="113"/>
      <c r="BY1695" s="113"/>
      <c r="BZ1695" s="113"/>
      <c r="CA1695" s="67"/>
      <c r="CB1695" s="113"/>
      <c r="CC1695" s="69">
        <f>SUM(Table25[[#This Row],[Contract Amount FY00]:[Contract Amount FY50]])</f>
        <v>17492</v>
      </c>
      <c r="CD1695" s="114"/>
    </row>
    <row r="1696" spans="1:82" x14ac:dyDescent="0.25">
      <c r="A1696" s="122" t="s">
        <v>2022</v>
      </c>
      <c r="B1696" s="122" t="s">
        <v>762</v>
      </c>
      <c r="C1696" s="122" t="s">
        <v>1160</v>
      </c>
      <c r="E1696" s="26" t="str">
        <f>IFERROR(IF(VLOOKUP(Table25[[#This Row],[Contract No.]],Table3[#All],3,FALSE)="","No","Yes"),"")</f>
        <v>No</v>
      </c>
      <c r="F1696" s="107" t="str">
        <f>IFERROR(VLOOKUP(Table25[[#This Row],[Contract No.]],Table3[#All],3,FALSE),"")</f>
        <v/>
      </c>
      <c r="G1696" s="107" t="str">
        <f>IFERROR(IF(Table25[[#This Row],[Cooperative Purchase
(Yes/No)]]="Yes","Yes",IF(VLOOKUP(Table25[[#This Row],[Contract No.]],Table3[#All],1,FALSE)=Table25[[#This Row],[Contract No.]],"Yes","No")),"No")</f>
        <v>Yes</v>
      </c>
      <c r="H1696" s="51">
        <f>IFERROR(VLOOKUP(Table25[[#This Row],[Contract No.]],Table3[#All],4,FALSE),"")</f>
        <v>43435</v>
      </c>
      <c r="I1696" s="28">
        <f>IFERROR(IF(AND(MONTH(Table25[[#This Row],[Contract Start Date]])&gt;6,MONTH(Table25[[#This Row],[Contract Start Date]])&lt;=12),YEAR(Table25[[#This Row],[Contract Start Date]])+1,YEAR(Table25[[#This Row],[Contract Start Date]])),"")</f>
        <v>2019</v>
      </c>
      <c r="J1696" s="108">
        <f>Table25[[#This Row],[FY Formula start]]</f>
        <v>2019</v>
      </c>
      <c r="K1696" s="59" t="str">
        <f>"FY"&amp;" "&amp;Table25[[#This Row],[Year Start]]</f>
        <v>FY 2019</v>
      </c>
      <c r="L1696" s="109">
        <f>IFERROR(VLOOKUP(Table25[[#This Row],[Contract No.]],Table3[#All],5,FALSE),"")</f>
        <v>45626</v>
      </c>
      <c r="M1696" s="110">
        <f>IFERROR(IF(Table25[[#This Row],[Contract End Date]]="99/99/9999","No End",IF(AND(MONTH(Table25[[#This Row],[Contract End Date]])&gt;6,MONTH(Table25[[#This Row],[Contract End Date]])&lt;=12),YEAR(Table25[[#This Row],[Contract End Date]])+1,YEAR(Table25[[#This Row],[Contract End Date]]))),"")</f>
        <v>2025</v>
      </c>
      <c r="N1696" s="111">
        <f>Table25[[#This Row],[FY Formula end]]</f>
        <v>2025</v>
      </c>
      <c r="O1696" s="112" t="str">
        <f>IF(Table25[[#This Row],[Year End]]="No End","No End","FY"&amp;" "&amp;Table25[[#This Row],[Year End]])</f>
        <v>FY 2025</v>
      </c>
      <c r="P1696" s="27"/>
      <c r="Q1696" s="104" t="str">
        <f>_xlfn.IFNA(IF($B1696="","",VLOOKUP($B1696,'SWC Towers'!$A:$Q,$Q$2,FALSE)),"")</f>
        <v/>
      </c>
      <c r="R1696" s="106" t="str">
        <f>_xlfn.IFNA(IF($B1696="","",VLOOKUP($B1696,'SWC Towers'!$A:$Q,$R$2,FALSE)),"")</f>
        <v/>
      </c>
      <c r="S1696" s="106" t="str">
        <f>_xlfn.IFNA(IF($B1696="","",VLOOKUP($B1696,'SWC Towers'!$A:$Q,$S$2,FALSE)),"")</f>
        <v/>
      </c>
      <c r="T1696" s="106" t="str">
        <f>_xlfn.IFNA(IF($B1696="","",VLOOKUP($B1696,'SWC Towers'!$A:$Q,$T$2,FALSE)),"")</f>
        <v/>
      </c>
      <c r="U1696" s="104">
        <f>_xlfn.IFNA(IF($B1696="","",VLOOKUP($B1696,'SWC Towers'!$A:$Q,$U$2,FALSE)),"")</f>
        <v>0.7</v>
      </c>
      <c r="V1696" s="104" t="str">
        <f>_xlfn.IFNA(IF($B1696="","",VLOOKUP($B1696,'SWC Towers'!$A:$Q,$V$2,FALSE)),"")</f>
        <v/>
      </c>
      <c r="W1696" s="104" t="str">
        <f>_xlfn.IFNA(IF($B1696="","",VLOOKUP($B1696,'SWC Towers'!$A:$Q,$W$2,FALSE)),"")</f>
        <v/>
      </c>
      <c r="X1696" s="104" t="str">
        <f>_xlfn.IFNA(IF($B1696="","",VLOOKUP($B1696,'SWC Towers'!$A:$Q,$X$2,FALSE)),"")</f>
        <v/>
      </c>
      <c r="Y1696" s="104" t="str">
        <f>_xlfn.IFNA(IF($B1696="","",VLOOKUP($B1696,'SWC Towers'!$A:$Q,$Y$2,FALSE)),"")</f>
        <v/>
      </c>
      <c r="Z1696" s="104" t="str">
        <f>_xlfn.IFNA(IF($B1696="","",VLOOKUP($B1696,'SWC Towers'!$A:$Q,$Z$2,FALSE)),"")</f>
        <v/>
      </c>
      <c r="AA1696" s="104" t="str">
        <f>_xlfn.IFNA(IF($B1696="","",VLOOKUP($B1696,'SWC Towers'!$A:$Q,$AA$2,FALSE)),"")</f>
        <v/>
      </c>
      <c r="AB1696" s="106">
        <f>_xlfn.IFNA(IF($B1696="","",VLOOKUP($B1696,'SWC Towers'!$A:$Q,$AB$2,FALSE)),"")</f>
        <v>0.3</v>
      </c>
      <c r="AC1696" s="20">
        <f>SUM(Table25[[#This Row],[IT Tower: Application]:[Other/Non-IT ]])</f>
        <v>1</v>
      </c>
      <c r="AD1696" s="67"/>
      <c r="AE1696" s="67"/>
      <c r="AF1696" s="67"/>
      <c r="AG1696" s="67"/>
      <c r="AH1696" s="67"/>
      <c r="AI1696" s="67"/>
      <c r="AJ1696" s="67"/>
      <c r="AK1696" s="67"/>
      <c r="AL1696" s="67"/>
      <c r="AM1696" s="67"/>
      <c r="AN1696" s="67"/>
      <c r="AO1696" s="67"/>
      <c r="AP1696" s="67"/>
      <c r="AQ1696" s="67"/>
      <c r="AR1696" s="67"/>
      <c r="AS1696" s="67"/>
      <c r="AT1696" s="67"/>
      <c r="AU1696" s="67"/>
      <c r="AV1696" s="67"/>
      <c r="AW1696" s="67"/>
      <c r="AX1696" s="67"/>
      <c r="AY1696" s="67"/>
      <c r="AZ1696" s="67"/>
      <c r="BA1696" s="67">
        <v>3571</v>
      </c>
      <c r="BB1696" s="113">
        <v>0</v>
      </c>
      <c r="BC1696" s="113"/>
      <c r="BD1696" s="113"/>
      <c r="BE1696" s="113"/>
      <c r="BF1696" s="113"/>
      <c r="BG1696" s="113"/>
      <c r="BH1696" s="113"/>
      <c r="BI1696" s="113"/>
      <c r="BJ1696" s="113"/>
      <c r="BK1696" s="113"/>
      <c r="BL1696" s="113"/>
      <c r="BM1696" s="113"/>
      <c r="BN1696" s="113"/>
      <c r="BO1696" s="113"/>
      <c r="BP1696" s="113"/>
      <c r="BQ1696" s="113"/>
      <c r="BR1696" s="113"/>
      <c r="BS1696" s="113"/>
      <c r="BT1696" s="113"/>
      <c r="BU1696" s="113"/>
      <c r="BV1696" s="113"/>
      <c r="BW1696" s="113"/>
      <c r="BX1696" s="113"/>
      <c r="BY1696" s="113"/>
      <c r="BZ1696" s="113"/>
      <c r="CA1696" s="67"/>
      <c r="CB1696" s="113"/>
      <c r="CC1696" s="69">
        <f>SUM(Table25[[#This Row],[Contract Amount FY00]:[Contract Amount FY50]])</f>
        <v>3571</v>
      </c>
      <c r="CD1696" s="114"/>
    </row>
    <row r="1697" spans="1:82" x14ac:dyDescent="0.25">
      <c r="A1697" s="122" t="s">
        <v>2022</v>
      </c>
      <c r="B1697" s="122" t="s">
        <v>762</v>
      </c>
      <c r="C1697" s="122" t="s">
        <v>1001</v>
      </c>
      <c r="E1697" s="26" t="str">
        <f>IFERROR(IF(VLOOKUP(Table25[[#This Row],[Contract No.]],Table3[#All],3,FALSE)="","No","Yes"),"")</f>
        <v>No</v>
      </c>
      <c r="F1697" s="107" t="str">
        <f>IFERROR(VLOOKUP(Table25[[#This Row],[Contract No.]],Table3[#All],3,FALSE),"")</f>
        <v/>
      </c>
      <c r="G1697" s="107" t="str">
        <f>IFERROR(IF(Table25[[#This Row],[Cooperative Purchase
(Yes/No)]]="Yes","Yes",IF(VLOOKUP(Table25[[#This Row],[Contract No.]],Table3[#All],1,FALSE)=Table25[[#This Row],[Contract No.]],"Yes","No")),"No")</f>
        <v>Yes</v>
      </c>
      <c r="H1697" s="51">
        <f>IFERROR(VLOOKUP(Table25[[#This Row],[Contract No.]],Table3[#All],4,FALSE),"")</f>
        <v>43435</v>
      </c>
      <c r="I1697" s="28">
        <f>IFERROR(IF(AND(MONTH(Table25[[#This Row],[Contract Start Date]])&gt;6,MONTH(Table25[[#This Row],[Contract Start Date]])&lt;=12),YEAR(Table25[[#This Row],[Contract Start Date]])+1,YEAR(Table25[[#This Row],[Contract Start Date]])),"")</f>
        <v>2019</v>
      </c>
      <c r="J1697" s="108">
        <f>Table25[[#This Row],[FY Formula start]]</f>
        <v>2019</v>
      </c>
      <c r="K1697" s="59" t="str">
        <f>"FY"&amp;" "&amp;Table25[[#This Row],[Year Start]]</f>
        <v>FY 2019</v>
      </c>
      <c r="L1697" s="109">
        <f>IFERROR(VLOOKUP(Table25[[#This Row],[Contract No.]],Table3[#All],5,FALSE),"")</f>
        <v>45626</v>
      </c>
      <c r="M1697" s="110">
        <f>IFERROR(IF(Table25[[#This Row],[Contract End Date]]="99/99/9999","No End",IF(AND(MONTH(Table25[[#This Row],[Contract End Date]])&gt;6,MONTH(Table25[[#This Row],[Contract End Date]])&lt;=12),YEAR(Table25[[#This Row],[Contract End Date]])+1,YEAR(Table25[[#This Row],[Contract End Date]]))),"")</f>
        <v>2025</v>
      </c>
      <c r="N1697" s="111">
        <f>Table25[[#This Row],[FY Formula end]]</f>
        <v>2025</v>
      </c>
      <c r="O1697" s="112" t="str">
        <f>IF(Table25[[#This Row],[Year End]]="No End","No End","FY"&amp;" "&amp;Table25[[#This Row],[Year End]])</f>
        <v>FY 2025</v>
      </c>
      <c r="P1697" s="27"/>
      <c r="Q1697" s="104" t="str">
        <f>_xlfn.IFNA(IF($B1697="","",VLOOKUP($B1697,'SWC Towers'!$A:$Q,$Q$2,FALSE)),"")</f>
        <v/>
      </c>
      <c r="R1697" s="106" t="str">
        <f>_xlfn.IFNA(IF($B1697="","",VLOOKUP($B1697,'SWC Towers'!$A:$Q,$R$2,FALSE)),"")</f>
        <v/>
      </c>
      <c r="S1697" s="106" t="str">
        <f>_xlfn.IFNA(IF($B1697="","",VLOOKUP($B1697,'SWC Towers'!$A:$Q,$S$2,FALSE)),"")</f>
        <v/>
      </c>
      <c r="T1697" s="106" t="str">
        <f>_xlfn.IFNA(IF($B1697="","",VLOOKUP($B1697,'SWC Towers'!$A:$Q,$T$2,FALSE)),"")</f>
        <v/>
      </c>
      <c r="U1697" s="104">
        <f>_xlfn.IFNA(IF($B1697="","",VLOOKUP($B1697,'SWC Towers'!$A:$Q,$U$2,FALSE)),"")</f>
        <v>0.7</v>
      </c>
      <c r="V1697" s="104" t="str">
        <f>_xlfn.IFNA(IF($B1697="","",VLOOKUP($B1697,'SWC Towers'!$A:$Q,$V$2,FALSE)),"")</f>
        <v/>
      </c>
      <c r="W1697" s="104" t="str">
        <f>_xlfn.IFNA(IF($B1697="","",VLOOKUP($B1697,'SWC Towers'!$A:$Q,$W$2,FALSE)),"")</f>
        <v/>
      </c>
      <c r="X1697" s="104" t="str">
        <f>_xlfn.IFNA(IF($B1697="","",VLOOKUP($B1697,'SWC Towers'!$A:$Q,$X$2,FALSE)),"")</f>
        <v/>
      </c>
      <c r="Y1697" s="104" t="str">
        <f>_xlfn.IFNA(IF($B1697="","",VLOOKUP($B1697,'SWC Towers'!$A:$Q,$Y$2,FALSE)),"")</f>
        <v/>
      </c>
      <c r="Z1697" s="104" t="str">
        <f>_xlfn.IFNA(IF($B1697="","",VLOOKUP($B1697,'SWC Towers'!$A:$Q,$Z$2,FALSE)),"")</f>
        <v/>
      </c>
      <c r="AA1697" s="104" t="str">
        <f>_xlfn.IFNA(IF($B1697="","",VLOOKUP($B1697,'SWC Towers'!$A:$Q,$AA$2,FALSE)),"")</f>
        <v/>
      </c>
      <c r="AB1697" s="106">
        <f>_xlfn.IFNA(IF($B1697="","",VLOOKUP($B1697,'SWC Towers'!$A:$Q,$AB$2,FALSE)),"")</f>
        <v>0.3</v>
      </c>
      <c r="AC1697" s="20">
        <f>SUM(Table25[[#This Row],[IT Tower: Application]:[Other/Non-IT ]])</f>
        <v>1</v>
      </c>
      <c r="AD1697" s="67"/>
      <c r="AE1697" s="67"/>
      <c r="AF1697" s="67"/>
      <c r="AG1697" s="67"/>
      <c r="AH1697" s="67"/>
      <c r="AI1697" s="67"/>
      <c r="AJ1697" s="67"/>
      <c r="AK1697" s="67"/>
      <c r="AL1697" s="67"/>
      <c r="AM1697" s="67"/>
      <c r="AN1697" s="67"/>
      <c r="AO1697" s="67"/>
      <c r="AP1697" s="67"/>
      <c r="AQ1697" s="67"/>
      <c r="AR1697" s="67"/>
      <c r="AS1697" s="67"/>
      <c r="AT1697" s="67"/>
      <c r="AU1697" s="67"/>
      <c r="AV1697" s="67">
        <v>0</v>
      </c>
      <c r="AW1697" s="67">
        <v>47985</v>
      </c>
      <c r="AX1697" s="67">
        <v>10943</v>
      </c>
      <c r="AY1697" s="67">
        <v>1044</v>
      </c>
      <c r="AZ1697" s="67">
        <v>24713</v>
      </c>
      <c r="BA1697" s="67">
        <v>35091</v>
      </c>
      <c r="BB1697" s="113">
        <v>10364</v>
      </c>
      <c r="BC1697" s="113">
        <v>62056</v>
      </c>
      <c r="BD1697" s="113"/>
      <c r="BE1697" s="113"/>
      <c r="BF1697" s="113"/>
      <c r="BG1697" s="113"/>
      <c r="BH1697" s="113"/>
      <c r="BI1697" s="113"/>
      <c r="BJ1697" s="113"/>
      <c r="BK1697" s="113"/>
      <c r="BL1697" s="113"/>
      <c r="BM1697" s="113"/>
      <c r="BN1697" s="113"/>
      <c r="BO1697" s="113"/>
      <c r="BP1697" s="113"/>
      <c r="BQ1697" s="113"/>
      <c r="BR1697" s="113"/>
      <c r="BS1697" s="113"/>
      <c r="BT1697" s="113"/>
      <c r="BU1697" s="113"/>
      <c r="BV1697" s="113"/>
      <c r="BW1697" s="113"/>
      <c r="BX1697" s="113"/>
      <c r="BY1697" s="113"/>
      <c r="BZ1697" s="113"/>
      <c r="CA1697" s="67"/>
      <c r="CB1697" s="113"/>
      <c r="CC1697" s="69">
        <f>SUM(Table25[[#This Row],[Contract Amount FY00]:[Contract Amount FY50]])</f>
        <v>192196</v>
      </c>
      <c r="CD1697" s="114"/>
    </row>
    <row r="1698" spans="1:82" x14ac:dyDescent="0.25">
      <c r="A1698" s="122" t="s">
        <v>2022</v>
      </c>
      <c r="B1698" s="122" t="s">
        <v>762</v>
      </c>
      <c r="C1698" s="122" t="s">
        <v>2232</v>
      </c>
      <c r="E1698" s="26" t="str">
        <f>IFERROR(IF(VLOOKUP(Table25[[#This Row],[Contract No.]],Table3[#All],3,FALSE)="","No","Yes"),"")</f>
        <v>No</v>
      </c>
      <c r="F1698" s="107" t="str">
        <f>IFERROR(VLOOKUP(Table25[[#This Row],[Contract No.]],Table3[#All],3,FALSE),"")</f>
        <v/>
      </c>
      <c r="G1698" s="107" t="str">
        <f>IFERROR(IF(Table25[[#This Row],[Cooperative Purchase
(Yes/No)]]="Yes","Yes",IF(VLOOKUP(Table25[[#This Row],[Contract No.]],Table3[#All],1,FALSE)=Table25[[#This Row],[Contract No.]],"Yes","No")),"No")</f>
        <v>Yes</v>
      </c>
      <c r="H1698" s="51">
        <f>IFERROR(VLOOKUP(Table25[[#This Row],[Contract No.]],Table3[#All],4,FALSE),"")</f>
        <v>43435</v>
      </c>
      <c r="I1698" s="28">
        <f>IFERROR(IF(AND(MONTH(Table25[[#This Row],[Contract Start Date]])&gt;6,MONTH(Table25[[#This Row],[Contract Start Date]])&lt;=12),YEAR(Table25[[#This Row],[Contract Start Date]])+1,YEAR(Table25[[#This Row],[Contract Start Date]])),"")</f>
        <v>2019</v>
      </c>
      <c r="J1698" s="108">
        <f>Table25[[#This Row],[FY Formula start]]</f>
        <v>2019</v>
      </c>
      <c r="K1698" s="59" t="str">
        <f>"FY"&amp;" "&amp;Table25[[#This Row],[Year Start]]</f>
        <v>FY 2019</v>
      </c>
      <c r="L1698" s="109">
        <f>IFERROR(VLOOKUP(Table25[[#This Row],[Contract No.]],Table3[#All],5,FALSE),"")</f>
        <v>45626</v>
      </c>
      <c r="M1698" s="110">
        <f>IFERROR(IF(Table25[[#This Row],[Contract End Date]]="99/99/9999","No End",IF(AND(MONTH(Table25[[#This Row],[Contract End Date]])&gt;6,MONTH(Table25[[#This Row],[Contract End Date]])&lt;=12),YEAR(Table25[[#This Row],[Contract End Date]])+1,YEAR(Table25[[#This Row],[Contract End Date]]))),"")</f>
        <v>2025</v>
      </c>
      <c r="N1698" s="111">
        <f>Table25[[#This Row],[FY Formula end]]</f>
        <v>2025</v>
      </c>
      <c r="O1698" s="112" t="str">
        <f>IF(Table25[[#This Row],[Year End]]="No End","No End","FY"&amp;" "&amp;Table25[[#This Row],[Year End]])</f>
        <v>FY 2025</v>
      </c>
      <c r="P1698" s="27"/>
      <c r="Q1698" s="104" t="str">
        <f>_xlfn.IFNA(IF($B1698="","",VLOOKUP($B1698,'SWC Towers'!$A:$Q,$Q$2,FALSE)),"")</f>
        <v/>
      </c>
      <c r="R1698" s="106" t="str">
        <f>_xlfn.IFNA(IF($B1698="","",VLOOKUP($B1698,'SWC Towers'!$A:$Q,$R$2,FALSE)),"")</f>
        <v/>
      </c>
      <c r="S1698" s="106" t="str">
        <f>_xlfn.IFNA(IF($B1698="","",VLOOKUP($B1698,'SWC Towers'!$A:$Q,$S$2,FALSE)),"")</f>
        <v/>
      </c>
      <c r="T1698" s="106" t="str">
        <f>_xlfn.IFNA(IF($B1698="","",VLOOKUP($B1698,'SWC Towers'!$A:$Q,$T$2,FALSE)),"")</f>
        <v/>
      </c>
      <c r="U1698" s="104">
        <f>_xlfn.IFNA(IF($B1698="","",VLOOKUP($B1698,'SWC Towers'!$A:$Q,$U$2,FALSE)),"")</f>
        <v>0.7</v>
      </c>
      <c r="V1698" s="104" t="str">
        <f>_xlfn.IFNA(IF($B1698="","",VLOOKUP($B1698,'SWC Towers'!$A:$Q,$V$2,FALSE)),"")</f>
        <v/>
      </c>
      <c r="W1698" s="104" t="str">
        <f>_xlfn.IFNA(IF($B1698="","",VLOOKUP($B1698,'SWC Towers'!$A:$Q,$W$2,FALSE)),"")</f>
        <v/>
      </c>
      <c r="X1698" s="104" t="str">
        <f>_xlfn.IFNA(IF($B1698="","",VLOOKUP($B1698,'SWC Towers'!$A:$Q,$X$2,FALSE)),"")</f>
        <v/>
      </c>
      <c r="Y1698" s="104" t="str">
        <f>_xlfn.IFNA(IF($B1698="","",VLOOKUP($B1698,'SWC Towers'!$A:$Q,$Y$2,FALSE)),"")</f>
        <v/>
      </c>
      <c r="Z1698" s="104" t="str">
        <f>_xlfn.IFNA(IF($B1698="","",VLOOKUP($B1698,'SWC Towers'!$A:$Q,$Z$2,FALSE)),"")</f>
        <v/>
      </c>
      <c r="AA1698" s="104" t="str">
        <f>_xlfn.IFNA(IF($B1698="","",VLOOKUP($B1698,'SWC Towers'!$A:$Q,$AA$2,FALSE)),"")</f>
        <v/>
      </c>
      <c r="AB1698" s="106">
        <f>_xlfn.IFNA(IF($B1698="","",VLOOKUP($B1698,'SWC Towers'!$A:$Q,$AB$2,FALSE)),"")</f>
        <v>0.3</v>
      </c>
      <c r="AC1698" s="20">
        <f>SUM(Table25[[#This Row],[IT Tower: Application]:[Other/Non-IT ]])</f>
        <v>1</v>
      </c>
      <c r="AD1698" s="67"/>
      <c r="AE1698" s="67"/>
      <c r="AF1698" s="67"/>
      <c r="AG1698" s="67"/>
      <c r="AH1698" s="67"/>
      <c r="AI1698" s="67"/>
      <c r="AJ1698" s="67"/>
      <c r="AK1698" s="67"/>
      <c r="AL1698" s="67"/>
      <c r="AM1698" s="67"/>
      <c r="AN1698" s="67"/>
      <c r="AO1698" s="67"/>
      <c r="AP1698" s="67"/>
      <c r="AQ1698" s="67"/>
      <c r="AR1698" s="67"/>
      <c r="AS1698" s="67"/>
      <c r="AT1698" s="67"/>
      <c r="AU1698" s="67"/>
      <c r="AV1698" s="67"/>
      <c r="AW1698" s="67"/>
      <c r="AX1698" s="67"/>
      <c r="AY1698" s="67"/>
      <c r="AZ1698" s="67"/>
      <c r="BA1698" s="67">
        <v>0</v>
      </c>
      <c r="BB1698" s="113">
        <v>17367</v>
      </c>
      <c r="BC1698" s="113"/>
      <c r="BD1698" s="113"/>
      <c r="BE1698" s="113"/>
      <c r="BF1698" s="113"/>
      <c r="BG1698" s="113"/>
      <c r="BH1698" s="113"/>
      <c r="BI1698" s="113"/>
      <c r="BJ1698" s="113"/>
      <c r="BK1698" s="113"/>
      <c r="BL1698" s="113"/>
      <c r="BM1698" s="113"/>
      <c r="BN1698" s="113"/>
      <c r="BO1698" s="113"/>
      <c r="BP1698" s="113"/>
      <c r="BQ1698" s="113"/>
      <c r="BR1698" s="113"/>
      <c r="BS1698" s="113"/>
      <c r="BT1698" s="113"/>
      <c r="BU1698" s="113"/>
      <c r="BV1698" s="113"/>
      <c r="BW1698" s="113"/>
      <c r="BX1698" s="113"/>
      <c r="BY1698" s="113"/>
      <c r="BZ1698" s="113"/>
      <c r="CA1698" s="67"/>
      <c r="CB1698" s="113"/>
      <c r="CC1698" s="69">
        <f>SUM(Table25[[#This Row],[Contract Amount FY00]:[Contract Amount FY50]])</f>
        <v>17367</v>
      </c>
      <c r="CD1698" s="114"/>
    </row>
    <row r="1699" spans="1:82" x14ac:dyDescent="0.25">
      <c r="A1699" s="122" t="s">
        <v>2022</v>
      </c>
      <c r="B1699" s="122" t="s">
        <v>533</v>
      </c>
      <c r="C1699" s="122" t="s">
        <v>1682</v>
      </c>
      <c r="E1699" s="26" t="str">
        <f>IFERROR(IF(VLOOKUP(Table25[[#This Row],[Contract No.]],Table3[#All],3,FALSE)="","No","Yes"),"")</f>
        <v>No</v>
      </c>
      <c r="F1699" s="107" t="str">
        <f>IFERROR(VLOOKUP(Table25[[#This Row],[Contract No.]],Table3[#All],3,FALSE),"")</f>
        <v/>
      </c>
      <c r="G1699" s="107" t="str">
        <f>IFERROR(IF(Table25[[#This Row],[Cooperative Purchase
(Yes/No)]]="Yes","Yes",IF(VLOOKUP(Table25[[#This Row],[Contract No.]],Table3[#All],1,FALSE)=Table25[[#This Row],[Contract No.]],"Yes","No")),"No")</f>
        <v>Yes</v>
      </c>
      <c r="H1699" s="51">
        <f>IFERROR(VLOOKUP(Table25[[#This Row],[Contract No.]],Table3[#All],4,FALSE),"")</f>
        <v>43556</v>
      </c>
      <c r="I1699" s="28">
        <f>IFERROR(IF(AND(MONTH(Table25[[#This Row],[Contract Start Date]])&gt;6,MONTH(Table25[[#This Row],[Contract Start Date]])&lt;=12),YEAR(Table25[[#This Row],[Contract Start Date]])+1,YEAR(Table25[[#This Row],[Contract Start Date]])),"")</f>
        <v>2019</v>
      </c>
      <c r="J1699" s="108">
        <f>Table25[[#This Row],[FY Formula start]]</f>
        <v>2019</v>
      </c>
      <c r="K1699" s="59" t="str">
        <f>"FY"&amp;" "&amp;Table25[[#This Row],[Year Start]]</f>
        <v>FY 2019</v>
      </c>
      <c r="L1699" s="109">
        <f>IFERROR(VLOOKUP(Table25[[#This Row],[Contract No.]],Table3[#All],5,FALSE),"")</f>
        <v>45747</v>
      </c>
      <c r="M1699" s="110">
        <f>IFERROR(IF(Table25[[#This Row],[Contract End Date]]="99/99/9999","No End",IF(AND(MONTH(Table25[[#This Row],[Contract End Date]])&gt;6,MONTH(Table25[[#This Row],[Contract End Date]])&lt;=12),YEAR(Table25[[#This Row],[Contract End Date]])+1,YEAR(Table25[[#This Row],[Contract End Date]]))),"")</f>
        <v>2025</v>
      </c>
      <c r="N1699" s="111">
        <f>Table25[[#This Row],[FY Formula end]]</f>
        <v>2025</v>
      </c>
      <c r="O1699" s="112" t="str">
        <f>IF(Table25[[#This Row],[Year End]]="No End","No End","FY"&amp;" "&amp;Table25[[#This Row],[Year End]])</f>
        <v>FY 2025</v>
      </c>
      <c r="P1699" s="27"/>
      <c r="Q1699" s="104">
        <f>_xlfn.IFNA(IF($B1699="","",VLOOKUP($B1699,'SWC Towers'!$A:$Q,$Q$2,FALSE)),"")</f>
        <v>0.2</v>
      </c>
      <c r="R1699" s="106">
        <f>_xlfn.IFNA(IF($B1699="","",VLOOKUP($B1699,'SWC Towers'!$A:$Q,$R$2,FALSE)),"")</f>
        <v>0.2</v>
      </c>
      <c r="S1699" s="106" t="str">
        <f>_xlfn.IFNA(IF($B1699="","",VLOOKUP($B1699,'SWC Towers'!$A:$Q,$S$2,FALSE)),"")</f>
        <v/>
      </c>
      <c r="T1699" s="106" t="str">
        <f>_xlfn.IFNA(IF($B1699="","",VLOOKUP($B1699,'SWC Towers'!$A:$Q,$T$2,FALSE)),"")</f>
        <v/>
      </c>
      <c r="U1699" s="104">
        <f>_xlfn.IFNA(IF($B1699="","",VLOOKUP($B1699,'SWC Towers'!$A:$Q,$U$2,FALSE)),"")</f>
        <v>0.2</v>
      </c>
      <c r="V1699" s="104" t="str">
        <f>_xlfn.IFNA(IF($B1699="","",VLOOKUP($B1699,'SWC Towers'!$A:$Q,$V$2,FALSE)),"")</f>
        <v/>
      </c>
      <c r="W1699" s="104">
        <f>_xlfn.IFNA(IF($B1699="","",VLOOKUP($B1699,'SWC Towers'!$A:$Q,$W$2,FALSE)),"")</f>
        <v>0.2</v>
      </c>
      <c r="X1699" s="104" t="str">
        <f>_xlfn.IFNA(IF($B1699="","",VLOOKUP($B1699,'SWC Towers'!$A:$Q,$X$2,FALSE)),"")</f>
        <v/>
      </c>
      <c r="Y1699" s="104" t="str">
        <f>_xlfn.IFNA(IF($B1699="","",VLOOKUP($B1699,'SWC Towers'!$A:$Q,$Y$2,FALSE)),"")</f>
        <v/>
      </c>
      <c r="Z1699" s="104" t="str">
        <f>_xlfn.IFNA(IF($B1699="","",VLOOKUP($B1699,'SWC Towers'!$A:$Q,$Z$2,FALSE)),"")</f>
        <v/>
      </c>
      <c r="AA1699" s="104">
        <f>_xlfn.IFNA(IF($B1699="","",VLOOKUP($B1699,'SWC Towers'!$A:$Q,$AA$2,FALSE)),"")</f>
        <v>0.2</v>
      </c>
      <c r="AB1699" s="106" t="str">
        <f>_xlfn.IFNA(IF($B1699="","",VLOOKUP($B1699,'SWC Towers'!$A:$Q,$AB$2,FALSE)),"")</f>
        <v/>
      </c>
      <c r="AC1699" s="20">
        <f>SUM(Table25[[#This Row],[IT Tower: Application]:[Other/Non-IT ]])</f>
        <v>1</v>
      </c>
      <c r="AD1699" s="67"/>
      <c r="AE1699" s="67"/>
      <c r="AF1699" s="67"/>
      <c r="AG1699" s="67"/>
      <c r="AH1699" s="67"/>
      <c r="AI1699" s="67"/>
      <c r="AJ1699" s="67"/>
      <c r="AK1699" s="67"/>
      <c r="AL1699" s="67"/>
      <c r="AM1699" s="67"/>
      <c r="AN1699" s="67"/>
      <c r="AO1699" s="67"/>
      <c r="AP1699" s="67"/>
      <c r="AQ1699" s="67"/>
      <c r="AR1699" s="67"/>
      <c r="AS1699" s="67"/>
      <c r="AT1699" s="67"/>
      <c r="AU1699" s="67"/>
      <c r="AV1699" s="67"/>
      <c r="AW1699" s="67">
        <v>7428</v>
      </c>
      <c r="AX1699" s="67">
        <v>94401</v>
      </c>
      <c r="AY1699" s="67">
        <v>31875</v>
      </c>
      <c r="AZ1699" s="67">
        <v>0</v>
      </c>
      <c r="BA1699" s="67"/>
      <c r="BB1699" s="113"/>
      <c r="BC1699" s="113"/>
      <c r="BD1699" s="113"/>
      <c r="BE1699" s="113"/>
      <c r="BF1699" s="113"/>
      <c r="BG1699" s="113"/>
      <c r="BH1699" s="113"/>
      <c r="BI1699" s="113"/>
      <c r="BJ1699" s="113"/>
      <c r="BK1699" s="113"/>
      <c r="BL1699" s="113"/>
      <c r="BM1699" s="113"/>
      <c r="BN1699" s="113"/>
      <c r="BO1699" s="113"/>
      <c r="BP1699" s="113"/>
      <c r="BQ1699" s="113"/>
      <c r="BR1699" s="113"/>
      <c r="BS1699" s="113"/>
      <c r="BT1699" s="113"/>
      <c r="BU1699" s="113"/>
      <c r="BV1699" s="113"/>
      <c r="BW1699" s="113"/>
      <c r="BX1699" s="113"/>
      <c r="BY1699" s="113"/>
      <c r="BZ1699" s="113"/>
      <c r="CA1699" s="67"/>
      <c r="CB1699" s="113"/>
      <c r="CC1699" s="69">
        <f>SUM(Table25[[#This Row],[Contract Amount FY00]:[Contract Amount FY50]])</f>
        <v>133704</v>
      </c>
      <c r="CD1699" s="114"/>
    </row>
    <row r="1700" spans="1:82" x14ac:dyDescent="0.25">
      <c r="A1700" s="122" t="s">
        <v>2022</v>
      </c>
      <c r="B1700" s="122" t="s">
        <v>533</v>
      </c>
      <c r="C1700" s="122" t="s">
        <v>3187</v>
      </c>
      <c r="E1700" s="26" t="str">
        <f>IFERROR(IF(VLOOKUP(Table25[[#This Row],[Contract No.]],Table3[#All],3,FALSE)="","No","Yes"),"")</f>
        <v>No</v>
      </c>
      <c r="F1700" s="107" t="str">
        <f>IFERROR(VLOOKUP(Table25[[#This Row],[Contract No.]],Table3[#All],3,FALSE),"")</f>
        <v/>
      </c>
      <c r="G1700" s="107" t="str">
        <f>IFERROR(IF(Table25[[#This Row],[Cooperative Purchase
(Yes/No)]]="Yes","Yes",IF(VLOOKUP(Table25[[#This Row],[Contract No.]],Table3[#All],1,FALSE)=Table25[[#This Row],[Contract No.]],"Yes","No")),"No")</f>
        <v>Yes</v>
      </c>
      <c r="H1700" s="51">
        <f>IFERROR(VLOOKUP(Table25[[#This Row],[Contract No.]],Table3[#All],4,FALSE),"")</f>
        <v>43556</v>
      </c>
      <c r="I1700" s="28">
        <f>IFERROR(IF(AND(MONTH(Table25[[#This Row],[Contract Start Date]])&gt;6,MONTH(Table25[[#This Row],[Contract Start Date]])&lt;=12),YEAR(Table25[[#This Row],[Contract Start Date]])+1,YEAR(Table25[[#This Row],[Contract Start Date]])),"")</f>
        <v>2019</v>
      </c>
      <c r="J1700" s="108">
        <f>Table25[[#This Row],[FY Formula start]]</f>
        <v>2019</v>
      </c>
      <c r="K1700" s="59" t="str">
        <f>"FY"&amp;" "&amp;Table25[[#This Row],[Year Start]]</f>
        <v>FY 2019</v>
      </c>
      <c r="L1700" s="109">
        <f>IFERROR(VLOOKUP(Table25[[#This Row],[Contract No.]],Table3[#All],5,FALSE),"")</f>
        <v>45747</v>
      </c>
      <c r="M1700" s="110">
        <f>IFERROR(IF(Table25[[#This Row],[Contract End Date]]="99/99/9999","No End",IF(AND(MONTH(Table25[[#This Row],[Contract End Date]])&gt;6,MONTH(Table25[[#This Row],[Contract End Date]])&lt;=12),YEAR(Table25[[#This Row],[Contract End Date]])+1,YEAR(Table25[[#This Row],[Contract End Date]]))),"")</f>
        <v>2025</v>
      </c>
      <c r="N1700" s="111">
        <f>Table25[[#This Row],[FY Formula end]]</f>
        <v>2025</v>
      </c>
      <c r="O1700" s="112" t="str">
        <f>IF(Table25[[#This Row],[Year End]]="No End","No End","FY"&amp;" "&amp;Table25[[#This Row],[Year End]])</f>
        <v>FY 2025</v>
      </c>
      <c r="P1700" s="27"/>
      <c r="Q1700" s="104">
        <f>_xlfn.IFNA(IF($B1700="","",VLOOKUP($B1700,'SWC Towers'!$A:$Q,$Q$2,FALSE)),"")</f>
        <v>0.2</v>
      </c>
      <c r="R1700" s="106">
        <f>_xlfn.IFNA(IF($B1700="","",VLOOKUP($B1700,'SWC Towers'!$A:$Q,$R$2,FALSE)),"")</f>
        <v>0.2</v>
      </c>
      <c r="S1700" s="106" t="str">
        <f>_xlfn.IFNA(IF($B1700="","",VLOOKUP($B1700,'SWC Towers'!$A:$Q,$S$2,FALSE)),"")</f>
        <v/>
      </c>
      <c r="T1700" s="106" t="str">
        <f>_xlfn.IFNA(IF($B1700="","",VLOOKUP($B1700,'SWC Towers'!$A:$Q,$T$2,FALSE)),"")</f>
        <v/>
      </c>
      <c r="U1700" s="104">
        <f>_xlfn.IFNA(IF($B1700="","",VLOOKUP($B1700,'SWC Towers'!$A:$Q,$U$2,FALSE)),"")</f>
        <v>0.2</v>
      </c>
      <c r="V1700" s="104" t="str">
        <f>_xlfn.IFNA(IF($B1700="","",VLOOKUP($B1700,'SWC Towers'!$A:$Q,$V$2,FALSE)),"")</f>
        <v/>
      </c>
      <c r="W1700" s="104">
        <f>_xlfn.IFNA(IF($B1700="","",VLOOKUP($B1700,'SWC Towers'!$A:$Q,$W$2,FALSE)),"")</f>
        <v>0.2</v>
      </c>
      <c r="X1700" s="104" t="str">
        <f>_xlfn.IFNA(IF($B1700="","",VLOOKUP($B1700,'SWC Towers'!$A:$Q,$X$2,FALSE)),"")</f>
        <v/>
      </c>
      <c r="Y1700" s="104" t="str">
        <f>_xlfn.IFNA(IF($B1700="","",VLOOKUP($B1700,'SWC Towers'!$A:$Q,$Y$2,FALSE)),"")</f>
        <v/>
      </c>
      <c r="Z1700" s="104" t="str">
        <f>_xlfn.IFNA(IF($B1700="","",VLOOKUP($B1700,'SWC Towers'!$A:$Q,$Z$2,FALSE)),"")</f>
        <v/>
      </c>
      <c r="AA1700" s="104">
        <f>_xlfn.IFNA(IF($B1700="","",VLOOKUP($B1700,'SWC Towers'!$A:$Q,$AA$2,FALSE)),"")</f>
        <v>0.2</v>
      </c>
      <c r="AB1700" s="106" t="str">
        <f>_xlfn.IFNA(IF($B1700="","",VLOOKUP($B1700,'SWC Towers'!$A:$Q,$AB$2,FALSE)),"")</f>
        <v/>
      </c>
      <c r="AC1700" s="20">
        <f>SUM(Table25[[#This Row],[IT Tower: Application]:[Other/Non-IT ]])</f>
        <v>1</v>
      </c>
      <c r="AD1700" s="67"/>
      <c r="AE1700" s="67"/>
      <c r="AF1700" s="67"/>
      <c r="AG1700" s="67"/>
      <c r="AH1700" s="67"/>
      <c r="AI1700" s="67"/>
      <c r="AJ1700" s="67"/>
      <c r="AK1700" s="67"/>
      <c r="AL1700" s="67"/>
      <c r="AM1700" s="67"/>
      <c r="AN1700" s="67"/>
      <c r="AO1700" s="67"/>
      <c r="AP1700" s="67"/>
      <c r="AQ1700" s="67"/>
      <c r="AR1700" s="67"/>
      <c r="AS1700" s="67"/>
      <c r="AT1700" s="67"/>
      <c r="AU1700" s="67"/>
      <c r="AV1700" s="67"/>
      <c r="AW1700" s="67">
        <v>0</v>
      </c>
      <c r="AX1700" s="67">
        <v>38103</v>
      </c>
      <c r="AY1700" s="67">
        <v>7512</v>
      </c>
      <c r="AZ1700" s="67">
        <v>939</v>
      </c>
      <c r="BA1700" s="67">
        <v>80810</v>
      </c>
      <c r="BB1700" s="113">
        <v>67210</v>
      </c>
      <c r="BC1700" s="113">
        <v>91432</v>
      </c>
      <c r="BD1700" s="113"/>
      <c r="BE1700" s="113"/>
      <c r="BF1700" s="113"/>
      <c r="BG1700" s="113"/>
      <c r="BH1700" s="113"/>
      <c r="BI1700" s="113"/>
      <c r="BJ1700" s="113"/>
      <c r="BK1700" s="113"/>
      <c r="BL1700" s="113"/>
      <c r="BM1700" s="113"/>
      <c r="BN1700" s="113"/>
      <c r="BO1700" s="113"/>
      <c r="BP1700" s="113"/>
      <c r="BQ1700" s="113"/>
      <c r="BR1700" s="113"/>
      <c r="BS1700" s="113"/>
      <c r="BT1700" s="113"/>
      <c r="BU1700" s="113"/>
      <c r="BV1700" s="113"/>
      <c r="BW1700" s="113"/>
      <c r="BX1700" s="113"/>
      <c r="BY1700" s="113"/>
      <c r="BZ1700" s="113"/>
      <c r="CA1700" s="67"/>
      <c r="CB1700" s="113"/>
      <c r="CC1700" s="69">
        <f>SUM(Table25[[#This Row],[Contract Amount FY00]:[Contract Amount FY50]])</f>
        <v>286006</v>
      </c>
      <c r="CD1700" s="114"/>
    </row>
    <row r="1701" spans="1:82" x14ac:dyDescent="0.25">
      <c r="A1701" s="122" t="s">
        <v>2022</v>
      </c>
      <c r="B1701" s="122" t="s">
        <v>382</v>
      </c>
      <c r="C1701" s="122" t="s">
        <v>743</v>
      </c>
      <c r="E1701" s="26" t="str">
        <f>IFERROR(IF(VLOOKUP(Table25[[#This Row],[Contract No.]],Table3[#All],3,FALSE)="","No","Yes"),"")</f>
        <v>No</v>
      </c>
      <c r="F1701" s="107" t="str">
        <f>IFERROR(VLOOKUP(Table25[[#This Row],[Contract No.]],Table3[#All],3,FALSE),"")</f>
        <v/>
      </c>
      <c r="G1701" s="107" t="str">
        <f>IFERROR(IF(Table25[[#This Row],[Cooperative Purchase
(Yes/No)]]="Yes","Yes",IF(VLOOKUP(Table25[[#This Row],[Contract No.]],Table3[#All],1,FALSE)=Table25[[#This Row],[Contract No.]],"Yes","No")),"No")</f>
        <v>Yes</v>
      </c>
      <c r="H1701" s="51">
        <f>IFERROR(VLOOKUP(Table25[[#This Row],[Contract No.]],Table3[#All],4,FALSE),"")</f>
        <v>42727</v>
      </c>
      <c r="I1701" s="28">
        <f>IFERROR(IF(AND(MONTH(Table25[[#This Row],[Contract Start Date]])&gt;6,MONTH(Table25[[#This Row],[Contract Start Date]])&lt;=12),YEAR(Table25[[#This Row],[Contract Start Date]])+1,YEAR(Table25[[#This Row],[Contract Start Date]])),"")</f>
        <v>2017</v>
      </c>
      <c r="J1701" s="108">
        <f>Table25[[#This Row],[FY Formula start]]</f>
        <v>2017</v>
      </c>
      <c r="K1701" s="59" t="str">
        <f>"FY"&amp;" "&amp;Table25[[#This Row],[Year Start]]</f>
        <v>FY 2017</v>
      </c>
      <c r="L1701" s="109">
        <f>IFERROR(VLOOKUP(Table25[[#This Row],[Contract No.]],Table3[#All],5,FALSE),"")</f>
        <v>45688</v>
      </c>
      <c r="M1701" s="110">
        <f>IFERROR(IF(Table25[[#This Row],[Contract End Date]]="99/99/9999","No End",IF(AND(MONTH(Table25[[#This Row],[Contract End Date]])&gt;6,MONTH(Table25[[#This Row],[Contract End Date]])&lt;=12),YEAR(Table25[[#This Row],[Contract End Date]])+1,YEAR(Table25[[#This Row],[Contract End Date]]))),"")</f>
        <v>2025</v>
      </c>
      <c r="N1701" s="111">
        <f>Table25[[#This Row],[FY Formula end]]</f>
        <v>2025</v>
      </c>
      <c r="O1701" s="112" t="str">
        <f>IF(Table25[[#This Row],[Year End]]="No End","No End","FY"&amp;" "&amp;Table25[[#This Row],[Year End]])</f>
        <v>FY 2025</v>
      </c>
      <c r="P1701" s="27"/>
      <c r="Q1701" s="104">
        <f>_xlfn.IFNA(IF($B1701="","",VLOOKUP($B1701,'SWC Towers'!$A:$Q,$Q$2,FALSE)),"")</f>
        <v>0.1</v>
      </c>
      <c r="R1701" s="106">
        <f>_xlfn.IFNA(IF($B1701="","",VLOOKUP($B1701,'SWC Towers'!$A:$Q,$R$2,FALSE)),"")</f>
        <v>0.1</v>
      </c>
      <c r="S1701" s="106" t="str">
        <f>_xlfn.IFNA(IF($B1701="","",VLOOKUP($B1701,'SWC Towers'!$A:$Q,$S$2,FALSE)),"")</f>
        <v/>
      </c>
      <c r="T1701" s="106" t="str">
        <f>_xlfn.IFNA(IF($B1701="","",VLOOKUP($B1701,'SWC Towers'!$A:$Q,$T$2,FALSE)),"")</f>
        <v/>
      </c>
      <c r="U1701" s="104" t="str">
        <f>_xlfn.IFNA(IF($B1701="","",VLOOKUP($B1701,'SWC Towers'!$A:$Q,$U$2,FALSE)),"")</f>
        <v/>
      </c>
      <c r="V1701" s="104" t="str">
        <f>_xlfn.IFNA(IF($B1701="","",VLOOKUP($B1701,'SWC Towers'!$A:$Q,$V$2,FALSE)),"")</f>
        <v/>
      </c>
      <c r="W1701" s="104">
        <f>_xlfn.IFNA(IF($B1701="","",VLOOKUP($B1701,'SWC Towers'!$A:$Q,$W$2,FALSE)),"")</f>
        <v>0.4</v>
      </c>
      <c r="X1701" s="104" t="str">
        <f>_xlfn.IFNA(IF($B1701="","",VLOOKUP($B1701,'SWC Towers'!$A:$Q,$X$2,FALSE)),"")</f>
        <v/>
      </c>
      <c r="Y1701" s="104" t="str">
        <f>_xlfn.IFNA(IF($B1701="","",VLOOKUP($B1701,'SWC Towers'!$A:$Q,$Y$2,FALSE)),"")</f>
        <v/>
      </c>
      <c r="Z1701" s="104" t="str">
        <f>_xlfn.IFNA(IF($B1701="","",VLOOKUP($B1701,'SWC Towers'!$A:$Q,$Z$2,FALSE)),"")</f>
        <v/>
      </c>
      <c r="AA1701" s="104" t="str">
        <f>_xlfn.IFNA(IF($B1701="","",VLOOKUP($B1701,'SWC Towers'!$A:$Q,$AA$2,FALSE)),"")</f>
        <v/>
      </c>
      <c r="AB1701" s="106">
        <f>_xlfn.IFNA(IF($B1701="","",VLOOKUP($B1701,'SWC Towers'!$A:$Q,$AB$2,FALSE)),"")</f>
        <v>0.4</v>
      </c>
      <c r="AC1701" s="20">
        <f>SUM(Table25[[#This Row],[IT Tower: Application]:[Other/Non-IT ]])</f>
        <v>1</v>
      </c>
      <c r="AD1701" s="67"/>
      <c r="AE1701" s="67"/>
      <c r="AF1701" s="67"/>
      <c r="AG1701" s="67"/>
      <c r="AH1701" s="67"/>
      <c r="AI1701" s="67"/>
      <c r="AJ1701" s="67"/>
      <c r="AK1701" s="67"/>
      <c r="AL1701" s="67"/>
      <c r="AM1701" s="67"/>
      <c r="AN1701" s="67"/>
      <c r="AO1701" s="67"/>
      <c r="AP1701" s="67"/>
      <c r="AQ1701" s="67"/>
      <c r="AR1701" s="67"/>
      <c r="AS1701" s="67"/>
      <c r="AT1701" s="67"/>
      <c r="AU1701" s="67">
        <v>84</v>
      </c>
      <c r="AV1701" s="67">
        <v>0</v>
      </c>
      <c r="AW1701" s="67"/>
      <c r="AX1701" s="67"/>
      <c r="AY1701" s="67"/>
      <c r="AZ1701" s="67"/>
      <c r="BA1701" s="67"/>
      <c r="BB1701" s="113"/>
      <c r="BC1701" s="113"/>
      <c r="BD1701" s="113"/>
      <c r="BE1701" s="113"/>
      <c r="BF1701" s="113"/>
      <c r="BG1701" s="113"/>
      <c r="BH1701" s="113"/>
      <c r="BI1701" s="113"/>
      <c r="BJ1701" s="113"/>
      <c r="BK1701" s="113"/>
      <c r="BL1701" s="113"/>
      <c r="BM1701" s="113"/>
      <c r="BN1701" s="113"/>
      <c r="BO1701" s="113"/>
      <c r="BP1701" s="113"/>
      <c r="BQ1701" s="113"/>
      <c r="BR1701" s="113"/>
      <c r="BS1701" s="113"/>
      <c r="BT1701" s="113"/>
      <c r="BU1701" s="113"/>
      <c r="BV1701" s="113"/>
      <c r="BW1701" s="113"/>
      <c r="BX1701" s="113"/>
      <c r="BY1701" s="113"/>
      <c r="BZ1701" s="113"/>
      <c r="CA1701" s="67"/>
      <c r="CB1701" s="113"/>
      <c r="CC1701" s="69">
        <f>SUM(Table25[[#This Row],[Contract Amount FY00]:[Contract Amount FY50]])</f>
        <v>84</v>
      </c>
      <c r="CD1701" s="114"/>
    </row>
    <row r="1702" spans="1:82" x14ac:dyDescent="0.25">
      <c r="A1702" s="122" t="s">
        <v>2022</v>
      </c>
      <c r="B1702" s="122" t="s">
        <v>705</v>
      </c>
      <c r="C1702" s="122" t="s">
        <v>404</v>
      </c>
      <c r="E1702" s="26" t="str">
        <f>IFERROR(IF(VLOOKUP(Table25[[#This Row],[Contract No.]],Table3[#All],3,FALSE)="","No","Yes"),"")</f>
        <v>Yes</v>
      </c>
      <c r="F1702" s="107" t="str">
        <f>IFERROR(VLOOKUP(Table25[[#This Row],[Contract No.]],Table3[#All],3,FALSE),"")</f>
        <v>NASPO</v>
      </c>
      <c r="G1702" s="107" t="str">
        <f>IFERROR(IF(Table25[[#This Row],[Cooperative Purchase
(Yes/No)]]="Yes","Yes",IF(VLOOKUP(Table25[[#This Row],[Contract No.]],Table3[#All],1,FALSE)=Table25[[#This Row],[Contract No.]],"Yes","No")),"No")</f>
        <v>Yes</v>
      </c>
      <c r="H1702" s="51">
        <f>IFERROR(VLOOKUP(Table25[[#This Row],[Contract No.]],Table3[#All],4,FALSE),"")</f>
        <v>43647</v>
      </c>
      <c r="I1702" s="28">
        <f>IFERROR(IF(AND(MONTH(Table25[[#This Row],[Contract Start Date]])&gt;6,MONTH(Table25[[#This Row],[Contract Start Date]])&lt;=12),YEAR(Table25[[#This Row],[Contract Start Date]])+1,YEAR(Table25[[#This Row],[Contract Start Date]])),"")</f>
        <v>2020</v>
      </c>
      <c r="J1702" s="108">
        <f>Table25[[#This Row],[FY Formula start]]</f>
        <v>2020</v>
      </c>
      <c r="K1702" s="59" t="str">
        <f>"FY"&amp;" "&amp;Table25[[#This Row],[Year Start]]</f>
        <v>FY 2020</v>
      </c>
      <c r="L1702" s="109">
        <f>IFERROR(VLOOKUP(Table25[[#This Row],[Contract No.]],Table3[#All],5,FALSE),"")</f>
        <v>47360</v>
      </c>
      <c r="M1702" s="110">
        <f>IFERROR(IF(Table25[[#This Row],[Contract End Date]]="99/99/9999","No End",IF(AND(MONTH(Table25[[#This Row],[Contract End Date]])&gt;6,MONTH(Table25[[#This Row],[Contract End Date]])&lt;=12),YEAR(Table25[[#This Row],[Contract End Date]])+1,YEAR(Table25[[#This Row],[Contract End Date]]))),"")</f>
        <v>2030</v>
      </c>
      <c r="N1702" s="111">
        <f>Table25[[#This Row],[FY Formula end]]</f>
        <v>2030</v>
      </c>
      <c r="O1702" s="112" t="str">
        <f>IF(Table25[[#This Row],[Year End]]="No End","No End","FY"&amp;" "&amp;Table25[[#This Row],[Year End]])</f>
        <v>FY 2030</v>
      </c>
      <c r="P1702" s="27"/>
      <c r="Q1702" s="104">
        <f>_xlfn.IFNA(IF($B1702="","",VLOOKUP($B1702,'SWC Towers'!$A:$Q,$Q$2,FALSE)),"")</f>
        <v>0.2</v>
      </c>
      <c r="R1702" s="106" t="str">
        <f>_xlfn.IFNA(IF($B1702="","",VLOOKUP($B1702,'SWC Towers'!$A:$Q,$R$2,FALSE)),"")</f>
        <v/>
      </c>
      <c r="S1702" s="106" t="str">
        <f>_xlfn.IFNA(IF($B1702="","",VLOOKUP($B1702,'SWC Towers'!$A:$Q,$S$2,FALSE)),"")</f>
        <v/>
      </c>
      <c r="T1702" s="106" t="str">
        <f>_xlfn.IFNA(IF($B1702="","",VLOOKUP($B1702,'SWC Towers'!$A:$Q,$T$2,FALSE)),"")</f>
        <v/>
      </c>
      <c r="U1702" s="104">
        <f>_xlfn.IFNA(IF($B1702="","",VLOOKUP($B1702,'SWC Towers'!$A:$Q,$U$2,FALSE)),"")</f>
        <v>0.4</v>
      </c>
      <c r="V1702" s="104" t="str">
        <f>_xlfn.IFNA(IF($B1702="","",VLOOKUP($B1702,'SWC Towers'!$A:$Q,$V$2,FALSE)),"")</f>
        <v/>
      </c>
      <c r="W1702" s="104">
        <f>_xlfn.IFNA(IF($B1702="","",VLOOKUP($B1702,'SWC Towers'!$A:$Q,$W$2,FALSE)),"")</f>
        <v>0.4</v>
      </c>
      <c r="X1702" s="104" t="str">
        <f>_xlfn.IFNA(IF($B1702="","",VLOOKUP($B1702,'SWC Towers'!$A:$Q,$X$2,FALSE)),"")</f>
        <v/>
      </c>
      <c r="Y1702" s="104" t="str">
        <f>_xlfn.IFNA(IF($B1702="","",VLOOKUP($B1702,'SWC Towers'!$A:$Q,$Y$2,FALSE)),"")</f>
        <v/>
      </c>
      <c r="Z1702" s="104" t="str">
        <f>_xlfn.IFNA(IF($B1702="","",VLOOKUP($B1702,'SWC Towers'!$A:$Q,$Z$2,FALSE)),"")</f>
        <v/>
      </c>
      <c r="AA1702" s="104" t="str">
        <f>_xlfn.IFNA(IF($B1702="","",VLOOKUP($B1702,'SWC Towers'!$A:$Q,$AA$2,FALSE)),"")</f>
        <v/>
      </c>
      <c r="AB1702" s="106" t="str">
        <f>_xlfn.IFNA(IF($B1702="","",VLOOKUP($B1702,'SWC Towers'!$A:$Q,$AB$2,FALSE)),"")</f>
        <v/>
      </c>
      <c r="AC1702" s="20">
        <f>SUM(Table25[[#This Row],[IT Tower: Application]:[Other/Non-IT ]])</f>
        <v>1</v>
      </c>
      <c r="AD1702" s="67"/>
      <c r="AE1702" s="67"/>
      <c r="AF1702" s="67"/>
      <c r="AG1702" s="67"/>
      <c r="AH1702" s="67"/>
      <c r="AI1702" s="67"/>
      <c r="AJ1702" s="67"/>
      <c r="AK1702" s="67"/>
      <c r="AL1702" s="67"/>
      <c r="AM1702" s="67"/>
      <c r="AN1702" s="67"/>
      <c r="AO1702" s="67"/>
      <c r="AP1702" s="67"/>
      <c r="AQ1702" s="67"/>
      <c r="AR1702" s="67"/>
      <c r="AS1702" s="67"/>
      <c r="AT1702" s="67"/>
      <c r="AU1702" s="67"/>
      <c r="AV1702" s="67"/>
      <c r="AW1702" s="67"/>
      <c r="AX1702" s="67"/>
      <c r="AY1702" s="67"/>
      <c r="AZ1702" s="67">
        <v>0</v>
      </c>
      <c r="BA1702" s="67">
        <v>29795</v>
      </c>
      <c r="BB1702" s="113">
        <v>108</v>
      </c>
      <c r="BC1702" s="113">
        <v>0</v>
      </c>
      <c r="BD1702" s="113"/>
      <c r="BE1702" s="113"/>
      <c r="BF1702" s="113"/>
      <c r="BG1702" s="113"/>
      <c r="BH1702" s="113"/>
      <c r="BI1702" s="113"/>
      <c r="BJ1702" s="113"/>
      <c r="BK1702" s="113"/>
      <c r="BL1702" s="113"/>
      <c r="BM1702" s="113"/>
      <c r="BN1702" s="113"/>
      <c r="BO1702" s="113"/>
      <c r="BP1702" s="113"/>
      <c r="BQ1702" s="113"/>
      <c r="BR1702" s="113"/>
      <c r="BS1702" s="113"/>
      <c r="BT1702" s="113"/>
      <c r="BU1702" s="113"/>
      <c r="BV1702" s="113"/>
      <c r="BW1702" s="113"/>
      <c r="BX1702" s="113"/>
      <c r="BY1702" s="113"/>
      <c r="BZ1702" s="113"/>
      <c r="CA1702" s="67"/>
      <c r="CB1702" s="113"/>
      <c r="CC1702" s="69">
        <f>SUM(Table25[[#This Row],[Contract Amount FY00]:[Contract Amount FY50]])</f>
        <v>29903</v>
      </c>
      <c r="CD1702" s="114"/>
    </row>
    <row r="1703" spans="1:82" x14ac:dyDescent="0.25">
      <c r="A1703" s="122" t="s">
        <v>2022</v>
      </c>
      <c r="B1703" s="122" t="s">
        <v>705</v>
      </c>
      <c r="C1703" s="122" t="s">
        <v>1777</v>
      </c>
      <c r="E1703" s="26" t="str">
        <f>IFERROR(IF(VLOOKUP(Table25[[#This Row],[Contract No.]],Table3[#All],3,FALSE)="","No","Yes"),"")</f>
        <v>Yes</v>
      </c>
      <c r="F1703" s="107" t="str">
        <f>IFERROR(VLOOKUP(Table25[[#This Row],[Contract No.]],Table3[#All],3,FALSE),"")</f>
        <v>NASPO</v>
      </c>
      <c r="G1703" s="107" t="str">
        <f>IFERROR(IF(Table25[[#This Row],[Cooperative Purchase
(Yes/No)]]="Yes","Yes",IF(VLOOKUP(Table25[[#This Row],[Contract No.]],Table3[#All],1,FALSE)=Table25[[#This Row],[Contract No.]],"Yes","No")),"No")</f>
        <v>Yes</v>
      </c>
      <c r="H1703" s="51">
        <f>IFERROR(VLOOKUP(Table25[[#This Row],[Contract No.]],Table3[#All],4,FALSE),"")</f>
        <v>43647</v>
      </c>
      <c r="I1703" s="28">
        <f>IFERROR(IF(AND(MONTH(Table25[[#This Row],[Contract Start Date]])&gt;6,MONTH(Table25[[#This Row],[Contract Start Date]])&lt;=12),YEAR(Table25[[#This Row],[Contract Start Date]])+1,YEAR(Table25[[#This Row],[Contract Start Date]])),"")</f>
        <v>2020</v>
      </c>
      <c r="J1703" s="108">
        <f>Table25[[#This Row],[FY Formula start]]</f>
        <v>2020</v>
      </c>
      <c r="K1703" s="59" t="str">
        <f>"FY"&amp;" "&amp;Table25[[#This Row],[Year Start]]</f>
        <v>FY 2020</v>
      </c>
      <c r="L1703" s="109">
        <f>IFERROR(VLOOKUP(Table25[[#This Row],[Contract No.]],Table3[#All],5,FALSE),"")</f>
        <v>47360</v>
      </c>
      <c r="M1703" s="110">
        <f>IFERROR(IF(Table25[[#This Row],[Contract End Date]]="99/99/9999","No End",IF(AND(MONTH(Table25[[#This Row],[Contract End Date]])&gt;6,MONTH(Table25[[#This Row],[Contract End Date]])&lt;=12),YEAR(Table25[[#This Row],[Contract End Date]])+1,YEAR(Table25[[#This Row],[Contract End Date]]))),"")</f>
        <v>2030</v>
      </c>
      <c r="N1703" s="111">
        <f>Table25[[#This Row],[FY Formula end]]</f>
        <v>2030</v>
      </c>
      <c r="O1703" s="112" t="str">
        <f>IF(Table25[[#This Row],[Year End]]="No End","No End","FY"&amp;" "&amp;Table25[[#This Row],[Year End]])</f>
        <v>FY 2030</v>
      </c>
      <c r="P1703" s="27"/>
      <c r="Q1703" s="104">
        <f>_xlfn.IFNA(IF($B1703="","",VLOOKUP($B1703,'SWC Towers'!$A:$Q,$Q$2,FALSE)),"")</f>
        <v>0.2</v>
      </c>
      <c r="R1703" s="106" t="str">
        <f>_xlfn.IFNA(IF($B1703="","",VLOOKUP($B1703,'SWC Towers'!$A:$Q,$R$2,FALSE)),"")</f>
        <v/>
      </c>
      <c r="S1703" s="106" t="str">
        <f>_xlfn.IFNA(IF($B1703="","",VLOOKUP($B1703,'SWC Towers'!$A:$Q,$S$2,FALSE)),"")</f>
        <v/>
      </c>
      <c r="T1703" s="106" t="str">
        <f>_xlfn.IFNA(IF($B1703="","",VLOOKUP($B1703,'SWC Towers'!$A:$Q,$T$2,FALSE)),"")</f>
        <v/>
      </c>
      <c r="U1703" s="104">
        <f>_xlfn.IFNA(IF($B1703="","",VLOOKUP($B1703,'SWC Towers'!$A:$Q,$U$2,FALSE)),"")</f>
        <v>0.4</v>
      </c>
      <c r="V1703" s="104" t="str">
        <f>_xlfn.IFNA(IF($B1703="","",VLOOKUP($B1703,'SWC Towers'!$A:$Q,$V$2,FALSE)),"")</f>
        <v/>
      </c>
      <c r="W1703" s="104">
        <f>_xlfn.IFNA(IF($B1703="","",VLOOKUP($B1703,'SWC Towers'!$A:$Q,$W$2,FALSE)),"")</f>
        <v>0.4</v>
      </c>
      <c r="X1703" s="104" t="str">
        <f>_xlfn.IFNA(IF($B1703="","",VLOOKUP($B1703,'SWC Towers'!$A:$Q,$X$2,FALSE)),"")</f>
        <v/>
      </c>
      <c r="Y1703" s="104" t="str">
        <f>_xlfn.IFNA(IF($B1703="","",VLOOKUP($B1703,'SWC Towers'!$A:$Q,$Y$2,FALSE)),"")</f>
        <v/>
      </c>
      <c r="Z1703" s="104" t="str">
        <f>_xlfn.IFNA(IF($B1703="","",VLOOKUP($B1703,'SWC Towers'!$A:$Q,$Z$2,FALSE)),"")</f>
        <v/>
      </c>
      <c r="AA1703" s="104" t="str">
        <f>_xlfn.IFNA(IF($B1703="","",VLOOKUP($B1703,'SWC Towers'!$A:$Q,$AA$2,FALSE)),"")</f>
        <v/>
      </c>
      <c r="AB1703" s="106" t="str">
        <f>_xlfn.IFNA(IF($B1703="","",VLOOKUP($B1703,'SWC Towers'!$A:$Q,$AB$2,FALSE)),"")</f>
        <v/>
      </c>
      <c r="AC1703" s="20">
        <f>SUM(Table25[[#This Row],[IT Tower: Application]:[Other/Non-IT ]])</f>
        <v>1</v>
      </c>
      <c r="AD1703" s="67"/>
      <c r="AE1703" s="67"/>
      <c r="AF1703" s="67"/>
      <c r="AG1703" s="67"/>
      <c r="AH1703" s="67"/>
      <c r="AI1703" s="67"/>
      <c r="AJ1703" s="67"/>
      <c r="AK1703" s="67"/>
      <c r="AL1703" s="67"/>
      <c r="AM1703" s="67"/>
      <c r="AN1703" s="67"/>
      <c r="AO1703" s="67"/>
      <c r="AP1703" s="67"/>
      <c r="AQ1703" s="67"/>
      <c r="AR1703" s="67"/>
      <c r="AS1703" s="67"/>
      <c r="AT1703" s="67"/>
      <c r="AU1703" s="67"/>
      <c r="AV1703" s="67"/>
      <c r="AW1703" s="67"/>
      <c r="AX1703" s="67">
        <v>0</v>
      </c>
      <c r="AY1703" s="67">
        <v>909427</v>
      </c>
      <c r="AZ1703" s="67">
        <v>1078876</v>
      </c>
      <c r="BA1703" s="67">
        <v>1337396</v>
      </c>
      <c r="BB1703" s="113">
        <v>1535217</v>
      </c>
      <c r="BC1703" s="113">
        <v>1522172</v>
      </c>
      <c r="BD1703" s="113"/>
      <c r="BE1703" s="113"/>
      <c r="BF1703" s="113"/>
      <c r="BG1703" s="113"/>
      <c r="BH1703" s="113"/>
      <c r="BI1703" s="113"/>
      <c r="BJ1703" s="113"/>
      <c r="BK1703" s="113"/>
      <c r="BL1703" s="113"/>
      <c r="BM1703" s="113"/>
      <c r="BN1703" s="113"/>
      <c r="BO1703" s="113"/>
      <c r="BP1703" s="113"/>
      <c r="BQ1703" s="113"/>
      <c r="BR1703" s="113"/>
      <c r="BS1703" s="113"/>
      <c r="BT1703" s="113"/>
      <c r="BU1703" s="113"/>
      <c r="BV1703" s="113"/>
      <c r="BW1703" s="113"/>
      <c r="BX1703" s="113"/>
      <c r="BY1703" s="113"/>
      <c r="BZ1703" s="113"/>
      <c r="CA1703" s="67"/>
      <c r="CB1703" s="113"/>
      <c r="CC1703" s="69">
        <f>SUM(Table25[[#This Row],[Contract Amount FY00]:[Contract Amount FY50]])</f>
        <v>6383088</v>
      </c>
      <c r="CD1703" s="114"/>
    </row>
    <row r="1704" spans="1:82" x14ac:dyDescent="0.25">
      <c r="A1704" s="122" t="s">
        <v>2022</v>
      </c>
      <c r="B1704" s="122" t="s">
        <v>278</v>
      </c>
      <c r="C1704" s="122" t="s">
        <v>3188</v>
      </c>
      <c r="E1704" s="26" t="str">
        <f>IFERROR(IF(VLOOKUP(Table25[[#This Row],[Contract No.]],Table3[#All],3,FALSE)="","No","Yes"),"")</f>
        <v>Yes</v>
      </c>
      <c r="F1704" s="107" t="str">
        <f>IFERROR(VLOOKUP(Table25[[#This Row],[Contract No.]],Table3[#All],3,FALSE),"")</f>
        <v>NASPO</v>
      </c>
      <c r="G1704" s="107" t="str">
        <f>IFERROR(IF(Table25[[#This Row],[Cooperative Purchase
(Yes/No)]]="Yes","Yes",IF(VLOOKUP(Table25[[#This Row],[Contract No.]],Table3[#All],1,FALSE)=Table25[[#This Row],[Contract No.]],"Yes","No")),"No")</f>
        <v>Yes</v>
      </c>
      <c r="H1704" s="51">
        <f>IFERROR(VLOOKUP(Table25[[#This Row],[Contract No.]],Table3[#All],4,FALSE),"")</f>
        <v>42917</v>
      </c>
      <c r="I1704" s="28">
        <f>IFERROR(IF(AND(MONTH(Table25[[#This Row],[Contract Start Date]])&gt;6,MONTH(Table25[[#This Row],[Contract Start Date]])&lt;=12),YEAR(Table25[[#This Row],[Contract Start Date]])+1,YEAR(Table25[[#This Row],[Contract Start Date]])),"")</f>
        <v>2018</v>
      </c>
      <c r="J1704" s="108">
        <f>Table25[[#This Row],[FY Formula start]]</f>
        <v>2018</v>
      </c>
      <c r="K1704" s="59" t="str">
        <f>"FY"&amp;" "&amp;Table25[[#This Row],[Year Start]]</f>
        <v>FY 2018</v>
      </c>
      <c r="L1704" s="109">
        <f>IFERROR(VLOOKUP(Table25[[#This Row],[Contract No.]],Table3[#All],5,FALSE),"")</f>
        <v>46280</v>
      </c>
      <c r="M1704" s="110">
        <f>IFERROR(IF(Table25[[#This Row],[Contract End Date]]="99/99/9999","No End",IF(AND(MONTH(Table25[[#This Row],[Contract End Date]])&gt;6,MONTH(Table25[[#This Row],[Contract End Date]])&lt;=12),YEAR(Table25[[#This Row],[Contract End Date]])+1,YEAR(Table25[[#This Row],[Contract End Date]]))),"")</f>
        <v>2027</v>
      </c>
      <c r="N1704" s="111">
        <f>Table25[[#This Row],[FY Formula end]]</f>
        <v>2027</v>
      </c>
      <c r="O1704" s="112" t="str">
        <f>IF(Table25[[#This Row],[Year End]]="No End","No End","FY"&amp;" "&amp;Table25[[#This Row],[Year End]])</f>
        <v>FY 2027</v>
      </c>
      <c r="P1704" s="27"/>
      <c r="Q1704" s="104">
        <f>_xlfn.IFNA(IF($B1704="","",VLOOKUP($B1704,'SWC Towers'!$A:$Q,$Q$2,FALSE)),"")</f>
        <v>0.4</v>
      </c>
      <c r="R1704" s="106" t="str">
        <f>_xlfn.IFNA(IF($B1704="","",VLOOKUP($B1704,'SWC Towers'!$A:$Q,$R$2,FALSE)),"")</f>
        <v/>
      </c>
      <c r="S1704" s="106" t="str">
        <f>_xlfn.IFNA(IF($B1704="","",VLOOKUP($B1704,'SWC Towers'!$A:$Q,$S$2,FALSE)),"")</f>
        <v/>
      </c>
      <c r="T1704" s="106">
        <f>_xlfn.IFNA(IF($B1704="","",VLOOKUP($B1704,'SWC Towers'!$A:$Q,$T$2,FALSE)),"")</f>
        <v>0.05</v>
      </c>
      <c r="U1704" s="104" t="str">
        <f>_xlfn.IFNA(IF($B1704="","",VLOOKUP($B1704,'SWC Towers'!$A:$Q,$U$2,FALSE)),"")</f>
        <v/>
      </c>
      <c r="V1704" s="104" t="str">
        <f>_xlfn.IFNA(IF($B1704="","",VLOOKUP($B1704,'SWC Towers'!$A:$Q,$V$2,FALSE)),"")</f>
        <v/>
      </c>
      <c r="W1704" s="104">
        <f>_xlfn.IFNA(IF($B1704="","",VLOOKUP($B1704,'SWC Towers'!$A:$Q,$W$2,FALSE)),"")</f>
        <v>0.1</v>
      </c>
      <c r="X1704" s="104" t="str">
        <f>_xlfn.IFNA(IF($B1704="","",VLOOKUP($B1704,'SWC Towers'!$A:$Q,$X$2,FALSE)),"")</f>
        <v/>
      </c>
      <c r="Y1704" s="104">
        <f>_xlfn.IFNA(IF($B1704="","",VLOOKUP($B1704,'SWC Towers'!$A:$Q,$Y$2,FALSE)),"")</f>
        <v>0.05</v>
      </c>
      <c r="Z1704" s="104" t="str">
        <f>_xlfn.IFNA(IF($B1704="","",VLOOKUP($B1704,'SWC Towers'!$A:$Q,$Z$2,FALSE)),"")</f>
        <v/>
      </c>
      <c r="AA1704" s="104">
        <f>_xlfn.IFNA(IF($B1704="","",VLOOKUP($B1704,'SWC Towers'!$A:$Q,$AA$2,FALSE)),"")</f>
        <v>0.4</v>
      </c>
      <c r="AB1704" s="106" t="str">
        <f>_xlfn.IFNA(IF($B1704="","",VLOOKUP($B1704,'SWC Towers'!$A:$Q,$AB$2,FALSE)),"")</f>
        <v/>
      </c>
      <c r="AC1704" s="20">
        <f>SUM(Table25[[#This Row],[IT Tower: Application]:[Other/Non-IT ]])</f>
        <v>1</v>
      </c>
      <c r="AD1704" s="67"/>
      <c r="AE1704" s="67"/>
      <c r="AF1704" s="67"/>
      <c r="AG1704" s="67"/>
      <c r="AH1704" s="67"/>
      <c r="AI1704" s="67"/>
      <c r="AJ1704" s="67"/>
      <c r="AK1704" s="67"/>
      <c r="AL1704" s="67"/>
      <c r="AM1704" s="67"/>
      <c r="AN1704" s="67"/>
      <c r="AO1704" s="67"/>
      <c r="AP1704" s="67"/>
      <c r="AQ1704" s="67"/>
      <c r="AR1704" s="67"/>
      <c r="AS1704" s="67"/>
      <c r="AT1704" s="67"/>
      <c r="AU1704" s="67"/>
      <c r="AV1704" s="67"/>
      <c r="AW1704" s="67"/>
      <c r="AX1704" s="67"/>
      <c r="AY1704" s="67">
        <v>465020</v>
      </c>
      <c r="AZ1704" s="67">
        <v>0</v>
      </c>
      <c r="BA1704" s="67">
        <v>40555</v>
      </c>
      <c r="BB1704" s="113">
        <v>1160211</v>
      </c>
      <c r="BC1704" s="113">
        <v>806842</v>
      </c>
      <c r="BD1704" s="113"/>
      <c r="BE1704" s="113"/>
      <c r="BF1704" s="113"/>
      <c r="BG1704" s="113"/>
      <c r="BH1704" s="113"/>
      <c r="BI1704" s="113"/>
      <c r="BJ1704" s="113"/>
      <c r="BK1704" s="113"/>
      <c r="BL1704" s="113"/>
      <c r="BM1704" s="113"/>
      <c r="BN1704" s="113"/>
      <c r="BO1704" s="113"/>
      <c r="BP1704" s="113"/>
      <c r="BQ1704" s="113"/>
      <c r="BR1704" s="113"/>
      <c r="BS1704" s="113"/>
      <c r="BT1704" s="113"/>
      <c r="BU1704" s="113"/>
      <c r="BV1704" s="113"/>
      <c r="BW1704" s="113"/>
      <c r="BX1704" s="113"/>
      <c r="BY1704" s="113"/>
      <c r="BZ1704" s="113"/>
      <c r="CA1704" s="67"/>
      <c r="CB1704" s="113"/>
      <c r="CC1704" s="69">
        <f>SUM(Table25[[#This Row],[Contract Amount FY00]:[Contract Amount FY50]])</f>
        <v>2472628</v>
      </c>
      <c r="CD1704" s="114"/>
    </row>
    <row r="1705" spans="1:82" x14ac:dyDescent="0.25">
      <c r="A1705" s="122" t="s">
        <v>2022</v>
      </c>
      <c r="B1705" s="122" t="s">
        <v>278</v>
      </c>
      <c r="C1705" s="122" t="s">
        <v>1845</v>
      </c>
      <c r="E1705" s="26" t="str">
        <f>IFERROR(IF(VLOOKUP(Table25[[#This Row],[Contract No.]],Table3[#All],3,FALSE)="","No","Yes"),"")</f>
        <v>Yes</v>
      </c>
      <c r="F1705" s="107" t="str">
        <f>IFERROR(VLOOKUP(Table25[[#This Row],[Contract No.]],Table3[#All],3,FALSE),"")</f>
        <v>NASPO</v>
      </c>
      <c r="G1705" s="107" t="str">
        <f>IFERROR(IF(Table25[[#This Row],[Cooperative Purchase
(Yes/No)]]="Yes","Yes",IF(VLOOKUP(Table25[[#This Row],[Contract No.]],Table3[#All],1,FALSE)=Table25[[#This Row],[Contract No.]],"Yes","No")),"No")</f>
        <v>Yes</v>
      </c>
      <c r="H1705" s="51">
        <f>IFERROR(VLOOKUP(Table25[[#This Row],[Contract No.]],Table3[#All],4,FALSE),"")</f>
        <v>42917</v>
      </c>
      <c r="I1705" s="28">
        <f>IFERROR(IF(AND(MONTH(Table25[[#This Row],[Contract Start Date]])&gt;6,MONTH(Table25[[#This Row],[Contract Start Date]])&lt;=12),YEAR(Table25[[#This Row],[Contract Start Date]])+1,YEAR(Table25[[#This Row],[Contract Start Date]])),"")</f>
        <v>2018</v>
      </c>
      <c r="J1705" s="108">
        <f>Table25[[#This Row],[FY Formula start]]</f>
        <v>2018</v>
      </c>
      <c r="K1705" s="59" t="str">
        <f>"FY"&amp;" "&amp;Table25[[#This Row],[Year Start]]</f>
        <v>FY 2018</v>
      </c>
      <c r="L1705" s="109">
        <f>IFERROR(VLOOKUP(Table25[[#This Row],[Contract No.]],Table3[#All],5,FALSE),"")</f>
        <v>46280</v>
      </c>
      <c r="M1705" s="110">
        <f>IFERROR(IF(Table25[[#This Row],[Contract End Date]]="99/99/9999","No End",IF(AND(MONTH(Table25[[#This Row],[Contract End Date]])&gt;6,MONTH(Table25[[#This Row],[Contract End Date]])&lt;=12),YEAR(Table25[[#This Row],[Contract End Date]])+1,YEAR(Table25[[#This Row],[Contract End Date]]))),"")</f>
        <v>2027</v>
      </c>
      <c r="N1705" s="111">
        <f>Table25[[#This Row],[FY Formula end]]</f>
        <v>2027</v>
      </c>
      <c r="O1705" s="112" t="str">
        <f>IF(Table25[[#This Row],[Year End]]="No End","No End","FY"&amp;" "&amp;Table25[[#This Row],[Year End]])</f>
        <v>FY 2027</v>
      </c>
      <c r="P1705" s="27"/>
      <c r="Q1705" s="104">
        <f>_xlfn.IFNA(IF($B1705="","",VLOOKUP($B1705,'SWC Towers'!$A:$Q,$Q$2,FALSE)),"")</f>
        <v>0.4</v>
      </c>
      <c r="R1705" s="106" t="str">
        <f>_xlfn.IFNA(IF($B1705="","",VLOOKUP($B1705,'SWC Towers'!$A:$Q,$R$2,FALSE)),"")</f>
        <v/>
      </c>
      <c r="S1705" s="106" t="str">
        <f>_xlfn.IFNA(IF($B1705="","",VLOOKUP($B1705,'SWC Towers'!$A:$Q,$S$2,FALSE)),"")</f>
        <v/>
      </c>
      <c r="T1705" s="106">
        <f>_xlfn.IFNA(IF($B1705="","",VLOOKUP($B1705,'SWC Towers'!$A:$Q,$T$2,FALSE)),"")</f>
        <v>0.05</v>
      </c>
      <c r="U1705" s="104" t="str">
        <f>_xlfn.IFNA(IF($B1705="","",VLOOKUP($B1705,'SWC Towers'!$A:$Q,$U$2,FALSE)),"")</f>
        <v/>
      </c>
      <c r="V1705" s="104" t="str">
        <f>_xlfn.IFNA(IF($B1705="","",VLOOKUP($B1705,'SWC Towers'!$A:$Q,$V$2,FALSE)),"")</f>
        <v/>
      </c>
      <c r="W1705" s="104">
        <f>_xlfn.IFNA(IF($B1705="","",VLOOKUP($B1705,'SWC Towers'!$A:$Q,$W$2,FALSE)),"")</f>
        <v>0.1</v>
      </c>
      <c r="X1705" s="104" t="str">
        <f>_xlfn.IFNA(IF($B1705="","",VLOOKUP($B1705,'SWC Towers'!$A:$Q,$X$2,FALSE)),"")</f>
        <v/>
      </c>
      <c r="Y1705" s="104">
        <f>_xlfn.IFNA(IF($B1705="","",VLOOKUP($B1705,'SWC Towers'!$A:$Q,$Y$2,FALSE)),"")</f>
        <v>0.05</v>
      </c>
      <c r="Z1705" s="104" t="str">
        <f>_xlfn.IFNA(IF($B1705="","",VLOOKUP($B1705,'SWC Towers'!$A:$Q,$Z$2,FALSE)),"")</f>
        <v/>
      </c>
      <c r="AA1705" s="104">
        <f>_xlfn.IFNA(IF($B1705="","",VLOOKUP($B1705,'SWC Towers'!$A:$Q,$AA$2,FALSE)),"")</f>
        <v>0.4</v>
      </c>
      <c r="AB1705" s="106" t="str">
        <f>_xlfn.IFNA(IF($B1705="","",VLOOKUP($B1705,'SWC Towers'!$A:$Q,$AB$2,FALSE)),"")</f>
        <v/>
      </c>
      <c r="AC1705" s="20">
        <f>SUM(Table25[[#This Row],[IT Tower: Application]:[Other/Non-IT ]])</f>
        <v>1</v>
      </c>
      <c r="AD1705" s="67"/>
      <c r="AE1705" s="67"/>
      <c r="AF1705" s="67"/>
      <c r="AG1705" s="67"/>
      <c r="AH1705" s="67"/>
      <c r="AI1705" s="67"/>
      <c r="AJ1705" s="67"/>
      <c r="AK1705" s="67"/>
      <c r="AL1705" s="67"/>
      <c r="AM1705" s="67"/>
      <c r="AN1705" s="67"/>
      <c r="AO1705" s="67"/>
      <c r="AP1705" s="67"/>
      <c r="AQ1705" s="67"/>
      <c r="AR1705" s="67"/>
      <c r="AS1705" s="67"/>
      <c r="AT1705" s="67"/>
      <c r="AU1705" s="67"/>
      <c r="AV1705" s="67"/>
      <c r="AW1705" s="67"/>
      <c r="AX1705" s="67"/>
      <c r="AY1705" s="67"/>
      <c r="AZ1705" s="67"/>
      <c r="BA1705" s="67"/>
      <c r="BB1705" s="113">
        <v>0</v>
      </c>
      <c r="BC1705" s="113">
        <v>277593</v>
      </c>
      <c r="BD1705" s="113"/>
      <c r="BE1705" s="113"/>
      <c r="BF1705" s="113"/>
      <c r="BG1705" s="113"/>
      <c r="BH1705" s="113"/>
      <c r="BI1705" s="113"/>
      <c r="BJ1705" s="113"/>
      <c r="BK1705" s="113"/>
      <c r="BL1705" s="113"/>
      <c r="BM1705" s="113"/>
      <c r="BN1705" s="113"/>
      <c r="BO1705" s="113"/>
      <c r="BP1705" s="113"/>
      <c r="BQ1705" s="113"/>
      <c r="BR1705" s="113"/>
      <c r="BS1705" s="113"/>
      <c r="BT1705" s="113"/>
      <c r="BU1705" s="113"/>
      <c r="BV1705" s="113"/>
      <c r="BW1705" s="113"/>
      <c r="BX1705" s="113"/>
      <c r="BY1705" s="113"/>
      <c r="BZ1705" s="113"/>
      <c r="CA1705" s="67"/>
      <c r="CB1705" s="113"/>
      <c r="CC1705" s="69">
        <f>SUM(Table25[[#This Row],[Contract Amount FY00]:[Contract Amount FY50]])</f>
        <v>277593</v>
      </c>
      <c r="CD1705" s="114"/>
    </row>
    <row r="1706" spans="1:82" x14ac:dyDescent="0.25">
      <c r="A1706" s="122" t="s">
        <v>2022</v>
      </c>
      <c r="B1706" s="122" t="s">
        <v>278</v>
      </c>
      <c r="C1706" s="122" t="s">
        <v>441</v>
      </c>
      <c r="E1706" s="26" t="str">
        <f>IFERROR(IF(VLOOKUP(Table25[[#This Row],[Contract No.]],Table3[#All],3,FALSE)="","No","Yes"),"")</f>
        <v>Yes</v>
      </c>
      <c r="F1706" s="107" t="str">
        <f>IFERROR(VLOOKUP(Table25[[#This Row],[Contract No.]],Table3[#All],3,FALSE),"")</f>
        <v>NASPO</v>
      </c>
      <c r="G1706" s="107" t="str">
        <f>IFERROR(IF(Table25[[#This Row],[Cooperative Purchase
(Yes/No)]]="Yes","Yes",IF(VLOOKUP(Table25[[#This Row],[Contract No.]],Table3[#All],1,FALSE)=Table25[[#This Row],[Contract No.]],"Yes","No")),"No")</f>
        <v>Yes</v>
      </c>
      <c r="H1706" s="51">
        <f>IFERROR(VLOOKUP(Table25[[#This Row],[Contract No.]],Table3[#All],4,FALSE),"")</f>
        <v>42917</v>
      </c>
      <c r="I1706" s="28">
        <f>IFERROR(IF(AND(MONTH(Table25[[#This Row],[Contract Start Date]])&gt;6,MONTH(Table25[[#This Row],[Contract Start Date]])&lt;=12),YEAR(Table25[[#This Row],[Contract Start Date]])+1,YEAR(Table25[[#This Row],[Contract Start Date]])),"")</f>
        <v>2018</v>
      </c>
      <c r="J1706" s="108">
        <f>Table25[[#This Row],[FY Formula start]]</f>
        <v>2018</v>
      </c>
      <c r="K1706" s="59" t="str">
        <f>"FY"&amp;" "&amp;Table25[[#This Row],[Year Start]]</f>
        <v>FY 2018</v>
      </c>
      <c r="L1706" s="109">
        <f>IFERROR(VLOOKUP(Table25[[#This Row],[Contract No.]],Table3[#All],5,FALSE),"")</f>
        <v>46280</v>
      </c>
      <c r="M1706" s="110">
        <f>IFERROR(IF(Table25[[#This Row],[Contract End Date]]="99/99/9999","No End",IF(AND(MONTH(Table25[[#This Row],[Contract End Date]])&gt;6,MONTH(Table25[[#This Row],[Contract End Date]])&lt;=12),YEAR(Table25[[#This Row],[Contract End Date]])+1,YEAR(Table25[[#This Row],[Contract End Date]]))),"")</f>
        <v>2027</v>
      </c>
      <c r="N1706" s="111">
        <f>Table25[[#This Row],[FY Formula end]]</f>
        <v>2027</v>
      </c>
      <c r="O1706" s="112" t="str">
        <f>IF(Table25[[#This Row],[Year End]]="No End","No End","FY"&amp;" "&amp;Table25[[#This Row],[Year End]])</f>
        <v>FY 2027</v>
      </c>
      <c r="P1706" s="27"/>
      <c r="Q1706" s="104">
        <f>_xlfn.IFNA(IF($B1706="","",VLOOKUP($B1706,'SWC Towers'!$A:$Q,$Q$2,FALSE)),"")</f>
        <v>0.4</v>
      </c>
      <c r="R1706" s="106" t="str">
        <f>_xlfn.IFNA(IF($B1706="","",VLOOKUP($B1706,'SWC Towers'!$A:$Q,$R$2,FALSE)),"")</f>
        <v/>
      </c>
      <c r="S1706" s="106" t="str">
        <f>_xlfn.IFNA(IF($B1706="","",VLOOKUP($B1706,'SWC Towers'!$A:$Q,$S$2,FALSE)),"")</f>
        <v/>
      </c>
      <c r="T1706" s="106">
        <f>_xlfn.IFNA(IF($B1706="","",VLOOKUP($B1706,'SWC Towers'!$A:$Q,$T$2,FALSE)),"")</f>
        <v>0.05</v>
      </c>
      <c r="U1706" s="104" t="str">
        <f>_xlfn.IFNA(IF($B1706="","",VLOOKUP($B1706,'SWC Towers'!$A:$Q,$U$2,FALSE)),"")</f>
        <v/>
      </c>
      <c r="V1706" s="104" t="str">
        <f>_xlfn.IFNA(IF($B1706="","",VLOOKUP($B1706,'SWC Towers'!$A:$Q,$V$2,FALSE)),"")</f>
        <v/>
      </c>
      <c r="W1706" s="104">
        <f>_xlfn.IFNA(IF($B1706="","",VLOOKUP($B1706,'SWC Towers'!$A:$Q,$W$2,FALSE)),"")</f>
        <v>0.1</v>
      </c>
      <c r="X1706" s="104" t="str">
        <f>_xlfn.IFNA(IF($B1706="","",VLOOKUP($B1706,'SWC Towers'!$A:$Q,$X$2,FALSE)),"")</f>
        <v/>
      </c>
      <c r="Y1706" s="104">
        <f>_xlfn.IFNA(IF($B1706="","",VLOOKUP($B1706,'SWC Towers'!$A:$Q,$Y$2,FALSE)),"")</f>
        <v>0.05</v>
      </c>
      <c r="Z1706" s="104" t="str">
        <f>_xlfn.IFNA(IF($B1706="","",VLOOKUP($B1706,'SWC Towers'!$A:$Q,$Z$2,FALSE)),"")</f>
        <v/>
      </c>
      <c r="AA1706" s="104">
        <f>_xlfn.IFNA(IF($B1706="","",VLOOKUP($B1706,'SWC Towers'!$A:$Q,$AA$2,FALSE)),"")</f>
        <v>0.4</v>
      </c>
      <c r="AB1706" s="106" t="str">
        <f>_xlfn.IFNA(IF($B1706="","",VLOOKUP($B1706,'SWC Towers'!$A:$Q,$AB$2,FALSE)),"")</f>
        <v/>
      </c>
      <c r="AC1706" s="20">
        <f>SUM(Table25[[#This Row],[IT Tower: Application]:[Other/Non-IT ]])</f>
        <v>1</v>
      </c>
      <c r="AD1706" s="67"/>
      <c r="AE1706" s="67"/>
      <c r="AF1706" s="67"/>
      <c r="AG1706" s="67"/>
      <c r="AH1706" s="67"/>
      <c r="AI1706" s="67"/>
      <c r="AJ1706" s="67"/>
      <c r="AK1706" s="67"/>
      <c r="AL1706" s="67"/>
      <c r="AM1706" s="67"/>
      <c r="AN1706" s="67"/>
      <c r="AO1706" s="67"/>
      <c r="AP1706" s="67"/>
      <c r="AQ1706" s="67"/>
      <c r="AR1706" s="67"/>
      <c r="AS1706" s="67"/>
      <c r="AT1706" s="67"/>
      <c r="AU1706" s="67"/>
      <c r="AV1706" s="67"/>
      <c r="AW1706" s="67"/>
      <c r="AX1706" s="67"/>
      <c r="AY1706" s="67"/>
      <c r="AZ1706" s="67"/>
      <c r="BA1706" s="67">
        <v>51600</v>
      </c>
      <c r="BB1706" s="113">
        <v>110930</v>
      </c>
      <c r="BC1706" s="113">
        <v>22236</v>
      </c>
      <c r="BD1706" s="113"/>
      <c r="BE1706" s="113"/>
      <c r="BF1706" s="113"/>
      <c r="BG1706" s="113"/>
      <c r="BH1706" s="113"/>
      <c r="BI1706" s="113"/>
      <c r="BJ1706" s="113"/>
      <c r="BK1706" s="113"/>
      <c r="BL1706" s="113"/>
      <c r="BM1706" s="113"/>
      <c r="BN1706" s="113"/>
      <c r="BO1706" s="113"/>
      <c r="BP1706" s="113"/>
      <c r="BQ1706" s="113"/>
      <c r="BR1706" s="113"/>
      <c r="BS1706" s="113"/>
      <c r="BT1706" s="113"/>
      <c r="BU1706" s="113"/>
      <c r="BV1706" s="113"/>
      <c r="BW1706" s="113"/>
      <c r="BX1706" s="113"/>
      <c r="BY1706" s="113"/>
      <c r="BZ1706" s="113"/>
      <c r="CA1706" s="67"/>
      <c r="CB1706" s="113"/>
      <c r="CC1706" s="69">
        <f>SUM(Table25[[#This Row],[Contract Amount FY00]:[Contract Amount FY50]])</f>
        <v>184766</v>
      </c>
      <c r="CD1706" s="114"/>
    </row>
    <row r="1707" spans="1:82" x14ac:dyDescent="0.25">
      <c r="A1707" s="122" t="s">
        <v>2022</v>
      </c>
      <c r="B1707" s="122" t="s">
        <v>278</v>
      </c>
      <c r="C1707" s="122" t="s">
        <v>279</v>
      </c>
      <c r="E1707" s="26" t="str">
        <f>IFERROR(IF(VLOOKUP(Table25[[#This Row],[Contract No.]],Table3[#All],3,FALSE)="","No","Yes"),"")</f>
        <v>Yes</v>
      </c>
      <c r="F1707" s="107" t="str">
        <f>IFERROR(VLOOKUP(Table25[[#This Row],[Contract No.]],Table3[#All],3,FALSE),"")</f>
        <v>NASPO</v>
      </c>
      <c r="G1707" s="107" t="str">
        <f>IFERROR(IF(Table25[[#This Row],[Cooperative Purchase
(Yes/No)]]="Yes","Yes",IF(VLOOKUP(Table25[[#This Row],[Contract No.]],Table3[#All],1,FALSE)=Table25[[#This Row],[Contract No.]],"Yes","No")),"No")</f>
        <v>Yes</v>
      </c>
      <c r="H1707" s="51">
        <f>IFERROR(VLOOKUP(Table25[[#This Row],[Contract No.]],Table3[#All],4,FALSE),"")</f>
        <v>42917</v>
      </c>
      <c r="I1707" s="28">
        <f>IFERROR(IF(AND(MONTH(Table25[[#This Row],[Contract Start Date]])&gt;6,MONTH(Table25[[#This Row],[Contract Start Date]])&lt;=12),YEAR(Table25[[#This Row],[Contract Start Date]])+1,YEAR(Table25[[#This Row],[Contract Start Date]])),"")</f>
        <v>2018</v>
      </c>
      <c r="J1707" s="108">
        <f>Table25[[#This Row],[FY Formula start]]</f>
        <v>2018</v>
      </c>
      <c r="K1707" s="59" t="str">
        <f>"FY"&amp;" "&amp;Table25[[#This Row],[Year Start]]</f>
        <v>FY 2018</v>
      </c>
      <c r="L1707" s="109">
        <f>IFERROR(VLOOKUP(Table25[[#This Row],[Contract No.]],Table3[#All],5,FALSE),"")</f>
        <v>46280</v>
      </c>
      <c r="M1707" s="110">
        <f>IFERROR(IF(Table25[[#This Row],[Contract End Date]]="99/99/9999","No End",IF(AND(MONTH(Table25[[#This Row],[Contract End Date]])&gt;6,MONTH(Table25[[#This Row],[Contract End Date]])&lt;=12),YEAR(Table25[[#This Row],[Contract End Date]])+1,YEAR(Table25[[#This Row],[Contract End Date]]))),"")</f>
        <v>2027</v>
      </c>
      <c r="N1707" s="111">
        <f>Table25[[#This Row],[FY Formula end]]</f>
        <v>2027</v>
      </c>
      <c r="O1707" s="112" t="str">
        <f>IF(Table25[[#This Row],[Year End]]="No End","No End","FY"&amp;" "&amp;Table25[[#This Row],[Year End]])</f>
        <v>FY 2027</v>
      </c>
      <c r="P1707" s="27"/>
      <c r="Q1707" s="104">
        <f>_xlfn.IFNA(IF($B1707="","",VLOOKUP($B1707,'SWC Towers'!$A:$Q,$Q$2,FALSE)),"")</f>
        <v>0.4</v>
      </c>
      <c r="R1707" s="106" t="str">
        <f>_xlfn.IFNA(IF($B1707="","",VLOOKUP($B1707,'SWC Towers'!$A:$Q,$R$2,FALSE)),"")</f>
        <v/>
      </c>
      <c r="S1707" s="106" t="str">
        <f>_xlfn.IFNA(IF($B1707="","",VLOOKUP($B1707,'SWC Towers'!$A:$Q,$S$2,FALSE)),"")</f>
        <v/>
      </c>
      <c r="T1707" s="106">
        <f>_xlfn.IFNA(IF($B1707="","",VLOOKUP($B1707,'SWC Towers'!$A:$Q,$T$2,FALSE)),"")</f>
        <v>0.05</v>
      </c>
      <c r="U1707" s="104" t="str">
        <f>_xlfn.IFNA(IF($B1707="","",VLOOKUP($B1707,'SWC Towers'!$A:$Q,$U$2,FALSE)),"")</f>
        <v/>
      </c>
      <c r="V1707" s="104" t="str">
        <f>_xlfn.IFNA(IF($B1707="","",VLOOKUP($B1707,'SWC Towers'!$A:$Q,$V$2,FALSE)),"")</f>
        <v/>
      </c>
      <c r="W1707" s="104">
        <f>_xlfn.IFNA(IF($B1707="","",VLOOKUP($B1707,'SWC Towers'!$A:$Q,$W$2,FALSE)),"")</f>
        <v>0.1</v>
      </c>
      <c r="X1707" s="104" t="str">
        <f>_xlfn.IFNA(IF($B1707="","",VLOOKUP($B1707,'SWC Towers'!$A:$Q,$X$2,FALSE)),"")</f>
        <v/>
      </c>
      <c r="Y1707" s="104">
        <f>_xlfn.IFNA(IF($B1707="","",VLOOKUP($B1707,'SWC Towers'!$A:$Q,$Y$2,FALSE)),"")</f>
        <v>0.05</v>
      </c>
      <c r="Z1707" s="104" t="str">
        <f>_xlfn.IFNA(IF($B1707="","",VLOOKUP($B1707,'SWC Towers'!$A:$Q,$Z$2,FALSE)),"")</f>
        <v/>
      </c>
      <c r="AA1707" s="104">
        <f>_xlfn.IFNA(IF($B1707="","",VLOOKUP($B1707,'SWC Towers'!$A:$Q,$AA$2,FALSE)),"")</f>
        <v>0.4</v>
      </c>
      <c r="AB1707" s="106" t="str">
        <f>_xlfn.IFNA(IF($B1707="","",VLOOKUP($B1707,'SWC Towers'!$A:$Q,$AB$2,FALSE)),"")</f>
        <v/>
      </c>
      <c r="AC1707" s="20">
        <f>SUM(Table25[[#This Row],[IT Tower: Application]:[Other/Non-IT ]])</f>
        <v>1</v>
      </c>
      <c r="AD1707" s="67"/>
      <c r="AE1707" s="67"/>
      <c r="AF1707" s="67"/>
      <c r="AG1707" s="67"/>
      <c r="AH1707" s="67"/>
      <c r="AI1707" s="67"/>
      <c r="AJ1707" s="67"/>
      <c r="AK1707" s="67"/>
      <c r="AL1707" s="67"/>
      <c r="AM1707" s="67"/>
      <c r="AN1707" s="67"/>
      <c r="AO1707" s="67"/>
      <c r="AP1707" s="67"/>
      <c r="AQ1707" s="67"/>
      <c r="AR1707" s="67"/>
      <c r="AS1707" s="67"/>
      <c r="AT1707" s="67"/>
      <c r="AU1707" s="67"/>
      <c r="AV1707" s="67"/>
      <c r="AW1707" s="67"/>
      <c r="AX1707" s="67">
        <v>30727</v>
      </c>
      <c r="AY1707" s="67">
        <v>114576</v>
      </c>
      <c r="AZ1707" s="67">
        <v>1513683</v>
      </c>
      <c r="BA1707" s="67">
        <v>1008080</v>
      </c>
      <c r="BB1707" s="113">
        <v>544241</v>
      </c>
      <c r="BC1707" s="113">
        <v>3409517</v>
      </c>
      <c r="BD1707" s="113"/>
      <c r="BE1707" s="113"/>
      <c r="BF1707" s="113"/>
      <c r="BG1707" s="113"/>
      <c r="BH1707" s="113"/>
      <c r="BI1707" s="113"/>
      <c r="BJ1707" s="113"/>
      <c r="BK1707" s="113"/>
      <c r="BL1707" s="113"/>
      <c r="BM1707" s="113"/>
      <c r="BN1707" s="113"/>
      <c r="BO1707" s="113"/>
      <c r="BP1707" s="113"/>
      <c r="BQ1707" s="113"/>
      <c r="BR1707" s="113"/>
      <c r="BS1707" s="113"/>
      <c r="BT1707" s="113"/>
      <c r="BU1707" s="113"/>
      <c r="BV1707" s="113"/>
      <c r="BW1707" s="113"/>
      <c r="BX1707" s="113"/>
      <c r="BY1707" s="113"/>
      <c r="BZ1707" s="113"/>
      <c r="CA1707" s="67"/>
      <c r="CB1707" s="113"/>
      <c r="CC1707" s="69">
        <f>SUM(Table25[[#This Row],[Contract Amount FY00]:[Contract Amount FY50]])</f>
        <v>6620824</v>
      </c>
      <c r="CD1707" s="114"/>
    </row>
    <row r="1708" spans="1:82" x14ac:dyDescent="0.25">
      <c r="A1708" s="122" t="s">
        <v>2022</v>
      </c>
      <c r="B1708" s="122" t="s">
        <v>3175</v>
      </c>
      <c r="C1708" s="122" t="s">
        <v>3197</v>
      </c>
      <c r="E1708" s="26" t="str">
        <f>IFERROR(IF(VLOOKUP(Table25[[#This Row],[Contract No.]],Table3[#All],3,FALSE)="","No","Yes"),"")</f>
        <v>Yes</v>
      </c>
      <c r="F1708" s="107" t="str">
        <f>IFERROR(VLOOKUP(Table25[[#This Row],[Contract No.]],Table3[#All],3,FALSE),"")</f>
        <v>NASPO</v>
      </c>
      <c r="G1708" s="107" t="str">
        <f>IFERROR(IF(Table25[[#This Row],[Cooperative Purchase
(Yes/No)]]="Yes","Yes",IF(VLOOKUP(Table25[[#This Row],[Contract No.]],Table3[#All],1,FALSE)=Table25[[#This Row],[Contract No.]],"Yes","No")),"No")</f>
        <v>Yes</v>
      </c>
      <c r="H1708" s="51">
        <f>IFERROR(VLOOKUP(Table25[[#This Row],[Contract No.]],Table3[#All],4,FALSE),"")</f>
        <v>45627</v>
      </c>
      <c r="I1708" s="28">
        <f>IFERROR(IF(AND(MONTH(Table25[[#This Row],[Contract Start Date]])&gt;6,MONTH(Table25[[#This Row],[Contract Start Date]])&lt;=12),YEAR(Table25[[#This Row],[Contract Start Date]])+1,YEAR(Table25[[#This Row],[Contract Start Date]])),"")</f>
        <v>2025</v>
      </c>
      <c r="J1708" s="108">
        <f>Table25[[#This Row],[FY Formula start]]</f>
        <v>2025</v>
      </c>
      <c r="K1708" s="59" t="str">
        <f>"FY"&amp;" "&amp;Table25[[#This Row],[Year Start]]</f>
        <v>FY 2025</v>
      </c>
      <c r="L1708" s="109">
        <f>IFERROR(VLOOKUP(Table25[[#This Row],[Contract No.]],Table3[#All],5,FALSE),"")</f>
        <v>47269</v>
      </c>
      <c r="M1708" s="110">
        <f>IFERROR(IF(Table25[[#This Row],[Contract End Date]]="99/99/9999","No End",IF(AND(MONTH(Table25[[#This Row],[Contract End Date]])&gt;6,MONTH(Table25[[#This Row],[Contract End Date]])&lt;=12),YEAR(Table25[[#This Row],[Contract End Date]])+1,YEAR(Table25[[#This Row],[Contract End Date]]))),"")</f>
        <v>2029</v>
      </c>
      <c r="N1708" s="111">
        <f>Table25[[#This Row],[FY Formula end]]</f>
        <v>2029</v>
      </c>
      <c r="O1708" s="112" t="str">
        <f>IF(Table25[[#This Row],[Year End]]="No End","No End","FY"&amp;" "&amp;Table25[[#This Row],[Year End]])</f>
        <v>FY 2029</v>
      </c>
      <c r="P1708" s="27"/>
      <c r="Q1708" s="104">
        <f>_xlfn.IFNA(IF($B1708="","",VLOOKUP($B1708,'SWC Towers'!$A:$Q,$Q$2,FALSE)),"")</f>
        <v>0.3</v>
      </c>
      <c r="R1708" s="106">
        <f>_xlfn.IFNA(IF($B1708="","",VLOOKUP($B1708,'SWC Towers'!$A:$Q,$R$2,FALSE)),"")</f>
        <v>0.7</v>
      </c>
      <c r="S1708" s="106" t="str">
        <f>_xlfn.IFNA(IF($B1708="","",VLOOKUP($B1708,'SWC Towers'!$A:$Q,$S$2,FALSE)),"")</f>
        <v/>
      </c>
      <c r="T1708" s="106" t="str">
        <f>_xlfn.IFNA(IF($B1708="","",VLOOKUP($B1708,'SWC Towers'!$A:$Q,$T$2,FALSE)),"")</f>
        <v/>
      </c>
      <c r="U1708" s="104" t="str">
        <f>_xlfn.IFNA(IF($B1708="","",VLOOKUP($B1708,'SWC Towers'!$A:$Q,$U$2,FALSE)),"")</f>
        <v/>
      </c>
      <c r="V1708" s="104" t="str">
        <f>_xlfn.IFNA(IF($B1708="","",VLOOKUP($B1708,'SWC Towers'!$A:$Q,$V$2,FALSE)),"")</f>
        <v/>
      </c>
      <c r="W1708" s="104" t="str">
        <f>_xlfn.IFNA(IF($B1708="","",VLOOKUP($B1708,'SWC Towers'!$A:$Q,$W$2,FALSE)),"")</f>
        <v/>
      </c>
      <c r="X1708" s="104" t="str">
        <f>_xlfn.IFNA(IF($B1708="","",VLOOKUP($B1708,'SWC Towers'!$A:$Q,$X$2,FALSE)),"")</f>
        <v/>
      </c>
      <c r="Y1708" s="104" t="str">
        <f>_xlfn.IFNA(IF($B1708="","",VLOOKUP($B1708,'SWC Towers'!$A:$Q,$Y$2,FALSE)),"")</f>
        <v/>
      </c>
      <c r="Z1708" s="104" t="str">
        <f>_xlfn.IFNA(IF($B1708="","",VLOOKUP($B1708,'SWC Towers'!$A:$Q,$Z$2,FALSE)),"")</f>
        <v/>
      </c>
      <c r="AA1708" s="104" t="str">
        <f>_xlfn.IFNA(IF($B1708="","",VLOOKUP($B1708,'SWC Towers'!$A:$Q,$AA$2,FALSE)),"")</f>
        <v/>
      </c>
      <c r="AB1708" s="106" t="str">
        <f>_xlfn.IFNA(IF($B1708="","",VLOOKUP($B1708,'SWC Towers'!$A:$Q,$AB$2,FALSE)),"")</f>
        <v/>
      </c>
      <c r="AC1708" s="20">
        <f>SUM(Table25[[#This Row],[IT Tower: Application]:[Other/Non-IT ]])</f>
        <v>1</v>
      </c>
      <c r="AD1708" s="67"/>
      <c r="AE1708" s="67"/>
      <c r="AF1708" s="67"/>
      <c r="AG1708" s="67"/>
      <c r="AH1708" s="67"/>
      <c r="AI1708" s="67"/>
      <c r="AJ1708" s="67"/>
      <c r="AK1708" s="67"/>
      <c r="AL1708" s="67"/>
      <c r="AM1708" s="67"/>
      <c r="AN1708" s="67"/>
      <c r="AO1708" s="67"/>
      <c r="AP1708" s="67"/>
      <c r="AQ1708" s="67"/>
      <c r="AR1708" s="67"/>
      <c r="AS1708" s="67"/>
      <c r="AT1708" s="67"/>
      <c r="AU1708" s="67"/>
      <c r="AV1708" s="67"/>
      <c r="AW1708" s="67"/>
      <c r="AX1708" s="67"/>
      <c r="AY1708" s="67"/>
      <c r="AZ1708" s="67"/>
      <c r="BA1708" s="67"/>
      <c r="BB1708" s="113"/>
      <c r="BC1708" s="113">
        <v>148728</v>
      </c>
      <c r="BD1708" s="113"/>
      <c r="BE1708" s="113"/>
      <c r="BF1708" s="113"/>
      <c r="BG1708" s="113"/>
      <c r="BH1708" s="113"/>
      <c r="BI1708" s="113"/>
      <c r="BJ1708" s="113"/>
      <c r="BK1708" s="113"/>
      <c r="BL1708" s="113"/>
      <c r="BM1708" s="113"/>
      <c r="BN1708" s="113"/>
      <c r="BO1708" s="113"/>
      <c r="BP1708" s="113"/>
      <c r="BQ1708" s="113"/>
      <c r="BR1708" s="113"/>
      <c r="BS1708" s="113"/>
      <c r="BT1708" s="113"/>
      <c r="BU1708" s="113"/>
      <c r="BV1708" s="113"/>
      <c r="BW1708" s="113"/>
      <c r="BX1708" s="113"/>
      <c r="BY1708" s="113"/>
      <c r="BZ1708" s="113"/>
      <c r="CA1708" s="67"/>
      <c r="CB1708" s="113"/>
      <c r="CC1708" s="69">
        <f>SUM(Table25[[#This Row],[Contract Amount FY00]:[Contract Amount FY50]])</f>
        <v>148728</v>
      </c>
      <c r="CD1708" s="114"/>
    </row>
    <row r="1709" spans="1:82" x14ac:dyDescent="0.25">
      <c r="A1709" s="122" t="s">
        <v>2022</v>
      </c>
      <c r="B1709" s="122" t="s">
        <v>2244</v>
      </c>
      <c r="C1709" s="122" t="s">
        <v>373</v>
      </c>
      <c r="E1709" s="26" t="str">
        <f>IFERROR(IF(VLOOKUP(Table25[[#This Row],[Contract No.]],Table3[#All],3,FALSE)="","No","Yes"),"")</f>
        <v>No</v>
      </c>
      <c r="F1709" s="107" t="str">
        <f>IFERROR(VLOOKUP(Table25[[#This Row],[Contract No.]],Table3[#All],3,FALSE),"")</f>
        <v/>
      </c>
      <c r="G1709" s="107" t="str">
        <f>IFERROR(IF(Table25[[#This Row],[Cooperative Purchase
(Yes/No)]]="Yes","Yes",IF(VLOOKUP(Table25[[#This Row],[Contract No.]],Table3[#All],1,FALSE)=Table25[[#This Row],[Contract No.]],"Yes","No")),"No")</f>
        <v>Yes</v>
      </c>
      <c r="H1709" s="51">
        <f>IFERROR(VLOOKUP(Table25[[#This Row],[Contract No.]],Table3[#All],4,FALSE),"")</f>
        <v>44512</v>
      </c>
      <c r="I1709" s="28">
        <f>IFERROR(IF(AND(MONTH(Table25[[#This Row],[Contract Start Date]])&gt;6,MONTH(Table25[[#This Row],[Contract Start Date]])&lt;=12),YEAR(Table25[[#This Row],[Contract Start Date]])+1,YEAR(Table25[[#This Row],[Contract Start Date]])),"")</f>
        <v>2022</v>
      </c>
      <c r="J1709" s="108">
        <f>Table25[[#This Row],[FY Formula start]]</f>
        <v>2022</v>
      </c>
      <c r="K1709" s="59" t="str">
        <f>"FY"&amp;" "&amp;Table25[[#This Row],[Year Start]]</f>
        <v>FY 2022</v>
      </c>
      <c r="L1709" s="109">
        <f>IFERROR(VLOOKUP(Table25[[#This Row],[Contract No.]],Table3[#All],5,FALSE),"")</f>
        <v>46702</v>
      </c>
      <c r="M1709" s="110">
        <f>IFERROR(IF(Table25[[#This Row],[Contract End Date]]="99/99/9999","No End",IF(AND(MONTH(Table25[[#This Row],[Contract End Date]])&gt;6,MONTH(Table25[[#This Row],[Contract End Date]])&lt;=12),YEAR(Table25[[#This Row],[Contract End Date]])+1,YEAR(Table25[[#This Row],[Contract End Date]]))),"")</f>
        <v>2028</v>
      </c>
      <c r="N1709" s="111">
        <f>Table25[[#This Row],[FY Formula end]]</f>
        <v>2028</v>
      </c>
      <c r="O1709" s="112" t="str">
        <f>IF(Table25[[#This Row],[Year End]]="No End","No End","FY"&amp;" "&amp;Table25[[#This Row],[Year End]])</f>
        <v>FY 2028</v>
      </c>
      <c r="P1709" s="27"/>
      <c r="Q1709" s="104" t="str">
        <f>_xlfn.IFNA(IF($B1709="","",VLOOKUP($B1709,'SWC Towers'!$A:$Q,$Q$2,FALSE)),"")</f>
        <v/>
      </c>
      <c r="R1709" s="106" t="str">
        <f>_xlfn.IFNA(IF($B1709="","",VLOOKUP($B1709,'SWC Towers'!$A:$Q,$R$2,FALSE)),"")</f>
        <v/>
      </c>
      <c r="S1709" s="106" t="str">
        <f>_xlfn.IFNA(IF($B1709="","",VLOOKUP($B1709,'SWC Towers'!$A:$Q,$S$2,FALSE)),"")</f>
        <v/>
      </c>
      <c r="T1709" s="106">
        <f>_xlfn.IFNA(IF($B1709="","",VLOOKUP($B1709,'SWC Towers'!$A:$Q,$T$2,FALSE)),"")</f>
        <v>0.5</v>
      </c>
      <c r="U1709" s="104" t="str">
        <f>_xlfn.IFNA(IF($B1709="","",VLOOKUP($B1709,'SWC Towers'!$A:$Q,$U$2,FALSE)),"")</f>
        <v/>
      </c>
      <c r="V1709" s="104" t="str">
        <f>_xlfn.IFNA(IF($B1709="","",VLOOKUP($B1709,'SWC Towers'!$A:$Q,$V$2,FALSE)),"")</f>
        <v/>
      </c>
      <c r="W1709" s="104">
        <f>_xlfn.IFNA(IF($B1709="","",VLOOKUP($B1709,'SWC Towers'!$A:$Q,$W$2,FALSE)),"")</f>
        <v>0.5</v>
      </c>
      <c r="X1709" s="104" t="str">
        <f>_xlfn.IFNA(IF($B1709="","",VLOOKUP($B1709,'SWC Towers'!$A:$Q,$X$2,FALSE)),"")</f>
        <v/>
      </c>
      <c r="Y1709" s="104" t="str">
        <f>_xlfn.IFNA(IF($B1709="","",VLOOKUP($B1709,'SWC Towers'!$A:$Q,$Y$2,FALSE)),"")</f>
        <v/>
      </c>
      <c r="Z1709" s="104" t="str">
        <f>_xlfn.IFNA(IF($B1709="","",VLOOKUP($B1709,'SWC Towers'!$A:$Q,$Z$2,FALSE)),"")</f>
        <v/>
      </c>
      <c r="AA1709" s="104" t="str">
        <f>_xlfn.IFNA(IF($B1709="","",VLOOKUP($B1709,'SWC Towers'!$A:$Q,$AA$2,FALSE)),"")</f>
        <v/>
      </c>
      <c r="AB1709" s="106" t="str">
        <f>_xlfn.IFNA(IF($B1709="","",VLOOKUP($B1709,'SWC Towers'!$A:$Q,$AB$2,FALSE)),"")</f>
        <v/>
      </c>
      <c r="AC1709" s="20">
        <f>SUM(Table25[[#This Row],[IT Tower: Application]:[Other/Non-IT ]])</f>
        <v>1</v>
      </c>
      <c r="AD1709" s="67"/>
      <c r="AE1709" s="67"/>
      <c r="AF1709" s="67"/>
      <c r="AG1709" s="67"/>
      <c r="AH1709" s="67"/>
      <c r="AI1709" s="67"/>
      <c r="AJ1709" s="67"/>
      <c r="AK1709" s="67"/>
      <c r="AL1709" s="67"/>
      <c r="AM1709" s="67"/>
      <c r="AN1709" s="67"/>
      <c r="AO1709" s="67"/>
      <c r="AP1709" s="67"/>
      <c r="AQ1709" s="67"/>
      <c r="AR1709" s="67"/>
      <c r="AS1709" s="67"/>
      <c r="AT1709" s="67"/>
      <c r="AU1709" s="67"/>
      <c r="AV1709" s="67"/>
      <c r="AW1709" s="67"/>
      <c r="AX1709" s="67"/>
      <c r="AY1709" s="67"/>
      <c r="AZ1709" s="67"/>
      <c r="BA1709" s="67"/>
      <c r="BB1709" s="113">
        <v>12342</v>
      </c>
      <c r="BC1709" s="113">
        <v>60634</v>
      </c>
      <c r="BD1709" s="113"/>
      <c r="BE1709" s="113"/>
      <c r="BF1709" s="113"/>
      <c r="BG1709" s="113"/>
      <c r="BH1709" s="113"/>
      <c r="BI1709" s="113"/>
      <c r="BJ1709" s="113"/>
      <c r="BK1709" s="113"/>
      <c r="BL1709" s="113"/>
      <c r="BM1709" s="113"/>
      <c r="BN1709" s="113"/>
      <c r="BO1709" s="113"/>
      <c r="BP1709" s="113"/>
      <c r="BQ1709" s="113"/>
      <c r="BR1709" s="113"/>
      <c r="BS1709" s="113"/>
      <c r="BT1709" s="113"/>
      <c r="BU1709" s="113"/>
      <c r="BV1709" s="113"/>
      <c r="BW1709" s="113"/>
      <c r="BX1709" s="113"/>
      <c r="BY1709" s="113"/>
      <c r="BZ1709" s="113"/>
      <c r="CA1709" s="67"/>
      <c r="CB1709" s="113"/>
      <c r="CC1709" s="69">
        <f>SUM(Table25[[#This Row],[Contract Amount FY00]:[Contract Amount FY50]])</f>
        <v>72976</v>
      </c>
      <c r="CD1709" s="114"/>
    </row>
    <row r="1710" spans="1:82" x14ac:dyDescent="0.25">
      <c r="A1710" s="122" t="s">
        <v>2022</v>
      </c>
      <c r="B1710" s="122" t="s">
        <v>2057</v>
      </c>
      <c r="C1710" s="122" t="s">
        <v>3190</v>
      </c>
      <c r="E1710" s="26" t="str">
        <f>IFERROR(IF(VLOOKUP(Table25[[#This Row],[Contract No.]],Table3[#All],3,FALSE)="","No","Yes"),"")</f>
        <v>Yes</v>
      </c>
      <c r="F1710" s="107" t="str">
        <f>IFERROR(VLOOKUP(Table25[[#This Row],[Contract No.]],Table3[#All],3,FALSE),"")</f>
        <v>NASPO</v>
      </c>
      <c r="G1710" s="107" t="str">
        <f>IFERROR(IF(Table25[[#This Row],[Cooperative Purchase
(Yes/No)]]="Yes","Yes",IF(VLOOKUP(Table25[[#This Row],[Contract No.]],Table3[#All],1,FALSE)=Table25[[#This Row],[Contract No.]],"Yes","No")),"No")</f>
        <v>Yes</v>
      </c>
      <c r="H1710" s="51">
        <f>IFERROR(VLOOKUP(Table25[[#This Row],[Contract No.]],Table3[#All],4,FALSE),"")</f>
        <v>43983</v>
      </c>
      <c r="I1710" s="28">
        <f>IFERROR(IF(AND(MONTH(Table25[[#This Row],[Contract Start Date]])&gt;6,MONTH(Table25[[#This Row],[Contract Start Date]])&lt;=12),YEAR(Table25[[#This Row],[Contract Start Date]])+1,YEAR(Table25[[#This Row],[Contract Start Date]])),"")</f>
        <v>2020</v>
      </c>
      <c r="J1710" s="108">
        <f>Table25[[#This Row],[FY Formula start]]</f>
        <v>2020</v>
      </c>
      <c r="K1710" s="59" t="str">
        <f>"FY"&amp;" "&amp;Table25[[#This Row],[Year Start]]</f>
        <v>FY 2020</v>
      </c>
      <c r="L1710" s="109">
        <f>IFERROR(VLOOKUP(Table25[[#This Row],[Contract No.]],Table3[#All],5,FALSE),"")</f>
        <v>46295</v>
      </c>
      <c r="M1710" s="110">
        <f>IFERROR(IF(Table25[[#This Row],[Contract End Date]]="99/99/9999","No End",IF(AND(MONTH(Table25[[#This Row],[Contract End Date]])&gt;6,MONTH(Table25[[#This Row],[Contract End Date]])&lt;=12),YEAR(Table25[[#This Row],[Contract End Date]])+1,YEAR(Table25[[#This Row],[Contract End Date]]))),"")</f>
        <v>2027</v>
      </c>
      <c r="N1710" s="111">
        <f>Table25[[#This Row],[FY Formula end]]</f>
        <v>2027</v>
      </c>
      <c r="O1710" s="112" t="str">
        <f>IF(Table25[[#This Row],[Year End]]="No End","No End","FY"&amp;" "&amp;Table25[[#This Row],[Year End]])</f>
        <v>FY 2027</v>
      </c>
      <c r="P1710" s="27"/>
      <c r="Q1710" s="104">
        <f>_xlfn.IFNA(IF($B1710="","",VLOOKUP($B1710,'SWC Towers'!$A:$Q,$Q$2,FALSE)),"")</f>
        <v>0.1</v>
      </c>
      <c r="R1710" s="106">
        <f>_xlfn.IFNA(IF($B1710="","",VLOOKUP($B1710,'SWC Towers'!$A:$Q,$R$2,FALSE)),"")</f>
        <v>0.1</v>
      </c>
      <c r="S1710" s="106" t="str">
        <f>_xlfn.IFNA(IF($B1710="","",VLOOKUP($B1710,'SWC Towers'!$A:$Q,$S$2,FALSE)),"")</f>
        <v/>
      </c>
      <c r="T1710" s="106" t="str">
        <f>_xlfn.IFNA(IF($B1710="","",VLOOKUP($B1710,'SWC Towers'!$A:$Q,$T$2,FALSE)),"")</f>
        <v/>
      </c>
      <c r="U1710" s="104">
        <f>_xlfn.IFNA(IF($B1710="","",VLOOKUP($B1710,'SWC Towers'!$A:$Q,$U$2,FALSE)),"")</f>
        <v>0.15</v>
      </c>
      <c r="V1710" s="104" t="str">
        <f>_xlfn.IFNA(IF($B1710="","",VLOOKUP($B1710,'SWC Towers'!$A:$Q,$V$2,FALSE)),"")</f>
        <v/>
      </c>
      <c r="W1710" s="104">
        <f>_xlfn.IFNA(IF($B1710="","",VLOOKUP($B1710,'SWC Towers'!$A:$Q,$W$2,FALSE)),"")</f>
        <v>0.65</v>
      </c>
      <c r="X1710" s="104" t="str">
        <f>_xlfn.IFNA(IF($B1710="","",VLOOKUP($B1710,'SWC Towers'!$A:$Q,$X$2,FALSE)),"")</f>
        <v/>
      </c>
      <c r="Y1710" s="104" t="str">
        <f>_xlfn.IFNA(IF($B1710="","",VLOOKUP($B1710,'SWC Towers'!$A:$Q,$Y$2,FALSE)),"")</f>
        <v/>
      </c>
      <c r="Z1710" s="104" t="str">
        <f>_xlfn.IFNA(IF($B1710="","",VLOOKUP($B1710,'SWC Towers'!$A:$Q,$Z$2,FALSE)),"")</f>
        <v/>
      </c>
      <c r="AA1710" s="104" t="str">
        <f>_xlfn.IFNA(IF($B1710="","",VLOOKUP($B1710,'SWC Towers'!$A:$Q,$AA$2,FALSE)),"")</f>
        <v/>
      </c>
      <c r="AB1710" s="106" t="str">
        <f>_xlfn.IFNA(IF($B1710="","",VLOOKUP($B1710,'SWC Towers'!$A:$Q,$AB$2,FALSE)),"")</f>
        <v/>
      </c>
      <c r="AC1710" s="20">
        <f>SUM(Table25[[#This Row],[IT Tower: Application]:[Other/Non-IT ]])</f>
        <v>1</v>
      </c>
      <c r="AD1710" s="67"/>
      <c r="AE1710" s="67"/>
      <c r="AF1710" s="67"/>
      <c r="AG1710" s="67"/>
      <c r="AH1710" s="67"/>
      <c r="AI1710" s="67"/>
      <c r="AJ1710" s="67"/>
      <c r="AK1710" s="67"/>
      <c r="AL1710" s="67"/>
      <c r="AM1710" s="67"/>
      <c r="AN1710" s="67"/>
      <c r="AO1710" s="67"/>
      <c r="AP1710" s="67"/>
      <c r="AQ1710" s="67"/>
      <c r="AR1710" s="67"/>
      <c r="AS1710" s="67"/>
      <c r="AT1710" s="67"/>
      <c r="AU1710" s="67"/>
      <c r="AV1710" s="67"/>
      <c r="AW1710" s="67"/>
      <c r="AX1710" s="67"/>
      <c r="AY1710" s="67">
        <v>339482</v>
      </c>
      <c r="AZ1710" s="67">
        <v>177645</v>
      </c>
      <c r="BA1710" s="67">
        <v>397467</v>
      </c>
      <c r="BB1710" s="113">
        <v>18497</v>
      </c>
      <c r="BC1710" s="113">
        <v>118632</v>
      </c>
      <c r="BD1710" s="113"/>
      <c r="BE1710" s="113"/>
      <c r="BF1710" s="113"/>
      <c r="BG1710" s="113"/>
      <c r="BH1710" s="113"/>
      <c r="BI1710" s="113"/>
      <c r="BJ1710" s="113"/>
      <c r="BK1710" s="113"/>
      <c r="BL1710" s="113"/>
      <c r="BM1710" s="113"/>
      <c r="BN1710" s="113"/>
      <c r="BO1710" s="113"/>
      <c r="BP1710" s="113"/>
      <c r="BQ1710" s="113"/>
      <c r="BR1710" s="113"/>
      <c r="BS1710" s="113"/>
      <c r="BT1710" s="113"/>
      <c r="BU1710" s="113"/>
      <c r="BV1710" s="113"/>
      <c r="BW1710" s="113"/>
      <c r="BX1710" s="113"/>
      <c r="BY1710" s="113"/>
      <c r="BZ1710" s="113"/>
      <c r="CA1710" s="67"/>
      <c r="CB1710" s="113"/>
      <c r="CC1710" s="69">
        <f>SUM(Table25[[#This Row],[Contract Amount FY00]:[Contract Amount FY50]])</f>
        <v>1051723</v>
      </c>
      <c r="CD1710" s="114"/>
    </row>
    <row r="1711" spans="1:82" x14ac:dyDescent="0.25">
      <c r="A1711" s="122" t="s">
        <v>2022</v>
      </c>
      <c r="B1711" s="122" t="s">
        <v>3071</v>
      </c>
      <c r="C1711" s="122" t="s">
        <v>753</v>
      </c>
      <c r="E1711" s="26" t="str">
        <f>IFERROR(IF(VLOOKUP(Table25[[#This Row],[Contract No.]],Table3[#All],3,FALSE)="","No","Yes"),"")</f>
        <v>Yes</v>
      </c>
      <c r="F1711" s="107" t="str">
        <f>IFERROR(VLOOKUP(Table25[[#This Row],[Contract No.]],Table3[#All],3,FALSE),"")</f>
        <v>NASPO</v>
      </c>
      <c r="G1711" s="107" t="str">
        <f>IFERROR(IF(Table25[[#This Row],[Cooperative Purchase
(Yes/No)]]="Yes","Yes",IF(VLOOKUP(Table25[[#This Row],[Contract No.]],Table3[#All],1,FALSE)=Table25[[#This Row],[Contract No.]],"Yes","No")),"No")</f>
        <v>Yes</v>
      </c>
      <c r="H1711" s="51">
        <f>IFERROR(VLOOKUP(Table25[[#This Row],[Contract No.]],Table3[#All],4,FALSE),"")</f>
        <v>45322</v>
      </c>
      <c r="I1711" s="28">
        <f>IFERROR(IF(AND(MONTH(Table25[[#This Row],[Contract Start Date]])&gt;6,MONTH(Table25[[#This Row],[Contract Start Date]])&lt;=12),YEAR(Table25[[#This Row],[Contract Start Date]])+1,YEAR(Table25[[#This Row],[Contract Start Date]])),"")</f>
        <v>2024</v>
      </c>
      <c r="J1711" s="108">
        <f>Table25[[#This Row],[FY Formula start]]</f>
        <v>2024</v>
      </c>
      <c r="K1711" s="59" t="str">
        <f>"FY"&amp;" "&amp;Table25[[#This Row],[Year Start]]</f>
        <v>FY 2024</v>
      </c>
      <c r="L1711" s="109">
        <f>IFERROR(VLOOKUP(Table25[[#This Row],[Contract No.]],Table3[#All],5,FALSE),"")</f>
        <v>46934</v>
      </c>
      <c r="M1711" s="110">
        <f>IFERROR(IF(Table25[[#This Row],[Contract End Date]]="99/99/9999","No End",IF(AND(MONTH(Table25[[#This Row],[Contract End Date]])&gt;6,MONTH(Table25[[#This Row],[Contract End Date]])&lt;=12),YEAR(Table25[[#This Row],[Contract End Date]])+1,YEAR(Table25[[#This Row],[Contract End Date]]))),"")</f>
        <v>2028</v>
      </c>
      <c r="N1711" s="111">
        <f>Table25[[#This Row],[FY Formula end]]</f>
        <v>2028</v>
      </c>
      <c r="O1711" s="112" t="str">
        <f>IF(Table25[[#This Row],[Year End]]="No End","No End","FY"&amp;" "&amp;Table25[[#This Row],[Year End]])</f>
        <v>FY 2028</v>
      </c>
      <c r="P1711" s="27"/>
      <c r="Q1711" s="104" t="str">
        <f>_xlfn.IFNA(IF($B1711="","",VLOOKUP($B1711,'SWC Towers'!$A:$Q,$Q$2,FALSE)),"")</f>
        <v/>
      </c>
      <c r="R1711" s="106">
        <f>_xlfn.IFNA(IF($B1711="","",VLOOKUP($B1711,'SWC Towers'!$A:$Q,$R$2,FALSE)),"")</f>
        <v>0.2</v>
      </c>
      <c r="S1711" s="106" t="str">
        <f>_xlfn.IFNA(IF($B1711="","",VLOOKUP($B1711,'SWC Towers'!$A:$Q,$S$2,FALSE)),"")</f>
        <v/>
      </c>
      <c r="T1711" s="106" t="str">
        <f>_xlfn.IFNA(IF($B1711="","",VLOOKUP($B1711,'SWC Towers'!$A:$Q,$T$2,FALSE)),"")</f>
        <v/>
      </c>
      <c r="U1711" s="104">
        <f>_xlfn.IFNA(IF($B1711="","",VLOOKUP($B1711,'SWC Towers'!$A:$Q,$U$2,FALSE)),"")</f>
        <v>0.6</v>
      </c>
      <c r="V1711" s="104" t="str">
        <f>_xlfn.IFNA(IF($B1711="","",VLOOKUP($B1711,'SWC Towers'!$A:$Q,$V$2,FALSE)),"")</f>
        <v/>
      </c>
      <c r="W1711" s="104" t="str">
        <f>_xlfn.IFNA(IF($B1711="","",VLOOKUP($B1711,'SWC Towers'!$A:$Q,$W$2,FALSE)),"")</f>
        <v/>
      </c>
      <c r="X1711" s="104" t="str">
        <f>_xlfn.IFNA(IF($B1711="","",VLOOKUP($B1711,'SWC Towers'!$A:$Q,$X$2,FALSE)),"")</f>
        <v/>
      </c>
      <c r="Y1711" s="104" t="str">
        <f>_xlfn.IFNA(IF($B1711="","",VLOOKUP($B1711,'SWC Towers'!$A:$Q,$Y$2,FALSE)),"")</f>
        <v/>
      </c>
      <c r="Z1711" s="104" t="str">
        <f>_xlfn.IFNA(IF($B1711="","",VLOOKUP($B1711,'SWC Towers'!$A:$Q,$Z$2,FALSE)),"")</f>
        <v/>
      </c>
      <c r="AA1711" s="104">
        <f>_xlfn.IFNA(IF($B1711="","",VLOOKUP($B1711,'SWC Towers'!$A:$Q,$AA$2,FALSE)),"")</f>
        <v>0.2</v>
      </c>
      <c r="AB1711" s="106" t="str">
        <f>_xlfn.IFNA(IF($B1711="","",VLOOKUP($B1711,'SWC Towers'!$A:$Q,$AB$2,FALSE)),"")</f>
        <v/>
      </c>
      <c r="AC1711" s="20">
        <f>SUM(Table25[[#This Row],[IT Tower: Application]:[Other/Non-IT ]])</f>
        <v>1</v>
      </c>
      <c r="AD1711" s="67"/>
      <c r="AE1711" s="67"/>
      <c r="AF1711" s="67"/>
      <c r="AG1711" s="67"/>
      <c r="AH1711" s="67"/>
      <c r="AI1711" s="67"/>
      <c r="AJ1711" s="67"/>
      <c r="AK1711" s="67"/>
      <c r="AL1711" s="67"/>
      <c r="AM1711" s="67"/>
      <c r="AN1711" s="67"/>
      <c r="AO1711" s="67"/>
      <c r="AP1711" s="67"/>
      <c r="AQ1711" s="67"/>
      <c r="AR1711" s="67"/>
      <c r="AS1711" s="67"/>
      <c r="AT1711" s="67"/>
      <c r="AU1711" s="67"/>
      <c r="AV1711" s="67"/>
      <c r="AW1711" s="67"/>
      <c r="AX1711" s="67"/>
      <c r="AY1711" s="67"/>
      <c r="AZ1711" s="67"/>
      <c r="BA1711" s="67"/>
      <c r="BB1711" s="113">
        <v>543161</v>
      </c>
      <c r="BC1711" s="113">
        <v>580797</v>
      </c>
      <c r="BD1711" s="113"/>
      <c r="BE1711" s="113"/>
      <c r="BF1711" s="113"/>
      <c r="BG1711" s="113"/>
      <c r="BH1711" s="113"/>
      <c r="BI1711" s="113"/>
      <c r="BJ1711" s="113"/>
      <c r="BK1711" s="113"/>
      <c r="BL1711" s="113"/>
      <c r="BM1711" s="113"/>
      <c r="BN1711" s="113"/>
      <c r="BO1711" s="113"/>
      <c r="BP1711" s="113"/>
      <c r="BQ1711" s="113"/>
      <c r="BR1711" s="113"/>
      <c r="BS1711" s="113"/>
      <c r="BT1711" s="113"/>
      <c r="BU1711" s="113"/>
      <c r="BV1711" s="113"/>
      <c r="BW1711" s="113"/>
      <c r="BX1711" s="113"/>
      <c r="BY1711" s="113"/>
      <c r="BZ1711" s="113"/>
      <c r="CA1711" s="67"/>
      <c r="CB1711" s="113"/>
      <c r="CC1711" s="69">
        <f>SUM(Table25[[#This Row],[Contract Amount FY00]:[Contract Amount FY50]])</f>
        <v>1123958</v>
      </c>
      <c r="CD1711" s="114"/>
    </row>
    <row r="1712" spans="1:82" x14ac:dyDescent="0.25">
      <c r="A1712" s="122" t="s">
        <v>2022</v>
      </c>
      <c r="B1712" s="122" t="s">
        <v>3071</v>
      </c>
      <c r="C1712" s="122" t="s">
        <v>3253</v>
      </c>
      <c r="E1712" s="26" t="str">
        <f>IFERROR(IF(VLOOKUP(Table25[[#This Row],[Contract No.]],Table3[#All],3,FALSE)="","No","Yes"),"")</f>
        <v>Yes</v>
      </c>
      <c r="F1712" s="107" t="str">
        <f>IFERROR(VLOOKUP(Table25[[#This Row],[Contract No.]],Table3[#All],3,FALSE),"")</f>
        <v>NASPO</v>
      </c>
      <c r="G1712" s="107" t="str">
        <f>IFERROR(IF(Table25[[#This Row],[Cooperative Purchase
(Yes/No)]]="Yes","Yes",IF(VLOOKUP(Table25[[#This Row],[Contract No.]],Table3[#All],1,FALSE)=Table25[[#This Row],[Contract No.]],"Yes","No")),"No")</f>
        <v>Yes</v>
      </c>
      <c r="H1712" s="51">
        <f>IFERROR(VLOOKUP(Table25[[#This Row],[Contract No.]],Table3[#All],4,FALSE),"")</f>
        <v>45322</v>
      </c>
      <c r="I1712" s="28">
        <f>IFERROR(IF(AND(MONTH(Table25[[#This Row],[Contract Start Date]])&gt;6,MONTH(Table25[[#This Row],[Contract Start Date]])&lt;=12),YEAR(Table25[[#This Row],[Contract Start Date]])+1,YEAR(Table25[[#This Row],[Contract Start Date]])),"")</f>
        <v>2024</v>
      </c>
      <c r="J1712" s="108">
        <f>Table25[[#This Row],[FY Formula start]]</f>
        <v>2024</v>
      </c>
      <c r="K1712" s="59" t="str">
        <f>"FY"&amp;" "&amp;Table25[[#This Row],[Year Start]]</f>
        <v>FY 2024</v>
      </c>
      <c r="L1712" s="109">
        <f>IFERROR(VLOOKUP(Table25[[#This Row],[Contract No.]],Table3[#All],5,FALSE),"")</f>
        <v>46934</v>
      </c>
      <c r="M1712" s="110">
        <f>IFERROR(IF(Table25[[#This Row],[Contract End Date]]="99/99/9999","No End",IF(AND(MONTH(Table25[[#This Row],[Contract End Date]])&gt;6,MONTH(Table25[[#This Row],[Contract End Date]])&lt;=12),YEAR(Table25[[#This Row],[Contract End Date]])+1,YEAR(Table25[[#This Row],[Contract End Date]]))),"")</f>
        <v>2028</v>
      </c>
      <c r="N1712" s="111">
        <f>Table25[[#This Row],[FY Formula end]]</f>
        <v>2028</v>
      </c>
      <c r="O1712" s="112" t="str">
        <f>IF(Table25[[#This Row],[Year End]]="No End","No End","FY"&amp;" "&amp;Table25[[#This Row],[Year End]])</f>
        <v>FY 2028</v>
      </c>
      <c r="P1712" s="27"/>
      <c r="Q1712" s="104" t="str">
        <f>_xlfn.IFNA(IF($B1712="","",VLOOKUP($B1712,'SWC Towers'!$A:$Q,$Q$2,FALSE)),"")</f>
        <v/>
      </c>
      <c r="R1712" s="106">
        <f>_xlfn.IFNA(IF($B1712="","",VLOOKUP($B1712,'SWC Towers'!$A:$Q,$R$2,FALSE)),"")</f>
        <v>0.2</v>
      </c>
      <c r="S1712" s="106" t="str">
        <f>_xlfn.IFNA(IF($B1712="","",VLOOKUP($B1712,'SWC Towers'!$A:$Q,$S$2,FALSE)),"")</f>
        <v/>
      </c>
      <c r="T1712" s="106" t="str">
        <f>_xlfn.IFNA(IF($B1712="","",VLOOKUP($B1712,'SWC Towers'!$A:$Q,$T$2,FALSE)),"")</f>
        <v/>
      </c>
      <c r="U1712" s="104">
        <f>_xlfn.IFNA(IF($B1712="","",VLOOKUP($B1712,'SWC Towers'!$A:$Q,$U$2,FALSE)),"")</f>
        <v>0.6</v>
      </c>
      <c r="V1712" s="104" t="str">
        <f>_xlfn.IFNA(IF($B1712="","",VLOOKUP($B1712,'SWC Towers'!$A:$Q,$V$2,FALSE)),"")</f>
        <v/>
      </c>
      <c r="W1712" s="104" t="str">
        <f>_xlfn.IFNA(IF($B1712="","",VLOOKUP($B1712,'SWC Towers'!$A:$Q,$W$2,FALSE)),"")</f>
        <v/>
      </c>
      <c r="X1712" s="104" t="str">
        <f>_xlfn.IFNA(IF($B1712="","",VLOOKUP($B1712,'SWC Towers'!$A:$Q,$X$2,FALSE)),"")</f>
        <v/>
      </c>
      <c r="Y1712" s="104" t="str">
        <f>_xlfn.IFNA(IF($B1712="","",VLOOKUP($B1712,'SWC Towers'!$A:$Q,$Y$2,FALSE)),"")</f>
        <v/>
      </c>
      <c r="Z1712" s="104" t="str">
        <f>_xlfn.IFNA(IF($B1712="","",VLOOKUP($B1712,'SWC Towers'!$A:$Q,$Z$2,FALSE)),"")</f>
        <v/>
      </c>
      <c r="AA1712" s="104">
        <f>_xlfn.IFNA(IF($B1712="","",VLOOKUP($B1712,'SWC Towers'!$A:$Q,$AA$2,FALSE)),"")</f>
        <v>0.2</v>
      </c>
      <c r="AB1712" s="106" t="str">
        <f>_xlfn.IFNA(IF($B1712="","",VLOOKUP($B1712,'SWC Towers'!$A:$Q,$AB$2,FALSE)),"")</f>
        <v/>
      </c>
      <c r="AC1712" s="20">
        <f>SUM(Table25[[#This Row],[IT Tower: Application]:[Other/Non-IT ]])</f>
        <v>1</v>
      </c>
      <c r="AD1712" s="67"/>
      <c r="AE1712" s="67"/>
      <c r="AF1712" s="67"/>
      <c r="AG1712" s="67"/>
      <c r="AH1712" s="67"/>
      <c r="AI1712" s="67"/>
      <c r="AJ1712" s="67"/>
      <c r="AK1712" s="67"/>
      <c r="AL1712" s="67"/>
      <c r="AM1712" s="67"/>
      <c r="AN1712" s="67"/>
      <c r="AO1712" s="67"/>
      <c r="AP1712" s="67"/>
      <c r="AQ1712" s="67"/>
      <c r="AR1712" s="67"/>
      <c r="AS1712" s="67"/>
      <c r="AT1712" s="67"/>
      <c r="AU1712" s="67"/>
      <c r="AV1712" s="67"/>
      <c r="AW1712" s="67"/>
      <c r="AX1712" s="67"/>
      <c r="AY1712" s="67"/>
      <c r="AZ1712" s="67"/>
      <c r="BA1712" s="67"/>
      <c r="BB1712" s="113"/>
      <c r="BC1712" s="113">
        <v>4480</v>
      </c>
      <c r="BD1712" s="113"/>
      <c r="BE1712" s="113"/>
      <c r="BF1712" s="113"/>
      <c r="BG1712" s="113"/>
      <c r="BH1712" s="113"/>
      <c r="BI1712" s="113"/>
      <c r="BJ1712" s="113"/>
      <c r="BK1712" s="113"/>
      <c r="BL1712" s="113"/>
      <c r="BM1712" s="113"/>
      <c r="BN1712" s="113"/>
      <c r="BO1712" s="113"/>
      <c r="BP1712" s="113"/>
      <c r="BQ1712" s="113"/>
      <c r="BR1712" s="113"/>
      <c r="BS1712" s="113"/>
      <c r="BT1712" s="113"/>
      <c r="BU1712" s="113"/>
      <c r="BV1712" s="113"/>
      <c r="BW1712" s="113"/>
      <c r="BX1712" s="113"/>
      <c r="BY1712" s="113"/>
      <c r="BZ1712" s="113"/>
      <c r="CA1712" s="67"/>
      <c r="CB1712" s="113"/>
      <c r="CC1712" s="69">
        <f>SUM(Table25[[#This Row],[Contract Amount FY00]:[Contract Amount FY50]])</f>
        <v>4480</v>
      </c>
      <c r="CD1712" s="114"/>
    </row>
    <row r="1713" spans="1:82" x14ac:dyDescent="0.25">
      <c r="A1713" s="122" t="s">
        <v>2022</v>
      </c>
      <c r="B1713" s="122" t="s">
        <v>2245</v>
      </c>
      <c r="C1713" s="122" t="s">
        <v>3131</v>
      </c>
      <c r="E1713" s="26" t="str">
        <f>IFERROR(IF(VLOOKUP(Table25[[#This Row],[Contract No.]],Table3[#All],3,FALSE)="","No","Yes"),"")</f>
        <v>No</v>
      </c>
      <c r="F1713" s="107" t="str">
        <f>IFERROR(VLOOKUP(Table25[[#This Row],[Contract No.]],Table3[#All],3,FALSE),"")</f>
        <v/>
      </c>
      <c r="G1713" s="107" t="str">
        <f>IFERROR(IF(Table25[[#This Row],[Cooperative Purchase
(Yes/No)]]="Yes","Yes",IF(VLOOKUP(Table25[[#This Row],[Contract No.]],Table3[#All],1,FALSE)=Table25[[#This Row],[Contract No.]],"Yes","No")),"No")</f>
        <v>Yes</v>
      </c>
      <c r="H1713" s="51">
        <f>IFERROR(VLOOKUP(Table25[[#This Row],[Contract No.]],Table3[#All],4,FALSE),"")</f>
        <v>43952</v>
      </c>
      <c r="I1713" s="28">
        <f>IFERROR(IF(AND(MONTH(Table25[[#This Row],[Contract Start Date]])&gt;6,MONTH(Table25[[#This Row],[Contract Start Date]])&lt;=12),YEAR(Table25[[#This Row],[Contract Start Date]])+1,YEAR(Table25[[#This Row],[Contract Start Date]])),"")</f>
        <v>2020</v>
      </c>
      <c r="J1713" s="108">
        <f>Table25[[#This Row],[FY Formula start]]</f>
        <v>2020</v>
      </c>
      <c r="K1713" s="59" t="str">
        <f>"FY"&amp;" "&amp;Table25[[#This Row],[Year Start]]</f>
        <v>FY 2020</v>
      </c>
      <c r="L1713" s="109">
        <f>IFERROR(VLOOKUP(Table25[[#This Row],[Contract No.]],Table3[#All],5,FALSE),"")</f>
        <v>46203</v>
      </c>
      <c r="M1713" s="110">
        <f>IFERROR(IF(Table25[[#This Row],[Contract End Date]]="99/99/9999","No End",IF(AND(MONTH(Table25[[#This Row],[Contract End Date]])&gt;6,MONTH(Table25[[#This Row],[Contract End Date]])&lt;=12),YEAR(Table25[[#This Row],[Contract End Date]])+1,YEAR(Table25[[#This Row],[Contract End Date]]))),"")</f>
        <v>2026</v>
      </c>
      <c r="N1713" s="111">
        <f>Table25[[#This Row],[FY Formula end]]</f>
        <v>2026</v>
      </c>
      <c r="O1713" s="112" t="str">
        <f>IF(Table25[[#This Row],[Year End]]="No End","No End","FY"&amp;" "&amp;Table25[[#This Row],[Year End]])</f>
        <v>FY 2026</v>
      </c>
      <c r="P1713" s="27"/>
      <c r="Q1713" s="104" t="str">
        <f>_xlfn.IFNA(IF($B1713="","",VLOOKUP($B1713,'SWC Towers'!$A:$Q,$Q$2,FALSE)),"")</f>
        <v/>
      </c>
      <c r="R1713" s="106" t="str">
        <f>_xlfn.IFNA(IF($B1713="","",VLOOKUP($B1713,'SWC Towers'!$A:$Q,$R$2,FALSE)),"")</f>
        <v/>
      </c>
      <c r="S1713" s="106" t="str">
        <f>_xlfn.IFNA(IF($B1713="","",VLOOKUP($B1713,'SWC Towers'!$A:$Q,$S$2,FALSE)),"")</f>
        <v/>
      </c>
      <c r="T1713" s="106" t="str">
        <f>_xlfn.IFNA(IF($B1713="","",VLOOKUP($B1713,'SWC Towers'!$A:$Q,$T$2,FALSE)),"")</f>
        <v/>
      </c>
      <c r="U1713" s="104">
        <f>_xlfn.IFNA(IF($B1713="","",VLOOKUP($B1713,'SWC Towers'!$A:$Q,$U$2,FALSE)),"")</f>
        <v>0.1</v>
      </c>
      <c r="V1713" s="104" t="str">
        <f>_xlfn.IFNA(IF($B1713="","",VLOOKUP($B1713,'SWC Towers'!$A:$Q,$V$2,FALSE)),"")</f>
        <v/>
      </c>
      <c r="W1713" s="104" t="str">
        <f>_xlfn.IFNA(IF($B1713="","",VLOOKUP($B1713,'SWC Towers'!$A:$Q,$W$2,FALSE)),"")</f>
        <v/>
      </c>
      <c r="X1713" s="104" t="str">
        <f>_xlfn.IFNA(IF($B1713="","",VLOOKUP($B1713,'SWC Towers'!$A:$Q,$X$2,FALSE)),"")</f>
        <v/>
      </c>
      <c r="Y1713" s="104" t="str">
        <f>_xlfn.IFNA(IF($B1713="","",VLOOKUP($B1713,'SWC Towers'!$A:$Q,$Y$2,FALSE)),"")</f>
        <v/>
      </c>
      <c r="Z1713" s="104" t="str">
        <f>_xlfn.IFNA(IF($B1713="","",VLOOKUP($B1713,'SWC Towers'!$A:$Q,$Z$2,FALSE)),"")</f>
        <v/>
      </c>
      <c r="AA1713" s="104" t="str">
        <f>_xlfn.IFNA(IF($B1713="","",VLOOKUP($B1713,'SWC Towers'!$A:$Q,$AA$2,FALSE)),"")</f>
        <v/>
      </c>
      <c r="AB1713" s="106">
        <f>_xlfn.IFNA(IF($B1713="","",VLOOKUP($B1713,'SWC Towers'!$A:$Q,$AB$2,FALSE)),"")</f>
        <v>0.9</v>
      </c>
      <c r="AC1713" s="20">
        <f>SUM(Table25[[#This Row],[IT Tower: Application]:[Other/Non-IT ]])</f>
        <v>1</v>
      </c>
      <c r="AD1713" s="67"/>
      <c r="AE1713" s="67"/>
      <c r="AF1713" s="67"/>
      <c r="AG1713" s="67"/>
      <c r="AH1713" s="67"/>
      <c r="AI1713" s="67"/>
      <c r="AJ1713" s="67"/>
      <c r="AK1713" s="67"/>
      <c r="AL1713" s="67"/>
      <c r="AM1713" s="67"/>
      <c r="AN1713" s="67"/>
      <c r="AO1713" s="67"/>
      <c r="AP1713" s="67"/>
      <c r="AQ1713" s="67"/>
      <c r="AR1713" s="67"/>
      <c r="AS1713" s="67"/>
      <c r="AT1713" s="67"/>
      <c r="AU1713" s="67"/>
      <c r="AV1713" s="67"/>
      <c r="AW1713" s="67"/>
      <c r="AX1713" s="67"/>
      <c r="AY1713" s="67"/>
      <c r="AZ1713" s="67">
        <v>0</v>
      </c>
      <c r="BA1713" s="67">
        <v>123624</v>
      </c>
      <c r="BB1713" s="113">
        <v>107476</v>
      </c>
      <c r="BC1713" s="113">
        <v>75425</v>
      </c>
      <c r="BD1713" s="113"/>
      <c r="BE1713" s="113"/>
      <c r="BF1713" s="113"/>
      <c r="BG1713" s="113"/>
      <c r="BH1713" s="113"/>
      <c r="BI1713" s="113"/>
      <c r="BJ1713" s="113"/>
      <c r="BK1713" s="113"/>
      <c r="BL1713" s="113"/>
      <c r="BM1713" s="113"/>
      <c r="BN1713" s="113"/>
      <c r="BO1713" s="113"/>
      <c r="BP1713" s="113"/>
      <c r="BQ1713" s="113"/>
      <c r="BR1713" s="113"/>
      <c r="BS1713" s="113"/>
      <c r="BT1713" s="113"/>
      <c r="BU1713" s="113"/>
      <c r="BV1713" s="113"/>
      <c r="BW1713" s="113"/>
      <c r="BX1713" s="113"/>
      <c r="BY1713" s="113"/>
      <c r="BZ1713" s="113"/>
      <c r="CA1713" s="67"/>
      <c r="CB1713" s="113"/>
      <c r="CC1713" s="69">
        <f>SUM(Table25[[#This Row],[Contract Amount FY00]:[Contract Amount FY50]])</f>
        <v>306525</v>
      </c>
      <c r="CD1713" s="114"/>
    </row>
    <row r="1714" spans="1:82" x14ac:dyDescent="0.25">
      <c r="A1714" s="122" t="s">
        <v>2022</v>
      </c>
      <c r="B1714" s="122" t="s">
        <v>2245</v>
      </c>
      <c r="C1714" s="122" t="s">
        <v>3192</v>
      </c>
      <c r="E1714" s="26" t="str">
        <f>IFERROR(IF(VLOOKUP(Table25[[#This Row],[Contract No.]],Table3[#All],3,FALSE)="","No","Yes"),"")</f>
        <v>No</v>
      </c>
      <c r="F1714" s="107" t="str">
        <f>IFERROR(VLOOKUP(Table25[[#This Row],[Contract No.]],Table3[#All],3,FALSE),"")</f>
        <v/>
      </c>
      <c r="G1714" s="107" t="str">
        <f>IFERROR(IF(Table25[[#This Row],[Cooperative Purchase
(Yes/No)]]="Yes","Yes",IF(VLOOKUP(Table25[[#This Row],[Contract No.]],Table3[#All],1,FALSE)=Table25[[#This Row],[Contract No.]],"Yes","No")),"No")</f>
        <v>Yes</v>
      </c>
      <c r="H1714" s="51">
        <f>IFERROR(VLOOKUP(Table25[[#This Row],[Contract No.]],Table3[#All],4,FALSE),"")</f>
        <v>43952</v>
      </c>
      <c r="I1714" s="28">
        <f>IFERROR(IF(AND(MONTH(Table25[[#This Row],[Contract Start Date]])&gt;6,MONTH(Table25[[#This Row],[Contract Start Date]])&lt;=12),YEAR(Table25[[#This Row],[Contract Start Date]])+1,YEAR(Table25[[#This Row],[Contract Start Date]])),"")</f>
        <v>2020</v>
      </c>
      <c r="J1714" s="108">
        <f>Table25[[#This Row],[FY Formula start]]</f>
        <v>2020</v>
      </c>
      <c r="K1714" s="59" t="str">
        <f>"FY"&amp;" "&amp;Table25[[#This Row],[Year Start]]</f>
        <v>FY 2020</v>
      </c>
      <c r="L1714" s="109">
        <f>IFERROR(VLOOKUP(Table25[[#This Row],[Contract No.]],Table3[#All],5,FALSE),"")</f>
        <v>46203</v>
      </c>
      <c r="M1714" s="110">
        <f>IFERROR(IF(Table25[[#This Row],[Contract End Date]]="99/99/9999","No End",IF(AND(MONTH(Table25[[#This Row],[Contract End Date]])&gt;6,MONTH(Table25[[#This Row],[Contract End Date]])&lt;=12),YEAR(Table25[[#This Row],[Contract End Date]])+1,YEAR(Table25[[#This Row],[Contract End Date]]))),"")</f>
        <v>2026</v>
      </c>
      <c r="N1714" s="111">
        <f>Table25[[#This Row],[FY Formula end]]</f>
        <v>2026</v>
      </c>
      <c r="O1714" s="112" t="str">
        <f>IF(Table25[[#This Row],[Year End]]="No End","No End","FY"&amp;" "&amp;Table25[[#This Row],[Year End]])</f>
        <v>FY 2026</v>
      </c>
      <c r="P1714" s="27"/>
      <c r="Q1714" s="104" t="str">
        <f>_xlfn.IFNA(IF($B1714="","",VLOOKUP($B1714,'SWC Towers'!$A:$Q,$Q$2,FALSE)),"")</f>
        <v/>
      </c>
      <c r="R1714" s="106" t="str">
        <f>_xlfn.IFNA(IF($B1714="","",VLOOKUP($B1714,'SWC Towers'!$A:$Q,$R$2,FALSE)),"")</f>
        <v/>
      </c>
      <c r="S1714" s="106" t="str">
        <f>_xlfn.IFNA(IF($B1714="","",VLOOKUP($B1714,'SWC Towers'!$A:$Q,$S$2,FALSE)),"")</f>
        <v/>
      </c>
      <c r="T1714" s="106" t="str">
        <f>_xlfn.IFNA(IF($B1714="","",VLOOKUP($B1714,'SWC Towers'!$A:$Q,$T$2,FALSE)),"")</f>
        <v/>
      </c>
      <c r="U1714" s="104">
        <f>_xlfn.IFNA(IF($B1714="","",VLOOKUP($B1714,'SWC Towers'!$A:$Q,$U$2,FALSE)),"")</f>
        <v>0.1</v>
      </c>
      <c r="V1714" s="104" t="str">
        <f>_xlfn.IFNA(IF($B1714="","",VLOOKUP($B1714,'SWC Towers'!$A:$Q,$V$2,FALSE)),"")</f>
        <v/>
      </c>
      <c r="W1714" s="104" t="str">
        <f>_xlfn.IFNA(IF($B1714="","",VLOOKUP($B1714,'SWC Towers'!$A:$Q,$W$2,FALSE)),"")</f>
        <v/>
      </c>
      <c r="X1714" s="104" t="str">
        <f>_xlfn.IFNA(IF($B1714="","",VLOOKUP($B1714,'SWC Towers'!$A:$Q,$X$2,FALSE)),"")</f>
        <v/>
      </c>
      <c r="Y1714" s="104" t="str">
        <f>_xlfn.IFNA(IF($B1714="","",VLOOKUP($B1714,'SWC Towers'!$A:$Q,$Y$2,FALSE)),"")</f>
        <v/>
      </c>
      <c r="Z1714" s="104" t="str">
        <f>_xlfn.IFNA(IF($B1714="","",VLOOKUP($B1714,'SWC Towers'!$A:$Q,$Z$2,FALSE)),"")</f>
        <v/>
      </c>
      <c r="AA1714" s="104" t="str">
        <f>_xlfn.IFNA(IF($B1714="","",VLOOKUP($B1714,'SWC Towers'!$A:$Q,$AA$2,FALSE)),"")</f>
        <v/>
      </c>
      <c r="AB1714" s="106">
        <f>_xlfn.IFNA(IF($B1714="","",VLOOKUP($B1714,'SWC Towers'!$A:$Q,$AB$2,FALSE)),"")</f>
        <v>0.9</v>
      </c>
      <c r="AC1714" s="20">
        <f>SUM(Table25[[#This Row],[IT Tower: Application]:[Other/Non-IT ]])</f>
        <v>1</v>
      </c>
      <c r="AD1714" s="67"/>
      <c r="AE1714" s="67"/>
      <c r="AF1714" s="67"/>
      <c r="AG1714" s="67"/>
      <c r="AH1714" s="67"/>
      <c r="AI1714" s="67"/>
      <c r="AJ1714" s="67"/>
      <c r="AK1714" s="67"/>
      <c r="AL1714" s="67"/>
      <c r="AM1714" s="67"/>
      <c r="AN1714" s="67"/>
      <c r="AO1714" s="67"/>
      <c r="AP1714" s="67"/>
      <c r="AQ1714" s="67"/>
      <c r="AR1714" s="67"/>
      <c r="AS1714" s="67"/>
      <c r="AT1714" s="67"/>
      <c r="AU1714" s="67"/>
      <c r="AV1714" s="67"/>
      <c r="AW1714" s="67"/>
      <c r="AX1714" s="67">
        <v>3467</v>
      </c>
      <c r="AY1714" s="67">
        <v>50055</v>
      </c>
      <c r="AZ1714" s="67">
        <v>67801</v>
      </c>
      <c r="BA1714" s="67">
        <v>0</v>
      </c>
      <c r="BB1714" s="113"/>
      <c r="BC1714" s="113"/>
      <c r="BD1714" s="113"/>
      <c r="BE1714" s="113"/>
      <c r="BF1714" s="113"/>
      <c r="BG1714" s="113"/>
      <c r="BH1714" s="113"/>
      <c r="BI1714" s="113"/>
      <c r="BJ1714" s="113"/>
      <c r="BK1714" s="113"/>
      <c r="BL1714" s="113"/>
      <c r="BM1714" s="113"/>
      <c r="BN1714" s="113"/>
      <c r="BO1714" s="113"/>
      <c r="BP1714" s="113"/>
      <c r="BQ1714" s="113"/>
      <c r="BR1714" s="113"/>
      <c r="BS1714" s="113"/>
      <c r="BT1714" s="113"/>
      <c r="BU1714" s="113"/>
      <c r="BV1714" s="113"/>
      <c r="BW1714" s="113"/>
      <c r="BX1714" s="113"/>
      <c r="BY1714" s="113"/>
      <c r="BZ1714" s="113"/>
      <c r="CA1714" s="67"/>
      <c r="CB1714" s="113"/>
      <c r="CC1714" s="69">
        <f>SUM(Table25[[#This Row],[Contract Amount FY00]:[Contract Amount FY50]])</f>
        <v>121323</v>
      </c>
      <c r="CD1714" s="114"/>
    </row>
    <row r="1715" spans="1:82" x14ac:dyDescent="0.25">
      <c r="A1715" s="122" t="s">
        <v>2022</v>
      </c>
      <c r="B1715" s="122" t="s">
        <v>526</v>
      </c>
      <c r="C1715" s="122" t="s">
        <v>3193</v>
      </c>
      <c r="E1715" s="26" t="str">
        <f>IFERROR(IF(VLOOKUP(Table25[[#This Row],[Contract No.]],Table3[#All],3,FALSE)="","No","Yes"),"")</f>
        <v>Yes</v>
      </c>
      <c r="F1715" s="107" t="str">
        <f>IFERROR(VLOOKUP(Table25[[#This Row],[Contract No.]],Table3[#All],3,FALSE),"")</f>
        <v>NASPO</v>
      </c>
      <c r="G1715" s="107" t="str">
        <f>IFERROR(IF(Table25[[#This Row],[Cooperative Purchase
(Yes/No)]]="Yes","Yes",IF(VLOOKUP(Table25[[#This Row],[Contract No.]],Table3[#All],1,FALSE)=Table25[[#This Row],[Contract No.]],"Yes","No")),"No")</f>
        <v>Yes</v>
      </c>
      <c r="H1715" s="51">
        <f>IFERROR(VLOOKUP(Table25[[#This Row],[Contract No.]],Table3[#All],4,FALSE),"")</f>
        <v>43892</v>
      </c>
      <c r="I1715" s="28">
        <f>IFERROR(IF(AND(MONTH(Table25[[#This Row],[Contract Start Date]])&gt;6,MONTH(Table25[[#This Row],[Contract Start Date]])&lt;=12),YEAR(Table25[[#This Row],[Contract Start Date]])+1,YEAR(Table25[[#This Row],[Contract Start Date]])),"")</f>
        <v>2020</v>
      </c>
      <c r="J1715" s="108">
        <f>Table25[[#This Row],[FY Formula start]]</f>
        <v>2020</v>
      </c>
      <c r="K1715" s="59" t="str">
        <f>"FY"&amp;" "&amp;Table25[[#This Row],[Year Start]]</f>
        <v>FY 2020</v>
      </c>
      <c r="L1715" s="109">
        <f>IFERROR(VLOOKUP(Table25[[#This Row],[Contract No.]],Table3[#All],5,FALSE),"")</f>
        <v>45504</v>
      </c>
      <c r="M1715" s="110">
        <f>IFERROR(IF(Table25[[#This Row],[Contract End Date]]="99/99/9999","No End",IF(AND(MONTH(Table25[[#This Row],[Contract End Date]])&gt;6,MONTH(Table25[[#This Row],[Contract End Date]])&lt;=12),YEAR(Table25[[#This Row],[Contract End Date]])+1,YEAR(Table25[[#This Row],[Contract End Date]]))),"")</f>
        <v>2025</v>
      </c>
      <c r="N1715" s="111">
        <f>Table25[[#This Row],[FY Formula end]]</f>
        <v>2025</v>
      </c>
      <c r="O1715" s="112" t="str">
        <f>IF(Table25[[#This Row],[Year End]]="No End","No End","FY"&amp;" "&amp;Table25[[#This Row],[Year End]])</f>
        <v>FY 2025</v>
      </c>
      <c r="P1715" s="27"/>
      <c r="Q1715" s="104" t="str">
        <f>_xlfn.IFNA(IF($B1715="","",VLOOKUP($B1715,'SWC Towers'!$A:$Q,$Q$2,FALSE)),"")</f>
        <v/>
      </c>
      <c r="R1715" s="106">
        <f>_xlfn.IFNA(IF($B1715="","",VLOOKUP($B1715,'SWC Towers'!$A:$Q,$R$2,FALSE)),"")</f>
        <v>0.1</v>
      </c>
      <c r="S1715" s="106" t="str">
        <f>_xlfn.IFNA(IF($B1715="","",VLOOKUP($B1715,'SWC Towers'!$A:$Q,$S$2,FALSE)),"")</f>
        <v/>
      </c>
      <c r="T1715" s="106">
        <f>_xlfn.IFNA(IF($B1715="","",VLOOKUP($B1715,'SWC Towers'!$A:$Q,$T$2,FALSE)),"")</f>
        <v>0.05</v>
      </c>
      <c r="U1715" s="104">
        <f>_xlfn.IFNA(IF($B1715="","",VLOOKUP($B1715,'SWC Towers'!$A:$Q,$U$2,FALSE)),"")</f>
        <v>0.65</v>
      </c>
      <c r="V1715" s="104" t="str">
        <f>_xlfn.IFNA(IF($B1715="","",VLOOKUP($B1715,'SWC Towers'!$A:$Q,$V$2,FALSE)),"")</f>
        <v/>
      </c>
      <c r="W1715" s="104">
        <f>_xlfn.IFNA(IF($B1715="","",VLOOKUP($B1715,'SWC Towers'!$A:$Q,$W$2,FALSE)),"")</f>
        <v>0.1</v>
      </c>
      <c r="X1715" s="104" t="str">
        <f>_xlfn.IFNA(IF($B1715="","",VLOOKUP($B1715,'SWC Towers'!$A:$Q,$X$2,FALSE)),"")</f>
        <v/>
      </c>
      <c r="Y1715" s="104" t="str">
        <f>_xlfn.IFNA(IF($B1715="","",VLOOKUP($B1715,'SWC Towers'!$A:$Q,$Y$2,FALSE)),"")</f>
        <v/>
      </c>
      <c r="Z1715" s="104">
        <f>_xlfn.IFNA(IF($B1715="","",VLOOKUP($B1715,'SWC Towers'!$A:$Q,$Z$2,FALSE)),"")</f>
        <v>0.1</v>
      </c>
      <c r="AA1715" s="104" t="str">
        <f>_xlfn.IFNA(IF($B1715="","",VLOOKUP($B1715,'SWC Towers'!$A:$Q,$AA$2,FALSE)),"")</f>
        <v/>
      </c>
      <c r="AB1715" s="106" t="str">
        <f>_xlfn.IFNA(IF($B1715="","",VLOOKUP($B1715,'SWC Towers'!$A:$Q,$AB$2,FALSE)),"")</f>
        <v/>
      </c>
      <c r="AC1715" s="20">
        <f>SUM(Table25[[#This Row],[IT Tower: Application]:[Other/Non-IT ]])</f>
        <v>1</v>
      </c>
      <c r="AD1715" s="67"/>
      <c r="AE1715" s="67"/>
      <c r="AF1715" s="67"/>
      <c r="AG1715" s="67"/>
      <c r="AH1715" s="67"/>
      <c r="AI1715" s="67"/>
      <c r="AJ1715" s="67"/>
      <c r="AK1715" s="67"/>
      <c r="AL1715" s="67"/>
      <c r="AM1715" s="67"/>
      <c r="AN1715" s="67"/>
      <c r="AO1715" s="67"/>
      <c r="AP1715" s="67"/>
      <c r="AQ1715" s="67"/>
      <c r="AR1715" s="67"/>
      <c r="AS1715" s="67"/>
      <c r="AT1715" s="67"/>
      <c r="AU1715" s="67"/>
      <c r="AV1715" s="67"/>
      <c r="AW1715" s="67"/>
      <c r="AX1715" s="67">
        <v>3</v>
      </c>
      <c r="AY1715" s="67">
        <v>0</v>
      </c>
      <c r="AZ1715" s="67">
        <v>5302</v>
      </c>
      <c r="BA1715" s="67">
        <v>58510</v>
      </c>
      <c r="BB1715" s="113">
        <v>393290</v>
      </c>
      <c r="BC1715" s="113">
        <v>70856</v>
      </c>
      <c r="BD1715" s="113"/>
      <c r="BE1715" s="113"/>
      <c r="BF1715" s="113"/>
      <c r="BG1715" s="113"/>
      <c r="BH1715" s="113"/>
      <c r="BI1715" s="113"/>
      <c r="BJ1715" s="113"/>
      <c r="BK1715" s="113"/>
      <c r="BL1715" s="113"/>
      <c r="BM1715" s="113"/>
      <c r="BN1715" s="113"/>
      <c r="BO1715" s="113"/>
      <c r="BP1715" s="113"/>
      <c r="BQ1715" s="113"/>
      <c r="BR1715" s="113"/>
      <c r="BS1715" s="113"/>
      <c r="BT1715" s="113"/>
      <c r="BU1715" s="113"/>
      <c r="BV1715" s="113"/>
      <c r="BW1715" s="113"/>
      <c r="BX1715" s="113"/>
      <c r="BY1715" s="113"/>
      <c r="BZ1715" s="113"/>
      <c r="CA1715" s="67"/>
      <c r="CB1715" s="113"/>
      <c r="CC1715" s="69">
        <f>SUM(Table25[[#This Row],[Contract Amount FY00]:[Contract Amount FY50]])</f>
        <v>527961</v>
      </c>
      <c r="CD1715" s="114"/>
    </row>
    <row r="1716" spans="1:82" x14ac:dyDescent="0.25">
      <c r="A1716" s="122" t="s">
        <v>2022</v>
      </c>
      <c r="B1716" s="122" t="s">
        <v>1196</v>
      </c>
      <c r="C1716" s="122" t="s">
        <v>419</v>
      </c>
      <c r="E1716" s="26" t="str">
        <f>IFERROR(IF(VLOOKUP(Table25[[#This Row],[Contract No.]],Table3[#All],3,FALSE)="","No","Yes"),"")</f>
        <v>No</v>
      </c>
      <c r="F1716" s="107" t="str">
        <f>IFERROR(VLOOKUP(Table25[[#This Row],[Contract No.]],Table3[#All],3,FALSE),"")</f>
        <v/>
      </c>
      <c r="G1716" s="107" t="str">
        <f>IFERROR(IF(Table25[[#This Row],[Cooperative Purchase
(Yes/No)]]="Yes","Yes",IF(VLOOKUP(Table25[[#This Row],[Contract No.]],Table3[#All],1,FALSE)=Table25[[#This Row],[Contract No.]],"Yes","No")),"No")</f>
        <v>Yes</v>
      </c>
      <c r="H1716" s="51">
        <f>IFERROR(VLOOKUP(Table25[[#This Row],[Contract No.]],Table3[#All],4,FALSE),"")</f>
        <v>42303</v>
      </c>
      <c r="I1716" s="28">
        <f>IFERROR(IF(AND(MONTH(Table25[[#This Row],[Contract Start Date]])&gt;6,MONTH(Table25[[#This Row],[Contract Start Date]])&lt;=12),YEAR(Table25[[#This Row],[Contract Start Date]])+1,YEAR(Table25[[#This Row],[Contract Start Date]])),"")</f>
        <v>2016</v>
      </c>
      <c r="J1716" s="108">
        <f>Table25[[#This Row],[FY Formula start]]</f>
        <v>2016</v>
      </c>
      <c r="K1716" s="59" t="str">
        <f>"FY"&amp;" "&amp;Table25[[#This Row],[Year Start]]</f>
        <v>FY 2016</v>
      </c>
      <c r="L1716" s="109">
        <f>IFERROR(VLOOKUP(Table25[[#This Row],[Contract No.]],Table3[#All],5,FALSE),"")</f>
        <v>46321</v>
      </c>
      <c r="M1716" s="110">
        <f>IFERROR(IF(Table25[[#This Row],[Contract End Date]]="99/99/9999","No End",IF(AND(MONTH(Table25[[#This Row],[Contract End Date]])&gt;6,MONTH(Table25[[#This Row],[Contract End Date]])&lt;=12),YEAR(Table25[[#This Row],[Contract End Date]])+1,YEAR(Table25[[#This Row],[Contract End Date]]))),"")</f>
        <v>2027</v>
      </c>
      <c r="N1716" s="111">
        <f>Table25[[#This Row],[FY Formula end]]</f>
        <v>2027</v>
      </c>
      <c r="O1716" s="112" t="str">
        <f>IF(Table25[[#This Row],[Year End]]="No End","No End","FY"&amp;" "&amp;Table25[[#This Row],[Year End]])</f>
        <v>FY 2027</v>
      </c>
      <c r="P1716" s="27"/>
      <c r="Q1716" s="104">
        <f>_xlfn.IFNA(IF($B1716="","",VLOOKUP($B1716,'SWC Towers'!$A:$Q,$Q$2,FALSE)),"")</f>
        <v>1</v>
      </c>
      <c r="R1716" s="106" t="str">
        <f>_xlfn.IFNA(IF($B1716="","",VLOOKUP($B1716,'SWC Towers'!$A:$Q,$R$2,FALSE)),"")</f>
        <v/>
      </c>
      <c r="S1716" s="106" t="str">
        <f>_xlfn.IFNA(IF($B1716="","",VLOOKUP($B1716,'SWC Towers'!$A:$Q,$S$2,FALSE)),"")</f>
        <v/>
      </c>
      <c r="T1716" s="106" t="str">
        <f>_xlfn.IFNA(IF($B1716="","",VLOOKUP($B1716,'SWC Towers'!$A:$Q,$T$2,FALSE)),"")</f>
        <v/>
      </c>
      <c r="U1716" s="104" t="str">
        <f>_xlfn.IFNA(IF($B1716="","",VLOOKUP($B1716,'SWC Towers'!$A:$Q,$U$2,FALSE)),"")</f>
        <v/>
      </c>
      <c r="V1716" s="104" t="str">
        <f>_xlfn.IFNA(IF($B1716="","",VLOOKUP($B1716,'SWC Towers'!$A:$Q,$V$2,FALSE)),"")</f>
        <v/>
      </c>
      <c r="W1716" s="104" t="str">
        <f>_xlfn.IFNA(IF($B1716="","",VLOOKUP($B1716,'SWC Towers'!$A:$Q,$W$2,FALSE)),"")</f>
        <v/>
      </c>
      <c r="X1716" s="104" t="str">
        <f>_xlfn.IFNA(IF($B1716="","",VLOOKUP($B1716,'SWC Towers'!$A:$Q,$X$2,FALSE)),"")</f>
        <v/>
      </c>
      <c r="Y1716" s="104" t="str">
        <f>_xlfn.IFNA(IF($B1716="","",VLOOKUP($B1716,'SWC Towers'!$A:$Q,$Y$2,FALSE)),"")</f>
        <v/>
      </c>
      <c r="Z1716" s="104" t="str">
        <f>_xlfn.IFNA(IF($B1716="","",VLOOKUP($B1716,'SWC Towers'!$A:$Q,$Z$2,FALSE)),"")</f>
        <v/>
      </c>
      <c r="AA1716" s="104" t="str">
        <f>_xlfn.IFNA(IF($B1716="","",VLOOKUP($B1716,'SWC Towers'!$A:$Q,$AA$2,FALSE)),"")</f>
        <v/>
      </c>
      <c r="AB1716" s="106" t="str">
        <f>_xlfn.IFNA(IF($B1716="","",VLOOKUP($B1716,'SWC Towers'!$A:$Q,$AB$2,FALSE)),"")</f>
        <v/>
      </c>
      <c r="AC1716" s="20">
        <f>SUM(Table25[[#This Row],[IT Tower: Application]:[Other/Non-IT ]])</f>
        <v>1</v>
      </c>
      <c r="AD1716" s="67"/>
      <c r="AE1716" s="67"/>
      <c r="AF1716" s="67"/>
      <c r="AG1716" s="67"/>
      <c r="AH1716" s="67"/>
      <c r="AI1716" s="67"/>
      <c r="AJ1716" s="67"/>
      <c r="AK1716" s="67"/>
      <c r="AL1716" s="67"/>
      <c r="AM1716" s="67"/>
      <c r="AN1716" s="67"/>
      <c r="AO1716" s="67"/>
      <c r="AP1716" s="67"/>
      <c r="AQ1716" s="67"/>
      <c r="AR1716" s="67"/>
      <c r="AS1716" s="67"/>
      <c r="AT1716" s="67"/>
      <c r="AU1716" s="67">
        <v>142677</v>
      </c>
      <c r="AV1716" s="67">
        <v>0</v>
      </c>
      <c r="AW1716" s="67">
        <v>15717</v>
      </c>
      <c r="AX1716" s="67"/>
      <c r="AY1716" s="67"/>
      <c r="AZ1716" s="67"/>
      <c r="BA1716" s="67">
        <v>4282</v>
      </c>
      <c r="BB1716" s="113">
        <v>9193</v>
      </c>
      <c r="BC1716" s="113">
        <v>10549</v>
      </c>
      <c r="BD1716" s="113"/>
      <c r="BE1716" s="113"/>
      <c r="BF1716" s="113"/>
      <c r="BG1716" s="113"/>
      <c r="BH1716" s="113"/>
      <c r="BI1716" s="113"/>
      <c r="BJ1716" s="113"/>
      <c r="BK1716" s="113"/>
      <c r="BL1716" s="113"/>
      <c r="BM1716" s="113"/>
      <c r="BN1716" s="113"/>
      <c r="BO1716" s="113"/>
      <c r="BP1716" s="113"/>
      <c r="BQ1716" s="113"/>
      <c r="BR1716" s="113"/>
      <c r="BS1716" s="113"/>
      <c r="BT1716" s="113"/>
      <c r="BU1716" s="113"/>
      <c r="BV1716" s="113"/>
      <c r="BW1716" s="113"/>
      <c r="BX1716" s="113"/>
      <c r="BY1716" s="113"/>
      <c r="BZ1716" s="113"/>
      <c r="CA1716" s="67"/>
      <c r="CB1716" s="113"/>
      <c r="CC1716" s="69">
        <f>SUM(Table25[[#This Row],[Contract Amount FY00]:[Contract Amount FY50]])</f>
        <v>182418</v>
      </c>
      <c r="CD1716" s="114"/>
    </row>
    <row r="1717" spans="1:82" x14ac:dyDescent="0.25">
      <c r="A1717" s="122" t="s">
        <v>2022</v>
      </c>
      <c r="B1717" s="122" t="s">
        <v>286</v>
      </c>
      <c r="C1717" s="122" t="s">
        <v>3200</v>
      </c>
      <c r="E1717" s="26" t="str">
        <f>IFERROR(IF(VLOOKUP(Table25[[#This Row],[Contract No.]],Table3[#All],3,FALSE)="","No","Yes"),"")</f>
        <v>No</v>
      </c>
      <c r="F1717" s="107" t="str">
        <f>IFERROR(VLOOKUP(Table25[[#This Row],[Contract No.]],Table3[#All],3,FALSE),"")</f>
        <v/>
      </c>
      <c r="G1717" s="107" t="str">
        <f>IFERROR(IF(Table25[[#This Row],[Cooperative Purchase
(Yes/No)]]="Yes","Yes",IF(VLOOKUP(Table25[[#This Row],[Contract No.]],Table3[#All],1,FALSE)=Table25[[#This Row],[Contract No.]],"Yes","No")),"No")</f>
        <v>Yes</v>
      </c>
      <c r="H1717" s="51">
        <f>IFERROR(VLOOKUP(Table25[[#This Row],[Contract No.]],Table3[#All],4,FALSE),"")</f>
        <v>42401</v>
      </c>
      <c r="I1717" s="28">
        <f>IFERROR(IF(AND(MONTH(Table25[[#This Row],[Contract Start Date]])&gt;6,MONTH(Table25[[#This Row],[Contract Start Date]])&lt;=12),YEAR(Table25[[#This Row],[Contract Start Date]])+1,YEAR(Table25[[#This Row],[Contract Start Date]])),"")</f>
        <v>2016</v>
      </c>
      <c r="J1717" s="108">
        <f>Table25[[#This Row],[FY Formula start]]</f>
        <v>2016</v>
      </c>
      <c r="K1717" s="59" t="str">
        <f>"FY"&amp;" "&amp;Table25[[#This Row],[Year Start]]</f>
        <v>FY 2016</v>
      </c>
      <c r="L1717" s="109">
        <f>IFERROR(VLOOKUP(Table25[[#This Row],[Contract No.]],Table3[#All],5,FALSE),"")</f>
        <v>72717</v>
      </c>
      <c r="M1717" s="110">
        <f>IFERROR(IF(Table25[[#This Row],[Contract End Date]]="99/99/9999","No End",IF(AND(MONTH(Table25[[#This Row],[Contract End Date]])&gt;6,MONTH(Table25[[#This Row],[Contract End Date]])&lt;=12),YEAR(Table25[[#This Row],[Contract End Date]])+1,YEAR(Table25[[#This Row],[Contract End Date]]))),"")</f>
        <v>2099</v>
      </c>
      <c r="N1717" s="111">
        <f>Table25[[#This Row],[FY Formula end]]</f>
        <v>2099</v>
      </c>
      <c r="O1717" s="112" t="str">
        <f>IF(Table25[[#This Row],[Year End]]="No End","No End","FY"&amp;" "&amp;Table25[[#This Row],[Year End]])</f>
        <v>FY 2099</v>
      </c>
      <c r="P1717" s="27"/>
      <c r="Q1717" s="104">
        <f>_xlfn.IFNA(IF($B1717="","",VLOOKUP($B1717,'SWC Towers'!$A:$Q,$Q$2,FALSE)),"")</f>
        <v>0.5</v>
      </c>
      <c r="R1717" s="106" t="str">
        <f>_xlfn.IFNA(IF($B1717="","",VLOOKUP($B1717,'SWC Towers'!$A:$Q,$R$2,FALSE)),"")</f>
        <v/>
      </c>
      <c r="S1717" s="106" t="str">
        <f>_xlfn.IFNA(IF($B1717="","",VLOOKUP($B1717,'SWC Towers'!$A:$Q,$S$2,FALSE)),"")</f>
        <v/>
      </c>
      <c r="T1717" s="106">
        <f>_xlfn.IFNA(IF($B1717="","",VLOOKUP($B1717,'SWC Towers'!$A:$Q,$T$2,FALSE)),"")</f>
        <v>0.5</v>
      </c>
      <c r="U1717" s="104" t="str">
        <f>_xlfn.IFNA(IF($B1717="","",VLOOKUP($B1717,'SWC Towers'!$A:$Q,$U$2,FALSE)),"")</f>
        <v/>
      </c>
      <c r="V1717" s="104" t="str">
        <f>_xlfn.IFNA(IF($B1717="","",VLOOKUP($B1717,'SWC Towers'!$A:$Q,$V$2,FALSE)),"")</f>
        <v/>
      </c>
      <c r="W1717" s="104" t="str">
        <f>_xlfn.IFNA(IF($B1717="","",VLOOKUP($B1717,'SWC Towers'!$A:$Q,$W$2,FALSE)),"")</f>
        <v/>
      </c>
      <c r="X1717" s="104" t="str">
        <f>_xlfn.IFNA(IF($B1717="","",VLOOKUP($B1717,'SWC Towers'!$A:$Q,$X$2,FALSE)),"")</f>
        <v/>
      </c>
      <c r="Y1717" s="104" t="str">
        <f>_xlfn.IFNA(IF($B1717="","",VLOOKUP($B1717,'SWC Towers'!$A:$Q,$Y$2,FALSE)),"")</f>
        <v/>
      </c>
      <c r="Z1717" s="104" t="str">
        <f>_xlfn.IFNA(IF($B1717="","",VLOOKUP($B1717,'SWC Towers'!$A:$Q,$Z$2,FALSE)),"")</f>
        <v/>
      </c>
      <c r="AA1717" s="104" t="str">
        <f>_xlfn.IFNA(IF($B1717="","",VLOOKUP($B1717,'SWC Towers'!$A:$Q,$AA$2,FALSE)),"")</f>
        <v/>
      </c>
      <c r="AB1717" s="106" t="str">
        <f>_xlfn.IFNA(IF($B1717="","",VLOOKUP($B1717,'SWC Towers'!$A:$Q,$AB$2,FALSE)),"")</f>
        <v/>
      </c>
      <c r="AC1717" s="20">
        <f>SUM(Table25[[#This Row],[IT Tower: Application]:[Other/Non-IT ]])</f>
        <v>1</v>
      </c>
      <c r="AD1717" s="67"/>
      <c r="AE1717" s="67"/>
      <c r="AF1717" s="67"/>
      <c r="AG1717" s="67"/>
      <c r="AH1717" s="67"/>
      <c r="AI1717" s="67"/>
      <c r="AJ1717" s="67"/>
      <c r="AK1717" s="67"/>
      <c r="AL1717" s="67"/>
      <c r="AM1717" s="67"/>
      <c r="AN1717" s="67"/>
      <c r="AO1717" s="67"/>
      <c r="AP1717" s="67"/>
      <c r="AQ1717" s="67"/>
      <c r="AR1717" s="67"/>
      <c r="AS1717" s="67"/>
      <c r="AT1717" s="67">
        <v>47656</v>
      </c>
      <c r="AU1717" s="67">
        <v>303367</v>
      </c>
      <c r="AV1717" s="67">
        <v>24925</v>
      </c>
      <c r="AW1717" s="67"/>
      <c r="AX1717" s="67"/>
      <c r="AY1717" s="67"/>
      <c r="AZ1717" s="67"/>
      <c r="BA1717" s="67"/>
      <c r="BB1717" s="113"/>
      <c r="BC1717" s="113"/>
      <c r="BD1717" s="113"/>
      <c r="BE1717" s="113"/>
      <c r="BF1717" s="113"/>
      <c r="BG1717" s="113"/>
      <c r="BH1717" s="113"/>
      <c r="BI1717" s="113"/>
      <c r="BJ1717" s="113"/>
      <c r="BK1717" s="113"/>
      <c r="BL1717" s="113"/>
      <c r="BM1717" s="113"/>
      <c r="BN1717" s="113"/>
      <c r="BO1717" s="113"/>
      <c r="BP1717" s="113"/>
      <c r="BQ1717" s="113"/>
      <c r="BR1717" s="113"/>
      <c r="BS1717" s="113"/>
      <c r="BT1717" s="113"/>
      <c r="BU1717" s="113"/>
      <c r="BV1717" s="113"/>
      <c r="BW1717" s="113"/>
      <c r="BX1717" s="113"/>
      <c r="BY1717" s="113"/>
      <c r="BZ1717" s="113"/>
      <c r="CA1717" s="67"/>
      <c r="CB1717" s="113"/>
      <c r="CC1717" s="69">
        <f>SUM(Table25[[#This Row],[Contract Amount FY00]:[Contract Amount FY50]])</f>
        <v>375948</v>
      </c>
      <c r="CD1717" s="114"/>
    </row>
    <row r="1718" spans="1:82" x14ac:dyDescent="0.25">
      <c r="A1718" s="122" t="s">
        <v>2022</v>
      </c>
      <c r="B1718" s="122" t="s">
        <v>286</v>
      </c>
      <c r="C1718" s="122" t="s">
        <v>1246</v>
      </c>
      <c r="E1718" s="26" t="str">
        <f>IFERROR(IF(VLOOKUP(Table25[[#This Row],[Contract No.]],Table3[#All],3,FALSE)="","No","Yes"),"")</f>
        <v>No</v>
      </c>
      <c r="F1718" s="107" t="str">
        <f>IFERROR(VLOOKUP(Table25[[#This Row],[Contract No.]],Table3[#All],3,FALSE),"")</f>
        <v/>
      </c>
      <c r="G1718" s="107" t="str">
        <f>IFERROR(IF(Table25[[#This Row],[Cooperative Purchase
(Yes/No)]]="Yes","Yes",IF(VLOOKUP(Table25[[#This Row],[Contract No.]],Table3[#All],1,FALSE)=Table25[[#This Row],[Contract No.]],"Yes","No")),"No")</f>
        <v>Yes</v>
      </c>
      <c r="H1718" s="51">
        <f>IFERROR(VLOOKUP(Table25[[#This Row],[Contract No.]],Table3[#All],4,FALSE),"")</f>
        <v>42401</v>
      </c>
      <c r="I1718" s="28">
        <f>IFERROR(IF(AND(MONTH(Table25[[#This Row],[Contract Start Date]])&gt;6,MONTH(Table25[[#This Row],[Contract Start Date]])&lt;=12),YEAR(Table25[[#This Row],[Contract Start Date]])+1,YEAR(Table25[[#This Row],[Contract Start Date]])),"")</f>
        <v>2016</v>
      </c>
      <c r="J1718" s="108">
        <f>Table25[[#This Row],[FY Formula start]]</f>
        <v>2016</v>
      </c>
      <c r="K1718" s="59" t="str">
        <f>"FY"&amp;" "&amp;Table25[[#This Row],[Year Start]]</f>
        <v>FY 2016</v>
      </c>
      <c r="L1718" s="109">
        <f>IFERROR(VLOOKUP(Table25[[#This Row],[Contract No.]],Table3[#All],5,FALSE),"")</f>
        <v>72717</v>
      </c>
      <c r="M1718" s="110">
        <f>IFERROR(IF(Table25[[#This Row],[Contract End Date]]="99/99/9999","No End",IF(AND(MONTH(Table25[[#This Row],[Contract End Date]])&gt;6,MONTH(Table25[[#This Row],[Contract End Date]])&lt;=12),YEAR(Table25[[#This Row],[Contract End Date]])+1,YEAR(Table25[[#This Row],[Contract End Date]]))),"")</f>
        <v>2099</v>
      </c>
      <c r="N1718" s="111">
        <f>Table25[[#This Row],[FY Formula end]]</f>
        <v>2099</v>
      </c>
      <c r="O1718" s="112" t="str">
        <f>IF(Table25[[#This Row],[Year End]]="No End","No End","FY"&amp;" "&amp;Table25[[#This Row],[Year End]])</f>
        <v>FY 2099</v>
      </c>
      <c r="P1718" s="27"/>
      <c r="Q1718" s="104">
        <f>_xlfn.IFNA(IF($B1718="","",VLOOKUP($B1718,'SWC Towers'!$A:$Q,$Q$2,FALSE)),"")</f>
        <v>0.5</v>
      </c>
      <c r="R1718" s="106" t="str">
        <f>_xlfn.IFNA(IF($B1718="","",VLOOKUP($B1718,'SWC Towers'!$A:$Q,$R$2,FALSE)),"")</f>
        <v/>
      </c>
      <c r="S1718" s="106" t="str">
        <f>_xlfn.IFNA(IF($B1718="","",VLOOKUP($B1718,'SWC Towers'!$A:$Q,$S$2,FALSE)),"")</f>
        <v/>
      </c>
      <c r="T1718" s="106">
        <f>_xlfn.IFNA(IF($B1718="","",VLOOKUP($B1718,'SWC Towers'!$A:$Q,$T$2,FALSE)),"")</f>
        <v>0.5</v>
      </c>
      <c r="U1718" s="104" t="str">
        <f>_xlfn.IFNA(IF($B1718="","",VLOOKUP($B1718,'SWC Towers'!$A:$Q,$U$2,FALSE)),"")</f>
        <v/>
      </c>
      <c r="V1718" s="104" t="str">
        <f>_xlfn.IFNA(IF($B1718="","",VLOOKUP($B1718,'SWC Towers'!$A:$Q,$V$2,FALSE)),"")</f>
        <v/>
      </c>
      <c r="W1718" s="104" t="str">
        <f>_xlfn.IFNA(IF($B1718="","",VLOOKUP($B1718,'SWC Towers'!$A:$Q,$W$2,FALSE)),"")</f>
        <v/>
      </c>
      <c r="X1718" s="104" t="str">
        <f>_xlfn.IFNA(IF($B1718="","",VLOOKUP($B1718,'SWC Towers'!$A:$Q,$X$2,FALSE)),"")</f>
        <v/>
      </c>
      <c r="Y1718" s="104" t="str">
        <f>_xlfn.IFNA(IF($B1718="","",VLOOKUP($B1718,'SWC Towers'!$A:$Q,$Y$2,FALSE)),"")</f>
        <v/>
      </c>
      <c r="Z1718" s="104" t="str">
        <f>_xlfn.IFNA(IF($B1718="","",VLOOKUP($B1718,'SWC Towers'!$A:$Q,$Z$2,FALSE)),"")</f>
        <v/>
      </c>
      <c r="AA1718" s="104" t="str">
        <f>_xlfn.IFNA(IF($B1718="","",VLOOKUP($B1718,'SWC Towers'!$A:$Q,$AA$2,FALSE)),"")</f>
        <v/>
      </c>
      <c r="AB1718" s="106" t="str">
        <f>_xlfn.IFNA(IF($B1718="","",VLOOKUP($B1718,'SWC Towers'!$A:$Q,$AB$2,FALSE)),"")</f>
        <v/>
      </c>
      <c r="AC1718" s="20">
        <f>SUM(Table25[[#This Row],[IT Tower: Application]:[Other/Non-IT ]])</f>
        <v>1</v>
      </c>
      <c r="AD1718" s="67"/>
      <c r="AE1718" s="67"/>
      <c r="AF1718" s="67"/>
      <c r="AG1718" s="67"/>
      <c r="AH1718" s="67"/>
      <c r="AI1718" s="67"/>
      <c r="AJ1718" s="67"/>
      <c r="AK1718" s="67"/>
      <c r="AL1718" s="67"/>
      <c r="AM1718" s="67"/>
      <c r="AN1718" s="67"/>
      <c r="AO1718" s="67"/>
      <c r="AP1718" s="67"/>
      <c r="AQ1718" s="67"/>
      <c r="AR1718" s="67"/>
      <c r="AS1718" s="67"/>
      <c r="AT1718" s="67">
        <v>11353</v>
      </c>
      <c r="AU1718" s="67">
        <v>0</v>
      </c>
      <c r="AV1718" s="67">
        <v>131865</v>
      </c>
      <c r="AW1718" s="67">
        <v>13250</v>
      </c>
      <c r="AX1718" s="67"/>
      <c r="AY1718" s="67"/>
      <c r="AZ1718" s="67"/>
      <c r="BA1718" s="67"/>
      <c r="BB1718" s="113"/>
      <c r="BC1718" s="113"/>
      <c r="BD1718" s="113"/>
      <c r="BE1718" s="113"/>
      <c r="BF1718" s="113"/>
      <c r="BG1718" s="113"/>
      <c r="BH1718" s="113"/>
      <c r="BI1718" s="113"/>
      <c r="BJ1718" s="113"/>
      <c r="BK1718" s="113"/>
      <c r="BL1718" s="113"/>
      <c r="BM1718" s="113"/>
      <c r="BN1718" s="113"/>
      <c r="BO1718" s="113"/>
      <c r="BP1718" s="113"/>
      <c r="BQ1718" s="113"/>
      <c r="BR1718" s="113"/>
      <c r="BS1718" s="113"/>
      <c r="BT1718" s="113"/>
      <c r="BU1718" s="113"/>
      <c r="BV1718" s="113"/>
      <c r="BW1718" s="113"/>
      <c r="BX1718" s="113"/>
      <c r="BY1718" s="113"/>
      <c r="BZ1718" s="113"/>
      <c r="CA1718" s="67"/>
      <c r="CB1718" s="113"/>
      <c r="CC1718" s="69">
        <f>SUM(Table25[[#This Row],[Contract Amount FY00]:[Contract Amount FY50]])</f>
        <v>156468</v>
      </c>
      <c r="CD1718" s="114"/>
    </row>
    <row r="1719" spans="1:82" x14ac:dyDescent="0.25">
      <c r="A1719" s="122" t="s">
        <v>2022</v>
      </c>
      <c r="B1719" s="122" t="s">
        <v>286</v>
      </c>
      <c r="C1719" s="122" t="s">
        <v>2168</v>
      </c>
      <c r="E1719" s="26" t="str">
        <f>IFERROR(IF(VLOOKUP(Table25[[#This Row],[Contract No.]],Table3[#All],3,FALSE)="","No","Yes"),"")</f>
        <v>No</v>
      </c>
      <c r="F1719" s="107" t="str">
        <f>IFERROR(VLOOKUP(Table25[[#This Row],[Contract No.]],Table3[#All],3,FALSE),"")</f>
        <v/>
      </c>
      <c r="G1719" s="107" t="str">
        <f>IFERROR(IF(Table25[[#This Row],[Cooperative Purchase
(Yes/No)]]="Yes","Yes",IF(VLOOKUP(Table25[[#This Row],[Contract No.]],Table3[#All],1,FALSE)=Table25[[#This Row],[Contract No.]],"Yes","No")),"No")</f>
        <v>Yes</v>
      </c>
      <c r="H1719" s="51">
        <f>IFERROR(VLOOKUP(Table25[[#This Row],[Contract No.]],Table3[#All],4,FALSE),"")</f>
        <v>42401</v>
      </c>
      <c r="I1719" s="28">
        <f>IFERROR(IF(AND(MONTH(Table25[[#This Row],[Contract Start Date]])&gt;6,MONTH(Table25[[#This Row],[Contract Start Date]])&lt;=12),YEAR(Table25[[#This Row],[Contract Start Date]])+1,YEAR(Table25[[#This Row],[Contract Start Date]])),"")</f>
        <v>2016</v>
      </c>
      <c r="J1719" s="108">
        <f>Table25[[#This Row],[FY Formula start]]</f>
        <v>2016</v>
      </c>
      <c r="K1719" s="59" t="str">
        <f>"FY"&amp;" "&amp;Table25[[#This Row],[Year Start]]</f>
        <v>FY 2016</v>
      </c>
      <c r="L1719" s="109">
        <f>IFERROR(VLOOKUP(Table25[[#This Row],[Contract No.]],Table3[#All],5,FALSE),"")</f>
        <v>72717</v>
      </c>
      <c r="M1719" s="110">
        <f>IFERROR(IF(Table25[[#This Row],[Contract End Date]]="99/99/9999","No End",IF(AND(MONTH(Table25[[#This Row],[Contract End Date]])&gt;6,MONTH(Table25[[#This Row],[Contract End Date]])&lt;=12),YEAR(Table25[[#This Row],[Contract End Date]])+1,YEAR(Table25[[#This Row],[Contract End Date]]))),"")</f>
        <v>2099</v>
      </c>
      <c r="N1719" s="111">
        <f>Table25[[#This Row],[FY Formula end]]</f>
        <v>2099</v>
      </c>
      <c r="O1719" s="112" t="str">
        <f>IF(Table25[[#This Row],[Year End]]="No End","No End","FY"&amp;" "&amp;Table25[[#This Row],[Year End]])</f>
        <v>FY 2099</v>
      </c>
      <c r="P1719" s="27"/>
      <c r="Q1719" s="104">
        <f>_xlfn.IFNA(IF($B1719="","",VLOOKUP($B1719,'SWC Towers'!$A:$Q,$Q$2,FALSE)),"")</f>
        <v>0.5</v>
      </c>
      <c r="R1719" s="106" t="str">
        <f>_xlfn.IFNA(IF($B1719="","",VLOOKUP($B1719,'SWC Towers'!$A:$Q,$R$2,FALSE)),"")</f>
        <v/>
      </c>
      <c r="S1719" s="106" t="str">
        <f>_xlfn.IFNA(IF($B1719="","",VLOOKUP($B1719,'SWC Towers'!$A:$Q,$S$2,FALSE)),"")</f>
        <v/>
      </c>
      <c r="T1719" s="106">
        <f>_xlfn.IFNA(IF($B1719="","",VLOOKUP($B1719,'SWC Towers'!$A:$Q,$T$2,FALSE)),"")</f>
        <v>0.5</v>
      </c>
      <c r="U1719" s="104" t="str">
        <f>_xlfn.IFNA(IF($B1719="","",VLOOKUP($B1719,'SWC Towers'!$A:$Q,$U$2,FALSE)),"")</f>
        <v/>
      </c>
      <c r="V1719" s="104" t="str">
        <f>_xlfn.IFNA(IF($B1719="","",VLOOKUP($B1719,'SWC Towers'!$A:$Q,$V$2,FALSE)),"")</f>
        <v/>
      </c>
      <c r="W1719" s="104" t="str">
        <f>_xlfn.IFNA(IF($B1719="","",VLOOKUP($B1719,'SWC Towers'!$A:$Q,$W$2,FALSE)),"")</f>
        <v/>
      </c>
      <c r="X1719" s="104" t="str">
        <f>_xlfn.IFNA(IF($B1719="","",VLOOKUP($B1719,'SWC Towers'!$A:$Q,$X$2,FALSE)),"")</f>
        <v/>
      </c>
      <c r="Y1719" s="104" t="str">
        <f>_xlfn.IFNA(IF($B1719="","",VLOOKUP($B1719,'SWC Towers'!$A:$Q,$Y$2,FALSE)),"")</f>
        <v/>
      </c>
      <c r="Z1719" s="104" t="str">
        <f>_xlfn.IFNA(IF($B1719="","",VLOOKUP($B1719,'SWC Towers'!$A:$Q,$Z$2,FALSE)),"")</f>
        <v/>
      </c>
      <c r="AA1719" s="104" t="str">
        <f>_xlfn.IFNA(IF($B1719="","",VLOOKUP($B1719,'SWC Towers'!$A:$Q,$AA$2,FALSE)),"")</f>
        <v/>
      </c>
      <c r="AB1719" s="106" t="str">
        <f>_xlfn.IFNA(IF($B1719="","",VLOOKUP($B1719,'SWC Towers'!$A:$Q,$AB$2,FALSE)),"")</f>
        <v/>
      </c>
      <c r="AC1719" s="20">
        <f>SUM(Table25[[#This Row],[IT Tower: Application]:[Other/Non-IT ]])</f>
        <v>1</v>
      </c>
      <c r="AD1719" s="67"/>
      <c r="AE1719" s="67"/>
      <c r="AF1719" s="67"/>
      <c r="AG1719" s="67"/>
      <c r="AH1719" s="67"/>
      <c r="AI1719" s="67"/>
      <c r="AJ1719" s="67"/>
      <c r="AK1719" s="67"/>
      <c r="AL1719" s="67"/>
      <c r="AM1719" s="67"/>
      <c r="AN1719" s="67"/>
      <c r="AO1719" s="67"/>
      <c r="AP1719" s="67"/>
      <c r="AQ1719" s="67"/>
      <c r="AR1719" s="67"/>
      <c r="AS1719" s="67"/>
      <c r="AT1719" s="67"/>
      <c r="AU1719" s="67">
        <v>26790</v>
      </c>
      <c r="AV1719" s="67">
        <v>176795</v>
      </c>
      <c r="AW1719" s="67">
        <v>186010</v>
      </c>
      <c r="AX1719" s="67">
        <v>82080</v>
      </c>
      <c r="AY1719" s="67"/>
      <c r="AZ1719" s="67"/>
      <c r="BA1719" s="67"/>
      <c r="BB1719" s="113"/>
      <c r="BC1719" s="113"/>
      <c r="BD1719" s="113"/>
      <c r="BE1719" s="113"/>
      <c r="BF1719" s="113"/>
      <c r="BG1719" s="113"/>
      <c r="BH1719" s="113"/>
      <c r="BI1719" s="113"/>
      <c r="BJ1719" s="113"/>
      <c r="BK1719" s="113"/>
      <c r="BL1719" s="113"/>
      <c r="BM1719" s="113"/>
      <c r="BN1719" s="113"/>
      <c r="BO1719" s="113"/>
      <c r="BP1719" s="113"/>
      <c r="BQ1719" s="113"/>
      <c r="BR1719" s="113"/>
      <c r="BS1719" s="113"/>
      <c r="BT1719" s="113"/>
      <c r="BU1719" s="113"/>
      <c r="BV1719" s="113"/>
      <c r="BW1719" s="113"/>
      <c r="BX1719" s="113"/>
      <c r="BY1719" s="113"/>
      <c r="BZ1719" s="113"/>
      <c r="CA1719" s="67"/>
      <c r="CB1719" s="113"/>
      <c r="CC1719" s="69">
        <f>SUM(Table25[[#This Row],[Contract Amount FY00]:[Contract Amount FY50]])</f>
        <v>471675</v>
      </c>
      <c r="CD1719" s="114"/>
    </row>
    <row r="1720" spans="1:82" x14ac:dyDescent="0.25">
      <c r="A1720" s="122" t="s">
        <v>2022</v>
      </c>
      <c r="B1720" s="122" t="s">
        <v>286</v>
      </c>
      <c r="C1720" s="122" t="s">
        <v>1827</v>
      </c>
      <c r="E1720" s="26" t="str">
        <f>IFERROR(IF(VLOOKUP(Table25[[#This Row],[Contract No.]],Table3[#All],3,FALSE)="","No","Yes"),"")</f>
        <v>No</v>
      </c>
      <c r="F1720" s="107" t="str">
        <f>IFERROR(VLOOKUP(Table25[[#This Row],[Contract No.]],Table3[#All],3,FALSE),"")</f>
        <v/>
      </c>
      <c r="G1720" s="107" t="str">
        <f>IFERROR(IF(Table25[[#This Row],[Cooperative Purchase
(Yes/No)]]="Yes","Yes",IF(VLOOKUP(Table25[[#This Row],[Contract No.]],Table3[#All],1,FALSE)=Table25[[#This Row],[Contract No.]],"Yes","No")),"No")</f>
        <v>Yes</v>
      </c>
      <c r="H1720" s="51">
        <f>IFERROR(VLOOKUP(Table25[[#This Row],[Contract No.]],Table3[#All],4,FALSE),"")</f>
        <v>42401</v>
      </c>
      <c r="I1720" s="28">
        <f>IFERROR(IF(AND(MONTH(Table25[[#This Row],[Contract Start Date]])&gt;6,MONTH(Table25[[#This Row],[Contract Start Date]])&lt;=12),YEAR(Table25[[#This Row],[Contract Start Date]])+1,YEAR(Table25[[#This Row],[Contract Start Date]])),"")</f>
        <v>2016</v>
      </c>
      <c r="J1720" s="108">
        <f>Table25[[#This Row],[FY Formula start]]</f>
        <v>2016</v>
      </c>
      <c r="K1720" s="59" t="str">
        <f>"FY"&amp;" "&amp;Table25[[#This Row],[Year Start]]</f>
        <v>FY 2016</v>
      </c>
      <c r="L1720" s="109">
        <f>IFERROR(VLOOKUP(Table25[[#This Row],[Contract No.]],Table3[#All],5,FALSE),"")</f>
        <v>72717</v>
      </c>
      <c r="M1720" s="110">
        <f>IFERROR(IF(Table25[[#This Row],[Contract End Date]]="99/99/9999","No End",IF(AND(MONTH(Table25[[#This Row],[Contract End Date]])&gt;6,MONTH(Table25[[#This Row],[Contract End Date]])&lt;=12),YEAR(Table25[[#This Row],[Contract End Date]])+1,YEAR(Table25[[#This Row],[Contract End Date]]))),"")</f>
        <v>2099</v>
      </c>
      <c r="N1720" s="111">
        <f>Table25[[#This Row],[FY Formula end]]</f>
        <v>2099</v>
      </c>
      <c r="O1720" s="112" t="str">
        <f>IF(Table25[[#This Row],[Year End]]="No End","No End","FY"&amp;" "&amp;Table25[[#This Row],[Year End]])</f>
        <v>FY 2099</v>
      </c>
      <c r="P1720" s="27"/>
      <c r="Q1720" s="104">
        <f>_xlfn.IFNA(IF($B1720="","",VLOOKUP($B1720,'SWC Towers'!$A:$Q,$Q$2,FALSE)),"")</f>
        <v>0.5</v>
      </c>
      <c r="R1720" s="106" t="str">
        <f>_xlfn.IFNA(IF($B1720="","",VLOOKUP($B1720,'SWC Towers'!$A:$Q,$R$2,FALSE)),"")</f>
        <v/>
      </c>
      <c r="S1720" s="106" t="str">
        <f>_xlfn.IFNA(IF($B1720="","",VLOOKUP($B1720,'SWC Towers'!$A:$Q,$S$2,FALSE)),"")</f>
        <v/>
      </c>
      <c r="T1720" s="106">
        <f>_xlfn.IFNA(IF($B1720="","",VLOOKUP($B1720,'SWC Towers'!$A:$Q,$T$2,FALSE)),"")</f>
        <v>0.5</v>
      </c>
      <c r="U1720" s="104" t="str">
        <f>_xlfn.IFNA(IF($B1720="","",VLOOKUP($B1720,'SWC Towers'!$A:$Q,$U$2,FALSE)),"")</f>
        <v/>
      </c>
      <c r="V1720" s="104" t="str">
        <f>_xlfn.IFNA(IF($B1720="","",VLOOKUP($B1720,'SWC Towers'!$A:$Q,$V$2,FALSE)),"")</f>
        <v/>
      </c>
      <c r="W1720" s="104" t="str">
        <f>_xlfn.IFNA(IF($B1720="","",VLOOKUP($B1720,'SWC Towers'!$A:$Q,$W$2,FALSE)),"")</f>
        <v/>
      </c>
      <c r="X1720" s="104" t="str">
        <f>_xlfn.IFNA(IF($B1720="","",VLOOKUP($B1720,'SWC Towers'!$A:$Q,$X$2,FALSE)),"")</f>
        <v/>
      </c>
      <c r="Y1720" s="104" t="str">
        <f>_xlfn.IFNA(IF($B1720="","",VLOOKUP($B1720,'SWC Towers'!$A:$Q,$Y$2,FALSE)),"")</f>
        <v/>
      </c>
      <c r="Z1720" s="104" t="str">
        <f>_xlfn.IFNA(IF($B1720="","",VLOOKUP($B1720,'SWC Towers'!$A:$Q,$Z$2,FALSE)),"")</f>
        <v/>
      </c>
      <c r="AA1720" s="104" t="str">
        <f>_xlfn.IFNA(IF($B1720="","",VLOOKUP($B1720,'SWC Towers'!$A:$Q,$AA$2,FALSE)),"")</f>
        <v/>
      </c>
      <c r="AB1720" s="106" t="str">
        <f>_xlfn.IFNA(IF($B1720="","",VLOOKUP($B1720,'SWC Towers'!$A:$Q,$AB$2,FALSE)),"")</f>
        <v/>
      </c>
      <c r="AC1720" s="20">
        <f>SUM(Table25[[#This Row],[IT Tower: Application]:[Other/Non-IT ]])</f>
        <v>1</v>
      </c>
      <c r="AD1720" s="67"/>
      <c r="AE1720" s="67"/>
      <c r="AF1720" s="67"/>
      <c r="AG1720" s="67"/>
      <c r="AH1720" s="67"/>
      <c r="AI1720" s="67"/>
      <c r="AJ1720" s="67"/>
      <c r="AK1720" s="67"/>
      <c r="AL1720" s="67"/>
      <c r="AM1720" s="67"/>
      <c r="AN1720" s="67"/>
      <c r="AO1720" s="67"/>
      <c r="AP1720" s="67"/>
      <c r="AQ1720" s="67"/>
      <c r="AR1720" s="67"/>
      <c r="AS1720" s="67"/>
      <c r="AT1720" s="67"/>
      <c r="AU1720" s="67"/>
      <c r="AV1720" s="67"/>
      <c r="AW1720" s="67"/>
      <c r="AX1720" s="67"/>
      <c r="AY1720" s="67">
        <v>180601</v>
      </c>
      <c r="AZ1720" s="67">
        <v>41325</v>
      </c>
      <c r="BA1720" s="67"/>
      <c r="BB1720" s="113"/>
      <c r="BC1720" s="113"/>
      <c r="BD1720" s="113"/>
      <c r="BE1720" s="113"/>
      <c r="BF1720" s="113"/>
      <c r="BG1720" s="113"/>
      <c r="BH1720" s="113"/>
      <c r="BI1720" s="113"/>
      <c r="BJ1720" s="113"/>
      <c r="BK1720" s="113"/>
      <c r="BL1720" s="113"/>
      <c r="BM1720" s="113"/>
      <c r="BN1720" s="113"/>
      <c r="BO1720" s="113"/>
      <c r="BP1720" s="113"/>
      <c r="BQ1720" s="113"/>
      <c r="BR1720" s="113"/>
      <c r="BS1720" s="113"/>
      <c r="BT1720" s="113"/>
      <c r="BU1720" s="113"/>
      <c r="BV1720" s="113"/>
      <c r="BW1720" s="113"/>
      <c r="BX1720" s="113"/>
      <c r="BY1720" s="113"/>
      <c r="BZ1720" s="113"/>
      <c r="CA1720" s="67"/>
      <c r="CB1720" s="113"/>
      <c r="CC1720" s="69">
        <f>SUM(Table25[[#This Row],[Contract Amount FY00]:[Contract Amount FY50]])</f>
        <v>221926</v>
      </c>
      <c r="CD1720" s="114"/>
    </row>
    <row r="1721" spans="1:82" x14ac:dyDescent="0.25">
      <c r="A1721" s="122" t="s">
        <v>2022</v>
      </c>
      <c r="B1721" s="122" t="s">
        <v>286</v>
      </c>
      <c r="C1721" s="122" t="s">
        <v>3166</v>
      </c>
      <c r="E1721" s="26" t="str">
        <f>IFERROR(IF(VLOOKUP(Table25[[#This Row],[Contract No.]],Table3[#All],3,FALSE)="","No","Yes"),"")</f>
        <v>No</v>
      </c>
      <c r="F1721" s="107" t="str">
        <f>IFERROR(VLOOKUP(Table25[[#This Row],[Contract No.]],Table3[#All],3,FALSE),"")</f>
        <v/>
      </c>
      <c r="G1721" s="107" t="str">
        <f>IFERROR(IF(Table25[[#This Row],[Cooperative Purchase
(Yes/No)]]="Yes","Yes",IF(VLOOKUP(Table25[[#This Row],[Contract No.]],Table3[#All],1,FALSE)=Table25[[#This Row],[Contract No.]],"Yes","No")),"No")</f>
        <v>Yes</v>
      </c>
      <c r="H1721" s="51">
        <f>IFERROR(VLOOKUP(Table25[[#This Row],[Contract No.]],Table3[#All],4,FALSE),"")</f>
        <v>42401</v>
      </c>
      <c r="I1721" s="28">
        <f>IFERROR(IF(AND(MONTH(Table25[[#This Row],[Contract Start Date]])&gt;6,MONTH(Table25[[#This Row],[Contract Start Date]])&lt;=12),YEAR(Table25[[#This Row],[Contract Start Date]])+1,YEAR(Table25[[#This Row],[Contract Start Date]])),"")</f>
        <v>2016</v>
      </c>
      <c r="J1721" s="108">
        <f>Table25[[#This Row],[FY Formula start]]</f>
        <v>2016</v>
      </c>
      <c r="K1721" s="59" t="str">
        <f>"FY"&amp;" "&amp;Table25[[#This Row],[Year Start]]</f>
        <v>FY 2016</v>
      </c>
      <c r="L1721" s="109">
        <f>IFERROR(VLOOKUP(Table25[[#This Row],[Contract No.]],Table3[#All],5,FALSE),"")</f>
        <v>72717</v>
      </c>
      <c r="M1721" s="110">
        <f>IFERROR(IF(Table25[[#This Row],[Contract End Date]]="99/99/9999","No End",IF(AND(MONTH(Table25[[#This Row],[Contract End Date]])&gt;6,MONTH(Table25[[#This Row],[Contract End Date]])&lt;=12),YEAR(Table25[[#This Row],[Contract End Date]])+1,YEAR(Table25[[#This Row],[Contract End Date]]))),"")</f>
        <v>2099</v>
      </c>
      <c r="N1721" s="111">
        <f>Table25[[#This Row],[FY Formula end]]</f>
        <v>2099</v>
      </c>
      <c r="O1721" s="112" t="str">
        <f>IF(Table25[[#This Row],[Year End]]="No End","No End","FY"&amp;" "&amp;Table25[[#This Row],[Year End]])</f>
        <v>FY 2099</v>
      </c>
      <c r="P1721" s="27"/>
      <c r="Q1721" s="104">
        <f>_xlfn.IFNA(IF($B1721="","",VLOOKUP($B1721,'SWC Towers'!$A:$Q,$Q$2,FALSE)),"")</f>
        <v>0.5</v>
      </c>
      <c r="R1721" s="106" t="str">
        <f>_xlfn.IFNA(IF($B1721="","",VLOOKUP($B1721,'SWC Towers'!$A:$Q,$R$2,FALSE)),"")</f>
        <v/>
      </c>
      <c r="S1721" s="106" t="str">
        <f>_xlfn.IFNA(IF($B1721="","",VLOOKUP($B1721,'SWC Towers'!$A:$Q,$S$2,FALSE)),"")</f>
        <v/>
      </c>
      <c r="T1721" s="106">
        <f>_xlfn.IFNA(IF($B1721="","",VLOOKUP($B1721,'SWC Towers'!$A:$Q,$T$2,FALSE)),"")</f>
        <v>0.5</v>
      </c>
      <c r="U1721" s="104" t="str">
        <f>_xlfn.IFNA(IF($B1721="","",VLOOKUP($B1721,'SWC Towers'!$A:$Q,$U$2,FALSE)),"")</f>
        <v/>
      </c>
      <c r="V1721" s="104" t="str">
        <f>_xlfn.IFNA(IF($B1721="","",VLOOKUP($B1721,'SWC Towers'!$A:$Q,$V$2,FALSE)),"")</f>
        <v/>
      </c>
      <c r="W1721" s="104" t="str">
        <f>_xlfn.IFNA(IF($B1721="","",VLOOKUP($B1721,'SWC Towers'!$A:$Q,$W$2,FALSE)),"")</f>
        <v/>
      </c>
      <c r="X1721" s="104" t="str">
        <f>_xlfn.IFNA(IF($B1721="","",VLOOKUP($B1721,'SWC Towers'!$A:$Q,$X$2,FALSE)),"")</f>
        <v/>
      </c>
      <c r="Y1721" s="104" t="str">
        <f>_xlfn.IFNA(IF($B1721="","",VLOOKUP($B1721,'SWC Towers'!$A:$Q,$Y$2,FALSE)),"")</f>
        <v/>
      </c>
      <c r="Z1721" s="104" t="str">
        <f>_xlfn.IFNA(IF($B1721="","",VLOOKUP($B1721,'SWC Towers'!$A:$Q,$Z$2,FALSE)),"")</f>
        <v/>
      </c>
      <c r="AA1721" s="104" t="str">
        <f>_xlfn.IFNA(IF($B1721="","",VLOOKUP($B1721,'SWC Towers'!$A:$Q,$AA$2,FALSE)),"")</f>
        <v/>
      </c>
      <c r="AB1721" s="106" t="str">
        <f>_xlfn.IFNA(IF($B1721="","",VLOOKUP($B1721,'SWC Towers'!$A:$Q,$AB$2,FALSE)),"")</f>
        <v/>
      </c>
      <c r="AC1721" s="20">
        <f>SUM(Table25[[#This Row],[IT Tower: Application]:[Other/Non-IT ]])</f>
        <v>1</v>
      </c>
      <c r="AD1721" s="67"/>
      <c r="AE1721" s="67"/>
      <c r="AF1721" s="67"/>
      <c r="AG1721" s="67"/>
      <c r="AH1721" s="67"/>
      <c r="AI1721" s="67"/>
      <c r="AJ1721" s="67"/>
      <c r="AK1721" s="67"/>
      <c r="AL1721" s="67"/>
      <c r="AM1721" s="67"/>
      <c r="AN1721" s="67"/>
      <c r="AO1721" s="67"/>
      <c r="AP1721" s="67"/>
      <c r="AQ1721" s="67"/>
      <c r="AR1721" s="67"/>
      <c r="AS1721" s="67"/>
      <c r="AT1721" s="67"/>
      <c r="AU1721" s="67"/>
      <c r="AV1721" s="67"/>
      <c r="AW1721" s="67"/>
      <c r="AX1721" s="67"/>
      <c r="AY1721" s="67"/>
      <c r="AZ1721" s="67"/>
      <c r="BA1721" s="67"/>
      <c r="BB1721" s="113">
        <v>1380</v>
      </c>
      <c r="BC1721" s="113">
        <v>18170</v>
      </c>
      <c r="BD1721" s="113"/>
      <c r="BE1721" s="113"/>
      <c r="BF1721" s="113"/>
      <c r="BG1721" s="113"/>
      <c r="BH1721" s="113"/>
      <c r="BI1721" s="113"/>
      <c r="BJ1721" s="113"/>
      <c r="BK1721" s="113"/>
      <c r="BL1721" s="113"/>
      <c r="BM1721" s="113"/>
      <c r="BN1721" s="113"/>
      <c r="BO1721" s="113"/>
      <c r="BP1721" s="113"/>
      <c r="BQ1721" s="113"/>
      <c r="BR1721" s="113"/>
      <c r="BS1721" s="113"/>
      <c r="BT1721" s="113"/>
      <c r="BU1721" s="113"/>
      <c r="BV1721" s="113"/>
      <c r="BW1721" s="113"/>
      <c r="BX1721" s="113"/>
      <c r="BY1721" s="113"/>
      <c r="BZ1721" s="113"/>
      <c r="CA1721" s="67"/>
      <c r="CB1721" s="113"/>
      <c r="CC1721" s="69">
        <f>SUM(Table25[[#This Row],[Contract Amount FY00]:[Contract Amount FY50]])</f>
        <v>19550</v>
      </c>
      <c r="CD1721" s="114"/>
    </row>
    <row r="1722" spans="1:82" x14ac:dyDescent="0.25">
      <c r="A1722" s="122" t="s">
        <v>2022</v>
      </c>
      <c r="B1722" s="122" t="s">
        <v>286</v>
      </c>
      <c r="C1722" s="122" t="s">
        <v>1844</v>
      </c>
      <c r="E1722" s="26" t="str">
        <f>IFERROR(IF(VLOOKUP(Table25[[#This Row],[Contract No.]],Table3[#All],3,FALSE)="","No","Yes"),"")</f>
        <v>No</v>
      </c>
      <c r="F1722" s="107" t="str">
        <f>IFERROR(VLOOKUP(Table25[[#This Row],[Contract No.]],Table3[#All],3,FALSE),"")</f>
        <v/>
      </c>
      <c r="G1722" s="107" t="str">
        <f>IFERROR(IF(Table25[[#This Row],[Cooperative Purchase
(Yes/No)]]="Yes","Yes",IF(VLOOKUP(Table25[[#This Row],[Contract No.]],Table3[#All],1,FALSE)=Table25[[#This Row],[Contract No.]],"Yes","No")),"No")</f>
        <v>Yes</v>
      </c>
      <c r="H1722" s="51">
        <f>IFERROR(VLOOKUP(Table25[[#This Row],[Contract No.]],Table3[#All],4,FALSE),"")</f>
        <v>42401</v>
      </c>
      <c r="I1722" s="28">
        <f>IFERROR(IF(AND(MONTH(Table25[[#This Row],[Contract Start Date]])&gt;6,MONTH(Table25[[#This Row],[Contract Start Date]])&lt;=12),YEAR(Table25[[#This Row],[Contract Start Date]])+1,YEAR(Table25[[#This Row],[Contract Start Date]])),"")</f>
        <v>2016</v>
      </c>
      <c r="J1722" s="108">
        <f>Table25[[#This Row],[FY Formula start]]</f>
        <v>2016</v>
      </c>
      <c r="K1722" s="59" t="str">
        <f>"FY"&amp;" "&amp;Table25[[#This Row],[Year Start]]</f>
        <v>FY 2016</v>
      </c>
      <c r="L1722" s="109">
        <f>IFERROR(VLOOKUP(Table25[[#This Row],[Contract No.]],Table3[#All],5,FALSE),"")</f>
        <v>72717</v>
      </c>
      <c r="M1722" s="110">
        <f>IFERROR(IF(Table25[[#This Row],[Contract End Date]]="99/99/9999","No End",IF(AND(MONTH(Table25[[#This Row],[Contract End Date]])&gt;6,MONTH(Table25[[#This Row],[Contract End Date]])&lt;=12),YEAR(Table25[[#This Row],[Contract End Date]])+1,YEAR(Table25[[#This Row],[Contract End Date]]))),"")</f>
        <v>2099</v>
      </c>
      <c r="N1722" s="111">
        <f>Table25[[#This Row],[FY Formula end]]</f>
        <v>2099</v>
      </c>
      <c r="O1722" s="112" t="str">
        <f>IF(Table25[[#This Row],[Year End]]="No End","No End","FY"&amp;" "&amp;Table25[[#This Row],[Year End]])</f>
        <v>FY 2099</v>
      </c>
      <c r="P1722" s="27"/>
      <c r="Q1722" s="104">
        <f>_xlfn.IFNA(IF($B1722="","",VLOOKUP($B1722,'SWC Towers'!$A:$Q,$Q$2,FALSE)),"")</f>
        <v>0.5</v>
      </c>
      <c r="R1722" s="106" t="str">
        <f>_xlfn.IFNA(IF($B1722="","",VLOOKUP($B1722,'SWC Towers'!$A:$Q,$R$2,FALSE)),"")</f>
        <v/>
      </c>
      <c r="S1722" s="106" t="str">
        <f>_xlfn.IFNA(IF($B1722="","",VLOOKUP($B1722,'SWC Towers'!$A:$Q,$S$2,FALSE)),"")</f>
        <v/>
      </c>
      <c r="T1722" s="106">
        <f>_xlfn.IFNA(IF($B1722="","",VLOOKUP($B1722,'SWC Towers'!$A:$Q,$T$2,FALSE)),"")</f>
        <v>0.5</v>
      </c>
      <c r="U1722" s="104" t="str">
        <f>_xlfn.IFNA(IF($B1722="","",VLOOKUP($B1722,'SWC Towers'!$A:$Q,$U$2,FALSE)),"")</f>
        <v/>
      </c>
      <c r="V1722" s="104" t="str">
        <f>_xlfn.IFNA(IF($B1722="","",VLOOKUP($B1722,'SWC Towers'!$A:$Q,$V$2,FALSE)),"")</f>
        <v/>
      </c>
      <c r="W1722" s="104" t="str">
        <f>_xlfn.IFNA(IF($B1722="","",VLOOKUP($B1722,'SWC Towers'!$A:$Q,$W$2,FALSE)),"")</f>
        <v/>
      </c>
      <c r="X1722" s="104" t="str">
        <f>_xlfn.IFNA(IF($B1722="","",VLOOKUP($B1722,'SWC Towers'!$A:$Q,$X$2,FALSE)),"")</f>
        <v/>
      </c>
      <c r="Y1722" s="104" t="str">
        <f>_xlfn.IFNA(IF($B1722="","",VLOOKUP($B1722,'SWC Towers'!$A:$Q,$Y$2,FALSE)),"")</f>
        <v/>
      </c>
      <c r="Z1722" s="104" t="str">
        <f>_xlfn.IFNA(IF($B1722="","",VLOOKUP($B1722,'SWC Towers'!$A:$Q,$Z$2,FALSE)),"")</f>
        <v/>
      </c>
      <c r="AA1722" s="104" t="str">
        <f>_xlfn.IFNA(IF($B1722="","",VLOOKUP($B1722,'SWC Towers'!$A:$Q,$AA$2,FALSE)),"")</f>
        <v/>
      </c>
      <c r="AB1722" s="106" t="str">
        <f>_xlfn.IFNA(IF($B1722="","",VLOOKUP($B1722,'SWC Towers'!$A:$Q,$AB$2,FALSE)),"")</f>
        <v/>
      </c>
      <c r="AC1722" s="20">
        <f>SUM(Table25[[#This Row],[IT Tower: Application]:[Other/Non-IT ]])</f>
        <v>1</v>
      </c>
      <c r="AD1722" s="67"/>
      <c r="AE1722" s="67"/>
      <c r="AF1722" s="67"/>
      <c r="AG1722" s="67"/>
      <c r="AH1722" s="67"/>
      <c r="AI1722" s="67"/>
      <c r="AJ1722" s="67"/>
      <c r="AK1722" s="67"/>
      <c r="AL1722" s="67"/>
      <c r="AM1722" s="67"/>
      <c r="AN1722" s="67"/>
      <c r="AO1722" s="67"/>
      <c r="AP1722" s="67"/>
      <c r="AQ1722" s="67"/>
      <c r="AR1722" s="67"/>
      <c r="AS1722" s="67"/>
      <c r="AT1722" s="67"/>
      <c r="AU1722" s="67"/>
      <c r="AV1722" s="67">
        <v>104639</v>
      </c>
      <c r="AW1722" s="67">
        <v>39857</v>
      </c>
      <c r="AX1722" s="67">
        <v>22972</v>
      </c>
      <c r="AY1722" s="67">
        <v>50769</v>
      </c>
      <c r="AZ1722" s="67">
        <v>0</v>
      </c>
      <c r="BA1722" s="67"/>
      <c r="BB1722" s="113"/>
      <c r="BC1722" s="113"/>
      <c r="BD1722" s="113"/>
      <c r="BE1722" s="113"/>
      <c r="BF1722" s="113"/>
      <c r="BG1722" s="113"/>
      <c r="BH1722" s="113"/>
      <c r="BI1722" s="113"/>
      <c r="BJ1722" s="113"/>
      <c r="BK1722" s="113"/>
      <c r="BL1722" s="113"/>
      <c r="BM1722" s="113"/>
      <c r="BN1722" s="113"/>
      <c r="BO1722" s="113"/>
      <c r="BP1722" s="113"/>
      <c r="BQ1722" s="113"/>
      <c r="BR1722" s="113"/>
      <c r="BS1722" s="113"/>
      <c r="BT1722" s="113"/>
      <c r="BU1722" s="113"/>
      <c r="BV1722" s="113"/>
      <c r="BW1722" s="113"/>
      <c r="BX1722" s="113"/>
      <c r="BY1722" s="113"/>
      <c r="BZ1722" s="113"/>
      <c r="CA1722" s="67"/>
      <c r="CB1722" s="113"/>
      <c r="CC1722" s="69">
        <f>SUM(Table25[[#This Row],[Contract Amount FY00]:[Contract Amount FY50]])</f>
        <v>218237</v>
      </c>
      <c r="CD1722" s="114"/>
    </row>
    <row r="1723" spans="1:82" x14ac:dyDescent="0.25">
      <c r="A1723" s="122" t="s">
        <v>2022</v>
      </c>
      <c r="B1723" s="122" t="s">
        <v>286</v>
      </c>
      <c r="C1723" s="122" t="s">
        <v>3201</v>
      </c>
      <c r="E1723" s="26" t="str">
        <f>IFERROR(IF(VLOOKUP(Table25[[#This Row],[Contract No.]],Table3[#All],3,FALSE)="","No","Yes"),"")</f>
        <v>No</v>
      </c>
      <c r="F1723" s="107" t="str">
        <f>IFERROR(VLOOKUP(Table25[[#This Row],[Contract No.]],Table3[#All],3,FALSE),"")</f>
        <v/>
      </c>
      <c r="G1723" s="107" t="str">
        <f>IFERROR(IF(Table25[[#This Row],[Cooperative Purchase
(Yes/No)]]="Yes","Yes",IF(VLOOKUP(Table25[[#This Row],[Contract No.]],Table3[#All],1,FALSE)=Table25[[#This Row],[Contract No.]],"Yes","No")),"No")</f>
        <v>Yes</v>
      </c>
      <c r="H1723" s="51">
        <f>IFERROR(VLOOKUP(Table25[[#This Row],[Contract No.]],Table3[#All],4,FALSE),"")</f>
        <v>42401</v>
      </c>
      <c r="I1723" s="28">
        <f>IFERROR(IF(AND(MONTH(Table25[[#This Row],[Contract Start Date]])&gt;6,MONTH(Table25[[#This Row],[Contract Start Date]])&lt;=12),YEAR(Table25[[#This Row],[Contract Start Date]])+1,YEAR(Table25[[#This Row],[Contract Start Date]])),"")</f>
        <v>2016</v>
      </c>
      <c r="J1723" s="108">
        <f>Table25[[#This Row],[FY Formula start]]</f>
        <v>2016</v>
      </c>
      <c r="K1723" s="59" t="str">
        <f>"FY"&amp;" "&amp;Table25[[#This Row],[Year Start]]</f>
        <v>FY 2016</v>
      </c>
      <c r="L1723" s="109">
        <f>IFERROR(VLOOKUP(Table25[[#This Row],[Contract No.]],Table3[#All],5,FALSE),"")</f>
        <v>72717</v>
      </c>
      <c r="M1723" s="110">
        <f>IFERROR(IF(Table25[[#This Row],[Contract End Date]]="99/99/9999","No End",IF(AND(MONTH(Table25[[#This Row],[Contract End Date]])&gt;6,MONTH(Table25[[#This Row],[Contract End Date]])&lt;=12),YEAR(Table25[[#This Row],[Contract End Date]])+1,YEAR(Table25[[#This Row],[Contract End Date]]))),"")</f>
        <v>2099</v>
      </c>
      <c r="N1723" s="111">
        <f>Table25[[#This Row],[FY Formula end]]</f>
        <v>2099</v>
      </c>
      <c r="O1723" s="112" t="str">
        <f>IF(Table25[[#This Row],[Year End]]="No End","No End","FY"&amp;" "&amp;Table25[[#This Row],[Year End]])</f>
        <v>FY 2099</v>
      </c>
      <c r="P1723" s="27"/>
      <c r="Q1723" s="104">
        <f>_xlfn.IFNA(IF($B1723="","",VLOOKUP($B1723,'SWC Towers'!$A:$Q,$Q$2,FALSE)),"")</f>
        <v>0.5</v>
      </c>
      <c r="R1723" s="106" t="str">
        <f>_xlfn.IFNA(IF($B1723="","",VLOOKUP($B1723,'SWC Towers'!$A:$Q,$R$2,FALSE)),"")</f>
        <v/>
      </c>
      <c r="S1723" s="106" t="str">
        <f>_xlfn.IFNA(IF($B1723="","",VLOOKUP($B1723,'SWC Towers'!$A:$Q,$S$2,FALSE)),"")</f>
        <v/>
      </c>
      <c r="T1723" s="106">
        <f>_xlfn.IFNA(IF($B1723="","",VLOOKUP($B1723,'SWC Towers'!$A:$Q,$T$2,FALSE)),"")</f>
        <v>0.5</v>
      </c>
      <c r="U1723" s="104" t="str">
        <f>_xlfn.IFNA(IF($B1723="","",VLOOKUP($B1723,'SWC Towers'!$A:$Q,$U$2,FALSE)),"")</f>
        <v/>
      </c>
      <c r="V1723" s="104" t="str">
        <f>_xlfn.IFNA(IF($B1723="","",VLOOKUP($B1723,'SWC Towers'!$A:$Q,$V$2,FALSE)),"")</f>
        <v/>
      </c>
      <c r="W1723" s="104" t="str">
        <f>_xlfn.IFNA(IF($B1723="","",VLOOKUP($B1723,'SWC Towers'!$A:$Q,$W$2,FALSE)),"")</f>
        <v/>
      </c>
      <c r="X1723" s="104" t="str">
        <f>_xlfn.IFNA(IF($B1723="","",VLOOKUP($B1723,'SWC Towers'!$A:$Q,$X$2,FALSE)),"")</f>
        <v/>
      </c>
      <c r="Y1723" s="104" t="str">
        <f>_xlfn.IFNA(IF($B1723="","",VLOOKUP($B1723,'SWC Towers'!$A:$Q,$Y$2,FALSE)),"")</f>
        <v/>
      </c>
      <c r="Z1723" s="104" t="str">
        <f>_xlfn.IFNA(IF($B1723="","",VLOOKUP($B1723,'SWC Towers'!$A:$Q,$Z$2,FALSE)),"")</f>
        <v/>
      </c>
      <c r="AA1723" s="104" t="str">
        <f>_xlfn.IFNA(IF($B1723="","",VLOOKUP($B1723,'SWC Towers'!$A:$Q,$AA$2,FALSE)),"")</f>
        <v/>
      </c>
      <c r="AB1723" s="106" t="str">
        <f>_xlfn.IFNA(IF($B1723="","",VLOOKUP($B1723,'SWC Towers'!$A:$Q,$AB$2,FALSE)),"")</f>
        <v/>
      </c>
      <c r="AC1723" s="20">
        <f>SUM(Table25[[#This Row],[IT Tower: Application]:[Other/Non-IT ]])</f>
        <v>1</v>
      </c>
      <c r="AD1723" s="67"/>
      <c r="AE1723" s="67"/>
      <c r="AF1723" s="67"/>
      <c r="AG1723" s="67"/>
      <c r="AH1723" s="67"/>
      <c r="AI1723" s="67"/>
      <c r="AJ1723" s="67"/>
      <c r="AK1723" s="67"/>
      <c r="AL1723" s="67"/>
      <c r="AM1723" s="67"/>
      <c r="AN1723" s="67"/>
      <c r="AO1723" s="67"/>
      <c r="AP1723" s="67"/>
      <c r="AQ1723" s="67"/>
      <c r="AR1723" s="67"/>
      <c r="AS1723" s="67"/>
      <c r="AT1723" s="67">
        <v>0</v>
      </c>
      <c r="AU1723" s="67">
        <v>42880</v>
      </c>
      <c r="AV1723" s="67">
        <v>24645</v>
      </c>
      <c r="AW1723" s="67">
        <v>139657</v>
      </c>
      <c r="AX1723" s="67">
        <v>162480</v>
      </c>
      <c r="AY1723" s="67">
        <v>340544</v>
      </c>
      <c r="AZ1723" s="67">
        <v>31198</v>
      </c>
      <c r="BA1723" s="67">
        <v>0</v>
      </c>
      <c r="BB1723" s="113">
        <v>364490</v>
      </c>
      <c r="BC1723" s="113">
        <v>351541</v>
      </c>
      <c r="BD1723" s="113"/>
      <c r="BE1723" s="113"/>
      <c r="BF1723" s="113"/>
      <c r="BG1723" s="113"/>
      <c r="BH1723" s="113"/>
      <c r="BI1723" s="113"/>
      <c r="BJ1723" s="113"/>
      <c r="BK1723" s="113"/>
      <c r="BL1723" s="113"/>
      <c r="BM1723" s="113"/>
      <c r="BN1723" s="113"/>
      <c r="BO1723" s="113"/>
      <c r="BP1723" s="113"/>
      <c r="BQ1723" s="113"/>
      <c r="BR1723" s="113"/>
      <c r="BS1723" s="113"/>
      <c r="BT1723" s="113"/>
      <c r="BU1723" s="113"/>
      <c r="BV1723" s="113"/>
      <c r="BW1723" s="113"/>
      <c r="BX1723" s="113"/>
      <c r="BY1723" s="113"/>
      <c r="BZ1723" s="113"/>
      <c r="CA1723" s="67"/>
      <c r="CB1723" s="113"/>
      <c r="CC1723" s="69">
        <f>SUM(Table25[[#This Row],[Contract Amount FY00]:[Contract Amount FY50]])</f>
        <v>1457435</v>
      </c>
      <c r="CD1723" s="114"/>
    </row>
    <row r="1724" spans="1:82" x14ac:dyDescent="0.25">
      <c r="A1724" s="122" t="s">
        <v>2022</v>
      </c>
      <c r="B1724" s="122" t="s">
        <v>286</v>
      </c>
      <c r="C1724" s="122" t="s">
        <v>1267</v>
      </c>
      <c r="E1724" s="26" t="str">
        <f>IFERROR(IF(VLOOKUP(Table25[[#This Row],[Contract No.]],Table3[#All],3,FALSE)="","No","Yes"),"")</f>
        <v>No</v>
      </c>
      <c r="F1724" s="107" t="str">
        <f>IFERROR(VLOOKUP(Table25[[#This Row],[Contract No.]],Table3[#All],3,FALSE),"")</f>
        <v/>
      </c>
      <c r="G1724" s="107" t="str">
        <f>IFERROR(IF(Table25[[#This Row],[Cooperative Purchase
(Yes/No)]]="Yes","Yes",IF(VLOOKUP(Table25[[#This Row],[Contract No.]],Table3[#All],1,FALSE)=Table25[[#This Row],[Contract No.]],"Yes","No")),"No")</f>
        <v>Yes</v>
      </c>
      <c r="H1724" s="51">
        <f>IFERROR(VLOOKUP(Table25[[#This Row],[Contract No.]],Table3[#All],4,FALSE),"")</f>
        <v>42401</v>
      </c>
      <c r="I1724" s="28">
        <f>IFERROR(IF(AND(MONTH(Table25[[#This Row],[Contract Start Date]])&gt;6,MONTH(Table25[[#This Row],[Contract Start Date]])&lt;=12),YEAR(Table25[[#This Row],[Contract Start Date]])+1,YEAR(Table25[[#This Row],[Contract Start Date]])),"")</f>
        <v>2016</v>
      </c>
      <c r="J1724" s="108">
        <f>Table25[[#This Row],[FY Formula start]]</f>
        <v>2016</v>
      </c>
      <c r="K1724" s="59" t="str">
        <f>"FY"&amp;" "&amp;Table25[[#This Row],[Year Start]]</f>
        <v>FY 2016</v>
      </c>
      <c r="L1724" s="109">
        <f>IFERROR(VLOOKUP(Table25[[#This Row],[Contract No.]],Table3[#All],5,FALSE),"")</f>
        <v>72717</v>
      </c>
      <c r="M1724" s="110">
        <f>IFERROR(IF(Table25[[#This Row],[Contract End Date]]="99/99/9999","No End",IF(AND(MONTH(Table25[[#This Row],[Contract End Date]])&gt;6,MONTH(Table25[[#This Row],[Contract End Date]])&lt;=12),YEAR(Table25[[#This Row],[Contract End Date]])+1,YEAR(Table25[[#This Row],[Contract End Date]]))),"")</f>
        <v>2099</v>
      </c>
      <c r="N1724" s="111">
        <f>Table25[[#This Row],[FY Formula end]]</f>
        <v>2099</v>
      </c>
      <c r="O1724" s="112" t="str">
        <f>IF(Table25[[#This Row],[Year End]]="No End","No End","FY"&amp;" "&amp;Table25[[#This Row],[Year End]])</f>
        <v>FY 2099</v>
      </c>
      <c r="P1724" s="27"/>
      <c r="Q1724" s="104">
        <f>_xlfn.IFNA(IF($B1724="","",VLOOKUP($B1724,'SWC Towers'!$A:$Q,$Q$2,FALSE)),"")</f>
        <v>0.5</v>
      </c>
      <c r="R1724" s="106" t="str">
        <f>_xlfn.IFNA(IF($B1724="","",VLOOKUP($B1724,'SWC Towers'!$A:$Q,$R$2,FALSE)),"")</f>
        <v/>
      </c>
      <c r="S1724" s="106" t="str">
        <f>_xlfn.IFNA(IF($B1724="","",VLOOKUP($B1724,'SWC Towers'!$A:$Q,$S$2,FALSE)),"")</f>
        <v/>
      </c>
      <c r="T1724" s="106">
        <f>_xlfn.IFNA(IF($B1724="","",VLOOKUP($B1724,'SWC Towers'!$A:$Q,$T$2,FALSE)),"")</f>
        <v>0.5</v>
      </c>
      <c r="U1724" s="104" t="str">
        <f>_xlfn.IFNA(IF($B1724="","",VLOOKUP($B1724,'SWC Towers'!$A:$Q,$U$2,FALSE)),"")</f>
        <v/>
      </c>
      <c r="V1724" s="104" t="str">
        <f>_xlfn.IFNA(IF($B1724="","",VLOOKUP($B1724,'SWC Towers'!$A:$Q,$V$2,FALSE)),"")</f>
        <v/>
      </c>
      <c r="W1724" s="104" t="str">
        <f>_xlfn.IFNA(IF($B1724="","",VLOOKUP($B1724,'SWC Towers'!$A:$Q,$W$2,FALSE)),"")</f>
        <v/>
      </c>
      <c r="X1724" s="104" t="str">
        <f>_xlfn.IFNA(IF($B1724="","",VLOOKUP($B1724,'SWC Towers'!$A:$Q,$X$2,FALSE)),"")</f>
        <v/>
      </c>
      <c r="Y1724" s="104" t="str">
        <f>_xlfn.IFNA(IF($B1724="","",VLOOKUP($B1724,'SWC Towers'!$A:$Q,$Y$2,FALSE)),"")</f>
        <v/>
      </c>
      <c r="Z1724" s="104" t="str">
        <f>_xlfn.IFNA(IF($B1724="","",VLOOKUP($B1724,'SWC Towers'!$A:$Q,$Z$2,FALSE)),"")</f>
        <v/>
      </c>
      <c r="AA1724" s="104" t="str">
        <f>_xlfn.IFNA(IF($B1724="","",VLOOKUP($B1724,'SWC Towers'!$A:$Q,$AA$2,FALSE)),"")</f>
        <v/>
      </c>
      <c r="AB1724" s="106" t="str">
        <f>_xlfn.IFNA(IF($B1724="","",VLOOKUP($B1724,'SWC Towers'!$A:$Q,$AB$2,FALSE)),"")</f>
        <v/>
      </c>
      <c r="AC1724" s="20">
        <f>SUM(Table25[[#This Row],[IT Tower: Application]:[Other/Non-IT ]])</f>
        <v>1</v>
      </c>
      <c r="AD1724" s="67"/>
      <c r="AE1724" s="67"/>
      <c r="AF1724" s="67"/>
      <c r="AG1724" s="67"/>
      <c r="AH1724" s="67"/>
      <c r="AI1724" s="67"/>
      <c r="AJ1724" s="67"/>
      <c r="AK1724" s="67"/>
      <c r="AL1724" s="67"/>
      <c r="AM1724" s="67"/>
      <c r="AN1724" s="67"/>
      <c r="AO1724" s="67"/>
      <c r="AP1724" s="67"/>
      <c r="AQ1724" s="67"/>
      <c r="AR1724" s="67"/>
      <c r="AS1724" s="67"/>
      <c r="AT1724" s="67"/>
      <c r="AU1724" s="67"/>
      <c r="AV1724" s="67"/>
      <c r="AW1724" s="67">
        <v>0</v>
      </c>
      <c r="AX1724" s="67">
        <v>512165</v>
      </c>
      <c r="AY1724" s="67">
        <v>535500</v>
      </c>
      <c r="AZ1724" s="67">
        <v>17280</v>
      </c>
      <c r="BA1724" s="67"/>
      <c r="BB1724" s="113"/>
      <c r="BC1724" s="113"/>
      <c r="BD1724" s="113"/>
      <c r="BE1724" s="113"/>
      <c r="BF1724" s="113"/>
      <c r="BG1724" s="113"/>
      <c r="BH1724" s="113"/>
      <c r="BI1724" s="113"/>
      <c r="BJ1724" s="113"/>
      <c r="BK1724" s="113"/>
      <c r="BL1724" s="113"/>
      <c r="BM1724" s="113"/>
      <c r="BN1724" s="113"/>
      <c r="BO1724" s="113"/>
      <c r="BP1724" s="113"/>
      <c r="BQ1724" s="113"/>
      <c r="BR1724" s="113"/>
      <c r="BS1724" s="113"/>
      <c r="BT1724" s="113"/>
      <c r="BU1724" s="113"/>
      <c r="BV1724" s="113"/>
      <c r="BW1724" s="113"/>
      <c r="BX1724" s="113"/>
      <c r="BY1724" s="113"/>
      <c r="BZ1724" s="113"/>
      <c r="CA1724" s="67"/>
      <c r="CB1724" s="113"/>
      <c r="CC1724" s="69">
        <f>SUM(Table25[[#This Row],[Contract Amount FY00]:[Contract Amount FY50]])</f>
        <v>1064945</v>
      </c>
      <c r="CD1724" s="114"/>
    </row>
    <row r="1725" spans="1:82" x14ac:dyDescent="0.25">
      <c r="A1725" s="122" t="s">
        <v>2022</v>
      </c>
      <c r="B1725" s="122" t="s">
        <v>286</v>
      </c>
      <c r="C1725" s="122" t="s">
        <v>3254</v>
      </c>
      <c r="E1725" s="26" t="str">
        <f>IFERROR(IF(VLOOKUP(Table25[[#This Row],[Contract No.]],Table3[#All],3,FALSE)="","No","Yes"),"")</f>
        <v>No</v>
      </c>
      <c r="F1725" s="107" t="str">
        <f>IFERROR(VLOOKUP(Table25[[#This Row],[Contract No.]],Table3[#All],3,FALSE),"")</f>
        <v/>
      </c>
      <c r="G1725" s="107" t="str">
        <f>IFERROR(IF(Table25[[#This Row],[Cooperative Purchase
(Yes/No)]]="Yes","Yes",IF(VLOOKUP(Table25[[#This Row],[Contract No.]],Table3[#All],1,FALSE)=Table25[[#This Row],[Contract No.]],"Yes","No")),"No")</f>
        <v>Yes</v>
      </c>
      <c r="H1725" s="51">
        <f>IFERROR(VLOOKUP(Table25[[#This Row],[Contract No.]],Table3[#All],4,FALSE),"")</f>
        <v>42401</v>
      </c>
      <c r="I1725" s="28">
        <f>IFERROR(IF(AND(MONTH(Table25[[#This Row],[Contract Start Date]])&gt;6,MONTH(Table25[[#This Row],[Contract Start Date]])&lt;=12),YEAR(Table25[[#This Row],[Contract Start Date]])+1,YEAR(Table25[[#This Row],[Contract Start Date]])),"")</f>
        <v>2016</v>
      </c>
      <c r="J1725" s="108">
        <f>Table25[[#This Row],[FY Formula start]]</f>
        <v>2016</v>
      </c>
      <c r="K1725" s="59" t="str">
        <f>"FY"&amp;" "&amp;Table25[[#This Row],[Year Start]]</f>
        <v>FY 2016</v>
      </c>
      <c r="L1725" s="109">
        <f>IFERROR(VLOOKUP(Table25[[#This Row],[Contract No.]],Table3[#All],5,FALSE),"")</f>
        <v>72717</v>
      </c>
      <c r="M1725" s="110">
        <f>IFERROR(IF(Table25[[#This Row],[Contract End Date]]="99/99/9999","No End",IF(AND(MONTH(Table25[[#This Row],[Contract End Date]])&gt;6,MONTH(Table25[[#This Row],[Contract End Date]])&lt;=12),YEAR(Table25[[#This Row],[Contract End Date]])+1,YEAR(Table25[[#This Row],[Contract End Date]]))),"")</f>
        <v>2099</v>
      </c>
      <c r="N1725" s="111">
        <f>Table25[[#This Row],[FY Formula end]]</f>
        <v>2099</v>
      </c>
      <c r="O1725" s="112" t="str">
        <f>IF(Table25[[#This Row],[Year End]]="No End","No End","FY"&amp;" "&amp;Table25[[#This Row],[Year End]])</f>
        <v>FY 2099</v>
      </c>
      <c r="P1725" s="27"/>
      <c r="Q1725" s="104">
        <f>_xlfn.IFNA(IF($B1725="","",VLOOKUP($B1725,'SWC Towers'!$A:$Q,$Q$2,FALSE)),"")</f>
        <v>0.5</v>
      </c>
      <c r="R1725" s="106" t="str">
        <f>_xlfn.IFNA(IF($B1725="","",VLOOKUP($B1725,'SWC Towers'!$A:$Q,$R$2,FALSE)),"")</f>
        <v/>
      </c>
      <c r="S1725" s="106" t="str">
        <f>_xlfn.IFNA(IF($B1725="","",VLOOKUP($B1725,'SWC Towers'!$A:$Q,$S$2,FALSE)),"")</f>
        <v/>
      </c>
      <c r="T1725" s="106">
        <f>_xlfn.IFNA(IF($B1725="","",VLOOKUP($B1725,'SWC Towers'!$A:$Q,$T$2,FALSE)),"")</f>
        <v>0.5</v>
      </c>
      <c r="U1725" s="104" t="str">
        <f>_xlfn.IFNA(IF($B1725="","",VLOOKUP($B1725,'SWC Towers'!$A:$Q,$U$2,FALSE)),"")</f>
        <v/>
      </c>
      <c r="V1725" s="104" t="str">
        <f>_xlfn.IFNA(IF($B1725="","",VLOOKUP($B1725,'SWC Towers'!$A:$Q,$V$2,FALSE)),"")</f>
        <v/>
      </c>
      <c r="W1725" s="104" t="str">
        <f>_xlfn.IFNA(IF($B1725="","",VLOOKUP($B1725,'SWC Towers'!$A:$Q,$W$2,FALSE)),"")</f>
        <v/>
      </c>
      <c r="X1725" s="104" t="str">
        <f>_xlfn.IFNA(IF($B1725="","",VLOOKUP($B1725,'SWC Towers'!$A:$Q,$X$2,FALSE)),"")</f>
        <v/>
      </c>
      <c r="Y1725" s="104" t="str">
        <f>_xlfn.IFNA(IF($B1725="","",VLOOKUP($B1725,'SWC Towers'!$A:$Q,$Y$2,FALSE)),"")</f>
        <v/>
      </c>
      <c r="Z1725" s="104" t="str">
        <f>_xlfn.IFNA(IF($B1725="","",VLOOKUP($B1725,'SWC Towers'!$A:$Q,$Z$2,FALSE)),"")</f>
        <v/>
      </c>
      <c r="AA1725" s="104" t="str">
        <f>_xlfn.IFNA(IF($B1725="","",VLOOKUP($B1725,'SWC Towers'!$A:$Q,$AA$2,FALSE)),"")</f>
        <v/>
      </c>
      <c r="AB1725" s="106" t="str">
        <f>_xlfn.IFNA(IF($B1725="","",VLOOKUP($B1725,'SWC Towers'!$A:$Q,$AB$2,FALSE)),"")</f>
        <v/>
      </c>
      <c r="AC1725" s="20">
        <f>SUM(Table25[[#This Row],[IT Tower: Application]:[Other/Non-IT ]])</f>
        <v>1</v>
      </c>
      <c r="AD1725" s="67"/>
      <c r="AE1725" s="67"/>
      <c r="AF1725" s="67"/>
      <c r="AG1725" s="67"/>
      <c r="AH1725" s="67"/>
      <c r="AI1725" s="67"/>
      <c r="AJ1725" s="67"/>
      <c r="AK1725" s="67"/>
      <c r="AL1725" s="67"/>
      <c r="AM1725" s="67"/>
      <c r="AN1725" s="67"/>
      <c r="AO1725" s="67"/>
      <c r="AP1725" s="67"/>
      <c r="AQ1725" s="67"/>
      <c r="AR1725" s="67"/>
      <c r="AS1725" s="67"/>
      <c r="AT1725" s="67"/>
      <c r="AU1725" s="67"/>
      <c r="AV1725" s="67"/>
      <c r="AW1725" s="67"/>
      <c r="AX1725" s="67"/>
      <c r="AY1725" s="67"/>
      <c r="AZ1725" s="67"/>
      <c r="BA1725" s="67"/>
      <c r="BB1725" s="113"/>
      <c r="BC1725" s="113">
        <v>2025</v>
      </c>
      <c r="BD1725" s="113"/>
      <c r="BE1725" s="113"/>
      <c r="BF1725" s="113"/>
      <c r="BG1725" s="113"/>
      <c r="BH1725" s="113"/>
      <c r="BI1725" s="113"/>
      <c r="BJ1725" s="113"/>
      <c r="BK1725" s="113"/>
      <c r="BL1725" s="113"/>
      <c r="BM1725" s="113"/>
      <c r="BN1725" s="113"/>
      <c r="BO1725" s="113"/>
      <c r="BP1725" s="113"/>
      <c r="BQ1725" s="113"/>
      <c r="BR1725" s="113"/>
      <c r="BS1725" s="113"/>
      <c r="BT1725" s="113"/>
      <c r="BU1725" s="113"/>
      <c r="BV1725" s="113"/>
      <c r="BW1725" s="113"/>
      <c r="BX1725" s="113"/>
      <c r="BY1725" s="113"/>
      <c r="BZ1725" s="113"/>
      <c r="CA1725" s="67"/>
      <c r="CB1725" s="113"/>
      <c r="CC1725" s="69">
        <f>SUM(Table25[[#This Row],[Contract Amount FY00]:[Contract Amount FY50]])</f>
        <v>2025</v>
      </c>
      <c r="CD1725" s="114"/>
    </row>
    <row r="1726" spans="1:82" x14ac:dyDescent="0.25">
      <c r="A1726" s="122" t="s">
        <v>2022</v>
      </c>
      <c r="B1726" s="122" t="s">
        <v>286</v>
      </c>
      <c r="C1726" s="122" t="s">
        <v>3215</v>
      </c>
      <c r="E1726" s="26" t="str">
        <f>IFERROR(IF(VLOOKUP(Table25[[#This Row],[Contract No.]],Table3[#All],3,FALSE)="","No","Yes"),"")</f>
        <v>No</v>
      </c>
      <c r="F1726" s="107" t="str">
        <f>IFERROR(VLOOKUP(Table25[[#This Row],[Contract No.]],Table3[#All],3,FALSE),"")</f>
        <v/>
      </c>
      <c r="G1726" s="107" t="str">
        <f>IFERROR(IF(Table25[[#This Row],[Cooperative Purchase
(Yes/No)]]="Yes","Yes",IF(VLOOKUP(Table25[[#This Row],[Contract No.]],Table3[#All],1,FALSE)=Table25[[#This Row],[Contract No.]],"Yes","No")),"No")</f>
        <v>Yes</v>
      </c>
      <c r="H1726" s="51">
        <f>IFERROR(VLOOKUP(Table25[[#This Row],[Contract No.]],Table3[#All],4,FALSE),"")</f>
        <v>42401</v>
      </c>
      <c r="I1726" s="28">
        <f>IFERROR(IF(AND(MONTH(Table25[[#This Row],[Contract Start Date]])&gt;6,MONTH(Table25[[#This Row],[Contract Start Date]])&lt;=12),YEAR(Table25[[#This Row],[Contract Start Date]])+1,YEAR(Table25[[#This Row],[Contract Start Date]])),"")</f>
        <v>2016</v>
      </c>
      <c r="J1726" s="108">
        <f>Table25[[#This Row],[FY Formula start]]</f>
        <v>2016</v>
      </c>
      <c r="K1726" s="59" t="str">
        <f>"FY"&amp;" "&amp;Table25[[#This Row],[Year Start]]</f>
        <v>FY 2016</v>
      </c>
      <c r="L1726" s="109">
        <f>IFERROR(VLOOKUP(Table25[[#This Row],[Contract No.]],Table3[#All],5,FALSE),"")</f>
        <v>72717</v>
      </c>
      <c r="M1726" s="110">
        <f>IFERROR(IF(Table25[[#This Row],[Contract End Date]]="99/99/9999","No End",IF(AND(MONTH(Table25[[#This Row],[Contract End Date]])&gt;6,MONTH(Table25[[#This Row],[Contract End Date]])&lt;=12),YEAR(Table25[[#This Row],[Contract End Date]])+1,YEAR(Table25[[#This Row],[Contract End Date]]))),"")</f>
        <v>2099</v>
      </c>
      <c r="N1726" s="111">
        <f>Table25[[#This Row],[FY Formula end]]</f>
        <v>2099</v>
      </c>
      <c r="O1726" s="112" t="str">
        <f>IF(Table25[[#This Row],[Year End]]="No End","No End","FY"&amp;" "&amp;Table25[[#This Row],[Year End]])</f>
        <v>FY 2099</v>
      </c>
      <c r="P1726" s="27"/>
      <c r="Q1726" s="104">
        <f>_xlfn.IFNA(IF($B1726="","",VLOOKUP($B1726,'SWC Towers'!$A:$Q,$Q$2,FALSE)),"")</f>
        <v>0.5</v>
      </c>
      <c r="R1726" s="106" t="str">
        <f>_xlfn.IFNA(IF($B1726="","",VLOOKUP($B1726,'SWC Towers'!$A:$Q,$R$2,FALSE)),"")</f>
        <v/>
      </c>
      <c r="S1726" s="106" t="str">
        <f>_xlfn.IFNA(IF($B1726="","",VLOOKUP($B1726,'SWC Towers'!$A:$Q,$S$2,FALSE)),"")</f>
        <v/>
      </c>
      <c r="T1726" s="106">
        <f>_xlfn.IFNA(IF($B1726="","",VLOOKUP($B1726,'SWC Towers'!$A:$Q,$T$2,FALSE)),"")</f>
        <v>0.5</v>
      </c>
      <c r="U1726" s="104" t="str">
        <f>_xlfn.IFNA(IF($B1726="","",VLOOKUP($B1726,'SWC Towers'!$A:$Q,$U$2,FALSE)),"")</f>
        <v/>
      </c>
      <c r="V1726" s="104" t="str">
        <f>_xlfn.IFNA(IF($B1726="","",VLOOKUP($B1726,'SWC Towers'!$A:$Q,$V$2,FALSE)),"")</f>
        <v/>
      </c>
      <c r="W1726" s="104" t="str">
        <f>_xlfn.IFNA(IF($B1726="","",VLOOKUP($B1726,'SWC Towers'!$A:$Q,$W$2,FALSE)),"")</f>
        <v/>
      </c>
      <c r="X1726" s="104" t="str">
        <f>_xlfn.IFNA(IF($B1726="","",VLOOKUP($B1726,'SWC Towers'!$A:$Q,$X$2,FALSE)),"")</f>
        <v/>
      </c>
      <c r="Y1726" s="104" t="str">
        <f>_xlfn.IFNA(IF($B1726="","",VLOOKUP($B1726,'SWC Towers'!$A:$Q,$Y$2,FALSE)),"")</f>
        <v/>
      </c>
      <c r="Z1726" s="104" t="str">
        <f>_xlfn.IFNA(IF($B1726="","",VLOOKUP($B1726,'SWC Towers'!$A:$Q,$Z$2,FALSE)),"")</f>
        <v/>
      </c>
      <c r="AA1726" s="104" t="str">
        <f>_xlfn.IFNA(IF($B1726="","",VLOOKUP($B1726,'SWC Towers'!$A:$Q,$AA$2,FALSE)),"")</f>
        <v/>
      </c>
      <c r="AB1726" s="106" t="str">
        <f>_xlfn.IFNA(IF($B1726="","",VLOOKUP($B1726,'SWC Towers'!$A:$Q,$AB$2,FALSE)),"")</f>
        <v/>
      </c>
      <c r="AC1726" s="20">
        <f>SUM(Table25[[#This Row],[IT Tower: Application]:[Other/Non-IT ]])</f>
        <v>1</v>
      </c>
      <c r="AD1726" s="67"/>
      <c r="AE1726" s="67"/>
      <c r="AF1726" s="67"/>
      <c r="AG1726" s="67"/>
      <c r="AH1726" s="67"/>
      <c r="AI1726" s="67"/>
      <c r="AJ1726" s="67"/>
      <c r="AK1726" s="67"/>
      <c r="AL1726" s="67"/>
      <c r="AM1726" s="67"/>
      <c r="AN1726" s="67"/>
      <c r="AO1726" s="67"/>
      <c r="AP1726" s="67"/>
      <c r="AQ1726" s="67"/>
      <c r="AR1726" s="67"/>
      <c r="AS1726" s="67"/>
      <c r="AT1726" s="67"/>
      <c r="AU1726" s="67"/>
      <c r="AV1726" s="67"/>
      <c r="AW1726" s="67"/>
      <c r="AX1726" s="67"/>
      <c r="AY1726" s="67"/>
      <c r="AZ1726" s="67"/>
      <c r="BA1726" s="67">
        <v>213005</v>
      </c>
      <c r="BB1726" s="113">
        <v>0</v>
      </c>
      <c r="BC1726" s="113"/>
      <c r="BD1726" s="113"/>
      <c r="BE1726" s="113"/>
      <c r="BF1726" s="113"/>
      <c r="BG1726" s="113"/>
      <c r="BH1726" s="113"/>
      <c r="BI1726" s="113"/>
      <c r="BJ1726" s="113"/>
      <c r="BK1726" s="113"/>
      <c r="BL1726" s="113"/>
      <c r="BM1726" s="113"/>
      <c r="BN1726" s="113"/>
      <c r="BO1726" s="113"/>
      <c r="BP1726" s="113"/>
      <c r="BQ1726" s="113"/>
      <c r="BR1726" s="113"/>
      <c r="BS1726" s="113"/>
      <c r="BT1726" s="113"/>
      <c r="BU1726" s="113"/>
      <c r="BV1726" s="113"/>
      <c r="BW1726" s="113"/>
      <c r="BX1726" s="113"/>
      <c r="BY1726" s="113"/>
      <c r="BZ1726" s="113"/>
      <c r="CA1726" s="67"/>
      <c r="CB1726" s="113"/>
      <c r="CC1726" s="69">
        <f>SUM(Table25[[#This Row],[Contract Amount FY00]:[Contract Amount FY50]])</f>
        <v>213005</v>
      </c>
      <c r="CD1726" s="114"/>
    </row>
    <row r="1727" spans="1:82" x14ac:dyDescent="0.25">
      <c r="A1727" s="122" t="s">
        <v>2022</v>
      </c>
      <c r="B1727" s="122" t="s">
        <v>286</v>
      </c>
      <c r="C1727" s="122" t="s">
        <v>1202</v>
      </c>
      <c r="E1727" s="26" t="str">
        <f>IFERROR(IF(VLOOKUP(Table25[[#This Row],[Contract No.]],Table3[#All],3,FALSE)="","No","Yes"),"")</f>
        <v>No</v>
      </c>
      <c r="F1727" s="107" t="str">
        <f>IFERROR(VLOOKUP(Table25[[#This Row],[Contract No.]],Table3[#All],3,FALSE),"")</f>
        <v/>
      </c>
      <c r="G1727" s="107" t="str">
        <f>IFERROR(IF(Table25[[#This Row],[Cooperative Purchase
(Yes/No)]]="Yes","Yes",IF(VLOOKUP(Table25[[#This Row],[Contract No.]],Table3[#All],1,FALSE)=Table25[[#This Row],[Contract No.]],"Yes","No")),"No")</f>
        <v>Yes</v>
      </c>
      <c r="H1727" s="51">
        <f>IFERROR(VLOOKUP(Table25[[#This Row],[Contract No.]],Table3[#All],4,FALSE),"")</f>
        <v>42401</v>
      </c>
      <c r="I1727" s="28">
        <f>IFERROR(IF(AND(MONTH(Table25[[#This Row],[Contract Start Date]])&gt;6,MONTH(Table25[[#This Row],[Contract Start Date]])&lt;=12),YEAR(Table25[[#This Row],[Contract Start Date]])+1,YEAR(Table25[[#This Row],[Contract Start Date]])),"")</f>
        <v>2016</v>
      </c>
      <c r="J1727" s="108">
        <f>Table25[[#This Row],[FY Formula start]]</f>
        <v>2016</v>
      </c>
      <c r="K1727" s="59" t="str">
        <f>"FY"&amp;" "&amp;Table25[[#This Row],[Year Start]]</f>
        <v>FY 2016</v>
      </c>
      <c r="L1727" s="109">
        <f>IFERROR(VLOOKUP(Table25[[#This Row],[Contract No.]],Table3[#All],5,FALSE),"")</f>
        <v>72717</v>
      </c>
      <c r="M1727" s="110">
        <f>IFERROR(IF(Table25[[#This Row],[Contract End Date]]="99/99/9999","No End",IF(AND(MONTH(Table25[[#This Row],[Contract End Date]])&gt;6,MONTH(Table25[[#This Row],[Contract End Date]])&lt;=12),YEAR(Table25[[#This Row],[Contract End Date]])+1,YEAR(Table25[[#This Row],[Contract End Date]]))),"")</f>
        <v>2099</v>
      </c>
      <c r="N1727" s="111">
        <f>Table25[[#This Row],[FY Formula end]]</f>
        <v>2099</v>
      </c>
      <c r="O1727" s="112" t="str">
        <f>IF(Table25[[#This Row],[Year End]]="No End","No End","FY"&amp;" "&amp;Table25[[#This Row],[Year End]])</f>
        <v>FY 2099</v>
      </c>
      <c r="P1727" s="27"/>
      <c r="Q1727" s="104">
        <f>_xlfn.IFNA(IF($B1727="","",VLOOKUP($B1727,'SWC Towers'!$A:$Q,$Q$2,FALSE)),"")</f>
        <v>0.5</v>
      </c>
      <c r="R1727" s="106" t="str">
        <f>_xlfn.IFNA(IF($B1727="","",VLOOKUP($B1727,'SWC Towers'!$A:$Q,$R$2,FALSE)),"")</f>
        <v/>
      </c>
      <c r="S1727" s="106" t="str">
        <f>_xlfn.IFNA(IF($B1727="","",VLOOKUP($B1727,'SWC Towers'!$A:$Q,$S$2,FALSE)),"")</f>
        <v/>
      </c>
      <c r="T1727" s="106">
        <f>_xlfn.IFNA(IF($B1727="","",VLOOKUP($B1727,'SWC Towers'!$A:$Q,$T$2,FALSE)),"")</f>
        <v>0.5</v>
      </c>
      <c r="U1727" s="104" t="str">
        <f>_xlfn.IFNA(IF($B1727="","",VLOOKUP($B1727,'SWC Towers'!$A:$Q,$U$2,FALSE)),"")</f>
        <v/>
      </c>
      <c r="V1727" s="104" t="str">
        <f>_xlfn.IFNA(IF($B1727="","",VLOOKUP($B1727,'SWC Towers'!$A:$Q,$V$2,FALSE)),"")</f>
        <v/>
      </c>
      <c r="W1727" s="104" t="str">
        <f>_xlfn.IFNA(IF($B1727="","",VLOOKUP($B1727,'SWC Towers'!$A:$Q,$W$2,FALSE)),"")</f>
        <v/>
      </c>
      <c r="X1727" s="104" t="str">
        <f>_xlfn.IFNA(IF($B1727="","",VLOOKUP($B1727,'SWC Towers'!$A:$Q,$X$2,FALSE)),"")</f>
        <v/>
      </c>
      <c r="Y1727" s="104" t="str">
        <f>_xlfn.IFNA(IF($B1727="","",VLOOKUP($B1727,'SWC Towers'!$A:$Q,$Y$2,FALSE)),"")</f>
        <v/>
      </c>
      <c r="Z1727" s="104" t="str">
        <f>_xlfn.IFNA(IF($B1727="","",VLOOKUP($B1727,'SWC Towers'!$A:$Q,$Z$2,FALSE)),"")</f>
        <v/>
      </c>
      <c r="AA1727" s="104" t="str">
        <f>_xlfn.IFNA(IF($B1727="","",VLOOKUP($B1727,'SWC Towers'!$A:$Q,$AA$2,FALSE)),"")</f>
        <v/>
      </c>
      <c r="AB1727" s="106" t="str">
        <f>_xlfn.IFNA(IF($B1727="","",VLOOKUP($B1727,'SWC Towers'!$A:$Q,$AB$2,FALSE)),"")</f>
        <v/>
      </c>
      <c r="AC1727" s="20">
        <f>SUM(Table25[[#This Row],[IT Tower: Application]:[Other/Non-IT ]])</f>
        <v>1</v>
      </c>
      <c r="AD1727" s="67"/>
      <c r="AE1727" s="67"/>
      <c r="AF1727" s="67"/>
      <c r="AG1727" s="67"/>
      <c r="AH1727" s="67"/>
      <c r="AI1727" s="67"/>
      <c r="AJ1727" s="67"/>
      <c r="AK1727" s="67"/>
      <c r="AL1727" s="67"/>
      <c r="AM1727" s="67"/>
      <c r="AN1727" s="67"/>
      <c r="AO1727" s="67"/>
      <c r="AP1727" s="67"/>
      <c r="AQ1727" s="67"/>
      <c r="AR1727" s="67"/>
      <c r="AS1727" s="67"/>
      <c r="AT1727" s="67"/>
      <c r="AU1727" s="67"/>
      <c r="AV1727" s="67">
        <v>64221</v>
      </c>
      <c r="AW1727" s="67">
        <v>98837</v>
      </c>
      <c r="AX1727" s="67">
        <v>0</v>
      </c>
      <c r="AY1727" s="67"/>
      <c r="AZ1727" s="67"/>
      <c r="BA1727" s="67"/>
      <c r="BB1727" s="113"/>
      <c r="BC1727" s="113"/>
      <c r="BD1727" s="113"/>
      <c r="BE1727" s="113"/>
      <c r="BF1727" s="113"/>
      <c r="BG1727" s="113"/>
      <c r="BH1727" s="113"/>
      <c r="BI1727" s="113"/>
      <c r="BJ1727" s="113"/>
      <c r="BK1727" s="113"/>
      <c r="BL1727" s="113"/>
      <c r="BM1727" s="113"/>
      <c r="BN1727" s="113"/>
      <c r="BO1727" s="113"/>
      <c r="BP1727" s="113"/>
      <c r="BQ1727" s="113"/>
      <c r="BR1727" s="113"/>
      <c r="BS1727" s="113"/>
      <c r="BT1727" s="113"/>
      <c r="BU1727" s="113"/>
      <c r="BV1727" s="113"/>
      <c r="BW1727" s="113"/>
      <c r="BX1727" s="113"/>
      <c r="BY1727" s="113"/>
      <c r="BZ1727" s="113"/>
      <c r="CA1727" s="67"/>
      <c r="CB1727" s="113"/>
      <c r="CC1727" s="69">
        <f>SUM(Table25[[#This Row],[Contract Amount FY00]:[Contract Amount FY50]])</f>
        <v>163058</v>
      </c>
      <c r="CD1727" s="114"/>
    </row>
    <row r="1728" spans="1:82" x14ac:dyDescent="0.25">
      <c r="A1728" s="122" t="s">
        <v>2022</v>
      </c>
      <c r="B1728" s="122" t="s">
        <v>286</v>
      </c>
      <c r="C1728" s="122" t="s">
        <v>2201</v>
      </c>
      <c r="E1728" s="26" t="str">
        <f>IFERROR(IF(VLOOKUP(Table25[[#This Row],[Contract No.]],Table3[#All],3,FALSE)="","No","Yes"),"")</f>
        <v>No</v>
      </c>
      <c r="F1728" s="107" t="str">
        <f>IFERROR(VLOOKUP(Table25[[#This Row],[Contract No.]],Table3[#All],3,FALSE),"")</f>
        <v/>
      </c>
      <c r="G1728" s="107" t="str">
        <f>IFERROR(IF(Table25[[#This Row],[Cooperative Purchase
(Yes/No)]]="Yes","Yes",IF(VLOOKUP(Table25[[#This Row],[Contract No.]],Table3[#All],1,FALSE)=Table25[[#This Row],[Contract No.]],"Yes","No")),"No")</f>
        <v>Yes</v>
      </c>
      <c r="H1728" s="51">
        <f>IFERROR(VLOOKUP(Table25[[#This Row],[Contract No.]],Table3[#All],4,FALSE),"")</f>
        <v>42401</v>
      </c>
      <c r="I1728" s="28">
        <f>IFERROR(IF(AND(MONTH(Table25[[#This Row],[Contract Start Date]])&gt;6,MONTH(Table25[[#This Row],[Contract Start Date]])&lt;=12),YEAR(Table25[[#This Row],[Contract Start Date]])+1,YEAR(Table25[[#This Row],[Contract Start Date]])),"")</f>
        <v>2016</v>
      </c>
      <c r="J1728" s="108">
        <f>Table25[[#This Row],[FY Formula start]]</f>
        <v>2016</v>
      </c>
      <c r="K1728" s="59" t="str">
        <f>"FY"&amp;" "&amp;Table25[[#This Row],[Year Start]]</f>
        <v>FY 2016</v>
      </c>
      <c r="L1728" s="109">
        <f>IFERROR(VLOOKUP(Table25[[#This Row],[Contract No.]],Table3[#All],5,FALSE),"")</f>
        <v>72717</v>
      </c>
      <c r="M1728" s="110">
        <f>IFERROR(IF(Table25[[#This Row],[Contract End Date]]="99/99/9999","No End",IF(AND(MONTH(Table25[[#This Row],[Contract End Date]])&gt;6,MONTH(Table25[[#This Row],[Contract End Date]])&lt;=12),YEAR(Table25[[#This Row],[Contract End Date]])+1,YEAR(Table25[[#This Row],[Contract End Date]]))),"")</f>
        <v>2099</v>
      </c>
      <c r="N1728" s="111">
        <f>Table25[[#This Row],[FY Formula end]]</f>
        <v>2099</v>
      </c>
      <c r="O1728" s="112" t="str">
        <f>IF(Table25[[#This Row],[Year End]]="No End","No End","FY"&amp;" "&amp;Table25[[#This Row],[Year End]])</f>
        <v>FY 2099</v>
      </c>
      <c r="P1728" s="27"/>
      <c r="Q1728" s="104">
        <f>_xlfn.IFNA(IF($B1728="","",VLOOKUP($B1728,'SWC Towers'!$A:$Q,$Q$2,FALSE)),"")</f>
        <v>0.5</v>
      </c>
      <c r="R1728" s="106" t="str">
        <f>_xlfn.IFNA(IF($B1728="","",VLOOKUP($B1728,'SWC Towers'!$A:$Q,$R$2,FALSE)),"")</f>
        <v/>
      </c>
      <c r="S1728" s="106" t="str">
        <f>_xlfn.IFNA(IF($B1728="","",VLOOKUP($B1728,'SWC Towers'!$A:$Q,$S$2,FALSE)),"")</f>
        <v/>
      </c>
      <c r="T1728" s="106">
        <f>_xlfn.IFNA(IF($B1728="","",VLOOKUP($B1728,'SWC Towers'!$A:$Q,$T$2,FALSE)),"")</f>
        <v>0.5</v>
      </c>
      <c r="U1728" s="104" t="str">
        <f>_xlfn.IFNA(IF($B1728="","",VLOOKUP($B1728,'SWC Towers'!$A:$Q,$U$2,FALSE)),"")</f>
        <v/>
      </c>
      <c r="V1728" s="104" t="str">
        <f>_xlfn.IFNA(IF($B1728="","",VLOOKUP($B1728,'SWC Towers'!$A:$Q,$V$2,FALSE)),"")</f>
        <v/>
      </c>
      <c r="W1728" s="104" t="str">
        <f>_xlfn.IFNA(IF($B1728="","",VLOOKUP($B1728,'SWC Towers'!$A:$Q,$W$2,FALSE)),"")</f>
        <v/>
      </c>
      <c r="X1728" s="104" t="str">
        <f>_xlfn.IFNA(IF($B1728="","",VLOOKUP($B1728,'SWC Towers'!$A:$Q,$X$2,FALSE)),"")</f>
        <v/>
      </c>
      <c r="Y1728" s="104" t="str">
        <f>_xlfn.IFNA(IF($B1728="","",VLOOKUP($B1728,'SWC Towers'!$A:$Q,$Y$2,FALSE)),"")</f>
        <v/>
      </c>
      <c r="Z1728" s="104" t="str">
        <f>_xlfn.IFNA(IF($B1728="","",VLOOKUP($B1728,'SWC Towers'!$A:$Q,$Z$2,FALSE)),"")</f>
        <v/>
      </c>
      <c r="AA1728" s="104" t="str">
        <f>_xlfn.IFNA(IF($B1728="","",VLOOKUP($B1728,'SWC Towers'!$A:$Q,$AA$2,FALSE)),"")</f>
        <v/>
      </c>
      <c r="AB1728" s="106" t="str">
        <f>_xlfn.IFNA(IF($B1728="","",VLOOKUP($B1728,'SWC Towers'!$A:$Q,$AB$2,FALSE)),"")</f>
        <v/>
      </c>
      <c r="AC1728" s="20">
        <f>SUM(Table25[[#This Row],[IT Tower: Application]:[Other/Non-IT ]])</f>
        <v>1</v>
      </c>
      <c r="AD1728" s="67"/>
      <c r="AE1728" s="67"/>
      <c r="AF1728" s="67"/>
      <c r="AG1728" s="67"/>
      <c r="AH1728" s="67"/>
      <c r="AI1728" s="67"/>
      <c r="AJ1728" s="67"/>
      <c r="AK1728" s="67"/>
      <c r="AL1728" s="67"/>
      <c r="AM1728" s="67"/>
      <c r="AN1728" s="67"/>
      <c r="AO1728" s="67"/>
      <c r="AP1728" s="67"/>
      <c r="AQ1728" s="67"/>
      <c r="AR1728" s="67"/>
      <c r="AS1728" s="67"/>
      <c r="AT1728" s="67">
        <v>36719</v>
      </c>
      <c r="AU1728" s="67">
        <v>20468</v>
      </c>
      <c r="AV1728" s="67"/>
      <c r="AW1728" s="67"/>
      <c r="AX1728" s="67"/>
      <c r="AY1728" s="67"/>
      <c r="AZ1728" s="67"/>
      <c r="BA1728" s="67"/>
      <c r="BB1728" s="113"/>
      <c r="BC1728" s="113"/>
      <c r="BD1728" s="113"/>
      <c r="BE1728" s="113"/>
      <c r="BF1728" s="113"/>
      <c r="BG1728" s="113"/>
      <c r="BH1728" s="113"/>
      <c r="BI1728" s="113"/>
      <c r="BJ1728" s="113"/>
      <c r="BK1728" s="113"/>
      <c r="BL1728" s="113"/>
      <c r="BM1728" s="113"/>
      <c r="BN1728" s="113"/>
      <c r="BO1728" s="113"/>
      <c r="BP1728" s="113"/>
      <c r="BQ1728" s="113"/>
      <c r="BR1728" s="113"/>
      <c r="BS1728" s="113"/>
      <c r="BT1728" s="113"/>
      <c r="BU1728" s="113"/>
      <c r="BV1728" s="113"/>
      <c r="BW1728" s="113"/>
      <c r="BX1728" s="113"/>
      <c r="BY1728" s="113"/>
      <c r="BZ1728" s="113"/>
      <c r="CA1728" s="67"/>
      <c r="CB1728" s="113"/>
      <c r="CC1728" s="69">
        <f>SUM(Table25[[#This Row],[Contract Amount FY00]:[Contract Amount FY50]])</f>
        <v>57187</v>
      </c>
      <c r="CD1728" s="114"/>
    </row>
    <row r="1729" spans="1:82" x14ac:dyDescent="0.25">
      <c r="A1729" s="122" t="s">
        <v>2022</v>
      </c>
      <c r="B1729" s="122" t="s">
        <v>286</v>
      </c>
      <c r="C1729" s="122" t="s">
        <v>1755</v>
      </c>
      <c r="E1729" s="26" t="str">
        <f>IFERROR(IF(VLOOKUP(Table25[[#This Row],[Contract No.]],Table3[#All],3,FALSE)="","No","Yes"),"")</f>
        <v>No</v>
      </c>
      <c r="F1729" s="107" t="str">
        <f>IFERROR(VLOOKUP(Table25[[#This Row],[Contract No.]],Table3[#All],3,FALSE),"")</f>
        <v/>
      </c>
      <c r="G1729" s="107" t="str">
        <f>IFERROR(IF(Table25[[#This Row],[Cooperative Purchase
(Yes/No)]]="Yes","Yes",IF(VLOOKUP(Table25[[#This Row],[Contract No.]],Table3[#All],1,FALSE)=Table25[[#This Row],[Contract No.]],"Yes","No")),"No")</f>
        <v>Yes</v>
      </c>
      <c r="H1729" s="51">
        <f>IFERROR(VLOOKUP(Table25[[#This Row],[Contract No.]],Table3[#All],4,FALSE),"")</f>
        <v>42401</v>
      </c>
      <c r="I1729" s="28">
        <f>IFERROR(IF(AND(MONTH(Table25[[#This Row],[Contract Start Date]])&gt;6,MONTH(Table25[[#This Row],[Contract Start Date]])&lt;=12),YEAR(Table25[[#This Row],[Contract Start Date]])+1,YEAR(Table25[[#This Row],[Contract Start Date]])),"")</f>
        <v>2016</v>
      </c>
      <c r="J1729" s="108">
        <f>Table25[[#This Row],[FY Formula start]]</f>
        <v>2016</v>
      </c>
      <c r="K1729" s="59" t="str">
        <f>"FY"&amp;" "&amp;Table25[[#This Row],[Year Start]]</f>
        <v>FY 2016</v>
      </c>
      <c r="L1729" s="109">
        <f>IFERROR(VLOOKUP(Table25[[#This Row],[Contract No.]],Table3[#All],5,FALSE),"")</f>
        <v>72717</v>
      </c>
      <c r="M1729" s="110">
        <f>IFERROR(IF(Table25[[#This Row],[Contract End Date]]="99/99/9999","No End",IF(AND(MONTH(Table25[[#This Row],[Contract End Date]])&gt;6,MONTH(Table25[[#This Row],[Contract End Date]])&lt;=12),YEAR(Table25[[#This Row],[Contract End Date]])+1,YEAR(Table25[[#This Row],[Contract End Date]]))),"")</f>
        <v>2099</v>
      </c>
      <c r="N1729" s="111">
        <f>Table25[[#This Row],[FY Formula end]]</f>
        <v>2099</v>
      </c>
      <c r="O1729" s="112" t="str">
        <f>IF(Table25[[#This Row],[Year End]]="No End","No End","FY"&amp;" "&amp;Table25[[#This Row],[Year End]])</f>
        <v>FY 2099</v>
      </c>
      <c r="P1729" s="27"/>
      <c r="Q1729" s="104">
        <f>_xlfn.IFNA(IF($B1729="","",VLOOKUP($B1729,'SWC Towers'!$A:$Q,$Q$2,FALSE)),"")</f>
        <v>0.5</v>
      </c>
      <c r="R1729" s="106" t="str">
        <f>_xlfn.IFNA(IF($B1729="","",VLOOKUP($B1729,'SWC Towers'!$A:$Q,$R$2,FALSE)),"")</f>
        <v/>
      </c>
      <c r="S1729" s="106" t="str">
        <f>_xlfn.IFNA(IF($B1729="","",VLOOKUP($B1729,'SWC Towers'!$A:$Q,$S$2,FALSE)),"")</f>
        <v/>
      </c>
      <c r="T1729" s="106">
        <f>_xlfn.IFNA(IF($B1729="","",VLOOKUP($B1729,'SWC Towers'!$A:$Q,$T$2,FALSE)),"")</f>
        <v>0.5</v>
      </c>
      <c r="U1729" s="104" t="str">
        <f>_xlfn.IFNA(IF($B1729="","",VLOOKUP($B1729,'SWC Towers'!$A:$Q,$U$2,FALSE)),"")</f>
        <v/>
      </c>
      <c r="V1729" s="104" t="str">
        <f>_xlfn.IFNA(IF($B1729="","",VLOOKUP($B1729,'SWC Towers'!$A:$Q,$V$2,FALSE)),"")</f>
        <v/>
      </c>
      <c r="W1729" s="104" t="str">
        <f>_xlfn.IFNA(IF($B1729="","",VLOOKUP($B1729,'SWC Towers'!$A:$Q,$W$2,FALSE)),"")</f>
        <v/>
      </c>
      <c r="X1729" s="104" t="str">
        <f>_xlfn.IFNA(IF($B1729="","",VLOOKUP($B1729,'SWC Towers'!$A:$Q,$X$2,FALSE)),"")</f>
        <v/>
      </c>
      <c r="Y1729" s="104" t="str">
        <f>_xlfn.IFNA(IF($B1729="","",VLOOKUP($B1729,'SWC Towers'!$A:$Q,$Y$2,FALSE)),"")</f>
        <v/>
      </c>
      <c r="Z1729" s="104" t="str">
        <f>_xlfn.IFNA(IF($B1729="","",VLOOKUP($B1729,'SWC Towers'!$A:$Q,$Z$2,FALSE)),"")</f>
        <v/>
      </c>
      <c r="AA1729" s="104" t="str">
        <f>_xlfn.IFNA(IF($B1729="","",VLOOKUP($B1729,'SWC Towers'!$A:$Q,$AA$2,FALSE)),"")</f>
        <v/>
      </c>
      <c r="AB1729" s="106" t="str">
        <f>_xlfn.IFNA(IF($B1729="","",VLOOKUP($B1729,'SWC Towers'!$A:$Q,$AB$2,FALSE)),"")</f>
        <v/>
      </c>
      <c r="AC1729" s="20">
        <f>SUM(Table25[[#This Row],[IT Tower: Application]:[Other/Non-IT ]])</f>
        <v>1</v>
      </c>
      <c r="AD1729" s="67"/>
      <c r="AE1729" s="67"/>
      <c r="AF1729" s="67"/>
      <c r="AG1729" s="67"/>
      <c r="AH1729" s="67"/>
      <c r="AI1729" s="67"/>
      <c r="AJ1729" s="67"/>
      <c r="AK1729" s="67"/>
      <c r="AL1729" s="67"/>
      <c r="AM1729" s="67"/>
      <c r="AN1729" s="67"/>
      <c r="AO1729" s="67"/>
      <c r="AP1729" s="67"/>
      <c r="AQ1729" s="67"/>
      <c r="AR1729" s="67"/>
      <c r="AS1729" s="67"/>
      <c r="AT1729" s="67">
        <v>77520</v>
      </c>
      <c r="AU1729" s="67">
        <v>297160</v>
      </c>
      <c r="AV1729" s="67">
        <v>329110</v>
      </c>
      <c r="AW1729" s="67">
        <v>79760</v>
      </c>
      <c r="AX1729" s="67">
        <v>90000</v>
      </c>
      <c r="AY1729" s="67"/>
      <c r="AZ1729" s="67"/>
      <c r="BA1729" s="67"/>
      <c r="BB1729" s="113"/>
      <c r="BC1729" s="113"/>
      <c r="BD1729" s="113"/>
      <c r="BE1729" s="113"/>
      <c r="BF1729" s="113"/>
      <c r="BG1729" s="113"/>
      <c r="BH1729" s="113"/>
      <c r="BI1729" s="113"/>
      <c r="BJ1729" s="113"/>
      <c r="BK1729" s="113"/>
      <c r="BL1729" s="113"/>
      <c r="BM1729" s="113"/>
      <c r="BN1729" s="113"/>
      <c r="BO1729" s="113"/>
      <c r="BP1729" s="113"/>
      <c r="BQ1729" s="113"/>
      <c r="BR1729" s="113"/>
      <c r="BS1729" s="113"/>
      <c r="BT1729" s="113"/>
      <c r="BU1729" s="113"/>
      <c r="BV1729" s="113"/>
      <c r="BW1729" s="113"/>
      <c r="BX1729" s="113"/>
      <c r="BY1729" s="113"/>
      <c r="BZ1729" s="113"/>
      <c r="CA1729" s="67"/>
      <c r="CB1729" s="113"/>
      <c r="CC1729" s="69">
        <f>SUM(Table25[[#This Row],[Contract Amount FY00]:[Contract Amount FY50]])</f>
        <v>873550</v>
      </c>
      <c r="CD1729" s="114"/>
    </row>
    <row r="1730" spans="1:82" x14ac:dyDescent="0.25">
      <c r="A1730" s="122" t="s">
        <v>2022</v>
      </c>
      <c r="B1730" s="122" t="s">
        <v>286</v>
      </c>
      <c r="C1730" s="122" t="s">
        <v>3133</v>
      </c>
      <c r="E1730" s="26" t="str">
        <f>IFERROR(IF(VLOOKUP(Table25[[#This Row],[Contract No.]],Table3[#All],3,FALSE)="","No","Yes"),"")</f>
        <v>No</v>
      </c>
      <c r="F1730" s="107" t="str">
        <f>IFERROR(VLOOKUP(Table25[[#This Row],[Contract No.]],Table3[#All],3,FALSE),"")</f>
        <v/>
      </c>
      <c r="G1730" s="107" t="str">
        <f>IFERROR(IF(Table25[[#This Row],[Cooperative Purchase
(Yes/No)]]="Yes","Yes",IF(VLOOKUP(Table25[[#This Row],[Contract No.]],Table3[#All],1,FALSE)=Table25[[#This Row],[Contract No.]],"Yes","No")),"No")</f>
        <v>Yes</v>
      </c>
      <c r="H1730" s="51">
        <f>IFERROR(VLOOKUP(Table25[[#This Row],[Contract No.]],Table3[#All],4,FALSE),"")</f>
        <v>42401</v>
      </c>
      <c r="I1730" s="28">
        <f>IFERROR(IF(AND(MONTH(Table25[[#This Row],[Contract Start Date]])&gt;6,MONTH(Table25[[#This Row],[Contract Start Date]])&lt;=12),YEAR(Table25[[#This Row],[Contract Start Date]])+1,YEAR(Table25[[#This Row],[Contract Start Date]])),"")</f>
        <v>2016</v>
      </c>
      <c r="J1730" s="108">
        <f>Table25[[#This Row],[FY Formula start]]</f>
        <v>2016</v>
      </c>
      <c r="K1730" s="59" t="str">
        <f>"FY"&amp;" "&amp;Table25[[#This Row],[Year Start]]</f>
        <v>FY 2016</v>
      </c>
      <c r="L1730" s="109">
        <f>IFERROR(VLOOKUP(Table25[[#This Row],[Contract No.]],Table3[#All],5,FALSE),"")</f>
        <v>72717</v>
      </c>
      <c r="M1730" s="110">
        <f>IFERROR(IF(Table25[[#This Row],[Contract End Date]]="99/99/9999","No End",IF(AND(MONTH(Table25[[#This Row],[Contract End Date]])&gt;6,MONTH(Table25[[#This Row],[Contract End Date]])&lt;=12),YEAR(Table25[[#This Row],[Contract End Date]])+1,YEAR(Table25[[#This Row],[Contract End Date]]))),"")</f>
        <v>2099</v>
      </c>
      <c r="N1730" s="111">
        <f>Table25[[#This Row],[FY Formula end]]</f>
        <v>2099</v>
      </c>
      <c r="O1730" s="112" t="str">
        <f>IF(Table25[[#This Row],[Year End]]="No End","No End","FY"&amp;" "&amp;Table25[[#This Row],[Year End]])</f>
        <v>FY 2099</v>
      </c>
      <c r="P1730" s="27"/>
      <c r="Q1730" s="104">
        <f>_xlfn.IFNA(IF($B1730="","",VLOOKUP($B1730,'SWC Towers'!$A:$Q,$Q$2,FALSE)),"")</f>
        <v>0.5</v>
      </c>
      <c r="R1730" s="106" t="str">
        <f>_xlfn.IFNA(IF($B1730="","",VLOOKUP($B1730,'SWC Towers'!$A:$Q,$R$2,FALSE)),"")</f>
        <v/>
      </c>
      <c r="S1730" s="106" t="str">
        <f>_xlfn.IFNA(IF($B1730="","",VLOOKUP($B1730,'SWC Towers'!$A:$Q,$S$2,FALSE)),"")</f>
        <v/>
      </c>
      <c r="T1730" s="106">
        <f>_xlfn.IFNA(IF($B1730="","",VLOOKUP($B1730,'SWC Towers'!$A:$Q,$T$2,FALSE)),"")</f>
        <v>0.5</v>
      </c>
      <c r="U1730" s="104" t="str">
        <f>_xlfn.IFNA(IF($B1730="","",VLOOKUP($B1730,'SWC Towers'!$A:$Q,$U$2,FALSE)),"")</f>
        <v/>
      </c>
      <c r="V1730" s="104" t="str">
        <f>_xlfn.IFNA(IF($B1730="","",VLOOKUP($B1730,'SWC Towers'!$A:$Q,$V$2,FALSE)),"")</f>
        <v/>
      </c>
      <c r="W1730" s="104" t="str">
        <f>_xlfn.IFNA(IF($B1730="","",VLOOKUP($B1730,'SWC Towers'!$A:$Q,$W$2,FALSE)),"")</f>
        <v/>
      </c>
      <c r="X1730" s="104" t="str">
        <f>_xlfn.IFNA(IF($B1730="","",VLOOKUP($B1730,'SWC Towers'!$A:$Q,$X$2,FALSE)),"")</f>
        <v/>
      </c>
      <c r="Y1730" s="104" t="str">
        <f>_xlfn.IFNA(IF($B1730="","",VLOOKUP($B1730,'SWC Towers'!$A:$Q,$Y$2,FALSE)),"")</f>
        <v/>
      </c>
      <c r="Z1730" s="104" t="str">
        <f>_xlfn.IFNA(IF($B1730="","",VLOOKUP($B1730,'SWC Towers'!$A:$Q,$Z$2,FALSE)),"")</f>
        <v/>
      </c>
      <c r="AA1730" s="104" t="str">
        <f>_xlfn.IFNA(IF($B1730="","",VLOOKUP($B1730,'SWC Towers'!$A:$Q,$AA$2,FALSE)),"")</f>
        <v/>
      </c>
      <c r="AB1730" s="106" t="str">
        <f>_xlfn.IFNA(IF($B1730="","",VLOOKUP($B1730,'SWC Towers'!$A:$Q,$AB$2,FALSE)),"")</f>
        <v/>
      </c>
      <c r="AC1730" s="20">
        <f>SUM(Table25[[#This Row],[IT Tower: Application]:[Other/Non-IT ]])</f>
        <v>1</v>
      </c>
      <c r="AD1730" s="67"/>
      <c r="AE1730" s="67"/>
      <c r="AF1730" s="67"/>
      <c r="AG1730" s="67"/>
      <c r="AH1730" s="67"/>
      <c r="AI1730" s="67"/>
      <c r="AJ1730" s="67"/>
      <c r="AK1730" s="67"/>
      <c r="AL1730" s="67"/>
      <c r="AM1730" s="67"/>
      <c r="AN1730" s="67"/>
      <c r="AO1730" s="67"/>
      <c r="AP1730" s="67"/>
      <c r="AQ1730" s="67"/>
      <c r="AR1730" s="67"/>
      <c r="AS1730" s="67"/>
      <c r="AT1730" s="67"/>
      <c r="AU1730" s="67"/>
      <c r="AV1730" s="67"/>
      <c r="AW1730" s="67"/>
      <c r="AX1730" s="67"/>
      <c r="AY1730" s="67"/>
      <c r="AZ1730" s="67">
        <v>0</v>
      </c>
      <c r="BA1730" s="67">
        <v>4986</v>
      </c>
      <c r="BB1730" s="113"/>
      <c r="BC1730" s="113"/>
      <c r="BD1730" s="113"/>
      <c r="BE1730" s="113"/>
      <c r="BF1730" s="113"/>
      <c r="BG1730" s="113"/>
      <c r="BH1730" s="113"/>
      <c r="BI1730" s="113"/>
      <c r="BJ1730" s="113"/>
      <c r="BK1730" s="113"/>
      <c r="BL1730" s="113"/>
      <c r="BM1730" s="113"/>
      <c r="BN1730" s="113"/>
      <c r="BO1730" s="113"/>
      <c r="BP1730" s="113"/>
      <c r="BQ1730" s="113"/>
      <c r="BR1730" s="113"/>
      <c r="BS1730" s="113"/>
      <c r="BT1730" s="113"/>
      <c r="BU1730" s="113"/>
      <c r="BV1730" s="113"/>
      <c r="BW1730" s="113"/>
      <c r="BX1730" s="113"/>
      <c r="BY1730" s="113"/>
      <c r="BZ1730" s="113"/>
      <c r="CA1730" s="67"/>
      <c r="CB1730" s="113"/>
      <c r="CC1730" s="69">
        <f>SUM(Table25[[#This Row],[Contract Amount FY00]:[Contract Amount FY50]])</f>
        <v>4986</v>
      </c>
      <c r="CD1730" s="114"/>
    </row>
    <row r="1731" spans="1:82" x14ac:dyDescent="0.25">
      <c r="A1731" s="122" t="s">
        <v>2022</v>
      </c>
      <c r="B1731" s="122" t="s">
        <v>286</v>
      </c>
      <c r="C1731" s="122" t="s">
        <v>3167</v>
      </c>
      <c r="E1731" s="26" t="str">
        <f>IFERROR(IF(VLOOKUP(Table25[[#This Row],[Contract No.]],Table3[#All],3,FALSE)="","No","Yes"),"")</f>
        <v>No</v>
      </c>
      <c r="F1731" s="107" t="str">
        <f>IFERROR(VLOOKUP(Table25[[#This Row],[Contract No.]],Table3[#All],3,FALSE),"")</f>
        <v/>
      </c>
      <c r="G1731" s="107" t="str">
        <f>IFERROR(IF(Table25[[#This Row],[Cooperative Purchase
(Yes/No)]]="Yes","Yes",IF(VLOOKUP(Table25[[#This Row],[Contract No.]],Table3[#All],1,FALSE)=Table25[[#This Row],[Contract No.]],"Yes","No")),"No")</f>
        <v>Yes</v>
      </c>
      <c r="H1731" s="51">
        <f>IFERROR(VLOOKUP(Table25[[#This Row],[Contract No.]],Table3[#All],4,FALSE),"")</f>
        <v>42401</v>
      </c>
      <c r="I1731" s="28">
        <f>IFERROR(IF(AND(MONTH(Table25[[#This Row],[Contract Start Date]])&gt;6,MONTH(Table25[[#This Row],[Contract Start Date]])&lt;=12),YEAR(Table25[[#This Row],[Contract Start Date]])+1,YEAR(Table25[[#This Row],[Contract Start Date]])),"")</f>
        <v>2016</v>
      </c>
      <c r="J1731" s="108">
        <f>Table25[[#This Row],[FY Formula start]]</f>
        <v>2016</v>
      </c>
      <c r="K1731" s="59" t="str">
        <f>"FY"&amp;" "&amp;Table25[[#This Row],[Year Start]]</f>
        <v>FY 2016</v>
      </c>
      <c r="L1731" s="109">
        <f>IFERROR(VLOOKUP(Table25[[#This Row],[Contract No.]],Table3[#All],5,FALSE),"")</f>
        <v>72717</v>
      </c>
      <c r="M1731" s="110">
        <f>IFERROR(IF(Table25[[#This Row],[Contract End Date]]="99/99/9999","No End",IF(AND(MONTH(Table25[[#This Row],[Contract End Date]])&gt;6,MONTH(Table25[[#This Row],[Contract End Date]])&lt;=12),YEAR(Table25[[#This Row],[Contract End Date]])+1,YEAR(Table25[[#This Row],[Contract End Date]]))),"")</f>
        <v>2099</v>
      </c>
      <c r="N1731" s="111">
        <f>Table25[[#This Row],[FY Formula end]]</f>
        <v>2099</v>
      </c>
      <c r="O1731" s="112" t="str">
        <f>IF(Table25[[#This Row],[Year End]]="No End","No End","FY"&amp;" "&amp;Table25[[#This Row],[Year End]])</f>
        <v>FY 2099</v>
      </c>
      <c r="P1731" s="27"/>
      <c r="Q1731" s="104">
        <f>_xlfn.IFNA(IF($B1731="","",VLOOKUP($B1731,'SWC Towers'!$A:$Q,$Q$2,FALSE)),"")</f>
        <v>0.5</v>
      </c>
      <c r="R1731" s="106" t="str">
        <f>_xlfn.IFNA(IF($B1731="","",VLOOKUP($B1731,'SWC Towers'!$A:$Q,$R$2,FALSE)),"")</f>
        <v/>
      </c>
      <c r="S1731" s="106" t="str">
        <f>_xlfn.IFNA(IF($B1731="","",VLOOKUP($B1731,'SWC Towers'!$A:$Q,$S$2,FALSE)),"")</f>
        <v/>
      </c>
      <c r="T1731" s="106">
        <f>_xlfn.IFNA(IF($B1731="","",VLOOKUP($B1731,'SWC Towers'!$A:$Q,$T$2,FALSE)),"")</f>
        <v>0.5</v>
      </c>
      <c r="U1731" s="104" t="str">
        <f>_xlfn.IFNA(IF($B1731="","",VLOOKUP($B1731,'SWC Towers'!$A:$Q,$U$2,FALSE)),"")</f>
        <v/>
      </c>
      <c r="V1731" s="104" t="str">
        <f>_xlfn.IFNA(IF($B1731="","",VLOOKUP($B1731,'SWC Towers'!$A:$Q,$V$2,FALSE)),"")</f>
        <v/>
      </c>
      <c r="W1731" s="104" t="str">
        <f>_xlfn.IFNA(IF($B1731="","",VLOOKUP($B1731,'SWC Towers'!$A:$Q,$W$2,FALSE)),"")</f>
        <v/>
      </c>
      <c r="X1731" s="104" t="str">
        <f>_xlfn.IFNA(IF($B1731="","",VLOOKUP($B1731,'SWC Towers'!$A:$Q,$X$2,FALSE)),"")</f>
        <v/>
      </c>
      <c r="Y1731" s="104" t="str">
        <f>_xlfn.IFNA(IF($B1731="","",VLOOKUP($B1731,'SWC Towers'!$A:$Q,$Y$2,FALSE)),"")</f>
        <v/>
      </c>
      <c r="Z1731" s="104" t="str">
        <f>_xlfn.IFNA(IF($B1731="","",VLOOKUP($B1731,'SWC Towers'!$A:$Q,$Z$2,FALSE)),"")</f>
        <v/>
      </c>
      <c r="AA1731" s="104" t="str">
        <f>_xlfn.IFNA(IF($B1731="","",VLOOKUP($B1731,'SWC Towers'!$A:$Q,$AA$2,FALSE)),"")</f>
        <v/>
      </c>
      <c r="AB1731" s="106" t="str">
        <f>_xlfn.IFNA(IF($B1731="","",VLOOKUP($B1731,'SWC Towers'!$A:$Q,$AB$2,FALSE)),"")</f>
        <v/>
      </c>
      <c r="AC1731" s="20">
        <f>SUM(Table25[[#This Row],[IT Tower: Application]:[Other/Non-IT ]])</f>
        <v>1</v>
      </c>
      <c r="AD1731" s="67"/>
      <c r="AE1731" s="67"/>
      <c r="AF1731" s="67"/>
      <c r="AG1731" s="67"/>
      <c r="AH1731" s="67"/>
      <c r="AI1731" s="67"/>
      <c r="AJ1731" s="67"/>
      <c r="AK1731" s="67"/>
      <c r="AL1731" s="67"/>
      <c r="AM1731" s="67"/>
      <c r="AN1731" s="67"/>
      <c r="AO1731" s="67"/>
      <c r="AP1731" s="67"/>
      <c r="AQ1731" s="67"/>
      <c r="AR1731" s="67"/>
      <c r="AS1731" s="67"/>
      <c r="AT1731" s="67"/>
      <c r="AU1731" s="67"/>
      <c r="AV1731" s="67"/>
      <c r="AW1731" s="67"/>
      <c r="AX1731" s="67"/>
      <c r="AY1731" s="67"/>
      <c r="AZ1731" s="67"/>
      <c r="BA1731" s="67"/>
      <c r="BB1731" s="113">
        <v>75000</v>
      </c>
      <c r="BC1731" s="113">
        <v>8400</v>
      </c>
      <c r="BD1731" s="113"/>
      <c r="BE1731" s="113"/>
      <c r="BF1731" s="113"/>
      <c r="BG1731" s="113"/>
      <c r="BH1731" s="113"/>
      <c r="BI1731" s="113"/>
      <c r="BJ1731" s="113"/>
      <c r="BK1731" s="113"/>
      <c r="BL1731" s="113"/>
      <c r="BM1731" s="113"/>
      <c r="BN1731" s="113"/>
      <c r="BO1731" s="113"/>
      <c r="BP1731" s="113"/>
      <c r="BQ1731" s="113"/>
      <c r="BR1731" s="113"/>
      <c r="BS1731" s="113"/>
      <c r="BT1731" s="113"/>
      <c r="BU1731" s="113"/>
      <c r="BV1731" s="113"/>
      <c r="BW1731" s="113"/>
      <c r="BX1731" s="113"/>
      <c r="BY1731" s="113"/>
      <c r="BZ1731" s="113"/>
      <c r="CA1731" s="67"/>
      <c r="CB1731" s="113"/>
      <c r="CC1731" s="69">
        <f>SUM(Table25[[#This Row],[Contract Amount FY00]:[Contract Amount FY50]])</f>
        <v>83400</v>
      </c>
      <c r="CD1731" s="114"/>
    </row>
    <row r="1732" spans="1:82" x14ac:dyDescent="0.25">
      <c r="A1732" s="122" t="s">
        <v>2022</v>
      </c>
      <c r="B1732" s="122" t="s">
        <v>286</v>
      </c>
      <c r="C1732" s="122" t="s">
        <v>594</v>
      </c>
      <c r="E1732" s="26" t="str">
        <f>IFERROR(IF(VLOOKUP(Table25[[#This Row],[Contract No.]],Table3[#All],3,FALSE)="","No","Yes"),"")</f>
        <v>No</v>
      </c>
      <c r="F1732" s="107" t="str">
        <f>IFERROR(VLOOKUP(Table25[[#This Row],[Contract No.]],Table3[#All],3,FALSE),"")</f>
        <v/>
      </c>
      <c r="G1732" s="107" t="str">
        <f>IFERROR(IF(Table25[[#This Row],[Cooperative Purchase
(Yes/No)]]="Yes","Yes",IF(VLOOKUP(Table25[[#This Row],[Contract No.]],Table3[#All],1,FALSE)=Table25[[#This Row],[Contract No.]],"Yes","No")),"No")</f>
        <v>Yes</v>
      </c>
      <c r="H1732" s="51">
        <f>IFERROR(VLOOKUP(Table25[[#This Row],[Contract No.]],Table3[#All],4,FALSE),"")</f>
        <v>42401</v>
      </c>
      <c r="I1732" s="28">
        <f>IFERROR(IF(AND(MONTH(Table25[[#This Row],[Contract Start Date]])&gt;6,MONTH(Table25[[#This Row],[Contract Start Date]])&lt;=12),YEAR(Table25[[#This Row],[Contract Start Date]])+1,YEAR(Table25[[#This Row],[Contract Start Date]])),"")</f>
        <v>2016</v>
      </c>
      <c r="J1732" s="108">
        <f>Table25[[#This Row],[FY Formula start]]</f>
        <v>2016</v>
      </c>
      <c r="K1732" s="59" t="str">
        <f>"FY"&amp;" "&amp;Table25[[#This Row],[Year Start]]</f>
        <v>FY 2016</v>
      </c>
      <c r="L1732" s="109">
        <f>IFERROR(VLOOKUP(Table25[[#This Row],[Contract No.]],Table3[#All],5,FALSE),"")</f>
        <v>72717</v>
      </c>
      <c r="M1732" s="110">
        <f>IFERROR(IF(Table25[[#This Row],[Contract End Date]]="99/99/9999","No End",IF(AND(MONTH(Table25[[#This Row],[Contract End Date]])&gt;6,MONTH(Table25[[#This Row],[Contract End Date]])&lt;=12),YEAR(Table25[[#This Row],[Contract End Date]])+1,YEAR(Table25[[#This Row],[Contract End Date]]))),"")</f>
        <v>2099</v>
      </c>
      <c r="N1732" s="111">
        <f>Table25[[#This Row],[FY Formula end]]</f>
        <v>2099</v>
      </c>
      <c r="O1732" s="112" t="str">
        <f>IF(Table25[[#This Row],[Year End]]="No End","No End","FY"&amp;" "&amp;Table25[[#This Row],[Year End]])</f>
        <v>FY 2099</v>
      </c>
      <c r="P1732" s="27"/>
      <c r="Q1732" s="104">
        <f>_xlfn.IFNA(IF($B1732="","",VLOOKUP($B1732,'SWC Towers'!$A:$Q,$Q$2,FALSE)),"")</f>
        <v>0.5</v>
      </c>
      <c r="R1732" s="106" t="str">
        <f>_xlfn.IFNA(IF($B1732="","",VLOOKUP($B1732,'SWC Towers'!$A:$Q,$R$2,FALSE)),"")</f>
        <v/>
      </c>
      <c r="S1732" s="106" t="str">
        <f>_xlfn.IFNA(IF($B1732="","",VLOOKUP($B1732,'SWC Towers'!$A:$Q,$S$2,FALSE)),"")</f>
        <v/>
      </c>
      <c r="T1732" s="106">
        <f>_xlfn.IFNA(IF($B1732="","",VLOOKUP($B1732,'SWC Towers'!$A:$Q,$T$2,FALSE)),"")</f>
        <v>0.5</v>
      </c>
      <c r="U1732" s="104" t="str">
        <f>_xlfn.IFNA(IF($B1732="","",VLOOKUP($B1732,'SWC Towers'!$A:$Q,$U$2,FALSE)),"")</f>
        <v/>
      </c>
      <c r="V1732" s="104" t="str">
        <f>_xlfn.IFNA(IF($B1732="","",VLOOKUP($B1732,'SWC Towers'!$A:$Q,$V$2,FALSE)),"")</f>
        <v/>
      </c>
      <c r="W1732" s="104" t="str">
        <f>_xlfn.IFNA(IF($B1732="","",VLOOKUP($B1732,'SWC Towers'!$A:$Q,$W$2,FALSE)),"")</f>
        <v/>
      </c>
      <c r="X1732" s="104" t="str">
        <f>_xlfn.IFNA(IF($B1732="","",VLOOKUP($B1732,'SWC Towers'!$A:$Q,$X$2,FALSE)),"")</f>
        <v/>
      </c>
      <c r="Y1732" s="104" t="str">
        <f>_xlfn.IFNA(IF($B1732="","",VLOOKUP($B1732,'SWC Towers'!$A:$Q,$Y$2,FALSE)),"")</f>
        <v/>
      </c>
      <c r="Z1732" s="104" t="str">
        <f>_xlfn.IFNA(IF($B1732="","",VLOOKUP($B1732,'SWC Towers'!$A:$Q,$Z$2,FALSE)),"")</f>
        <v/>
      </c>
      <c r="AA1732" s="104" t="str">
        <f>_xlfn.IFNA(IF($B1732="","",VLOOKUP($B1732,'SWC Towers'!$A:$Q,$AA$2,FALSE)),"")</f>
        <v/>
      </c>
      <c r="AB1732" s="106" t="str">
        <f>_xlfn.IFNA(IF($B1732="","",VLOOKUP($B1732,'SWC Towers'!$A:$Q,$AB$2,FALSE)),"")</f>
        <v/>
      </c>
      <c r="AC1732" s="20">
        <f>SUM(Table25[[#This Row],[IT Tower: Application]:[Other/Non-IT ]])</f>
        <v>1</v>
      </c>
      <c r="AD1732" s="67"/>
      <c r="AE1732" s="67"/>
      <c r="AF1732" s="67"/>
      <c r="AG1732" s="67"/>
      <c r="AH1732" s="67"/>
      <c r="AI1732" s="67"/>
      <c r="AJ1732" s="67"/>
      <c r="AK1732" s="67"/>
      <c r="AL1732" s="67"/>
      <c r="AM1732" s="67"/>
      <c r="AN1732" s="67"/>
      <c r="AO1732" s="67"/>
      <c r="AP1732" s="67"/>
      <c r="AQ1732" s="67"/>
      <c r="AR1732" s="67"/>
      <c r="AS1732" s="67"/>
      <c r="AT1732" s="67"/>
      <c r="AU1732" s="67"/>
      <c r="AV1732" s="67"/>
      <c r="AW1732" s="67"/>
      <c r="AX1732" s="67">
        <v>2351</v>
      </c>
      <c r="AY1732" s="67">
        <v>4702</v>
      </c>
      <c r="AZ1732" s="67">
        <v>18150</v>
      </c>
      <c r="BA1732" s="67"/>
      <c r="BB1732" s="113"/>
      <c r="BC1732" s="113"/>
      <c r="BD1732" s="113"/>
      <c r="BE1732" s="113"/>
      <c r="BF1732" s="113"/>
      <c r="BG1732" s="113"/>
      <c r="BH1732" s="113"/>
      <c r="BI1732" s="113"/>
      <c r="BJ1732" s="113"/>
      <c r="BK1732" s="113"/>
      <c r="BL1732" s="113"/>
      <c r="BM1732" s="113"/>
      <c r="BN1732" s="113"/>
      <c r="BO1732" s="113"/>
      <c r="BP1732" s="113"/>
      <c r="BQ1732" s="113"/>
      <c r="BR1732" s="113"/>
      <c r="BS1732" s="113"/>
      <c r="BT1732" s="113"/>
      <c r="BU1732" s="113"/>
      <c r="BV1732" s="113"/>
      <c r="BW1732" s="113"/>
      <c r="BX1732" s="113"/>
      <c r="BY1732" s="113"/>
      <c r="BZ1732" s="113"/>
      <c r="CA1732" s="67"/>
      <c r="CB1732" s="113"/>
      <c r="CC1732" s="69">
        <f>SUM(Table25[[#This Row],[Contract Amount FY00]:[Contract Amount FY50]])</f>
        <v>25203</v>
      </c>
      <c r="CD1732" s="114"/>
    </row>
    <row r="1733" spans="1:82" x14ac:dyDescent="0.25">
      <c r="A1733" s="122" t="s">
        <v>2022</v>
      </c>
      <c r="B1733" s="122" t="s">
        <v>286</v>
      </c>
      <c r="C1733" s="122" t="s">
        <v>747</v>
      </c>
      <c r="E1733" s="26" t="str">
        <f>IFERROR(IF(VLOOKUP(Table25[[#This Row],[Contract No.]],Table3[#All],3,FALSE)="","No","Yes"),"")</f>
        <v>No</v>
      </c>
      <c r="F1733" s="107" t="str">
        <f>IFERROR(VLOOKUP(Table25[[#This Row],[Contract No.]],Table3[#All],3,FALSE),"")</f>
        <v/>
      </c>
      <c r="G1733" s="107" t="str">
        <f>IFERROR(IF(Table25[[#This Row],[Cooperative Purchase
(Yes/No)]]="Yes","Yes",IF(VLOOKUP(Table25[[#This Row],[Contract No.]],Table3[#All],1,FALSE)=Table25[[#This Row],[Contract No.]],"Yes","No")),"No")</f>
        <v>Yes</v>
      </c>
      <c r="H1733" s="51">
        <f>IFERROR(VLOOKUP(Table25[[#This Row],[Contract No.]],Table3[#All],4,FALSE),"")</f>
        <v>42401</v>
      </c>
      <c r="I1733" s="28">
        <f>IFERROR(IF(AND(MONTH(Table25[[#This Row],[Contract Start Date]])&gt;6,MONTH(Table25[[#This Row],[Contract Start Date]])&lt;=12),YEAR(Table25[[#This Row],[Contract Start Date]])+1,YEAR(Table25[[#This Row],[Contract Start Date]])),"")</f>
        <v>2016</v>
      </c>
      <c r="J1733" s="108">
        <f>Table25[[#This Row],[FY Formula start]]</f>
        <v>2016</v>
      </c>
      <c r="K1733" s="59" t="str">
        <f>"FY"&amp;" "&amp;Table25[[#This Row],[Year Start]]</f>
        <v>FY 2016</v>
      </c>
      <c r="L1733" s="109">
        <f>IFERROR(VLOOKUP(Table25[[#This Row],[Contract No.]],Table3[#All],5,FALSE),"")</f>
        <v>72717</v>
      </c>
      <c r="M1733" s="110">
        <f>IFERROR(IF(Table25[[#This Row],[Contract End Date]]="99/99/9999","No End",IF(AND(MONTH(Table25[[#This Row],[Contract End Date]])&gt;6,MONTH(Table25[[#This Row],[Contract End Date]])&lt;=12),YEAR(Table25[[#This Row],[Contract End Date]])+1,YEAR(Table25[[#This Row],[Contract End Date]]))),"")</f>
        <v>2099</v>
      </c>
      <c r="N1733" s="111">
        <f>Table25[[#This Row],[FY Formula end]]</f>
        <v>2099</v>
      </c>
      <c r="O1733" s="112" t="str">
        <f>IF(Table25[[#This Row],[Year End]]="No End","No End","FY"&amp;" "&amp;Table25[[#This Row],[Year End]])</f>
        <v>FY 2099</v>
      </c>
      <c r="P1733" s="27"/>
      <c r="Q1733" s="104">
        <f>_xlfn.IFNA(IF($B1733="","",VLOOKUP($B1733,'SWC Towers'!$A:$Q,$Q$2,FALSE)),"")</f>
        <v>0.5</v>
      </c>
      <c r="R1733" s="106" t="str">
        <f>_xlfn.IFNA(IF($B1733="","",VLOOKUP($B1733,'SWC Towers'!$A:$Q,$R$2,FALSE)),"")</f>
        <v/>
      </c>
      <c r="S1733" s="106" t="str">
        <f>_xlfn.IFNA(IF($B1733="","",VLOOKUP($B1733,'SWC Towers'!$A:$Q,$S$2,FALSE)),"")</f>
        <v/>
      </c>
      <c r="T1733" s="106">
        <f>_xlfn.IFNA(IF($B1733="","",VLOOKUP($B1733,'SWC Towers'!$A:$Q,$T$2,FALSE)),"")</f>
        <v>0.5</v>
      </c>
      <c r="U1733" s="104" t="str">
        <f>_xlfn.IFNA(IF($B1733="","",VLOOKUP($B1733,'SWC Towers'!$A:$Q,$U$2,FALSE)),"")</f>
        <v/>
      </c>
      <c r="V1733" s="104" t="str">
        <f>_xlfn.IFNA(IF($B1733="","",VLOOKUP($B1733,'SWC Towers'!$A:$Q,$V$2,FALSE)),"")</f>
        <v/>
      </c>
      <c r="W1733" s="104" t="str">
        <f>_xlfn.IFNA(IF($B1733="","",VLOOKUP($B1733,'SWC Towers'!$A:$Q,$W$2,FALSE)),"")</f>
        <v/>
      </c>
      <c r="X1733" s="104" t="str">
        <f>_xlfn.IFNA(IF($B1733="","",VLOOKUP($B1733,'SWC Towers'!$A:$Q,$X$2,FALSE)),"")</f>
        <v/>
      </c>
      <c r="Y1733" s="104" t="str">
        <f>_xlfn.IFNA(IF($B1733="","",VLOOKUP($B1733,'SWC Towers'!$A:$Q,$Y$2,FALSE)),"")</f>
        <v/>
      </c>
      <c r="Z1733" s="104" t="str">
        <f>_xlfn.IFNA(IF($B1733="","",VLOOKUP($B1733,'SWC Towers'!$A:$Q,$Z$2,FALSE)),"")</f>
        <v/>
      </c>
      <c r="AA1733" s="104" t="str">
        <f>_xlfn.IFNA(IF($B1733="","",VLOOKUP($B1733,'SWC Towers'!$A:$Q,$AA$2,FALSE)),"")</f>
        <v/>
      </c>
      <c r="AB1733" s="106" t="str">
        <f>_xlfn.IFNA(IF($B1733="","",VLOOKUP($B1733,'SWC Towers'!$A:$Q,$AB$2,FALSE)),"")</f>
        <v/>
      </c>
      <c r="AC1733" s="20">
        <f>SUM(Table25[[#This Row],[IT Tower: Application]:[Other/Non-IT ]])</f>
        <v>1</v>
      </c>
      <c r="AD1733" s="67"/>
      <c r="AE1733" s="67"/>
      <c r="AF1733" s="67"/>
      <c r="AG1733" s="67"/>
      <c r="AH1733" s="67"/>
      <c r="AI1733" s="67"/>
      <c r="AJ1733" s="67"/>
      <c r="AK1733" s="67"/>
      <c r="AL1733" s="67"/>
      <c r="AM1733" s="67"/>
      <c r="AN1733" s="67"/>
      <c r="AO1733" s="67"/>
      <c r="AP1733" s="67"/>
      <c r="AQ1733" s="67"/>
      <c r="AR1733" s="67"/>
      <c r="AS1733" s="67"/>
      <c r="AT1733" s="67"/>
      <c r="AU1733" s="67"/>
      <c r="AV1733" s="67"/>
      <c r="AW1733" s="67"/>
      <c r="AX1733" s="67"/>
      <c r="AY1733" s="67"/>
      <c r="AZ1733" s="67"/>
      <c r="BA1733" s="67">
        <v>6938</v>
      </c>
      <c r="BB1733" s="113">
        <v>36013</v>
      </c>
      <c r="BC1733" s="113">
        <v>161650</v>
      </c>
      <c r="BD1733" s="113"/>
      <c r="BE1733" s="113"/>
      <c r="BF1733" s="113"/>
      <c r="BG1733" s="113"/>
      <c r="BH1733" s="113"/>
      <c r="BI1733" s="113"/>
      <c r="BJ1733" s="113"/>
      <c r="BK1733" s="113"/>
      <c r="BL1733" s="113"/>
      <c r="BM1733" s="113"/>
      <c r="BN1733" s="113"/>
      <c r="BO1733" s="113"/>
      <c r="BP1733" s="113"/>
      <c r="BQ1733" s="113"/>
      <c r="BR1733" s="113"/>
      <c r="BS1733" s="113"/>
      <c r="BT1733" s="113"/>
      <c r="BU1733" s="113"/>
      <c r="BV1733" s="113"/>
      <c r="BW1733" s="113"/>
      <c r="BX1733" s="113"/>
      <c r="BY1733" s="113"/>
      <c r="BZ1733" s="113"/>
      <c r="CA1733" s="67"/>
      <c r="CB1733" s="113"/>
      <c r="CC1733" s="69">
        <f>SUM(Table25[[#This Row],[Contract Amount FY00]:[Contract Amount FY50]])</f>
        <v>204601</v>
      </c>
      <c r="CD1733" s="114"/>
    </row>
    <row r="1734" spans="1:82" x14ac:dyDescent="0.25">
      <c r="A1734" s="122" t="s">
        <v>2022</v>
      </c>
      <c r="B1734" s="122" t="s">
        <v>286</v>
      </c>
      <c r="C1734" s="122" t="s">
        <v>2228</v>
      </c>
      <c r="E1734" s="26" t="str">
        <f>IFERROR(IF(VLOOKUP(Table25[[#This Row],[Contract No.]],Table3[#All],3,FALSE)="","No","Yes"),"")</f>
        <v>No</v>
      </c>
      <c r="F1734" s="107" t="str">
        <f>IFERROR(VLOOKUP(Table25[[#This Row],[Contract No.]],Table3[#All],3,FALSE),"")</f>
        <v/>
      </c>
      <c r="G1734" s="107" t="str">
        <f>IFERROR(IF(Table25[[#This Row],[Cooperative Purchase
(Yes/No)]]="Yes","Yes",IF(VLOOKUP(Table25[[#This Row],[Contract No.]],Table3[#All],1,FALSE)=Table25[[#This Row],[Contract No.]],"Yes","No")),"No")</f>
        <v>Yes</v>
      </c>
      <c r="H1734" s="51">
        <f>IFERROR(VLOOKUP(Table25[[#This Row],[Contract No.]],Table3[#All],4,FALSE),"")</f>
        <v>42401</v>
      </c>
      <c r="I1734" s="28">
        <f>IFERROR(IF(AND(MONTH(Table25[[#This Row],[Contract Start Date]])&gt;6,MONTH(Table25[[#This Row],[Contract Start Date]])&lt;=12),YEAR(Table25[[#This Row],[Contract Start Date]])+1,YEAR(Table25[[#This Row],[Contract Start Date]])),"")</f>
        <v>2016</v>
      </c>
      <c r="J1734" s="108">
        <f>Table25[[#This Row],[FY Formula start]]</f>
        <v>2016</v>
      </c>
      <c r="K1734" s="59" t="str">
        <f>"FY"&amp;" "&amp;Table25[[#This Row],[Year Start]]</f>
        <v>FY 2016</v>
      </c>
      <c r="L1734" s="109">
        <f>IFERROR(VLOOKUP(Table25[[#This Row],[Contract No.]],Table3[#All],5,FALSE),"")</f>
        <v>72717</v>
      </c>
      <c r="M1734" s="110">
        <f>IFERROR(IF(Table25[[#This Row],[Contract End Date]]="99/99/9999","No End",IF(AND(MONTH(Table25[[#This Row],[Contract End Date]])&gt;6,MONTH(Table25[[#This Row],[Contract End Date]])&lt;=12),YEAR(Table25[[#This Row],[Contract End Date]])+1,YEAR(Table25[[#This Row],[Contract End Date]]))),"")</f>
        <v>2099</v>
      </c>
      <c r="N1734" s="111">
        <f>Table25[[#This Row],[FY Formula end]]</f>
        <v>2099</v>
      </c>
      <c r="O1734" s="112" t="str">
        <f>IF(Table25[[#This Row],[Year End]]="No End","No End","FY"&amp;" "&amp;Table25[[#This Row],[Year End]])</f>
        <v>FY 2099</v>
      </c>
      <c r="P1734" s="27"/>
      <c r="Q1734" s="104">
        <f>_xlfn.IFNA(IF($B1734="","",VLOOKUP($B1734,'SWC Towers'!$A:$Q,$Q$2,FALSE)),"")</f>
        <v>0.5</v>
      </c>
      <c r="R1734" s="106" t="str">
        <f>_xlfn.IFNA(IF($B1734="","",VLOOKUP($B1734,'SWC Towers'!$A:$Q,$R$2,FALSE)),"")</f>
        <v/>
      </c>
      <c r="S1734" s="106" t="str">
        <f>_xlfn.IFNA(IF($B1734="","",VLOOKUP($B1734,'SWC Towers'!$A:$Q,$S$2,FALSE)),"")</f>
        <v/>
      </c>
      <c r="T1734" s="106">
        <f>_xlfn.IFNA(IF($B1734="","",VLOOKUP($B1734,'SWC Towers'!$A:$Q,$T$2,FALSE)),"")</f>
        <v>0.5</v>
      </c>
      <c r="U1734" s="104" t="str">
        <f>_xlfn.IFNA(IF($B1734="","",VLOOKUP($B1734,'SWC Towers'!$A:$Q,$U$2,FALSE)),"")</f>
        <v/>
      </c>
      <c r="V1734" s="104" t="str">
        <f>_xlfn.IFNA(IF($B1734="","",VLOOKUP($B1734,'SWC Towers'!$A:$Q,$V$2,FALSE)),"")</f>
        <v/>
      </c>
      <c r="W1734" s="104" t="str">
        <f>_xlfn.IFNA(IF($B1734="","",VLOOKUP($B1734,'SWC Towers'!$A:$Q,$W$2,FALSE)),"")</f>
        <v/>
      </c>
      <c r="X1734" s="104" t="str">
        <f>_xlfn.IFNA(IF($B1734="","",VLOOKUP($B1734,'SWC Towers'!$A:$Q,$X$2,FALSE)),"")</f>
        <v/>
      </c>
      <c r="Y1734" s="104" t="str">
        <f>_xlfn.IFNA(IF($B1734="","",VLOOKUP($B1734,'SWC Towers'!$A:$Q,$Y$2,FALSE)),"")</f>
        <v/>
      </c>
      <c r="Z1734" s="104" t="str">
        <f>_xlfn.IFNA(IF($B1734="","",VLOOKUP($B1734,'SWC Towers'!$A:$Q,$Z$2,FALSE)),"")</f>
        <v/>
      </c>
      <c r="AA1734" s="104" t="str">
        <f>_xlfn.IFNA(IF($B1734="","",VLOOKUP($B1734,'SWC Towers'!$A:$Q,$AA$2,FALSE)),"")</f>
        <v/>
      </c>
      <c r="AB1734" s="106" t="str">
        <f>_xlfn.IFNA(IF($B1734="","",VLOOKUP($B1734,'SWC Towers'!$A:$Q,$AB$2,FALSE)),"")</f>
        <v/>
      </c>
      <c r="AC1734" s="20">
        <f>SUM(Table25[[#This Row],[IT Tower: Application]:[Other/Non-IT ]])</f>
        <v>1</v>
      </c>
      <c r="AD1734" s="67"/>
      <c r="AE1734" s="67"/>
      <c r="AF1734" s="67"/>
      <c r="AG1734" s="67"/>
      <c r="AH1734" s="67"/>
      <c r="AI1734" s="67"/>
      <c r="AJ1734" s="67"/>
      <c r="AK1734" s="67"/>
      <c r="AL1734" s="67"/>
      <c r="AM1734" s="67"/>
      <c r="AN1734" s="67"/>
      <c r="AO1734" s="67"/>
      <c r="AP1734" s="67"/>
      <c r="AQ1734" s="67"/>
      <c r="AR1734" s="67"/>
      <c r="AS1734" s="67"/>
      <c r="AT1734" s="67">
        <v>0</v>
      </c>
      <c r="AU1734" s="67">
        <v>108435</v>
      </c>
      <c r="AV1734" s="67">
        <v>151181</v>
      </c>
      <c r="AW1734" s="67">
        <v>23130</v>
      </c>
      <c r="AX1734" s="67">
        <v>9204</v>
      </c>
      <c r="AY1734" s="67"/>
      <c r="AZ1734" s="67"/>
      <c r="BA1734" s="67"/>
      <c r="BB1734" s="113"/>
      <c r="BC1734" s="113"/>
      <c r="BD1734" s="113"/>
      <c r="BE1734" s="113"/>
      <c r="BF1734" s="113"/>
      <c r="BG1734" s="113"/>
      <c r="BH1734" s="113"/>
      <c r="BI1734" s="113"/>
      <c r="BJ1734" s="113"/>
      <c r="BK1734" s="113"/>
      <c r="BL1734" s="113"/>
      <c r="BM1734" s="113"/>
      <c r="BN1734" s="113"/>
      <c r="BO1734" s="113"/>
      <c r="BP1734" s="113"/>
      <c r="BQ1734" s="113"/>
      <c r="BR1734" s="113"/>
      <c r="BS1734" s="113"/>
      <c r="BT1734" s="113"/>
      <c r="BU1734" s="113"/>
      <c r="BV1734" s="113"/>
      <c r="BW1734" s="113"/>
      <c r="BX1734" s="113"/>
      <c r="BY1734" s="113"/>
      <c r="BZ1734" s="113"/>
      <c r="CA1734" s="67"/>
      <c r="CB1734" s="113"/>
      <c r="CC1734" s="69">
        <f>SUM(Table25[[#This Row],[Contract Amount FY00]:[Contract Amount FY50]])</f>
        <v>291950</v>
      </c>
      <c r="CD1734" s="114"/>
    </row>
    <row r="1735" spans="1:82" x14ac:dyDescent="0.25">
      <c r="A1735" s="122" t="s">
        <v>2022</v>
      </c>
      <c r="B1735" s="122" t="s">
        <v>286</v>
      </c>
      <c r="C1735" s="122" t="s">
        <v>718</v>
      </c>
      <c r="E1735" s="26" t="str">
        <f>IFERROR(IF(VLOOKUP(Table25[[#This Row],[Contract No.]],Table3[#All],3,FALSE)="","No","Yes"),"")</f>
        <v>No</v>
      </c>
      <c r="F1735" s="107" t="str">
        <f>IFERROR(VLOOKUP(Table25[[#This Row],[Contract No.]],Table3[#All],3,FALSE),"")</f>
        <v/>
      </c>
      <c r="G1735" s="107" t="str">
        <f>IFERROR(IF(Table25[[#This Row],[Cooperative Purchase
(Yes/No)]]="Yes","Yes",IF(VLOOKUP(Table25[[#This Row],[Contract No.]],Table3[#All],1,FALSE)=Table25[[#This Row],[Contract No.]],"Yes","No")),"No")</f>
        <v>Yes</v>
      </c>
      <c r="H1735" s="51">
        <f>IFERROR(VLOOKUP(Table25[[#This Row],[Contract No.]],Table3[#All],4,FALSE),"")</f>
        <v>42401</v>
      </c>
      <c r="I1735" s="28">
        <f>IFERROR(IF(AND(MONTH(Table25[[#This Row],[Contract Start Date]])&gt;6,MONTH(Table25[[#This Row],[Contract Start Date]])&lt;=12),YEAR(Table25[[#This Row],[Contract Start Date]])+1,YEAR(Table25[[#This Row],[Contract Start Date]])),"")</f>
        <v>2016</v>
      </c>
      <c r="J1735" s="108">
        <f>Table25[[#This Row],[FY Formula start]]</f>
        <v>2016</v>
      </c>
      <c r="K1735" s="59" t="str">
        <f>"FY"&amp;" "&amp;Table25[[#This Row],[Year Start]]</f>
        <v>FY 2016</v>
      </c>
      <c r="L1735" s="109">
        <f>IFERROR(VLOOKUP(Table25[[#This Row],[Contract No.]],Table3[#All],5,FALSE),"")</f>
        <v>72717</v>
      </c>
      <c r="M1735" s="110">
        <f>IFERROR(IF(Table25[[#This Row],[Contract End Date]]="99/99/9999","No End",IF(AND(MONTH(Table25[[#This Row],[Contract End Date]])&gt;6,MONTH(Table25[[#This Row],[Contract End Date]])&lt;=12),YEAR(Table25[[#This Row],[Contract End Date]])+1,YEAR(Table25[[#This Row],[Contract End Date]]))),"")</f>
        <v>2099</v>
      </c>
      <c r="N1735" s="111">
        <f>Table25[[#This Row],[FY Formula end]]</f>
        <v>2099</v>
      </c>
      <c r="O1735" s="112" t="str">
        <f>IF(Table25[[#This Row],[Year End]]="No End","No End","FY"&amp;" "&amp;Table25[[#This Row],[Year End]])</f>
        <v>FY 2099</v>
      </c>
      <c r="P1735" s="27"/>
      <c r="Q1735" s="104">
        <f>_xlfn.IFNA(IF($B1735="","",VLOOKUP($B1735,'SWC Towers'!$A:$Q,$Q$2,FALSE)),"")</f>
        <v>0.5</v>
      </c>
      <c r="R1735" s="106" t="str">
        <f>_xlfn.IFNA(IF($B1735="","",VLOOKUP($B1735,'SWC Towers'!$A:$Q,$R$2,FALSE)),"")</f>
        <v/>
      </c>
      <c r="S1735" s="106" t="str">
        <f>_xlfn.IFNA(IF($B1735="","",VLOOKUP($B1735,'SWC Towers'!$A:$Q,$S$2,FALSE)),"")</f>
        <v/>
      </c>
      <c r="T1735" s="106">
        <f>_xlfn.IFNA(IF($B1735="","",VLOOKUP($B1735,'SWC Towers'!$A:$Q,$T$2,FALSE)),"")</f>
        <v>0.5</v>
      </c>
      <c r="U1735" s="104" t="str">
        <f>_xlfn.IFNA(IF($B1735="","",VLOOKUP($B1735,'SWC Towers'!$A:$Q,$U$2,FALSE)),"")</f>
        <v/>
      </c>
      <c r="V1735" s="104" t="str">
        <f>_xlfn.IFNA(IF($B1735="","",VLOOKUP($B1735,'SWC Towers'!$A:$Q,$V$2,FALSE)),"")</f>
        <v/>
      </c>
      <c r="W1735" s="104" t="str">
        <f>_xlfn.IFNA(IF($B1735="","",VLOOKUP($B1735,'SWC Towers'!$A:$Q,$W$2,FALSE)),"")</f>
        <v/>
      </c>
      <c r="X1735" s="104" t="str">
        <f>_xlfn.IFNA(IF($B1735="","",VLOOKUP($B1735,'SWC Towers'!$A:$Q,$X$2,FALSE)),"")</f>
        <v/>
      </c>
      <c r="Y1735" s="104" t="str">
        <f>_xlfn.IFNA(IF($B1735="","",VLOOKUP($B1735,'SWC Towers'!$A:$Q,$Y$2,FALSE)),"")</f>
        <v/>
      </c>
      <c r="Z1735" s="104" t="str">
        <f>_xlfn.IFNA(IF($B1735="","",VLOOKUP($B1735,'SWC Towers'!$A:$Q,$Z$2,FALSE)),"")</f>
        <v/>
      </c>
      <c r="AA1735" s="104" t="str">
        <f>_xlfn.IFNA(IF($B1735="","",VLOOKUP($B1735,'SWC Towers'!$A:$Q,$AA$2,FALSE)),"")</f>
        <v/>
      </c>
      <c r="AB1735" s="106" t="str">
        <f>_xlfn.IFNA(IF($B1735="","",VLOOKUP($B1735,'SWC Towers'!$A:$Q,$AB$2,FALSE)),"")</f>
        <v/>
      </c>
      <c r="AC1735" s="20">
        <f>SUM(Table25[[#This Row],[IT Tower: Application]:[Other/Non-IT ]])</f>
        <v>1</v>
      </c>
      <c r="AD1735" s="67"/>
      <c r="AE1735" s="67"/>
      <c r="AF1735" s="67"/>
      <c r="AG1735" s="67"/>
      <c r="AH1735" s="67"/>
      <c r="AI1735" s="67"/>
      <c r="AJ1735" s="67"/>
      <c r="AK1735" s="67"/>
      <c r="AL1735" s="67"/>
      <c r="AM1735" s="67"/>
      <c r="AN1735" s="67"/>
      <c r="AO1735" s="67"/>
      <c r="AP1735" s="67"/>
      <c r="AQ1735" s="67"/>
      <c r="AR1735" s="67"/>
      <c r="AS1735" s="67"/>
      <c r="AT1735" s="67"/>
      <c r="AU1735" s="67"/>
      <c r="AV1735" s="67"/>
      <c r="AW1735" s="67"/>
      <c r="AX1735" s="67"/>
      <c r="AY1735" s="67"/>
      <c r="AZ1735" s="67"/>
      <c r="BA1735" s="67">
        <v>19140</v>
      </c>
      <c r="BB1735" s="113">
        <v>0</v>
      </c>
      <c r="BC1735" s="113"/>
      <c r="BD1735" s="113"/>
      <c r="BE1735" s="113"/>
      <c r="BF1735" s="113"/>
      <c r="BG1735" s="113"/>
      <c r="BH1735" s="113"/>
      <c r="BI1735" s="113"/>
      <c r="BJ1735" s="113"/>
      <c r="BK1735" s="113"/>
      <c r="BL1735" s="113"/>
      <c r="BM1735" s="113"/>
      <c r="BN1735" s="113"/>
      <c r="BO1735" s="113"/>
      <c r="BP1735" s="113"/>
      <c r="BQ1735" s="113"/>
      <c r="BR1735" s="113"/>
      <c r="BS1735" s="113"/>
      <c r="BT1735" s="113"/>
      <c r="BU1735" s="113"/>
      <c r="BV1735" s="113"/>
      <c r="BW1735" s="113"/>
      <c r="BX1735" s="113"/>
      <c r="BY1735" s="113"/>
      <c r="BZ1735" s="113"/>
      <c r="CA1735" s="67"/>
      <c r="CB1735" s="113"/>
      <c r="CC1735" s="69">
        <f>SUM(Table25[[#This Row],[Contract Amount FY00]:[Contract Amount FY50]])</f>
        <v>19140</v>
      </c>
      <c r="CD1735" s="114"/>
    </row>
    <row r="1736" spans="1:82" x14ac:dyDescent="0.25">
      <c r="A1736" s="122" t="s">
        <v>2022</v>
      </c>
      <c r="B1736" s="122" t="s">
        <v>3177</v>
      </c>
      <c r="C1736" s="122" t="s">
        <v>1776</v>
      </c>
      <c r="E1736" s="26" t="str">
        <f>IFERROR(IF(VLOOKUP(Table25[[#This Row],[Contract No.]],Table3[#All],3,FALSE)="","No","Yes"),"")</f>
        <v>No</v>
      </c>
      <c r="F1736" s="107" t="str">
        <f>IFERROR(VLOOKUP(Table25[[#This Row],[Contract No.]],Table3[#All],3,FALSE),"")</f>
        <v/>
      </c>
      <c r="G1736" s="107" t="str">
        <f>IFERROR(IF(Table25[[#This Row],[Cooperative Purchase
(Yes/No)]]="Yes","Yes",IF(VLOOKUP(Table25[[#This Row],[Contract No.]],Table3[#All],1,FALSE)=Table25[[#This Row],[Contract No.]],"Yes","No")),"No")</f>
        <v>Yes</v>
      </c>
      <c r="H1736" s="51">
        <f>IFERROR(VLOOKUP(Table25[[#This Row],[Contract No.]],Table3[#All],4,FALSE),"")</f>
        <v>45656</v>
      </c>
      <c r="I1736" s="28">
        <f>IFERROR(IF(AND(MONTH(Table25[[#This Row],[Contract Start Date]])&gt;6,MONTH(Table25[[#This Row],[Contract Start Date]])&lt;=12),YEAR(Table25[[#This Row],[Contract Start Date]])+1,YEAR(Table25[[#This Row],[Contract Start Date]])),"")</f>
        <v>2025</v>
      </c>
      <c r="J1736" s="108">
        <f>Table25[[#This Row],[FY Formula start]]</f>
        <v>2025</v>
      </c>
      <c r="K1736" s="59" t="str">
        <f>"FY"&amp;" "&amp;Table25[[#This Row],[Year Start]]</f>
        <v>FY 2025</v>
      </c>
      <c r="L1736" s="109">
        <f>IFERROR(VLOOKUP(Table25[[#This Row],[Contract No.]],Table3[#All],5,FALSE),"")</f>
        <v>73050</v>
      </c>
      <c r="M1736" s="110">
        <f>IFERROR(IF(Table25[[#This Row],[Contract End Date]]="99/99/9999","No End",IF(AND(MONTH(Table25[[#This Row],[Contract End Date]])&gt;6,MONTH(Table25[[#This Row],[Contract End Date]])&lt;=12),YEAR(Table25[[#This Row],[Contract End Date]])+1,YEAR(Table25[[#This Row],[Contract End Date]]))),"")</f>
        <v>2100</v>
      </c>
      <c r="N1736" s="111">
        <f>Table25[[#This Row],[FY Formula end]]</f>
        <v>2100</v>
      </c>
      <c r="O1736" s="112" t="str">
        <f>IF(Table25[[#This Row],[Year End]]="No End","No End","FY"&amp;" "&amp;Table25[[#This Row],[Year End]])</f>
        <v>FY 2100</v>
      </c>
      <c r="P1736" s="27"/>
      <c r="Q1736" s="104" t="str">
        <f>_xlfn.IFNA(IF($B1736="","",VLOOKUP($B1736,'SWC Towers'!$A:$Q,$Q$2,FALSE)),"")</f>
        <v/>
      </c>
      <c r="R1736" s="106" t="str">
        <f>_xlfn.IFNA(IF($B1736="","",VLOOKUP($B1736,'SWC Towers'!$A:$Q,$R$2,FALSE)),"")</f>
        <v/>
      </c>
      <c r="S1736" s="106" t="str">
        <f>_xlfn.IFNA(IF($B1736="","",VLOOKUP($B1736,'SWC Towers'!$A:$Q,$S$2,FALSE)),"")</f>
        <v/>
      </c>
      <c r="T1736" s="106">
        <f>_xlfn.IFNA(IF($B1736="","",VLOOKUP($B1736,'SWC Towers'!$A:$Q,$T$2,FALSE)),"")</f>
        <v>0.6</v>
      </c>
      <c r="U1736" s="104">
        <f>_xlfn.IFNA(IF($B1736="","",VLOOKUP($B1736,'SWC Towers'!$A:$Q,$U$2,FALSE)),"")</f>
        <v>0.4</v>
      </c>
      <c r="V1736" s="104" t="str">
        <f>_xlfn.IFNA(IF($B1736="","",VLOOKUP($B1736,'SWC Towers'!$A:$Q,$V$2,FALSE)),"")</f>
        <v/>
      </c>
      <c r="W1736" s="104" t="str">
        <f>_xlfn.IFNA(IF($B1736="","",VLOOKUP($B1736,'SWC Towers'!$A:$Q,$W$2,FALSE)),"")</f>
        <v/>
      </c>
      <c r="X1736" s="104" t="str">
        <f>_xlfn.IFNA(IF($B1736="","",VLOOKUP($B1736,'SWC Towers'!$A:$Q,$X$2,FALSE)),"")</f>
        <v/>
      </c>
      <c r="Y1736" s="104" t="str">
        <f>_xlfn.IFNA(IF($B1736="","",VLOOKUP($B1736,'SWC Towers'!$A:$Q,$Y$2,FALSE)),"")</f>
        <v/>
      </c>
      <c r="Z1736" s="104" t="str">
        <f>_xlfn.IFNA(IF($B1736="","",VLOOKUP($B1736,'SWC Towers'!$A:$Q,$Z$2,FALSE)),"")</f>
        <v/>
      </c>
      <c r="AA1736" s="104" t="str">
        <f>_xlfn.IFNA(IF($B1736="","",VLOOKUP($B1736,'SWC Towers'!$A:$Q,$AA$2,FALSE)),"")</f>
        <v/>
      </c>
      <c r="AB1736" s="106" t="str">
        <f>_xlfn.IFNA(IF($B1736="","",VLOOKUP($B1736,'SWC Towers'!$A:$Q,$AB$2,FALSE)),"")</f>
        <v/>
      </c>
      <c r="AC1736" s="20">
        <f>SUM(Table25[[#This Row],[IT Tower: Application]:[Other/Non-IT ]])</f>
        <v>1</v>
      </c>
      <c r="AD1736" s="67"/>
      <c r="AE1736" s="67"/>
      <c r="AF1736" s="67"/>
      <c r="AG1736" s="67"/>
      <c r="AH1736" s="67"/>
      <c r="AI1736" s="67"/>
      <c r="AJ1736" s="67"/>
      <c r="AK1736" s="67"/>
      <c r="AL1736" s="67"/>
      <c r="AM1736" s="67"/>
      <c r="AN1736" s="67"/>
      <c r="AO1736" s="67"/>
      <c r="AP1736" s="67"/>
      <c r="AQ1736" s="67"/>
      <c r="AR1736" s="67"/>
      <c r="AS1736" s="67"/>
      <c r="AT1736" s="67"/>
      <c r="AU1736" s="67"/>
      <c r="AV1736" s="67"/>
      <c r="AW1736" s="67"/>
      <c r="AX1736" s="67"/>
      <c r="AY1736" s="67"/>
      <c r="AZ1736" s="67"/>
      <c r="BA1736" s="67"/>
      <c r="BB1736" s="113"/>
      <c r="BC1736" s="113">
        <v>82500</v>
      </c>
      <c r="BD1736" s="113"/>
      <c r="BE1736" s="113"/>
      <c r="BF1736" s="113"/>
      <c r="BG1736" s="113"/>
      <c r="BH1736" s="113"/>
      <c r="BI1736" s="113"/>
      <c r="BJ1736" s="113"/>
      <c r="BK1736" s="113"/>
      <c r="BL1736" s="113"/>
      <c r="BM1736" s="113"/>
      <c r="BN1736" s="113"/>
      <c r="BO1736" s="113"/>
      <c r="BP1736" s="113"/>
      <c r="BQ1736" s="113"/>
      <c r="BR1736" s="113"/>
      <c r="BS1736" s="113"/>
      <c r="BT1736" s="113"/>
      <c r="BU1736" s="113"/>
      <c r="BV1736" s="113"/>
      <c r="BW1736" s="113"/>
      <c r="BX1736" s="113"/>
      <c r="BY1736" s="113"/>
      <c r="BZ1736" s="113"/>
      <c r="CA1736" s="67"/>
      <c r="CB1736" s="113"/>
      <c r="CC1736" s="69">
        <f>SUM(Table25[[#This Row],[Contract Amount FY00]:[Contract Amount FY50]])</f>
        <v>82500</v>
      </c>
      <c r="CD1736" s="114"/>
    </row>
    <row r="1737" spans="1:82" x14ac:dyDescent="0.25">
      <c r="A1737" s="122" t="s">
        <v>2022</v>
      </c>
      <c r="B1737" s="122" t="s">
        <v>377</v>
      </c>
      <c r="C1737" s="122" t="s">
        <v>378</v>
      </c>
      <c r="E1737" s="26" t="str">
        <f>IFERROR(IF(VLOOKUP(Table25[[#This Row],[Contract No.]],Table3[#All],3,FALSE)="","No","Yes"),"")</f>
        <v>No</v>
      </c>
      <c r="F1737" s="107" t="str">
        <f>IFERROR(VLOOKUP(Table25[[#This Row],[Contract No.]],Table3[#All],3,FALSE),"")</f>
        <v/>
      </c>
      <c r="G1737" s="107" t="str">
        <f>IFERROR(IF(Table25[[#This Row],[Cooperative Purchase
(Yes/No)]]="Yes","Yes",IF(VLOOKUP(Table25[[#This Row],[Contract No.]],Table3[#All],1,FALSE)=Table25[[#This Row],[Contract No.]],"Yes","No")),"No")</f>
        <v>Yes</v>
      </c>
      <c r="H1737" s="51">
        <f>IFERROR(VLOOKUP(Table25[[#This Row],[Contract No.]],Table3[#All],4,FALSE),"")</f>
        <v>37081</v>
      </c>
      <c r="I1737" s="28">
        <f>IFERROR(IF(AND(MONTH(Table25[[#This Row],[Contract Start Date]])&gt;6,MONTH(Table25[[#This Row],[Contract Start Date]])&lt;=12),YEAR(Table25[[#This Row],[Contract Start Date]])+1,YEAR(Table25[[#This Row],[Contract Start Date]])),"")</f>
        <v>2002</v>
      </c>
      <c r="J1737" s="108">
        <f>Table25[[#This Row],[FY Formula start]]</f>
        <v>2002</v>
      </c>
      <c r="K1737" s="59" t="str">
        <f>"FY"&amp;" "&amp;Table25[[#This Row],[Year Start]]</f>
        <v>FY 2002</v>
      </c>
      <c r="L1737" s="109">
        <f>IFERROR(VLOOKUP(Table25[[#This Row],[Contract No.]],Table3[#All],5,FALSE),"")</f>
        <v>47906</v>
      </c>
      <c r="M1737" s="110">
        <f>IFERROR(IF(Table25[[#This Row],[Contract End Date]]="99/99/9999","No End",IF(AND(MONTH(Table25[[#This Row],[Contract End Date]])&gt;6,MONTH(Table25[[#This Row],[Contract End Date]])&lt;=12),YEAR(Table25[[#This Row],[Contract End Date]])+1,YEAR(Table25[[#This Row],[Contract End Date]]))),"")</f>
        <v>2031</v>
      </c>
      <c r="N1737" s="111">
        <f>Table25[[#This Row],[FY Formula end]]</f>
        <v>2031</v>
      </c>
      <c r="O1737" s="112" t="str">
        <f>IF(Table25[[#This Row],[Year End]]="No End","No End","FY"&amp;" "&amp;Table25[[#This Row],[Year End]])</f>
        <v>FY 2031</v>
      </c>
      <c r="P1737" s="27"/>
      <c r="Q1737" s="104" t="str">
        <f>_xlfn.IFNA(IF($B1737="","",VLOOKUP($B1737,'SWC Towers'!$A:$Q,$Q$2,FALSE)),"")</f>
        <v/>
      </c>
      <c r="R1737" s="106" t="str">
        <f>_xlfn.IFNA(IF($B1737="","",VLOOKUP($B1737,'SWC Towers'!$A:$Q,$R$2,FALSE)),"")</f>
        <v/>
      </c>
      <c r="S1737" s="106" t="str">
        <f>_xlfn.IFNA(IF($B1737="","",VLOOKUP($B1737,'SWC Towers'!$A:$Q,$S$2,FALSE)),"")</f>
        <v/>
      </c>
      <c r="T1737" s="106" t="str">
        <f>_xlfn.IFNA(IF($B1737="","",VLOOKUP($B1737,'SWC Towers'!$A:$Q,$T$2,FALSE)),"")</f>
        <v/>
      </c>
      <c r="U1737" s="104">
        <f>_xlfn.IFNA(IF($B1737="","",VLOOKUP($B1737,'SWC Towers'!$A:$Q,$U$2,FALSE)),"")</f>
        <v>1</v>
      </c>
      <c r="V1737" s="104" t="str">
        <f>_xlfn.IFNA(IF($B1737="","",VLOOKUP($B1737,'SWC Towers'!$A:$Q,$V$2,FALSE)),"")</f>
        <v/>
      </c>
      <c r="W1737" s="104" t="str">
        <f>_xlfn.IFNA(IF($B1737="","",VLOOKUP($B1737,'SWC Towers'!$A:$Q,$W$2,FALSE)),"")</f>
        <v/>
      </c>
      <c r="X1737" s="104" t="str">
        <f>_xlfn.IFNA(IF($B1737="","",VLOOKUP($B1737,'SWC Towers'!$A:$Q,$X$2,FALSE)),"")</f>
        <v/>
      </c>
      <c r="Y1737" s="104" t="str">
        <f>_xlfn.IFNA(IF($B1737="","",VLOOKUP($B1737,'SWC Towers'!$A:$Q,$Y$2,FALSE)),"")</f>
        <v/>
      </c>
      <c r="Z1737" s="104" t="str">
        <f>_xlfn.IFNA(IF($B1737="","",VLOOKUP($B1737,'SWC Towers'!$A:$Q,$Z$2,FALSE)),"")</f>
        <v/>
      </c>
      <c r="AA1737" s="104" t="str">
        <f>_xlfn.IFNA(IF($B1737="","",VLOOKUP($B1737,'SWC Towers'!$A:$Q,$AA$2,FALSE)),"")</f>
        <v/>
      </c>
      <c r="AB1737" s="106" t="str">
        <f>_xlfn.IFNA(IF($B1737="","",VLOOKUP($B1737,'SWC Towers'!$A:$Q,$AB$2,FALSE)),"")</f>
        <v/>
      </c>
      <c r="AC1737" s="20">
        <f>SUM(Table25[[#This Row],[IT Tower: Application]:[Other/Non-IT ]])</f>
        <v>1</v>
      </c>
      <c r="AD1737" s="67"/>
      <c r="AE1737" s="67"/>
      <c r="AF1737" s="67"/>
      <c r="AG1737" s="67"/>
      <c r="AH1737" s="67"/>
      <c r="AI1737" s="67"/>
      <c r="AJ1737" s="67"/>
      <c r="AK1737" s="67"/>
      <c r="AL1737" s="67"/>
      <c r="AM1737" s="67"/>
      <c r="AN1737" s="67"/>
      <c r="AO1737" s="67"/>
      <c r="AP1737" s="67"/>
      <c r="AQ1737" s="67"/>
      <c r="AR1737" s="67"/>
      <c r="AS1737" s="67"/>
      <c r="AT1737" s="67">
        <v>2552</v>
      </c>
      <c r="AU1737" s="67">
        <v>0</v>
      </c>
      <c r="AV1737" s="67">
        <v>1403</v>
      </c>
      <c r="AW1737" s="67">
        <v>1403</v>
      </c>
      <c r="AX1737" s="67">
        <v>1423</v>
      </c>
      <c r="AY1737" s="67"/>
      <c r="AZ1737" s="67"/>
      <c r="BA1737" s="67"/>
      <c r="BB1737" s="113"/>
      <c r="BC1737" s="113"/>
      <c r="BD1737" s="113"/>
      <c r="BE1737" s="113"/>
      <c r="BF1737" s="113"/>
      <c r="BG1737" s="113"/>
      <c r="BH1737" s="113"/>
      <c r="BI1737" s="113"/>
      <c r="BJ1737" s="113"/>
      <c r="BK1737" s="113"/>
      <c r="BL1737" s="113"/>
      <c r="BM1737" s="113"/>
      <c r="BN1737" s="113"/>
      <c r="BO1737" s="113"/>
      <c r="BP1737" s="113"/>
      <c r="BQ1737" s="113"/>
      <c r="BR1737" s="113"/>
      <c r="BS1737" s="113"/>
      <c r="BT1737" s="113"/>
      <c r="BU1737" s="113"/>
      <c r="BV1737" s="113"/>
      <c r="BW1737" s="113"/>
      <c r="BX1737" s="113"/>
      <c r="BY1737" s="113"/>
      <c r="BZ1737" s="113"/>
      <c r="CA1737" s="67"/>
      <c r="CB1737" s="113"/>
      <c r="CC1737" s="69">
        <f>SUM(Table25[[#This Row],[Contract Amount FY00]:[Contract Amount FY50]])</f>
        <v>6781</v>
      </c>
      <c r="CD1737" s="114"/>
    </row>
    <row r="1738" spans="1:82" x14ac:dyDescent="0.25">
      <c r="A1738" s="122" t="s">
        <v>2022</v>
      </c>
      <c r="B1738" s="122" t="s">
        <v>2246</v>
      </c>
      <c r="C1738" s="122" t="s">
        <v>379</v>
      </c>
      <c r="E1738" s="26" t="str">
        <f>IFERROR(IF(VLOOKUP(Table25[[#This Row],[Contract No.]],Table3[#All],3,FALSE)="","No","Yes"),"")</f>
        <v>No</v>
      </c>
      <c r="F1738" s="107" t="str">
        <f>IFERROR(VLOOKUP(Table25[[#This Row],[Contract No.]],Table3[#All],3,FALSE),"")</f>
        <v/>
      </c>
      <c r="G1738" s="107" t="str">
        <f>IFERROR(IF(Table25[[#This Row],[Cooperative Purchase
(Yes/No)]]="Yes","Yes",IF(VLOOKUP(Table25[[#This Row],[Contract No.]],Table3[#All],1,FALSE)=Table25[[#This Row],[Contract No.]],"Yes","No")),"No")</f>
        <v>Yes</v>
      </c>
      <c r="H1738" s="51">
        <f>IFERROR(VLOOKUP(Table25[[#This Row],[Contract No.]],Table3[#All],4,FALSE),"")</f>
        <v>44470</v>
      </c>
      <c r="I1738" s="28">
        <f>IFERROR(IF(AND(MONTH(Table25[[#This Row],[Contract Start Date]])&gt;6,MONTH(Table25[[#This Row],[Contract Start Date]])&lt;=12),YEAR(Table25[[#This Row],[Contract Start Date]])+1,YEAR(Table25[[#This Row],[Contract Start Date]])),"")</f>
        <v>2022</v>
      </c>
      <c r="J1738" s="108">
        <f>Table25[[#This Row],[FY Formula start]]</f>
        <v>2022</v>
      </c>
      <c r="K1738" s="59" t="str">
        <f>"FY"&amp;" "&amp;Table25[[#This Row],[Year Start]]</f>
        <v>FY 2022</v>
      </c>
      <c r="L1738" s="109">
        <f>IFERROR(VLOOKUP(Table25[[#This Row],[Contract No.]],Table3[#All],5,FALSE),"")</f>
        <v>46295</v>
      </c>
      <c r="M1738" s="110">
        <f>IFERROR(IF(Table25[[#This Row],[Contract End Date]]="99/99/9999","No End",IF(AND(MONTH(Table25[[#This Row],[Contract End Date]])&gt;6,MONTH(Table25[[#This Row],[Contract End Date]])&lt;=12),YEAR(Table25[[#This Row],[Contract End Date]])+1,YEAR(Table25[[#This Row],[Contract End Date]]))),"")</f>
        <v>2027</v>
      </c>
      <c r="N1738" s="111">
        <f>Table25[[#This Row],[FY Formula end]]</f>
        <v>2027</v>
      </c>
      <c r="O1738" s="112" t="str">
        <f>IF(Table25[[#This Row],[Year End]]="No End","No End","FY"&amp;" "&amp;Table25[[#This Row],[Year End]])</f>
        <v>FY 2027</v>
      </c>
      <c r="P1738" s="27"/>
      <c r="Q1738" s="104">
        <f>_xlfn.IFNA(IF($B1738="","",VLOOKUP($B1738,'SWC Towers'!$A:$Q,$Q$2,FALSE)),"")</f>
        <v>0.8</v>
      </c>
      <c r="R1738" s="106" t="str">
        <f>_xlfn.IFNA(IF($B1738="","",VLOOKUP($B1738,'SWC Towers'!$A:$Q,$R$2,FALSE)),"")</f>
        <v/>
      </c>
      <c r="S1738" s="106" t="str">
        <f>_xlfn.IFNA(IF($B1738="","",VLOOKUP($B1738,'SWC Towers'!$A:$Q,$S$2,FALSE)),"")</f>
        <v/>
      </c>
      <c r="T1738" s="106">
        <f>_xlfn.IFNA(IF($B1738="","",VLOOKUP($B1738,'SWC Towers'!$A:$Q,$T$2,FALSE)),"")</f>
        <v>0.1</v>
      </c>
      <c r="U1738" s="104" t="str">
        <f>_xlfn.IFNA(IF($B1738="","",VLOOKUP($B1738,'SWC Towers'!$A:$Q,$U$2,FALSE)),"")</f>
        <v/>
      </c>
      <c r="V1738" s="104" t="str">
        <f>_xlfn.IFNA(IF($B1738="","",VLOOKUP($B1738,'SWC Towers'!$A:$Q,$V$2,FALSE)),"")</f>
        <v/>
      </c>
      <c r="W1738" s="104" t="str">
        <f>_xlfn.IFNA(IF($B1738="","",VLOOKUP($B1738,'SWC Towers'!$A:$Q,$W$2,FALSE)),"")</f>
        <v/>
      </c>
      <c r="X1738" s="104" t="str">
        <f>_xlfn.IFNA(IF($B1738="","",VLOOKUP($B1738,'SWC Towers'!$A:$Q,$X$2,FALSE)),"")</f>
        <v/>
      </c>
      <c r="Y1738" s="104">
        <f>_xlfn.IFNA(IF($B1738="","",VLOOKUP($B1738,'SWC Towers'!$A:$Q,$Y$2,FALSE)),"")</f>
        <v>0.1</v>
      </c>
      <c r="Z1738" s="104" t="str">
        <f>_xlfn.IFNA(IF($B1738="","",VLOOKUP($B1738,'SWC Towers'!$A:$Q,$Z$2,FALSE)),"")</f>
        <v/>
      </c>
      <c r="AA1738" s="104" t="str">
        <f>_xlfn.IFNA(IF($B1738="","",VLOOKUP($B1738,'SWC Towers'!$A:$Q,$AA$2,FALSE)),"")</f>
        <v/>
      </c>
      <c r="AB1738" s="106" t="str">
        <f>_xlfn.IFNA(IF($B1738="","",VLOOKUP($B1738,'SWC Towers'!$A:$Q,$AB$2,FALSE)),"")</f>
        <v/>
      </c>
      <c r="AC1738" s="20">
        <f>SUM(Table25[[#This Row],[IT Tower: Application]:[Other/Non-IT ]])</f>
        <v>1</v>
      </c>
      <c r="AD1738" s="67"/>
      <c r="AE1738" s="67"/>
      <c r="AF1738" s="67"/>
      <c r="AG1738" s="67"/>
      <c r="AH1738" s="67"/>
      <c r="AI1738" s="67"/>
      <c r="AJ1738" s="67"/>
      <c r="AK1738" s="67"/>
      <c r="AL1738" s="67"/>
      <c r="AM1738" s="67"/>
      <c r="AN1738" s="67"/>
      <c r="AO1738" s="67"/>
      <c r="AP1738" s="67"/>
      <c r="AQ1738" s="67"/>
      <c r="AR1738" s="67"/>
      <c r="AS1738" s="67"/>
      <c r="AT1738" s="67"/>
      <c r="AU1738" s="67"/>
      <c r="AV1738" s="67"/>
      <c r="AW1738" s="67"/>
      <c r="AX1738" s="67"/>
      <c r="AY1738" s="67"/>
      <c r="AZ1738" s="67">
        <v>217660</v>
      </c>
      <c r="BA1738" s="67">
        <v>11750</v>
      </c>
      <c r="BB1738" s="113">
        <v>9760</v>
      </c>
      <c r="BC1738" s="113">
        <v>75316</v>
      </c>
      <c r="BD1738" s="113"/>
      <c r="BE1738" s="113"/>
      <c r="BF1738" s="113"/>
      <c r="BG1738" s="113"/>
      <c r="BH1738" s="113"/>
      <c r="BI1738" s="113"/>
      <c r="BJ1738" s="113"/>
      <c r="BK1738" s="113"/>
      <c r="BL1738" s="113"/>
      <c r="BM1738" s="113"/>
      <c r="BN1738" s="113"/>
      <c r="BO1738" s="113"/>
      <c r="BP1738" s="113"/>
      <c r="BQ1738" s="113"/>
      <c r="BR1738" s="113"/>
      <c r="BS1738" s="113"/>
      <c r="BT1738" s="113"/>
      <c r="BU1738" s="113"/>
      <c r="BV1738" s="113"/>
      <c r="BW1738" s="113"/>
      <c r="BX1738" s="113"/>
      <c r="BY1738" s="113"/>
      <c r="BZ1738" s="113"/>
      <c r="CA1738" s="67"/>
      <c r="CB1738" s="113"/>
      <c r="CC1738" s="69">
        <f>SUM(Table25[[#This Row],[Contract Amount FY00]:[Contract Amount FY50]])</f>
        <v>314486</v>
      </c>
      <c r="CD1738" s="114"/>
    </row>
    <row r="1739" spans="1:82" x14ac:dyDescent="0.25">
      <c r="A1739" s="122" t="s">
        <v>2022</v>
      </c>
      <c r="B1739" s="122" t="s">
        <v>3139</v>
      </c>
      <c r="C1739" s="122" t="s">
        <v>2257</v>
      </c>
      <c r="E1739" s="26" t="str">
        <f>IFERROR(IF(VLOOKUP(Table25[[#This Row],[Contract No.]],Table3[#All],3,FALSE)="","No","Yes"),"")</f>
        <v>No</v>
      </c>
      <c r="F1739" s="107" t="str">
        <f>IFERROR(VLOOKUP(Table25[[#This Row],[Contract No.]],Table3[#All],3,FALSE),"")</f>
        <v/>
      </c>
      <c r="G1739" s="107" t="str">
        <f>IFERROR(IF(Table25[[#This Row],[Cooperative Purchase
(Yes/No)]]="Yes","Yes",IF(VLOOKUP(Table25[[#This Row],[Contract No.]],Table3[#All],1,FALSE)=Table25[[#This Row],[Contract No.]],"Yes","No")),"No")</f>
        <v>Yes</v>
      </c>
      <c r="H1739" s="51">
        <f>IFERROR(VLOOKUP(Table25[[#This Row],[Contract No.]],Table3[#All],4,FALSE),"")</f>
        <v>45383</v>
      </c>
      <c r="I1739" s="28">
        <f>IFERROR(IF(AND(MONTH(Table25[[#This Row],[Contract Start Date]])&gt;6,MONTH(Table25[[#This Row],[Contract Start Date]])&lt;=12),YEAR(Table25[[#This Row],[Contract Start Date]])+1,YEAR(Table25[[#This Row],[Contract Start Date]])),"")</f>
        <v>2024</v>
      </c>
      <c r="J1739" s="108">
        <f>Table25[[#This Row],[FY Formula start]]</f>
        <v>2024</v>
      </c>
      <c r="K1739" s="59" t="str">
        <f>"FY"&amp;" "&amp;Table25[[#This Row],[Year Start]]</f>
        <v>FY 2024</v>
      </c>
      <c r="L1739" s="109">
        <f>IFERROR(VLOOKUP(Table25[[#This Row],[Contract No.]],Table3[#All],5,FALSE),"")</f>
        <v>46844</v>
      </c>
      <c r="M1739" s="110">
        <f>IFERROR(IF(Table25[[#This Row],[Contract End Date]]="99/99/9999","No End",IF(AND(MONTH(Table25[[#This Row],[Contract End Date]])&gt;6,MONTH(Table25[[#This Row],[Contract End Date]])&lt;=12),YEAR(Table25[[#This Row],[Contract End Date]])+1,YEAR(Table25[[#This Row],[Contract End Date]]))),"")</f>
        <v>2028</v>
      </c>
      <c r="N1739" s="111">
        <f>Table25[[#This Row],[FY Formula end]]</f>
        <v>2028</v>
      </c>
      <c r="O1739" s="112" t="str">
        <f>IF(Table25[[#This Row],[Year End]]="No End","No End","FY"&amp;" "&amp;Table25[[#This Row],[Year End]])</f>
        <v>FY 2028</v>
      </c>
      <c r="P1739" s="27"/>
      <c r="Q1739" s="104">
        <f>_xlfn.IFNA(IF($B1739="","",VLOOKUP($B1739,'SWC Towers'!$A:$Q,$Q$2,FALSE)),"")</f>
        <v>0.3</v>
      </c>
      <c r="R1739" s="106" t="str">
        <f>_xlfn.IFNA(IF($B1739="","",VLOOKUP($B1739,'SWC Towers'!$A:$Q,$R$2,FALSE)),"")</f>
        <v/>
      </c>
      <c r="S1739" s="106" t="str">
        <f>_xlfn.IFNA(IF($B1739="","",VLOOKUP($B1739,'SWC Towers'!$A:$Q,$S$2,FALSE)),"")</f>
        <v/>
      </c>
      <c r="T1739" s="106">
        <f>_xlfn.IFNA(IF($B1739="","",VLOOKUP($B1739,'SWC Towers'!$A:$Q,$T$2,FALSE)),"")</f>
        <v>0.3</v>
      </c>
      <c r="U1739" s="104" t="str">
        <f>_xlfn.IFNA(IF($B1739="","",VLOOKUP($B1739,'SWC Towers'!$A:$Q,$U$2,FALSE)),"")</f>
        <v/>
      </c>
      <c r="V1739" s="104">
        <f>_xlfn.IFNA(IF($B1739="","",VLOOKUP($B1739,'SWC Towers'!$A:$Q,$V$2,FALSE)),"")</f>
        <v>0.2</v>
      </c>
      <c r="W1739" s="104" t="str">
        <f>_xlfn.IFNA(IF($B1739="","",VLOOKUP($B1739,'SWC Towers'!$A:$Q,$W$2,FALSE)),"")</f>
        <v/>
      </c>
      <c r="X1739" s="104" t="str">
        <f>_xlfn.IFNA(IF($B1739="","",VLOOKUP($B1739,'SWC Towers'!$A:$Q,$X$2,FALSE)),"")</f>
        <v/>
      </c>
      <c r="Y1739" s="104" t="str">
        <f>_xlfn.IFNA(IF($B1739="","",VLOOKUP($B1739,'SWC Towers'!$A:$Q,$Y$2,FALSE)),"")</f>
        <v/>
      </c>
      <c r="Z1739" s="104">
        <f>_xlfn.IFNA(IF($B1739="","",VLOOKUP($B1739,'SWC Towers'!$A:$Q,$Z$2,FALSE)),"")</f>
        <v>0.1</v>
      </c>
      <c r="AA1739" s="104">
        <f>_xlfn.IFNA(IF($B1739="","",VLOOKUP($B1739,'SWC Towers'!$A:$Q,$AA$2,FALSE)),"")</f>
        <v>0.1</v>
      </c>
      <c r="AB1739" s="106" t="str">
        <f>_xlfn.IFNA(IF($B1739="","",VLOOKUP($B1739,'SWC Towers'!$A:$Q,$AB$2,FALSE)),"")</f>
        <v/>
      </c>
      <c r="AC1739" s="20">
        <f>SUM(Table25[[#This Row],[IT Tower: Application]:[Other/Non-IT ]])</f>
        <v>1</v>
      </c>
      <c r="AD1739" s="67"/>
      <c r="AE1739" s="67"/>
      <c r="AF1739" s="67"/>
      <c r="AG1739" s="67"/>
      <c r="AH1739" s="67"/>
      <c r="AI1739" s="67"/>
      <c r="AJ1739" s="67"/>
      <c r="AK1739" s="67"/>
      <c r="AL1739" s="67"/>
      <c r="AM1739" s="67"/>
      <c r="AN1739" s="67"/>
      <c r="AO1739" s="67"/>
      <c r="AP1739" s="67"/>
      <c r="AQ1739" s="67"/>
      <c r="AR1739" s="67"/>
      <c r="AS1739" s="67"/>
      <c r="AT1739" s="67"/>
      <c r="AU1739" s="67"/>
      <c r="AV1739" s="67"/>
      <c r="AW1739" s="67"/>
      <c r="AX1739" s="67"/>
      <c r="AY1739" s="67"/>
      <c r="AZ1739" s="67"/>
      <c r="BA1739" s="67"/>
      <c r="BB1739" s="113">
        <v>68500</v>
      </c>
      <c r="BC1739" s="113">
        <v>580972</v>
      </c>
      <c r="BD1739" s="113"/>
      <c r="BE1739" s="113"/>
      <c r="BF1739" s="113"/>
      <c r="BG1739" s="113"/>
      <c r="BH1739" s="113"/>
      <c r="BI1739" s="113"/>
      <c r="BJ1739" s="113"/>
      <c r="BK1739" s="113"/>
      <c r="BL1739" s="113"/>
      <c r="BM1739" s="113"/>
      <c r="BN1739" s="113"/>
      <c r="BO1739" s="113"/>
      <c r="BP1739" s="113"/>
      <c r="BQ1739" s="113"/>
      <c r="BR1739" s="113"/>
      <c r="BS1739" s="113"/>
      <c r="BT1739" s="113"/>
      <c r="BU1739" s="113"/>
      <c r="BV1739" s="113"/>
      <c r="BW1739" s="113"/>
      <c r="BX1739" s="113"/>
      <c r="BY1739" s="113"/>
      <c r="BZ1739" s="113"/>
      <c r="CA1739" s="67"/>
      <c r="CB1739" s="113"/>
      <c r="CC1739" s="69">
        <f>SUM(Table25[[#This Row],[Contract Amount FY00]:[Contract Amount FY50]])</f>
        <v>649472</v>
      </c>
      <c r="CD1739" s="114"/>
    </row>
    <row r="1740" spans="1:82" x14ac:dyDescent="0.25">
      <c r="A1740" s="122" t="s">
        <v>2022</v>
      </c>
      <c r="B1740" s="122" t="s">
        <v>3139</v>
      </c>
      <c r="C1740" s="122" t="s">
        <v>2781</v>
      </c>
      <c r="E1740" s="26" t="str">
        <f>IFERROR(IF(VLOOKUP(Table25[[#This Row],[Contract No.]],Table3[#All],3,FALSE)="","No","Yes"),"")</f>
        <v>No</v>
      </c>
      <c r="F1740" s="107" t="str">
        <f>IFERROR(VLOOKUP(Table25[[#This Row],[Contract No.]],Table3[#All],3,FALSE),"")</f>
        <v/>
      </c>
      <c r="G1740" s="107" t="str">
        <f>IFERROR(IF(Table25[[#This Row],[Cooperative Purchase
(Yes/No)]]="Yes","Yes",IF(VLOOKUP(Table25[[#This Row],[Contract No.]],Table3[#All],1,FALSE)=Table25[[#This Row],[Contract No.]],"Yes","No")),"No")</f>
        <v>Yes</v>
      </c>
      <c r="H1740" s="51">
        <f>IFERROR(VLOOKUP(Table25[[#This Row],[Contract No.]],Table3[#All],4,FALSE),"")</f>
        <v>45383</v>
      </c>
      <c r="I1740" s="28">
        <f>IFERROR(IF(AND(MONTH(Table25[[#This Row],[Contract Start Date]])&gt;6,MONTH(Table25[[#This Row],[Contract Start Date]])&lt;=12),YEAR(Table25[[#This Row],[Contract Start Date]])+1,YEAR(Table25[[#This Row],[Contract Start Date]])),"")</f>
        <v>2024</v>
      </c>
      <c r="J1740" s="108">
        <f>Table25[[#This Row],[FY Formula start]]</f>
        <v>2024</v>
      </c>
      <c r="K1740" s="59" t="str">
        <f>"FY"&amp;" "&amp;Table25[[#This Row],[Year Start]]</f>
        <v>FY 2024</v>
      </c>
      <c r="L1740" s="109">
        <f>IFERROR(VLOOKUP(Table25[[#This Row],[Contract No.]],Table3[#All],5,FALSE),"")</f>
        <v>46844</v>
      </c>
      <c r="M1740" s="110">
        <f>IFERROR(IF(Table25[[#This Row],[Contract End Date]]="99/99/9999","No End",IF(AND(MONTH(Table25[[#This Row],[Contract End Date]])&gt;6,MONTH(Table25[[#This Row],[Contract End Date]])&lt;=12),YEAR(Table25[[#This Row],[Contract End Date]])+1,YEAR(Table25[[#This Row],[Contract End Date]]))),"")</f>
        <v>2028</v>
      </c>
      <c r="N1740" s="111">
        <f>Table25[[#This Row],[FY Formula end]]</f>
        <v>2028</v>
      </c>
      <c r="O1740" s="112" t="str">
        <f>IF(Table25[[#This Row],[Year End]]="No End","No End","FY"&amp;" "&amp;Table25[[#This Row],[Year End]])</f>
        <v>FY 2028</v>
      </c>
      <c r="P1740" s="27"/>
      <c r="Q1740" s="104">
        <f>_xlfn.IFNA(IF($B1740="","",VLOOKUP($B1740,'SWC Towers'!$A:$Q,$Q$2,FALSE)),"")</f>
        <v>0.3</v>
      </c>
      <c r="R1740" s="106" t="str">
        <f>_xlfn.IFNA(IF($B1740="","",VLOOKUP($B1740,'SWC Towers'!$A:$Q,$R$2,FALSE)),"")</f>
        <v/>
      </c>
      <c r="S1740" s="106" t="str">
        <f>_xlfn.IFNA(IF($B1740="","",VLOOKUP($B1740,'SWC Towers'!$A:$Q,$S$2,FALSE)),"")</f>
        <v/>
      </c>
      <c r="T1740" s="106">
        <f>_xlfn.IFNA(IF($B1740="","",VLOOKUP($B1740,'SWC Towers'!$A:$Q,$T$2,FALSE)),"")</f>
        <v>0.3</v>
      </c>
      <c r="U1740" s="104" t="str">
        <f>_xlfn.IFNA(IF($B1740="","",VLOOKUP($B1740,'SWC Towers'!$A:$Q,$U$2,FALSE)),"")</f>
        <v/>
      </c>
      <c r="V1740" s="104">
        <f>_xlfn.IFNA(IF($B1740="","",VLOOKUP($B1740,'SWC Towers'!$A:$Q,$V$2,FALSE)),"")</f>
        <v>0.2</v>
      </c>
      <c r="W1740" s="104" t="str">
        <f>_xlfn.IFNA(IF($B1740="","",VLOOKUP($B1740,'SWC Towers'!$A:$Q,$W$2,FALSE)),"")</f>
        <v/>
      </c>
      <c r="X1740" s="104" t="str">
        <f>_xlfn.IFNA(IF($B1740="","",VLOOKUP($B1740,'SWC Towers'!$A:$Q,$X$2,FALSE)),"")</f>
        <v/>
      </c>
      <c r="Y1740" s="104" t="str">
        <f>_xlfn.IFNA(IF($B1740="","",VLOOKUP($B1740,'SWC Towers'!$A:$Q,$Y$2,FALSE)),"")</f>
        <v/>
      </c>
      <c r="Z1740" s="104">
        <f>_xlfn.IFNA(IF($B1740="","",VLOOKUP($B1740,'SWC Towers'!$A:$Q,$Z$2,FALSE)),"")</f>
        <v>0.1</v>
      </c>
      <c r="AA1740" s="104">
        <f>_xlfn.IFNA(IF($B1740="","",VLOOKUP($B1740,'SWC Towers'!$A:$Q,$AA$2,FALSE)),"")</f>
        <v>0.1</v>
      </c>
      <c r="AB1740" s="106" t="str">
        <f>_xlfn.IFNA(IF($B1740="","",VLOOKUP($B1740,'SWC Towers'!$A:$Q,$AB$2,FALSE)),"")</f>
        <v/>
      </c>
      <c r="AC1740" s="20">
        <f>SUM(Table25[[#This Row],[IT Tower: Application]:[Other/Non-IT ]])</f>
        <v>1</v>
      </c>
      <c r="AD1740" s="67"/>
      <c r="AE1740" s="67"/>
      <c r="AF1740" s="67"/>
      <c r="AG1740" s="67"/>
      <c r="AH1740" s="67"/>
      <c r="AI1740" s="67"/>
      <c r="AJ1740" s="67"/>
      <c r="AK1740" s="67"/>
      <c r="AL1740" s="67"/>
      <c r="AM1740" s="67"/>
      <c r="AN1740" s="67"/>
      <c r="AO1740" s="67"/>
      <c r="AP1740" s="67"/>
      <c r="AQ1740" s="67"/>
      <c r="AR1740" s="67"/>
      <c r="AS1740" s="67"/>
      <c r="AT1740" s="67"/>
      <c r="AU1740" s="67"/>
      <c r="AV1740" s="67"/>
      <c r="AW1740" s="67"/>
      <c r="AX1740" s="67"/>
      <c r="AY1740" s="67"/>
      <c r="AZ1740" s="67"/>
      <c r="BA1740" s="67"/>
      <c r="BB1740" s="113">
        <v>0</v>
      </c>
      <c r="BC1740" s="113">
        <v>32061</v>
      </c>
      <c r="BD1740" s="113"/>
      <c r="BE1740" s="113"/>
      <c r="BF1740" s="113"/>
      <c r="BG1740" s="113"/>
      <c r="BH1740" s="113"/>
      <c r="BI1740" s="113"/>
      <c r="BJ1740" s="113"/>
      <c r="BK1740" s="113"/>
      <c r="BL1740" s="113"/>
      <c r="BM1740" s="113"/>
      <c r="BN1740" s="113"/>
      <c r="BO1740" s="113"/>
      <c r="BP1740" s="113"/>
      <c r="BQ1740" s="113"/>
      <c r="BR1740" s="113"/>
      <c r="BS1740" s="113"/>
      <c r="BT1740" s="113"/>
      <c r="BU1740" s="113"/>
      <c r="BV1740" s="113"/>
      <c r="BW1740" s="113"/>
      <c r="BX1740" s="113"/>
      <c r="BY1740" s="113"/>
      <c r="BZ1740" s="113"/>
      <c r="CA1740" s="67"/>
      <c r="CB1740" s="113"/>
      <c r="CC1740" s="69">
        <f>SUM(Table25[[#This Row],[Contract Amount FY00]:[Contract Amount FY50]])</f>
        <v>32061</v>
      </c>
      <c r="CD1740" s="114"/>
    </row>
    <row r="1741" spans="1:82" x14ac:dyDescent="0.25">
      <c r="A1741" s="122" t="s">
        <v>2022</v>
      </c>
      <c r="B1741" s="122" t="s">
        <v>3139</v>
      </c>
      <c r="C1741" s="122" t="s">
        <v>3201</v>
      </c>
      <c r="E1741" s="26" t="str">
        <f>IFERROR(IF(VLOOKUP(Table25[[#This Row],[Contract No.]],Table3[#All],3,FALSE)="","No","Yes"),"")</f>
        <v>No</v>
      </c>
      <c r="F1741" s="107" t="str">
        <f>IFERROR(VLOOKUP(Table25[[#This Row],[Contract No.]],Table3[#All],3,FALSE),"")</f>
        <v/>
      </c>
      <c r="G1741" s="107" t="str">
        <f>IFERROR(IF(Table25[[#This Row],[Cooperative Purchase
(Yes/No)]]="Yes","Yes",IF(VLOOKUP(Table25[[#This Row],[Contract No.]],Table3[#All],1,FALSE)=Table25[[#This Row],[Contract No.]],"Yes","No")),"No")</f>
        <v>Yes</v>
      </c>
      <c r="H1741" s="51">
        <f>IFERROR(VLOOKUP(Table25[[#This Row],[Contract No.]],Table3[#All],4,FALSE),"")</f>
        <v>45383</v>
      </c>
      <c r="I1741" s="28">
        <f>IFERROR(IF(AND(MONTH(Table25[[#This Row],[Contract Start Date]])&gt;6,MONTH(Table25[[#This Row],[Contract Start Date]])&lt;=12),YEAR(Table25[[#This Row],[Contract Start Date]])+1,YEAR(Table25[[#This Row],[Contract Start Date]])),"")</f>
        <v>2024</v>
      </c>
      <c r="J1741" s="108">
        <f>Table25[[#This Row],[FY Formula start]]</f>
        <v>2024</v>
      </c>
      <c r="K1741" s="59" t="str">
        <f>"FY"&amp;" "&amp;Table25[[#This Row],[Year Start]]</f>
        <v>FY 2024</v>
      </c>
      <c r="L1741" s="109">
        <f>IFERROR(VLOOKUP(Table25[[#This Row],[Contract No.]],Table3[#All],5,FALSE),"")</f>
        <v>46844</v>
      </c>
      <c r="M1741" s="110">
        <f>IFERROR(IF(Table25[[#This Row],[Contract End Date]]="99/99/9999","No End",IF(AND(MONTH(Table25[[#This Row],[Contract End Date]])&gt;6,MONTH(Table25[[#This Row],[Contract End Date]])&lt;=12),YEAR(Table25[[#This Row],[Contract End Date]])+1,YEAR(Table25[[#This Row],[Contract End Date]]))),"")</f>
        <v>2028</v>
      </c>
      <c r="N1741" s="111">
        <f>Table25[[#This Row],[FY Formula end]]</f>
        <v>2028</v>
      </c>
      <c r="O1741" s="112" t="str">
        <f>IF(Table25[[#This Row],[Year End]]="No End","No End","FY"&amp;" "&amp;Table25[[#This Row],[Year End]])</f>
        <v>FY 2028</v>
      </c>
      <c r="P1741" s="27"/>
      <c r="Q1741" s="104">
        <f>_xlfn.IFNA(IF($B1741="","",VLOOKUP($B1741,'SWC Towers'!$A:$Q,$Q$2,FALSE)),"")</f>
        <v>0.3</v>
      </c>
      <c r="R1741" s="106" t="str">
        <f>_xlfn.IFNA(IF($B1741="","",VLOOKUP($B1741,'SWC Towers'!$A:$Q,$R$2,FALSE)),"")</f>
        <v/>
      </c>
      <c r="S1741" s="106" t="str">
        <f>_xlfn.IFNA(IF($B1741="","",VLOOKUP($B1741,'SWC Towers'!$A:$Q,$S$2,FALSE)),"")</f>
        <v/>
      </c>
      <c r="T1741" s="106">
        <f>_xlfn.IFNA(IF($B1741="","",VLOOKUP($B1741,'SWC Towers'!$A:$Q,$T$2,FALSE)),"")</f>
        <v>0.3</v>
      </c>
      <c r="U1741" s="104" t="str">
        <f>_xlfn.IFNA(IF($B1741="","",VLOOKUP($B1741,'SWC Towers'!$A:$Q,$U$2,FALSE)),"")</f>
        <v/>
      </c>
      <c r="V1741" s="104">
        <f>_xlfn.IFNA(IF($B1741="","",VLOOKUP($B1741,'SWC Towers'!$A:$Q,$V$2,FALSE)),"")</f>
        <v>0.2</v>
      </c>
      <c r="W1741" s="104" t="str">
        <f>_xlfn.IFNA(IF($B1741="","",VLOOKUP($B1741,'SWC Towers'!$A:$Q,$W$2,FALSE)),"")</f>
        <v/>
      </c>
      <c r="X1741" s="104" t="str">
        <f>_xlfn.IFNA(IF($B1741="","",VLOOKUP($B1741,'SWC Towers'!$A:$Q,$X$2,FALSE)),"")</f>
        <v/>
      </c>
      <c r="Y1741" s="104" t="str">
        <f>_xlfn.IFNA(IF($B1741="","",VLOOKUP($B1741,'SWC Towers'!$A:$Q,$Y$2,FALSE)),"")</f>
        <v/>
      </c>
      <c r="Z1741" s="104">
        <f>_xlfn.IFNA(IF($B1741="","",VLOOKUP($B1741,'SWC Towers'!$A:$Q,$Z$2,FALSE)),"")</f>
        <v>0.1</v>
      </c>
      <c r="AA1741" s="104">
        <f>_xlfn.IFNA(IF($B1741="","",VLOOKUP($B1741,'SWC Towers'!$A:$Q,$AA$2,FALSE)),"")</f>
        <v>0.1</v>
      </c>
      <c r="AB1741" s="106" t="str">
        <f>_xlfn.IFNA(IF($B1741="","",VLOOKUP($B1741,'SWC Towers'!$A:$Q,$AB$2,FALSE)),"")</f>
        <v/>
      </c>
      <c r="AC1741" s="20">
        <f>SUM(Table25[[#This Row],[IT Tower: Application]:[Other/Non-IT ]])</f>
        <v>1</v>
      </c>
      <c r="AD1741" s="67"/>
      <c r="AE1741" s="67"/>
      <c r="AF1741" s="67"/>
      <c r="AG1741" s="67"/>
      <c r="AH1741" s="67"/>
      <c r="AI1741" s="67"/>
      <c r="AJ1741" s="67"/>
      <c r="AK1741" s="67"/>
      <c r="AL1741" s="67"/>
      <c r="AM1741" s="67"/>
      <c r="AN1741" s="67"/>
      <c r="AO1741" s="67"/>
      <c r="AP1741" s="67"/>
      <c r="AQ1741" s="67"/>
      <c r="AR1741" s="67"/>
      <c r="AS1741" s="67"/>
      <c r="AT1741" s="67"/>
      <c r="AU1741" s="67"/>
      <c r="AV1741" s="67"/>
      <c r="AW1741" s="67"/>
      <c r="AX1741" s="67"/>
      <c r="AY1741" s="67"/>
      <c r="AZ1741" s="67"/>
      <c r="BA1741" s="67"/>
      <c r="BB1741" s="113">
        <v>0</v>
      </c>
      <c r="BC1741" s="113">
        <v>79574</v>
      </c>
      <c r="BD1741" s="113"/>
      <c r="BE1741" s="113"/>
      <c r="BF1741" s="113"/>
      <c r="BG1741" s="113"/>
      <c r="BH1741" s="113"/>
      <c r="BI1741" s="113"/>
      <c r="BJ1741" s="113"/>
      <c r="BK1741" s="113"/>
      <c r="BL1741" s="113"/>
      <c r="BM1741" s="113"/>
      <c r="BN1741" s="113"/>
      <c r="BO1741" s="113"/>
      <c r="BP1741" s="113"/>
      <c r="BQ1741" s="113"/>
      <c r="BR1741" s="113"/>
      <c r="BS1741" s="113"/>
      <c r="BT1741" s="113"/>
      <c r="BU1741" s="113"/>
      <c r="BV1741" s="113"/>
      <c r="BW1741" s="113"/>
      <c r="BX1741" s="113"/>
      <c r="BY1741" s="113"/>
      <c r="BZ1741" s="113"/>
      <c r="CA1741" s="67"/>
      <c r="CB1741" s="113"/>
      <c r="CC1741" s="69">
        <f>SUM(Table25[[#This Row],[Contract Amount FY00]:[Contract Amount FY50]])</f>
        <v>79574</v>
      </c>
      <c r="CD1741" s="114"/>
    </row>
    <row r="1742" spans="1:82" x14ac:dyDescent="0.25">
      <c r="A1742" s="122" t="s">
        <v>2022</v>
      </c>
      <c r="B1742" s="122" t="s">
        <v>3013</v>
      </c>
      <c r="C1742" s="122" t="s">
        <v>547</v>
      </c>
      <c r="E1742" s="26" t="str">
        <f>IFERROR(IF(VLOOKUP(Table25[[#This Row],[Contract No.]],Table3[#All],3,FALSE)="","No","Yes"),"")</f>
        <v>Yes</v>
      </c>
      <c r="F1742" s="107" t="str">
        <f>IFERROR(VLOOKUP(Table25[[#This Row],[Contract No.]],Table3[#All],3,FALSE),"")</f>
        <v>NASPO</v>
      </c>
      <c r="G1742" s="107" t="str">
        <f>IFERROR(IF(Table25[[#This Row],[Cooperative Purchase
(Yes/No)]]="Yes","Yes",IF(VLOOKUP(Table25[[#This Row],[Contract No.]],Table3[#All],1,FALSE)=Table25[[#This Row],[Contract No.]],"Yes","No")),"No")</f>
        <v>Yes</v>
      </c>
      <c r="H1742" s="51">
        <f>IFERROR(VLOOKUP(Table25[[#This Row],[Contract No.]],Table3[#All],4,FALSE),"")</f>
        <v>44926</v>
      </c>
      <c r="I1742" s="28">
        <f>IFERROR(IF(AND(MONTH(Table25[[#This Row],[Contract Start Date]])&gt;6,MONTH(Table25[[#This Row],[Contract Start Date]])&lt;=12),YEAR(Table25[[#This Row],[Contract Start Date]])+1,YEAR(Table25[[#This Row],[Contract Start Date]])),"")</f>
        <v>2023</v>
      </c>
      <c r="J1742" s="108">
        <f>Table25[[#This Row],[FY Formula start]]</f>
        <v>2023</v>
      </c>
      <c r="K1742" s="59" t="str">
        <f>"FY"&amp;" "&amp;Table25[[#This Row],[Year Start]]</f>
        <v>FY 2023</v>
      </c>
      <c r="L1742" s="109">
        <f>IFERROR(VLOOKUP(Table25[[#This Row],[Contract No.]],Table3[#All],5,FALSE),"")</f>
        <v>46501</v>
      </c>
      <c r="M1742" s="110">
        <f>IFERROR(IF(Table25[[#This Row],[Contract End Date]]="99/99/9999","No End",IF(AND(MONTH(Table25[[#This Row],[Contract End Date]])&gt;6,MONTH(Table25[[#This Row],[Contract End Date]])&lt;=12),YEAR(Table25[[#This Row],[Contract End Date]])+1,YEAR(Table25[[#This Row],[Contract End Date]]))),"")</f>
        <v>2027</v>
      </c>
      <c r="N1742" s="111">
        <f>Table25[[#This Row],[FY Formula end]]</f>
        <v>2027</v>
      </c>
      <c r="O1742" s="112" t="str">
        <f>IF(Table25[[#This Row],[Year End]]="No End","No End","FY"&amp;" "&amp;Table25[[#This Row],[Year End]])</f>
        <v>FY 2027</v>
      </c>
      <c r="P1742" s="27"/>
      <c r="Q1742" s="104">
        <f>_xlfn.IFNA(IF($B1742="","",VLOOKUP($B1742,'SWC Towers'!$A:$Q,$Q$2,FALSE)),"")</f>
        <v>0.3</v>
      </c>
      <c r="R1742" s="106" t="str">
        <f>_xlfn.IFNA(IF($B1742="","",VLOOKUP($B1742,'SWC Towers'!$A:$Q,$R$2,FALSE)),"")</f>
        <v/>
      </c>
      <c r="S1742" s="106">
        <f>_xlfn.IFNA(IF($B1742="","",VLOOKUP($B1742,'SWC Towers'!$A:$Q,$S$2,FALSE)),"")</f>
        <v>0.1</v>
      </c>
      <c r="T1742" s="106" t="str">
        <f>_xlfn.IFNA(IF($B1742="","",VLOOKUP($B1742,'SWC Towers'!$A:$Q,$T$2,FALSE)),"")</f>
        <v/>
      </c>
      <c r="U1742" s="104">
        <f>_xlfn.IFNA(IF($B1742="","",VLOOKUP($B1742,'SWC Towers'!$A:$Q,$U$2,FALSE)),"")</f>
        <v>0.6</v>
      </c>
      <c r="V1742" s="104" t="str">
        <f>_xlfn.IFNA(IF($B1742="","",VLOOKUP($B1742,'SWC Towers'!$A:$Q,$V$2,FALSE)),"")</f>
        <v/>
      </c>
      <c r="W1742" s="104" t="str">
        <f>_xlfn.IFNA(IF($B1742="","",VLOOKUP($B1742,'SWC Towers'!$A:$Q,$W$2,FALSE)),"")</f>
        <v/>
      </c>
      <c r="X1742" s="104" t="str">
        <f>_xlfn.IFNA(IF($B1742="","",VLOOKUP($B1742,'SWC Towers'!$A:$Q,$X$2,FALSE)),"")</f>
        <v/>
      </c>
      <c r="Y1742" s="104" t="str">
        <f>_xlfn.IFNA(IF($B1742="","",VLOOKUP($B1742,'SWC Towers'!$A:$Q,$Y$2,FALSE)),"")</f>
        <v/>
      </c>
      <c r="Z1742" s="104" t="str">
        <f>_xlfn.IFNA(IF($B1742="","",VLOOKUP($B1742,'SWC Towers'!$A:$Q,$Z$2,FALSE)),"")</f>
        <v/>
      </c>
      <c r="AA1742" s="104" t="str">
        <f>_xlfn.IFNA(IF($B1742="","",VLOOKUP($B1742,'SWC Towers'!$A:$Q,$AA$2,FALSE)),"")</f>
        <v/>
      </c>
      <c r="AB1742" s="106" t="str">
        <f>_xlfn.IFNA(IF($B1742="","",VLOOKUP($B1742,'SWC Towers'!$A:$Q,$AB$2,FALSE)),"")</f>
        <v/>
      </c>
      <c r="AC1742" s="20">
        <f>SUM(Table25[[#This Row],[IT Tower: Application]:[Other/Non-IT ]])</f>
        <v>1</v>
      </c>
      <c r="AD1742" s="67"/>
      <c r="AE1742" s="67"/>
      <c r="AF1742" s="67"/>
      <c r="AG1742" s="67"/>
      <c r="AH1742" s="67"/>
      <c r="AI1742" s="67"/>
      <c r="AJ1742" s="67"/>
      <c r="AK1742" s="67"/>
      <c r="AL1742" s="67"/>
      <c r="AM1742" s="67"/>
      <c r="AN1742" s="67"/>
      <c r="AO1742" s="67"/>
      <c r="AP1742" s="67"/>
      <c r="AQ1742" s="67"/>
      <c r="AR1742" s="67"/>
      <c r="AS1742" s="67"/>
      <c r="AT1742" s="67"/>
      <c r="AU1742" s="67"/>
      <c r="AV1742" s="67"/>
      <c r="AW1742" s="67"/>
      <c r="AX1742" s="67"/>
      <c r="AY1742" s="67"/>
      <c r="AZ1742" s="67"/>
      <c r="BA1742" s="67"/>
      <c r="BB1742" s="113"/>
      <c r="BC1742" s="113">
        <v>216</v>
      </c>
      <c r="BD1742" s="113"/>
      <c r="BE1742" s="113"/>
      <c r="BF1742" s="113"/>
      <c r="BG1742" s="113"/>
      <c r="BH1742" s="113"/>
      <c r="BI1742" s="113"/>
      <c r="BJ1742" s="113"/>
      <c r="BK1742" s="113"/>
      <c r="BL1742" s="113"/>
      <c r="BM1742" s="113"/>
      <c r="BN1742" s="113"/>
      <c r="BO1742" s="113"/>
      <c r="BP1742" s="113"/>
      <c r="BQ1742" s="113"/>
      <c r="BR1742" s="113"/>
      <c r="BS1742" s="113"/>
      <c r="BT1742" s="113"/>
      <c r="BU1742" s="113"/>
      <c r="BV1742" s="113"/>
      <c r="BW1742" s="113"/>
      <c r="BX1742" s="113"/>
      <c r="BY1742" s="113"/>
      <c r="BZ1742" s="113"/>
      <c r="CA1742" s="67"/>
      <c r="CB1742" s="113"/>
      <c r="CC1742" s="69">
        <f>SUM(Table25[[#This Row],[Contract Amount FY00]:[Contract Amount FY50]])</f>
        <v>216</v>
      </c>
      <c r="CD1742" s="114"/>
    </row>
    <row r="1743" spans="1:82" x14ac:dyDescent="0.25">
      <c r="A1743" s="122" t="s">
        <v>2022</v>
      </c>
      <c r="B1743" s="122" t="s">
        <v>3013</v>
      </c>
      <c r="C1743" s="122" t="s">
        <v>1845</v>
      </c>
      <c r="E1743" s="26" t="str">
        <f>IFERROR(IF(VLOOKUP(Table25[[#This Row],[Contract No.]],Table3[#All],3,FALSE)="","No","Yes"),"")</f>
        <v>Yes</v>
      </c>
      <c r="F1743" s="107" t="str">
        <f>IFERROR(VLOOKUP(Table25[[#This Row],[Contract No.]],Table3[#All],3,FALSE),"")</f>
        <v>NASPO</v>
      </c>
      <c r="G1743" s="107" t="str">
        <f>IFERROR(IF(Table25[[#This Row],[Cooperative Purchase
(Yes/No)]]="Yes","Yes",IF(VLOOKUP(Table25[[#This Row],[Contract No.]],Table3[#All],1,FALSE)=Table25[[#This Row],[Contract No.]],"Yes","No")),"No")</f>
        <v>Yes</v>
      </c>
      <c r="H1743" s="51">
        <f>IFERROR(VLOOKUP(Table25[[#This Row],[Contract No.]],Table3[#All],4,FALSE),"")</f>
        <v>44926</v>
      </c>
      <c r="I1743" s="28">
        <f>IFERROR(IF(AND(MONTH(Table25[[#This Row],[Contract Start Date]])&gt;6,MONTH(Table25[[#This Row],[Contract Start Date]])&lt;=12),YEAR(Table25[[#This Row],[Contract Start Date]])+1,YEAR(Table25[[#This Row],[Contract Start Date]])),"")</f>
        <v>2023</v>
      </c>
      <c r="J1743" s="108">
        <f>Table25[[#This Row],[FY Formula start]]</f>
        <v>2023</v>
      </c>
      <c r="K1743" s="59" t="str">
        <f>"FY"&amp;" "&amp;Table25[[#This Row],[Year Start]]</f>
        <v>FY 2023</v>
      </c>
      <c r="L1743" s="109">
        <f>IFERROR(VLOOKUP(Table25[[#This Row],[Contract No.]],Table3[#All],5,FALSE),"")</f>
        <v>46501</v>
      </c>
      <c r="M1743" s="110">
        <f>IFERROR(IF(Table25[[#This Row],[Contract End Date]]="99/99/9999","No End",IF(AND(MONTH(Table25[[#This Row],[Contract End Date]])&gt;6,MONTH(Table25[[#This Row],[Contract End Date]])&lt;=12),YEAR(Table25[[#This Row],[Contract End Date]])+1,YEAR(Table25[[#This Row],[Contract End Date]]))),"")</f>
        <v>2027</v>
      </c>
      <c r="N1743" s="111">
        <f>Table25[[#This Row],[FY Formula end]]</f>
        <v>2027</v>
      </c>
      <c r="O1743" s="112" t="str">
        <f>IF(Table25[[#This Row],[Year End]]="No End","No End","FY"&amp;" "&amp;Table25[[#This Row],[Year End]])</f>
        <v>FY 2027</v>
      </c>
      <c r="P1743" s="27"/>
      <c r="Q1743" s="104">
        <f>_xlfn.IFNA(IF($B1743="","",VLOOKUP($B1743,'SWC Towers'!$A:$Q,$Q$2,FALSE)),"")</f>
        <v>0.3</v>
      </c>
      <c r="R1743" s="106" t="str">
        <f>_xlfn.IFNA(IF($B1743="","",VLOOKUP($B1743,'SWC Towers'!$A:$Q,$R$2,FALSE)),"")</f>
        <v/>
      </c>
      <c r="S1743" s="106">
        <f>_xlfn.IFNA(IF($B1743="","",VLOOKUP($B1743,'SWC Towers'!$A:$Q,$S$2,FALSE)),"")</f>
        <v>0.1</v>
      </c>
      <c r="T1743" s="106" t="str">
        <f>_xlfn.IFNA(IF($B1743="","",VLOOKUP($B1743,'SWC Towers'!$A:$Q,$T$2,FALSE)),"")</f>
        <v/>
      </c>
      <c r="U1743" s="104">
        <f>_xlfn.IFNA(IF($B1743="","",VLOOKUP($B1743,'SWC Towers'!$A:$Q,$U$2,FALSE)),"")</f>
        <v>0.6</v>
      </c>
      <c r="V1743" s="104" t="str">
        <f>_xlfn.IFNA(IF($B1743="","",VLOOKUP($B1743,'SWC Towers'!$A:$Q,$V$2,FALSE)),"")</f>
        <v/>
      </c>
      <c r="W1743" s="104" t="str">
        <f>_xlfn.IFNA(IF($B1743="","",VLOOKUP($B1743,'SWC Towers'!$A:$Q,$W$2,FALSE)),"")</f>
        <v/>
      </c>
      <c r="X1743" s="104" t="str">
        <f>_xlfn.IFNA(IF($B1743="","",VLOOKUP($B1743,'SWC Towers'!$A:$Q,$X$2,FALSE)),"")</f>
        <v/>
      </c>
      <c r="Y1743" s="104" t="str">
        <f>_xlfn.IFNA(IF($B1743="","",VLOOKUP($B1743,'SWC Towers'!$A:$Q,$Y$2,FALSE)),"")</f>
        <v/>
      </c>
      <c r="Z1743" s="104" t="str">
        <f>_xlfn.IFNA(IF($B1743="","",VLOOKUP($B1743,'SWC Towers'!$A:$Q,$Z$2,FALSE)),"")</f>
        <v/>
      </c>
      <c r="AA1743" s="104" t="str">
        <f>_xlfn.IFNA(IF($B1743="","",VLOOKUP($B1743,'SWC Towers'!$A:$Q,$AA$2,FALSE)),"")</f>
        <v/>
      </c>
      <c r="AB1743" s="106" t="str">
        <f>_xlfn.IFNA(IF($B1743="","",VLOOKUP($B1743,'SWC Towers'!$A:$Q,$AB$2,FALSE)),"")</f>
        <v/>
      </c>
      <c r="AC1743" s="20">
        <f>SUM(Table25[[#This Row],[IT Tower: Application]:[Other/Non-IT ]])</f>
        <v>1</v>
      </c>
      <c r="AD1743" s="67"/>
      <c r="AE1743" s="67"/>
      <c r="AF1743" s="67"/>
      <c r="AG1743" s="67"/>
      <c r="AH1743" s="67"/>
      <c r="AI1743" s="67"/>
      <c r="AJ1743" s="67"/>
      <c r="AK1743" s="67"/>
      <c r="AL1743" s="67"/>
      <c r="AM1743" s="67"/>
      <c r="AN1743" s="67"/>
      <c r="AO1743" s="67"/>
      <c r="AP1743" s="67"/>
      <c r="AQ1743" s="67"/>
      <c r="AR1743" s="67"/>
      <c r="AS1743" s="67"/>
      <c r="AT1743" s="67"/>
      <c r="AU1743" s="67"/>
      <c r="AV1743" s="67"/>
      <c r="AW1743" s="67"/>
      <c r="AX1743" s="67"/>
      <c r="AY1743" s="67"/>
      <c r="AZ1743" s="67"/>
      <c r="BA1743" s="67">
        <v>8888</v>
      </c>
      <c r="BB1743" s="113">
        <v>0</v>
      </c>
      <c r="BC1743" s="113">
        <v>1677</v>
      </c>
      <c r="BD1743" s="113"/>
      <c r="BE1743" s="113"/>
      <c r="BF1743" s="113"/>
      <c r="BG1743" s="113"/>
      <c r="BH1743" s="113"/>
      <c r="BI1743" s="113"/>
      <c r="BJ1743" s="113"/>
      <c r="BK1743" s="113"/>
      <c r="BL1743" s="113"/>
      <c r="BM1743" s="113"/>
      <c r="BN1743" s="113"/>
      <c r="BO1743" s="113"/>
      <c r="BP1743" s="113"/>
      <c r="BQ1743" s="113"/>
      <c r="BR1743" s="113"/>
      <c r="BS1743" s="113"/>
      <c r="BT1743" s="113"/>
      <c r="BU1743" s="113"/>
      <c r="BV1743" s="113"/>
      <c r="BW1743" s="113"/>
      <c r="BX1743" s="113"/>
      <c r="BY1743" s="113"/>
      <c r="BZ1743" s="113"/>
      <c r="CA1743" s="67"/>
      <c r="CB1743" s="113"/>
      <c r="CC1743" s="69">
        <f>SUM(Table25[[#This Row],[Contract Amount FY00]:[Contract Amount FY50]])</f>
        <v>10565</v>
      </c>
      <c r="CD1743" s="114"/>
    </row>
    <row r="1744" spans="1:82" x14ac:dyDescent="0.25">
      <c r="A1744" s="122" t="s">
        <v>2022</v>
      </c>
      <c r="B1744" s="122" t="s">
        <v>3013</v>
      </c>
      <c r="C1744" s="122" t="s">
        <v>279</v>
      </c>
      <c r="E1744" s="26" t="str">
        <f>IFERROR(IF(VLOOKUP(Table25[[#This Row],[Contract No.]],Table3[#All],3,FALSE)="","No","Yes"),"")</f>
        <v>Yes</v>
      </c>
      <c r="F1744" s="107" t="str">
        <f>IFERROR(VLOOKUP(Table25[[#This Row],[Contract No.]],Table3[#All],3,FALSE),"")</f>
        <v>NASPO</v>
      </c>
      <c r="G1744" s="107" t="str">
        <f>IFERROR(IF(Table25[[#This Row],[Cooperative Purchase
(Yes/No)]]="Yes","Yes",IF(VLOOKUP(Table25[[#This Row],[Contract No.]],Table3[#All],1,FALSE)=Table25[[#This Row],[Contract No.]],"Yes","No")),"No")</f>
        <v>Yes</v>
      </c>
      <c r="H1744" s="51">
        <f>IFERROR(VLOOKUP(Table25[[#This Row],[Contract No.]],Table3[#All],4,FALSE),"")</f>
        <v>44926</v>
      </c>
      <c r="I1744" s="28">
        <f>IFERROR(IF(AND(MONTH(Table25[[#This Row],[Contract Start Date]])&gt;6,MONTH(Table25[[#This Row],[Contract Start Date]])&lt;=12),YEAR(Table25[[#This Row],[Contract Start Date]])+1,YEAR(Table25[[#This Row],[Contract Start Date]])),"")</f>
        <v>2023</v>
      </c>
      <c r="J1744" s="108">
        <f>Table25[[#This Row],[FY Formula start]]</f>
        <v>2023</v>
      </c>
      <c r="K1744" s="59" t="str">
        <f>"FY"&amp;" "&amp;Table25[[#This Row],[Year Start]]</f>
        <v>FY 2023</v>
      </c>
      <c r="L1744" s="109">
        <f>IFERROR(VLOOKUP(Table25[[#This Row],[Contract No.]],Table3[#All],5,FALSE),"")</f>
        <v>46501</v>
      </c>
      <c r="M1744" s="110">
        <f>IFERROR(IF(Table25[[#This Row],[Contract End Date]]="99/99/9999","No End",IF(AND(MONTH(Table25[[#This Row],[Contract End Date]])&gt;6,MONTH(Table25[[#This Row],[Contract End Date]])&lt;=12),YEAR(Table25[[#This Row],[Contract End Date]])+1,YEAR(Table25[[#This Row],[Contract End Date]]))),"")</f>
        <v>2027</v>
      </c>
      <c r="N1744" s="111">
        <f>Table25[[#This Row],[FY Formula end]]</f>
        <v>2027</v>
      </c>
      <c r="O1744" s="112" t="str">
        <f>IF(Table25[[#This Row],[Year End]]="No End","No End","FY"&amp;" "&amp;Table25[[#This Row],[Year End]])</f>
        <v>FY 2027</v>
      </c>
      <c r="P1744" s="27"/>
      <c r="Q1744" s="104">
        <f>_xlfn.IFNA(IF($B1744="","",VLOOKUP($B1744,'SWC Towers'!$A:$Q,$Q$2,FALSE)),"")</f>
        <v>0.3</v>
      </c>
      <c r="R1744" s="106" t="str">
        <f>_xlfn.IFNA(IF($B1744="","",VLOOKUP($B1744,'SWC Towers'!$A:$Q,$R$2,FALSE)),"")</f>
        <v/>
      </c>
      <c r="S1744" s="106">
        <f>_xlfn.IFNA(IF($B1744="","",VLOOKUP($B1744,'SWC Towers'!$A:$Q,$S$2,FALSE)),"")</f>
        <v>0.1</v>
      </c>
      <c r="T1744" s="106" t="str">
        <f>_xlfn.IFNA(IF($B1744="","",VLOOKUP($B1744,'SWC Towers'!$A:$Q,$T$2,FALSE)),"")</f>
        <v/>
      </c>
      <c r="U1744" s="104">
        <f>_xlfn.IFNA(IF($B1744="","",VLOOKUP($B1744,'SWC Towers'!$A:$Q,$U$2,FALSE)),"")</f>
        <v>0.6</v>
      </c>
      <c r="V1744" s="104" t="str">
        <f>_xlfn.IFNA(IF($B1744="","",VLOOKUP($B1744,'SWC Towers'!$A:$Q,$V$2,FALSE)),"")</f>
        <v/>
      </c>
      <c r="W1744" s="104" t="str">
        <f>_xlfn.IFNA(IF($B1744="","",VLOOKUP($B1744,'SWC Towers'!$A:$Q,$W$2,FALSE)),"")</f>
        <v/>
      </c>
      <c r="X1744" s="104" t="str">
        <f>_xlfn.IFNA(IF($B1744="","",VLOOKUP($B1744,'SWC Towers'!$A:$Q,$X$2,FALSE)),"")</f>
        <v/>
      </c>
      <c r="Y1744" s="104" t="str">
        <f>_xlfn.IFNA(IF($B1744="","",VLOOKUP($B1744,'SWC Towers'!$A:$Q,$Y$2,FALSE)),"")</f>
        <v/>
      </c>
      <c r="Z1744" s="104" t="str">
        <f>_xlfn.IFNA(IF($B1744="","",VLOOKUP($B1744,'SWC Towers'!$A:$Q,$Z$2,FALSE)),"")</f>
        <v/>
      </c>
      <c r="AA1744" s="104" t="str">
        <f>_xlfn.IFNA(IF($B1744="","",VLOOKUP($B1744,'SWC Towers'!$A:$Q,$AA$2,FALSE)),"")</f>
        <v/>
      </c>
      <c r="AB1744" s="106" t="str">
        <f>_xlfn.IFNA(IF($B1744="","",VLOOKUP($B1744,'SWC Towers'!$A:$Q,$AB$2,FALSE)),"")</f>
        <v/>
      </c>
      <c r="AC1744" s="20">
        <f>SUM(Table25[[#This Row],[IT Tower: Application]:[Other/Non-IT ]])</f>
        <v>1</v>
      </c>
      <c r="AD1744" s="67"/>
      <c r="AE1744" s="67"/>
      <c r="AF1744" s="67"/>
      <c r="AG1744" s="67"/>
      <c r="AH1744" s="67"/>
      <c r="AI1744" s="67"/>
      <c r="AJ1744" s="67"/>
      <c r="AK1744" s="67"/>
      <c r="AL1744" s="67"/>
      <c r="AM1744" s="67"/>
      <c r="AN1744" s="67"/>
      <c r="AO1744" s="67"/>
      <c r="AP1744" s="67"/>
      <c r="AQ1744" s="67"/>
      <c r="AR1744" s="67"/>
      <c r="AS1744" s="67"/>
      <c r="AT1744" s="67"/>
      <c r="AU1744" s="67"/>
      <c r="AV1744" s="67"/>
      <c r="AW1744" s="67"/>
      <c r="AX1744" s="67"/>
      <c r="AY1744" s="67"/>
      <c r="AZ1744" s="67"/>
      <c r="BA1744" s="67">
        <v>494044</v>
      </c>
      <c r="BB1744" s="113">
        <v>875680</v>
      </c>
      <c r="BC1744" s="113">
        <v>1250202</v>
      </c>
      <c r="BD1744" s="113"/>
      <c r="BE1744" s="113"/>
      <c r="BF1744" s="113"/>
      <c r="BG1744" s="113"/>
      <c r="BH1744" s="113"/>
      <c r="BI1744" s="113"/>
      <c r="BJ1744" s="113"/>
      <c r="BK1744" s="113"/>
      <c r="BL1744" s="113"/>
      <c r="BM1744" s="113"/>
      <c r="BN1744" s="113"/>
      <c r="BO1744" s="113"/>
      <c r="BP1744" s="113"/>
      <c r="BQ1744" s="113"/>
      <c r="BR1744" s="113"/>
      <c r="BS1744" s="113"/>
      <c r="BT1744" s="113"/>
      <c r="BU1744" s="113"/>
      <c r="BV1744" s="113"/>
      <c r="BW1744" s="113"/>
      <c r="BX1744" s="113"/>
      <c r="BY1744" s="113"/>
      <c r="BZ1744" s="113"/>
      <c r="CA1744" s="67"/>
      <c r="CB1744" s="113"/>
      <c r="CC1744" s="69">
        <f>SUM(Table25[[#This Row],[Contract Amount FY00]:[Contract Amount FY50]])</f>
        <v>2619926</v>
      </c>
      <c r="CD1744" s="114"/>
    </row>
    <row r="1745" spans="1:82" x14ac:dyDescent="0.25">
      <c r="A1745" s="122" t="s">
        <v>2022</v>
      </c>
      <c r="B1745" s="122" t="s">
        <v>3015</v>
      </c>
      <c r="C1745" s="122" t="s">
        <v>661</v>
      </c>
      <c r="E1745" s="26" t="str">
        <f>IFERROR(IF(VLOOKUP(Table25[[#This Row],[Contract No.]],Table3[#All],3,FALSE)="","No","Yes"),"")</f>
        <v>Yes</v>
      </c>
      <c r="F1745" s="107" t="str">
        <f>IFERROR(VLOOKUP(Table25[[#This Row],[Contract No.]],Table3[#All],3,FALSE),"")</f>
        <v>NASPO</v>
      </c>
      <c r="G1745" s="107" t="str">
        <f>IFERROR(IF(Table25[[#This Row],[Cooperative Purchase
(Yes/No)]]="Yes","Yes",IF(VLOOKUP(Table25[[#This Row],[Contract No.]],Table3[#All],1,FALSE)=Table25[[#This Row],[Contract No.]],"Yes","No")),"No")</f>
        <v>Yes</v>
      </c>
      <c r="H1745" s="51">
        <f>IFERROR(VLOOKUP(Table25[[#This Row],[Contract No.]],Table3[#All],4,FALSE),"")</f>
        <v>44805</v>
      </c>
      <c r="I1745" s="28">
        <f>IFERROR(IF(AND(MONTH(Table25[[#This Row],[Contract Start Date]])&gt;6,MONTH(Table25[[#This Row],[Contract Start Date]])&lt;=12),YEAR(Table25[[#This Row],[Contract Start Date]])+1,YEAR(Table25[[#This Row],[Contract Start Date]])),"")</f>
        <v>2023</v>
      </c>
      <c r="J1745" s="108">
        <f>Table25[[#This Row],[FY Formula start]]</f>
        <v>2023</v>
      </c>
      <c r="K1745" s="59" t="str">
        <f>"FY"&amp;" "&amp;Table25[[#This Row],[Year Start]]</f>
        <v>FY 2023</v>
      </c>
      <c r="L1745" s="109">
        <f>IFERROR(VLOOKUP(Table25[[#This Row],[Contract No.]],Table3[#All],5,FALSE),"")</f>
        <v>46521</v>
      </c>
      <c r="M1745" s="110">
        <f>IFERROR(IF(Table25[[#This Row],[Contract End Date]]="99/99/9999","No End",IF(AND(MONTH(Table25[[#This Row],[Contract End Date]])&gt;6,MONTH(Table25[[#This Row],[Contract End Date]])&lt;=12),YEAR(Table25[[#This Row],[Contract End Date]])+1,YEAR(Table25[[#This Row],[Contract End Date]]))),"")</f>
        <v>2027</v>
      </c>
      <c r="N1745" s="111">
        <f>Table25[[#This Row],[FY Formula end]]</f>
        <v>2027</v>
      </c>
      <c r="O1745" s="112" t="str">
        <f>IF(Table25[[#This Row],[Year End]]="No End","No End","FY"&amp;" "&amp;Table25[[#This Row],[Year End]])</f>
        <v>FY 2027</v>
      </c>
      <c r="P1745" s="27"/>
      <c r="Q1745" s="104" t="str">
        <f>_xlfn.IFNA(IF($B1745="","",VLOOKUP($B1745,'SWC Towers'!$A:$Q,$Q$2,FALSE)),"")</f>
        <v/>
      </c>
      <c r="R1745" s="106" t="str">
        <f>_xlfn.IFNA(IF($B1745="","",VLOOKUP($B1745,'SWC Towers'!$A:$Q,$R$2,FALSE)),"")</f>
        <v/>
      </c>
      <c r="S1745" s="106" t="str">
        <f>_xlfn.IFNA(IF($B1745="","",VLOOKUP($B1745,'SWC Towers'!$A:$Q,$S$2,FALSE)),"")</f>
        <v/>
      </c>
      <c r="T1745" s="106" t="str">
        <f>_xlfn.IFNA(IF($B1745="","",VLOOKUP($B1745,'SWC Towers'!$A:$Q,$T$2,FALSE)),"")</f>
        <v/>
      </c>
      <c r="U1745" s="104">
        <f>_xlfn.IFNA(IF($B1745="","",VLOOKUP($B1745,'SWC Towers'!$A:$Q,$U$2,FALSE)),"")</f>
        <v>0.4</v>
      </c>
      <c r="V1745" s="104" t="str">
        <f>_xlfn.IFNA(IF($B1745="","",VLOOKUP($B1745,'SWC Towers'!$A:$Q,$V$2,FALSE)),"")</f>
        <v/>
      </c>
      <c r="W1745" s="104" t="str">
        <f>_xlfn.IFNA(IF($B1745="","",VLOOKUP($B1745,'SWC Towers'!$A:$Q,$W$2,FALSE)),"")</f>
        <v/>
      </c>
      <c r="X1745" s="104" t="str">
        <f>_xlfn.IFNA(IF($B1745="","",VLOOKUP($B1745,'SWC Towers'!$A:$Q,$X$2,FALSE)),"")</f>
        <v/>
      </c>
      <c r="Y1745" s="104">
        <f>_xlfn.IFNA(IF($B1745="","",VLOOKUP($B1745,'SWC Towers'!$A:$Q,$Y$2,FALSE)),"")</f>
        <v>0.3</v>
      </c>
      <c r="Z1745" s="104">
        <f>_xlfn.IFNA(IF($B1745="","",VLOOKUP($B1745,'SWC Towers'!$A:$Q,$Z$2,FALSE)),"")</f>
        <v>0.3</v>
      </c>
      <c r="AA1745" s="104" t="str">
        <f>_xlfn.IFNA(IF($B1745="","",VLOOKUP($B1745,'SWC Towers'!$A:$Q,$AA$2,FALSE)),"")</f>
        <v/>
      </c>
      <c r="AB1745" s="106" t="str">
        <f>_xlfn.IFNA(IF($B1745="","",VLOOKUP($B1745,'SWC Towers'!$A:$Q,$AB$2,FALSE)),"")</f>
        <v/>
      </c>
      <c r="AC1745" s="20">
        <f>SUM(Table25[[#This Row],[IT Tower: Application]:[Other/Non-IT ]])</f>
        <v>1</v>
      </c>
      <c r="AD1745" s="67"/>
      <c r="AE1745" s="67"/>
      <c r="AF1745" s="67"/>
      <c r="AG1745" s="67"/>
      <c r="AH1745" s="67"/>
      <c r="AI1745" s="67"/>
      <c r="AJ1745" s="67"/>
      <c r="AK1745" s="67"/>
      <c r="AL1745" s="67"/>
      <c r="AM1745" s="67"/>
      <c r="AN1745" s="67"/>
      <c r="AO1745" s="67"/>
      <c r="AP1745" s="67"/>
      <c r="AQ1745" s="67"/>
      <c r="AR1745" s="67"/>
      <c r="AS1745" s="67"/>
      <c r="AT1745" s="67"/>
      <c r="AU1745" s="67"/>
      <c r="AV1745" s="67"/>
      <c r="AW1745" s="67"/>
      <c r="AX1745" s="67"/>
      <c r="AY1745" s="67"/>
      <c r="AZ1745" s="67"/>
      <c r="BA1745" s="67">
        <v>0</v>
      </c>
      <c r="BB1745" s="113">
        <v>13523</v>
      </c>
      <c r="BC1745" s="113">
        <v>4676</v>
      </c>
      <c r="BD1745" s="113"/>
      <c r="BE1745" s="113"/>
      <c r="BF1745" s="113"/>
      <c r="BG1745" s="113"/>
      <c r="BH1745" s="113"/>
      <c r="BI1745" s="113"/>
      <c r="BJ1745" s="113"/>
      <c r="BK1745" s="113"/>
      <c r="BL1745" s="113"/>
      <c r="BM1745" s="113"/>
      <c r="BN1745" s="113"/>
      <c r="BO1745" s="113"/>
      <c r="BP1745" s="113"/>
      <c r="BQ1745" s="113"/>
      <c r="BR1745" s="113"/>
      <c r="BS1745" s="113"/>
      <c r="BT1745" s="113"/>
      <c r="BU1745" s="113"/>
      <c r="BV1745" s="113"/>
      <c r="BW1745" s="113"/>
      <c r="BX1745" s="113"/>
      <c r="BY1745" s="113"/>
      <c r="BZ1745" s="113"/>
      <c r="CA1745" s="67"/>
      <c r="CB1745" s="113"/>
      <c r="CC1745" s="69">
        <f>SUM(Table25[[#This Row],[Contract Amount FY00]:[Contract Amount FY50]])</f>
        <v>18199</v>
      </c>
      <c r="CD1745" s="114"/>
    </row>
    <row r="1746" spans="1:82" x14ac:dyDescent="0.25">
      <c r="A1746" s="122" t="s">
        <v>2022</v>
      </c>
      <c r="B1746" s="122" t="s">
        <v>3015</v>
      </c>
      <c r="C1746" s="122" t="s">
        <v>2719</v>
      </c>
      <c r="E1746" s="26" t="str">
        <f>IFERROR(IF(VLOOKUP(Table25[[#This Row],[Contract No.]],Table3[#All],3,FALSE)="","No","Yes"),"")</f>
        <v>Yes</v>
      </c>
      <c r="F1746" s="107" t="str">
        <f>IFERROR(VLOOKUP(Table25[[#This Row],[Contract No.]],Table3[#All],3,FALSE),"")</f>
        <v>NASPO</v>
      </c>
      <c r="G1746" s="107" t="str">
        <f>IFERROR(IF(Table25[[#This Row],[Cooperative Purchase
(Yes/No)]]="Yes","Yes",IF(VLOOKUP(Table25[[#This Row],[Contract No.]],Table3[#All],1,FALSE)=Table25[[#This Row],[Contract No.]],"Yes","No")),"No")</f>
        <v>Yes</v>
      </c>
      <c r="H1746" s="51">
        <f>IFERROR(VLOOKUP(Table25[[#This Row],[Contract No.]],Table3[#All],4,FALSE),"")</f>
        <v>44805</v>
      </c>
      <c r="I1746" s="28">
        <f>IFERROR(IF(AND(MONTH(Table25[[#This Row],[Contract Start Date]])&gt;6,MONTH(Table25[[#This Row],[Contract Start Date]])&lt;=12),YEAR(Table25[[#This Row],[Contract Start Date]])+1,YEAR(Table25[[#This Row],[Contract Start Date]])),"")</f>
        <v>2023</v>
      </c>
      <c r="J1746" s="108">
        <f>Table25[[#This Row],[FY Formula start]]</f>
        <v>2023</v>
      </c>
      <c r="K1746" s="59" t="str">
        <f>"FY"&amp;" "&amp;Table25[[#This Row],[Year Start]]</f>
        <v>FY 2023</v>
      </c>
      <c r="L1746" s="109">
        <f>IFERROR(VLOOKUP(Table25[[#This Row],[Contract No.]],Table3[#All],5,FALSE),"")</f>
        <v>46521</v>
      </c>
      <c r="M1746" s="110">
        <f>IFERROR(IF(Table25[[#This Row],[Contract End Date]]="99/99/9999","No End",IF(AND(MONTH(Table25[[#This Row],[Contract End Date]])&gt;6,MONTH(Table25[[#This Row],[Contract End Date]])&lt;=12),YEAR(Table25[[#This Row],[Contract End Date]])+1,YEAR(Table25[[#This Row],[Contract End Date]]))),"")</f>
        <v>2027</v>
      </c>
      <c r="N1746" s="111">
        <f>Table25[[#This Row],[FY Formula end]]</f>
        <v>2027</v>
      </c>
      <c r="O1746" s="112" t="str">
        <f>IF(Table25[[#This Row],[Year End]]="No End","No End","FY"&amp;" "&amp;Table25[[#This Row],[Year End]])</f>
        <v>FY 2027</v>
      </c>
      <c r="P1746" s="27"/>
      <c r="Q1746" s="104" t="str">
        <f>_xlfn.IFNA(IF($B1746="","",VLOOKUP($B1746,'SWC Towers'!$A:$Q,$Q$2,FALSE)),"")</f>
        <v/>
      </c>
      <c r="R1746" s="106" t="str">
        <f>_xlfn.IFNA(IF($B1746="","",VLOOKUP($B1746,'SWC Towers'!$A:$Q,$R$2,FALSE)),"")</f>
        <v/>
      </c>
      <c r="S1746" s="106" t="str">
        <f>_xlfn.IFNA(IF($B1746="","",VLOOKUP($B1746,'SWC Towers'!$A:$Q,$S$2,FALSE)),"")</f>
        <v/>
      </c>
      <c r="T1746" s="106" t="str">
        <f>_xlfn.IFNA(IF($B1746="","",VLOOKUP($B1746,'SWC Towers'!$A:$Q,$T$2,FALSE)),"")</f>
        <v/>
      </c>
      <c r="U1746" s="104">
        <f>_xlfn.IFNA(IF($B1746="","",VLOOKUP($B1746,'SWC Towers'!$A:$Q,$U$2,FALSE)),"")</f>
        <v>0.4</v>
      </c>
      <c r="V1746" s="104" t="str">
        <f>_xlfn.IFNA(IF($B1746="","",VLOOKUP($B1746,'SWC Towers'!$A:$Q,$V$2,FALSE)),"")</f>
        <v/>
      </c>
      <c r="W1746" s="104" t="str">
        <f>_xlfn.IFNA(IF($B1746="","",VLOOKUP($B1746,'SWC Towers'!$A:$Q,$W$2,FALSE)),"")</f>
        <v/>
      </c>
      <c r="X1746" s="104" t="str">
        <f>_xlfn.IFNA(IF($B1746="","",VLOOKUP($B1746,'SWC Towers'!$A:$Q,$X$2,FALSE)),"")</f>
        <v/>
      </c>
      <c r="Y1746" s="104">
        <f>_xlfn.IFNA(IF($B1746="","",VLOOKUP($B1746,'SWC Towers'!$A:$Q,$Y$2,FALSE)),"")</f>
        <v>0.3</v>
      </c>
      <c r="Z1746" s="104">
        <f>_xlfn.IFNA(IF($B1746="","",VLOOKUP($B1746,'SWC Towers'!$A:$Q,$Z$2,FALSE)),"")</f>
        <v>0.3</v>
      </c>
      <c r="AA1746" s="104" t="str">
        <f>_xlfn.IFNA(IF($B1746="","",VLOOKUP($B1746,'SWC Towers'!$A:$Q,$AA$2,FALSE)),"")</f>
        <v/>
      </c>
      <c r="AB1746" s="106" t="str">
        <f>_xlfn.IFNA(IF($B1746="","",VLOOKUP($B1746,'SWC Towers'!$A:$Q,$AB$2,FALSE)),"")</f>
        <v/>
      </c>
      <c r="AC1746" s="20">
        <f>SUM(Table25[[#This Row],[IT Tower: Application]:[Other/Non-IT ]])</f>
        <v>1</v>
      </c>
      <c r="AD1746" s="67"/>
      <c r="AE1746" s="67"/>
      <c r="AF1746" s="67"/>
      <c r="AG1746" s="67"/>
      <c r="AH1746" s="67"/>
      <c r="AI1746" s="67"/>
      <c r="AJ1746" s="67"/>
      <c r="AK1746" s="67"/>
      <c r="AL1746" s="67"/>
      <c r="AM1746" s="67"/>
      <c r="AN1746" s="67"/>
      <c r="AO1746" s="67"/>
      <c r="AP1746" s="67"/>
      <c r="AQ1746" s="67"/>
      <c r="AR1746" s="67"/>
      <c r="AS1746" s="67"/>
      <c r="AT1746" s="67"/>
      <c r="AU1746" s="67"/>
      <c r="AV1746" s="67"/>
      <c r="AW1746" s="67"/>
      <c r="AX1746" s="67"/>
      <c r="AY1746" s="67"/>
      <c r="AZ1746" s="67"/>
      <c r="BA1746" s="67"/>
      <c r="BB1746" s="113">
        <v>16108</v>
      </c>
      <c r="BC1746" s="113">
        <v>0</v>
      </c>
      <c r="BD1746" s="113"/>
      <c r="BE1746" s="113"/>
      <c r="BF1746" s="113"/>
      <c r="BG1746" s="113"/>
      <c r="BH1746" s="113"/>
      <c r="BI1746" s="113"/>
      <c r="BJ1746" s="113"/>
      <c r="BK1746" s="113"/>
      <c r="BL1746" s="113"/>
      <c r="BM1746" s="113"/>
      <c r="BN1746" s="113"/>
      <c r="BO1746" s="113"/>
      <c r="BP1746" s="113"/>
      <c r="BQ1746" s="113"/>
      <c r="BR1746" s="113"/>
      <c r="BS1746" s="113"/>
      <c r="BT1746" s="113"/>
      <c r="BU1746" s="113"/>
      <c r="BV1746" s="113"/>
      <c r="BW1746" s="113"/>
      <c r="BX1746" s="113"/>
      <c r="BY1746" s="113"/>
      <c r="BZ1746" s="113"/>
      <c r="CA1746" s="67"/>
      <c r="CB1746" s="113"/>
      <c r="CC1746" s="69">
        <f>SUM(Table25[[#This Row],[Contract Amount FY00]:[Contract Amount FY50]])</f>
        <v>16108</v>
      </c>
      <c r="CD1746" s="114"/>
    </row>
    <row r="1747" spans="1:82" x14ac:dyDescent="0.25">
      <c r="A1747" s="122" t="s">
        <v>2022</v>
      </c>
      <c r="B1747" s="122" t="s">
        <v>3141</v>
      </c>
      <c r="C1747" s="122" t="s">
        <v>2257</v>
      </c>
      <c r="E1747" s="26" t="str">
        <f>IFERROR(IF(VLOOKUP(Table25[[#This Row],[Contract No.]],Table3[#All],3,FALSE)="","No","Yes"),"")</f>
        <v>No</v>
      </c>
      <c r="F1747" s="107" t="str">
        <f>IFERROR(VLOOKUP(Table25[[#This Row],[Contract No.]],Table3[#All],3,FALSE),"")</f>
        <v/>
      </c>
      <c r="G1747" s="107" t="str">
        <f>IFERROR(IF(Table25[[#This Row],[Cooperative Purchase
(Yes/No)]]="Yes","Yes",IF(VLOOKUP(Table25[[#This Row],[Contract No.]],Table3[#All],1,FALSE)=Table25[[#This Row],[Contract No.]],"Yes","No")),"No")</f>
        <v>Yes</v>
      </c>
      <c r="H1747" s="51">
        <f>IFERROR(VLOOKUP(Table25[[#This Row],[Contract No.]],Table3[#All],4,FALSE),"")</f>
        <v>45427</v>
      </c>
      <c r="I1747" s="28">
        <f>IFERROR(IF(AND(MONTH(Table25[[#This Row],[Contract Start Date]])&gt;6,MONTH(Table25[[#This Row],[Contract Start Date]])&lt;=12),YEAR(Table25[[#This Row],[Contract Start Date]])+1,YEAR(Table25[[#This Row],[Contract Start Date]])),"")</f>
        <v>2024</v>
      </c>
      <c r="J1747" s="108">
        <f>Table25[[#This Row],[FY Formula start]]</f>
        <v>2024</v>
      </c>
      <c r="K1747" s="59" t="str">
        <f>"FY"&amp;" "&amp;Table25[[#This Row],[Year Start]]</f>
        <v>FY 2024</v>
      </c>
      <c r="L1747" s="109">
        <f>IFERROR(VLOOKUP(Table25[[#This Row],[Contract No.]],Table3[#All],5,FALSE),"")</f>
        <v>46888</v>
      </c>
      <c r="M1747" s="110">
        <f>IFERROR(IF(Table25[[#This Row],[Contract End Date]]="99/99/9999","No End",IF(AND(MONTH(Table25[[#This Row],[Contract End Date]])&gt;6,MONTH(Table25[[#This Row],[Contract End Date]])&lt;=12),YEAR(Table25[[#This Row],[Contract End Date]])+1,YEAR(Table25[[#This Row],[Contract End Date]]))),"")</f>
        <v>2028</v>
      </c>
      <c r="N1747" s="111">
        <f>Table25[[#This Row],[FY Formula end]]</f>
        <v>2028</v>
      </c>
      <c r="O1747" s="112" t="str">
        <f>IF(Table25[[#This Row],[Year End]]="No End","No End","FY"&amp;" "&amp;Table25[[#This Row],[Year End]])</f>
        <v>FY 2028</v>
      </c>
      <c r="P1747" s="27"/>
      <c r="Q1747" s="104">
        <f>_xlfn.IFNA(IF($B1747="","",VLOOKUP($B1747,'SWC Towers'!$A:$Q,$Q$2,FALSE)),"")</f>
        <v>0.4</v>
      </c>
      <c r="R1747" s="106" t="str">
        <f>_xlfn.IFNA(IF($B1747="","",VLOOKUP($B1747,'SWC Towers'!$A:$Q,$R$2,FALSE)),"")</f>
        <v/>
      </c>
      <c r="S1747" s="106" t="str">
        <f>_xlfn.IFNA(IF($B1747="","",VLOOKUP($B1747,'SWC Towers'!$A:$Q,$S$2,FALSE)),"")</f>
        <v/>
      </c>
      <c r="T1747" s="106">
        <f>_xlfn.IFNA(IF($B1747="","",VLOOKUP($B1747,'SWC Towers'!$A:$Q,$T$2,FALSE)),"")</f>
        <v>0.1</v>
      </c>
      <c r="U1747" s="104" t="str">
        <f>_xlfn.IFNA(IF($B1747="","",VLOOKUP($B1747,'SWC Towers'!$A:$Q,$U$2,FALSE)),"")</f>
        <v/>
      </c>
      <c r="V1747" s="104">
        <f>_xlfn.IFNA(IF($B1747="","",VLOOKUP($B1747,'SWC Towers'!$A:$Q,$V$2,FALSE)),"")</f>
        <v>0.4</v>
      </c>
      <c r="W1747" s="104" t="str">
        <f>_xlfn.IFNA(IF($B1747="","",VLOOKUP($B1747,'SWC Towers'!$A:$Q,$W$2,FALSE)),"")</f>
        <v/>
      </c>
      <c r="X1747" s="104" t="str">
        <f>_xlfn.IFNA(IF($B1747="","",VLOOKUP($B1747,'SWC Towers'!$A:$Q,$X$2,FALSE)),"")</f>
        <v/>
      </c>
      <c r="Y1747" s="104" t="str">
        <f>_xlfn.IFNA(IF($B1747="","",VLOOKUP($B1747,'SWC Towers'!$A:$Q,$Y$2,FALSE)),"")</f>
        <v/>
      </c>
      <c r="Z1747" s="104">
        <f>_xlfn.IFNA(IF($B1747="","",VLOOKUP($B1747,'SWC Towers'!$A:$Q,$Z$2,FALSE)),"")</f>
        <v>0.1</v>
      </c>
      <c r="AA1747" s="104" t="str">
        <f>_xlfn.IFNA(IF($B1747="","",VLOOKUP($B1747,'SWC Towers'!$A:$Q,$AA$2,FALSE)),"")</f>
        <v/>
      </c>
      <c r="AB1747" s="106" t="str">
        <f>_xlfn.IFNA(IF($B1747="","",VLOOKUP($B1747,'SWC Towers'!$A:$Q,$AB$2,FALSE)),"")</f>
        <v/>
      </c>
      <c r="AC1747" s="20">
        <f>SUM(Table25[[#This Row],[IT Tower: Application]:[Other/Non-IT ]])</f>
        <v>1</v>
      </c>
      <c r="AD1747" s="67"/>
      <c r="AE1747" s="67"/>
      <c r="AF1747" s="67"/>
      <c r="AG1747" s="67"/>
      <c r="AH1747" s="67"/>
      <c r="AI1747" s="67"/>
      <c r="AJ1747" s="67"/>
      <c r="AK1747" s="67"/>
      <c r="AL1747" s="67"/>
      <c r="AM1747" s="67"/>
      <c r="AN1747" s="67"/>
      <c r="AO1747" s="67"/>
      <c r="AP1747" s="67"/>
      <c r="AQ1747" s="67"/>
      <c r="AR1747" s="67"/>
      <c r="AS1747" s="67"/>
      <c r="AT1747" s="67"/>
      <c r="AU1747" s="67"/>
      <c r="AV1747" s="67"/>
      <c r="AW1747" s="67"/>
      <c r="AX1747" s="67"/>
      <c r="AY1747" s="67"/>
      <c r="AZ1747" s="67"/>
      <c r="BA1747" s="67"/>
      <c r="BB1747" s="113">
        <v>0</v>
      </c>
      <c r="BC1747" s="113">
        <v>33678</v>
      </c>
      <c r="BD1747" s="113"/>
      <c r="BE1747" s="113"/>
      <c r="BF1747" s="113"/>
      <c r="BG1747" s="113"/>
      <c r="BH1747" s="113"/>
      <c r="BI1747" s="113"/>
      <c r="BJ1747" s="113"/>
      <c r="BK1747" s="113"/>
      <c r="BL1747" s="113"/>
      <c r="BM1747" s="113"/>
      <c r="BN1747" s="113"/>
      <c r="BO1747" s="113"/>
      <c r="BP1747" s="113"/>
      <c r="BQ1747" s="113"/>
      <c r="BR1747" s="113"/>
      <c r="BS1747" s="113"/>
      <c r="BT1747" s="113"/>
      <c r="BU1747" s="113"/>
      <c r="BV1747" s="113"/>
      <c r="BW1747" s="113"/>
      <c r="BX1747" s="113"/>
      <c r="BY1747" s="113"/>
      <c r="BZ1747" s="113"/>
      <c r="CA1747" s="67"/>
      <c r="CB1747" s="113"/>
      <c r="CC1747" s="69">
        <f>SUM(Table25[[#This Row],[Contract Amount FY00]:[Contract Amount FY50]])</f>
        <v>33678</v>
      </c>
      <c r="CD1747" s="114"/>
    </row>
    <row r="1748" spans="1:82" x14ac:dyDescent="0.25">
      <c r="A1748" s="122" t="s">
        <v>2022</v>
      </c>
      <c r="B1748" s="122" t="s">
        <v>3141</v>
      </c>
      <c r="C1748" s="122" t="s">
        <v>3243</v>
      </c>
      <c r="E1748" s="26" t="str">
        <f>IFERROR(IF(VLOOKUP(Table25[[#This Row],[Contract No.]],Table3[#All],3,FALSE)="","No","Yes"),"")</f>
        <v>No</v>
      </c>
      <c r="F1748" s="107" t="str">
        <f>IFERROR(VLOOKUP(Table25[[#This Row],[Contract No.]],Table3[#All],3,FALSE),"")</f>
        <v/>
      </c>
      <c r="G1748" s="107" t="str">
        <f>IFERROR(IF(Table25[[#This Row],[Cooperative Purchase
(Yes/No)]]="Yes","Yes",IF(VLOOKUP(Table25[[#This Row],[Contract No.]],Table3[#All],1,FALSE)=Table25[[#This Row],[Contract No.]],"Yes","No")),"No")</f>
        <v>Yes</v>
      </c>
      <c r="H1748" s="51">
        <f>IFERROR(VLOOKUP(Table25[[#This Row],[Contract No.]],Table3[#All],4,FALSE),"")</f>
        <v>45427</v>
      </c>
      <c r="I1748" s="28">
        <f>IFERROR(IF(AND(MONTH(Table25[[#This Row],[Contract Start Date]])&gt;6,MONTH(Table25[[#This Row],[Contract Start Date]])&lt;=12),YEAR(Table25[[#This Row],[Contract Start Date]])+1,YEAR(Table25[[#This Row],[Contract Start Date]])),"")</f>
        <v>2024</v>
      </c>
      <c r="J1748" s="108">
        <f>Table25[[#This Row],[FY Formula start]]</f>
        <v>2024</v>
      </c>
      <c r="K1748" s="59" t="str">
        <f>"FY"&amp;" "&amp;Table25[[#This Row],[Year Start]]</f>
        <v>FY 2024</v>
      </c>
      <c r="L1748" s="109">
        <f>IFERROR(VLOOKUP(Table25[[#This Row],[Contract No.]],Table3[#All],5,FALSE),"")</f>
        <v>46888</v>
      </c>
      <c r="M1748" s="110">
        <f>IFERROR(IF(Table25[[#This Row],[Contract End Date]]="99/99/9999","No End",IF(AND(MONTH(Table25[[#This Row],[Contract End Date]])&gt;6,MONTH(Table25[[#This Row],[Contract End Date]])&lt;=12),YEAR(Table25[[#This Row],[Contract End Date]])+1,YEAR(Table25[[#This Row],[Contract End Date]]))),"")</f>
        <v>2028</v>
      </c>
      <c r="N1748" s="111">
        <f>Table25[[#This Row],[FY Formula end]]</f>
        <v>2028</v>
      </c>
      <c r="O1748" s="112" t="str">
        <f>IF(Table25[[#This Row],[Year End]]="No End","No End","FY"&amp;" "&amp;Table25[[#This Row],[Year End]])</f>
        <v>FY 2028</v>
      </c>
      <c r="P1748" s="27"/>
      <c r="Q1748" s="104">
        <f>_xlfn.IFNA(IF($B1748="","",VLOOKUP($B1748,'SWC Towers'!$A:$Q,$Q$2,FALSE)),"")</f>
        <v>0.4</v>
      </c>
      <c r="R1748" s="106" t="str">
        <f>_xlfn.IFNA(IF($B1748="","",VLOOKUP($B1748,'SWC Towers'!$A:$Q,$R$2,FALSE)),"")</f>
        <v/>
      </c>
      <c r="S1748" s="106" t="str">
        <f>_xlfn.IFNA(IF($B1748="","",VLOOKUP($B1748,'SWC Towers'!$A:$Q,$S$2,FALSE)),"")</f>
        <v/>
      </c>
      <c r="T1748" s="106">
        <f>_xlfn.IFNA(IF($B1748="","",VLOOKUP($B1748,'SWC Towers'!$A:$Q,$T$2,FALSE)),"")</f>
        <v>0.1</v>
      </c>
      <c r="U1748" s="104" t="str">
        <f>_xlfn.IFNA(IF($B1748="","",VLOOKUP($B1748,'SWC Towers'!$A:$Q,$U$2,FALSE)),"")</f>
        <v/>
      </c>
      <c r="V1748" s="104">
        <f>_xlfn.IFNA(IF($B1748="","",VLOOKUP($B1748,'SWC Towers'!$A:$Q,$V$2,FALSE)),"")</f>
        <v>0.4</v>
      </c>
      <c r="W1748" s="104" t="str">
        <f>_xlfn.IFNA(IF($B1748="","",VLOOKUP($B1748,'SWC Towers'!$A:$Q,$W$2,FALSE)),"")</f>
        <v/>
      </c>
      <c r="X1748" s="104" t="str">
        <f>_xlfn.IFNA(IF($B1748="","",VLOOKUP($B1748,'SWC Towers'!$A:$Q,$X$2,FALSE)),"")</f>
        <v/>
      </c>
      <c r="Y1748" s="104" t="str">
        <f>_xlfn.IFNA(IF($B1748="","",VLOOKUP($B1748,'SWC Towers'!$A:$Q,$Y$2,FALSE)),"")</f>
        <v/>
      </c>
      <c r="Z1748" s="104">
        <f>_xlfn.IFNA(IF($B1748="","",VLOOKUP($B1748,'SWC Towers'!$A:$Q,$Z$2,FALSE)),"")</f>
        <v>0.1</v>
      </c>
      <c r="AA1748" s="104" t="str">
        <f>_xlfn.IFNA(IF($B1748="","",VLOOKUP($B1748,'SWC Towers'!$A:$Q,$AA$2,FALSE)),"")</f>
        <v/>
      </c>
      <c r="AB1748" s="106" t="str">
        <f>_xlfn.IFNA(IF($B1748="","",VLOOKUP($B1748,'SWC Towers'!$A:$Q,$AB$2,FALSE)),"")</f>
        <v/>
      </c>
      <c r="AC1748" s="20">
        <f>SUM(Table25[[#This Row],[IT Tower: Application]:[Other/Non-IT ]])</f>
        <v>1</v>
      </c>
      <c r="AD1748" s="67"/>
      <c r="AE1748" s="67"/>
      <c r="AF1748" s="67"/>
      <c r="AG1748" s="67"/>
      <c r="AH1748" s="67"/>
      <c r="AI1748" s="67"/>
      <c r="AJ1748" s="67"/>
      <c r="AK1748" s="67"/>
      <c r="AL1748" s="67"/>
      <c r="AM1748" s="67"/>
      <c r="AN1748" s="67"/>
      <c r="AO1748" s="67"/>
      <c r="AP1748" s="67"/>
      <c r="AQ1748" s="67"/>
      <c r="AR1748" s="67"/>
      <c r="AS1748" s="67"/>
      <c r="AT1748" s="67"/>
      <c r="AU1748" s="67"/>
      <c r="AV1748" s="67"/>
      <c r="AW1748" s="67"/>
      <c r="AX1748" s="67"/>
      <c r="AY1748" s="67"/>
      <c r="AZ1748" s="67"/>
      <c r="BA1748" s="67"/>
      <c r="BB1748" s="113">
        <v>0</v>
      </c>
      <c r="BC1748" s="113">
        <v>107008</v>
      </c>
      <c r="BD1748" s="113"/>
      <c r="BE1748" s="113"/>
      <c r="BF1748" s="113"/>
      <c r="BG1748" s="113"/>
      <c r="BH1748" s="113"/>
      <c r="BI1748" s="113"/>
      <c r="BJ1748" s="113"/>
      <c r="BK1748" s="113"/>
      <c r="BL1748" s="113"/>
      <c r="BM1748" s="113"/>
      <c r="BN1748" s="113"/>
      <c r="BO1748" s="113"/>
      <c r="BP1748" s="113"/>
      <c r="BQ1748" s="113"/>
      <c r="BR1748" s="113"/>
      <c r="BS1748" s="113"/>
      <c r="BT1748" s="113"/>
      <c r="BU1748" s="113"/>
      <c r="BV1748" s="113"/>
      <c r="BW1748" s="113"/>
      <c r="BX1748" s="113"/>
      <c r="BY1748" s="113"/>
      <c r="BZ1748" s="113"/>
      <c r="CA1748" s="67"/>
      <c r="CB1748" s="113"/>
      <c r="CC1748" s="69">
        <f>SUM(Table25[[#This Row],[Contract Amount FY00]:[Contract Amount FY50]])</f>
        <v>107008</v>
      </c>
      <c r="CD1748" s="114"/>
    </row>
    <row r="1749" spans="1:82" x14ac:dyDescent="0.25">
      <c r="A1749" s="122" t="s">
        <v>2022</v>
      </c>
      <c r="B1749" s="122" t="s">
        <v>3141</v>
      </c>
      <c r="C1749" s="122" t="s">
        <v>1319</v>
      </c>
      <c r="E1749" s="26" t="str">
        <f>IFERROR(IF(VLOOKUP(Table25[[#This Row],[Contract No.]],Table3[#All],3,FALSE)="","No","Yes"),"")</f>
        <v>No</v>
      </c>
      <c r="F1749" s="107" t="str">
        <f>IFERROR(VLOOKUP(Table25[[#This Row],[Contract No.]],Table3[#All],3,FALSE),"")</f>
        <v/>
      </c>
      <c r="G1749" s="107" t="str">
        <f>IFERROR(IF(Table25[[#This Row],[Cooperative Purchase
(Yes/No)]]="Yes","Yes",IF(VLOOKUP(Table25[[#This Row],[Contract No.]],Table3[#All],1,FALSE)=Table25[[#This Row],[Contract No.]],"Yes","No")),"No")</f>
        <v>Yes</v>
      </c>
      <c r="H1749" s="51">
        <f>IFERROR(VLOOKUP(Table25[[#This Row],[Contract No.]],Table3[#All],4,FALSE),"")</f>
        <v>45427</v>
      </c>
      <c r="I1749" s="28">
        <f>IFERROR(IF(AND(MONTH(Table25[[#This Row],[Contract Start Date]])&gt;6,MONTH(Table25[[#This Row],[Contract Start Date]])&lt;=12),YEAR(Table25[[#This Row],[Contract Start Date]])+1,YEAR(Table25[[#This Row],[Contract Start Date]])),"")</f>
        <v>2024</v>
      </c>
      <c r="J1749" s="108">
        <f>Table25[[#This Row],[FY Formula start]]</f>
        <v>2024</v>
      </c>
      <c r="K1749" s="59" t="str">
        <f>"FY"&amp;" "&amp;Table25[[#This Row],[Year Start]]</f>
        <v>FY 2024</v>
      </c>
      <c r="L1749" s="109">
        <f>IFERROR(VLOOKUP(Table25[[#This Row],[Contract No.]],Table3[#All],5,FALSE),"")</f>
        <v>46888</v>
      </c>
      <c r="M1749" s="110">
        <f>IFERROR(IF(Table25[[#This Row],[Contract End Date]]="99/99/9999","No End",IF(AND(MONTH(Table25[[#This Row],[Contract End Date]])&gt;6,MONTH(Table25[[#This Row],[Contract End Date]])&lt;=12),YEAR(Table25[[#This Row],[Contract End Date]])+1,YEAR(Table25[[#This Row],[Contract End Date]]))),"")</f>
        <v>2028</v>
      </c>
      <c r="N1749" s="111">
        <f>Table25[[#This Row],[FY Formula end]]</f>
        <v>2028</v>
      </c>
      <c r="O1749" s="112" t="str">
        <f>IF(Table25[[#This Row],[Year End]]="No End","No End","FY"&amp;" "&amp;Table25[[#This Row],[Year End]])</f>
        <v>FY 2028</v>
      </c>
      <c r="P1749" s="27"/>
      <c r="Q1749" s="104">
        <f>_xlfn.IFNA(IF($B1749="","",VLOOKUP($B1749,'SWC Towers'!$A:$Q,$Q$2,FALSE)),"")</f>
        <v>0.4</v>
      </c>
      <c r="R1749" s="106" t="str">
        <f>_xlfn.IFNA(IF($B1749="","",VLOOKUP($B1749,'SWC Towers'!$A:$Q,$R$2,FALSE)),"")</f>
        <v/>
      </c>
      <c r="S1749" s="106" t="str">
        <f>_xlfn.IFNA(IF($B1749="","",VLOOKUP($B1749,'SWC Towers'!$A:$Q,$S$2,FALSE)),"")</f>
        <v/>
      </c>
      <c r="T1749" s="106">
        <f>_xlfn.IFNA(IF($B1749="","",VLOOKUP($B1749,'SWC Towers'!$A:$Q,$T$2,FALSE)),"")</f>
        <v>0.1</v>
      </c>
      <c r="U1749" s="104" t="str">
        <f>_xlfn.IFNA(IF($B1749="","",VLOOKUP($B1749,'SWC Towers'!$A:$Q,$U$2,FALSE)),"")</f>
        <v/>
      </c>
      <c r="V1749" s="104">
        <f>_xlfn.IFNA(IF($B1749="","",VLOOKUP($B1749,'SWC Towers'!$A:$Q,$V$2,FALSE)),"")</f>
        <v>0.4</v>
      </c>
      <c r="W1749" s="104" t="str">
        <f>_xlfn.IFNA(IF($B1749="","",VLOOKUP($B1749,'SWC Towers'!$A:$Q,$W$2,FALSE)),"")</f>
        <v/>
      </c>
      <c r="X1749" s="104" t="str">
        <f>_xlfn.IFNA(IF($B1749="","",VLOOKUP($B1749,'SWC Towers'!$A:$Q,$X$2,FALSE)),"")</f>
        <v/>
      </c>
      <c r="Y1749" s="104" t="str">
        <f>_xlfn.IFNA(IF($B1749="","",VLOOKUP($B1749,'SWC Towers'!$A:$Q,$Y$2,FALSE)),"")</f>
        <v/>
      </c>
      <c r="Z1749" s="104">
        <f>_xlfn.IFNA(IF($B1749="","",VLOOKUP($B1749,'SWC Towers'!$A:$Q,$Z$2,FALSE)),"")</f>
        <v>0.1</v>
      </c>
      <c r="AA1749" s="104" t="str">
        <f>_xlfn.IFNA(IF($B1749="","",VLOOKUP($B1749,'SWC Towers'!$A:$Q,$AA$2,FALSE)),"")</f>
        <v/>
      </c>
      <c r="AB1749" s="106" t="str">
        <f>_xlfn.IFNA(IF($B1749="","",VLOOKUP($B1749,'SWC Towers'!$A:$Q,$AB$2,FALSE)),"")</f>
        <v/>
      </c>
      <c r="AC1749" s="20">
        <f>SUM(Table25[[#This Row],[IT Tower: Application]:[Other/Non-IT ]])</f>
        <v>1</v>
      </c>
      <c r="AD1749" s="67"/>
      <c r="AE1749" s="67"/>
      <c r="AF1749" s="67"/>
      <c r="AG1749" s="67"/>
      <c r="AH1749" s="67"/>
      <c r="AI1749" s="67"/>
      <c r="AJ1749" s="67"/>
      <c r="AK1749" s="67"/>
      <c r="AL1749" s="67"/>
      <c r="AM1749" s="67"/>
      <c r="AN1749" s="67"/>
      <c r="AO1749" s="67"/>
      <c r="AP1749" s="67"/>
      <c r="AQ1749" s="67"/>
      <c r="AR1749" s="67"/>
      <c r="AS1749" s="67"/>
      <c r="AT1749" s="67"/>
      <c r="AU1749" s="67"/>
      <c r="AV1749" s="67"/>
      <c r="AW1749" s="67"/>
      <c r="AX1749" s="67"/>
      <c r="AY1749" s="67"/>
      <c r="AZ1749" s="67"/>
      <c r="BA1749" s="67"/>
      <c r="BB1749" s="113">
        <v>0</v>
      </c>
      <c r="BC1749" s="113">
        <v>79179</v>
      </c>
      <c r="BD1749" s="113"/>
      <c r="BE1749" s="113"/>
      <c r="BF1749" s="113"/>
      <c r="BG1749" s="113"/>
      <c r="BH1749" s="113"/>
      <c r="BI1749" s="113"/>
      <c r="BJ1749" s="113"/>
      <c r="BK1749" s="113"/>
      <c r="BL1749" s="113"/>
      <c r="BM1749" s="113"/>
      <c r="BN1749" s="113"/>
      <c r="BO1749" s="113"/>
      <c r="BP1749" s="113"/>
      <c r="BQ1749" s="113"/>
      <c r="BR1749" s="113"/>
      <c r="BS1749" s="113"/>
      <c r="BT1749" s="113"/>
      <c r="BU1749" s="113"/>
      <c r="BV1749" s="113"/>
      <c r="BW1749" s="113"/>
      <c r="BX1749" s="113"/>
      <c r="BY1749" s="113"/>
      <c r="BZ1749" s="113"/>
      <c r="CA1749" s="67"/>
      <c r="CB1749" s="113"/>
      <c r="CC1749" s="69">
        <f>SUM(Table25[[#This Row],[Contract Amount FY00]:[Contract Amount FY50]])</f>
        <v>79179</v>
      </c>
      <c r="CD1749" s="114"/>
    </row>
    <row r="1750" spans="1:82" x14ac:dyDescent="0.25">
      <c r="A1750" s="122" t="s">
        <v>2022</v>
      </c>
      <c r="B1750" s="122" t="s">
        <v>3181</v>
      </c>
      <c r="C1750" s="122" t="s">
        <v>1160</v>
      </c>
      <c r="E1750" s="26" t="str">
        <f>IFERROR(IF(VLOOKUP(Table25[[#This Row],[Contract No.]],Table3[#All],3,FALSE)="","No","Yes"),"")</f>
        <v>No</v>
      </c>
      <c r="F1750" s="107" t="str">
        <f>IFERROR(VLOOKUP(Table25[[#This Row],[Contract No.]],Table3[#All],3,FALSE),"")</f>
        <v/>
      </c>
      <c r="G1750" s="107" t="str">
        <f>IFERROR(IF(Table25[[#This Row],[Cooperative Purchase
(Yes/No)]]="Yes","Yes",IF(VLOOKUP(Table25[[#This Row],[Contract No.]],Table3[#All],1,FALSE)=Table25[[#This Row],[Contract No.]],"Yes","No")),"No")</f>
        <v>Yes</v>
      </c>
      <c r="H1750" s="51">
        <f>IFERROR(VLOOKUP(Table25[[#This Row],[Contract No.]],Table3[#All],4,FALSE),"")</f>
        <v>45748</v>
      </c>
      <c r="I1750" s="28">
        <f>IFERROR(IF(AND(MONTH(Table25[[#This Row],[Contract Start Date]])&gt;6,MONTH(Table25[[#This Row],[Contract Start Date]])&lt;=12),YEAR(Table25[[#This Row],[Contract Start Date]])+1,YEAR(Table25[[#This Row],[Contract Start Date]])),"")</f>
        <v>2025</v>
      </c>
      <c r="J1750" s="108">
        <f>Table25[[#This Row],[FY Formula start]]</f>
        <v>2025</v>
      </c>
      <c r="K1750" s="59" t="str">
        <f>"FY"&amp;" "&amp;Table25[[#This Row],[Year Start]]</f>
        <v>FY 2025</v>
      </c>
      <c r="L1750" s="109">
        <f>IFERROR(VLOOKUP(Table25[[#This Row],[Contract No.]],Table3[#All],5,FALSE),"")</f>
        <v>47177</v>
      </c>
      <c r="M1750" s="110">
        <f>IFERROR(IF(Table25[[#This Row],[Contract End Date]]="99/99/9999","No End",IF(AND(MONTH(Table25[[#This Row],[Contract End Date]])&gt;6,MONTH(Table25[[#This Row],[Contract End Date]])&lt;=12),YEAR(Table25[[#This Row],[Contract End Date]])+1,YEAR(Table25[[#This Row],[Contract End Date]]))),"")</f>
        <v>2029</v>
      </c>
      <c r="N1750" s="111">
        <f>Table25[[#This Row],[FY Formula end]]</f>
        <v>2029</v>
      </c>
      <c r="O1750" s="112" t="str">
        <f>IF(Table25[[#This Row],[Year End]]="No End","No End","FY"&amp;" "&amp;Table25[[#This Row],[Year End]])</f>
        <v>FY 2029</v>
      </c>
      <c r="P1750" s="27"/>
      <c r="Q1750" s="104">
        <f>_xlfn.IFNA(IF($B1750="","",VLOOKUP($B1750,'SWC Towers'!$A:$Q,$Q$2,FALSE)),"")</f>
        <v>0.2</v>
      </c>
      <c r="R1750" s="106" t="str">
        <f>_xlfn.IFNA(IF($B1750="","",VLOOKUP($B1750,'SWC Towers'!$A:$Q,$R$2,FALSE)),"")</f>
        <v/>
      </c>
      <c r="S1750" s="106" t="str">
        <f>_xlfn.IFNA(IF($B1750="","",VLOOKUP($B1750,'SWC Towers'!$A:$Q,$S$2,FALSE)),"")</f>
        <v/>
      </c>
      <c r="T1750" s="106" t="str">
        <f>_xlfn.IFNA(IF($B1750="","",VLOOKUP($B1750,'SWC Towers'!$A:$Q,$T$2,FALSE)),"")</f>
        <v/>
      </c>
      <c r="U1750" s="104">
        <f>_xlfn.IFNA(IF($B1750="","",VLOOKUP($B1750,'SWC Towers'!$A:$Q,$U$2,FALSE)),"")</f>
        <v>0.4</v>
      </c>
      <c r="V1750" s="104" t="str">
        <f>_xlfn.IFNA(IF($B1750="","",VLOOKUP($B1750,'SWC Towers'!$A:$Q,$V$2,FALSE)),"")</f>
        <v/>
      </c>
      <c r="W1750" s="104" t="str">
        <f>_xlfn.IFNA(IF($B1750="","",VLOOKUP($B1750,'SWC Towers'!$A:$Q,$W$2,FALSE)),"")</f>
        <v/>
      </c>
      <c r="X1750" s="104" t="str">
        <f>_xlfn.IFNA(IF($B1750="","",VLOOKUP($B1750,'SWC Towers'!$A:$Q,$X$2,FALSE)),"")</f>
        <v/>
      </c>
      <c r="Y1750" s="104">
        <f>_xlfn.IFNA(IF($B1750="","",VLOOKUP($B1750,'SWC Towers'!$A:$Q,$Y$2,FALSE)),"")</f>
        <v>0.2</v>
      </c>
      <c r="Z1750" s="104">
        <f>_xlfn.IFNA(IF($B1750="","",VLOOKUP($B1750,'SWC Towers'!$A:$Q,$Z$2,FALSE)),"")</f>
        <v>0.1</v>
      </c>
      <c r="AA1750" s="104">
        <f>_xlfn.IFNA(IF($B1750="","",VLOOKUP($B1750,'SWC Towers'!$A:$Q,$AA$2,FALSE)),"")</f>
        <v>0.1</v>
      </c>
      <c r="AB1750" s="106" t="str">
        <f>_xlfn.IFNA(IF($B1750="","",VLOOKUP($B1750,'SWC Towers'!$A:$Q,$AB$2,FALSE)),"")</f>
        <v/>
      </c>
      <c r="AC1750" s="20">
        <f>SUM(Table25[[#This Row],[IT Tower: Application]:[Other/Non-IT ]])</f>
        <v>1</v>
      </c>
      <c r="AD1750" s="67"/>
      <c r="AE1750" s="67"/>
      <c r="AF1750" s="67"/>
      <c r="AG1750" s="67"/>
      <c r="AH1750" s="67"/>
      <c r="AI1750" s="67"/>
      <c r="AJ1750" s="67"/>
      <c r="AK1750" s="67"/>
      <c r="AL1750" s="67"/>
      <c r="AM1750" s="67"/>
      <c r="AN1750" s="67"/>
      <c r="AO1750" s="67"/>
      <c r="AP1750" s="67"/>
      <c r="AQ1750" s="67"/>
      <c r="AR1750" s="67"/>
      <c r="AS1750" s="67"/>
      <c r="AT1750" s="67"/>
      <c r="AU1750" s="67"/>
      <c r="AV1750" s="67"/>
      <c r="AW1750" s="67"/>
      <c r="AX1750" s="67"/>
      <c r="AY1750" s="67"/>
      <c r="AZ1750" s="67"/>
      <c r="BA1750" s="67"/>
      <c r="BB1750" s="113"/>
      <c r="BC1750" s="113">
        <v>258</v>
      </c>
      <c r="BD1750" s="113"/>
      <c r="BE1750" s="113"/>
      <c r="BF1750" s="113"/>
      <c r="BG1750" s="113"/>
      <c r="BH1750" s="113"/>
      <c r="BI1750" s="113"/>
      <c r="BJ1750" s="113"/>
      <c r="BK1750" s="113"/>
      <c r="BL1750" s="113"/>
      <c r="BM1750" s="113"/>
      <c r="BN1750" s="113"/>
      <c r="BO1750" s="113"/>
      <c r="BP1750" s="113"/>
      <c r="BQ1750" s="113"/>
      <c r="BR1750" s="113"/>
      <c r="BS1750" s="113"/>
      <c r="BT1750" s="113"/>
      <c r="BU1750" s="113"/>
      <c r="BV1750" s="113"/>
      <c r="BW1750" s="113"/>
      <c r="BX1750" s="113"/>
      <c r="BY1750" s="113"/>
      <c r="BZ1750" s="113"/>
      <c r="CA1750" s="67"/>
      <c r="CB1750" s="113"/>
      <c r="CC1750" s="69">
        <f>SUM(Table25[[#This Row],[Contract Amount FY00]:[Contract Amount FY50]])</f>
        <v>258</v>
      </c>
      <c r="CD1750" s="114"/>
    </row>
    <row r="1751" spans="1:82" x14ac:dyDescent="0.25">
      <c r="A1751" s="122" t="s">
        <v>2022</v>
      </c>
      <c r="B1751" s="122" t="s">
        <v>3145</v>
      </c>
      <c r="C1751" s="122" t="s">
        <v>3123</v>
      </c>
      <c r="E1751" s="26" t="str">
        <f>IFERROR(IF(VLOOKUP(Table25[[#This Row],[Contract No.]],Table3[#All],3,FALSE)="","No","Yes"),"")</f>
        <v>Yes</v>
      </c>
      <c r="F1751" s="107" t="str">
        <f>IFERROR(VLOOKUP(Table25[[#This Row],[Contract No.]],Table3[#All],3,FALSE),"")</f>
        <v>NASPO</v>
      </c>
      <c r="G1751" s="107" t="str">
        <f>IFERROR(IF(Table25[[#This Row],[Cooperative Purchase
(Yes/No)]]="Yes","Yes",IF(VLOOKUP(Table25[[#This Row],[Contract No.]],Table3[#All],1,FALSE)=Table25[[#This Row],[Contract No.]],"Yes","No")),"No")</f>
        <v>Yes</v>
      </c>
      <c r="H1751" s="51">
        <f>IFERROR(VLOOKUP(Table25[[#This Row],[Contract No.]],Table3[#All],4,FALSE),"")</f>
        <v>45138</v>
      </c>
      <c r="I1751" s="28">
        <f>IFERROR(IF(AND(MONTH(Table25[[#This Row],[Contract Start Date]])&gt;6,MONTH(Table25[[#This Row],[Contract Start Date]])&lt;=12),YEAR(Table25[[#This Row],[Contract Start Date]])+1,YEAR(Table25[[#This Row],[Contract Start Date]])),"")</f>
        <v>2024</v>
      </c>
      <c r="J1751" s="108">
        <f>Table25[[#This Row],[FY Formula start]]</f>
        <v>2024</v>
      </c>
      <c r="K1751" s="59" t="str">
        <f>"FY"&amp;" "&amp;Table25[[#This Row],[Year Start]]</f>
        <v>FY 2024</v>
      </c>
      <c r="L1751" s="109">
        <f>IFERROR(VLOOKUP(Table25[[#This Row],[Contract No.]],Table3[#All],5,FALSE),"")</f>
        <v>48426</v>
      </c>
      <c r="M1751" s="110">
        <f>IFERROR(IF(Table25[[#This Row],[Contract End Date]]="99/99/9999","No End",IF(AND(MONTH(Table25[[#This Row],[Contract End Date]])&gt;6,MONTH(Table25[[#This Row],[Contract End Date]])&lt;=12),YEAR(Table25[[#This Row],[Contract End Date]])+1,YEAR(Table25[[#This Row],[Contract End Date]]))),"")</f>
        <v>2033</v>
      </c>
      <c r="N1751" s="111">
        <f>Table25[[#This Row],[FY Formula end]]</f>
        <v>2033</v>
      </c>
      <c r="O1751" s="112" t="str">
        <f>IF(Table25[[#This Row],[Year End]]="No End","No End","FY"&amp;" "&amp;Table25[[#This Row],[Year End]])</f>
        <v>FY 2033</v>
      </c>
      <c r="P1751" s="27"/>
      <c r="Q1751" s="104">
        <f>_xlfn.IFNA(IF($B1751="","",VLOOKUP($B1751,'SWC Towers'!$A:$Q,$Q$2,FALSE)),"")</f>
        <v>0.2</v>
      </c>
      <c r="R1751" s="106">
        <f>_xlfn.IFNA(IF($B1751="","",VLOOKUP($B1751,'SWC Towers'!$A:$Q,$R$2,FALSE)),"")</f>
        <v>0.2</v>
      </c>
      <c r="S1751" s="106" t="str">
        <f>_xlfn.IFNA(IF($B1751="","",VLOOKUP($B1751,'SWC Towers'!$A:$Q,$S$2,FALSE)),"")</f>
        <v/>
      </c>
      <c r="T1751" s="106">
        <f>_xlfn.IFNA(IF($B1751="","",VLOOKUP($B1751,'SWC Towers'!$A:$Q,$T$2,FALSE)),"")</f>
        <v>0.1</v>
      </c>
      <c r="U1751" s="104" t="str">
        <f>_xlfn.IFNA(IF($B1751="","",VLOOKUP($B1751,'SWC Towers'!$A:$Q,$U$2,FALSE)),"")</f>
        <v/>
      </c>
      <c r="V1751" s="104" t="str">
        <f>_xlfn.IFNA(IF($B1751="","",VLOOKUP($B1751,'SWC Towers'!$A:$Q,$V$2,FALSE)),"")</f>
        <v/>
      </c>
      <c r="W1751" s="104">
        <f>_xlfn.IFNA(IF($B1751="","",VLOOKUP($B1751,'SWC Towers'!$A:$Q,$W$2,FALSE)),"")</f>
        <v>0.3</v>
      </c>
      <c r="X1751" s="104" t="str">
        <f>_xlfn.IFNA(IF($B1751="","",VLOOKUP($B1751,'SWC Towers'!$A:$Q,$X$2,FALSE)),"")</f>
        <v/>
      </c>
      <c r="Y1751" s="104" t="str">
        <f>_xlfn.IFNA(IF($B1751="","",VLOOKUP($B1751,'SWC Towers'!$A:$Q,$Y$2,FALSE)),"")</f>
        <v/>
      </c>
      <c r="Z1751" s="104">
        <f>_xlfn.IFNA(IF($B1751="","",VLOOKUP($B1751,'SWC Towers'!$A:$Q,$Z$2,FALSE)),"")</f>
        <v>0.1</v>
      </c>
      <c r="AA1751" s="104" t="str">
        <f>_xlfn.IFNA(IF($B1751="","",VLOOKUP($B1751,'SWC Towers'!$A:$Q,$AA$2,FALSE)),"")</f>
        <v/>
      </c>
      <c r="AB1751" s="106">
        <f>_xlfn.IFNA(IF($B1751="","",VLOOKUP($B1751,'SWC Towers'!$A:$Q,$AB$2,FALSE)),"")</f>
        <v>0.1</v>
      </c>
      <c r="AC1751" s="20">
        <f>SUM(Table25[[#This Row],[IT Tower: Application]:[Other/Non-IT ]])</f>
        <v>1</v>
      </c>
      <c r="AD1751" s="67"/>
      <c r="AE1751" s="67"/>
      <c r="AF1751" s="67"/>
      <c r="AG1751" s="67"/>
      <c r="AH1751" s="67"/>
      <c r="AI1751" s="67"/>
      <c r="AJ1751" s="67"/>
      <c r="AK1751" s="67"/>
      <c r="AL1751" s="67"/>
      <c r="AM1751" s="67"/>
      <c r="AN1751" s="67"/>
      <c r="AO1751" s="67"/>
      <c r="AP1751" s="67"/>
      <c r="AQ1751" s="67"/>
      <c r="AR1751" s="67"/>
      <c r="AS1751" s="67"/>
      <c r="AT1751" s="67"/>
      <c r="AU1751" s="67"/>
      <c r="AV1751" s="67"/>
      <c r="AW1751" s="67"/>
      <c r="AX1751" s="67"/>
      <c r="AY1751" s="67"/>
      <c r="AZ1751" s="67"/>
      <c r="BA1751" s="67"/>
      <c r="BB1751" s="113">
        <v>0</v>
      </c>
      <c r="BC1751" s="113">
        <v>63948</v>
      </c>
      <c r="BD1751" s="113"/>
      <c r="BE1751" s="113"/>
      <c r="BF1751" s="113"/>
      <c r="BG1751" s="113"/>
      <c r="BH1751" s="113"/>
      <c r="BI1751" s="113"/>
      <c r="BJ1751" s="113"/>
      <c r="BK1751" s="113"/>
      <c r="BL1751" s="113"/>
      <c r="BM1751" s="113"/>
      <c r="BN1751" s="113"/>
      <c r="BO1751" s="113"/>
      <c r="BP1751" s="113"/>
      <c r="BQ1751" s="113"/>
      <c r="BR1751" s="113"/>
      <c r="BS1751" s="113"/>
      <c r="BT1751" s="113"/>
      <c r="BU1751" s="113"/>
      <c r="BV1751" s="113"/>
      <c r="BW1751" s="113"/>
      <c r="BX1751" s="113"/>
      <c r="BY1751" s="113"/>
      <c r="BZ1751" s="113"/>
      <c r="CA1751" s="67"/>
      <c r="CB1751" s="113"/>
      <c r="CC1751" s="69">
        <f>SUM(Table25[[#This Row],[Contract Amount FY00]:[Contract Amount FY50]])</f>
        <v>63948</v>
      </c>
      <c r="CD1751" s="114"/>
    </row>
    <row r="1752" spans="1:82" x14ac:dyDescent="0.25">
      <c r="A1752" s="122" t="s">
        <v>2022</v>
      </c>
      <c r="B1752" s="122" t="s">
        <v>3183</v>
      </c>
      <c r="C1752" s="122" t="s">
        <v>3193</v>
      </c>
      <c r="E1752" s="26" t="str">
        <f>IFERROR(IF(VLOOKUP(Table25[[#This Row],[Contract No.]],Table3[#All],3,FALSE)="","No","Yes"),"")</f>
        <v>Yes</v>
      </c>
      <c r="F1752" s="107" t="str">
        <f>IFERROR(VLOOKUP(Table25[[#This Row],[Contract No.]],Table3[#All],3,FALSE),"")</f>
        <v>NASPO</v>
      </c>
      <c r="G1752" s="107" t="str">
        <f>IFERROR(IF(Table25[[#This Row],[Cooperative Purchase
(Yes/No)]]="Yes","Yes",IF(VLOOKUP(Table25[[#This Row],[Contract No.]],Table3[#All],1,FALSE)=Table25[[#This Row],[Contract No.]],"Yes","No")),"No")</f>
        <v>Yes</v>
      </c>
      <c r="H1752" s="51">
        <f>IFERROR(VLOOKUP(Table25[[#This Row],[Contract No.]],Table3[#All],4,FALSE),"")</f>
        <v>45505</v>
      </c>
      <c r="I1752" s="28">
        <f>IFERROR(IF(AND(MONTH(Table25[[#This Row],[Contract Start Date]])&gt;6,MONTH(Table25[[#This Row],[Contract Start Date]])&lt;=12),YEAR(Table25[[#This Row],[Contract Start Date]])+1,YEAR(Table25[[#This Row],[Contract Start Date]])),"")</f>
        <v>2025</v>
      </c>
      <c r="J1752" s="108">
        <f>Table25[[#This Row],[FY Formula start]]</f>
        <v>2025</v>
      </c>
      <c r="K1752" s="59" t="str">
        <f>"FY"&amp;" "&amp;Table25[[#This Row],[Year Start]]</f>
        <v>FY 2025</v>
      </c>
      <c r="L1752" s="109">
        <f>IFERROR(VLOOKUP(Table25[[#This Row],[Contract No.]],Table3[#All],5,FALSE),"")</f>
        <v>47330</v>
      </c>
      <c r="M1752" s="110">
        <f>IFERROR(IF(Table25[[#This Row],[Contract End Date]]="99/99/9999","No End",IF(AND(MONTH(Table25[[#This Row],[Contract End Date]])&gt;6,MONTH(Table25[[#This Row],[Contract End Date]])&lt;=12),YEAR(Table25[[#This Row],[Contract End Date]])+1,YEAR(Table25[[#This Row],[Contract End Date]]))),"")</f>
        <v>2030</v>
      </c>
      <c r="N1752" s="111">
        <f>Table25[[#This Row],[FY Formula end]]</f>
        <v>2030</v>
      </c>
      <c r="O1752" s="112" t="str">
        <f>IF(Table25[[#This Row],[Year End]]="No End","No End","FY"&amp;" "&amp;Table25[[#This Row],[Year End]])</f>
        <v>FY 2030</v>
      </c>
      <c r="P1752" s="27"/>
      <c r="Q1752" s="104">
        <f>_xlfn.IFNA(IF($B1752="","",VLOOKUP($B1752,'SWC Towers'!$A:$Q,$Q$2,FALSE)),"")</f>
        <v>0.2</v>
      </c>
      <c r="R1752" s="106" t="str">
        <f>_xlfn.IFNA(IF($B1752="","",VLOOKUP($B1752,'SWC Towers'!$A:$Q,$R$2,FALSE)),"")</f>
        <v/>
      </c>
      <c r="S1752" s="106">
        <f>_xlfn.IFNA(IF($B1752="","",VLOOKUP($B1752,'SWC Towers'!$A:$Q,$S$2,FALSE)),"")</f>
        <v>0.2</v>
      </c>
      <c r="T1752" s="106" t="str">
        <f>_xlfn.IFNA(IF($B1752="","",VLOOKUP($B1752,'SWC Towers'!$A:$Q,$T$2,FALSE)),"")</f>
        <v/>
      </c>
      <c r="U1752" s="104">
        <f>_xlfn.IFNA(IF($B1752="","",VLOOKUP($B1752,'SWC Towers'!$A:$Q,$U$2,FALSE)),"")</f>
        <v>0.4</v>
      </c>
      <c r="V1752" s="104" t="str">
        <f>_xlfn.IFNA(IF($B1752="","",VLOOKUP($B1752,'SWC Towers'!$A:$Q,$V$2,FALSE)),"")</f>
        <v/>
      </c>
      <c r="W1752" s="104">
        <f>_xlfn.IFNA(IF($B1752="","",VLOOKUP($B1752,'SWC Towers'!$A:$Q,$W$2,FALSE)),"")</f>
        <v>0.2</v>
      </c>
      <c r="X1752" s="104" t="str">
        <f>_xlfn.IFNA(IF($B1752="","",VLOOKUP($B1752,'SWC Towers'!$A:$Q,$X$2,FALSE)),"")</f>
        <v/>
      </c>
      <c r="Y1752" s="104" t="str">
        <f>_xlfn.IFNA(IF($B1752="","",VLOOKUP($B1752,'SWC Towers'!$A:$Q,$Y$2,FALSE)),"")</f>
        <v/>
      </c>
      <c r="Z1752" s="104" t="str">
        <f>_xlfn.IFNA(IF($B1752="","",VLOOKUP($B1752,'SWC Towers'!$A:$Q,$Z$2,FALSE)),"")</f>
        <v/>
      </c>
      <c r="AA1752" s="104" t="str">
        <f>_xlfn.IFNA(IF($B1752="","",VLOOKUP($B1752,'SWC Towers'!$A:$Q,$AA$2,FALSE)),"")</f>
        <v/>
      </c>
      <c r="AB1752" s="106" t="str">
        <f>_xlfn.IFNA(IF($B1752="","",VLOOKUP($B1752,'SWC Towers'!$A:$Q,$AB$2,FALSE)),"")</f>
        <v/>
      </c>
      <c r="AC1752" s="20">
        <f>SUM(Table25[[#This Row],[IT Tower: Application]:[Other/Non-IT ]])</f>
        <v>1</v>
      </c>
      <c r="AD1752" s="67"/>
      <c r="AE1752" s="67"/>
      <c r="AF1752" s="67"/>
      <c r="AG1752" s="67"/>
      <c r="AH1752" s="67"/>
      <c r="AI1752" s="67"/>
      <c r="AJ1752" s="67"/>
      <c r="AK1752" s="67"/>
      <c r="AL1752" s="67"/>
      <c r="AM1752" s="67"/>
      <c r="AN1752" s="67"/>
      <c r="AO1752" s="67"/>
      <c r="AP1752" s="67"/>
      <c r="AQ1752" s="67"/>
      <c r="AR1752" s="67"/>
      <c r="AS1752" s="67"/>
      <c r="AT1752" s="67"/>
      <c r="AU1752" s="67"/>
      <c r="AV1752" s="67"/>
      <c r="AW1752" s="67"/>
      <c r="AX1752" s="67"/>
      <c r="AY1752" s="67"/>
      <c r="AZ1752" s="67"/>
      <c r="BA1752" s="67"/>
      <c r="BB1752" s="113">
        <v>0</v>
      </c>
      <c r="BC1752" s="113">
        <v>13189</v>
      </c>
      <c r="BD1752" s="113"/>
      <c r="BE1752" s="113"/>
      <c r="BF1752" s="113"/>
      <c r="BG1752" s="113"/>
      <c r="BH1752" s="113"/>
      <c r="BI1752" s="113"/>
      <c r="BJ1752" s="113"/>
      <c r="BK1752" s="113"/>
      <c r="BL1752" s="113"/>
      <c r="BM1752" s="113"/>
      <c r="BN1752" s="113"/>
      <c r="BO1752" s="113"/>
      <c r="BP1752" s="113"/>
      <c r="BQ1752" s="113"/>
      <c r="BR1752" s="113"/>
      <c r="BS1752" s="113"/>
      <c r="BT1752" s="113"/>
      <c r="BU1752" s="113"/>
      <c r="BV1752" s="113"/>
      <c r="BW1752" s="113"/>
      <c r="BX1752" s="113"/>
      <c r="BY1752" s="113"/>
      <c r="BZ1752" s="113"/>
      <c r="CA1752" s="67"/>
      <c r="CB1752" s="113"/>
      <c r="CC1752" s="69">
        <f>SUM(Table25[[#This Row],[Contract Amount FY00]:[Contract Amount FY50]])</f>
        <v>13189</v>
      </c>
      <c r="CD1752" s="114"/>
    </row>
    <row r="1753" spans="1:82" x14ac:dyDescent="0.25">
      <c r="A1753" s="122" t="s">
        <v>2023</v>
      </c>
      <c r="B1753" s="122" t="s">
        <v>533</v>
      </c>
      <c r="C1753" s="122" t="s">
        <v>3187</v>
      </c>
      <c r="E1753" s="26" t="str">
        <f>IFERROR(IF(VLOOKUP(Table25[[#This Row],[Contract No.]],Table3[#All],3,FALSE)="","No","Yes"),"")</f>
        <v>No</v>
      </c>
      <c r="F1753" s="107" t="str">
        <f>IFERROR(VLOOKUP(Table25[[#This Row],[Contract No.]],Table3[#All],3,FALSE),"")</f>
        <v/>
      </c>
      <c r="G1753" s="107" t="str">
        <f>IFERROR(IF(Table25[[#This Row],[Cooperative Purchase
(Yes/No)]]="Yes","Yes",IF(VLOOKUP(Table25[[#This Row],[Contract No.]],Table3[#All],1,FALSE)=Table25[[#This Row],[Contract No.]],"Yes","No")),"No")</f>
        <v>Yes</v>
      </c>
      <c r="H1753" s="51">
        <f>IFERROR(VLOOKUP(Table25[[#This Row],[Contract No.]],Table3[#All],4,FALSE),"")</f>
        <v>43556</v>
      </c>
      <c r="I1753" s="28">
        <f>IFERROR(IF(AND(MONTH(Table25[[#This Row],[Contract Start Date]])&gt;6,MONTH(Table25[[#This Row],[Contract Start Date]])&lt;=12),YEAR(Table25[[#This Row],[Contract Start Date]])+1,YEAR(Table25[[#This Row],[Contract Start Date]])),"")</f>
        <v>2019</v>
      </c>
      <c r="J1753" s="108">
        <f>Table25[[#This Row],[FY Formula start]]</f>
        <v>2019</v>
      </c>
      <c r="K1753" s="59" t="str">
        <f>"FY"&amp;" "&amp;Table25[[#This Row],[Year Start]]</f>
        <v>FY 2019</v>
      </c>
      <c r="L1753" s="109">
        <f>IFERROR(VLOOKUP(Table25[[#This Row],[Contract No.]],Table3[#All],5,FALSE),"")</f>
        <v>45747</v>
      </c>
      <c r="M1753" s="110">
        <f>IFERROR(IF(Table25[[#This Row],[Contract End Date]]="99/99/9999","No End",IF(AND(MONTH(Table25[[#This Row],[Contract End Date]])&gt;6,MONTH(Table25[[#This Row],[Contract End Date]])&lt;=12),YEAR(Table25[[#This Row],[Contract End Date]])+1,YEAR(Table25[[#This Row],[Contract End Date]]))),"")</f>
        <v>2025</v>
      </c>
      <c r="N1753" s="111">
        <f>Table25[[#This Row],[FY Formula end]]</f>
        <v>2025</v>
      </c>
      <c r="O1753" s="112" t="str">
        <f>IF(Table25[[#This Row],[Year End]]="No End","No End","FY"&amp;" "&amp;Table25[[#This Row],[Year End]])</f>
        <v>FY 2025</v>
      </c>
      <c r="P1753" s="27"/>
      <c r="Q1753" s="104">
        <f>_xlfn.IFNA(IF($B1753="","",VLOOKUP($B1753,'SWC Towers'!$A:$Q,$Q$2,FALSE)),"")</f>
        <v>0.2</v>
      </c>
      <c r="R1753" s="106">
        <f>_xlfn.IFNA(IF($B1753="","",VLOOKUP($B1753,'SWC Towers'!$A:$Q,$R$2,FALSE)),"")</f>
        <v>0.2</v>
      </c>
      <c r="S1753" s="106" t="str">
        <f>_xlfn.IFNA(IF($B1753="","",VLOOKUP($B1753,'SWC Towers'!$A:$Q,$S$2,FALSE)),"")</f>
        <v/>
      </c>
      <c r="T1753" s="106" t="str">
        <f>_xlfn.IFNA(IF($B1753="","",VLOOKUP($B1753,'SWC Towers'!$A:$Q,$T$2,FALSE)),"")</f>
        <v/>
      </c>
      <c r="U1753" s="104">
        <f>_xlfn.IFNA(IF($B1753="","",VLOOKUP($B1753,'SWC Towers'!$A:$Q,$U$2,FALSE)),"")</f>
        <v>0.2</v>
      </c>
      <c r="V1753" s="104" t="str">
        <f>_xlfn.IFNA(IF($B1753="","",VLOOKUP($B1753,'SWC Towers'!$A:$Q,$V$2,FALSE)),"")</f>
        <v/>
      </c>
      <c r="W1753" s="104">
        <f>_xlfn.IFNA(IF($B1753="","",VLOOKUP($B1753,'SWC Towers'!$A:$Q,$W$2,FALSE)),"")</f>
        <v>0.2</v>
      </c>
      <c r="X1753" s="104" t="str">
        <f>_xlfn.IFNA(IF($B1753="","",VLOOKUP($B1753,'SWC Towers'!$A:$Q,$X$2,FALSE)),"")</f>
        <v/>
      </c>
      <c r="Y1753" s="104" t="str">
        <f>_xlfn.IFNA(IF($B1753="","",VLOOKUP($B1753,'SWC Towers'!$A:$Q,$Y$2,FALSE)),"")</f>
        <v/>
      </c>
      <c r="Z1753" s="104" t="str">
        <f>_xlfn.IFNA(IF($B1753="","",VLOOKUP($B1753,'SWC Towers'!$A:$Q,$Z$2,FALSE)),"")</f>
        <v/>
      </c>
      <c r="AA1753" s="104">
        <f>_xlfn.IFNA(IF($B1753="","",VLOOKUP($B1753,'SWC Towers'!$A:$Q,$AA$2,FALSE)),"")</f>
        <v>0.2</v>
      </c>
      <c r="AB1753" s="106" t="str">
        <f>_xlfn.IFNA(IF($B1753="","",VLOOKUP($B1753,'SWC Towers'!$A:$Q,$AB$2,FALSE)),"")</f>
        <v/>
      </c>
      <c r="AC1753" s="20">
        <f>SUM(Table25[[#This Row],[IT Tower: Application]:[Other/Non-IT ]])</f>
        <v>1</v>
      </c>
      <c r="AD1753" s="67"/>
      <c r="AE1753" s="67"/>
      <c r="AF1753" s="67"/>
      <c r="AG1753" s="67"/>
      <c r="AH1753" s="67"/>
      <c r="AI1753" s="67"/>
      <c r="AJ1753" s="67"/>
      <c r="AK1753" s="67"/>
      <c r="AL1753" s="67"/>
      <c r="AM1753" s="67"/>
      <c r="AN1753" s="67"/>
      <c r="AO1753" s="67"/>
      <c r="AP1753" s="67"/>
      <c r="AQ1753" s="67"/>
      <c r="AR1753" s="67"/>
      <c r="AS1753" s="67"/>
      <c r="AT1753" s="67"/>
      <c r="AU1753" s="67"/>
      <c r="AV1753" s="67"/>
      <c r="AW1753" s="67"/>
      <c r="AX1753" s="67"/>
      <c r="AY1753" s="67">
        <v>61355</v>
      </c>
      <c r="AZ1753" s="67">
        <v>0</v>
      </c>
      <c r="BA1753" s="67"/>
      <c r="BB1753" s="113">
        <v>0</v>
      </c>
      <c r="BC1753" s="113">
        <v>1020</v>
      </c>
      <c r="BD1753" s="113"/>
      <c r="BE1753" s="113"/>
      <c r="BF1753" s="113"/>
      <c r="BG1753" s="113"/>
      <c r="BH1753" s="113"/>
      <c r="BI1753" s="113"/>
      <c r="BJ1753" s="113"/>
      <c r="BK1753" s="113"/>
      <c r="BL1753" s="113"/>
      <c r="BM1753" s="113"/>
      <c r="BN1753" s="113"/>
      <c r="BO1753" s="113"/>
      <c r="BP1753" s="113"/>
      <c r="BQ1753" s="113"/>
      <c r="BR1753" s="113"/>
      <c r="BS1753" s="113"/>
      <c r="BT1753" s="113"/>
      <c r="BU1753" s="113"/>
      <c r="BV1753" s="113"/>
      <c r="BW1753" s="113"/>
      <c r="BX1753" s="113"/>
      <c r="BY1753" s="113"/>
      <c r="BZ1753" s="113"/>
      <c r="CA1753" s="67"/>
      <c r="CB1753" s="113"/>
      <c r="CC1753" s="69">
        <f>SUM(Table25[[#This Row],[Contract Amount FY00]:[Contract Amount FY50]])</f>
        <v>62375</v>
      </c>
      <c r="CD1753" s="114"/>
    </row>
    <row r="1754" spans="1:82" x14ac:dyDescent="0.25">
      <c r="A1754" s="122" t="s">
        <v>2023</v>
      </c>
      <c r="B1754" s="122" t="s">
        <v>705</v>
      </c>
      <c r="C1754" s="122" t="s">
        <v>1777</v>
      </c>
      <c r="E1754" s="26" t="str">
        <f>IFERROR(IF(VLOOKUP(Table25[[#This Row],[Contract No.]],Table3[#All],3,FALSE)="","No","Yes"),"")</f>
        <v>Yes</v>
      </c>
      <c r="F1754" s="107" t="str">
        <f>IFERROR(VLOOKUP(Table25[[#This Row],[Contract No.]],Table3[#All],3,FALSE),"")</f>
        <v>NASPO</v>
      </c>
      <c r="G1754" s="107" t="str">
        <f>IFERROR(IF(Table25[[#This Row],[Cooperative Purchase
(Yes/No)]]="Yes","Yes",IF(VLOOKUP(Table25[[#This Row],[Contract No.]],Table3[#All],1,FALSE)=Table25[[#This Row],[Contract No.]],"Yes","No")),"No")</f>
        <v>Yes</v>
      </c>
      <c r="H1754" s="51">
        <f>IFERROR(VLOOKUP(Table25[[#This Row],[Contract No.]],Table3[#All],4,FALSE),"")</f>
        <v>43647</v>
      </c>
      <c r="I1754" s="28">
        <f>IFERROR(IF(AND(MONTH(Table25[[#This Row],[Contract Start Date]])&gt;6,MONTH(Table25[[#This Row],[Contract Start Date]])&lt;=12),YEAR(Table25[[#This Row],[Contract Start Date]])+1,YEAR(Table25[[#This Row],[Contract Start Date]])),"")</f>
        <v>2020</v>
      </c>
      <c r="J1754" s="108">
        <f>Table25[[#This Row],[FY Formula start]]</f>
        <v>2020</v>
      </c>
      <c r="K1754" s="59" t="str">
        <f>"FY"&amp;" "&amp;Table25[[#This Row],[Year Start]]</f>
        <v>FY 2020</v>
      </c>
      <c r="L1754" s="109">
        <f>IFERROR(VLOOKUP(Table25[[#This Row],[Contract No.]],Table3[#All],5,FALSE),"")</f>
        <v>47360</v>
      </c>
      <c r="M1754" s="110">
        <f>IFERROR(IF(Table25[[#This Row],[Contract End Date]]="99/99/9999","No End",IF(AND(MONTH(Table25[[#This Row],[Contract End Date]])&gt;6,MONTH(Table25[[#This Row],[Contract End Date]])&lt;=12),YEAR(Table25[[#This Row],[Contract End Date]])+1,YEAR(Table25[[#This Row],[Contract End Date]]))),"")</f>
        <v>2030</v>
      </c>
      <c r="N1754" s="111">
        <f>Table25[[#This Row],[FY Formula end]]</f>
        <v>2030</v>
      </c>
      <c r="O1754" s="112" t="str">
        <f>IF(Table25[[#This Row],[Year End]]="No End","No End","FY"&amp;" "&amp;Table25[[#This Row],[Year End]])</f>
        <v>FY 2030</v>
      </c>
      <c r="P1754" s="27"/>
      <c r="Q1754" s="104">
        <f>_xlfn.IFNA(IF($B1754="","",VLOOKUP($B1754,'SWC Towers'!$A:$Q,$Q$2,FALSE)),"")</f>
        <v>0.2</v>
      </c>
      <c r="R1754" s="106" t="str">
        <f>_xlfn.IFNA(IF($B1754="","",VLOOKUP($B1754,'SWC Towers'!$A:$Q,$R$2,FALSE)),"")</f>
        <v/>
      </c>
      <c r="S1754" s="106" t="str">
        <f>_xlfn.IFNA(IF($B1754="","",VLOOKUP($B1754,'SWC Towers'!$A:$Q,$S$2,FALSE)),"")</f>
        <v/>
      </c>
      <c r="T1754" s="106" t="str">
        <f>_xlfn.IFNA(IF($B1754="","",VLOOKUP($B1754,'SWC Towers'!$A:$Q,$T$2,FALSE)),"")</f>
        <v/>
      </c>
      <c r="U1754" s="104">
        <f>_xlfn.IFNA(IF($B1754="","",VLOOKUP($B1754,'SWC Towers'!$A:$Q,$U$2,FALSE)),"")</f>
        <v>0.4</v>
      </c>
      <c r="V1754" s="104" t="str">
        <f>_xlfn.IFNA(IF($B1754="","",VLOOKUP($B1754,'SWC Towers'!$A:$Q,$V$2,FALSE)),"")</f>
        <v/>
      </c>
      <c r="W1754" s="104">
        <f>_xlfn.IFNA(IF($B1754="","",VLOOKUP($B1754,'SWC Towers'!$A:$Q,$W$2,FALSE)),"")</f>
        <v>0.4</v>
      </c>
      <c r="X1754" s="104" t="str">
        <f>_xlfn.IFNA(IF($B1754="","",VLOOKUP($B1754,'SWC Towers'!$A:$Q,$X$2,FALSE)),"")</f>
        <v/>
      </c>
      <c r="Y1754" s="104" t="str">
        <f>_xlfn.IFNA(IF($B1754="","",VLOOKUP($B1754,'SWC Towers'!$A:$Q,$Y$2,FALSE)),"")</f>
        <v/>
      </c>
      <c r="Z1754" s="104" t="str">
        <f>_xlfn.IFNA(IF($B1754="","",VLOOKUP($B1754,'SWC Towers'!$A:$Q,$Z$2,FALSE)),"")</f>
        <v/>
      </c>
      <c r="AA1754" s="104" t="str">
        <f>_xlfn.IFNA(IF($B1754="","",VLOOKUP($B1754,'SWC Towers'!$A:$Q,$AA$2,FALSE)),"")</f>
        <v/>
      </c>
      <c r="AB1754" s="106" t="str">
        <f>_xlfn.IFNA(IF($B1754="","",VLOOKUP($B1754,'SWC Towers'!$A:$Q,$AB$2,FALSE)),"")</f>
        <v/>
      </c>
      <c r="AC1754" s="20">
        <f>SUM(Table25[[#This Row],[IT Tower: Application]:[Other/Non-IT ]])</f>
        <v>1</v>
      </c>
      <c r="AD1754" s="67"/>
      <c r="AE1754" s="67"/>
      <c r="AF1754" s="67"/>
      <c r="AG1754" s="67"/>
      <c r="AH1754" s="67"/>
      <c r="AI1754" s="67"/>
      <c r="AJ1754" s="67"/>
      <c r="AK1754" s="67"/>
      <c r="AL1754" s="67"/>
      <c r="AM1754" s="67"/>
      <c r="AN1754" s="67"/>
      <c r="AO1754" s="67"/>
      <c r="AP1754" s="67"/>
      <c r="AQ1754" s="67"/>
      <c r="AR1754" s="67"/>
      <c r="AS1754" s="67"/>
      <c r="AT1754" s="67"/>
      <c r="AU1754" s="67"/>
      <c r="AV1754" s="67"/>
      <c r="AW1754" s="67"/>
      <c r="AX1754" s="67"/>
      <c r="AY1754" s="67">
        <v>1014</v>
      </c>
      <c r="AZ1754" s="67">
        <v>6746</v>
      </c>
      <c r="BA1754" s="67">
        <v>6757</v>
      </c>
      <c r="BB1754" s="113">
        <v>6695</v>
      </c>
      <c r="BC1754" s="113">
        <v>13874</v>
      </c>
      <c r="BD1754" s="113"/>
      <c r="BE1754" s="113"/>
      <c r="BF1754" s="113"/>
      <c r="BG1754" s="113"/>
      <c r="BH1754" s="113"/>
      <c r="BI1754" s="113"/>
      <c r="BJ1754" s="113"/>
      <c r="BK1754" s="113"/>
      <c r="BL1754" s="113"/>
      <c r="BM1754" s="113"/>
      <c r="BN1754" s="113"/>
      <c r="BO1754" s="113"/>
      <c r="BP1754" s="113"/>
      <c r="BQ1754" s="113"/>
      <c r="BR1754" s="113"/>
      <c r="BS1754" s="113"/>
      <c r="BT1754" s="113"/>
      <c r="BU1754" s="113"/>
      <c r="BV1754" s="113"/>
      <c r="BW1754" s="113"/>
      <c r="BX1754" s="113"/>
      <c r="BY1754" s="113"/>
      <c r="BZ1754" s="113"/>
      <c r="CA1754" s="67"/>
      <c r="CB1754" s="113"/>
      <c r="CC1754" s="69">
        <f>SUM(Table25[[#This Row],[Contract Amount FY00]:[Contract Amount FY50]])</f>
        <v>35086</v>
      </c>
      <c r="CD1754" s="114"/>
    </row>
    <row r="1755" spans="1:82" x14ac:dyDescent="0.25">
      <c r="A1755" s="122" t="s">
        <v>2023</v>
      </c>
      <c r="B1755" s="122" t="s">
        <v>278</v>
      </c>
      <c r="C1755" s="122" t="s">
        <v>3188</v>
      </c>
      <c r="E1755" s="26" t="str">
        <f>IFERROR(IF(VLOOKUP(Table25[[#This Row],[Contract No.]],Table3[#All],3,FALSE)="","No","Yes"),"")</f>
        <v>Yes</v>
      </c>
      <c r="F1755" s="107" t="str">
        <f>IFERROR(VLOOKUP(Table25[[#This Row],[Contract No.]],Table3[#All],3,FALSE),"")</f>
        <v>NASPO</v>
      </c>
      <c r="G1755" s="107" t="str">
        <f>IFERROR(IF(Table25[[#This Row],[Cooperative Purchase
(Yes/No)]]="Yes","Yes",IF(VLOOKUP(Table25[[#This Row],[Contract No.]],Table3[#All],1,FALSE)=Table25[[#This Row],[Contract No.]],"Yes","No")),"No")</f>
        <v>Yes</v>
      </c>
      <c r="H1755" s="51">
        <f>IFERROR(VLOOKUP(Table25[[#This Row],[Contract No.]],Table3[#All],4,FALSE),"")</f>
        <v>42917</v>
      </c>
      <c r="I1755" s="28">
        <f>IFERROR(IF(AND(MONTH(Table25[[#This Row],[Contract Start Date]])&gt;6,MONTH(Table25[[#This Row],[Contract Start Date]])&lt;=12),YEAR(Table25[[#This Row],[Contract Start Date]])+1,YEAR(Table25[[#This Row],[Contract Start Date]])),"")</f>
        <v>2018</v>
      </c>
      <c r="J1755" s="108">
        <f>Table25[[#This Row],[FY Formula start]]</f>
        <v>2018</v>
      </c>
      <c r="K1755" s="59" t="str">
        <f>"FY"&amp;" "&amp;Table25[[#This Row],[Year Start]]</f>
        <v>FY 2018</v>
      </c>
      <c r="L1755" s="109">
        <f>IFERROR(VLOOKUP(Table25[[#This Row],[Contract No.]],Table3[#All],5,FALSE),"")</f>
        <v>46280</v>
      </c>
      <c r="M1755" s="110">
        <f>IFERROR(IF(Table25[[#This Row],[Contract End Date]]="99/99/9999","No End",IF(AND(MONTH(Table25[[#This Row],[Contract End Date]])&gt;6,MONTH(Table25[[#This Row],[Contract End Date]])&lt;=12),YEAR(Table25[[#This Row],[Contract End Date]])+1,YEAR(Table25[[#This Row],[Contract End Date]]))),"")</f>
        <v>2027</v>
      </c>
      <c r="N1755" s="111">
        <f>Table25[[#This Row],[FY Formula end]]</f>
        <v>2027</v>
      </c>
      <c r="O1755" s="112" t="str">
        <f>IF(Table25[[#This Row],[Year End]]="No End","No End","FY"&amp;" "&amp;Table25[[#This Row],[Year End]])</f>
        <v>FY 2027</v>
      </c>
      <c r="P1755" s="27"/>
      <c r="Q1755" s="104">
        <f>_xlfn.IFNA(IF($B1755="","",VLOOKUP($B1755,'SWC Towers'!$A:$Q,$Q$2,FALSE)),"")</f>
        <v>0.4</v>
      </c>
      <c r="R1755" s="106" t="str">
        <f>_xlfn.IFNA(IF($B1755="","",VLOOKUP($B1755,'SWC Towers'!$A:$Q,$R$2,FALSE)),"")</f>
        <v/>
      </c>
      <c r="S1755" s="106" t="str">
        <f>_xlfn.IFNA(IF($B1755="","",VLOOKUP($B1755,'SWC Towers'!$A:$Q,$S$2,FALSE)),"")</f>
        <v/>
      </c>
      <c r="T1755" s="106">
        <f>_xlfn.IFNA(IF($B1755="","",VLOOKUP($B1755,'SWC Towers'!$A:$Q,$T$2,FALSE)),"")</f>
        <v>0.05</v>
      </c>
      <c r="U1755" s="104" t="str">
        <f>_xlfn.IFNA(IF($B1755="","",VLOOKUP($B1755,'SWC Towers'!$A:$Q,$U$2,FALSE)),"")</f>
        <v/>
      </c>
      <c r="V1755" s="104" t="str">
        <f>_xlfn.IFNA(IF($B1755="","",VLOOKUP($B1755,'SWC Towers'!$A:$Q,$V$2,FALSE)),"")</f>
        <v/>
      </c>
      <c r="W1755" s="104">
        <f>_xlfn.IFNA(IF($B1755="","",VLOOKUP($B1755,'SWC Towers'!$A:$Q,$W$2,FALSE)),"")</f>
        <v>0.1</v>
      </c>
      <c r="X1755" s="104" t="str">
        <f>_xlfn.IFNA(IF($B1755="","",VLOOKUP($B1755,'SWC Towers'!$A:$Q,$X$2,FALSE)),"")</f>
        <v/>
      </c>
      <c r="Y1755" s="104">
        <f>_xlfn.IFNA(IF($B1755="","",VLOOKUP($B1755,'SWC Towers'!$A:$Q,$Y$2,FALSE)),"")</f>
        <v>0.05</v>
      </c>
      <c r="Z1755" s="104" t="str">
        <f>_xlfn.IFNA(IF($B1755="","",VLOOKUP($B1755,'SWC Towers'!$A:$Q,$Z$2,FALSE)),"")</f>
        <v/>
      </c>
      <c r="AA1755" s="104">
        <f>_xlfn.IFNA(IF($B1755="","",VLOOKUP($B1755,'SWC Towers'!$A:$Q,$AA$2,FALSE)),"")</f>
        <v>0.4</v>
      </c>
      <c r="AB1755" s="106" t="str">
        <f>_xlfn.IFNA(IF($B1755="","",VLOOKUP($B1755,'SWC Towers'!$A:$Q,$AB$2,FALSE)),"")</f>
        <v/>
      </c>
      <c r="AC1755" s="20">
        <f>SUM(Table25[[#This Row],[IT Tower: Application]:[Other/Non-IT ]])</f>
        <v>1</v>
      </c>
      <c r="AD1755" s="67"/>
      <c r="AE1755" s="67"/>
      <c r="AF1755" s="67"/>
      <c r="AG1755" s="67"/>
      <c r="AH1755" s="67"/>
      <c r="AI1755" s="67"/>
      <c r="AJ1755" s="67"/>
      <c r="AK1755" s="67"/>
      <c r="AL1755" s="67"/>
      <c r="AM1755" s="67"/>
      <c r="AN1755" s="67"/>
      <c r="AO1755" s="67"/>
      <c r="AP1755" s="67"/>
      <c r="AQ1755" s="67"/>
      <c r="AR1755" s="67"/>
      <c r="AS1755" s="67"/>
      <c r="AT1755" s="67"/>
      <c r="AU1755" s="67">
        <v>0</v>
      </c>
      <c r="AV1755" s="67">
        <v>73639</v>
      </c>
      <c r="AW1755" s="67">
        <v>203311</v>
      </c>
      <c r="AX1755" s="67">
        <v>83179</v>
      </c>
      <c r="AY1755" s="67">
        <v>12902</v>
      </c>
      <c r="AZ1755" s="67">
        <v>16354</v>
      </c>
      <c r="BA1755" s="67">
        <v>110336</v>
      </c>
      <c r="BB1755" s="113">
        <v>163151</v>
      </c>
      <c r="BC1755" s="113">
        <v>176931</v>
      </c>
      <c r="BD1755" s="113"/>
      <c r="BE1755" s="113"/>
      <c r="BF1755" s="113"/>
      <c r="BG1755" s="113"/>
      <c r="BH1755" s="113"/>
      <c r="BI1755" s="113"/>
      <c r="BJ1755" s="113"/>
      <c r="BK1755" s="113"/>
      <c r="BL1755" s="113"/>
      <c r="BM1755" s="113"/>
      <c r="BN1755" s="113"/>
      <c r="BO1755" s="113"/>
      <c r="BP1755" s="113"/>
      <c r="BQ1755" s="113"/>
      <c r="BR1755" s="113"/>
      <c r="BS1755" s="113"/>
      <c r="BT1755" s="113"/>
      <c r="BU1755" s="113"/>
      <c r="BV1755" s="113"/>
      <c r="BW1755" s="113"/>
      <c r="BX1755" s="113"/>
      <c r="BY1755" s="113"/>
      <c r="BZ1755" s="113"/>
      <c r="CA1755" s="67"/>
      <c r="CB1755" s="113"/>
      <c r="CC1755" s="69">
        <f>SUM(Table25[[#This Row],[Contract Amount FY00]:[Contract Amount FY50]])</f>
        <v>839803</v>
      </c>
      <c r="CD1755" s="114"/>
    </row>
    <row r="1756" spans="1:82" x14ac:dyDescent="0.25">
      <c r="A1756" s="122" t="s">
        <v>2023</v>
      </c>
      <c r="B1756" s="122" t="s">
        <v>3071</v>
      </c>
      <c r="C1756" s="122" t="s">
        <v>375</v>
      </c>
      <c r="E1756" s="26" t="str">
        <f>IFERROR(IF(VLOOKUP(Table25[[#This Row],[Contract No.]],Table3[#All],3,FALSE)="","No","Yes"),"")</f>
        <v>Yes</v>
      </c>
      <c r="F1756" s="107" t="str">
        <f>IFERROR(VLOOKUP(Table25[[#This Row],[Contract No.]],Table3[#All],3,FALSE),"")</f>
        <v>NASPO</v>
      </c>
      <c r="G1756" s="107" t="str">
        <f>IFERROR(IF(Table25[[#This Row],[Cooperative Purchase
(Yes/No)]]="Yes","Yes",IF(VLOOKUP(Table25[[#This Row],[Contract No.]],Table3[#All],1,FALSE)=Table25[[#This Row],[Contract No.]],"Yes","No")),"No")</f>
        <v>Yes</v>
      </c>
      <c r="H1756" s="51">
        <f>IFERROR(VLOOKUP(Table25[[#This Row],[Contract No.]],Table3[#All],4,FALSE),"")</f>
        <v>45322</v>
      </c>
      <c r="I1756" s="28">
        <f>IFERROR(IF(AND(MONTH(Table25[[#This Row],[Contract Start Date]])&gt;6,MONTH(Table25[[#This Row],[Contract Start Date]])&lt;=12),YEAR(Table25[[#This Row],[Contract Start Date]])+1,YEAR(Table25[[#This Row],[Contract Start Date]])),"")</f>
        <v>2024</v>
      </c>
      <c r="J1756" s="108">
        <f>Table25[[#This Row],[FY Formula start]]</f>
        <v>2024</v>
      </c>
      <c r="K1756" s="59" t="str">
        <f>"FY"&amp;" "&amp;Table25[[#This Row],[Year Start]]</f>
        <v>FY 2024</v>
      </c>
      <c r="L1756" s="109">
        <f>IFERROR(VLOOKUP(Table25[[#This Row],[Contract No.]],Table3[#All],5,FALSE),"")</f>
        <v>46934</v>
      </c>
      <c r="M1756" s="110">
        <f>IFERROR(IF(Table25[[#This Row],[Contract End Date]]="99/99/9999","No End",IF(AND(MONTH(Table25[[#This Row],[Contract End Date]])&gt;6,MONTH(Table25[[#This Row],[Contract End Date]])&lt;=12),YEAR(Table25[[#This Row],[Contract End Date]])+1,YEAR(Table25[[#This Row],[Contract End Date]]))),"")</f>
        <v>2028</v>
      </c>
      <c r="N1756" s="111">
        <f>Table25[[#This Row],[FY Formula end]]</f>
        <v>2028</v>
      </c>
      <c r="O1756" s="112" t="str">
        <f>IF(Table25[[#This Row],[Year End]]="No End","No End","FY"&amp;" "&amp;Table25[[#This Row],[Year End]])</f>
        <v>FY 2028</v>
      </c>
      <c r="P1756" s="27"/>
      <c r="Q1756" s="104" t="str">
        <f>_xlfn.IFNA(IF($B1756="","",VLOOKUP($B1756,'SWC Towers'!$A:$Q,$Q$2,FALSE)),"")</f>
        <v/>
      </c>
      <c r="R1756" s="106">
        <f>_xlfn.IFNA(IF($B1756="","",VLOOKUP($B1756,'SWC Towers'!$A:$Q,$R$2,FALSE)),"")</f>
        <v>0.2</v>
      </c>
      <c r="S1756" s="106" t="str">
        <f>_xlfn.IFNA(IF($B1756="","",VLOOKUP($B1756,'SWC Towers'!$A:$Q,$S$2,FALSE)),"")</f>
        <v/>
      </c>
      <c r="T1756" s="106" t="str">
        <f>_xlfn.IFNA(IF($B1756="","",VLOOKUP($B1756,'SWC Towers'!$A:$Q,$T$2,FALSE)),"")</f>
        <v/>
      </c>
      <c r="U1756" s="104">
        <f>_xlfn.IFNA(IF($B1756="","",VLOOKUP($B1756,'SWC Towers'!$A:$Q,$U$2,FALSE)),"")</f>
        <v>0.6</v>
      </c>
      <c r="V1756" s="104" t="str">
        <f>_xlfn.IFNA(IF($B1756="","",VLOOKUP($B1756,'SWC Towers'!$A:$Q,$V$2,FALSE)),"")</f>
        <v/>
      </c>
      <c r="W1756" s="104" t="str">
        <f>_xlfn.IFNA(IF($B1756="","",VLOOKUP($B1756,'SWC Towers'!$A:$Q,$W$2,FALSE)),"")</f>
        <v/>
      </c>
      <c r="X1756" s="104" t="str">
        <f>_xlfn.IFNA(IF($B1756="","",VLOOKUP($B1756,'SWC Towers'!$A:$Q,$X$2,FALSE)),"")</f>
        <v/>
      </c>
      <c r="Y1756" s="104" t="str">
        <f>_xlfn.IFNA(IF($B1756="","",VLOOKUP($B1756,'SWC Towers'!$A:$Q,$Y$2,FALSE)),"")</f>
        <v/>
      </c>
      <c r="Z1756" s="104" t="str">
        <f>_xlfn.IFNA(IF($B1756="","",VLOOKUP($B1756,'SWC Towers'!$A:$Q,$Z$2,FALSE)),"")</f>
        <v/>
      </c>
      <c r="AA1756" s="104">
        <f>_xlfn.IFNA(IF($B1756="","",VLOOKUP($B1756,'SWC Towers'!$A:$Q,$AA$2,FALSE)),"")</f>
        <v>0.2</v>
      </c>
      <c r="AB1756" s="106" t="str">
        <f>_xlfn.IFNA(IF($B1756="","",VLOOKUP($B1756,'SWC Towers'!$A:$Q,$AB$2,FALSE)),"")</f>
        <v/>
      </c>
      <c r="AC1756" s="20">
        <f>SUM(Table25[[#This Row],[IT Tower: Application]:[Other/Non-IT ]])</f>
        <v>1</v>
      </c>
      <c r="AD1756" s="67"/>
      <c r="AE1756" s="67"/>
      <c r="AF1756" s="67"/>
      <c r="AG1756" s="67"/>
      <c r="AH1756" s="67"/>
      <c r="AI1756" s="67"/>
      <c r="AJ1756" s="67"/>
      <c r="AK1756" s="67"/>
      <c r="AL1756" s="67"/>
      <c r="AM1756" s="67"/>
      <c r="AN1756" s="67"/>
      <c r="AO1756" s="67"/>
      <c r="AP1756" s="67"/>
      <c r="AQ1756" s="67"/>
      <c r="AR1756" s="67"/>
      <c r="AS1756" s="67"/>
      <c r="AT1756" s="67"/>
      <c r="AU1756" s="67"/>
      <c r="AV1756" s="67"/>
      <c r="AW1756" s="67"/>
      <c r="AX1756" s="67"/>
      <c r="AY1756" s="67"/>
      <c r="AZ1756" s="67"/>
      <c r="BA1756" s="67"/>
      <c r="BB1756" s="113">
        <v>8484</v>
      </c>
      <c r="BC1756" s="113">
        <v>10817</v>
      </c>
      <c r="BD1756" s="113"/>
      <c r="BE1756" s="113"/>
      <c r="BF1756" s="113"/>
      <c r="BG1756" s="113"/>
      <c r="BH1756" s="113"/>
      <c r="BI1756" s="113"/>
      <c r="BJ1756" s="113"/>
      <c r="BK1756" s="113"/>
      <c r="BL1756" s="113"/>
      <c r="BM1756" s="113"/>
      <c r="BN1756" s="113"/>
      <c r="BO1756" s="113"/>
      <c r="BP1756" s="113"/>
      <c r="BQ1756" s="113"/>
      <c r="BR1756" s="113"/>
      <c r="BS1756" s="113"/>
      <c r="BT1756" s="113"/>
      <c r="BU1756" s="113"/>
      <c r="BV1756" s="113"/>
      <c r="BW1756" s="113"/>
      <c r="BX1756" s="113"/>
      <c r="BY1756" s="113"/>
      <c r="BZ1756" s="113"/>
      <c r="CA1756" s="67"/>
      <c r="CB1756" s="113"/>
      <c r="CC1756" s="69">
        <f>SUM(Table25[[#This Row],[Contract Amount FY00]:[Contract Amount FY50]])</f>
        <v>19301</v>
      </c>
      <c r="CD1756" s="114"/>
    </row>
    <row r="1757" spans="1:82" x14ac:dyDescent="0.25">
      <c r="A1757" s="122" t="s">
        <v>2023</v>
      </c>
      <c r="B1757" s="122" t="s">
        <v>2245</v>
      </c>
      <c r="C1757" s="122" t="s">
        <v>3131</v>
      </c>
      <c r="E1757" s="26" t="str">
        <f>IFERROR(IF(VLOOKUP(Table25[[#This Row],[Contract No.]],Table3[#All],3,FALSE)="","No","Yes"),"")</f>
        <v>No</v>
      </c>
      <c r="F1757" s="107" t="str">
        <f>IFERROR(VLOOKUP(Table25[[#This Row],[Contract No.]],Table3[#All],3,FALSE),"")</f>
        <v/>
      </c>
      <c r="G1757" s="107" t="str">
        <f>IFERROR(IF(Table25[[#This Row],[Cooperative Purchase
(Yes/No)]]="Yes","Yes",IF(VLOOKUP(Table25[[#This Row],[Contract No.]],Table3[#All],1,FALSE)=Table25[[#This Row],[Contract No.]],"Yes","No")),"No")</f>
        <v>Yes</v>
      </c>
      <c r="H1757" s="51">
        <f>IFERROR(VLOOKUP(Table25[[#This Row],[Contract No.]],Table3[#All],4,FALSE),"")</f>
        <v>43952</v>
      </c>
      <c r="I1757" s="28">
        <f>IFERROR(IF(AND(MONTH(Table25[[#This Row],[Contract Start Date]])&gt;6,MONTH(Table25[[#This Row],[Contract Start Date]])&lt;=12),YEAR(Table25[[#This Row],[Contract Start Date]])+1,YEAR(Table25[[#This Row],[Contract Start Date]])),"")</f>
        <v>2020</v>
      </c>
      <c r="J1757" s="108">
        <f>Table25[[#This Row],[FY Formula start]]</f>
        <v>2020</v>
      </c>
      <c r="K1757" s="59" t="str">
        <f>"FY"&amp;" "&amp;Table25[[#This Row],[Year Start]]</f>
        <v>FY 2020</v>
      </c>
      <c r="L1757" s="109">
        <f>IFERROR(VLOOKUP(Table25[[#This Row],[Contract No.]],Table3[#All],5,FALSE),"")</f>
        <v>46203</v>
      </c>
      <c r="M1757" s="110">
        <f>IFERROR(IF(Table25[[#This Row],[Contract End Date]]="99/99/9999","No End",IF(AND(MONTH(Table25[[#This Row],[Contract End Date]])&gt;6,MONTH(Table25[[#This Row],[Contract End Date]])&lt;=12),YEAR(Table25[[#This Row],[Contract End Date]])+1,YEAR(Table25[[#This Row],[Contract End Date]]))),"")</f>
        <v>2026</v>
      </c>
      <c r="N1757" s="111">
        <f>Table25[[#This Row],[FY Formula end]]</f>
        <v>2026</v>
      </c>
      <c r="O1757" s="112" t="str">
        <f>IF(Table25[[#This Row],[Year End]]="No End","No End","FY"&amp;" "&amp;Table25[[#This Row],[Year End]])</f>
        <v>FY 2026</v>
      </c>
      <c r="P1757" s="27"/>
      <c r="Q1757" s="104" t="str">
        <f>_xlfn.IFNA(IF($B1757="","",VLOOKUP($B1757,'SWC Towers'!$A:$Q,$Q$2,FALSE)),"")</f>
        <v/>
      </c>
      <c r="R1757" s="106" t="str">
        <f>_xlfn.IFNA(IF($B1757="","",VLOOKUP($B1757,'SWC Towers'!$A:$Q,$R$2,FALSE)),"")</f>
        <v/>
      </c>
      <c r="S1757" s="106" t="str">
        <f>_xlfn.IFNA(IF($B1757="","",VLOOKUP($B1757,'SWC Towers'!$A:$Q,$S$2,FALSE)),"")</f>
        <v/>
      </c>
      <c r="T1757" s="106" t="str">
        <f>_xlfn.IFNA(IF($B1757="","",VLOOKUP($B1757,'SWC Towers'!$A:$Q,$T$2,FALSE)),"")</f>
        <v/>
      </c>
      <c r="U1757" s="104">
        <f>_xlfn.IFNA(IF($B1757="","",VLOOKUP($B1757,'SWC Towers'!$A:$Q,$U$2,FALSE)),"")</f>
        <v>0.1</v>
      </c>
      <c r="V1757" s="104" t="str">
        <f>_xlfn.IFNA(IF($B1757="","",VLOOKUP($B1757,'SWC Towers'!$A:$Q,$V$2,FALSE)),"")</f>
        <v/>
      </c>
      <c r="W1757" s="104" t="str">
        <f>_xlfn.IFNA(IF($B1757="","",VLOOKUP($B1757,'SWC Towers'!$A:$Q,$W$2,FALSE)),"")</f>
        <v/>
      </c>
      <c r="X1757" s="104" t="str">
        <f>_xlfn.IFNA(IF($B1757="","",VLOOKUP($B1757,'SWC Towers'!$A:$Q,$X$2,FALSE)),"")</f>
        <v/>
      </c>
      <c r="Y1757" s="104" t="str">
        <f>_xlfn.IFNA(IF($B1757="","",VLOOKUP($B1757,'SWC Towers'!$A:$Q,$Y$2,FALSE)),"")</f>
        <v/>
      </c>
      <c r="Z1757" s="104" t="str">
        <f>_xlfn.IFNA(IF($B1757="","",VLOOKUP($B1757,'SWC Towers'!$A:$Q,$Z$2,FALSE)),"")</f>
        <v/>
      </c>
      <c r="AA1757" s="104" t="str">
        <f>_xlfn.IFNA(IF($B1757="","",VLOOKUP($B1757,'SWC Towers'!$A:$Q,$AA$2,FALSE)),"")</f>
        <v/>
      </c>
      <c r="AB1757" s="106">
        <f>_xlfn.IFNA(IF($B1757="","",VLOOKUP($B1757,'SWC Towers'!$A:$Q,$AB$2,FALSE)),"")</f>
        <v>0.9</v>
      </c>
      <c r="AC1757" s="20">
        <f>SUM(Table25[[#This Row],[IT Tower: Application]:[Other/Non-IT ]])</f>
        <v>1</v>
      </c>
      <c r="AD1757" s="67"/>
      <c r="AE1757" s="67"/>
      <c r="AF1757" s="67"/>
      <c r="AG1757" s="67"/>
      <c r="AH1757" s="67"/>
      <c r="AI1757" s="67"/>
      <c r="AJ1757" s="67"/>
      <c r="AK1757" s="67"/>
      <c r="AL1757" s="67"/>
      <c r="AM1757" s="67"/>
      <c r="AN1757" s="67"/>
      <c r="AO1757" s="67"/>
      <c r="AP1757" s="67"/>
      <c r="AQ1757" s="67"/>
      <c r="AR1757" s="67"/>
      <c r="AS1757" s="67"/>
      <c r="AT1757" s="67"/>
      <c r="AU1757" s="67"/>
      <c r="AV1757" s="67"/>
      <c r="AW1757" s="67"/>
      <c r="AX1757" s="67"/>
      <c r="AY1757" s="67"/>
      <c r="AZ1757" s="67">
        <v>0</v>
      </c>
      <c r="BA1757" s="67">
        <v>499</v>
      </c>
      <c r="BB1757" s="113">
        <v>301</v>
      </c>
      <c r="BC1757" s="113">
        <v>248</v>
      </c>
      <c r="BD1757" s="113"/>
      <c r="BE1757" s="113"/>
      <c r="BF1757" s="113"/>
      <c r="BG1757" s="113"/>
      <c r="BH1757" s="113"/>
      <c r="BI1757" s="113"/>
      <c r="BJ1757" s="113"/>
      <c r="BK1757" s="113"/>
      <c r="BL1757" s="113"/>
      <c r="BM1757" s="113"/>
      <c r="BN1757" s="113"/>
      <c r="BO1757" s="113"/>
      <c r="BP1757" s="113"/>
      <c r="BQ1757" s="113"/>
      <c r="BR1757" s="113"/>
      <c r="BS1757" s="113"/>
      <c r="BT1757" s="113"/>
      <c r="BU1757" s="113"/>
      <c r="BV1757" s="113"/>
      <c r="BW1757" s="113"/>
      <c r="BX1757" s="113"/>
      <c r="BY1757" s="113"/>
      <c r="BZ1757" s="113"/>
      <c r="CA1757" s="67"/>
      <c r="CB1757" s="113"/>
      <c r="CC1757" s="69">
        <f>SUM(Table25[[#This Row],[Contract Amount FY00]:[Contract Amount FY50]])</f>
        <v>1048</v>
      </c>
      <c r="CD1757" s="114"/>
    </row>
    <row r="1758" spans="1:82" x14ac:dyDescent="0.25">
      <c r="A1758" s="122" t="s">
        <v>2023</v>
      </c>
      <c r="B1758" s="122" t="s">
        <v>2245</v>
      </c>
      <c r="C1758" s="122" t="s">
        <v>3192</v>
      </c>
      <c r="E1758" s="26" t="str">
        <f>IFERROR(IF(VLOOKUP(Table25[[#This Row],[Contract No.]],Table3[#All],3,FALSE)="","No","Yes"),"")</f>
        <v>No</v>
      </c>
      <c r="F1758" s="107" t="str">
        <f>IFERROR(VLOOKUP(Table25[[#This Row],[Contract No.]],Table3[#All],3,FALSE),"")</f>
        <v/>
      </c>
      <c r="G1758" s="107" t="str">
        <f>IFERROR(IF(Table25[[#This Row],[Cooperative Purchase
(Yes/No)]]="Yes","Yes",IF(VLOOKUP(Table25[[#This Row],[Contract No.]],Table3[#All],1,FALSE)=Table25[[#This Row],[Contract No.]],"Yes","No")),"No")</f>
        <v>Yes</v>
      </c>
      <c r="H1758" s="51">
        <f>IFERROR(VLOOKUP(Table25[[#This Row],[Contract No.]],Table3[#All],4,FALSE),"")</f>
        <v>43952</v>
      </c>
      <c r="I1758" s="28">
        <f>IFERROR(IF(AND(MONTH(Table25[[#This Row],[Contract Start Date]])&gt;6,MONTH(Table25[[#This Row],[Contract Start Date]])&lt;=12),YEAR(Table25[[#This Row],[Contract Start Date]])+1,YEAR(Table25[[#This Row],[Contract Start Date]])),"")</f>
        <v>2020</v>
      </c>
      <c r="J1758" s="108">
        <f>Table25[[#This Row],[FY Formula start]]</f>
        <v>2020</v>
      </c>
      <c r="K1758" s="59" t="str">
        <f>"FY"&amp;" "&amp;Table25[[#This Row],[Year Start]]</f>
        <v>FY 2020</v>
      </c>
      <c r="L1758" s="109">
        <f>IFERROR(VLOOKUP(Table25[[#This Row],[Contract No.]],Table3[#All],5,FALSE),"")</f>
        <v>46203</v>
      </c>
      <c r="M1758" s="110">
        <f>IFERROR(IF(Table25[[#This Row],[Contract End Date]]="99/99/9999","No End",IF(AND(MONTH(Table25[[#This Row],[Contract End Date]])&gt;6,MONTH(Table25[[#This Row],[Contract End Date]])&lt;=12),YEAR(Table25[[#This Row],[Contract End Date]])+1,YEAR(Table25[[#This Row],[Contract End Date]]))),"")</f>
        <v>2026</v>
      </c>
      <c r="N1758" s="111">
        <f>Table25[[#This Row],[FY Formula end]]</f>
        <v>2026</v>
      </c>
      <c r="O1758" s="112" t="str">
        <f>IF(Table25[[#This Row],[Year End]]="No End","No End","FY"&amp;" "&amp;Table25[[#This Row],[Year End]])</f>
        <v>FY 2026</v>
      </c>
      <c r="P1758" s="27"/>
      <c r="Q1758" s="104" t="str">
        <f>_xlfn.IFNA(IF($B1758="","",VLOOKUP($B1758,'SWC Towers'!$A:$Q,$Q$2,FALSE)),"")</f>
        <v/>
      </c>
      <c r="R1758" s="106" t="str">
        <f>_xlfn.IFNA(IF($B1758="","",VLOOKUP($B1758,'SWC Towers'!$A:$Q,$R$2,FALSE)),"")</f>
        <v/>
      </c>
      <c r="S1758" s="106" t="str">
        <f>_xlfn.IFNA(IF($B1758="","",VLOOKUP($B1758,'SWC Towers'!$A:$Q,$S$2,FALSE)),"")</f>
        <v/>
      </c>
      <c r="T1758" s="106" t="str">
        <f>_xlfn.IFNA(IF($B1758="","",VLOOKUP($B1758,'SWC Towers'!$A:$Q,$T$2,FALSE)),"")</f>
        <v/>
      </c>
      <c r="U1758" s="104">
        <f>_xlfn.IFNA(IF($B1758="","",VLOOKUP($B1758,'SWC Towers'!$A:$Q,$U$2,FALSE)),"")</f>
        <v>0.1</v>
      </c>
      <c r="V1758" s="104" t="str">
        <f>_xlfn.IFNA(IF($B1758="","",VLOOKUP($B1758,'SWC Towers'!$A:$Q,$V$2,FALSE)),"")</f>
        <v/>
      </c>
      <c r="W1758" s="104" t="str">
        <f>_xlfn.IFNA(IF($B1758="","",VLOOKUP($B1758,'SWC Towers'!$A:$Q,$W$2,FALSE)),"")</f>
        <v/>
      </c>
      <c r="X1758" s="104" t="str">
        <f>_xlfn.IFNA(IF($B1758="","",VLOOKUP($B1758,'SWC Towers'!$A:$Q,$X$2,FALSE)),"")</f>
        <v/>
      </c>
      <c r="Y1758" s="104" t="str">
        <f>_xlfn.IFNA(IF($B1758="","",VLOOKUP($B1758,'SWC Towers'!$A:$Q,$Y$2,FALSE)),"")</f>
        <v/>
      </c>
      <c r="Z1758" s="104" t="str">
        <f>_xlfn.IFNA(IF($B1758="","",VLOOKUP($B1758,'SWC Towers'!$A:$Q,$Z$2,FALSE)),"")</f>
        <v/>
      </c>
      <c r="AA1758" s="104" t="str">
        <f>_xlfn.IFNA(IF($B1758="","",VLOOKUP($B1758,'SWC Towers'!$A:$Q,$AA$2,FALSE)),"")</f>
        <v/>
      </c>
      <c r="AB1758" s="106">
        <f>_xlfn.IFNA(IF($B1758="","",VLOOKUP($B1758,'SWC Towers'!$A:$Q,$AB$2,FALSE)),"")</f>
        <v>0.9</v>
      </c>
      <c r="AC1758" s="20">
        <f>SUM(Table25[[#This Row],[IT Tower: Application]:[Other/Non-IT ]])</f>
        <v>1</v>
      </c>
      <c r="AD1758" s="67"/>
      <c r="AE1758" s="67"/>
      <c r="AF1758" s="67"/>
      <c r="AG1758" s="67"/>
      <c r="AH1758" s="67"/>
      <c r="AI1758" s="67"/>
      <c r="AJ1758" s="67"/>
      <c r="AK1758" s="67"/>
      <c r="AL1758" s="67"/>
      <c r="AM1758" s="67"/>
      <c r="AN1758" s="67"/>
      <c r="AO1758" s="67"/>
      <c r="AP1758" s="67"/>
      <c r="AQ1758" s="67"/>
      <c r="AR1758" s="67"/>
      <c r="AS1758" s="67"/>
      <c r="AT1758" s="67"/>
      <c r="AU1758" s="67"/>
      <c r="AV1758" s="67"/>
      <c r="AW1758" s="67"/>
      <c r="AX1758" s="67"/>
      <c r="AY1758" s="67">
        <v>757</v>
      </c>
      <c r="AZ1758" s="67">
        <v>609</v>
      </c>
      <c r="BA1758" s="67">
        <v>0</v>
      </c>
      <c r="BB1758" s="113"/>
      <c r="BC1758" s="113"/>
      <c r="BD1758" s="113"/>
      <c r="BE1758" s="113"/>
      <c r="BF1758" s="113"/>
      <c r="BG1758" s="113"/>
      <c r="BH1758" s="113"/>
      <c r="BI1758" s="113"/>
      <c r="BJ1758" s="113"/>
      <c r="BK1758" s="113"/>
      <c r="BL1758" s="113"/>
      <c r="BM1758" s="113"/>
      <c r="BN1758" s="113"/>
      <c r="BO1758" s="113"/>
      <c r="BP1758" s="113"/>
      <c r="BQ1758" s="113"/>
      <c r="BR1758" s="113"/>
      <c r="BS1758" s="113"/>
      <c r="BT1758" s="113"/>
      <c r="BU1758" s="113"/>
      <c r="BV1758" s="113"/>
      <c r="BW1758" s="113"/>
      <c r="BX1758" s="113"/>
      <c r="BY1758" s="113"/>
      <c r="BZ1758" s="113"/>
      <c r="CA1758" s="67"/>
      <c r="CB1758" s="113"/>
      <c r="CC1758" s="69">
        <f>SUM(Table25[[#This Row],[Contract Amount FY00]:[Contract Amount FY50]])</f>
        <v>1366</v>
      </c>
      <c r="CD1758" s="114"/>
    </row>
    <row r="1759" spans="1:82" x14ac:dyDescent="0.25">
      <c r="A1759" s="122" t="s">
        <v>2023</v>
      </c>
      <c r="B1759" s="122" t="s">
        <v>2245</v>
      </c>
      <c r="C1759" s="122" t="s">
        <v>2273</v>
      </c>
      <c r="E1759" s="26" t="str">
        <f>IFERROR(IF(VLOOKUP(Table25[[#This Row],[Contract No.]],Table3[#All],3,FALSE)="","No","Yes"),"")</f>
        <v>No</v>
      </c>
      <c r="F1759" s="107" t="str">
        <f>IFERROR(VLOOKUP(Table25[[#This Row],[Contract No.]],Table3[#All],3,FALSE),"")</f>
        <v/>
      </c>
      <c r="G1759" s="107" t="str">
        <f>IFERROR(IF(Table25[[#This Row],[Cooperative Purchase
(Yes/No)]]="Yes","Yes",IF(VLOOKUP(Table25[[#This Row],[Contract No.]],Table3[#All],1,FALSE)=Table25[[#This Row],[Contract No.]],"Yes","No")),"No")</f>
        <v>Yes</v>
      </c>
      <c r="H1759" s="51">
        <f>IFERROR(VLOOKUP(Table25[[#This Row],[Contract No.]],Table3[#All],4,FALSE),"")</f>
        <v>43952</v>
      </c>
      <c r="I1759" s="28">
        <f>IFERROR(IF(AND(MONTH(Table25[[#This Row],[Contract Start Date]])&gt;6,MONTH(Table25[[#This Row],[Contract Start Date]])&lt;=12),YEAR(Table25[[#This Row],[Contract Start Date]])+1,YEAR(Table25[[#This Row],[Contract Start Date]])),"")</f>
        <v>2020</v>
      </c>
      <c r="J1759" s="108">
        <f>Table25[[#This Row],[FY Formula start]]</f>
        <v>2020</v>
      </c>
      <c r="K1759" s="59" t="str">
        <f>"FY"&amp;" "&amp;Table25[[#This Row],[Year Start]]</f>
        <v>FY 2020</v>
      </c>
      <c r="L1759" s="109">
        <f>IFERROR(VLOOKUP(Table25[[#This Row],[Contract No.]],Table3[#All],5,FALSE),"")</f>
        <v>46203</v>
      </c>
      <c r="M1759" s="110">
        <f>IFERROR(IF(Table25[[#This Row],[Contract End Date]]="99/99/9999","No End",IF(AND(MONTH(Table25[[#This Row],[Contract End Date]])&gt;6,MONTH(Table25[[#This Row],[Contract End Date]])&lt;=12),YEAR(Table25[[#This Row],[Contract End Date]])+1,YEAR(Table25[[#This Row],[Contract End Date]]))),"")</f>
        <v>2026</v>
      </c>
      <c r="N1759" s="111">
        <f>Table25[[#This Row],[FY Formula end]]</f>
        <v>2026</v>
      </c>
      <c r="O1759" s="112" t="str">
        <f>IF(Table25[[#This Row],[Year End]]="No End","No End","FY"&amp;" "&amp;Table25[[#This Row],[Year End]])</f>
        <v>FY 2026</v>
      </c>
      <c r="P1759" s="27"/>
      <c r="Q1759" s="104" t="str">
        <f>_xlfn.IFNA(IF($B1759="","",VLOOKUP($B1759,'SWC Towers'!$A:$Q,$Q$2,FALSE)),"")</f>
        <v/>
      </c>
      <c r="R1759" s="106" t="str">
        <f>_xlfn.IFNA(IF($B1759="","",VLOOKUP($B1759,'SWC Towers'!$A:$Q,$R$2,FALSE)),"")</f>
        <v/>
      </c>
      <c r="S1759" s="106" t="str">
        <f>_xlfn.IFNA(IF($B1759="","",VLOOKUP($B1759,'SWC Towers'!$A:$Q,$S$2,FALSE)),"")</f>
        <v/>
      </c>
      <c r="T1759" s="106" t="str">
        <f>_xlfn.IFNA(IF($B1759="","",VLOOKUP($B1759,'SWC Towers'!$A:$Q,$T$2,FALSE)),"")</f>
        <v/>
      </c>
      <c r="U1759" s="104">
        <f>_xlfn.IFNA(IF($B1759="","",VLOOKUP($B1759,'SWC Towers'!$A:$Q,$U$2,FALSE)),"")</f>
        <v>0.1</v>
      </c>
      <c r="V1759" s="104" t="str">
        <f>_xlfn.IFNA(IF($B1759="","",VLOOKUP($B1759,'SWC Towers'!$A:$Q,$V$2,FALSE)),"")</f>
        <v/>
      </c>
      <c r="W1759" s="104" t="str">
        <f>_xlfn.IFNA(IF($B1759="","",VLOOKUP($B1759,'SWC Towers'!$A:$Q,$W$2,FALSE)),"")</f>
        <v/>
      </c>
      <c r="X1759" s="104" t="str">
        <f>_xlfn.IFNA(IF($B1759="","",VLOOKUP($B1759,'SWC Towers'!$A:$Q,$X$2,FALSE)),"")</f>
        <v/>
      </c>
      <c r="Y1759" s="104" t="str">
        <f>_xlfn.IFNA(IF($B1759="","",VLOOKUP($B1759,'SWC Towers'!$A:$Q,$Y$2,FALSE)),"")</f>
        <v/>
      </c>
      <c r="Z1759" s="104" t="str">
        <f>_xlfn.IFNA(IF($B1759="","",VLOOKUP($B1759,'SWC Towers'!$A:$Q,$Z$2,FALSE)),"")</f>
        <v/>
      </c>
      <c r="AA1759" s="104" t="str">
        <f>_xlfn.IFNA(IF($B1759="","",VLOOKUP($B1759,'SWC Towers'!$A:$Q,$AA$2,FALSE)),"")</f>
        <v/>
      </c>
      <c r="AB1759" s="106">
        <f>_xlfn.IFNA(IF($B1759="","",VLOOKUP($B1759,'SWC Towers'!$A:$Q,$AB$2,FALSE)),"")</f>
        <v>0.9</v>
      </c>
      <c r="AC1759" s="20">
        <f>SUM(Table25[[#This Row],[IT Tower: Application]:[Other/Non-IT ]])</f>
        <v>1</v>
      </c>
      <c r="AD1759" s="67"/>
      <c r="AE1759" s="67"/>
      <c r="AF1759" s="67"/>
      <c r="AG1759" s="67"/>
      <c r="AH1759" s="67"/>
      <c r="AI1759" s="67"/>
      <c r="AJ1759" s="67"/>
      <c r="AK1759" s="67"/>
      <c r="AL1759" s="67"/>
      <c r="AM1759" s="67"/>
      <c r="AN1759" s="67"/>
      <c r="AO1759" s="67"/>
      <c r="AP1759" s="67"/>
      <c r="AQ1759" s="67"/>
      <c r="AR1759" s="67"/>
      <c r="AS1759" s="67"/>
      <c r="AT1759" s="67"/>
      <c r="AU1759" s="67"/>
      <c r="AV1759" s="67"/>
      <c r="AW1759" s="67"/>
      <c r="AX1759" s="67"/>
      <c r="AY1759" s="67"/>
      <c r="AZ1759" s="67"/>
      <c r="BA1759" s="67"/>
      <c r="BB1759" s="113">
        <v>0</v>
      </c>
      <c r="BC1759" s="113">
        <v>237</v>
      </c>
      <c r="BD1759" s="113"/>
      <c r="BE1759" s="113"/>
      <c r="BF1759" s="113"/>
      <c r="BG1759" s="113"/>
      <c r="BH1759" s="113"/>
      <c r="BI1759" s="113"/>
      <c r="BJ1759" s="113"/>
      <c r="BK1759" s="113"/>
      <c r="BL1759" s="113"/>
      <c r="BM1759" s="113"/>
      <c r="BN1759" s="113"/>
      <c r="BO1759" s="113"/>
      <c r="BP1759" s="113"/>
      <c r="BQ1759" s="113"/>
      <c r="BR1759" s="113"/>
      <c r="BS1759" s="113"/>
      <c r="BT1759" s="113"/>
      <c r="BU1759" s="113"/>
      <c r="BV1759" s="113"/>
      <c r="BW1759" s="113"/>
      <c r="BX1759" s="113"/>
      <c r="BY1759" s="113"/>
      <c r="BZ1759" s="113"/>
      <c r="CA1759" s="67"/>
      <c r="CB1759" s="113"/>
      <c r="CC1759" s="69">
        <f>SUM(Table25[[#This Row],[Contract Amount FY00]:[Contract Amount FY50]])</f>
        <v>237</v>
      </c>
      <c r="CD1759" s="114"/>
    </row>
    <row r="1760" spans="1:82" x14ac:dyDescent="0.25">
      <c r="A1760" s="122" t="s">
        <v>2023</v>
      </c>
      <c r="B1760" s="122" t="s">
        <v>526</v>
      </c>
      <c r="C1760" s="122" t="s">
        <v>3206</v>
      </c>
      <c r="E1760" s="26" t="str">
        <f>IFERROR(IF(VLOOKUP(Table25[[#This Row],[Contract No.]],Table3[#All],3,FALSE)="","No","Yes"),"")</f>
        <v>Yes</v>
      </c>
      <c r="F1760" s="107" t="str">
        <f>IFERROR(VLOOKUP(Table25[[#This Row],[Contract No.]],Table3[#All],3,FALSE),"")</f>
        <v>NASPO</v>
      </c>
      <c r="G1760" s="107" t="str">
        <f>IFERROR(IF(Table25[[#This Row],[Cooperative Purchase
(Yes/No)]]="Yes","Yes",IF(VLOOKUP(Table25[[#This Row],[Contract No.]],Table3[#All],1,FALSE)=Table25[[#This Row],[Contract No.]],"Yes","No")),"No")</f>
        <v>Yes</v>
      </c>
      <c r="H1760" s="51">
        <f>IFERROR(VLOOKUP(Table25[[#This Row],[Contract No.]],Table3[#All],4,FALSE),"")</f>
        <v>43892</v>
      </c>
      <c r="I1760" s="28">
        <f>IFERROR(IF(AND(MONTH(Table25[[#This Row],[Contract Start Date]])&gt;6,MONTH(Table25[[#This Row],[Contract Start Date]])&lt;=12),YEAR(Table25[[#This Row],[Contract Start Date]])+1,YEAR(Table25[[#This Row],[Contract Start Date]])),"")</f>
        <v>2020</v>
      </c>
      <c r="J1760" s="108">
        <f>Table25[[#This Row],[FY Formula start]]</f>
        <v>2020</v>
      </c>
      <c r="K1760" s="59" t="str">
        <f>"FY"&amp;" "&amp;Table25[[#This Row],[Year Start]]</f>
        <v>FY 2020</v>
      </c>
      <c r="L1760" s="109">
        <f>IFERROR(VLOOKUP(Table25[[#This Row],[Contract No.]],Table3[#All],5,FALSE),"")</f>
        <v>45504</v>
      </c>
      <c r="M1760" s="110">
        <f>IFERROR(IF(Table25[[#This Row],[Contract End Date]]="99/99/9999","No End",IF(AND(MONTH(Table25[[#This Row],[Contract End Date]])&gt;6,MONTH(Table25[[#This Row],[Contract End Date]])&lt;=12),YEAR(Table25[[#This Row],[Contract End Date]])+1,YEAR(Table25[[#This Row],[Contract End Date]]))),"")</f>
        <v>2025</v>
      </c>
      <c r="N1760" s="111">
        <f>Table25[[#This Row],[FY Formula end]]</f>
        <v>2025</v>
      </c>
      <c r="O1760" s="112" t="str">
        <f>IF(Table25[[#This Row],[Year End]]="No End","No End","FY"&amp;" "&amp;Table25[[#This Row],[Year End]])</f>
        <v>FY 2025</v>
      </c>
      <c r="P1760" s="27"/>
      <c r="Q1760" s="104" t="str">
        <f>_xlfn.IFNA(IF($B1760="","",VLOOKUP($B1760,'SWC Towers'!$A:$Q,$Q$2,FALSE)),"")</f>
        <v/>
      </c>
      <c r="R1760" s="106">
        <f>_xlfn.IFNA(IF($B1760="","",VLOOKUP($B1760,'SWC Towers'!$A:$Q,$R$2,FALSE)),"")</f>
        <v>0.1</v>
      </c>
      <c r="S1760" s="106" t="str">
        <f>_xlfn.IFNA(IF($B1760="","",VLOOKUP($B1760,'SWC Towers'!$A:$Q,$S$2,FALSE)),"")</f>
        <v/>
      </c>
      <c r="T1760" s="106">
        <f>_xlfn.IFNA(IF($B1760="","",VLOOKUP($B1760,'SWC Towers'!$A:$Q,$T$2,FALSE)),"")</f>
        <v>0.05</v>
      </c>
      <c r="U1760" s="104">
        <f>_xlfn.IFNA(IF($B1760="","",VLOOKUP($B1760,'SWC Towers'!$A:$Q,$U$2,FALSE)),"")</f>
        <v>0.65</v>
      </c>
      <c r="V1760" s="104" t="str">
        <f>_xlfn.IFNA(IF($B1760="","",VLOOKUP($B1760,'SWC Towers'!$A:$Q,$V$2,FALSE)),"")</f>
        <v/>
      </c>
      <c r="W1760" s="104">
        <f>_xlfn.IFNA(IF($B1760="","",VLOOKUP($B1760,'SWC Towers'!$A:$Q,$W$2,FALSE)),"")</f>
        <v>0.1</v>
      </c>
      <c r="X1760" s="104" t="str">
        <f>_xlfn.IFNA(IF($B1760="","",VLOOKUP($B1760,'SWC Towers'!$A:$Q,$X$2,FALSE)),"")</f>
        <v/>
      </c>
      <c r="Y1760" s="104" t="str">
        <f>_xlfn.IFNA(IF($B1760="","",VLOOKUP($B1760,'SWC Towers'!$A:$Q,$Y$2,FALSE)),"")</f>
        <v/>
      </c>
      <c r="Z1760" s="104">
        <f>_xlfn.IFNA(IF($B1760="","",VLOOKUP($B1760,'SWC Towers'!$A:$Q,$Z$2,FALSE)),"")</f>
        <v>0.1</v>
      </c>
      <c r="AA1760" s="104" t="str">
        <f>_xlfn.IFNA(IF($B1760="","",VLOOKUP($B1760,'SWC Towers'!$A:$Q,$AA$2,FALSE)),"")</f>
        <v/>
      </c>
      <c r="AB1760" s="106" t="str">
        <f>_xlfn.IFNA(IF($B1760="","",VLOOKUP($B1760,'SWC Towers'!$A:$Q,$AB$2,FALSE)),"")</f>
        <v/>
      </c>
      <c r="AC1760" s="20">
        <f>SUM(Table25[[#This Row],[IT Tower: Application]:[Other/Non-IT ]])</f>
        <v>1</v>
      </c>
      <c r="AD1760" s="67"/>
      <c r="AE1760" s="67"/>
      <c r="AF1760" s="67"/>
      <c r="AG1760" s="67"/>
      <c r="AH1760" s="67"/>
      <c r="AI1760" s="67"/>
      <c r="AJ1760" s="67"/>
      <c r="AK1760" s="67"/>
      <c r="AL1760" s="67"/>
      <c r="AM1760" s="67"/>
      <c r="AN1760" s="67"/>
      <c r="AO1760" s="67"/>
      <c r="AP1760" s="67"/>
      <c r="AQ1760" s="67"/>
      <c r="AR1760" s="67"/>
      <c r="AS1760" s="67"/>
      <c r="AT1760" s="67"/>
      <c r="AU1760" s="67"/>
      <c r="AV1760" s="67"/>
      <c r="AW1760" s="67"/>
      <c r="AX1760" s="67"/>
      <c r="AY1760" s="67"/>
      <c r="AZ1760" s="67"/>
      <c r="BA1760" s="67">
        <v>0</v>
      </c>
      <c r="BB1760" s="113">
        <v>18720</v>
      </c>
      <c r="BC1760" s="113"/>
      <c r="BD1760" s="113"/>
      <c r="BE1760" s="113"/>
      <c r="BF1760" s="113"/>
      <c r="BG1760" s="113"/>
      <c r="BH1760" s="113"/>
      <c r="BI1760" s="113"/>
      <c r="BJ1760" s="113"/>
      <c r="BK1760" s="113"/>
      <c r="BL1760" s="113"/>
      <c r="BM1760" s="113"/>
      <c r="BN1760" s="113"/>
      <c r="BO1760" s="113"/>
      <c r="BP1760" s="113"/>
      <c r="BQ1760" s="113"/>
      <c r="BR1760" s="113"/>
      <c r="BS1760" s="113"/>
      <c r="BT1760" s="113"/>
      <c r="BU1760" s="113"/>
      <c r="BV1760" s="113"/>
      <c r="BW1760" s="113"/>
      <c r="BX1760" s="113"/>
      <c r="BY1760" s="113"/>
      <c r="BZ1760" s="113"/>
      <c r="CA1760" s="67"/>
      <c r="CB1760" s="113"/>
      <c r="CC1760" s="69">
        <f>SUM(Table25[[#This Row],[Contract Amount FY00]:[Contract Amount FY50]])</f>
        <v>18720</v>
      </c>
      <c r="CD1760" s="114"/>
    </row>
    <row r="1761" spans="1:82" x14ac:dyDescent="0.25">
      <c r="A1761" s="122" t="s">
        <v>2023</v>
      </c>
      <c r="B1761" s="122" t="s">
        <v>286</v>
      </c>
      <c r="C1761" s="122" t="s">
        <v>1268</v>
      </c>
      <c r="E1761" s="26" t="str">
        <f>IFERROR(IF(VLOOKUP(Table25[[#This Row],[Contract No.]],Table3[#All],3,FALSE)="","No","Yes"),"")</f>
        <v>No</v>
      </c>
      <c r="F1761" s="107" t="str">
        <f>IFERROR(VLOOKUP(Table25[[#This Row],[Contract No.]],Table3[#All],3,FALSE),"")</f>
        <v/>
      </c>
      <c r="G1761" s="107" t="str">
        <f>IFERROR(IF(Table25[[#This Row],[Cooperative Purchase
(Yes/No)]]="Yes","Yes",IF(VLOOKUP(Table25[[#This Row],[Contract No.]],Table3[#All],1,FALSE)=Table25[[#This Row],[Contract No.]],"Yes","No")),"No")</f>
        <v>Yes</v>
      </c>
      <c r="H1761" s="51">
        <f>IFERROR(VLOOKUP(Table25[[#This Row],[Contract No.]],Table3[#All],4,FALSE),"")</f>
        <v>42401</v>
      </c>
      <c r="I1761" s="28">
        <f>IFERROR(IF(AND(MONTH(Table25[[#This Row],[Contract Start Date]])&gt;6,MONTH(Table25[[#This Row],[Contract Start Date]])&lt;=12),YEAR(Table25[[#This Row],[Contract Start Date]])+1,YEAR(Table25[[#This Row],[Contract Start Date]])),"")</f>
        <v>2016</v>
      </c>
      <c r="J1761" s="108">
        <f>Table25[[#This Row],[FY Formula start]]</f>
        <v>2016</v>
      </c>
      <c r="K1761" s="59" t="str">
        <f>"FY"&amp;" "&amp;Table25[[#This Row],[Year Start]]</f>
        <v>FY 2016</v>
      </c>
      <c r="L1761" s="109">
        <f>IFERROR(VLOOKUP(Table25[[#This Row],[Contract No.]],Table3[#All],5,FALSE),"")</f>
        <v>72717</v>
      </c>
      <c r="M1761" s="110">
        <f>IFERROR(IF(Table25[[#This Row],[Contract End Date]]="99/99/9999","No End",IF(AND(MONTH(Table25[[#This Row],[Contract End Date]])&gt;6,MONTH(Table25[[#This Row],[Contract End Date]])&lt;=12),YEAR(Table25[[#This Row],[Contract End Date]])+1,YEAR(Table25[[#This Row],[Contract End Date]]))),"")</f>
        <v>2099</v>
      </c>
      <c r="N1761" s="111">
        <f>Table25[[#This Row],[FY Formula end]]</f>
        <v>2099</v>
      </c>
      <c r="O1761" s="112" t="str">
        <f>IF(Table25[[#This Row],[Year End]]="No End","No End","FY"&amp;" "&amp;Table25[[#This Row],[Year End]])</f>
        <v>FY 2099</v>
      </c>
      <c r="P1761" s="27"/>
      <c r="Q1761" s="104">
        <f>_xlfn.IFNA(IF($B1761="","",VLOOKUP($B1761,'SWC Towers'!$A:$Q,$Q$2,FALSE)),"")</f>
        <v>0.5</v>
      </c>
      <c r="R1761" s="106" t="str">
        <f>_xlfn.IFNA(IF($B1761="","",VLOOKUP($B1761,'SWC Towers'!$A:$Q,$R$2,FALSE)),"")</f>
        <v/>
      </c>
      <c r="S1761" s="106" t="str">
        <f>_xlfn.IFNA(IF($B1761="","",VLOOKUP($B1761,'SWC Towers'!$A:$Q,$S$2,FALSE)),"")</f>
        <v/>
      </c>
      <c r="T1761" s="106">
        <f>_xlfn.IFNA(IF($B1761="","",VLOOKUP($B1761,'SWC Towers'!$A:$Q,$T$2,FALSE)),"")</f>
        <v>0.5</v>
      </c>
      <c r="U1761" s="104" t="str">
        <f>_xlfn.IFNA(IF($B1761="","",VLOOKUP($B1761,'SWC Towers'!$A:$Q,$U$2,FALSE)),"")</f>
        <v/>
      </c>
      <c r="V1761" s="104" t="str">
        <f>_xlfn.IFNA(IF($B1761="","",VLOOKUP($B1761,'SWC Towers'!$A:$Q,$V$2,FALSE)),"")</f>
        <v/>
      </c>
      <c r="W1761" s="104" t="str">
        <f>_xlfn.IFNA(IF($B1761="","",VLOOKUP($B1761,'SWC Towers'!$A:$Q,$W$2,FALSE)),"")</f>
        <v/>
      </c>
      <c r="X1761" s="104" t="str">
        <f>_xlfn.IFNA(IF($B1761="","",VLOOKUP($B1761,'SWC Towers'!$A:$Q,$X$2,FALSE)),"")</f>
        <v/>
      </c>
      <c r="Y1761" s="104" t="str">
        <f>_xlfn.IFNA(IF($B1761="","",VLOOKUP($B1761,'SWC Towers'!$A:$Q,$Y$2,FALSE)),"")</f>
        <v/>
      </c>
      <c r="Z1761" s="104" t="str">
        <f>_xlfn.IFNA(IF($B1761="","",VLOOKUP($B1761,'SWC Towers'!$A:$Q,$Z$2,FALSE)),"")</f>
        <v/>
      </c>
      <c r="AA1761" s="104" t="str">
        <f>_xlfn.IFNA(IF($B1761="","",VLOOKUP($B1761,'SWC Towers'!$A:$Q,$AA$2,FALSE)),"")</f>
        <v/>
      </c>
      <c r="AB1761" s="106" t="str">
        <f>_xlfn.IFNA(IF($B1761="","",VLOOKUP($B1761,'SWC Towers'!$A:$Q,$AB$2,FALSE)),"")</f>
        <v/>
      </c>
      <c r="AC1761" s="20">
        <f>SUM(Table25[[#This Row],[IT Tower: Application]:[Other/Non-IT ]])</f>
        <v>1</v>
      </c>
      <c r="AD1761" s="67"/>
      <c r="AE1761" s="67"/>
      <c r="AF1761" s="67"/>
      <c r="AG1761" s="67"/>
      <c r="AH1761" s="67"/>
      <c r="AI1761" s="67"/>
      <c r="AJ1761" s="67"/>
      <c r="AK1761" s="67"/>
      <c r="AL1761" s="67"/>
      <c r="AM1761" s="67"/>
      <c r="AN1761" s="67"/>
      <c r="AO1761" s="67"/>
      <c r="AP1761" s="67"/>
      <c r="AQ1761" s="67"/>
      <c r="AR1761" s="67"/>
      <c r="AS1761" s="67"/>
      <c r="AT1761" s="67"/>
      <c r="AU1761" s="67"/>
      <c r="AV1761" s="67"/>
      <c r="AW1761" s="67">
        <v>237</v>
      </c>
      <c r="AX1761" s="67">
        <v>1027</v>
      </c>
      <c r="AY1761" s="67">
        <v>948</v>
      </c>
      <c r="AZ1761" s="67">
        <v>948</v>
      </c>
      <c r="BA1761" s="67">
        <v>948</v>
      </c>
      <c r="BB1761" s="113">
        <v>869</v>
      </c>
      <c r="BC1761" s="113">
        <v>10248</v>
      </c>
      <c r="BD1761" s="113"/>
      <c r="BE1761" s="113"/>
      <c r="BF1761" s="113"/>
      <c r="BG1761" s="113"/>
      <c r="BH1761" s="113"/>
      <c r="BI1761" s="113"/>
      <c r="BJ1761" s="113"/>
      <c r="BK1761" s="113"/>
      <c r="BL1761" s="113"/>
      <c r="BM1761" s="113"/>
      <c r="BN1761" s="113"/>
      <c r="BO1761" s="113"/>
      <c r="BP1761" s="113"/>
      <c r="BQ1761" s="113"/>
      <c r="BR1761" s="113"/>
      <c r="BS1761" s="113"/>
      <c r="BT1761" s="113"/>
      <c r="BU1761" s="113"/>
      <c r="BV1761" s="113"/>
      <c r="BW1761" s="113"/>
      <c r="BX1761" s="113"/>
      <c r="BY1761" s="113"/>
      <c r="BZ1761" s="113"/>
      <c r="CA1761" s="67"/>
      <c r="CB1761" s="113"/>
      <c r="CC1761" s="69">
        <f>SUM(Table25[[#This Row],[Contract Amount FY00]:[Contract Amount FY50]])</f>
        <v>15225</v>
      </c>
      <c r="CD1761" s="114"/>
    </row>
    <row r="1762" spans="1:82" x14ac:dyDescent="0.25">
      <c r="A1762" s="122" t="s">
        <v>2023</v>
      </c>
      <c r="B1762" s="122" t="s">
        <v>286</v>
      </c>
      <c r="C1762" s="122" t="s">
        <v>2186</v>
      </c>
      <c r="E1762" s="26" t="str">
        <f>IFERROR(IF(VLOOKUP(Table25[[#This Row],[Contract No.]],Table3[#All],3,FALSE)="","No","Yes"),"")</f>
        <v>No</v>
      </c>
      <c r="F1762" s="107" t="str">
        <f>IFERROR(VLOOKUP(Table25[[#This Row],[Contract No.]],Table3[#All],3,FALSE),"")</f>
        <v/>
      </c>
      <c r="G1762" s="107" t="str">
        <f>IFERROR(IF(Table25[[#This Row],[Cooperative Purchase
(Yes/No)]]="Yes","Yes",IF(VLOOKUP(Table25[[#This Row],[Contract No.]],Table3[#All],1,FALSE)=Table25[[#This Row],[Contract No.]],"Yes","No")),"No")</f>
        <v>Yes</v>
      </c>
      <c r="H1762" s="51">
        <f>IFERROR(VLOOKUP(Table25[[#This Row],[Contract No.]],Table3[#All],4,FALSE),"")</f>
        <v>42401</v>
      </c>
      <c r="I1762" s="28">
        <f>IFERROR(IF(AND(MONTH(Table25[[#This Row],[Contract Start Date]])&gt;6,MONTH(Table25[[#This Row],[Contract Start Date]])&lt;=12),YEAR(Table25[[#This Row],[Contract Start Date]])+1,YEAR(Table25[[#This Row],[Contract Start Date]])),"")</f>
        <v>2016</v>
      </c>
      <c r="J1762" s="108">
        <f>Table25[[#This Row],[FY Formula start]]</f>
        <v>2016</v>
      </c>
      <c r="K1762" s="59" t="str">
        <f>"FY"&amp;" "&amp;Table25[[#This Row],[Year Start]]</f>
        <v>FY 2016</v>
      </c>
      <c r="L1762" s="109">
        <f>IFERROR(VLOOKUP(Table25[[#This Row],[Contract No.]],Table3[#All],5,FALSE),"")</f>
        <v>72717</v>
      </c>
      <c r="M1762" s="110">
        <f>IFERROR(IF(Table25[[#This Row],[Contract End Date]]="99/99/9999","No End",IF(AND(MONTH(Table25[[#This Row],[Contract End Date]])&gt;6,MONTH(Table25[[#This Row],[Contract End Date]])&lt;=12),YEAR(Table25[[#This Row],[Contract End Date]])+1,YEAR(Table25[[#This Row],[Contract End Date]]))),"")</f>
        <v>2099</v>
      </c>
      <c r="N1762" s="111">
        <f>Table25[[#This Row],[FY Formula end]]</f>
        <v>2099</v>
      </c>
      <c r="O1762" s="112" t="str">
        <f>IF(Table25[[#This Row],[Year End]]="No End","No End","FY"&amp;" "&amp;Table25[[#This Row],[Year End]])</f>
        <v>FY 2099</v>
      </c>
      <c r="P1762" s="27"/>
      <c r="Q1762" s="104">
        <f>_xlfn.IFNA(IF($B1762="","",VLOOKUP($B1762,'SWC Towers'!$A:$Q,$Q$2,FALSE)),"")</f>
        <v>0.5</v>
      </c>
      <c r="R1762" s="106" t="str">
        <f>_xlfn.IFNA(IF($B1762="","",VLOOKUP($B1762,'SWC Towers'!$A:$Q,$R$2,FALSE)),"")</f>
        <v/>
      </c>
      <c r="S1762" s="106" t="str">
        <f>_xlfn.IFNA(IF($B1762="","",VLOOKUP($B1762,'SWC Towers'!$A:$Q,$S$2,FALSE)),"")</f>
        <v/>
      </c>
      <c r="T1762" s="106">
        <f>_xlfn.IFNA(IF($B1762="","",VLOOKUP($B1762,'SWC Towers'!$A:$Q,$T$2,FALSE)),"")</f>
        <v>0.5</v>
      </c>
      <c r="U1762" s="104" t="str">
        <f>_xlfn.IFNA(IF($B1762="","",VLOOKUP($B1762,'SWC Towers'!$A:$Q,$U$2,FALSE)),"")</f>
        <v/>
      </c>
      <c r="V1762" s="104" t="str">
        <f>_xlfn.IFNA(IF($B1762="","",VLOOKUP($B1762,'SWC Towers'!$A:$Q,$V$2,FALSE)),"")</f>
        <v/>
      </c>
      <c r="W1762" s="104" t="str">
        <f>_xlfn.IFNA(IF($B1762="","",VLOOKUP($B1762,'SWC Towers'!$A:$Q,$W$2,FALSE)),"")</f>
        <v/>
      </c>
      <c r="X1762" s="104" t="str">
        <f>_xlfn.IFNA(IF($B1762="","",VLOOKUP($B1762,'SWC Towers'!$A:$Q,$X$2,FALSE)),"")</f>
        <v/>
      </c>
      <c r="Y1762" s="104" t="str">
        <f>_xlfn.IFNA(IF($B1762="","",VLOOKUP($B1762,'SWC Towers'!$A:$Q,$Y$2,FALSE)),"")</f>
        <v/>
      </c>
      <c r="Z1762" s="104" t="str">
        <f>_xlfn.IFNA(IF($B1762="","",VLOOKUP($B1762,'SWC Towers'!$A:$Q,$Z$2,FALSE)),"")</f>
        <v/>
      </c>
      <c r="AA1762" s="104" t="str">
        <f>_xlfn.IFNA(IF($B1762="","",VLOOKUP($B1762,'SWC Towers'!$A:$Q,$AA$2,FALSE)),"")</f>
        <v/>
      </c>
      <c r="AB1762" s="106" t="str">
        <f>_xlfn.IFNA(IF($B1762="","",VLOOKUP($B1762,'SWC Towers'!$A:$Q,$AB$2,FALSE)),"")</f>
        <v/>
      </c>
      <c r="AC1762" s="20">
        <f>SUM(Table25[[#This Row],[IT Tower: Application]:[Other/Non-IT ]])</f>
        <v>1</v>
      </c>
      <c r="AD1762" s="67"/>
      <c r="AE1762" s="67"/>
      <c r="AF1762" s="67"/>
      <c r="AG1762" s="67"/>
      <c r="AH1762" s="67"/>
      <c r="AI1762" s="67"/>
      <c r="AJ1762" s="67"/>
      <c r="AK1762" s="67"/>
      <c r="AL1762" s="67"/>
      <c r="AM1762" s="67"/>
      <c r="AN1762" s="67"/>
      <c r="AO1762" s="67"/>
      <c r="AP1762" s="67"/>
      <c r="AQ1762" s="67"/>
      <c r="AR1762" s="67"/>
      <c r="AS1762" s="67"/>
      <c r="AT1762" s="67"/>
      <c r="AU1762" s="67"/>
      <c r="AV1762" s="67"/>
      <c r="AW1762" s="67"/>
      <c r="AX1762" s="67"/>
      <c r="AY1762" s="67">
        <v>30250</v>
      </c>
      <c r="AZ1762" s="67">
        <v>99406</v>
      </c>
      <c r="BA1762" s="67">
        <v>123840</v>
      </c>
      <c r="BB1762" s="113">
        <v>120011</v>
      </c>
      <c r="BC1762" s="113">
        <v>242063</v>
      </c>
      <c r="BD1762" s="113"/>
      <c r="BE1762" s="113"/>
      <c r="BF1762" s="113"/>
      <c r="BG1762" s="113"/>
      <c r="BH1762" s="113"/>
      <c r="BI1762" s="113"/>
      <c r="BJ1762" s="113"/>
      <c r="BK1762" s="113"/>
      <c r="BL1762" s="113"/>
      <c r="BM1762" s="113"/>
      <c r="BN1762" s="113"/>
      <c r="BO1762" s="113"/>
      <c r="BP1762" s="113"/>
      <c r="BQ1762" s="113"/>
      <c r="BR1762" s="113"/>
      <c r="BS1762" s="113"/>
      <c r="BT1762" s="113"/>
      <c r="BU1762" s="113"/>
      <c r="BV1762" s="113"/>
      <c r="BW1762" s="113"/>
      <c r="BX1762" s="113"/>
      <c r="BY1762" s="113"/>
      <c r="BZ1762" s="113"/>
      <c r="CA1762" s="67"/>
      <c r="CB1762" s="113"/>
      <c r="CC1762" s="69">
        <f>SUM(Table25[[#This Row],[Contract Amount FY00]:[Contract Amount FY50]])</f>
        <v>615570</v>
      </c>
      <c r="CD1762" s="114"/>
    </row>
    <row r="1763" spans="1:82" x14ac:dyDescent="0.25">
      <c r="A1763" s="122" t="s">
        <v>2023</v>
      </c>
      <c r="B1763" s="122" t="s">
        <v>2246</v>
      </c>
      <c r="C1763" s="122" t="s">
        <v>379</v>
      </c>
      <c r="E1763" s="26" t="str">
        <f>IFERROR(IF(VLOOKUP(Table25[[#This Row],[Contract No.]],Table3[#All],3,FALSE)="","No","Yes"),"")</f>
        <v>No</v>
      </c>
      <c r="F1763" s="107" t="str">
        <f>IFERROR(VLOOKUP(Table25[[#This Row],[Contract No.]],Table3[#All],3,FALSE),"")</f>
        <v/>
      </c>
      <c r="G1763" s="107" t="str">
        <f>IFERROR(IF(Table25[[#This Row],[Cooperative Purchase
(Yes/No)]]="Yes","Yes",IF(VLOOKUP(Table25[[#This Row],[Contract No.]],Table3[#All],1,FALSE)=Table25[[#This Row],[Contract No.]],"Yes","No")),"No")</f>
        <v>Yes</v>
      </c>
      <c r="H1763" s="51">
        <f>IFERROR(VLOOKUP(Table25[[#This Row],[Contract No.]],Table3[#All],4,FALSE),"")</f>
        <v>44470</v>
      </c>
      <c r="I1763" s="28">
        <f>IFERROR(IF(AND(MONTH(Table25[[#This Row],[Contract Start Date]])&gt;6,MONTH(Table25[[#This Row],[Contract Start Date]])&lt;=12),YEAR(Table25[[#This Row],[Contract Start Date]])+1,YEAR(Table25[[#This Row],[Contract Start Date]])),"")</f>
        <v>2022</v>
      </c>
      <c r="J1763" s="108">
        <f>Table25[[#This Row],[FY Formula start]]</f>
        <v>2022</v>
      </c>
      <c r="K1763" s="59" t="str">
        <f>"FY"&amp;" "&amp;Table25[[#This Row],[Year Start]]</f>
        <v>FY 2022</v>
      </c>
      <c r="L1763" s="109">
        <f>IFERROR(VLOOKUP(Table25[[#This Row],[Contract No.]],Table3[#All],5,FALSE),"")</f>
        <v>46295</v>
      </c>
      <c r="M1763" s="110">
        <f>IFERROR(IF(Table25[[#This Row],[Contract End Date]]="99/99/9999","No End",IF(AND(MONTH(Table25[[#This Row],[Contract End Date]])&gt;6,MONTH(Table25[[#This Row],[Contract End Date]])&lt;=12),YEAR(Table25[[#This Row],[Contract End Date]])+1,YEAR(Table25[[#This Row],[Contract End Date]]))),"")</f>
        <v>2027</v>
      </c>
      <c r="N1763" s="111">
        <f>Table25[[#This Row],[FY Formula end]]</f>
        <v>2027</v>
      </c>
      <c r="O1763" s="112" t="str">
        <f>IF(Table25[[#This Row],[Year End]]="No End","No End","FY"&amp;" "&amp;Table25[[#This Row],[Year End]])</f>
        <v>FY 2027</v>
      </c>
      <c r="P1763" s="27"/>
      <c r="Q1763" s="104">
        <f>_xlfn.IFNA(IF($B1763="","",VLOOKUP($B1763,'SWC Towers'!$A:$Q,$Q$2,FALSE)),"")</f>
        <v>0.8</v>
      </c>
      <c r="R1763" s="106" t="str">
        <f>_xlfn.IFNA(IF($B1763="","",VLOOKUP($B1763,'SWC Towers'!$A:$Q,$R$2,FALSE)),"")</f>
        <v/>
      </c>
      <c r="S1763" s="106" t="str">
        <f>_xlfn.IFNA(IF($B1763="","",VLOOKUP($B1763,'SWC Towers'!$A:$Q,$S$2,FALSE)),"")</f>
        <v/>
      </c>
      <c r="T1763" s="106">
        <f>_xlfn.IFNA(IF($B1763="","",VLOOKUP($B1763,'SWC Towers'!$A:$Q,$T$2,FALSE)),"")</f>
        <v>0.1</v>
      </c>
      <c r="U1763" s="104" t="str">
        <f>_xlfn.IFNA(IF($B1763="","",VLOOKUP($B1763,'SWC Towers'!$A:$Q,$U$2,FALSE)),"")</f>
        <v/>
      </c>
      <c r="V1763" s="104" t="str">
        <f>_xlfn.IFNA(IF($B1763="","",VLOOKUP($B1763,'SWC Towers'!$A:$Q,$V$2,FALSE)),"")</f>
        <v/>
      </c>
      <c r="W1763" s="104" t="str">
        <f>_xlfn.IFNA(IF($B1763="","",VLOOKUP($B1763,'SWC Towers'!$A:$Q,$W$2,FALSE)),"")</f>
        <v/>
      </c>
      <c r="X1763" s="104" t="str">
        <f>_xlfn.IFNA(IF($B1763="","",VLOOKUP($B1763,'SWC Towers'!$A:$Q,$X$2,FALSE)),"")</f>
        <v/>
      </c>
      <c r="Y1763" s="104">
        <f>_xlfn.IFNA(IF($B1763="","",VLOOKUP($B1763,'SWC Towers'!$A:$Q,$Y$2,FALSE)),"")</f>
        <v>0.1</v>
      </c>
      <c r="Z1763" s="104" t="str">
        <f>_xlfn.IFNA(IF($B1763="","",VLOOKUP($B1763,'SWC Towers'!$A:$Q,$Z$2,FALSE)),"")</f>
        <v/>
      </c>
      <c r="AA1763" s="104" t="str">
        <f>_xlfn.IFNA(IF($B1763="","",VLOOKUP($B1763,'SWC Towers'!$A:$Q,$AA$2,FALSE)),"")</f>
        <v/>
      </c>
      <c r="AB1763" s="106" t="str">
        <f>_xlfn.IFNA(IF($B1763="","",VLOOKUP($B1763,'SWC Towers'!$A:$Q,$AB$2,FALSE)),"")</f>
        <v/>
      </c>
      <c r="AC1763" s="20">
        <f>SUM(Table25[[#This Row],[IT Tower: Application]:[Other/Non-IT ]])</f>
        <v>1</v>
      </c>
      <c r="AD1763" s="67"/>
      <c r="AE1763" s="67"/>
      <c r="AF1763" s="67"/>
      <c r="AG1763" s="67"/>
      <c r="AH1763" s="67"/>
      <c r="AI1763" s="67"/>
      <c r="AJ1763" s="67"/>
      <c r="AK1763" s="67"/>
      <c r="AL1763" s="67"/>
      <c r="AM1763" s="67"/>
      <c r="AN1763" s="67"/>
      <c r="AO1763" s="67"/>
      <c r="AP1763" s="67"/>
      <c r="AQ1763" s="67"/>
      <c r="AR1763" s="67"/>
      <c r="AS1763" s="67"/>
      <c r="AT1763" s="67"/>
      <c r="AU1763" s="67"/>
      <c r="AV1763" s="67"/>
      <c r="AW1763" s="67"/>
      <c r="AX1763" s="67"/>
      <c r="AY1763" s="67"/>
      <c r="AZ1763" s="67"/>
      <c r="BA1763" s="67"/>
      <c r="BB1763" s="113">
        <v>1116</v>
      </c>
      <c r="BC1763" s="113">
        <v>1422</v>
      </c>
      <c r="BD1763" s="113"/>
      <c r="BE1763" s="113"/>
      <c r="BF1763" s="113"/>
      <c r="BG1763" s="113"/>
      <c r="BH1763" s="113"/>
      <c r="BI1763" s="113"/>
      <c r="BJ1763" s="113"/>
      <c r="BK1763" s="113"/>
      <c r="BL1763" s="113"/>
      <c r="BM1763" s="113"/>
      <c r="BN1763" s="113"/>
      <c r="BO1763" s="113"/>
      <c r="BP1763" s="113"/>
      <c r="BQ1763" s="113"/>
      <c r="BR1763" s="113"/>
      <c r="BS1763" s="113"/>
      <c r="BT1763" s="113"/>
      <c r="BU1763" s="113"/>
      <c r="BV1763" s="113"/>
      <c r="BW1763" s="113"/>
      <c r="BX1763" s="113"/>
      <c r="BY1763" s="113"/>
      <c r="BZ1763" s="113"/>
      <c r="CA1763" s="67"/>
      <c r="CB1763" s="113"/>
      <c r="CC1763" s="69">
        <f>SUM(Table25[[#This Row],[Contract Amount FY00]:[Contract Amount FY50]])</f>
        <v>2538</v>
      </c>
      <c r="CD1763" s="114"/>
    </row>
    <row r="1764" spans="1:82" x14ac:dyDescent="0.25">
      <c r="A1764" s="122" t="s">
        <v>2023</v>
      </c>
      <c r="B1764" s="122" t="s">
        <v>3013</v>
      </c>
      <c r="C1764" s="122" t="s">
        <v>547</v>
      </c>
      <c r="E1764" s="26" t="str">
        <f>IFERROR(IF(VLOOKUP(Table25[[#This Row],[Contract No.]],Table3[#All],3,FALSE)="","No","Yes"),"")</f>
        <v>Yes</v>
      </c>
      <c r="F1764" s="107" t="str">
        <f>IFERROR(VLOOKUP(Table25[[#This Row],[Contract No.]],Table3[#All],3,FALSE),"")</f>
        <v>NASPO</v>
      </c>
      <c r="G1764" s="107" t="str">
        <f>IFERROR(IF(Table25[[#This Row],[Cooperative Purchase
(Yes/No)]]="Yes","Yes",IF(VLOOKUP(Table25[[#This Row],[Contract No.]],Table3[#All],1,FALSE)=Table25[[#This Row],[Contract No.]],"Yes","No")),"No")</f>
        <v>Yes</v>
      </c>
      <c r="H1764" s="51">
        <f>IFERROR(VLOOKUP(Table25[[#This Row],[Contract No.]],Table3[#All],4,FALSE),"")</f>
        <v>44926</v>
      </c>
      <c r="I1764" s="28">
        <f>IFERROR(IF(AND(MONTH(Table25[[#This Row],[Contract Start Date]])&gt;6,MONTH(Table25[[#This Row],[Contract Start Date]])&lt;=12),YEAR(Table25[[#This Row],[Contract Start Date]])+1,YEAR(Table25[[#This Row],[Contract Start Date]])),"")</f>
        <v>2023</v>
      </c>
      <c r="J1764" s="108">
        <f>Table25[[#This Row],[FY Formula start]]</f>
        <v>2023</v>
      </c>
      <c r="K1764" s="59" t="str">
        <f>"FY"&amp;" "&amp;Table25[[#This Row],[Year Start]]</f>
        <v>FY 2023</v>
      </c>
      <c r="L1764" s="109">
        <f>IFERROR(VLOOKUP(Table25[[#This Row],[Contract No.]],Table3[#All],5,FALSE),"")</f>
        <v>46501</v>
      </c>
      <c r="M1764" s="110">
        <f>IFERROR(IF(Table25[[#This Row],[Contract End Date]]="99/99/9999","No End",IF(AND(MONTH(Table25[[#This Row],[Contract End Date]])&gt;6,MONTH(Table25[[#This Row],[Contract End Date]])&lt;=12),YEAR(Table25[[#This Row],[Contract End Date]])+1,YEAR(Table25[[#This Row],[Contract End Date]]))),"")</f>
        <v>2027</v>
      </c>
      <c r="N1764" s="111">
        <f>Table25[[#This Row],[FY Formula end]]</f>
        <v>2027</v>
      </c>
      <c r="O1764" s="112" t="str">
        <f>IF(Table25[[#This Row],[Year End]]="No End","No End","FY"&amp;" "&amp;Table25[[#This Row],[Year End]])</f>
        <v>FY 2027</v>
      </c>
      <c r="P1764" s="27"/>
      <c r="Q1764" s="104">
        <f>_xlfn.IFNA(IF($B1764="","",VLOOKUP($B1764,'SWC Towers'!$A:$Q,$Q$2,FALSE)),"")</f>
        <v>0.3</v>
      </c>
      <c r="R1764" s="106" t="str">
        <f>_xlfn.IFNA(IF($B1764="","",VLOOKUP($B1764,'SWC Towers'!$A:$Q,$R$2,FALSE)),"")</f>
        <v/>
      </c>
      <c r="S1764" s="106">
        <f>_xlfn.IFNA(IF($B1764="","",VLOOKUP($B1764,'SWC Towers'!$A:$Q,$S$2,FALSE)),"")</f>
        <v>0.1</v>
      </c>
      <c r="T1764" s="106" t="str">
        <f>_xlfn.IFNA(IF($B1764="","",VLOOKUP($B1764,'SWC Towers'!$A:$Q,$T$2,FALSE)),"")</f>
        <v/>
      </c>
      <c r="U1764" s="104">
        <f>_xlfn.IFNA(IF($B1764="","",VLOOKUP($B1764,'SWC Towers'!$A:$Q,$U$2,FALSE)),"")</f>
        <v>0.6</v>
      </c>
      <c r="V1764" s="104" t="str">
        <f>_xlfn.IFNA(IF($B1764="","",VLOOKUP($B1764,'SWC Towers'!$A:$Q,$V$2,FALSE)),"")</f>
        <v/>
      </c>
      <c r="W1764" s="104" t="str">
        <f>_xlfn.IFNA(IF($B1764="","",VLOOKUP($B1764,'SWC Towers'!$A:$Q,$W$2,FALSE)),"")</f>
        <v/>
      </c>
      <c r="X1764" s="104" t="str">
        <f>_xlfn.IFNA(IF($B1764="","",VLOOKUP($B1764,'SWC Towers'!$A:$Q,$X$2,FALSE)),"")</f>
        <v/>
      </c>
      <c r="Y1764" s="104" t="str">
        <f>_xlfn.IFNA(IF($B1764="","",VLOOKUP($B1764,'SWC Towers'!$A:$Q,$Y$2,FALSE)),"")</f>
        <v/>
      </c>
      <c r="Z1764" s="104" t="str">
        <f>_xlfn.IFNA(IF($B1764="","",VLOOKUP($B1764,'SWC Towers'!$A:$Q,$Z$2,FALSE)),"")</f>
        <v/>
      </c>
      <c r="AA1764" s="104" t="str">
        <f>_xlfn.IFNA(IF($B1764="","",VLOOKUP($B1764,'SWC Towers'!$A:$Q,$AA$2,FALSE)),"")</f>
        <v/>
      </c>
      <c r="AB1764" s="106" t="str">
        <f>_xlfn.IFNA(IF($B1764="","",VLOOKUP($B1764,'SWC Towers'!$A:$Q,$AB$2,FALSE)),"")</f>
        <v/>
      </c>
      <c r="AC1764" s="20">
        <f>SUM(Table25[[#This Row],[IT Tower: Application]:[Other/Non-IT ]])</f>
        <v>1</v>
      </c>
      <c r="AD1764" s="67"/>
      <c r="AE1764" s="67"/>
      <c r="AF1764" s="67"/>
      <c r="AG1764" s="67"/>
      <c r="AH1764" s="67"/>
      <c r="AI1764" s="67"/>
      <c r="AJ1764" s="67"/>
      <c r="AK1764" s="67"/>
      <c r="AL1764" s="67"/>
      <c r="AM1764" s="67"/>
      <c r="AN1764" s="67"/>
      <c r="AO1764" s="67"/>
      <c r="AP1764" s="67"/>
      <c r="AQ1764" s="67"/>
      <c r="AR1764" s="67"/>
      <c r="AS1764" s="67"/>
      <c r="AT1764" s="67"/>
      <c r="AU1764" s="67"/>
      <c r="AV1764" s="67"/>
      <c r="AW1764" s="67"/>
      <c r="AX1764" s="67"/>
      <c r="AY1764" s="67"/>
      <c r="AZ1764" s="67"/>
      <c r="BA1764" s="67"/>
      <c r="BB1764" s="113"/>
      <c r="BC1764" s="113">
        <v>4977</v>
      </c>
      <c r="BD1764" s="113"/>
      <c r="BE1764" s="113"/>
      <c r="BF1764" s="113"/>
      <c r="BG1764" s="113"/>
      <c r="BH1764" s="113"/>
      <c r="BI1764" s="113"/>
      <c r="BJ1764" s="113"/>
      <c r="BK1764" s="113"/>
      <c r="BL1764" s="113"/>
      <c r="BM1764" s="113"/>
      <c r="BN1764" s="113"/>
      <c r="BO1764" s="113"/>
      <c r="BP1764" s="113"/>
      <c r="BQ1764" s="113"/>
      <c r="BR1764" s="113"/>
      <c r="BS1764" s="113"/>
      <c r="BT1764" s="113"/>
      <c r="BU1764" s="113"/>
      <c r="BV1764" s="113"/>
      <c r="BW1764" s="113"/>
      <c r="BX1764" s="113"/>
      <c r="BY1764" s="113"/>
      <c r="BZ1764" s="113"/>
      <c r="CA1764" s="67"/>
      <c r="CB1764" s="113"/>
      <c r="CC1764" s="69">
        <f>SUM(Table25[[#This Row],[Contract Amount FY00]:[Contract Amount FY50]])</f>
        <v>4977</v>
      </c>
      <c r="CD1764" s="114"/>
    </row>
    <row r="1765" spans="1:82" x14ac:dyDescent="0.25">
      <c r="A1765" s="122" t="s">
        <v>2023</v>
      </c>
      <c r="B1765" s="122" t="s">
        <v>3145</v>
      </c>
      <c r="C1765" s="122" t="s">
        <v>3195</v>
      </c>
      <c r="E1765" s="26" t="str">
        <f>IFERROR(IF(VLOOKUP(Table25[[#This Row],[Contract No.]],Table3[#All],3,FALSE)="","No","Yes"),"")</f>
        <v>Yes</v>
      </c>
      <c r="F1765" s="107" t="str">
        <f>IFERROR(VLOOKUP(Table25[[#This Row],[Contract No.]],Table3[#All],3,FALSE),"")</f>
        <v>NASPO</v>
      </c>
      <c r="G1765" s="107" t="str">
        <f>IFERROR(IF(Table25[[#This Row],[Cooperative Purchase
(Yes/No)]]="Yes","Yes",IF(VLOOKUP(Table25[[#This Row],[Contract No.]],Table3[#All],1,FALSE)=Table25[[#This Row],[Contract No.]],"Yes","No")),"No")</f>
        <v>Yes</v>
      </c>
      <c r="H1765" s="51">
        <f>IFERROR(VLOOKUP(Table25[[#This Row],[Contract No.]],Table3[#All],4,FALSE),"")</f>
        <v>45138</v>
      </c>
      <c r="I1765" s="28">
        <f>IFERROR(IF(AND(MONTH(Table25[[#This Row],[Contract Start Date]])&gt;6,MONTH(Table25[[#This Row],[Contract Start Date]])&lt;=12),YEAR(Table25[[#This Row],[Contract Start Date]])+1,YEAR(Table25[[#This Row],[Contract Start Date]])),"")</f>
        <v>2024</v>
      </c>
      <c r="J1765" s="108">
        <f>Table25[[#This Row],[FY Formula start]]</f>
        <v>2024</v>
      </c>
      <c r="K1765" s="59" t="str">
        <f>"FY"&amp;" "&amp;Table25[[#This Row],[Year Start]]</f>
        <v>FY 2024</v>
      </c>
      <c r="L1765" s="109">
        <f>IFERROR(VLOOKUP(Table25[[#This Row],[Contract No.]],Table3[#All],5,FALSE),"")</f>
        <v>48426</v>
      </c>
      <c r="M1765" s="110">
        <f>IFERROR(IF(Table25[[#This Row],[Contract End Date]]="99/99/9999","No End",IF(AND(MONTH(Table25[[#This Row],[Contract End Date]])&gt;6,MONTH(Table25[[#This Row],[Contract End Date]])&lt;=12),YEAR(Table25[[#This Row],[Contract End Date]])+1,YEAR(Table25[[#This Row],[Contract End Date]]))),"")</f>
        <v>2033</v>
      </c>
      <c r="N1765" s="111">
        <f>Table25[[#This Row],[FY Formula end]]</f>
        <v>2033</v>
      </c>
      <c r="O1765" s="112" t="str">
        <f>IF(Table25[[#This Row],[Year End]]="No End","No End","FY"&amp;" "&amp;Table25[[#This Row],[Year End]])</f>
        <v>FY 2033</v>
      </c>
      <c r="P1765" s="27"/>
      <c r="Q1765" s="104">
        <f>_xlfn.IFNA(IF($B1765="","",VLOOKUP($B1765,'SWC Towers'!$A:$Q,$Q$2,FALSE)),"")</f>
        <v>0.2</v>
      </c>
      <c r="R1765" s="106">
        <f>_xlfn.IFNA(IF($B1765="","",VLOOKUP($B1765,'SWC Towers'!$A:$Q,$R$2,FALSE)),"")</f>
        <v>0.2</v>
      </c>
      <c r="S1765" s="106" t="str">
        <f>_xlfn.IFNA(IF($B1765="","",VLOOKUP($B1765,'SWC Towers'!$A:$Q,$S$2,FALSE)),"")</f>
        <v/>
      </c>
      <c r="T1765" s="106">
        <f>_xlfn.IFNA(IF($B1765="","",VLOOKUP($B1765,'SWC Towers'!$A:$Q,$T$2,FALSE)),"")</f>
        <v>0.1</v>
      </c>
      <c r="U1765" s="104" t="str">
        <f>_xlfn.IFNA(IF($B1765="","",VLOOKUP($B1765,'SWC Towers'!$A:$Q,$U$2,FALSE)),"")</f>
        <v/>
      </c>
      <c r="V1765" s="104" t="str">
        <f>_xlfn.IFNA(IF($B1765="","",VLOOKUP($B1765,'SWC Towers'!$A:$Q,$V$2,FALSE)),"")</f>
        <v/>
      </c>
      <c r="W1765" s="104">
        <f>_xlfn.IFNA(IF($B1765="","",VLOOKUP($B1765,'SWC Towers'!$A:$Q,$W$2,FALSE)),"")</f>
        <v>0.3</v>
      </c>
      <c r="X1765" s="104" t="str">
        <f>_xlfn.IFNA(IF($B1765="","",VLOOKUP($B1765,'SWC Towers'!$A:$Q,$X$2,FALSE)),"")</f>
        <v/>
      </c>
      <c r="Y1765" s="104" t="str">
        <f>_xlfn.IFNA(IF($B1765="","",VLOOKUP($B1765,'SWC Towers'!$A:$Q,$Y$2,FALSE)),"")</f>
        <v/>
      </c>
      <c r="Z1765" s="104">
        <f>_xlfn.IFNA(IF($B1765="","",VLOOKUP($B1765,'SWC Towers'!$A:$Q,$Z$2,FALSE)),"")</f>
        <v>0.1</v>
      </c>
      <c r="AA1765" s="104" t="str">
        <f>_xlfn.IFNA(IF($B1765="","",VLOOKUP($B1765,'SWC Towers'!$A:$Q,$AA$2,FALSE)),"")</f>
        <v/>
      </c>
      <c r="AB1765" s="106">
        <f>_xlfn.IFNA(IF($B1765="","",VLOOKUP($B1765,'SWC Towers'!$A:$Q,$AB$2,FALSE)),"")</f>
        <v>0.1</v>
      </c>
      <c r="AC1765" s="20">
        <f>SUM(Table25[[#This Row],[IT Tower: Application]:[Other/Non-IT ]])</f>
        <v>1</v>
      </c>
      <c r="AD1765" s="67"/>
      <c r="AE1765" s="67"/>
      <c r="AF1765" s="67"/>
      <c r="AG1765" s="67"/>
      <c r="AH1765" s="67"/>
      <c r="AI1765" s="67"/>
      <c r="AJ1765" s="67"/>
      <c r="AK1765" s="67"/>
      <c r="AL1765" s="67"/>
      <c r="AM1765" s="67"/>
      <c r="AN1765" s="67"/>
      <c r="AO1765" s="67"/>
      <c r="AP1765" s="67"/>
      <c r="AQ1765" s="67"/>
      <c r="AR1765" s="67"/>
      <c r="AS1765" s="67"/>
      <c r="AT1765" s="67"/>
      <c r="AU1765" s="67"/>
      <c r="AV1765" s="67"/>
      <c r="AW1765" s="67"/>
      <c r="AX1765" s="67"/>
      <c r="AY1765" s="67"/>
      <c r="AZ1765" s="67"/>
      <c r="BA1765" s="67">
        <v>0</v>
      </c>
      <c r="BB1765" s="113">
        <v>12</v>
      </c>
      <c r="BC1765" s="113"/>
      <c r="BD1765" s="113"/>
      <c r="BE1765" s="113"/>
      <c r="BF1765" s="113"/>
      <c r="BG1765" s="113"/>
      <c r="BH1765" s="113"/>
      <c r="BI1765" s="113"/>
      <c r="BJ1765" s="113"/>
      <c r="BK1765" s="113"/>
      <c r="BL1765" s="113"/>
      <c r="BM1765" s="113"/>
      <c r="BN1765" s="113"/>
      <c r="BO1765" s="113"/>
      <c r="BP1765" s="113"/>
      <c r="BQ1765" s="113"/>
      <c r="BR1765" s="113"/>
      <c r="BS1765" s="113"/>
      <c r="BT1765" s="113"/>
      <c r="BU1765" s="113"/>
      <c r="BV1765" s="113"/>
      <c r="BW1765" s="113"/>
      <c r="BX1765" s="113"/>
      <c r="BY1765" s="113"/>
      <c r="BZ1765" s="113"/>
      <c r="CA1765" s="67"/>
      <c r="CB1765" s="113"/>
      <c r="CC1765" s="69">
        <f>SUM(Table25[[#This Row],[Contract Amount FY00]:[Contract Amount FY50]])</f>
        <v>12</v>
      </c>
      <c r="CD1765" s="114"/>
    </row>
    <row r="1766" spans="1:82" x14ac:dyDescent="0.25">
      <c r="A1766" s="122" t="s">
        <v>2281</v>
      </c>
      <c r="B1766" s="122" t="s">
        <v>533</v>
      </c>
      <c r="C1766" s="122" t="s">
        <v>3187</v>
      </c>
      <c r="E1766" s="26" t="str">
        <f>IFERROR(IF(VLOOKUP(Table25[[#This Row],[Contract No.]],Table3[#All],3,FALSE)="","No","Yes"),"")</f>
        <v>No</v>
      </c>
      <c r="F1766" s="107" t="str">
        <f>IFERROR(VLOOKUP(Table25[[#This Row],[Contract No.]],Table3[#All],3,FALSE),"")</f>
        <v/>
      </c>
      <c r="G1766" s="107" t="str">
        <f>IFERROR(IF(Table25[[#This Row],[Cooperative Purchase
(Yes/No)]]="Yes","Yes",IF(VLOOKUP(Table25[[#This Row],[Contract No.]],Table3[#All],1,FALSE)=Table25[[#This Row],[Contract No.]],"Yes","No")),"No")</f>
        <v>Yes</v>
      </c>
      <c r="H1766" s="51">
        <f>IFERROR(VLOOKUP(Table25[[#This Row],[Contract No.]],Table3[#All],4,FALSE),"")</f>
        <v>43556</v>
      </c>
      <c r="I1766" s="28">
        <f>IFERROR(IF(AND(MONTH(Table25[[#This Row],[Contract Start Date]])&gt;6,MONTH(Table25[[#This Row],[Contract Start Date]])&lt;=12),YEAR(Table25[[#This Row],[Contract Start Date]])+1,YEAR(Table25[[#This Row],[Contract Start Date]])),"")</f>
        <v>2019</v>
      </c>
      <c r="J1766" s="108">
        <f>Table25[[#This Row],[FY Formula start]]</f>
        <v>2019</v>
      </c>
      <c r="K1766" s="59" t="str">
        <f>"FY"&amp;" "&amp;Table25[[#This Row],[Year Start]]</f>
        <v>FY 2019</v>
      </c>
      <c r="L1766" s="109">
        <f>IFERROR(VLOOKUP(Table25[[#This Row],[Contract No.]],Table3[#All],5,FALSE),"")</f>
        <v>45747</v>
      </c>
      <c r="M1766" s="110">
        <f>IFERROR(IF(Table25[[#This Row],[Contract End Date]]="99/99/9999","No End",IF(AND(MONTH(Table25[[#This Row],[Contract End Date]])&gt;6,MONTH(Table25[[#This Row],[Contract End Date]])&lt;=12),YEAR(Table25[[#This Row],[Contract End Date]])+1,YEAR(Table25[[#This Row],[Contract End Date]]))),"")</f>
        <v>2025</v>
      </c>
      <c r="N1766" s="111">
        <f>Table25[[#This Row],[FY Formula end]]</f>
        <v>2025</v>
      </c>
      <c r="O1766" s="112" t="str">
        <f>IF(Table25[[#This Row],[Year End]]="No End","No End","FY"&amp;" "&amp;Table25[[#This Row],[Year End]])</f>
        <v>FY 2025</v>
      </c>
      <c r="P1766" s="27"/>
      <c r="Q1766" s="104">
        <f>_xlfn.IFNA(IF($B1766="","",VLOOKUP($B1766,'SWC Towers'!$A:$Q,$Q$2,FALSE)),"")</f>
        <v>0.2</v>
      </c>
      <c r="R1766" s="106">
        <f>_xlfn.IFNA(IF($B1766="","",VLOOKUP($B1766,'SWC Towers'!$A:$Q,$R$2,FALSE)),"")</f>
        <v>0.2</v>
      </c>
      <c r="S1766" s="106" t="str">
        <f>_xlfn.IFNA(IF($B1766="","",VLOOKUP($B1766,'SWC Towers'!$A:$Q,$S$2,FALSE)),"")</f>
        <v/>
      </c>
      <c r="T1766" s="106" t="str">
        <f>_xlfn.IFNA(IF($B1766="","",VLOOKUP($B1766,'SWC Towers'!$A:$Q,$T$2,FALSE)),"")</f>
        <v/>
      </c>
      <c r="U1766" s="104">
        <f>_xlfn.IFNA(IF($B1766="","",VLOOKUP($B1766,'SWC Towers'!$A:$Q,$U$2,FALSE)),"")</f>
        <v>0.2</v>
      </c>
      <c r="V1766" s="104" t="str">
        <f>_xlfn.IFNA(IF($B1766="","",VLOOKUP($B1766,'SWC Towers'!$A:$Q,$V$2,FALSE)),"")</f>
        <v/>
      </c>
      <c r="W1766" s="104">
        <f>_xlfn.IFNA(IF($B1766="","",VLOOKUP($B1766,'SWC Towers'!$A:$Q,$W$2,FALSE)),"")</f>
        <v>0.2</v>
      </c>
      <c r="X1766" s="104" t="str">
        <f>_xlfn.IFNA(IF($B1766="","",VLOOKUP($B1766,'SWC Towers'!$A:$Q,$X$2,FALSE)),"")</f>
        <v/>
      </c>
      <c r="Y1766" s="104" t="str">
        <f>_xlfn.IFNA(IF($B1766="","",VLOOKUP($B1766,'SWC Towers'!$A:$Q,$Y$2,FALSE)),"")</f>
        <v/>
      </c>
      <c r="Z1766" s="104" t="str">
        <f>_xlfn.IFNA(IF($B1766="","",VLOOKUP($B1766,'SWC Towers'!$A:$Q,$Z$2,FALSE)),"")</f>
        <v/>
      </c>
      <c r="AA1766" s="104">
        <f>_xlfn.IFNA(IF($B1766="","",VLOOKUP($B1766,'SWC Towers'!$A:$Q,$AA$2,FALSE)),"")</f>
        <v>0.2</v>
      </c>
      <c r="AB1766" s="106" t="str">
        <f>_xlfn.IFNA(IF($B1766="","",VLOOKUP($B1766,'SWC Towers'!$A:$Q,$AB$2,FALSE)),"")</f>
        <v/>
      </c>
      <c r="AC1766" s="20">
        <f>SUM(Table25[[#This Row],[IT Tower: Application]:[Other/Non-IT ]])</f>
        <v>1</v>
      </c>
      <c r="AD1766" s="67"/>
      <c r="AE1766" s="67"/>
      <c r="AF1766" s="67"/>
      <c r="AG1766" s="67"/>
      <c r="AH1766" s="67"/>
      <c r="AI1766" s="67"/>
      <c r="AJ1766" s="67"/>
      <c r="AK1766" s="67"/>
      <c r="AL1766" s="67"/>
      <c r="AM1766" s="67"/>
      <c r="AN1766" s="67"/>
      <c r="AO1766" s="67"/>
      <c r="AP1766" s="67"/>
      <c r="AQ1766" s="67"/>
      <c r="AR1766" s="67"/>
      <c r="AS1766" s="67"/>
      <c r="AT1766" s="67"/>
      <c r="AU1766" s="67"/>
      <c r="AV1766" s="67"/>
      <c r="AW1766" s="67"/>
      <c r="AX1766" s="67"/>
      <c r="AY1766" s="67"/>
      <c r="AZ1766" s="67"/>
      <c r="BA1766" s="67">
        <v>7517</v>
      </c>
      <c r="BB1766" s="113">
        <v>0</v>
      </c>
      <c r="BC1766" s="113"/>
      <c r="BD1766" s="113"/>
      <c r="BE1766" s="113"/>
      <c r="BF1766" s="113"/>
      <c r="BG1766" s="113"/>
      <c r="BH1766" s="113"/>
      <c r="BI1766" s="113"/>
      <c r="BJ1766" s="113"/>
      <c r="BK1766" s="113"/>
      <c r="BL1766" s="113"/>
      <c r="BM1766" s="113"/>
      <c r="BN1766" s="113"/>
      <c r="BO1766" s="113"/>
      <c r="BP1766" s="113"/>
      <c r="BQ1766" s="113"/>
      <c r="BR1766" s="113"/>
      <c r="BS1766" s="113"/>
      <c r="BT1766" s="113"/>
      <c r="BU1766" s="113"/>
      <c r="BV1766" s="113"/>
      <c r="BW1766" s="113"/>
      <c r="BX1766" s="113"/>
      <c r="BY1766" s="113"/>
      <c r="BZ1766" s="113"/>
      <c r="CA1766" s="67"/>
      <c r="CB1766" s="113"/>
      <c r="CC1766" s="69">
        <f>SUM(Table25[[#This Row],[Contract Amount FY00]:[Contract Amount FY50]])</f>
        <v>7517</v>
      </c>
      <c r="CD1766" s="114"/>
    </row>
    <row r="1767" spans="1:82" x14ac:dyDescent="0.25">
      <c r="A1767" s="122" t="s">
        <v>2281</v>
      </c>
      <c r="B1767" s="122" t="s">
        <v>705</v>
      </c>
      <c r="C1767" s="122" t="s">
        <v>405</v>
      </c>
      <c r="E1767" s="26" t="str">
        <f>IFERROR(IF(VLOOKUP(Table25[[#This Row],[Contract No.]],Table3[#All],3,FALSE)="","No","Yes"),"")</f>
        <v>Yes</v>
      </c>
      <c r="F1767" s="107" t="str">
        <f>IFERROR(VLOOKUP(Table25[[#This Row],[Contract No.]],Table3[#All],3,FALSE),"")</f>
        <v>NASPO</v>
      </c>
      <c r="G1767" s="107" t="str">
        <f>IFERROR(IF(Table25[[#This Row],[Cooperative Purchase
(Yes/No)]]="Yes","Yes",IF(VLOOKUP(Table25[[#This Row],[Contract No.]],Table3[#All],1,FALSE)=Table25[[#This Row],[Contract No.]],"Yes","No")),"No")</f>
        <v>Yes</v>
      </c>
      <c r="H1767" s="51">
        <f>IFERROR(VLOOKUP(Table25[[#This Row],[Contract No.]],Table3[#All],4,FALSE),"")</f>
        <v>43647</v>
      </c>
      <c r="I1767" s="28">
        <f>IFERROR(IF(AND(MONTH(Table25[[#This Row],[Contract Start Date]])&gt;6,MONTH(Table25[[#This Row],[Contract Start Date]])&lt;=12),YEAR(Table25[[#This Row],[Contract Start Date]])+1,YEAR(Table25[[#This Row],[Contract Start Date]])),"")</f>
        <v>2020</v>
      </c>
      <c r="J1767" s="108">
        <f>Table25[[#This Row],[FY Formula start]]</f>
        <v>2020</v>
      </c>
      <c r="K1767" s="59" t="str">
        <f>"FY"&amp;" "&amp;Table25[[#This Row],[Year Start]]</f>
        <v>FY 2020</v>
      </c>
      <c r="L1767" s="109">
        <f>IFERROR(VLOOKUP(Table25[[#This Row],[Contract No.]],Table3[#All],5,FALSE),"")</f>
        <v>47360</v>
      </c>
      <c r="M1767" s="110">
        <f>IFERROR(IF(Table25[[#This Row],[Contract End Date]]="99/99/9999","No End",IF(AND(MONTH(Table25[[#This Row],[Contract End Date]])&gt;6,MONTH(Table25[[#This Row],[Contract End Date]])&lt;=12),YEAR(Table25[[#This Row],[Contract End Date]])+1,YEAR(Table25[[#This Row],[Contract End Date]]))),"")</f>
        <v>2030</v>
      </c>
      <c r="N1767" s="111">
        <f>Table25[[#This Row],[FY Formula end]]</f>
        <v>2030</v>
      </c>
      <c r="O1767" s="112" t="str">
        <f>IF(Table25[[#This Row],[Year End]]="No End","No End","FY"&amp;" "&amp;Table25[[#This Row],[Year End]])</f>
        <v>FY 2030</v>
      </c>
      <c r="P1767" s="27"/>
      <c r="Q1767" s="104">
        <f>_xlfn.IFNA(IF($B1767="","",VLOOKUP($B1767,'SWC Towers'!$A:$Q,$Q$2,FALSE)),"")</f>
        <v>0.2</v>
      </c>
      <c r="R1767" s="106" t="str">
        <f>_xlfn.IFNA(IF($B1767="","",VLOOKUP($B1767,'SWC Towers'!$A:$Q,$R$2,FALSE)),"")</f>
        <v/>
      </c>
      <c r="S1767" s="106" t="str">
        <f>_xlfn.IFNA(IF($B1767="","",VLOOKUP($B1767,'SWC Towers'!$A:$Q,$S$2,FALSE)),"")</f>
        <v/>
      </c>
      <c r="T1767" s="106" t="str">
        <f>_xlfn.IFNA(IF($B1767="","",VLOOKUP($B1767,'SWC Towers'!$A:$Q,$T$2,FALSE)),"")</f>
        <v/>
      </c>
      <c r="U1767" s="104">
        <f>_xlfn.IFNA(IF($B1767="","",VLOOKUP($B1767,'SWC Towers'!$A:$Q,$U$2,FALSE)),"")</f>
        <v>0.4</v>
      </c>
      <c r="V1767" s="104" t="str">
        <f>_xlfn.IFNA(IF($B1767="","",VLOOKUP($B1767,'SWC Towers'!$A:$Q,$V$2,FALSE)),"")</f>
        <v/>
      </c>
      <c r="W1767" s="104">
        <f>_xlfn.IFNA(IF($B1767="","",VLOOKUP($B1767,'SWC Towers'!$A:$Q,$W$2,FALSE)),"")</f>
        <v>0.4</v>
      </c>
      <c r="X1767" s="104" t="str">
        <f>_xlfn.IFNA(IF($B1767="","",VLOOKUP($B1767,'SWC Towers'!$A:$Q,$X$2,FALSE)),"")</f>
        <v/>
      </c>
      <c r="Y1767" s="104" t="str">
        <f>_xlfn.IFNA(IF($B1767="","",VLOOKUP($B1767,'SWC Towers'!$A:$Q,$Y$2,FALSE)),"")</f>
        <v/>
      </c>
      <c r="Z1767" s="104" t="str">
        <f>_xlfn.IFNA(IF($B1767="","",VLOOKUP($B1767,'SWC Towers'!$A:$Q,$Z$2,FALSE)),"")</f>
        <v/>
      </c>
      <c r="AA1767" s="104" t="str">
        <f>_xlfn.IFNA(IF($B1767="","",VLOOKUP($B1767,'SWC Towers'!$A:$Q,$AA$2,FALSE)),"")</f>
        <v/>
      </c>
      <c r="AB1767" s="106" t="str">
        <f>_xlfn.IFNA(IF($B1767="","",VLOOKUP($B1767,'SWC Towers'!$A:$Q,$AB$2,FALSE)),"")</f>
        <v/>
      </c>
      <c r="AC1767" s="20">
        <f>SUM(Table25[[#This Row],[IT Tower: Application]:[Other/Non-IT ]])</f>
        <v>1</v>
      </c>
      <c r="AD1767" s="67"/>
      <c r="AE1767" s="67"/>
      <c r="AF1767" s="67"/>
      <c r="AG1767" s="67"/>
      <c r="AH1767" s="67"/>
      <c r="AI1767" s="67"/>
      <c r="AJ1767" s="67"/>
      <c r="AK1767" s="67"/>
      <c r="AL1767" s="67"/>
      <c r="AM1767" s="67"/>
      <c r="AN1767" s="67"/>
      <c r="AO1767" s="67"/>
      <c r="AP1767" s="67"/>
      <c r="AQ1767" s="67"/>
      <c r="AR1767" s="67"/>
      <c r="AS1767" s="67"/>
      <c r="AT1767" s="67"/>
      <c r="AU1767" s="67"/>
      <c r="AV1767" s="67"/>
      <c r="AW1767" s="67"/>
      <c r="AX1767" s="67"/>
      <c r="AY1767" s="67"/>
      <c r="AZ1767" s="67">
        <v>0</v>
      </c>
      <c r="BA1767" s="67">
        <v>1093</v>
      </c>
      <c r="BB1767" s="113">
        <v>240</v>
      </c>
      <c r="BC1767" s="113"/>
      <c r="BD1767" s="113"/>
      <c r="BE1767" s="113"/>
      <c r="BF1767" s="113"/>
      <c r="BG1767" s="113"/>
      <c r="BH1767" s="113"/>
      <c r="BI1767" s="113"/>
      <c r="BJ1767" s="113"/>
      <c r="BK1767" s="113"/>
      <c r="BL1767" s="113"/>
      <c r="BM1767" s="113"/>
      <c r="BN1767" s="113"/>
      <c r="BO1767" s="113"/>
      <c r="BP1767" s="113"/>
      <c r="BQ1767" s="113"/>
      <c r="BR1767" s="113"/>
      <c r="BS1767" s="113"/>
      <c r="BT1767" s="113"/>
      <c r="BU1767" s="113"/>
      <c r="BV1767" s="113"/>
      <c r="BW1767" s="113"/>
      <c r="BX1767" s="113"/>
      <c r="BY1767" s="113"/>
      <c r="BZ1767" s="113"/>
      <c r="CA1767" s="67"/>
      <c r="CB1767" s="113"/>
      <c r="CC1767" s="69">
        <f>SUM(Table25[[#This Row],[Contract Amount FY00]:[Contract Amount FY50]])</f>
        <v>1333</v>
      </c>
      <c r="CD1767" s="114"/>
    </row>
    <row r="1768" spans="1:82" x14ac:dyDescent="0.25">
      <c r="A1768" s="122" t="s">
        <v>2281</v>
      </c>
      <c r="B1768" s="122" t="s">
        <v>705</v>
      </c>
      <c r="C1768" s="122" t="s">
        <v>1777</v>
      </c>
      <c r="E1768" s="26" t="str">
        <f>IFERROR(IF(VLOOKUP(Table25[[#This Row],[Contract No.]],Table3[#All],3,FALSE)="","No","Yes"),"")</f>
        <v>Yes</v>
      </c>
      <c r="F1768" s="107" t="str">
        <f>IFERROR(VLOOKUP(Table25[[#This Row],[Contract No.]],Table3[#All],3,FALSE),"")</f>
        <v>NASPO</v>
      </c>
      <c r="G1768" s="107" t="str">
        <f>IFERROR(IF(Table25[[#This Row],[Cooperative Purchase
(Yes/No)]]="Yes","Yes",IF(VLOOKUP(Table25[[#This Row],[Contract No.]],Table3[#All],1,FALSE)=Table25[[#This Row],[Contract No.]],"Yes","No")),"No")</f>
        <v>Yes</v>
      </c>
      <c r="H1768" s="51">
        <f>IFERROR(VLOOKUP(Table25[[#This Row],[Contract No.]],Table3[#All],4,FALSE),"")</f>
        <v>43647</v>
      </c>
      <c r="I1768" s="28">
        <f>IFERROR(IF(AND(MONTH(Table25[[#This Row],[Contract Start Date]])&gt;6,MONTH(Table25[[#This Row],[Contract Start Date]])&lt;=12),YEAR(Table25[[#This Row],[Contract Start Date]])+1,YEAR(Table25[[#This Row],[Contract Start Date]])),"")</f>
        <v>2020</v>
      </c>
      <c r="J1768" s="108">
        <f>Table25[[#This Row],[FY Formula start]]</f>
        <v>2020</v>
      </c>
      <c r="K1768" s="59" t="str">
        <f>"FY"&amp;" "&amp;Table25[[#This Row],[Year Start]]</f>
        <v>FY 2020</v>
      </c>
      <c r="L1768" s="109">
        <f>IFERROR(VLOOKUP(Table25[[#This Row],[Contract No.]],Table3[#All],5,FALSE),"")</f>
        <v>47360</v>
      </c>
      <c r="M1768" s="110">
        <f>IFERROR(IF(Table25[[#This Row],[Contract End Date]]="99/99/9999","No End",IF(AND(MONTH(Table25[[#This Row],[Contract End Date]])&gt;6,MONTH(Table25[[#This Row],[Contract End Date]])&lt;=12),YEAR(Table25[[#This Row],[Contract End Date]])+1,YEAR(Table25[[#This Row],[Contract End Date]]))),"")</f>
        <v>2030</v>
      </c>
      <c r="N1768" s="111">
        <f>Table25[[#This Row],[FY Formula end]]</f>
        <v>2030</v>
      </c>
      <c r="O1768" s="112" t="str">
        <f>IF(Table25[[#This Row],[Year End]]="No End","No End","FY"&amp;" "&amp;Table25[[#This Row],[Year End]])</f>
        <v>FY 2030</v>
      </c>
      <c r="P1768" s="27"/>
      <c r="Q1768" s="104">
        <f>_xlfn.IFNA(IF($B1768="","",VLOOKUP($B1768,'SWC Towers'!$A:$Q,$Q$2,FALSE)),"")</f>
        <v>0.2</v>
      </c>
      <c r="R1768" s="106" t="str">
        <f>_xlfn.IFNA(IF($B1768="","",VLOOKUP($B1768,'SWC Towers'!$A:$Q,$R$2,FALSE)),"")</f>
        <v/>
      </c>
      <c r="S1768" s="106" t="str">
        <f>_xlfn.IFNA(IF($B1768="","",VLOOKUP($B1768,'SWC Towers'!$A:$Q,$S$2,FALSE)),"")</f>
        <v/>
      </c>
      <c r="T1768" s="106" t="str">
        <f>_xlfn.IFNA(IF($B1768="","",VLOOKUP($B1768,'SWC Towers'!$A:$Q,$T$2,FALSE)),"")</f>
        <v/>
      </c>
      <c r="U1768" s="104">
        <f>_xlfn.IFNA(IF($B1768="","",VLOOKUP($B1768,'SWC Towers'!$A:$Q,$U$2,FALSE)),"")</f>
        <v>0.4</v>
      </c>
      <c r="V1768" s="104" t="str">
        <f>_xlfn.IFNA(IF($B1768="","",VLOOKUP($B1768,'SWC Towers'!$A:$Q,$V$2,FALSE)),"")</f>
        <v/>
      </c>
      <c r="W1768" s="104">
        <f>_xlfn.IFNA(IF($B1768="","",VLOOKUP($B1768,'SWC Towers'!$A:$Q,$W$2,FALSE)),"")</f>
        <v>0.4</v>
      </c>
      <c r="X1768" s="104" t="str">
        <f>_xlfn.IFNA(IF($B1768="","",VLOOKUP($B1768,'SWC Towers'!$A:$Q,$X$2,FALSE)),"")</f>
        <v/>
      </c>
      <c r="Y1768" s="104" t="str">
        <f>_xlfn.IFNA(IF($B1768="","",VLOOKUP($B1768,'SWC Towers'!$A:$Q,$Y$2,FALSE)),"")</f>
        <v/>
      </c>
      <c r="Z1768" s="104" t="str">
        <f>_xlfn.IFNA(IF($B1768="","",VLOOKUP($B1768,'SWC Towers'!$A:$Q,$Z$2,FALSE)),"")</f>
        <v/>
      </c>
      <c r="AA1768" s="104" t="str">
        <f>_xlfn.IFNA(IF($B1768="","",VLOOKUP($B1768,'SWC Towers'!$A:$Q,$AA$2,FALSE)),"")</f>
        <v/>
      </c>
      <c r="AB1768" s="106" t="str">
        <f>_xlfn.IFNA(IF($B1768="","",VLOOKUP($B1768,'SWC Towers'!$A:$Q,$AB$2,FALSE)),"")</f>
        <v/>
      </c>
      <c r="AC1768" s="20">
        <f>SUM(Table25[[#This Row],[IT Tower: Application]:[Other/Non-IT ]])</f>
        <v>1</v>
      </c>
      <c r="AD1768" s="67"/>
      <c r="AE1768" s="67"/>
      <c r="AF1768" s="67"/>
      <c r="AG1768" s="67"/>
      <c r="AH1768" s="67"/>
      <c r="AI1768" s="67"/>
      <c r="AJ1768" s="67"/>
      <c r="AK1768" s="67"/>
      <c r="AL1768" s="67"/>
      <c r="AM1768" s="67"/>
      <c r="AN1768" s="67"/>
      <c r="AO1768" s="67"/>
      <c r="AP1768" s="67"/>
      <c r="AQ1768" s="67"/>
      <c r="AR1768" s="67"/>
      <c r="AS1768" s="67"/>
      <c r="AT1768" s="67"/>
      <c r="AU1768" s="67"/>
      <c r="AV1768" s="67"/>
      <c r="AW1768" s="67"/>
      <c r="AX1768" s="67"/>
      <c r="AY1768" s="67"/>
      <c r="AZ1768" s="67">
        <v>0</v>
      </c>
      <c r="BA1768" s="67">
        <v>3048</v>
      </c>
      <c r="BB1768" s="113">
        <v>3686</v>
      </c>
      <c r="BC1768" s="113">
        <v>4581</v>
      </c>
      <c r="BD1768" s="113"/>
      <c r="BE1768" s="113"/>
      <c r="BF1768" s="113"/>
      <c r="BG1768" s="113"/>
      <c r="BH1768" s="113"/>
      <c r="BI1768" s="113"/>
      <c r="BJ1768" s="113"/>
      <c r="BK1768" s="113"/>
      <c r="BL1768" s="113"/>
      <c r="BM1768" s="113"/>
      <c r="BN1768" s="113"/>
      <c r="BO1768" s="113"/>
      <c r="BP1768" s="113"/>
      <c r="BQ1768" s="113"/>
      <c r="BR1768" s="113"/>
      <c r="BS1768" s="113"/>
      <c r="BT1768" s="113"/>
      <c r="BU1768" s="113"/>
      <c r="BV1768" s="113"/>
      <c r="BW1768" s="113"/>
      <c r="BX1768" s="113"/>
      <c r="BY1768" s="113"/>
      <c r="BZ1768" s="113"/>
      <c r="CA1768" s="67"/>
      <c r="CB1768" s="113"/>
      <c r="CC1768" s="69">
        <f>SUM(Table25[[#This Row],[Contract Amount FY00]:[Contract Amount FY50]])</f>
        <v>11315</v>
      </c>
      <c r="CD1768" s="114"/>
    </row>
    <row r="1769" spans="1:82" x14ac:dyDescent="0.25">
      <c r="A1769" s="122" t="s">
        <v>2281</v>
      </c>
      <c r="B1769" s="122" t="s">
        <v>278</v>
      </c>
      <c r="C1769" s="122" t="s">
        <v>3188</v>
      </c>
      <c r="E1769" s="26" t="str">
        <f>IFERROR(IF(VLOOKUP(Table25[[#This Row],[Contract No.]],Table3[#All],3,FALSE)="","No","Yes"),"")</f>
        <v>Yes</v>
      </c>
      <c r="F1769" s="107" t="str">
        <f>IFERROR(VLOOKUP(Table25[[#This Row],[Contract No.]],Table3[#All],3,FALSE),"")</f>
        <v>NASPO</v>
      </c>
      <c r="G1769" s="107" t="str">
        <f>IFERROR(IF(Table25[[#This Row],[Cooperative Purchase
(Yes/No)]]="Yes","Yes",IF(VLOOKUP(Table25[[#This Row],[Contract No.]],Table3[#All],1,FALSE)=Table25[[#This Row],[Contract No.]],"Yes","No")),"No")</f>
        <v>Yes</v>
      </c>
      <c r="H1769" s="51">
        <f>IFERROR(VLOOKUP(Table25[[#This Row],[Contract No.]],Table3[#All],4,FALSE),"")</f>
        <v>42917</v>
      </c>
      <c r="I1769" s="28">
        <f>IFERROR(IF(AND(MONTH(Table25[[#This Row],[Contract Start Date]])&gt;6,MONTH(Table25[[#This Row],[Contract Start Date]])&lt;=12),YEAR(Table25[[#This Row],[Contract Start Date]])+1,YEAR(Table25[[#This Row],[Contract Start Date]])),"")</f>
        <v>2018</v>
      </c>
      <c r="J1769" s="108">
        <f>Table25[[#This Row],[FY Formula start]]</f>
        <v>2018</v>
      </c>
      <c r="K1769" s="59" t="str">
        <f>"FY"&amp;" "&amp;Table25[[#This Row],[Year Start]]</f>
        <v>FY 2018</v>
      </c>
      <c r="L1769" s="109">
        <f>IFERROR(VLOOKUP(Table25[[#This Row],[Contract No.]],Table3[#All],5,FALSE),"")</f>
        <v>46280</v>
      </c>
      <c r="M1769" s="110">
        <f>IFERROR(IF(Table25[[#This Row],[Contract End Date]]="99/99/9999","No End",IF(AND(MONTH(Table25[[#This Row],[Contract End Date]])&gt;6,MONTH(Table25[[#This Row],[Contract End Date]])&lt;=12),YEAR(Table25[[#This Row],[Contract End Date]])+1,YEAR(Table25[[#This Row],[Contract End Date]]))),"")</f>
        <v>2027</v>
      </c>
      <c r="N1769" s="111">
        <f>Table25[[#This Row],[FY Formula end]]</f>
        <v>2027</v>
      </c>
      <c r="O1769" s="112" t="str">
        <f>IF(Table25[[#This Row],[Year End]]="No End","No End","FY"&amp;" "&amp;Table25[[#This Row],[Year End]])</f>
        <v>FY 2027</v>
      </c>
      <c r="P1769" s="27"/>
      <c r="Q1769" s="104">
        <f>_xlfn.IFNA(IF($B1769="","",VLOOKUP($B1769,'SWC Towers'!$A:$Q,$Q$2,FALSE)),"")</f>
        <v>0.4</v>
      </c>
      <c r="R1769" s="106" t="str">
        <f>_xlfn.IFNA(IF($B1769="","",VLOOKUP($B1769,'SWC Towers'!$A:$Q,$R$2,FALSE)),"")</f>
        <v/>
      </c>
      <c r="S1769" s="106" t="str">
        <f>_xlfn.IFNA(IF($B1769="","",VLOOKUP($B1769,'SWC Towers'!$A:$Q,$S$2,FALSE)),"")</f>
        <v/>
      </c>
      <c r="T1769" s="106">
        <f>_xlfn.IFNA(IF($B1769="","",VLOOKUP($B1769,'SWC Towers'!$A:$Q,$T$2,FALSE)),"")</f>
        <v>0.05</v>
      </c>
      <c r="U1769" s="104" t="str">
        <f>_xlfn.IFNA(IF($B1769="","",VLOOKUP($B1769,'SWC Towers'!$A:$Q,$U$2,FALSE)),"")</f>
        <v/>
      </c>
      <c r="V1769" s="104" t="str">
        <f>_xlfn.IFNA(IF($B1769="","",VLOOKUP($B1769,'SWC Towers'!$A:$Q,$V$2,FALSE)),"")</f>
        <v/>
      </c>
      <c r="W1769" s="104">
        <f>_xlfn.IFNA(IF($B1769="","",VLOOKUP($B1769,'SWC Towers'!$A:$Q,$W$2,FALSE)),"")</f>
        <v>0.1</v>
      </c>
      <c r="X1769" s="104" t="str">
        <f>_xlfn.IFNA(IF($B1769="","",VLOOKUP($B1769,'SWC Towers'!$A:$Q,$X$2,FALSE)),"")</f>
        <v/>
      </c>
      <c r="Y1769" s="104">
        <f>_xlfn.IFNA(IF($B1769="","",VLOOKUP($B1769,'SWC Towers'!$A:$Q,$Y$2,FALSE)),"")</f>
        <v>0.05</v>
      </c>
      <c r="Z1769" s="104" t="str">
        <f>_xlfn.IFNA(IF($B1769="","",VLOOKUP($B1769,'SWC Towers'!$A:$Q,$Z$2,FALSE)),"")</f>
        <v/>
      </c>
      <c r="AA1769" s="104">
        <f>_xlfn.IFNA(IF($B1769="","",VLOOKUP($B1769,'SWC Towers'!$A:$Q,$AA$2,FALSE)),"")</f>
        <v>0.4</v>
      </c>
      <c r="AB1769" s="106" t="str">
        <f>_xlfn.IFNA(IF($B1769="","",VLOOKUP($B1769,'SWC Towers'!$A:$Q,$AB$2,FALSE)),"")</f>
        <v/>
      </c>
      <c r="AC1769" s="20">
        <f>SUM(Table25[[#This Row],[IT Tower: Application]:[Other/Non-IT ]])</f>
        <v>1</v>
      </c>
      <c r="AD1769" s="67"/>
      <c r="AE1769" s="67"/>
      <c r="AF1769" s="67"/>
      <c r="AG1769" s="67"/>
      <c r="AH1769" s="67"/>
      <c r="AI1769" s="67"/>
      <c r="AJ1769" s="67"/>
      <c r="AK1769" s="67"/>
      <c r="AL1769" s="67"/>
      <c r="AM1769" s="67"/>
      <c r="AN1769" s="67"/>
      <c r="AO1769" s="67"/>
      <c r="AP1769" s="67"/>
      <c r="AQ1769" s="67"/>
      <c r="AR1769" s="67"/>
      <c r="AS1769" s="67"/>
      <c r="AT1769" s="67"/>
      <c r="AU1769" s="67"/>
      <c r="AV1769" s="67"/>
      <c r="AW1769" s="67"/>
      <c r="AX1769" s="67"/>
      <c r="AY1769" s="67"/>
      <c r="AZ1769" s="67"/>
      <c r="BA1769" s="67">
        <v>75882</v>
      </c>
      <c r="BB1769" s="113">
        <v>0</v>
      </c>
      <c r="BC1769" s="113"/>
      <c r="BD1769" s="113"/>
      <c r="BE1769" s="113"/>
      <c r="BF1769" s="113"/>
      <c r="BG1769" s="113"/>
      <c r="BH1769" s="113"/>
      <c r="BI1769" s="113"/>
      <c r="BJ1769" s="113"/>
      <c r="BK1769" s="113"/>
      <c r="BL1769" s="113"/>
      <c r="BM1769" s="113"/>
      <c r="BN1769" s="113"/>
      <c r="BO1769" s="113"/>
      <c r="BP1769" s="113"/>
      <c r="BQ1769" s="113"/>
      <c r="BR1769" s="113"/>
      <c r="BS1769" s="113"/>
      <c r="BT1769" s="113"/>
      <c r="BU1769" s="113"/>
      <c r="BV1769" s="113"/>
      <c r="BW1769" s="113"/>
      <c r="BX1769" s="113"/>
      <c r="BY1769" s="113"/>
      <c r="BZ1769" s="113"/>
      <c r="CA1769" s="67"/>
      <c r="CB1769" s="113"/>
      <c r="CC1769" s="69">
        <f>SUM(Table25[[#This Row],[Contract Amount FY00]:[Contract Amount FY50]])</f>
        <v>75882</v>
      </c>
      <c r="CD1769" s="114"/>
    </row>
    <row r="1770" spans="1:82" x14ac:dyDescent="0.25">
      <c r="A1770" s="122" t="s">
        <v>2281</v>
      </c>
      <c r="B1770" s="122" t="s">
        <v>2057</v>
      </c>
      <c r="C1770" s="122" t="s">
        <v>3190</v>
      </c>
      <c r="E1770" s="26" t="str">
        <f>IFERROR(IF(VLOOKUP(Table25[[#This Row],[Contract No.]],Table3[#All],3,FALSE)="","No","Yes"),"")</f>
        <v>Yes</v>
      </c>
      <c r="F1770" s="107" t="str">
        <f>IFERROR(VLOOKUP(Table25[[#This Row],[Contract No.]],Table3[#All],3,FALSE),"")</f>
        <v>NASPO</v>
      </c>
      <c r="G1770" s="107" t="str">
        <f>IFERROR(IF(Table25[[#This Row],[Cooperative Purchase
(Yes/No)]]="Yes","Yes",IF(VLOOKUP(Table25[[#This Row],[Contract No.]],Table3[#All],1,FALSE)=Table25[[#This Row],[Contract No.]],"Yes","No")),"No")</f>
        <v>Yes</v>
      </c>
      <c r="H1770" s="51">
        <f>IFERROR(VLOOKUP(Table25[[#This Row],[Contract No.]],Table3[#All],4,FALSE),"")</f>
        <v>43983</v>
      </c>
      <c r="I1770" s="28">
        <f>IFERROR(IF(AND(MONTH(Table25[[#This Row],[Contract Start Date]])&gt;6,MONTH(Table25[[#This Row],[Contract Start Date]])&lt;=12),YEAR(Table25[[#This Row],[Contract Start Date]])+1,YEAR(Table25[[#This Row],[Contract Start Date]])),"")</f>
        <v>2020</v>
      </c>
      <c r="J1770" s="108">
        <f>Table25[[#This Row],[FY Formula start]]</f>
        <v>2020</v>
      </c>
      <c r="K1770" s="59" t="str">
        <f>"FY"&amp;" "&amp;Table25[[#This Row],[Year Start]]</f>
        <v>FY 2020</v>
      </c>
      <c r="L1770" s="109">
        <f>IFERROR(VLOOKUP(Table25[[#This Row],[Contract No.]],Table3[#All],5,FALSE),"")</f>
        <v>46295</v>
      </c>
      <c r="M1770" s="110">
        <f>IFERROR(IF(Table25[[#This Row],[Contract End Date]]="99/99/9999","No End",IF(AND(MONTH(Table25[[#This Row],[Contract End Date]])&gt;6,MONTH(Table25[[#This Row],[Contract End Date]])&lt;=12),YEAR(Table25[[#This Row],[Contract End Date]])+1,YEAR(Table25[[#This Row],[Contract End Date]]))),"")</f>
        <v>2027</v>
      </c>
      <c r="N1770" s="111">
        <f>Table25[[#This Row],[FY Formula end]]</f>
        <v>2027</v>
      </c>
      <c r="O1770" s="112" t="str">
        <f>IF(Table25[[#This Row],[Year End]]="No End","No End","FY"&amp;" "&amp;Table25[[#This Row],[Year End]])</f>
        <v>FY 2027</v>
      </c>
      <c r="P1770" s="27"/>
      <c r="Q1770" s="104">
        <f>_xlfn.IFNA(IF($B1770="","",VLOOKUP($B1770,'SWC Towers'!$A:$Q,$Q$2,FALSE)),"")</f>
        <v>0.1</v>
      </c>
      <c r="R1770" s="106">
        <f>_xlfn.IFNA(IF($B1770="","",VLOOKUP($B1770,'SWC Towers'!$A:$Q,$R$2,FALSE)),"")</f>
        <v>0.1</v>
      </c>
      <c r="S1770" s="106" t="str">
        <f>_xlfn.IFNA(IF($B1770="","",VLOOKUP($B1770,'SWC Towers'!$A:$Q,$S$2,FALSE)),"")</f>
        <v/>
      </c>
      <c r="T1770" s="106" t="str">
        <f>_xlfn.IFNA(IF($B1770="","",VLOOKUP($B1770,'SWC Towers'!$A:$Q,$T$2,FALSE)),"")</f>
        <v/>
      </c>
      <c r="U1770" s="104">
        <f>_xlfn.IFNA(IF($B1770="","",VLOOKUP($B1770,'SWC Towers'!$A:$Q,$U$2,FALSE)),"")</f>
        <v>0.15</v>
      </c>
      <c r="V1770" s="104" t="str">
        <f>_xlfn.IFNA(IF($B1770="","",VLOOKUP($B1770,'SWC Towers'!$A:$Q,$V$2,FALSE)),"")</f>
        <v/>
      </c>
      <c r="W1770" s="104">
        <f>_xlfn.IFNA(IF($B1770="","",VLOOKUP($B1770,'SWC Towers'!$A:$Q,$W$2,FALSE)),"")</f>
        <v>0.65</v>
      </c>
      <c r="X1770" s="104" t="str">
        <f>_xlfn.IFNA(IF($B1770="","",VLOOKUP($B1770,'SWC Towers'!$A:$Q,$X$2,FALSE)),"")</f>
        <v/>
      </c>
      <c r="Y1770" s="104" t="str">
        <f>_xlfn.IFNA(IF($B1770="","",VLOOKUP($B1770,'SWC Towers'!$A:$Q,$Y$2,FALSE)),"")</f>
        <v/>
      </c>
      <c r="Z1770" s="104" t="str">
        <f>_xlfn.IFNA(IF($B1770="","",VLOOKUP($B1770,'SWC Towers'!$A:$Q,$Z$2,FALSE)),"")</f>
        <v/>
      </c>
      <c r="AA1770" s="104" t="str">
        <f>_xlfn.IFNA(IF($B1770="","",VLOOKUP($B1770,'SWC Towers'!$A:$Q,$AA$2,FALSE)),"")</f>
        <v/>
      </c>
      <c r="AB1770" s="106" t="str">
        <f>_xlfn.IFNA(IF($B1770="","",VLOOKUP($B1770,'SWC Towers'!$A:$Q,$AB$2,FALSE)),"")</f>
        <v/>
      </c>
      <c r="AC1770" s="20">
        <f>SUM(Table25[[#This Row],[IT Tower: Application]:[Other/Non-IT ]])</f>
        <v>1</v>
      </c>
      <c r="AD1770" s="67"/>
      <c r="AE1770" s="67"/>
      <c r="AF1770" s="67"/>
      <c r="AG1770" s="67"/>
      <c r="AH1770" s="67"/>
      <c r="AI1770" s="67"/>
      <c r="AJ1770" s="67"/>
      <c r="AK1770" s="67"/>
      <c r="AL1770" s="67"/>
      <c r="AM1770" s="67"/>
      <c r="AN1770" s="67"/>
      <c r="AO1770" s="67"/>
      <c r="AP1770" s="67"/>
      <c r="AQ1770" s="67"/>
      <c r="AR1770" s="67"/>
      <c r="AS1770" s="67"/>
      <c r="AT1770" s="67"/>
      <c r="AU1770" s="67"/>
      <c r="AV1770" s="67"/>
      <c r="AW1770" s="67"/>
      <c r="AX1770" s="67"/>
      <c r="AY1770" s="67"/>
      <c r="AZ1770" s="67">
        <v>0</v>
      </c>
      <c r="BA1770" s="67">
        <v>991159</v>
      </c>
      <c r="BB1770" s="113">
        <v>2117633</v>
      </c>
      <c r="BC1770" s="113">
        <v>180252</v>
      </c>
      <c r="BD1770" s="113"/>
      <c r="BE1770" s="113"/>
      <c r="BF1770" s="113"/>
      <c r="BG1770" s="113"/>
      <c r="BH1770" s="113"/>
      <c r="BI1770" s="113"/>
      <c r="BJ1770" s="113"/>
      <c r="BK1770" s="113"/>
      <c r="BL1770" s="113"/>
      <c r="BM1770" s="113"/>
      <c r="BN1770" s="113"/>
      <c r="BO1770" s="113"/>
      <c r="BP1770" s="113"/>
      <c r="BQ1770" s="113"/>
      <c r="BR1770" s="113"/>
      <c r="BS1770" s="113"/>
      <c r="BT1770" s="113"/>
      <c r="BU1770" s="113"/>
      <c r="BV1770" s="113"/>
      <c r="BW1770" s="113"/>
      <c r="BX1770" s="113"/>
      <c r="BY1770" s="113"/>
      <c r="BZ1770" s="113"/>
      <c r="CA1770" s="67"/>
      <c r="CB1770" s="113"/>
      <c r="CC1770" s="69">
        <f>SUM(Table25[[#This Row],[Contract Amount FY00]:[Contract Amount FY50]])</f>
        <v>3289044</v>
      </c>
      <c r="CD1770" s="114"/>
    </row>
    <row r="1771" spans="1:82" x14ac:dyDescent="0.25">
      <c r="A1771" s="122" t="s">
        <v>2281</v>
      </c>
      <c r="B1771" s="122" t="s">
        <v>2246</v>
      </c>
      <c r="C1771" s="122" t="s">
        <v>379</v>
      </c>
      <c r="E1771" s="26" t="str">
        <f>IFERROR(IF(VLOOKUP(Table25[[#This Row],[Contract No.]],Table3[#All],3,FALSE)="","No","Yes"),"")</f>
        <v>No</v>
      </c>
      <c r="F1771" s="107" t="str">
        <f>IFERROR(VLOOKUP(Table25[[#This Row],[Contract No.]],Table3[#All],3,FALSE),"")</f>
        <v/>
      </c>
      <c r="G1771" s="107" t="str">
        <f>IFERROR(IF(Table25[[#This Row],[Cooperative Purchase
(Yes/No)]]="Yes","Yes",IF(VLOOKUP(Table25[[#This Row],[Contract No.]],Table3[#All],1,FALSE)=Table25[[#This Row],[Contract No.]],"Yes","No")),"No")</f>
        <v>Yes</v>
      </c>
      <c r="H1771" s="51">
        <f>IFERROR(VLOOKUP(Table25[[#This Row],[Contract No.]],Table3[#All],4,FALSE),"")</f>
        <v>44470</v>
      </c>
      <c r="I1771" s="28">
        <f>IFERROR(IF(AND(MONTH(Table25[[#This Row],[Contract Start Date]])&gt;6,MONTH(Table25[[#This Row],[Contract Start Date]])&lt;=12),YEAR(Table25[[#This Row],[Contract Start Date]])+1,YEAR(Table25[[#This Row],[Contract Start Date]])),"")</f>
        <v>2022</v>
      </c>
      <c r="J1771" s="108">
        <f>Table25[[#This Row],[FY Formula start]]</f>
        <v>2022</v>
      </c>
      <c r="K1771" s="59" t="str">
        <f>"FY"&amp;" "&amp;Table25[[#This Row],[Year Start]]</f>
        <v>FY 2022</v>
      </c>
      <c r="L1771" s="109">
        <f>IFERROR(VLOOKUP(Table25[[#This Row],[Contract No.]],Table3[#All],5,FALSE),"")</f>
        <v>46295</v>
      </c>
      <c r="M1771" s="110">
        <f>IFERROR(IF(Table25[[#This Row],[Contract End Date]]="99/99/9999","No End",IF(AND(MONTH(Table25[[#This Row],[Contract End Date]])&gt;6,MONTH(Table25[[#This Row],[Contract End Date]])&lt;=12),YEAR(Table25[[#This Row],[Contract End Date]])+1,YEAR(Table25[[#This Row],[Contract End Date]]))),"")</f>
        <v>2027</v>
      </c>
      <c r="N1771" s="111">
        <f>Table25[[#This Row],[FY Formula end]]</f>
        <v>2027</v>
      </c>
      <c r="O1771" s="112" t="str">
        <f>IF(Table25[[#This Row],[Year End]]="No End","No End","FY"&amp;" "&amp;Table25[[#This Row],[Year End]])</f>
        <v>FY 2027</v>
      </c>
      <c r="P1771" s="27"/>
      <c r="Q1771" s="104">
        <f>_xlfn.IFNA(IF($B1771="","",VLOOKUP($B1771,'SWC Towers'!$A:$Q,$Q$2,FALSE)),"")</f>
        <v>0.8</v>
      </c>
      <c r="R1771" s="106" t="str">
        <f>_xlfn.IFNA(IF($B1771="","",VLOOKUP($B1771,'SWC Towers'!$A:$Q,$R$2,FALSE)),"")</f>
        <v/>
      </c>
      <c r="S1771" s="106" t="str">
        <f>_xlfn.IFNA(IF($B1771="","",VLOOKUP($B1771,'SWC Towers'!$A:$Q,$S$2,FALSE)),"")</f>
        <v/>
      </c>
      <c r="T1771" s="106">
        <f>_xlfn.IFNA(IF($B1771="","",VLOOKUP($B1771,'SWC Towers'!$A:$Q,$T$2,FALSE)),"")</f>
        <v>0.1</v>
      </c>
      <c r="U1771" s="104" t="str">
        <f>_xlfn.IFNA(IF($B1771="","",VLOOKUP($B1771,'SWC Towers'!$A:$Q,$U$2,FALSE)),"")</f>
        <v/>
      </c>
      <c r="V1771" s="104" t="str">
        <f>_xlfn.IFNA(IF($B1771="","",VLOOKUP($B1771,'SWC Towers'!$A:$Q,$V$2,FALSE)),"")</f>
        <v/>
      </c>
      <c r="W1771" s="104" t="str">
        <f>_xlfn.IFNA(IF($B1771="","",VLOOKUP($B1771,'SWC Towers'!$A:$Q,$W$2,FALSE)),"")</f>
        <v/>
      </c>
      <c r="X1771" s="104" t="str">
        <f>_xlfn.IFNA(IF($B1771="","",VLOOKUP($B1771,'SWC Towers'!$A:$Q,$X$2,FALSE)),"")</f>
        <v/>
      </c>
      <c r="Y1771" s="104">
        <f>_xlfn.IFNA(IF($B1771="","",VLOOKUP($B1771,'SWC Towers'!$A:$Q,$Y$2,FALSE)),"")</f>
        <v>0.1</v>
      </c>
      <c r="Z1771" s="104" t="str">
        <f>_xlfn.IFNA(IF($B1771="","",VLOOKUP($B1771,'SWC Towers'!$A:$Q,$Z$2,FALSE)),"")</f>
        <v/>
      </c>
      <c r="AA1771" s="104" t="str">
        <f>_xlfn.IFNA(IF($B1771="","",VLOOKUP($B1771,'SWC Towers'!$A:$Q,$AA$2,FALSE)),"")</f>
        <v/>
      </c>
      <c r="AB1771" s="106" t="str">
        <f>_xlfn.IFNA(IF($B1771="","",VLOOKUP($B1771,'SWC Towers'!$A:$Q,$AB$2,FALSE)),"")</f>
        <v/>
      </c>
      <c r="AC1771" s="20">
        <f>SUM(Table25[[#This Row],[IT Tower: Application]:[Other/Non-IT ]])</f>
        <v>1</v>
      </c>
      <c r="AD1771" s="67"/>
      <c r="AE1771" s="67"/>
      <c r="AF1771" s="67"/>
      <c r="AG1771" s="67"/>
      <c r="AH1771" s="67"/>
      <c r="AI1771" s="67"/>
      <c r="AJ1771" s="67"/>
      <c r="AK1771" s="67"/>
      <c r="AL1771" s="67"/>
      <c r="AM1771" s="67"/>
      <c r="AN1771" s="67"/>
      <c r="AO1771" s="67"/>
      <c r="AP1771" s="67"/>
      <c r="AQ1771" s="67"/>
      <c r="AR1771" s="67"/>
      <c r="AS1771" s="67"/>
      <c r="AT1771" s="67"/>
      <c r="AU1771" s="67"/>
      <c r="AV1771" s="67"/>
      <c r="AW1771" s="67"/>
      <c r="AX1771" s="67"/>
      <c r="AY1771" s="67"/>
      <c r="AZ1771" s="67"/>
      <c r="BA1771" s="67">
        <v>0</v>
      </c>
      <c r="BB1771" s="113">
        <v>8236</v>
      </c>
      <c r="BC1771" s="113">
        <v>10613</v>
      </c>
      <c r="BD1771" s="113"/>
      <c r="BE1771" s="113"/>
      <c r="BF1771" s="113"/>
      <c r="BG1771" s="113"/>
      <c r="BH1771" s="113"/>
      <c r="BI1771" s="113"/>
      <c r="BJ1771" s="113"/>
      <c r="BK1771" s="113"/>
      <c r="BL1771" s="113"/>
      <c r="BM1771" s="113"/>
      <c r="BN1771" s="113"/>
      <c r="BO1771" s="113"/>
      <c r="BP1771" s="113"/>
      <c r="BQ1771" s="113"/>
      <c r="BR1771" s="113"/>
      <c r="BS1771" s="113"/>
      <c r="BT1771" s="113"/>
      <c r="BU1771" s="113"/>
      <c r="BV1771" s="113"/>
      <c r="BW1771" s="113"/>
      <c r="BX1771" s="113"/>
      <c r="BY1771" s="113"/>
      <c r="BZ1771" s="113"/>
      <c r="CA1771" s="67"/>
      <c r="CB1771" s="113"/>
      <c r="CC1771" s="69">
        <f>SUM(Table25[[#This Row],[Contract Amount FY00]:[Contract Amount FY50]])</f>
        <v>18849</v>
      </c>
      <c r="CD1771" s="114"/>
    </row>
    <row r="1772" spans="1:82" x14ac:dyDescent="0.25">
      <c r="A1772" s="122" t="s">
        <v>2281</v>
      </c>
      <c r="B1772" s="122" t="s">
        <v>3013</v>
      </c>
      <c r="C1772" s="122" t="s">
        <v>547</v>
      </c>
      <c r="E1772" s="26" t="str">
        <f>IFERROR(IF(VLOOKUP(Table25[[#This Row],[Contract No.]],Table3[#All],3,FALSE)="","No","Yes"),"")</f>
        <v>Yes</v>
      </c>
      <c r="F1772" s="107" t="str">
        <f>IFERROR(VLOOKUP(Table25[[#This Row],[Contract No.]],Table3[#All],3,FALSE),"")</f>
        <v>NASPO</v>
      </c>
      <c r="G1772" s="107" t="str">
        <f>IFERROR(IF(Table25[[#This Row],[Cooperative Purchase
(Yes/No)]]="Yes","Yes",IF(VLOOKUP(Table25[[#This Row],[Contract No.]],Table3[#All],1,FALSE)=Table25[[#This Row],[Contract No.]],"Yes","No")),"No")</f>
        <v>Yes</v>
      </c>
      <c r="H1772" s="51">
        <f>IFERROR(VLOOKUP(Table25[[#This Row],[Contract No.]],Table3[#All],4,FALSE),"")</f>
        <v>44926</v>
      </c>
      <c r="I1772" s="28">
        <f>IFERROR(IF(AND(MONTH(Table25[[#This Row],[Contract Start Date]])&gt;6,MONTH(Table25[[#This Row],[Contract Start Date]])&lt;=12),YEAR(Table25[[#This Row],[Contract Start Date]])+1,YEAR(Table25[[#This Row],[Contract Start Date]])),"")</f>
        <v>2023</v>
      </c>
      <c r="J1772" s="108">
        <f>Table25[[#This Row],[FY Formula start]]</f>
        <v>2023</v>
      </c>
      <c r="K1772" s="59" t="str">
        <f>"FY"&amp;" "&amp;Table25[[#This Row],[Year Start]]</f>
        <v>FY 2023</v>
      </c>
      <c r="L1772" s="109">
        <f>IFERROR(VLOOKUP(Table25[[#This Row],[Contract No.]],Table3[#All],5,FALSE),"")</f>
        <v>46501</v>
      </c>
      <c r="M1772" s="110">
        <f>IFERROR(IF(Table25[[#This Row],[Contract End Date]]="99/99/9999","No End",IF(AND(MONTH(Table25[[#This Row],[Contract End Date]])&gt;6,MONTH(Table25[[#This Row],[Contract End Date]])&lt;=12),YEAR(Table25[[#This Row],[Contract End Date]])+1,YEAR(Table25[[#This Row],[Contract End Date]]))),"")</f>
        <v>2027</v>
      </c>
      <c r="N1772" s="111">
        <f>Table25[[#This Row],[FY Formula end]]</f>
        <v>2027</v>
      </c>
      <c r="O1772" s="112" t="str">
        <f>IF(Table25[[#This Row],[Year End]]="No End","No End","FY"&amp;" "&amp;Table25[[#This Row],[Year End]])</f>
        <v>FY 2027</v>
      </c>
      <c r="P1772" s="27"/>
      <c r="Q1772" s="104">
        <f>_xlfn.IFNA(IF($B1772="","",VLOOKUP($B1772,'SWC Towers'!$A:$Q,$Q$2,FALSE)),"")</f>
        <v>0.3</v>
      </c>
      <c r="R1772" s="106" t="str">
        <f>_xlfn.IFNA(IF($B1772="","",VLOOKUP($B1772,'SWC Towers'!$A:$Q,$R$2,FALSE)),"")</f>
        <v/>
      </c>
      <c r="S1772" s="106">
        <f>_xlfn.IFNA(IF($B1772="","",VLOOKUP($B1772,'SWC Towers'!$A:$Q,$S$2,FALSE)),"")</f>
        <v>0.1</v>
      </c>
      <c r="T1772" s="106" t="str">
        <f>_xlfn.IFNA(IF($B1772="","",VLOOKUP($B1772,'SWC Towers'!$A:$Q,$T$2,FALSE)),"")</f>
        <v/>
      </c>
      <c r="U1772" s="104">
        <f>_xlfn.IFNA(IF($B1772="","",VLOOKUP($B1772,'SWC Towers'!$A:$Q,$U$2,FALSE)),"")</f>
        <v>0.6</v>
      </c>
      <c r="V1772" s="104" t="str">
        <f>_xlfn.IFNA(IF($B1772="","",VLOOKUP($B1772,'SWC Towers'!$A:$Q,$V$2,FALSE)),"")</f>
        <v/>
      </c>
      <c r="W1772" s="104" t="str">
        <f>_xlfn.IFNA(IF($B1772="","",VLOOKUP($B1772,'SWC Towers'!$A:$Q,$W$2,FALSE)),"")</f>
        <v/>
      </c>
      <c r="X1772" s="104" t="str">
        <f>_xlfn.IFNA(IF($B1772="","",VLOOKUP($B1772,'SWC Towers'!$A:$Q,$X$2,FALSE)),"")</f>
        <v/>
      </c>
      <c r="Y1772" s="104" t="str">
        <f>_xlfn.IFNA(IF($B1772="","",VLOOKUP($B1772,'SWC Towers'!$A:$Q,$Y$2,FALSE)),"")</f>
        <v/>
      </c>
      <c r="Z1772" s="104" t="str">
        <f>_xlfn.IFNA(IF($B1772="","",VLOOKUP($B1772,'SWC Towers'!$A:$Q,$Z$2,FALSE)),"")</f>
        <v/>
      </c>
      <c r="AA1772" s="104" t="str">
        <f>_xlfn.IFNA(IF($B1772="","",VLOOKUP($B1772,'SWC Towers'!$A:$Q,$AA$2,FALSE)),"")</f>
        <v/>
      </c>
      <c r="AB1772" s="106" t="str">
        <f>_xlfn.IFNA(IF($B1772="","",VLOOKUP($B1772,'SWC Towers'!$A:$Q,$AB$2,FALSE)),"")</f>
        <v/>
      </c>
      <c r="AC1772" s="20">
        <f>SUM(Table25[[#This Row],[IT Tower: Application]:[Other/Non-IT ]])</f>
        <v>1</v>
      </c>
      <c r="AD1772" s="67"/>
      <c r="AE1772" s="67"/>
      <c r="AF1772" s="67"/>
      <c r="AG1772" s="67"/>
      <c r="AH1772" s="67"/>
      <c r="AI1772" s="67"/>
      <c r="AJ1772" s="67"/>
      <c r="AK1772" s="67"/>
      <c r="AL1772" s="67"/>
      <c r="AM1772" s="67"/>
      <c r="AN1772" s="67"/>
      <c r="AO1772" s="67"/>
      <c r="AP1772" s="67"/>
      <c r="AQ1772" s="67"/>
      <c r="AR1772" s="67"/>
      <c r="AS1772" s="67"/>
      <c r="AT1772" s="67"/>
      <c r="AU1772" s="67"/>
      <c r="AV1772" s="67"/>
      <c r="AW1772" s="67"/>
      <c r="AX1772" s="67"/>
      <c r="AY1772" s="67"/>
      <c r="AZ1772" s="67"/>
      <c r="BA1772" s="67"/>
      <c r="BB1772" s="113">
        <v>0</v>
      </c>
      <c r="BC1772" s="113">
        <v>4106</v>
      </c>
      <c r="BD1772" s="113"/>
      <c r="BE1772" s="113"/>
      <c r="BF1772" s="113"/>
      <c r="BG1772" s="113"/>
      <c r="BH1772" s="113"/>
      <c r="BI1772" s="113"/>
      <c r="BJ1772" s="113"/>
      <c r="BK1772" s="113"/>
      <c r="BL1772" s="113"/>
      <c r="BM1772" s="113"/>
      <c r="BN1772" s="113"/>
      <c r="BO1772" s="113"/>
      <c r="BP1772" s="113"/>
      <c r="BQ1772" s="113"/>
      <c r="BR1772" s="113"/>
      <c r="BS1772" s="113"/>
      <c r="BT1772" s="113"/>
      <c r="BU1772" s="113"/>
      <c r="BV1772" s="113"/>
      <c r="BW1772" s="113"/>
      <c r="BX1772" s="113"/>
      <c r="BY1772" s="113"/>
      <c r="BZ1772" s="113"/>
      <c r="CA1772" s="67"/>
      <c r="CB1772" s="113"/>
      <c r="CC1772" s="69">
        <f>SUM(Table25[[#This Row],[Contract Amount FY00]:[Contract Amount FY50]])</f>
        <v>4106</v>
      </c>
      <c r="CD1772" s="114"/>
    </row>
    <row r="1773" spans="1:82" x14ac:dyDescent="0.25">
      <c r="A1773" s="122" t="s">
        <v>2024</v>
      </c>
      <c r="B1773" s="122" t="s">
        <v>757</v>
      </c>
      <c r="C1773" s="122" t="s">
        <v>1291</v>
      </c>
      <c r="E1773" s="26" t="str">
        <f>IFERROR(IF(VLOOKUP(Table25[[#This Row],[Contract No.]],Table3[#All],3,FALSE)="","No","Yes"),"")</f>
        <v>Yes</v>
      </c>
      <c r="F1773" s="107" t="str">
        <f>IFERROR(VLOOKUP(Table25[[#This Row],[Contract No.]],Table3[#All],3,FALSE),"")</f>
        <v>NASPO</v>
      </c>
      <c r="G1773" s="107" t="str">
        <f>IFERROR(IF(Table25[[#This Row],[Cooperative Purchase
(Yes/No)]]="Yes","Yes",IF(VLOOKUP(Table25[[#This Row],[Contract No.]],Table3[#All],1,FALSE)=Table25[[#This Row],[Contract No.]],"Yes","No")),"No")</f>
        <v>Yes</v>
      </c>
      <c r="H1773" s="51">
        <f>IFERROR(VLOOKUP(Table25[[#This Row],[Contract No.]],Table3[#All],4,FALSE),"")</f>
        <v>43516</v>
      </c>
      <c r="I1773" s="28">
        <f>IFERROR(IF(AND(MONTH(Table25[[#This Row],[Contract Start Date]])&gt;6,MONTH(Table25[[#This Row],[Contract Start Date]])&lt;=12),YEAR(Table25[[#This Row],[Contract Start Date]])+1,YEAR(Table25[[#This Row],[Contract Start Date]])),"")</f>
        <v>2019</v>
      </c>
      <c r="J1773" s="108">
        <f>Table25[[#This Row],[FY Formula start]]</f>
        <v>2019</v>
      </c>
      <c r="K1773" s="59" t="str">
        <f>"FY"&amp;" "&amp;Table25[[#This Row],[Year Start]]</f>
        <v>FY 2019</v>
      </c>
      <c r="L1773" s="109">
        <f>IFERROR(VLOOKUP(Table25[[#This Row],[Contract No.]],Table3[#All],5,FALSE),"")</f>
        <v>45535</v>
      </c>
      <c r="M1773" s="110">
        <f>IFERROR(IF(Table25[[#This Row],[Contract End Date]]="99/99/9999","No End",IF(AND(MONTH(Table25[[#This Row],[Contract End Date]])&gt;6,MONTH(Table25[[#This Row],[Contract End Date]])&lt;=12),YEAR(Table25[[#This Row],[Contract End Date]])+1,YEAR(Table25[[#This Row],[Contract End Date]]))),"")</f>
        <v>2025</v>
      </c>
      <c r="N1773" s="111">
        <f>Table25[[#This Row],[FY Formula end]]</f>
        <v>2025</v>
      </c>
      <c r="O1773" s="112" t="str">
        <f>IF(Table25[[#This Row],[Year End]]="No End","No End","FY"&amp;" "&amp;Table25[[#This Row],[Year End]])</f>
        <v>FY 2025</v>
      </c>
      <c r="P1773" s="27"/>
      <c r="Q1773" s="104" t="str">
        <f>_xlfn.IFNA(IF($B1773="","",VLOOKUP($B1773,'SWC Towers'!$A:$Q,$Q$2,FALSE)),"")</f>
        <v/>
      </c>
      <c r="R1773" s="106" t="str">
        <f>_xlfn.IFNA(IF($B1773="","",VLOOKUP($B1773,'SWC Towers'!$A:$Q,$R$2,FALSE)),"")</f>
        <v/>
      </c>
      <c r="S1773" s="106" t="str">
        <f>_xlfn.IFNA(IF($B1773="","",VLOOKUP($B1773,'SWC Towers'!$A:$Q,$S$2,FALSE)),"")</f>
        <v/>
      </c>
      <c r="T1773" s="106">
        <f>_xlfn.IFNA(IF($B1773="","",VLOOKUP($B1773,'SWC Towers'!$A:$Q,$T$2,FALSE)),"")</f>
        <v>0.1</v>
      </c>
      <c r="U1773" s="104">
        <f>_xlfn.IFNA(IF($B1773="","",VLOOKUP($B1773,'SWC Towers'!$A:$Q,$U$2,FALSE)),"")</f>
        <v>0.3</v>
      </c>
      <c r="V1773" s="104" t="str">
        <f>_xlfn.IFNA(IF($B1773="","",VLOOKUP($B1773,'SWC Towers'!$A:$Q,$V$2,FALSE)),"")</f>
        <v/>
      </c>
      <c r="W1773" s="104">
        <f>_xlfn.IFNA(IF($B1773="","",VLOOKUP($B1773,'SWC Towers'!$A:$Q,$W$2,FALSE)),"")</f>
        <v>0.6</v>
      </c>
      <c r="X1773" s="104" t="str">
        <f>_xlfn.IFNA(IF($B1773="","",VLOOKUP($B1773,'SWC Towers'!$A:$Q,$X$2,FALSE)),"")</f>
        <v/>
      </c>
      <c r="Y1773" s="104" t="str">
        <f>_xlfn.IFNA(IF($B1773="","",VLOOKUP($B1773,'SWC Towers'!$A:$Q,$Y$2,FALSE)),"")</f>
        <v/>
      </c>
      <c r="Z1773" s="104" t="str">
        <f>_xlfn.IFNA(IF($B1773="","",VLOOKUP($B1773,'SWC Towers'!$A:$Q,$Z$2,FALSE)),"")</f>
        <v/>
      </c>
      <c r="AA1773" s="104" t="str">
        <f>_xlfn.IFNA(IF($B1773="","",VLOOKUP($B1773,'SWC Towers'!$A:$Q,$AA$2,FALSE)),"")</f>
        <v/>
      </c>
      <c r="AB1773" s="106" t="str">
        <f>_xlfn.IFNA(IF($B1773="","",VLOOKUP($B1773,'SWC Towers'!$A:$Q,$AB$2,FALSE)),"")</f>
        <v/>
      </c>
      <c r="AC1773" s="20">
        <f>SUM(Table25[[#This Row],[IT Tower: Application]:[Other/Non-IT ]])</f>
        <v>1</v>
      </c>
      <c r="AD1773" s="67"/>
      <c r="AE1773" s="67"/>
      <c r="AF1773" s="67"/>
      <c r="AG1773" s="67"/>
      <c r="AH1773" s="67"/>
      <c r="AI1773" s="67"/>
      <c r="AJ1773" s="67"/>
      <c r="AK1773" s="67"/>
      <c r="AL1773" s="67"/>
      <c r="AM1773" s="67"/>
      <c r="AN1773" s="67"/>
      <c r="AO1773" s="67"/>
      <c r="AP1773" s="67"/>
      <c r="AQ1773" s="67"/>
      <c r="AR1773" s="67"/>
      <c r="AS1773" s="67"/>
      <c r="AT1773" s="67"/>
      <c r="AU1773" s="67"/>
      <c r="AV1773" s="67"/>
      <c r="AW1773" s="67"/>
      <c r="AX1773" s="67"/>
      <c r="AY1773" s="67">
        <v>14054</v>
      </c>
      <c r="AZ1773" s="67">
        <v>0</v>
      </c>
      <c r="BA1773" s="67">
        <v>29700</v>
      </c>
      <c r="BB1773" s="113">
        <v>288</v>
      </c>
      <c r="BC1773" s="113"/>
      <c r="BD1773" s="113"/>
      <c r="BE1773" s="113"/>
      <c r="BF1773" s="113"/>
      <c r="BG1773" s="113"/>
      <c r="BH1773" s="113"/>
      <c r="BI1773" s="113"/>
      <c r="BJ1773" s="113"/>
      <c r="BK1773" s="113"/>
      <c r="BL1773" s="113"/>
      <c r="BM1773" s="113"/>
      <c r="BN1773" s="113"/>
      <c r="BO1773" s="113"/>
      <c r="BP1773" s="113"/>
      <c r="BQ1773" s="113"/>
      <c r="BR1773" s="113"/>
      <c r="BS1773" s="113"/>
      <c r="BT1773" s="113"/>
      <c r="BU1773" s="113"/>
      <c r="BV1773" s="113"/>
      <c r="BW1773" s="113"/>
      <c r="BX1773" s="113"/>
      <c r="BY1773" s="113"/>
      <c r="BZ1773" s="113"/>
      <c r="CA1773" s="67"/>
      <c r="CB1773" s="113"/>
      <c r="CC1773" s="69">
        <f>SUM(Table25[[#This Row],[Contract Amount FY00]:[Contract Amount FY50]])</f>
        <v>44042</v>
      </c>
      <c r="CD1773" s="114"/>
    </row>
    <row r="1774" spans="1:82" x14ac:dyDescent="0.25">
      <c r="A1774" s="122" t="s">
        <v>2024</v>
      </c>
      <c r="B1774" s="122" t="s">
        <v>757</v>
      </c>
      <c r="C1774" s="122" t="s">
        <v>3225</v>
      </c>
      <c r="E1774" s="26" t="str">
        <f>IFERROR(IF(VLOOKUP(Table25[[#This Row],[Contract No.]],Table3[#All],3,FALSE)="","No","Yes"),"")</f>
        <v>Yes</v>
      </c>
      <c r="F1774" s="107" t="str">
        <f>IFERROR(VLOOKUP(Table25[[#This Row],[Contract No.]],Table3[#All],3,FALSE),"")</f>
        <v>NASPO</v>
      </c>
      <c r="G1774" s="107" t="str">
        <f>IFERROR(IF(Table25[[#This Row],[Cooperative Purchase
(Yes/No)]]="Yes","Yes",IF(VLOOKUP(Table25[[#This Row],[Contract No.]],Table3[#All],1,FALSE)=Table25[[#This Row],[Contract No.]],"Yes","No")),"No")</f>
        <v>Yes</v>
      </c>
      <c r="H1774" s="51">
        <f>IFERROR(VLOOKUP(Table25[[#This Row],[Contract No.]],Table3[#All],4,FALSE),"")</f>
        <v>43516</v>
      </c>
      <c r="I1774" s="28">
        <f>IFERROR(IF(AND(MONTH(Table25[[#This Row],[Contract Start Date]])&gt;6,MONTH(Table25[[#This Row],[Contract Start Date]])&lt;=12),YEAR(Table25[[#This Row],[Contract Start Date]])+1,YEAR(Table25[[#This Row],[Contract Start Date]])),"")</f>
        <v>2019</v>
      </c>
      <c r="J1774" s="108">
        <f>Table25[[#This Row],[FY Formula start]]</f>
        <v>2019</v>
      </c>
      <c r="K1774" s="59" t="str">
        <f>"FY"&amp;" "&amp;Table25[[#This Row],[Year Start]]</f>
        <v>FY 2019</v>
      </c>
      <c r="L1774" s="109">
        <f>IFERROR(VLOOKUP(Table25[[#This Row],[Contract No.]],Table3[#All],5,FALSE),"")</f>
        <v>45535</v>
      </c>
      <c r="M1774" s="110">
        <f>IFERROR(IF(Table25[[#This Row],[Contract End Date]]="99/99/9999","No End",IF(AND(MONTH(Table25[[#This Row],[Contract End Date]])&gt;6,MONTH(Table25[[#This Row],[Contract End Date]])&lt;=12),YEAR(Table25[[#This Row],[Contract End Date]])+1,YEAR(Table25[[#This Row],[Contract End Date]]))),"")</f>
        <v>2025</v>
      </c>
      <c r="N1774" s="111">
        <f>Table25[[#This Row],[FY Formula end]]</f>
        <v>2025</v>
      </c>
      <c r="O1774" s="112" t="str">
        <f>IF(Table25[[#This Row],[Year End]]="No End","No End","FY"&amp;" "&amp;Table25[[#This Row],[Year End]])</f>
        <v>FY 2025</v>
      </c>
      <c r="P1774" s="27"/>
      <c r="Q1774" s="104" t="str">
        <f>_xlfn.IFNA(IF($B1774="","",VLOOKUP($B1774,'SWC Towers'!$A:$Q,$Q$2,FALSE)),"")</f>
        <v/>
      </c>
      <c r="R1774" s="106" t="str">
        <f>_xlfn.IFNA(IF($B1774="","",VLOOKUP($B1774,'SWC Towers'!$A:$Q,$R$2,FALSE)),"")</f>
        <v/>
      </c>
      <c r="S1774" s="106" t="str">
        <f>_xlfn.IFNA(IF($B1774="","",VLOOKUP($B1774,'SWC Towers'!$A:$Q,$S$2,FALSE)),"")</f>
        <v/>
      </c>
      <c r="T1774" s="106">
        <f>_xlfn.IFNA(IF($B1774="","",VLOOKUP($B1774,'SWC Towers'!$A:$Q,$T$2,FALSE)),"")</f>
        <v>0.1</v>
      </c>
      <c r="U1774" s="104">
        <f>_xlfn.IFNA(IF($B1774="","",VLOOKUP($B1774,'SWC Towers'!$A:$Q,$U$2,FALSE)),"")</f>
        <v>0.3</v>
      </c>
      <c r="V1774" s="104" t="str">
        <f>_xlfn.IFNA(IF($B1774="","",VLOOKUP($B1774,'SWC Towers'!$A:$Q,$V$2,FALSE)),"")</f>
        <v/>
      </c>
      <c r="W1774" s="104">
        <f>_xlfn.IFNA(IF($B1774="","",VLOOKUP($B1774,'SWC Towers'!$A:$Q,$W$2,FALSE)),"")</f>
        <v>0.6</v>
      </c>
      <c r="X1774" s="104" t="str">
        <f>_xlfn.IFNA(IF($B1774="","",VLOOKUP($B1774,'SWC Towers'!$A:$Q,$X$2,FALSE)),"")</f>
        <v/>
      </c>
      <c r="Y1774" s="104" t="str">
        <f>_xlfn.IFNA(IF($B1774="","",VLOOKUP($B1774,'SWC Towers'!$A:$Q,$Y$2,FALSE)),"")</f>
        <v/>
      </c>
      <c r="Z1774" s="104" t="str">
        <f>_xlfn.IFNA(IF($B1774="","",VLOOKUP($B1774,'SWC Towers'!$A:$Q,$Z$2,FALSE)),"")</f>
        <v/>
      </c>
      <c r="AA1774" s="104" t="str">
        <f>_xlfn.IFNA(IF($B1774="","",VLOOKUP($B1774,'SWC Towers'!$A:$Q,$AA$2,FALSE)),"")</f>
        <v/>
      </c>
      <c r="AB1774" s="106" t="str">
        <f>_xlfn.IFNA(IF($B1774="","",VLOOKUP($B1774,'SWC Towers'!$A:$Q,$AB$2,FALSE)),"")</f>
        <v/>
      </c>
      <c r="AC1774" s="20">
        <f>SUM(Table25[[#This Row],[IT Tower: Application]:[Other/Non-IT ]])</f>
        <v>1</v>
      </c>
      <c r="AD1774" s="67"/>
      <c r="AE1774" s="67"/>
      <c r="AF1774" s="67"/>
      <c r="AG1774" s="67"/>
      <c r="AH1774" s="67"/>
      <c r="AI1774" s="67"/>
      <c r="AJ1774" s="67"/>
      <c r="AK1774" s="67"/>
      <c r="AL1774" s="67"/>
      <c r="AM1774" s="67"/>
      <c r="AN1774" s="67"/>
      <c r="AO1774" s="67"/>
      <c r="AP1774" s="67"/>
      <c r="AQ1774" s="67"/>
      <c r="AR1774" s="67"/>
      <c r="AS1774" s="67"/>
      <c r="AT1774" s="67"/>
      <c r="AU1774" s="67"/>
      <c r="AV1774" s="67"/>
      <c r="AW1774" s="67"/>
      <c r="AX1774" s="67"/>
      <c r="AY1774" s="67">
        <v>19798</v>
      </c>
      <c r="AZ1774" s="67">
        <v>0</v>
      </c>
      <c r="BA1774" s="67"/>
      <c r="BB1774" s="113"/>
      <c r="BC1774" s="113"/>
      <c r="BD1774" s="113"/>
      <c r="BE1774" s="113"/>
      <c r="BF1774" s="113"/>
      <c r="BG1774" s="113"/>
      <c r="BH1774" s="113"/>
      <c r="BI1774" s="113"/>
      <c r="BJ1774" s="113"/>
      <c r="BK1774" s="113"/>
      <c r="BL1774" s="113"/>
      <c r="BM1774" s="113"/>
      <c r="BN1774" s="113"/>
      <c r="BO1774" s="113"/>
      <c r="BP1774" s="113"/>
      <c r="BQ1774" s="113"/>
      <c r="BR1774" s="113"/>
      <c r="BS1774" s="113"/>
      <c r="BT1774" s="113"/>
      <c r="BU1774" s="113"/>
      <c r="BV1774" s="113"/>
      <c r="BW1774" s="113"/>
      <c r="BX1774" s="113"/>
      <c r="BY1774" s="113"/>
      <c r="BZ1774" s="113"/>
      <c r="CA1774" s="67"/>
      <c r="CB1774" s="113"/>
      <c r="CC1774" s="69">
        <f>SUM(Table25[[#This Row],[Contract Amount FY00]:[Contract Amount FY50]])</f>
        <v>19798</v>
      </c>
      <c r="CD1774" s="114"/>
    </row>
    <row r="1775" spans="1:82" x14ac:dyDescent="0.25">
      <c r="A1775" s="122" t="s">
        <v>2024</v>
      </c>
      <c r="B1775" s="122" t="s">
        <v>2242</v>
      </c>
      <c r="C1775" s="122" t="s">
        <v>385</v>
      </c>
      <c r="E1775" s="26" t="str">
        <f>IFERROR(IF(VLOOKUP(Table25[[#This Row],[Contract No.]],Table3[#All],3,FALSE)="","No","Yes"),"")</f>
        <v>Yes</v>
      </c>
      <c r="F1775" s="107" t="str">
        <f>IFERROR(VLOOKUP(Table25[[#This Row],[Contract No.]],Table3[#All],3,FALSE),"")</f>
        <v>NASPO</v>
      </c>
      <c r="G1775" s="107" t="str">
        <f>IFERROR(IF(Table25[[#This Row],[Cooperative Purchase
(Yes/No)]]="Yes","Yes",IF(VLOOKUP(Table25[[#This Row],[Contract No.]],Table3[#All],1,FALSE)=Table25[[#This Row],[Contract No.]],"Yes","No")),"No")</f>
        <v>Yes</v>
      </c>
      <c r="H1775" s="51">
        <f>IFERROR(VLOOKUP(Table25[[#This Row],[Contract No.]],Table3[#All],4,FALSE),"")</f>
        <v>44378</v>
      </c>
      <c r="I1775" s="28">
        <f>IFERROR(IF(AND(MONTH(Table25[[#This Row],[Contract Start Date]])&gt;6,MONTH(Table25[[#This Row],[Contract Start Date]])&lt;=12),YEAR(Table25[[#This Row],[Contract Start Date]])+1,YEAR(Table25[[#This Row],[Contract Start Date]])),"")</f>
        <v>2022</v>
      </c>
      <c r="J1775" s="108">
        <f>Table25[[#This Row],[FY Formula start]]</f>
        <v>2022</v>
      </c>
      <c r="K1775" s="59" t="str">
        <f>"FY"&amp;" "&amp;Table25[[#This Row],[Year Start]]</f>
        <v>FY 2022</v>
      </c>
      <c r="L1775" s="109">
        <f>IFERROR(VLOOKUP(Table25[[#This Row],[Contract No.]],Table3[#All],5,FALSE),"")</f>
        <v>47118</v>
      </c>
      <c r="M1775" s="110">
        <f>IFERROR(IF(Table25[[#This Row],[Contract End Date]]="99/99/9999","No End",IF(AND(MONTH(Table25[[#This Row],[Contract End Date]])&gt;6,MONTH(Table25[[#This Row],[Contract End Date]])&lt;=12),YEAR(Table25[[#This Row],[Contract End Date]])+1,YEAR(Table25[[#This Row],[Contract End Date]]))),"")</f>
        <v>2029</v>
      </c>
      <c r="N1775" s="111">
        <f>Table25[[#This Row],[FY Formula end]]</f>
        <v>2029</v>
      </c>
      <c r="O1775" s="112" t="str">
        <f>IF(Table25[[#This Row],[Year End]]="No End","No End","FY"&amp;" "&amp;Table25[[#This Row],[Year End]])</f>
        <v>FY 2029</v>
      </c>
      <c r="P1775" s="27"/>
      <c r="Q1775" s="104">
        <f>_xlfn.IFNA(IF($B1775="","",VLOOKUP($B1775,'SWC Towers'!$A:$Q,$Q$2,FALSE)),"")</f>
        <v>0.25</v>
      </c>
      <c r="R1775" s="106">
        <f>_xlfn.IFNA(IF($B1775="","",VLOOKUP($B1775,'SWC Towers'!$A:$Q,$R$2,FALSE)),"")</f>
        <v>0.3</v>
      </c>
      <c r="S1775" s="106" t="str">
        <f>_xlfn.IFNA(IF($B1775="","",VLOOKUP($B1775,'SWC Towers'!$A:$Q,$S$2,FALSE)),"")</f>
        <v/>
      </c>
      <c r="T1775" s="106" t="str">
        <f>_xlfn.IFNA(IF($B1775="","",VLOOKUP($B1775,'SWC Towers'!$A:$Q,$T$2,FALSE)),"")</f>
        <v/>
      </c>
      <c r="U1775" s="104">
        <f>_xlfn.IFNA(IF($B1775="","",VLOOKUP($B1775,'SWC Towers'!$A:$Q,$U$2,FALSE)),"")</f>
        <v>0.3</v>
      </c>
      <c r="V1775" s="104" t="str">
        <f>_xlfn.IFNA(IF($B1775="","",VLOOKUP($B1775,'SWC Towers'!$A:$Q,$V$2,FALSE)),"")</f>
        <v/>
      </c>
      <c r="W1775" s="104">
        <f>_xlfn.IFNA(IF($B1775="","",VLOOKUP($B1775,'SWC Towers'!$A:$Q,$W$2,FALSE)),"")</f>
        <v>0.1</v>
      </c>
      <c r="X1775" s="104" t="str">
        <f>_xlfn.IFNA(IF($B1775="","",VLOOKUP($B1775,'SWC Towers'!$A:$Q,$X$2,FALSE)),"")</f>
        <v/>
      </c>
      <c r="Y1775" s="104" t="str">
        <f>_xlfn.IFNA(IF($B1775="","",VLOOKUP($B1775,'SWC Towers'!$A:$Q,$Y$2,FALSE)),"")</f>
        <v/>
      </c>
      <c r="Z1775" s="104" t="str">
        <f>_xlfn.IFNA(IF($B1775="","",VLOOKUP($B1775,'SWC Towers'!$A:$Q,$Z$2,FALSE)),"")</f>
        <v/>
      </c>
      <c r="AA1775" s="104" t="str">
        <f>_xlfn.IFNA(IF($B1775="","",VLOOKUP($B1775,'SWC Towers'!$A:$Q,$AA$2,FALSE)),"")</f>
        <v/>
      </c>
      <c r="AB1775" s="106">
        <f>_xlfn.IFNA(IF($B1775="","",VLOOKUP($B1775,'SWC Towers'!$A:$Q,$AB$2,FALSE)),"")</f>
        <v>0.05</v>
      </c>
      <c r="AC1775" s="20">
        <f>SUM(Table25[[#This Row],[IT Tower: Application]:[Other/Non-IT ]])</f>
        <v>1</v>
      </c>
      <c r="AD1775" s="67"/>
      <c r="AE1775" s="67"/>
      <c r="AF1775" s="67"/>
      <c r="AG1775" s="67"/>
      <c r="AH1775" s="67"/>
      <c r="AI1775" s="67"/>
      <c r="AJ1775" s="67"/>
      <c r="AK1775" s="67"/>
      <c r="AL1775" s="67"/>
      <c r="AM1775" s="67"/>
      <c r="AN1775" s="67"/>
      <c r="AO1775" s="67"/>
      <c r="AP1775" s="67"/>
      <c r="AQ1775" s="67"/>
      <c r="AR1775" s="67"/>
      <c r="AS1775" s="67"/>
      <c r="AT1775" s="67"/>
      <c r="AU1775" s="67"/>
      <c r="AV1775" s="67"/>
      <c r="AW1775" s="67"/>
      <c r="AX1775" s="67"/>
      <c r="AY1775" s="67"/>
      <c r="AZ1775" s="67"/>
      <c r="BA1775" s="67"/>
      <c r="BB1775" s="113">
        <v>20827</v>
      </c>
      <c r="BC1775" s="113">
        <v>0</v>
      </c>
      <c r="BD1775" s="113"/>
      <c r="BE1775" s="113"/>
      <c r="BF1775" s="113"/>
      <c r="BG1775" s="113"/>
      <c r="BH1775" s="113"/>
      <c r="BI1775" s="113"/>
      <c r="BJ1775" s="113"/>
      <c r="BK1775" s="113"/>
      <c r="BL1775" s="113"/>
      <c r="BM1775" s="113"/>
      <c r="BN1775" s="113"/>
      <c r="BO1775" s="113"/>
      <c r="BP1775" s="113"/>
      <c r="BQ1775" s="113"/>
      <c r="BR1775" s="113"/>
      <c r="BS1775" s="113"/>
      <c r="BT1775" s="113"/>
      <c r="BU1775" s="113"/>
      <c r="BV1775" s="113"/>
      <c r="BW1775" s="113"/>
      <c r="BX1775" s="113"/>
      <c r="BY1775" s="113"/>
      <c r="BZ1775" s="113"/>
      <c r="CA1775" s="67"/>
      <c r="CB1775" s="113"/>
      <c r="CC1775" s="69">
        <f>SUM(Table25[[#This Row],[Contract Amount FY00]:[Contract Amount FY50]])</f>
        <v>20827</v>
      </c>
      <c r="CD1775" s="114"/>
    </row>
    <row r="1776" spans="1:82" x14ac:dyDescent="0.25">
      <c r="A1776" s="122" t="s">
        <v>2024</v>
      </c>
      <c r="B1776" s="122" t="s">
        <v>762</v>
      </c>
      <c r="C1776" s="122" t="s">
        <v>1160</v>
      </c>
      <c r="E1776" s="26" t="str">
        <f>IFERROR(IF(VLOOKUP(Table25[[#This Row],[Contract No.]],Table3[#All],3,FALSE)="","No","Yes"),"")</f>
        <v>No</v>
      </c>
      <c r="F1776" s="107" t="str">
        <f>IFERROR(VLOOKUP(Table25[[#This Row],[Contract No.]],Table3[#All],3,FALSE),"")</f>
        <v/>
      </c>
      <c r="G1776" s="107" t="str">
        <f>IFERROR(IF(Table25[[#This Row],[Cooperative Purchase
(Yes/No)]]="Yes","Yes",IF(VLOOKUP(Table25[[#This Row],[Contract No.]],Table3[#All],1,FALSE)=Table25[[#This Row],[Contract No.]],"Yes","No")),"No")</f>
        <v>Yes</v>
      </c>
      <c r="H1776" s="51">
        <f>IFERROR(VLOOKUP(Table25[[#This Row],[Contract No.]],Table3[#All],4,FALSE),"")</f>
        <v>43435</v>
      </c>
      <c r="I1776" s="28">
        <f>IFERROR(IF(AND(MONTH(Table25[[#This Row],[Contract Start Date]])&gt;6,MONTH(Table25[[#This Row],[Contract Start Date]])&lt;=12),YEAR(Table25[[#This Row],[Contract Start Date]])+1,YEAR(Table25[[#This Row],[Contract Start Date]])),"")</f>
        <v>2019</v>
      </c>
      <c r="J1776" s="108">
        <f>Table25[[#This Row],[FY Formula start]]</f>
        <v>2019</v>
      </c>
      <c r="K1776" s="59" t="str">
        <f>"FY"&amp;" "&amp;Table25[[#This Row],[Year Start]]</f>
        <v>FY 2019</v>
      </c>
      <c r="L1776" s="109">
        <f>IFERROR(VLOOKUP(Table25[[#This Row],[Contract No.]],Table3[#All],5,FALSE),"")</f>
        <v>45626</v>
      </c>
      <c r="M1776" s="110">
        <f>IFERROR(IF(Table25[[#This Row],[Contract End Date]]="99/99/9999","No End",IF(AND(MONTH(Table25[[#This Row],[Contract End Date]])&gt;6,MONTH(Table25[[#This Row],[Contract End Date]])&lt;=12),YEAR(Table25[[#This Row],[Contract End Date]])+1,YEAR(Table25[[#This Row],[Contract End Date]]))),"")</f>
        <v>2025</v>
      </c>
      <c r="N1776" s="111">
        <f>Table25[[#This Row],[FY Formula end]]</f>
        <v>2025</v>
      </c>
      <c r="O1776" s="112" t="str">
        <f>IF(Table25[[#This Row],[Year End]]="No End","No End","FY"&amp;" "&amp;Table25[[#This Row],[Year End]])</f>
        <v>FY 2025</v>
      </c>
      <c r="P1776" s="27"/>
      <c r="Q1776" s="104" t="str">
        <f>_xlfn.IFNA(IF($B1776="","",VLOOKUP($B1776,'SWC Towers'!$A:$Q,$Q$2,FALSE)),"")</f>
        <v/>
      </c>
      <c r="R1776" s="106" t="str">
        <f>_xlfn.IFNA(IF($B1776="","",VLOOKUP($B1776,'SWC Towers'!$A:$Q,$R$2,FALSE)),"")</f>
        <v/>
      </c>
      <c r="S1776" s="106" t="str">
        <f>_xlfn.IFNA(IF($B1776="","",VLOOKUP($B1776,'SWC Towers'!$A:$Q,$S$2,FALSE)),"")</f>
        <v/>
      </c>
      <c r="T1776" s="106" t="str">
        <f>_xlfn.IFNA(IF($B1776="","",VLOOKUP($B1776,'SWC Towers'!$A:$Q,$T$2,FALSE)),"")</f>
        <v/>
      </c>
      <c r="U1776" s="104">
        <f>_xlfn.IFNA(IF($B1776="","",VLOOKUP($B1776,'SWC Towers'!$A:$Q,$U$2,FALSE)),"")</f>
        <v>0.7</v>
      </c>
      <c r="V1776" s="104" t="str">
        <f>_xlfn.IFNA(IF($B1776="","",VLOOKUP($B1776,'SWC Towers'!$A:$Q,$V$2,FALSE)),"")</f>
        <v/>
      </c>
      <c r="W1776" s="104" t="str">
        <f>_xlfn.IFNA(IF($B1776="","",VLOOKUP($B1776,'SWC Towers'!$A:$Q,$W$2,FALSE)),"")</f>
        <v/>
      </c>
      <c r="X1776" s="104" t="str">
        <f>_xlfn.IFNA(IF($B1776="","",VLOOKUP($B1776,'SWC Towers'!$A:$Q,$X$2,FALSE)),"")</f>
        <v/>
      </c>
      <c r="Y1776" s="104" t="str">
        <f>_xlfn.IFNA(IF($B1776="","",VLOOKUP($B1776,'SWC Towers'!$A:$Q,$Y$2,FALSE)),"")</f>
        <v/>
      </c>
      <c r="Z1776" s="104" t="str">
        <f>_xlfn.IFNA(IF($B1776="","",VLOOKUP($B1776,'SWC Towers'!$A:$Q,$Z$2,FALSE)),"")</f>
        <v/>
      </c>
      <c r="AA1776" s="104" t="str">
        <f>_xlfn.IFNA(IF($B1776="","",VLOOKUP($B1776,'SWC Towers'!$A:$Q,$AA$2,FALSE)),"")</f>
        <v/>
      </c>
      <c r="AB1776" s="106">
        <f>_xlfn.IFNA(IF($B1776="","",VLOOKUP($B1776,'SWC Towers'!$A:$Q,$AB$2,FALSE)),"")</f>
        <v>0.3</v>
      </c>
      <c r="AC1776" s="20">
        <f>SUM(Table25[[#This Row],[IT Tower: Application]:[Other/Non-IT ]])</f>
        <v>1</v>
      </c>
      <c r="AD1776" s="67"/>
      <c r="AE1776" s="67"/>
      <c r="AF1776" s="67"/>
      <c r="AG1776" s="67"/>
      <c r="AH1776" s="67"/>
      <c r="AI1776" s="67"/>
      <c r="AJ1776" s="67"/>
      <c r="AK1776" s="67"/>
      <c r="AL1776" s="67"/>
      <c r="AM1776" s="67"/>
      <c r="AN1776" s="67"/>
      <c r="AO1776" s="67"/>
      <c r="AP1776" s="67"/>
      <c r="AQ1776" s="67"/>
      <c r="AR1776" s="67"/>
      <c r="AS1776" s="67"/>
      <c r="AT1776" s="67"/>
      <c r="AU1776" s="67"/>
      <c r="AV1776" s="67"/>
      <c r="AW1776" s="67">
        <v>76</v>
      </c>
      <c r="AX1776" s="67">
        <v>0</v>
      </c>
      <c r="AY1776" s="67"/>
      <c r="AZ1776" s="67"/>
      <c r="BA1776" s="67"/>
      <c r="BB1776" s="113">
        <v>0</v>
      </c>
      <c r="BC1776" s="113">
        <v>157325</v>
      </c>
      <c r="BD1776" s="113"/>
      <c r="BE1776" s="113"/>
      <c r="BF1776" s="113"/>
      <c r="BG1776" s="113"/>
      <c r="BH1776" s="113"/>
      <c r="BI1776" s="113"/>
      <c r="BJ1776" s="113"/>
      <c r="BK1776" s="113"/>
      <c r="BL1776" s="113"/>
      <c r="BM1776" s="113"/>
      <c r="BN1776" s="113"/>
      <c r="BO1776" s="113"/>
      <c r="BP1776" s="113"/>
      <c r="BQ1776" s="113"/>
      <c r="BR1776" s="113"/>
      <c r="BS1776" s="113"/>
      <c r="BT1776" s="113"/>
      <c r="BU1776" s="113"/>
      <c r="BV1776" s="113"/>
      <c r="BW1776" s="113"/>
      <c r="BX1776" s="113"/>
      <c r="BY1776" s="113"/>
      <c r="BZ1776" s="113"/>
      <c r="CA1776" s="67"/>
      <c r="CB1776" s="113"/>
      <c r="CC1776" s="69">
        <f>SUM(Table25[[#This Row],[Contract Amount FY00]:[Contract Amount FY50]])</f>
        <v>157401</v>
      </c>
      <c r="CD1776" s="114"/>
    </row>
    <row r="1777" spans="1:82" x14ac:dyDescent="0.25">
      <c r="A1777" s="122" t="s">
        <v>2024</v>
      </c>
      <c r="B1777" s="122" t="s">
        <v>762</v>
      </c>
      <c r="C1777" s="122" t="s">
        <v>2277</v>
      </c>
      <c r="E1777" s="26" t="str">
        <f>IFERROR(IF(VLOOKUP(Table25[[#This Row],[Contract No.]],Table3[#All],3,FALSE)="","No","Yes"),"")</f>
        <v>No</v>
      </c>
      <c r="F1777" s="107" t="str">
        <f>IFERROR(VLOOKUP(Table25[[#This Row],[Contract No.]],Table3[#All],3,FALSE),"")</f>
        <v/>
      </c>
      <c r="G1777" s="107" t="str">
        <f>IFERROR(IF(Table25[[#This Row],[Cooperative Purchase
(Yes/No)]]="Yes","Yes",IF(VLOOKUP(Table25[[#This Row],[Contract No.]],Table3[#All],1,FALSE)=Table25[[#This Row],[Contract No.]],"Yes","No")),"No")</f>
        <v>Yes</v>
      </c>
      <c r="H1777" s="51">
        <f>IFERROR(VLOOKUP(Table25[[#This Row],[Contract No.]],Table3[#All],4,FALSE),"")</f>
        <v>43435</v>
      </c>
      <c r="I1777" s="28">
        <f>IFERROR(IF(AND(MONTH(Table25[[#This Row],[Contract Start Date]])&gt;6,MONTH(Table25[[#This Row],[Contract Start Date]])&lt;=12),YEAR(Table25[[#This Row],[Contract Start Date]])+1,YEAR(Table25[[#This Row],[Contract Start Date]])),"")</f>
        <v>2019</v>
      </c>
      <c r="J1777" s="108">
        <f>Table25[[#This Row],[FY Formula start]]</f>
        <v>2019</v>
      </c>
      <c r="K1777" s="59" t="str">
        <f>"FY"&amp;" "&amp;Table25[[#This Row],[Year Start]]</f>
        <v>FY 2019</v>
      </c>
      <c r="L1777" s="109">
        <f>IFERROR(VLOOKUP(Table25[[#This Row],[Contract No.]],Table3[#All],5,FALSE),"")</f>
        <v>45626</v>
      </c>
      <c r="M1777" s="110">
        <f>IFERROR(IF(Table25[[#This Row],[Contract End Date]]="99/99/9999","No End",IF(AND(MONTH(Table25[[#This Row],[Contract End Date]])&gt;6,MONTH(Table25[[#This Row],[Contract End Date]])&lt;=12),YEAR(Table25[[#This Row],[Contract End Date]])+1,YEAR(Table25[[#This Row],[Contract End Date]]))),"")</f>
        <v>2025</v>
      </c>
      <c r="N1777" s="111">
        <f>Table25[[#This Row],[FY Formula end]]</f>
        <v>2025</v>
      </c>
      <c r="O1777" s="112" t="str">
        <f>IF(Table25[[#This Row],[Year End]]="No End","No End","FY"&amp;" "&amp;Table25[[#This Row],[Year End]])</f>
        <v>FY 2025</v>
      </c>
      <c r="P1777" s="27"/>
      <c r="Q1777" s="104" t="str">
        <f>_xlfn.IFNA(IF($B1777="","",VLOOKUP($B1777,'SWC Towers'!$A:$Q,$Q$2,FALSE)),"")</f>
        <v/>
      </c>
      <c r="R1777" s="106" t="str">
        <f>_xlfn.IFNA(IF($B1777="","",VLOOKUP($B1777,'SWC Towers'!$A:$Q,$R$2,FALSE)),"")</f>
        <v/>
      </c>
      <c r="S1777" s="106" t="str">
        <f>_xlfn.IFNA(IF($B1777="","",VLOOKUP($B1777,'SWC Towers'!$A:$Q,$S$2,FALSE)),"")</f>
        <v/>
      </c>
      <c r="T1777" s="106" t="str">
        <f>_xlfn.IFNA(IF($B1777="","",VLOOKUP($B1777,'SWC Towers'!$A:$Q,$T$2,FALSE)),"")</f>
        <v/>
      </c>
      <c r="U1777" s="104">
        <f>_xlfn.IFNA(IF($B1777="","",VLOOKUP($B1777,'SWC Towers'!$A:$Q,$U$2,FALSE)),"")</f>
        <v>0.7</v>
      </c>
      <c r="V1777" s="104" t="str">
        <f>_xlfn.IFNA(IF($B1777="","",VLOOKUP($B1777,'SWC Towers'!$A:$Q,$V$2,FALSE)),"")</f>
        <v/>
      </c>
      <c r="W1777" s="104" t="str">
        <f>_xlfn.IFNA(IF($B1777="","",VLOOKUP($B1777,'SWC Towers'!$A:$Q,$W$2,FALSE)),"")</f>
        <v/>
      </c>
      <c r="X1777" s="104" t="str">
        <f>_xlfn.IFNA(IF($B1777="","",VLOOKUP($B1777,'SWC Towers'!$A:$Q,$X$2,FALSE)),"")</f>
        <v/>
      </c>
      <c r="Y1777" s="104" t="str">
        <f>_xlfn.IFNA(IF($B1777="","",VLOOKUP($B1777,'SWC Towers'!$A:$Q,$Y$2,FALSE)),"")</f>
        <v/>
      </c>
      <c r="Z1777" s="104" t="str">
        <f>_xlfn.IFNA(IF($B1777="","",VLOOKUP($B1777,'SWC Towers'!$A:$Q,$Z$2,FALSE)),"")</f>
        <v/>
      </c>
      <c r="AA1777" s="104" t="str">
        <f>_xlfn.IFNA(IF($B1777="","",VLOOKUP($B1777,'SWC Towers'!$A:$Q,$AA$2,FALSE)),"")</f>
        <v/>
      </c>
      <c r="AB1777" s="106">
        <f>_xlfn.IFNA(IF($B1777="","",VLOOKUP($B1777,'SWC Towers'!$A:$Q,$AB$2,FALSE)),"")</f>
        <v>0.3</v>
      </c>
      <c r="AC1777" s="20">
        <f>SUM(Table25[[#This Row],[IT Tower: Application]:[Other/Non-IT ]])</f>
        <v>1</v>
      </c>
      <c r="AD1777" s="67"/>
      <c r="AE1777" s="67"/>
      <c r="AF1777" s="67"/>
      <c r="AG1777" s="67"/>
      <c r="AH1777" s="67"/>
      <c r="AI1777" s="67"/>
      <c r="AJ1777" s="67"/>
      <c r="AK1777" s="67"/>
      <c r="AL1777" s="67"/>
      <c r="AM1777" s="67"/>
      <c r="AN1777" s="67"/>
      <c r="AO1777" s="67"/>
      <c r="AP1777" s="67"/>
      <c r="AQ1777" s="67"/>
      <c r="AR1777" s="67"/>
      <c r="AS1777" s="67"/>
      <c r="AT1777" s="67"/>
      <c r="AU1777" s="67"/>
      <c r="AV1777" s="67"/>
      <c r="AW1777" s="67">
        <v>2390</v>
      </c>
      <c r="AX1777" s="67">
        <v>0</v>
      </c>
      <c r="AY1777" s="67"/>
      <c r="AZ1777" s="67"/>
      <c r="BA1777" s="67"/>
      <c r="BB1777" s="113">
        <v>0</v>
      </c>
      <c r="BC1777" s="113">
        <v>1395</v>
      </c>
      <c r="BD1777" s="113"/>
      <c r="BE1777" s="113"/>
      <c r="BF1777" s="113"/>
      <c r="BG1777" s="113"/>
      <c r="BH1777" s="113"/>
      <c r="BI1777" s="113"/>
      <c r="BJ1777" s="113"/>
      <c r="BK1777" s="113"/>
      <c r="BL1777" s="113"/>
      <c r="BM1777" s="113"/>
      <c r="BN1777" s="113"/>
      <c r="BO1777" s="113"/>
      <c r="BP1777" s="113"/>
      <c r="BQ1777" s="113"/>
      <c r="BR1777" s="113"/>
      <c r="BS1777" s="113"/>
      <c r="BT1777" s="113"/>
      <c r="BU1777" s="113"/>
      <c r="BV1777" s="113"/>
      <c r="BW1777" s="113"/>
      <c r="BX1777" s="113"/>
      <c r="BY1777" s="113"/>
      <c r="BZ1777" s="113"/>
      <c r="CA1777" s="67"/>
      <c r="CB1777" s="113"/>
      <c r="CC1777" s="69">
        <f>SUM(Table25[[#This Row],[Contract Amount FY00]:[Contract Amount FY50]])</f>
        <v>3785</v>
      </c>
      <c r="CD1777" s="114"/>
    </row>
    <row r="1778" spans="1:82" x14ac:dyDescent="0.25">
      <c r="A1778" s="122" t="s">
        <v>2024</v>
      </c>
      <c r="B1778" s="122" t="s">
        <v>762</v>
      </c>
      <c r="C1778" s="122" t="s">
        <v>1001</v>
      </c>
      <c r="E1778" s="26" t="str">
        <f>IFERROR(IF(VLOOKUP(Table25[[#This Row],[Contract No.]],Table3[#All],3,FALSE)="","No","Yes"),"")</f>
        <v>No</v>
      </c>
      <c r="F1778" s="107" t="str">
        <f>IFERROR(VLOOKUP(Table25[[#This Row],[Contract No.]],Table3[#All],3,FALSE),"")</f>
        <v/>
      </c>
      <c r="G1778" s="107" t="str">
        <f>IFERROR(IF(Table25[[#This Row],[Cooperative Purchase
(Yes/No)]]="Yes","Yes",IF(VLOOKUP(Table25[[#This Row],[Contract No.]],Table3[#All],1,FALSE)=Table25[[#This Row],[Contract No.]],"Yes","No")),"No")</f>
        <v>Yes</v>
      </c>
      <c r="H1778" s="51">
        <f>IFERROR(VLOOKUP(Table25[[#This Row],[Contract No.]],Table3[#All],4,FALSE),"")</f>
        <v>43435</v>
      </c>
      <c r="I1778" s="28">
        <f>IFERROR(IF(AND(MONTH(Table25[[#This Row],[Contract Start Date]])&gt;6,MONTH(Table25[[#This Row],[Contract Start Date]])&lt;=12),YEAR(Table25[[#This Row],[Contract Start Date]])+1,YEAR(Table25[[#This Row],[Contract Start Date]])),"")</f>
        <v>2019</v>
      </c>
      <c r="J1778" s="108">
        <f>Table25[[#This Row],[FY Formula start]]</f>
        <v>2019</v>
      </c>
      <c r="K1778" s="59" t="str">
        <f>"FY"&amp;" "&amp;Table25[[#This Row],[Year Start]]</f>
        <v>FY 2019</v>
      </c>
      <c r="L1778" s="109">
        <f>IFERROR(VLOOKUP(Table25[[#This Row],[Contract No.]],Table3[#All],5,FALSE),"")</f>
        <v>45626</v>
      </c>
      <c r="M1778" s="110">
        <f>IFERROR(IF(Table25[[#This Row],[Contract End Date]]="99/99/9999","No End",IF(AND(MONTH(Table25[[#This Row],[Contract End Date]])&gt;6,MONTH(Table25[[#This Row],[Contract End Date]])&lt;=12),YEAR(Table25[[#This Row],[Contract End Date]])+1,YEAR(Table25[[#This Row],[Contract End Date]]))),"")</f>
        <v>2025</v>
      </c>
      <c r="N1778" s="111">
        <f>Table25[[#This Row],[FY Formula end]]</f>
        <v>2025</v>
      </c>
      <c r="O1778" s="112" t="str">
        <f>IF(Table25[[#This Row],[Year End]]="No End","No End","FY"&amp;" "&amp;Table25[[#This Row],[Year End]])</f>
        <v>FY 2025</v>
      </c>
      <c r="P1778" s="27"/>
      <c r="Q1778" s="104" t="str">
        <f>_xlfn.IFNA(IF($B1778="","",VLOOKUP($B1778,'SWC Towers'!$A:$Q,$Q$2,FALSE)),"")</f>
        <v/>
      </c>
      <c r="R1778" s="106" t="str">
        <f>_xlfn.IFNA(IF($B1778="","",VLOOKUP($B1778,'SWC Towers'!$A:$Q,$R$2,FALSE)),"")</f>
        <v/>
      </c>
      <c r="S1778" s="106" t="str">
        <f>_xlfn.IFNA(IF($B1778="","",VLOOKUP($B1778,'SWC Towers'!$A:$Q,$S$2,FALSE)),"")</f>
        <v/>
      </c>
      <c r="T1778" s="106" t="str">
        <f>_xlfn.IFNA(IF($B1778="","",VLOOKUP($B1778,'SWC Towers'!$A:$Q,$T$2,FALSE)),"")</f>
        <v/>
      </c>
      <c r="U1778" s="104">
        <f>_xlfn.IFNA(IF($B1778="","",VLOOKUP($B1778,'SWC Towers'!$A:$Q,$U$2,FALSE)),"")</f>
        <v>0.7</v>
      </c>
      <c r="V1778" s="104" t="str">
        <f>_xlfn.IFNA(IF($B1778="","",VLOOKUP($B1778,'SWC Towers'!$A:$Q,$V$2,FALSE)),"")</f>
        <v/>
      </c>
      <c r="W1778" s="104" t="str">
        <f>_xlfn.IFNA(IF($B1778="","",VLOOKUP($B1778,'SWC Towers'!$A:$Q,$W$2,FALSE)),"")</f>
        <v/>
      </c>
      <c r="X1778" s="104" t="str">
        <f>_xlfn.IFNA(IF($B1778="","",VLOOKUP($B1778,'SWC Towers'!$A:$Q,$X$2,FALSE)),"")</f>
        <v/>
      </c>
      <c r="Y1778" s="104" t="str">
        <f>_xlfn.IFNA(IF($B1778="","",VLOOKUP($B1778,'SWC Towers'!$A:$Q,$Y$2,FALSE)),"")</f>
        <v/>
      </c>
      <c r="Z1778" s="104" t="str">
        <f>_xlfn.IFNA(IF($B1778="","",VLOOKUP($B1778,'SWC Towers'!$A:$Q,$Z$2,FALSE)),"")</f>
        <v/>
      </c>
      <c r="AA1778" s="104" t="str">
        <f>_xlfn.IFNA(IF($B1778="","",VLOOKUP($B1778,'SWC Towers'!$A:$Q,$AA$2,FALSE)),"")</f>
        <v/>
      </c>
      <c r="AB1778" s="106">
        <f>_xlfn.IFNA(IF($B1778="","",VLOOKUP($B1778,'SWC Towers'!$A:$Q,$AB$2,FALSE)),"")</f>
        <v>0.3</v>
      </c>
      <c r="AC1778" s="20">
        <f>SUM(Table25[[#This Row],[IT Tower: Application]:[Other/Non-IT ]])</f>
        <v>1</v>
      </c>
      <c r="AD1778" s="67"/>
      <c r="AE1778" s="67"/>
      <c r="AF1778" s="67"/>
      <c r="AG1778" s="67"/>
      <c r="AH1778" s="67"/>
      <c r="AI1778" s="67"/>
      <c r="AJ1778" s="67"/>
      <c r="AK1778" s="67"/>
      <c r="AL1778" s="67"/>
      <c r="AM1778" s="67"/>
      <c r="AN1778" s="67"/>
      <c r="AO1778" s="67"/>
      <c r="AP1778" s="67"/>
      <c r="AQ1778" s="67"/>
      <c r="AR1778" s="67"/>
      <c r="AS1778" s="67"/>
      <c r="AT1778" s="67"/>
      <c r="AU1778" s="67"/>
      <c r="AV1778" s="67"/>
      <c r="AW1778" s="67">
        <v>8577</v>
      </c>
      <c r="AX1778" s="67">
        <v>4713</v>
      </c>
      <c r="AY1778" s="67">
        <v>8075</v>
      </c>
      <c r="AZ1778" s="67">
        <v>9591</v>
      </c>
      <c r="BA1778" s="67">
        <v>100847</v>
      </c>
      <c r="BB1778" s="113"/>
      <c r="BC1778" s="113"/>
      <c r="BD1778" s="113"/>
      <c r="BE1778" s="113"/>
      <c r="BF1778" s="113"/>
      <c r="BG1778" s="113"/>
      <c r="BH1778" s="113"/>
      <c r="BI1778" s="113"/>
      <c r="BJ1778" s="113"/>
      <c r="BK1778" s="113"/>
      <c r="BL1778" s="113"/>
      <c r="BM1778" s="113"/>
      <c r="BN1778" s="113"/>
      <c r="BO1778" s="113"/>
      <c r="BP1778" s="113"/>
      <c r="BQ1778" s="113"/>
      <c r="BR1778" s="113"/>
      <c r="BS1778" s="113"/>
      <c r="BT1778" s="113"/>
      <c r="BU1778" s="113"/>
      <c r="BV1778" s="113"/>
      <c r="BW1778" s="113"/>
      <c r="BX1778" s="113"/>
      <c r="BY1778" s="113"/>
      <c r="BZ1778" s="113"/>
      <c r="CA1778" s="67"/>
      <c r="CB1778" s="113"/>
      <c r="CC1778" s="69">
        <f>SUM(Table25[[#This Row],[Contract Amount FY00]:[Contract Amount FY50]])</f>
        <v>131803</v>
      </c>
      <c r="CD1778" s="114"/>
    </row>
    <row r="1779" spans="1:82" x14ac:dyDescent="0.25">
      <c r="A1779" s="122" t="s">
        <v>2024</v>
      </c>
      <c r="B1779" s="122" t="s">
        <v>533</v>
      </c>
      <c r="C1779" s="122" t="s">
        <v>1682</v>
      </c>
      <c r="E1779" s="26" t="str">
        <f>IFERROR(IF(VLOOKUP(Table25[[#This Row],[Contract No.]],Table3[#All],3,FALSE)="","No","Yes"),"")</f>
        <v>No</v>
      </c>
      <c r="F1779" s="107" t="str">
        <f>IFERROR(VLOOKUP(Table25[[#This Row],[Contract No.]],Table3[#All],3,FALSE),"")</f>
        <v/>
      </c>
      <c r="G1779" s="107" t="str">
        <f>IFERROR(IF(Table25[[#This Row],[Cooperative Purchase
(Yes/No)]]="Yes","Yes",IF(VLOOKUP(Table25[[#This Row],[Contract No.]],Table3[#All],1,FALSE)=Table25[[#This Row],[Contract No.]],"Yes","No")),"No")</f>
        <v>Yes</v>
      </c>
      <c r="H1779" s="51">
        <f>IFERROR(VLOOKUP(Table25[[#This Row],[Contract No.]],Table3[#All],4,FALSE),"")</f>
        <v>43556</v>
      </c>
      <c r="I1779" s="28">
        <f>IFERROR(IF(AND(MONTH(Table25[[#This Row],[Contract Start Date]])&gt;6,MONTH(Table25[[#This Row],[Contract Start Date]])&lt;=12),YEAR(Table25[[#This Row],[Contract Start Date]])+1,YEAR(Table25[[#This Row],[Contract Start Date]])),"")</f>
        <v>2019</v>
      </c>
      <c r="J1779" s="108">
        <f>Table25[[#This Row],[FY Formula start]]</f>
        <v>2019</v>
      </c>
      <c r="K1779" s="59" t="str">
        <f>"FY"&amp;" "&amp;Table25[[#This Row],[Year Start]]</f>
        <v>FY 2019</v>
      </c>
      <c r="L1779" s="109">
        <f>IFERROR(VLOOKUP(Table25[[#This Row],[Contract No.]],Table3[#All],5,FALSE),"")</f>
        <v>45747</v>
      </c>
      <c r="M1779" s="110">
        <f>IFERROR(IF(Table25[[#This Row],[Contract End Date]]="99/99/9999","No End",IF(AND(MONTH(Table25[[#This Row],[Contract End Date]])&gt;6,MONTH(Table25[[#This Row],[Contract End Date]])&lt;=12),YEAR(Table25[[#This Row],[Contract End Date]])+1,YEAR(Table25[[#This Row],[Contract End Date]]))),"")</f>
        <v>2025</v>
      </c>
      <c r="N1779" s="111">
        <f>Table25[[#This Row],[FY Formula end]]</f>
        <v>2025</v>
      </c>
      <c r="O1779" s="112" t="str">
        <f>IF(Table25[[#This Row],[Year End]]="No End","No End","FY"&amp;" "&amp;Table25[[#This Row],[Year End]])</f>
        <v>FY 2025</v>
      </c>
      <c r="P1779" s="27"/>
      <c r="Q1779" s="104">
        <f>_xlfn.IFNA(IF($B1779="","",VLOOKUP($B1779,'SWC Towers'!$A:$Q,$Q$2,FALSE)),"")</f>
        <v>0.2</v>
      </c>
      <c r="R1779" s="106">
        <f>_xlfn.IFNA(IF($B1779="","",VLOOKUP($B1779,'SWC Towers'!$A:$Q,$R$2,FALSE)),"")</f>
        <v>0.2</v>
      </c>
      <c r="S1779" s="106" t="str">
        <f>_xlfn.IFNA(IF($B1779="","",VLOOKUP($B1779,'SWC Towers'!$A:$Q,$S$2,FALSE)),"")</f>
        <v/>
      </c>
      <c r="T1779" s="106" t="str">
        <f>_xlfn.IFNA(IF($B1779="","",VLOOKUP($B1779,'SWC Towers'!$A:$Q,$T$2,FALSE)),"")</f>
        <v/>
      </c>
      <c r="U1779" s="104">
        <f>_xlfn.IFNA(IF($B1779="","",VLOOKUP($B1779,'SWC Towers'!$A:$Q,$U$2,FALSE)),"")</f>
        <v>0.2</v>
      </c>
      <c r="V1779" s="104" t="str">
        <f>_xlfn.IFNA(IF($B1779="","",VLOOKUP($B1779,'SWC Towers'!$A:$Q,$V$2,FALSE)),"")</f>
        <v/>
      </c>
      <c r="W1779" s="104">
        <f>_xlfn.IFNA(IF($B1779="","",VLOOKUP($B1779,'SWC Towers'!$A:$Q,$W$2,FALSE)),"")</f>
        <v>0.2</v>
      </c>
      <c r="X1779" s="104" t="str">
        <f>_xlfn.IFNA(IF($B1779="","",VLOOKUP($B1779,'SWC Towers'!$A:$Q,$X$2,FALSE)),"")</f>
        <v/>
      </c>
      <c r="Y1779" s="104" t="str">
        <f>_xlfn.IFNA(IF($B1779="","",VLOOKUP($B1779,'SWC Towers'!$A:$Q,$Y$2,FALSE)),"")</f>
        <v/>
      </c>
      <c r="Z1779" s="104" t="str">
        <f>_xlfn.IFNA(IF($B1779="","",VLOOKUP($B1779,'SWC Towers'!$A:$Q,$Z$2,FALSE)),"")</f>
        <v/>
      </c>
      <c r="AA1779" s="104">
        <f>_xlfn.IFNA(IF($B1779="","",VLOOKUP($B1779,'SWC Towers'!$A:$Q,$AA$2,FALSE)),"")</f>
        <v>0.2</v>
      </c>
      <c r="AB1779" s="106" t="str">
        <f>_xlfn.IFNA(IF($B1779="","",VLOOKUP($B1779,'SWC Towers'!$A:$Q,$AB$2,FALSE)),"")</f>
        <v/>
      </c>
      <c r="AC1779" s="20">
        <f>SUM(Table25[[#This Row],[IT Tower: Application]:[Other/Non-IT ]])</f>
        <v>1</v>
      </c>
      <c r="AD1779" s="67"/>
      <c r="AE1779" s="67"/>
      <c r="AF1779" s="67"/>
      <c r="AG1779" s="67"/>
      <c r="AH1779" s="67"/>
      <c r="AI1779" s="67"/>
      <c r="AJ1779" s="67"/>
      <c r="AK1779" s="67"/>
      <c r="AL1779" s="67"/>
      <c r="AM1779" s="67"/>
      <c r="AN1779" s="67"/>
      <c r="AO1779" s="67"/>
      <c r="AP1779" s="67"/>
      <c r="AQ1779" s="67"/>
      <c r="AR1779" s="67"/>
      <c r="AS1779" s="67"/>
      <c r="AT1779" s="67"/>
      <c r="AU1779" s="67"/>
      <c r="AV1779" s="67"/>
      <c r="AW1779" s="67"/>
      <c r="AX1779" s="67"/>
      <c r="AY1779" s="67">
        <v>6004</v>
      </c>
      <c r="AZ1779" s="67">
        <v>3509</v>
      </c>
      <c r="BA1779" s="67"/>
      <c r="BB1779" s="113"/>
      <c r="BC1779" s="113"/>
      <c r="BD1779" s="113"/>
      <c r="BE1779" s="113"/>
      <c r="BF1779" s="113"/>
      <c r="BG1779" s="113"/>
      <c r="BH1779" s="113"/>
      <c r="BI1779" s="113"/>
      <c r="BJ1779" s="113"/>
      <c r="BK1779" s="113"/>
      <c r="BL1779" s="113"/>
      <c r="BM1779" s="113"/>
      <c r="BN1779" s="113"/>
      <c r="BO1779" s="113"/>
      <c r="BP1779" s="113"/>
      <c r="BQ1779" s="113"/>
      <c r="BR1779" s="113"/>
      <c r="BS1779" s="113"/>
      <c r="BT1779" s="113"/>
      <c r="BU1779" s="113"/>
      <c r="BV1779" s="113"/>
      <c r="BW1779" s="113"/>
      <c r="BX1779" s="113"/>
      <c r="BY1779" s="113"/>
      <c r="BZ1779" s="113"/>
      <c r="CA1779" s="67"/>
      <c r="CB1779" s="113"/>
      <c r="CC1779" s="69">
        <f>SUM(Table25[[#This Row],[Contract Amount FY00]:[Contract Amount FY50]])</f>
        <v>9513</v>
      </c>
      <c r="CD1779" s="114"/>
    </row>
    <row r="1780" spans="1:82" x14ac:dyDescent="0.25">
      <c r="A1780" s="122" t="s">
        <v>2024</v>
      </c>
      <c r="B1780" s="122" t="s">
        <v>533</v>
      </c>
      <c r="C1780" s="122" t="s">
        <v>3187</v>
      </c>
      <c r="E1780" s="26" t="str">
        <f>IFERROR(IF(VLOOKUP(Table25[[#This Row],[Contract No.]],Table3[#All],3,FALSE)="","No","Yes"),"")</f>
        <v>No</v>
      </c>
      <c r="F1780" s="107" t="str">
        <f>IFERROR(VLOOKUP(Table25[[#This Row],[Contract No.]],Table3[#All],3,FALSE),"")</f>
        <v/>
      </c>
      <c r="G1780" s="107" t="str">
        <f>IFERROR(IF(Table25[[#This Row],[Cooperative Purchase
(Yes/No)]]="Yes","Yes",IF(VLOOKUP(Table25[[#This Row],[Contract No.]],Table3[#All],1,FALSE)=Table25[[#This Row],[Contract No.]],"Yes","No")),"No")</f>
        <v>Yes</v>
      </c>
      <c r="H1780" s="51">
        <f>IFERROR(VLOOKUP(Table25[[#This Row],[Contract No.]],Table3[#All],4,FALSE),"")</f>
        <v>43556</v>
      </c>
      <c r="I1780" s="28">
        <f>IFERROR(IF(AND(MONTH(Table25[[#This Row],[Contract Start Date]])&gt;6,MONTH(Table25[[#This Row],[Contract Start Date]])&lt;=12),YEAR(Table25[[#This Row],[Contract Start Date]])+1,YEAR(Table25[[#This Row],[Contract Start Date]])),"")</f>
        <v>2019</v>
      </c>
      <c r="J1780" s="108">
        <f>Table25[[#This Row],[FY Formula start]]</f>
        <v>2019</v>
      </c>
      <c r="K1780" s="59" t="str">
        <f>"FY"&amp;" "&amp;Table25[[#This Row],[Year Start]]</f>
        <v>FY 2019</v>
      </c>
      <c r="L1780" s="109">
        <f>IFERROR(VLOOKUP(Table25[[#This Row],[Contract No.]],Table3[#All],5,FALSE),"")</f>
        <v>45747</v>
      </c>
      <c r="M1780" s="110">
        <f>IFERROR(IF(Table25[[#This Row],[Contract End Date]]="99/99/9999","No End",IF(AND(MONTH(Table25[[#This Row],[Contract End Date]])&gt;6,MONTH(Table25[[#This Row],[Contract End Date]])&lt;=12),YEAR(Table25[[#This Row],[Contract End Date]])+1,YEAR(Table25[[#This Row],[Contract End Date]]))),"")</f>
        <v>2025</v>
      </c>
      <c r="N1780" s="111">
        <f>Table25[[#This Row],[FY Formula end]]</f>
        <v>2025</v>
      </c>
      <c r="O1780" s="112" t="str">
        <f>IF(Table25[[#This Row],[Year End]]="No End","No End","FY"&amp;" "&amp;Table25[[#This Row],[Year End]])</f>
        <v>FY 2025</v>
      </c>
      <c r="P1780" s="27"/>
      <c r="Q1780" s="104">
        <f>_xlfn.IFNA(IF($B1780="","",VLOOKUP($B1780,'SWC Towers'!$A:$Q,$Q$2,FALSE)),"")</f>
        <v>0.2</v>
      </c>
      <c r="R1780" s="106">
        <f>_xlfn.IFNA(IF($B1780="","",VLOOKUP($B1780,'SWC Towers'!$A:$Q,$R$2,FALSE)),"")</f>
        <v>0.2</v>
      </c>
      <c r="S1780" s="106" t="str">
        <f>_xlfn.IFNA(IF($B1780="","",VLOOKUP($B1780,'SWC Towers'!$A:$Q,$S$2,FALSE)),"")</f>
        <v/>
      </c>
      <c r="T1780" s="106" t="str">
        <f>_xlfn.IFNA(IF($B1780="","",VLOOKUP($B1780,'SWC Towers'!$A:$Q,$T$2,FALSE)),"")</f>
        <v/>
      </c>
      <c r="U1780" s="104">
        <f>_xlfn.IFNA(IF($B1780="","",VLOOKUP($B1780,'SWC Towers'!$A:$Q,$U$2,FALSE)),"")</f>
        <v>0.2</v>
      </c>
      <c r="V1780" s="104" t="str">
        <f>_xlfn.IFNA(IF($B1780="","",VLOOKUP($B1780,'SWC Towers'!$A:$Q,$V$2,FALSE)),"")</f>
        <v/>
      </c>
      <c r="W1780" s="104">
        <f>_xlfn.IFNA(IF($B1780="","",VLOOKUP($B1780,'SWC Towers'!$A:$Q,$W$2,FALSE)),"")</f>
        <v>0.2</v>
      </c>
      <c r="X1780" s="104" t="str">
        <f>_xlfn.IFNA(IF($B1780="","",VLOOKUP($B1780,'SWC Towers'!$A:$Q,$X$2,FALSE)),"")</f>
        <v/>
      </c>
      <c r="Y1780" s="104" t="str">
        <f>_xlfn.IFNA(IF($B1780="","",VLOOKUP($B1780,'SWC Towers'!$A:$Q,$Y$2,FALSE)),"")</f>
        <v/>
      </c>
      <c r="Z1780" s="104" t="str">
        <f>_xlfn.IFNA(IF($B1780="","",VLOOKUP($B1780,'SWC Towers'!$A:$Q,$Z$2,FALSE)),"")</f>
        <v/>
      </c>
      <c r="AA1780" s="104">
        <f>_xlfn.IFNA(IF($B1780="","",VLOOKUP($B1780,'SWC Towers'!$A:$Q,$AA$2,FALSE)),"")</f>
        <v>0.2</v>
      </c>
      <c r="AB1780" s="106" t="str">
        <f>_xlfn.IFNA(IF($B1780="","",VLOOKUP($B1780,'SWC Towers'!$A:$Q,$AB$2,FALSE)),"")</f>
        <v/>
      </c>
      <c r="AC1780" s="20">
        <f>SUM(Table25[[#This Row],[IT Tower: Application]:[Other/Non-IT ]])</f>
        <v>1</v>
      </c>
      <c r="AD1780" s="67"/>
      <c r="AE1780" s="67"/>
      <c r="AF1780" s="67"/>
      <c r="AG1780" s="67"/>
      <c r="AH1780" s="67"/>
      <c r="AI1780" s="67"/>
      <c r="AJ1780" s="67"/>
      <c r="AK1780" s="67"/>
      <c r="AL1780" s="67"/>
      <c r="AM1780" s="67"/>
      <c r="AN1780" s="67"/>
      <c r="AO1780" s="67"/>
      <c r="AP1780" s="67"/>
      <c r="AQ1780" s="67"/>
      <c r="AR1780" s="67"/>
      <c r="AS1780" s="67"/>
      <c r="AT1780" s="67"/>
      <c r="AU1780" s="67"/>
      <c r="AV1780" s="67"/>
      <c r="AW1780" s="67"/>
      <c r="AX1780" s="67"/>
      <c r="AY1780" s="67"/>
      <c r="AZ1780" s="67">
        <v>0</v>
      </c>
      <c r="BA1780" s="67">
        <v>57523</v>
      </c>
      <c r="BB1780" s="113">
        <v>0</v>
      </c>
      <c r="BC1780" s="113"/>
      <c r="BD1780" s="113"/>
      <c r="BE1780" s="113"/>
      <c r="BF1780" s="113"/>
      <c r="BG1780" s="113"/>
      <c r="BH1780" s="113"/>
      <c r="BI1780" s="113"/>
      <c r="BJ1780" s="113"/>
      <c r="BK1780" s="113"/>
      <c r="BL1780" s="113"/>
      <c r="BM1780" s="113"/>
      <c r="BN1780" s="113"/>
      <c r="BO1780" s="113"/>
      <c r="BP1780" s="113"/>
      <c r="BQ1780" s="113"/>
      <c r="BR1780" s="113"/>
      <c r="BS1780" s="113"/>
      <c r="BT1780" s="113"/>
      <c r="BU1780" s="113"/>
      <c r="BV1780" s="113"/>
      <c r="BW1780" s="113"/>
      <c r="BX1780" s="113"/>
      <c r="BY1780" s="113"/>
      <c r="BZ1780" s="113"/>
      <c r="CA1780" s="67"/>
      <c r="CB1780" s="113"/>
      <c r="CC1780" s="69">
        <f>SUM(Table25[[#This Row],[Contract Amount FY00]:[Contract Amount FY50]])</f>
        <v>57523</v>
      </c>
      <c r="CD1780" s="114"/>
    </row>
    <row r="1781" spans="1:82" x14ac:dyDescent="0.25">
      <c r="A1781" s="122" t="s">
        <v>2024</v>
      </c>
      <c r="B1781" s="122" t="s">
        <v>382</v>
      </c>
      <c r="C1781" s="122" t="s">
        <v>1180</v>
      </c>
      <c r="E1781" s="26" t="str">
        <f>IFERROR(IF(VLOOKUP(Table25[[#This Row],[Contract No.]],Table3[#All],3,FALSE)="","No","Yes"),"")</f>
        <v>No</v>
      </c>
      <c r="F1781" s="107" t="str">
        <f>IFERROR(VLOOKUP(Table25[[#This Row],[Contract No.]],Table3[#All],3,FALSE),"")</f>
        <v/>
      </c>
      <c r="G1781" s="107" t="str">
        <f>IFERROR(IF(Table25[[#This Row],[Cooperative Purchase
(Yes/No)]]="Yes","Yes",IF(VLOOKUP(Table25[[#This Row],[Contract No.]],Table3[#All],1,FALSE)=Table25[[#This Row],[Contract No.]],"Yes","No")),"No")</f>
        <v>Yes</v>
      </c>
      <c r="H1781" s="51">
        <f>IFERROR(VLOOKUP(Table25[[#This Row],[Contract No.]],Table3[#All],4,FALSE),"")</f>
        <v>42727</v>
      </c>
      <c r="I1781" s="28">
        <f>IFERROR(IF(AND(MONTH(Table25[[#This Row],[Contract Start Date]])&gt;6,MONTH(Table25[[#This Row],[Contract Start Date]])&lt;=12),YEAR(Table25[[#This Row],[Contract Start Date]])+1,YEAR(Table25[[#This Row],[Contract Start Date]])),"")</f>
        <v>2017</v>
      </c>
      <c r="J1781" s="108">
        <f>Table25[[#This Row],[FY Formula start]]</f>
        <v>2017</v>
      </c>
      <c r="K1781" s="59" t="str">
        <f>"FY"&amp;" "&amp;Table25[[#This Row],[Year Start]]</f>
        <v>FY 2017</v>
      </c>
      <c r="L1781" s="109">
        <f>IFERROR(VLOOKUP(Table25[[#This Row],[Contract No.]],Table3[#All],5,FALSE),"")</f>
        <v>45688</v>
      </c>
      <c r="M1781" s="110">
        <f>IFERROR(IF(Table25[[#This Row],[Contract End Date]]="99/99/9999","No End",IF(AND(MONTH(Table25[[#This Row],[Contract End Date]])&gt;6,MONTH(Table25[[#This Row],[Contract End Date]])&lt;=12),YEAR(Table25[[#This Row],[Contract End Date]])+1,YEAR(Table25[[#This Row],[Contract End Date]]))),"")</f>
        <v>2025</v>
      </c>
      <c r="N1781" s="111">
        <f>Table25[[#This Row],[FY Formula end]]</f>
        <v>2025</v>
      </c>
      <c r="O1781" s="112" t="str">
        <f>IF(Table25[[#This Row],[Year End]]="No End","No End","FY"&amp;" "&amp;Table25[[#This Row],[Year End]])</f>
        <v>FY 2025</v>
      </c>
      <c r="P1781" s="27"/>
      <c r="Q1781" s="104">
        <f>_xlfn.IFNA(IF($B1781="","",VLOOKUP($B1781,'SWC Towers'!$A:$Q,$Q$2,FALSE)),"")</f>
        <v>0.1</v>
      </c>
      <c r="R1781" s="106">
        <f>_xlfn.IFNA(IF($B1781="","",VLOOKUP($B1781,'SWC Towers'!$A:$Q,$R$2,FALSE)),"")</f>
        <v>0.1</v>
      </c>
      <c r="S1781" s="106" t="str">
        <f>_xlfn.IFNA(IF($B1781="","",VLOOKUP($B1781,'SWC Towers'!$A:$Q,$S$2,FALSE)),"")</f>
        <v/>
      </c>
      <c r="T1781" s="106" t="str">
        <f>_xlfn.IFNA(IF($B1781="","",VLOOKUP($B1781,'SWC Towers'!$A:$Q,$T$2,FALSE)),"")</f>
        <v/>
      </c>
      <c r="U1781" s="104" t="str">
        <f>_xlfn.IFNA(IF($B1781="","",VLOOKUP($B1781,'SWC Towers'!$A:$Q,$U$2,FALSE)),"")</f>
        <v/>
      </c>
      <c r="V1781" s="104" t="str">
        <f>_xlfn.IFNA(IF($B1781="","",VLOOKUP($B1781,'SWC Towers'!$A:$Q,$V$2,FALSE)),"")</f>
        <v/>
      </c>
      <c r="W1781" s="104">
        <f>_xlfn.IFNA(IF($B1781="","",VLOOKUP($B1781,'SWC Towers'!$A:$Q,$W$2,FALSE)),"")</f>
        <v>0.4</v>
      </c>
      <c r="X1781" s="104" t="str">
        <f>_xlfn.IFNA(IF($B1781="","",VLOOKUP($B1781,'SWC Towers'!$A:$Q,$X$2,FALSE)),"")</f>
        <v/>
      </c>
      <c r="Y1781" s="104" t="str">
        <f>_xlfn.IFNA(IF($B1781="","",VLOOKUP($B1781,'SWC Towers'!$A:$Q,$Y$2,FALSE)),"")</f>
        <v/>
      </c>
      <c r="Z1781" s="104" t="str">
        <f>_xlfn.IFNA(IF($B1781="","",VLOOKUP($B1781,'SWC Towers'!$A:$Q,$Z$2,FALSE)),"")</f>
        <v/>
      </c>
      <c r="AA1781" s="104" t="str">
        <f>_xlfn.IFNA(IF($B1781="","",VLOOKUP($B1781,'SWC Towers'!$A:$Q,$AA$2,FALSE)),"")</f>
        <v/>
      </c>
      <c r="AB1781" s="106">
        <f>_xlfn.IFNA(IF($B1781="","",VLOOKUP($B1781,'SWC Towers'!$A:$Q,$AB$2,FALSE)),"")</f>
        <v>0.4</v>
      </c>
      <c r="AC1781" s="20">
        <f>SUM(Table25[[#This Row],[IT Tower: Application]:[Other/Non-IT ]])</f>
        <v>1</v>
      </c>
      <c r="AD1781" s="67"/>
      <c r="AE1781" s="67"/>
      <c r="AF1781" s="67"/>
      <c r="AG1781" s="67"/>
      <c r="AH1781" s="67"/>
      <c r="AI1781" s="67"/>
      <c r="AJ1781" s="67"/>
      <c r="AK1781" s="67"/>
      <c r="AL1781" s="67"/>
      <c r="AM1781" s="67"/>
      <c r="AN1781" s="67"/>
      <c r="AO1781" s="67"/>
      <c r="AP1781" s="67"/>
      <c r="AQ1781" s="67"/>
      <c r="AR1781" s="67"/>
      <c r="AS1781" s="67"/>
      <c r="AT1781" s="67"/>
      <c r="AU1781" s="67"/>
      <c r="AV1781" s="67"/>
      <c r="AW1781" s="67"/>
      <c r="AX1781" s="67"/>
      <c r="AY1781" s="67">
        <v>870</v>
      </c>
      <c r="AZ1781" s="67">
        <v>0</v>
      </c>
      <c r="BA1781" s="67"/>
      <c r="BB1781" s="113"/>
      <c r="BC1781" s="113"/>
      <c r="BD1781" s="113"/>
      <c r="BE1781" s="113"/>
      <c r="BF1781" s="113"/>
      <c r="BG1781" s="113"/>
      <c r="BH1781" s="113"/>
      <c r="BI1781" s="113"/>
      <c r="BJ1781" s="113"/>
      <c r="BK1781" s="113"/>
      <c r="BL1781" s="113"/>
      <c r="BM1781" s="113"/>
      <c r="BN1781" s="113"/>
      <c r="BO1781" s="113"/>
      <c r="BP1781" s="113"/>
      <c r="BQ1781" s="113"/>
      <c r="BR1781" s="113"/>
      <c r="BS1781" s="113"/>
      <c r="BT1781" s="113"/>
      <c r="BU1781" s="113"/>
      <c r="BV1781" s="113"/>
      <c r="BW1781" s="113"/>
      <c r="BX1781" s="113"/>
      <c r="BY1781" s="113"/>
      <c r="BZ1781" s="113"/>
      <c r="CA1781" s="67"/>
      <c r="CB1781" s="113"/>
      <c r="CC1781" s="69">
        <f>SUM(Table25[[#This Row],[Contract Amount FY00]:[Contract Amount FY50]])</f>
        <v>870</v>
      </c>
      <c r="CD1781" s="114"/>
    </row>
    <row r="1782" spans="1:82" x14ac:dyDescent="0.25">
      <c r="A1782" s="122" t="s">
        <v>2024</v>
      </c>
      <c r="B1782" s="122" t="s">
        <v>705</v>
      </c>
      <c r="C1782" s="122" t="s">
        <v>384</v>
      </c>
      <c r="E1782" s="26" t="str">
        <f>IFERROR(IF(VLOOKUP(Table25[[#This Row],[Contract No.]],Table3[#All],3,FALSE)="","No","Yes"),"")</f>
        <v>Yes</v>
      </c>
      <c r="F1782" s="107" t="str">
        <f>IFERROR(VLOOKUP(Table25[[#This Row],[Contract No.]],Table3[#All],3,FALSE),"")</f>
        <v>NASPO</v>
      </c>
      <c r="G1782" s="107" t="str">
        <f>IFERROR(IF(Table25[[#This Row],[Cooperative Purchase
(Yes/No)]]="Yes","Yes",IF(VLOOKUP(Table25[[#This Row],[Contract No.]],Table3[#All],1,FALSE)=Table25[[#This Row],[Contract No.]],"Yes","No")),"No")</f>
        <v>Yes</v>
      </c>
      <c r="H1782" s="51">
        <f>IFERROR(VLOOKUP(Table25[[#This Row],[Contract No.]],Table3[#All],4,FALSE),"")</f>
        <v>43647</v>
      </c>
      <c r="I1782" s="28">
        <f>IFERROR(IF(AND(MONTH(Table25[[#This Row],[Contract Start Date]])&gt;6,MONTH(Table25[[#This Row],[Contract Start Date]])&lt;=12),YEAR(Table25[[#This Row],[Contract Start Date]])+1,YEAR(Table25[[#This Row],[Contract Start Date]])),"")</f>
        <v>2020</v>
      </c>
      <c r="J1782" s="108">
        <f>Table25[[#This Row],[FY Formula start]]</f>
        <v>2020</v>
      </c>
      <c r="K1782" s="59" t="str">
        <f>"FY"&amp;" "&amp;Table25[[#This Row],[Year Start]]</f>
        <v>FY 2020</v>
      </c>
      <c r="L1782" s="109">
        <f>IFERROR(VLOOKUP(Table25[[#This Row],[Contract No.]],Table3[#All],5,FALSE),"")</f>
        <v>47360</v>
      </c>
      <c r="M1782" s="110">
        <f>IFERROR(IF(Table25[[#This Row],[Contract End Date]]="99/99/9999","No End",IF(AND(MONTH(Table25[[#This Row],[Contract End Date]])&gt;6,MONTH(Table25[[#This Row],[Contract End Date]])&lt;=12),YEAR(Table25[[#This Row],[Contract End Date]])+1,YEAR(Table25[[#This Row],[Contract End Date]]))),"")</f>
        <v>2030</v>
      </c>
      <c r="N1782" s="111">
        <f>Table25[[#This Row],[FY Formula end]]</f>
        <v>2030</v>
      </c>
      <c r="O1782" s="112" t="str">
        <f>IF(Table25[[#This Row],[Year End]]="No End","No End","FY"&amp;" "&amp;Table25[[#This Row],[Year End]])</f>
        <v>FY 2030</v>
      </c>
      <c r="P1782" s="27"/>
      <c r="Q1782" s="104">
        <f>_xlfn.IFNA(IF($B1782="","",VLOOKUP($B1782,'SWC Towers'!$A:$Q,$Q$2,FALSE)),"")</f>
        <v>0.2</v>
      </c>
      <c r="R1782" s="106" t="str">
        <f>_xlfn.IFNA(IF($B1782="","",VLOOKUP($B1782,'SWC Towers'!$A:$Q,$R$2,FALSE)),"")</f>
        <v/>
      </c>
      <c r="S1782" s="106" t="str">
        <f>_xlfn.IFNA(IF($B1782="","",VLOOKUP($B1782,'SWC Towers'!$A:$Q,$S$2,FALSE)),"")</f>
        <v/>
      </c>
      <c r="T1782" s="106" t="str">
        <f>_xlfn.IFNA(IF($B1782="","",VLOOKUP($B1782,'SWC Towers'!$A:$Q,$T$2,FALSE)),"")</f>
        <v/>
      </c>
      <c r="U1782" s="104">
        <f>_xlfn.IFNA(IF($B1782="","",VLOOKUP($B1782,'SWC Towers'!$A:$Q,$U$2,FALSE)),"")</f>
        <v>0.4</v>
      </c>
      <c r="V1782" s="104" t="str">
        <f>_xlfn.IFNA(IF($B1782="","",VLOOKUP($B1782,'SWC Towers'!$A:$Q,$V$2,FALSE)),"")</f>
        <v/>
      </c>
      <c r="W1782" s="104">
        <f>_xlfn.IFNA(IF($B1782="","",VLOOKUP($B1782,'SWC Towers'!$A:$Q,$W$2,FALSE)),"")</f>
        <v>0.4</v>
      </c>
      <c r="X1782" s="104" t="str">
        <f>_xlfn.IFNA(IF($B1782="","",VLOOKUP($B1782,'SWC Towers'!$A:$Q,$X$2,FALSE)),"")</f>
        <v/>
      </c>
      <c r="Y1782" s="104" t="str">
        <f>_xlfn.IFNA(IF($B1782="","",VLOOKUP($B1782,'SWC Towers'!$A:$Q,$Y$2,FALSE)),"")</f>
        <v/>
      </c>
      <c r="Z1782" s="104" t="str">
        <f>_xlfn.IFNA(IF($B1782="","",VLOOKUP($B1782,'SWC Towers'!$A:$Q,$Z$2,FALSE)),"")</f>
        <v/>
      </c>
      <c r="AA1782" s="104" t="str">
        <f>_xlfn.IFNA(IF($B1782="","",VLOOKUP($B1782,'SWC Towers'!$A:$Q,$AA$2,FALSE)),"")</f>
        <v/>
      </c>
      <c r="AB1782" s="106" t="str">
        <f>_xlfn.IFNA(IF($B1782="","",VLOOKUP($B1782,'SWC Towers'!$A:$Q,$AB$2,FALSE)),"")</f>
        <v/>
      </c>
      <c r="AC1782" s="20">
        <f>SUM(Table25[[#This Row],[IT Tower: Application]:[Other/Non-IT ]])</f>
        <v>1</v>
      </c>
      <c r="AD1782" s="67"/>
      <c r="AE1782" s="67"/>
      <c r="AF1782" s="67"/>
      <c r="AG1782" s="67"/>
      <c r="AH1782" s="67"/>
      <c r="AI1782" s="67"/>
      <c r="AJ1782" s="67"/>
      <c r="AK1782" s="67"/>
      <c r="AL1782" s="67"/>
      <c r="AM1782" s="67"/>
      <c r="AN1782" s="67"/>
      <c r="AO1782" s="67"/>
      <c r="AP1782" s="67"/>
      <c r="AQ1782" s="67"/>
      <c r="AR1782" s="67"/>
      <c r="AS1782" s="67"/>
      <c r="AT1782" s="67"/>
      <c r="AU1782" s="67"/>
      <c r="AV1782" s="67"/>
      <c r="AW1782" s="67"/>
      <c r="AX1782" s="67">
        <v>0</v>
      </c>
      <c r="AY1782" s="67">
        <v>8599</v>
      </c>
      <c r="AZ1782" s="67">
        <v>5434</v>
      </c>
      <c r="BA1782" s="67">
        <v>6596</v>
      </c>
      <c r="BB1782" s="113">
        <v>18087</v>
      </c>
      <c r="BC1782" s="113">
        <v>8094</v>
      </c>
      <c r="BD1782" s="113"/>
      <c r="BE1782" s="113"/>
      <c r="BF1782" s="113"/>
      <c r="BG1782" s="113"/>
      <c r="BH1782" s="113"/>
      <c r="BI1782" s="113"/>
      <c r="BJ1782" s="113"/>
      <c r="BK1782" s="113"/>
      <c r="BL1782" s="113"/>
      <c r="BM1782" s="113"/>
      <c r="BN1782" s="113"/>
      <c r="BO1782" s="113"/>
      <c r="BP1782" s="113"/>
      <c r="BQ1782" s="113"/>
      <c r="BR1782" s="113"/>
      <c r="BS1782" s="113"/>
      <c r="BT1782" s="113"/>
      <c r="BU1782" s="113"/>
      <c r="BV1782" s="113"/>
      <c r="BW1782" s="113"/>
      <c r="BX1782" s="113"/>
      <c r="BY1782" s="113"/>
      <c r="BZ1782" s="113"/>
      <c r="CA1782" s="67"/>
      <c r="CB1782" s="113"/>
      <c r="CC1782" s="69">
        <f>SUM(Table25[[#This Row],[Contract Amount FY00]:[Contract Amount FY50]])</f>
        <v>46810</v>
      </c>
      <c r="CD1782" s="114"/>
    </row>
    <row r="1783" spans="1:82" x14ac:dyDescent="0.25">
      <c r="A1783" s="122" t="s">
        <v>2024</v>
      </c>
      <c r="B1783" s="122" t="s">
        <v>705</v>
      </c>
      <c r="C1783" s="122" t="s">
        <v>404</v>
      </c>
      <c r="E1783" s="26" t="str">
        <f>IFERROR(IF(VLOOKUP(Table25[[#This Row],[Contract No.]],Table3[#All],3,FALSE)="","No","Yes"),"")</f>
        <v>Yes</v>
      </c>
      <c r="F1783" s="107" t="str">
        <f>IFERROR(VLOOKUP(Table25[[#This Row],[Contract No.]],Table3[#All],3,FALSE),"")</f>
        <v>NASPO</v>
      </c>
      <c r="G1783" s="107" t="str">
        <f>IFERROR(IF(Table25[[#This Row],[Cooperative Purchase
(Yes/No)]]="Yes","Yes",IF(VLOOKUP(Table25[[#This Row],[Contract No.]],Table3[#All],1,FALSE)=Table25[[#This Row],[Contract No.]],"Yes","No")),"No")</f>
        <v>Yes</v>
      </c>
      <c r="H1783" s="51">
        <f>IFERROR(VLOOKUP(Table25[[#This Row],[Contract No.]],Table3[#All],4,FALSE),"")</f>
        <v>43647</v>
      </c>
      <c r="I1783" s="28">
        <f>IFERROR(IF(AND(MONTH(Table25[[#This Row],[Contract Start Date]])&gt;6,MONTH(Table25[[#This Row],[Contract Start Date]])&lt;=12),YEAR(Table25[[#This Row],[Contract Start Date]])+1,YEAR(Table25[[#This Row],[Contract Start Date]])),"")</f>
        <v>2020</v>
      </c>
      <c r="J1783" s="108">
        <f>Table25[[#This Row],[FY Formula start]]</f>
        <v>2020</v>
      </c>
      <c r="K1783" s="59" t="str">
        <f>"FY"&amp;" "&amp;Table25[[#This Row],[Year Start]]</f>
        <v>FY 2020</v>
      </c>
      <c r="L1783" s="109">
        <f>IFERROR(VLOOKUP(Table25[[#This Row],[Contract No.]],Table3[#All],5,FALSE),"")</f>
        <v>47360</v>
      </c>
      <c r="M1783" s="110">
        <f>IFERROR(IF(Table25[[#This Row],[Contract End Date]]="99/99/9999","No End",IF(AND(MONTH(Table25[[#This Row],[Contract End Date]])&gt;6,MONTH(Table25[[#This Row],[Contract End Date]])&lt;=12),YEAR(Table25[[#This Row],[Contract End Date]])+1,YEAR(Table25[[#This Row],[Contract End Date]]))),"")</f>
        <v>2030</v>
      </c>
      <c r="N1783" s="111">
        <f>Table25[[#This Row],[FY Formula end]]</f>
        <v>2030</v>
      </c>
      <c r="O1783" s="112" t="str">
        <f>IF(Table25[[#This Row],[Year End]]="No End","No End","FY"&amp;" "&amp;Table25[[#This Row],[Year End]])</f>
        <v>FY 2030</v>
      </c>
      <c r="P1783" s="27"/>
      <c r="Q1783" s="104">
        <f>_xlfn.IFNA(IF($B1783="","",VLOOKUP($B1783,'SWC Towers'!$A:$Q,$Q$2,FALSE)),"")</f>
        <v>0.2</v>
      </c>
      <c r="R1783" s="106" t="str">
        <f>_xlfn.IFNA(IF($B1783="","",VLOOKUP($B1783,'SWC Towers'!$A:$Q,$R$2,FALSE)),"")</f>
        <v/>
      </c>
      <c r="S1783" s="106" t="str">
        <f>_xlfn.IFNA(IF($B1783="","",VLOOKUP($B1783,'SWC Towers'!$A:$Q,$S$2,FALSE)),"")</f>
        <v/>
      </c>
      <c r="T1783" s="106" t="str">
        <f>_xlfn.IFNA(IF($B1783="","",VLOOKUP($B1783,'SWC Towers'!$A:$Q,$T$2,FALSE)),"")</f>
        <v/>
      </c>
      <c r="U1783" s="104">
        <f>_xlfn.IFNA(IF($B1783="","",VLOOKUP($B1783,'SWC Towers'!$A:$Q,$U$2,FALSE)),"")</f>
        <v>0.4</v>
      </c>
      <c r="V1783" s="104" t="str">
        <f>_xlfn.IFNA(IF($B1783="","",VLOOKUP($B1783,'SWC Towers'!$A:$Q,$V$2,FALSE)),"")</f>
        <v/>
      </c>
      <c r="W1783" s="104">
        <f>_xlfn.IFNA(IF($B1783="","",VLOOKUP($B1783,'SWC Towers'!$A:$Q,$W$2,FALSE)),"")</f>
        <v>0.4</v>
      </c>
      <c r="X1783" s="104" t="str">
        <f>_xlfn.IFNA(IF($B1783="","",VLOOKUP($B1783,'SWC Towers'!$A:$Q,$X$2,FALSE)),"")</f>
        <v/>
      </c>
      <c r="Y1783" s="104" t="str">
        <f>_xlfn.IFNA(IF($B1783="","",VLOOKUP($B1783,'SWC Towers'!$A:$Q,$Y$2,FALSE)),"")</f>
        <v/>
      </c>
      <c r="Z1783" s="104" t="str">
        <f>_xlfn.IFNA(IF($B1783="","",VLOOKUP($B1783,'SWC Towers'!$A:$Q,$Z$2,FALSE)),"")</f>
        <v/>
      </c>
      <c r="AA1783" s="104" t="str">
        <f>_xlfn.IFNA(IF($B1783="","",VLOOKUP($B1783,'SWC Towers'!$A:$Q,$AA$2,FALSE)),"")</f>
        <v/>
      </c>
      <c r="AB1783" s="106" t="str">
        <f>_xlfn.IFNA(IF($B1783="","",VLOOKUP($B1783,'SWC Towers'!$A:$Q,$AB$2,FALSE)),"")</f>
        <v/>
      </c>
      <c r="AC1783" s="20">
        <f>SUM(Table25[[#This Row],[IT Tower: Application]:[Other/Non-IT ]])</f>
        <v>1</v>
      </c>
      <c r="AD1783" s="67"/>
      <c r="AE1783" s="67"/>
      <c r="AF1783" s="67"/>
      <c r="AG1783" s="67"/>
      <c r="AH1783" s="67"/>
      <c r="AI1783" s="67"/>
      <c r="AJ1783" s="67"/>
      <c r="AK1783" s="67"/>
      <c r="AL1783" s="67"/>
      <c r="AM1783" s="67"/>
      <c r="AN1783" s="67"/>
      <c r="AO1783" s="67"/>
      <c r="AP1783" s="67"/>
      <c r="AQ1783" s="67"/>
      <c r="AR1783" s="67"/>
      <c r="AS1783" s="67"/>
      <c r="AT1783" s="67"/>
      <c r="AU1783" s="67"/>
      <c r="AV1783" s="67"/>
      <c r="AW1783" s="67"/>
      <c r="AX1783" s="67"/>
      <c r="AY1783" s="67"/>
      <c r="AZ1783" s="67"/>
      <c r="BA1783" s="67">
        <v>0</v>
      </c>
      <c r="BB1783" s="113">
        <v>36</v>
      </c>
      <c r="BC1783" s="113">
        <v>197</v>
      </c>
      <c r="BD1783" s="113"/>
      <c r="BE1783" s="113"/>
      <c r="BF1783" s="113"/>
      <c r="BG1783" s="113"/>
      <c r="BH1783" s="113"/>
      <c r="BI1783" s="113"/>
      <c r="BJ1783" s="113"/>
      <c r="BK1783" s="113"/>
      <c r="BL1783" s="113"/>
      <c r="BM1783" s="113"/>
      <c r="BN1783" s="113"/>
      <c r="BO1783" s="113"/>
      <c r="BP1783" s="113"/>
      <c r="BQ1783" s="113"/>
      <c r="BR1783" s="113"/>
      <c r="BS1783" s="113"/>
      <c r="BT1783" s="113"/>
      <c r="BU1783" s="113"/>
      <c r="BV1783" s="113"/>
      <c r="BW1783" s="113"/>
      <c r="BX1783" s="113"/>
      <c r="BY1783" s="113"/>
      <c r="BZ1783" s="113"/>
      <c r="CA1783" s="67"/>
      <c r="CB1783" s="113"/>
      <c r="CC1783" s="69">
        <f>SUM(Table25[[#This Row],[Contract Amount FY00]:[Contract Amount FY50]])</f>
        <v>233</v>
      </c>
      <c r="CD1783" s="114"/>
    </row>
    <row r="1784" spans="1:82" x14ac:dyDescent="0.25">
      <c r="A1784" s="122" t="s">
        <v>2024</v>
      </c>
      <c r="B1784" s="122" t="s">
        <v>705</v>
      </c>
      <c r="C1784" s="122" t="s">
        <v>405</v>
      </c>
      <c r="E1784" s="26" t="str">
        <f>IFERROR(IF(VLOOKUP(Table25[[#This Row],[Contract No.]],Table3[#All],3,FALSE)="","No","Yes"),"")</f>
        <v>Yes</v>
      </c>
      <c r="F1784" s="107" t="str">
        <f>IFERROR(VLOOKUP(Table25[[#This Row],[Contract No.]],Table3[#All],3,FALSE),"")</f>
        <v>NASPO</v>
      </c>
      <c r="G1784" s="107" t="str">
        <f>IFERROR(IF(Table25[[#This Row],[Cooperative Purchase
(Yes/No)]]="Yes","Yes",IF(VLOOKUP(Table25[[#This Row],[Contract No.]],Table3[#All],1,FALSE)=Table25[[#This Row],[Contract No.]],"Yes","No")),"No")</f>
        <v>Yes</v>
      </c>
      <c r="H1784" s="51">
        <f>IFERROR(VLOOKUP(Table25[[#This Row],[Contract No.]],Table3[#All],4,FALSE),"")</f>
        <v>43647</v>
      </c>
      <c r="I1784" s="28">
        <f>IFERROR(IF(AND(MONTH(Table25[[#This Row],[Contract Start Date]])&gt;6,MONTH(Table25[[#This Row],[Contract Start Date]])&lt;=12),YEAR(Table25[[#This Row],[Contract Start Date]])+1,YEAR(Table25[[#This Row],[Contract Start Date]])),"")</f>
        <v>2020</v>
      </c>
      <c r="J1784" s="108">
        <f>Table25[[#This Row],[FY Formula start]]</f>
        <v>2020</v>
      </c>
      <c r="K1784" s="59" t="str">
        <f>"FY"&amp;" "&amp;Table25[[#This Row],[Year Start]]</f>
        <v>FY 2020</v>
      </c>
      <c r="L1784" s="109">
        <f>IFERROR(VLOOKUP(Table25[[#This Row],[Contract No.]],Table3[#All],5,FALSE),"")</f>
        <v>47360</v>
      </c>
      <c r="M1784" s="110">
        <f>IFERROR(IF(Table25[[#This Row],[Contract End Date]]="99/99/9999","No End",IF(AND(MONTH(Table25[[#This Row],[Contract End Date]])&gt;6,MONTH(Table25[[#This Row],[Contract End Date]])&lt;=12),YEAR(Table25[[#This Row],[Contract End Date]])+1,YEAR(Table25[[#This Row],[Contract End Date]]))),"")</f>
        <v>2030</v>
      </c>
      <c r="N1784" s="111">
        <f>Table25[[#This Row],[FY Formula end]]</f>
        <v>2030</v>
      </c>
      <c r="O1784" s="112" t="str">
        <f>IF(Table25[[#This Row],[Year End]]="No End","No End","FY"&amp;" "&amp;Table25[[#This Row],[Year End]])</f>
        <v>FY 2030</v>
      </c>
      <c r="P1784" s="27"/>
      <c r="Q1784" s="104">
        <f>_xlfn.IFNA(IF($B1784="","",VLOOKUP($B1784,'SWC Towers'!$A:$Q,$Q$2,FALSE)),"")</f>
        <v>0.2</v>
      </c>
      <c r="R1784" s="106" t="str">
        <f>_xlfn.IFNA(IF($B1784="","",VLOOKUP($B1784,'SWC Towers'!$A:$Q,$R$2,FALSE)),"")</f>
        <v/>
      </c>
      <c r="S1784" s="106" t="str">
        <f>_xlfn.IFNA(IF($B1784="","",VLOOKUP($B1784,'SWC Towers'!$A:$Q,$S$2,FALSE)),"")</f>
        <v/>
      </c>
      <c r="T1784" s="106" t="str">
        <f>_xlfn.IFNA(IF($B1784="","",VLOOKUP($B1784,'SWC Towers'!$A:$Q,$T$2,FALSE)),"")</f>
        <v/>
      </c>
      <c r="U1784" s="104">
        <f>_xlfn.IFNA(IF($B1784="","",VLOOKUP($B1784,'SWC Towers'!$A:$Q,$U$2,FALSE)),"")</f>
        <v>0.4</v>
      </c>
      <c r="V1784" s="104" t="str">
        <f>_xlfn.IFNA(IF($B1784="","",VLOOKUP($B1784,'SWC Towers'!$A:$Q,$V$2,FALSE)),"")</f>
        <v/>
      </c>
      <c r="W1784" s="104">
        <f>_xlfn.IFNA(IF($B1784="","",VLOOKUP($B1784,'SWC Towers'!$A:$Q,$W$2,FALSE)),"")</f>
        <v>0.4</v>
      </c>
      <c r="X1784" s="104" t="str">
        <f>_xlfn.IFNA(IF($B1784="","",VLOOKUP($B1784,'SWC Towers'!$A:$Q,$X$2,FALSE)),"")</f>
        <v/>
      </c>
      <c r="Y1784" s="104" t="str">
        <f>_xlfn.IFNA(IF($B1784="","",VLOOKUP($B1784,'SWC Towers'!$A:$Q,$Y$2,FALSE)),"")</f>
        <v/>
      </c>
      <c r="Z1784" s="104" t="str">
        <f>_xlfn.IFNA(IF($B1784="","",VLOOKUP($B1784,'SWC Towers'!$A:$Q,$Z$2,FALSE)),"")</f>
        <v/>
      </c>
      <c r="AA1784" s="104" t="str">
        <f>_xlfn.IFNA(IF($B1784="","",VLOOKUP($B1784,'SWC Towers'!$A:$Q,$AA$2,FALSE)),"")</f>
        <v/>
      </c>
      <c r="AB1784" s="106" t="str">
        <f>_xlfn.IFNA(IF($B1784="","",VLOOKUP($B1784,'SWC Towers'!$A:$Q,$AB$2,FALSE)),"")</f>
        <v/>
      </c>
      <c r="AC1784" s="20">
        <f>SUM(Table25[[#This Row],[IT Tower: Application]:[Other/Non-IT ]])</f>
        <v>1</v>
      </c>
      <c r="AD1784" s="67"/>
      <c r="AE1784" s="67"/>
      <c r="AF1784" s="67"/>
      <c r="AG1784" s="67"/>
      <c r="AH1784" s="67"/>
      <c r="AI1784" s="67"/>
      <c r="AJ1784" s="67"/>
      <c r="AK1784" s="67"/>
      <c r="AL1784" s="67"/>
      <c r="AM1784" s="67"/>
      <c r="AN1784" s="67"/>
      <c r="AO1784" s="67"/>
      <c r="AP1784" s="67"/>
      <c r="AQ1784" s="67"/>
      <c r="AR1784" s="67"/>
      <c r="AS1784" s="67"/>
      <c r="AT1784" s="67"/>
      <c r="AU1784" s="67"/>
      <c r="AV1784" s="67"/>
      <c r="AW1784" s="67"/>
      <c r="AX1784" s="67">
        <v>0</v>
      </c>
      <c r="AY1784" s="67">
        <v>916</v>
      </c>
      <c r="AZ1784" s="67">
        <v>752</v>
      </c>
      <c r="BA1784" s="67">
        <v>0</v>
      </c>
      <c r="BB1784" s="113"/>
      <c r="BC1784" s="113"/>
      <c r="BD1784" s="113"/>
      <c r="BE1784" s="113"/>
      <c r="BF1784" s="113"/>
      <c r="BG1784" s="113"/>
      <c r="BH1784" s="113"/>
      <c r="BI1784" s="113"/>
      <c r="BJ1784" s="113"/>
      <c r="BK1784" s="113"/>
      <c r="BL1784" s="113"/>
      <c r="BM1784" s="113"/>
      <c r="BN1784" s="113"/>
      <c r="BO1784" s="113"/>
      <c r="BP1784" s="113"/>
      <c r="BQ1784" s="113"/>
      <c r="BR1784" s="113"/>
      <c r="BS1784" s="113"/>
      <c r="BT1784" s="113"/>
      <c r="BU1784" s="113"/>
      <c r="BV1784" s="113"/>
      <c r="BW1784" s="113"/>
      <c r="BX1784" s="113"/>
      <c r="BY1784" s="113"/>
      <c r="BZ1784" s="113"/>
      <c r="CA1784" s="67"/>
      <c r="CB1784" s="113"/>
      <c r="CC1784" s="69">
        <f>SUM(Table25[[#This Row],[Contract Amount FY00]:[Contract Amount FY50]])</f>
        <v>1668</v>
      </c>
      <c r="CD1784" s="114"/>
    </row>
    <row r="1785" spans="1:82" x14ac:dyDescent="0.25">
      <c r="A1785" s="122" t="s">
        <v>2024</v>
      </c>
      <c r="B1785" s="122" t="s">
        <v>705</v>
      </c>
      <c r="C1785" s="122" t="s">
        <v>1777</v>
      </c>
      <c r="E1785" s="26" t="str">
        <f>IFERROR(IF(VLOOKUP(Table25[[#This Row],[Contract No.]],Table3[#All],3,FALSE)="","No","Yes"),"")</f>
        <v>Yes</v>
      </c>
      <c r="F1785" s="107" t="str">
        <f>IFERROR(VLOOKUP(Table25[[#This Row],[Contract No.]],Table3[#All],3,FALSE),"")</f>
        <v>NASPO</v>
      </c>
      <c r="G1785" s="107" t="str">
        <f>IFERROR(IF(Table25[[#This Row],[Cooperative Purchase
(Yes/No)]]="Yes","Yes",IF(VLOOKUP(Table25[[#This Row],[Contract No.]],Table3[#All],1,FALSE)=Table25[[#This Row],[Contract No.]],"Yes","No")),"No")</f>
        <v>Yes</v>
      </c>
      <c r="H1785" s="51">
        <f>IFERROR(VLOOKUP(Table25[[#This Row],[Contract No.]],Table3[#All],4,FALSE),"")</f>
        <v>43647</v>
      </c>
      <c r="I1785" s="28">
        <f>IFERROR(IF(AND(MONTH(Table25[[#This Row],[Contract Start Date]])&gt;6,MONTH(Table25[[#This Row],[Contract Start Date]])&lt;=12),YEAR(Table25[[#This Row],[Contract Start Date]])+1,YEAR(Table25[[#This Row],[Contract Start Date]])),"")</f>
        <v>2020</v>
      </c>
      <c r="J1785" s="108">
        <f>Table25[[#This Row],[FY Formula start]]</f>
        <v>2020</v>
      </c>
      <c r="K1785" s="59" t="str">
        <f>"FY"&amp;" "&amp;Table25[[#This Row],[Year Start]]</f>
        <v>FY 2020</v>
      </c>
      <c r="L1785" s="109">
        <f>IFERROR(VLOOKUP(Table25[[#This Row],[Contract No.]],Table3[#All],5,FALSE),"")</f>
        <v>47360</v>
      </c>
      <c r="M1785" s="110">
        <f>IFERROR(IF(Table25[[#This Row],[Contract End Date]]="99/99/9999","No End",IF(AND(MONTH(Table25[[#This Row],[Contract End Date]])&gt;6,MONTH(Table25[[#This Row],[Contract End Date]])&lt;=12),YEAR(Table25[[#This Row],[Contract End Date]])+1,YEAR(Table25[[#This Row],[Contract End Date]]))),"")</f>
        <v>2030</v>
      </c>
      <c r="N1785" s="111">
        <f>Table25[[#This Row],[FY Formula end]]</f>
        <v>2030</v>
      </c>
      <c r="O1785" s="112" t="str">
        <f>IF(Table25[[#This Row],[Year End]]="No End","No End","FY"&amp;" "&amp;Table25[[#This Row],[Year End]])</f>
        <v>FY 2030</v>
      </c>
      <c r="P1785" s="27"/>
      <c r="Q1785" s="104">
        <f>_xlfn.IFNA(IF($B1785="","",VLOOKUP($B1785,'SWC Towers'!$A:$Q,$Q$2,FALSE)),"")</f>
        <v>0.2</v>
      </c>
      <c r="R1785" s="106" t="str">
        <f>_xlfn.IFNA(IF($B1785="","",VLOOKUP($B1785,'SWC Towers'!$A:$Q,$R$2,FALSE)),"")</f>
        <v/>
      </c>
      <c r="S1785" s="106" t="str">
        <f>_xlfn.IFNA(IF($B1785="","",VLOOKUP($B1785,'SWC Towers'!$A:$Q,$S$2,FALSE)),"")</f>
        <v/>
      </c>
      <c r="T1785" s="106" t="str">
        <f>_xlfn.IFNA(IF($B1785="","",VLOOKUP($B1785,'SWC Towers'!$A:$Q,$T$2,FALSE)),"")</f>
        <v/>
      </c>
      <c r="U1785" s="104">
        <f>_xlfn.IFNA(IF($B1785="","",VLOOKUP($B1785,'SWC Towers'!$A:$Q,$U$2,FALSE)),"")</f>
        <v>0.4</v>
      </c>
      <c r="V1785" s="104" t="str">
        <f>_xlfn.IFNA(IF($B1785="","",VLOOKUP($B1785,'SWC Towers'!$A:$Q,$V$2,FALSE)),"")</f>
        <v/>
      </c>
      <c r="W1785" s="104">
        <f>_xlfn.IFNA(IF($B1785="","",VLOOKUP($B1785,'SWC Towers'!$A:$Q,$W$2,FALSE)),"")</f>
        <v>0.4</v>
      </c>
      <c r="X1785" s="104" t="str">
        <f>_xlfn.IFNA(IF($B1785="","",VLOOKUP($B1785,'SWC Towers'!$A:$Q,$X$2,FALSE)),"")</f>
        <v/>
      </c>
      <c r="Y1785" s="104" t="str">
        <f>_xlfn.IFNA(IF($B1785="","",VLOOKUP($B1785,'SWC Towers'!$A:$Q,$Y$2,FALSE)),"")</f>
        <v/>
      </c>
      <c r="Z1785" s="104" t="str">
        <f>_xlfn.IFNA(IF($B1785="","",VLOOKUP($B1785,'SWC Towers'!$A:$Q,$Z$2,FALSE)),"")</f>
        <v/>
      </c>
      <c r="AA1785" s="104" t="str">
        <f>_xlfn.IFNA(IF($B1785="","",VLOOKUP($B1785,'SWC Towers'!$A:$Q,$AA$2,FALSE)),"")</f>
        <v/>
      </c>
      <c r="AB1785" s="106" t="str">
        <f>_xlfn.IFNA(IF($B1785="","",VLOOKUP($B1785,'SWC Towers'!$A:$Q,$AB$2,FALSE)),"")</f>
        <v/>
      </c>
      <c r="AC1785" s="20">
        <f>SUM(Table25[[#This Row],[IT Tower: Application]:[Other/Non-IT ]])</f>
        <v>1</v>
      </c>
      <c r="AD1785" s="67"/>
      <c r="AE1785" s="67"/>
      <c r="AF1785" s="67"/>
      <c r="AG1785" s="67"/>
      <c r="AH1785" s="67"/>
      <c r="AI1785" s="67"/>
      <c r="AJ1785" s="67"/>
      <c r="AK1785" s="67"/>
      <c r="AL1785" s="67"/>
      <c r="AM1785" s="67"/>
      <c r="AN1785" s="67"/>
      <c r="AO1785" s="67"/>
      <c r="AP1785" s="67"/>
      <c r="AQ1785" s="67"/>
      <c r="AR1785" s="67"/>
      <c r="AS1785" s="67"/>
      <c r="AT1785" s="67"/>
      <c r="AU1785" s="67"/>
      <c r="AV1785" s="67"/>
      <c r="AW1785" s="67"/>
      <c r="AX1785" s="67">
        <v>0</v>
      </c>
      <c r="AY1785" s="67">
        <v>131075</v>
      </c>
      <c r="AZ1785" s="67">
        <v>180291</v>
      </c>
      <c r="BA1785" s="67">
        <v>247711</v>
      </c>
      <c r="BB1785" s="113">
        <v>280248</v>
      </c>
      <c r="BC1785" s="113">
        <v>279503</v>
      </c>
      <c r="BD1785" s="113"/>
      <c r="BE1785" s="113"/>
      <c r="BF1785" s="113"/>
      <c r="BG1785" s="113"/>
      <c r="BH1785" s="113"/>
      <c r="BI1785" s="113"/>
      <c r="BJ1785" s="113"/>
      <c r="BK1785" s="113"/>
      <c r="BL1785" s="113"/>
      <c r="BM1785" s="113"/>
      <c r="BN1785" s="113"/>
      <c r="BO1785" s="113"/>
      <c r="BP1785" s="113"/>
      <c r="BQ1785" s="113"/>
      <c r="BR1785" s="113"/>
      <c r="BS1785" s="113"/>
      <c r="BT1785" s="113"/>
      <c r="BU1785" s="113"/>
      <c r="BV1785" s="113"/>
      <c r="BW1785" s="113"/>
      <c r="BX1785" s="113"/>
      <c r="BY1785" s="113"/>
      <c r="BZ1785" s="113"/>
      <c r="CA1785" s="67"/>
      <c r="CB1785" s="113"/>
      <c r="CC1785" s="69">
        <f>SUM(Table25[[#This Row],[Contract Amount FY00]:[Contract Amount FY50]])</f>
        <v>1118828</v>
      </c>
      <c r="CD1785" s="114"/>
    </row>
    <row r="1786" spans="1:82" x14ac:dyDescent="0.25">
      <c r="A1786" s="122" t="s">
        <v>2024</v>
      </c>
      <c r="B1786" s="122" t="s">
        <v>278</v>
      </c>
      <c r="C1786" s="122" t="s">
        <v>3188</v>
      </c>
      <c r="E1786" s="26" t="str">
        <f>IFERROR(IF(VLOOKUP(Table25[[#This Row],[Contract No.]],Table3[#All],3,FALSE)="","No","Yes"),"")</f>
        <v>Yes</v>
      </c>
      <c r="F1786" s="107" t="str">
        <f>IFERROR(VLOOKUP(Table25[[#This Row],[Contract No.]],Table3[#All],3,FALSE),"")</f>
        <v>NASPO</v>
      </c>
      <c r="G1786" s="107" t="str">
        <f>IFERROR(IF(Table25[[#This Row],[Cooperative Purchase
(Yes/No)]]="Yes","Yes",IF(VLOOKUP(Table25[[#This Row],[Contract No.]],Table3[#All],1,FALSE)=Table25[[#This Row],[Contract No.]],"Yes","No")),"No")</f>
        <v>Yes</v>
      </c>
      <c r="H1786" s="51">
        <f>IFERROR(VLOOKUP(Table25[[#This Row],[Contract No.]],Table3[#All],4,FALSE),"")</f>
        <v>42917</v>
      </c>
      <c r="I1786" s="28">
        <f>IFERROR(IF(AND(MONTH(Table25[[#This Row],[Contract Start Date]])&gt;6,MONTH(Table25[[#This Row],[Contract Start Date]])&lt;=12),YEAR(Table25[[#This Row],[Contract Start Date]])+1,YEAR(Table25[[#This Row],[Contract Start Date]])),"")</f>
        <v>2018</v>
      </c>
      <c r="J1786" s="108">
        <f>Table25[[#This Row],[FY Formula start]]</f>
        <v>2018</v>
      </c>
      <c r="K1786" s="59" t="str">
        <f>"FY"&amp;" "&amp;Table25[[#This Row],[Year Start]]</f>
        <v>FY 2018</v>
      </c>
      <c r="L1786" s="109">
        <f>IFERROR(VLOOKUP(Table25[[#This Row],[Contract No.]],Table3[#All],5,FALSE),"")</f>
        <v>46280</v>
      </c>
      <c r="M1786" s="110">
        <f>IFERROR(IF(Table25[[#This Row],[Contract End Date]]="99/99/9999","No End",IF(AND(MONTH(Table25[[#This Row],[Contract End Date]])&gt;6,MONTH(Table25[[#This Row],[Contract End Date]])&lt;=12),YEAR(Table25[[#This Row],[Contract End Date]])+1,YEAR(Table25[[#This Row],[Contract End Date]]))),"")</f>
        <v>2027</v>
      </c>
      <c r="N1786" s="111">
        <f>Table25[[#This Row],[FY Formula end]]</f>
        <v>2027</v>
      </c>
      <c r="O1786" s="112" t="str">
        <f>IF(Table25[[#This Row],[Year End]]="No End","No End","FY"&amp;" "&amp;Table25[[#This Row],[Year End]])</f>
        <v>FY 2027</v>
      </c>
      <c r="P1786" s="27"/>
      <c r="Q1786" s="104">
        <f>_xlfn.IFNA(IF($B1786="","",VLOOKUP($B1786,'SWC Towers'!$A:$Q,$Q$2,FALSE)),"")</f>
        <v>0.4</v>
      </c>
      <c r="R1786" s="106" t="str">
        <f>_xlfn.IFNA(IF($B1786="","",VLOOKUP($B1786,'SWC Towers'!$A:$Q,$R$2,FALSE)),"")</f>
        <v/>
      </c>
      <c r="S1786" s="106" t="str">
        <f>_xlfn.IFNA(IF($B1786="","",VLOOKUP($B1786,'SWC Towers'!$A:$Q,$S$2,FALSE)),"")</f>
        <v/>
      </c>
      <c r="T1786" s="106">
        <f>_xlfn.IFNA(IF($B1786="","",VLOOKUP($B1786,'SWC Towers'!$A:$Q,$T$2,FALSE)),"")</f>
        <v>0.05</v>
      </c>
      <c r="U1786" s="104" t="str">
        <f>_xlfn.IFNA(IF($B1786="","",VLOOKUP($B1786,'SWC Towers'!$A:$Q,$U$2,FALSE)),"")</f>
        <v/>
      </c>
      <c r="V1786" s="104" t="str">
        <f>_xlfn.IFNA(IF($B1786="","",VLOOKUP($B1786,'SWC Towers'!$A:$Q,$V$2,FALSE)),"")</f>
        <v/>
      </c>
      <c r="W1786" s="104">
        <f>_xlfn.IFNA(IF($B1786="","",VLOOKUP($B1786,'SWC Towers'!$A:$Q,$W$2,FALSE)),"")</f>
        <v>0.1</v>
      </c>
      <c r="X1786" s="104" t="str">
        <f>_xlfn.IFNA(IF($B1786="","",VLOOKUP($B1786,'SWC Towers'!$A:$Q,$X$2,FALSE)),"")</f>
        <v/>
      </c>
      <c r="Y1786" s="104">
        <f>_xlfn.IFNA(IF($B1786="","",VLOOKUP($B1786,'SWC Towers'!$A:$Q,$Y$2,FALSE)),"")</f>
        <v>0.05</v>
      </c>
      <c r="Z1786" s="104" t="str">
        <f>_xlfn.IFNA(IF($B1786="","",VLOOKUP($B1786,'SWC Towers'!$A:$Q,$Z$2,FALSE)),"")</f>
        <v/>
      </c>
      <c r="AA1786" s="104">
        <f>_xlfn.IFNA(IF($B1786="","",VLOOKUP($B1786,'SWC Towers'!$A:$Q,$AA$2,FALSE)),"")</f>
        <v>0.4</v>
      </c>
      <c r="AB1786" s="106" t="str">
        <f>_xlfn.IFNA(IF($B1786="","",VLOOKUP($B1786,'SWC Towers'!$A:$Q,$AB$2,FALSE)),"")</f>
        <v/>
      </c>
      <c r="AC1786" s="20">
        <f>SUM(Table25[[#This Row],[IT Tower: Application]:[Other/Non-IT ]])</f>
        <v>1</v>
      </c>
      <c r="AD1786" s="67"/>
      <c r="AE1786" s="67"/>
      <c r="AF1786" s="67"/>
      <c r="AG1786" s="67"/>
      <c r="AH1786" s="67"/>
      <c r="AI1786" s="67"/>
      <c r="AJ1786" s="67"/>
      <c r="AK1786" s="67"/>
      <c r="AL1786" s="67"/>
      <c r="AM1786" s="67"/>
      <c r="AN1786" s="67"/>
      <c r="AO1786" s="67"/>
      <c r="AP1786" s="67"/>
      <c r="AQ1786" s="67"/>
      <c r="AR1786" s="67"/>
      <c r="AS1786" s="67"/>
      <c r="AT1786" s="67"/>
      <c r="AU1786" s="67"/>
      <c r="AV1786" s="67"/>
      <c r="AW1786" s="67"/>
      <c r="AX1786" s="67"/>
      <c r="AY1786" s="67"/>
      <c r="AZ1786" s="67"/>
      <c r="BA1786" s="67">
        <v>58946</v>
      </c>
      <c r="BB1786" s="113">
        <v>0</v>
      </c>
      <c r="BC1786" s="113">
        <v>152020</v>
      </c>
      <c r="BD1786" s="113"/>
      <c r="BE1786" s="113"/>
      <c r="BF1786" s="113"/>
      <c r="BG1786" s="113"/>
      <c r="BH1786" s="113"/>
      <c r="BI1786" s="113"/>
      <c r="BJ1786" s="113"/>
      <c r="BK1786" s="113"/>
      <c r="BL1786" s="113"/>
      <c r="BM1786" s="113"/>
      <c r="BN1786" s="113"/>
      <c r="BO1786" s="113"/>
      <c r="BP1786" s="113"/>
      <c r="BQ1786" s="113"/>
      <c r="BR1786" s="113"/>
      <c r="BS1786" s="113"/>
      <c r="BT1786" s="113"/>
      <c r="BU1786" s="113"/>
      <c r="BV1786" s="113"/>
      <c r="BW1786" s="113"/>
      <c r="BX1786" s="113"/>
      <c r="BY1786" s="113"/>
      <c r="BZ1786" s="113"/>
      <c r="CA1786" s="67"/>
      <c r="CB1786" s="113"/>
      <c r="CC1786" s="69">
        <f>SUM(Table25[[#This Row],[Contract Amount FY00]:[Contract Amount FY50]])</f>
        <v>210966</v>
      </c>
      <c r="CD1786" s="114"/>
    </row>
    <row r="1787" spans="1:82" x14ac:dyDescent="0.25">
      <c r="A1787" s="122" t="s">
        <v>2024</v>
      </c>
      <c r="B1787" s="122" t="s">
        <v>278</v>
      </c>
      <c r="C1787" s="122" t="s">
        <v>279</v>
      </c>
      <c r="E1787" s="26" t="str">
        <f>IFERROR(IF(VLOOKUP(Table25[[#This Row],[Contract No.]],Table3[#All],3,FALSE)="","No","Yes"),"")</f>
        <v>Yes</v>
      </c>
      <c r="F1787" s="107" t="str">
        <f>IFERROR(VLOOKUP(Table25[[#This Row],[Contract No.]],Table3[#All],3,FALSE),"")</f>
        <v>NASPO</v>
      </c>
      <c r="G1787" s="107" t="str">
        <f>IFERROR(IF(Table25[[#This Row],[Cooperative Purchase
(Yes/No)]]="Yes","Yes",IF(VLOOKUP(Table25[[#This Row],[Contract No.]],Table3[#All],1,FALSE)=Table25[[#This Row],[Contract No.]],"Yes","No")),"No")</f>
        <v>Yes</v>
      </c>
      <c r="H1787" s="51">
        <f>IFERROR(VLOOKUP(Table25[[#This Row],[Contract No.]],Table3[#All],4,FALSE),"")</f>
        <v>42917</v>
      </c>
      <c r="I1787" s="28">
        <f>IFERROR(IF(AND(MONTH(Table25[[#This Row],[Contract Start Date]])&gt;6,MONTH(Table25[[#This Row],[Contract Start Date]])&lt;=12),YEAR(Table25[[#This Row],[Contract Start Date]])+1,YEAR(Table25[[#This Row],[Contract Start Date]])),"")</f>
        <v>2018</v>
      </c>
      <c r="J1787" s="108">
        <f>Table25[[#This Row],[FY Formula start]]</f>
        <v>2018</v>
      </c>
      <c r="K1787" s="59" t="str">
        <f>"FY"&amp;" "&amp;Table25[[#This Row],[Year Start]]</f>
        <v>FY 2018</v>
      </c>
      <c r="L1787" s="109">
        <f>IFERROR(VLOOKUP(Table25[[#This Row],[Contract No.]],Table3[#All],5,FALSE),"")</f>
        <v>46280</v>
      </c>
      <c r="M1787" s="110">
        <f>IFERROR(IF(Table25[[#This Row],[Contract End Date]]="99/99/9999","No End",IF(AND(MONTH(Table25[[#This Row],[Contract End Date]])&gt;6,MONTH(Table25[[#This Row],[Contract End Date]])&lt;=12),YEAR(Table25[[#This Row],[Contract End Date]])+1,YEAR(Table25[[#This Row],[Contract End Date]]))),"")</f>
        <v>2027</v>
      </c>
      <c r="N1787" s="111">
        <f>Table25[[#This Row],[FY Formula end]]</f>
        <v>2027</v>
      </c>
      <c r="O1787" s="112" t="str">
        <f>IF(Table25[[#This Row],[Year End]]="No End","No End","FY"&amp;" "&amp;Table25[[#This Row],[Year End]])</f>
        <v>FY 2027</v>
      </c>
      <c r="P1787" s="27"/>
      <c r="Q1787" s="104">
        <f>_xlfn.IFNA(IF($B1787="","",VLOOKUP($B1787,'SWC Towers'!$A:$Q,$Q$2,FALSE)),"")</f>
        <v>0.4</v>
      </c>
      <c r="R1787" s="106" t="str">
        <f>_xlfn.IFNA(IF($B1787="","",VLOOKUP($B1787,'SWC Towers'!$A:$Q,$R$2,FALSE)),"")</f>
        <v/>
      </c>
      <c r="S1787" s="106" t="str">
        <f>_xlfn.IFNA(IF($B1787="","",VLOOKUP($B1787,'SWC Towers'!$A:$Q,$S$2,FALSE)),"")</f>
        <v/>
      </c>
      <c r="T1787" s="106">
        <f>_xlfn.IFNA(IF($B1787="","",VLOOKUP($B1787,'SWC Towers'!$A:$Q,$T$2,FALSE)),"")</f>
        <v>0.05</v>
      </c>
      <c r="U1787" s="104" t="str">
        <f>_xlfn.IFNA(IF($B1787="","",VLOOKUP($B1787,'SWC Towers'!$A:$Q,$U$2,FALSE)),"")</f>
        <v/>
      </c>
      <c r="V1787" s="104" t="str">
        <f>_xlfn.IFNA(IF($B1787="","",VLOOKUP($B1787,'SWC Towers'!$A:$Q,$V$2,FALSE)),"")</f>
        <v/>
      </c>
      <c r="W1787" s="104">
        <f>_xlfn.IFNA(IF($B1787="","",VLOOKUP($B1787,'SWC Towers'!$A:$Q,$W$2,FALSE)),"")</f>
        <v>0.1</v>
      </c>
      <c r="X1787" s="104" t="str">
        <f>_xlfn.IFNA(IF($B1787="","",VLOOKUP($B1787,'SWC Towers'!$A:$Q,$X$2,FALSE)),"")</f>
        <v/>
      </c>
      <c r="Y1787" s="104">
        <f>_xlfn.IFNA(IF($B1787="","",VLOOKUP($B1787,'SWC Towers'!$A:$Q,$Y$2,FALSE)),"")</f>
        <v>0.05</v>
      </c>
      <c r="Z1787" s="104" t="str">
        <f>_xlfn.IFNA(IF($B1787="","",VLOOKUP($B1787,'SWC Towers'!$A:$Q,$Z$2,FALSE)),"")</f>
        <v/>
      </c>
      <c r="AA1787" s="104">
        <f>_xlfn.IFNA(IF($B1787="","",VLOOKUP($B1787,'SWC Towers'!$A:$Q,$AA$2,FALSE)),"")</f>
        <v>0.4</v>
      </c>
      <c r="AB1787" s="106" t="str">
        <f>_xlfn.IFNA(IF($B1787="","",VLOOKUP($B1787,'SWC Towers'!$A:$Q,$AB$2,FALSE)),"")</f>
        <v/>
      </c>
      <c r="AC1787" s="20">
        <f>SUM(Table25[[#This Row],[IT Tower: Application]:[Other/Non-IT ]])</f>
        <v>1</v>
      </c>
      <c r="AD1787" s="67"/>
      <c r="AE1787" s="67"/>
      <c r="AF1787" s="67"/>
      <c r="AG1787" s="67"/>
      <c r="AH1787" s="67"/>
      <c r="AI1787" s="67"/>
      <c r="AJ1787" s="67"/>
      <c r="AK1787" s="67"/>
      <c r="AL1787" s="67"/>
      <c r="AM1787" s="67"/>
      <c r="AN1787" s="67"/>
      <c r="AO1787" s="67"/>
      <c r="AP1787" s="67"/>
      <c r="AQ1787" s="67"/>
      <c r="AR1787" s="67"/>
      <c r="AS1787" s="67"/>
      <c r="AT1787" s="67"/>
      <c r="AU1787" s="67"/>
      <c r="AV1787" s="67"/>
      <c r="AW1787" s="67">
        <v>0</v>
      </c>
      <c r="AX1787" s="67">
        <v>1323</v>
      </c>
      <c r="AY1787" s="67">
        <v>146361</v>
      </c>
      <c r="AZ1787" s="67">
        <v>28542</v>
      </c>
      <c r="BA1787" s="67">
        <v>80528</v>
      </c>
      <c r="BB1787" s="113">
        <v>129555</v>
      </c>
      <c r="BC1787" s="113">
        <v>138681</v>
      </c>
      <c r="BD1787" s="113"/>
      <c r="BE1787" s="113"/>
      <c r="BF1787" s="113"/>
      <c r="BG1787" s="113"/>
      <c r="BH1787" s="113"/>
      <c r="BI1787" s="113"/>
      <c r="BJ1787" s="113"/>
      <c r="BK1787" s="113"/>
      <c r="BL1787" s="113"/>
      <c r="BM1787" s="113"/>
      <c r="BN1787" s="113"/>
      <c r="BO1787" s="113"/>
      <c r="BP1787" s="113"/>
      <c r="BQ1787" s="113"/>
      <c r="BR1787" s="113"/>
      <c r="BS1787" s="113"/>
      <c r="BT1787" s="113"/>
      <c r="BU1787" s="113"/>
      <c r="BV1787" s="113"/>
      <c r="BW1787" s="113"/>
      <c r="BX1787" s="113"/>
      <c r="BY1787" s="113"/>
      <c r="BZ1787" s="113"/>
      <c r="CA1787" s="67"/>
      <c r="CB1787" s="113"/>
      <c r="CC1787" s="69">
        <f>SUM(Table25[[#This Row],[Contract Amount FY00]:[Contract Amount FY50]])</f>
        <v>524990</v>
      </c>
      <c r="CD1787" s="114"/>
    </row>
    <row r="1788" spans="1:82" x14ac:dyDescent="0.25">
      <c r="A1788" s="122" t="s">
        <v>2024</v>
      </c>
      <c r="B1788" s="122" t="s">
        <v>2244</v>
      </c>
      <c r="C1788" s="122" t="s">
        <v>373</v>
      </c>
      <c r="E1788" s="26" t="str">
        <f>IFERROR(IF(VLOOKUP(Table25[[#This Row],[Contract No.]],Table3[#All],3,FALSE)="","No","Yes"),"")</f>
        <v>No</v>
      </c>
      <c r="F1788" s="107" t="str">
        <f>IFERROR(VLOOKUP(Table25[[#This Row],[Contract No.]],Table3[#All],3,FALSE),"")</f>
        <v/>
      </c>
      <c r="G1788" s="107" t="str">
        <f>IFERROR(IF(Table25[[#This Row],[Cooperative Purchase
(Yes/No)]]="Yes","Yes",IF(VLOOKUP(Table25[[#This Row],[Contract No.]],Table3[#All],1,FALSE)=Table25[[#This Row],[Contract No.]],"Yes","No")),"No")</f>
        <v>Yes</v>
      </c>
      <c r="H1788" s="51">
        <f>IFERROR(VLOOKUP(Table25[[#This Row],[Contract No.]],Table3[#All],4,FALSE),"")</f>
        <v>44512</v>
      </c>
      <c r="I1788" s="28">
        <f>IFERROR(IF(AND(MONTH(Table25[[#This Row],[Contract Start Date]])&gt;6,MONTH(Table25[[#This Row],[Contract Start Date]])&lt;=12),YEAR(Table25[[#This Row],[Contract Start Date]])+1,YEAR(Table25[[#This Row],[Contract Start Date]])),"")</f>
        <v>2022</v>
      </c>
      <c r="J1788" s="108">
        <f>Table25[[#This Row],[FY Formula start]]</f>
        <v>2022</v>
      </c>
      <c r="K1788" s="59" t="str">
        <f>"FY"&amp;" "&amp;Table25[[#This Row],[Year Start]]</f>
        <v>FY 2022</v>
      </c>
      <c r="L1788" s="109">
        <f>IFERROR(VLOOKUP(Table25[[#This Row],[Contract No.]],Table3[#All],5,FALSE),"")</f>
        <v>46702</v>
      </c>
      <c r="M1788" s="110">
        <f>IFERROR(IF(Table25[[#This Row],[Contract End Date]]="99/99/9999","No End",IF(AND(MONTH(Table25[[#This Row],[Contract End Date]])&gt;6,MONTH(Table25[[#This Row],[Contract End Date]])&lt;=12),YEAR(Table25[[#This Row],[Contract End Date]])+1,YEAR(Table25[[#This Row],[Contract End Date]]))),"")</f>
        <v>2028</v>
      </c>
      <c r="N1788" s="111">
        <f>Table25[[#This Row],[FY Formula end]]</f>
        <v>2028</v>
      </c>
      <c r="O1788" s="112" t="str">
        <f>IF(Table25[[#This Row],[Year End]]="No End","No End","FY"&amp;" "&amp;Table25[[#This Row],[Year End]])</f>
        <v>FY 2028</v>
      </c>
      <c r="P1788" s="27"/>
      <c r="Q1788" s="104" t="str">
        <f>_xlfn.IFNA(IF($B1788="","",VLOOKUP($B1788,'SWC Towers'!$A:$Q,$Q$2,FALSE)),"")</f>
        <v/>
      </c>
      <c r="R1788" s="106" t="str">
        <f>_xlfn.IFNA(IF($B1788="","",VLOOKUP($B1788,'SWC Towers'!$A:$Q,$R$2,FALSE)),"")</f>
        <v/>
      </c>
      <c r="S1788" s="106" t="str">
        <f>_xlfn.IFNA(IF($B1788="","",VLOOKUP($B1788,'SWC Towers'!$A:$Q,$S$2,FALSE)),"")</f>
        <v/>
      </c>
      <c r="T1788" s="106">
        <f>_xlfn.IFNA(IF($B1788="","",VLOOKUP($B1788,'SWC Towers'!$A:$Q,$T$2,FALSE)),"")</f>
        <v>0.5</v>
      </c>
      <c r="U1788" s="104" t="str">
        <f>_xlfn.IFNA(IF($B1788="","",VLOOKUP($B1788,'SWC Towers'!$A:$Q,$U$2,FALSE)),"")</f>
        <v/>
      </c>
      <c r="V1788" s="104" t="str">
        <f>_xlfn.IFNA(IF($B1788="","",VLOOKUP($B1788,'SWC Towers'!$A:$Q,$V$2,FALSE)),"")</f>
        <v/>
      </c>
      <c r="W1788" s="104">
        <f>_xlfn.IFNA(IF($B1788="","",VLOOKUP($B1788,'SWC Towers'!$A:$Q,$W$2,FALSE)),"")</f>
        <v>0.5</v>
      </c>
      <c r="X1788" s="104" t="str">
        <f>_xlfn.IFNA(IF($B1788="","",VLOOKUP($B1788,'SWC Towers'!$A:$Q,$X$2,FALSE)),"")</f>
        <v/>
      </c>
      <c r="Y1788" s="104" t="str">
        <f>_xlfn.IFNA(IF($B1788="","",VLOOKUP($B1788,'SWC Towers'!$A:$Q,$Y$2,FALSE)),"")</f>
        <v/>
      </c>
      <c r="Z1788" s="104" t="str">
        <f>_xlfn.IFNA(IF($B1788="","",VLOOKUP($B1788,'SWC Towers'!$A:$Q,$Z$2,FALSE)),"")</f>
        <v/>
      </c>
      <c r="AA1788" s="104" t="str">
        <f>_xlfn.IFNA(IF($B1788="","",VLOOKUP($B1788,'SWC Towers'!$A:$Q,$AA$2,FALSE)),"")</f>
        <v/>
      </c>
      <c r="AB1788" s="106" t="str">
        <f>_xlfn.IFNA(IF($B1788="","",VLOOKUP($B1788,'SWC Towers'!$A:$Q,$AB$2,FALSE)),"")</f>
        <v/>
      </c>
      <c r="AC1788" s="20">
        <f>SUM(Table25[[#This Row],[IT Tower: Application]:[Other/Non-IT ]])</f>
        <v>1</v>
      </c>
      <c r="AD1788" s="67"/>
      <c r="AE1788" s="67"/>
      <c r="AF1788" s="67"/>
      <c r="AG1788" s="67"/>
      <c r="AH1788" s="67"/>
      <c r="AI1788" s="67"/>
      <c r="AJ1788" s="67"/>
      <c r="AK1788" s="67"/>
      <c r="AL1788" s="67"/>
      <c r="AM1788" s="67"/>
      <c r="AN1788" s="67"/>
      <c r="AO1788" s="67"/>
      <c r="AP1788" s="67"/>
      <c r="AQ1788" s="67"/>
      <c r="AR1788" s="67"/>
      <c r="AS1788" s="67"/>
      <c r="AT1788" s="67"/>
      <c r="AU1788" s="67"/>
      <c r="AV1788" s="67"/>
      <c r="AW1788" s="67"/>
      <c r="AX1788" s="67"/>
      <c r="AY1788" s="67"/>
      <c r="AZ1788" s="67">
        <v>2560</v>
      </c>
      <c r="BA1788" s="67">
        <v>0</v>
      </c>
      <c r="BB1788" s="113"/>
      <c r="BC1788" s="113"/>
      <c r="BD1788" s="113"/>
      <c r="BE1788" s="113"/>
      <c r="BF1788" s="113"/>
      <c r="BG1788" s="113"/>
      <c r="BH1788" s="113"/>
      <c r="BI1788" s="113"/>
      <c r="BJ1788" s="113"/>
      <c r="BK1788" s="113"/>
      <c r="BL1788" s="113"/>
      <c r="BM1788" s="113"/>
      <c r="BN1788" s="113"/>
      <c r="BO1788" s="113"/>
      <c r="BP1788" s="113"/>
      <c r="BQ1788" s="113"/>
      <c r="BR1788" s="113"/>
      <c r="BS1788" s="113"/>
      <c r="BT1788" s="113"/>
      <c r="BU1788" s="113"/>
      <c r="BV1788" s="113"/>
      <c r="BW1788" s="113"/>
      <c r="BX1788" s="113"/>
      <c r="BY1788" s="113"/>
      <c r="BZ1788" s="113"/>
      <c r="CA1788" s="67"/>
      <c r="CB1788" s="113"/>
      <c r="CC1788" s="69">
        <f>SUM(Table25[[#This Row],[Contract Amount FY00]:[Contract Amount FY50]])</f>
        <v>2560</v>
      </c>
      <c r="CD1788" s="114"/>
    </row>
    <row r="1789" spans="1:82" x14ac:dyDescent="0.25">
      <c r="A1789" s="122" t="s">
        <v>2024</v>
      </c>
      <c r="B1789" s="122" t="s">
        <v>2244</v>
      </c>
      <c r="C1789" s="122" t="s">
        <v>381</v>
      </c>
      <c r="E1789" s="26" t="str">
        <f>IFERROR(IF(VLOOKUP(Table25[[#This Row],[Contract No.]],Table3[#All],3,FALSE)="","No","Yes"),"")</f>
        <v>No</v>
      </c>
      <c r="F1789" s="107" t="str">
        <f>IFERROR(VLOOKUP(Table25[[#This Row],[Contract No.]],Table3[#All],3,FALSE),"")</f>
        <v/>
      </c>
      <c r="G1789" s="107" t="str">
        <f>IFERROR(IF(Table25[[#This Row],[Cooperative Purchase
(Yes/No)]]="Yes","Yes",IF(VLOOKUP(Table25[[#This Row],[Contract No.]],Table3[#All],1,FALSE)=Table25[[#This Row],[Contract No.]],"Yes","No")),"No")</f>
        <v>Yes</v>
      </c>
      <c r="H1789" s="51">
        <f>IFERROR(VLOOKUP(Table25[[#This Row],[Contract No.]],Table3[#All],4,FALSE),"")</f>
        <v>44512</v>
      </c>
      <c r="I1789" s="28">
        <f>IFERROR(IF(AND(MONTH(Table25[[#This Row],[Contract Start Date]])&gt;6,MONTH(Table25[[#This Row],[Contract Start Date]])&lt;=12),YEAR(Table25[[#This Row],[Contract Start Date]])+1,YEAR(Table25[[#This Row],[Contract Start Date]])),"")</f>
        <v>2022</v>
      </c>
      <c r="J1789" s="108">
        <f>Table25[[#This Row],[FY Formula start]]</f>
        <v>2022</v>
      </c>
      <c r="K1789" s="59" t="str">
        <f>"FY"&amp;" "&amp;Table25[[#This Row],[Year Start]]</f>
        <v>FY 2022</v>
      </c>
      <c r="L1789" s="109">
        <f>IFERROR(VLOOKUP(Table25[[#This Row],[Contract No.]],Table3[#All],5,FALSE),"")</f>
        <v>46702</v>
      </c>
      <c r="M1789" s="110">
        <f>IFERROR(IF(Table25[[#This Row],[Contract End Date]]="99/99/9999","No End",IF(AND(MONTH(Table25[[#This Row],[Contract End Date]])&gt;6,MONTH(Table25[[#This Row],[Contract End Date]])&lt;=12),YEAR(Table25[[#This Row],[Contract End Date]])+1,YEAR(Table25[[#This Row],[Contract End Date]]))),"")</f>
        <v>2028</v>
      </c>
      <c r="N1789" s="111">
        <f>Table25[[#This Row],[FY Formula end]]</f>
        <v>2028</v>
      </c>
      <c r="O1789" s="112" t="str">
        <f>IF(Table25[[#This Row],[Year End]]="No End","No End","FY"&amp;" "&amp;Table25[[#This Row],[Year End]])</f>
        <v>FY 2028</v>
      </c>
      <c r="P1789" s="27"/>
      <c r="Q1789" s="104" t="str">
        <f>_xlfn.IFNA(IF($B1789="","",VLOOKUP($B1789,'SWC Towers'!$A:$Q,$Q$2,FALSE)),"")</f>
        <v/>
      </c>
      <c r="R1789" s="106" t="str">
        <f>_xlfn.IFNA(IF($B1789="","",VLOOKUP($B1789,'SWC Towers'!$A:$Q,$R$2,FALSE)),"")</f>
        <v/>
      </c>
      <c r="S1789" s="106" t="str">
        <f>_xlfn.IFNA(IF($B1789="","",VLOOKUP($B1789,'SWC Towers'!$A:$Q,$S$2,FALSE)),"")</f>
        <v/>
      </c>
      <c r="T1789" s="106">
        <f>_xlfn.IFNA(IF($B1789="","",VLOOKUP($B1789,'SWC Towers'!$A:$Q,$T$2,FALSE)),"")</f>
        <v>0.5</v>
      </c>
      <c r="U1789" s="104" t="str">
        <f>_xlfn.IFNA(IF($B1789="","",VLOOKUP($B1789,'SWC Towers'!$A:$Q,$U$2,FALSE)),"")</f>
        <v/>
      </c>
      <c r="V1789" s="104" t="str">
        <f>_xlfn.IFNA(IF($B1789="","",VLOOKUP($B1789,'SWC Towers'!$A:$Q,$V$2,FALSE)),"")</f>
        <v/>
      </c>
      <c r="W1789" s="104">
        <f>_xlfn.IFNA(IF($B1789="","",VLOOKUP($B1789,'SWC Towers'!$A:$Q,$W$2,FALSE)),"")</f>
        <v>0.5</v>
      </c>
      <c r="X1789" s="104" t="str">
        <f>_xlfn.IFNA(IF($B1789="","",VLOOKUP($B1789,'SWC Towers'!$A:$Q,$X$2,FALSE)),"")</f>
        <v/>
      </c>
      <c r="Y1789" s="104" t="str">
        <f>_xlfn.IFNA(IF($B1789="","",VLOOKUP($B1789,'SWC Towers'!$A:$Q,$Y$2,FALSE)),"")</f>
        <v/>
      </c>
      <c r="Z1789" s="104" t="str">
        <f>_xlfn.IFNA(IF($B1789="","",VLOOKUP($B1789,'SWC Towers'!$A:$Q,$Z$2,FALSE)),"")</f>
        <v/>
      </c>
      <c r="AA1789" s="104" t="str">
        <f>_xlfn.IFNA(IF($B1789="","",VLOOKUP($B1789,'SWC Towers'!$A:$Q,$AA$2,FALSE)),"")</f>
        <v/>
      </c>
      <c r="AB1789" s="106" t="str">
        <f>_xlfn.IFNA(IF($B1789="","",VLOOKUP($B1789,'SWC Towers'!$A:$Q,$AB$2,FALSE)),"")</f>
        <v/>
      </c>
      <c r="AC1789" s="20">
        <f>SUM(Table25[[#This Row],[IT Tower: Application]:[Other/Non-IT ]])</f>
        <v>1</v>
      </c>
      <c r="AD1789" s="67"/>
      <c r="AE1789" s="67"/>
      <c r="AF1789" s="67"/>
      <c r="AG1789" s="67"/>
      <c r="AH1789" s="67"/>
      <c r="AI1789" s="67"/>
      <c r="AJ1789" s="67"/>
      <c r="AK1789" s="67"/>
      <c r="AL1789" s="67"/>
      <c r="AM1789" s="67"/>
      <c r="AN1789" s="67"/>
      <c r="AO1789" s="67"/>
      <c r="AP1789" s="67"/>
      <c r="AQ1789" s="67"/>
      <c r="AR1789" s="67"/>
      <c r="AS1789" s="67"/>
      <c r="AT1789" s="67"/>
      <c r="AU1789" s="67"/>
      <c r="AV1789" s="67"/>
      <c r="AW1789" s="67"/>
      <c r="AX1789" s="67"/>
      <c r="AY1789" s="67"/>
      <c r="AZ1789" s="67"/>
      <c r="BA1789" s="67">
        <v>3466</v>
      </c>
      <c r="BB1789" s="113">
        <v>0</v>
      </c>
      <c r="BC1789" s="113"/>
      <c r="BD1789" s="113"/>
      <c r="BE1789" s="113"/>
      <c r="BF1789" s="113"/>
      <c r="BG1789" s="113"/>
      <c r="BH1789" s="113"/>
      <c r="BI1789" s="113"/>
      <c r="BJ1789" s="113"/>
      <c r="BK1789" s="113"/>
      <c r="BL1789" s="113"/>
      <c r="BM1789" s="113"/>
      <c r="BN1789" s="113"/>
      <c r="BO1789" s="113"/>
      <c r="BP1789" s="113"/>
      <c r="BQ1789" s="113"/>
      <c r="BR1789" s="113"/>
      <c r="BS1789" s="113"/>
      <c r="BT1789" s="113"/>
      <c r="BU1789" s="113"/>
      <c r="BV1789" s="113"/>
      <c r="BW1789" s="113"/>
      <c r="BX1789" s="113"/>
      <c r="BY1789" s="113"/>
      <c r="BZ1789" s="113"/>
      <c r="CA1789" s="67"/>
      <c r="CB1789" s="113"/>
      <c r="CC1789" s="69">
        <f>SUM(Table25[[#This Row],[Contract Amount FY00]:[Contract Amount FY50]])</f>
        <v>3466</v>
      </c>
      <c r="CD1789" s="114"/>
    </row>
    <row r="1790" spans="1:82" x14ac:dyDescent="0.25">
      <c r="A1790" s="122" t="s">
        <v>2024</v>
      </c>
      <c r="B1790" s="122" t="s">
        <v>2244</v>
      </c>
      <c r="C1790" s="122" t="s">
        <v>813</v>
      </c>
      <c r="E1790" s="26" t="str">
        <f>IFERROR(IF(VLOOKUP(Table25[[#This Row],[Contract No.]],Table3[#All],3,FALSE)="","No","Yes"),"")</f>
        <v>No</v>
      </c>
      <c r="F1790" s="107" t="str">
        <f>IFERROR(VLOOKUP(Table25[[#This Row],[Contract No.]],Table3[#All],3,FALSE),"")</f>
        <v/>
      </c>
      <c r="G1790" s="107" t="str">
        <f>IFERROR(IF(Table25[[#This Row],[Cooperative Purchase
(Yes/No)]]="Yes","Yes",IF(VLOOKUP(Table25[[#This Row],[Contract No.]],Table3[#All],1,FALSE)=Table25[[#This Row],[Contract No.]],"Yes","No")),"No")</f>
        <v>Yes</v>
      </c>
      <c r="H1790" s="51">
        <f>IFERROR(VLOOKUP(Table25[[#This Row],[Contract No.]],Table3[#All],4,FALSE),"")</f>
        <v>44512</v>
      </c>
      <c r="I1790" s="28">
        <f>IFERROR(IF(AND(MONTH(Table25[[#This Row],[Contract Start Date]])&gt;6,MONTH(Table25[[#This Row],[Contract Start Date]])&lt;=12),YEAR(Table25[[#This Row],[Contract Start Date]])+1,YEAR(Table25[[#This Row],[Contract Start Date]])),"")</f>
        <v>2022</v>
      </c>
      <c r="J1790" s="108">
        <f>Table25[[#This Row],[FY Formula start]]</f>
        <v>2022</v>
      </c>
      <c r="K1790" s="59" t="str">
        <f>"FY"&amp;" "&amp;Table25[[#This Row],[Year Start]]</f>
        <v>FY 2022</v>
      </c>
      <c r="L1790" s="109">
        <f>IFERROR(VLOOKUP(Table25[[#This Row],[Contract No.]],Table3[#All],5,FALSE),"")</f>
        <v>46702</v>
      </c>
      <c r="M1790" s="110">
        <f>IFERROR(IF(Table25[[#This Row],[Contract End Date]]="99/99/9999","No End",IF(AND(MONTH(Table25[[#This Row],[Contract End Date]])&gt;6,MONTH(Table25[[#This Row],[Contract End Date]])&lt;=12),YEAR(Table25[[#This Row],[Contract End Date]])+1,YEAR(Table25[[#This Row],[Contract End Date]]))),"")</f>
        <v>2028</v>
      </c>
      <c r="N1790" s="111">
        <f>Table25[[#This Row],[FY Formula end]]</f>
        <v>2028</v>
      </c>
      <c r="O1790" s="112" t="str">
        <f>IF(Table25[[#This Row],[Year End]]="No End","No End","FY"&amp;" "&amp;Table25[[#This Row],[Year End]])</f>
        <v>FY 2028</v>
      </c>
      <c r="P1790" s="27"/>
      <c r="Q1790" s="104" t="str">
        <f>_xlfn.IFNA(IF($B1790="","",VLOOKUP($B1790,'SWC Towers'!$A:$Q,$Q$2,FALSE)),"")</f>
        <v/>
      </c>
      <c r="R1790" s="106" t="str">
        <f>_xlfn.IFNA(IF($B1790="","",VLOOKUP($B1790,'SWC Towers'!$A:$Q,$R$2,FALSE)),"")</f>
        <v/>
      </c>
      <c r="S1790" s="106" t="str">
        <f>_xlfn.IFNA(IF($B1790="","",VLOOKUP($B1790,'SWC Towers'!$A:$Q,$S$2,FALSE)),"")</f>
        <v/>
      </c>
      <c r="T1790" s="106">
        <f>_xlfn.IFNA(IF($B1790="","",VLOOKUP($B1790,'SWC Towers'!$A:$Q,$T$2,FALSE)),"")</f>
        <v>0.5</v>
      </c>
      <c r="U1790" s="104" t="str">
        <f>_xlfn.IFNA(IF($B1790="","",VLOOKUP($B1790,'SWC Towers'!$A:$Q,$U$2,FALSE)),"")</f>
        <v/>
      </c>
      <c r="V1790" s="104" t="str">
        <f>_xlfn.IFNA(IF($B1790="","",VLOOKUP($B1790,'SWC Towers'!$A:$Q,$V$2,FALSE)),"")</f>
        <v/>
      </c>
      <c r="W1790" s="104">
        <f>_xlfn.IFNA(IF($B1790="","",VLOOKUP($B1790,'SWC Towers'!$A:$Q,$W$2,FALSE)),"")</f>
        <v>0.5</v>
      </c>
      <c r="X1790" s="104" t="str">
        <f>_xlfn.IFNA(IF($B1790="","",VLOOKUP($B1790,'SWC Towers'!$A:$Q,$X$2,FALSE)),"")</f>
        <v/>
      </c>
      <c r="Y1790" s="104" t="str">
        <f>_xlfn.IFNA(IF($B1790="","",VLOOKUP($B1790,'SWC Towers'!$A:$Q,$Y$2,FALSE)),"")</f>
        <v/>
      </c>
      <c r="Z1790" s="104" t="str">
        <f>_xlfn.IFNA(IF($B1790="","",VLOOKUP($B1790,'SWC Towers'!$A:$Q,$Z$2,FALSE)),"")</f>
        <v/>
      </c>
      <c r="AA1790" s="104" t="str">
        <f>_xlfn.IFNA(IF($B1790="","",VLOOKUP($B1790,'SWC Towers'!$A:$Q,$AA$2,FALSE)),"")</f>
        <v/>
      </c>
      <c r="AB1790" s="106" t="str">
        <f>_xlfn.IFNA(IF($B1790="","",VLOOKUP($B1790,'SWC Towers'!$A:$Q,$AB$2,FALSE)),"")</f>
        <v/>
      </c>
      <c r="AC1790" s="20">
        <f>SUM(Table25[[#This Row],[IT Tower: Application]:[Other/Non-IT ]])</f>
        <v>1</v>
      </c>
      <c r="AD1790" s="67"/>
      <c r="AE1790" s="67"/>
      <c r="AF1790" s="67"/>
      <c r="AG1790" s="67"/>
      <c r="AH1790" s="67"/>
      <c r="AI1790" s="67"/>
      <c r="AJ1790" s="67"/>
      <c r="AK1790" s="67"/>
      <c r="AL1790" s="67"/>
      <c r="AM1790" s="67"/>
      <c r="AN1790" s="67"/>
      <c r="AO1790" s="67"/>
      <c r="AP1790" s="67"/>
      <c r="AQ1790" s="67"/>
      <c r="AR1790" s="67"/>
      <c r="AS1790" s="67"/>
      <c r="AT1790" s="67"/>
      <c r="AU1790" s="67"/>
      <c r="AV1790" s="67"/>
      <c r="AW1790" s="67"/>
      <c r="AX1790" s="67"/>
      <c r="AY1790" s="67"/>
      <c r="AZ1790" s="67">
        <v>40888</v>
      </c>
      <c r="BA1790" s="67">
        <v>48793</v>
      </c>
      <c r="BB1790" s="113">
        <v>97992</v>
      </c>
      <c r="BC1790" s="113">
        <v>361267</v>
      </c>
      <c r="BD1790" s="113"/>
      <c r="BE1790" s="113"/>
      <c r="BF1790" s="113"/>
      <c r="BG1790" s="113"/>
      <c r="BH1790" s="113"/>
      <c r="BI1790" s="113"/>
      <c r="BJ1790" s="113"/>
      <c r="BK1790" s="113"/>
      <c r="BL1790" s="113"/>
      <c r="BM1790" s="113"/>
      <c r="BN1790" s="113"/>
      <c r="BO1790" s="113"/>
      <c r="BP1790" s="113"/>
      <c r="BQ1790" s="113"/>
      <c r="BR1790" s="113"/>
      <c r="BS1790" s="113"/>
      <c r="BT1790" s="113"/>
      <c r="BU1790" s="113"/>
      <c r="BV1790" s="113"/>
      <c r="BW1790" s="113"/>
      <c r="BX1790" s="113"/>
      <c r="BY1790" s="113"/>
      <c r="BZ1790" s="113"/>
      <c r="CA1790" s="67"/>
      <c r="CB1790" s="113"/>
      <c r="CC1790" s="69">
        <f>SUM(Table25[[#This Row],[Contract Amount FY00]:[Contract Amount FY50]])</f>
        <v>548940</v>
      </c>
      <c r="CD1790" s="114"/>
    </row>
    <row r="1791" spans="1:82" x14ac:dyDescent="0.25">
      <c r="A1791" s="122" t="s">
        <v>2024</v>
      </c>
      <c r="B1791" s="122" t="s">
        <v>2057</v>
      </c>
      <c r="C1791" s="122" t="s">
        <v>276</v>
      </c>
      <c r="E1791" s="26" t="str">
        <f>IFERROR(IF(VLOOKUP(Table25[[#This Row],[Contract No.]],Table3[#All],3,FALSE)="","No","Yes"),"")</f>
        <v>Yes</v>
      </c>
      <c r="F1791" s="107" t="str">
        <f>IFERROR(VLOOKUP(Table25[[#This Row],[Contract No.]],Table3[#All],3,FALSE),"")</f>
        <v>NASPO</v>
      </c>
      <c r="G1791" s="107" t="str">
        <f>IFERROR(IF(Table25[[#This Row],[Cooperative Purchase
(Yes/No)]]="Yes","Yes",IF(VLOOKUP(Table25[[#This Row],[Contract No.]],Table3[#All],1,FALSE)=Table25[[#This Row],[Contract No.]],"Yes","No")),"No")</f>
        <v>Yes</v>
      </c>
      <c r="H1791" s="51">
        <f>IFERROR(VLOOKUP(Table25[[#This Row],[Contract No.]],Table3[#All],4,FALSE),"")</f>
        <v>43983</v>
      </c>
      <c r="I1791" s="28">
        <f>IFERROR(IF(AND(MONTH(Table25[[#This Row],[Contract Start Date]])&gt;6,MONTH(Table25[[#This Row],[Contract Start Date]])&lt;=12),YEAR(Table25[[#This Row],[Contract Start Date]])+1,YEAR(Table25[[#This Row],[Contract Start Date]])),"")</f>
        <v>2020</v>
      </c>
      <c r="J1791" s="108">
        <f>Table25[[#This Row],[FY Formula start]]</f>
        <v>2020</v>
      </c>
      <c r="K1791" s="59" t="str">
        <f>"FY"&amp;" "&amp;Table25[[#This Row],[Year Start]]</f>
        <v>FY 2020</v>
      </c>
      <c r="L1791" s="109">
        <f>IFERROR(VLOOKUP(Table25[[#This Row],[Contract No.]],Table3[#All],5,FALSE),"")</f>
        <v>46295</v>
      </c>
      <c r="M1791" s="110">
        <f>IFERROR(IF(Table25[[#This Row],[Contract End Date]]="99/99/9999","No End",IF(AND(MONTH(Table25[[#This Row],[Contract End Date]])&gt;6,MONTH(Table25[[#This Row],[Contract End Date]])&lt;=12),YEAR(Table25[[#This Row],[Contract End Date]])+1,YEAR(Table25[[#This Row],[Contract End Date]]))),"")</f>
        <v>2027</v>
      </c>
      <c r="N1791" s="111">
        <f>Table25[[#This Row],[FY Formula end]]</f>
        <v>2027</v>
      </c>
      <c r="O1791" s="112" t="str">
        <f>IF(Table25[[#This Row],[Year End]]="No End","No End","FY"&amp;" "&amp;Table25[[#This Row],[Year End]])</f>
        <v>FY 2027</v>
      </c>
      <c r="P1791" s="27"/>
      <c r="Q1791" s="104">
        <f>_xlfn.IFNA(IF($B1791="","",VLOOKUP($B1791,'SWC Towers'!$A:$Q,$Q$2,FALSE)),"")</f>
        <v>0.1</v>
      </c>
      <c r="R1791" s="106">
        <f>_xlfn.IFNA(IF($B1791="","",VLOOKUP($B1791,'SWC Towers'!$A:$Q,$R$2,FALSE)),"")</f>
        <v>0.1</v>
      </c>
      <c r="S1791" s="106" t="str">
        <f>_xlfn.IFNA(IF($B1791="","",VLOOKUP($B1791,'SWC Towers'!$A:$Q,$S$2,FALSE)),"")</f>
        <v/>
      </c>
      <c r="T1791" s="106" t="str">
        <f>_xlfn.IFNA(IF($B1791="","",VLOOKUP($B1791,'SWC Towers'!$A:$Q,$T$2,FALSE)),"")</f>
        <v/>
      </c>
      <c r="U1791" s="104">
        <f>_xlfn.IFNA(IF($B1791="","",VLOOKUP($B1791,'SWC Towers'!$A:$Q,$U$2,FALSE)),"")</f>
        <v>0.15</v>
      </c>
      <c r="V1791" s="104" t="str">
        <f>_xlfn.IFNA(IF($B1791="","",VLOOKUP($B1791,'SWC Towers'!$A:$Q,$V$2,FALSE)),"")</f>
        <v/>
      </c>
      <c r="W1791" s="104">
        <f>_xlfn.IFNA(IF($B1791="","",VLOOKUP($B1791,'SWC Towers'!$A:$Q,$W$2,FALSE)),"")</f>
        <v>0.65</v>
      </c>
      <c r="X1791" s="104" t="str">
        <f>_xlfn.IFNA(IF($B1791="","",VLOOKUP($B1791,'SWC Towers'!$A:$Q,$X$2,FALSE)),"")</f>
        <v/>
      </c>
      <c r="Y1791" s="104" t="str">
        <f>_xlfn.IFNA(IF($B1791="","",VLOOKUP($B1791,'SWC Towers'!$A:$Q,$Y$2,FALSE)),"")</f>
        <v/>
      </c>
      <c r="Z1791" s="104" t="str">
        <f>_xlfn.IFNA(IF($B1791="","",VLOOKUP($B1791,'SWC Towers'!$A:$Q,$Z$2,FALSE)),"")</f>
        <v/>
      </c>
      <c r="AA1791" s="104" t="str">
        <f>_xlfn.IFNA(IF($B1791="","",VLOOKUP($B1791,'SWC Towers'!$A:$Q,$AA$2,FALSE)),"")</f>
        <v/>
      </c>
      <c r="AB1791" s="106" t="str">
        <f>_xlfn.IFNA(IF($B1791="","",VLOOKUP($B1791,'SWC Towers'!$A:$Q,$AB$2,FALSE)),"")</f>
        <v/>
      </c>
      <c r="AC1791" s="20">
        <f>SUM(Table25[[#This Row],[IT Tower: Application]:[Other/Non-IT ]])</f>
        <v>1</v>
      </c>
      <c r="AD1791" s="67"/>
      <c r="AE1791" s="67"/>
      <c r="AF1791" s="67"/>
      <c r="AG1791" s="67"/>
      <c r="AH1791" s="67"/>
      <c r="AI1791" s="67"/>
      <c r="AJ1791" s="67"/>
      <c r="AK1791" s="67"/>
      <c r="AL1791" s="67"/>
      <c r="AM1791" s="67"/>
      <c r="AN1791" s="67"/>
      <c r="AO1791" s="67"/>
      <c r="AP1791" s="67"/>
      <c r="AQ1791" s="67"/>
      <c r="AR1791" s="67"/>
      <c r="AS1791" s="67"/>
      <c r="AT1791" s="67"/>
      <c r="AU1791" s="67"/>
      <c r="AV1791" s="67"/>
      <c r="AW1791" s="67"/>
      <c r="AX1791" s="67">
        <v>0</v>
      </c>
      <c r="AY1791" s="67">
        <v>1320</v>
      </c>
      <c r="AZ1791" s="67"/>
      <c r="BA1791" s="67"/>
      <c r="BB1791" s="113">
        <v>7839</v>
      </c>
      <c r="BC1791" s="113">
        <v>29195</v>
      </c>
      <c r="BD1791" s="113"/>
      <c r="BE1791" s="113"/>
      <c r="BF1791" s="113"/>
      <c r="BG1791" s="113"/>
      <c r="BH1791" s="113"/>
      <c r="BI1791" s="113"/>
      <c r="BJ1791" s="113"/>
      <c r="BK1791" s="113"/>
      <c r="BL1791" s="113"/>
      <c r="BM1791" s="113"/>
      <c r="BN1791" s="113"/>
      <c r="BO1791" s="113"/>
      <c r="BP1791" s="113"/>
      <c r="BQ1791" s="113"/>
      <c r="BR1791" s="113"/>
      <c r="BS1791" s="113"/>
      <c r="BT1791" s="113"/>
      <c r="BU1791" s="113"/>
      <c r="BV1791" s="113"/>
      <c r="BW1791" s="113"/>
      <c r="BX1791" s="113"/>
      <c r="BY1791" s="113"/>
      <c r="BZ1791" s="113"/>
      <c r="CA1791" s="67"/>
      <c r="CB1791" s="113"/>
      <c r="CC1791" s="69">
        <f>SUM(Table25[[#This Row],[Contract Amount FY00]:[Contract Amount FY50]])</f>
        <v>38354</v>
      </c>
      <c r="CD1791" s="114"/>
    </row>
    <row r="1792" spans="1:82" x14ac:dyDescent="0.25">
      <c r="A1792" s="122" t="s">
        <v>2024</v>
      </c>
      <c r="B1792" s="122" t="s">
        <v>3071</v>
      </c>
      <c r="C1792" s="122" t="s">
        <v>1784</v>
      </c>
      <c r="E1792" s="26" t="str">
        <f>IFERROR(IF(VLOOKUP(Table25[[#This Row],[Contract No.]],Table3[#All],3,FALSE)="","No","Yes"),"")</f>
        <v>Yes</v>
      </c>
      <c r="F1792" s="107" t="str">
        <f>IFERROR(VLOOKUP(Table25[[#This Row],[Contract No.]],Table3[#All],3,FALSE),"")</f>
        <v>NASPO</v>
      </c>
      <c r="G1792" s="107" t="str">
        <f>IFERROR(IF(Table25[[#This Row],[Cooperative Purchase
(Yes/No)]]="Yes","Yes",IF(VLOOKUP(Table25[[#This Row],[Contract No.]],Table3[#All],1,FALSE)=Table25[[#This Row],[Contract No.]],"Yes","No")),"No")</f>
        <v>Yes</v>
      </c>
      <c r="H1792" s="51">
        <f>IFERROR(VLOOKUP(Table25[[#This Row],[Contract No.]],Table3[#All],4,FALSE),"")</f>
        <v>45322</v>
      </c>
      <c r="I1792" s="28">
        <f>IFERROR(IF(AND(MONTH(Table25[[#This Row],[Contract Start Date]])&gt;6,MONTH(Table25[[#This Row],[Contract Start Date]])&lt;=12),YEAR(Table25[[#This Row],[Contract Start Date]])+1,YEAR(Table25[[#This Row],[Contract Start Date]])),"")</f>
        <v>2024</v>
      </c>
      <c r="J1792" s="108">
        <f>Table25[[#This Row],[FY Formula start]]</f>
        <v>2024</v>
      </c>
      <c r="K1792" s="59" t="str">
        <f>"FY"&amp;" "&amp;Table25[[#This Row],[Year Start]]</f>
        <v>FY 2024</v>
      </c>
      <c r="L1792" s="109">
        <f>IFERROR(VLOOKUP(Table25[[#This Row],[Contract No.]],Table3[#All],5,FALSE),"")</f>
        <v>46934</v>
      </c>
      <c r="M1792" s="110">
        <f>IFERROR(IF(Table25[[#This Row],[Contract End Date]]="99/99/9999","No End",IF(AND(MONTH(Table25[[#This Row],[Contract End Date]])&gt;6,MONTH(Table25[[#This Row],[Contract End Date]])&lt;=12),YEAR(Table25[[#This Row],[Contract End Date]])+1,YEAR(Table25[[#This Row],[Contract End Date]]))),"")</f>
        <v>2028</v>
      </c>
      <c r="N1792" s="111">
        <f>Table25[[#This Row],[FY Formula end]]</f>
        <v>2028</v>
      </c>
      <c r="O1792" s="112" t="str">
        <f>IF(Table25[[#This Row],[Year End]]="No End","No End","FY"&amp;" "&amp;Table25[[#This Row],[Year End]])</f>
        <v>FY 2028</v>
      </c>
      <c r="P1792" s="27"/>
      <c r="Q1792" s="104" t="str">
        <f>_xlfn.IFNA(IF($B1792="","",VLOOKUP($B1792,'SWC Towers'!$A:$Q,$Q$2,FALSE)),"")</f>
        <v/>
      </c>
      <c r="R1792" s="106">
        <f>_xlfn.IFNA(IF($B1792="","",VLOOKUP($B1792,'SWC Towers'!$A:$Q,$R$2,FALSE)),"")</f>
        <v>0.2</v>
      </c>
      <c r="S1792" s="106" t="str">
        <f>_xlfn.IFNA(IF($B1792="","",VLOOKUP($B1792,'SWC Towers'!$A:$Q,$S$2,FALSE)),"")</f>
        <v/>
      </c>
      <c r="T1792" s="106" t="str">
        <f>_xlfn.IFNA(IF($B1792="","",VLOOKUP($B1792,'SWC Towers'!$A:$Q,$T$2,FALSE)),"")</f>
        <v/>
      </c>
      <c r="U1792" s="104">
        <f>_xlfn.IFNA(IF($B1792="","",VLOOKUP($B1792,'SWC Towers'!$A:$Q,$U$2,FALSE)),"")</f>
        <v>0.6</v>
      </c>
      <c r="V1792" s="104" t="str">
        <f>_xlfn.IFNA(IF($B1792="","",VLOOKUP($B1792,'SWC Towers'!$A:$Q,$V$2,FALSE)),"")</f>
        <v/>
      </c>
      <c r="W1792" s="104" t="str">
        <f>_xlfn.IFNA(IF($B1792="","",VLOOKUP($B1792,'SWC Towers'!$A:$Q,$W$2,FALSE)),"")</f>
        <v/>
      </c>
      <c r="X1792" s="104" t="str">
        <f>_xlfn.IFNA(IF($B1792="","",VLOOKUP($B1792,'SWC Towers'!$A:$Q,$X$2,FALSE)),"")</f>
        <v/>
      </c>
      <c r="Y1792" s="104" t="str">
        <f>_xlfn.IFNA(IF($B1792="","",VLOOKUP($B1792,'SWC Towers'!$A:$Q,$Y$2,FALSE)),"")</f>
        <v/>
      </c>
      <c r="Z1792" s="104" t="str">
        <f>_xlfn.IFNA(IF($B1792="","",VLOOKUP($B1792,'SWC Towers'!$A:$Q,$Z$2,FALSE)),"")</f>
        <v/>
      </c>
      <c r="AA1792" s="104">
        <f>_xlfn.IFNA(IF($B1792="","",VLOOKUP($B1792,'SWC Towers'!$A:$Q,$AA$2,FALSE)),"")</f>
        <v>0.2</v>
      </c>
      <c r="AB1792" s="106" t="str">
        <f>_xlfn.IFNA(IF($B1792="","",VLOOKUP($B1792,'SWC Towers'!$A:$Q,$AB$2,FALSE)),"")</f>
        <v/>
      </c>
      <c r="AC1792" s="20">
        <f>SUM(Table25[[#This Row],[IT Tower: Application]:[Other/Non-IT ]])</f>
        <v>1</v>
      </c>
      <c r="AD1792" s="67"/>
      <c r="AE1792" s="67"/>
      <c r="AF1792" s="67"/>
      <c r="AG1792" s="67"/>
      <c r="AH1792" s="67"/>
      <c r="AI1792" s="67"/>
      <c r="AJ1792" s="67"/>
      <c r="AK1792" s="67"/>
      <c r="AL1792" s="67"/>
      <c r="AM1792" s="67"/>
      <c r="AN1792" s="67"/>
      <c r="AO1792" s="67"/>
      <c r="AP1792" s="67"/>
      <c r="AQ1792" s="67"/>
      <c r="AR1792" s="67"/>
      <c r="AS1792" s="67"/>
      <c r="AT1792" s="67"/>
      <c r="AU1792" s="67"/>
      <c r="AV1792" s="67"/>
      <c r="AW1792" s="67"/>
      <c r="AX1792" s="67"/>
      <c r="AY1792" s="67"/>
      <c r="AZ1792" s="67"/>
      <c r="BA1792" s="67"/>
      <c r="BB1792" s="113">
        <v>0</v>
      </c>
      <c r="BC1792" s="113">
        <v>1368</v>
      </c>
      <c r="BD1792" s="113"/>
      <c r="BE1792" s="113"/>
      <c r="BF1792" s="113"/>
      <c r="BG1792" s="113"/>
      <c r="BH1792" s="113"/>
      <c r="BI1792" s="113"/>
      <c r="BJ1792" s="113"/>
      <c r="BK1792" s="113"/>
      <c r="BL1792" s="113"/>
      <c r="BM1792" s="113"/>
      <c r="BN1792" s="113"/>
      <c r="BO1792" s="113"/>
      <c r="BP1792" s="113"/>
      <c r="BQ1792" s="113"/>
      <c r="BR1792" s="113"/>
      <c r="BS1792" s="113"/>
      <c r="BT1792" s="113"/>
      <c r="BU1792" s="113"/>
      <c r="BV1792" s="113"/>
      <c r="BW1792" s="113"/>
      <c r="BX1792" s="113"/>
      <c r="BY1792" s="113"/>
      <c r="BZ1792" s="113"/>
      <c r="CA1792" s="67"/>
      <c r="CB1792" s="113"/>
      <c r="CC1792" s="69">
        <f>SUM(Table25[[#This Row],[Contract Amount FY00]:[Contract Amount FY50]])</f>
        <v>1368</v>
      </c>
      <c r="CD1792" s="114"/>
    </row>
    <row r="1793" spans="1:82" x14ac:dyDescent="0.25">
      <c r="A1793" s="122" t="s">
        <v>2024</v>
      </c>
      <c r="B1793" s="122" t="s">
        <v>3071</v>
      </c>
      <c r="C1793" s="122" t="s">
        <v>753</v>
      </c>
      <c r="E1793" s="26" t="str">
        <f>IFERROR(IF(VLOOKUP(Table25[[#This Row],[Contract No.]],Table3[#All],3,FALSE)="","No","Yes"),"")</f>
        <v>Yes</v>
      </c>
      <c r="F1793" s="107" t="str">
        <f>IFERROR(VLOOKUP(Table25[[#This Row],[Contract No.]],Table3[#All],3,FALSE),"")</f>
        <v>NASPO</v>
      </c>
      <c r="G1793" s="107" t="str">
        <f>IFERROR(IF(Table25[[#This Row],[Cooperative Purchase
(Yes/No)]]="Yes","Yes",IF(VLOOKUP(Table25[[#This Row],[Contract No.]],Table3[#All],1,FALSE)=Table25[[#This Row],[Contract No.]],"Yes","No")),"No")</f>
        <v>Yes</v>
      </c>
      <c r="H1793" s="51">
        <f>IFERROR(VLOOKUP(Table25[[#This Row],[Contract No.]],Table3[#All],4,FALSE),"")</f>
        <v>45322</v>
      </c>
      <c r="I1793" s="28">
        <f>IFERROR(IF(AND(MONTH(Table25[[#This Row],[Contract Start Date]])&gt;6,MONTH(Table25[[#This Row],[Contract Start Date]])&lt;=12),YEAR(Table25[[#This Row],[Contract Start Date]])+1,YEAR(Table25[[#This Row],[Contract Start Date]])),"")</f>
        <v>2024</v>
      </c>
      <c r="J1793" s="108">
        <f>Table25[[#This Row],[FY Formula start]]</f>
        <v>2024</v>
      </c>
      <c r="K1793" s="59" t="str">
        <f>"FY"&amp;" "&amp;Table25[[#This Row],[Year Start]]</f>
        <v>FY 2024</v>
      </c>
      <c r="L1793" s="109">
        <f>IFERROR(VLOOKUP(Table25[[#This Row],[Contract No.]],Table3[#All],5,FALSE),"")</f>
        <v>46934</v>
      </c>
      <c r="M1793" s="110">
        <f>IFERROR(IF(Table25[[#This Row],[Contract End Date]]="99/99/9999","No End",IF(AND(MONTH(Table25[[#This Row],[Contract End Date]])&gt;6,MONTH(Table25[[#This Row],[Contract End Date]])&lt;=12),YEAR(Table25[[#This Row],[Contract End Date]])+1,YEAR(Table25[[#This Row],[Contract End Date]]))),"")</f>
        <v>2028</v>
      </c>
      <c r="N1793" s="111">
        <f>Table25[[#This Row],[FY Formula end]]</f>
        <v>2028</v>
      </c>
      <c r="O1793" s="112" t="str">
        <f>IF(Table25[[#This Row],[Year End]]="No End","No End","FY"&amp;" "&amp;Table25[[#This Row],[Year End]])</f>
        <v>FY 2028</v>
      </c>
      <c r="P1793" s="27"/>
      <c r="Q1793" s="104" t="str">
        <f>_xlfn.IFNA(IF($B1793="","",VLOOKUP($B1793,'SWC Towers'!$A:$Q,$Q$2,FALSE)),"")</f>
        <v/>
      </c>
      <c r="R1793" s="106">
        <f>_xlfn.IFNA(IF($B1793="","",VLOOKUP($B1793,'SWC Towers'!$A:$Q,$R$2,FALSE)),"")</f>
        <v>0.2</v>
      </c>
      <c r="S1793" s="106" t="str">
        <f>_xlfn.IFNA(IF($B1793="","",VLOOKUP($B1793,'SWC Towers'!$A:$Q,$S$2,FALSE)),"")</f>
        <v/>
      </c>
      <c r="T1793" s="106" t="str">
        <f>_xlfn.IFNA(IF($B1793="","",VLOOKUP($B1793,'SWC Towers'!$A:$Q,$T$2,FALSE)),"")</f>
        <v/>
      </c>
      <c r="U1793" s="104">
        <f>_xlfn.IFNA(IF($B1793="","",VLOOKUP($B1793,'SWC Towers'!$A:$Q,$U$2,FALSE)),"")</f>
        <v>0.6</v>
      </c>
      <c r="V1793" s="104" t="str">
        <f>_xlfn.IFNA(IF($B1793="","",VLOOKUP($B1793,'SWC Towers'!$A:$Q,$V$2,FALSE)),"")</f>
        <v/>
      </c>
      <c r="W1793" s="104" t="str">
        <f>_xlfn.IFNA(IF($B1793="","",VLOOKUP($B1793,'SWC Towers'!$A:$Q,$W$2,FALSE)),"")</f>
        <v/>
      </c>
      <c r="X1793" s="104" t="str">
        <f>_xlfn.IFNA(IF($B1793="","",VLOOKUP($B1793,'SWC Towers'!$A:$Q,$X$2,FALSE)),"")</f>
        <v/>
      </c>
      <c r="Y1793" s="104" t="str">
        <f>_xlfn.IFNA(IF($B1793="","",VLOOKUP($B1793,'SWC Towers'!$A:$Q,$Y$2,FALSE)),"")</f>
        <v/>
      </c>
      <c r="Z1793" s="104" t="str">
        <f>_xlfn.IFNA(IF($B1793="","",VLOOKUP($B1793,'SWC Towers'!$A:$Q,$Z$2,FALSE)),"")</f>
        <v/>
      </c>
      <c r="AA1793" s="104">
        <f>_xlfn.IFNA(IF($B1793="","",VLOOKUP($B1793,'SWC Towers'!$A:$Q,$AA$2,FALSE)),"")</f>
        <v>0.2</v>
      </c>
      <c r="AB1793" s="106" t="str">
        <f>_xlfn.IFNA(IF($B1793="","",VLOOKUP($B1793,'SWC Towers'!$A:$Q,$AB$2,FALSE)),"")</f>
        <v/>
      </c>
      <c r="AC1793" s="20">
        <f>SUM(Table25[[#This Row],[IT Tower: Application]:[Other/Non-IT ]])</f>
        <v>1</v>
      </c>
      <c r="AD1793" s="67"/>
      <c r="AE1793" s="67"/>
      <c r="AF1793" s="67"/>
      <c r="AG1793" s="67"/>
      <c r="AH1793" s="67"/>
      <c r="AI1793" s="67"/>
      <c r="AJ1793" s="67"/>
      <c r="AK1793" s="67"/>
      <c r="AL1793" s="67"/>
      <c r="AM1793" s="67"/>
      <c r="AN1793" s="67"/>
      <c r="AO1793" s="67"/>
      <c r="AP1793" s="67"/>
      <c r="AQ1793" s="67"/>
      <c r="AR1793" s="67"/>
      <c r="AS1793" s="67"/>
      <c r="AT1793" s="67"/>
      <c r="AU1793" s="67"/>
      <c r="AV1793" s="67"/>
      <c r="AW1793" s="67"/>
      <c r="AX1793" s="67"/>
      <c r="AY1793" s="67"/>
      <c r="AZ1793" s="67"/>
      <c r="BA1793" s="67"/>
      <c r="BB1793" s="113">
        <v>11470</v>
      </c>
      <c r="BC1793" s="113">
        <v>43352</v>
      </c>
      <c r="BD1793" s="113"/>
      <c r="BE1793" s="113"/>
      <c r="BF1793" s="113"/>
      <c r="BG1793" s="113"/>
      <c r="BH1793" s="113"/>
      <c r="BI1793" s="113"/>
      <c r="BJ1793" s="113"/>
      <c r="BK1793" s="113"/>
      <c r="BL1793" s="113"/>
      <c r="BM1793" s="113"/>
      <c r="BN1793" s="113"/>
      <c r="BO1793" s="113"/>
      <c r="BP1793" s="113"/>
      <c r="BQ1793" s="113"/>
      <c r="BR1793" s="113"/>
      <c r="BS1793" s="113"/>
      <c r="BT1793" s="113"/>
      <c r="BU1793" s="113"/>
      <c r="BV1793" s="113"/>
      <c r="BW1793" s="113"/>
      <c r="BX1793" s="113"/>
      <c r="BY1793" s="113"/>
      <c r="BZ1793" s="113"/>
      <c r="CA1793" s="67"/>
      <c r="CB1793" s="113"/>
      <c r="CC1793" s="69">
        <f>SUM(Table25[[#This Row],[Contract Amount FY00]:[Contract Amount FY50]])</f>
        <v>54822</v>
      </c>
      <c r="CD1793" s="114"/>
    </row>
    <row r="1794" spans="1:82" x14ac:dyDescent="0.25">
      <c r="A1794" s="122" t="s">
        <v>2024</v>
      </c>
      <c r="B1794" s="122" t="s">
        <v>2245</v>
      </c>
      <c r="C1794" s="122" t="s">
        <v>3131</v>
      </c>
      <c r="E1794" s="26" t="str">
        <f>IFERROR(IF(VLOOKUP(Table25[[#This Row],[Contract No.]],Table3[#All],3,FALSE)="","No","Yes"),"")</f>
        <v>No</v>
      </c>
      <c r="F1794" s="107" t="str">
        <f>IFERROR(VLOOKUP(Table25[[#This Row],[Contract No.]],Table3[#All],3,FALSE),"")</f>
        <v/>
      </c>
      <c r="G1794" s="107" t="str">
        <f>IFERROR(IF(Table25[[#This Row],[Cooperative Purchase
(Yes/No)]]="Yes","Yes",IF(VLOOKUP(Table25[[#This Row],[Contract No.]],Table3[#All],1,FALSE)=Table25[[#This Row],[Contract No.]],"Yes","No")),"No")</f>
        <v>Yes</v>
      </c>
      <c r="H1794" s="51">
        <f>IFERROR(VLOOKUP(Table25[[#This Row],[Contract No.]],Table3[#All],4,FALSE),"")</f>
        <v>43952</v>
      </c>
      <c r="I1794" s="28">
        <f>IFERROR(IF(AND(MONTH(Table25[[#This Row],[Contract Start Date]])&gt;6,MONTH(Table25[[#This Row],[Contract Start Date]])&lt;=12),YEAR(Table25[[#This Row],[Contract Start Date]])+1,YEAR(Table25[[#This Row],[Contract Start Date]])),"")</f>
        <v>2020</v>
      </c>
      <c r="J1794" s="108">
        <f>Table25[[#This Row],[FY Formula start]]</f>
        <v>2020</v>
      </c>
      <c r="K1794" s="59" t="str">
        <f>"FY"&amp;" "&amp;Table25[[#This Row],[Year Start]]</f>
        <v>FY 2020</v>
      </c>
      <c r="L1794" s="109">
        <f>IFERROR(VLOOKUP(Table25[[#This Row],[Contract No.]],Table3[#All],5,FALSE),"")</f>
        <v>46203</v>
      </c>
      <c r="M1794" s="110">
        <f>IFERROR(IF(Table25[[#This Row],[Contract End Date]]="99/99/9999","No End",IF(AND(MONTH(Table25[[#This Row],[Contract End Date]])&gt;6,MONTH(Table25[[#This Row],[Contract End Date]])&lt;=12),YEAR(Table25[[#This Row],[Contract End Date]])+1,YEAR(Table25[[#This Row],[Contract End Date]]))),"")</f>
        <v>2026</v>
      </c>
      <c r="N1794" s="111">
        <f>Table25[[#This Row],[FY Formula end]]</f>
        <v>2026</v>
      </c>
      <c r="O1794" s="112" t="str">
        <f>IF(Table25[[#This Row],[Year End]]="No End","No End","FY"&amp;" "&amp;Table25[[#This Row],[Year End]])</f>
        <v>FY 2026</v>
      </c>
      <c r="P1794" s="27"/>
      <c r="Q1794" s="104" t="str">
        <f>_xlfn.IFNA(IF($B1794="","",VLOOKUP($B1794,'SWC Towers'!$A:$Q,$Q$2,FALSE)),"")</f>
        <v/>
      </c>
      <c r="R1794" s="106" t="str">
        <f>_xlfn.IFNA(IF($B1794="","",VLOOKUP($B1794,'SWC Towers'!$A:$Q,$R$2,FALSE)),"")</f>
        <v/>
      </c>
      <c r="S1794" s="106" t="str">
        <f>_xlfn.IFNA(IF($B1794="","",VLOOKUP($B1794,'SWC Towers'!$A:$Q,$S$2,FALSE)),"")</f>
        <v/>
      </c>
      <c r="T1794" s="106" t="str">
        <f>_xlfn.IFNA(IF($B1794="","",VLOOKUP($B1794,'SWC Towers'!$A:$Q,$T$2,FALSE)),"")</f>
        <v/>
      </c>
      <c r="U1794" s="104">
        <f>_xlfn.IFNA(IF($B1794="","",VLOOKUP($B1794,'SWC Towers'!$A:$Q,$U$2,FALSE)),"")</f>
        <v>0.1</v>
      </c>
      <c r="V1794" s="104" t="str">
        <f>_xlfn.IFNA(IF($B1794="","",VLOOKUP($B1794,'SWC Towers'!$A:$Q,$V$2,FALSE)),"")</f>
        <v/>
      </c>
      <c r="W1794" s="104" t="str">
        <f>_xlfn.IFNA(IF($B1794="","",VLOOKUP($B1794,'SWC Towers'!$A:$Q,$W$2,FALSE)),"")</f>
        <v/>
      </c>
      <c r="X1794" s="104" t="str">
        <f>_xlfn.IFNA(IF($B1794="","",VLOOKUP($B1794,'SWC Towers'!$A:$Q,$X$2,FALSE)),"")</f>
        <v/>
      </c>
      <c r="Y1794" s="104" t="str">
        <f>_xlfn.IFNA(IF($B1794="","",VLOOKUP($B1794,'SWC Towers'!$A:$Q,$Y$2,FALSE)),"")</f>
        <v/>
      </c>
      <c r="Z1794" s="104" t="str">
        <f>_xlfn.IFNA(IF($B1794="","",VLOOKUP($B1794,'SWC Towers'!$A:$Q,$Z$2,FALSE)),"")</f>
        <v/>
      </c>
      <c r="AA1794" s="104" t="str">
        <f>_xlfn.IFNA(IF($B1794="","",VLOOKUP($B1794,'SWC Towers'!$A:$Q,$AA$2,FALSE)),"")</f>
        <v/>
      </c>
      <c r="AB1794" s="106">
        <f>_xlfn.IFNA(IF($B1794="","",VLOOKUP($B1794,'SWC Towers'!$A:$Q,$AB$2,FALSE)),"")</f>
        <v>0.9</v>
      </c>
      <c r="AC1794" s="20">
        <f>SUM(Table25[[#This Row],[IT Tower: Application]:[Other/Non-IT ]])</f>
        <v>1</v>
      </c>
      <c r="AD1794" s="67"/>
      <c r="AE1794" s="67"/>
      <c r="AF1794" s="67"/>
      <c r="AG1794" s="67"/>
      <c r="AH1794" s="67"/>
      <c r="AI1794" s="67"/>
      <c r="AJ1794" s="67"/>
      <c r="AK1794" s="67"/>
      <c r="AL1794" s="67"/>
      <c r="AM1794" s="67"/>
      <c r="AN1794" s="67"/>
      <c r="AO1794" s="67"/>
      <c r="AP1794" s="67"/>
      <c r="AQ1794" s="67"/>
      <c r="AR1794" s="67"/>
      <c r="AS1794" s="67"/>
      <c r="AT1794" s="67"/>
      <c r="AU1794" s="67"/>
      <c r="AV1794" s="67"/>
      <c r="AW1794" s="67"/>
      <c r="AX1794" s="67"/>
      <c r="AY1794" s="67"/>
      <c r="AZ1794" s="67">
        <v>0</v>
      </c>
      <c r="BA1794" s="67">
        <v>79536</v>
      </c>
      <c r="BB1794" s="113">
        <v>79084</v>
      </c>
      <c r="BC1794" s="113">
        <v>86938</v>
      </c>
      <c r="BD1794" s="113"/>
      <c r="BE1794" s="113"/>
      <c r="BF1794" s="113"/>
      <c r="BG1794" s="113"/>
      <c r="BH1794" s="113"/>
      <c r="BI1794" s="113"/>
      <c r="BJ1794" s="113"/>
      <c r="BK1794" s="113"/>
      <c r="BL1794" s="113"/>
      <c r="BM1794" s="113"/>
      <c r="BN1794" s="113"/>
      <c r="BO1794" s="113"/>
      <c r="BP1794" s="113"/>
      <c r="BQ1794" s="113"/>
      <c r="BR1794" s="113"/>
      <c r="BS1794" s="113"/>
      <c r="BT1794" s="113"/>
      <c r="BU1794" s="113"/>
      <c r="BV1794" s="113"/>
      <c r="BW1794" s="113"/>
      <c r="BX1794" s="113"/>
      <c r="BY1794" s="113"/>
      <c r="BZ1794" s="113"/>
      <c r="CA1794" s="67"/>
      <c r="CB1794" s="113"/>
      <c r="CC1794" s="69">
        <f>SUM(Table25[[#This Row],[Contract Amount FY00]:[Contract Amount FY50]])</f>
        <v>245558</v>
      </c>
      <c r="CD1794" s="114"/>
    </row>
    <row r="1795" spans="1:82" x14ac:dyDescent="0.25">
      <c r="A1795" s="122" t="s">
        <v>2024</v>
      </c>
      <c r="B1795" s="122" t="s">
        <v>2245</v>
      </c>
      <c r="C1795" s="122" t="s">
        <v>3192</v>
      </c>
      <c r="E1795" s="26" t="str">
        <f>IFERROR(IF(VLOOKUP(Table25[[#This Row],[Contract No.]],Table3[#All],3,FALSE)="","No","Yes"),"")</f>
        <v>No</v>
      </c>
      <c r="F1795" s="107" t="str">
        <f>IFERROR(VLOOKUP(Table25[[#This Row],[Contract No.]],Table3[#All],3,FALSE),"")</f>
        <v/>
      </c>
      <c r="G1795" s="107" t="str">
        <f>IFERROR(IF(Table25[[#This Row],[Cooperative Purchase
(Yes/No)]]="Yes","Yes",IF(VLOOKUP(Table25[[#This Row],[Contract No.]],Table3[#All],1,FALSE)=Table25[[#This Row],[Contract No.]],"Yes","No")),"No")</f>
        <v>Yes</v>
      </c>
      <c r="H1795" s="51">
        <f>IFERROR(VLOOKUP(Table25[[#This Row],[Contract No.]],Table3[#All],4,FALSE),"")</f>
        <v>43952</v>
      </c>
      <c r="I1795" s="28">
        <f>IFERROR(IF(AND(MONTH(Table25[[#This Row],[Contract Start Date]])&gt;6,MONTH(Table25[[#This Row],[Contract Start Date]])&lt;=12),YEAR(Table25[[#This Row],[Contract Start Date]])+1,YEAR(Table25[[#This Row],[Contract Start Date]])),"")</f>
        <v>2020</v>
      </c>
      <c r="J1795" s="108">
        <f>Table25[[#This Row],[FY Formula start]]</f>
        <v>2020</v>
      </c>
      <c r="K1795" s="59" t="str">
        <f>"FY"&amp;" "&amp;Table25[[#This Row],[Year Start]]</f>
        <v>FY 2020</v>
      </c>
      <c r="L1795" s="109">
        <f>IFERROR(VLOOKUP(Table25[[#This Row],[Contract No.]],Table3[#All],5,FALSE),"")</f>
        <v>46203</v>
      </c>
      <c r="M1795" s="110">
        <f>IFERROR(IF(Table25[[#This Row],[Contract End Date]]="99/99/9999","No End",IF(AND(MONTH(Table25[[#This Row],[Contract End Date]])&gt;6,MONTH(Table25[[#This Row],[Contract End Date]])&lt;=12),YEAR(Table25[[#This Row],[Contract End Date]])+1,YEAR(Table25[[#This Row],[Contract End Date]]))),"")</f>
        <v>2026</v>
      </c>
      <c r="N1795" s="111">
        <f>Table25[[#This Row],[FY Formula end]]</f>
        <v>2026</v>
      </c>
      <c r="O1795" s="112" t="str">
        <f>IF(Table25[[#This Row],[Year End]]="No End","No End","FY"&amp;" "&amp;Table25[[#This Row],[Year End]])</f>
        <v>FY 2026</v>
      </c>
      <c r="P1795" s="27"/>
      <c r="Q1795" s="104" t="str">
        <f>_xlfn.IFNA(IF($B1795="","",VLOOKUP($B1795,'SWC Towers'!$A:$Q,$Q$2,FALSE)),"")</f>
        <v/>
      </c>
      <c r="R1795" s="106" t="str">
        <f>_xlfn.IFNA(IF($B1795="","",VLOOKUP($B1795,'SWC Towers'!$A:$Q,$R$2,FALSE)),"")</f>
        <v/>
      </c>
      <c r="S1795" s="106" t="str">
        <f>_xlfn.IFNA(IF($B1795="","",VLOOKUP($B1795,'SWC Towers'!$A:$Q,$S$2,FALSE)),"")</f>
        <v/>
      </c>
      <c r="T1795" s="106" t="str">
        <f>_xlfn.IFNA(IF($B1795="","",VLOOKUP($B1795,'SWC Towers'!$A:$Q,$T$2,FALSE)),"")</f>
        <v/>
      </c>
      <c r="U1795" s="104">
        <f>_xlfn.IFNA(IF($B1795="","",VLOOKUP($B1795,'SWC Towers'!$A:$Q,$U$2,FALSE)),"")</f>
        <v>0.1</v>
      </c>
      <c r="V1795" s="104" t="str">
        <f>_xlfn.IFNA(IF($B1795="","",VLOOKUP($B1795,'SWC Towers'!$A:$Q,$V$2,FALSE)),"")</f>
        <v/>
      </c>
      <c r="W1795" s="104" t="str">
        <f>_xlfn.IFNA(IF($B1795="","",VLOOKUP($B1795,'SWC Towers'!$A:$Q,$W$2,FALSE)),"")</f>
        <v/>
      </c>
      <c r="X1795" s="104" t="str">
        <f>_xlfn.IFNA(IF($B1795="","",VLOOKUP($B1795,'SWC Towers'!$A:$Q,$X$2,FALSE)),"")</f>
        <v/>
      </c>
      <c r="Y1795" s="104" t="str">
        <f>_xlfn.IFNA(IF($B1795="","",VLOOKUP($B1795,'SWC Towers'!$A:$Q,$Y$2,FALSE)),"")</f>
        <v/>
      </c>
      <c r="Z1795" s="104" t="str">
        <f>_xlfn.IFNA(IF($B1795="","",VLOOKUP($B1795,'SWC Towers'!$A:$Q,$Z$2,FALSE)),"")</f>
        <v/>
      </c>
      <c r="AA1795" s="104" t="str">
        <f>_xlfn.IFNA(IF($B1795="","",VLOOKUP($B1795,'SWC Towers'!$A:$Q,$AA$2,FALSE)),"")</f>
        <v/>
      </c>
      <c r="AB1795" s="106">
        <f>_xlfn.IFNA(IF($B1795="","",VLOOKUP($B1795,'SWC Towers'!$A:$Q,$AB$2,FALSE)),"")</f>
        <v>0.9</v>
      </c>
      <c r="AC1795" s="20">
        <f>SUM(Table25[[#This Row],[IT Tower: Application]:[Other/Non-IT ]])</f>
        <v>1</v>
      </c>
      <c r="AD1795" s="67"/>
      <c r="AE1795" s="67"/>
      <c r="AF1795" s="67"/>
      <c r="AG1795" s="67"/>
      <c r="AH1795" s="67"/>
      <c r="AI1795" s="67"/>
      <c r="AJ1795" s="67"/>
      <c r="AK1795" s="67"/>
      <c r="AL1795" s="67"/>
      <c r="AM1795" s="67"/>
      <c r="AN1795" s="67"/>
      <c r="AO1795" s="67"/>
      <c r="AP1795" s="67"/>
      <c r="AQ1795" s="67"/>
      <c r="AR1795" s="67"/>
      <c r="AS1795" s="67"/>
      <c r="AT1795" s="67"/>
      <c r="AU1795" s="67"/>
      <c r="AV1795" s="67"/>
      <c r="AW1795" s="67"/>
      <c r="AX1795" s="67">
        <v>5611</v>
      </c>
      <c r="AY1795" s="67">
        <v>53122</v>
      </c>
      <c r="AZ1795" s="67">
        <v>84033</v>
      </c>
      <c r="BA1795" s="67">
        <v>0</v>
      </c>
      <c r="BB1795" s="113"/>
      <c r="BC1795" s="113"/>
      <c r="BD1795" s="113"/>
      <c r="BE1795" s="113"/>
      <c r="BF1795" s="113"/>
      <c r="BG1795" s="113"/>
      <c r="BH1795" s="113"/>
      <c r="BI1795" s="113"/>
      <c r="BJ1795" s="113"/>
      <c r="BK1795" s="113"/>
      <c r="BL1795" s="113"/>
      <c r="BM1795" s="113"/>
      <c r="BN1795" s="113"/>
      <c r="BO1795" s="113"/>
      <c r="BP1795" s="113"/>
      <c r="BQ1795" s="113"/>
      <c r="BR1795" s="113"/>
      <c r="BS1795" s="113"/>
      <c r="BT1795" s="113"/>
      <c r="BU1795" s="113"/>
      <c r="BV1795" s="113"/>
      <c r="BW1795" s="113"/>
      <c r="BX1795" s="113"/>
      <c r="BY1795" s="113"/>
      <c r="BZ1795" s="113"/>
      <c r="CA1795" s="67"/>
      <c r="CB1795" s="113"/>
      <c r="CC1795" s="69">
        <f>SUM(Table25[[#This Row],[Contract Amount FY00]:[Contract Amount FY50]])</f>
        <v>142766</v>
      </c>
      <c r="CD1795" s="114"/>
    </row>
    <row r="1796" spans="1:82" x14ac:dyDescent="0.25">
      <c r="A1796" s="122" t="s">
        <v>2024</v>
      </c>
      <c r="B1796" s="122" t="s">
        <v>2245</v>
      </c>
      <c r="C1796" s="122" t="s">
        <v>2273</v>
      </c>
      <c r="E1796" s="26" t="str">
        <f>IFERROR(IF(VLOOKUP(Table25[[#This Row],[Contract No.]],Table3[#All],3,FALSE)="","No","Yes"),"")</f>
        <v>No</v>
      </c>
      <c r="F1796" s="107" t="str">
        <f>IFERROR(VLOOKUP(Table25[[#This Row],[Contract No.]],Table3[#All],3,FALSE),"")</f>
        <v/>
      </c>
      <c r="G1796" s="107" t="str">
        <f>IFERROR(IF(Table25[[#This Row],[Cooperative Purchase
(Yes/No)]]="Yes","Yes",IF(VLOOKUP(Table25[[#This Row],[Contract No.]],Table3[#All],1,FALSE)=Table25[[#This Row],[Contract No.]],"Yes","No")),"No")</f>
        <v>Yes</v>
      </c>
      <c r="H1796" s="51">
        <f>IFERROR(VLOOKUP(Table25[[#This Row],[Contract No.]],Table3[#All],4,FALSE),"")</f>
        <v>43952</v>
      </c>
      <c r="I1796" s="28">
        <f>IFERROR(IF(AND(MONTH(Table25[[#This Row],[Contract Start Date]])&gt;6,MONTH(Table25[[#This Row],[Contract Start Date]])&lt;=12),YEAR(Table25[[#This Row],[Contract Start Date]])+1,YEAR(Table25[[#This Row],[Contract Start Date]])),"")</f>
        <v>2020</v>
      </c>
      <c r="J1796" s="108">
        <f>Table25[[#This Row],[FY Formula start]]</f>
        <v>2020</v>
      </c>
      <c r="K1796" s="59" t="str">
        <f>"FY"&amp;" "&amp;Table25[[#This Row],[Year Start]]</f>
        <v>FY 2020</v>
      </c>
      <c r="L1796" s="109">
        <f>IFERROR(VLOOKUP(Table25[[#This Row],[Contract No.]],Table3[#All],5,FALSE),"")</f>
        <v>46203</v>
      </c>
      <c r="M1796" s="110">
        <f>IFERROR(IF(Table25[[#This Row],[Contract End Date]]="99/99/9999","No End",IF(AND(MONTH(Table25[[#This Row],[Contract End Date]])&gt;6,MONTH(Table25[[#This Row],[Contract End Date]])&lt;=12),YEAR(Table25[[#This Row],[Contract End Date]])+1,YEAR(Table25[[#This Row],[Contract End Date]]))),"")</f>
        <v>2026</v>
      </c>
      <c r="N1796" s="111">
        <f>Table25[[#This Row],[FY Formula end]]</f>
        <v>2026</v>
      </c>
      <c r="O1796" s="112" t="str">
        <f>IF(Table25[[#This Row],[Year End]]="No End","No End","FY"&amp;" "&amp;Table25[[#This Row],[Year End]])</f>
        <v>FY 2026</v>
      </c>
      <c r="P1796" s="27"/>
      <c r="Q1796" s="104" t="str">
        <f>_xlfn.IFNA(IF($B1796="","",VLOOKUP($B1796,'SWC Towers'!$A:$Q,$Q$2,FALSE)),"")</f>
        <v/>
      </c>
      <c r="R1796" s="106" t="str">
        <f>_xlfn.IFNA(IF($B1796="","",VLOOKUP($B1796,'SWC Towers'!$A:$Q,$R$2,FALSE)),"")</f>
        <v/>
      </c>
      <c r="S1796" s="106" t="str">
        <f>_xlfn.IFNA(IF($B1796="","",VLOOKUP($B1796,'SWC Towers'!$A:$Q,$S$2,FALSE)),"")</f>
        <v/>
      </c>
      <c r="T1796" s="106" t="str">
        <f>_xlfn.IFNA(IF($B1796="","",VLOOKUP($B1796,'SWC Towers'!$A:$Q,$T$2,FALSE)),"")</f>
        <v/>
      </c>
      <c r="U1796" s="104">
        <f>_xlfn.IFNA(IF($B1796="","",VLOOKUP($B1796,'SWC Towers'!$A:$Q,$U$2,FALSE)),"")</f>
        <v>0.1</v>
      </c>
      <c r="V1796" s="104" t="str">
        <f>_xlfn.IFNA(IF($B1796="","",VLOOKUP($B1796,'SWC Towers'!$A:$Q,$V$2,FALSE)),"")</f>
        <v/>
      </c>
      <c r="W1796" s="104" t="str">
        <f>_xlfn.IFNA(IF($B1796="","",VLOOKUP($B1796,'SWC Towers'!$A:$Q,$W$2,FALSE)),"")</f>
        <v/>
      </c>
      <c r="X1796" s="104" t="str">
        <f>_xlfn.IFNA(IF($B1796="","",VLOOKUP($B1796,'SWC Towers'!$A:$Q,$X$2,FALSE)),"")</f>
        <v/>
      </c>
      <c r="Y1796" s="104" t="str">
        <f>_xlfn.IFNA(IF($B1796="","",VLOOKUP($B1796,'SWC Towers'!$A:$Q,$Y$2,FALSE)),"")</f>
        <v/>
      </c>
      <c r="Z1796" s="104" t="str">
        <f>_xlfn.IFNA(IF($B1796="","",VLOOKUP($B1796,'SWC Towers'!$A:$Q,$Z$2,FALSE)),"")</f>
        <v/>
      </c>
      <c r="AA1796" s="104" t="str">
        <f>_xlfn.IFNA(IF($B1796="","",VLOOKUP($B1796,'SWC Towers'!$A:$Q,$AA$2,FALSE)),"")</f>
        <v/>
      </c>
      <c r="AB1796" s="106">
        <f>_xlfn.IFNA(IF($B1796="","",VLOOKUP($B1796,'SWC Towers'!$A:$Q,$AB$2,FALSE)),"")</f>
        <v>0.9</v>
      </c>
      <c r="AC1796" s="20">
        <f>SUM(Table25[[#This Row],[IT Tower: Application]:[Other/Non-IT ]])</f>
        <v>1</v>
      </c>
      <c r="AD1796" s="67"/>
      <c r="AE1796" s="67"/>
      <c r="AF1796" s="67"/>
      <c r="AG1796" s="67"/>
      <c r="AH1796" s="67"/>
      <c r="AI1796" s="67"/>
      <c r="AJ1796" s="67"/>
      <c r="AK1796" s="67"/>
      <c r="AL1796" s="67"/>
      <c r="AM1796" s="67"/>
      <c r="AN1796" s="67"/>
      <c r="AO1796" s="67"/>
      <c r="AP1796" s="67"/>
      <c r="AQ1796" s="67"/>
      <c r="AR1796" s="67"/>
      <c r="AS1796" s="67"/>
      <c r="AT1796" s="67"/>
      <c r="AU1796" s="67"/>
      <c r="AV1796" s="67"/>
      <c r="AW1796" s="67"/>
      <c r="AX1796" s="67"/>
      <c r="AY1796" s="67"/>
      <c r="AZ1796" s="67"/>
      <c r="BA1796" s="67">
        <v>0</v>
      </c>
      <c r="BB1796" s="113">
        <v>599</v>
      </c>
      <c r="BC1796" s="113">
        <v>259</v>
      </c>
      <c r="BD1796" s="113"/>
      <c r="BE1796" s="113"/>
      <c r="BF1796" s="113"/>
      <c r="BG1796" s="113"/>
      <c r="BH1796" s="113"/>
      <c r="BI1796" s="113"/>
      <c r="BJ1796" s="113"/>
      <c r="BK1796" s="113"/>
      <c r="BL1796" s="113"/>
      <c r="BM1796" s="113"/>
      <c r="BN1796" s="113"/>
      <c r="BO1796" s="113"/>
      <c r="BP1796" s="113"/>
      <c r="BQ1796" s="113"/>
      <c r="BR1796" s="113"/>
      <c r="BS1796" s="113"/>
      <c r="BT1796" s="113"/>
      <c r="BU1796" s="113"/>
      <c r="BV1796" s="113"/>
      <c r="BW1796" s="113"/>
      <c r="BX1796" s="113"/>
      <c r="BY1796" s="113"/>
      <c r="BZ1796" s="113"/>
      <c r="CA1796" s="67"/>
      <c r="CB1796" s="113"/>
      <c r="CC1796" s="69">
        <f>SUM(Table25[[#This Row],[Contract Amount FY00]:[Contract Amount FY50]])</f>
        <v>858</v>
      </c>
      <c r="CD1796" s="114"/>
    </row>
    <row r="1797" spans="1:82" x14ac:dyDescent="0.25">
      <c r="A1797" s="122" t="s">
        <v>2024</v>
      </c>
      <c r="B1797" s="122" t="s">
        <v>526</v>
      </c>
      <c r="C1797" s="122" t="s">
        <v>3206</v>
      </c>
      <c r="E1797" s="26" t="str">
        <f>IFERROR(IF(VLOOKUP(Table25[[#This Row],[Contract No.]],Table3[#All],3,FALSE)="","No","Yes"),"")</f>
        <v>Yes</v>
      </c>
      <c r="F1797" s="107" t="str">
        <f>IFERROR(VLOOKUP(Table25[[#This Row],[Contract No.]],Table3[#All],3,FALSE),"")</f>
        <v>NASPO</v>
      </c>
      <c r="G1797" s="107" t="str">
        <f>IFERROR(IF(Table25[[#This Row],[Cooperative Purchase
(Yes/No)]]="Yes","Yes",IF(VLOOKUP(Table25[[#This Row],[Contract No.]],Table3[#All],1,FALSE)=Table25[[#This Row],[Contract No.]],"Yes","No")),"No")</f>
        <v>Yes</v>
      </c>
      <c r="H1797" s="51">
        <f>IFERROR(VLOOKUP(Table25[[#This Row],[Contract No.]],Table3[#All],4,FALSE),"")</f>
        <v>43892</v>
      </c>
      <c r="I1797" s="28">
        <f>IFERROR(IF(AND(MONTH(Table25[[#This Row],[Contract Start Date]])&gt;6,MONTH(Table25[[#This Row],[Contract Start Date]])&lt;=12),YEAR(Table25[[#This Row],[Contract Start Date]])+1,YEAR(Table25[[#This Row],[Contract Start Date]])),"")</f>
        <v>2020</v>
      </c>
      <c r="J1797" s="108">
        <f>Table25[[#This Row],[FY Formula start]]</f>
        <v>2020</v>
      </c>
      <c r="K1797" s="59" t="str">
        <f>"FY"&amp;" "&amp;Table25[[#This Row],[Year Start]]</f>
        <v>FY 2020</v>
      </c>
      <c r="L1797" s="109">
        <f>IFERROR(VLOOKUP(Table25[[#This Row],[Contract No.]],Table3[#All],5,FALSE),"")</f>
        <v>45504</v>
      </c>
      <c r="M1797" s="110">
        <f>IFERROR(IF(Table25[[#This Row],[Contract End Date]]="99/99/9999","No End",IF(AND(MONTH(Table25[[#This Row],[Contract End Date]])&gt;6,MONTH(Table25[[#This Row],[Contract End Date]])&lt;=12),YEAR(Table25[[#This Row],[Contract End Date]])+1,YEAR(Table25[[#This Row],[Contract End Date]]))),"")</f>
        <v>2025</v>
      </c>
      <c r="N1797" s="111">
        <f>Table25[[#This Row],[FY Formula end]]</f>
        <v>2025</v>
      </c>
      <c r="O1797" s="112" t="str">
        <f>IF(Table25[[#This Row],[Year End]]="No End","No End","FY"&amp;" "&amp;Table25[[#This Row],[Year End]])</f>
        <v>FY 2025</v>
      </c>
      <c r="P1797" s="27"/>
      <c r="Q1797" s="104" t="str">
        <f>_xlfn.IFNA(IF($B1797="","",VLOOKUP($B1797,'SWC Towers'!$A:$Q,$Q$2,FALSE)),"")</f>
        <v/>
      </c>
      <c r="R1797" s="106">
        <f>_xlfn.IFNA(IF($B1797="","",VLOOKUP($B1797,'SWC Towers'!$A:$Q,$R$2,FALSE)),"")</f>
        <v>0.1</v>
      </c>
      <c r="S1797" s="106" t="str">
        <f>_xlfn.IFNA(IF($B1797="","",VLOOKUP($B1797,'SWC Towers'!$A:$Q,$S$2,FALSE)),"")</f>
        <v/>
      </c>
      <c r="T1797" s="106">
        <f>_xlfn.IFNA(IF($B1797="","",VLOOKUP($B1797,'SWC Towers'!$A:$Q,$T$2,FALSE)),"")</f>
        <v>0.05</v>
      </c>
      <c r="U1797" s="104">
        <f>_xlfn.IFNA(IF($B1797="","",VLOOKUP($B1797,'SWC Towers'!$A:$Q,$U$2,FALSE)),"")</f>
        <v>0.65</v>
      </c>
      <c r="V1797" s="104" t="str">
        <f>_xlfn.IFNA(IF($B1797="","",VLOOKUP($B1797,'SWC Towers'!$A:$Q,$V$2,FALSE)),"")</f>
        <v/>
      </c>
      <c r="W1797" s="104">
        <f>_xlfn.IFNA(IF($B1797="","",VLOOKUP($B1797,'SWC Towers'!$A:$Q,$W$2,FALSE)),"")</f>
        <v>0.1</v>
      </c>
      <c r="X1797" s="104" t="str">
        <f>_xlfn.IFNA(IF($B1797="","",VLOOKUP($B1797,'SWC Towers'!$A:$Q,$X$2,FALSE)),"")</f>
        <v/>
      </c>
      <c r="Y1797" s="104" t="str">
        <f>_xlfn.IFNA(IF($B1797="","",VLOOKUP($B1797,'SWC Towers'!$A:$Q,$Y$2,FALSE)),"")</f>
        <v/>
      </c>
      <c r="Z1797" s="104">
        <f>_xlfn.IFNA(IF($B1797="","",VLOOKUP($B1797,'SWC Towers'!$A:$Q,$Z$2,FALSE)),"")</f>
        <v>0.1</v>
      </c>
      <c r="AA1797" s="104" t="str">
        <f>_xlfn.IFNA(IF($B1797="","",VLOOKUP($B1797,'SWC Towers'!$A:$Q,$AA$2,FALSE)),"")</f>
        <v/>
      </c>
      <c r="AB1797" s="106" t="str">
        <f>_xlfn.IFNA(IF($B1797="","",VLOOKUP($B1797,'SWC Towers'!$A:$Q,$AB$2,FALSE)),"")</f>
        <v/>
      </c>
      <c r="AC1797" s="20">
        <f>SUM(Table25[[#This Row],[IT Tower: Application]:[Other/Non-IT ]])</f>
        <v>1</v>
      </c>
      <c r="AD1797" s="67"/>
      <c r="AE1797" s="67"/>
      <c r="AF1797" s="67"/>
      <c r="AG1797" s="67"/>
      <c r="AH1797" s="67"/>
      <c r="AI1797" s="67"/>
      <c r="AJ1797" s="67"/>
      <c r="AK1797" s="67"/>
      <c r="AL1797" s="67"/>
      <c r="AM1797" s="67"/>
      <c r="AN1797" s="67"/>
      <c r="AO1797" s="67"/>
      <c r="AP1797" s="67"/>
      <c r="AQ1797" s="67"/>
      <c r="AR1797" s="67"/>
      <c r="AS1797" s="67"/>
      <c r="AT1797" s="67"/>
      <c r="AU1797" s="67"/>
      <c r="AV1797" s="67"/>
      <c r="AW1797" s="67"/>
      <c r="AX1797" s="67"/>
      <c r="AY1797" s="67"/>
      <c r="AZ1797" s="67">
        <v>17252</v>
      </c>
      <c r="BA1797" s="67">
        <v>0</v>
      </c>
      <c r="BB1797" s="113"/>
      <c r="BC1797" s="113"/>
      <c r="BD1797" s="113"/>
      <c r="BE1797" s="113"/>
      <c r="BF1797" s="113"/>
      <c r="BG1797" s="113"/>
      <c r="BH1797" s="113"/>
      <c r="BI1797" s="113"/>
      <c r="BJ1797" s="113"/>
      <c r="BK1797" s="113"/>
      <c r="BL1797" s="113"/>
      <c r="BM1797" s="113"/>
      <c r="BN1797" s="113"/>
      <c r="BO1797" s="113"/>
      <c r="BP1797" s="113"/>
      <c r="BQ1797" s="113"/>
      <c r="BR1797" s="113"/>
      <c r="BS1797" s="113"/>
      <c r="BT1797" s="113"/>
      <c r="BU1797" s="113"/>
      <c r="BV1797" s="113"/>
      <c r="BW1797" s="113"/>
      <c r="BX1797" s="113"/>
      <c r="BY1797" s="113"/>
      <c r="BZ1797" s="113"/>
      <c r="CA1797" s="67"/>
      <c r="CB1797" s="113"/>
      <c r="CC1797" s="69">
        <f>SUM(Table25[[#This Row],[Contract Amount FY00]:[Contract Amount FY50]])</f>
        <v>17252</v>
      </c>
      <c r="CD1797" s="114"/>
    </row>
    <row r="1798" spans="1:82" x14ac:dyDescent="0.25">
      <c r="A1798" s="122" t="s">
        <v>2024</v>
      </c>
      <c r="B1798" s="122" t="s">
        <v>526</v>
      </c>
      <c r="C1798" s="122" t="s">
        <v>375</v>
      </c>
      <c r="E1798" s="26" t="str">
        <f>IFERROR(IF(VLOOKUP(Table25[[#This Row],[Contract No.]],Table3[#All],3,FALSE)="","No","Yes"),"")</f>
        <v>Yes</v>
      </c>
      <c r="F1798" s="107" t="str">
        <f>IFERROR(VLOOKUP(Table25[[#This Row],[Contract No.]],Table3[#All],3,FALSE),"")</f>
        <v>NASPO</v>
      </c>
      <c r="G1798" s="107" t="str">
        <f>IFERROR(IF(Table25[[#This Row],[Cooperative Purchase
(Yes/No)]]="Yes","Yes",IF(VLOOKUP(Table25[[#This Row],[Contract No.]],Table3[#All],1,FALSE)=Table25[[#This Row],[Contract No.]],"Yes","No")),"No")</f>
        <v>Yes</v>
      </c>
      <c r="H1798" s="51">
        <f>IFERROR(VLOOKUP(Table25[[#This Row],[Contract No.]],Table3[#All],4,FALSE),"")</f>
        <v>43892</v>
      </c>
      <c r="I1798" s="28">
        <f>IFERROR(IF(AND(MONTH(Table25[[#This Row],[Contract Start Date]])&gt;6,MONTH(Table25[[#This Row],[Contract Start Date]])&lt;=12),YEAR(Table25[[#This Row],[Contract Start Date]])+1,YEAR(Table25[[#This Row],[Contract Start Date]])),"")</f>
        <v>2020</v>
      </c>
      <c r="J1798" s="108">
        <f>Table25[[#This Row],[FY Formula start]]</f>
        <v>2020</v>
      </c>
      <c r="K1798" s="59" t="str">
        <f>"FY"&amp;" "&amp;Table25[[#This Row],[Year Start]]</f>
        <v>FY 2020</v>
      </c>
      <c r="L1798" s="109">
        <f>IFERROR(VLOOKUP(Table25[[#This Row],[Contract No.]],Table3[#All],5,FALSE),"")</f>
        <v>45504</v>
      </c>
      <c r="M1798" s="110">
        <f>IFERROR(IF(Table25[[#This Row],[Contract End Date]]="99/99/9999","No End",IF(AND(MONTH(Table25[[#This Row],[Contract End Date]])&gt;6,MONTH(Table25[[#This Row],[Contract End Date]])&lt;=12),YEAR(Table25[[#This Row],[Contract End Date]])+1,YEAR(Table25[[#This Row],[Contract End Date]]))),"")</f>
        <v>2025</v>
      </c>
      <c r="N1798" s="111">
        <f>Table25[[#This Row],[FY Formula end]]</f>
        <v>2025</v>
      </c>
      <c r="O1798" s="112" t="str">
        <f>IF(Table25[[#This Row],[Year End]]="No End","No End","FY"&amp;" "&amp;Table25[[#This Row],[Year End]])</f>
        <v>FY 2025</v>
      </c>
      <c r="P1798" s="27"/>
      <c r="Q1798" s="104" t="str">
        <f>_xlfn.IFNA(IF($B1798="","",VLOOKUP($B1798,'SWC Towers'!$A:$Q,$Q$2,FALSE)),"")</f>
        <v/>
      </c>
      <c r="R1798" s="106">
        <f>_xlfn.IFNA(IF($B1798="","",VLOOKUP($B1798,'SWC Towers'!$A:$Q,$R$2,FALSE)),"")</f>
        <v>0.1</v>
      </c>
      <c r="S1798" s="106" t="str">
        <f>_xlfn.IFNA(IF($B1798="","",VLOOKUP($B1798,'SWC Towers'!$A:$Q,$S$2,FALSE)),"")</f>
        <v/>
      </c>
      <c r="T1798" s="106">
        <f>_xlfn.IFNA(IF($B1798="","",VLOOKUP($B1798,'SWC Towers'!$A:$Q,$T$2,FALSE)),"")</f>
        <v>0.05</v>
      </c>
      <c r="U1798" s="104">
        <f>_xlfn.IFNA(IF($B1798="","",VLOOKUP($B1798,'SWC Towers'!$A:$Q,$U$2,FALSE)),"")</f>
        <v>0.65</v>
      </c>
      <c r="V1798" s="104" t="str">
        <f>_xlfn.IFNA(IF($B1798="","",VLOOKUP($B1798,'SWC Towers'!$A:$Q,$V$2,FALSE)),"")</f>
        <v/>
      </c>
      <c r="W1798" s="104">
        <f>_xlfn.IFNA(IF($B1798="","",VLOOKUP($B1798,'SWC Towers'!$A:$Q,$W$2,FALSE)),"")</f>
        <v>0.1</v>
      </c>
      <c r="X1798" s="104" t="str">
        <f>_xlfn.IFNA(IF($B1798="","",VLOOKUP($B1798,'SWC Towers'!$A:$Q,$X$2,FALSE)),"")</f>
        <v/>
      </c>
      <c r="Y1798" s="104" t="str">
        <f>_xlfn.IFNA(IF($B1798="","",VLOOKUP($B1798,'SWC Towers'!$A:$Q,$Y$2,FALSE)),"")</f>
        <v/>
      </c>
      <c r="Z1798" s="104">
        <f>_xlfn.IFNA(IF($B1798="","",VLOOKUP($B1798,'SWC Towers'!$A:$Q,$Z$2,FALSE)),"")</f>
        <v>0.1</v>
      </c>
      <c r="AA1798" s="104" t="str">
        <f>_xlfn.IFNA(IF($B1798="","",VLOOKUP($B1798,'SWC Towers'!$A:$Q,$AA$2,FALSE)),"")</f>
        <v/>
      </c>
      <c r="AB1798" s="106" t="str">
        <f>_xlfn.IFNA(IF($B1798="","",VLOOKUP($B1798,'SWC Towers'!$A:$Q,$AB$2,FALSE)),"")</f>
        <v/>
      </c>
      <c r="AC1798" s="20">
        <f>SUM(Table25[[#This Row],[IT Tower: Application]:[Other/Non-IT ]])</f>
        <v>1</v>
      </c>
      <c r="AD1798" s="67"/>
      <c r="AE1798" s="67"/>
      <c r="AF1798" s="67"/>
      <c r="AG1798" s="67"/>
      <c r="AH1798" s="67"/>
      <c r="AI1798" s="67"/>
      <c r="AJ1798" s="67"/>
      <c r="AK1798" s="67"/>
      <c r="AL1798" s="67"/>
      <c r="AM1798" s="67"/>
      <c r="AN1798" s="67"/>
      <c r="AO1798" s="67"/>
      <c r="AP1798" s="67"/>
      <c r="AQ1798" s="67"/>
      <c r="AR1798" s="67"/>
      <c r="AS1798" s="67"/>
      <c r="AT1798" s="67"/>
      <c r="AU1798" s="67"/>
      <c r="AV1798" s="67"/>
      <c r="AW1798" s="67"/>
      <c r="AX1798" s="67"/>
      <c r="AY1798" s="67"/>
      <c r="AZ1798" s="67"/>
      <c r="BA1798" s="67"/>
      <c r="BB1798" s="113">
        <v>14263</v>
      </c>
      <c r="BC1798" s="113">
        <v>0</v>
      </c>
      <c r="BD1798" s="113"/>
      <c r="BE1798" s="113"/>
      <c r="BF1798" s="113"/>
      <c r="BG1798" s="113"/>
      <c r="BH1798" s="113"/>
      <c r="BI1798" s="113"/>
      <c r="BJ1798" s="113"/>
      <c r="BK1798" s="113"/>
      <c r="BL1798" s="113"/>
      <c r="BM1798" s="113"/>
      <c r="BN1798" s="113"/>
      <c r="BO1798" s="113"/>
      <c r="BP1798" s="113"/>
      <c r="BQ1798" s="113"/>
      <c r="BR1798" s="113"/>
      <c r="BS1798" s="113"/>
      <c r="BT1798" s="113"/>
      <c r="BU1798" s="113"/>
      <c r="BV1798" s="113"/>
      <c r="BW1798" s="113"/>
      <c r="BX1798" s="113"/>
      <c r="BY1798" s="113"/>
      <c r="BZ1798" s="113"/>
      <c r="CA1798" s="67"/>
      <c r="CB1798" s="113"/>
      <c r="CC1798" s="69">
        <f>SUM(Table25[[#This Row],[Contract Amount FY00]:[Contract Amount FY50]])</f>
        <v>14263</v>
      </c>
      <c r="CD1798" s="114"/>
    </row>
    <row r="1799" spans="1:82" x14ac:dyDescent="0.25">
      <c r="A1799" s="122" t="s">
        <v>2024</v>
      </c>
      <c r="B1799" s="122" t="s">
        <v>526</v>
      </c>
      <c r="C1799" s="122" t="s">
        <v>3193</v>
      </c>
      <c r="E1799" s="26" t="str">
        <f>IFERROR(IF(VLOOKUP(Table25[[#This Row],[Contract No.]],Table3[#All],3,FALSE)="","No","Yes"),"")</f>
        <v>Yes</v>
      </c>
      <c r="F1799" s="107" t="str">
        <f>IFERROR(VLOOKUP(Table25[[#This Row],[Contract No.]],Table3[#All],3,FALSE),"")</f>
        <v>NASPO</v>
      </c>
      <c r="G1799" s="107" t="str">
        <f>IFERROR(IF(Table25[[#This Row],[Cooperative Purchase
(Yes/No)]]="Yes","Yes",IF(VLOOKUP(Table25[[#This Row],[Contract No.]],Table3[#All],1,FALSE)=Table25[[#This Row],[Contract No.]],"Yes","No")),"No")</f>
        <v>Yes</v>
      </c>
      <c r="H1799" s="51">
        <f>IFERROR(VLOOKUP(Table25[[#This Row],[Contract No.]],Table3[#All],4,FALSE),"")</f>
        <v>43892</v>
      </c>
      <c r="I1799" s="28">
        <f>IFERROR(IF(AND(MONTH(Table25[[#This Row],[Contract Start Date]])&gt;6,MONTH(Table25[[#This Row],[Contract Start Date]])&lt;=12),YEAR(Table25[[#This Row],[Contract Start Date]])+1,YEAR(Table25[[#This Row],[Contract Start Date]])),"")</f>
        <v>2020</v>
      </c>
      <c r="J1799" s="108">
        <f>Table25[[#This Row],[FY Formula start]]</f>
        <v>2020</v>
      </c>
      <c r="K1799" s="59" t="str">
        <f>"FY"&amp;" "&amp;Table25[[#This Row],[Year Start]]</f>
        <v>FY 2020</v>
      </c>
      <c r="L1799" s="109">
        <f>IFERROR(VLOOKUP(Table25[[#This Row],[Contract No.]],Table3[#All],5,FALSE),"")</f>
        <v>45504</v>
      </c>
      <c r="M1799" s="110">
        <f>IFERROR(IF(Table25[[#This Row],[Contract End Date]]="99/99/9999","No End",IF(AND(MONTH(Table25[[#This Row],[Contract End Date]])&gt;6,MONTH(Table25[[#This Row],[Contract End Date]])&lt;=12),YEAR(Table25[[#This Row],[Contract End Date]])+1,YEAR(Table25[[#This Row],[Contract End Date]]))),"")</f>
        <v>2025</v>
      </c>
      <c r="N1799" s="111">
        <f>Table25[[#This Row],[FY Formula end]]</f>
        <v>2025</v>
      </c>
      <c r="O1799" s="112" t="str">
        <f>IF(Table25[[#This Row],[Year End]]="No End","No End","FY"&amp;" "&amp;Table25[[#This Row],[Year End]])</f>
        <v>FY 2025</v>
      </c>
      <c r="P1799" s="27"/>
      <c r="Q1799" s="104" t="str">
        <f>_xlfn.IFNA(IF($B1799="","",VLOOKUP($B1799,'SWC Towers'!$A:$Q,$Q$2,FALSE)),"")</f>
        <v/>
      </c>
      <c r="R1799" s="106">
        <f>_xlfn.IFNA(IF($B1799="","",VLOOKUP($B1799,'SWC Towers'!$A:$Q,$R$2,FALSE)),"")</f>
        <v>0.1</v>
      </c>
      <c r="S1799" s="106" t="str">
        <f>_xlfn.IFNA(IF($B1799="","",VLOOKUP($B1799,'SWC Towers'!$A:$Q,$S$2,FALSE)),"")</f>
        <v/>
      </c>
      <c r="T1799" s="106">
        <f>_xlfn.IFNA(IF($B1799="","",VLOOKUP($B1799,'SWC Towers'!$A:$Q,$T$2,FALSE)),"")</f>
        <v>0.05</v>
      </c>
      <c r="U1799" s="104">
        <f>_xlfn.IFNA(IF($B1799="","",VLOOKUP($B1799,'SWC Towers'!$A:$Q,$U$2,FALSE)),"")</f>
        <v>0.65</v>
      </c>
      <c r="V1799" s="104" t="str">
        <f>_xlfn.IFNA(IF($B1799="","",VLOOKUP($B1799,'SWC Towers'!$A:$Q,$V$2,FALSE)),"")</f>
        <v/>
      </c>
      <c r="W1799" s="104">
        <f>_xlfn.IFNA(IF($B1799="","",VLOOKUP($B1799,'SWC Towers'!$A:$Q,$W$2,FALSE)),"")</f>
        <v>0.1</v>
      </c>
      <c r="X1799" s="104" t="str">
        <f>_xlfn.IFNA(IF($B1799="","",VLOOKUP($B1799,'SWC Towers'!$A:$Q,$X$2,FALSE)),"")</f>
        <v/>
      </c>
      <c r="Y1799" s="104" t="str">
        <f>_xlfn.IFNA(IF($B1799="","",VLOOKUP($B1799,'SWC Towers'!$A:$Q,$Y$2,FALSE)),"")</f>
        <v/>
      </c>
      <c r="Z1799" s="104">
        <f>_xlfn.IFNA(IF($B1799="","",VLOOKUP($B1799,'SWC Towers'!$A:$Q,$Z$2,FALSE)),"")</f>
        <v>0.1</v>
      </c>
      <c r="AA1799" s="104" t="str">
        <f>_xlfn.IFNA(IF($B1799="","",VLOOKUP($B1799,'SWC Towers'!$A:$Q,$AA$2,FALSE)),"")</f>
        <v/>
      </c>
      <c r="AB1799" s="106" t="str">
        <f>_xlfn.IFNA(IF($B1799="","",VLOOKUP($B1799,'SWC Towers'!$A:$Q,$AB$2,FALSE)),"")</f>
        <v/>
      </c>
      <c r="AC1799" s="20">
        <f>SUM(Table25[[#This Row],[IT Tower: Application]:[Other/Non-IT ]])</f>
        <v>1</v>
      </c>
      <c r="AD1799" s="67"/>
      <c r="AE1799" s="67"/>
      <c r="AF1799" s="67"/>
      <c r="AG1799" s="67"/>
      <c r="AH1799" s="67"/>
      <c r="AI1799" s="67"/>
      <c r="AJ1799" s="67"/>
      <c r="AK1799" s="67"/>
      <c r="AL1799" s="67"/>
      <c r="AM1799" s="67"/>
      <c r="AN1799" s="67"/>
      <c r="AO1799" s="67"/>
      <c r="AP1799" s="67"/>
      <c r="AQ1799" s="67"/>
      <c r="AR1799" s="67"/>
      <c r="AS1799" s="67"/>
      <c r="AT1799" s="67"/>
      <c r="AU1799" s="67"/>
      <c r="AV1799" s="67"/>
      <c r="AW1799" s="67"/>
      <c r="AX1799" s="67">
        <v>10754</v>
      </c>
      <c r="AY1799" s="67">
        <v>11958</v>
      </c>
      <c r="AZ1799" s="67">
        <v>13022</v>
      </c>
      <c r="BA1799" s="67">
        <v>162896</v>
      </c>
      <c r="BB1799" s="113">
        <v>266811</v>
      </c>
      <c r="BC1799" s="113">
        <v>63061</v>
      </c>
      <c r="BD1799" s="113"/>
      <c r="BE1799" s="113"/>
      <c r="BF1799" s="113"/>
      <c r="BG1799" s="113"/>
      <c r="BH1799" s="113"/>
      <c r="BI1799" s="113"/>
      <c r="BJ1799" s="113"/>
      <c r="BK1799" s="113"/>
      <c r="BL1799" s="113"/>
      <c r="BM1799" s="113"/>
      <c r="BN1799" s="113"/>
      <c r="BO1799" s="113"/>
      <c r="BP1799" s="113"/>
      <c r="BQ1799" s="113"/>
      <c r="BR1799" s="113"/>
      <c r="BS1799" s="113"/>
      <c r="BT1799" s="113"/>
      <c r="BU1799" s="113"/>
      <c r="BV1799" s="113"/>
      <c r="BW1799" s="113"/>
      <c r="BX1799" s="113"/>
      <c r="BY1799" s="113"/>
      <c r="BZ1799" s="113"/>
      <c r="CA1799" s="67"/>
      <c r="CB1799" s="113"/>
      <c r="CC1799" s="69">
        <f>SUM(Table25[[#This Row],[Contract Amount FY00]:[Contract Amount FY50]])</f>
        <v>528502</v>
      </c>
      <c r="CD1799" s="114"/>
    </row>
    <row r="1800" spans="1:82" x14ac:dyDescent="0.25">
      <c r="A1800" s="122" t="s">
        <v>2024</v>
      </c>
      <c r="B1800" s="122" t="s">
        <v>526</v>
      </c>
      <c r="C1800" s="122" t="s">
        <v>3210</v>
      </c>
      <c r="E1800" s="26" t="str">
        <f>IFERROR(IF(VLOOKUP(Table25[[#This Row],[Contract No.]],Table3[#All],3,FALSE)="","No","Yes"),"")</f>
        <v>Yes</v>
      </c>
      <c r="F1800" s="107" t="str">
        <f>IFERROR(VLOOKUP(Table25[[#This Row],[Contract No.]],Table3[#All],3,FALSE),"")</f>
        <v>NASPO</v>
      </c>
      <c r="G1800" s="107" t="str">
        <f>IFERROR(IF(Table25[[#This Row],[Cooperative Purchase
(Yes/No)]]="Yes","Yes",IF(VLOOKUP(Table25[[#This Row],[Contract No.]],Table3[#All],1,FALSE)=Table25[[#This Row],[Contract No.]],"Yes","No")),"No")</f>
        <v>Yes</v>
      </c>
      <c r="H1800" s="51">
        <f>IFERROR(VLOOKUP(Table25[[#This Row],[Contract No.]],Table3[#All],4,FALSE),"")</f>
        <v>43892</v>
      </c>
      <c r="I1800" s="28">
        <f>IFERROR(IF(AND(MONTH(Table25[[#This Row],[Contract Start Date]])&gt;6,MONTH(Table25[[#This Row],[Contract Start Date]])&lt;=12),YEAR(Table25[[#This Row],[Contract Start Date]])+1,YEAR(Table25[[#This Row],[Contract Start Date]])),"")</f>
        <v>2020</v>
      </c>
      <c r="J1800" s="108">
        <f>Table25[[#This Row],[FY Formula start]]</f>
        <v>2020</v>
      </c>
      <c r="K1800" s="59" t="str">
        <f>"FY"&amp;" "&amp;Table25[[#This Row],[Year Start]]</f>
        <v>FY 2020</v>
      </c>
      <c r="L1800" s="109">
        <f>IFERROR(VLOOKUP(Table25[[#This Row],[Contract No.]],Table3[#All],5,FALSE),"")</f>
        <v>45504</v>
      </c>
      <c r="M1800" s="110">
        <f>IFERROR(IF(Table25[[#This Row],[Contract End Date]]="99/99/9999","No End",IF(AND(MONTH(Table25[[#This Row],[Contract End Date]])&gt;6,MONTH(Table25[[#This Row],[Contract End Date]])&lt;=12),YEAR(Table25[[#This Row],[Contract End Date]])+1,YEAR(Table25[[#This Row],[Contract End Date]]))),"")</f>
        <v>2025</v>
      </c>
      <c r="N1800" s="111">
        <f>Table25[[#This Row],[FY Formula end]]</f>
        <v>2025</v>
      </c>
      <c r="O1800" s="112" t="str">
        <f>IF(Table25[[#This Row],[Year End]]="No End","No End","FY"&amp;" "&amp;Table25[[#This Row],[Year End]])</f>
        <v>FY 2025</v>
      </c>
      <c r="P1800" s="27"/>
      <c r="Q1800" s="104" t="str">
        <f>_xlfn.IFNA(IF($B1800="","",VLOOKUP($B1800,'SWC Towers'!$A:$Q,$Q$2,FALSE)),"")</f>
        <v/>
      </c>
      <c r="R1800" s="106">
        <f>_xlfn.IFNA(IF($B1800="","",VLOOKUP($B1800,'SWC Towers'!$A:$Q,$R$2,FALSE)),"")</f>
        <v>0.1</v>
      </c>
      <c r="S1800" s="106" t="str">
        <f>_xlfn.IFNA(IF($B1800="","",VLOOKUP($B1800,'SWC Towers'!$A:$Q,$S$2,FALSE)),"")</f>
        <v/>
      </c>
      <c r="T1800" s="106">
        <f>_xlfn.IFNA(IF($B1800="","",VLOOKUP($B1800,'SWC Towers'!$A:$Q,$T$2,FALSE)),"")</f>
        <v>0.05</v>
      </c>
      <c r="U1800" s="104">
        <f>_xlfn.IFNA(IF($B1800="","",VLOOKUP($B1800,'SWC Towers'!$A:$Q,$U$2,FALSE)),"")</f>
        <v>0.65</v>
      </c>
      <c r="V1800" s="104" t="str">
        <f>_xlfn.IFNA(IF($B1800="","",VLOOKUP($B1800,'SWC Towers'!$A:$Q,$V$2,FALSE)),"")</f>
        <v/>
      </c>
      <c r="W1800" s="104">
        <f>_xlfn.IFNA(IF($B1800="","",VLOOKUP($B1800,'SWC Towers'!$A:$Q,$W$2,FALSE)),"")</f>
        <v>0.1</v>
      </c>
      <c r="X1800" s="104" t="str">
        <f>_xlfn.IFNA(IF($B1800="","",VLOOKUP($B1800,'SWC Towers'!$A:$Q,$X$2,FALSE)),"")</f>
        <v/>
      </c>
      <c r="Y1800" s="104" t="str">
        <f>_xlfn.IFNA(IF($B1800="","",VLOOKUP($B1800,'SWC Towers'!$A:$Q,$Y$2,FALSE)),"")</f>
        <v/>
      </c>
      <c r="Z1800" s="104">
        <f>_xlfn.IFNA(IF($B1800="","",VLOOKUP($B1800,'SWC Towers'!$A:$Q,$Z$2,FALSE)),"")</f>
        <v>0.1</v>
      </c>
      <c r="AA1800" s="104" t="str">
        <f>_xlfn.IFNA(IF($B1800="","",VLOOKUP($B1800,'SWC Towers'!$A:$Q,$AA$2,FALSE)),"")</f>
        <v/>
      </c>
      <c r="AB1800" s="106" t="str">
        <f>_xlfn.IFNA(IF($B1800="","",VLOOKUP($B1800,'SWC Towers'!$A:$Q,$AB$2,FALSE)),"")</f>
        <v/>
      </c>
      <c r="AC1800" s="20">
        <f>SUM(Table25[[#This Row],[IT Tower: Application]:[Other/Non-IT ]])</f>
        <v>1</v>
      </c>
      <c r="AD1800" s="67"/>
      <c r="AE1800" s="67"/>
      <c r="AF1800" s="67"/>
      <c r="AG1800" s="67"/>
      <c r="AH1800" s="67"/>
      <c r="AI1800" s="67"/>
      <c r="AJ1800" s="67"/>
      <c r="AK1800" s="67"/>
      <c r="AL1800" s="67"/>
      <c r="AM1800" s="67"/>
      <c r="AN1800" s="67"/>
      <c r="AO1800" s="67"/>
      <c r="AP1800" s="67"/>
      <c r="AQ1800" s="67"/>
      <c r="AR1800" s="67"/>
      <c r="AS1800" s="67"/>
      <c r="AT1800" s="67"/>
      <c r="AU1800" s="67"/>
      <c r="AV1800" s="67"/>
      <c r="AW1800" s="67"/>
      <c r="AX1800" s="67"/>
      <c r="AY1800" s="67">
        <v>18034</v>
      </c>
      <c r="AZ1800" s="67">
        <v>0</v>
      </c>
      <c r="BA1800" s="67"/>
      <c r="BB1800" s="113"/>
      <c r="BC1800" s="113"/>
      <c r="BD1800" s="113"/>
      <c r="BE1800" s="113"/>
      <c r="BF1800" s="113"/>
      <c r="BG1800" s="113"/>
      <c r="BH1800" s="113"/>
      <c r="BI1800" s="113"/>
      <c r="BJ1800" s="113"/>
      <c r="BK1800" s="113"/>
      <c r="BL1800" s="113"/>
      <c r="BM1800" s="113"/>
      <c r="BN1800" s="113"/>
      <c r="BO1800" s="113"/>
      <c r="BP1800" s="113"/>
      <c r="BQ1800" s="113"/>
      <c r="BR1800" s="113"/>
      <c r="BS1800" s="113"/>
      <c r="BT1800" s="113"/>
      <c r="BU1800" s="113"/>
      <c r="BV1800" s="113"/>
      <c r="BW1800" s="113"/>
      <c r="BX1800" s="113"/>
      <c r="BY1800" s="113"/>
      <c r="BZ1800" s="113"/>
      <c r="CA1800" s="67"/>
      <c r="CB1800" s="113"/>
      <c r="CC1800" s="69">
        <f>SUM(Table25[[#This Row],[Contract Amount FY00]:[Contract Amount FY50]])</f>
        <v>18034</v>
      </c>
      <c r="CD1800" s="114"/>
    </row>
    <row r="1801" spans="1:82" x14ac:dyDescent="0.25">
      <c r="A1801" s="122" t="s">
        <v>2024</v>
      </c>
      <c r="B1801" s="122" t="s">
        <v>286</v>
      </c>
      <c r="C1801" s="122" t="s">
        <v>1277</v>
      </c>
      <c r="E1801" s="26" t="str">
        <f>IFERROR(IF(VLOOKUP(Table25[[#This Row],[Contract No.]],Table3[#All],3,FALSE)="","No","Yes"),"")</f>
        <v>No</v>
      </c>
      <c r="F1801" s="107" t="str">
        <f>IFERROR(VLOOKUP(Table25[[#This Row],[Contract No.]],Table3[#All],3,FALSE),"")</f>
        <v/>
      </c>
      <c r="G1801" s="107" t="str">
        <f>IFERROR(IF(Table25[[#This Row],[Cooperative Purchase
(Yes/No)]]="Yes","Yes",IF(VLOOKUP(Table25[[#This Row],[Contract No.]],Table3[#All],1,FALSE)=Table25[[#This Row],[Contract No.]],"Yes","No")),"No")</f>
        <v>Yes</v>
      </c>
      <c r="H1801" s="51">
        <f>IFERROR(VLOOKUP(Table25[[#This Row],[Contract No.]],Table3[#All],4,FALSE),"")</f>
        <v>42401</v>
      </c>
      <c r="I1801" s="28">
        <f>IFERROR(IF(AND(MONTH(Table25[[#This Row],[Contract Start Date]])&gt;6,MONTH(Table25[[#This Row],[Contract Start Date]])&lt;=12),YEAR(Table25[[#This Row],[Contract Start Date]])+1,YEAR(Table25[[#This Row],[Contract Start Date]])),"")</f>
        <v>2016</v>
      </c>
      <c r="J1801" s="108">
        <f>Table25[[#This Row],[FY Formula start]]</f>
        <v>2016</v>
      </c>
      <c r="K1801" s="59" t="str">
        <f>"FY"&amp;" "&amp;Table25[[#This Row],[Year Start]]</f>
        <v>FY 2016</v>
      </c>
      <c r="L1801" s="109">
        <f>IFERROR(VLOOKUP(Table25[[#This Row],[Contract No.]],Table3[#All],5,FALSE),"")</f>
        <v>72717</v>
      </c>
      <c r="M1801" s="110">
        <f>IFERROR(IF(Table25[[#This Row],[Contract End Date]]="99/99/9999","No End",IF(AND(MONTH(Table25[[#This Row],[Contract End Date]])&gt;6,MONTH(Table25[[#This Row],[Contract End Date]])&lt;=12),YEAR(Table25[[#This Row],[Contract End Date]])+1,YEAR(Table25[[#This Row],[Contract End Date]]))),"")</f>
        <v>2099</v>
      </c>
      <c r="N1801" s="111">
        <f>Table25[[#This Row],[FY Formula end]]</f>
        <v>2099</v>
      </c>
      <c r="O1801" s="112" t="str">
        <f>IF(Table25[[#This Row],[Year End]]="No End","No End","FY"&amp;" "&amp;Table25[[#This Row],[Year End]])</f>
        <v>FY 2099</v>
      </c>
      <c r="P1801" s="27"/>
      <c r="Q1801" s="104">
        <f>_xlfn.IFNA(IF($B1801="","",VLOOKUP($B1801,'SWC Towers'!$A:$Q,$Q$2,FALSE)),"")</f>
        <v>0.5</v>
      </c>
      <c r="R1801" s="106" t="str">
        <f>_xlfn.IFNA(IF($B1801="","",VLOOKUP($B1801,'SWC Towers'!$A:$Q,$R$2,FALSE)),"")</f>
        <v/>
      </c>
      <c r="S1801" s="106" t="str">
        <f>_xlfn.IFNA(IF($B1801="","",VLOOKUP($B1801,'SWC Towers'!$A:$Q,$S$2,FALSE)),"")</f>
        <v/>
      </c>
      <c r="T1801" s="106">
        <f>_xlfn.IFNA(IF($B1801="","",VLOOKUP($B1801,'SWC Towers'!$A:$Q,$T$2,FALSE)),"")</f>
        <v>0.5</v>
      </c>
      <c r="U1801" s="104" t="str">
        <f>_xlfn.IFNA(IF($B1801="","",VLOOKUP($B1801,'SWC Towers'!$A:$Q,$U$2,FALSE)),"")</f>
        <v/>
      </c>
      <c r="V1801" s="104" t="str">
        <f>_xlfn.IFNA(IF($B1801="","",VLOOKUP($B1801,'SWC Towers'!$A:$Q,$V$2,FALSE)),"")</f>
        <v/>
      </c>
      <c r="W1801" s="104" t="str">
        <f>_xlfn.IFNA(IF($B1801="","",VLOOKUP($B1801,'SWC Towers'!$A:$Q,$W$2,FALSE)),"")</f>
        <v/>
      </c>
      <c r="X1801" s="104" t="str">
        <f>_xlfn.IFNA(IF($B1801="","",VLOOKUP($B1801,'SWC Towers'!$A:$Q,$X$2,FALSE)),"")</f>
        <v/>
      </c>
      <c r="Y1801" s="104" t="str">
        <f>_xlfn.IFNA(IF($B1801="","",VLOOKUP($B1801,'SWC Towers'!$A:$Q,$Y$2,FALSE)),"")</f>
        <v/>
      </c>
      <c r="Z1801" s="104" t="str">
        <f>_xlfn.IFNA(IF($B1801="","",VLOOKUP($B1801,'SWC Towers'!$A:$Q,$Z$2,FALSE)),"")</f>
        <v/>
      </c>
      <c r="AA1801" s="104" t="str">
        <f>_xlfn.IFNA(IF($B1801="","",VLOOKUP($B1801,'SWC Towers'!$A:$Q,$AA$2,FALSE)),"")</f>
        <v/>
      </c>
      <c r="AB1801" s="106" t="str">
        <f>_xlfn.IFNA(IF($B1801="","",VLOOKUP($B1801,'SWC Towers'!$A:$Q,$AB$2,FALSE)),"")</f>
        <v/>
      </c>
      <c r="AC1801" s="20">
        <f>SUM(Table25[[#This Row],[IT Tower: Application]:[Other/Non-IT ]])</f>
        <v>1</v>
      </c>
      <c r="AD1801" s="67"/>
      <c r="AE1801" s="67"/>
      <c r="AF1801" s="67"/>
      <c r="AG1801" s="67"/>
      <c r="AH1801" s="67"/>
      <c r="AI1801" s="67"/>
      <c r="AJ1801" s="67"/>
      <c r="AK1801" s="67"/>
      <c r="AL1801" s="67"/>
      <c r="AM1801" s="67"/>
      <c r="AN1801" s="67"/>
      <c r="AO1801" s="67"/>
      <c r="AP1801" s="67"/>
      <c r="AQ1801" s="67"/>
      <c r="AR1801" s="67"/>
      <c r="AS1801" s="67"/>
      <c r="AT1801" s="67"/>
      <c r="AU1801" s="67">
        <v>44696</v>
      </c>
      <c r="AV1801" s="67">
        <v>84177</v>
      </c>
      <c r="AW1801" s="67"/>
      <c r="AX1801" s="67"/>
      <c r="AY1801" s="67"/>
      <c r="AZ1801" s="67"/>
      <c r="BA1801" s="67"/>
      <c r="BB1801" s="113"/>
      <c r="BC1801" s="113"/>
      <c r="BD1801" s="113"/>
      <c r="BE1801" s="113"/>
      <c r="BF1801" s="113"/>
      <c r="BG1801" s="113"/>
      <c r="BH1801" s="113"/>
      <c r="BI1801" s="113"/>
      <c r="BJ1801" s="113"/>
      <c r="BK1801" s="113"/>
      <c r="BL1801" s="113"/>
      <c r="BM1801" s="113"/>
      <c r="BN1801" s="113"/>
      <c r="BO1801" s="113"/>
      <c r="BP1801" s="113"/>
      <c r="BQ1801" s="113"/>
      <c r="BR1801" s="113"/>
      <c r="BS1801" s="113"/>
      <c r="BT1801" s="113"/>
      <c r="BU1801" s="113"/>
      <c r="BV1801" s="113"/>
      <c r="BW1801" s="113"/>
      <c r="BX1801" s="113"/>
      <c r="BY1801" s="113"/>
      <c r="BZ1801" s="113"/>
      <c r="CA1801" s="67"/>
      <c r="CB1801" s="113"/>
      <c r="CC1801" s="69">
        <f>SUM(Table25[[#This Row],[Contract Amount FY00]:[Contract Amount FY50]])</f>
        <v>128873</v>
      </c>
      <c r="CD1801" s="114"/>
    </row>
    <row r="1802" spans="1:82" x14ac:dyDescent="0.25">
      <c r="A1802" s="122" t="s">
        <v>2024</v>
      </c>
      <c r="B1802" s="122" t="s">
        <v>2246</v>
      </c>
      <c r="C1802" s="122" t="s">
        <v>379</v>
      </c>
      <c r="E1802" s="26" t="str">
        <f>IFERROR(IF(VLOOKUP(Table25[[#This Row],[Contract No.]],Table3[#All],3,FALSE)="","No","Yes"),"")</f>
        <v>No</v>
      </c>
      <c r="F1802" s="107" t="str">
        <f>IFERROR(VLOOKUP(Table25[[#This Row],[Contract No.]],Table3[#All],3,FALSE),"")</f>
        <v/>
      </c>
      <c r="G1802" s="107" t="str">
        <f>IFERROR(IF(Table25[[#This Row],[Cooperative Purchase
(Yes/No)]]="Yes","Yes",IF(VLOOKUP(Table25[[#This Row],[Contract No.]],Table3[#All],1,FALSE)=Table25[[#This Row],[Contract No.]],"Yes","No")),"No")</f>
        <v>Yes</v>
      </c>
      <c r="H1802" s="51">
        <f>IFERROR(VLOOKUP(Table25[[#This Row],[Contract No.]],Table3[#All],4,FALSE),"")</f>
        <v>44470</v>
      </c>
      <c r="I1802" s="28">
        <f>IFERROR(IF(AND(MONTH(Table25[[#This Row],[Contract Start Date]])&gt;6,MONTH(Table25[[#This Row],[Contract Start Date]])&lt;=12),YEAR(Table25[[#This Row],[Contract Start Date]])+1,YEAR(Table25[[#This Row],[Contract Start Date]])),"")</f>
        <v>2022</v>
      </c>
      <c r="J1802" s="108">
        <f>Table25[[#This Row],[FY Formula start]]</f>
        <v>2022</v>
      </c>
      <c r="K1802" s="59" t="str">
        <f>"FY"&amp;" "&amp;Table25[[#This Row],[Year Start]]</f>
        <v>FY 2022</v>
      </c>
      <c r="L1802" s="109">
        <f>IFERROR(VLOOKUP(Table25[[#This Row],[Contract No.]],Table3[#All],5,FALSE),"")</f>
        <v>46295</v>
      </c>
      <c r="M1802" s="110">
        <f>IFERROR(IF(Table25[[#This Row],[Contract End Date]]="99/99/9999","No End",IF(AND(MONTH(Table25[[#This Row],[Contract End Date]])&gt;6,MONTH(Table25[[#This Row],[Contract End Date]])&lt;=12),YEAR(Table25[[#This Row],[Contract End Date]])+1,YEAR(Table25[[#This Row],[Contract End Date]]))),"")</f>
        <v>2027</v>
      </c>
      <c r="N1802" s="111">
        <f>Table25[[#This Row],[FY Formula end]]</f>
        <v>2027</v>
      </c>
      <c r="O1802" s="112" t="str">
        <f>IF(Table25[[#This Row],[Year End]]="No End","No End","FY"&amp;" "&amp;Table25[[#This Row],[Year End]])</f>
        <v>FY 2027</v>
      </c>
      <c r="P1802" s="27"/>
      <c r="Q1802" s="104">
        <f>_xlfn.IFNA(IF($B1802="","",VLOOKUP($B1802,'SWC Towers'!$A:$Q,$Q$2,FALSE)),"")</f>
        <v>0.8</v>
      </c>
      <c r="R1802" s="106" t="str">
        <f>_xlfn.IFNA(IF($B1802="","",VLOOKUP($B1802,'SWC Towers'!$A:$Q,$R$2,FALSE)),"")</f>
        <v/>
      </c>
      <c r="S1802" s="106" t="str">
        <f>_xlfn.IFNA(IF($B1802="","",VLOOKUP($B1802,'SWC Towers'!$A:$Q,$S$2,FALSE)),"")</f>
        <v/>
      </c>
      <c r="T1802" s="106">
        <f>_xlfn.IFNA(IF($B1802="","",VLOOKUP($B1802,'SWC Towers'!$A:$Q,$T$2,FALSE)),"")</f>
        <v>0.1</v>
      </c>
      <c r="U1802" s="104" t="str">
        <f>_xlfn.IFNA(IF($B1802="","",VLOOKUP($B1802,'SWC Towers'!$A:$Q,$U$2,FALSE)),"")</f>
        <v/>
      </c>
      <c r="V1802" s="104" t="str">
        <f>_xlfn.IFNA(IF($B1802="","",VLOOKUP($B1802,'SWC Towers'!$A:$Q,$V$2,FALSE)),"")</f>
        <v/>
      </c>
      <c r="W1802" s="104" t="str">
        <f>_xlfn.IFNA(IF($B1802="","",VLOOKUP($B1802,'SWC Towers'!$A:$Q,$W$2,FALSE)),"")</f>
        <v/>
      </c>
      <c r="X1802" s="104" t="str">
        <f>_xlfn.IFNA(IF($B1802="","",VLOOKUP($B1802,'SWC Towers'!$A:$Q,$X$2,FALSE)),"")</f>
        <v/>
      </c>
      <c r="Y1802" s="104">
        <f>_xlfn.IFNA(IF($B1802="","",VLOOKUP($B1802,'SWC Towers'!$A:$Q,$Y$2,FALSE)),"")</f>
        <v>0.1</v>
      </c>
      <c r="Z1802" s="104" t="str">
        <f>_xlfn.IFNA(IF($B1802="","",VLOOKUP($B1802,'SWC Towers'!$A:$Q,$Z$2,FALSE)),"")</f>
        <v/>
      </c>
      <c r="AA1802" s="104" t="str">
        <f>_xlfn.IFNA(IF($B1802="","",VLOOKUP($B1802,'SWC Towers'!$A:$Q,$AA$2,FALSE)),"")</f>
        <v/>
      </c>
      <c r="AB1802" s="106" t="str">
        <f>_xlfn.IFNA(IF($B1802="","",VLOOKUP($B1802,'SWC Towers'!$A:$Q,$AB$2,FALSE)),"")</f>
        <v/>
      </c>
      <c r="AC1802" s="20">
        <f>SUM(Table25[[#This Row],[IT Tower: Application]:[Other/Non-IT ]])</f>
        <v>1</v>
      </c>
      <c r="AD1802" s="67"/>
      <c r="AE1802" s="67"/>
      <c r="AF1802" s="67"/>
      <c r="AG1802" s="67"/>
      <c r="AH1802" s="67"/>
      <c r="AI1802" s="67"/>
      <c r="AJ1802" s="67"/>
      <c r="AK1802" s="67"/>
      <c r="AL1802" s="67"/>
      <c r="AM1802" s="67"/>
      <c r="AN1802" s="67"/>
      <c r="AO1802" s="67"/>
      <c r="AP1802" s="67"/>
      <c r="AQ1802" s="67"/>
      <c r="AR1802" s="67"/>
      <c r="AS1802" s="67"/>
      <c r="AT1802" s="67"/>
      <c r="AU1802" s="67"/>
      <c r="AV1802" s="67"/>
      <c r="AW1802" s="67"/>
      <c r="AX1802" s="67"/>
      <c r="AY1802" s="67"/>
      <c r="AZ1802" s="67">
        <v>4058</v>
      </c>
      <c r="BA1802" s="67">
        <v>64678</v>
      </c>
      <c r="BB1802" s="113">
        <v>58433</v>
      </c>
      <c r="BC1802" s="113">
        <v>94965</v>
      </c>
      <c r="BD1802" s="113"/>
      <c r="BE1802" s="113"/>
      <c r="BF1802" s="113"/>
      <c r="BG1802" s="113"/>
      <c r="BH1802" s="113"/>
      <c r="BI1802" s="113"/>
      <c r="BJ1802" s="113"/>
      <c r="BK1802" s="113"/>
      <c r="BL1802" s="113"/>
      <c r="BM1802" s="113"/>
      <c r="BN1802" s="113"/>
      <c r="BO1802" s="113"/>
      <c r="BP1802" s="113"/>
      <c r="BQ1802" s="113"/>
      <c r="BR1802" s="113"/>
      <c r="BS1802" s="113"/>
      <c r="BT1802" s="113"/>
      <c r="BU1802" s="113"/>
      <c r="BV1802" s="113"/>
      <c r="BW1802" s="113"/>
      <c r="BX1802" s="113"/>
      <c r="BY1802" s="113"/>
      <c r="BZ1802" s="113"/>
      <c r="CA1802" s="67"/>
      <c r="CB1802" s="113"/>
      <c r="CC1802" s="69">
        <f>SUM(Table25[[#This Row],[Contract Amount FY00]:[Contract Amount FY50]])</f>
        <v>222134</v>
      </c>
      <c r="CD1802" s="114"/>
    </row>
    <row r="1803" spans="1:82" x14ac:dyDescent="0.25">
      <c r="A1803" s="122" t="s">
        <v>2024</v>
      </c>
      <c r="B1803" s="122" t="s">
        <v>3013</v>
      </c>
      <c r="C1803" s="122" t="s">
        <v>279</v>
      </c>
      <c r="E1803" s="26" t="str">
        <f>IFERROR(IF(VLOOKUP(Table25[[#This Row],[Contract No.]],Table3[#All],3,FALSE)="","No","Yes"),"")</f>
        <v>Yes</v>
      </c>
      <c r="F1803" s="107" t="str">
        <f>IFERROR(VLOOKUP(Table25[[#This Row],[Contract No.]],Table3[#All],3,FALSE),"")</f>
        <v>NASPO</v>
      </c>
      <c r="G1803" s="107" t="str">
        <f>IFERROR(IF(Table25[[#This Row],[Cooperative Purchase
(Yes/No)]]="Yes","Yes",IF(VLOOKUP(Table25[[#This Row],[Contract No.]],Table3[#All],1,FALSE)=Table25[[#This Row],[Contract No.]],"Yes","No")),"No")</f>
        <v>Yes</v>
      </c>
      <c r="H1803" s="51">
        <f>IFERROR(VLOOKUP(Table25[[#This Row],[Contract No.]],Table3[#All],4,FALSE),"")</f>
        <v>44926</v>
      </c>
      <c r="I1803" s="28">
        <f>IFERROR(IF(AND(MONTH(Table25[[#This Row],[Contract Start Date]])&gt;6,MONTH(Table25[[#This Row],[Contract Start Date]])&lt;=12),YEAR(Table25[[#This Row],[Contract Start Date]])+1,YEAR(Table25[[#This Row],[Contract Start Date]])),"")</f>
        <v>2023</v>
      </c>
      <c r="J1803" s="108">
        <f>Table25[[#This Row],[FY Formula start]]</f>
        <v>2023</v>
      </c>
      <c r="K1803" s="59" t="str">
        <f>"FY"&amp;" "&amp;Table25[[#This Row],[Year Start]]</f>
        <v>FY 2023</v>
      </c>
      <c r="L1803" s="109">
        <f>IFERROR(VLOOKUP(Table25[[#This Row],[Contract No.]],Table3[#All],5,FALSE),"")</f>
        <v>46501</v>
      </c>
      <c r="M1803" s="110">
        <f>IFERROR(IF(Table25[[#This Row],[Contract End Date]]="99/99/9999","No End",IF(AND(MONTH(Table25[[#This Row],[Contract End Date]])&gt;6,MONTH(Table25[[#This Row],[Contract End Date]])&lt;=12),YEAR(Table25[[#This Row],[Contract End Date]])+1,YEAR(Table25[[#This Row],[Contract End Date]]))),"")</f>
        <v>2027</v>
      </c>
      <c r="N1803" s="111">
        <f>Table25[[#This Row],[FY Formula end]]</f>
        <v>2027</v>
      </c>
      <c r="O1803" s="112" t="str">
        <f>IF(Table25[[#This Row],[Year End]]="No End","No End","FY"&amp;" "&amp;Table25[[#This Row],[Year End]])</f>
        <v>FY 2027</v>
      </c>
      <c r="P1803" s="27"/>
      <c r="Q1803" s="104">
        <f>_xlfn.IFNA(IF($B1803="","",VLOOKUP($B1803,'SWC Towers'!$A:$Q,$Q$2,FALSE)),"")</f>
        <v>0.3</v>
      </c>
      <c r="R1803" s="106" t="str">
        <f>_xlfn.IFNA(IF($B1803="","",VLOOKUP($B1803,'SWC Towers'!$A:$Q,$R$2,FALSE)),"")</f>
        <v/>
      </c>
      <c r="S1803" s="106">
        <f>_xlfn.IFNA(IF($B1803="","",VLOOKUP($B1803,'SWC Towers'!$A:$Q,$S$2,FALSE)),"")</f>
        <v>0.1</v>
      </c>
      <c r="T1803" s="106" t="str">
        <f>_xlfn.IFNA(IF($B1803="","",VLOOKUP($B1803,'SWC Towers'!$A:$Q,$T$2,FALSE)),"")</f>
        <v/>
      </c>
      <c r="U1803" s="104">
        <f>_xlfn.IFNA(IF($B1803="","",VLOOKUP($B1803,'SWC Towers'!$A:$Q,$U$2,FALSE)),"")</f>
        <v>0.6</v>
      </c>
      <c r="V1803" s="104" t="str">
        <f>_xlfn.IFNA(IF($B1803="","",VLOOKUP($B1803,'SWC Towers'!$A:$Q,$V$2,FALSE)),"")</f>
        <v/>
      </c>
      <c r="W1803" s="104" t="str">
        <f>_xlfn.IFNA(IF($B1803="","",VLOOKUP($B1803,'SWC Towers'!$A:$Q,$W$2,FALSE)),"")</f>
        <v/>
      </c>
      <c r="X1803" s="104" t="str">
        <f>_xlfn.IFNA(IF($B1803="","",VLOOKUP($B1803,'SWC Towers'!$A:$Q,$X$2,FALSE)),"")</f>
        <v/>
      </c>
      <c r="Y1803" s="104" t="str">
        <f>_xlfn.IFNA(IF($B1803="","",VLOOKUP($B1803,'SWC Towers'!$A:$Q,$Y$2,FALSE)),"")</f>
        <v/>
      </c>
      <c r="Z1803" s="104" t="str">
        <f>_xlfn.IFNA(IF($B1803="","",VLOOKUP($B1803,'SWC Towers'!$A:$Q,$Z$2,FALSE)),"")</f>
        <v/>
      </c>
      <c r="AA1803" s="104" t="str">
        <f>_xlfn.IFNA(IF($B1803="","",VLOOKUP($B1803,'SWC Towers'!$A:$Q,$AA$2,FALSE)),"")</f>
        <v/>
      </c>
      <c r="AB1803" s="106" t="str">
        <f>_xlfn.IFNA(IF($B1803="","",VLOOKUP($B1803,'SWC Towers'!$A:$Q,$AB$2,FALSE)),"")</f>
        <v/>
      </c>
      <c r="AC1803" s="20">
        <f>SUM(Table25[[#This Row],[IT Tower: Application]:[Other/Non-IT ]])</f>
        <v>1</v>
      </c>
      <c r="AD1803" s="67"/>
      <c r="AE1803" s="67"/>
      <c r="AF1803" s="67"/>
      <c r="AG1803" s="67"/>
      <c r="AH1803" s="67"/>
      <c r="AI1803" s="67"/>
      <c r="AJ1803" s="67"/>
      <c r="AK1803" s="67"/>
      <c r="AL1803" s="67"/>
      <c r="AM1803" s="67"/>
      <c r="AN1803" s="67"/>
      <c r="AO1803" s="67"/>
      <c r="AP1803" s="67"/>
      <c r="AQ1803" s="67"/>
      <c r="AR1803" s="67"/>
      <c r="AS1803" s="67"/>
      <c r="AT1803" s="67"/>
      <c r="AU1803" s="67"/>
      <c r="AV1803" s="67"/>
      <c r="AW1803" s="67"/>
      <c r="AX1803" s="67"/>
      <c r="AY1803" s="67"/>
      <c r="AZ1803" s="67"/>
      <c r="BA1803" s="67">
        <v>701</v>
      </c>
      <c r="BB1803" s="113">
        <v>67467</v>
      </c>
      <c r="BC1803" s="113">
        <v>77605</v>
      </c>
      <c r="BD1803" s="113"/>
      <c r="BE1803" s="113"/>
      <c r="BF1803" s="113"/>
      <c r="BG1803" s="113"/>
      <c r="BH1803" s="113"/>
      <c r="BI1803" s="113"/>
      <c r="BJ1803" s="113"/>
      <c r="BK1803" s="113"/>
      <c r="BL1803" s="113"/>
      <c r="BM1803" s="113"/>
      <c r="BN1803" s="113"/>
      <c r="BO1803" s="113"/>
      <c r="BP1803" s="113"/>
      <c r="BQ1803" s="113"/>
      <c r="BR1803" s="113"/>
      <c r="BS1803" s="113"/>
      <c r="BT1803" s="113"/>
      <c r="BU1803" s="113"/>
      <c r="BV1803" s="113"/>
      <c r="BW1803" s="113"/>
      <c r="BX1803" s="113"/>
      <c r="BY1803" s="113"/>
      <c r="BZ1803" s="113"/>
      <c r="CA1803" s="67"/>
      <c r="CB1803" s="113"/>
      <c r="CC1803" s="69">
        <f>SUM(Table25[[#This Row],[Contract Amount FY00]:[Contract Amount FY50]])</f>
        <v>145773</v>
      </c>
      <c r="CD1803" s="114"/>
    </row>
    <row r="1804" spans="1:82" x14ac:dyDescent="0.25">
      <c r="A1804" s="122" t="s">
        <v>2024</v>
      </c>
      <c r="B1804" s="122" t="s">
        <v>3015</v>
      </c>
      <c r="C1804" s="122" t="s">
        <v>661</v>
      </c>
      <c r="E1804" s="26" t="str">
        <f>IFERROR(IF(VLOOKUP(Table25[[#This Row],[Contract No.]],Table3[#All],3,FALSE)="","No","Yes"),"")</f>
        <v>Yes</v>
      </c>
      <c r="F1804" s="107" t="str">
        <f>IFERROR(VLOOKUP(Table25[[#This Row],[Contract No.]],Table3[#All],3,FALSE),"")</f>
        <v>NASPO</v>
      </c>
      <c r="G1804" s="107" t="str">
        <f>IFERROR(IF(Table25[[#This Row],[Cooperative Purchase
(Yes/No)]]="Yes","Yes",IF(VLOOKUP(Table25[[#This Row],[Contract No.]],Table3[#All],1,FALSE)=Table25[[#This Row],[Contract No.]],"Yes","No")),"No")</f>
        <v>Yes</v>
      </c>
      <c r="H1804" s="51">
        <f>IFERROR(VLOOKUP(Table25[[#This Row],[Contract No.]],Table3[#All],4,FALSE),"")</f>
        <v>44805</v>
      </c>
      <c r="I1804" s="28">
        <f>IFERROR(IF(AND(MONTH(Table25[[#This Row],[Contract Start Date]])&gt;6,MONTH(Table25[[#This Row],[Contract Start Date]])&lt;=12),YEAR(Table25[[#This Row],[Contract Start Date]])+1,YEAR(Table25[[#This Row],[Contract Start Date]])),"")</f>
        <v>2023</v>
      </c>
      <c r="J1804" s="108">
        <f>Table25[[#This Row],[FY Formula start]]</f>
        <v>2023</v>
      </c>
      <c r="K1804" s="59" t="str">
        <f>"FY"&amp;" "&amp;Table25[[#This Row],[Year Start]]</f>
        <v>FY 2023</v>
      </c>
      <c r="L1804" s="109">
        <f>IFERROR(VLOOKUP(Table25[[#This Row],[Contract No.]],Table3[#All],5,FALSE),"")</f>
        <v>46521</v>
      </c>
      <c r="M1804" s="110">
        <f>IFERROR(IF(Table25[[#This Row],[Contract End Date]]="99/99/9999","No End",IF(AND(MONTH(Table25[[#This Row],[Contract End Date]])&gt;6,MONTH(Table25[[#This Row],[Contract End Date]])&lt;=12),YEAR(Table25[[#This Row],[Contract End Date]])+1,YEAR(Table25[[#This Row],[Contract End Date]]))),"")</f>
        <v>2027</v>
      </c>
      <c r="N1804" s="111">
        <f>Table25[[#This Row],[FY Formula end]]</f>
        <v>2027</v>
      </c>
      <c r="O1804" s="112" t="str">
        <f>IF(Table25[[#This Row],[Year End]]="No End","No End","FY"&amp;" "&amp;Table25[[#This Row],[Year End]])</f>
        <v>FY 2027</v>
      </c>
      <c r="P1804" s="27"/>
      <c r="Q1804" s="104" t="str">
        <f>_xlfn.IFNA(IF($B1804="","",VLOOKUP($B1804,'SWC Towers'!$A:$Q,$Q$2,FALSE)),"")</f>
        <v/>
      </c>
      <c r="R1804" s="106" t="str">
        <f>_xlfn.IFNA(IF($B1804="","",VLOOKUP($B1804,'SWC Towers'!$A:$Q,$R$2,FALSE)),"")</f>
        <v/>
      </c>
      <c r="S1804" s="106" t="str">
        <f>_xlfn.IFNA(IF($B1804="","",VLOOKUP($B1804,'SWC Towers'!$A:$Q,$S$2,FALSE)),"")</f>
        <v/>
      </c>
      <c r="T1804" s="106" t="str">
        <f>_xlfn.IFNA(IF($B1804="","",VLOOKUP($B1804,'SWC Towers'!$A:$Q,$T$2,FALSE)),"")</f>
        <v/>
      </c>
      <c r="U1804" s="104">
        <f>_xlfn.IFNA(IF($B1804="","",VLOOKUP($B1804,'SWC Towers'!$A:$Q,$U$2,FALSE)),"")</f>
        <v>0.4</v>
      </c>
      <c r="V1804" s="104" t="str">
        <f>_xlfn.IFNA(IF($B1804="","",VLOOKUP($B1804,'SWC Towers'!$A:$Q,$V$2,FALSE)),"")</f>
        <v/>
      </c>
      <c r="W1804" s="104" t="str">
        <f>_xlfn.IFNA(IF($B1804="","",VLOOKUP($B1804,'SWC Towers'!$A:$Q,$W$2,FALSE)),"")</f>
        <v/>
      </c>
      <c r="X1804" s="104" t="str">
        <f>_xlfn.IFNA(IF($B1804="","",VLOOKUP($B1804,'SWC Towers'!$A:$Q,$X$2,FALSE)),"")</f>
        <v/>
      </c>
      <c r="Y1804" s="104">
        <f>_xlfn.IFNA(IF($B1804="","",VLOOKUP($B1804,'SWC Towers'!$A:$Q,$Y$2,FALSE)),"")</f>
        <v>0.3</v>
      </c>
      <c r="Z1804" s="104">
        <f>_xlfn.IFNA(IF($B1804="","",VLOOKUP($B1804,'SWC Towers'!$A:$Q,$Z$2,FALSE)),"")</f>
        <v>0.3</v>
      </c>
      <c r="AA1804" s="104" t="str">
        <f>_xlfn.IFNA(IF($B1804="","",VLOOKUP($B1804,'SWC Towers'!$A:$Q,$AA$2,FALSE)),"")</f>
        <v/>
      </c>
      <c r="AB1804" s="106" t="str">
        <f>_xlfn.IFNA(IF($B1804="","",VLOOKUP($B1804,'SWC Towers'!$A:$Q,$AB$2,FALSE)),"")</f>
        <v/>
      </c>
      <c r="AC1804" s="20">
        <f>SUM(Table25[[#This Row],[IT Tower: Application]:[Other/Non-IT ]])</f>
        <v>1</v>
      </c>
      <c r="AD1804" s="67"/>
      <c r="AE1804" s="67"/>
      <c r="AF1804" s="67"/>
      <c r="AG1804" s="67"/>
      <c r="AH1804" s="67"/>
      <c r="AI1804" s="67"/>
      <c r="AJ1804" s="67"/>
      <c r="AK1804" s="67"/>
      <c r="AL1804" s="67"/>
      <c r="AM1804" s="67"/>
      <c r="AN1804" s="67"/>
      <c r="AO1804" s="67"/>
      <c r="AP1804" s="67"/>
      <c r="AQ1804" s="67"/>
      <c r="AR1804" s="67"/>
      <c r="AS1804" s="67"/>
      <c r="AT1804" s="67"/>
      <c r="AU1804" s="67"/>
      <c r="AV1804" s="67"/>
      <c r="AW1804" s="67"/>
      <c r="AX1804" s="67"/>
      <c r="AY1804" s="67"/>
      <c r="AZ1804" s="67"/>
      <c r="BA1804" s="67">
        <v>0</v>
      </c>
      <c r="BB1804" s="113">
        <v>60</v>
      </c>
      <c r="BC1804" s="113"/>
      <c r="BD1804" s="113"/>
      <c r="BE1804" s="113"/>
      <c r="BF1804" s="113"/>
      <c r="BG1804" s="113"/>
      <c r="BH1804" s="113"/>
      <c r="BI1804" s="113"/>
      <c r="BJ1804" s="113"/>
      <c r="BK1804" s="113"/>
      <c r="BL1804" s="113"/>
      <c r="BM1804" s="113"/>
      <c r="BN1804" s="113"/>
      <c r="BO1804" s="113"/>
      <c r="BP1804" s="113"/>
      <c r="BQ1804" s="113"/>
      <c r="BR1804" s="113"/>
      <c r="BS1804" s="113"/>
      <c r="BT1804" s="113"/>
      <c r="BU1804" s="113"/>
      <c r="BV1804" s="113"/>
      <c r="BW1804" s="113"/>
      <c r="BX1804" s="113"/>
      <c r="BY1804" s="113"/>
      <c r="BZ1804" s="113"/>
      <c r="CA1804" s="67"/>
      <c r="CB1804" s="113"/>
      <c r="CC1804" s="69">
        <f>SUM(Table25[[#This Row],[Contract Amount FY00]:[Contract Amount FY50]])</f>
        <v>60</v>
      </c>
      <c r="CD1804" s="114"/>
    </row>
    <row r="1805" spans="1:82" x14ac:dyDescent="0.25">
      <c r="A1805" s="122" t="s">
        <v>2024</v>
      </c>
      <c r="B1805" s="122" t="s">
        <v>3145</v>
      </c>
      <c r="C1805" s="122" t="s">
        <v>3123</v>
      </c>
      <c r="E1805" s="26" t="str">
        <f>IFERROR(IF(VLOOKUP(Table25[[#This Row],[Contract No.]],Table3[#All],3,FALSE)="","No","Yes"),"")</f>
        <v>Yes</v>
      </c>
      <c r="F1805" s="107" t="str">
        <f>IFERROR(VLOOKUP(Table25[[#This Row],[Contract No.]],Table3[#All],3,FALSE),"")</f>
        <v>NASPO</v>
      </c>
      <c r="G1805" s="107" t="str">
        <f>IFERROR(IF(Table25[[#This Row],[Cooperative Purchase
(Yes/No)]]="Yes","Yes",IF(VLOOKUP(Table25[[#This Row],[Contract No.]],Table3[#All],1,FALSE)=Table25[[#This Row],[Contract No.]],"Yes","No")),"No")</f>
        <v>Yes</v>
      </c>
      <c r="H1805" s="51">
        <f>IFERROR(VLOOKUP(Table25[[#This Row],[Contract No.]],Table3[#All],4,FALSE),"")</f>
        <v>45138</v>
      </c>
      <c r="I1805" s="28">
        <f>IFERROR(IF(AND(MONTH(Table25[[#This Row],[Contract Start Date]])&gt;6,MONTH(Table25[[#This Row],[Contract Start Date]])&lt;=12),YEAR(Table25[[#This Row],[Contract Start Date]])+1,YEAR(Table25[[#This Row],[Contract Start Date]])),"")</f>
        <v>2024</v>
      </c>
      <c r="J1805" s="108">
        <f>Table25[[#This Row],[FY Formula start]]</f>
        <v>2024</v>
      </c>
      <c r="K1805" s="59" t="str">
        <f>"FY"&amp;" "&amp;Table25[[#This Row],[Year Start]]</f>
        <v>FY 2024</v>
      </c>
      <c r="L1805" s="109">
        <f>IFERROR(VLOOKUP(Table25[[#This Row],[Contract No.]],Table3[#All],5,FALSE),"")</f>
        <v>48426</v>
      </c>
      <c r="M1805" s="110">
        <f>IFERROR(IF(Table25[[#This Row],[Contract End Date]]="99/99/9999","No End",IF(AND(MONTH(Table25[[#This Row],[Contract End Date]])&gt;6,MONTH(Table25[[#This Row],[Contract End Date]])&lt;=12),YEAR(Table25[[#This Row],[Contract End Date]])+1,YEAR(Table25[[#This Row],[Contract End Date]]))),"")</f>
        <v>2033</v>
      </c>
      <c r="N1805" s="111">
        <f>Table25[[#This Row],[FY Formula end]]</f>
        <v>2033</v>
      </c>
      <c r="O1805" s="112" t="str">
        <f>IF(Table25[[#This Row],[Year End]]="No End","No End","FY"&amp;" "&amp;Table25[[#This Row],[Year End]])</f>
        <v>FY 2033</v>
      </c>
      <c r="P1805" s="27"/>
      <c r="Q1805" s="104">
        <f>_xlfn.IFNA(IF($B1805="","",VLOOKUP($B1805,'SWC Towers'!$A:$Q,$Q$2,FALSE)),"")</f>
        <v>0.2</v>
      </c>
      <c r="R1805" s="106">
        <f>_xlfn.IFNA(IF($B1805="","",VLOOKUP($B1805,'SWC Towers'!$A:$Q,$R$2,FALSE)),"")</f>
        <v>0.2</v>
      </c>
      <c r="S1805" s="106" t="str">
        <f>_xlfn.IFNA(IF($B1805="","",VLOOKUP($B1805,'SWC Towers'!$A:$Q,$S$2,FALSE)),"")</f>
        <v/>
      </c>
      <c r="T1805" s="106">
        <f>_xlfn.IFNA(IF($B1805="","",VLOOKUP($B1805,'SWC Towers'!$A:$Q,$T$2,FALSE)),"")</f>
        <v>0.1</v>
      </c>
      <c r="U1805" s="104" t="str">
        <f>_xlfn.IFNA(IF($B1805="","",VLOOKUP($B1805,'SWC Towers'!$A:$Q,$U$2,FALSE)),"")</f>
        <v/>
      </c>
      <c r="V1805" s="104" t="str">
        <f>_xlfn.IFNA(IF($B1805="","",VLOOKUP($B1805,'SWC Towers'!$A:$Q,$V$2,FALSE)),"")</f>
        <v/>
      </c>
      <c r="W1805" s="104">
        <f>_xlfn.IFNA(IF($B1805="","",VLOOKUP($B1805,'SWC Towers'!$A:$Q,$W$2,FALSE)),"")</f>
        <v>0.3</v>
      </c>
      <c r="X1805" s="104" t="str">
        <f>_xlfn.IFNA(IF($B1805="","",VLOOKUP($B1805,'SWC Towers'!$A:$Q,$X$2,FALSE)),"")</f>
        <v/>
      </c>
      <c r="Y1805" s="104" t="str">
        <f>_xlfn.IFNA(IF($B1805="","",VLOOKUP($B1805,'SWC Towers'!$A:$Q,$Y$2,FALSE)),"")</f>
        <v/>
      </c>
      <c r="Z1805" s="104">
        <f>_xlfn.IFNA(IF($B1805="","",VLOOKUP($B1805,'SWC Towers'!$A:$Q,$Z$2,FALSE)),"")</f>
        <v>0.1</v>
      </c>
      <c r="AA1805" s="104" t="str">
        <f>_xlfn.IFNA(IF($B1805="","",VLOOKUP($B1805,'SWC Towers'!$A:$Q,$AA$2,FALSE)),"")</f>
        <v/>
      </c>
      <c r="AB1805" s="106">
        <f>_xlfn.IFNA(IF($B1805="","",VLOOKUP($B1805,'SWC Towers'!$A:$Q,$AB$2,FALSE)),"")</f>
        <v>0.1</v>
      </c>
      <c r="AC1805" s="20">
        <f>SUM(Table25[[#This Row],[IT Tower: Application]:[Other/Non-IT ]])</f>
        <v>1</v>
      </c>
      <c r="AD1805" s="67"/>
      <c r="AE1805" s="67"/>
      <c r="AF1805" s="67"/>
      <c r="AG1805" s="67"/>
      <c r="AH1805" s="67"/>
      <c r="AI1805" s="67"/>
      <c r="AJ1805" s="67"/>
      <c r="AK1805" s="67"/>
      <c r="AL1805" s="67"/>
      <c r="AM1805" s="67"/>
      <c r="AN1805" s="67"/>
      <c r="AO1805" s="67"/>
      <c r="AP1805" s="67"/>
      <c r="AQ1805" s="67"/>
      <c r="AR1805" s="67"/>
      <c r="AS1805" s="67"/>
      <c r="AT1805" s="67"/>
      <c r="AU1805" s="67"/>
      <c r="AV1805" s="67"/>
      <c r="AW1805" s="67"/>
      <c r="AX1805" s="67"/>
      <c r="AY1805" s="67"/>
      <c r="AZ1805" s="67"/>
      <c r="BA1805" s="67"/>
      <c r="BB1805" s="113"/>
      <c r="BC1805" s="113">
        <v>5920</v>
      </c>
      <c r="BD1805" s="113"/>
      <c r="BE1805" s="113"/>
      <c r="BF1805" s="113"/>
      <c r="BG1805" s="113"/>
      <c r="BH1805" s="113"/>
      <c r="BI1805" s="113"/>
      <c r="BJ1805" s="113"/>
      <c r="BK1805" s="113"/>
      <c r="BL1805" s="113"/>
      <c r="BM1805" s="113"/>
      <c r="BN1805" s="113"/>
      <c r="BO1805" s="113"/>
      <c r="BP1805" s="113"/>
      <c r="BQ1805" s="113"/>
      <c r="BR1805" s="113"/>
      <c r="BS1805" s="113"/>
      <c r="BT1805" s="113"/>
      <c r="BU1805" s="113"/>
      <c r="BV1805" s="113"/>
      <c r="BW1805" s="113"/>
      <c r="BX1805" s="113"/>
      <c r="BY1805" s="113"/>
      <c r="BZ1805" s="113"/>
      <c r="CA1805" s="67"/>
      <c r="CB1805" s="113"/>
      <c r="CC1805" s="69">
        <f>SUM(Table25[[#This Row],[Contract Amount FY00]:[Contract Amount FY50]])</f>
        <v>5920</v>
      </c>
      <c r="CD1805" s="114"/>
    </row>
    <row r="1806" spans="1:82" x14ac:dyDescent="0.25">
      <c r="A1806" s="122" t="s">
        <v>2024</v>
      </c>
      <c r="B1806" s="122" t="s">
        <v>3145</v>
      </c>
      <c r="C1806" s="122" t="s">
        <v>615</v>
      </c>
      <c r="E1806" s="26" t="str">
        <f>IFERROR(IF(VLOOKUP(Table25[[#This Row],[Contract No.]],Table3[#All],3,FALSE)="","No","Yes"),"")</f>
        <v>Yes</v>
      </c>
      <c r="F1806" s="107" t="str">
        <f>IFERROR(VLOOKUP(Table25[[#This Row],[Contract No.]],Table3[#All],3,FALSE),"")</f>
        <v>NASPO</v>
      </c>
      <c r="G1806" s="107" t="str">
        <f>IFERROR(IF(Table25[[#This Row],[Cooperative Purchase
(Yes/No)]]="Yes","Yes",IF(VLOOKUP(Table25[[#This Row],[Contract No.]],Table3[#All],1,FALSE)=Table25[[#This Row],[Contract No.]],"Yes","No")),"No")</f>
        <v>Yes</v>
      </c>
      <c r="H1806" s="51">
        <f>IFERROR(VLOOKUP(Table25[[#This Row],[Contract No.]],Table3[#All],4,FALSE),"")</f>
        <v>45138</v>
      </c>
      <c r="I1806" s="28">
        <f>IFERROR(IF(AND(MONTH(Table25[[#This Row],[Contract Start Date]])&gt;6,MONTH(Table25[[#This Row],[Contract Start Date]])&lt;=12),YEAR(Table25[[#This Row],[Contract Start Date]])+1,YEAR(Table25[[#This Row],[Contract Start Date]])),"")</f>
        <v>2024</v>
      </c>
      <c r="J1806" s="108">
        <f>Table25[[#This Row],[FY Formula start]]</f>
        <v>2024</v>
      </c>
      <c r="K1806" s="59" t="str">
        <f>"FY"&amp;" "&amp;Table25[[#This Row],[Year Start]]</f>
        <v>FY 2024</v>
      </c>
      <c r="L1806" s="109">
        <f>IFERROR(VLOOKUP(Table25[[#This Row],[Contract No.]],Table3[#All],5,FALSE),"")</f>
        <v>48426</v>
      </c>
      <c r="M1806" s="110">
        <f>IFERROR(IF(Table25[[#This Row],[Contract End Date]]="99/99/9999","No End",IF(AND(MONTH(Table25[[#This Row],[Contract End Date]])&gt;6,MONTH(Table25[[#This Row],[Contract End Date]])&lt;=12),YEAR(Table25[[#This Row],[Contract End Date]])+1,YEAR(Table25[[#This Row],[Contract End Date]]))),"")</f>
        <v>2033</v>
      </c>
      <c r="N1806" s="111">
        <f>Table25[[#This Row],[FY Formula end]]</f>
        <v>2033</v>
      </c>
      <c r="O1806" s="112" t="str">
        <f>IF(Table25[[#This Row],[Year End]]="No End","No End","FY"&amp;" "&amp;Table25[[#This Row],[Year End]])</f>
        <v>FY 2033</v>
      </c>
      <c r="P1806" s="27"/>
      <c r="Q1806" s="104">
        <f>_xlfn.IFNA(IF($B1806="","",VLOOKUP($B1806,'SWC Towers'!$A:$Q,$Q$2,FALSE)),"")</f>
        <v>0.2</v>
      </c>
      <c r="R1806" s="106">
        <f>_xlfn.IFNA(IF($B1806="","",VLOOKUP($B1806,'SWC Towers'!$A:$Q,$R$2,FALSE)),"")</f>
        <v>0.2</v>
      </c>
      <c r="S1806" s="106" t="str">
        <f>_xlfn.IFNA(IF($B1806="","",VLOOKUP($B1806,'SWC Towers'!$A:$Q,$S$2,FALSE)),"")</f>
        <v/>
      </c>
      <c r="T1806" s="106">
        <f>_xlfn.IFNA(IF($B1806="","",VLOOKUP($B1806,'SWC Towers'!$A:$Q,$T$2,FALSE)),"")</f>
        <v>0.1</v>
      </c>
      <c r="U1806" s="104" t="str">
        <f>_xlfn.IFNA(IF($B1806="","",VLOOKUP($B1806,'SWC Towers'!$A:$Q,$U$2,FALSE)),"")</f>
        <v/>
      </c>
      <c r="V1806" s="104" t="str">
        <f>_xlfn.IFNA(IF($B1806="","",VLOOKUP($B1806,'SWC Towers'!$A:$Q,$V$2,FALSE)),"")</f>
        <v/>
      </c>
      <c r="W1806" s="104">
        <f>_xlfn.IFNA(IF($B1806="","",VLOOKUP($B1806,'SWC Towers'!$A:$Q,$W$2,FALSE)),"")</f>
        <v>0.3</v>
      </c>
      <c r="X1806" s="104" t="str">
        <f>_xlfn.IFNA(IF($B1806="","",VLOOKUP($B1806,'SWC Towers'!$A:$Q,$X$2,FALSE)),"")</f>
        <v/>
      </c>
      <c r="Y1806" s="104" t="str">
        <f>_xlfn.IFNA(IF($B1806="","",VLOOKUP($B1806,'SWC Towers'!$A:$Q,$Y$2,FALSE)),"")</f>
        <v/>
      </c>
      <c r="Z1806" s="104">
        <f>_xlfn.IFNA(IF($B1806="","",VLOOKUP($B1806,'SWC Towers'!$A:$Q,$Z$2,FALSE)),"")</f>
        <v>0.1</v>
      </c>
      <c r="AA1806" s="104" t="str">
        <f>_xlfn.IFNA(IF($B1806="","",VLOOKUP($B1806,'SWC Towers'!$A:$Q,$AA$2,FALSE)),"")</f>
        <v/>
      </c>
      <c r="AB1806" s="106">
        <f>_xlfn.IFNA(IF($B1806="","",VLOOKUP($B1806,'SWC Towers'!$A:$Q,$AB$2,FALSE)),"")</f>
        <v>0.1</v>
      </c>
      <c r="AC1806" s="20">
        <f>SUM(Table25[[#This Row],[IT Tower: Application]:[Other/Non-IT ]])</f>
        <v>1</v>
      </c>
      <c r="AD1806" s="67"/>
      <c r="AE1806" s="67"/>
      <c r="AF1806" s="67"/>
      <c r="AG1806" s="67"/>
      <c r="AH1806" s="67"/>
      <c r="AI1806" s="67"/>
      <c r="AJ1806" s="67"/>
      <c r="AK1806" s="67"/>
      <c r="AL1806" s="67"/>
      <c r="AM1806" s="67"/>
      <c r="AN1806" s="67"/>
      <c r="AO1806" s="67"/>
      <c r="AP1806" s="67"/>
      <c r="AQ1806" s="67"/>
      <c r="AR1806" s="67"/>
      <c r="AS1806" s="67"/>
      <c r="AT1806" s="67"/>
      <c r="AU1806" s="67"/>
      <c r="AV1806" s="67"/>
      <c r="AW1806" s="67"/>
      <c r="AX1806" s="67"/>
      <c r="AY1806" s="67"/>
      <c r="AZ1806" s="67"/>
      <c r="BA1806" s="67"/>
      <c r="BB1806" s="113">
        <v>2067</v>
      </c>
      <c r="BC1806" s="113">
        <v>4527</v>
      </c>
      <c r="BD1806" s="113"/>
      <c r="BE1806" s="113"/>
      <c r="BF1806" s="113"/>
      <c r="BG1806" s="113"/>
      <c r="BH1806" s="113"/>
      <c r="BI1806" s="113"/>
      <c r="BJ1806" s="113"/>
      <c r="BK1806" s="113"/>
      <c r="BL1806" s="113"/>
      <c r="BM1806" s="113"/>
      <c r="BN1806" s="113"/>
      <c r="BO1806" s="113"/>
      <c r="BP1806" s="113"/>
      <c r="BQ1806" s="113"/>
      <c r="BR1806" s="113"/>
      <c r="BS1806" s="113"/>
      <c r="BT1806" s="113"/>
      <c r="BU1806" s="113"/>
      <c r="BV1806" s="113"/>
      <c r="BW1806" s="113"/>
      <c r="BX1806" s="113"/>
      <c r="BY1806" s="113"/>
      <c r="BZ1806" s="113"/>
      <c r="CA1806" s="67"/>
      <c r="CB1806" s="113"/>
      <c r="CC1806" s="69">
        <f>SUM(Table25[[#This Row],[Contract Amount FY00]:[Contract Amount FY50]])</f>
        <v>6594</v>
      </c>
      <c r="CD1806" s="114"/>
    </row>
    <row r="1807" spans="1:82" x14ac:dyDescent="0.25">
      <c r="A1807" s="122" t="s">
        <v>1959</v>
      </c>
      <c r="B1807" s="122" t="s">
        <v>705</v>
      </c>
      <c r="C1807" s="122" t="s">
        <v>559</v>
      </c>
      <c r="E1807" s="26" t="str">
        <f>IFERROR(IF(VLOOKUP(Table25[[#This Row],[Contract No.]],Table3[#All],3,FALSE)="","No","Yes"),"")</f>
        <v>Yes</v>
      </c>
      <c r="F1807" s="107" t="str">
        <f>IFERROR(VLOOKUP(Table25[[#This Row],[Contract No.]],Table3[#All],3,FALSE),"")</f>
        <v>NASPO</v>
      </c>
      <c r="G1807" s="107" t="str">
        <f>IFERROR(IF(Table25[[#This Row],[Cooperative Purchase
(Yes/No)]]="Yes","Yes",IF(VLOOKUP(Table25[[#This Row],[Contract No.]],Table3[#All],1,FALSE)=Table25[[#This Row],[Contract No.]],"Yes","No")),"No")</f>
        <v>Yes</v>
      </c>
      <c r="H1807" s="51">
        <f>IFERROR(VLOOKUP(Table25[[#This Row],[Contract No.]],Table3[#All],4,FALSE),"")</f>
        <v>43647</v>
      </c>
      <c r="I1807" s="28">
        <f>IFERROR(IF(AND(MONTH(Table25[[#This Row],[Contract Start Date]])&gt;6,MONTH(Table25[[#This Row],[Contract Start Date]])&lt;=12),YEAR(Table25[[#This Row],[Contract Start Date]])+1,YEAR(Table25[[#This Row],[Contract Start Date]])),"")</f>
        <v>2020</v>
      </c>
      <c r="J1807" s="108">
        <f>Table25[[#This Row],[FY Formula start]]</f>
        <v>2020</v>
      </c>
      <c r="K1807" s="59" t="str">
        <f>"FY"&amp;" "&amp;Table25[[#This Row],[Year Start]]</f>
        <v>FY 2020</v>
      </c>
      <c r="L1807" s="109">
        <f>IFERROR(VLOOKUP(Table25[[#This Row],[Contract No.]],Table3[#All],5,FALSE),"")</f>
        <v>47360</v>
      </c>
      <c r="M1807" s="110">
        <f>IFERROR(IF(Table25[[#This Row],[Contract End Date]]="99/99/9999","No End",IF(AND(MONTH(Table25[[#This Row],[Contract End Date]])&gt;6,MONTH(Table25[[#This Row],[Contract End Date]])&lt;=12),YEAR(Table25[[#This Row],[Contract End Date]])+1,YEAR(Table25[[#This Row],[Contract End Date]]))),"")</f>
        <v>2030</v>
      </c>
      <c r="N1807" s="111">
        <f>Table25[[#This Row],[FY Formula end]]</f>
        <v>2030</v>
      </c>
      <c r="O1807" s="112" t="str">
        <f>IF(Table25[[#This Row],[Year End]]="No End","No End","FY"&amp;" "&amp;Table25[[#This Row],[Year End]])</f>
        <v>FY 2030</v>
      </c>
      <c r="P1807" s="27"/>
      <c r="Q1807" s="104">
        <f>_xlfn.IFNA(IF($B1807="","",VLOOKUP($B1807,'SWC Towers'!$A:$Q,$Q$2,FALSE)),"")</f>
        <v>0.2</v>
      </c>
      <c r="R1807" s="106" t="str">
        <f>_xlfn.IFNA(IF($B1807="","",VLOOKUP($B1807,'SWC Towers'!$A:$Q,$R$2,FALSE)),"")</f>
        <v/>
      </c>
      <c r="S1807" s="106" t="str">
        <f>_xlfn.IFNA(IF($B1807="","",VLOOKUP($B1807,'SWC Towers'!$A:$Q,$S$2,FALSE)),"")</f>
        <v/>
      </c>
      <c r="T1807" s="106" t="str">
        <f>_xlfn.IFNA(IF($B1807="","",VLOOKUP($B1807,'SWC Towers'!$A:$Q,$T$2,FALSE)),"")</f>
        <v/>
      </c>
      <c r="U1807" s="104">
        <f>_xlfn.IFNA(IF($B1807="","",VLOOKUP($B1807,'SWC Towers'!$A:$Q,$U$2,FALSE)),"")</f>
        <v>0.4</v>
      </c>
      <c r="V1807" s="104" t="str">
        <f>_xlfn.IFNA(IF($B1807="","",VLOOKUP($B1807,'SWC Towers'!$A:$Q,$V$2,FALSE)),"")</f>
        <v/>
      </c>
      <c r="W1807" s="104">
        <f>_xlfn.IFNA(IF($B1807="","",VLOOKUP($B1807,'SWC Towers'!$A:$Q,$W$2,FALSE)),"")</f>
        <v>0.4</v>
      </c>
      <c r="X1807" s="104" t="str">
        <f>_xlfn.IFNA(IF($B1807="","",VLOOKUP($B1807,'SWC Towers'!$A:$Q,$X$2,FALSE)),"")</f>
        <v/>
      </c>
      <c r="Y1807" s="104" t="str">
        <f>_xlfn.IFNA(IF($B1807="","",VLOOKUP($B1807,'SWC Towers'!$A:$Q,$Y$2,FALSE)),"")</f>
        <v/>
      </c>
      <c r="Z1807" s="104" t="str">
        <f>_xlfn.IFNA(IF($B1807="","",VLOOKUP($B1807,'SWC Towers'!$A:$Q,$Z$2,FALSE)),"")</f>
        <v/>
      </c>
      <c r="AA1807" s="104" t="str">
        <f>_xlfn.IFNA(IF($B1807="","",VLOOKUP($B1807,'SWC Towers'!$A:$Q,$AA$2,FALSE)),"")</f>
        <v/>
      </c>
      <c r="AB1807" s="106" t="str">
        <f>_xlfn.IFNA(IF($B1807="","",VLOOKUP($B1807,'SWC Towers'!$A:$Q,$AB$2,FALSE)),"")</f>
        <v/>
      </c>
      <c r="AC1807" s="20">
        <f>SUM(Table25[[#This Row],[IT Tower: Application]:[Other/Non-IT ]])</f>
        <v>1</v>
      </c>
      <c r="AD1807" s="67"/>
      <c r="AE1807" s="67"/>
      <c r="AF1807" s="67"/>
      <c r="AG1807" s="67"/>
      <c r="AH1807" s="67"/>
      <c r="AI1807" s="67"/>
      <c r="AJ1807" s="67"/>
      <c r="AK1807" s="67"/>
      <c r="AL1807" s="67"/>
      <c r="AM1807" s="67"/>
      <c r="AN1807" s="67"/>
      <c r="AO1807" s="67"/>
      <c r="AP1807" s="67"/>
      <c r="AQ1807" s="67"/>
      <c r="AR1807" s="67"/>
      <c r="AS1807" s="67"/>
      <c r="AT1807" s="67"/>
      <c r="AU1807" s="67"/>
      <c r="AV1807" s="67"/>
      <c r="AW1807" s="67"/>
      <c r="AX1807" s="67"/>
      <c r="AY1807" s="67"/>
      <c r="AZ1807" s="67"/>
      <c r="BA1807" s="67">
        <v>0</v>
      </c>
      <c r="BB1807" s="113">
        <v>23195</v>
      </c>
      <c r="BC1807" s="113">
        <v>34247</v>
      </c>
      <c r="BD1807" s="113"/>
      <c r="BE1807" s="113"/>
      <c r="BF1807" s="113"/>
      <c r="BG1807" s="113"/>
      <c r="BH1807" s="113"/>
      <c r="BI1807" s="113"/>
      <c r="BJ1807" s="113"/>
      <c r="BK1807" s="113"/>
      <c r="BL1807" s="113"/>
      <c r="BM1807" s="113"/>
      <c r="BN1807" s="113"/>
      <c r="BO1807" s="113"/>
      <c r="BP1807" s="113"/>
      <c r="BQ1807" s="113"/>
      <c r="BR1807" s="113"/>
      <c r="BS1807" s="113"/>
      <c r="BT1807" s="113"/>
      <c r="BU1807" s="113"/>
      <c r="BV1807" s="113"/>
      <c r="BW1807" s="113"/>
      <c r="BX1807" s="113"/>
      <c r="BY1807" s="113"/>
      <c r="BZ1807" s="113"/>
      <c r="CA1807" s="67"/>
      <c r="CB1807" s="113"/>
      <c r="CC1807" s="69">
        <f>SUM(Table25[[#This Row],[Contract Amount FY00]:[Contract Amount FY50]])</f>
        <v>57442</v>
      </c>
      <c r="CD1807" s="114"/>
    </row>
    <row r="1808" spans="1:82" x14ac:dyDescent="0.25">
      <c r="A1808" s="122" t="s">
        <v>1959</v>
      </c>
      <c r="B1808" s="122" t="s">
        <v>705</v>
      </c>
      <c r="C1808" s="122" t="s">
        <v>1777</v>
      </c>
      <c r="E1808" s="26" t="str">
        <f>IFERROR(IF(VLOOKUP(Table25[[#This Row],[Contract No.]],Table3[#All],3,FALSE)="","No","Yes"),"")</f>
        <v>Yes</v>
      </c>
      <c r="F1808" s="107" t="str">
        <f>IFERROR(VLOOKUP(Table25[[#This Row],[Contract No.]],Table3[#All],3,FALSE),"")</f>
        <v>NASPO</v>
      </c>
      <c r="G1808" s="107" t="str">
        <f>IFERROR(IF(Table25[[#This Row],[Cooperative Purchase
(Yes/No)]]="Yes","Yes",IF(VLOOKUP(Table25[[#This Row],[Contract No.]],Table3[#All],1,FALSE)=Table25[[#This Row],[Contract No.]],"Yes","No")),"No")</f>
        <v>Yes</v>
      </c>
      <c r="H1808" s="51">
        <f>IFERROR(VLOOKUP(Table25[[#This Row],[Contract No.]],Table3[#All],4,FALSE),"")</f>
        <v>43647</v>
      </c>
      <c r="I1808" s="28">
        <f>IFERROR(IF(AND(MONTH(Table25[[#This Row],[Contract Start Date]])&gt;6,MONTH(Table25[[#This Row],[Contract Start Date]])&lt;=12),YEAR(Table25[[#This Row],[Contract Start Date]])+1,YEAR(Table25[[#This Row],[Contract Start Date]])),"")</f>
        <v>2020</v>
      </c>
      <c r="J1808" s="108">
        <f>Table25[[#This Row],[FY Formula start]]</f>
        <v>2020</v>
      </c>
      <c r="K1808" s="59" t="str">
        <f>"FY"&amp;" "&amp;Table25[[#This Row],[Year Start]]</f>
        <v>FY 2020</v>
      </c>
      <c r="L1808" s="109">
        <f>IFERROR(VLOOKUP(Table25[[#This Row],[Contract No.]],Table3[#All],5,FALSE),"")</f>
        <v>47360</v>
      </c>
      <c r="M1808" s="110">
        <f>IFERROR(IF(Table25[[#This Row],[Contract End Date]]="99/99/9999","No End",IF(AND(MONTH(Table25[[#This Row],[Contract End Date]])&gt;6,MONTH(Table25[[#This Row],[Contract End Date]])&lt;=12),YEAR(Table25[[#This Row],[Contract End Date]])+1,YEAR(Table25[[#This Row],[Contract End Date]]))),"")</f>
        <v>2030</v>
      </c>
      <c r="N1808" s="111">
        <f>Table25[[#This Row],[FY Formula end]]</f>
        <v>2030</v>
      </c>
      <c r="O1808" s="112" t="str">
        <f>IF(Table25[[#This Row],[Year End]]="No End","No End","FY"&amp;" "&amp;Table25[[#This Row],[Year End]])</f>
        <v>FY 2030</v>
      </c>
      <c r="P1808" s="27"/>
      <c r="Q1808" s="104">
        <f>_xlfn.IFNA(IF($B1808="","",VLOOKUP($B1808,'SWC Towers'!$A:$Q,$Q$2,FALSE)),"")</f>
        <v>0.2</v>
      </c>
      <c r="R1808" s="106" t="str">
        <f>_xlfn.IFNA(IF($B1808="","",VLOOKUP($B1808,'SWC Towers'!$A:$Q,$R$2,FALSE)),"")</f>
        <v/>
      </c>
      <c r="S1808" s="106" t="str">
        <f>_xlfn.IFNA(IF($B1808="","",VLOOKUP($B1808,'SWC Towers'!$A:$Q,$S$2,FALSE)),"")</f>
        <v/>
      </c>
      <c r="T1808" s="106" t="str">
        <f>_xlfn.IFNA(IF($B1808="","",VLOOKUP($B1808,'SWC Towers'!$A:$Q,$T$2,FALSE)),"")</f>
        <v/>
      </c>
      <c r="U1808" s="104">
        <f>_xlfn.IFNA(IF($B1808="","",VLOOKUP($B1808,'SWC Towers'!$A:$Q,$U$2,FALSE)),"")</f>
        <v>0.4</v>
      </c>
      <c r="V1808" s="104" t="str">
        <f>_xlfn.IFNA(IF($B1808="","",VLOOKUP($B1808,'SWC Towers'!$A:$Q,$V$2,FALSE)),"")</f>
        <v/>
      </c>
      <c r="W1808" s="104">
        <f>_xlfn.IFNA(IF($B1808="","",VLOOKUP($B1808,'SWC Towers'!$A:$Q,$W$2,FALSE)),"")</f>
        <v>0.4</v>
      </c>
      <c r="X1808" s="104" t="str">
        <f>_xlfn.IFNA(IF($B1808="","",VLOOKUP($B1808,'SWC Towers'!$A:$Q,$X$2,FALSE)),"")</f>
        <v/>
      </c>
      <c r="Y1808" s="104" t="str">
        <f>_xlfn.IFNA(IF($B1808="","",VLOOKUP($B1808,'SWC Towers'!$A:$Q,$Y$2,FALSE)),"")</f>
        <v/>
      </c>
      <c r="Z1808" s="104" t="str">
        <f>_xlfn.IFNA(IF($B1808="","",VLOOKUP($B1808,'SWC Towers'!$A:$Q,$Z$2,FALSE)),"")</f>
        <v/>
      </c>
      <c r="AA1808" s="104" t="str">
        <f>_xlfn.IFNA(IF($B1808="","",VLOOKUP($B1808,'SWC Towers'!$A:$Q,$AA$2,FALSE)),"")</f>
        <v/>
      </c>
      <c r="AB1808" s="106" t="str">
        <f>_xlfn.IFNA(IF($B1808="","",VLOOKUP($B1808,'SWC Towers'!$A:$Q,$AB$2,FALSE)),"")</f>
        <v/>
      </c>
      <c r="AC1808" s="20">
        <f>SUM(Table25[[#This Row],[IT Tower: Application]:[Other/Non-IT ]])</f>
        <v>1</v>
      </c>
      <c r="AD1808" s="67"/>
      <c r="AE1808" s="67"/>
      <c r="AF1808" s="67"/>
      <c r="AG1808" s="67"/>
      <c r="AH1808" s="67"/>
      <c r="AI1808" s="67"/>
      <c r="AJ1808" s="67"/>
      <c r="AK1808" s="67"/>
      <c r="AL1808" s="67"/>
      <c r="AM1808" s="67"/>
      <c r="AN1808" s="67"/>
      <c r="AO1808" s="67"/>
      <c r="AP1808" s="67"/>
      <c r="AQ1808" s="67"/>
      <c r="AR1808" s="67"/>
      <c r="AS1808" s="67"/>
      <c r="AT1808" s="67"/>
      <c r="AU1808" s="67"/>
      <c r="AV1808" s="67"/>
      <c r="AW1808" s="67"/>
      <c r="AX1808" s="67">
        <v>0</v>
      </c>
      <c r="AY1808" s="67">
        <v>15520</v>
      </c>
      <c r="AZ1808" s="67">
        <v>22665</v>
      </c>
      <c r="BA1808" s="67">
        <v>13349</v>
      </c>
      <c r="BB1808" s="113">
        <v>0</v>
      </c>
      <c r="BC1808" s="113"/>
      <c r="BD1808" s="113"/>
      <c r="BE1808" s="113"/>
      <c r="BF1808" s="113"/>
      <c r="BG1808" s="113"/>
      <c r="BH1808" s="113"/>
      <c r="BI1808" s="113"/>
      <c r="BJ1808" s="113"/>
      <c r="BK1808" s="113"/>
      <c r="BL1808" s="113"/>
      <c r="BM1808" s="113"/>
      <c r="BN1808" s="113"/>
      <c r="BO1808" s="113"/>
      <c r="BP1808" s="113"/>
      <c r="BQ1808" s="113"/>
      <c r="BR1808" s="113"/>
      <c r="BS1808" s="113"/>
      <c r="BT1808" s="113"/>
      <c r="BU1808" s="113"/>
      <c r="BV1808" s="113"/>
      <c r="BW1808" s="113"/>
      <c r="BX1808" s="113"/>
      <c r="BY1808" s="113"/>
      <c r="BZ1808" s="113"/>
      <c r="CA1808" s="67"/>
      <c r="CB1808" s="113"/>
      <c r="CC1808" s="69">
        <f>SUM(Table25[[#This Row],[Contract Amount FY00]:[Contract Amount FY50]])</f>
        <v>51534</v>
      </c>
      <c r="CD1808" s="114"/>
    </row>
    <row r="1809" spans="1:82" x14ac:dyDescent="0.25">
      <c r="A1809" s="122" t="s">
        <v>1959</v>
      </c>
      <c r="B1809" s="122" t="s">
        <v>278</v>
      </c>
      <c r="C1809" s="122" t="s">
        <v>3188</v>
      </c>
      <c r="E1809" s="26" t="str">
        <f>IFERROR(IF(VLOOKUP(Table25[[#This Row],[Contract No.]],Table3[#All],3,FALSE)="","No","Yes"),"")</f>
        <v>Yes</v>
      </c>
      <c r="F1809" s="107" t="str">
        <f>IFERROR(VLOOKUP(Table25[[#This Row],[Contract No.]],Table3[#All],3,FALSE),"")</f>
        <v>NASPO</v>
      </c>
      <c r="G1809" s="107" t="str">
        <f>IFERROR(IF(Table25[[#This Row],[Cooperative Purchase
(Yes/No)]]="Yes","Yes",IF(VLOOKUP(Table25[[#This Row],[Contract No.]],Table3[#All],1,FALSE)=Table25[[#This Row],[Contract No.]],"Yes","No")),"No")</f>
        <v>Yes</v>
      </c>
      <c r="H1809" s="51">
        <f>IFERROR(VLOOKUP(Table25[[#This Row],[Contract No.]],Table3[#All],4,FALSE),"")</f>
        <v>42917</v>
      </c>
      <c r="I1809" s="28">
        <f>IFERROR(IF(AND(MONTH(Table25[[#This Row],[Contract Start Date]])&gt;6,MONTH(Table25[[#This Row],[Contract Start Date]])&lt;=12),YEAR(Table25[[#This Row],[Contract Start Date]])+1,YEAR(Table25[[#This Row],[Contract Start Date]])),"")</f>
        <v>2018</v>
      </c>
      <c r="J1809" s="108">
        <f>Table25[[#This Row],[FY Formula start]]</f>
        <v>2018</v>
      </c>
      <c r="K1809" s="59" t="str">
        <f>"FY"&amp;" "&amp;Table25[[#This Row],[Year Start]]</f>
        <v>FY 2018</v>
      </c>
      <c r="L1809" s="109">
        <f>IFERROR(VLOOKUP(Table25[[#This Row],[Contract No.]],Table3[#All],5,FALSE),"")</f>
        <v>46280</v>
      </c>
      <c r="M1809" s="110">
        <f>IFERROR(IF(Table25[[#This Row],[Contract End Date]]="99/99/9999","No End",IF(AND(MONTH(Table25[[#This Row],[Contract End Date]])&gt;6,MONTH(Table25[[#This Row],[Contract End Date]])&lt;=12),YEAR(Table25[[#This Row],[Contract End Date]])+1,YEAR(Table25[[#This Row],[Contract End Date]]))),"")</f>
        <v>2027</v>
      </c>
      <c r="N1809" s="111">
        <f>Table25[[#This Row],[FY Formula end]]</f>
        <v>2027</v>
      </c>
      <c r="O1809" s="112" t="str">
        <f>IF(Table25[[#This Row],[Year End]]="No End","No End","FY"&amp;" "&amp;Table25[[#This Row],[Year End]])</f>
        <v>FY 2027</v>
      </c>
      <c r="P1809" s="27"/>
      <c r="Q1809" s="104">
        <f>_xlfn.IFNA(IF($B1809="","",VLOOKUP($B1809,'SWC Towers'!$A:$Q,$Q$2,FALSE)),"")</f>
        <v>0.4</v>
      </c>
      <c r="R1809" s="106" t="str">
        <f>_xlfn.IFNA(IF($B1809="","",VLOOKUP($B1809,'SWC Towers'!$A:$Q,$R$2,FALSE)),"")</f>
        <v/>
      </c>
      <c r="S1809" s="106" t="str">
        <f>_xlfn.IFNA(IF($B1809="","",VLOOKUP($B1809,'SWC Towers'!$A:$Q,$S$2,FALSE)),"")</f>
        <v/>
      </c>
      <c r="T1809" s="106">
        <f>_xlfn.IFNA(IF($B1809="","",VLOOKUP($B1809,'SWC Towers'!$A:$Q,$T$2,FALSE)),"")</f>
        <v>0.05</v>
      </c>
      <c r="U1809" s="104" t="str">
        <f>_xlfn.IFNA(IF($B1809="","",VLOOKUP($B1809,'SWC Towers'!$A:$Q,$U$2,FALSE)),"")</f>
        <v/>
      </c>
      <c r="V1809" s="104" t="str">
        <f>_xlfn.IFNA(IF($B1809="","",VLOOKUP($B1809,'SWC Towers'!$A:$Q,$V$2,FALSE)),"")</f>
        <v/>
      </c>
      <c r="W1809" s="104">
        <f>_xlfn.IFNA(IF($B1809="","",VLOOKUP($B1809,'SWC Towers'!$A:$Q,$W$2,FALSE)),"")</f>
        <v>0.1</v>
      </c>
      <c r="X1809" s="104" t="str">
        <f>_xlfn.IFNA(IF($B1809="","",VLOOKUP($B1809,'SWC Towers'!$A:$Q,$X$2,FALSE)),"")</f>
        <v/>
      </c>
      <c r="Y1809" s="104">
        <f>_xlfn.IFNA(IF($B1809="","",VLOOKUP($B1809,'SWC Towers'!$A:$Q,$Y$2,FALSE)),"")</f>
        <v>0.05</v>
      </c>
      <c r="Z1809" s="104" t="str">
        <f>_xlfn.IFNA(IF($B1809="","",VLOOKUP($B1809,'SWC Towers'!$A:$Q,$Z$2,FALSE)),"")</f>
        <v/>
      </c>
      <c r="AA1809" s="104">
        <f>_xlfn.IFNA(IF($B1809="","",VLOOKUP($B1809,'SWC Towers'!$A:$Q,$AA$2,FALSE)),"")</f>
        <v>0.4</v>
      </c>
      <c r="AB1809" s="106" t="str">
        <f>_xlfn.IFNA(IF($B1809="","",VLOOKUP($B1809,'SWC Towers'!$A:$Q,$AB$2,FALSE)),"")</f>
        <v/>
      </c>
      <c r="AC1809" s="20">
        <f>SUM(Table25[[#This Row],[IT Tower: Application]:[Other/Non-IT ]])</f>
        <v>1</v>
      </c>
      <c r="AD1809" s="67"/>
      <c r="AE1809" s="67"/>
      <c r="AF1809" s="67"/>
      <c r="AG1809" s="67"/>
      <c r="AH1809" s="67"/>
      <c r="AI1809" s="67"/>
      <c r="AJ1809" s="67"/>
      <c r="AK1809" s="67"/>
      <c r="AL1809" s="67"/>
      <c r="AM1809" s="67"/>
      <c r="AN1809" s="67"/>
      <c r="AO1809" s="67"/>
      <c r="AP1809" s="67"/>
      <c r="AQ1809" s="67"/>
      <c r="AR1809" s="67"/>
      <c r="AS1809" s="67"/>
      <c r="AT1809" s="67"/>
      <c r="AU1809" s="67"/>
      <c r="AV1809" s="67"/>
      <c r="AW1809" s="67"/>
      <c r="AX1809" s="67"/>
      <c r="AY1809" s="67"/>
      <c r="AZ1809" s="67"/>
      <c r="BA1809" s="67"/>
      <c r="BB1809" s="113">
        <v>0</v>
      </c>
      <c r="BC1809" s="113">
        <v>163</v>
      </c>
      <c r="BD1809" s="113"/>
      <c r="BE1809" s="113"/>
      <c r="BF1809" s="113"/>
      <c r="BG1809" s="113"/>
      <c r="BH1809" s="113"/>
      <c r="BI1809" s="113"/>
      <c r="BJ1809" s="113"/>
      <c r="BK1809" s="113"/>
      <c r="BL1809" s="113"/>
      <c r="BM1809" s="113"/>
      <c r="BN1809" s="113"/>
      <c r="BO1809" s="113"/>
      <c r="BP1809" s="113"/>
      <c r="BQ1809" s="113"/>
      <c r="BR1809" s="113"/>
      <c r="BS1809" s="113"/>
      <c r="BT1809" s="113"/>
      <c r="BU1809" s="113"/>
      <c r="BV1809" s="113"/>
      <c r="BW1809" s="113"/>
      <c r="BX1809" s="113"/>
      <c r="BY1809" s="113"/>
      <c r="BZ1809" s="113"/>
      <c r="CA1809" s="67"/>
      <c r="CB1809" s="113"/>
      <c r="CC1809" s="69">
        <f>SUM(Table25[[#This Row],[Contract Amount FY00]:[Contract Amount FY50]])</f>
        <v>163</v>
      </c>
      <c r="CD1809" s="114"/>
    </row>
    <row r="1810" spans="1:82" x14ac:dyDescent="0.25">
      <c r="A1810" s="122" t="s">
        <v>1959</v>
      </c>
      <c r="B1810" s="122" t="s">
        <v>278</v>
      </c>
      <c r="C1810" s="122" t="s">
        <v>279</v>
      </c>
      <c r="E1810" s="26" t="str">
        <f>IFERROR(IF(VLOOKUP(Table25[[#This Row],[Contract No.]],Table3[#All],3,FALSE)="","No","Yes"),"")</f>
        <v>Yes</v>
      </c>
      <c r="F1810" s="107" t="str">
        <f>IFERROR(VLOOKUP(Table25[[#This Row],[Contract No.]],Table3[#All],3,FALSE),"")</f>
        <v>NASPO</v>
      </c>
      <c r="G1810" s="107" t="str">
        <f>IFERROR(IF(Table25[[#This Row],[Cooperative Purchase
(Yes/No)]]="Yes","Yes",IF(VLOOKUP(Table25[[#This Row],[Contract No.]],Table3[#All],1,FALSE)=Table25[[#This Row],[Contract No.]],"Yes","No")),"No")</f>
        <v>Yes</v>
      </c>
      <c r="H1810" s="51">
        <f>IFERROR(VLOOKUP(Table25[[#This Row],[Contract No.]],Table3[#All],4,FALSE),"")</f>
        <v>42917</v>
      </c>
      <c r="I1810" s="28">
        <f>IFERROR(IF(AND(MONTH(Table25[[#This Row],[Contract Start Date]])&gt;6,MONTH(Table25[[#This Row],[Contract Start Date]])&lt;=12),YEAR(Table25[[#This Row],[Contract Start Date]])+1,YEAR(Table25[[#This Row],[Contract Start Date]])),"")</f>
        <v>2018</v>
      </c>
      <c r="J1810" s="108">
        <f>Table25[[#This Row],[FY Formula start]]</f>
        <v>2018</v>
      </c>
      <c r="K1810" s="59" t="str">
        <f>"FY"&amp;" "&amp;Table25[[#This Row],[Year Start]]</f>
        <v>FY 2018</v>
      </c>
      <c r="L1810" s="109">
        <f>IFERROR(VLOOKUP(Table25[[#This Row],[Contract No.]],Table3[#All],5,FALSE),"")</f>
        <v>46280</v>
      </c>
      <c r="M1810" s="110">
        <f>IFERROR(IF(Table25[[#This Row],[Contract End Date]]="99/99/9999","No End",IF(AND(MONTH(Table25[[#This Row],[Contract End Date]])&gt;6,MONTH(Table25[[#This Row],[Contract End Date]])&lt;=12),YEAR(Table25[[#This Row],[Contract End Date]])+1,YEAR(Table25[[#This Row],[Contract End Date]]))),"")</f>
        <v>2027</v>
      </c>
      <c r="N1810" s="111">
        <f>Table25[[#This Row],[FY Formula end]]</f>
        <v>2027</v>
      </c>
      <c r="O1810" s="112" t="str">
        <f>IF(Table25[[#This Row],[Year End]]="No End","No End","FY"&amp;" "&amp;Table25[[#This Row],[Year End]])</f>
        <v>FY 2027</v>
      </c>
      <c r="P1810" s="27"/>
      <c r="Q1810" s="104">
        <f>_xlfn.IFNA(IF($B1810="","",VLOOKUP($B1810,'SWC Towers'!$A:$Q,$Q$2,FALSE)),"")</f>
        <v>0.4</v>
      </c>
      <c r="R1810" s="106" t="str">
        <f>_xlfn.IFNA(IF($B1810="","",VLOOKUP($B1810,'SWC Towers'!$A:$Q,$R$2,FALSE)),"")</f>
        <v/>
      </c>
      <c r="S1810" s="106" t="str">
        <f>_xlfn.IFNA(IF($B1810="","",VLOOKUP($B1810,'SWC Towers'!$A:$Q,$S$2,FALSE)),"")</f>
        <v/>
      </c>
      <c r="T1810" s="106">
        <f>_xlfn.IFNA(IF($B1810="","",VLOOKUP($B1810,'SWC Towers'!$A:$Q,$T$2,FALSE)),"")</f>
        <v>0.05</v>
      </c>
      <c r="U1810" s="104" t="str">
        <f>_xlfn.IFNA(IF($B1810="","",VLOOKUP($B1810,'SWC Towers'!$A:$Q,$U$2,FALSE)),"")</f>
        <v/>
      </c>
      <c r="V1810" s="104" t="str">
        <f>_xlfn.IFNA(IF($B1810="","",VLOOKUP($B1810,'SWC Towers'!$A:$Q,$V$2,FALSE)),"")</f>
        <v/>
      </c>
      <c r="W1810" s="104">
        <f>_xlfn.IFNA(IF($B1810="","",VLOOKUP($B1810,'SWC Towers'!$A:$Q,$W$2,FALSE)),"")</f>
        <v>0.1</v>
      </c>
      <c r="X1810" s="104" t="str">
        <f>_xlfn.IFNA(IF($B1810="","",VLOOKUP($B1810,'SWC Towers'!$A:$Q,$X$2,FALSE)),"")</f>
        <v/>
      </c>
      <c r="Y1810" s="104">
        <f>_xlfn.IFNA(IF($B1810="","",VLOOKUP($B1810,'SWC Towers'!$A:$Q,$Y$2,FALSE)),"")</f>
        <v>0.05</v>
      </c>
      <c r="Z1810" s="104" t="str">
        <f>_xlfn.IFNA(IF($B1810="","",VLOOKUP($B1810,'SWC Towers'!$A:$Q,$Z$2,FALSE)),"")</f>
        <v/>
      </c>
      <c r="AA1810" s="104">
        <f>_xlfn.IFNA(IF($B1810="","",VLOOKUP($B1810,'SWC Towers'!$A:$Q,$AA$2,FALSE)),"")</f>
        <v>0.4</v>
      </c>
      <c r="AB1810" s="106" t="str">
        <f>_xlfn.IFNA(IF($B1810="","",VLOOKUP($B1810,'SWC Towers'!$A:$Q,$AB$2,FALSE)),"")</f>
        <v/>
      </c>
      <c r="AC1810" s="20">
        <f>SUM(Table25[[#This Row],[IT Tower: Application]:[Other/Non-IT ]])</f>
        <v>1</v>
      </c>
      <c r="AD1810" s="67"/>
      <c r="AE1810" s="67"/>
      <c r="AF1810" s="67"/>
      <c r="AG1810" s="67"/>
      <c r="AH1810" s="67"/>
      <c r="AI1810" s="67"/>
      <c r="AJ1810" s="67"/>
      <c r="AK1810" s="67"/>
      <c r="AL1810" s="67"/>
      <c r="AM1810" s="67"/>
      <c r="AN1810" s="67"/>
      <c r="AO1810" s="67"/>
      <c r="AP1810" s="67"/>
      <c r="AQ1810" s="67"/>
      <c r="AR1810" s="67"/>
      <c r="AS1810" s="67"/>
      <c r="AT1810" s="67"/>
      <c r="AU1810" s="67"/>
      <c r="AV1810" s="67"/>
      <c r="AW1810" s="67"/>
      <c r="AX1810" s="67"/>
      <c r="AY1810" s="67">
        <v>763</v>
      </c>
      <c r="AZ1810" s="67">
        <v>6809</v>
      </c>
      <c r="BA1810" s="67">
        <v>99473</v>
      </c>
      <c r="BB1810" s="113">
        <v>131952</v>
      </c>
      <c r="BC1810" s="113">
        <v>150852</v>
      </c>
      <c r="BD1810" s="113"/>
      <c r="BE1810" s="113"/>
      <c r="BF1810" s="113"/>
      <c r="BG1810" s="113"/>
      <c r="BH1810" s="113"/>
      <c r="BI1810" s="113"/>
      <c r="BJ1810" s="113"/>
      <c r="BK1810" s="113"/>
      <c r="BL1810" s="113"/>
      <c r="BM1810" s="113"/>
      <c r="BN1810" s="113"/>
      <c r="BO1810" s="113"/>
      <c r="BP1810" s="113"/>
      <c r="BQ1810" s="113"/>
      <c r="BR1810" s="113"/>
      <c r="BS1810" s="113"/>
      <c r="BT1810" s="113"/>
      <c r="BU1810" s="113"/>
      <c r="BV1810" s="113"/>
      <c r="BW1810" s="113"/>
      <c r="BX1810" s="113"/>
      <c r="BY1810" s="113"/>
      <c r="BZ1810" s="113"/>
      <c r="CA1810" s="67"/>
      <c r="CB1810" s="113"/>
      <c r="CC1810" s="69">
        <f>SUM(Table25[[#This Row],[Contract Amount FY00]:[Contract Amount FY50]])</f>
        <v>389849</v>
      </c>
      <c r="CD1810" s="114"/>
    </row>
    <row r="1811" spans="1:82" x14ac:dyDescent="0.25">
      <c r="A1811" s="122" t="s">
        <v>1959</v>
      </c>
      <c r="B1811" s="122" t="s">
        <v>2244</v>
      </c>
      <c r="C1811" s="122" t="s">
        <v>374</v>
      </c>
      <c r="E1811" s="26" t="str">
        <f>IFERROR(IF(VLOOKUP(Table25[[#This Row],[Contract No.]],Table3[#All],3,FALSE)="","No","Yes"),"")</f>
        <v>No</v>
      </c>
      <c r="F1811" s="107" t="str">
        <f>IFERROR(VLOOKUP(Table25[[#This Row],[Contract No.]],Table3[#All],3,FALSE),"")</f>
        <v/>
      </c>
      <c r="G1811" s="107" t="str">
        <f>IFERROR(IF(Table25[[#This Row],[Cooperative Purchase
(Yes/No)]]="Yes","Yes",IF(VLOOKUP(Table25[[#This Row],[Contract No.]],Table3[#All],1,FALSE)=Table25[[#This Row],[Contract No.]],"Yes","No")),"No")</f>
        <v>Yes</v>
      </c>
      <c r="H1811" s="51">
        <f>IFERROR(VLOOKUP(Table25[[#This Row],[Contract No.]],Table3[#All],4,FALSE),"")</f>
        <v>44512</v>
      </c>
      <c r="I1811" s="28">
        <f>IFERROR(IF(AND(MONTH(Table25[[#This Row],[Contract Start Date]])&gt;6,MONTH(Table25[[#This Row],[Contract Start Date]])&lt;=12),YEAR(Table25[[#This Row],[Contract Start Date]])+1,YEAR(Table25[[#This Row],[Contract Start Date]])),"")</f>
        <v>2022</v>
      </c>
      <c r="J1811" s="108">
        <f>Table25[[#This Row],[FY Formula start]]</f>
        <v>2022</v>
      </c>
      <c r="K1811" s="59" t="str">
        <f>"FY"&amp;" "&amp;Table25[[#This Row],[Year Start]]</f>
        <v>FY 2022</v>
      </c>
      <c r="L1811" s="109">
        <f>IFERROR(VLOOKUP(Table25[[#This Row],[Contract No.]],Table3[#All],5,FALSE),"")</f>
        <v>46702</v>
      </c>
      <c r="M1811" s="110">
        <f>IFERROR(IF(Table25[[#This Row],[Contract End Date]]="99/99/9999","No End",IF(AND(MONTH(Table25[[#This Row],[Contract End Date]])&gt;6,MONTH(Table25[[#This Row],[Contract End Date]])&lt;=12),YEAR(Table25[[#This Row],[Contract End Date]])+1,YEAR(Table25[[#This Row],[Contract End Date]]))),"")</f>
        <v>2028</v>
      </c>
      <c r="N1811" s="111">
        <f>Table25[[#This Row],[FY Formula end]]</f>
        <v>2028</v>
      </c>
      <c r="O1811" s="112" t="str">
        <f>IF(Table25[[#This Row],[Year End]]="No End","No End","FY"&amp;" "&amp;Table25[[#This Row],[Year End]])</f>
        <v>FY 2028</v>
      </c>
      <c r="P1811" s="27"/>
      <c r="Q1811" s="104" t="str">
        <f>_xlfn.IFNA(IF($B1811="","",VLOOKUP($B1811,'SWC Towers'!$A:$Q,$Q$2,FALSE)),"")</f>
        <v/>
      </c>
      <c r="R1811" s="106" t="str">
        <f>_xlfn.IFNA(IF($B1811="","",VLOOKUP($B1811,'SWC Towers'!$A:$Q,$R$2,FALSE)),"")</f>
        <v/>
      </c>
      <c r="S1811" s="106" t="str">
        <f>_xlfn.IFNA(IF($B1811="","",VLOOKUP($B1811,'SWC Towers'!$A:$Q,$S$2,FALSE)),"")</f>
        <v/>
      </c>
      <c r="T1811" s="106">
        <f>_xlfn.IFNA(IF($B1811="","",VLOOKUP($B1811,'SWC Towers'!$A:$Q,$T$2,FALSE)),"")</f>
        <v>0.5</v>
      </c>
      <c r="U1811" s="104" t="str">
        <f>_xlfn.IFNA(IF($B1811="","",VLOOKUP($B1811,'SWC Towers'!$A:$Q,$U$2,FALSE)),"")</f>
        <v/>
      </c>
      <c r="V1811" s="104" t="str">
        <f>_xlfn.IFNA(IF($B1811="","",VLOOKUP($B1811,'SWC Towers'!$A:$Q,$V$2,FALSE)),"")</f>
        <v/>
      </c>
      <c r="W1811" s="104">
        <f>_xlfn.IFNA(IF($B1811="","",VLOOKUP($B1811,'SWC Towers'!$A:$Q,$W$2,FALSE)),"")</f>
        <v>0.5</v>
      </c>
      <c r="X1811" s="104" t="str">
        <f>_xlfn.IFNA(IF($B1811="","",VLOOKUP($B1811,'SWC Towers'!$A:$Q,$X$2,FALSE)),"")</f>
        <v/>
      </c>
      <c r="Y1811" s="104" t="str">
        <f>_xlfn.IFNA(IF($B1811="","",VLOOKUP($B1811,'SWC Towers'!$A:$Q,$Y$2,FALSE)),"")</f>
        <v/>
      </c>
      <c r="Z1811" s="104" t="str">
        <f>_xlfn.IFNA(IF($B1811="","",VLOOKUP($B1811,'SWC Towers'!$A:$Q,$Z$2,FALSE)),"")</f>
        <v/>
      </c>
      <c r="AA1811" s="104" t="str">
        <f>_xlfn.IFNA(IF($B1811="","",VLOOKUP($B1811,'SWC Towers'!$A:$Q,$AA$2,FALSE)),"")</f>
        <v/>
      </c>
      <c r="AB1811" s="106" t="str">
        <f>_xlfn.IFNA(IF($B1811="","",VLOOKUP($B1811,'SWC Towers'!$A:$Q,$AB$2,FALSE)),"")</f>
        <v/>
      </c>
      <c r="AC1811" s="20">
        <f>SUM(Table25[[#This Row],[IT Tower: Application]:[Other/Non-IT ]])</f>
        <v>1</v>
      </c>
      <c r="AD1811" s="67"/>
      <c r="AE1811" s="67"/>
      <c r="AF1811" s="67"/>
      <c r="AG1811" s="67"/>
      <c r="AH1811" s="67"/>
      <c r="AI1811" s="67"/>
      <c r="AJ1811" s="67"/>
      <c r="AK1811" s="67"/>
      <c r="AL1811" s="67"/>
      <c r="AM1811" s="67"/>
      <c r="AN1811" s="67"/>
      <c r="AO1811" s="67"/>
      <c r="AP1811" s="67"/>
      <c r="AQ1811" s="67"/>
      <c r="AR1811" s="67"/>
      <c r="AS1811" s="67"/>
      <c r="AT1811" s="67"/>
      <c r="AU1811" s="67"/>
      <c r="AV1811" s="67"/>
      <c r="AW1811" s="67"/>
      <c r="AX1811" s="67"/>
      <c r="AY1811" s="67"/>
      <c r="AZ1811" s="67"/>
      <c r="BA1811" s="67">
        <v>0</v>
      </c>
      <c r="BB1811" s="113">
        <v>12625</v>
      </c>
      <c r="BC1811" s="113">
        <v>1035</v>
      </c>
      <c r="BD1811" s="113"/>
      <c r="BE1811" s="113"/>
      <c r="BF1811" s="113"/>
      <c r="BG1811" s="113"/>
      <c r="BH1811" s="113"/>
      <c r="BI1811" s="113"/>
      <c r="BJ1811" s="113"/>
      <c r="BK1811" s="113"/>
      <c r="BL1811" s="113"/>
      <c r="BM1811" s="113"/>
      <c r="BN1811" s="113"/>
      <c r="BO1811" s="113"/>
      <c r="BP1811" s="113"/>
      <c r="BQ1811" s="113"/>
      <c r="BR1811" s="113"/>
      <c r="BS1811" s="113"/>
      <c r="BT1811" s="113"/>
      <c r="BU1811" s="113"/>
      <c r="BV1811" s="113"/>
      <c r="BW1811" s="113"/>
      <c r="BX1811" s="113"/>
      <c r="BY1811" s="113"/>
      <c r="BZ1811" s="113"/>
      <c r="CA1811" s="67"/>
      <c r="CB1811" s="113"/>
      <c r="CC1811" s="69">
        <f>SUM(Table25[[#This Row],[Contract Amount FY00]:[Contract Amount FY50]])</f>
        <v>13660</v>
      </c>
      <c r="CD1811" s="114"/>
    </row>
    <row r="1812" spans="1:82" x14ac:dyDescent="0.25">
      <c r="A1812" s="122" t="s">
        <v>1959</v>
      </c>
      <c r="B1812" s="122" t="s">
        <v>3071</v>
      </c>
      <c r="C1812" s="122" t="s">
        <v>375</v>
      </c>
      <c r="E1812" s="26" t="str">
        <f>IFERROR(IF(VLOOKUP(Table25[[#This Row],[Contract No.]],Table3[#All],3,FALSE)="","No","Yes"),"")</f>
        <v>Yes</v>
      </c>
      <c r="F1812" s="107" t="str">
        <f>IFERROR(VLOOKUP(Table25[[#This Row],[Contract No.]],Table3[#All],3,FALSE),"")</f>
        <v>NASPO</v>
      </c>
      <c r="G1812" s="107" t="str">
        <f>IFERROR(IF(Table25[[#This Row],[Cooperative Purchase
(Yes/No)]]="Yes","Yes",IF(VLOOKUP(Table25[[#This Row],[Contract No.]],Table3[#All],1,FALSE)=Table25[[#This Row],[Contract No.]],"Yes","No")),"No")</f>
        <v>Yes</v>
      </c>
      <c r="H1812" s="51">
        <f>IFERROR(VLOOKUP(Table25[[#This Row],[Contract No.]],Table3[#All],4,FALSE),"")</f>
        <v>45322</v>
      </c>
      <c r="I1812" s="28">
        <f>IFERROR(IF(AND(MONTH(Table25[[#This Row],[Contract Start Date]])&gt;6,MONTH(Table25[[#This Row],[Contract Start Date]])&lt;=12),YEAR(Table25[[#This Row],[Contract Start Date]])+1,YEAR(Table25[[#This Row],[Contract Start Date]])),"")</f>
        <v>2024</v>
      </c>
      <c r="J1812" s="108">
        <f>Table25[[#This Row],[FY Formula start]]</f>
        <v>2024</v>
      </c>
      <c r="K1812" s="59" t="str">
        <f>"FY"&amp;" "&amp;Table25[[#This Row],[Year Start]]</f>
        <v>FY 2024</v>
      </c>
      <c r="L1812" s="109">
        <f>IFERROR(VLOOKUP(Table25[[#This Row],[Contract No.]],Table3[#All],5,FALSE),"")</f>
        <v>46934</v>
      </c>
      <c r="M1812" s="110">
        <f>IFERROR(IF(Table25[[#This Row],[Contract End Date]]="99/99/9999","No End",IF(AND(MONTH(Table25[[#This Row],[Contract End Date]])&gt;6,MONTH(Table25[[#This Row],[Contract End Date]])&lt;=12),YEAR(Table25[[#This Row],[Contract End Date]])+1,YEAR(Table25[[#This Row],[Contract End Date]]))),"")</f>
        <v>2028</v>
      </c>
      <c r="N1812" s="111">
        <f>Table25[[#This Row],[FY Formula end]]</f>
        <v>2028</v>
      </c>
      <c r="O1812" s="112" t="str">
        <f>IF(Table25[[#This Row],[Year End]]="No End","No End","FY"&amp;" "&amp;Table25[[#This Row],[Year End]])</f>
        <v>FY 2028</v>
      </c>
      <c r="P1812" s="27"/>
      <c r="Q1812" s="104" t="str">
        <f>_xlfn.IFNA(IF($B1812="","",VLOOKUP($B1812,'SWC Towers'!$A:$Q,$Q$2,FALSE)),"")</f>
        <v/>
      </c>
      <c r="R1812" s="106">
        <f>_xlfn.IFNA(IF($B1812="","",VLOOKUP($B1812,'SWC Towers'!$A:$Q,$R$2,FALSE)),"")</f>
        <v>0.2</v>
      </c>
      <c r="S1812" s="106" t="str">
        <f>_xlfn.IFNA(IF($B1812="","",VLOOKUP($B1812,'SWC Towers'!$A:$Q,$S$2,FALSE)),"")</f>
        <v/>
      </c>
      <c r="T1812" s="106" t="str">
        <f>_xlfn.IFNA(IF($B1812="","",VLOOKUP($B1812,'SWC Towers'!$A:$Q,$T$2,FALSE)),"")</f>
        <v/>
      </c>
      <c r="U1812" s="104">
        <f>_xlfn.IFNA(IF($B1812="","",VLOOKUP($B1812,'SWC Towers'!$A:$Q,$U$2,FALSE)),"")</f>
        <v>0.6</v>
      </c>
      <c r="V1812" s="104" t="str">
        <f>_xlfn.IFNA(IF($B1812="","",VLOOKUP($B1812,'SWC Towers'!$A:$Q,$V$2,FALSE)),"")</f>
        <v/>
      </c>
      <c r="W1812" s="104" t="str">
        <f>_xlfn.IFNA(IF($B1812="","",VLOOKUP($B1812,'SWC Towers'!$A:$Q,$W$2,FALSE)),"")</f>
        <v/>
      </c>
      <c r="X1812" s="104" t="str">
        <f>_xlfn.IFNA(IF($B1812="","",VLOOKUP($B1812,'SWC Towers'!$A:$Q,$X$2,FALSE)),"")</f>
        <v/>
      </c>
      <c r="Y1812" s="104" t="str">
        <f>_xlfn.IFNA(IF($B1812="","",VLOOKUP($B1812,'SWC Towers'!$A:$Q,$Y$2,FALSE)),"")</f>
        <v/>
      </c>
      <c r="Z1812" s="104" t="str">
        <f>_xlfn.IFNA(IF($B1812="","",VLOOKUP($B1812,'SWC Towers'!$A:$Q,$Z$2,FALSE)),"")</f>
        <v/>
      </c>
      <c r="AA1812" s="104">
        <f>_xlfn.IFNA(IF($B1812="","",VLOOKUP($B1812,'SWC Towers'!$A:$Q,$AA$2,FALSE)),"")</f>
        <v>0.2</v>
      </c>
      <c r="AB1812" s="106" t="str">
        <f>_xlfn.IFNA(IF($B1812="","",VLOOKUP($B1812,'SWC Towers'!$A:$Q,$AB$2,FALSE)),"")</f>
        <v/>
      </c>
      <c r="AC1812" s="20">
        <f>SUM(Table25[[#This Row],[IT Tower: Application]:[Other/Non-IT ]])</f>
        <v>1</v>
      </c>
      <c r="AD1812" s="67"/>
      <c r="AE1812" s="67"/>
      <c r="AF1812" s="67"/>
      <c r="AG1812" s="67"/>
      <c r="AH1812" s="67"/>
      <c r="AI1812" s="67"/>
      <c r="AJ1812" s="67"/>
      <c r="AK1812" s="67"/>
      <c r="AL1812" s="67"/>
      <c r="AM1812" s="67"/>
      <c r="AN1812" s="67"/>
      <c r="AO1812" s="67"/>
      <c r="AP1812" s="67"/>
      <c r="AQ1812" s="67"/>
      <c r="AR1812" s="67"/>
      <c r="AS1812" s="67"/>
      <c r="AT1812" s="67"/>
      <c r="AU1812" s="67"/>
      <c r="AV1812" s="67"/>
      <c r="AW1812" s="67"/>
      <c r="AX1812" s="67"/>
      <c r="AY1812" s="67"/>
      <c r="AZ1812" s="67"/>
      <c r="BA1812" s="67"/>
      <c r="BB1812" s="113">
        <v>0</v>
      </c>
      <c r="BC1812" s="113">
        <v>26368</v>
      </c>
      <c r="BD1812" s="113"/>
      <c r="BE1812" s="113"/>
      <c r="BF1812" s="113"/>
      <c r="BG1812" s="113"/>
      <c r="BH1812" s="113"/>
      <c r="BI1812" s="113"/>
      <c r="BJ1812" s="113"/>
      <c r="BK1812" s="113"/>
      <c r="BL1812" s="113"/>
      <c r="BM1812" s="113"/>
      <c r="BN1812" s="113"/>
      <c r="BO1812" s="113"/>
      <c r="BP1812" s="113"/>
      <c r="BQ1812" s="113"/>
      <c r="BR1812" s="113"/>
      <c r="BS1812" s="113"/>
      <c r="BT1812" s="113"/>
      <c r="BU1812" s="113"/>
      <c r="BV1812" s="113"/>
      <c r="BW1812" s="113"/>
      <c r="BX1812" s="113"/>
      <c r="BY1812" s="113"/>
      <c r="BZ1812" s="113"/>
      <c r="CA1812" s="67"/>
      <c r="CB1812" s="113"/>
      <c r="CC1812" s="69">
        <f>SUM(Table25[[#This Row],[Contract Amount FY00]:[Contract Amount FY50]])</f>
        <v>26368</v>
      </c>
      <c r="CD1812" s="114"/>
    </row>
    <row r="1813" spans="1:82" x14ac:dyDescent="0.25">
      <c r="A1813" s="122" t="s">
        <v>1959</v>
      </c>
      <c r="B1813" s="122" t="s">
        <v>2245</v>
      </c>
      <c r="C1813" s="122" t="s">
        <v>3131</v>
      </c>
      <c r="E1813" s="26" t="str">
        <f>IFERROR(IF(VLOOKUP(Table25[[#This Row],[Contract No.]],Table3[#All],3,FALSE)="","No","Yes"),"")</f>
        <v>No</v>
      </c>
      <c r="F1813" s="107" t="str">
        <f>IFERROR(VLOOKUP(Table25[[#This Row],[Contract No.]],Table3[#All],3,FALSE),"")</f>
        <v/>
      </c>
      <c r="G1813" s="107" t="str">
        <f>IFERROR(IF(Table25[[#This Row],[Cooperative Purchase
(Yes/No)]]="Yes","Yes",IF(VLOOKUP(Table25[[#This Row],[Contract No.]],Table3[#All],1,FALSE)=Table25[[#This Row],[Contract No.]],"Yes","No")),"No")</f>
        <v>Yes</v>
      </c>
      <c r="H1813" s="51">
        <f>IFERROR(VLOOKUP(Table25[[#This Row],[Contract No.]],Table3[#All],4,FALSE),"")</f>
        <v>43952</v>
      </c>
      <c r="I1813" s="28">
        <f>IFERROR(IF(AND(MONTH(Table25[[#This Row],[Contract Start Date]])&gt;6,MONTH(Table25[[#This Row],[Contract Start Date]])&lt;=12),YEAR(Table25[[#This Row],[Contract Start Date]])+1,YEAR(Table25[[#This Row],[Contract Start Date]])),"")</f>
        <v>2020</v>
      </c>
      <c r="J1813" s="108">
        <f>Table25[[#This Row],[FY Formula start]]</f>
        <v>2020</v>
      </c>
      <c r="K1813" s="59" t="str">
        <f>"FY"&amp;" "&amp;Table25[[#This Row],[Year Start]]</f>
        <v>FY 2020</v>
      </c>
      <c r="L1813" s="109">
        <f>IFERROR(VLOOKUP(Table25[[#This Row],[Contract No.]],Table3[#All],5,FALSE),"")</f>
        <v>46203</v>
      </c>
      <c r="M1813" s="110">
        <f>IFERROR(IF(Table25[[#This Row],[Contract End Date]]="99/99/9999","No End",IF(AND(MONTH(Table25[[#This Row],[Contract End Date]])&gt;6,MONTH(Table25[[#This Row],[Contract End Date]])&lt;=12),YEAR(Table25[[#This Row],[Contract End Date]])+1,YEAR(Table25[[#This Row],[Contract End Date]]))),"")</f>
        <v>2026</v>
      </c>
      <c r="N1813" s="111">
        <f>Table25[[#This Row],[FY Formula end]]</f>
        <v>2026</v>
      </c>
      <c r="O1813" s="112" t="str">
        <f>IF(Table25[[#This Row],[Year End]]="No End","No End","FY"&amp;" "&amp;Table25[[#This Row],[Year End]])</f>
        <v>FY 2026</v>
      </c>
      <c r="P1813" s="27"/>
      <c r="Q1813" s="104" t="str">
        <f>_xlfn.IFNA(IF($B1813="","",VLOOKUP($B1813,'SWC Towers'!$A:$Q,$Q$2,FALSE)),"")</f>
        <v/>
      </c>
      <c r="R1813" s="106" t="str">
        <f>_xlfn.IFNA(IF($B1813="","",VLOOKUP($B1813,'SWC Towers'!$A:$Q,$R$2,FALSE)),"")</f>
        <v/>
      </c>
      <c r="S1813" s="106" t="str">
        <f>_xlfn.IFNA(IF($B1813="","",VLOOKUP($B1813,'SWC Towers'!$A:$Q,$S$2,FALSE)),"")</f>
        <v/>
      </c>
      <c r="T1813" s="106" t="str">
        <f>_xlfn.IFNA(IF($B1813="","",VLOOKUP($B1813,'SWC Towers'!$A:$Q,$T$2,FALSE)),"")</f>
        <v/>
      </c>
      <c r="U1813" s="104">
        <f>_xlfn.IFNA(IF($B1813="","",VLOOKUP($B1813,'SWC Towers'!$A:$Q,$U$2,FALSE)),"")</f>
        <v>0.1</v>
      </c>
      <c r="V1813" s="104" t="str">
        <f>_xlfn.IFNA(IF($B1813="","",VLOOKUP($B1813,'SWC Towers'!$A:$Q,$V$2,FALSE)),"")</f>
        <v/>
      </c>
      <c r="W1813" s="104" t="str">
        <f>_xlfn.IFNA(IF($B1813="","",VLOOKUP($B1813,'SWC Towers'!$A:$Q,$W$2,FALSE)),"")</f>
        <v/>
      </c>
      <c r="X1813" s="104" t="str">
        <f>_xlfn.IFNA(IF($B1813="","",VLOOKUP($B1813,'SWC Towers'!$A:$Q,$X$2,FALSE)),"")</f>
        <v/>
      </c>
      <c r="Y1813" s="104" t="str">
        <f>_xlfn.IFNA(IF($B1813="","",VLOOKUP($B1813,'SWC Towers'!$A:$Q,$Y$2,FALSE)),"")</f>
        <v/>
      </c>
      <c r="Z1813" s="104" t="str">
        <f>_xlfn.IFNA(IF($B1813="","",VLOOKUP($B1813,'SWC Towers'!$A:$Q,$Z$2,FALSE)),"")</f>
        <v/>
      </c>
      <c r="AA1813" s="104" t="str">
        <f>_xlfn.IFNA(IF($B1813="","",VLOOKUP($B1813,'SWC Towers'!$A:$Q,$AA$2,FALSE)),"")</f>
        <v/>
      </c>
      <c r="AB1813" s="106">
        <f>_xlfn.IFNA(IF($B1813="","",VLOOKUP($B1813,'SWC Towers'!$A:$Q,$AB$2,FALSE)),"")</f>
        <v>0.9</v>
      </c>
      <c r="AC1813" s="20">
        <f>SUM(Table25[[#This Row],[IT Tower: Application]:[Other/Non-IT ]])</f>
        <v>1</v>
      </c>
      <c r="AD1813" s="67"/>
      <c r="AE1813" s="67"/>
      <c r="AF1813" s="67"/>
      <c r="AG1813" s="67"/>
      <c r="AH1813" s="67"/>
      <c r="AI1813" s="67"/>
      <c r="AJ1813" s="67"/>
      <c r="AK1813" s="67"/>
      <c r="AL1813" s="67"/>
      <c r="AM1813" s="67"/>
      <c r="AN1813" s="67"/>
      <c r="AO1813" s="67"/>
      <c r="AP1813" s="67"/>
      <c r="AQ1813" s="67"/>
      <c r="AR1813" s="67"/>
      <c r="AS1813" s="67"/>
      <c r="AT1813" s="67"/>
      <c r="AU1813" s="67"/>
      <c r="AV1813" s="67"/>
      <c r="AW1813" s="67"/>
      <c r="AX1813" s="67"/>
      <c r="AY1813" s="67"/>
      <c r="AZ1813" s="67">
        <v>0</v>
      </c>
      <c r="BA1813" s="67">
        <v>1749</v>
      </c>
      <c r="BB1813" s="113">
        <v>1784</v>
      </c>
      <c r="BC1813" s="113">
        <v>966</v>
      </c>
      <c r="BD1813" s="113"/>
      <c r="BE1813" s="113"/>
      <c r="BF1813" s="113"/>
      <c r="BG1813" s="113"/>
      <c r="BH1813" s="113"/>
      <c r="BI1813" s="113"/>
      <c r="BJ1813" s="113"/>
      <c r="BK1813" s="113"/>
      <c r="BL1813" s="113"/>
      <c r="BM1813" s="113"/>
      <c r="BN1813" s="113"/>
      <c r="BO1813" s="113"/>
      <c r="BP1813" s="113"/>
      <c r="BQ1813" s="113"/>
      <c r="BR1813" s="113"/>
      <c r="BS1813" s="113"/>
      <c r="BT1813" s="113"/>
      <c r="BU1813" s="113"/>
      <c r="BV1813" s="113"/>
      <c r="BW1813" s="113"/>
      <c r="BX1813" s="113"/>
      <c r="BY1813" s="113"/>
      <c r="BZ1813" s="113"/>
      <c r="CA1813" s="67"/>
      <c r="CB1813" s="113"/>
      <c r="CC1813" s="69">
        <f>SUM(Table25[[#This Row],[Contract Amount FY00]:[Contract Amount FY50]])</f>
        <v>4499</v>
      </c>
      <c r="CD1813" s="114"/>
    </row>
    <row r="1814" spans="1:82" x14ac:dyDescent="0.25">
      <c r="A1814" s="122" t="s">
        <v>1959</v>
      </c>
      <c r="B1814" s="122" t="s">
        <v>2245</v>
      </c>
      <c r="C1814" s="122" t="s">
        <v>3192</v>
      </c>
      <c r="E1814" s="26" t="str">
        <f>IFERROR(IF(VLOOKUP(Table25[[#This Row],[Contract No.]],Table3[#All],3,FALSE)="","No","Yes"),"")</f>
        <v>No</v>
      </c>
      <c r="F1814" s="107" t="str">
        <f>IFERROR(VLOOKUP(Table25[[#This Row],[Contract No.]],Table3[#All],3,FALSE),"")</f>
        <v/>
      </c>
      <c r="G1814" s="107" t="str">
        <f>IFERROR(IF(Table25[[#This Row],[Cooperative Purchase
(Yes/No)]]="Yes","Yes",IF(VLOOKUP(Table25[[#This Row],[Contract No.]],Table3[#All],1,FALSE)=Table25[[#This Row],[Contract No.]],"Yes","No")),"No")</f>
        <v>Yes</v>
      </c>
      <c r="H1814" s="51">
        <f>IFERROR(VLOOKUP(Table25[[#This Row],[Contract No.]],Table3[#All],4,FALSE),"")</f>
        <v>43952</v>
      </c>
      <c r="I1814" s="28">
        <f>IFERROR(IF(AND(MONTH(Table25[[#This Row],[Contract Start Date]])&gt;6,MONTH(Table25[[#This Row],[Contract Start Date]])&lt;=12),YEAR(Table25[[#This Row],[Contract Start Date]])+1,YEAR(Table25[[#This Row],[Contract Start Date]])),"")</f>
        <v>2020</v>
      </c>
      <c r="J1814" s="108">
        <f>Table25[[#This Row],[FY Formula start]]</f>
        <v>2020</v>
      </c>
      <c r="K1814" s="59" t="str">
        <f>"FY"&amp;" "&amp;Table25[[#This Row],[Year Start]]</f>
        <v>FY 2020</v>
      </c>
      <c r="L1814" s="109">
        <f>IFERROR(VLOOKUP(Table25[[#This Row],[Contract No.]],Table3[#All],5,FALSE),"")</f>
        <v>46203</v>
      </c>
      <c r="M1814" s="110">
        <f>IFERROR(IF(Table25[[#This Row],[Contract End Date]]="99/99/9999","No End",IF(AND(MONTH(Table25[[#This Row],[Contract End Date]])&gt;6,MONTH(Table25[[#This Row],[Contract End Date]])&lt;=12),YEAR(Table25[[#This Row],[Contract End Date]])+1,YEAR(Table25[[#This Row],[Contract End Date]]))),"")</f>
        <v>2026</v>
      </c>
      <c r="N1814" s="111">
        <f>Table25[[#This Row],[FY Formula end]]</f>
        <v>2026</v>
      </c>
      <c r="O1814" s="112" t="str">
        <f>IF(Table25[[#This Row],[Year End]]="No End","No End","FY"&amp;" "&amp;Table25[[#This Row],[Year End]])</f>
        <v>FY 2026</v>
      </c>
      <c r="P1814" s="27"/>
      <c r="Q1814" s="104" t="str">
        <f>_xlfn.IFNA(IF($B1814="","",VLOOKUP($B1814,'SWC Towers'!$A:$Q,$Q$2,FALSE)),"")</f>
        <v/>
      </c>
      <c r="R1814" s="106" t="str">
        <f>_xlfn.IFNA(IF($B1814="","",VLOOKUP($B1814,'SWC Towers'!$A:$Q,$R$2,FALSE)),"")</f>
        <v/>
      </c>
      <c r="S1814" s="106" t="str">
        <f>_xlfn.IFNA(IF($B1814="","",VLOOKUP($B1814,'SWC Towers'!$A:$Q,$S$2,FALSE)),"")</f>
        <v/>
      </c>
      <c r="T1814" s="106" t="str">
        <f>_xlfn.IFNA(IF($B1814="","",VLOOKUP($B1814,'SWC Towers'!$A:$Q,$T$2,FALSE)),"")</f>
        <v/>
      </c>
      <c r="U1814" s="104">
        <f>_xlfn.IFNA(IF($B1814="","",VLOOKUP($B1814,'SWC Towers'!$A:$Q,$U$2,FALSE)),"")</f>
        <v>0.1</v>
      </c>
      <c r="V1814" s="104" t="str">
        <f>_xlfn.IFNA(IF($B1814="","",VLOOKUP($B1814,'SWC Towers'!$A:$Q,$V$2,FALSE)),"")</f>
        <v/>
      </c>
      <c r="W1814" s="104" t="str">
        <f>_xlfn.IFNA(IF($B1814="","",VLOOKUP($B1814,'SWC Towers'!$A:$Q,$W$2,FALSE)),"")</f>
        <v/>
      </c>
      <c r="X1814" s="104" t="str">
        <f>_xlfn.IFNA(IF($B1814="","",VLOOKUP($B1814,'SWC Towers'!$A:$Q,$X$2,FALSE)),"")</f>
        <v/>
      </c>
      <c r="Y1814" s="104" t="str">
        <f>_xlfn.IFNA(IF($B1814="","",VLOOKUP($B1814,'SWC Towers'!$A:$Q,$Y$2,FALSE)),"")</f>
        <v/>
      </c>
      <c r="Z1814" s="104" t="str">
        <f>_xlfn.IFNA(IF($B1814="","",VLOOKUP($B1814,'SWC Towers'!$A:$Q,$Z$2,FALSE)),"")</f>
        <v/>
      </c>
      <c r="AA1814" s="104" t="str">
        <f>_xlfn.IFNA(IF($B1814="","",VLOOKUP($B1814,'SWC Towers'!$A:$Q,$AA$2,FALSE)),"")</f>
        <v/>
      </c>
      <c r="AB1814" s="106">
        <f>_xlfn.IFNA(IF($B1814="","",VLOOKUP($B1814,'SWC Towers'!$A:$Q,$AB$2,FALSE)),"")</f>
        <v>0.9</v>
      </c>
      <c r="AC1814" s="20">
        <f>SUM(Table25[[#This Row],[IT Tower: Application]:[Other/Non-IT ]])</f>
        <v>1</v>
      </c>
      <c r="AD1814" s="67"/>
      <c r="AE1814" s="67"/>
      <c r="AF1814" s="67"/>
      <c r="AG1814" s="67"/>
      <c r="AH1814" s="67"/>
      <c r="AI1814" s="67"/>
      <c r="AJ1814" s="67"/>
      <c r="AK1814" s="67"/>
      <c r="AL1814" s="67"/>
      <c r="AM1814" s="67"/>
      <c r="AN1814" s="67"/>
      <c r="AO1814" s="67"/>
      <c r="AP1814" s="67"/>
      <c r="AQ1814" s="67"/>
      <c r="AR1814" s="67"/>
      <c r="AS1814" s="67"/>
      <c r="AT1814" s="67"/>
      <c r="AU1814" s="67"/>
      <c r="AV1814" s="67"/>
      <c r="AW1814" s="67"/>
      <c r="AX1814" s="67">
        <v>287</v>
      </c>
      <c r="AY1814" s="67">
        <v>1142</v>
      </c>
      <c r="AZ1814" s="67">
        <v>1796</v>
      </c>
      <c r="BA1814" s="67">
        <v>0</v>
      </c>
      <c r="BB1814" s="113"/>
      <c r="BC1814" s="113"/>
      <c r="BD1814" s="113"/>
      <c r="BE1814" s="113"/>
      <c r="BF1814" s="113"/>
      <c r="BG1814" s="113"/>
      <c r="BH1814" s="113"/>
      <c r="BI1814" s="113"/>
      <c r="BJ1814" s="113"/>
      <c r="BK1814" s="113"/>
      <c r="BL1814" s="113"/>
      <c r="BM1814" s="113"/>
      <c r="BN1814" s="113"/>
      <c r="BO1814" s="113"/>
      <c r="BP1814" s="113"/>
      <c r="BQ1814" s="113"/>
      <c r="BR1814" s="113"/>
      <c r="BS1814" s="113"/>
      <c r="BT1814" s="113"/>
      <c r="BU1814" s="113"/>
      <c r="BV1814" s="113"/>
      <c r="BW1814" s="113"/>
      <c r="BX1814" s="113"/>
      <c r="BY1814" s="113"/>
      <c r="BZ1814" s="113"/>
      <c r="CA1814" s="67"/>
      <c r="CB1814" s="113"/>
      <c r="CC1814" s="69">
        <f>SUM(Table25[[#This Row],[Contract Amount FY00]:[Contract Amount FY50]])</f>
        <v>3225</v>
      </c>
      <c r="CD1814" s="114"/>
    </row>
    <row r="1815" spans="1:82" x14ac:dyDescent="0.25">
      <c r="A1815" s="122" t="s">
        <v>1959</v>
      </c>
      <c r="B1815" s="122" t="s">
        <v>286</v>
      </c>
      <c r="C1815" s="122" t="s">
        <v>2183</v>
      </c>
      <c r="E1815" s="26" t="str">
        <f>IFERROR(IF(VLOOKUP(Table25[[#This Row],[Contract No.]],Table3[#All],3,FALSE)="","No","Yes"),"")</f>
        <v>No</v>
      </c>
      <c r="F1815" s="107" t="str">
        <f>IFERROR(VLOOKUP(Table25[[#This Row],[Contract No.]],Table3[#All],3,FALSE),"")</f>
        <v/>
      </c>
      <c r="G1815" s="107" t="str">
        <f>IFERROR(IF(Table25[[#This Row],[Cooperative Purchase
(Yes/No)]]="Yes","Yes",IF(VLOOKUP(Table25[[#This Row],[Contract No.]],Table3[#All],1,FALSE)=Table25[[#This Row],[Contract No.]],"Yes","No")),"No")</f>
        <v>Yes</v>
      </c>
      <c r="H1815" s="51">
        <f>IFERROR(VLOOKUP(Table25[[#This Row],[Contract No.]],Table3[#All],4,FALSE),"")</f>
        <v>42401</v>
      </c>
      <c r="I1815" s="28">
        <f>IFERROR(IF(AND(MONTH(Table25[[#This Row],[Contract Start Date]])&gt;6,MONTH(Table25[[#This Row],[Contract Start Date]])&lt;=12),YEAR(Table25[[#This Row],[Contract Start Date]])+1,YEAR(Table25[[#This Row],[Contract Start Date]])),"")</f>
        <v>2016</v>
      </c>
      <c r="J1815" s="108">
        <f>Table25[[#This Row],[FY Formula start]]</f>
        <v>2016</v>
      </c>
      <c r="K1815" s="59" t="str">
        <f>"FY"&amp;" "&amp;Table25[[#This Row],[Year Start]]</f>
        <v>FY 2016</v>
      </c>
      <c r="L1815" s="109">
        <f>IFERROR(VLOOKUP(Table25[[#This Row],[Contract No.]],Table3[#All],5,FALSE),"")</f>
        <v>72717</v>
      </c>
      <c r="M1815" s="110">
        <f>IFERROR(IF(Table25[[#This Row],[Contract End Date]]="99/99/9999","No End",IF(AND(MONTH(Table25[[#This Row],[Contract End Date]])&gt;6,MONTH(Table25[[#This Row],[Contract End Date]])&lt;=12),YEAR(Table25[[#This Row],[Contract End Date]])+1,YEAR(Table25[[#This Row],[Contract End Date]]))),"")</f>
        <v>2099</v>
      </c>
      <c r="N1815" s="111">
        <f>Table25[[#This Row],[FY Formula end]]</f>
        <v>2099</v>
      </c>
      <c r="O1815" s="112" t="str">
        <f>IF(Table25[[#This Row],[Year End]]="No End","No End","FY"&amp;" "&amp;Table25[[#This Row],[Year End]])</f>
        <v>FY 2099</v>
      </c>
      <c r="P1815" s="27"/>
      <c r="Q1815" s="104">
        <f>_xlfn.IFNA(IF($B1815="","",VLOOKUP($B1815,'SWC Towers'!$A:$Q,$Q$2,FALSE)),"")</f>
        <v>0.5</v>
      </c>
      <c r="R1815" s="106" t="str">
        <f>_xlfn.IFNA(IF($B1815="","",VLOOKUP($B1815,'SWC Towers'!$A:$Q,$R$2,FALSE)),"")</f>
        <v/>
      </c>
      <c r="S1815" s="106" t="str">
        <f>_xlfn.IFNA(IF($B1815="","",VLOOKUP($B1815,'SWC Towers'!$A:$Q,$S$2,FALSE)),"")</f>
        <v/>
      </c>
      <c r="T1815" s="106">
        <f>_xlfn.IFNA(IF($B1815="","",VLOOKUP($B1815,'SWC Towers'!$A:$Q,$T$2,FALSE)),"")</f>
        <v>0.5</v>
      </c>
      <c r="U1815" s="104" t="str">
        <f>_xlfn.IFNA(IF($B1815="","",VLOOKUP($B1815,'SWC Towers'!$A:$Q,$U$2,FALSE)),"")</f>
        <v/>
      </c>
      <c r="V1815" s="104" t="str">
        <f>_xlfn.IFNA(IF($B1815="","",VLOOKUP($B1815,'SWC Towers'!$A:$Q,$V$2,FALSE)),"")</f>
        <v/>
      </c>
      <c r="W1815" s="104" t="str">
        <f>_xlfn.IFNA(IF($B1815="","",VLOOKUP($B1815,'SWC Towers'!$A:$Q,$W$2,FALSE)),"")</f>
        <v/>
      </c>
      <c r="X1815" s="104" t="str">
        <f>_xlfn.IFNA(IF($B1815="","",VLOOKUP($B1815,'SWC Towers'!$A:$Q,$X$2,FALSE)),"")</f>
        <v/>
      </c>
      <c r="Y1815" s="104" t="str">
        <f>_xlfn.IFNA(IF($B1815="","",VLOOKUP($B1815,'SWC Towers'!$A:$Q,$Y$2,FALSE)),"")</f>
        <v/>
      </c>
      <c r="Z1815" s="104" t="str">
        <f>_xlfn.IFNA(IF($B1815="","",VLOOKUP($B1815,'SWC Towers'!$A:$Q,$Z$2,FALSE)),"")</f>
        <v/>
      </c>
      <c r="AA1815" s="104" t="str">
        <f>_xlfn.IFNA(IF($B1815="","",VLOOKUP($B1815,'SWC Towers'!$A:$Q,$AA$2,FALSE)),"")</f>
        <v/>
      </c>
      <c r="AB1815" s="106" t="str">
        <f>_xlfn.IFNA(IF($B1815="","",VLOOKUP($B1815,'SWC Towers'!$A:$Q,$AB$2,FALSE)),"")</f>
        <v/>
      </c>
      <c r="AC1815" s="20">
        <f>SUM(Table25[[#This Row],[IT Tower: Application]:[Other/Non-IT ]])</f>
        <v>1</v>
      </c>
      <c r="AD1815" s="67"/>
      <c r="AE1815" s="67"/>
      <c r="AF1815" s="67"/>
      <c r="AG1815" s="67"/>
      <c r="AH1815" s="67"/>
      <c r="AI1815" s="67"/>
      <c r="AJ1815" s="67"/>
      <c r="AK1815" s="67"/>
      <c r="AL1815" s="67"/>
      <c r="AM1815" s="67"/>
      <c r="AN1815" s="67"/>
      <c r="AO1815" s="67"/>
      <c r="AP1815" s="67"/>
      <c r="AQ1815" s="67"/>
      <c r="AR1815" s="67"/>
      <c r="AS1815" s="67"/>
      <c r="AT1815" s="67"/>
      <c r="AU1815" s="67"/>
      <c r="AV1815" s="67"/>
      <c r="AW1815" s="67"/>
      <c r="AX1815" s="67">
        <v>0</v>
      </c>
      <c r="AY1815" s="67">
        <v>8113</v>
      </c>
      <c r="AZ1815" s="67">
        <v>2000</v>
      </c>
      <c r="BA1815" s="67"/>
      <c r="BB1815" s="113"/>
      <c r="BC1815" s="113"/>
      <c r="BD1815" s="113"/>
      <c r="BE1815" s="113"/>
      <c r="BF1815" s="113"/>
      <c r="BG1815" s="113"/>
      <c r="BH1815" s="113"/>
      <c r="BI1815" s="113"/>
      <c r="BJ1815" s="113"/>
      <c r="BK1815" s="113"/>
      <c r="BL1815" s="113"/>
      <c r="BM1815" s="113"/>
      <c r="BN1815" s="113"/>
      <c r="BO1815" s="113"/>
      <c r="BP1815" s="113"/>
      <c r="BQ1815" s="113"/>
      <c r="BR1815" s="113"/>
      <c r="BS1815" s="113"/>
      <c r="BT1815" s="113"/>
      <c r="BU1815" s="113"/>
      <c r="BV1815" s="113"/>
      <c r="BW1815" s="113"/>
      <c r="BX1815" s="113"/>
      <c r="BY1815" s="113"/>
      <c r="BZ1815" s="113"/>
      <c r="CA1815" s="67"/>
      <c r="CB1815" s="113"/>
      <c r="CC1815" s="69">
        <f>SUM(Table25[[#This Row],[Contract Amount FY00]:[Contract Amount FY50]])</f>
        <v>10113</v>
      </c>
      <c r="CD1815" s="114"/>
    </row>
    <row r="1816" spans="1:82" x14ac:dyDescent="0.25">
      <c r="A1816" s="122" t="s">
        <v>1959</v>
      </c>
      <c r="B1816" s="122" t="s">
        <v>286</v>
      </c>
      <c r="C1816" s="122" t="s">
        <v>1680</v>
      </c>
      <c r="E1816" s="26" t="str">
        <f>IFERROR(IF(VLOOKUP(Table25[[#This Row],[Contract No.]],Table3[#All],3,FALSE)="","No","Yes"),"")</f>
        <v>No</v>
      </c>
      <c r="F1816" s="107" t="str">
        <f>IFERROR(VLOOKUP(Table25[[#This Row],[Contract No.]],Table3[#All],3,FALSE),"")</f>
        <v/>
      </c>
      <c r="G1816" s="107" t="str">
        <f>IFERROR(IF(Table25[[#This Row],[Cooperative Purchase
(Yes/No)]]="Yes","Yes",IF(VLOOKUP(Table25[[#This Row],[Contract No.]],Table3[#All],1,FALSE)=Table25[[#This Row],[Contract No.]],"Yes","No")),"No")</f>
        <v>Yes</v>
      </c>
      <c r="H1816" s="51">
        <f>IFERROR(VLOOKUP(Table25[[#This Row],[Contract No.]],Table3[#All],4,FALSE),"")</f>
        <v>42401</v>
      </c>
      <c r="I1816" s="28">
        <f>IFERROR(IF(AND(MONTH(Table25[[#This Row],[Contract Start Date]])&gt;6,MONTH(Table25[[#This Row],[Contract Start Date]])&lt;=12),YEAR(Table25[[#This Row],[Contract Start Date]])+1,YEAR(Table25[[#This Row],[Contract Start Date]])),"")</f>
        <v>2016</v>
      </c>
      <c r="J1816" s="108">
        <f>Table25[[#This Row],[FY Formula start]]</f>
        <v>2016</v>
      </c>
      <c r="K1816" s="59" t="str">
        <f>"FY"&amp;" "&amp;Table25[[#This Row],[Year Start]]</f>
        <v>FY 2016</v>
      </c>
      <c r="L1816" s="109">
        <f>IFERROR(VLOOKUP(Table25[[#This Row],[Contract No.]],Table3[#All],5,FALSE),"")</f>
        <v>72717</v>
      </c>
      <c r="M1816" s="110">
        <f>IFERROR(IF(Table25[[#This Row],[Contract End Date]]="99/99/9999","No End",IF(AND(MONTH(Table25[[#This Row],[Contract End Date]])&gt;6,MONTH(Table25[[#This Row],[Contract End Date]])&lt;=12),YEAR(Table25[[#This Row],[Contract End Date]])+1,YEAR(Table25[[#This Row],[Contract End Date]]))),"")</f>
        <v>2099</v>
      </c>
      <c r="N1816" s="111">
        <f>Table25[[#This Row],[FY Formula end]]</f>
        <v>2099</v>
      </c>
      <c r="O1816" s="112" t="str">
        <f>IF(Table25[[#This Row],[Year End]]="No End","No End","FY"&amp;" "&amp;Table25[[#This Row],[Year End]])</f>
        <v>FY 2099</v>
      </c>
      <c r="P1816" s="27"/>
      <c r="Q1816" s="104">
        <f>_xlfn.IFNA(IF($B1816="","",VLOOKUP($B1816,'SWC Towers'!$A:$Q,$Q$2,FALSE)),"")</f>
        <v>0.5</v>
      </c>
      <c r="R1816" s="106" t="str">
        <f>_xlfn.IFNA(IF($B1816="","",VLOOKUP($B1816,'SWC Towers'!$A:$Q,$R$2,FALSE)),"")</f>
        <v/>
      </c>
      <c r="S1816" s="106" t="str">
        <f>_xlfn.IFNA(IF($B1816="","",VLOOKUP($B1816,'SWC Towers'!$A:$Q,$S$2,FALSE)),"")</f>
        <v/>
      </c>
      <c r="T1816" s="106">
        <f>_xlfn.IFNA(IF($B1816="","",VLOOKUP($B1816,'SWC Towers'!$A:$Q,$T$2,FALSE)),"")</f>
        <v>0.5</v>
      </c>
      <c r="U1816" s="104" t="str">
        <f>_xlfn.IFNA(IF($B1816="","",VLOOKUP($B1816,'SWC Towers'!$A:$Q,$U$2,FALSE)),"")</f>
        <v/>
      </c>
      <c r="V1816" s="104" t="str">
        <f>_xlfn.IFNA(IF($B1816="","",VLOOKUP($B1816,'SWC Towers'!$A:$Q,$V$2,FALSE)),"")</f>
        <v/>
      </c>
      <c r="W1816" s="104" t="str">
        <f>_xlfn.IFNA(IF($B1816="","",VLOOKUP($B1816,'SWC Towers'!$A:$Q,$W$2,FALSE)),"")</f>
        <v/>
      </c>
      <c r="X1816" s="104" t="str">
        <f>_xlfn.IFNA(IF($B1816="","",VLOOKUP($B1816,'SWC Towers'!$A:$Q,$X$2,FALSE)),"")</f>
        <v/>
      </c>
      <c r="Y1816" s="104" t="str">
        <f>_xlfn.IFNA(IF($B1816="","",VLOOKUP($B1816,'SWC Towers'!$A:$Q,$Y$2,FALSE)),"")</f>
        <v/>
      </c>
      <c r="Z1816" s="104" t="str">
        <f>_xlfn.IFNA(IF($B1816="","",VLOOKUP($B1816,'SWC Towers'!$A:$Q,$Z$2,FALSE)),"")</f>
        <v/>
      </c>
      <c r="AA1816" s="104" t="str">
        <f>_xlfn.IFNA(IF($B1816="","",VLOOKUP($B1816,'SWC Towers'!$A:$Q,$AA$2,FALSE)),"")</f>
        <v/>
      </c>
      <c r="AB1816" s="106" t="str">
        <f>_xlfn.IFNA(IF($B1816="","",VLOOKUP($B1816,'SWC Towers'!$A:$Q,$AB$2,FALSE)),"")</f>
        <v/>
      </c>
      <c r="AC1816" s="20">
        <f>SUM(Table25[[#This Row],[IT Tower: Application]:[Other/Non-IT ]])</f>
        <v>1</v>
      </c>
      <c r="AD1816" s="67"/>
      <c r="AE1816" s="67"/>
      <c r="AF1816" s="67"/>
      <c r="AG1816" s="67"/>
      <c r="AH1816" s="67"/>
      <c r="AI1816" s="67"/>
      <c r="AJ1816" s="67"/>
      <c r="AK1816" s="67"/>
      <c r="AL1816" s="67"/>
      <c r="AM1816" s="67"/>
      <c r="AN1816" s="67"/>
      <c r="AO1816" s="67"/>
      <c r="AP1816" s="67"/>
      <c r="AQ1816" s="67"/>
      <c r="AR1816" s="67"/>
      <c r="AS1816" s="67"/>
      <c r="AT1816" s="67"/>
      <c r="AU1816" s="67"/>
      <c r="AV1816" s="67"/>
      <c r="AW1816" s="67">
        <v>47338</v>
      </c>
      <c r="AX1816" s="67">
        <v>40021</v>
      </c>
      <c r="AY1816" s="67">
        <v>4118</v>
      </c>
      <c r="AZ1816" s="67">
        <v>1429</v>
      </c>
      <c r="BA1816" s="67">
        <v>2674</v>
      </c>
      <c r="BB1816" s="113">
        <v>3237</v>
      </c>
      <c r="BC1816" s="113">
        <v>7079</v>
      </c>
      <c r="BD1816" s="113"/>
      <c r="BE1816" s="113"/>
      <c r="BF1816" s="113"/>
      <c r="BG1816" s="113"/>
      <c r="BH1816" s="113"/>
      <c r="BI1816" s="113"/>
      <c r="BJ1816" s="113"/>
      <c r="BK1816" s="113"/>
      <c r="BL1816" s="113"/>
      <c r="BM1816" s="113"/>
      <c r="BN1816" s="113"/>
      <c r="BO1816" s="113"/>
      <c r="BP1816" s="113"/>
      <c r="BQ1816" s="113"/>
      <c r="BR1816" s="113"/>
      <c r="BS1816" s="113"/>
      <c r="BT1816" s="113"/>
      <c r="BU1816" s="113"/>
      <c r="BV1816" s="113"/>
      <c r="BW1816" s="113"/>
      <c r="BX1816" s="113"/>
      <c r="BY1816" s="113"/>
      <c r="BZ1816" s="113"/>
      <c r="CA1816" s="67"/>
      <c r="CB1816" s="113"/>
      <c r="CC1816" s="69">
        <f>SUM(Table25[[#This Row],[Contract Amount FY00]:[Contract Amount FY50]])</f>
        <v>105896</v>
      </c>
      <c r="CD1816" s="114"/>
    </row>
    <row r="1817" spans="1:82" x14ac:dyDescent="0.25">
      <c r="A1817" s="122" t="s">
        <v>1959</v>
      </c>
      <c r="B1817" s="122" t="s">
        <v>286</v>
      </c>
      <c r="C1817" s="122" t="s">
        <v>1288</v>
      </c>
      <c r="E1817" s="26" t="str">
        <f>IFERROR(IF(VLOOKUP(Table25[[#This Row],[Contract No.]],Table3[#All],3,FALSE)="","No","Yes"),"")</f>
        <v>No</v>
      </c>
      <c r="F1817" s="107" t="str">
        <f>IFERROR(VLOOKUP(Table25[[#This Row],[Contract No.]],Table3[#All],3,FALSE),"")</f>
        <v/>
      </c>
      <c r="G1817" s="107" t="str">
        <f>IFERROR(IF(Table25[[#This Row],[Cooperative Purchase
(Yes/No)]]="Yes","Yes",IF(VLOOKUP(Table25[[#This Row],[Contract No.]],Table3[#All],1,FALSE)=Table25[[#This Row],[Contract No.]],"Yes","No")),"No")</f>
        <v>Yes</v>
      </c>
      <c r="H1817" s="51">
        <f>IFERROR(VLOOKUP(Table25[[#This Row],[Contract No.]],Table3[#All],4,FALSE),"")</f>
        <v>42401</v>
      </c>
      <c r="I1817" s="28">
        <f>IFERROR(IF(AND(MONTH(Table25[[#This Row],[Contract Start Date]])&gt;6,MONTH(Table25[[#This Row],[Contract Start Date]])&lt;=12),YEAR(Table25[[#This Row],[Contract Start Date]])+1,YEAR(Table25[[#This Row],[Contract Start Date]])),"")</f>
        <v>2016</v>
      </c>
      <c r="J1817" s="108">
        <f>Table25[[#This Row],[FY Formula start]]</f>
        <v>2016</v>
      </c>
      <c r="K1817" s="59" t="str">
        <f>"FY"&amp;" "&amp;Table25[[#This Row],[Year Start]]</f>
        <v>FY 2016</v>
      </c>
      <c r="L1817" s="109">
        <f>IFERROR(VLOOKUP(Table25[[#This Row],[Contract No.]],Table3[#All],5,FALSE),"")</f>
        <v>72717</v>
      </c>
      <c r="M1817" s="110">
        <f>IFERROR(IF(Table25[[#This Row],[Contract End Date]]="99/99/9999","No End",IF(AND(MONTH(Table25[[#This Row],[Contract End Date]])&gt;6,MONTH(Table25[[#This Row],[Contract End Date]])&lt;=12),YEAR(Table25[[#This Row],[Contract End Date]])+1,YEAR(Table25[[#This Row],[Contract End Date]]))),"")</f>
        <v>2099</v>
      </c>
      <c r="N1817" s="111">
        <f>Table25[[#This Row],[FY Formula end]]</f>
        <v>2099</v>
      </c>
      <c r="O1817" s="112" t="str">
        <f>IF(Table25[[#This Row],[Year End]]="No End","No End","FY"&amp;" "&amp;Table25[[#This Row],[Year End]])</f>
        <v>FY 2099</v>
      </c>
      <c r="P1817" s="27"/>
      <c r="Q1817" s="104">
        <f>_xlfn.IFNA(IF($B1817="","",VLOOKUP($B1817,'SWC Towers'!$A:$Q,$Q$2,FALSE)),"")</f>
        <v>0.5</v>
      </c>
      <c r="R1817" s="106" t="str">
        <f>_xlfn.IFNA(IF($B1817="","",VLOOKUP($B1817,'SWC Towers'!$A:$Q,$R$2,FALSE)),"")</f>
        <v/>
      </c>
      <c r="S1817" s="106" t="str">
        <f>_xlfn.IFNA(IF($B1817="","",VLOOKUP($B1817,'SWC Towers'!$A:$Q,$S$2,FALSE)),"")</f>
        <v/>
      </c>
      <c r="T1817" s="106">
        <f>_xlfn.IFNA(IF($B1817="","",VLOOKUP($B1817,'SWC Towers'!$A:$Q,$T$2,FALSE)),"")</f>
        <v>0.5</v>
      </c>
      <c r="U1817" s="104" t="str">
        <f>_xlfn.IFNA(IF($B1817="","",VLOOKUP($B1817,'SWC Towers'!$A:$Q,$U$2,FALSE)),"")</f>
        <v/>
      </c>
      <c r="V1817" s="104" t="str">
        <f>_xlfn.IFNA(IF($B1817="","",VLOOKUP($B1817,'SWC Towers'!$A:$Q,$V$2,FALSE)),"")</f>
        <v/>
      </c>
      <c r="W1817" s="104" t="str">
        <f>_xlfn.IFNA(IF($B1817="","",VLOOKUP($B1817,'SWC Towers'!$A:$Q,$W$2,FALSE)),"")</f>
        <v/>
      </c>
      <c r="X1817" s="104" t="str">
        <f>_xlfn.IFNA(IF($B1817="","",VLOOKUP($B1817,'SWC Towers'!$A:$Q,$X$2,FALSE)),"")</f>
        <v/>
      </c>
      <c r="Y1817" s="104" t="str">
        <f>_xlfn.IFNA(IF($B1817="","",VLOOKUP($B1817,'SWC Towers'!$A:$Q,$Y$2,FALSE)),"")</f>
        <v/>
      </c>
      <c r="Z1817" s="104" t="str">
        <f>_xlfn.IFNA(IF($B1817="","",VLOOKUP($B1817,'SWC Towers'!$A:$Q,$Z$2,FALSE)),"")</f>
        <v/>
      </c>
      <c r="AA1817" s="104" t="str">
        <f>_xlfn.IFNA(IF($B1817="","",VLOOKUP($B1817,'SWC Towers'!$A:$Q,$AA$2,FALSE)),"")</f>
        <v/>
      </c>
      <c r="AB1817" s="106" t="str">
        <f>_xlfn.IFNA(IF($B1817="","",VLOOKUP($B1817,'SWC Towers'!$A:$Q,$AB$2,FALSE)),"")</f>
        <v/>
      </c>
      <c r="AC1817" s="20">
        <f>SUM(Table25[[#This Row],[IT Tower: Application]:[Other/Non-IT ]])</f>
        <v>1</v>
      </c>
      <c r="AD1817" s="67"/>
      <c r="AE1817" s="67"/>
      <c r="AF1817" s="67"/>
      <c r="AG1817" s="67"/>
      <c r="AH1817" s="67"/>
      <c r="AI1817" s="67"/>
      <c r="AJ1817" s="67"/>
      <c r="AK1817" s="67"/>
      <c r="AL1817" s="67"/>
      <c r="AM1817" s="67"/>
      <c r="AN1817" s="67"/>
      <c r="AO1817" s="67"/>
      <c r="AP1817" s="67"/>
      <c r="AQ1817" s="67"/>
      <c r="AR1817" s="67"/>
      <c r="AS1817" s="67"/>
      <c r="AT1817" s="67">
        <v>0</v>
      </c>
      <c r="AU1817" s="67">
        <v>451905</v>
      </c>
      <c r="AV1817" s="67">
        <v>208968</v>
      </c>
      <c r="AW1817" s="67">
        <v>447811</v>
      </c>
      <c r="AX1817" s="67">
        <v>827347</v>
      </c>
      <c r="AY1817" s="67">
        <v>481046</v>
      </c>
      <c r="AZ1817" s="67">
        <v>498071</v>
      </c>
      <c r="BA1817" s="67">
        <v>0</v>
      </c>
      <c r="BB1817" s="113"/>
      <c r="BC1817" s="113"/>
      <c r="BD1817" s="113"/>
      <c r="BE1817" s="113"/>
      <c r="BF1817" s="113"/>
      <c r="BG1817" s="113"/>
      <c r="BH1817" s="113"/>
      <c r="BI1817" s="113"/>
      <c r="BJ1817" s="113"/>
      <c r="BK1817" s="113"/>
      <c r="BL1817" s="113"/>
      <c r="BM1817" s="113"/>
      <c r="BN1817" s="113"/>
      <c r="BO1817" s="113"/>
      <c r="BP1817" s="113"/>
      <c r="BQ1817" s="113"/>
      <c r="BR1817" s="113"/>
      <c r="BS1817" s="113"/>
      <c r="BT1817" s="113"/>
      <c r="BU1817" s="113"/>
      <c r="BV1817" s="113"/>
      <c r="BW1817" s="113"/>
      <c r="BX1817" s="113"/>
      <c r="BY1817" s="113"/>
      <c r="BZ1817" s="113"/>
      <c r="CA1817" s="67"/>
      <c r="CB1817" s="113"/>
      <c r="CC1817" s="69">
        <f>SUM(Table25[[#This Row],[Contract Amount FY00]:[Contract Amount FY50]])</f>
        <v>2915148</v>
      </c>
      <c r="CD1817" s="114"/>
    </row>
    <row r="1818" spans="1:82" x14ac:dyDescent="0.25">
      <c r="A1818" s="122" t="s">
        <v>1959</v>
      </c>
      <c r="B1818" s="122" t="s">
        <v>2246</v>
      </c>
      <c r="C1818" s="122" t="s">
        <v>379</v>
      </c>
      <c r="E1818" s="26" t="str">
        <f>IFERROR(IF(VLOOKUP(Table25[[#This Row],[Contract No.]],Table3[#All],3,FALSE)="","No","Yes"),"")</f>
        <v>No</v>
      </c>
      <c r="F1818" s="107" t="str">
        <f>IFERROR(VLOOKUP(Table25[[#This Row],[Contract No.]],Table3[#All],3,FALSE),"")</f>
        <v/>
      </c>
      <c r="G1818" s="107" t="str">
        <f>IFERROR(IF(Table25[[#This Row],[Cooperative Purchase
(Yes/No)]]="Yes","Yes",IF(VLOOKUP(Table25[[#This Row],[Contract No.]],Table3[#All],1,FALSE)=Table25[[#This Row],[Contract No.]],"Yes","No")),"No")</f>
        <v>Yes</v>
      </c>
      <c r="H1818" s="51">
        <f>IFERROR(VLOOKUP(Table25[[#This Row],[Contract No.]],Table3[#All],4,FALSE),"")</f>
        <v>44470</v>
      </c>
      <c r="I1818" s="28">
        <f>IFERROR(IF(AND(MONTH(Table25[[#This Row],[Contract Start Date]])&gt;6,MONTH(Table25[[#This Row],[Contract Start Date]])&lt;=12),YEAR(Table25[[#This Row],[Contract Start Date]])+1,YEAR(Table25[[#This Row],[Contract Start Date]])),"")</f>
        <v>2022</v>
      </c>
      <c r="J1818" s="108">
        <f>Table25[[#This Row],[FY Formula start]]</f>
        <v>2022</v>
      </c>
      <c r="K1818" s="59" t="str">
        <f>"FY"&amp;" "&amp;Table25[[#This Row],[Year Start]]</f>
        <v>FY 2022</v>
      </c>
      <c r="L1818" s="109">
        <f>IFERROR(VLOOKUP(Table25[[#This Row],[Contract No.]],Table3[#All],5,FALSE),"")</f>
        <v>46295</v>
      </c>
      <c r="M1818" s="110">
        <f>IFERROR(IF(Table25[[#This Row],[Contract End Date]]="99/99/9999","No End",IF(AND(MONTH(Table25[[#This Row],[Contract End Date]])&gt;6,MONTH(Table25[[#This Row],[Contract End Date]])&lt;=12),YEAR(Table25[[#This Row],[Contract End Date]])+1,YEAR(Table25[[#This Row],[Contract End Date]]))),"")</f>
        <v>2027</v>
      </c>
      <c r="N1818" s="111">
        <f>Table25[[#This Row],[FY Formula end]]</f>
        <v>2027</v>
      </c>
      <c r="O1818" s="112" t="str">
        <f>IF(Table25[[#This Row],[Year End]]="No End","No End","FY"&amp;" "&amp;Table25[[#This Row],[Year End]])</f>
        <v>FY 2027</v>
      </c>
      <c r="P1818" s="27"/>
      <c r="Q1818" s="104">
        <f>_xlfn.IFNA(IF($B1818="","",VLOOKUP($B1818,'SWC Towers'!$A:$Q,$Q$2,FALSE)),"")</f>
        <v>0.8</v>
      </c>
      <c r="R1818" s="106" t="str">
        <f>_xlfn.IFNA(IF($B1818="","",VLOOKUP($B1818,'SWC Towers'!$A:$Q,$R$2,FALSE)),"")</f>
        <v/>
      </c>
      <c r="S1818" s="106" t="str">
        <f>_xlfn.IFNA(IF($B1818="","",VLOOKUP($B1818,'SWC Towers'!$A:$Q,$S$2,FALSE)),"")</f>
        <v/>
      </c>
      <c r="T1818" s="106">
        <f>_xlfn.IFNA(IF($B1818="","",VLOOKUP($B1818,'SWC Towers'!$A:$Q,$T$2,FALSE)),"")</f>
        <v>0.1</v>
      </c>
      <c r="U1818" s="104" t="str">
        <f>_xlfn.IFNA(IF($B1818="","",VLOOKUP($B1818,'SWC Towers'!$A:$Q,$U$2,FALSE)),"")</f>
        <v/>
      </c>
      <c r="V1818" s="104" t="str">
        <f>_xlfn.IFNA(IF($B1818="","",VLOOKUP($B1818,'SWC Towers'!$A:$Q,$V$2,FALSE)),"")</f>
        <v/>
      </c>
      <c r="W1818" s="104" t="str">
        <f>_xlfn.IFNA(IF($B1818="","",VLOOKUP($B1818,'SWC Towers'!$A:$Q,$W$2,FALSE)),"")</f>
        <v/>
      </c>
      <c r="X1818" s="104" t="str">
        <f>_xlfn.IFNA(IF($B1818="","",VLOOKUP($B1818,'SWC Towers'!$A:$Q,$X$2,FALSE)),"")</f>
        <v/>
      </c>
      <c r="Y1818" s="104">
        <f>_xlfn.IFNA(IF($B1818="","",VLOOKUP($B1818,'SWC Towers'!$A:$Q,$Y$2,FALSE)),"")</f>
        <v>0.1</v>
      </c>
      <c r="Z1818" s="104" t="str">
        <f>_xlfn.IFNA(IF($B1818="","",VLOOKUP($B1818,'SWC Towers'!$A:$Q,$Z$2,FALSE)),"")</f>
        <v/>
      </c>
      <c r="AA1818" s="104" t="str">
        <f>_xlfn.IFNA(IF($B1818="","",VLOOKUP($B1818,'SWC Towers'!$A:$Q,$AA$2,FALSE)),"")</f>
        <v/>
      </c>
      <c r="AB1818" s="106" t="str">
        <f>_xlfn.IFNA(IF($B1818="","",VLOOKUP($B1818,'SWC Towers'!$A:$Q,$AB$2,FALSE)),"")</f>
        <v/>
      </c>
      <c r="AC1818" s="20">
        <f>SUM(Table25[[#This Row],[IT Tower: Application]:[Other/Non-IT ]])</f>
        <v>1</v>
      </c>
      <c r="AD1818" s="67"/>
      <c r="AE1818" s="67"/>
      <c r="AF1818" s="67"/>
      <c r="AG1818" s="67"/>
      <c r="AH1818" s="67"/>
      <c r="AI1818" s="67"/>
      <c r="AJ1818" s="67"/>
      <c r="AK1818" s="67"/>
      <c r="AL1818" s="67"/>
      <c r="AM1818" s="67"/>
      <c r="AN1818" s="67"/>
      <c r="AO1818" s="67"/>
      <c r="AP1818" s="67"/>
      <c r="AQ1818" s="67"/>
      <c r="AR1818" s="67"/>
      <c r="AS1818" s="67"/>
      <c r="AT1818" s="67"/>
      <c r="AU1818" s="67"/>
      <c r="AV1818" s="67"/>
      <c r="AW1818" s="67"/>
      <c r="AX1818" s="67"/>
      <c r="AY1818" s="67"/>
      <c r="AZ1818" s="67">
        <v>60963</v>
      </c>
      <c r="BA1818" s="67">
        <v>98182</v>
      </c>
      <c r="BB1818" s="113">
        <v>160786</v>
      </c>
      <c r="BC1818" s="113">
        <v>63038</v>
      </c>
      <c r="BD1818" s="113"/>
      <c r="BE1818" s="113"/>
      <c r="BF1818" s="113"/>
      <c r="BG1818" s="113"/>
      <c r="BH1818" s="113"/>
      <c r="BI1818" s="113"/>
      <c r="BJ1818" s="113"/>
      <c r="BK1818" s="113"/>
      <c r="BL1818" s="113"/>
      <c r="BM1818" s="113"/>
      <c r="BN1818" s="113"/>
      <c r="BO1818" s="113"/>
      <c r="BP1818" s="113"/>
      <c r="BQ1818" s="113"/>
      <c r="BR1818" s="113"/>
      <c r="BS1818" s="113"/>
      <c r="BT1818" s="113"/>
      <c r="BU1818" s="113"/>
      <c r="BV1818" s="113"/>
      <c r="BW1818" s="113"/>
      <c r="BX1818" s="113"/>
      <c r="BY1818" s="113"/>
      <c r="BZ1818" s="113"/>
      <c r="CA1818" s="67"/>
      <c r="CB1818" s="113"/>
      <c r="CC1818" s="69">
        <f>SUM(Table25[[#This Row],[Contract Amount FY00]:[Contract Amount FY50]])</f>
        <v>382969</v>
      </c>
      <c r="CD1818" s="114"/>
    </row>
    <row r="1819" spans="1:82" x14ac:dyDescent="0.25">
      <c r="A1819" s="122" t="s">
        <v>1959</v>
      </c>
      <c r="B1819" s="122" t="s">
        <v>3013</v>
      </c>
      <c r="C1819" s="122" t="s">
        <v>279</v>
      </c>
      <c r="E1819" s="26" t="str">
        <f>IFERROR(IF(VLOOKUP(Table25[[#This Row],[Contract No.]],Table3[#All],3,FALSE)="","No","Yes"),"")</f>
        <v>Yes</v>
      </c>
      <c r="F1819" s="107" t="str">
        <f>IFERROR(VLOOKUP(Table25[[#This Row],[Contract No.]],Table3[#All],3,FALSE),"")</f>
        <v>NASPO</v>
      </c>
      <c r="G1819" s="107" t="str">
        <f>IFERROR(IF(Table25[[#This Row],[Cooperative Purchase
(Yes/No)]]="Yes","Yes",IF(VLOOKUP(Table25[[#This Row],[Contract No.]],Table3[#All],1,FALSE)=Table25[[#This Row],[Contract No.]],"Yes","No")),"No")</f>
        <v>Yes</v>
      </c>
      <c r="H1819" s="51">
        <f>IFERROR(VLOOKUP(Table25[[#This Row],[Contract No.]],Table3[#All],4,FALSE),"")</f>
        <v>44926</v>
      </c>
      <c r="I1819" s="28">
        <f>IFERROR(IF(AND(MONTH(Table25[[#This Row],[Contract Start Date]])&gt;6,MONTH(Table25[[#This Row],[Contract Start Date]])&lt;=12),YEAR(Table25[[#This Row],[Contract Start Date]])+1,YEAR(Table25[[#This Row],[Contract Start Date]])),"")</f>
        <v>2023</v>
      </c>
      <c r="J1819" s="108">
        <f>Table25[[#This Row],[FY Formula start]]</f>
        <v>2023</v>
      </c>
      <c r="K1819" s="59" t="str">
        <f>"FY"&amp;" "&amp;Table25[[#This Row],[Year Start]]</f>
        <v>FY 2023</v>
      </c>
      <c r="L1819" s="109">
        <f>IFERROR(VLOOKUP(Table25[[#This Row],[Contract No.]],Table3[#All],5,FALSE),"")</f>
        <v>46501</v>
      </c>
      <c r="M1819" s="110">
        <f>IFERROR(IF(Table25[[#This Row],[Contract End Date]]="99/99/9999","No End",IF(AND(MONTH(Table25[[#This Row],[Contract End Date]])&gt;6,MONTH(Table25[[#This Row],[Contract End Date]])&lt;=12),YEAR(Table25[[#This Row],[Contract End Date]])+1,YEAR(Table25[[#This Row],[Contract End Date]]))),"")</f>
        <v>2027</v>
      </c>
      <c r="N1819" s="111">
        <f>Table25[[#This Row],[FY Formula end]]</f>
        <v>2027</v>
      </c>
      <c r="O1819" s="112" t="str">
        <f>IF(Table25[[#This Row],[Year End]]="No End","No End","FY"&amp;" "&amp;Table25[[#This Row],[Year End]])</f>
        <v>FY 2027</v>
      </c>
      <c r="P1819" s="27"/>
      <c r="Q1819" s="104">
        <f>_xlfn.IFNA(IF($B1819="","",VLOOKUP($B1819,'SWC Towers'!$A:$Q,$Q$2,FALSE)),"")</f>
        <v>0.3</v>
      </c>
      <c r="R1819" s="106" t="str">
        <f>_xlfn.IFNA(IF($B1819="","",VLOOKUP($B1819,'SWC Towers'!$A:$Q,$R$2,FALSE)),"")</f>
        <v/>
      </c>
      <c r="S1819" s="106">
        <f>_xlfn.IFNA(IF($B1819="","",VLOOKUP($B1819,'SWC Towers'!$A:$Q,$S$2,FALSE)),"")</f>
        <v>0.1</v>
      </c>
      <c r="T1819" s="106" t="str">
        <f>_xlfn.IFNA(IF($B1819="","",VLOOKUP($B1819,'SWC Towers'!$A:$Q,$T$2,FALSE)),"")</f>
        <v/>
      </c>
      <c r="U1819" s="104">
        <f>_xlfn.IFNA(IF($B1819="","",VLOOKUP($B1819,'SWC Towers'!$A:$Q,$U$2,FALSE)),"")</f>
        <v>0.6</v>
      </c>
      <c r="V1819" s="104" t="str">
        <f>_xlfn.IFNA(IF($B1819="","",VLOOKUP($B1819,'SWC Towers'!$A:$Q,$V$2,FALSE)),"")</f>
        <v/>
      </c>
      <c r="W1819" s="104" t="str">
        <f>_xlfn.IFNA(IF($B1819="","",VLOOKUP($B1819,'SWC Towers'!$A:$Q,$W$2,FALSE)),"")</f>
        <v/>
      </c>
      <c r="X1819" s="104" t="str">
        <f>_xlfn.IFNA(IF($B1819="","",VLOOKUP($B1819,'SWC Towers'!$A:$Q,$X$2,FALSE)),"")</f>
        <v/>
      </c>
      <c r="Y1819" s="104" t="str">
        <f>_xlfn.IFNA(IF($B1819="","",VLOOKUP($B1819,'SWC Towers'!$A:$Q,$Y$2,FALSE)),"")</f>
        <v/>
      </c>
      <c r="Z1819" s="104" t="str">
        <f>_xlfn.IFNA(IF($B1819="","",VLOOKUP($B1819,'SWC Towers'!$A:$Q,$Z$2,FALSE)),"")</f>
        <v/>
      </c>
      <c r="AA1819" s="104" t="str">
        <f>_xlfn.IFNA(IF($B1819="","",VLOOKUP($B1819,'SWC Towers'!$A:$Q,$AA$2,FALSE)),"")</f>
        <v/>
      </c>
      <c r="AB1819" s="106" t="str">
        <f>_xlfn.IFNA(IF($B1819="","",VLOOKUP($B1819,'SWC Towers'!$A:$Q,$AB$2,FALSE)),"")</f>
        <v/>
      </c>
      <c r="AC1819" s="20">
        <f>SUM(Table25[[#This Row],[IT Tower: Application]:[Other/Non-IT ]])</f>
        <v>1</v>
      </c>
      <c r="AD1819" s="67"/>
      <c r="AE1819" s="67"/>
      <c r="AF1819" s="67"/>
      <c r="AG1819" s="67"/>
      <c r="AH1819" s="67"/>
      <c r="AI1819" s="67"/>
      <c r="AJ1819" s="67"/>
      <c r="AK1819" s="67"/>
      <c r="AL1819" s="67"/>
      <c r="AM1819" s="67"/>
      <c r="AN1819" s="67"/>
      <c r="AO1819" s="67"/>
      <c r="AP1819" s="67"/>
      <c r="AQ1819" s="67"/>
      <c r="AR1819" s="67"/>
      <c r="AS1819" s="67"/>
      <c r="AT1819" s="67"/>
      <c r="AU1819" s="67"/>
      <c r="AV1819" s="67"/>
      <c r="AW1819" s="67"/>
      <c r="AX1819" s="67"/>
      <c r="AY1819" s="67"/>
      <c r="AZ1819" s="67"/>
      <c r="BA1819" s="67">
        <v>309</v>
      </c>
      <c r="BB1819" s="113">
        <v>20168</v>
      </c>
      <c r="BC1819" s="113">
        <v>26105</v>
      </c>
      <c r="BD1819" s="113"/>
      <c r="BE1819" s="113"/>
      <c r="BF1819" s="113"/>
      <c r="BG1819" s="113"/>
      <c r="BH1819" s="113"/>
      <c r="BI1819" s="113"/>
      <c r="BJ1819" s="113"/>
      <c r="BK1819" s="113"/>
      <c r="BL1819" s="113"/>
      <c r="BM1819" s="113"/>
      <c r="BN1819" s="113"/>
      <c r="BO1819" s="113"/>
      <c r="BP1819" s="113"/>
      <c r="BQ1819" s="113"/>
      <c r="BR1819" s="113"/>
      <c r="BS1819" s="113"/>
      <c r="BT1819" s="113"/>
      <c r="BU1819" s="113"/>
      <c r="BV1819" s="113"/>
      <c r="BW1819" s="113"/>
      <c r="BX1819" s="113"/>
      <c r="BY1819" s="113"/>
      <c r="BZ1819" s="113"/>
      <c r="CA1819" s="67"/>
      <c r="CB1819" s="113"/>
      <c r="CC1819" s="69">
        <f>SUM(Table25[[#This Row],[Contract Amount FY00]:[Contract Amount FY50]])</f>
        <v>46582</v>
      </c>
      <c r="CD1819" s="114"/>
    </row>
    <row r="1820" spans="1:82" x14ac:dyDescent="0.25">
      <c r="A1820" s="122" t="s">
        <v>1960</v>
      </c>
      <c r="B1820" s="122" t="s">
        <v>533</v>
      </c>
      <c r="C1820" s="122" t="s">
        <v>3187</v>
      </c>
      <c r="E1820" s="26" t="str">
        <f>IFERROR(IF(VLOOKUP(Table25[[#This Row],[Contract No.]],Table3[#All],3,FALSE)="","No","Yes"),"")</f>
        <v>No</v>
      </c>
      <c r="F1820" s="107" t="str">
        <f>IFERROR(VLOOKUP(Table25[[#This Row],[Contract No.]],Table3[#All],3,FALSE),"")</f>
        <v/>
      </c>
      <c r="G1820" s="107" t="str">
        <f>IFERROR(IF(Table25[[#This Row],[Cooperative Purchase
(Yes/No)]]="Yes","Yes",IF(VLOOKUP(Table25[[#This Row],[Contract No.]],Table3[#All],1,FALSE)=Table25[[#This Row],[Contract No.]],"Yes","No")),"No")</f>
        <v>Yes</v>
      </c>
      <c r="H1820" s="51">
        <f>IFERROR(VLOOKUP(Table25[[#This Row],[Contract No.]],Table3[#All],4,FALSE),"")</f>
        <v>43556</v>
      </c>
      <c r="I1820" s="28">
        <f>IFERROR(IF(AND(MONTH(Table25[[#This Row],[Contract Start Date]])&gt;6,MONTH(Table25[[#This Row],[Contract Start Date]])&lt;=12),YEAR(Table25[[#This Row],[Contract Start Date]])+1,YEAR(Table25[[#This Row],[Contract Start Date]])),"")</f>
        <v>2019</v>
      </c>
      <c r="J1820" s="108">
        <f>Table25[[#This Row],[FY Formula start]]</f>
        <v>2019</v>
      </c>
      <c r="K1820" s="59" t="str">
        <f>"FY"&amp;" "&amp;Table25[[#This Row],[Year Start]]</f>
        <v>FY 2019</v>
      </c>
      <c r="L1820" s="109">
        <f>IFERROR(VLOOKUP(Table25[[#This Row],[Contract No.]],Table3[#All],5,FALSE),"")</f>
        <v>45747</v>
      </c>
      <c r="M1820" s="110">
        <f>IFERROR(IF(Table25[[#This Row],[Contract End Date]]="99/99/9999","No End",IF(AND(MONTH(Table25[[#This Row],[Contract End Date]])&gt;6,MONTH(Table25[[#This Row],[Contract End Date]])&lt;=12),YEAR(Table25[[#This Row],[Contract End Date]])+1,YEAR(Table25[[#This Row],[Contract End Date]]))),"")</f>
        <v>2025</v>
      </c>
      <c r="N1820" s="111">
        <f>Table25[[#This Row],[FY Formula end]]</f>
        <v>2025</v>
      </c>
      <c r="O1820" s="112" t="str">
        <f>IF(Table25[[#This Row],[Year End]]="No End","No End","FY"&amp;" "&amp;Table25[[#This Row],[Year End]])</f>
        <v>FY 2025</v>
      </c>
      <c r="P1820" s="27"/>
      <c r="Q1820" s="104">
        <f>_xlfn.IFNA(IF($B1820="","",VLOOKUP($B1820,'SWC Towers'!$A:$Q,$Q$2,FALSE)),"")</f>
        <v>0.2</v>
      </c>
      <c r="R1820" s="106">
        <f>_xlfn.IFNA(IF($B1820="","",VLOOKUP($B1820,'SWC Towers'!$A:$Q,$R$2,FALSE)),"")</f>
        <v>0.2</v>
      </c>
      <c r="S1820" s="106" t="str">
        <f>_xlfn.IFNA(IF($B1820="","",VLOOKUP($B1820,'SWC Towers'!$A:$Q,$S$2,FALSE)),"")</f>
        <v/>
      </c>
      <c r="T1820" s="106" t="str">
        <f>_xlfn.IFNA(IF($B1820="","",VLOOKUP($B1820,'SWC Towers'!$A:$Q,$T$2,FALSE)),"")</f>
        <v/>
      </c>
      <c r="U1820" s="104">
        <f>_xlfn.IFNA(IF($B1820="","",VLOOKUP($B1820,'SWC Towers'!$A:$Q,$U$2,FALSE)),"")</f>
        <v>0.2</v>
      </c>
      <c r="V1820" s="104" t="str">
        <f>_xlfn.IFNA(IF($B1820="","",VLOOKUP($B1820,'SWC Towers'!$A:$Q,$V$2,FALSE)),"")</f>
        <v/>
      </c>
      <c r="W1820" s="104">
        <f>_xlfn.IFNA(IF($B1820="","",VLOOKUP($B1820,'SWC Towers'!$A:$Q,$W$2,FALSE)),"")</f>
        <v>0.2</v>
      </c>
      <c r="X1820" s="104" t="str">
        <f>_xlfn.IFNA(IF($B1820="","",VLOOKUP($B1820,'SWC Towers'!$A:$Q,$X$2,FALSE)),"")</f>
        <v/>
      </c>
      <c r="Y1820" s="104" t="str">
        <f>_xlfn.IFNA(IF($B1820="","",VLOOKUP($B1820,'SWC Towers'!$A:$Q,$Y$2,FALSE)),"")</f>
        <v/>
      </c>
      <c r="Z1820" s="104" t="str">
        <f>_xlfn.IFNA(IF($B1820="","",VLOOKUP($B1820,'SWC Towers'!$A:$Q,$Z$2,FALSE)),"")</f>
        <v/>
      </c>
      <c r="AA1820" s="104">
        <f>_xlfn.IFNA(IF($B1820="","",VLOOKUP($B1820,'SWC Towers'!$A:$Q,$AA$2,FALSE)),"")</f>
        <v>0.2</v>
      </c>
      <c r="AB1820" s="106" t="str">
        <f>_xlfn.IFNA(IF($B1820="","",VLOOKUP($B1820,'SWC Towers'!$A:$Q,$AB$2,FALSE)),"")</f>
        <v/>
      </c>
      <c r="AC1820" s="20">
        <f>SUM(Table25[[#This Row],[IT Tower: Application]:[Other/Non-IT ]])</f>
        <v>1</v>
      </c>
      <c r="AD1820" s="67"/>
      <c r="AE1820" s="67"/>
      <c r="AF1820" s="67"/>
      <c r="AG1820" s="67"/>
      <c r="AH1820" s="67"/>
      <c r="AI1820" s="67"/>
      <c r="AJ1820" s="67"/>
      <c r="AK1820" s="67"/>
      <c r="AL1820" s="67"/>
      <c r="AM1820" s="67"/>
      <c r="AN1820" s="67"/>
      <c r="AO1820" s="67"/>
      <c r="AP1820" s="67"/>
      <c r="AQ1820" s="67"/>
      <c r="AR1820" s="67"/>
      <c r="AS1820" s="67"/>
      <c r="AT1820" s="67"/>
      <c r="AU1820" s="67"/>
      <c r="AV1820" s="67"/>
      <c r="AW1820" s="67"/>
      <c r="AX1820" s="67"/>
      <c r="AY1820" s="67"/>
      <c r="AZ1820" s="67"/>
      <c r="BA1820" s="67"/>
      <c r="BB1820" s="113">
        <v>96329</v>
      </c>
      <c r="BC1820" s="113">
        <v>8271</v>
      </c>
      <c r="BD1820" s="113"/>
      <c r="BE1820" s="113"/>
      <c r="BF1820" s="113"/>
      <c r="BG1820" s="113"/>
      <c r="BH1820" s="113"/>
      <c r="BI1820" s="113"/>
      <c r="BJ1820" s="113"/>
      <c r="BK1820" s="113"/>
      <c r="BL1820" s="113"/>
      <c r="BM1820" s="113"/>
      <c r="BN1820" s="113"/>
      <c r="BO1820" s="113"/>
      <c r="BP1820" s="113"/>
      <c r="BQ1820" s="113"/>
      <c r="BR1820" s="113"/>
      <c r="BS1820" s="113"/>
      <c r="BT1820" s="113"/>
      <c r="BU1820" s="113"/>
      <c r="BV1820" s="113"/>
      <c r="BW1820" s="113"/>
      <c r="BX1820" s="113"/>
      <c r="BY1820" s="113"/>
      <c r="BZ1820" s="113"/>
      <c r="CA1820" s="67"/>
      <c r="CB1820" s="113"/>
      <c r="CC1820" s="69">
        <f>SUM(Table25[[#This Row],[Contract Amount FY00]:[Contract Amount FY50]])</f>
        <v>104600</v>
      </c>
      <c r="CD1820" s="114"/>
    </row>
    <row r="1821" spans="1:82" x14ac:dyDescent="0.25">
      <c r="A1821" s="122" t="s">
        <v>1960</v>
      </c>
      <c r="B1821" s="122" t="s">
        <v>705</v>
      </c>
      <c r="C1821" s="122" t="s">
        <v>1777</v>
      </c>
      <c r="E1821" s="26" t="str">
        <f>IFERROR(IF(VLOOKUP(Table25[[#This Row],[Contract No.]],Table3[#All],3,FALSE)="","No","Yes"),"")</f>
        <v>Yes</v>
      </c>
      <c r="F1821" s="107" t="str">
        <f>IFERROR(VLOOKUP(Table25[[#This Row],[Contract No.]],Table3[#All],3,FALSE),"")</f>
        <v>NASPO</v>
      </c>
      <c r="G1821" s="107" t="str">
        <f>IFERROR(IF(Table25[[#This Row],[Cooperative Purchase
(Yes/No)]]="Yes","Yes",IF(VLOOKUP(Table25[[#This Row],[Contract No.]],Table3[#All],1,FALSE)=Table25[[#This Row],[Contract No.]],"Yes","No")),"No")</f>
        <v>Yes</v>
      </c>
      <c r="H1821" s="51">
        <f>IFERROR(VLOOKUP(Table25[[#This Row],[Contract No.]],Table3[#All],4,FALSE),"")</f>
        <v>43647</v>
      </c>
      <c r="I1821" s="28">
        <f>IFERROR(IF(AND(MONTH(Table25[[#This Row],[Contract Start Date]])&gt;6,MONTH(Table25[[#This Row],[Contract Start Date]])&lt;=12),YEAR(Table25[[#This Row],[Contract Start Date]])+1,YEAR(Table25[[#This Row],[Contract Start Date]])),"")</f>
        <v>2020</v>
      </c>
      <c r="J1821" s="108">
        <f>Table25[[#This Row],[FY Formula start]]</f>
        <v>2020</v>
      </c>
      <c r="K1821" s="59" t="str">
        <f>"FY"&amp;" "&amp;Table25[[#This Row],[Year Start]]</f>
        <v>FY 2020</v>
      </c>
      <c r="L1821" s="109">
        <f>IFERROR(VLOOKUP(Table25[[#This Row],[Contract No.]],Table3[#All],5,FALSE),"")</f>
        <v>47360</v>
      </c>
      <c r="M1821" s="110">
        <f>IFERROR(IF(Table25[[#This Row],[Contract End Date]]="99/99/9999","No End",IF(AND(MONTH(Table25[[#This Row],[Contract End Date]])&gt;6,MONTH(Table25[[#This Row],[Contract End Date]])&lt;=12),YEAR(Table25[[#This Row],[Contract End Date]])+1,YEAR(Table25[[#This Row],[Contract End Date]]))),"")</f>
        <v>2030</v>
      </c>
      <c r="N1821" s="111">
        <f>Table25[[#This Row],[FY Formula end]]</f>
        <v>2030</v>
      </c>
      <c r="O1821" s="112" t="str">
        <f>IF(Table25[[#This Row],[Year End]]="No End","No End","FY"&amp;" "&amp;Table25[[#This Row],[Year End]])</f>
        <v>FY 2030</v>
      </c>
      <c r="P1821" s="27"/>
      <c r="Q1821" s="104">
        <f>_xlfn.IFNA(IF($B1821="","",VLOOKUP($B1821,'SWC Towers'!$A:$Q,$Q$2,FALSE)),"")</f>
        <v>0.2</v>
      </c>
      <c r="R1821" s="106" t="str">
        <f>_xlfn.IFNA(IF($B1821="","",VLOOKUP($B1821,'SWC Towers'!$A:$Q,$R$2,FALSE)),"")</f>
        <v/>
      </c>
      <c r="S1821" s="106" t="str">
        <f>_xlfn.IFNA(IF($B1821="","",VLOOKUP($B1821,'SWC Towers'!$A:$Q,$S$2,FALSE)),"")</f>
        <v/>
      </c>
      <c r="T1821" s="106" t="str">
        <f>_xlfn.IFNA(IF($B1821="","",VLOOKUP($B1821,'SWC Towers'!$A:$Q,$T$2,FALSE)),"")</f>
        <v/>
      </c>
      <c r="U1821" s="104">
        <f>_xlfn.IFNA(IF($B1821="","",VLOOKUP($B1821,'SWC Towers'!$A:$Q,$U$2,FALSE)),"")</f>
        <v>0.4</v>
      </c>
      <c r="V1821" s="104" t="str">
        <f>_xlfn.IFNA(IF($B1821="","",VLOOKUP($B1821,'SWC Towers'!$A:$Q,$V$2,FALSE)),"")</f>
        <v/>
      </c>
      <c r="W1821" s="104">
        <f>_xlfn.IFNA(IF($B1821="","",VLOOKUP($B1821,'SWC Towers'!$A:$Q,$W$2,FALSE)),"")</f>
        <v>0.4</v>
      </c>
      <c r="X1821" s="104" t="str">
        <f>_xlfn.IFNA(IF($B1821="","",VLOOKUP($B1821,'SWC Towers'!$A:$Q,$X$2,FALSE)),"")</f>
        <v/>
      </c>
      <c r="Y1821" s="104" t="str">
        <f>_xlfn.IFNA(IF($B1821="","",VLOOKUP($B1821,'SWC Towers'!$A:$Q,$Y$2,FALSE)),"")</f>
        <v/>
      </c>
      <c r="Z1821" s="104" t="str">
        <f>_xlfn.IFNA(IF($B1821="","",VLOOKUP($B1821,'SWC Towers'!$A:$Q,$Z$2,FALSE)),"")</f>
        <v/>
      </c>
      <c r="AA1821" s="104" t="str">
        <f>_xlfn.IFNA(IF($B1821="","",VLOOKUP($B1821,'SWC Towers'!$A:$Q,$AA$2,FALSE)),"")</f>
        <v/>
      </c>
      <c r="AB1821" s="106" t="str">
        <f>_xlfn.IFNA(IF($B1821="","",VLOOKUP($B1821,'SWC Towers'!$A:$Q,$AB$2,FALSE)),"")</f>
        <v/>
      </c>
      <c r="AC1821" s="20">
        <f>SUM(Table25[[#This Row],[IT Tower: Application]:[Other/Non-IT ]])</f>
        <v>1</v>
      </c>
      <c r="AD1821" s="67"/>
      <c r="AE1821" s="67"/>
      <c r="AF1821" s="67"/>
      <c r="AG1821" s="67"/>
      <c r="AH1821" s="67"/>
      <c r="AI1821" s="67"/>
      <c r="AJ1821" s="67"/>
      <c r="AK1821" s="67"/>
      <c r="AL1821" s="67"/>
      <c r="AM1821" s="67"/>
      <c r="AN1821" s="67"/>
      <c r="AO1821" s="67"/>
      <c r="AP1821" s="67"/>
      <c r="AQ1821" s="67"/>
      <c r="AR1821" s="67"/>
      <c r="AS1821" s="67"/>
      <c r="AT1821" s="67"/>
      <c r="AU1821" s="67"/>
      <c r="AV1821" s="67"/>
      <c r="AW1821" s="67"/>
      <c r="AX1821" s="67">
        <v>0</v>
      </c>
      <c r="AY1821" s="67">
        <v>557</v>
      </c>
      <c r="AZ1821" s="67">
        <v>942</v>
      </c>
      <c r="BA1821" s="67">
        <v>1705</v>
      </c>
      <c r="BB1821" s="113">
        <v>6709</v>
      </c>
      <c r="BC1821" s="113">
        <v>7071</v>
      </c>
      <c r="BD1821" s="113"/>
      <c r="BE1821" s="113"/>
      <c r="BF1821" s="113"/>
      <c r="BG1821" s="113"/>
      <c r="BH1821" s="113"/>
      <c r="BI1821" s="113"/>
      <c r="BJ1821" s="113"/>
      <c r="BK1821" s="113"/>
      <c r="BL1821" s="113"/>
      <c r="BM1821" s="113"/>
      <c r="BN1821" s="113"/>
      <c r="BO1821" s="113"/>
      <c r="BP1821" s="113"/>
      <c r="BQ1821" s="113"/>
      <c r="BR1821" s="113"/>
      <c r="BS1821" s="113"/>
      <c r="BT1821" s="113"/>
      <c r="BU1821" s="113"/>
      <c r="BV1821" s="113"/>
      <c r="BW1821" s="113"/>
      <c r="BX1821" s="113"/>
      <c r="BY1821" s="113"/>
      <c r="BZ1821" s="113"/>
      <c r="CA1821" s="67"/>
      <c r="CB1821" s="113"/>
      <c r="CC1821" s="69">
        <f>SUM(Table25[[#This Row],[Contract Amount FY00]:[Contract Amount FY50]])</f>
        <v>16984</v>
      </c>
      <c r="CD1821" s="114"/>
    </row>
    <row r="1822" spans="1:82" x14ac:dyDescent="0.25">
      <c r="A1822" s="122" t="s">
        <v>1960</v>
      </c>
      <c r="B1822" s="122" t="s">
        <v>278</v>
      </c>
      <c r="C1822" s="122" t="s">
        <v>3188</v>
      </c>
      <c r="E1822" s="26" t="str">
        <f>IFERROR(IF(VLOOKUP(Table25[[#This Row],[Contract No.]],Table3[#All],3,FALSE)="","No","Yes"),"")</f>
        <v>Yes</v>
      </c>
      <c r="F1822" s="107" t="str">
        <f>IFERROR(VLOOKUP(Table25[[#This Row],[Contract No.]],Table3[#All],3,FALSE),"")</f>
        <v>NASPO</v>
      </c>
      <c r="G1822" s="107" t="str">
        <f>IFERROR(IF(Table25[[#This Row],[Cooperative Purchase
(Yes/No)]]="Yes","Yes",IF(VLOOKUP(Table25[[#This Row],[Contract No.]],Table3[#All],1,FALSE)=Table25[[#This Row],[Contract No.]],"Yes","No")),"No")</f>
        <v>Yes</v>
      </c>
      <c r="H1822" s="51">
        <f>IFERROR(VLOOKUP(Table25[[#This Row],[Contract No.]],Table3[#All],4,FALSE),"")</f>
        <v>42917</v>
      </c>
      <c r="I1822" s="28">
        <f>IFERROR(IF(AND(MONTH(Table25[[#This Row],[Contract Start Date]])&gt;6,MONTH(Table25[[#This Row],[Contract Start Date]])&lt;=12),YEAR(Table25[[#This Row],[Contract Start Date]])+1,YEAR(Table25[[#This Row],[Contract Start Date]])),"")</f>
        <v>2018</v>
      </c>
      <c r="J1822" s="108">
        <f>Table25[[#This Row],[FY Formula start]]</f>
        <v>2018</v>
      </c>
      <c r="K1822" s="59" t="str">
        <f>"FY"&amp;" "&amp;Table25[[#This Row],[Year Start]]</f>
        <v>FY 2018</v>
      </c>
      <c r="L1822" s="109">
        <f>IFERROR(VLOOKUP(Table25[[#This Row],[Contract No.]],Table3[#All],5,FALSE),"")</f>
        <v>46280</v>
      </c>
      <c r="M1822" s="110">
        <f>IFERROR(IF(Table25[[#This Row],[Contract End Date]]="99/99/9999","No End",IF(AND(MONTH(Table25[[#This Row],[Contract End Date]])&gt;6,MONTH(Table25[[#This Row],[Contract End Date]])&lt;=12),YEAR(Table25[[#This Row],[Contract End Date]])+1,YEAR(Table25[[#This Row],[Contract End Date]]))),"")</f>
        <v>2027</v>
      </c>
      <c r="N1822" s="111">
        <f>Table25[[#This Row],[FY Formula end]]</f>
        <v>2027</v>
      </c>
      <c r="O1822" s="112" t="str">
        <f>IF(Table25[[#This Row],[Year End]]="No End","No End","FY"&amp;" "&amp;Table25[[#This Row],[Year End]])</f>
        <v>FY 2027</v>
      </c>
      <c r="P1822" s="27"/>
      <c r="Q1822" s="104">
        <f>_xlfn.IFNA(IF($B1822="","",VLOOKUP($B1822,'SWC Towers'!$A:$Q,$Q$2,FALSE)),"")</f>
        <v>0.4</v>
      </c>
      <c r="R1822" s="106" t="str">
        <f>_xlfn.IFNA(IF($B1822="","",VLOOKUP($B1822,'SWC Towers'!$A:$Q,$R$2,FALSE)),"")</f>
        <v/>
      </c>
      <c r="S1822" s="106" t="str">
        <f>_xlfn.IFNA(IF($B1822="","",VLOOKUP($B1822,'SWC Towers'!$A:$Q,$S$2,FALSE)),"")</f>
        <v/>
      </c>
      <c r="T1822" s="106">
        <f>_xlfn.IFNA(IF($B1822="","",VLOOKUP($B1822,'SWC Towers'!$A:$Q,$T$2,FALSE)),"")</f>
        <v>0.05</v>
      </c>
      <c r="U1822" s="104" t="str">
        <f>_xlfn.IFNA(IF($B1822="","",VLOOKUP($B1822,'SWC Towers'!$A:$Q,$U$2,FALSE)),"")</f>
        <v/>
      </c>
      <c r="V1822" s="104" t="str">
        <f>_xlfn.IFNA(IF($B1822="","",VLOOKUP($B1822,'SWC Towers'!$A:$Q,$V$2,FALSE)),"")</f>
        <v/>
      </c>
      <c r="W1822" s="104">
        <f>_xlfn.IFNA(IF($B1822="","",VLOOKUP($B1822,'SWC Towers'!$A:$Q,$W$2,FALSE)),"")</f>
        <v>0.1</v>
      </c>
      <c r="X1822" s="104" t="str">
        <f>_xlfn.IFNA(IF($B1822="","",VLOOKUP($B1822,'SWC Towers'!$A:$Q,$X$2,FALSE)),"")</f>
        <v/>
      </c>
      <c r="Y1822" s="104">
        <f>_xlfn.IFNA(IF($B1822="","",VLOOKUP($B1822,'SWC Towers'!$A:$Q,$Y$2,FALSE)),"")</f>
        <v>0.05</v>
      </c>
      <c r="Z1822" s="104" t="str">
        <f>_xlfn.IFNA(IF($B1822="","",VLOOKUP($B1822,'SWC Towers'!$A:$Q,$Z$2,FALSE)),"")</f>
        <v/>
      </c>
      <c r="AA1822" s="104">
        <f>_xlfn.IFNA(IF($B1822="","",VLOOKUP($B1822,'SWC Towers'!$A:$Q,$AA$2,FALSE)),"")</f>
        <v>0.4</v>
      </c>
      <c r="AB1822" s="106" t="str">
        <f>_xlfn.IFNA(IF($B1822="","",VLOOKUP($B1822,'SWC Towers'!$A:$Q,$AB$2,FALSE)),"")</f>
        <v/>
      </c>
      <c r="AC1822" s="20">
        <f>SUM(Table25[[#This Row],[IT Tower: Application]:[Other/Non-IT ]])</f>
        <v>1</v>
      </c>
      <c r="AD1822" s="67"/>
      <c r="AE1822" s="67"/>
      <c r="AF1822" s="67"/>
      <c r="AG1822" s="67"/>
      <c r="AH1822" s="67"/>
      <c r="AI1822" s="67"/>
      <c r="AJ1822" s="67"/>
      <c r="AK1822" s="67"/>
      <c r="AL1822" s="67"/>
      <c r="AM1822" s="67"/>
      <c r="AN1822" s="67"/>
      <c r="AO1822" s="67"/>
      <c r="AP1822" s="67"/>
      <c r="AQ1822" s="67"/>
      <c r="AR1822" s="67"/>
      <c r="AS1822" s="67"/>
      <c r="AT1822" s="67"/>
      <c r="AU1822" s="67"/>
      <c r="AV1822" s="67"/>
      <c r="AW1822" s="67"/>
      <c r="AX1822" s="67"/>
      <c r="AY1822" s="67"/>
      <c r="AZ1822" s="67"/>
      <c r="BA1822" s="67"/>
      <c r="BB1822" s="113">
        <v>0</v>
      </c>
      <c r="BC1822" s="113">
        <v>264080</v>
      </c>
      <c r="BD1822" s="113"/>
      <c r="BE1822" s="113"/>
      <c r="BF1822" s="113"/>
      <c r="BG1822" s="113"/>
      <c r="BH1822" s="113"/>
      <c r="BI1822" s="113"/>
      <c r="BJ1822" s="113"/>
      <c r="BK1822" s="113"/>
      <c r="BL1822" s="113"/>
      <c r="BM1822" s="113"/>
      <c r="BN1822" s="113"/>
      <c r="BO1822" s="113"/>
      <c r="BP1822" s="113"/>
      <c r="BQ1822" s="113"/>
      <c r="BR1822" s="113"/>
      <c r="BS1822" s="113"/>
      <c r="BT1822" s="113"/>
      <c r="BU1822" s="113"/>
      <c r="BV1822" s="113"/>
      <c r="BW1822" s="113"/>
      <c r="BX1822" s="113"/>
      <c r="BY1822" s="113"/>
      <c r="BZ1822" s="113"/>
      <c r="CA1822" s="67"/>
      <c r="CB1822" s="113"/>
      <c r="CC1822" s="69">
        <f>SUM(Table25[[#This Row],[Contract Amount FY00]:[Contract Amount FY50]])</f>
        <v>264080</v>
      </c>
      <c r="CD1822" s="114"/>
    </row>
    <row r="1823" spans="1:82" x14ac:dyDescent="0.25">
      <c r="A1823" s="122" t="s">
        <v>1960</v>
      </c>
      <c r="B1823" s="122" t="s">
        <v>278</v>
      </c>
      <c r="C1823" s="122" t="s">
        <v>279</v>
      </c>
      <c r="E1823" s="26" t="str">
        <f>IFERROR(IF(VLOOKUP(Table25[[#This Row],[Contract No.]],Table3[#All],3,FALSE)="","No","Yes"),"")</f>
        <v>Yes</v>
      </c>
      <c r="F1823" s="107" t="str">
        <f>IFERROR(VLOOKUP(Table25[[#This Row],[Contract No.]],Table3[#All],3,FALSE),"")</f>
        <v>NASPO</v>
      </c>
      <c r="G1823" s="107" t="str">
        <f>IFERROR(IF(Table25[[#This Row],[Cooperative Purchase
(Yes/No)]]="Yes","Yes",IF(VLOOKUP(Table25[[#This Row],[Contract No.]],Table3[#All],1,FALSE)=Table25[[#This Row],[Contract No.]],"Yes","No")),"No")</f>
        <v>Yes</v>
      </c>
      <c r="H1823" s="51">
        <f>IFERROR(VLOOKUP(Table25[[#This Row],[Contract No.]],Table3[#All],4,FALSE),"")</f>
        <v>42917</v>
      </c>
      <c r="I1823" s="28">
        <f>IFERROR(IF(AND(MONTH(Table25[[#This Row],[Contract Start Date]])&gt;6,MONTH(Table25[[#This Row],[Contract Start Date]])&lt;=12),YEAR(Table25[[#This Row],[Contract Start Date]])+1,YEAR(Table25[[#This Row],[Contract Start Date]])),"")</f>
        <v>2018</v>
      </c>
      <c r="J1823" s="108">
        <f>Table25[[#This Row],[FY Formula start]]</f>
        <v>2018</v>
      </c>
      <c r="K1823" s="59" t="str">
        <f>"FY"&amp;" "&amp;Table25[[#This Row],[Year Start]]</f>
        <v>FY 2018</v>
      </c>
      <c r="L1823" s="109">
        <f>IFERROR(VLOOKUP(Table25[[#This Row],[Contract No.]],Table3[#All],5,FALSE),"")</f>
        <v>46280</v>
      </c>
      <c r="M1823" s="110">
        <f>IFERROR(IF(Table25[[#This Row],[Contract End Date]]="99/99/9999","No End",IF(AND(MONTH(Table25[[#This Row],[Contract End Date]])&gt;6,MONTH(Table25[[#This Row],[Contract End Date]])&lt;=12),YEAR(Table25[[#This Row],[Contract End Date]])+1,YEAR(Table25[[#This Row],[Contract End Date]]))),"")</f>
        <v>2027</v>
      </c>
      <c r="N1823" s="111">
        <f>Table25[[#This Row],[FY Formula end]]</f>
        <v>2027</v>
      </c>
      <c r="O1823" s="112" t="str">
        <f>IF(Table25[[#This Row],[Year End]]="No End","No End","FY"&amp;" "&amp;Table25[[#This Row],[Year End]])</f>
        <v>FY 2027</v>
      </c>
      <c r="P1823" s="27"/>
      <c r="Q1823" s="104">
        <f>_xlfn.IFNA(IF($B1823="","",VLOOKUP($B1823,'SWC Towers'!$A:$Q,$Q$2,FALSE)),"")</f>
        <v>0.4</v>
      </c>
      <c r="R1823" s="106" t="str">
        <f>_xlfn.IFNA(IF($B1823="","",VLOOKUP($B1823,'SWC Towers'!$A:$Q,$R$2,FALSE)),"")</f>
        <v/>
      </c>
      <c r="S1823" s="106" t="str">
        <f>_xlfn.IFNA(IF($B1823="","",VLOOKUP($B1823,'SWC Towers'!$A:$Q,$S$2,FALSE)),"")</f>
        <v/>
      </c>
      <c r="T1823" s="106">
        <f>_xlfn.IFNA(IF($B1823="","",VLOOKUP($B1823,'SWC Towers'!$A:$Q,$T$2,FALSE)),"")</f>
        <v>0.05</v>
      </c>
      <c r="U1823" s="104" t="str">
        <f>_xlfn.IFNA(IF($B1823="","",VLOOKUP($B1823,'SWC Towers'!$A:$Q,$U$2,FALSE)),"")</f>
        <v/>
      </c>
      <c r="V1823" s="104" t="str">
        <f>_xlfn.IFNA(IF($B1823="","",VLOOKUP($B1823,'SWC Towers'!$A:$Q,$V$2,FALSE)),"")</f>
        <v/>
      </c>
      <c r="W1823" s="104">
        <f>_xlfn.IFNA(IF($B1823="","",VLOOKUP($B1823,'SWC Towers'!$A:$Q,$W$2,FALSE)),"")</f>
        <v>0.1</v>
      </c>
      <c r="X1823" s="104" t="str">
        <f>_xlfn.IFNA(IF($B1823="","",VLOOKUP($B1823,'SWC Towers'!$A:$Q,$X$2,FALSE)),"")</f>
        <v/>
      </c>
      <c r="Y1823" s="104">
        <f>_xlfn.IFNA(IF($B1823="","",VLOOKUP($B1823,'SWC Towers'!$A:$Q,$Y$2,FALSE)),"")</f>
        <v>0.05</v>
      </c>
      <c r="Z1823" s="104" t="str">
        <f>_xlfn.IFNA(IF($B1823="","",VLOOKUP($B1823,'SWC Towers'!$A:$Q,$Z$2,FALSE)),"")</f>
        <v/>
      </c>
      <c r="AA1823" s="104">
        <f>_xlfn.IFNA(IF($B1823="","",VLOOKUP($B1823,'SWC Towers'!$A:$Q,$AA$2,FALSE)),"")</f>
        <v>0.4</v>
      </c>
      <c r="AB1823" s="106" t="str">
        <f>_xlfn.IFNA(IF($B1823="","",VLOOKUP($B1823,'SWC Towers'!$A:$Q,$AB$2,FALSE)),"")</f>
        <v/>
      </c>
      <c r="AC1823" s="20">
        <f>SUM(Table25[[#This Row],[IT Tower: Application]:[Other/Non-IT ]])</f>
        <v>1</v>
      </c>
      <c r="AD1823" s="67"/>
      <c r="AE1823" s="67"/>
      <c r="AF1823" s="67"/>
      <c r="AG1823" s="67"/>
      <c r="AH1823" s="67"/>
      <c r="AI1823" s="67"/>
      <c r="AJ1823" s="67"/>
      <c r="AK1823" s="67"/>
      <c r="AL1823" s="67"/>
      <c r="AM1823" s="67"/>
      <c r="AN1823" s="67"/>
      <c r="AO1823" s="67"/>
      <c r="AP1823" s="67"/>
      <c r="AQ1823" s="67"/>
      <c r="AR1823" s="67"/>
      <c r="AS1823" s="67"/>
      <c r="AT1823" s="67"/>
      <c r="AU1823" s="67"/>
      <c r="AV1823" s="67"/>
      <c r="AW1823" s="67"/>
      <c r="AX1823" s="67"/>
      <c r="AY1823" s="67"/>
      <c r="AZ1823" s="67">
        <v>173389</v>
      </c>
      <c r="BA1823" s="67">
        <v>0</v>
      </c>
      <c r="BB1823" s="113"/>
      <c r="BC1823" s="113"/>
      <c r="BD1823" s="113"/>
      <c r="BE1823" s="113"/>
      <c r="BF1823" s="113"/>
      <c r="BG1823" s="113"/>
      <c r="BH1823" s="113"/>
      <c r="BI1823" s="113"/>
      <c r="BJ1823" s="113"/>
      <c r="BK1823" s="113"/>
      <c r="BL1823" s="113"/>
      <c r="BM1823" s="113"/>
      <c r="BN1823" s="113"/>
      <c r="BO1823" s="113"/>
      <c r="BP1823" s="113"/>
      <c r="BQ1823" s="113"/>
      <c r="BR1823" s="113"/>
      <c r="BS1823" s="113"/>
      <c r="BT1823" s="113"/>
      <c r="BU1823" s="113"/>
      <c r="BV1823" s="113"/>
      <c r="BW1823" s="113"/>
      <c r="BX1823" s="113"/>
      <c r="BY1823" s="113"/>
      <c r="BZ1823" s="113"/>
      <c r="CA1823" s="67"/>
      <c r="CB1823" s="113"/>
      <c r="CC1823" s="69">
        <f>SUM(Table25[[#This Row],[Contract Amount FY00]:[Contract Amount FY50]])</f>
        <v>173389</v>
      </c>
      <c r="CD1823" s="114"/>
    </row>
    <row r="1824" spans="1:82" x14ac:dyDescent="0.25">
      <c r="A1824" s="122" t="s">
        <v>1960</v>
      </c>
      <c r="B1824" s="122" t="s">
        <v>2245</v>
      </c>
      <c r="C1824" s="122" t="s">
        <v>3131</v>
      </c>
      <c r="E1824" s="26" t="str">
        <f>IFERROR(IF(VLOOKUP(Table25[[#This Row],[Contract No.]],Table3[#All],3,FALSE)="","No","Yes"),"")</f>
        <v>No</v>
      </c>
      <c r="F1824" s="107" t="str">
        <f>IFERROR(VLOOKUP(Table25[[#This Row],[Contract No.]],Table3[#All],3,FALSE),"")</f>
        <v/>
      </c>
      <c r="G1824" s="107" t="str">
        <f>IFERROR(IF(Table25[[#This Row],[Cooperative Purchase
(Yes/No)]]="Yes","Yes",IF(VLOOKUP(Table25[[#This Row],[Contract No.]],Table3[#All],1,FALSE)=Table25[[#This Row],[Contract No.]],"Yes","No")),"No")</f>
        <v>Yes</v>
      </c>
      <c r="H1824" s="51">
        <f>IFERROR(VLOOKUP(Table25[[#This Row],[Contract No.]],Table3[#All],4,FALSE),"")</f>
        <v>43952</v>
      </c>
      <c r="I1824" s="28">
        <f>IFERROR(IF(AND(MONTH(Table25[[#This Row],[Contract Start Date]])&gt;6,MONTH(Table25[[#This Row],[Contract Start Date]])&lt;=12),YEAR(Table25[[#This Row],[Contract Start Date]])+1,YEAR(Table25[[#This Row],[Contract Start Date]])),"")</f>
        <v>2020</v>
      </c>
      <c r="J1824" s="108">
        <f>Table25[[#This Row],[FY Formula start]]</f>
        <v>2020</v>
      </c>
      <c r="K1824" s="59" t="str">
        <f>"FY"&amp;" "&amp;Table25[[#This Row],[Year Start]]</f>
        <v>FY 2020</v>
      </c>
      <c r="L1824" s="109">
        <f>IFERROR(VLOOKUP(Table25[[#This Row],[Contract No.]],Table3[#All],5,FALSE),"")</f>
        <v>46203</v>
      </c>
      <c r="M1824" s="110">
        <f>IFERROR(IF(Table25[[#This Row],[Contract End Date]]="99/99/9999","No End",IF(AND(MONTH(Table25[[#This Row],[Contract End Date]])&gt;6,MONTH(Table25[[#This Row],[Contract End Date]])&lt;=12),YEAR(Table25[[#This Row],[Contract End Date]])+1,YEAR(Table25[[#This Row],[Contract End Date]]))),"")</f>
        <v>2026</v>
      </c>
      <c r="N1824" s="111">
        <f>Table25[[#This Row],[FY Formula end]]</f>
        <v>2026</v>
      </c>
      <c r="O1824" s="112" t="str">
        <f>IF(Table25[[#This Row],[Year End]]="No End","No End","FY"&amp;" "&amp;Table25[[#This Row],[Year End]])</f>
        <v>FY 2026</v>
      </c>
      <c r="P1824" s="27"/>
      <c r="Q1824" s="104" t="str">
        <f>_xlfn.IFNA(IF($B1824="","",VLOOKUP($B1824,'SWC Towers'!$A:$Q,$Q$2,FALSE)),"")</f>
        <v/>
      </c>
      <c r="R1824" s="106" t="str">
        <f>_xlfn.IFNA(IF($B1824="","",VLOOKUP($B1824,'SWC Towers'!$A:$Q,$R$2,FALSE)),"")</f>
        <v/>
      </c>
      <c r="S1824" s="106" t="str">
        <f>_xlfn.IFNA(IF($B1824="","",VLOOKUP($B1824,'SWC Towers'!$A:$Q,$S$2,FALSE)),"")</f>
        <v/>
      </c>
      <c r="T1824" s="106" t="str">
        <f>_xlfn.IFNA(IF($B1824="","",VLOOKUP($B1824,'SWC Towers'!$A:$Q,$T$2,FALSE)),"")</f>
        <v/>
      </c>
      <c r="U1824" s="104">
        <f>_xlfn.IFNA(IF($B1824="","",VLOOKUP($B1824,'SWC Towers'!$A:$Q,$U$2,FALSE)),"")</f>
        <v>0.1</v>
      </c>
      <c r="V1824" s="104" t="str">
        <f>_xlfn.IFNA(IF($B1824="","",VLOOKUP($B1824,'SWC Towers'!$A:$Q,$V$2,FALSE)),"")</f>
        <v/>
      </c>
      <c r="W1824" s="104" t="str">
        <f>_xlfn.IFNA(IF($B1824="","",VLOOKUP($B1824,'SWC Towers'!$A:$Q,$W$2,FALSE)),"")</f>
        <v/>
      </c>
      <c r="X1824" s="104" t="str">
        <f>_xlfn.IFNA(IF($B1824="","",VLOOKUP($B1824,'SWC Towers'!$A:$Q,$X$2,FALSE)),"")</f>
        <v/>
      </c>
      <c r="Y1824" s="104" t="str">
        <f>_xlfn.IFNA(IF($B1824="","",VLOOKUP($B1824,'SWC Towers'!$A:$Q,$Y$2,FALSE)),"")</f>
        <v/>
      </c>
      <c r="Z1824" s="104" t="str">
        <f>_xlfn.IFNA(IF($B1824="","",VLOOKUP($B1824,'SWC Towers'!$A:$Q,$Z$2,FALSE)),"")</f>
        <v/>
      </c>
      <c r="AA1824" s="104" t="str">
        <f>_xlfn.IFNA(IF($B1824="","",VLOOKUP($B1824,'SWC Towers'!$A:$Q,$AA$2,FALSE)),"")</f>
        <v/>
      </c>
      <c r="AB1824" s="106">
        <f>_xlfn.IFNA(IF($B1824="","",VLOOKUP($B1824,'SWC Towers'!$A:$Q,$AB$2,FALSE)),"")</f>
        <v>0.9</v>
      </c>
      <c r="AC1824" s="20">
        <f>SUM(Table25[[#This Row],[IT Tower: Application]:[Other/Non-IT ]])</f>
        <v>1</v>
      </c>
      <c r="AD1824" s="67"/>
      <c r="AE1824" s="67"/>
      <c r="AF1824" s="67"/>
      <c r="AG1824" s="67"/>
      <c r="AH1824" s="67"/>
      <c r="AI1824" s="67"/>
      <c r="AJ1824" s="67"/>
      <c r="AK1824" s="67"/>
      <c r="AL1824" s="67"/>
      <c r="AM1824" s="67"/>
      <c r="AN1824" s="67"/>
      <c r="AO1824" s="67"/>
      <c r="AP1824" s="67"/>
      <c r="AQ1824" s="67"/>
      <c r="AR1824" s="67"/>
      <c r="AS1824" s="67"/>
      <c r="AT1824" s="67"/>
      <c r="AU1824" s="67"/>
      <c r="AV1824" s="67"/>
      <c r="AW1824" s="67"/>
      <c r="AX1824" s="67"/>
      <c r="AY1824" s="67"/>
      <c r="AZ1824" s="67">
        <v>0</v>
      </c>
      <c r="BA1824" s="67">
        <v>5441</v>
      </c>
      <c r="BB1824" s="113">
        <v>3223</v>
      </c>
      <c r="BC1824" s="113">
        <v>916</v>
      </c>
      <c r="BD1824" s="113"/>
      <c r="BE1824" s="113"/>
      <c r="BF1824" s="113"/>
      <c r="BG1824" s="113"/>
      <c r="BH1824" s="113"/>
      <c r="BI1824" s="113"/>
      <c r="BJ1824" s="113"/>
      <c r="BK1824" s="113"/>
      <c r="BL1824" s="113"/>
      <c r="BM1824" s="113"/>
      <c r="BN1824" s="113"/>
      <c r="BO1824" s="113"/>
      <c r="BP1824" s="113"/>
      <c r="BQ1824" s="113"/>
      <c r="BR1824" s="113"/>
      <c r="BS1824" s="113"/>
      <c r="BT1824" s="113"/>
      <c r="BU1824" s="113"/>
      <c r="BV1824" s="113"/>
      <c r="BW1824" s="113"/>
      <c r="BX1824" s="113"/>
      <c r="BY1824" s="113"/>
      <c r="BZ1824" s="113"/>
      <c r="CA1824" s="67"/>
      <c r="CB1824" s="113"/>
      <c r="CC1824" s="69">
        <f>SUM(Table25[[#This Row],[Contract Amount FY00]:[Contract Amount FY50]])</f>
        <v>9580</v>
      </c>
      <c r="CD1824" s="114"/>
    </row>
    <row r="1825" spans="1:82" x14ac:dyDescent="0.25">
      <c r="A1825" s="122" t="s">
        <v>1960</v>
      </c>
      <c r="B1825" s="122" t="s">
        <v>2245</v>
      </c>
      <c r="C1825" s="122" t="s">
        <v>3192</v>
      </c>
      <c r="E1825" s="26" t="str">
        <f>IFERROR(IF(VLOOKUP(Table25[[#This Row],[Contract No.]],Table3[#All],3,FALSE)="","No","Yes"),"")</f>
        <v>No</v>
      </c>
      <c r="F1825" s="107" t="str">
        <f>IFERROR(VLOOKUP(Table25[[#This Row],[Contract No.]],Table3[#All],3,FALSE),"")</f>
        <v/>
      </c>
      <c r="G1825" s="107" t="str">
        <f>IFERROR(IF(Table25[[#This Row],[Cooperative Purchase
(Yes/No)]]="Yes","Yes",IF(VLOOKUP(Table25[[#This Row],[Contract No.]],Table3[#All],1,FALSE)=Table25[[#This Row],[Contract No.]],"Yes","No")),"No")</f>
        <v>Yes</v>
      </c>
      <c r="H1825" s="51">
        <f>IFERROR(VLOOKUP(Table25[[#This Row],[Contract No.]],Table3[#All],4,FALSE),"")</f>
        <v>43952</v>
      </c>
      <c r="I1825" s="28">
        <f>IFERROR(IF(AND(MONTH(Table25[[#This Row],[Contract Start Date]])&gt;6,MONTH(Table25[[#This Row],[Contract Start Date]])&lt;=12),YEAR(Table25[[#This Row],[Contract Start Date]])+1,YEAR(Table25[[#This Row],[Contract Start Date]])),"")</f>
        <v>2020</v>
      </c>
      <c r="J1825" s="108">
        <f>Table25[[#This Row],[FY Formula start]]</f>
        <v>2020</v>
      </c>
      <c r="K1825" s="59" t="str">
        <f>"FY"&amp;" "&amp;Table25[[#This Row],[Year Start]]</f>
        <v>FY 2020</v>
      </c>
      <c r="L1825" s="109">
        <f>IFERROR(VLOOKUP(Table25[[#This Row],[Contract No.]],Table3[#All],5,FALSE),"")</f>
        <v>46203</v>
      </c>
      <c r="M1825" s="110">
        <f>IFERROR(IF(Table25[[#This Row],[Contract End Date]]="99/99/9999","No End",IF(AND(MONTH(Table25[[#This Row],[Contract End Date]])&gt;6,MONTH(Table25[[#This Row],[Contract End Date]])&lt;=12),YEAR(Table25[[#This Row],[Contract End Date]])+1,YEAR(Table25[[#This Row],[Contract End Date]]))),"")</f>
        <v>2026</v>
      </c>
      <c r="N1825" s="111">
        <f>Table25[[#This Row],[FY Formula end]]</f>
        <v>2026</v>
      </c>
      <c r="O1825" s="112" t="str">
        <f>IF(Table25[[#This Row],[Year End]]="No End","No End","FY"&amp;" "&amp;Table25[[#This Row],[Year End]])</f>
        <v>FY 2026</v>
      </c>
      <c r="P1825" s="27"/>
      <c r="Q1825" s="104" t="str">
        <f>_xlfn.IFNA(IF($B1825="","",VLOOKUP($B1825,'SWC Towers'!$A:$Q,$Q$2,FALSE)),"")</f>
        <v/>
      </c>
      <c r="R1825" s="106" t="str">
        <f>_xlfn.IFNA(IF($B1825="","",VLOOKUP($B1825,'SWC Towers'!$A:$Q,$R$2,FALSE)),"")</f>
        <v/>
      </c>
      <c r="S1825" s="106" t="str">
        <f>_xlfn.IFNA(IF($B1825="","",VLOOKUP($B1825,'SWC Towers'!$A:$Q,$S$2,FALSE)),"")</f>
        <v/>
      </c>
      <c r="T1825" s="106" t="str">
        <f>_xlfn.IFNA(IF($B1825="","",VLOOKUP($B1825,'SWC Towers'!$A:$Q,$T$2,FALSE)),"")</f>
        <v/>
      </c>
      <c r="U1825" s="104">
        <f>_xlfn.IFNA(IF($B1825="","",VLOOKUP($B1825,'SWC Towers'!$A:$Q,$U$2,FALSE)),"")</f>
        <v>0.1</v>
      </c>
      <c r="V1825" s="104" t="str">
        <f>_xlfn.IFNA(IF($B1825="","",VLOOKUP($B1825,'SWC Towers'!$A:$Q,$V$2,FALSE)),"")</f>
        <v/>
      </c>
      <c r="W1825" s="104" t="str">
        <f>_xlfn.IFNA(IF($B1825="","",VLOOKUP($B1825,'SWC Towers'!$A:$Q,$W$2,FALSE)),"")</f>
        <v/>
      </c>
      <c r="X1825" s="104" t="str">
        <f>_xlfn.IFNA(IF($B1825="","",VLOOKUP($B1825,'SWC Towers'!$A:$Q,$X$2,FALSE)),"")</f>
        <v/>
      </c>
      <c r="Y1825" s="104" t="str">
        <f>_xlfn.IFNA(IF($B1825="","",VLOOKUP($B1825,'SWC Towers'!$A:$Q,$Y$2,FALSE)),"")</f>
        <v/>
      </c>
      <c r="Z1825" s="104" t="str">
        <f>_xlfn.IFNA(IF($B1825="","",VLOOKUP($B1825,'SWC Towers'!$A:$Q,$Z$2,FALSE)),"")</f>
        <v/>
      </c>
      <c r="AA1825" s="104" t="str">
        <f>_xlfn.IFNA(IF($B1825="","",VLOOKUP($B1825,'SWC Towers'!$A:$Q,$AA$2,FALSE)),"")</f>
        <v/>
      </c>
      <c r="AB1825" s="106">
        <f>_xlfn.IFNA(IF($B1825="","",VLOOKUP($B1825,'SWC Towers'!$A:$Q,$AB$2,FALSE)),"")</f>
        <v>0.9</v>
      </c>
      <c r="AC1825" s="20">
        <f>SUM(Table25[[#This Row],[IT Tower: Application]:[Other/Non-IT ]])</f>
        <v>1</v>
      </c>
      <c r="AD1825" s="67"/>
      <c r="AE1825" s="67"/>
      <c r="AF1825" s="67"/>
      <c r="AG1825" s="67"/>
      <c r="AH1825" s="67"/>
      <c r="AI1825" s="67"/>
      <c r="AJ1825" s="67"/>
      <c r="AK1825" s="67"/>
      <c r="AL1825" s="67"/>
      <c r="AM1825" s="67"/>
      <c r="AN1825" s="67"/>
      <c r="AO1825" s="67"/>
      <c r="AP1825" s="67"/>
      <c r="AQ1825" s="67"/>
      <c r="AR1825" s="67"/>
      <c r="AS1825" s="67"/>
      <c r="AT1825" s="67"/>
      <c r="AU1825" s="67"/>
      <c r="AV1825" s="67"/>
      <c r="AW1825" s="67"/>
      <c r="AX1825" s="67">
        <v>2344</v>
      </c>
      <c r="AY1825" s="67">
        <v>5199</v>
      </c>
      <c r="AZ1825" s="67">
        <v>7724</v>
      </c>
      <c r="BA1825" s="67">
        <v>0</v>
      </c>
      <c r="BB1825" s="113"/>
      <c r="BC1825" s="113"/>
      <c r="BD1825" s="113"/>
      <c r="BE1825" s="113"/>
      <c r="BF1825" s="113"/>
      <c r="BG1825" s="113"/>
      <c r="BH1825" s="113"/>
      <c r="BI1825" s="113"/>
      <c r="BJ1825" s="113"/>
      <c r="BK1825" s="113"/>
      <c r="BL1825" s="113"/>
      <c r="BM1825" s="113"/>
      <c r="BN1825" s="113"/>
      <c r="BO1825" s="113"/>
      <c r="BP1825" s="113"/>
      <c r="BQ1825" s="113"/>
      <c r="BR1825" s="113"/>
      <c r="BS1825" s="113"/>
      <c r="BT1825" s="113"/>
      <c r="BU1825" s="113"/>
      <c r="BV1825" s="113"/>
      <c r="BW1825" s="113"/>
      <c r="BX1825" s="113"/>
      <c r="BY1825" s="113"/>
      <c r="BZ1825" s="113"/>
      <c r="CA1825" s="67"/>
      <c r="CB1825" s="113"/>
      <c r="CC1825" s="69">
        <f>SUM(Table25[[#This Row],[Contract Amount FY00]:[Contract Amount FY50]])</f>
        <v>15267</v>
      </c>
      <c r="CD1825" s="114"/>
    </row>
    <row r="1826" spans="1:82" x14ac:dyDescent="0.25">
      <c r="A1826" s="122" t="s">
        <v>1960</v>
      </c>
      <c r="B1826" s="122" t="s">
        <v>526</v>
      </c>
      <c r="C1826" s="122" t="s">
        <v>3210</v>
      </c>
      <c r="E1826" s="26" t="str">
        <f>IFERROR(IF(VLOOKUP(Table25[[#This Row],[Contract No.]],Table3[#All],3,FALSE)="","No","Yes"),"")</f>
        <v>Yes</v>
      </c>
      <c r="F1826" s="107" t="str">
        <f>IFERROR(VLOOKUP(Table25[[#This Row],[Contract No.]],Table3[#All],3,FALSE),"")</f>
        <v>NASPO</v>
      </c>
      <c r="G1826" s="107" t="str">
        <f>IFERROR(IF(Table25[[#This Row],[Cooperative Purchase
(Yes/No)]]="Yes","Yes",IF(VLOOKUP(Table25[[#This Row],[Contract No.]],Table3[#All],1,FALSE)=Table25[[#This Row],[Contract No.]],"Yes","No")),"No")</f>
        <v>Yes</v>
      </c>
      <c r="H1826" s="51">
        <f>IFERROR(VLOOKUP(Table25[[#This Row],[Contract No.]],Table3[#All],4,FALSE),"")</f>
        <v>43892</v>
      </c>
      <c r="I1826" s="28">
        <f>IFERROR(IF(AND(MONTH(Table25[[#This Row],[Contract Start Date]])&gt;6,MONTH(Table25[[#This Row],[Contract Start Date]])&lt;=12),YEAR(Table25[[#This Row],[Contract Start Date]])+1,YEAR(Table25[[#This Row],[Contract Start Date]])),"")</f>
        <v>2020</v>
      </c>
      <c r="J1826" s="108">
        <f>Table25[[#This Row],[FY Formula start]]</f>
        <v>2020</v>
      </c>
      <c r="K1826" s="59" t="str">
        <f>"FY"&amp;" "&amp;Table25[[#This Row],[Year Start]]</f>
        <v>FY 2020</v>
      </c>
      <c r="L1826" s="109">
        <f>IFERROR(VLOOKUP(Table25[[#This Row],[Contract No.]],Table3[#All],5,FALSE),"")</f>
        <v>45504</v>
      </c>
      <c r="M1826" s="110">
        <f>IFERROR(IF(Table25[[#This Row],[Contract End Date]]="99/99/9999","No End",IF(AND(MONTH(Table25[[#This Row],[Contract End Date]])&gt;6,MONTH(Table25[[#This Row],[Contract End Date]])&lt;=12),YEAR(Table25[[#This Row],[Contract End Date]])+1,YEAR(Table25[[#This Row],[Contract End Date]]))),"")</f>
        <v>2025</v>
      </c>
      <c r="N1826" s="111">
        <f>Table25[[#This Row],[FY Formula end]]</f>
        <v>2025</v>
      </c>
      <c r="O1826" s="112" t="str">
        <f>IF(Table25[[#This Row],[Year End]]="No End","No End","FY"&amp;" "&amp;Table25[[#This Row],[Year End]])</f>
        <v>FY 2025</v>
      </c>
      <c r="P1826" s="27"/>
      <c r="Q1826" s="104" t="str">
        <f>_xlfn.IFNA(IF($B1826="","",VLOOKUP($B1826,'SWC Towers'!$A:$Q,$Q$2,FALSE)),"")</f>
        <v/>
      </c>
      <c r="R1826" s="106">
        <f>_xlfn.IFNA(IF($B1826="","",VLOOKUP($B1826,'SWC Towers'!$A:$Q,$R$2,FALSE)),"")</f>
        <v>0.1</v>
      </c>
      <c r="S1826" s="106" t="str">
        <f>_xlfn.IFNA(IF($B1826="","",VLOOKUP($B1826,'SWC Towers'!$A:$Q,$S$2,FALSE)),"")</f>
        <v/>
      </c>
      <c r="T1826" s="106">
        <f>_xlfn.IFNA(IF($B1826="","",VLOOKUP($B1826,'SWC Towers'!$A:$Q,$T$2,FALSE)),"")</f>
        <v>0.05</v>
      </c>
      <c r="U1826" s="104">
        <f>_xlfn.IFNA(IF($B1826="","",VLOOKUP($B1826,'SWC Towers'!$A:$Q,$U$2,FALSE)),"")</f>
        <v>0.65</v>
      </c>
      <c r="V1826" s="104" t="str">
        <f>_xlfn.IFNA(IF($B1826="","",VLOOKUP($B1826,'SWC Towers'!$A:$Q,$V$2,FALSE)),"")</f>
        <v/>
      </c>
      <c r="W1826" s="104">
        <f>_xlfn.IFNA(IF($B1826="","",VLOOKUP($B1826,'SWC Towers'!$A:$Q,$W$2,FALSE)),"")</f>
        <v>0.1</v>
      </c>
      <c r="X1826" s="104" t="str">
        <f>_xlfn.IFNA(IF($B1826="","",VLOOKUP($B1826,'SWC Towers'!$A:$Q,$X$2,FALSE)),"")</f>
        <v/>
      </c>
      <c r="Y1826" s="104" t="str">
        <f>_xlfn.IFNA(IF($B1826="","",VLOOKUP($B1826,'SWC Towers'!$A:$Q,$Y$2,FALSE)),"")</f>
        <v/>
      </c>
      <c r="Z1826" s="104">
        <f>_xlfn.IFNA(IF($B1826="","",VLOOKUP($B1826,'SWC Towers'!$A:$Q,$Z$2,FALSE)),"")</f>
        <v>0.1</v>
      </c>
      <c r="AA1826" s="104" t="str">
        <f>_xlfn.IFNA(IF($B1826="","",VLOOKUP($B1826,'SWC Towers'!$A:$Q,$AA$2,FALSE)),"")</f>
        <v/>
      </c>
      <c r="AB1826" s="106" t="str">
        <f>_xlfn.IFNA(IF($B1826="","",VLOOKUP($B1826,'SWC Towers'!$A:$Q,$AB$2,FALSE)),"")</f>
        <v/>
      </c>
      <c r="AC1826" s="20">
        <f>SUM(Table25[[#This Row],[IT Tower: Application]:[Other/Non-IT ]])</f>
        <v>1</v>
      </c>
      <c r="AD1826" s="67"/>
      <c r="AE1826" s="67"/>
      <c r="AF1826" s="67"/>
      <c r="AG1826" s="67"/>
      <c r="AH1826" s="67"/>
      <c r="AI1826" s="67"/>
      <c r="AJ1826" s="67"/>
      <c r="AK1826" s="67"/>
      <c r="AL1826" s="67"/>
      <c r="AM1826" s="67"/>
      <c r="AN1826" s="67"/>
      <c r="AO1826" s="67"/>
      <c r="AP1826" s="67"/>
      <c r="AQ1826" s="67"/>
      <c r="AR1826" s="67"/>
      <c r="AS1826" s="67"/>
      <c r="AT1826" s="67"/>
      <c r="AU1826" s="67"/>
      <c r="AV1826" s="67"/>
      <c r="AW1826" s="67"/>
      <c r="AX1826" s="67"/>
      <c r="AY1826" s="67">
        <v>24428</v>
      </c>
      <c r="AZ1826" s="67">
        <v>0</v>
      </c>
      <c r="BA1826" s="67"/>
      <c r="BB1826" s="113"/>
      <c r="BC1826" s="113"/>
      <c r="BD1826" s="113"/>
      <c r="BE1826" s="113"/>
      <c r="BF1826" s="113"/>
      <c r="BG1826" s="113"/>
      <c r="BH1826" s="113"/>
      <c r="BI1826" s="113"/>
      <c r="BJ1826" s="113"/>
      <c r="BK1826" s="113"/>
      <c r="BL1826" s="113"/>
      <c r="BM1826" s="113"/>
      <c r="BN1826" s="113"/>
      <c r="BO1826" s="113"/>
      <c r="BP1826" s="113"/>
      <c r="BQ1826" s="113"/>
      <c r="BR1826" s="113"/>
      <c r="BS1826" s="113"/>
      <c r="BT1826" s="113"/>
      <c r="BU1826" s="113"/>
      <c r="BV1826" s="113"/>
      <c r="BW1826" s="113"/>
      <c r="BX1826" s="113"/>
      <c r="BY1826" s="113"/>
      <c r="BZ1826" s="113"/>
      <c r="CA1826" s="67"/>
      <c r="CB1826" s="113"/>
      <c r="CC1826" s="69">
        <f>SUM(Table25[[#This Row],[Contract Amount FY00]:[Contract Amount FY50]])</f>
        <v>24428</v>
      </c>
      <c r="CD1826" s="114"/>
    </row>
    <row r="1827" spans="1:82" x14ac:dyDescent="0.25">
      <c r="A1827" s="122" t="s">
        <v>2025</v>
      </c>
      <c r="B1827" s="122" t="s">
        <v>278</v>
      </c>
      <c r="C1827" s="122" t="s">
        <v>3188</v>
      </c>
      <c r="E1827" s="26" t="str">
        <f>IFERROR(IF(VLOOKUP(Table25[[#This Row],[Contract No.]],Table3[#All],3,FALSE)="","No","Yes"),"")</f>
        <v>Yes</v>
      </c>
      <c r="F1827" s="107" t="str">
        <f>IFERROR(VLOOKUP(Table25[[#This Row],[Contract No.]],Table3[#All],3,FALSE),"")</f>
        <v>NASPO</v>
      </c>
      <c r="G1827" s="107" t="str">
        <f>IFERROR(IF(Table25[[#This Row],[Cooperative Purchase
(Yes/No)]]="Yes","Yes",IF(VLOOKUP(Table25[[#This Row],[Contract No.]],Table3[#All],1,FALSE)=Table25[[#This Row],[Contract No.]],"Yes","No")),"No")</f>
        <v>Yes</v>
      </c>
      <c r="H1827" s="51">
        <f>IFERROR(VLOOKUP(Table25[[#This Row],[Contract No.]],Table3[#All],4,FALSE),"")</f>
        <v>42917</v>
      </c>
      <c r="I1827" s="28">
        <f>IFERROR(IF(AND(MONTH(Table25[[#This Row],[Contract Start Date]])&gt;6,MONTH(Table25[[#This Row],[Contract Start Date]])&lt;=12),YEAR(Table25[[#This Row],[Contract Start Date]])+1,YEAR(Table25[[#This Row],[Contract Start Date]])),"")</f>
        <v>2018</v>
      </c>
      <c r="J1827" s="108">
        <f>Table25[[#This Row],[FY Formula start]]</f>
        <v>2018</v>
      </c>
      <c r="K1827" s="59" t="str">
        <f>"FY"&amp;" "&amp;Table25[[#This Row],[Year Start]]</f>
        <v>FY 2018</v>
      </c>
      <c r="L1827" s="109">
        <f>IFERROR(VLOOKUP(Table25[[#This Row],[Contract No.]],Table3[#All],5,FALSE),"")</f>
        <v>46280</v>
      </c>
      <c r="M1827" s="110">
        <f>IFERROR(IF(Table25[[#This Row],[Contract End Date]]="99/99/9999","No End",IF(AND(MONTH(Table25[[#This Row],[Contract End Date]])&gt;6,MONTH(Table25[[#This Row],[Contract End Date]])&lt;=12),YEAR(Table25[[#This Row],[Contract End Date]])+1,YEAR(Table25[[#This Row],[Contract End Date]]))),"")</f>
        <v>2027</v>
      </c>
      <c r="N1827" s="111">
        <f>Table25[[#This Row],[FY Formula end]]</f>
        <v>2027</v>
      </c>
      <c r="O1827" s="112" t="str">
        <f>IF(Table25[[#This Row],[Year End]]="No End","No End","FY"&amp;" "&amp;Table25[[#This Row],[Year End]])</f>
        <v>FY 2027</v>
      </c>
      <c r="P1827" s="27"/>
      <c r="Q1827" s="104">
        <f>_xlfn.IFNA(IF($B1827="","",VLOOKUP($B1827,'SWC Towers'!$A:$Q,$Q$2,FALSE)),"")</f>
        <v>0.4</v>
      </c>
      <c r="R1827" s="106" t="str">
        <f>_xlfn.IFNA(IF($B1827="","",VLOOKUP($B1827,'SWC Towers'!$A:$Q,$R$2,FALSE)),"")</f>
        <v/>
      </c>
      <c r="S1827" s="106" t="str">
        <f>_xlfn.IFNA(IF($B1827="","",VLOOKUP($B1827,'SWC Towers'!$A:$Q,$S$2,FALSE)),"")</f>
        <v/>
      </c>
      <c r="T1827" s="106">
        <f>_xlfn.IFNA(IF($B1827="","",VLOOKUP($B1827,'SWC Towers'!$A:$Q,$T$2,FALSE)),"")</f>
        <v>0.05</v>
      </c>
      <c r="U1827" s="104" t="str">
        <f>_xlfn.IFNA(IF($B1827="","",VLOOKUP($B1827,'SWC Towers'!$A:$Q,$U$2,FALSE)),"")</f>
        <v/>
      </c>
      <c r="V1827" s="104" t="str">
        <f>_xlfn.IFNA(IF($B1827="","",VLOOKUP($B1827,'SWC Towers'!$A:$Q,$V$2,FALSE)),"")</f>
        <v/>
      </c>
      <c r="W1827" s="104">
        <f>_xlfn.IFNA(IF($B1827="","",VLOOKUP($B1827,'SWC Towers'!$A:$Q,$W$2,FALSE)),"")</f>
        <v>0.1</v>
      </c>
      <c r="X1827" s="104" t="str">
        <f>_xlfn.IFNA(IF($B1827="","",VLOOKUP($B1827,'SWC Towers'!$A:$Q,$X$2,FALSE)),"")</f>
        <v/>
      </c>
      <c r="Y1827" s="104">
        <f>_xlfn.IFNA(IF($B1827="","",VLOOKUP($B1827,'SWC Towers'!$A:$Q,$Y$2,FALSE)),"")</f>
        <v>0.05</v>
      </c>
      <c r="Z1827" s="104" t="str">
        <f>_xlfn.IFNA(IF($B1827="","",VLOOKUP($B1827,'SWC Towers'!$A:$Q,$Z$2,FALSE)),"")</f>
        <v/>
      </c>
      <c r="AA1827" s="104">
        <f>_xlfn.IFNA(IF($B1827="","",VLOOKUP($B1827,'SWC Towers'!$A:$Q,$AA$2,FALSE)),"")</f>
        <v>0.4</v>
      </c>
      <c r="AB1827" s="106" t="str">
        <f>_xlfn.IFNA(IF($B1827="","",VLOOKUP($B1827,'SWC Towers'!$A:$Q,$AB$2,FALSE)),"")</f>
        <v/>
      </c>
      <c r="AC1827" s="20">
        <f>SUM(Table25[[#This Row],[IT Tower: Application]:[Other/Non-IT ]])</f>
        <v>1</v>
      </c>
      <c r="AD1827" s="67"/>
      <c r="AE1827" s="67"/>
      <c r="AF1827" s="67"/>
      <c r="AG1827" s="67"/>
      <c r="AH1827" s="67"/>
      <c r="AI1827" s="67"/>
      <c r="AJ1827" s="67"/>
      <c r="AK1827" s="67"/>
      <c r="AL1827" s="67"/>
      <c r="AM1827" s="67"/>
      <c r="AN1827" s="67"/>
      <c r="AO1827" s="67"/>
      <c r="AP1827" s="67"/>
      <c r="AQ1827" s="67"/>
      <c r="AR1827" s="67"/>
      <c r="AS1827" s="67"/>
      <c r="AT1827" s="67"/>
      <c r="AU1827" s="67"/>
      <c r="AV1827" s="67"/>
      <c r="AW1827" s="67"/>
      <c r="AX1827" s="67"/>
      <c r="AY1827" s="67">
        <v>0</v>
      </c>
      <c r="AZ1827" s="67">
        <v>14464</v>
      </c>
      <c r="BA1827" s="67">
        <v>16938</v>
      </c>
      <c r="BB1827" s="113">
        <v>0</v>
      </c>
      <c r="BC1827" s="113"/>
      <c r="BD1827" s="113"/>
      <c r="BE1827" s="113"/>
      <c r="BF1827" s="113"/>
      <c r="BG1827" s="113"/>
      <c r="BH1827" s="113"/>
      <c r="BI1827" s="113"/>
      <c r="BJ1827" s="113"/>
      <c r="BK1827" s="113"/>
      <c r="BL1827" s="113"/>
      <c r="BM1827" s="113"/>
      <c r="BN1827" s="113"/>
      <c r="BO1827" s="113"/>
      <c r="BP1827" s="113"/>
      <c r="BQ1827" s="113"/>
      <c r="BR1827" s="113"/>
      <c r="BS1827" s="113"/>
      <c r="BT1827" s="113"/>
      <c r="BU1827" s="113"/>
      <c r="BV1827" s="113"/>
      <c r="BW1827" s="113"/>
      <c r="BX1827" s="113"/>
      <c r="BY1827" s="113"/>
      <c r="BZ1827" s="113"/>
      <c r="CA1827" s="67"/>
      <c r="CB1827" s="113"/>
      <c r="CC1827" s="69">
        <f>SUM(Table25[[#This Row],[Contract Amount FY00]:[Contract Amount FY50]])</f>
        <v>31402</v>
      </c>
      <c r="CD1827" s="114"/>
    </row>
    <row r="1828" spans="1:82" x14ac:dyDescent="0.25">
      <c r="A1828" s="122" t="s">
        <v>2025</v>
      </c>
      <c r="B1828" s="122" t="s">
        <v>3071</v>
      </c>
      <c r="C1828" s="122" t="s">
        <v>753</v>
      </c>
      <c r="E1828" s="26" t="str">
        <f>IFERROR(IF(VLOOKUP(Table25[[#This Row],[Contract No.]],Table3[#All],3,FALSE)="","No","Yes"),"")</f>
        <v>Yes</v>
      </c>
      <c r="F1828" s="107" t="str">
        <f>IFERROR(VLOOKUP(Table25[[#This Row],[Contract No.]],Table3[#All],3,FALSE),"")</f>
        <v>NASPO</v>
      </c>
      <c r="G1828" s="107" t="str">
        <f>IFERROR(IF(Table25[[#This Row],[Cooperative Purchase
(Yes/No)]]="Yes","Yes",IF(VLOOKUP(Table25[[#This Row],[Contract No.]],Table3[#All],1,FALSE)=Table25[[#This Row],[Contract No.]],"Yes","No")),"No")</f>
        <v>Yes</v>
      </c>
      <c r="H1828" s="51">
        <f>IFERROR(VLOOKUP(Table25[[#This Row],[Contract No.]],Table3[#All],4,FALSE),"")</f>
        <v>45322</v>
      </c>
      <c r="I1828" s="28">
        <f>IFERROR(IF(AND(MONTH(Table25[[#This Row],[Contract Start Date]])&gt;6,MONTH(Table25[[#This Row],[Contract Start Date]])&lt;=12),YEAR(Table25[[#This Row],[Contract Start Date]])+1,YEAR(Table25[[#This Row],[Contract Start Date]])),"")</f>
        <v>2024</v>
      </c>
      <c r="J1828" s="108">
        <f>Table25[[#This Row],[FY Formula start]]</f>
        <v>2024</v>
      </c>
      <c r="K1828" s="59" t="str">
        <f>"FY"&amp;" "&amp;Table25[[#This Row],[Year Start]]</f>
        <v>FY 2024</v>
      </c>
      <c r="L1828" s="109">
        <f>IFERROR(VLOOKUP(Table25[[#This Row],[Contract No.]],Table3[#All],5,FALSE),"")</f>
        <v>46934</v>
      </c>
      <c r="M1828" s="110">
        <f>IFERROR(IF(Table25[[#This Row],[Contract End Date]]="99/99/9999","No End",IF(AND(MONTH(Table25[[#This Row],[Contract End Date]])&gt;6,MONTH(Table25[[#This Row],[Contract End Date]])&lt;=12),YEAR(Table25[[#This Row],[Contract End Date]])+1,YEAR(Table25[[#This Row],[Contract End Date]]))),"")</f>
        <v>2028</v>
      </c>
      <c r="N1828" s="111">
        <f>Table25[[#This Row],[FY Formula end]]</f>
        <v>2028</v>
      </c>
      <c r="O1828" s="112" t="str">
        <f>IF(Table25[[#This Row],[Year End]]="No End","No End","FY"&amp;" "&amp;Table25[[#This Row],[Year End]])</f>
        <v>FY 2028</v>
      </c>
      <c r="P1828" s="27"/>
      <c r="Q1828" s="104" t="str">
        <f>_xlfn.IFNA(IF($B1828="","",VLOOKUP($B1828,'SWC Towers'!$A:$Q,$Q$2,FALSE)),"")</f>
        <v/>
      </c>
      <c r="R1828" s="106">
        <f>_xlfn.IFNA(IF($B1828="","",VLOOKUP($B1828,'SWC Towers'!$A:$Q,$R$2,FALSE)),"")</f>
        <v>0.2</v>
      </c>
      <c r="S1828" s="106" t="str">
        <f>_xlfn.IFNA(IF($B1828="","",VLOOKUP($B1828,'SWC Towers'!$A:$Q,$S$2,FALSE)),"")</f>
        <v/>
      </c>
      <c r="T1828" s="106" t="str">
        <f>_xlfn.IFNA(IF($B1828="","",VLOOKUP($B1828,'SWC Towers'!$A:$Q,$T$2,FALSE)),"")</f>
        <v/>
      </c>
      <c r="U1828" s="104">
        <f>_xlfn.IFNA(IF($B1828="","",VLOOKUP($B1828,'SWC Towers'!$A:$Q,$U$2,FALSE)),"")</f>
        <v>0.6</v>
      </c>
      <c r="V1828" s="104" t="str">
        <f>_xlfn.IFNA(IF($B1828="","",VLOOKUP($B1828,'SWC Towers'!$A:$Q,$V$2,FALSE)),"")</f>
        <v/>
      </c>
      <c r="W1828" s="104" t="str">
        <f>_xlfn.IFNA(IF($B1828="","",VLOOKUP($B1828,'SWC Towers'!$A:$Q,$W$2,FALSE)),"")</f>
        <v/>
      </c>
      <c r="X1828" s="104" t="str">
        <f>_xlfn.IFNA(IF($B1828="","",VLOOKUP($B1828,'SWC Towers'!$A:$Q,$X$2,FALSE)),"")</f>
        <v/>
      </c>
      <c r="Y1828" s="104" t="str">
        <f>_xlfn.IFNA(IF($B1828="","",VLOOKUP($B1828,'SWC Towers'!$A:$Q,$Y$2,FALSE)),"")</f>
        <v/>
      </c>
      <c r="Z1828" s="104" t="str">
        <f>_xlfn.IFNA(IF($B1828="","",VLOOKUP($B1828,'SWC Towers'!$A:$Q,$Z$2,FALSE)),"")</f>
        <v/>
      </c>
      <c r="AA1828" s="104">
        <f>_xlfn.IFNA(IF($B1828="","",VLOOKUP($B1828,'SWC Towers'!$A:$Q,$AA$2,FALSE)),"")</f>
        <v>0.2</v>
      </c>
      <c r="AB1828" s="106" t="str">
        <f>_xlfn.IFNA(IF($B1828="","",VLOOKUP($B1828,'SWC Towers'!$A:$Q,$AB$2,FALSE)),"")</f>
        <v/>
      </c>
      <c r="AC1828" s="20">
        <f>SUM(Table25[[#This Row],[IT Tower: Application]:[Other/Non-IT ]])</f>
        <v>1</v>
      </c>
      <c r="AD1828" s="67"/>
      <c r="AE1828" s="67"/>
      <c r="AF1828" s="67"/>
      <c r="AG1828" s="67"/>
      <c r="AH1828" s="67"/>
      <c r="AI1828" s="67"/>
      <c r="AJ1828" s="67"/>
      <c r="AK1828" s="67"/>
      <c r="AL1828" s="67"/>
      <c r="AM1828" s="67"/>
      <c r="AN1828" s="67"/>
      <c r="AO1828" s="67"/>
      <c r="AP1828" s="67"/>
      <c r="AQ1828" s="67"/>
      <c r="AR1828" s="67"/>
      <c r="AS1828" s="67"/>
      <c r="AT1828" s="67"/>
      <c r="AU1828" s="67"/>
      <c r="AV1828" s="67"/>
      <c r="AW1828" s="67"/>
      <c r="AX1828" s="67"/>
      <c r="AY1828" s="67"/>
      <c r="AZ1828" s="67"/>
      <c r="BA1828" s="67"/>
      <c r="BB1828" s="113">
        <v>42660</v>
      </c>
      <c r="BC1828" s="113">
        <v>0</v>
      </c>
      <c r="BD1828" s="113"/>
      <c r="BE1828" s="113"/>
      <c r="BF1828" s="113"/>
      <c r="BG1828" s="113"/>
      <c r="BH1828" s="113"/>
      <c r="BI1828" s="113"/>
      <c r="BJ1828" s="113"/>
      <c r="BK1828" s="113"/>
      <c r="BL1828" s="113"/>
      <c r="BM1828" s="113"/>
      <c r="BN1828" s="113"/>
      <c r="BO1828" s="113"/>
      <c r="BP1828" s="113"/>
      <c r="BQ1828" s="113"/>
      <c r="BR1828" s="113"/>
      <c r="BS1828" s="113"/>
      <c r="BT1828" s="113"/>
      <c r="BU1828" s="113"/>
      <c r="BV1828" s="113"/>
      <c r="BW1828" s="113"/>
      <c r="BX1828" s="113"/>
      <c r="BY1828" s="113"/>
      <c r="BZ1828" s="113"/>
      <c r="CA1828" s="67"/>
      <c r="CB1828" s="113"/>
      <c r="CC1828" s="69">
        <f>SUM(Table25[[#This Row],[Contract Amount FY00]:[Contract Amount FY50]])</f>
        <v>42660</v>
      </c>
      <c r="CD1828" s="114"/>
    </row>
    <row r="1829" spans="1:82" x14ac:dyDescent="0.25">
      <c r="A1829" s="122" t="s">
        <v>2025</v>
      </c>
      <c r="B1829" s="122" t="s">
        <v>286</v>
      </c>
      <c r="C1829" s="122" t="s">
        <v>3168</v>
      </c>
      <c r="E1829" s="26" t="str">
        <f>IFERROR(IF(VLOOKUP(Table25[[#This Row],[Contract No.]],Table3[#All],3,FALSE)="","No","Yes"),"")</f>
        <v>No</v>
      </c>
      <c r="F1829" s="107" t="str">
        <f>IFERROR(VLOOKUP(Table25[[#This Row],[Contract No.]],Table3[#All],3,FALSE),"")</f>
        <v/>
      </c>
      <c r="G1829" s="107" t="str">
        <f>IFERROR(IF(Table25[[#This Row],[Cooperative Purchase
(Yes/No)]]="Yes","Yes",IF(VLOOKUP(Table25[[#This Row],[Contract No.]],Table3[#All],1,FALSE)=Table25[[#This Row],[Contract No.]],"Yes","No")),"No")</f>
        <v>Yes</v>
      </c>
      <c r="H1829" s="51">
        <f>IFERROR(VLOOKUP(Table25[[#This Row],[Contract No.]],Table3[#All],4,FALSE),"")</f>
        <v>42401</v>
      </c>
      <c r="I1829" s="28">
        <f>IFERROR(IF(AND(MONTH(Table25[[#This Row],[Contract Start Date]])&gt;6,MONTH(Table25[[#This Row],[Contract Start Date]])&lt;=12),YEAR(Table25[[#This Row],[Contract Start Date]])+1,YEAR(Table25[[#This Row],[Contract Start Date]])),"")</f>
        <v>2016</v>
      </c>
      <c r="J1829" s="108">
        <f>Table25[[#This Row],[FY Formula start]]</f>
        <v>2016</v>
      </c>
      <c r="K1829" s="59" t="str">
        <f>"FY"&amp;" "&amp;Table25[[#This Row],[Year Start]]</f>
        <v>FY 2016</v>
      </c>
      <c r="L1829" s="109">
        <f>IFERROR(VLOOKUP(Table25[[#This Row],[Contract No.]],Table3[#All],5,FALSE),"")</f>
        <v>72717</v>
      </c>
      <c r="M1829" s="110">
        <f>IFERROR(IF(Table25[[#This Row],[Contract End Date]]="99/99/9999","No End",IF(AND(MONTH(Table25[[#This Row],[Contract End Date]])&gt;6,MONTH(Table25[[#This Row],[Contract End Date]])&lt;=12),YEAR(Table25[[#This Row],[Contract End Date]])+1,YEAR(Table25[[#This Row],[Contract End Date]]))),"")</f>
        <v>2099</v>
      </c>
      <c r="N1829" s="111">
        <f>Table25[[#This Row],[FY Formula end]]</f>
        <v>2099</v>
      </c>
      <c r="O1829" s="112" t="str">
        <f>IF(Table25[[#This Row],[Year End]]="No End","No End","FY"&amp;" "&amp;Table25[[#This Row],[Year End]])</f>
        <v>FY 2099</v>
      </c>
      <c r="P1829" s="27"/>
      <c r="Q1829" s="104">
        <f>_xlfn.IFNA(IF($B1829="","",VLOOKUP($B1829,'SWC Towers'!$A:$Q,$Q$2,FALSE)),"")</f>
        <v>0.5</v>
      </c>
      <c r="R1829" s="106" t="str">
        <f>_xlfn.IFNA(IF($B1829="","",VLOOKUP($B1829,'SWC Towers'!$A:$Q,$R$2,FALSE)),"")</f>
        <v/>
      </c>
      <c r="S1829" s="106" t="str">
        <f>_xlfn.IFNA(IF($B1829="","",VLOOKUP($B1829,'SWC Towers'!$A:$Q,$S$2,FALSE)),"")</f>
        <v/>
      </c>
      <c r="T1829" s="106">
        <f>_xlfn.IFNA(IF($B1829="","",VLOOKUP($B1829,'SWC Towers'!$A:$Q,$T$2,FALSE)),"")</f>
        <v>0.5</v>
      </c>
      <c r="U1829" s="104" t="str">
        <f>_xlfn.IFNA(IF($B1829="","",VLOOKUP($B1829,'SWC Towers'!$A:$Q,$U$2,FALSE)),"")</f>
        <v/>
      </c>
      <c r="V1829" s="104" t="str">
        <f>_xlfn.IFNA(IF($B1829="","",VLOOKUP($B1829,'SWC Towers'!$A:$Q,$V$2,FALSE)),"")</f>
        <v/>
      </c>
      <c r="W1829" s="104" t="str">
        <f>_xlfn.IFNA(IF($B1829="","",VLOOKUP($B1829,'SWC Towers'!$A:$Q,$W$2,FALSE)),"")</f>
        <v/>
      </c>
      <c r="X1829" s="104" t="str">
        <f>_xlfn.IFNA(IF($B1829="","",VLOOKUP($B1829,'SWC Towers'!$A:$Q,$X$2,FALSE)),"")</f>
        <v/>
      </c>
      <c r="Y1829" s="104" t="str">
        <f>_xlfn.IFNA(IF($B1829="","",VLOOKUP($B1829,'SWC Towers'!$A:$Q,$Y$2,FALSE)),"")</f>
        <v/>
      </c>
      <c r="Z1829" s="104" t="str">
        <f>_xlfn.IFNA(IF($B1829="","",VLOOKUP($B1829,'SWC Towers'!$A:$Q,$Z$2,FALSE)),"")</f>
        <v/>
      </c>
      <c r="AA1829" s="104" t="str">
        <f>_xlfn.IFNA(IF($B1829="","",VLOOKUP($B1829,'SWC Towers'!$A:$Q,$AA$2,FALSE)),"")</f>
        <v/>
      </c>
      <c r="AB1829" s="106" t="str">
        <f>_xlfn.IFNA(IF($B1829="","",VLOOKUP($B1829,'SWC Towers'!$A:$Q,$AB$2,FALSE)),"")</f>
        <v/>
      </c>
      <c r="AC1829" s="20">
        <f>SUM(Table25[[#This Row],[IT Tower: Application]:[Other/Non-IT ]])</f>
        <v>1</v>
      </c>
      <c r="AD1829" s="67"/>
      <c r="AE1829" s="67"/>
      <c r="AF1829" s="67"/>
      <c r="AG1829" s="67"/>
      <c r="AH1829" s="67"/>
      <c r="AI1829" s="67"/>
      <c r="AJ1829" s="67"/>
      <c r="AK1829" s="67"/>
      <c r="AL1829" s="67"/>
      <c r="AM1829" s="67"/>
      <c r="AN1829" s="67"/>
      <c r="AO1829" s="67"/>
      <c r="AP1829" s="67"/>
      <c r="AQ1829" s="67"/>
      <c r="AR1829" s="67"/>
      <c r="AS1829" s="67"/>
      <c r="AT1829" s="67"/>
      <c r="AU1829" s="67"/>
      <c r="AV1829" s="67"/>
      <c r="AW1829" s="67"/>
      <c r="AX1829" s="67"/>
      <c r="AY1829" s="67"/>
      <c r="AZ1829" s="67"/>
      <c r="BA1829" s="67"/>
      <c r="BB1829" s="113">
        <v>50000</v>
      </c>
      <c r="BC1829" s="113">
        <v>50000</v>
      </c>
      <c r="BD1829" s="113"/>
      <c r="BE1829" s="113"/>
      <c r="BF1829" s="113"/>
      <c r="BG1829" s="113"/>
      <c r="BH1829" s="113"/>
      <c r="BI1829" s="113"/>
      <c r="BJ1829" s="113"/>
      <c r="BK1829" s="113"/>
      <c r="BL1829" s="113"/>
      <c r="BM1829" s="113"/>
      <c r="BN1829" s="113"/>
      <c r="BO1829" s="113"/>
      <c r="BP1829" s="113"/>
      <c r="BQ1829" s="113"/>
      <c r="BR1829" s="113"/>
      <c r="BS1829" s="113"/>
      <c r="BT1829" s="113"/>
      <c r="BU1829" s="113"/>
      <c r="BV1829" s="113"/>
      <c r="BW1829" s="113"/>
      <c r="BX1829" s="113"/>
      <c r="BY1829" s="113"/>
      <c r="BZ1829" s="113"/>
      <c r="CA1829" s="67"/>
      <c r="CB1829" s="113"/>
      <c r="CC1829" s="69">
        <f>SUM(Table25[[#This Row],[Contract Amount FY00]:[Contract Amount FY50]])</f>
        <v>100000</v>
      </c>
      <c r="CD1829" s="114"/>
    </row>
    <row r="1830" spans="1:82" x14ac:dyDescent="0.25">
      <c r="A1830" s="122" t="s">
        <v>2025</v>
      </c>
      <c r="B1830" s="122" t="s">
        <v>286</v>
      </c>
      <c r="C1830" s="122" t="s">
        <v>2154</v>
      </c>
      <c r="E1830" s="26" t="str">
        <f>IFERROR(IF(VLOOKUP(Table25[[#This Row],[Contract No.]],Table3[#All],3,FALSE)="","No","Yes"),"")</f>
        <v>No</v>
      </c>
      <c r="F1830" s="107" t="str">
        <f>IFERROR(VLOOKUP(Table25[[#This Row],[Contract No.]],Table3[#All],3,FALSE),"")</f>
        <v/>
      </c>
      <c r="G1830" s="107" t="str">
        <f>IFERROR(IF(Table25[[#This Row],[Cooperative Purchase
(Yes/No)]]="Yes","Yes",IF(VLOOKUP(Table25[[#This Row],[Contract No.]],Table3[#All],1,FALSE)=Table25[[#This Row],[Contract No.]],"Yes","No")),"No")</f>
        <v>Yes</v>
      </c>
      <c r="H1830" s="51">
        <f>IFERROR(VLOOKUP(Table25[[#This Row],[Contract No.]],Table3[#All],4,FALSE),"")</f>
        <v>42401</v>
      </c>
      <c r="I1830" s="28">
        <f>IFERROR(IF(AND(MONTH(Table25[[#This Row],[Contract Start Date]])&gt;6,MONTH(Table25[[#This Row],[Contract Start Date]])&lt;=12),YEAR(Table25[[#This Row],[Contract Start Date]])+1,YEAR(Table25[[#This Row],[Contract Start Date]])),"")</f>
        <v>2016</v>
      </c>
      <c r="J1830" s="108">
        <f>Table25[[#This Row],[FY Formula start]]</f>
        <v>2016</v>
      </c>
      <c r="K1830" s="59" t="str">
        <f>"FY"&amp;" "&amp;Table25[[#This Row],[Year Start]]</f>
        <v>FY 2016</v>
      </c>
      <c r="L1830" s="109">
        <f>IFERROR(VLOOKUP(Table25[[#This Row],[Contract No.]],Table3[#All],5,FALSE),"")</f>
        <v>72717</v>
      </c>
      <c r="M1830" s="110">
        <f>IFERROR(IF(Table25[[#This Row],[Contract End Date]]="99/99/9999","No End",IF(AND(MONTH(Table25[[#This Row],[Contract End Date]])&gt;6,MONTH(Table25[[#This Row],[Contract End Date]])&lt;=12),YEAR(Table25[[#This Row],[Contract End Date]])+1,YEAR(Table25[[#This Row],[Contract End Date]]))),"")</f>
        <v>2099</v>
      </c>
      <c r="N1830" s="111">
        <f>Table25[[#This Row],[FY Formula end]]</f>
        <v>2099</v>
      </c>
      <c r="O1830" s="112" t="str">
        <f>IF(Table25[[#This Row],[Year End]]="No End","No End","FY"&amp;" "&amp;Table25[[#This Row],[Year End]])</f>
        <v>FY 2099</v>
      </c>
      <c r="P1830" s="27"/>
      <c r="Q1830" s="104">
        <f>_xlfn.IFNA(IF($B1830="","",VLOOKUP($B1830,'SWC Towers'!$A:$Q,$Q$2,FALSE)),"")</f>
        <v>0.5</v>
      </c>
      <c r="R1830" s="106" t="str">
        <f>_xlfn.IFNA(IF($B1830="","",VLOOKUP($B1830,'SWC Towers'!$A:$Q,$R$2,FALSE)),"")</f>
        <v/>
      </c>
      <c r="S1830" s="106" t="str">
        <f>_xlfn.IFNA(IF($B1830="","",VLOOKUP($B1830,'SWC Towers'!$A:$Q,$S$2,FALSE)),"")</f>
        <v/>
      </c>
      <c r="T1830" s="106">
        <f>_xlfn.IFNA(IF($B1830="","",VLOOKUP($B1830,'SWC Towers'!$A:$Q,$T$2,FALSE)),"")</f>
        <v>0.5</v>
      </c>
      <c r="U1830" s="104" t="str">
        <f>_xlfn.IFNA(IF($B1830="","",VLOOKUP($B1830,'SWC Towers'!$A:$Q,$U$2,FALSE)),"")</f>
        <v/>
      </c>
      <c r="V1830" s="104" t="str">
        <f>_xlfn.IFNA(IF($B1830="","",VLOOKUP($B1830,'SWC Towers'!$A:$Q,$V$2,FALSE)),"")</f>
        <v/>
      </c>
      <c r="W1830" s="104" t="str">
        <f>_xlfn.IFNA(IF($B1830="","",VLOOKUP($B1830,'SWC Towers'!$A:$Q,$W$2,FALSE)),"")</f>
        <v/>
      </c>
      <c r="X1830" s="104" t="str">
        <f>_xlfn.IFNA(IF($B1830="","",VLOOKUP($B1830,'SWC Towers'!$A:$Q,$X$2,FALSE)),"")</f>
        <v/>
      </c>
      <c r="Y1830" s="104" t="str">
        <f>_xlfn.IFNA(IF($B1830="","",VLOOKUP($B1830,'SWC Towers'!$A:$Q,$Y$2,FALSE)),"")</f>
        <v/>
      </c>
      <c r="Z1830" s="104" t="str">
        <f>_xlfn.IFNA(IF($B1830="","",VLOOKUP($B1830,'SWC Towers'!$A:$Q,$Z$2,FALSE)),"")</f>
        <v/>
      </c>
      <c r="AA1830" s="104" t="str">
        <f>_xlfn.IFNA(IF($B1830="","",VLOOKUP($B1830,'SWC Towers'!$A:$Q,$AA$2,FALSE)),"")</f>
        <v/>
      </c>
      <c r="AB1830" s="106" t="str">
        <f>_xlfn.IFNA(IF($B1830="","",VLOOKUP($B1830,'SWC Towers'!$A:$Q,$AB$2,FALSE)),"")</f>
        <v/>
      </c>
      <c r="AC1830" s="20">
        <f>SUM(Table25[[#This Row],[IT Tower: Application]:[Other/Non-IT ]])</f>
        <v>1</v>
      </c>
      <c r="AD1830" s="67"/>
      <c r="AE1830" s="67"/>
      <c r="AF1830" s="67"/>
      <c r="AG1830" s="67"/>
      <c r="AH1830" s="67"/>
      <c r="AI1830" s="67"/>
      <c r="AJ1830" s="67"/>
      <c r="AK1830" s="67"/>
      <c r="AL1830" s="67"/>
      <c r="AM1830" s="67"/>
      <c r="AN1830" s="67"/>
      <c r="AO1830" s="67"/>
      <c r="AP1830" s="67"/>
      <c r="AQ1830" s="67"/>
      <c r="AR1830" s="67"/>
      <c r="AS1830" s="67"/>
      <c r="AT1830" s="67"/>
      <c r="AU1830" s="67"/>
      <c r="AV1830" s="67"/>
      <c r="AW1830" s="67">
        <v>7500</v>
      </c>
      <c r="AX1830" s="67">
        <v>0</v>
      </c>
      <c r="AY1830" s="67"/>
      <c r="AZ1830" s="67"/>
      <c r="BA1830" s="67"/>
      <c r="BB1830" s="113"/>
      <c r="BC1830" s="113"/>
      <c r="BD1830" s="113"/>
      <c r="BE1830" s="113"/>
      <c r="BF1830" s="113"/>
      <c r="BG1830" s="113"/>
      <c r="BH1830" s="113"/>
      <c r="BI1830" s="113"/>
      <c r="BJ1830" s="113"/>
      <c r="BK1830" s="113"/>
      <c r="BL1830" s="113"/>
      <c r="BM1830" s="113"/>
      <c r="BN1830" s="113"/>
      <c r="BO1830" s="113"/>
      <c r="BP1830" s="113"/>
      <c r="BQ1830" s="113"/>
      <c r="BR1830" s="113"/>
      <c r="BS1830" s="113"/>
      <c r="BT1830" s="113"/>
      <c r="BU1830" s="113"/>
      <c r="BV1830" s="113"/>
      <c r="BW1830" s="113"/>
      <c r="BX1830" s="113"/>
      <c r="BY1830" s="113"/>
      <c r="BZ1830" s="113"/>
      <c r="CA1830" s="67"/>
      <c r="CB1830" s="113"/>
      <c r="CC1830" s="69">
        <f>SUM(Table25[[#This Row],[Contract Amount FY00]:[Contract Amount FY50]])</f>
        <v>7500</v>
      </c>
      <c r="CD1830" s="114"/>
    </row>
    <row r="1831" spans="1:82" x14ac:dyDescent="0.25">
      <c r="A1831" s="122" t="s">
        <v>2025</v>
      </c>
      <c r="B1831" s="122" t="s">
        <v>286</v>
      </c>
      <c r="C1831" s="122" t="s">
        <v>1497</v>
      </c>
      <c r="E1831" s="26" t="str">
        <f>IFERROR(IF(VLOOKUP(Table25[[#This Row],[Contract No.]],Table3[#All],3,FALSE)="","No","Yes"),"")</f>
        <v>No</v>
      </c>
      <c r="F1831" s="107" t="str">
        <f>IFERROR(VLOOKUP(Table25[[#This Row],[Contract No.]],Table3[#All],3,FALSE),"")</f>
        <v/>
      </c>
      <c r="G1831" s="107" t="str">
        <f>IFERROR(IF(Table25[[#This Row],[Cooperative Purchase
(Yes/No)]]="Yes","Yes",IF(VLOOKUP(Table25[[#This Row],[Contract No.]],Table3[#All],1,FALSE)=Table25[[#This Row],[Contract No.]],"Yes","No")),"No")</f>
        <v>Yes</v>
      </c>
      <c r="H1831" s="51">
        <f>IFERROR(VLOOKUP(Table25[[#This Row],[Contract No.]],Table3[#All],4,FALSE),"")</f>
        <v>42401</v>
      </c>
      <c r="I1831" s="28">
        <f>IFERROR(IF(AND(MONTH(Table25[[#This Row],[Contract Start Date]])&gt;6,MONTH(Table25[[#This Row],[Contract Start Date]])&lt;=12),YEAR(Table25[[#This Row],[Contract Start Date]])+1,YEAR(Table25[[#This Row],[Contract Start Date]])),"")</f>
        <v>2016</v>
      </c>
      <c r="J1831" s="108">
        <f>Table25[[#This Row],[FY Formula start]]</f>
        <v>2016</v>
      </c>
      <c r="K1831" s="59" t="str">
        <f>"FY"&amp;" "&amp;Table25[[#This Row],[Year Start]]</f>
        <v>FY 2016</v>
      </c>
      <c r="L1831" s="109">
        <f>IFERROR(VLOOKUP(Table25[[#This Row],[Contract No.]],Table3[#All],5,FALSE),"")</f>
        <v>72717</v>
      </c>
      <c r="M1831" s="110">
        <f>IFERROR(IF(Table25[[#This Row],[Contract End Date]]="99/99/9999","No End",IF(AND(MONTH(Table25[[#This Row],[Contract End Date]])&gt;6,MONTH(Table25[[#This Row],[Contract End Date]])&lt;=12),YEAR(Table25[[#This Row],[Contract End Date]])+1,YEAR(Table25[[#This Row],[Contract End Date]]))),"")</f>
        <v>2099</v>
      </c>
      <c r="N1831" s="111">
        <f>Table25[[#This Row],[FY Formula end]]</f>
        <v>2099</v>
      </c>
      <c r="O1831" s="112" t="str">
        <f>IF(Table25[[#This Row],[Year End]]="No End","No End","FY"&amp;" "&amp;Table25[[#This Row],[Year End]])</f>
        <v>FY 2099</v>
      </c>
      <c r="P1831" s="27"/>
      <c r="Q1831" s="104">
        <f>_xlfn.IFNA(IF($B1831="","",VLOOKUP($B1831,'SWC Towers'!$A:$Q,$Q$2,FALSE)),"")</f>
        <v>0.5</v>
      </c>
      <c r="R1831" s="106" t="str">
        <f>_xlfn.IFNA(IF($B1831="","",VLOOKUP($B1831,'SWC Towers'!$A:$Q,$R$2,FALSE)),"")</f>
        <v/>
      </c>
      <c r="S1831" s="106" t="str">
        <f>_xlfn.IFNA(IF($B1831="","",VLOOKUP($B1831,'SWC Towers'!$A:$Q,$S$2,FALSE)),"")</f>
        <v/>
      </c>
      <c r="T1831" s="106">
        <f>_xlfn.IFNA(IF($B1831="","",VLOOKUP($B1831,'SWC Towers'!$A:$Q,$T$2,FALSE)),"")</f>
        <v>0.5</v>
      </c>
      <c r="U1831" s="104" t="str">
        <f>_xlfn.IFNA(IF($B1831="","",VLOOKUP($B1831,'SWC Towers'!$A:$Q,$U$2,FALSE)),"")</f>
        <v/>
      </c>
      <c r="V1831" s="104" t="str">
        <f>_xlfn.IFNA(IF($B1831="","",VLOOKUP($B1831,'SWC Towers'!$A:$Q,$V$2,FALSE)),"")</f>
        <v/>
      </c>
      <c r="W1831" s="104" t="str">
        <f>_xlfn.IFNA(IF($B1831="","",VLOOKUP($B1831,'SWC Towers'!$A:$Q,$W$2,FALSE)),"")</f>
        <v/>
      </c>
      <c r="X1831" s="104" t="str">
        <f>_xlfn.IFNA(IF($B1831="","",VLOOKUP($B1831,'SWC Towers'!$A:$Q,$X$2,FALSE)),"")</f>
        <v/>
      </c>
      <c r="Y1831" s="104" t="str">
        <f>_xlfn.IFNA(IF($B1831="","",VLOOKUP($B1831,'SWC Towers'!$A:$Q,$Y$2,FALSE)),"")</f>
        <v/>
      </c>
      <c r="Z1831" s="104" t="str">
        <f>_xlfn.IFNA(IF($B1831="","",VLOOKUP($B1831,'SWC Towers'!$A:$Q,$Z$2,FALSE)),"")</f>
        <v/>
      </c>
      <c r="AA1831" s="104" t="str">
        <f>_xlfn.IFNA(IF($B1831="","",VLOOKUP($B1831,'SWC Towers'!$A:$Q,$AA$2,FALSE)),"")</f>
        <v/>
      </c>
      <c r="AB1831" s="106" t="str">
        <f>_xlfn.IFNA(IF($B1831="","",VLOOKUP($B1831,'SWC Towers'!$A:$Q,$AB$2,FALSE)),"")</f>
        <v/>
      </c>
      <c r="AC1831" s="20">
        <f>SUM(Table25[[#This Row],[IT Tower: Application]:[Other/Non-IT ]])</f>
        <v>1</v>
      </c>
      <c r="AD1831" s="67"/>
      <c r="AE1831" s="67"/>
      <c r="AF1831" s="67"/>
      <c r="AG1831" s="67"/>
      <c r="AH1831" s="67"/>
      <c r="AI1831" s="67"/>
      <c r="AJ1831" s="67"/>
      <c r="AK1831" s="67"/>
      <c r="AL1831" s="67"/>
      <c r="AM1831" s="67"/>
      <c r="AN1831" s="67"/>
      <c r="AO1831" s="67"/>
      <c r="AP1831" s="67"/>
      <c r="AQ1831" s="67"/>
      <c r="AR1831" s="67"/>
      <c r="AS1831" s="67"/>
      <c r="AT1831" s="67"/>
      <c r="AU1831" s="67"/>
      <c r="AV1831" s="67"/>
      <c r="AW1831" s="67"/>
      <c r="AX1831" s="67"/>
      <c r="AY1831" s="67">
        <v>0</v>
      </c>
      <c r="AZ1831" s="67">
        <v>35360</v>
      </c>
      <c r="BA1831" s="67">
        <v>46144</v>
      </c>
      <c r="BB1831" s="113">
        <v>53696</v>
      </c>
      <c r="BC1831" s="113">
        <v>35607</v>
      </c>
      <c r="BD1831" s="113"/>
      <c r="BE1831" s="113"/>
      <c r="BF1831" s="113"/>
      <c r="BG1831" s="113"/>
      <c r="BH1831" s="113"/>
      <c r="BI1831" s="113"/>
      <c r="BJ1831" s="113"/>
      <c r="BK1831" s="113"/>
      <c r="BL1831" s="113"/>
      <c r="BM1831" s="113"/>
      <c r="BN1831" s="113"/>
      <c r="BO1831" s="113"/>
      <c r="BP1831" s="113"/>
      <c r="BQ1831" s="113"/>
      <c r="BR1831" s="113"/>
      <c r="BS1831" s="113"/>
      <c r="BT1831" s="113"/>
      <c r="BU1831" s="113"/>
      <c r="BV1831" s="113"/>
      <c r="BW1831" s="113"/>
      <c r="BX1831" s="113"/>
      <c r="BY1831" s="113"/>
      <c r="BZ1831" s="113"/>
      <c r="CA1831" s="67"/>
      <c r="CB1831" s="113"/>
      <c r="CC1831" s="69">
        <f>SUM(Table25[[#This Row],[Contract Amount FY00]:[Contract Amount FY50]])</f>
        <v>170807</v>
      </c>
      <c r="CD1831" s="114"/>
    </row>
    <row r="1832" spans="1:82" x14ac:dyDescent="0.25">
      <c r="A1832" s="122" t="s">
        <v>2025</v>
      </c>
      <c r="B1832" s="122" t="s">
        <v>286</v>
      </c>
      <c r="C1832" s="122" t="s">
        <v>1680</v>
      </c>
      <c r="E1832" s="26" t="str">
        <f>IFERROR(IF(VLOOKUP(Table25[[#This Row],[Contract No.]],Table3[#All],3,FALSE)="","No","Yes"),"")</f>
        <v>No</v>
      </c>
      <c r="F1832" s="107" t="str">
        <f>IFERROR(VLOOKUP(Table25[[#This Row],[Contract No.]],Table3[#All],3,FALSE),"")</f>
        <v/>
      </c>
      <c r="G1832" s="107" t="str">
        <f>IFERROR(IF(Table25[[#This Row],[Cooperative Purchase
(Yes/No)]]="Yes","Yes",IF(VLOOKUP(Table25[[#This Row],[Contract No.]],Table3[#All],1,FALSE)=Table25[[#This Row],[Contract No.]],"Yes","No")),"No")</f>
        <v>Yes</v>
      </c>
      <c r="H1832" s="51">
        <f>IFERROR(VLOOKUP(Table25[[#This Row],[Contract No.]],Table3[#All],4,FALSE),"")</f>
        <v>42401</v>
      </c>
      <c r="I1832" s="28">
        <f>IFERROR(IF(AND(MONTH(Table25[[#This Row],[Contract Start Date]])&gt;6,MONTH(Table25[[#This Row],[Contract Start Date]])&lt;=12),YEAR(Table25[[#This Row],[Contract Start Date]])+1,YEAR(Table25[[#This Row],[Contract Start Date]])),"")</f>
        <v>2016</v>
      </c>
      <c r="J1832" s="108">
        <f>Table25[[#This Row],[FY Formula start]]</f>
        <v>2016</v>
      </c>
      <c r="K1832" s="59" t="str">
        <f>"FY"&amp;" "&amp;Table25[[#This Row],[Year Start]]</f>
        <v>FY 2016</v>
      </c>
      <c r="L1832" s="109">
        <f>IFERROR(VLOOKUP(Table25[[#This Row],[Contract No.]],Table3[#All],5,FALSE),"")</f>
        <v>72717</v>
      </c>
      <c r="M1832" s="110">
        <f>IFERROR(IF(Table25[[#This Row],[Contract End Date]]="99/99/9999","No End",IF(AND(MONTH(Table25[[#This Row],[Contract End Date]])&gt;6,MONTH(Table25[[#This Row],[Contract End Date]])&lt;=12),YEAR(Table25[[#This Row],[Contract End Date]])+1,YEAR(Table25[[#This Row],[Contract End Date]]))),"")</f>
        <v>2099</v>
      </c>
      <c r="N1832" s="111">
        <f>Table25[[#This Row],[FY Formula end]]</f>
        <v>2099</v>
      </c>
      <c r="O1832" s="112" t="str">
        <f>IF(Table25[[#This Row],[Year End]]="No End","No End","FY"&amp;" "&amp;Table25[[#This Row],[Year End]])</f>
        <v>FY 2099</v>
      </c>
      <c r="P1832" s="27"/>
      <c r="Q1832" s="104">
        <f>_xlfn.IFNA(IF($B1832="","",VLOOKUP($B1832,'SWC Towers'!$A:$Q,$Q$2,FALSE)),"")</f>
        <v>0.5</v>
      </c>
      <c r="R1832" s="106" t="str">
        <f>_xlfn.IFNA(IF($B1832="","",VLOOKUP($B1832,'SWC Towers'!$A:$Q,$R$2,FALSE)),"")</f>
        <v/>
      </c>
      <c r="S1832" s="106" t="str">
        <f>_xlfn.IFNA(IF($B1832="","",VLOOKUP($B1832,'SWC Towers'!$A:$Q,$S$2,FALSE)),"")</f>
        <v/>
      </c>
      <c r="T1832" s="106">
        <f>_xlfn.IFNA(IF($B1832="","",VLOOKUP($B1832,'SWC Towers'!$A:$Q,$T$2,FALSE)),"")</f>
        <v>0.5</v>
      </c>
      <c r="U1832" s="104" t="str">
        <f>_xlfn.IFNA(IF($B1832="","",VLOOKUP($B1832,'SWC Towers'!$A:$Q,$U$2,FALSE)),"")</f>
        <v/>
      </c>
      <c r="V1832" s="104" t="str">
        <f>_xlfn.IFNA(IF($B1832="","",VLOOKUP($B1832,'SWC Towers'!$A:$Q,$V$2,FALSE)),"")</f>
        <v/>
      </c>
      <c r="W1832" s="104" t="str">
        <f>_xlfn.IFNA(IF($B1832="","",VLOOKUP($B1832,'SWC Towers'!$A:$Q,$W$2,FALSE)),"")</f>
        <v/>
      </c>
      <c r="X1832" s="104" t="str">
        <f>_xlfn.IFNA(IF($B1832="","",VLOOKUP($B1832,'SWC Towers'!$A:$Q,$X$2,FALSE)),"")</f>
        <v/>
      </c>
      <c r="Y1832" s="104" t="str">
        <f>_xlfn.IFNA(IF($B1832="","",VLOOKUP($B1832,'SWC Towers'!$A:$Q,$Y$2,FALSE)),"")</f>
        <v/>
      </c>
      <c r="Z1832" s="104" t="str">
        <f>_xlfn.IFNA(IF($B1832="","",VLOOKUP($B1832,'SWC Towers'!$A:$Q,$Z$2,FALSE)),"")</f>
        <v/>
      </c>
      <c r="AA1832" s="104" t="str">
        <f>_xlfn.IFNA(IF($B1832="","",VLOOKUP($B1832,'SWC Towers'!$A:$Q,$AA$2,FALSE)),"")</f>
        <v/>
      </c>
      <c r="AB1832" s="106" t="str">
        <f>_xlfn.IFNA(IF($B1832="","",VLOOKUP($B1832,'SWC Towers'!$A:$Q,$AB$2,FALSE)),"")</f>
        <v/>
      </c>
      <c r="AC1832" s="20">
        <f>SUM(Table25[[#This Row],[IT Tower: Application]:[Other/Non-IT ]])</f>
        <v>1</v>
      </c>
      <c r="AD1832" s="67"/>
      <c r="AE1832" s="67"/>
      <c r="AF1832" s="67"/>
      <c r="AG1832" s="67"/>
      <c r="AH1832" s="67"/>
      <c r="AI1832" s="67"/>
      <c r="AJ1832" s="67"/>
      <c r="AK1832" s="67"/>
      <c r="AL1832" s="67"/>
      <c r="AM1832" s="67"/>
      <c r="AN1832" s="67"/>
      <c r="AO1832" s="67"/>
      <c r="AP1832" s="67"/>
      <c r="AQ1832" s="67"/>
      <c r="AR1832" s="67"/>
      <c r="AS1832" s="67"/>
      <c r="AT1832" s="67"/>
      <c r="AU1832" s="67"/>
      <c r="AV1832" s="67">
        <v>0</v>
      </c>
      <c r="AW1832" s="67">
        <v>20284</v>
      </c>
      <c r="AX1832" s="67"/>
      <c r="AY1832" s="67"/>
      <c r="AZ1832" s="67"/>
      <c r="BA1832" s="67"/>
      <c r="BB1832" s="113"/>
      <c r="BC1832" s="113"/>
      <c r="BD1832" s="113"/>
      <c r="BE1832" s="113"/>
      <c r="BF1832" s="113"/>
      <c r="BG1832" s="113"/>
      <c r="BH1832" s="113"/>
      <c r="BI1832" s="113"/>
      <c r="BJ1832" s="113"/>
      <c r="BK1832" s="113"/>
      <c r="BL1832" s="113"/>
      <c r="BM1832" s="113"/>
      <c r="BN1832" s="113"/>
      <c r="BO1832" s="113"/>
      <c r="BP1832" s="113"/>
      <c r="BQ1832" s="113"/>
      <c r="BR1832" s="113"/>
      <c r="BS1832" s="113"/>
      <c r="BT1832" s="113"/>
      <c r="BU1832" s="113"/>
      <c r="BV1832" s="113"/>
      <c r="BW1832" s="113"/>
      <c r="BX1832" s="113"/>
      <c r="BY1832" s="113"/>
      <c r="BZ1832" s="113"/>
      <c r="CA1832" s="67"/>
      <c r="CB1832" s="113"/>
      <c r="CC1832" s="69">
        <f>SUM(Table25[[#This Row],[Contract Amount FY00]:[Contract Amount FY50]])</f>
        <v>20284</v>
      </c>
      <c r="CD1832" s="114"/>
    </row>
    <row r="1833" spans="1:82" x14ac:dyDescent="0.25">
      <c r="A1833" s="122" t="s">
        <v>2025</v>
      </c>
      <c r="B1833" s="122" t="s">
        <v>286</v>
      </c>
      <c r="C1833" s="122" t="s">
        <v>3132</v>
      </c>
      <c r="E1833" s="26" t="str">
        <f>IFERROR(IF(VLOOKUP(Table25[[#This Row],[Contract No.]],Table3[#All],3,FALSE)="","No","Yes"),"")</f>
        <v>No</v>
      </c>
      <c r="F1833" s="107" t="str">
        <f>IFERROR(VLOOKUP(Table25[[#This Row],[Contract No.]],Table3[#All],3,FALSE),"")</f>
        <v/>
      </c>
      <c r="G1833" s="107" t="str">
        <f>IFERROR(IF(Table25[[#This Row],[Cooperative Purchase
(Yes/No)]]="Yes","Yes",IF(VLOOKUP(Table25[[#This Row],[Contract No.]],Table3[#All],1,FALSE)=Table25[[#This Row],[Contract No.]],"Yes","No")),"No")</f>
        <v>Yes</v>
      </c>
      <c r="H1833" s="51">
        <f>IFERROR(VLOOKUP(Table25[[#This Row],[Contract No.]],Table3[#All],4,FALSE),"")</f>
        <v>42401</v>
      </c>
      <c r="I1833" s="28">
        <f>IFERROR(IF(AND(MONTH(Table25[[#This Row],[Contract Start Date]])&gt;6,MONTH(Table25[[#This Row],[Contract Start Date]])&lt;=12),YEAR(Table25[[#This Row],[Contract Start Date]])+1,YEAR(Table25[[#This Row],[Contract Start Date]])),"")</f>
        <v>2016</v>
      </c>
      <c r="J1833" s="108">
        <f>Table25[[#This Row],[FY Formula start]]</f>
        <v>2016</v>
      </c>
      <c r="K1833" s="59" t="str">
        <f>"FY"&amp;" "&amp;Table25[[#This Row],[Year Start]]</f>
        <v>FY 2016</v>
      </c>
      <c r="L1833" s="109">
        <f>IFERROR(VLOOKUP(Table25[[#This Row],[Contract No.]],Table3[#All],5,FALSE),"")</f>
        <v>72717</v>
      </c>
      <c r="M1833" s="110">
        <f>IFERROR(IF(Table25[[#This Row],[Contract End Date]]="99/99/9999","No End",IF(AND(MONTH(Table25[[#This Row],[Contract End Date]])&gt;6,MONTH(Table25[[#This Row],[Contract End Date]])&lt;=12),YEAR(Table25[[#This Row],[Contract End Date]])+1,YEAR(Table25[[#This Row],[Contract End Date]]))),"")</f>
        <v>2099</v>
      </c>
      <c r="N1833" s="111">
        <f>Table25[[#This Row],[FY Formula end]]</f>
        <v>2099</v>
      </c>
      <c r="O1833" s="112" t="str">
        <f>IF(Table25[[#This Row],[Year End]]="No End","No End","FY"&amp;" "&amp;Table25[[#This Row],[Year End]])</f>
        <v>FY 2099</v>
      </c>
      <c r="P1833" s="27"/>
      <c r="Q1833" s="104">
        <f>_xlfn.IFNA(IF($B1833="","",VLOOKUP($B1833,'SWC Towers'!$A:$Q,$Q$2,FALSE)),"")</f>
        <v>0.5</v>
      </c>
      <c r="R1833" s="106" t="str">
        <f>_xlfn.IFNA(IF($B1833="","",VLOOKUP($B1833,'SWC Towers'!$A:$Q,$R$2,FALSE)),"")</f>
        <v/>
      </c>
      <c r="S1833" s="106" t="str">
        <f>_xlfn.IFNA(IF($B1833="","",VLOOKUP($B1833,'SWC Towers'!$A:$Q,$S$2,FALSE)),"")</f>
        <v/>
      </c>
      <c r="T1833" s="106">
        <f>_xlfn.IFNA(IF($B1833="","",VLOOKUP($B1833,'SWC Towers'!$A:$Q,$T$2,FALSE)),"")</f>
        <v>0.5</v>
      </c>
      <c r="U1833" s="104" t="str">
        <f>_xlfn.IFNA(IF($B1833="","",VLOOKUP($B1833,'SWC Towers'!$A:$Q,$U$2,FALSE)),"")</f>
        <v/>
      </c>
      <c r="V1833" s="104" t="str">
        <f>_xlfn.IFNA(IF($B1833="","",VLOOKUP($B1833,'SWC Towers'!$A:$Q,$V$2,FALSE)),"")</f>
        <v/>
      </c>
      <c r="W1833" s="104" t="str">
        <f>_xlfn.IFNA(IF($B1833="","",VLOOKUP($B1833,'SWC Towers'!$A:$Q,$W$2,FALSE)),"")</f>
        <v/>
      </c>
      <c r="X1833" s="104" t="str">
        <f>_xlfn.IFNA(IF($B1833="","",VLOOKUP($B1833,'SWC Towers'!$A:$Q,$X$2,FALSE)),"")</f>
        <v/>
      </c>
      <c r="Y1833" s="104" t="str">
        <f>_xlfn.IFNA(IF($B1833="","",VLOOKUP($B1833,'SWC Towers'!$A:$Q,$Y$2,FALSE)),"")</f>
        <v/>
      </c>
      <c r="Z1833" s="104" t="str">
        <f>_xlfn.IFNA(IF($B1833="","",VLOOKUP($B1833,'SWC Towers'!$A:$Q,$Z$2,FALSE)),"")</f>
        <v/>
      </c>
      <c r="AA1833" s="104" t="str">
        <f>_xlfn.IFNA(IF($B1833="","",VLOOKUP($B1833,'SWC Towers'!$A:$Q,$AA$2,FALSE)),"")</f>
        <v/>
      </c>
      <c r="AB1833" s="106" t="str">
        <f>_xlfn.IFNA(IF($B1833="","",VLOOKUP($B1833,'SWC Towers'!$A:$Q,$AB$2,FALSE)),"")</f>
        <v/>
      </c>
      <c r="AC1833" s="20">
        <f>SUM(Table25[[#This Row],[IT Tower: Application]:[Other/Non-IT ]])</f>
        <v>1</v>
      </c>
      <c r="AD1833" s="67"/>
      <c r="AE1833" s="67"/>
      <c r="AF1833" s="67"/>
      <c r="AG1833" s="67"/>
      <c r="AH1833" s="67"/>
      <c r="AI1833" s="67"/>
      <c r="AJ1833" s="67"/>
      <c r="AK1833" s="67"/>
      <c r="AL1833" s="67"/>
      <c r="AM1833" s="67"/>
      <c r="AN1833" s="67"/>
      <c r="AO1833" s="67"/>
      <c r="AP1833" s="67"/>
      <c r="AQ1833" s="67"/>
      <c r="AR1833" s="67"/>
      <c r="AS1833" s="67"/>
      <c r="AT1833" s="67"/>
      <c r="AU1833" s="67"/>
      <c r="AV1833" s="67"/>
      <c r="AW1833" s="67"/>
      <c r="AX1833" s="67"/>
      <c r="AY1833" s="67"/>
      <c r="AZ1833" s="67"/>
      <c r="BA1833" s="67">
        <v>15361</v>
      </c>
      <c r="BB1833" s="113">
        <v>0</v>
      </c>
      <c r="BC1833" s="113"/>
      <c r="BD1833" s="113"/>
      <c r="BE1833" s="113"/>
      <c r="BF1833" s="113"/>
      <c r="BG1833" s="113"/>
      <c r="BH1833" s="113"/>
      <c r="BI1833" s="113"/>
      <c r="BJ1833" s="113"/>
      <c r="BK1833" s="113"/>
      <c r="BL1833" s="113"/>
      <c r="BM1833" s="113"/>
      <c r="BN1833" s="113"/>
      <c r="BO1833" s="113"/>
      <c r="BP1833" s="113"/>
      <c r="BQ1833" s="113"/>
      <c r="BR1833" s="113"/>
      <c r="BS1833" s="113"/>
      <c r="BT1833" s="113"/>
      <c r="BU1833" s="113"/>
      <c r="BV1833" s="113"/>
      <c r="BW1833" s="113"/>
      <c r="BX1833" s="113"/>
      <c r="BY1833" s="113"/>
      <c r="BZ1833" s="113"/>
      <c r="CA1833" s="67"/>
      <c r="CB1833" s="113"/>
      <c r="CC1833" s="69">
        <f>SUM(Table25[[#This Row],[Contract Amount FY00]:[Contract Amount FY50]])</f>
        <v>15361</v>
      </c>
      <c r="CD1833" s="114"/>
    </row>
    <row r="1834" spans="1:82" x14ac:dyDescent="0.25">
      <c r="A1834" s="122" t="s">
        <v>2025</v>
      </c>
      <c r="B1834" s="122" t="s">
        <v>3013</v>
      </c>
      <c r="C1834" s="122" t="s">
        <v>3194</v>
      </c>
      <c r="E1834" s="26" t="str">
        <f>IFERROR(IF(VLOOKUP(Table25[[#This Row],[Contract No.]],Table3[#All],3,FALSE)="","No","Yes"),"")</f>
        <v>Yes</v>
      </c>
      <c r="F1834" s="107" t="str">
        <f>IFERROR(VLOOKUP(Table25[[#This Row],[Contract No.]],Table3[#All],3,FALSE),"")</f>
        <v>NASPO</v>
      </c>
      <c r="G1834" s="107" t="str">
        <f>IFERROR(IF(Table25[[#This Row],[Cooperative Purchase
(Yes/No)]]="Yes","Yes",IF(VLOOKUP(Table25[[#This Row],[Contract No.]],Table3[#All],1,FALSE)=Table25[[#This Row],[Contract No.]],"Yes","No")),"No")</f>
        <v>Yes</v>
      </c>
      <c r="H1834" s="51">
        <f>IFERROR(VLOOKUP(Table25[[#This Row],[Contract No.]],Table3[#All],4,FALSE),"")</f>
        <v>44926</v>
      </c>
      <c r="I1834" s="28">
        <f>IFERROR(IF(AND(MONTH(Table25[[#This Row],[Contract Start Date]])&gt;6,MONTH(Table25[[#This Row],[Contract Start Date]])&lt;=12),YEAR(Table25[[#This Row],[Contract Start Date]])+1,YEAR(Table25[[#This Row],[Contract Start Date]])),"")</f>
        <v>2023</v>
      </c>
      <c r="J1834" s="108">
        <f>Table25[[#This Row],[FY Formula start]]</f>
        <v>2023</v>
      </c>
      <c r="K1834" s="59" t="str">
        <f>"FY"&amp;" "&amp;Table25[[#This Row],[Year Start]]</f>
        <v>FY 2023</v>
      </c>
      <c r="L1834" s="109">
        <f>IFERROR(VLOOKUP(Table25[[#This Row],[Contract No.]],Table3[#All],5,FALSE),"")</f>
        <v>46501</v>
      </c>
      <c r="M1834" s="110">
        <f>IFERROR(IF(Table25[[#This Row],[Contract End Date]]="99/99/9999","No End",IF(AND(MONTH(Table25[[#This Row],[Contract End Date]])&gt;6,MONTH(Table25[[#This Row],[Contract End Date]])&lt;=12),YEAR(Table25[[#This Row],[Contract End Date]])+1,YEAR(Table25[[#This Row],[Contract End Date]]))),"")</f>
        <v>2027</v>
      </c>
      <c r="N1834" s="111">
        <f>Table25[[#This Row],[FY Formula end]]</f>
        <v>2027</v>
      </c>
      <c r="O1834" s="112" t="str">
        <f>IF(Table25[[#This Row],[Year End]]="No End","No End","FY"&amp;" "&amp;Table25[[#This Row],[Year End]])</f>
        <v>FY 2027</v>
      </c>
      <c r="P1834" s="27"/>
      <c r="Q1834" s="104">
        <f>_xlfn.IFNA(IF($B1834="","",VLOOKUP($B1834,'SWC Towers'!$A:$Q,$Q$2,FALSE)),"")</f>
        <v>0.3</v>
      </c>
      <c r="R1834" s="106" t="str">
        <f>_xlfn.IFNA(IF($B1834="","",VLOOKUP($B1834,'SWC Towers'!$A:$Q,$R$2,FALSE)),"")</f>
        <v/>
      </c>
      <c r="S1834" s="106">
        <f>_xlfn.IFNA(IF($B1834="","",VLOOKUP($B1834,'SWC Towers'!$A:$Q,$S$2,FALSE)),"")</f>
        <v>0.1</v>
      </c>
      <c r="T1834" s="106" t="str">
        <f>_xlfn.IFNA(IF($B1834="","",VLOOKUP($B1834,'SWC Towers'!$A:$Q,$T$2,FALSE)),"")</f>
        <v/>
      </c>
      <c r="U1834" s="104">
        <f>_xlfn.IFNA(IF($B1834="","",VLOOKUP($B1834,'SWC Towers'!$A:$Q,$U$2,FALSE)),"")</f>
        <v>0.6</v>
      </c>
      <c r="V1834" s="104" t="str">
        <f>_xlfn.IFNA(IF($B1834="","",VLOOKUP($B1834,'SWC Towers'!$A:$Q,$V$2,FALSE)),"")</f>
        <v/>
      </c>
      <c r="W1834" s="104" t="str">
        <f>_xlfn.IFNA(IF($B1834="","",VLOOKUP($B1834,'SWC Towers'!$A:$Q,$W$2,FALSE)),"")</f>
        <v/>
      </c>
      <c r="X1834" s="104" t="str">
        <f>_xlfn.IFNA(IF($B1834="","",VLOOKUP($B1834,'SWC Towers'!$A:$Q,$X$2,FALSE)),"")</f>
        <v/>
      </c>
      <c r="Y1834" s="104" t="str">
        <f>_xlfn.IFNA(IF($B1834="","",VLOOKUP($B1834,'SWC Towers'!$A:$Q,$Y$2,FALSE)),"")</f>
        <v/>
      </c>
      <c r="Z1834" s="104" t="str">
        <f>_xlfn.IFNA(IF($B1834="","",VLOOKUP($B1834,'SWC Towers'!$A:$Q,$Z$2,FALSE)),"")</f>
        <v/>
      </c>
      <c r="AA1834" s="104" t="str">
        <f>_xlfn.IFNA(IF($B1834="","",VLOOKUP($B1834,'SWC Towers'!$A:$Q,$AA$2,FALSE)),"")</f>
        <v/>
      </c>
      <c r="AB1834" s="106" t="str">
        <f>_xlfn.IFNA(IF($B1834="","",VLOOKUP($B1834,'SWC Towers'!$A:$Q,$AB$2,FALSE)),"")</f>
        <v/>
      </c>
      <c r="AC1834" s="20">
        <f>SUM(Table25[[#This Row],[IT Tower: Application]:[Other/Non-IT ]])</f>
        <v>1</v>
      </c>
      <c r="AD1834" s="67"/>
      <c r="AE1834" s="67"/>
      <c r="AF1834" s="67"/>
      <c r="AG1834" s="67"/>
      <c r="AH1834" s="67"/>
      <c r="AI1834" s="67"/>
      <c r="AJ1834" s="67"/>
      <c r="AK1834" s="67"/>
      <c r="AL1834" s="67"/>
      <c r="AM1834" s="67"/>
      <c r="AN1834" s="67"/>
      <c r="AO1834" s="67"/>
      <c r="AP1834" s="67"/>
      <c r="AQ1834" s="67"/>
      <c r="AR1834" s="67"/>
      <c r="AS1834" s="67"/>
      <c r="AT1834" s="67"/>
      <c r="AU1834" s="67"/>
      <c r="AV1834" s="67"/>
      <c r="AW1834" s="67"/>
      <c r="AX1834" s="67"/>
      <c r="AY1834" s="67"/>
      <c r="AZ1834" s="67"/>
      <c r="BA1834" s="67"/>
      <c r="BB1834" s="113"/>
      <c r="BC1834" s="113">
        <v>18729</v>
      </c>
      <c r="BD1834" s="113"/>
      <c r="BE1834" s="113"/>
      <c r="BF1834" s="113"/>
      <c r="BG1834" s="113"/>
      <c r="BH1834" s="113"/>
      <c r="BI1834" s="113"/>
      <c r="BJ1834" s="113"/>
      <c r="BK1834" s="113"/>
      <c r="BL1834" s="113"/>
      <c r="BM1834" s="113"/>
      <c r="BN1834" s="113"/>
      <c r="BO1834" s="113"/>
      <c r="BP1834" s="113"/>
      <c r="BQ1834" s="113"/>
      <c r="BR1834" s="113"/>
      <c r="BS1834" s="113"/>
      <c r="BT1834" s="113"/>
      <c r="BU1834" s="113"/>
      <c r="BV1834" s="113"/>
      <c r="BW1834" s="113"/>
      <c r="BX1834" s="113"/>
      <c r="BY1834" s="113"/>
      <c r="BZ1834" s="113"/>
      <c r="CA1834" s="67"/>
      <c r="CB1834" s="113"/>
      <c r="CC1834" s="69">
        <f>SUM(Table25[[#This Row],[Contract Amount FY00]:[Contract Amount FY50]])</f>
        <v>18729</v>
      </c>
      <c r="CD1834" s="114"/>
    </row>
    <row r="1835" spans="1:82" x14ac:dyDescent="0.25">
      <c r="A1835" s="122" t="s">
        <v>2025</v>
      </c>
      <c r="B1835" s="122" t="s">
        <v>3141</v>
      </c>
      <c r="C1835" s="122" t="s">
        <v>2206</v>
      </c>
      <c r="E1835" s="26" t="str">
        <f>IFERROR(IF(VLOOKUP(Table25[[#This Row],[Contract No.]],Table3[#All],3,FALSE)="","No","Yes"),"")</f>
        <v>No</v>
      </c>
      <c r="F1835" s="107" t="str">
        <f>IFERROR(VLOOKUP(Table25[[#This Row],[Contract No.]],Table3[#All],3,FALSE),"")</f>
        <v/>
      </c>
      <c r="G1835" s="107" t="str">
        <f>IFERROR(IF(Table25[[#This Row],[Cooperative Purchase
(Yes/No)]]="Yes","Yes",IF(VLOOKUP(Table25[[#This Row],[Contract No.]],Table3[#All],1,FALSE)=Table25[[#This Row],[Contract No.]],"Yes","No")),"No")</f>
        <v>Yes</v>
      </c>
      <c r="H1835" s="51">
        <f>IFERROR(VLOOKUP(Table25[[#This Row],[Contract No.]],Table3[#All],4,FALSE),"")</f>
        <v>45427</v>
      </c>
      <c r="I1835" s="28">
        <f>IFERROR(IF(AND(MONTH(Table25[[#This Row],[Contract Start Date]])&gt;6,MONTH(Table25[[#This Row],[Contract Start Date]])&lt;=12),YEAR(Table25[[#This Row],[Contract Start Date]])+1,YEAR(Table25[[#This Row],[Contract Start Date]])),"")</f>
        <v>2024</v>
      </c>
      <c r="J1835" s="108">
        <f>Table25[[#This Row],[FY Formula start]]</f>
        <v>2024</v>
      </c>
      <c r="K1835" s="59" t="str">
        <f>"FY"&amp;" "&amp;Table25[[#This Row],[Year Start]]</f>
        <v>FY 2024</v>
      </c>
      <c r="L1835" s="109">
        <f>IFERROR(VLOOKUP(Table25[[#This Row],[Contract No.]],Table3[#All],5,FALSE),"")</f>
        <v>46888</v>
      </c>
      <c r="M1835" s="110">
        <f>IFERROR(IF(Table25[[#This Row],[Contract End Date]]="99/99/9999","No End",IF(AND(MONTH(Table25[[#This Row],[Contract End Date]])&gt;6,MONTH(Table25[[#This Row],[Contract End Date]])&lt;=12),YEAR(Table25[[#This Row],[Contract End Date]])+1,YEAR(Table25[[#This Row],[Contract End Date]]))),"")</f>
        <v>2028</v>
      </c>
      <c r="N1835" s="111">
        <f>Table25[[#This Row],[FY Formula end]]</f>
        <v>2028</v>
      </c>
      <c r="O1835" s="112" t="str">
        <f>IF(Table25[[#This Row],[Year End]]="No End","No End","FY"&amp;" "&amp;Table25[[#This Row],[Year End]])</f>
        <v>FY 2028</v>
      </c>
      <c r="P1835" s="27"/>
      <c r="Q1835" s="104">
        <f>_xlfn.IFNA(IF($B1835="","",VLOOKUP($B1835,'SWC Towers'!$A:$Q,$Q$2,FALSE)),"")</f>
        <v>0.4</v>
      </c>
      <c r="R1835" s="106" t="str">
        <f>_xlfn.IFNA(IF($B1835="","",VLOOKUP($B1835,'SWC Towers'!$A:$Q,$R$2,FALSE)),"")</f>
        <v/>
      </c>
      <c r="S1835" s="106" t="str">
        <f>_xlfn.IFNA(IF($B1835="","",VLOOKUP($B1835,'SWC Towers'!$A:$Q,$S$2,FALSE)),"")</f>
        <v/>
      </c>
      <c r="T1835" s="106">
        <f>_xlfn.IFNA(IF($B1835="","",VLOOKUP($B1835,'SWC Towers'!$A:$Q,$T$2,FALSE)),"")</f>
        <v>0.1</v>
      </c>
      <c r="U1835" s="104" t="str">
        <f>_xlfn.IFNA(IF($B1835="","",VLOOKUP($B1835,'SWC Towers'!$A:$Q,$U$2,FALSE)),"")</f>
        <v/>
      </c>
      <c r="V1835" s="104">
        <f>_xlfn.IFNA(IF($B1835="","",VLOOKUP($B1835,'SWC Towers'!$A:$Q,$V$2,FALSE)),"")</f>
        <v>0.4</v>
      </c>
      <c r="W1835" s="104" t="str">
        <f>_xlfn.IFNA(IF($B1835="","",VLOOKUP($B1835,'SWC Towers'!$A:$Q,$W$2,FALSE)),"")</f>
        <v/>
      </c>
      <c r="X1835" s="104" t="str">
        <f>_xlfn.IFNA(IF($B1835="","",VLOOKUP($B1835,'SWC Towers'!$A:$Q,$X$2,FALSE)),"")</f>
        <v/>
      </c>
      <c r="Y1835" s="104" t="str">
        <f>_xlfn.IFNA(IF($B1835="","",VLOOKUP($B1835,'SWC Towers'!$A:$Q,$Y$2,FALSE)),"")</f>
        <v/>
      </c>
      <c r="Z1835" s="104">
        <f>_xlfn.IFNA(IF($B1835="","",VLOOKUP($B1835,'SWC Towers'!$A:$Q,$Z$2,FALSE)),"")</f>
        <v>0.1</v>
      </c>
      <c r="AA1835" s="104" t="str">
        <f>_xlfn.IFNA(IF($B1835="","",VLOOKUP($B1835,'SWC Towers'!$A:$Q,$AA$2,FALSE)),"")</f>
        <v/>
      </c>
      <c r="AB1835" s="106" t="str">
        <f>_xlfn.IFNA(IF($B1835="","",VLOOKUP($B1835,'SWC Towers'!$A:$Q,$AB$2,FALSE)),"")</f>
        <v/>
      </c>
      <c r="AC1835" s="20">
        <f>SUM(Table25[[#This Row],[IT Tower: Application]:[Other/Non-IT ]])</f>
        <v>1</v>
      </c>
      <c r="AD1835" s="67"/>
      <c r="AE1835" s="67"/>
      <c r="AF1835" s="67"/>
      <c r="AG1835" s="67"/>
      <c r="AH1835" s="67"/>
      <c r="AI1835" s="67"/>
      <c r="AJ1835" s="67"/>
      <c r="AK1835" s="67"/>
      <c r="AL1835" s="67"/>
      <c r="AM1835" s="67"/>
      <c r="AN1835" s="67"/>
      <c r="AO1835" s="67"/>
      <c r="AP1835" s="67"/>
      <c r="AQ1835" s="67"/>
      <c r="AR1835" s="67"/>
      <c r="AS1835" s="67"/>
      <c r="AT1835" s="67"/>
      <c r="AU1835" s="67"/>
      <c r="AV1835" s="67"/>
      <c r="AW1835" s="67"/>
      <c r="AX1835" s="67"/>
      <c r="AY1835" s="67"/>
      <c r="AZ1835" s="67"/>
      <c r="BA1835" s="67"/>
      <c r="BB1835" s="113"/>
      <c r="BC1835" s="113">
        <v>79846</v>
      </c>
      <c r="BD1835" s="113"/>
      <c r="BE1835" s="113"/>
      <c r="BF1835" s="113"/>
      <c r="BG1835" s="113"/>
      <c r="BH1835" s="113"/>
      <c r="BI1835" s="113"/>
      <c r="BJ1835" s="113"/>
      <c r="BK1835" s="113"/>
      <c r="BL1835" s="113"/>
      <c r="BM1835" s="113"/>
      <c r="BN1835" s="113"/>
      <c r="BO1835" s="113"/>
      <c r="BP1835" s="113"/>
      <c r="BQ1835" s="113"/>
      <c r="BR1835" s="113"/>
      <c r="BS1835" s="113"/>
      <c r="BT1835" s="113"/>
      <c r="BU1835" s="113"/>
      <c r="BV1835" s="113"/>
      <c r="BW1835" s="113"/>
      <c r="BX1835" s="113"/>
      <c r="BY1835" s="113"/>
      <c r="BZ1835" s="113"/>
      <c r="CA1835" s="67"/>
      <c r="CB1835" s="113"/>
      <c r="CC1835" s="69">
        <f>SUM(Table25[[#This Row],[Contract Amount FY00]:[Contract Amount FY50]])</f>
        <v>79846</v>
      </c>
      <c r="CD1835" s="114"/>
    </row>
    <row r="1836" spans="1:82" x14ac:dyDescent="0.25">
      <c r="A1836" s="122" t="s">
        <v>2026</v>
      </c>
      <c r="B1836" s="122" t="s">
        <v>757</v>
      </c>
      <c r="C1836" s="122" t="s">
        <v>1291</v>
      </c>
      <c r="E1836" s="26" t="str">
        <f>IFERROR(IF(VLOOKUP(Table25[[#This Row],[Contract No.]],Table3[#All],3,FALSE)="","No","Yes"),"")</f>
        <v>Yes</v>
      </c>
      <c r="F1836" s="107" t="str">
        <f>IFERROR(VLOOKUP(Table25[[#This Row],[Contract No.]],Table3[#All],3,FALSE),"")</f>
        <v>NASPO</v>
      </c>
      <c r="G1836" s="107" t="str">
        <f>IFERROR(IF(Table25[[#This Row],[Cooperative Purchase
(Yes/No)]]="Yes","Yes",IF(VLOOKUP(Table25[[#This Row],[Contract No.]],Table3[#All],1,FALSE)=Table25[[#This Row],[Contract No.]],"Yes","No")),"No")</f>
        <v>Yes</v>
      </c>
      <c r="H1836" s="51">
        <f>IFERROR(VLOOKUP(Table25[[#This Row],[Contract No.]],Table3[#All],4,FALSE),"")</f>
        <v>43516</v>
      </c>
      <c r="I1836" s="28">
        <f>IFERROR(IF(AND(MONTH(Table25[[#This Row],[Contract Start Date]])&gt;6,MONTH(Table25[[#This Row],[Contract Start Date]])&lt;=12),YEAR(Table25[[#This Row],[Contract Start Date]])+1,YEAR(Table25[[#This Row],[Contract Start Date]])),"")</f>
        <v>2019</v>
      </c>
      <c r="J1836" s="108">
        <f>Table25[[#This Row],[FY Formula start]]</f>
        <v>2019</v>
      </c>
      <c r="K1836" s="59" t="str">
        <f>"FY"&amp;" "&amp;Table25[[#This Row],[Year Start]]</f>
        <v>FY 2019</v>
      </c>
      <c r="L1836" s="109">
        <f>IFERROR(VLOOKUP(Table25[[#This Row],[Contract No.]],Table3[#All],5,FALSE),"")</f>
        <v>45535</v>
      </c>
      <c r="M1836" s="110">
        <f>IFERROR(IF(Table25[[#This Row],[Contract End Date]]="99/99/9999","No End",IF(AND(MONTH(Table25[[#This Row],[Contract End Date]])&gt;6,MONTH(Table25[[#This Row],[Contract End Date]])&lt;=12),YEAR(Table25[[#This Row],[Contract End Date]])+1,YEAR(Table25[[#This Row],[Contract End Date]]))),"")</f>
        <v>2025</v>
      </c>
      <c r="N1836" s="111">
        <f>Table25[[#This Row],[FY Formula end]]</f>
        <v>2025</v>
      </c>
      <c r="O1836" s="112" t="str">
        <f>IF(Table25[[#This Row],[Year End]]="No End","No End","FY"&amp;" "&amp;Table25[[#This Row],[Year End]])</f>
        <v>FY 2025</v>
      </c>
      <c r="P1836" s="27"/>
      <c r="Q1836" s="104" t="str">
        <f>_xlfn.IFNA(IF($B1836="","",VLOOKUP($B1836,'SWC Towers'!$A:$Q,$Q$2,FALSE)),"")</f>
        <v/>
      </c>
      <c r="R1836" s="106" t="str">
        <f>_xlfn.IFNA(IF($B1836="","",VLOOKUP($B1836,'SWC Towers'!$A:$Q,$R$2,FALSE)),"")</f>
        <v/>
      </c>
      <c r="S1836" s="106" t="str">
        <f>_xlfn.IFNA(IF($B1836="","",VLOOKUP($B1836,'SWC Towers'!$A:$Q,$S$2,FALSE)),"")</f>
        <v/>
      </c>
      <c r="T1836" s="106">
        <f>_xlfn.IFNA(IF($B1836="","",VLOOKUP($B1836,'SWC Towers'!$A:$Q,$T$2,FALSE)),"")</f>
        <v>0.1</v>
      </c>
      <c r="U1836" s="104">
        <f>_xlfn.IFNA(IF($B1836="","",VLOOKUP($B1836,'SWC Towers'!$A:$Q,$U$2,FALSE)),"")</f>
        <v>0.3</v>
      </c>
      <c r="V1836" s="104" t="str">
        <f>_xlfn.IFNA(IF($B1836="","",VLOOKUP($B1836,'SWC Towers'!$A:$Q,$V$2,FALSE)),"")</f>
        <v/>
      </c>
      <c r="W1836" s="104">
        <f>_xlfn.IFNA(IF($B1836="","",VLOOKUP($B1836,'SWC Towers'!$A:$Q,$W$2,FALSE)),"")</f>
        <v>0.6</v>
      </c>
      <c r="X1836" s="104" t="str">
        <f>_xlfn.IFNA(IF($B1836="","",VLOOKUP($B1836,'SWC Towers'!$A:$Q,$X$2,FALSE)),"")</f>
        <v/>
      </c>
      <c r="Y1836" s="104" t="str">
        <f>_xlfn.IFNA(IF($B1836="","",VLOOKUP($B1836,'SWC Towers'!$A:$Q,$Y$2,FALSE)),"")</f>
        <v/>
      </c>
      <c r="Z1836" s="104" t="str">
        <f>_xlfn.IFNA(IF($B1836="","",VLOOKUP($B1836,'SWC Towers'!$A:$Q,$Z$2,FALSE)),"")</f>
        <v/>
      </c>
      <c r="AA1836" s="104" t="str">
        <f>_xlfn.IFNA(IF($B1836="","",VLOOKUP($B1836,'SWC Towers'!$A:$Q,$AA$2,FALSE)),"")</f>
        <v/>
      </c>
      <c r="AB1836" s="106" t="str">
        <f>_xlfn.IFNA(IF($B1836="","",VLOOKUP($B1836,'SWC Towers'!$A:$Q,$AB$2,FALSE)),"")</f>
        <v/>
      </c>
      <c r="AC1836" s="20">
        <f>SUM(Table25[[#This Row],[IT Tower: Application]:[Other/Non-IT ]])</f>
        <v>1</v>
      </c>
      <c r="AD1836" s="67"/>
      <c r="AE1836" s="67"/>
      <c r="AF1836" s="67"/>
      <c r="AG1836" s="67"/>
      <c r="AH1836" s="67"/>
      <c r="AI1836" s="67"/>
      <c r="AJ1836" s="67"/>
      <c r="AK1836" s="67"/>
      <c r="AL1836" s="67"/>
      <c r="AM1836" s="67"/>
      <c r="AN1836" s="67"/>
      <c r="AO1836" s="67"/>
      <c r="AP1836" s="67"/>
      <c r="AQ1836" s="67"/>
      <c r="AR1836" s="67"/>
      <c r="AS1836" s="67"/>
      <c r="AT1836" s="67"/>
      <c r="AU1836" s="67"/>
      <c r="AV1836" s="67"/>
      <c r="AW1836" s="67"/>
      <c r="AX1836" s="67">
        <v>4450</v>
      </c>
      <c r="AY1836" s="67">
        <v>0</v>
      </c>
      <c r="AZ1836" s="67"/>
      <c r="BA1836" s="67"/>
      <c r="BB1836" s="113"/>
      <c r="BC1836" s="113"/>
      <c r="BD1836" s="113"/>
      <c r="BE1836" s="113"/>
      <c r="BF1836" s="113"/>
      <c r="BG1836" s="113"/>
      <c r="BH1836" s="113"/>
      <c r="BI1836" s="113"/>
      <c r="BJ1836" s="113"/>
      <c r="BK1836" s="113"/>
      <c r="BL1836" s="113"/>
      <c r="BM1836" s="113"/>
      <c r="BN1836" s="113"/>
      <c r="BO1836" s="113"/>
      <c r="BP1836" s="113"/>
      <c r="BQ1836" s="113"/>
      <c r="BR1836" s="113"/>
      <c r="BS1836" s="113"/>
      <c r="BT1836" s="113"/>
      <c r="BU1836" s="113"/>
      <c r="BV1836" s="113"/>
      <c r="BW1836" s="113"/>
      <c r="BX1836" s="113"/>
      <c r="BY1836" s="113"/>
      <c r="BZ1836" s="113"/>
      <c r="CA1836" s="67"/>
      <c r="CB1836" s="113"/>
      <c r="CC1836" s="69">
        <f>SUM(Table25[[#This Row],[Contract Amount FY00]:[Contract Amount FY50]])</f>
        <v>4450</v>
      </c>
      <c r="CD1836" s="114"/>
    </row>
    <row r="1837" spans="1:82" x14ac:dyDescent="0.25">
      <c r="A1837" s="122" t="s">
        <v>2026</v>
      </c>
      <c r="B1837" s="122" t="s">
        <v>757</v>
      </c>
      <c r="C1837" s="122" t="s">
        <v>3225</v>
      </c>
      <c r="E1837" s="26" t="str">
        <f>IFERROR(IF(VLOOKUP(Table25[[#This Row],[Contract No.]],Table3[#All],3,FALSE)="","No","Yes"),"")</f>
        <v>Yes</v>
      </c>
      <c r="F1837" s="107" t="str">
        <f>IFERROR(VLOOKUP(Table25[[#This Row],[Contract No.]],Table3[#All],3,FALSE),"")</f>
        <v>NASPO</v>
      </c>
      <c r="G1837" s="107" t="str">
        <f>IFERROR(IF(Table25[[#This Row],[Cooperative Purchase
(Yes/No)]]="Yes","Yes",IF(VLOOKUP(Table25[[#This Row],[Contract No.]],Table3[#All],1,FALSE)=Table25[[#This Row],[Contract No.]],"Yes","No")),"No")</f>
        <v>Yes</v>
      </c>
      <c r="H1837" s="51">
        <f>IFERROR(VLOOKUP(Table25[[#This Row],[Contract No.]],Table3[#All],4,FALSE),"")</f>
        <v>43516</v>
      </c>
      <c r="I1837" s="28">
        <f>IFERROR(IF(AND(MONTH(Table25[[#This Row],[Contract Start Date]])&gt;6,MONTH(Table25[[#This Row],[Contract Start Date]])&lt;=12),YEAR(Table25[[#This Row],[Contract Start Date]])+1,YEAR(Table25[[#This Row],[Contract Start Date]])),"")</f>
        <v>2019</v>
      </c>
      <c r="J1837" s="108">
        <f>Table25[[#This Row],[FY Formula start]]</f>
        <v>2019</v>
      </c>
      <c r="K1837" s="59" t="str">
        <f>"FY"&amp;" "&amp;Table25[[#This Row],[Year Start]]</f>
        <v>FY 2019</v>
      </c>
      <c r="L1837" s="109">
        <f>IFERROR(VLOOKUP(Table25[[#This Row],[Contract No.]],Table3[#All],5,FALSE),"")</f>
        <v>45535</v>
      </c>
      <c r="M1837" s="110">
        <f>IFERROR(IF(Table25[[#This Row],[Contract End Date]]="99/99/9999","No End",IF(AND(MONTH(Table25[[#This Row],[Contract End Date]])&gt;6,MONTH(Table25[[#This Row],[Contract End Date]])&lt;=12),YEAR(Table25[[#This Row],[Contract End Date]])+1,YEAR(Table25[[#This Row],[Contract End Date]]))),"")</f>
        <v>2025</v>
      </c>
      <c r="N1837" s="111">
        <f>Table25[[#This Row],[FY Formula end]]</f>
        <v>2025</v>
      </c>
      <c r="O1837" s="112" t="str">
        <f>IF(Table25[[#This Row],[Year End]]="No End","No End","FY"&amp;" "&amp;Table25[[#This Row],[Year End]])</f>
        <v>FY 2025</v>
      </c>
      <c r="P1837" s="27"/>
      <c r="Q1837" s="104" t="str">
        <f>_xlfn.IFNA(IF($B1837="","",VLOOKUP($B1837,'SWC Towers'!$A:$Q,$Q$2,FALSE)),"")</f>
        <v/>
      </c>
      <c r="R1837" s="106" t="str">
        <f>_xlfn.IFNA(IF($B1837="","",VLOOKUP($B1837,'SWC Towers'!$A:$Q,$R$2,FALSE)),"")</f>
        <v/>
      </c>
      <c r="S1837" s="106" t="str">
        <f>_xlfn.IFNA(IF($B1837="","",VLOOKUP($B1837,'SWC Towers'!$A:$Q,$S$2,FALSE)),"")</f>
        <v/>
      </c>
      <c r="T1837" s="106">
        <f>_xlfn.IFNA(IF($B1837="","",VLOOKUP($B1837,'SWC Towers'!$A:$Q,$T$2,FALSE)),"")</f>
        <v>0.1</v>
      </c>
      <c r="U1837" s="104">
        <f>_xlfn.IFNA(IF($B1837="","",VLOOKUP($B1837,'SWC Towers'!$A:$Q,$U$2,FALSE)),"")</f>
        <v>0.3</v>
      </c>
      <c r="V1837" s="104" t="str">
        <f>_xlfn.IFNA(IF($B1837="","",VLOOKUP($B1837,'SWC Towers'!$A:$Q,$V$2,FALSE)),"")</f>
        <v/>
      </c>
      <c r="W1837" s="104">
        <f>_xlfn.IFNA(IF($B1837="","",VLOOKUP($B1837,'SWC Towers'!$A:$Q,$W$2,FALSE)),"")</f>
        <v>0.6</v>
      </c>
      <c r="X1837" s="104" t="str">
        <f>_xlfn.IFNA(IF($B1837="","",VLOOKUP($B1837,'SWC Towers'!$A:$Q,$X$2,FALSE)),"")</f>
        <v/>
      </c>
      <c r="Y1837" s="104" t="str">
        <f>_xlfn.IFNA(IF($B1837="","",VLOOKUP($B1837,'SWC Towers'!$A:$Q,$Y$2,FALSE)),"")</f>
        <v/>
      </c>
      <c r="Z1837" s="104" t="str">
        <f>_xlfn.IFNA(IF($B1837="","",VLOOKUP($B1837,'SWC Towers'!$A:$Q,$Z$2,FALSE)),"")</f>
        <v/>
      </c>
      <c r="AA1837" s="104" t="str">
        <f>_xlfn.IFNA(IF($B1837="","",VLOOKUP($B1837,'SWC Towers'!$A:$Q,$AA$2,FALSE)),"")</f>
        <v/>
      </c>
      <c r="AB1837" s="106" t="str">
        <f>_xlfn.IFNA(IF($B1837="","",VLOOKUP($B1837,'SWC Towers'!$A:$Q,$AB$2,FALSE)),"")</f>
        <v/>
      </c>
      <c r="AC1837" s="20">
        <f>SUM(Table25[[#This Row],[IT Tower: Application]:[Other/Non-IT ]])</f>
        <v>1</v>
      </c>
      <c r="AD1837" s="67"/>
      <c r="AE1837" s="67"/>
      <c r="AF1837" s="67"/>
      <c r="AG1837" s="67"/>
      <c r="AH1837" s="67"/>
      <c r="AI1837" s="67"/>
      <c r="AJ1837" s="67"/>
      <c r="AK1837" s="67"/>
      <c r="AL1837" s="67"/>
      <c r="AM1837" s="67"/>
      <c r="AN1837" s="67"/>
      <c r="AO1837" s="67"/>
      <c r="AP1837" s="67"/>
      <c r="AQ1837" s="67"/>
      <c r="AR1837" s="67"/>
      <c r="AS1837" s="67"/>
      <c r="AT1837" s="67"/>
      <c r="AU1837" s="67"/>
      <c r="AV1837" s="67"/>
      <c r="AW1837" s="67"/>
      <c r="AX1837" s="67">
        <v>2800</v>
      </c>
      <c r="AY1837" s="67">
        <v>0</v>
      </c>
      <c r="AZ1837" s="67"/>
      <c r="BA1837" s="67"/>
      <c r="BB1837" s="113"/>
      <c r="BC1837" s="113"/>
      <c r="BD1837" s="113"/>
      <c r="BE1837" s="113"/>
      <c r="BF1837" s="113"/>
      <c r="BG1837" s="113"/>
      <c r="BH1837" s="113"/>
      <c r="BI1837" s="113"/>
      <c r="BJ1837" s="113"/>
      <c r="BK1837" s="113"/>
      <c r="BL1837" s="113"/>
      <c r="BM1837" s="113"/>
      <c r="BN1837" s="113"/>
      <c r="BO1837" s="113"/>
      <c r="BP1837" s="113"/>
      <c r="BQ1837" s="113"/>
      <c r="BR1837" s="113"/>
      <c r="BS1837" s="113"/>
      <c r="BT1837" s="113"/>
      <c r="BU1837" s="113"/>
      <c r="BV1837" s="113"/>
      <c r="BW1837" s="113"/>
      <c r="BX1837" s="113"/>
      <c r="BY1837" s="113"/>
      <c r="BZ1837" s="113"/>
      <c r="CA1837" s="67"/>
      <c r="CB1837" s="113"/>
      <c r="CC1837" s="69">
        <f>SUM(Table25[[#This Row],[Contract Amount FY00]:[Contract Amount FY50]])</f>
        <v>2800</v>
      </c>
      <c r="CD1837" s="114"/>
    </row>
    <row r="1838" spans="1:82" x14ac:dyDescent="0.25">
      <c r="A1838" s="122" t="s">
        <v>2026</v>
      </c>
      <c r="B1838" s="122" t="s">
        <v>2242</v>
      </c>
      <c r="C1838" s="122" t="s">
        <v>1293</v>
      </c>
      <c r="E1838" s="26" t="str">
        <f>IFERROR(IF(VLOOKUP(Table25[[#This Row],[Contract No.]],Table3[#All],3,FALSE)="","No","Yes"),"")</f>
        <v>Yes</v>
      </c>
      <c r="F1838" s="107" t="str">
        <f>IFERROR(VLOOKUP(Table25[[#This Row],[Contract No.]],Table3[#All],3,FALSE),"")</f>
        <v>NASPO</v>
      </c>
      <c r="G1838" s="107" t="str">
        <f>IFERROR(IF(Table25[[#This Row],[Cooperative Purchase
(Yes/No)]]="Yes","Yes",IF(VLOOKUP(Table25[[#This Row],[Contract No.]],Table3[#All],1,FALSE)=Table25[[#This Row],[Contract No.]],"Yes","No")),"No")</f>
        <v>Yes</v>
      </c>
      <c r="H1838" s="51">
        <f>IFERROR(VLOOKUP(Table25[[#This Row],[Contract No.]],Table3[#All],4,FALSE),"")</f>
        <v>44378</v>
      </c>
      <c r="I1838" s="28">
        <f>IFERROR(IF(AND(MONTH(Table25[[#This Row],[Contract Start Date]])&gt;6,MONTH(Table25[[#This Row],[Contract Start Date]])&lt;=12),YEAR(Table25[[#This Row],[Contract Start Date]])+1,YEAR(Table25[[#This Row],[Contract Start Date]])),"")</f>
        <v>2022</v>
      </c>
      <c r="J1838" s="108">
        <f>Table25[[#This Row],[FY Formula start]]</f>
        <v>2022</v>
      </c>
      <c r="K1838" s="59" t="str">
        <f>"FY"&amp;" "&amp;Table25[[#This Row],[Year Start]]</f>
        <v>FY 2022</v>
      </c>
      <c r="L1838" s="109">
        <f>IFERROR(VLOOKUP(Table25[[#This Row],[Contract No.]],Table3[#All],5,FALSE),"")</f>
        <v>47118</v>
      </c>
      <c r="M1838" s="110">
        <f>IFERROR(IF(Table25[[#This Row],[Contract End Date]]="99/99/9999","No End",IF(AND(MONTH(Table25[[#This Row],[Contract End Date]])&gt;6,MONTH(Table25[[#This Row],[Contract End Date]])&lt;=12),YEAR(Table25[[#This Row],[Contract End Date]])+1,YEAR(Table25[[#This Row],[Contract End Date]]))),"")</f>
        <v>2029</v>
      </c>
      <c r="N1838" s="111">
        <f>Table25[[#This Row],[FY Formula end]]</f>
        <v>2029</v>
      </c>
      <c r="O1838" s="112" t="str">
        <f>IF(Table25[[#This Row],[Year End]]="No End","No End","FY"&amp;" "&amp;Table25[[#This Row],[Year End]])</f>
        <v>FY 2029</v>
      </c>
      <c r="P1838" s="27"/>
      <c r="Q1838" s="104">
        <f>_xlfn.IFNA(IF($B1838="","",VLOOKUP($B1838,'SWC Towers'!$A:$Q,$Q$2,FALSE)),"")</f>
        <v>0.25</v>
      </c>
      <c r="R1838" s="106">
        <f>_xlfn.IFNA(IF($B1838="","",VLOOKUP($B1838,'SWC Towers'!$A:$Q,$R$2,FALSE)),"")</f>
        <v>0.3</v>
      </c>
      <c r="S1838" s="106" t="str">
        <f>_xlfn.IFNA(IF($B1838="","",VLOOKUP($B1838,'SWC Towers'!$A:$Q,$S$2,FALSE)),"")</f>
        <v/>
      </c>
      <c r="T1838" s="106" t="str">
        <f>_xlfn.IFNA(IF($B1838="","",VLOOKUP($B1838,'SWC Towers'!$A:$Q,$T$2,FALSE)),"")</f>
        <v/>
      </c>
      <c r="U1838" s="104">
        <f>_xlfn.IFNA(IF($B1838="","",VLOOKUP($B1838,'SWC Towers'!$A:$Q,$U$2,FALSE)),"")</f>
        <v>0.3</v>
      </c>
      <c r="V1838" s="104" t="str">
        <f>_xlfn.IFNA(IF($B1838="","",VLOOKUP($B1838,'SWC Towers'!$A:$Q,$V$2,FALSE)),"")</f>
        <v/>
      </c>
      <c r="W1838" s="104">
        <f>_xlfn.IFNA(IF($B1838="","",VLOOKUP($B1838,'SWC Towers'!$A:$Q,$W$2,FALSE)),"")</f>
        <v>0.1</v>
      </c>
      <c r="X1838" s="104" t="str">
        <f>_xlfn.IFNA(IF($B1838="","",VLOOKUP($B1838,'SWC Towers'!$A:$Q,$X$2,FALSE)),"")</f>
        <v/>
      </c>
      <c r="Y1838" s="104" t="str">
        <f>_xlfn.IFNA(IF($B1838="","",VLOOKUP($B1838,'SWC Towers'!$A:$Q,$Y$2,FALSE)),"")</f>
        <v/>
      </c>
      <c r="Z1838" s="104" t="str">
        <f>_xlfn.IFNA(IF($B1838="","",VLOOKUP($B1838,'SWC Towers'!$A:$Q,$Z$2,FALSE)),"")</f>
        <v/>
      </c>
      <c r="AA1838" s="104" t="str">
        <f>_xlfn.IFNA(IF($B1838="","",VLOOKUP($B1838,'SWC Towers'!$A:$Q,$AA$2,FALSE)),"")</f>
        <v/>
      </c>
      <c r="AB1838" s="106">
        <f>_xlfn.IFNA(IF($B1838="","",VLOOKUP($B1838,'SWC Towers'!$A:$Q,$AB$2,FALSE)),"")</f>
        <v>0.05</v>
      </c>
      <c r="AC1838" s="20">
        <f>SUM(Table25[[#This Row],[IT Tower: Application]:[Other/Non-IT ]])</f>
        <v>1</v>
      </c>
      <c r="AD1838" s="67"/>
      <c r="AE1838" s="67"/>
      <c r="AF1838" s="67"/>
      <c r="AG1838" s="67"/>
      <c r="AH1838" s="67"/>
      <c r="AI1838" s="67"/>
      <c r="AJ1838" s="67"/>
      <c r="AK1838" s="67"/>
      <c r="AL1838" s="67"/>
      <c r="AM1838" s="67"/>
      <c r="AN1838" s="67"/>
      <c r="AO1838" s="67"/>
      <c r="AP1838" s="67"/>
      <c r="AQ1838" s="67"/>
      <c r="AR1838" s="67"/>
      <c r="AS1838" s="67"/>
      <c r="AT1838" s="67"/>
      <c r="AU1838" s="67"/>
      <c r="AV1838" s="67"/>
      <c r="AW1838" s="67"/>
      <c r="AX1838" s="67"/>
      <c r="AY1838" s="67"/>
      <c r="AZ1838" s="67">
        <v>0</v>
      </c>
      <c r="BA1838" s="67">
        <v>12422</v>
      </c>
      <c r="BB1838" s="113">
        <v>19793</v>
      </c>
      <c r="BC1838" s="113">
        <v>1981</v>
      </c>
      <c r="BD1838" s="113"/>
      <c r="BE1838" s="113"/>
      <c r="BF1838" s="113"/>
      <c r="BG1838" s="113"/>
      <c r="BH1838" s="113"/>
      <c r="BI1838" s="113"/>
      <c r="BJ1838" s="113"/>
      <c r="BK1838" s="113"/>
      <c r="BL1838" s="113"/>
      <c r="BM1838" s="113"/>
      <c r="BN1838" s="113"/>
      <c r="BO1838" s="113"/>
      <c r="BP1838" s="113"/>
      <c r="BQ1838" s="113"/>
      <c r="BR1838" s="113"/>
      <c r="BS1838" s="113"/>
      <c r="BT1838" s="113"/>
      <c r="BU1838" s="113"/>
      <c r="BV1838" s="113"/>
      <c r="BW1838" s="113"/>
      <c r="BX1838" s="113"/>
      <c r="BY1838" s="113"/>
      <c r="BZ1838" s="113"/>
      <c r="CA1838" s="67"/>
      <c r="CB1838" s="113"/>
      <c r="CC1838" s="69">
        <f>SUM(Table25[[#This Row],[Contract Amount FY00]:[Contract Amount FY50]])</f>
        <v>34196</v>
      </c>
      <c r="CD1838" s="114"/>
    </row>
    <row r="1839" spans="1:82" x14ac:dyDescent="0.25">
      <c r="A1839" s="122" t="s">
        <v>2026</v>
      </c>
      <c r="B1839" s="122" t="s">
        <v>2242</v>
      </c>
      <c r="C1839" s="122" t="s">
        <v>2169</v>
      </c>
      <c r="E1839" s="26" t="str">
        <f>IFERROR(IF(VLOOKUP(Table25[[#This Row],[Contract No.]],Table3[#All],3,FALSE)="","No","Yes"),"")</f>
        <v>Yes</v>
      </c>
      <c r="F1839" s="107" t="str">
        <f>IFERROR(VLOOKUP(Table25[[#This Row],[Contract No.]],Table3[#All],3,FALSE),"")</f>
        <v>NASPO</v>
      </c>
      <c r="G1839" s="107" t="str">
        <f>IFERROR(IF(Table25[[#This Row],[Cooperative Purchase
(Yes/No)]]="Yes","Yes",IF(VLOOKUP(Table25[[#This Row],[Contract No.]],Table3[#All],1,FALSE)=Table25[[#This Row],[Contract No.]],"Yes","No")),"No")</f>
        <v>Yes</v>
      </c>
      <c r="H1839" s="51">
        <f>IFERROR(VLOOKUP(Table25[[#This Row],[Contract No.]],Table3[#All],4,FALSE),"")</f>
        <v>44378</v>
      </c>
      <c r="I1839" s="28">
        <f>IFERROR(IF(AND(MONTH(Table25[[#This Row],[Contract Start Date]])&gt;6,MONTH(Table25[[#This Row],[Contract Start Date]])&lt;=12),YEAR(Table25[[#This Row],[Contract Start Date]])+1,YEAR(Table25[[#This Row],[Contract Start Date]])),"")</f>
        <v>2022</v>
      </c>
      <c r="J1839" s="108">
        <f>Table25[[#This Row],[FY Formula start]]</f>
        <v>2022</v>
      </c>
      <c r="K1839" s="59" t="str">
        <f>"FY"&amp;" "&amp;Table25[[#This Row],[Year Start]]</f>
        <v>FY 2022</v>
      </c>
      <c r="L1839" s="109">
        <f>IFERROR(VLOOKUP(Table25[[#This Row],[Contract No.]],Table3[#All],5,FALSE),"")</f>
        <v>47118</v>
      </c>
      <c r="M1839" s="110">
        <f>IFERROR(IF(Table25[[#This Row],[Contract End Date]]="99/99/9999","No End",IF(AND(MONTH(Table25[[#This Row],[Contract End Date]])&gt;6,MONTH(Table25[[#This Row],[Contract End Date]])&lt;=12),YEAR(Table25[[#This Row],[Contract End Date]])+1,YEAR(Table25[[#This Row],[Contract End Date]]))),"")</f>
        <v>2029</v>
      </c>
      <c r="N1839" s="111">
        <f>Table25[[#This Row],[FY Formula end]]</f>
        <v>2029</v>
      </c>
      <c r="O1839" s="112" t="str">
        <f>IF(Table25[[#This Row],[Year End]]="No End","No End","FY"&amp;" "&amp;Table25[[#This Row],[Year End]])</f>
        <v>FY 2029</v>
      </c>
      <c r="P1839" s="27"/>
      <c r="Q1839" s="104">
        <f>_xlfn.IFNA(IF($B1839="","",VLOOKUP($B1839,'SWC Towers'!$A:$Q,$Q$2,FALSE)),"")</f>
        <v>0.25</v>
      </c>
      <c r="R1839" s="106">
        <f>_xlfn.IFNA(IF($B1839="","",VLOOKUP($B1839,'SWC Towers'!$A:$Q,$R$2,FALSE)),"")</f>
        <v>0.3</v>
      </c>
      <c r="S1839" s="106" t="str">
        <f>_xlfn.IFNA(IF($B1839="","",VLOOKUP($B1839,'SWC Towers'!$A:$Q,$S$2,FALSE)),"")</f>
        <v/>
      </c>
      <c r="T1839" s="106" t="str">
        <f>_xlfn.IFNA(IF($B1839="","",VLOOKUP($B1839,'SWC Towers'!$A:$Q,$T$2,FALSE)),"")</f>
        <v/>
      </c>
      <c r="U1839" s="104">
        <f>_xlfn.IFNA(IF($B1839="","",VLOOKUP($B1839,'SWC Towers'!$A:$Q,$U$2,FALSE)),"")</f>
        <v>0.3</v>
      </c>
      <c r="V1839" s="104" t="str">
        <f>_xlfn.IFNA(IF($B1839="","",VLOOKUP($B1839,'SWC Towers'!$A:$Q,$V$2,FALSE)),"")</f>
        <v/>
      </c>
      <c r="W1839" s="104">
        <f>_xlfn.IFNA(IF($B1839="","",VLOOKUP($B1839,'SWC Towers'!$A:$Q,$W$2,FALSE)),"")</f>
        <v>0.1</v>
      </c>
      <c r="X1839" s="104" t="str">
        <f>_xlfn.IFNA(IF($B1839="","",VLOOKUP($B1839,'SWC Towers'!$A:$Q,$X$2,FALSE)),"")</f>
        <v/>
      </c>
      <c r="Y1839" s="104" t="str">
        <f>_xlfn.IFNA(IF($B1839="","",VLOOKUP($B1839,'SWC Towers'!$A:$Q,$Y$2,FALSE)),"")</f>
        <v/>
      </c>
      <c r="Z1839" s="104" t="str">
        <f>_xlfn.IFNA(IF($B1839="","",VLOOKUP($B1839,'SWC Towers'!$A:$Q,$Z$2,FALSE)),"")</f>
        <v/>
      </c>
      <c r="AA1839" s="104" t="str">
        <f>_xlfn.IFNA(IF($B1839="","",VLOOKUP($B1839,'SWC Towers'!$A:$Q,$AA$2,FALSE)),"")</f>
        <v/>
      </c>
      <c r="AB1839" s="106">
        <f>_xlfn.IFNA(IF($B1839="","",VLOOKUP($B1839,'SWC Towers'!$A:$Q,$AB$2,FALSE)),"")</f>
        <v>0.05</v>
      </c>
      <c r="AC1839" s="20">
        <f>SUM(Table25[[#This Row],[IT Tower: Application]:[Other/Non-IT ]])</f>
        <v>1</v>
      </c>
      <c r="AD1839" s="67"/>
      <c r="AE1839" s="67"/>
      <c r="AF1839" s="67"/>
      <c r="AG1839" s="67"/>
      <c r="AH1839" s="67"/>
      <c r="AI1839" s="67"/>
      <c r="AJ1839" s="67"/>
      <c r="AK1839" s="67"/>
      <c r="AL1839" s="67"/>
      <c r="AM1839" s="67"/>
      <c r="AN1839" s="67"/>
      <c r="AO1839" s="67"/>
      <c r="AP1839" s="67"/>
      <c r="AQ1839" s="67"/>
      <c r="AR1839" s="67"/>
      <c r="AS1839" s="67"/>
      <c r="AT1839" s="67"/>
      <c r="AU1839" s="67"/>
      <c r="AV1839" s="67"/>
      <c r="AW1839" s="67"/>
      <c r="AX1839" s="67"/>
      <c r="AY1839" s="67"/>
      <c r="AZ1839" s="67"/>
      <c r="BA1839" s="67">
        <v>1082</v>
      </c>
      <c r="BB1839" s="113">
        <v>23336</v>
      </c>
      <c r="BC1839" s="113"/>
      <c r="BD1839" s="113"/>
      <c r="BE1839" s="113"/>
      <c r="BF1839" s="113"/>
      <c r="BG1839" s="113"/>
      <c r="BH1839" s="113"/>
      <c r="BI1839" s="113"/>
      <c r="BJ1839" s="113"/>
      <c r="BK1839" s="113"/>
      <c r="BL1839" s="113"/>
      <c r="BM1839" s="113"/>
      <c r="BN1839" s="113"/>
      <c r="BO1839" s="113"/>
      <c r="BP1839" s="113"/>
      <c r="BQ1839" s="113"/>
      <c r="BR1839" s="113"/>
      <c r="BS1839" s="113"/>
      <c r="BT1839" s="113"/>
      <c r="BU1839" s="113"/>
      <c r="BV1839" s="113"/>
      <c r="BW1839" s="113"/>
      <c r="BX1839" s="113"/>
      <c r="BY1839" s="113"/>
      <c r="BZ1839" s="113"/>
      <c r="CA1839" s="67"/>
      <c r="CB1839" s="113"/>
      <c r="CC1839" s="69">
        <f>SUM(Table25[[#This Row],[Contract Amount FY00]:[Contract Amount FY50]])</f>
        <v>24418</v>
      </c>
      <c r="CD1839" s="114"/>
    </row>
    <row r="1840" spans="1:82" x14ac:dyDescent="0.25">
      <c r="A1840" s="122" t="s">
        <v>2026</v>
      </c>
      <c r="B1840" s="122" t="s">
        <v>2242</v>
      </c>
      <c r="C1840" s="122" t="s">
        <v>527</v>
      </c>
      <c r="E1840" s="26" t="str">
        <f>IFERROR(IF(VLOOKUP(Table25[[#This Row],[Contract No.]],Table3[#All],3,FALSE)="","No","Yes"),"")</f>
        <v>Yes</v>
      </c>
      <c r="F1840" s="107" t="str">
        <f>IFERROR(VLOOKUP(Table25[[#This Row],[Contract No.]],Table3[#All],3,FALSE),"")</f>
        <v>NASPO</v>
      </c>
      <c r="G1840" s="107" t="str">
        <f>IFERROR(IF(Table25[[#This Row],[Cooperative Purchase
(Yes/No)]]="Yes","Yes",IF(VLOOKUP(Table25[[#This Row],[Contract No.]],Table3[#All],1,FALSE)=Table25[[#This Row],[Contract No.]],"Yes","No")),"No")</f>
        <v>Yes</v>
      </c>
      <c r="H1840" s="51">
        <f>IFERROR(VLOOKUP(Table25[[#This Row],[Contract No.]],Table3[#All],4,FALSE),"")</f>
        <v>44378</v>
      </c>
      <c r="I1840" s="28">
        <f>IFERROR(IF(AND(MONTH(Table25[[#This Row],[Contract Start Date]])&gt;6,MONTH(Table25[[#This Row],[Contract Start Date]])&lt;=12),YEAR(Table25[[#This Row],[Contract Start Date]])+1,YEAR(Table25[[#This Row],[Contract Start Date]])),"")</f>
        <v>2022</v>
      </c>
      <c r="J1840" s="108">
        <f>Table25[[#This Row],[FY Formula start]]</f>
        <v>2022</v>
      </c>
      <c r="K1840" s="59" t="str">
        <f>"FY"&amp;" "&amp;Table25[[#This Row],[Year Start]]</f>
        <v>FY 2022</v>
      </c>
      <c r="L1840" s="109">
        <f>IFERROR(VLOOKUP(Table25[[#This Row],[Contract No.]],Table3[#All],5,FALSE),"")</f>
        <v>47118</v>
      </c>
      <c r="M1840" s="110">
        <f>IFERROR(IF(Table25[[#This Row],[Contract End Date]]="99/99/9999","No End",IF(AND(MONTH(Table25[[#This Row],[Contract End Date]])&gt;6,MONTH(Table25[[#This Row],[Contract End Date]])&lt;=12),YEAR(Table25[[#This Row],[Contract End Date]])+1,YEAR(Table25[[#This Row],[Contract End Date]]))),"")</f>
        <v>2029</v>
      </c>
      <c r="N1840" s="111">
        <f>Table25[[#This Row],[FY Formula end]]</f>
        <v>2029</v>
      </c>
      <c r="O1840" s="112" t="str">
        <f>IF(Table25[[#This Row],[Year End]]="No End","No End","FY"&amp;" "&amp;Table25[[#This Row],[Year End]])</f>
        <v>FY 2029</v>
      </c>
      <c r="P1840" s="27"/>
      <c r="Q1840" s="104">
        <f>_xlfn.IFNA(IF($B1840="","",VLOOKUP($B1840,'SWC Towers'!$A:$Q,$Q$2,FALSE)),"")</f>
        <v>0.25</v>
      </c>
      <c r="R1840" s="106">
        <f>_xlfn.IFNA(IF($B1840="","",VLOOKUP($B1840,'SWC Towers'!$A:$Q,$R$2,FALSE)),"")</f>
        <v>0.3</v>
      </c>
      <c r="S1840" s="106" t="str">
        <f>_xlfn.IFNA(IF($B1840="","",VLOOKUP($B1840,'SWC Towers'!$A:$Q,$S$2,FALSE)),"")</f>
        <v/>
      </c>
      <c r="T1840" s="106" t="str">
        <f>_xlfn.IFNA(IF($B1840="","",VLOOKUP($B1840,'SWC Towers'!$A:$Q,$T$2,FALSE)),"")</f>
        <v/>
      </c>
      <c r="U1840" s="104">
        <f>_xlfn.IFNA(IF($B1840="","",VLOOKUP($B1840,'SWC Towers'!$A:$Q,$U$2,FALSE)),"")</f>
        <v>0.3</v>
      </c>
      <c r="V1840" s="104" t="str">
        <f>_xlfn.IFNA(IF($B1840="","",VLOOKUP($B1840,'SWC Towers'!$A:$Q,$V$2,FALSE)),"")</f>
        <v/>
      </c>
      <c r="W1840" s="104">
        <f>_xlfn.IFNA(IF($B1840="","",VLOOKUP($B1840,'SWC Towers'!$A:$Q,$W$2,FALSE)),"")</f>
        <v>0.1</v>
      </c>
      <c r="X1840" s="104" t="str">
        <f>_xlfn.IFNA(IF($B1840="","",VLOOKUP($B1840,'SWC Towers'!$A:$Q,$X$2,FALSE)),"")</f>
        <v/>
      </c>
      <c r="Y1840" s="104" t="str">
        <f>_xlfn.IFNA(IF($B1840="","",VLOOKUP($B1840,'SWC Towers'!$A:$Q,$Y$2,FALSE)),"")</f>
        <v/>
      </c>
      <c r="Z1840" s="104" t="str">
        <f>_xlfn.IFNA(IF($B1840="","",VLOOKUP($B1840,'SWC Towers'!$A:$Q,$Z$2,FALSE)),"")</f>
        <v/>
      </c>
      <c r="AA1840" s="104" t="str">
        <f>_xlfn.IFNA(IF($B1840="","",VLOOKUP($B1840,'SWC Towers'!$A:$Q,$AA$2,FALSE)),"")</f>
        <v/>
      </c>
      <c r="AB1840" s="106">
        <f>_xlfn.IFNA(IF($B1840="","",VLOOKUP($B1840,'SWC Towers'!$A:$Q,$AB$2,FALSE)),"")</f>
        <v>0.05</v>
      </c>
      <c r="AC1840" s="20">
        <f>SUM(Table25[[#This Row],[IT Tower: Application]:[Other/Non-IT ]])</f>
        <v>1</v>
      </c>
      <c r="AD1840" s="67"/>
      <c r="AE1840" s="67"/>
      <c r="AF1840" s="67"/>
      <c r="AG1840" s="67"/>
      <c r="AH1840" s="67"/>
      <c r="AI1840" s="67"/>
      <c r="AJ1840" s="67"/>
      <c r="AK1840" s="67"/>
      <c r="AL1840" s="67"/>
      <c r="AM1840" s="67"/>
      <c r="AN1840" s="67"/>
      <c r="AO1840" s="67"/>
      <c r="AP1840" s="67"/>
      <c r="AQ1840" s="67"/>
      <c r="AR1840" s="67"/>
      <c r="AS1840" s="67"/>
      <c r="AT1840" s="67"/>
      <c r="AU1840" s="67"/>
      <c r="AV1840" s="67"/>
      <c r="AW1840" s="67"/>
      <c r="AX1840" s="67"/>
      <c r="AY1840" s="67"/>
      <c r="AZ1840" s="67">
        <v>13834</v>
      </c>
      <c r="BA1840" s="67">
        <v>25482</v>
      </c>
      <c r="BB1840" s="113">
        <v>6350</v>
      </c>
      <c r="BC1840" s="113">
        <v>2506</v>
      </c>
      <c r="BD1840" s="113"/>
      <c r="BE1840" s="113"/>
      <c r="BF1840" s="113"/>
      <c r="BG1840" s="113"/>
      <c r="BH1840" s="113"/>
      <c r="BI1840" s="113"/>
      <c r="BJ1840" s="113"/>
      <c r="BK1840" s="113"/>
      <c r="BL1840" s="113"/>
      <c r="BM1840" s="113"/>
      <c r="BN1840" s="113"/>
      <c r="BO1840" s="113"/>
      <c r="BP1840" s="113"/>
      <c r="BQ1840" s="113"/>
      <c r="BR1840" s="113"/>
      <c r="BS1840" s="113"/>
      <c r="BT1840" s="113"/>
      <c r="BU1840" s="113"/>
      <c r="BV1840" s="113"/>
      <c r="BW1840" s="113"/>
      <c r="BX1840" s="113"/>
      <c r="BY1840" s="113"/>
      <c r="BZ1840" s="113"/>
      <c r="CA1840" s="67"/>
      <c r="CB1840" s="113"/>
      <c r="CC1840" s="69">
        <f>SUM(Table25[[#This Row],[Contract Amount FY00]:[Contract Amount FY50]])</f>
        <v>48172</v>
      </c>
      <c r="CD1840" s="114"/>
    </row>
    <row r="1841" spans="1:82" x14ac:dyDescent="0.25">
      <c r="A1841" s="122" t="s">
        <v>2026</v>
      </c>
      <c r="B1841" s="122" t="s">
        <v>2242</v>
      </c>
      <c r="C1841" s="122" t="s">
        <v>385</v>
      </c>
      <c r="E1841" s="26" t="str">
        <f>IFERROR(IF(VLOOKUP(Table25[[#This Row],[Contract No.]],Table3[#All],3,FALSE)="","No","Yes"),"")</f>
        <v>Yes</v>
      </c>
      <c r="F1841" s="107" t="str">
        <f>IFERROR(VLOOKUP(Table25[[#This Row],[Contract No.]],Table3[#All],3,FALSE),"")</f>
        <v>NASPO</v>
      </c>
      <c r="G1841" s="107" t="str">
        <f>IFERROR(IF(Table25[[#This Row],[Cooperative Purchase
(Yes/No)]]="Yes","Yes",IF(VLOOKUP(Table25[[#This Row],[Contract No.]],Table3[#All],1,FALSE)=Table25[[#This Row],[Contract No.]],"Yes","No")),"No")</f>
        <v>Yes</v>
      </c>
      <c r="H1841" s="51">
        <f>IFERROR(VLOOKUP(Table25[[#This Row],[Contract No.]],Table3[#All],4,FALSE),"")</f>
        <v>44378</v>
      </c>
      <c r="I1841" s="28">
        <f>IFERROR(IF(AND(MONTH(Table25[[#This Row],[Contract Start Date]])&gt;6,MONTH(Table25[[#This Row],[Contract Start Date]])&lt;=12),YEAR(Table25[[#This Row],[Contract Start Date]])+1,YEAR(Table25[[#This Row],[Contract Start Date]])),"")</f>
        <v>2022</v>
      </c>
      <c r="J1841" s="108">
        <f>Table25[[#This Row],[FY Formula start]]</f>
        <v>2022</v>
      </c>
      <c r="K1841" s="59" t="str">
        <f>"FY"&amp;" "&amp;Table25[[#This Row],[Year Start]]</f>
        <v>FY 2022</v>
      </c>
      <c r="L1841" s="109">
        <f>IFERROR(VLOOKUP(Table25[[#This Row],[Contract No.]],Table3[#All],5,FALSE),"")</f>
        <v>47118</v>
      </c>
      <c r="M1841" s="110">
        <f>IFERROR(IF(Table25[[#This Row],[Contract End Date]]="99/99/9999","No End",IF(AND(MONTH(Table25[[#This Row],[Contract End Date]])&gt;6,MONTH(Table25[[#This Row],[Contract End Date]])&lt;=12),YEAR(Table25[[#This Row],[Contract End Date]])+1,YEAR(Table25[[#This Row],[Contract End Date]]))),"")</f>
        <v>2029</v>
      </c>
      <c r="N1841" s="111">
        <f>Table25[[#This Row],[FY Formula end]]</f>
        <v>2029</v>
      </c>
      <c r="O1841" s="112" t="str">
        <f>IF(Table25[[#This Row],[Year End]]="No End","No End","FY"&amp;" "&amp;Table25[[#This Row],[Year End]])</f>
        <v>FY 2029</v>
      </c>
      <c r="P1841" s="27"/>
      <c r="Q1841" s="104">
        <f>_xlfn.IFNA(IF($B1841="","",VLOOKUP($B1841,'SWC Towers'!$A:$Q,$Q$2,FALSE)),"")</f>
        <v>0.25</v>
      </c>
      <c r="R1841" s="106">
        <f>_xlfn.IFNA(IF($B1841="","",VLOOKUP($B1841,'SWC Towers'!$A:$Q,$R$2,FALSE)),"")</f>
        <v>0.3</v>
      </c>
      <c r="S1841" s="106" t="str">
        <f>_xlfn.IFNA(IF($B1841="","",VLOOKUP($B1841,'SWC Towers'!$A:$Q,$S$2,FALSE)),"")</f>
        <v/>
      </c>
      <c r="T1841" s="106" t="str">
        <f>_xlfn.IFNA(IF($B1841="","",VLOOKUP($B1841,'SWC Towers'!$A:$Q,$T$2,FALSE)),"")</f>
        <v/>
      </c>
      <c r="U1841" s="104">
        <f>_xlfn.IFNA(IF($B1841="","",VLOOKUP($B1841,'SWC Towers'!$A:$Q,$U$2,FALSE)),"")</f>
        <v>0.3</v>
      </c>
      <c r="V1841" s="104" t="str">
        <f>_xlfn.IFNA(IF($B1841="","",VLOOKUP($B1841,'SWC Towers'!$A:$Q,$V$2,FALSE)),"")</f>
        <v/>
      </c>
      <c r="W1841" s="104">
        <f>_xlfn.IFNA(IF($B1841="","",VLOOKUP($B1841,'SWC Towers'!$A:$Q,$W$2,FALSE)),"")</f>
        <v>0.1</v>
      </c>
      <c r="X1841" s="104" t="str">
        <f>_xlfn.IFNA(IF($B1841="","",VLOOKUP($B1841,'SWC Towers'!$A:$Q,$X$2,FALSE)),"")</f>
        <v/>
      </c>
      <c r="Y1841" s="104" t="str">
        <f>_xlfn.IFNA(IF($B1841="","",VLOOKUP($B1841,'SWC Towers'!$A:$Q,$Y$2,FALSE)),"")</f>
        <v/>
      </c>
      <c r="Z1841" s="104" t="str">
        <f>_xlfn.IFNA(IF($B1841="","",VLOOKUP($B1841,'SWC Towers'!$A:$Q,$Z$2,FALSE)),"")</f>
        <v/>
      </c>
      <c r="AA1841" s="104" t="str">
        <f>_xlfn.IFNA(IF($B1841="","",VLOOKUP($B1841,'SWC Towers'!$A:$Q,$AA$2,FALSE)),"")</f>
        <v/>
      </c>
      <c r="AB1841" s="106">
        <f>_xlfn.IFNA(IF($B1841="","",VLOOKUP($B1841,'SWC Towers'!$A:$Q,$AB$2,FALSE)),"")</f>
        <v>0.05</v>
      </c>
      <c r="AC1841" s="20">
        <f>SUM(Table25[[#This Row],[IT Tower: Application]:[Other/Non-IT ]])</f>
        <v>1</v>
      </c>
      <c r="AD1841" s="67"/>
      <c r="AE1841" s="67"/>
      <c r="AF1841" s="67"/>
      <c r="AG1841" s="67"/>
      <c r="AH1841" s="67"/>
      <c r="AI1841" s="67"/>
      <c r="AJ1841" s="67"/>
      <c r="AK1841" s="67"/>
      <c r="AL1841" s="67"/>
      <c r="AM1841" s="67"/>
      <c r="AN1841" s="67"/>
      <c r="AO1841" s="67"/>
      <c r="AP1841" s="67"/>
      <c r="AQ1841" s="67"/>
      <c r="AR1841" s="67"/>
      <c r="AS1841" s="67"/>
      <c r="AT1841" s="67"/>
      <c r="AU1841" s="67"/>
      <c r="AV1841" s="67"/>
      <c r="AW1841" s="67"/>
      <c r="AX1841" s="67"/>
      <c r="AY1841" s="67"/>
      <c r="AZ1841" s="67">
        <v>0</v>
      </c>
      <c r="BA1841" s="67">
        <v>273702</v>
      </c>
      <c r="BB1841" s="113">
        <v>397112</v>
      </c>
      <c r="BC1841" s="113">
        <v>23205</v>
      </c>
      <c r="BD1841" s="113"/>
      <c r="BE1841" s="113"/>
      <c r="BF1841" s="113"/>
      <c r="BG1841" s="113"/>
      <c r="BH1841" s="113"/>
      <c r="BI1841" s="113"/>
      <c r="BJ1841" s="113"/>
      <c r="BK1841" s="113"/>
      <c r="BL1841" s="113"/>
      <c r="BM1841" s="113"/>
      <c r="BN1841" s="113"/>
      <c r="BO1841" s="113"/>
      <c r="BP1841" s="113"/>
      <c r="BQ1841" s="113"/>
      <c r="BR1841" s="113"/>
      <c r="BS1841" s="113"/>
      <c r="BT1841" s="113"/>
      <c r="BU1841" s="113"/>
      <c r="BV1841" s="113"/>
      <c r="BW1841" s="113"/>
      <c r="BX1841" s="113"/>
      <c r="BY1841" s="113"/>
      <c r="BZ1841" s="113"/>
      <c r="CA1841" s="67"/>
      <c r="CB1841" s="113"/>
      <c r="CC1841" s="69">
        <f>SUM(Table25[[#This Row],[Contract Amount FY00]:[Contract Amount FY50]])</f>
        <v>694019</v>
      </c>
      <c r="CD1841" s="114"/>
    </row>
    <row r="1842" spans="1:82" x14ac:dyDescent="0.25">
      <c r="A1842" s="122" t="s">
        <v>2026</v>
      </c>
      <c r="B1842" s="122" t="s">
        <v>2242</v>
      </c>
      <c r="C1842" s="122" t="s">
        <v>2234</v>
      </c>
      <c r="E1842" s="26" t="str">
        <f>IFERROR(IF(VLOOKUP(Table25[[#This Row],[Contract No.]],Table3[#All],3,FALSE)="","No","Yes"),"")</f>
        <v>Yes</v>
      </c>
      <c r="F1842" s="107" t="str">
        <f>IFERROR(VLOOKUP(Table25[[#This Row],[Contract No.]],Table3[#All],3,FALSE),"")</f>
        <v>NASPO</v>
      </c>
      <c r="G1842" s="107" t="str">
        <f>IFERROR(IF(Table25[[#This Row],[Cooperative Purchase
(Yes/No)]]="Yes","Yes",IF(VLOOKUP(Table25[[#This Row],[Contract No.]],Table3[#All],1,FALSE)=Table25[[#This Row],[Contract No.]],"Yes","No")),"No")</f>
        <v>Yes</v>
      </c>
      <c r="H1842" s="51">
        <f>IFERROR(VLOOKUP(Table25[[#This Row],[Contract No.]],Table3[#All],4,FALSE),"")</f>
        <v>44378</v>
      </c>
      <c r="I1842" s="28">
        <f>IFERROR(IF(AND(MONTH(Table25[[#This Row],[Contract Start Date]])&gt;6,MONTH(Table25[[#This Row],[Contract Start Date]])&lt;=12),YEAR(Table25[[#This Row],[Contract Start Date]])+1,YEAR(Table25[[#This Row],[Contract Start Date]])),"")</f>
        <v>2022</v>
      </c>
      <c r="J1842" s="108">
        <f>Table25[[#This Row],[FY Formula start]]</f>
        <v>2022</v>
      </c>
      <c r="K1842" s="59" t="str">
        <f>"FY"&amp;" "&amp;Table25[[#This Row],[Year Start]]</f>
        <v>FY 2022</v>
      </c>
      <c r="L1842" s="109">
        <f>IFERROR(VLOOKUP(Table25[[#This Row],[Contract No.]],Table3[#All],5,FALSE),"")</f>
        <v>47118</v>
      </c>
      <c r="M1842" s="110">
        <f>IFERROR(IF(Table25[[#This Row],[Contract End Date]]="99/99/9999","No End",IF(AND(MONTH(Table25[[#This Row],[Contract End Date]])&gt;6,MONTH(Table25[[#This Row],[Contract End Date]])&lt;=12),YEAR(Table25[[#This Row],[Contract End Date]])+1,YEAR(Table25[[#This Row],[Contract End Date]]))),"")</f>
        <v>2029</v>
      </c>
      <c r="N1842" s="111">
        <f>Table25[[#This Row],[FY Formula end]]</f>
        <v>2029</v>
      </c>
      <c r="O1842" s="112" t="str">
        <f>IF(Table25[[#This Row],[Year End]]="No End","No End","FY"&amp;" "&amp;Table25[[#This Row],[Year End]])</f>
        <v>FY 2029</v>
      </c>
      <c r="P1842" s="27"/>
      <c r="Q1842" s="104">
        <f>_xlfn.IFNA(IF($B1842="","",VLOOKUP($B1842,'SWC Towers'!$A:$Q,$Q$2,FALSE)),"")</f>
        <v>0.25</v>
      </c>
      <c r="R1842" s="106">
        <f>_xlfn.IFNA(IF($B1842="","",VLOOKUP($B1842,'SWC Towers'!$A:$Q,$R$2,FALSE)),"")</f>
        <v>0.3</v>
      </c>
      <c r="S1842" s="106" t="str">
        <f>_xlfn.IFNA(IF($B1842="","",VLOOKUP($B1842,'SWC Towers'!$A:$Q,$S$2,FALSE)),"")</f>
        <v/>
      </c>
      <c r="T1842" s="106" t="str">
        <f>_xlfn.IFNA(IF($B1842="","",VLOOKUP($B1842,'SWC Towers'!$A:$Q,$T$2,FALSE)),"")</f>
        <v/>
      </c>
      <c r="U1842" s="104">
        <f>_xlfn.IFNA(IF($B1842="","",VLOOKUP($B1842,'SWC Towers'!$A:$Q,$U$2,FALSE)),"")</f>
        <v>0.3</v>
      </c>
      <c r="V1842" s="104" t="str">
        <f>_xlfn.IFNA(IF($B1842="","",VLOOKUP($B1842,'SWC Towers'!$A:$Q,$V$2,FALSE)),"")</f>
        <v/>
      </c>
      <c r="W1842" s="104">
        <f>_xlfn.IFNA(IF($B1842="","",VLOOKUP($B1842,'SWC Towers'!$A:$Q,$W$2,FALSE)),"")</f>
        <v>0.1</v>
      </c>
      <c r="X1842" s="104" t="str">
        <f>_xlfn.IFNA(IF($B1842="","",VLOOKUP($B1842,'SWC Towers'!$A:$Q,$X$2,FALSE)),"")</f>
        <v/>
      </c>
      <c r="Y1842" s="104" t="str">
        <f>_xlfn.IFNA(IF($B1842="","",VLOOKUP($B1842,'SWC Towers'!$A:$Q,$Y$2,FALSE)),"")</f>
        <v/>
      </c>
      <c r="Z1842" s="104" t="str">
        <f>_xlfn.IFNA(IF($B1842="","",VLOOKUP($B1842,'SWC Towers'!$A:$Q,$Z$2,FALSE)),"")</f>
        <v/>
      </c>
      <c r="AA1842" s="104" t="str">
        <f>_xlfn.IFNA(IF($B1842="","",VLOOKUP($B1842,'SWC Towers'!$A:$Q,$AA$2,FALSE)),"")</f>
        <v/>
      </c>
      <c r="AB1842" s="106">
        <f>_xlfn.IFNA(IF($B1842="","",VLOOKUP($B1842,'SWC Towers'!$A:$Q,$AB$2,FALSE)),"")</f>
        <v>0.05</v>
      </c>
      <c r="AC1842" s="20">
        <f>SUM(Table25[[#This Row],[IT Tower: Application]:[Other/Non-IT ]])</f>
        <v>1</v>
      </c>
      <c r="AD1842" s="67"/>
      <c r="AE1842" s="67"/>
      <c r="AF1842" s="67"/>
      <c r="AG1842" s="67"/>
      <c r="AH1842" s="67"/>
      <c r="AI1842" s="67"/>
      <c r="AJ1842" s="67"/>
      <c r="AK1842" s="67"/>
      <c r="AL1842" s="67"/>
      <c r="AM1842" s="67"/>
      <c r="AN1842" s="67"/>
      <c r="AO1842" s="67"/>
      <c r="AP1842" s="67"/>
      <c r="AQ1842" s="67"/>
      <c r="AR1842" s="67"/>
      <c r="AS1842" s="67"/>
      <c r="AT1842" s="67"/>
      <c r="AU1842" s="67"/>
      <c r="AV1842" s="67"/>
      <c r="AW1842" s="67"/>
      <c r="AX1842" s="67"/>
      <c r="AY1842" s="67"/>
      <c r="AZ1842" s="67"/>
      <c r="BA1842" s="67">
        <v>50504</v>
      </c>
      <c r="BB1842" s="113">
        <v>0</v>
      </c>
      <c r="BC1842" s="113"/>
      <c r="BD1842" s="113"/>
      <c r="BE1842" s="113"/>
      <c r="BF1842" s="113"/>
      <c r="BG1842" s="113"/>
      <c r="BH1842" s="113"/>
      <c r="BI1842" s="113"/>
      <c r="BJ1842" s="113"/>
      <c r="BK1842" s="113"/>
      <c r="BL1842" s="113"/>
      <c r="BM1842" s="113"/>
      <c r="BN1842" s="113"/>
      <c r="BO1842" s="113"/>
      <c r="BP1842" s="113"/>
      <c r="BQ1842" s="113"/>
      <c r="BR1842" s="113"/>
      <c r="BS1842" s="113"/>
      <c r="BT1842" s="113"/>
      <c r="BU1842" s="113"/>
      <c r="BV1842" s="113"/>
      <c r="BW1842" s="113"/>
      <c r="BX1842" s="113"/>
      <c r="BY1842" s="113"/>
      <c r="BZ1842" s="113"/>
      <c r="CA1842" s="67"/>
      <c r="CB1842" s="113"/>
      <c r="CC1842" s="69">
        <f>SUM(Table25[[#This Row],[Contract Amount FY00]:[Contract Amount FY50]])</f>
        <v>50504</v>
      </c>
      <c r="CD1842" s="114"/>
    </row>
    <row r="1843" spans="1:82" x14ac:dyDescent="0.25">
      <c r="A1843" s="122" t="s">
        <v>2026</v>
      </c>
      <c r="B1843" s="122" t="s">
        <v>762</v>
      </c>
      <c r="C1843" s="122" t="s">
        <v>1160</v>
      </c>
      <c r="E1843" s="26" t="str">
        <f>IFERROR(IF(VLOOKUP(Table25[[#This Row],[Contract No.]],Table3[#All],3,FALSE)="","No","Yes"),"")</f>
        <v>No</v>
      </c>
      <c r="F1843" s="107" t="str">
        <f>IFERROR(VLOOKUP(Table25[[#This Row],[Contract No.]],Table3[#All],3,FALSE),"")</f>
        <v/>
      </c>
      <c r="G1843" s="107" t="str">
        <f>IFERROR(IF(Table25[[#This Row],[Cooperative Purchase
(Yes/No)]]="Yes","Yes",IF(VLOOKUP(Table25[[#This Row],[Contract No.]],Table3[#All],1,FALSE)=Table25[[#This Row],[Contract No.]],"Yes","No")),"No")</f>
        <v>Yes</v>
      </c>
      <c r="H1843" s="51">
        <f>IFERROR(VLOOKUP(Table25[[#This Row],[Contract No.]],Table3[#All],4,FALSE),"")</f>
        <v>43435</v>
      </c>
      <c r="I1843" s="28">
        <f>IFERROR(IF(AND(MONTH(Table25[[#This Row],[Contract Start Date]])&gt;6,MONTH(Table25[[#This Row],[Contract Start Date]])&lt;=12),YEAR(Table25[[#This Row],[Contract Start Date]])+1,YEAR(Table25[[#This Row],[Contract Start Date]])),"")</f>
        <v>2019</v>
      </c>
      <c r="J1843" s="108">
        <f>Table25[[#This Row],[FY Formula start]]</f>
        <v>2019</v>
      </c>
      <c r="K1843" s="59" t="str">
        <f>"FY"&amp;" "&amp;Table25[[#This Row],[Year Start]]</f>
        <v>FY 2019</v>
      </c>
      <c r="L1843" s="109">
        <f>IFERROR(VLOOKUP(Table25[[#This Row],[Contract No.]],Table3[#All],5,FALSE),"")</f>
        <v>45626</v>
      </c>
      <c r="M1843" s="110">
        <f>IFERROR(IF(Table25[[#This Row],[Contract End Date]]="99/99/9999","No End",IF(AND(MONTH(Table25[[#This Row],[Contract End Date]])&gt;6,MONTH(Table25[[#This Row],[Contract End Date]])&lt;=12),YEAR(Table25[[#This Row],[Contract End Date]])+1,YEAR(Table25[[#This Row],[Contract End Date]]))),"")</f>
        <v>2025</v>
      </c>
      <c r="N1843" s="111">
        <f>Table25[[#This Row],[FY Formula end]]</f>
        <v>2025</v>
      </c>
      <c r="O1843" s="112" t="str">
        <f>IF(Table25[[#This Row],[Year End]]="No End","No End","FY"&amp;" "&amp;Table25[[#This Row],[Year End]])</f>
        <v>FY 2025</v>
      </c>
      <c r="P1843" s="27"/>
      <c r="Q1843" s="104" t="str">
        <f>_xlfn.IFNA(IF($B1843="","",VLOOKUP($B1843,'SWC Towers'!$A:$Q,$Q$2,FALSE)),"")</f>
        <v/>
      </c>
      <c r="R1843" s="106" t="str">
        <f>_xlfn.IFNA(IF($B1843="","",VLOOKUP($B1843,'SWC Towers'!$A:$Q,$R$2,FALSE)),"")</f>
        <v/>
      </c>
      <c r="S1843" s="106" t="str">
        <f>_xlfn.IFNA(IF($B1843="","",VLOOKUP($B1843,'SWC Towers'!$A:$Q,$S$2,FALSE)),"")</f>
        <v/>
      </c>
      <c r="T1843" s="106" t="str">
        <f>_xlfn.IFNA(IF($B1843="","",VLOOKUP($B1843,'SWC Towers'!$A:$Q,$T$2,FALSE)),"")</f>
        <v/>
      </c>
      <c r="U1843" s="104">
        <f>_xlfn.IFNA(IF($B1843="","",VLOOKUP($B1843,'SWC Towers'!$A:$Q,$U$2,FALSE)),"")</f>
        <v>0.7</v>
      </c>
      <c r="V1843" s="104" t="str">
        <f>_xlfn.IFNA(IF($B1843="","",VLOOKUP($B1843,'SWC Towers'!$A:$Q,$V$2,FALSE)),"")</f>
        <v/>
      </c>
      <c r="W1843" s="104" t="str">
        <f>_xlfn.IFNA(IF($B1843="","",VLOOKUP($B1843,'SWC Towers'!$A:$Q,$W$2,FALSE)),"")</f>
        <v/>
      </c>
      <c r="X1843" s="104" t="str">
        <f>_xlfn.IFNA(IF($B1843="","",VLOOKUP($B1843,'SWC Towers'!$A:$Q,$X$2,FALSE)),"")</f>
        <v/>
      </c>
      <c r="Y1843" s="104" t="str">
        <f>_xlfn.IFNA(IF($B1843="","",VLOOKUP($B1843,'SWC Towers'!$A:$Q,$Y$2,FALSE)),"")</f>
        <v/>
      </c>
      <c r="Z1843" s="104" t="str">
        <f>_xlfn.IFNA(IF($B1843="","",VLOOKUP($B1843,'SWC Towers'!$A:$Q,$Z$2,FALSE)),"")</f>
        <v/>
      </c>
      <c r="AA1843" s="104" t="str">
        <f>_xlfn.IFNA(IF($B1843="","",VLOOKUP($B1843,'SWC Towers'!$A:$Q,$AA$2,FALSE)),"")</f>
        <v/>
      </c>
      <c r="AB1843" s="106">
        <f>_xlfn.IFNA(IF($B1843="","",VLOOKUP($B1843,'SWC Towers'!$A:$Q,$AB$2,FALSE)),"")</f>
        <v>0.3</v>
      </c>
      <c r="AC1843" s="20">
        <f>SUM(Table25[[#This Row],[IT Tower: Application]:[Other/Non-IT ]])</f>
        <v>1</v>
      </c>
      <c r="AD1843" s="67"/>
      <c r="AE1843" s="67"/>
      <c r="AF1843" s="67"/>
      <c r="AG1843" s="67"/>
      <c r="AH1843" s="67"/>
      <c r="AI1843" s="67"/>
      <c r="AJ1843" s="67"/>
      <c r="AK1843" s="67"/>
      <c r="AL1843" s="67"/>
      <c r="AM1843" s="67"/>
      <c r="AN1843" s="67"/>
      <c r="AO1843" s="67"/>
      <c r="AP1843" s="67"/>
      <c r="AQ1843" s="67"/>
      <c r="AR1843" s="67"/>
      <c r="AS1843" s="67"/>
      <c r="AT1843" s="67"/>
      <c r="AU1843" s="67"/>
      <c r="AV1843" s="67"/>
      <c r="AW1843" s="67">
        <v>12569</v>
      </c>
      <c r="AX1843" s="67">
        <v>2700</v>
      </c>
      <c r="AY1843" s="67">
        <v>54316</v>
      </c>
      <c r="AZ1843" s="67">
        <v>7682</v>
      </c>
      <c r="BA1843" s="67">
        <v>2760</v>
      </c>
      <c r="BB1843" s="113">
        <v>2929</v>
      </c>
      <c r="BC1843" s="113">
        <v>1537</v>
      </c>
      <c r="BD1843" s="113"/>
      <c r="BE1843" s="113"/>
      <c r="BF1843" s="113"/>
      <c r="BG1843" s="113"/>
      <c r="BH1843" s="113"/>
      <c r="BI1843" s="113"/>
      <c r="BJ1843" s="113"/>
      <c r="BK1843" s="113"/>
      <c r="BL1843" s="113"/>
      <c r="BM1843" s="113"/>
      <c r="BN1843" s="113"/>
      <c r="BO1843" s="113"/>
      <c r="BP1843" s="113"/>
      <c r="BQ1843" s="113"/>
      <c r="BR1843" s="113"/>
      <c r="BS1843" s="113"/>
      <c r="BT1843" s="113"/>
      <c r="BU1843" s="113"/>
      <c r="BV1843" s="113"/>
      <c r="BW1843" s="113"/>
      <c r="BX1843" s="113"/>
      <c r="BY1843" s="113"/>
      <c r="BZ1843" s="113"/>
      <c r="CA1843" s="67"/>
      <c r="CB1843" s="113"/>
      <c r="CC1843" s="69">
        <f>SUM(Table25[[#This Row],[Contract Amount FY00]:[Contract Amount FY50]])</f>
        <v>84493</v>
      </c>
      <c r="CD1843" s="114"/>
    </row>
    <row r="1844" spans="1:82" x14ac:dyDescent="0.25">
      <c r="A1844" s="122" t="s">
        <v>2026</v>
      </c>
      <c r="B1844" s="122" t="s">
        <v>762</v>
      </c>
      <c r="C1844" s="122" t="s">
        <v>2277</v>
      </c>
      <c r="E1844" s="26" t="str">
        <f>IFERROR(IF(VLOOKUP(Table25[[#This Row],[Contract No.]],Table3[#All],3,FALSE)="","No","Yes"),"")</f>
        <v>No</v>
      </c>
      <c r="F1844" s="107" t="str">
        <f>IFERROR(VLOOKUP(Table25[[#This Row],[Contract No.]],Table3[#All],3,FALSE),"")</f>
        <v/>
      </c>
      <c r="G1844" s="107" t="str">
        <f>IFERROR(IF(Table25[[#This Row],[Cooperative Purchase
(Yes/No)]]="Yes","Yes",IF(VLOOKUP(Table25[[#This Row],[Contract No.]],Table3[#All],1,FALSE)=Table25[[#This Row],[Contract No.]],"Yes","No")),"No")</f>
        <v>Yes</v>
      </c>
      <c r="H1844" s="51">
        <f>IFERROR(VLOOKUP(Table25[[#This Row],[Contract No.]],Table3[#All],4,FALSE),"")</f>
        <v>43435</v>
      </c>
      <c r="I1844" s="28">
        <f>IFERROR(IF(AND(MONTH(Table25[[#This Row],[Contract Start Date]])&gt;6,MONTH(Table25[[#This Row],[Contract Start Date]])&lt;=12),YEAR(Table25[[#This Row],[Contract Start Date]])+1,YEAR(Table25[[#This Row],[Contract Start Date]])),"")</f>
        <v>2019</v>
      </c>
      <c r="J1844" s="108">
        <f>Table25[[#This Row],[FY Formula start]]</f>
        <v>2019</v>
      </c>
      <c r="K1844" s="59" t="str">
        <f>"FY"&amp;" "&amp;Table25[[#This Row],[Year Start]]</f>
        <v>FY 2019</v>
      </c>
      <c r="L1844" s="109">
        <f>IFERROR(VLOOKUP(Table25[[#This Row],[Contract No.]],Table3[#All],5,FALSE),"")</f>
        <v>45626</v>
      </c>
      <c r="M1844" s="110">
        <f>IFERROR(IF(Table25[[#This Row],[Contract End Date]]="99/99/9999","No End",IF(AND(MONTH(Table25[[#This Row],[Contract End Date]])&gt;6,MONTH(Table25[[#This Row],[Contract End Date]])&lt;=12),YEAR(Table25[[#This Row],[Contract End Date]])+1,YEAR(Table25[[#This Row],[Contract End Date]]))),"")</f>
        <v>2025</v>
      </c>
      <c r="N1844" s="111">
        <f>Table25[[#This Row],[FY Formula end]]</f>
        <v>2025</v>
      </c>
      <c r="O1844" s="112" t="str">
        <f>IF(Table25[[#This Row],[Year End]]="No End","No End","FY"&amp;" "&amp;Table25[[#This Row],[Year End]])</f>
        <v>FY 2025</v>
      </c>
      <c r="P1844" s="27"/>
      <c r="Q1844" s="104" t="str">
        <f>_xlfn.IFNA(IF($B1844="","",VLOOKUP($B1844,'SWC Towers'!$A:$Q,$Q$2,FALSE)),"")</f>
        <v/>
      </c>
      <c r="R1844" s="106" t="str">
        <f>_xlfn.IFNA(IF($B1844="","",VLOOKUP($B1844,'SWC Towers'!$A:$Q,$R$2,FALSE)),"")</f>
        <v/>
      </c>
      <c r="S1844" s="106" t="str">
        <f>_xlfn.IFNA(IF($B1844="","",VLOOKUP($B1844,'SWC Towers'!$A:$Q,$S$2,FALSE)),"")</f>
        <v/>
      </c>
      <c r="T1844" s="106" t="str">
        <f>_xlfn.IFNA(IF($B1844="","",VLOOKUP($B1844,'SWC Towers'!$A:$Q,$T$2,FALSE)),"")</f>
        <v/>
      </c>
      <c r="U1844" s="104">
        <f>_xlfn.IFNA(IF($B1844="","",VLOOKUP($B1844,'SWC Towers'!$A:$Q,$U$2,FALSE)),"")</f>
        <v>0.7</v>
      </c>
      <c r="V1844" s="104" t="str">
        <f>_xlfn.IFNA(IF($B1844="","",VLOOKUP($B1844,'SWC Towers'!$A:$Q,$V$2,FALSE)),"")</f>
        <v/>
      </c>
      <c r="W1844" s="104" t="str">
        <f>_xlfn.IFNA(IF($B1844="","",VLOOKUP($B1844,'SWC Towers'!$A:$Q,$W$2,FALSE)),"")</f>
        <v/>
      </c>
      <c r="X1844" s="104" t="str">
        <f>_xlfn.IFNA(IF($B1844="","",VLOOKUP($B1844,'SWC Towers'!$A:$Q,$X$2,FALSE)),"")</f>
        <v/>
      </c>
      <c r="Y1844" s="104" t="str">
        <f>_xlfn.IFNA(IF($B1844="","",VLOOKUP($B1844,'SWC Towers'!$A:$Q,$Y$2,FALSE)),"")</f>
        <v/>
      </c>
      <c r="Z1844" s="104" t="str">
        <f>_xlfn.IFNA(IF($B1844="","",VLOOKUP($B1844,'SWC Towers'!$A:$Q,$Z$2,FALSE)),"")</f>
        <v/>
      </c>
      <c r="AA1844" s="104" t="str">
        <f>_xlfn.IFNA(IF($B1844="","",VLOOKUP($B1844,'SWC Towers'!$A:$Q,$AA$2,FALSE)),"")</f>
        <v/>
      </c>
      <c r="AB1844" s="106">
        <f>_xlfn.IFNA(IF($B1844="","",VLOOKUP($B1844,'SWC Towers'!$A:$Q,$AB$2,FALSE)),"")</f>
        <v>0.3</v>
      </c>
      <c r="AC1844" s="20">
        <f>SUM(Table25[[#This Row],[IT Tower: Application]:[Other/Non-IT ]])</f>
        <v>1</v>
      </c>
      <c r="AD1844" s="67"/>
      <c r="AE1844" s="67"/>
      <c r="AF1844" s="67"/>
      <c r="AG1844" s="67"/>
      <c r="AH1844" s="67"/>
      <c r="AI1844" s="67"/>
      <c r="AJ1844" s="67"/>
      <c r="AK1844" s="67"/>
      <c r="AL1844" s="67"/>
      <c r="AM1844" s="67"/>
      <c r="AN1844" s="67"/>
      <c r="AO1844" s="67"/>
      <c r="AP1844" s="67"/>
      <c r="AQ1844" s="67"/>
      <c r="AR1844" s="67"/>
      <c r="AS1844" s="67"/>
      <c r="AT1844" s="67"/>
      <c r="AU1844" s="67"/>
      <c r="AV1844" s="67">
        <v>0</v>
      </c>
      <c r="AW1844" s="67">
        <v>11426</v>
      </c>
      <c r="AX1844" s="67">
        <v>189</v>
      </c>
      <c r="AY1844" s="67">
        <v>305</v>
      </c>
      <c r="AZ1844" s="67"/>
      <c r="BA1844" s="67">
        <v>0</v>
      </c>
      <c r="BB1844" s="113">
        <v>513</v>
      </c>
      <c r="BC1844" s="113">
        <v>28422</v>
      </c>
      <c r="BD1844" s="113"/>
      <c r="BE1844" s="113"/>
      <c r="BF1844" s="113"/>
      <c r="BG1844" s="113"/>
      <c r="BH1844" s="113"/>
      <c r="BI1844" s="113"/>
      <c r="BJ1844" s="113"/>
      <c r="BK1844" s="113"/>
      <c r="BL1844" s="113"/>
      <c r="BM1844" s="113"/>
      <c r="BN1844" s="113"/>
      <c r="BO1844" s="113"/>
      <c r="BP1844" s="113"/>
      <c r="BQ1844" s="113"/>
      <c r="BR1844" s="113"/>
      <c r="BS1844" s="113"/>
      <c r="BT1844" s="113"/>
      <c r="BU1844" s="113"/>
      <c r="BV1844" s="113"/>
      <c r="BW1844" s="113"/>
      <c r="BX1844" s="113"/>
      <c r="BY1844" s="113"/>
      <c r="BZ1844" s="113"/>
      <c r="CA1844" s="67"/>
      <c r="CB1844" s="113"/>
      <c r="CC1844" s="69">
        <f>SUM(Table25[[#This Row],[Contract Amount FY00]:[Contract Amount FY50]])</f>
        <v>40855</v>
      </c>
      <c r="CD1844" s="114"/>
    </row>
    <row r="1845" spans="1:82" x14ac:dyDescent="0.25">
      <c r="A1845" s="122" t="s">
        <v>2026</v>
      </c>
      <c r="B1845" s="122" t="s">
        <v>762</v>
      </c>
      <c r="C1845" s="122" t="s">
        <v>1001</v>
      </c>
      <c r="E1845" s="26" t="str">
        <f>IFERROR(IF(VLOOKUP(Table25[[#This Row],[Contract No.]],Table3[#All],3,FALSE)="","No","Yes"),"")</f>
        <v>No</v>
      </c>
      <c r="F1845" s="107" t="str">
        <f>IFERROR(VLOOKUP(Table25[[#This Row],[Contract No.]],Table3[#All],3,FALSE),"")</f>
        <v/>
      </c>
      <c r="G1845" s="107" t="str">
        <f>IFERROR(IF(Table25[[#This Row],[Cooperative Purchase
(Yes/No)]]="Yes","Yes",IF(VLOOKUP(Table25[[#This Row],[Contract No.]],Table3[#All],1,FALSE)=Table25[[#This Row],[Contract No.]],"Yes","No")),"No")</f>
        <v>Yes</v>
      </c>
      <c r="H1845" s="51">
        <f>IFERROR(VLOOKUP(Table25[[#This Row],[Contract No.]],Table3[#All],4,FALSE),"")</f>
        <v>43435</v>
      </c>
      <c r="I1845" s="28">
        <f>IFERROR(IF(AND(MONTH(Table25[[#This Row],[Contract Start Date]])&gt;6,MONTH(Table25[[#This Row],[Contract Start Date]])&lt;=12),YEAR(Table25[[#This Row],[Contract Start Date]])+1,YEAR(Table25[[#This Row],[Contract Start Date]])),"")</f>
        <v>2019</v>
      </c>
      <c r="J1845" s="108">
        <f>Table25[[#This Row],[FY Formula start]]</f>
        <v>2019</v>
      </c>
      <c r="K1845" s="59" t="str">
        <f>"FY"&amp;" "&amp;Table25[[#This Row],[Year Start]]</f>
        <v>FY 2019</v>
      </c>
      <c r="L1845" s="109">
        <f>IFERROR(VLOOKUP(Table25[[#This Row],[Contract No.]],Table3[#All],5,FALSE),"")</f>
        <v>45626</v>
      </c>
      <c r="M1845" s="110">
        <f>IFERROR(IF(Table25[[#This Row],[Contract End Date]]="99/99/9999","No End",IF(AND(MONTH(Table25[[#This Row],[Contract End Date]])&gt;6,MONTH(Table25[[#This Row],[Contract End Date]])&lt;=12),YEAR(Table25[[#This Row],[Contract End Date]])+1,YEAR(Table25[[#This Row],[Contract End Date]]))),"")</f>
        <v>2025</v>
      </c>
      <c r="N1845" s="111">
        <f>Table25[[#This Row],[FY Formula end]]</f>
        <v>2025</v>
      </c>
      <c r="O1845" s="112" t="str">
        <f>IF(Table25[[#This Row],[Year End]]="No End","No End","FY"&amp;" "&amp;Table25[[#This Row],[Year End]])</f>
        <v>FY 2025</v>
      </c>
      <c r="P1845" s="27"/>
      <c r="Q1845" s="104" t="str">
        <f>_xlfn.IFNA(IF($B1845="","",VLOOKUP($B1845,'SWC Towers'!$A:$Q,$Q$2,FALSE)),"")</f>
        <v/>
      </c>
      <c r="R1845" s="106" t="str">
        <f>_xlfn.IFNA(IF($B1845="","",VLOOKUP($B1845,'SWC Towers'!$A:$Q,$R$2,FALSE)),"")</f>
        <v/>
      </c>
      <c r="S1845" s="106" t="str">
        <f>_xlfn.IFNA(IF($B1845="","",VLOOKUP($B1845,'SWC Towers'!$A:$Q,$S$2,FALSE)),"")</f>
        <v/>
      </c>
      <c r="T1845" s="106" t="str">
        <f>_xlfn.IFNA(IF($B1845="","",VLOOKUP($B1845,'SWC Towers'!$A:$Q,$T$2,FALSE)),"")</f>
        <v/>
      </c>
      <c r="U1845" s="104">
        <f>_xlfn.IFNA(IF($B1845="","",VLOOKUP($B1845,'SWC Towers'!$A:$Q,$U$2,FALSE)),"")</f>
        <v>0.7</v>
      </c>
      <c r="V1845" s="104" t="str">
        <f>_xlfn.IFNA(IF($B1845="","",VLOOKUP($B1845,'SWC Towers'!$A:$Q,$V$2,FALSE)),"")</f>
        <v/>
      </c>
      <c r="W1845" s="104" t="str">
        <f>_xlfn.IFNA(IF($B1845="","",VLOOKUP($B1845,'SWC Towers'!$A:$Q,$W$2,FALSE)),"")</f>
        <v/>
      </c>
      <c r="X1845" s="104" t="str">
        <f>_xlfn.IFNA(IF($B1845="","",VLOOKUP($B1845,'SWC Towers'!$A:$Q,$X$2,FALSE)),"")</f>
        <v/>
      </c>
      <c r="Y1845" s="104" t="str">
        <f>_xlfn.IFNA(IF($B1845="","",VLOOKUP($B1845,'SWC Towers'!$A:$Q,$Y$2,FALSE)),"")</f>
        <v/>
      </c>
      <c r="Z1845" s="104" t="str">
        <f>_xlfn.IFNA(IF($B1845="","",VLOOKUP($B1845,'SWC Towers'!$A:$Q,$Z$2,FALSE)),"")</f>
        <v/>
      </c>
      <c r="AA1845" s="104" t="str">
        <f>_xlfn.IFNA(IF($B1845="","",VLOOKUP($B1845,'SWC Towers'!$A:$Q,$AA$2,FALSE)),"")</f>
        <v/>
      </c>
      <c r="AB1845" s="106">
        <f>_xlfn.IFNA(IF($B1845="","",VLOOKUP($B1845,'SWC Towers'!$A:$Q,$AB$2,FALSE)),"")</f>
        <v>0.3</v>
      </c>
      <c r="AC1845" s="20">
        <f>SUM(Table25[[#This Row],[IT Tower: Application]:[Other/Non-IT ]])</f>
        <v>1</v>
      </c>
      <c r="AD1845" s="67"/>
      <c r="AE1845" s="67"/>
      <c r="AF1845" s="67"/>
      <c r="AG1845" s="67"/>
      <c r="AH1845" s="67"/>
      <c r="AI1845" s="67"/>
      <c r="AJ1845" s="67"/>
      <c r="AK1845" s="67"/>
      <c r="AL1845" s="67"/>
      <c r="AM1845" s="67"/>
      <c r="AN1845" s="67"/>
      <c r="AO1845" s="67"/>
      <c r="AP1845" s="67"/>
      <c r="AQ1845" s="67"/>
      <c r="AR1845" s="67"/>
      <c r="AS1845" s="67"/>
      <c r="AT1845" s="67"/>
      <c r="AU1845" s="67"/>
      <c r="AV1845" s="67"/>
      <c r="AW1845" s="67">
        <v>1653</v>
      </c>
      <c r="AX1845" s="67">
        <v>5670</v>
      </c>
      <c r="AY1845" s="67">
        <v>63703</v>
      </c>
      <c r="AZ1845" s="67">
        <v>6911</v>
      </c>
      <c r="BA1845" s="67">
        <v>24380</v>
      </c>
      <c r="BB1845" s="113">
        <v>31005</v>
      </c>
      <c r="BC1845" s="113">
        <v>0</v>
      </c>
      <c r="BD1845" s="113"/>
      <c r="BE1845" s="113"/>
      <c r="BF1845" s="113"/>
      <c r="BG1845" s="113"/>
      <c r="BH1845" s="113"/>
      <c r="BI1845" s="113"/>
      <c r="BJ1845" s="113"/>
      <c r="BK1845" s="113"/>
      <c r="BL1845" s="113"/>
      <c r="BM1845" s="113"/>
      <c r="BN1845" s="113"/>
      <c r="BO1845" s="113"/>
      <c r="BP1845" s="113"/>
      <c r="BQ1845" s="113"/>
      <c r="BR1845" s="113"/>
      <c r="BS1845" s="113"/>
      <c r="BT1845" s="113"/>
      <c r="BU1845" s="113"/>
      <c r="BV1845" s="113"/>
      <c r="BW1845" s="113"/>
      <c r="BX1845" s="113"/>
      <c r="BY1845" s="113"/>
      <c r="BZ1845" s="113"/>
      <c r="CA1845" s="67"/>
      <c r="CB1845" s="113"/>
      <c r="CC1845" s="69">
        <f>SUM(Table25[[#This Row],[Contract Amount FY00]:[Contract Amount FY50]])</f>
        <v>133322</v>
      </c>
      <c r="CD1845" s="114"/>
    </row>
    <row r="1846" spans="1:82" x14ac:dyDescent="0.25">
      <c r="A1846" s="122" t="s">
        <v>2026</v>
      </c>
      <c r="B1846" s="122" t="s">
        <v>533</v>
      </c>
      <c r="C1846" s="122" t="s">
        <v>3187</v>
      </c>
      <c r="E1846" s="26" t="str">
        <f>IFERROR(IF(VLOOKUP(Table25[[#This Row],[Contract No.]],Table3[#All],3,FALSE)="","No","Yes"),"")</f>
        <v>No</v>
      </c>
      <c r="F1846" s="107" t="str">
        <f>IFERROR(VLOOKUP(Table25[[#This Row],[Contract No.]],Table3[#All],3,FALSE),"")</f>
        <v/>
      </c>
      <c r="G1846" s="107" t="str">
        <f>IFERROR(IF(Table25[[#This Row],[Cooperative Purchase
(Yes/No)]]="Yes","Yes",IF(VLOOKUP(Table25[[#This Row],[Contract No.]],Table3[#All],1,FALSE)=Table25[[#This Row],[Contract No.]],"Yes","No")),"No")</f>
        <v>Yes</v>
      </c>
      <c r="H1846" s="51">
        <f>IFERROR(VLOOKUP(Table25[[#This Row],[Contract No.]],Table3[#All],4,FALSE),"")</f>
        <v>43556</v>
      </c>
      <c r="I1846" s="28">
        <f>IFERROR(IF(AND(MONTH(Table25[[#This Row],[Contract Start Date]])&gt;6,MONTH(Table25[[#This Row],[Contract Start Date]])&lt;=12),YEAR(Table25[[#This Row],[Contract Start Date]])+1,YEAR(Table25[[#This Row],[Contract Start Date]])),"")</f>
        <v>2019</v>
      </c>
      <c r="J1846" s="108">
        <f>Table25[[#This Row],[FY Formula start]]</f>
        <v>2019</v>
      </c>
      <c r="K1846" s="59" t="str">
        <f>"FY"&amp;" "&amp;Table25[[#This Row],[Year Start]]</f>
        <v>FY 2019</v>
      </c>
      <c r="L1846" s="109">
        <f>IFERROR(VLOOKUP(Table25[[#This Row],[Contract No.]],Table3[#All],5,FALSE),"")</f>
        <v>45747</v>
      </c>
      <c r="M1846" s="110">
        <f>IFERROR(IF(Table25[[#This Row],[Contract End Date]]="99/99/9999","No End",IF(AND(MONTH(Table25[[#This Row],[Contract End Date]])&gt;6,MONTH(Table25[[#This Row],[Contract End Date]])&lt;=12),YEAR(Table25[[#This Row],[Contract End Date]])+1,YEAR(Table25[[#This Row],[Contract End Date]]))),"")</f>
        <v>2025</v>
      </c>
      <c r="N1846" s="111">
        <f>Table25[[#This Row],[FY Formula end]]</f>
        <v>2025</v>
      </c>
      <c r="O1846" s="112" t="str">
        <f>IF(Table25[[#This Row],[Year End]]="No End","No End","FY"&amp;" "&amp;Table25[[#This Row],[Year End]])</f>
        <v>FY 2025</v>
      </c>
      <c r="P1846" s="27"/>
      <c r="Q1846" s="104">
        <f>_xlfn.IFNA(IF($B1846="","",VLOOKUP($B1846,'SWC Towers'!$A:$Q,$Q$2,FALSE)),"")</f>
        <v>0.2</v>
      </c>
      <c r="R1846" s="106">
        <f>_xlfn.IFNA(IF($B1846="","",VLOOKUP($B1846,'SWC Towers'!$A:$Q,$R$2,FALSE)),"")</f>
        <v>0.2</v>
      </c>
      <c r="S1846" s="106" t="str">
        <f>_xlfn.IFNA(IF($B1846="","",VLOOKUP($B1846,'SWC Towers'!$A:$Q,$S$2,FALSE)),"")</f>
        <v/>
      </c>
      <c r="T1846" s="106" t="str">
        <f>_xlfn.IFNA(IF($B1846="","",VLOOKUP($B1846,'SWC Towers'!$A:$Q,$T$2,FALSE)),"")</f>
        <v/>
      </c>
      <c r="U1846" s="104">
        <f>_xlfn.IFNA(IF($B1846="","",VLOOKUP($B1846,'SWC Towers'!$A:$Q,$U$2,FALSE)),"")</f>
        <v>0.2</v>
      </c>
      <c r="V1846" s="104" t="str">
        <f>_xlfn.IFNA(IF($B1846="","",VLOOKUP($B1846,'SWC Towers'!$A:$Q,$V$2,FALSE)),"")</f>
        <v/>
      </c>
      <c r="W1846" s="104">
        <f>_xlfn.IFNA(IF($B1846="","",VLOOKUP($B1846,'SWC Towers'!$A:$Q,$W$2,FALSE)),"")</f>
        <v>0.2</v>
      </c>
      <c r="X1846" s="104" t="str">
        <f>_xlfn.IFNA(IF($B1846="","",VLOOKUP($B1846,'SWC Towers'!$A:$Q,$X$2,FALSE)),"")</f>
        <v/>
      </c>
      <c r="Y1846" s="104" t="str">
        <f>_xlfn.IFNA(IF($B1846="","",VLOOKUP($B1846,'SWC Towers'!$A:$Q,$Y$2,FALSE)),"")</f>
        <v/>
      </c>
      <c r="Z1846" s="104" t="str">
        <f>_xlfn.IFNA(IF($B1846="","",VLOOKUP($B1846,'SWC Towers'!$A:$Q,$Z$2,FALSE)),"")</f>
        <v/>
      </c>
      <c r="AA1846" s="104">
        <f>_xlfn.IFNA(IF($B1846="","",VLOOKUP($B1846,'SWC Towers'!$A:$Q,$AA$2,FALSE)),"")</f>
        <v>0.2</v>
      </c>
      <c r="AB1846" s="106" t="str">
        <f>_xlfn.IFNA(IF($B1846="","",VLOOKUP($B1846,'SWC Towers'!$A:$Q,$AB$2,FALSE)),"")</f>
        <v/>
      </c>
      <c r="AC1846" s="20">
        <f>SUM(Table25[[#This Row],[IT Tower: Application]:[Other/Non-IT ]])</f>
        <v>1</v>
      </c>
      <c r="AD1846" s="67"/>
      <c r="AE1846" s="67"/>
      <c r="AF1846" s="67"/>
      <c r="AG1846" s="67"/>
      <c r="AH1846" s="67"/>
      <c r="AI1846" s="67"/>
      <c r="AJ1846" s="67"/>
      <c r="AK1846" s="67"/>
      <c r="AL1846" s="67"/>
      <c r="AM1846" s="67"/>
      <c r="AN1846" s="67"/>
      <c r="AO1846" s="67"/>
      <c r="AP1846" s="67"/>
      <c r="AQ1846" s="67"/>
      <c r="AR1846" s="67"/>
      <c r="AS1846" s="67"/>
      <c r="AT1846" s="67"/>
      <c r="AU1846" s="67"/>
      <c r="AV1846" s="67"/>
      <c r="AW1846" s="67"/>
      <c r="AX1846" s="67"/>
      <c r="AY1846" s="67"/>
      <c r="AZ1846" s="67">
        <v>0</v>
      </c>
      <c r="BA1846" s="67">
        <v>93793</v>
      </c>
      <c r="BB1846" s="113">
        <v>0</v>
      </c>
      <c r="BC1846" s="113"/>
      <c r="BD1846" s="113"/>
      <c r="BE1846" s="113"/>
      <c r="BF1846" s="113"/>
      <c r="BG1846" s="113"/>
      <c r="BH1846" s="113"/>
      <c r="BI1846" s="113"/>
      <c r="BJ1846" s="113"/>
      <c r="BK1846" s="113"/>
      <c r="BL1846" s="113"/>
      <c r="BM1846" s="113"/>
      <c r="BN1846" s="113"/>
      <c r="BO1846" s="113"/>
      <c r="BP1846" s="113"/>
      <c r="BQ1846" s="113"/>
      <c r="BR1846" s="113"/>
      <c r="BS1846" s="113"/>
      <c r="BT1846" s="113"/>
      <c r="BU1846" s="113"/>
      <c r="BV1846" s="113"/>
      <c r="BW1846" s="113"/>
      <c r="BX1846" s="113"/>
      <c r="BY1846" s="113"/>
      <c r="BZ1846" s="113"/>
      <c r="CA1846" s="67"/>
      <c r="CB1846" s="113"/>
      <c r="CC1846" s="69">
        <f>SUM(Table25[[#This Row],[Contract Amount FY00]:[Contract Amount FY50]])</f>
        <v>93793</v>
      </c>
      <c r="CD1846" s="114"/>
    </row>
    <row r="1847" spans="1:82" x14ac:dyDescent="0.25">
      <c r="A1847" s="122" t="s">
        <v>2026</v>
      </c>
      <c r="B1847" s="122" t="s">
        <v>382</v>
      </c>
      <c r="C1847" s="122" t="s">
        <v>743</v>
      </c>
      <c r="E1847" s="26" t="str">
        <f>IFERROR(IF(VLOOKUP(Table25[[#This Row],[Contract No.]],Table3[#All],3,FALSE)="","No","Yes"),"")</f>
        <v>No</v>
      </c>
      <c r="F1847" s="107" t="str">
        <f>IFERROR(VLOOKUP(Table25[[#This Row],[Contract No.]],Table3[#All],3,FALSE),"")</f>
        <v/>
      </c>
      <c r="G1847" s="107" t="str">
        <f>IFERROR(IF(Table25[[#This Row],[Cooperative Purchase
(Yes/No)]]="Yes","Yes",IF(VLOOKUP(Table25[[#This Row],[Contract No.]],Table3[#All],1,FALSE)=Table25[[#This Row],[Contract No.]],"Yes","No")),"No")</f>
        <v>Yes</v>
      </c>
      <c r="H1847" s="51">
        <f>IFERROR(VLOOKUP(Table25[[#This Row],[Contract No.]],Table3[#All],4,FALSE),"")</f>
        <v>42727</v>
      </c>
      <c r="I1847" s="28">
        <f>IFERROR(IF(AND(MONTH(Table25[[#This Row],[Contract Start Date]])&gt;6,MONTH(Table25[[#This Row],[Contract Start Date]])&lt;=12),YEAR(Table25[[#This Row],[Contract Start Date]])+1,YEAR(Table25[[#This Row],[Contract Start Date]])),"")</f>
        <v>2017</v>
      </c>
      <c r="J1847" s="108">
        <f>Table25[[#This Row],[FY Formula start]]</f>
        <v>2017</v>
      </c>
      <c r="K1847" s="59" t="str">
        <f>"FY"&amp;" "&amp;Table25[[#This Row],[Year Start]]</f>
        <v>FY 2017</v>
      </c>
      <c r="L1847" s="109">
        <f>IFERROR(VLOOKUP(Table25[[#This Row],[Contract No.]],Table3[#All],5,FALSE),"")</f>
        <v>45688</v>
      </c>
      <c r="M1847" s="110">
        <f>IFERROR(IF(Table25[[#This Row],[Contract End Date]]="99/99/9999","No End",IF(AND(MONTH(Table25[[#This Row],[Contract End Date]])&gt;6,MONTH(Table25[[#This Row],[Contract End Date]])&lt;=12),YEAR(Table25[[#This Row],[Contract End Date]])+1,YEAR(Table25[[#This Row],[Contract End Date]]))),"")</f>
        <v>2025</v>
      </c>
      <c r="N1847" s="111">
        <f>Table25[[#This Row],[FY Formula end]]</f>
        <v>2025</v>
      </c>
      <c r="O1847" s="112" t="str">
        <f>IF(Table25[[#This Row],[Year End]]="No End","No End","FY"&amp;" "&amp;Table25[[#This Row],[Year End]])</f>
        <v>FY 2025</v>
      </c>
      <c r="P1847" s="27"/>
      <c r="Q1847" s="104">
        <f>_xlfn.IFNA(IF($B1847="","",VLOOKUP($B1847,'SWC Towers'!$A:$Q,$Q$2,FALSE)),"")</f>
        <v>0.1</v>
      </c>
      <c r="R1847" s="106">
        <f>_xlfn.IFNA(IF($B1847="","",VLOOKUP($B1847,'SWC Towers'!$A:$Q,$R$2,FALSE)),"")</f>
        <v>0.1</v>
      </c>
      <c r="S1847" s="106" t="str">
        <f>_xlfn.IFNA(IF($B1847="","",VLOOKUP($B1847,'SWC Towers'!$A:$Q,$S$2,FALSE)),"")</f>
        <v/>
      </c>
      <c r="T1847" s="106" t="str">
        <f>_xlfn.IFNA(IF($B1847="","",VLOOKUP($B1847,'SWC Towers'!$A:$Q,$T$2,FALSE)),"")</f>
        <v/>
      </c>
      <c r="U1847" s="104" t="str">
        <f>_xlfn.IFNA(IF($B1847="","",VLOOKUP($B1847,'SWC Towers'!$A:$Q,$U$2,FALSE)),"")</f>
        <v/>
      </c>
      <c r="V1847" s="104" t="str">
        <f>_xlfn.IFNA(IF($B1847="","",VLOOKUP($B1847,'SWC Towers'!$A:$Q,$V$2,FALSE)),"")</f>
        <v/>
      </c>
      <c r="W1847" s="104">
        <f>_xlfn.IFNA(IF($B1847="","",VLOOKUP($B1847,'SWC Towers'!$A:$Q,$W$2,FALSE)),"")</f>
        <v>0.4</v>
      </c>
      <c r="X1847" s="104" t="str">
        <f>_xlfn.IFNA(IF($B1847="","",VLOOKUP($B1847,'SWC Towers'!$A:$Q,$X$2,FALSE)),"")</f>
        <v/>
      </c>
      <c r="Y1847" s="104" t="str">
        <f>_xlfn.IFNA(IF($B1847="","",VLOOKUP($B1847,'SWC Towers'!$A:$Q,$Y$2,FALSE)),"")</f>
        <v/>
      </c>
      <c r="Z1847" s="104" t="str">
        <f>_xlfn.IFNA(IF($B1847="","",VLOOKUP($B1847,'SWC Towers'!$A:$Q,$Z$2,FALSE)),"")</f>
        <v/>
      </c>
      <c r="AA1847" s="104" t="str">
        <f>_xlfn.IFNA(IF($B1847="","",VLOOKUP($B1847,'SWC Towers'!$A:$Q,$AA$2,FALSE)),"")</f>
        <v/>
      </c>
      <c r="AB1847" s="106">
        <f>_xlfn.IFNA(IF($B1847="","",VLOOKUP($B1847,'SWC Towers'!$A:$Q,$AB$2,FALSE)),"")</f>
        <v>0.4</v>
      </c>
      <c r="AC1847" s="20">
        <f>SUM(Table25[[#This Row],[IT Tower: Application]:[Other/Non-IT ]])</f>
        <v>1</v>
      </c>
      <c r="AD1847" s="67"/>
      <c r="AE1847" s="67"/>
      <c r="AF1847" s="67"/>
      <c r="AG1847" s="67"/>
      <c r="AH1847" s="67"/>
      <c r="AI1847" s="67"/>
      <c r="AJ1847" s="67"/>
      <c r="AK1847" s="67"/>
      <c r="AL1847" s="67"/>
      <c r="AM1847" s="67"/>
      <c r="AN1847" s="67"/>
      <c r="AO1847" s="67"/>
      <c r="AP1847" s="67"/>
      <c r="AQ1847" s="67"/>
      <c r="AR1847" s="67"/>
      <c r="AS1847" s="67"/>
      <c r="AT1847" s="67"/>
      <c r="AU1847" s="67"/>
      <c r="AV1847" s="67">
        <v>1402</v>
      </c>
      <c r="AW1847" s="67">
        <v>0</v>
      </c>
      <c r="AX1847" s="67"/>
      <c r="AY1847" s="67"/>
      <c r="AZ1847" s="67"/>
      <c r="BA1847" s="67"/>
      <c r="BB1847" s="113"/>
      <c r="BC1847" s="113"/>
      <c r="BD1847" s="113"/>
      <c r="BE1847" s="113"/>
      <c r="BF1847" s="113"/>
      <c r="BG1847" s="113"/>
      <c r="BH1847" s="113"/>
      <c r="BI1847" s="113"/>
      <c r="BJ1847" s="113"/>
      <c r="BK1847" s="113"/>
      <c r="BL1847" s="113"/>
      <c r="BM1847" s="113"/>
      <c r="BN1847" s="113"/>
      <c r="BO1847" s="113"/>
      <c r="BP1847" s="113"/>
      <c r="BQ1847" s="113"/>
      <c r="BR1847" s="113"/>
      <c r="BS1847" s="113"/>
      <c r="BT1847" s="113"/>
      <c r="BU1847" s="113"/>
      <c r="BV1847" s="113"/>
      <c r="BW1847" s="113"/>
      <c r="BX1847" s="113"/>
      <c r="BY1847" s="113"/>
      <c r="BZ1847" s="113"/>
      <c r="CA1847" s="67"/>
      <c r="CB1847" s="113"/>
      <c r="CC1847" s="69">
        <f>SUM(Table25[[#This Row],[Contract Amount FY00]:[Contract Amount FY50]])</f>
        <v>1402</v>
      </c>
      <c r="CD1847" s="114"/>
    </row>
    <row r="1848" spans="1:82" x14ac:dyDescent="0.25">
      <c r="A1848" s="122" t="s">
        <v>2026</v>
      </c>
      <c r="B1848" s="122" t="s">
        <v>705</v>
      </c>
      <c r="C1848" s="122" t="s">
        <v>384</v>
      </c>
      <c r="E1848" s="26" t="str">
        <f>IFERROR(IF(VLOOKUP(Table25[[#This Row],[Contract No.]],Table3[#All],3,FALSE)="","No","Yes"),"")</f>
        <v>Yes</v>
      </c>
      <c r="F1848" s="107" t="str">
        <f>IFERROR(VLOOKUP(Table25[[#This Row],[Contract No.]],Table3[#All],3,FALSE),"")</f>
        <v>NASPO</v>
      </c>
      <c r="G1848" s="107" t="str">
        <f>IFERROR(IF(Table25[[#This Row],[Cooperative Purchase
(Yes/No)]]="Yes","Yes",IF(VLOOKUP(Table25[[#This Row],[Contract No.]],Table3[#All],1,FALSE)=Table25[[#This Row],[Contract No.]],"Yes","No")),"No")</f>
        <v>Yes</v>
      </c>
      <c r="H1848" s="51">
        <f>IFERROR(VLOOKUP(Table25[[#This Row],[Contract No.]],Table3[#All],4,FALSE),"")</f>
        <v>43647</v>
      </c>
      <c r="I1848" s="28">
        <f>IFERROR(IF(AND(MONTH(Table25[[#This Row],[Contract Start Date]])&gt;6,MONTH(Table25[[#This Row],[Contract Start Date]])&lt;=12),YEAR(Table25[[#This Row],[Contract Start Date]])+1,YEAR(Table25[[#This Row],[Contract Start Date]])),"")</f>
        <v>2020</v>
      </c>
      <c r="J1848" s="108">
        <f>Table25[[#This Row],[FY Formula start]]</f>
        <v>2020</v>
      </c>
      <c r="K1848" s="59" t="str">
        <f>"FY"&amp;" "&amp;Table25[[#This Row],[Year Start]]</f>
        <v>FY 2020</v>
      </c>
      <c r="L1848" s="109">
        <f>IFERROR(VLOOKUP(Table25[[#This Row],[Contract No.]],Table3[#All],5,FALSE),"")</f>
        <v>47360</v>
      </c>
      <c r="M1848" s="110">
        <f>IFERROR(IF(Table25[[#This Row],[Contract End Date]]="99/99/9999","No End",IF(AND(MONTH(Table25[[#This Row],[Contract End Date]])&gt;6,MONTH(Table25[[#This Row],[Contract End Date]])&lt;=12),YEAR(Table25[[#This Row],[Contract End Date]])+1,YEAR(Table25[[#This Row],[Contract End Date]]))),"")</f>
        <v>2030</v>
      </c>
      <c r="N1848" s="111">
        <f>Table25[[#This Row],[FY Formula end]]</f>
        <v>2030</v>
      </c>
      <c r="O1848" s="112" t="str">
        <f>IF(Table25[[#This Row],[Year End]]="No End","No End","FY"&amp;" "&amp;Table25[[#This Row],[Year End]])</f>
        <v>FY 2030</v>
      </c>
      <c r="P1848" s="27"/>
      <c r="Q1848" s="104">
        <f>_xlfn.IFNA(IF($B1848="","",VLOOKUP($B1848,'SWC Towers'!$A:$Q,$Q$2,FALSE)),"")</f>
        <v>0.2</v>
      </c>
      <c r="R1848" s="106" t="str">
        <f>_xlfn.IFNA(IF($B1848="","",VLOOKUP($B1848,'SWC Towers'!$A:$Q,$R$2,FALSE)),"")</f>
        <v/>
      </c>
      <c r="S1848" s="106" t="str">
        <f>_xlfn.IFNA(IF($B1848="","",VLOOKUP($B1848,'SWC Towers'!$A:$Q,$S$2,FALSE)),"")</f>
        <v/>
      </c>
      <c r="T1848" s="106" t="str">
        <f>_xlfn.IFNA(IF($B1848="","",VLOOKUP($B1848,'SWC Towers'!$A:$Q,$T$2,FALSE)),"")</f>
        <v/>
      </c>
      <c r="U1848" s="104">
        <f>_xlfn.IFNA(IF($B1848="","",VLOOKUP($B1848,'SWC Towers'!$A:$Q,$U$2,FALSE)),"")</f>
        <v>0.4</v>
      </c>
      <c r="V1848" s="104" t="str">
        <f>_xlfn.IFNA(IF($B1848="","",VLOOKUP($B1848,'SWC Towers'!$A:$Q,$V$2,FALSE)),"")</f>
        <v/>
      </c>
      <c r="W1848" s="104">
        <f>_xlfn.IFNA(IF($B1848="","",VLOOKUP($B1848,'SWC Towers'!$A:$Q,$W$2,FALSE)),"")</f>
        <v>0.4</v>
      </c>
      <c r="X1848" s="104" t="str">
        <f>_xlfn.IFNA(IF($B1848="","",VLOOKUP($B1848,'SWC Towers'!$A:$Q,$X$2,FALSE)),"")</f>
        <v/>
      </c>
      <c r="Y1848" s="104" t="str">
        <f>_xlfn.IFNA(IF($B1848="","",VLOOKUP($B1848,'SWC Towers'!$A:$Q,$Y$2,FALSE)),"")</f>
        <v/>
      </c>
      <c r="Z1848" s="104" t="str">
        <f>_xlfn.IFNA(IF($B1848="","",VLOOKUP($B1848,'SWC Towers'!$A:$Q,$Z$2,FALSE)),"")</f>
        <v/>
      </c>
      <c r="AA1848" s="104" t="str">
        <f>_xlfn.IFNA(IF($B1848="","",VLOOKUP($B1848,'SWC Towers'!$A:$Q,$AA$2,FALSE)),"")</f>
        <v/>
      </c>
      <c r="AB1848" s="106" t="str">
        <f>_xlfn.IFNA(IF($B1848="","",VLOOKUP($B1848,'SWC Towers'!$A:$Q,$AB$2,FALSE)),"")</f>
        <v/>
      </c>
      <c r="AC1848" s="20">
        <f>SUM(Table25[[#This Row],[IT Tower: Application]:[Other/Non-IT ]])</f>
        <v>1</v>
      </c>
      <c r="AD1848" s="67"/>
      <c r="AE1848" s="67"/>
      <c r="AF1848" s="67"/>
      <c r="AG1848" s="67"/>
      <c r="AH1848" s="67"/>
      <c r="AI1848" s="67"/>
      <c r="AJ1848" s="67"/>
      <c r="AK1848" s="67"/>
      <c r="AL1848" s="67"/>
      <c r="AM1848" s="67"/>
      <c r="AN1848" s="67"/>
      <c r="AO1848" s="67"/>
      <c r="AP1848" s="67"/>
      <c r="AQ1848" s="67"/>
      <c r="AR1848" s="67"/>
      <c r="AS1848" s="67"/>
      <c r="AT1848" s="67"/>
      <c r="AU1848" s="67"/>
      <c r="AV1848" s="67"/>
      <c r="AW1848" s="67"/>
      <c r="AX1848" s="67">
        <v>0</v>
      </c>
      <c r="AY1848" s="67">
        <v>14127</v>
      </c>
      <c r="AZ1848" s="67">
        <v>13770</v>
      </c>
      <c r="BA1848" s="67">
        <v>36346</v>
      </c>
      <c r="BB1848" s="113">
        <v>62766</v>
      </c>
      <c r="BC1848" s="113">
        <v>68482</v>
      </c>
      <c r="BD1848" s="113"/>
      <c r="BE1848" s="113"/>
      <c r="BF1848" s="113"/>
      <c r="BG1848" s="113"/>
      <c r="BH1848" s="113"/>
      <c r="BI1848" s="113"/>
      <c r="BJ1848" s="113"/>
      <c r="BK1848" s="113"/>
      <c r="BL1848" s="113"/>
      <c r="BM1848" s="113"/>
      <c r="BN1848" s="113"/>
      <c r="BO1848" s="113"/>
      <c r="BP1848" s="113"/>
      <c r="BQ1848" s="113"/>
      <c r="BR1848" s="113"/>
      <c r="BS1848" s="113"/>
      <c r="BT1848" s="113"/>
      <c r="BU1848" s="113"/>
      <c r="BV1848" s="113"/>
      <c r="BW1848" s="113"/>
      <c r="BX1848" s="113"/>
      <c r="BY1848" s="113"/>
      <c r="BZ1848" s="113"/>
      <c r="CA1848" s="67"/>
      <c r="CB1848" s="113"/>
      <c r="CC1848" s="69">
        <f>SUM(Table25[[#This Row],[Contract Amount FY00]:[Contract Amount FY50]])</f>
        <v>195491</v>
      </c>
      <c r="CD1848" s="114"/>
    </row>
    <row r="1849" spans="1:82" x14ac:dyDescent="0.25">
      <c r="A1849" s="122" t="s">
        <v>2026</v>
      </c>
      <c r="B1849" s="122" t="s">
        <v>705</v>
      </c>
      <c r="C1849" s="122" t="s">
        <v>404</v>
      </c>
      <c r="E1849" s="26" t="str">
        <f>IFERROR(IF(VLOOKUP(Table25[[#This Row],[Contract No.]],Table3[#All],3,FALSE)="","No","Yes"),"")</f>
        <v>Yes</v>
      </c>
      <c r="F1849" s="107" t="str">
        <f>IFERROR(VLOOKUP(Table25[[#This Row],[Contract No.]],Table3[#All],3,FALSE),"")</f>
        <v>NASPO</v>
      </c>
      <c r="G1849" s="107" t="str">
        <f>IFERROR(IF(Table25[[#This Row],[Cooperative Purchase
(Yes/No)]]="Yes","Yes",IF(VLOOKUP(Table25[[#This Row],[Contract No.]],Table3[#All],1,FALSE)=Table25[[#This Row],[Contract No.]],"Yes","No")),"No")</f>
        <v>Yes</v>
      </c>
      <c r="H1849" s="51">
        <f>IFERROR(VLOOKUP(Table25[[#This Row],[Contract No.]],Table3[#All],4,FALSE),"")</f>
        <v>43647</v>
      </c>
      <c r="I1849" s="28">
        <f>IFERROR(IF(AND(MONTH(Table25[[#This Row],[Contract Start Date]])&gt;6,MONTH(Table25[[#This Row],[Contract Start Date]])&lt;=12),YEAR(Table25[[#This Row],[Contract Start Date]])+1,YEAR(Table25[[#This Row],[Contract Start Date]])),"")</f>
        <v>2020</v>
      </c>
      <c r="J1849" s="108">
        <f>Table25[[#This Row],[FY Formula start]]</f>
        <v>2020</v>
      </c>
      <c r="K1849" s="59" t="str">
        <f>"FY"&amp;" "&amp;Table25[[#This Row],[Year Start]]</f>
        <v>FY 2020</v>
      </c>
      <c r="L1849" s="109">
        <f>IFERROR(VLOOKUP(Table25[[#This Row],[Contract No.]],Table3[#All],5,FALSE),"")</f>
        <v>47360</v>
      </c>
      <c r="M1849" s="110">
        <f>IFERROR(IF(Table25[[#This Row],[Contract End Date]]="99/99/9999","No End",IF(AND(MONTH(Table25[[#This Row],[Contract End Date]])&gt;6,MONTH(Table25[[#This Row],[Contract End Date]])&lt;=12),YEAR(Table25[[#This Row],[Contract End Date]])+1,YEAR(Table25[[#This Row],[Contract End Date]]))),"")</f>
        <v>2030</v>
      </c>
      <c r="N1849" s="111">
        <f>Table25[[#This Row],[FY Formula end]]</f>
        <v>2030</v>
      </c>
      <c r="O1849" s="112" t="str">
        <f>IF(Table25[[#This Row],[Year End]]="No End","No End","FY"&amp;" "&amp;Table25[[#This Row],[Year End]])</f>
        <v>FY 2030</v>
      </c>
      <c r="P1849" s="27"/>
      <c r="Q1849" s="104">
        <f>_xlfn.IFNA(IF($B1849="","",VLOOKUP($B1849,'SWC Towers'!$A:$Q,$Q$2,FALSE)),"")</f>
        <v>0.2</v>
      </c>
      <c r="R1849" s="106" t="str">
        <f>_xlfn.IFNA(IF($B1849="","",VLOOKUP($B1849,'SWC Towers'!$A:$Q,$R$2,FALSE)),"")</f>
        <v/>
      </c>
      <c r="S1849" s="106" t="str">
        <f>_xlfn.IFNA(IF($B1849="","",VLOOKUP($B1849,'SWC Towers'!$A:$Q,$S$2,FALSE)),"")</f>
        <v/>
      </c>
      <c r="T1849" s="106" t="str">
        <f>_xlfn.IFNA(IF($B1849="","",VLOOKUP($B1849,'SWC Towers'!$A:$Q,$T$2,FALSE)),"")</f>
        <v/>
      </c>
      <c r="U1849" s="104">
        <f>_xlfn.IFNA(IF($B1849="","",VLOOKUP($B1849,'SWC Towers'!$A:$Q,$U$2,FALSE)),"")</f>
        <v>0.4</v>
      </c>
      <c r="V1849" s="104" t="str">
        <f>_xlfn.IFNA(IF($B1849="","",VLOOKUP($B1849,'SWC Towers'!$A:$Q,$V$2,FALSE)),"")</f>
        <v/>
      </c>
      <c r="W1849" s="104">
        <f>_xlfn.IFNA(IF($B1849="","",VLOOKUP($B1849,'SWC Towers'!$A:$Q,$W$2,FALSE)),"")</f>
        <v>0.4</v>
      </c>
      <c r="X1849" s="104" t="str">
        <f>_xlfn.IFNA(IF($B1849="","",VLOOKUP($B1849,'SWC Towers'!$A:$Q,$X$2,FALSE)),"")</f>
        <v/>
      </c>
      <c r="Y1849" s="104" t="str">
        <f>_xlfn.IFNA(IF($B1849="","",VLOOKUP($B1849,'SWC Towers'!$A:$Q,$Y$2,FALSE)),"")</f>
        <v/>
      </c>
      <c r="Z1849" s="104" t="str">
        <f>_xlfn.IFNA(IF($B1849="","",VLOOKUP($B1849,'SWC Towers'!$A:$Q,$Z$2,FALSE)),"")</f>
        <v/>
      </c>
      <c r="AA1849" s="104" t="str">
        <f>_xlfn.IFNA(IF($B1849="","",VLOOKUP($B1849,'SWC Towers'!$A:$Q,$AA$2,FALSE)),"")</f>
        <v/>
      </c>
      <c r="AB1849" s="106" t="str">
        <f>_xlfn.IFNA(IF($B1849="","",VLOOKUP($B1849,'SWC Towers'!$A:$Q,$AB$2,FALSE)),"")</f>
        <v/>
      </c>
      <c r="AC1849" s="20">
        <f>SUM(Table25[[#This Row],[IT Tower: Application]:[Other/Non-IT ]])</f>
        <v>1</v>
      </c>
      <c r="AD1849" s="67"/>
      <c r="AE1849" s="67"/>
      <c r="AF1849" s="67"/>
      <c r="AG1849" s="67"/>
      <c r="AH1849" s="67"/>
      <c r="AI1849" s="67"/>
      <c r="AJ1849" s="67"/>
      <c r="AK1849" s="67"/>
      <c r="AL1849" s="67"/>
      <c r="AM1849" s="67"/>
      <c r="AN1849" s="67"/>
      <c r="AO1849" s="67"/>
      <c r="AP1849" s="67"/>
      <c r="AQ1849" s="67"/>
      <c r="AR1849" s="67"/>
      <c r="AS1849" s="67"/>
      <c r="AT1849" s="67"/>
      <c r="AU1849" s="67"/>
      <c r="AV1849" s="67"/>
      <c r="AW1849" s="67">
        <v>0</v>
      </c>
      <c r="AX1849" s="67">
        <v>9098</v>
      </c>
      <c r="AY1849" s="67">
        <v>1067</v>
      </c>
      <c r="AZ1849" s="67">
        <v>9757</v>
      </c>
      <c r="BA1849" s="67">
        <v>0</v>
      </c>
      <c r="BB1849" s="113"/>
      <c r="BC1849" s="113">
        <v>8204</v>
      </c>
      <c r="BD1849" s="113"/>
      <c r="BE1849" s="113"/>
      <c r="BF1849" s="113"/>
      <c r="BG1849" s="113"/>
      <c r="BH1849" s="113"/>
      <c r="BI1849" s="113"/>
      <c r="BJ1849" s="113"/>
      <c r="BK1849" s="113"/>
      <c r="BL1849" s="113"/>
      <c r="BM1849" s="113"/>
      <c r="BN1849" s="113"/>
      <c r="BO1849" s="113"/>
      <c r="BP1849" s="113"/>
      <c r="BQ1849" s="113"/>
      <c r="BR1849" s="113"/>
      <c r="BS1849" s="113"/>
      <c r="BT1849" s="113"/>
      <c r="BU1849" s="113"/>
      <c r="BV1849" s="113"/>
      <c r="BW1849" s="113"/>
      <c r="BX1849" s="113"/>
      <c r="BY1849" s="113"/>
      <c r="BZ1849" s="113"/>
      <c r="CA1849" s="67"/>
      <c r="CB1849" s="113"/>
      <c r="CC1849" s="69">
        <f>SUM(Table25[[#This Row],[Contract Amount FY00]:[Contract Amount FY50]])</f>
        <v>28126</v>
      </c>
      <c r="CD1849" s="114"/>
    </row>
    <row r="1850" spans="1:82" x14ac:dyDescent="0.25">
      <c r="A1850" s="122" t="s">
        <v>2026</v>
      </c>
      <c r="B1850" s="122" t="s">
        <v>705</v>
      </c>
      <c r="C1850" s="122" t="s">
        <v>559</v>
      </c>
      <c r="E1850" s="26" t="str">
        <f>IFERROR(IF(VLOOKUP(Table25[[#This Row],[Contract No.]],Table3[#All],3,FALSE)="","No","Yes"),"")</f>
        <v>Yes</v>
      </c>
      <c r="F1850" s="107" t="str">
        <f>IFERROR(VLOOKUP(Table25[[#This Row],[Contract No.]],Table3[#All],3,FALSE),"")</f>
        <v>NASPO</v>
      </c>
      <c r="G1850" s="107" t="str">
        <f>IFERROR(IF(Table25[[#This Row],[Cooperative Purchase
(Yes/No)]]="Yes","Yes",IF(VLOOKUP(Table25[[#This Row],[Contract No.]],Table3[#All],1,FALSE)=Table25[[#This Row],[Contract No.]],"Yes","No")),"No")</f>
        <v>Yes</v>
      </c>
      <c r="H1850" s="51">
        <f>IFERROR(VLOOKUP(Table25[[#This Row],[Contract No.]],Table3[#All],4,FALSE),"")</f>
        <v>43647</v>
      </c>
      <c r="I1850" s="28">
        <f>IFERROR(IF(AND(MONTH(Table25[[#This Row],[Contract Start Date]])&gt;6,MONTH(Table25[[#This Row],[Contract Start Date]])&lt;=12),YEAR(Table25[[#This Row],[Contract Start Date]])+1,YEAR(Table25[[#This Row],[Contract Start Date]])),"")</f>
        <v>2020</v>
      </c>
      <c r="J1850" s="108">
        <f>Table25[[#This Row],[FY Formula start]]</f>
        <v>2020</v>
      </c>
      <c r="K1850" s="59" t="str">
        <f>"FY"&amp;" "&amp;Table25[[#This Row],[Year Start]]</f>
        <v>FY 2020</v>
      </c>
      <c r="L1850" s="109">
        <f>IFERROR(VLOOKUP(Table25[[#This Row],[Contract No.]],Table3[#All],5,FALSE),"")</f>
        <v>47360</v>
      </c>
      <c r="M1850" s="110">
        <f>IFERROR(IF(Table25[[#This Row],[Contract End Date]]="99/99/9999","No End",IF(AND(MONTH(Table25[[#This Row],[Contract End Date]])&gt;6,MONTH(Table25[[#This Row],[Contract End Date]])&lt;=12),YEAR(Table25[[#This Row],[Contract End Date]])+1,YEAR(Table25[[#This Row],[Contract End Date]]))),"")</f>
        <v>2030</v>
      </c>
      <c r="N1850" s="111">
        <f>Table25[[#This Row],[FY Formula end]]</f>
        <v>2030</v>
      </c>
      <c r="O1850" s="112" t="str">
        <f>IF(Table25[[#This Row],[Year End]]="No End","No End","FY"&amp;" "&amp;Table25[[#This Row],[Year End]])</f>
        <v>FY 2030</v>
      </c>
      <c r="P1850" s="27"/>
      <c r="Q1850" s="104">
        <f>_xlfn.IFNA(IF($B1850="","",VLOOKUP($B1850,'SWC Towers'!$A:$Q,$Q$2,FALSE)),"")</f>
        <v>0.2</v>
      </c>
      <c r="R1850" s="106" t="str">
        <f>_xlfn.IFNA(IF($B1850="","",VLOOKUP($B1850,'SWC Towers'!$A:$Q,$R$2,FALSE)),"")</f>
        <v/>
      </c>
      <c r="S1850" s="106" t="str">
        <f>_xlfn.IFNA(IF($B1850="","",VLOOKUP($B1850,'SWC Towers'!$A:$Q,$S$2,FALSE)),"")</f>
        <v/>
      </c>
      <c r="T1850" s="106" t="str">
        <f>_xlfn.IFNA(IF($B1850="","",VLOOKUP($B1850,'SWC Towers'!$A:$Q,$T$2,FALSE)),"")</f>
        <v/>
      </c>
      <c r="U1850" s="104">
        <f>_xlfn.IFNA(IF($B1850="","",VLOOKUP($B1850,'SWC Towers'!$A:$Q,$U$2,FALSE)),"")</f>
        <v>0.4</v>
      </c>
      <c r="V1850" s="104" t="str">
        <f>_xlfn.IFNA(IF($B1850="","",VLOOKUP($B1850,'SWC Towers'!$A:$Q,$V$2,FALSE)),"")</f>
        <v/>
      </c>
      <c r="W1850" s="104">
        <f>_xlfn.IFNA(IF($B1850="","",VLOOKUP($B1850,'SWC Towers'!$A:$Q,$W$2,FALSE)),"")</f>
        <v>0.4</v>
      </c>
      <c r="X1850" s="104" t="str">
        <f>_xlfn.IFNA(IF($B1850="","",VLOOKUP($B1850,'SWC Towers'!$A:$Q,$X$2,FALSE)),"")</f>
        <v/>
      </c>
      <c r="Y1850" s="104" t="str">
        <f>_xlfn.IFNA(IF($B1850="","",VLOOKUP($B1850,'SWC Towers'!$A:$Q,$Y$2,FALSE)),"")</f>
        <v/>
      </c>
      <c r="Z1850" s="104" t="str">
        <f>_xlfn.IFNA(IF($B1850="","",VLOOKUP($B1850,'SWC Towers'!$A:$Q,$Z$2,FALSE)),"")</f>
        <v/>
      </c>
      <c r="AA1850" s="104" t="str">
        <f>_xlfn.IFNA(IF($B1850="","",VLOOKUP($B1850,'SWC Towers'!$A:$Q,$AA$2,FALSE)),"")</f>
        <v/>
      </c>
      <c r="AB1850" s="106" t="str">
        <f>_xlfn.IFNA(IF($B1850="","",VLOOKUP($B1850,'SWC Towers'!$A:$Q,$AB$2,FALSE)),"")</f>
        <v/>
      </c>
      <c r="AC1850" s="20">
        <f>SUM(Table25[[#This Row],[IT Tower: Application]:[Other/Non-IT ]])</f>
        <v>1</v>
      </c>
      <c r="AD1850" s="67"/>
      <c r="AE1850" s="67"/>
      <c r="AF1850" s="67"/>
      <c r="AG1850" s="67"/>
      <c r="AH1850" s="67"/>
      <c r="AI1850" s="67"/>
      <c r="AJ1850" s="67"/>
      <c r="AK1850" s="67"/>
      <c r="AL1850" s="67"/>
      <c r="AM1850" s="67"/>
      <c r="AN1850" s="67"/>
      <c r="AO1850" s="67"/>
      <c r="AP1850" s="67"/>
      <c r="AQ1850" s="67"/>
      <c r="AR1850" s="67"/>
      <c r="AS1850" s="67"/>
      <c r="AT1850" s="67"/>
      <c r="AU1850" s="67"/>
      <c r="AV1850" s="67"/>
      <c r="AW1850" s="67"/>
      <c r="AX1850" s="67"/>
      <c r="AY1850" s="67"/>
      <c r="AZ1850" s="67"/>
      <c r="BA1850" s="67">
        <v>0</v>
      </c>
      <c r="BB1850" s="113">
        <v>4533</v>
      </c>
      <c r="BC1850" s="113">
        <v>38274</v>
      </c>
      <c r="BD1850" s="113"/>
      <c r="BE1850" s="113"/>
      <c r="BF1850" s="113"/>
      <c r="BG1850" s="113"/>
      <c r="BH1850" s="113"/>
      <c r="BI1850" s="113"/>
      <c r="BJ1850" s="113"/>
      <c r="BK1850" s="113"/>
      <c r="BL1850" s="113"/>
      <c r="BM1850" s="113"/>
      <c r="BN1850" s="113"/>
      <c r="BO1850" s="113"/>
      <c r="BP1850" s="113"/>
      <c r="BQ1850" s="113"/>
      <c r="BR1850" s="113"/>
      <c r="BS1850" s="113"/>
      <c r="BT1850" s="113"/>
      <c r="BU1850" s="113"/>
      <c r="BV1850" s="113"/>
      <c r="BW1850" s="113"/>
      <c r="BX1850" s="113"/>
      <c r="BY1850" s="113"/>
      <c r="BZ1850" s="113"/>
      <c r="CA1850" s="67"/>
      <c r="CB1850" s="113"/>
      <c r="CC1850" s="69">
        <f>SUM(Table25[[#This Row],[Contract Amount FY00]:[Contract Amount FY50]])</f>
        <v>42807</v>
      </c>
      <c r="CD1850" s="114"/>
    </row>
    <row r="1851" spans="1:82" x14ac:dyDescent="0.25">
      <c r="A1851" s="122" t="s">
        <v>2026</v>
      </c>
      <c r="B1851" s="122" t="s">
        <v>705</v>
      </c>
      <c r="C1851" s="122" t="s">
        <v>1777</v>
      </c>
      <c r="E1851" s="26" t="str">
        <f>IFERROR(IF(VLOOKUP(Table25[[#This Row],[Contract No.]],Table3[#All],3,FALSE)="","No","Yes"),"")</f>
        <v>Yes</v>
      </c>
      <c r="F1851" s="107" t="str">
        <f>IFERROR(VLOOKUP(Table25[[#This Row],[Contract No.]],Table3[#All],3,FALSE),"")</f>
        <v>NASPO</v>
      </c>
      <c r="G1851" s="107" t="str">
        <f>IFERROR(IF(Table25[[#This Row],[Cooperative Purchase
(Yes/No)]]="Yes","Yes",IF(VLOOKUP(Table25[[#This Row],[Contract No.]],Table3[#All],1,FALSE)=Table25[[#This Row],[Contract No.]],"Yes","No")),"No")</f>
        <v>Yes</v>
      </c>
      <c r="H1851" s="51">
        <f>IFERROR(VLOOKUP(Table25[[#This Row],[Contract No.]],Table3[#All],4,FALSE),"")</f>
        <v>43647</v>
      </c>
      <c r="I1851" s="28">
        <f>IFERROR(IF(AND(MONTH(Table25[[#This Row],[Contract Start Date]])&gt;6,MONTH(Table25[[#This Row],[Contract Start Date]])&lt;=12),YEAR(Table25[[#This Row],[Contract Start Date]])+1,YEAR(Table25[[#This Row],[Contract Start Date]])),"")</f>
        <v>2020</v>
      </c>
      <c r="J1851" s="108">
        <f>Table25[[#This Row],[FY Formula start]]</f>
        <v>2020</v>
      </c>
      <c r="K1851" s="59" t="str">
        <f>"FY"&amp;" "&amp;Table25[[#This Row],[Year Start]]</f>
        <v>FY 2020</v>
      </c>
      <c r="L1851" s="109">
        <f>IFERROR(VLOOKUP(Table25[[#This Row],[Contract No.]],Table3[#All],5,FALSE),"")</f>
        <v>47360</v>
      </c>
      <c r="M1851" s="110">
        <f>IFERROR(IF(Table25[[#This Row],[Contract End Date]]="99/99/9999","No End",IF(AND(MONTH(Table25[[#This Row],[Contract End Date]])&gt;6,MONTH(Table25[[#This Row],[Contract End Date]])&lt;=12),YEAR(Table25[[#This Row],[Contract End Date]])+1,YEAR(Table25[[#This Row],[Contract End Date]]))),"")</f>
        <v>2030</v>
      </c>
      <c r="N1851" s="111">
        <f>Table25[[#This Row],[FY Formula end]]</f>
        <v>2030</v>
      </c>
      <c r="O1851" s="112" t="str">
        <f>IF(Table25[[#This Row],[Year End]]="No End","No End","FY"&amp;" "&amp;Table25[[#This Row],[Year End]])</f>
        <v>FY 2030</v>
      </c>
      <c r="P1851" s="27"/>
      <c r="Q1851" s="104">
        <f>_xlfn.IFNA(IF($B1851="","",VLOOKUP($B1851,'SWC Towers'!$A:$Q,$Q$2,FALSE)),"")</f>
        <v>0.2</v>
      </c>
      <c r="R1851" s="106" t="str">
        <f>_xlfn.IFNA(IF($B1851="","",VLOOKUP($B1851,'SWC Towers'!$A:$Q,$R$2,FALSE)),"")</f>
        <v/>
      </c>
      <c r="S1851" s="106" t="str">
        <f>_xlfn.IFNA(IF($B1851="","",VLOOKUP($B1851,'SWC Towers'!$A:$Q,$S$2,FALSE)),"")</f>
        <v/>
      </c>
      <c r="T1851" s="106" t="str">
        <f>_xlfn.IFNA(IF($B1851="","",VLOOKUP($B1851,'SWC Towers'!$A:$Q,$T$2,FALSE)),"")</f>
        <v/>
      </c>
      <c r="U1851" s="104">
        <f>_xlfn.IFNA(IF($B1851="","",VLOOKUP($B1851,'SWC Towers'!$A:$Q,$U$2,FALSE)),"")</f>
        <v>0.4</v>
      </c>
      <c r="V1851" s="104" t="str">
        <f>_xlfn.IFNA(IF($B1851="","",VLOOKUP($B1851,'SWC Towers'!$A:$Q,$V$2,FALSE)),"")</f>
        <v/>
      </c>
      <c r="W1851" s="104">
        <f>_xlfn.IFNA(IF($B1851="","",VLOOKUP($B1851,'SWC Towers'!$A:$Q,$W$2,FALSE)),"")</f>
        <v>0.4</v>
      </c>
      <c r="X1851" s="104" t="str">
        <f>_xlfn.IFNA(IF($B1851="","",VLOOKUP($B1851,'SWC Towers'!$A:$Q,$X$2,FALSE)),"")</f>
        <v/>
      </c>
      <c r="Y1851" s="104" t="str">
        <f>_xlfn.IFNA(IF($B1851="","",VLOOKUP($B1851,'SWC Towers'!$A:$Q,$Y$2,FALSE)),"")</f>
        <v/>
      </c>
      <c r="Z1851" s="104" t="str">
        <f>_xlfn.IFNA(IF($B1851="","",VLOOKUP($B1851,'SWC Towers'!$A:$Q,$Z$2,FALSE)),"")</f>
        <v/>
      </c>
      <c r="AA1851" s="104" t="str">
        <f>_xlfn.IFNA(IF($B1851="","",VLOOKUP($B1851,'SWC Towers'!$A:$Q,$AA$2,FALSE)),"")</f>
        <v/>
      </c>
      <c r="AB1851" s="106" t="str">
        <f>_xlfn.IFNA(IF($B1851="","",VLOOKUP($B1851,'SWC Towers'!$A:$Q,$AB$2,FALSE)),"")</f>
        <v/>
      </c>
      <c r="AC1851" s="20">
        <f>SUM(Table25[[#This Row],[IT Tower: Application]:[Other/Non-IT ]])</f>
        <v>1</v>
      </c>
      <c r="AD1851" s="67"/>
      <c r="AE1851" s="67"/>
      <c r="AF1851" s="67"/>
      <c r="AG1851" s="67"/>
      <c r="AH1851" s="67"/>
      <c r="AI1851" s="67"/>
      <c r="AJ1851" s="67"/>
      <c r="AK1851" s="67"/>
      <c r="AL1851" s="67"/>
      <c r="AM1851" s="67"/>
      <c r="AN1851" s="67"/>
      <c r="AO1851" s="67"/>
      <c r="AP1851" s="67"/>
      <c r="AQ1851" s="67"/>
      <c r="AR1851" s="67"/>
      <c r="AS1851" s="67"/>
      <c r="AT1851" s="67"/>
      <c r="AU1851" s="67"/>
      <c r="AV1851" s="67"/>
      <c r="AW1851" s="67"/>
      <c r="AX1851" s="67">
        <v>0</v>
      </c>
      <c r="AY1851" s="67">
        <v>782538</v>
      </c>
      <c r="AZ1851" s="67">
        <v>850864</v>
      </c>
      <c r="BA1851" s="67">
        <v>983887</v>
      </c>
      <c r="BB1851" s="113">
        <v>1080048</v>
      </c>
      <c r="BC1851" s="113">
        <v>1059396</v>
      </c>
      <c r="BD1851" s="113"/>
      <c r="BE1851" s="113"/>
      <c r="BF1851" s="113"/>
      <c r="BG1851" s="113"/>
      <c r="BH1851" s="113"/>
      <c r="BI1851" s="113"/>
      <c r="BJ1851" s="113"/>
      <c r="BK1851" s="113"/>
      <c r="BL1851" s="113"/>
      <c r="BM1851" s="113"/>
      <c r="BN1851" s="113"/>
      <c r="BO1851" s="113"/>
      <c r="BP1851" s="113"/>
      <c r="BQ1851" s="113"/>
      <c r="BR1851" s="113"/>
      <c r="BS1851" s="113"/>
      <c r="BT1851" s="113"/>
      <c r="BU1851" s="113"/>
      <c r="BV1851" s="113"/>
      <c r="BW1851" s="113"/>
      <c r="BX1851" s="113"/>
      <c r="BY1851" s="113"/>
      <c r="BZ1851" s="113"/>
      <c r="CA1851" s="67"/>
      <c r="CB1851" s="113"/>
      <c r="CC1851" s="69">
        <f>SUM(Table25[[#This Row],[Contract Amount FY00]:[Contract Amount FY50]])</f>
        <v>4756733</v>
      </c>
      <c r="CD1851" s="114"/>
    </row>
    <row r="1852" spans="1:82" x14ac:dyDescent="0.25">
      <c r="A1852" s="122" t="s">
        <v>2026</v>
      </c>
      <c r="B1852" s="122" t="s">
        <v>278</v>
      </c>
      <c r="C1852" s="122" t="s">
        <v>3188</v>
      </c>
      <c r="E1852" s="26" t="str">
        <f>IFERROR(IF(VLOOKUP(Table25[[#This Row],[Contract No.]],Table3[#All],3,FALSE)="","No","Yes"),"")</f>
        <v>Yes</v>
      </c>
      <c r="F1852" s="107" t="str">
        <f>IFERROR(VLOOKUP(Table25[[#This Row],[Contract No.]],Table3[#All],3,FALSE),"")</f>
        <v>NASPO</v>
      </c>
      <c r="G1852" s="107" t="str">
        <f>IFERROR(IF(Table25[[#This Row],[Cooperative Purchase
(Yes/No)]]="Yes","Yes",IF(VLOOKUP(Table25[[#This Row],[Contract No.]],Table3[#All],1,FALSE)=Table25[[#This Row],[Contract No.]],"Yes","No")),"No")</f>
        <v>Yes</v>
      </c>
      <c r="H1852" s="51">
        <f>IFERROR(VLOOKUP(Table25[[#This Row],[Contract No.]],Table3[#All],4,FALSE),"")</f>
        <v>42917</v>
      </c>
      <c r="I1852" s="28">
        <f>IFERROR(IF(AND(MONTH(Table25[[#This Row],[Contract Start Date]])&gt;6,MONTH(Table25[[#This Row],[Contract Start Date]])&lt;=12),YEAR(Table25[[#This Row],[Contract Start Date]])+1,YEAR(Table25[[#This Row],[Contract Start Date]])),"")</f>
        <v>2018</v>
      </c>
      <c r="J1852" s="108">
        <f>Table25[[#This Row],[FY Formula start]]</f>
        <v>2018</v>
      </c>
      <c r="K1852" s="59" t="str">
        <f>"FY"&amp;" "&amp;Table25[[#This Row],[Year Start]]</f>
        <v>FY 2018</v>
      </c>
      <c r="L1852" s="109">
        <f>IFERROR(VLOOKUP(Table25[[#This Row],[Contract No.]],Table3[#All],5,FALSE),"")</f>
        <v>46280</v>
      </c>
      <c r="M1852" s="110">
        <f>IFERROR(IF(Table25[[#This Row],[Contract End Date]]="99/99/9999","No End",IF(AND(MONTH(Table25[[#This Row],[Contract End Date]])&gt;6,MONTH(Table25[[#This Row],[Contract End Date]])&lt;=12),YEAR(Table25[[#This Row],[Contract End Date]])+1,YEAR(Table25[[#This Row],[Contract End Date]]))),"")</f>
        <v>2027</v>
      </c>
      <c r="N1852" s="111">
        <f>Table25[[#This Row],[FY Formula end]]</f>
        <v>2027</v>
      </c>
      <c r="O1852" s="112" t="str">
        <f>IF(Table25[[#This Row],[Year End]]="No End","No End","FY"&amp;" "&amp;Table25[[#This Row],[Year End]])</f>
        <v>FY 2027</v>
      </c>
      <c r="P1852" s="27"/>
      <c r="Q1852" s="104">
        <f>_xlfn.IFNA(IF($B1852="","",VLOOKUP($B1852,'SWC Towers'!$A:$Q,$Q$2,FALSE)),"")</f>
        <v>0.4</v>
      </c>
      <c r="R1852" s="106" t="str">
        <f>_xlfn.IFNA(IF($B1852="","",VLOOKUP($B1852,'SWC Towers'!$A:$Q,$R$2,FALSE)),"")</f>
        <v/>
      </c>
      <c r="S1852" s="106" t="str">
        <f>_xlfn.IFNA(IF($B1852="","",VLOOKUP($B1852,'SWC Towers'!$A:$Q,$S$2,FALSE)),"")</f>
        <v/>
      </c>
      <c r="T1852" s="106">
        <f>_xlfn.IFNA(IF($B1852="","",VLOOKUP($B1852,'SWC Towers'!$A:$Q,$T$2,FALSE)),"")</f>
        <v>0.05</v>
      </c>
      <c r="U1852" s="104" t="str">
        <f>_xlfn.IFNA(IF($B1852="","",VLOOKUP($B1852,'SWC Towers'!$A:$Q,$U$2,FALSE)),"")</f>
        <v/>
      </c>
      <c r="V1852" s="104" t="str">
        <f>_xlfn.IFNA(IF($B1852="","",VLOOKUP($B1852,'SWC Towers'!$A:$Q,$V$2,FALSE)),"")</f>
        <v/>
      </c>
      <c r="W1852" s="104">
        <f>_xlfn.IFNA(IF($B1852="","",VLOOKUP($B1852,'SWC Towers'!$A:$Q,$W$2,FALSE)),"")</f>
        <v>0.1</v>
      </c>
      <c r="X1852" s="104" t="str">
        <f>_xlfn.IFNA(IF($B1852="","",VLOOKUP($B1852,'SWC Towers'!$A:$Q,$X$2,FALSE)),"")</f>
        <v/>
      </c>
      <c r="Y1852" s="104">
        <f>_xlfn.IFNA(IF($B1852="","",VLOOKUP($B1852,'SWC Towers'!$A:$Q,$Y$2,FALSE)),"")</f>
        <v>0.05</v>
      </c>
      <c r="Z1852" s="104" t="str">
        <f>_xlfn.IFNA(IF($B1852="","",VLOOKUP($B1852,'SWC Towers'!$A:$Q,$Z$2,FALSE)),"")</f>
        <v/>
      </c>
      <c r="AA1852" s="104">
        <f>_xlfn.IFNA(IF($B1852="","",VLOOKUP($B1852,'SWC Towers'!$A:$Q,$AA$2,FALSE)),"")</f>
        <v>0.4</v>
      </c>
      <c r="AB1852" s="106" t="str">
        <f>_xlfn.IFNA(IF($B1852="","",VLOOKUP($B1852,'SWC Towers'!$A:$Q,$AB$2,FALSE)),"")</f>
        <v/>
      </c>
      <c r="AC1852" s="20">
        <f>SUM(Table25[[#This Row],[IT Tower: Application]:[Other/Non-IT ]])</f>
        <v>1</v>
      </c>
      <c r="AD1852" s="67"/>
      <c r="AE1852" s="67"/>
      <c r="AF1852" s="67"/>
      <c r="AG1852" s="67"/>
      <c r="AH1852" s="67"/>
      <c r="AI1852" s="67"/>
      <c r="AJ1852" s="67"/>
      <c r="AK1852" s="67"/>
      <c r="AL1852" s="67"/>
      <c r="AM1852" s="67"/>
      <c r="AN1852" s="67"/>
      <c r="AO1852" s="67"/>
      <c r="AP1852" s="67"/>
      <c r="AQ1852" s="67"/>
      <c r="AR1852" s="67"/>
      <c r="AS1852" s="67"/>
      <c r="AT1852" s="67"/>
      <c r="AU1852" s="67"/>
      <c r="AV1852" s="67"/>
      <c r="AW1852" s="67"/>
      <c r="AX1852" s="67">
        <v>32640</v>
      </c>
      <c r="AY1852" s="67">
        <v>39380</v>
      </c>
      <c r="AZ1852" s="67">
        <v>325635</v>
      </c>
      <c r="BA1852" s="67">
        <v>1561144</v>
      </c>
      <c r="BB1852" s="113">
        <v>1719286</v>
      </c>
      <c r="BC1852" s="113">
        <v>1874396</v>
      </c>
      <c r="BD1852" s="113"/>
      <c r="BE1852" s="113"/>
      <c r="BF1852" s="113"/>
      <c r="BG1852" s="113"/>
      <c r="BH1852" s="113"/>
      <c r="BI1852" s="113"/>
      <c r="BJ1852" s="113"/>
      <c r="BK1852" s="113"/>
      <c r="BL1852" s="113"/>
      <c r="BM1852" s="113"/>
      <c r="BN1852" s="113"/>
      <c r="BO1852" s="113"/>
      <c r="BP1852" s="113"/>
      <c r="BQ1852" s="113"/>
      <c r="BR1852" s="113"/>
      <c r="BS1852" s="113"/>
      <c r="BT1852" s="113"/>
      <c r="BU1852" s="113"/>
      <c r="BV1852" s="113"/>
      <c r="BW1852" s="113"/>
      <c r="BX1852" s="113"/>
      <c r="BY1852" s="113"/>
      <c r="BZ1852" s="113"/>
      <c r="CA1852" s="67"/>
      <c r="CB1852" s="113"/>
      <c r="CC1852" s="69">
        <f>SUM(Table25[[#This Row],[Contract Amount FY00]:[Contract Amount FY50]])</f>
        <v>5552481</v>
      </c>
      <c r="CD1852" s="114"/>
    </row>
    <row r="1853" spans="1:82" x14ac:dyDescent="0.25">
      <c r="A1853" s="122" t="s">
        <v>2026</v>
      </c>
      <c r="B1853" s="122" t="s">
        <v>278</v>
      </c>
      <c r="C1853" s="122" t="s">
        <v>279</v>
      </c>
      <c r="E1853" s="26" t="str">
        <f>IFERROR(IF(VLOOKUP(Table25[[#This Row],[Contract No.]],Table3[#All],3,FALSE)="","No","Yes"),"")</f>
        <v>Yes</v>
      </c>
      <c r="F1853" s="107" t="str">
        <f>IFERROR(VLOOKUP(Table25[[#This Row],[Contract No.]],Table3[#All],3,FALSE),"")</f>
        <v>NASPO</v>
      </c>
      <c r="G1853" s="107" t="str">
        <f>IFERROR(IF(Table25[[#This Row],[Cooperative Purchase
(Yes/No)]]="Yes","Yes",IF(VLOOKUP(Table25[[#This Row],[Contract No.]],Table3[#All],1,FALSE)=Table25[[#This Row],[Contract No.]],"Yes","No")),"No")</f>
        <v>Yes</v>
      </c>
      <c r="H1853" s="51">
        <f>IFERROR(VLOOKUP(Table25[[#This Row],[Contract No.]],Table3[#All],4,FALSE),"")</f>
        <v>42917</v>
      </c>
      <c r="I1853" s="28">
        <f>IFERROR(IF(AND(MONTH(Table25[[#This Row],[Contract Start Date]])&gt;6,MONTH(Table25[[#This Row],[Contract Start Date]])&lt;=12),YEAR(Table25[[#This Row],[Contract Start Date]])+1,YEAR(Table25[[#This Row],[Contract Start Date]])),"")</f>
        <v>2018</v>
      </c>
      <c r="J1853" s="108">
        <f>Table25[[#This Row],[FY Formula start]]</f>
        <v>2018</v>
      </c>
      <c r="K1853" s="59" t="str">
        <f>"FY"&amp;" "&amp;Table25[[#This Row],[Year Start]]</f>
        <v>FY 2018</v>
      </c>
      <c r="L1853" s="109">
        <f>IFERROR(VLOOKUP(Table25[[#This Row],[Contract No.]],Table3[#All],5,FALSE),"")</f>
        <v>46280</v>
      </c>
      <c r="M1853" s="110">
        <f>IFERROR(IF(Table25[[#This Row],[Contract End Date]]="99/99/9999","No End",IF(AND(MONTH(Table25[[#This Row],[Contract End Date]])&gt;6,MONTH(Table25[[#This Row],[Contract End Date]])&lt;=12),YEAR(Table25[[#This Row],[Contract End Date]])+1,YEAR(Table25[[#This Row],[Contract End Date]]))),"")</f>
        <v>2027</v>
      </c>
      <c r="N1853" s="111">
        <f>Table25[[#This Row],[FY Formula end]]</f>
        <v>2027</v>
      </c>
      <c r="O1853" s="112" t="str">
        <f>IF(Table25[[#This Row],[Year End]]="No End","No End","FY"&amp;" "&amp;Table25[[#This Row],[Year End]])</f>
        <v>FY 2027</v>
      </c>
      <c r="P1853" s="27"/>
      <c r="Q1853" s="104">
        <f>_xlfn.IFNA(IF($B1853="","",VLOOKUP($B1853,'SWC Towers'!$A:$Q,$Q$2,FALSE)),"")</f>
        <v>0.4</v>
      </c>
      <c r="R1853" s="106" t="str">
        <f>_xlfn.IFNA(IF($B1853="","",VLOOKUP($B1853,'SWC Towers'!$A:$Q,$R$2,FALSE)),"")</f>
        <v/>
      </c>
      <c r="S1853" s="106" t="str">
        <f>_xlfn.IFNA(IF($B1853="","",VLOOKUP($B1853,'SWC Towers'!$A:$Q,$S$2,FALSE)),"")</f>
        <v/>
      </c>
      <c r="T1853" s="106">
        <f>_xlfn.IFNA(IF($B1853="","",VLOOKUP($B1853,'SWC Towers'!$A:$Q,$T$2,FALSE)),"")</f>
        <v>0.05</v>
      </c>
      <c r="U1853" s="104" t="str">
        <f>_xlfn.IFNA(IF($B1853="","",VLOOKUP($B1853,'SWC Towers'!$A:$Q,$U$2,FALSE)),"")</f>
        <v/>
      </c>
      <c r="V1853" s="104" t="str">
        <f>_xlfn.IFNA(IF($B1853="","",VLOOKUP($B1853,'SWC Towers'!$A:$Q,$V$2,FALSE)),"")</f>
        <v/>
      </c>
      <c r="W1853" s="104">
        <f>_xlfn.IFNA(IF($B1853="","",VLOOKUP($B1853,'SWC Towers'!$A:$Q,$W$2,FALSE)),"")</f>
        <v>0.1</v>
      </c>
      <c r="X1853" s="104" t="str">
        <f>_xlfn.IFNA(IF($B1853="","",VLOOKUP($B1853,'SWC Towers'!$A:$Q,$X$2,FALSE)),"")</f>
        <v/>
      </c>
      <c r="Y1853" s="104">
        <f>_xlfn.IFNA(IF($B1853="","",VLOOKUP($B1853,'SWC Towers'!$A:$Q,$Y$2,FALSE)),"")</f>
        <v>0.05</v>
      </c>
      <c r="Z1853" s="104" t="str">
        <f>_xlfn.IFNA(IF($B1853="","",VLOOKUP($B1853,'SWC Towers'!$A:$Q,$Z$2,FALSE)),"")</f>
        <v/>
      </c>
      <c r="AA1853" s="104">
        <f>_xlfn.IFNA(IF($B1853="","",VLOOKUP($B1853,'SWC Towers'!$A:$Q,$AA$2,FALSE)),"")</f>
        <v>0.4</v>
      </c>
      <c r="AB1853" s="106" t="str">
        <f>_xlfn.IFNA(IF($B1853="","",VLOOKUP($B1853,'SWC Towers'!$A:$Q,$AB$2,FALSE)),"")</f>
        <v/>
      </c>
      <c r="AC1853" s="20">
        <f>SUM(Table25[[#This Row],[IT Tower: Application]:[Other/Non-IT ]])</f>
        <v>1</v>
      </c>
      <c r="AD1853" s="67"/>
      <c r="AE1853" s="67"/>
      <c r="AF1853" s="67"/>
      <c r="AG1853" s="67"/>
      <c r="AH1853" s="67"/>
      <c r="AI1853" s="67"/>
      <c r="AJ1853" s="67"/>
      <c r="AK1853" s="67"/>
      <c r="AL1853" s="67"/>
      <c r="AM1853" s="67"/>
      <c r="AN1853" s="67"/>
      <c r="AO1853" s="67"/>
      <c r="AP1853" s="67"/>
      <c r="AQ1853" s="67"/>
      <c r="AR1853" s="67"/>
      <c r="AS1853" s="67"/>
      <c r="AT1853" s="67"/>
      <c r="AU1853" s="67"/>
      <c r="AV1853" s="67">
        <v>0</v>
      </c>
      <c r="AW1853" s="67">
        <v>39118</v>
      </c>
      <c r="AX1853" s="67">
        <v>18648</v>
      </c>
      <c r="AY1853" s="67">
        <v>259215</v>
      </c>
      <c r="AZ1853" s="67">
        <v>309603</v>
      </c>
      <c r="BA1853" s="67">
        <v>1509932</v>
      </c>
      <c r="BB1853" s="113">
        <v>638227</v>
      </c>
      <c r="BC1853" s="113">
        <v>1090526</v>
      </c>
      <c r="BD1853" s="113"/>
      <c r="BE1853" s="113"/>
      <c r="BF1853" s="113"/>
      <c r="BG1853" s="113"/>
      <c r="BH1853" s="113"/>
      <c r="BI1853" s="113"/>
      <c r="BJ1853" s="113"/>
      <c r="BK1853" s="113"/>
      <c r="BL1853" s="113"/>
      <c r="BM1853" s="113"/>
      <c r="BN1853" s="113"/>
      <c r="BO1853" s="113"/>
      <c r="BP1853" s="113"/>
      <c r="BQ1853" s="113"/>
      <c r="BR1853" s="113"/>
      <c r="BS1853" s="113"/>
      <c r="BT1853" s="113"/>
      <c r="BU1853" s="113"/>
      <c r="BV1853" s="113"/>
      <c r="BW1853" s="113"/>
      <c r="BX1853" s="113"/>
      <c r="BY1853" s="113"/>
      <c r="BZ1853" s="113"/>
      <c r="CA1853" s="67"/>
      <c r="CB1853" s="113"/>
      <c r="CC1853" s="69">
        <f>SUM(Table25[[#This Row],[Contract Amount FY00]:[Contract Amount FY50]])</f>
        <v>3865269</v>
      </c>
      <c r="CD1853" s="114"/>
    </row>
    <row r="1854" spans="1:82" x14ac:dyDescent="0.25">
      <c r="A1854" s="122" t="s">
        <v>2026</v>
      </c>
      <c r="B1854" s="122" t="s">
        <v>2244</v>
      </c>
      <c r="C1854" s="122" t="s">
        <v>373</v>
      </c>
      <c r="E1854" s="26" t="str">
        <f>IFERROR(IF(VLOOKUP(Table25[[#This Row],[Contract No.]],Table3[#All],3,FALSE)="","No","Yes"),"")</f>
        <v>No</v>
      </c>
      <c r="F1854" s="107" t="str">
        <f>IFERROR(VLOOKUP(Table25[[#This Row],[Contract No.]],Table3[#All],3,FALSE),"")</f>
        <v/>
      </c>
      <c r="G1854" s="107" t="str">
        <f>IFERROR(IF(Table25[[#This Row],[Cooperative Purchase
(Yes/No)]]="Yes","Yes",IF(VLOOKUP(Table25[[#This Row],[Contract No.]],Table3[#All],1,FALSE)=Table25[[#This Row],[Contract No.]],"Yes","No")),"No")</f>
        <v>Yes</v>
      </c>
      <c r="H1854" s="51">
        <f>IFERROR(VLOOKUP(Table25[[#This Row],[Contract No.]],Table3[#All],4,FALSE),"")</f>
        <v>44512</v>
      </c>
      <c r="I1854" s="28">
        <f>IFERROR(IF(AND(MONTH(Table25[[#This Row],[Contract Start Date]])&gt;6,MONTH(Table25[[#This Row],[Contract Start Date]])&lt;=12),YEAR(Table25[[#This Row],[Contract Start Date]])+1,YEAR(Table25[[#This Row],[Contract Start Date]])),"")</f>
        <v>2022</v>
      </c>
      <c r="J1854" s="108">
        <f>Table25[[#This Row],[FY Formula start]]</f>
        <v>2022</v>
      </c>
      <c r="K1854" s="59" t="str">
        <f>"FY"&amp;" "&amp;Table25[[#This Row],[Year Start]]</f>
        <v>FY 2022</v>
      </c>
      <c r="L1854" s="109">
        <f>IFERROR(VLOOKUP(Table25[[#This Row],[Contract No.]],Table3[#All],5,FALSE),"")</f>
        <v>46702</v>
      </c>
      <c r="M1854" s="110">
        <f>IFERROR(IF(Table25[[#This Row],[Contract End Date]]="99/99/9999","No End",IF(AND(MONTH(Table25[[#This Row],[Contract End Date]])&gt;6,MONTH(Table25[[#This Row],[Contract End Date]])&lt;=12),YEAR(Table25[[#This Row],[Contract End Date]])+1,YEAR(Table25[[#This Row],[Contract End Date]]))),"")</f>
        <v>2028</v>
      </c>
      <c r="N1854" s="111">
        <f>Table25[[#This Row],[FY Formula end]]</f>
        <v>2028</v>
      </c>
      <c r="O1854" s="112" t="str">
        <f>IF(Table25[[#This Row],[Year End]]="No End","No End","FY"&amp;" "&amp;Table25[[#This Row],[Year End]])</f>
        <v>FY 2028</v>
      </c>
      <c r="P1854" s="27"/>
      <c r="Q1854" s="104" t="str">
        <f>_xlfn.IFNA(IF($B1854="","",VLOOKUP($B1854,'SWC Towers'!$A:$Q,$Q$2,FALSE)),"")</f>
        <v/>
      </c>
      <c r="R1854" s="106" t="str">
        <f>_xlfn.IFNA(IF($B1854="","",VLOOKUP($B1854,'SWC Towers'!$A:$Q,$R$2,FALSE)),"")</f>
        <v/>
      </c>
      <c r="S1854" s="106" t="str">
        <f>_xlfn.IFNA(IF($B1854="","",VLOOKUP($B1854,'SWC Towers'!$A:$Q,$S$2,FALSE)),"")</f>
        <v/>
      </c>
      <c r="T1854" s="106">
        <f>_xlfn.IFNA(IF($B1854="","",VLOOKUP($B1854,'SWC Towers'!$A:$Q,$T$2,FALSE)),"")</f>
        <v>0.5</v>
      </c>
      <c r="U1854" s="104" t="str">
        <f>_xlfn.IFNA(IF($B1854="","",VLOOKUP($B1854,'SWC Towers'!$A:$Q,$U$2,FALSE)),"")</f>
        <v/>
      </c>
      <c r="V1854" s="104" t="str">
        <f>_xlfn.IFNA(IF($B1854="","",VLOOKUP($B1854,'SWC Towers'!$A:$Q,$V$2,FALSE)),"")</f>
        <v/>
      </c>
      <c r="W1854" s="104">
        <f>_xlfn.IFNA(IF($B1854="","",VLOOKUP($B1854,'SWC Towers'!$A:$Q,$W$2,FALSE)),"")</f>
        <v>0.5</v>
      </c>
      <c r="X1854" s="104" t="str">
        <f>_xlfn.IFNA(IF($B1854="","",VLOOKUP($B1854,'SWC Towers'!$A:$Q,$X$2,FALSE)),"")</f>
        <v/>
      </c>
      <c r="Y1854" s="104" t="str">
        <f>_xlfn.IFNA(IF($B1854="","",VLOOKUP($B1854,'SWC Towers'!$A:$Q,$Y$2,FALSE)),"")</f>
        <v/>
      </c>
      <c r="Z1854" s="104" t="str">
        <f>_xlfn.IFNA(IF($B1854="","",VLOOKUP($B1854,'SWC Towers'!$A:$Q,$Z$2,FALSE)),"")</f>
        <v/>
      </c>
      <c r="AA1854" s="104" t="str">
        <f>_xlfn.IFNA(IF($B1854="","",VLOOKUP($B1854,'SWC Towers'!$A:$Q,$AA$2,FALSE)),"")</f>
        <v/>
      </c>
      <c r="AB1854" s="106" t="str">
        <f>_xlfn.IFNA(IF($B1854="","",VLOOKUP($B1854,'SWC Towers'!$A:$Q,$AB$2,FALSE)),"")</f>
        <v/>
      </c>
      <c r="AC1854" s="20">
        <f>SUM(Table25[[#This Row],[IT Tower: Application]:[Other/Non-IT ]])</f>
        <v>1</v>
      </c>
      <c r="AD1854" s="67"/>
      <c r="AE1854" s="67"/>
      <c r="AF1854" s="67"/>
      <c r="AG1854" s="67"/>
      <c r="AH1854" s="67"/>
      <c r="AI1854" s="67"/>
      <c r="AJ1854" s="67"/>
      <c r="AK1854" s="67"/>
      <c r="AL1854" s="67"/>
      <c r="AM1854" s="67"/>
      <c r="AN1854" s="67"/>
      <c r="AO1854" s="67"/>
      <c r="AP1854" s="67"/>
      <c r="AQ1854" s="67"/>
      <c r="AR1854" s="67"/>
      <c r="AS1854" s="67"/>
      <c r="AT1854" s="67"/>
      <c r="AU1854" s="67"/>
      <c r="AV1854" s="67"/>
      <c r="AW1854" s="67"/>
      <c r="AX1854" s="67"/>
      <c r="AY1854" s="67"/>
      <c r="AZ1854" s="67">
        <v>27407</v>
      </c>
      <c r="BA1854" s="67">
        <v>79915</v>
      </c>
      <c r="BB1854" s="113">
        <v>551</v>
      </c>
      <c r="BC1854" s="113"/>
      <c r="BD1854" s="113"/>
      <c r="BE1854" s="113"/>
      <c r="BF1854" s="113"/>
      <c r="BG1854" s="113"/>
      <c r="BH1854" s="113"/>
      <c r="BI1854" s="113"/>
      <c r="BJ1854" s="113"/>
      <c r="BK1854" s="113"/>
      <c r="BL1854" s="113"/>
      <c r="BM1854" s="113"/>
      <c r="BN1854" s="113"/>
      <c r="BO1854" s="113"/>
      <c r="BP1854" s="113"/>
      <c r="BQ1854" s="113"/>
      <c r="BR1854" s="113"/>
      <c r="BS1854" s="113"/>
      <c r="BT1854" s="113"/>
      <c r="BU1854" s="113"/>
      <c r="BV1854" s="113"/>
      <c r="BW1854" s="113"/>
      <c r="BX1854" s="113"/>
      <c r="BY1854" s="113"/>
      <c r="BZ1854" s="113"/>
      <c r="CA1854" s="67"/>
      <c r="CB1854" s="113"/>
      <c r="CC1854" s="69">
        <f>SUM(Table25[[#This Row],[Contract Amount FY00]:[Contract Amount FY50]])</f>
        <v>107873</v>
      </c>
      <c r="CD1854" s="114"/>
    </row>
    <row r="1855" spans="1:82" x14ac:dyDescent="0.25">
      <c r="A1855" s="122" t="s">
        <v>2026</v>
      </c>
      <c r="B1855" s="122" t="s">
        <v>2057</v>
      </c>
      <c r="C1855" s="122" t="s">
        <v>3190</v>
      </c>
      <c r="E1855" s="26" t="str">
        <f>IFERROR(IF(VLOOKUP(Table25[[#This Row],[Contract No.]],Table3[#All],3,FALSE)="","No","Yes"),"")</f>
        <v>Yes</v>
      </c>
      <c r="F1855" s="107" t="str">
        <f>IFERROR(VLOOKUP(Table25[[#This Row],[Contract No.]],Table3[#All],3,FALSE),"")</f>
        <v>NASPO</v>
      </c>
      <c r="G1855" s="107" t="str">
        <f>IFERROR(IF(Table25[[#This Row],[Cooperative Purchase
(Yes/No)]]="Yes","Yes",IF(VLOOKUP(Table25[[#This Row],[Contract No.]],Table3[#All],1,FALSE)=Table25[[#This Row],[Contract No.]],"Yes","No")),"No")</f>
        <v>Yes</v>
      </c>
      <c r="H1855" s="51">
        <f>IFERROR(VLOOKUP(Table25[[#This Row],[Contract No.]],Table3[#All],4,FALSE),"")</f>
        <v>43983</v>
      </c>
      <c r="I1855" s="28">
        <f>IFERROR(IF(AND(MONTH(Table25[[#This Row],[Contract Start Date]])&gt;6,MONTH(Table25[[#This Row],[Contract Start Date]])&lt;=12),YEAR(Table25[[#This Row],[Contract Start Date]])+1,YEAR(Table25[[#This Row],[Contract Start Date]])),"")</f>
        <v>2020</v>
      </c>
      <c r="J1855" s="108">
        <f>Table25[[#This Row],[FY Formula start]]</f>
        <v>2020</v>
      </c>
      <c r="K1855" s="59" t="str">
        <f>"FY"&amp;" "&amp;Table25[[#This Row],[Year Start]]</f>
        <v>FY 2020</v>
      </c>
      <c r="L1855" s="109">
        <f>IFERROR(VLOOKUP(Table25[[#This Row],[Contract No.]],Table3[#All],5,FALSE),"")</f>
        <v>46295</v>
      </c>
      <c r="M1855" s="110">
        <f>IFERROR(IF(Table25[[#This Row],[Contract End Date]]="99/99/9999","No End",IF(AND(MONTH(Table25[[#This Row],[Contract End Date]])&gt;6,MONTH(Table25[[#This Row],[Contract End Date]])&lt;=12),YEAR(Table25[[#This Row],[Contract End Date]])+1,YEAR(Table25[[#This Row],[Contract End Date]]))),"")</f>
        <v>2027</v>
      </c>
      <c r="N1855" s="111">
        <f>Table25[[#This Row],[FY Formula end]]</f>
        <v>2027</v>
      </c>
      <c r="O1855" s="112" t="str">
        <f>IF(Table25[[#This Row],[Year End]]="No End","No End","FY"&amp;" "&amp;Table25[[#This Row],[Year End]])</f>
        <v>FY 2027</v>
      </c>
      <c r="P1855" s="27"/>
      <c r="Q1855" s="104">
        <f>_xlfn.IFNA(IF($B1855="","",VLOOKUP($B1855,'SWC Towers'!$A:$Q,$Q$2,FALSE)),"")</f>
        <v>0.1</v>
      </c>
      <c r="R1855" s="106">
        <f>_xlfn.IFNA(IF($B1855="","",VLOOKUP($B1855,'SWC Towers'!$A:$Q,$R$2,FALSE)),"")</f>
        <v>0.1</v>
      </c>
      <c r="S1855" s="106" t="str">
        <f>_xlfn.IFNA(IF($B1855="","",VLOOKUP($B1855,'SWC Towers'!$A:$Q,$S$2,FALSE)),"")</f>
        <v/>
      </c>
      <c r="T1855" s="106" t="str">
        <f>_xlfn.IFNA(IF($B1855="","",VLOOKUP($B1855,'SWC Towers'!$A:$Q,$T$2,FALSE)),"")</f>
        <v/>
      </c>
      <c r="U1855" s="104">
        <f>_xlfn.IFNA(IF($B1855="","",VLOOKUP($B1855,'SWC Towers'!$A:$Q,$U$2,FALSE)),"")</f>
        <v>0.15</v>
      </c>
      <c r="V1855" s="104" t="str">
        <f>_xlfn.IFNA(IF($B1855="","",VLOOKUP($B1855,'SWC Towers'!$A:$Q,$V$2,FALSE)),"")</f>
        <v/>
      </c>
      <c r="W1855" s="104">
        <f>_xlfn.IFNA(IF($B1855="","",VLOOKUP($B1855,'SWC Towers'!$A:$Q,$W$2,FALSE)),"")</f>
        <v>0.65</v>
      </c>
      <c r="X1855" s="104" t="str">
        <f>_xlfn.IFNA(IF($B1855="","",VLOOKUP($B1855,'SWC Towers'!$A:$Q,$X$2,FALSE)),"")</f>
        <v/>
      </c>
      <c r="Y1855" s="104" t="str">
        <f>_xlfn.IFNA(IF($B1855="","",VLOOKUP($B1855,'SWC Towers'!$A:$Q,$Y$2,FALSE)),"")</f>
        <v/>
      </c>
      <c r="Z1855" s="104" t="str">
        <f>_xlfn.IFNA(IF($B1855="","",VLOOKUP($B1855,'SWC Towers'!$A:$Q,$Z$2,FALSE)),"")</f>
        <v/>
      </c>
      <c r="AA1855" s="104" t="str">
        <f>_xlfn.IFNA(IF($B1855="","",VLOOKUP($B1855,'SWC Towers'!$A:$Q,$AA$2,FALSE)),"")</f>
        <v/>
      </c>
      <c r="AB1855" s="106" t="str">
        <f>_xlfn.IFNA(IF($B1855="","",VLOOKUP($B1855,'SWC Towers'!$A:$Q,$AB$2,FALSE)),"")</f>
        <v/>
      </c>
      <c r="AC1855" s="20">
        <f>SUM(Table25[[#This Row],[IT Tower: Application]:[Other/Non-IT ]])</f>
        <v>1</v>
      </c>
      <c r="AD1855" s="67"/>
      <c r="AE1855" s="67"/>
      <c r="AF1855" s="67"/>
      <c r="AG1855" s="67"/>
      <c r="AH1855" s="67"/>
      <c r="AI1855" s="67"/>
      <c r="AJ1855" s="67"/>
      <c r="AK1855" s="67"/>
      <c r="AL1855" s="67"/>
      <c r="AM1855" s="67"/>
      <c r="AN1855" s="67"/>
      <c r="AO1855" s="67"/>
      <c r="AP1855" s="67"/>
      <c r="AQ1855" s="67"/>
      <c r="AR1855" s="67"/>
      <c r="AS1855" s="67"/>
      <c r="AT1855" s="67"/>
      <c r="AU1855" s="67"/>
      <c r="AV1855" s="67"/>
      <c r="AW1855" s="67"/>
      <c r="AX1855" s="67"/>
      <c r="AY1855" s="67">
        <v>0</v>
      </c>
      <c r="AZ1855" s="67">
        <v>27654</v>
      </c>
      <c r="BA1855" s="67">
        <v>35482</v>
      </c>
      <c r="BB1855" s="113">
        <v>48704</v>
      </c>
      <c r="BC1855" s="113">
        <v>13910</v>
      </c>
      <c r="BD1855" s="113"/>
      <c r="BE1855" s="113"/>
      <c r="BF1855" s="113"/>
      <c r="BG1855" s="113"/>
      <c r="BH1855" s="113"/>
      <c r="BI1855" s="113"/>
      <c r="BJ1855" s="113"/>
      <c r="BK1855" s="113"/>
      <c r="BL1855" s="113"/>
      <c r="BM1855" s="113"/>
      <c r="BN1855" s="113"/>
      <c r="BO1855" s="113"/>
      <c r="BP1855" s="113"/>
      <c r="BQ1855" s="113"/>
      <c r="BR1855" s="113"/>
      <c r="BS1855" s="113"/>
      <c r="BT1855" s="113"/>
      <c r="BU1855" s="113"/>
      <c r="BV1855" s="113"/>
      <c r="BW1855" s="113"/>
      <c r="BX1855" s="113"/>
      <c r="BY1855" s="113"/>
      <c r="BZ1855" s="113"/>
      <c r="CA1855" s="67"/>
      <c r="CB1855" s="113"/>
      <c r="CC1855" s="69">
        <f>SUM(Table25[[#This Row],[Contract Amount FY00]:[Contract Amount FY50]])</f>
        <v>125750</v>
      </c>
      <c r="CD1855" s="114"/>
    </row>
    <row r="1856" spans="1:82" x14ac:dyDescent="0.25">
      <c r="A1856" s="122" t="s">
        <v>2026</v>
      </c>
      <c r="B1856" s="122" t="s">
        <v>2057</v>
      </c>
      <c r="C1856" s="122" t="s">
        <v>2260</v>
      </c>
      <c r="E1856" s="26" t="str">
        <f>IFERROR(IF(VLOOKUP(Table25[[#This Row],[Contract No.]],Table3[#All],3,FALSE)="","No","Yes"),"")</f>
        <v>Yes</v>
      </c>
      <c r="F1856" s="107" t="str">
        <f>IFERROR(VLOOKUP(Table25[[#This Row],[Contract No.]],Table3[#All],3,FALSE),"")</f>
        <v>NASPO</v>
      </c>
      <c r="G1856" s="107" t="str">
        <f>IFERROR(IF(Table25[[#This Row],[Cooperative Purchase
(Yes/No)]]="Yes","Yes",IF(VLOOKUP(Table25[[#This Row],[Contract No.]],Table3[#All],1,FALSE)=Table25[[#This Row],[Contract No.]],"Yes","No")),"No")</f>
        <v>Yes</v>
      </c>
      <c r="H1856" s="51">
        <f>IFERROR(VLOOKUP(Table25[[#This Row],[Contract No.]],Table3[#All],4,FALSE),"")</f>
        <v>43983</v>
      </c>
      <c r="I1856" s="28">
        <f>IFERROR(IF(AND(MONTH(Table25[[#This Row],[Contract Start Date]])&gt;6,MONTH(Table25[[#This Row],[Contract Start Date]])&lt;=12),YEAR(Table25[[#This Row],[Contract Start Date]])+1,YEAR(Table25[[#This Row],[Contract Start Date]])),"")</f>
        <v>2020</v>
      </c>
      <c r="J1856" s="108">
        <f>Table25[[#This Row],[FY Formula start]]</f>
        <v>2020</v>
      </c>
      <c r="K1856" s="59" t="str">
        <f>"FY"&amp;" "&amp;Table25[[#This Row],[Year Start]]</f>
        <v>FY 2020</v>
      </c>
      <c r="L1856" s="109">
        <f>IFERROR(VLOOKUP(Table25[[#This Row],[Contract No.]],Table3[#All],5,FALSE),"")</f>
        <v>46295</v>
      </c>
      <c r="M1856" s="110">
        <f>IFERROR(IF(Table25[[#This Row],[Contract End Date]]="99/99/9999","No End",IF(AND(MONTH(Table25[[#This Row],[Contract End Date]])&gt;6,MONTH(Table25[[#This Row],[Contract End Date]])&lt;=12),YEAR(Table25[[#This Row],[Contract End Date]])+1,YEAR(Table25[[#This Row],[Contract End Date]]))),"")</f>
        <v>2027</v>
      </c>
      <c r="N1856" s="111">
        <f>Table25[[#This Row],[FY Formula end]]</f>
        <v>2027</v>
      </c>
      <c r="O1856" s="112" t="str">
        <f>IF(Table25[[#This Row],[Year End]]="No End","No End","FY"&amp;" "&amp;Table25[[#This Row],[Year End]])</f>
        <v>FY 2027</v>
      </c>
      <c r="P1856" s="27"/>
      <c r="Q1856" s="104">
        <f>_xlfn.IFNA(IF($B1856="","",VLOOKUP($B1856,'SWC Towers'!$A:$Q,$Q$2,FALSE)),"")</f>
        <v>0.1</v>
      </c>
      <c r="R1856" s="106">
        <f>_xlfn.IFNA(IF($B1856="","",VLOOKUP($B1856,'SWC Towers'!$A:$Q,$R$2,FALSE)),"")</f>
        <v>0.1</v>
      </c>
      <c r="S1856" s="106" t="str">
        <f>_xlfn.IFNA(IF($B1856="","",VLOOKUP($B1856,'SWC Towers'!$A:$Q,$S$2,FALSE)),"")</f>
        <v/>
      </c>
      <c r="T1856" s="106" t="str">
        <f>_xlfn.IFNA(IF($B1856="","",VLOOKUP($B1856,'SWC Towers'!$A:$Q,$T$2,FALSE)),"")</f>
        <v/>
      </c>
      <c r="U1856" s="104">
        <f>_xlfn.IFNA(IF($B1856="","",VLOOKUP($B1856,'SWC Towers'!$A:$Q,$U$2,FALSE)),"")</f>
        <v>0.15</v>
      </c>
      <c r="V1856" s="104" t="str">
        <f>_xlfn.IFNA(IF($B1856="","",VLOOKUP($B1856,'SWC Towers'!$A:$Q,$V$2,FALSE)),"")</f>
        <v/>
      </c>
      <c r="W1856" s="104">
        <f>_xlfn.IFNA(IF($B1856="","",VLOOKUP($B1856,'SWC Towers'!$A:$Q,$W$2,FALSE)),"")</f>
        <v>0.65</v>
      </c>
      <c r="X1856" s="104" t="str">
        <f>_xlfn.IFNA(IF($B1856="","",VLOOKUP($B1856,'SWC Towers'!$A:$Q,$X$2,FALSE)),"")</f>
        <v/>
      </c>
      <c r="Y1856" s="104" t="str">
        <f>_xlfn.IFNA(IF($B1856="","",VLOOKUP($B1856,'SWC Towers'!$A:$Q,$Y$2,FALSE)),"")</f>
        <v/>
      </c>
      <c r="Z1856" s="104" t="str">
        <f>_xlfn.IFNA(IF($B1856="","",VLOOKUP($B1856,'SWC Towers'!$A:$Q,$Z$2,FALSE)),"")</f>
        <v/>
      </c>
      <c r="AA1856" s="104" t="str">
        <f>_xlfn.IFNA(IF($B1856="","",VLOOKUP($B1856,'SWC Towers'!$A:$Q,$AA$2,FALSE)),"")</f>
        <v/>
      </c>
      <c r="AB1856" s="106" t="str">
        <f>_xlfn.IFNA(IF($B1856="","",VLOOKUP($B1856,'SWC Towers'!$A:$Q,$AB$2,FALSE)),"")</f>
        <v/>
      </c>
      <c r="AC1856" s="20">
        <f>SUM(Table25[[#This Row],[IT Tower: Application]:[Other/Non-IT ]])</f>
        <v>1</v>
      </c>
      <c r="AD1856" s="67"/>
      <c r="AE1856" s="67"/>
      <c r="AF1856" s="67"/>
      <c r="AG1856" s="67"/>
      <c r="AH1856" s="67"/>
      <c r="AI1856" s="67"/>
      <c r="AJ1856" s="67"/>
      <c r="AK1856" s="67"/>
      <c r="AL1856" s="67"/>
      <c r="AM1856" s="67"/>
      <c r="AN1856" s="67"/>
      <c r="AO1856" s="67"/>
      <c r="AP1856" s="67"/>
      <c r="AQ1856" s="67"/>
      <c r="AR1856" s="67"/>
      <c r="AS1856" s="67"/>
      <c r="AT1856" s="67"/>
      <c r="AU1856" s="67"/>
      <c r="AV1856" s="67"/>
      <c r="AW1856" s="67"/>
      <c r="AX1856" s="67"/>
      <c r="AY1856" s="67"/>
      <c r="AZ1856" s="67">
        <v>25476</v>
      </c>
      <c r="BA1856" s="67">
        <v>26156</v>
      </c>
      <c r="BB1856" s="113">
        <v>112455</v>
      </c>
      <c r="BC1856" s="113">
        <v>37414</v>
      </c>
      <c r="BD1856" s="113"/>
      <c r="BE1856" s="113"/>
      <c r="BF1856" s="113"/>
      <c r="BG1856" s="113"/>
      <c r="BH1856" s="113"/>
      <c r="BI1856" s="113"/>
      <c r="BJ1856" s="113"/>
      <c r="BK1856" s="113"/>
      <c r="BL1856" s="113"/>
      <c r="BM1856" s="113"/>
      <c r="BN1856" s="113"/>
      <c r="BO1856" s="113"/>
      <c r="BP1856" s="113"/>
      <c r="BQ1856" s="113"/>
      <c r="BR1856" s="113"/>
      <c r="BS1856" s="113"/>
      <c r="BT1856" s="113"/>
      <c r="BU1856" s="113"/>
      <c r="BV1856" s="113"/>
      <c r="BW1856" s="113"/>
      <c r="BX1856" s="113"/>
      <c r="BY1856" s="113"/>
      <c r="BZ1856" s="113"/>
      <c r="CA1856" s="67"/>
      <c r="CB1856" s="113"/>
      <c r="CC1856" s="69">
        <f>SUM(Table25[[#This Row],[Contract Amount FY00]:[Contract Amount FY50]])</f>
        <v>201501</v>
      </c>
      <c r="CD1856" s="114"/>
    </row>
    <row r="1857" spans="1:82" x14ac:dyDescent="0.25">
      <c r="A1857" s="122" t="s">
        <v>2026</v>
      </c>
      <c r="B1857" s="122" t="s">
        <v>3071</v>
      </c>
      <c r="C1857" s="122" t="s">
        <v>753</v>
      </c>
      <c r="E1857" s="26" t="str">
        <f>IFERROR(IF(VLOOKUP(Table25[[#This Row],[Contract No.]],Table3[#All],3,FALSE)="","No","Yes"),"")</f>
        <v>Yes</v>
      </c>
      <c r="F1857" s="107" t="str">
        <f>IFERROR(VLOOKUP(Table25[[#This Row],[Contract No.]],Table3[#All],3,FALSE),"")</f>
        <v>NASPO</v>
      </c>
      <c r="G1857" s="107" t="str">
        <f>IFERROR(IF(Table25[[#This Row],[Cooperative Purchase
(Yes/No)]]="Yes","Yes",IF(VLOOKUP(Table25[[#This Row],[Contract No.]],Table3[#All],1,FALSE)=Table25[[#This Row],[Contract No.]],"Yes","No")),"No")</f>
        <v>Yes</v>
      </c>
      <c r="H1857" s="51">
        <f>IFERROR(VLOOKUP(Table25[[#This Row],[Contract No.]],Table3[#All],4,FALSE),"")</f>
        <v>45322</v>
      </c>
      <c r="I1857" s="28">
        <f>IFERROR(IF(AND(MONTH(Table25[[#This Row],[Contract Start Date]])&gt;6,MONTH(Table25[[#This Row],[Contract Start Date]])&lt;=12),YEAR(Table25[[#This Row],[Contract Start Date]])+1,YEAR(Table25[[#This Row],[Contract Start Date]])),"")</f>
        <v>2024</v>
      </c>
      <c r="J1857" s="108">
        <f>Table25[[#This Row],[FY Formula start]]</f>
        <v>2024</v>
      </c>
      <c r="K1857" s="59" t="str">
        <f>"FY"&amp;" "&amp;Table25[[#This Row],[Year Start]]</f>
        <v>FY 2024</v>
      </c>
      <c r="L1857" s="109">
        <f>IFERROR(VLOOKUP(Table25[[#This Row],[Contract No.]],Table3[#All],5,FALSE),"")</f>
        <v>46934</v>
      </c>
      <c r="M1857" s="110">
        <f>IFERROR(IF(Table25[[#This Row],[Contract End Date]]="99/99/9999","No End",IF(AND(MONTH(Table25[[#This Row],[Contract End Date]])&gt;6,MONTH(Table25[[#This Row],[Contract End Date]])&lt;=12),YEAR(Table25[[#This Row],[Contract End Date]])+1,YEAR(Table25[[#This Row],[Contract End Date]]))),"")</f>
        <v>2028</v>
      </c>
      <c r="N1857" s="111">
        <f>Table25[[#This Row],[FY Formula end]]</f>
        <v>2028</v>
      </c>
      <c r="O1857" s="112" t="str">
        <f>IF(Table25[[#This Row],[Year End]]="No End","No End","FY"&amp;" "&amp;Table25[[#This Row],[Year End]])</f>
        <v>FY 2028</v>
      </c>
      <c r="P1857" s="27"/>
      <c r="Q1857" s="104" t="str">
        <f>_xlfn.IFNA(IF($B1857="","",VLOOKUP($B1857,'SWC Towers'!$A:$Q,$Q$2,FALSE)),"")</f>
        <v/>
      </c>
      <c r="R1857" s="106">
        <f>_xlfn.IFNA(IF($B1857="","",VLOOKUP($B1857,'SWC Towers'!$A:$Q,$R$2,FALSE)),"")</f>
        <v>0.2</v>
      </c>
      <c r="S1857" s="106" t="str">
        <f>_xlfn.IFNA(IF($B1857="","",VLOOKUP($B1857,'SWC Towers'!$A:$Q,$S$2,FALSE)),"")</f>
        <v/>
      </c>
      <c r="T1857" s="106" t="str">
        <f>_xlfn.IFNA(IF($B1857="","",VLOOKUP($B1857,'SWC Towers'!$A:$Q,$T$2,FALSE)),"")</f>
        <v/>
      </c>
      <c r="U1857" s="104">
        <f>_xlfn.IFNA(IF($B1857="","",VLOOKUP($B1857,'SWC Towers'!$A:$Q,$U$2,FALSE)),"")</f>
        <v>0.6</v>
      </c>
      <c r="V1857" s="104" t="str">
        <f>_xlfn.IFNA(IF($B1857="","",VLOOKUP($B1857,'SWC Towers'!$A:$Q,$V$2,FALSE)),"")</f>
        <v/>
      </c>
      <c r="W1857" s="104" t="str">
        <f>_xlfn.IFNA(IF($B1857="","",VLOOKUP($B1857,'SWC Towers'!$A:$Q,$W$2,FALSE)),"")</f>
        <v/>
      </c>
      <c r="X1857" s="104" t="str">
        <f>_xlfn.IFNA(IF($B1857="","",VLOOKUP($B1857,'SWC Towers'!$A:$Q,$X$2,FALSE)),"")</f>
        <v/>
      </c>
      <c r="Y1857" s="104" t="str">
        <f>_xlfn.IFNA(IF($B1857="","",VLOOKUP($B1857,'SWC Towers'!$A:$Q,$Y$2,FALSE)),"")</f>
        <v/>
      </c>
      <c r="Z1857" s="104" t="str">
        <f>_xlfn.IFNA(IF($B1857="","",VLOOKUP($B1857,'SWC Towers'!$A:$Q,$Z$2,FALSE)),"")</f>
        <v/>
      </c>
      <c r="AA1857" s="104">
        <f>_xlfn.IFNA(IF($B1857="","",VLOOKUP($B1857,'SWC Towers'!$A:$Q,$AA$2,FALSE)),"")</f>
        <v>0.2</v>
      </c>
      <c r="AB1857" s="106" t="str">
        <f>_xlfn.IFNA(IF($B1857="","",VLOOKUP($B1857,'SWC Towers'!$A:$Q,$AB$2,FALSE)),"")</f>
        <v/>
      </c>
      <c r="AC1857" s="20">
        <f>SUM(Table25[[#This Row],[IT Tower: Application]:[Other/Non-IT ]])</f>
        <v>1</v>
      </c>
      <c r="AD1857" s="67"/>
      <c r="AE1857" s="67"/>
      <c r="AF1857" s="67"/>
      <c r="AG1857" s="67"/>
      <c r="AH1857" s="67"/>
      <c r="AI1857" s="67"/>
      <c r="AJ1857" s="67"/>
      <c r="AK1857" s="67"/>
      <c r="AL1857" s="67"/>
      <c r="AM1857" s="67"/>
      <c r="AN1857" s="67"/>
      <c r="AO1857" s="67"/>
      <c r="AP1857" s="67"/>
      <c r="AQ1857" s="67"/>
      <c r="AR1857" s="67"/>
      <c r="AS1857" s="67"/>
      <c r="AT1857" s="67"/>
      <c r="AU1857" s="67"/>
      <c r="AV1857" s="67"/>
      <c r="AW1857" s="67"/>
      <c r="AX1857" s="67"/>
      <c r="AY1857" s="67"/>
      <c r="AZ1857" s="67"/>
      <c r="BA1857" s="67"/>
      <c r="BB1857" s="113">
        <v>25267</v>
      </c>
      <c r="BC1857" s="113">
        <v>35591</v>
      </c>
      <c r="BD1857" s="113"/>
      <c r="BE1857" s="113"/>
      <c r="BF1857" s="113"/>
      <c r="BG1857" s="113"/>
      <c r="BH1857" s="113"/>
      <c r="BI1857" s="113"/>
      <c r="BJ1857" s="113"/>
      <c r="BK1857" s="113"/>
      <c r="BL1857" s="113"/>
      <c r="BM1857" s="113"/>
      <c r="BN1857" s="113"/>
      <c r="BO1857" s="113"/>
      <c r="BP1857" s="113"/>
      <c r="BQ1857" s="113"/>
      <c r="BR1857" s="113"/>
      <c r="BS1857" s="113"/>
      <c r="BT1857" s="113"/>
      <c r="BU1857" s="113"/>
      <c r="BV1857" s="113"/>
      <c r="BW1857" s="113"/>
      <c r="BX1857" s="113"/>
      <c r="BY1857" s="113"/>
      <c r="BZ1857" s="113"/>
      <c r="CA1857" s="67"/>
      <c r="CB1857" s="113"/>
      <c r="CC1857" s="69">
        <f>SUM(Table25[[#This Row],[Contract Amount FY00]:[Contract Amount FY50]])</f>
        <v>60858</v>
      </c>
      <c r="CD1857" s="114"/>
    </row>
    <row r="1858" spans="1:82" x14ac:dyDescent="0.25">
      <c r="A1858" s="122" t="s">
        <v>2026</v>
      </c>
      <c r="B1858" s="122" t="s">
        <v>3071</v>
      </c>
      <c r="C1858" s="122" t="s">
        <v>276</v>
      </c>
      <c r="E1858" s="26" t="str">
        <f>IFERROR(IF(VLOOKUP(Table25[[#This Row],[Contract No.]],Table3[#All],3,FALSE)="","No","Yes"),"")</f>
        <v>Yes</v>
      </c>
      <c r="F1858" s="107" t="str">
        <f>IFERROR(VLOOKUP(Table25[[#This Row],[Contract No.]],Table3[#All],3,FALSE),"")</f>
        <v>NASPO</v>
      </c>
      <c r="G1858" s="107" t="str">
        <f>IFERROR(IF(Table25[[#This Row],[Cooperative Purchase
(Yes/No)]]="Yes","Yes",IF(VLOOKUP(Table25[[#This Row],[Contract No.]],Table3[#All],1,FALSE)=Table25[[#This Row],[Contract No.]],"Yes","No")),"No")</f>
        <v>Yes</v>
      </c>
      <c r="H1858" s="51">
        <f>IFERROR(VLOOKUP(Table25[[#This Row],[Contract No.]],Table3[#All],4,FALSE),"")</f>
        <v>45322</v>
      </c>
      <c r="I1858" s="28">
        <f>IFERROR(IF(AND(MONTH(Table25[[#This Row],[Contract Start Date]])&gt;6,MONTH(Table25[[#This Row],[Contract Start Date]])&lt;=12),YEAR(Table25[[#This Row],[Contract Start Date]])+1,YEAR(Table25[[#This Row],[Contract Start Date]])),"")</f>
        <v>2024</v>
      </c>
      <c r="J1858" s="108">
        <f>Table25[[#This Row],[FY Formula start]]</f>
        <v>2024</v>
      </c>
      <c r="K1858" s="59" t="str">
        <f>"FY"&amp;" "&amp;Table25[[#This Row],[Year Start]]</f>
        <v>FY 2024</v>
      </c>
      <c r="L1858" s="109">
        <f>IFERROR(VLOOKUP(Table25[[#This Row],[Contract No.]],Table3[#All],5,FALSE),"")</f>
        <v>46934</v>
      </c>
      <c r="M1858" s="110">
        <f>IFERROR(IF(Table25[[#This Row],[Contract End Date]]="99/99/9999","No End",IF(AND(MONTH(Table25[[#This Row],[Contract End Date]])&gt;6,MONTH(Table25[[#This Row],[Contract End Date]])&lt;=12),YEAR(Table25[[#This Row],[Contract End Date]])+1,YEAR(Table25[[#This Row],[Contract End Date]]))),"")</f>
        <v>2028</v>
      </c>
      <c r="N1858" s="111">
        <f>Table25[[#This Row],[FY Formula end]]</f>
        <v>2028</v>
      </c>
      <c r="O1858" s="112" t="str">
        <f>IF(Table25[[#This Row],[Year End]]="No End","No End","FY"&amp;" "&amp;Table25[[#This Row],[Year End]])</f>
        <v>FY 2028</v>
      </c>
      <c r="P1858" s="27"/>
      <c r="Q1858" s="104" t="str">
        <f>_xlfn.IFNA(IF($B1858="","",VLOOKUP($B1858,'SWC Towers'!$A:$Q,$Q$2,FALSE)),"")</f>
        <v/>
      </c>
      <c r="R1858" s="106">
        <f>_xlfn.IFNA(IF($B1858="","",VLOOKUP($B1858,'SWC Towers'!$A:$Q,$R$2,FALSE)),"")</f>
        <v>0.2</v>
      </c>
      <c r="S1858" s="106" t="str">
        <f>_xlfn.IFNA(IF($B1858="","",VLOOKUP($B1858,'SWC Towers'!$A:$Q,$S$2,FALSE)),"")</f>
        <v/>
      </c>
      <c r="T1858" s="106" t="str">
        <f>_xlfn.IFNA(IF($B1858="","",VLOOKUP($B1858,'SWC Towers'!$A:$Q,$T$2,FALSE)),"")</f>
        <v/>
      </c>
      <c r="U1858" s="104">
        <f>_xlfn.IFNA(IF($B1858="","",VLOOKUP($B1858,'SWC Towers'!$A:$Q,$U$2,FALSE)),"")</f>
        <v>0.6</v>
      </c>
      <c r="V1858" s="104" t="str">
        <f>_xlfn.IFNA(IF($B1858="","",VLOOKUP($B1858,'SWC Towers'!$A:$Q,$V$2,FALSE)),"")</f>
        <v/>
      </c>
      <c r="W1858" s="104" t="str">
        <f>_xlfn.IFNA(IF($B1858="","",VLOOKUP($B1858,'SWC Towers'!$A:$Q,$W$2,FALSE)),"")</f>
        <v/>
      </c>
      <c r="X1858" s="104" t="str">
        <f>_xlfn.IFNA(IF($B1858="","",VLOOKUP($B1858,'SWC Towers'!$A:$Q,$X$2,FALSE)),"")</f>
        <v/>
      </c>
      <c r="Y1858" s="104" t="str">
        <f>_xlfn.IFNA(IF($B1858="","",VLOOKUP($B1858,'SWC Towers'!$A:$Q,$Y$2,FALSE)),"")</f>
        <v/>
      </c>
      <c r="Z1858" s="104" t="str">
        <f>_xlfn.IFNA(IF($B1858="","",VLOOKUP($B1858,'SWC Towers'!$A:$Q,$Z$2,FALSE)),"")</f>
        <v/>
      </c>
      <c r="AA1858" s="104">
        <f>_xlfn.IFNA(IF($B1858="","",VLOOKUP($B1858,'SWC Towers'!$A:$Q,$AA$2,FALSE)),"")</f>
        <v>0.2</v>
      </c>
      <c r="AB1858" s="106" t="str">
        <f>_xlfn.IFNA(IF($B1858="","",VLOOKUP($B1858,'SWC Towers'!$A:$Q,$AB$2,FALSE)),"")</f>
        <v/>
      </c>
      <c r="AC1858" s="20">
        <f>SUM(Table25[[#This Row],[IT Tower: Application]:[Other/Non-IT ]])</f>
        <v>1</v>
      </c>
      <c r="AD1858" s="67"/>
      <c r="AE1858" s="67"/>
      <c r="AF1858" s="67"/>
      <c r="AG1858" s="67"/>
      <c r="AH1858" s="67"/>
      <c r="AI1858" s="67"/>
      <c r="AJ1858" s="67"/>
      <c r="AK1858" s="67"/>
      <c r="AL1858" s="67"/>
      <c r="AM1858" s="67"/>
      <c r="AN1858" s="67"/>
      <c r="AO1858" s="67"/>
      <c r="AP1858" s="67"/>
      <c r="AQ1858" s="67"/>
      <c r="AR1858" s="67"/>
      <c r="AS1858" s="67"/>
      <c r="AT1858" s="67"/>
      <c r="AU1858" s="67"/>
      <c r="AV1858" s="67"/>
      <c r="AW1858" s="67"/>
      <c r="AX1858" s="67"/>
      <c r="AY1858" s="67"/>
      <c r="AZ1858" s="67"/>
      <c r="BA1858" s="67"/>
      <c r="BB1858" s="113"/>
      <c r="BC1858" s="113">
        <v>321912</v>
      </c>
      <c r="BD1858" s="113"/>
      <c r="BE1858" s="113"/>
      <c r="BF1858" s="113"/>
      <c r="BG1858" s="113"/>
      <c r="BH1858" s="113"/>
      <c r="BI1858" s="113"/>
      <c r="BJ1858" s="113"/>
      <c r="BK1858" s="113"/>
      <c r="BL1858" s="113"/>
      <c r="BM1858" s="113"/>
      <c r="BN1858" s="113"/>
      <c r="BO1858" s="113"/>
      <c r="BP1858" s="113"/>
      <c r="BQ1858" s="113"/>
      <c r="BR1858" s="113"/>
      <c r="BS1858" s="113"/>
      <c r="BT1858" s="113"/>
      <c r="BU1858" s="113"/>
      <c r="BV1858" s="113"/>
      <c r="BW1858" s="113"/>
      <c r="BX1858" s="113"/>
      <c r="BY1858" s="113"/>
      <c r="BZ1858" s="113"/>
      <c r="CA1858" s="67"/>
      <c r="CB1858" s="113"/>
      <c r="CC1858" s="69">
        <f>SUM(Table25[[#This Row],[Contract Amount FY00]:[Contract Amount FY50]])</f>
        <v>321912</v>
      </c>
      <c r="CD1858" s="114"/>
    </row>
    <row r="1859" spans="1:82" x14ac:dyDescent="0.25">
      <c r="A1859" s="122" t="s">
        <v>2026</v>
      </c>
      <c r="B1859" s="122" t="s">
        <v>3071</v>
      </c>
      <c r="C1859" s="122" t="s">
        <v>375</v>
      </c>
      <c r="E1859" s="26" t="str">
        <f>IFERROR(IF(VLOOKUP(Table25[[#This Row],[Contract No.]],Table3[#All],3,FALSE)="","No","Yes"),"")</f>
        <v>Yes</v>
      </c>
      <c r="F1859" s="107" t="str">
        <f>IFERROR(VLOOKUP(Table25[[#This Row],[Contract No.]],Table3[#All],3,FALSE),"")</f>
        <v>NASPO</v>
      </c>
      <c r="G1859" s="107" t="str">
        <f>IFERROR(IF(Table25[[#This Row],[Cooperative Purchase
(Yes/No)]]="Yes","Yes",IF(VLOOKUP(Table25[[#This Row],[Contract No.]],Table3[#All],1,FALSE)=Table25[[#This Row],[Contract No.]],"Yes","No")),"No")</f>
        <v>Yes</v>
      </c>
      <c r="H1859" s="51">
        <f>IFERROR(VLOOKUP(Table25[[#This Row],[Contract No.]],Table3[#All],4,FALSE),"")</f>
        <v>45322</v>
      </c>
      <c r="I1859" s="28">
        <f>IFERROR(IF(AND(MONTH(Table25[[#This Row],[Contract Start Date]])&gt;6,MONTH(Table25[[#This Row],[Contract Start Date]])&lt;=12),YEAR(Table25[[#This Row],[Contract Start Date]])+1,YEAR(Table25[[#This Row],[Contract Start Date]])),"")</f>
        <v>2024</v>
      </c>
      <c r="J1859" s="108">
        <f>Table25[[#This Row],[FY Formula start]]</f>
        <v>2024</v>
      </c>
      <c r="K1859" s="59" t="str">
        <f>"FY"&amp;" "&amp;Table25[[#This Row],[Year Start]]</f>
        <v>FY 2024</v>
      </c>
      <c r="L1859" s="109">
        <f>IFERROR(VLOOKUP(Table25[[#This Row],[Contract No.]],Table3[#All],5,FALSE),"")</f>
        <v>46934</v>
      </c>
      <c r="M1859" s="110">
        <f>IFERROR(IF(Table25[[#This Row],[Contract End Date]]="99/99/9999","No End",IF(AND(MONTH(Table25[[#This Row],[Contract End Date]])&gt;6,MONTH(Table25[[#This Row],[Contract End Date]])&lt;=12),YEAR(Table25[[#This Row],[Contract End Date]])+1,YEAR(Table25[[#This Row],[Contract End Date]]))),"")</f>
        <v>2028</v>
      </c>
      <c r="N1859" s="111">
        <f>Table25[[#This Row],[FY Formula end]]</f>
        <v>2028</v>
      </c>
      <c r="O1859" s="112" t="str">
        <f>IF(Table25[[#This Row],[Year End]]="No End","No End","FY"&amp;" "&amp;Table25[[#This Row],[Year End]])</f>
        <v>FY 2028</v>
      </c>
      <c r="P1859" s="27"/>
      <c r="Q1859" s="104" t="str">
        <f>_xlfn.IFNA(IF($B1859="","",VLOOKUP($B1859,'SWC Towers'!$A:$Q,$Q$2,FALSE)),"")</f>
        <v/>
      </c>
      <c r="R1859" s="106">
        <f>_xlfn.IFNA(IF($B1859="","",VLOOKUP($B1859,'SWC Towers'!$A:$Q,$R$2,FALSE)),"")</f>
        <v>0.2</v>
      </c>
      <c r="S1859" s="106" t="str">
        <f>_xlfn.IFNA(IF($B1859="","",VLOOKUP($B1859,'SWC Towers'!$A:$Q,$S$2,FALSE)),"")</f>
        <v/>
      </c>
      <c r="T1859" s="106" t="str">
        <f>_xlfn.IFNA(IF($B1859="","",VLOOKUP($B1859,'SWC Towers'!$A:$Q,$T$2,FALSE)),"")</f>
        <v/>
      </c>
      <c r="U1859" s="104">
        <f>_xlfn.IFNA(IF($B1859="","",VLOOKUP($B1859,'SWC Towers'!$A:$Q,$U$2,FALSE)),"")</f>
        <v>0.6</v>
      </c>
      <c r="V1859" s="104" t="str">
        <f>_xlfn.IFNA(IF($B1859="","",VLOOKUP($B1859,'SWC Towers'!$A:$Q,$V$2,FALSE)),"")</f>
        <v/>
      </c>
      <c r="W1859" s="104" t="str">
        <f>_xlfn.IFNA(IF($B1859="","",VLOOKUP($B1859,'SWC Towers'!$A:$Q,$W$2,FALSE)),"")</f>
        <v/>
      </c>
      <c r="X1859" s="104" t="str">
        <f>_xlfn.IFNA(IF($B1859="","",VLOOKUP($B1859,'SWC Towers'!$A:$Q,$X$2,FALSE)),"")</f>
        <v/>
      </c>
      <c r="Y1859" s="104" t="str">
        <f>_xlfn.IFNA(IF($B1859="","",VLOOKUP($B1859,'SWC Towers'!$A:$Q,$Y$2,FALSE)),"")</f>
        <v/>
      </c>
      <c r="Z1859" s="104" t="str">
        <f>_xlfn.IFNA(IF($B1859="","",VLOOKUP($B1859,'SWC Towers'!$A:$Q,$Z$2,FALSE)),"")</f>
        <v/>
      </c>
      <c r="AA1859" s="104">
        <f>_xlfn.IFNA(IF($B1859="","",VLOOKUP($B1859,'SWC Towers'!$A:$Q,$AA$2,FALSE)),"")</f>
        <v>0.2</v>
      </c>
      <c r="AB1859" s="106" t="str">
        <f>_xlfn.IFNA(IF($B1859="","",VLOOKUP($B1859,'SWC Towers'!$A:$Q,$AB$2,FALSE)),"")</f>
        <v/>
      </c>
      <c r="AC1859" s="20">
        <f>SUM(Table25[[#This Row],[IT Tower: Application]:[Other/Non-IT ]])</f>
        <v>1</v>
      </c>
      <c r="AD1859" s="67"/>
      <c r="AE1859" s="67"/>
      <c r="AF1859" s="67"/>
      <c r="AG1859" s="67"/>
      <c r="AH1859" s="67"/>
      <c r="AI1859" s="67"/>
      <c r="AJ1859" s="67"/>
      <c r="AK1859" s="67"/>
      <c r="AL1859" s="67"/>
      <c r="AM1859" s="67"/>
      <c r="AN1859" s="67"/>
      <c r="AO1859" s="67"/>
      <c r="AP1859" s="67"/>
      <c r="AQ1859" s="67"/>
      <c r="AR1859" s="67"/>
      <c r="AS1859" s="67"/>
      <c r="AT1859" s="67"/>
      <c r="AU1859" s="67"/>
      <c r="AV1859" s="67"/>
      <c r="AW1859" s="67"/>
      <c r="AX1859" s="67"/>
      <c r="AY1859" s="67"/>
      <c r="AZ1859" s="67"/>
      <c r="BA1859" s="67"/>
      <c r="BB1859" s="113">
        <v>0</v>
      </c>
      <c r="BC1859" s="113">
        <v>128</v>
      </c>
      <c r="BD1859" s="113"/>
      <c r="BE1859" s="113"/>
      <c r="BF1859" s="113"/>
      <c r="BG1859" s="113"/>
      <c r="BH1859" s="113"/>
      <c r="BI1859" s="113"/>
      <c r="BJ1859" s="113"/>
      <c r="BK1859" s="113"/>
      <c r="BL1859" s="113"/>
      <c r="BM1859" s="113"/>
      <c r="BN1859" s="113"/>
      <c r="BO1859" s="113"/>
      <c r="BP1859" s="113"/>
      <c r="BQ1859" s="113"/>
      <c r="BR1859" s="113"/>
      <c r="BS1859" s="113"/>
      <c r="BT1859" s="113"/>
      <c r="BU1859" s="113"/>
      <c r="BV1859" s="113"/>
      <c r="BW1859" s="113"/>
      <c r="BX1859" s="113"/>
      <c r="BY1859" s="113"/>
      <c r="BZ1859" s="113"/>
      <c r="CA1859" s="67"/>
      <c r="CB1859" s="113"/>
      <c r="CC1859" s="69">
        <f>SUM(Table25[[#This Row],[Contract Amount FY00]:[Contract Amount FY50]])</f>
        <v>128</v>
      </c>
      <c r="CD1859" s="114"/>
    </row>
    <row r="1860" spans="1:82" x14ac:dyDescent="0.25">
      <c r="A1860" s="122" t="s">
        <v>2026</v>
      </c>
      <c r="B1860" s="122" t="s">
        <v>3071</v>
      </c>
      <c r="C1860" s="122" t="s">
        <v>383</v>
      </c>
      <c r="E1860" s="26" t="str">
        <f>IFERROR(IF(VLOOKUP(Table25[[#This Row],[Contract No.]],Table3[#All],3,FALSE)="","No","Yes"),"")</f>
        <v>Yes</v>
      </c>
      <c r="F1860" s="107" t="str">
        <f>IFERROR(VLOOKUP(Table25[[#This Row],[Contract No.]],Table3[#All],3,FALSE),"")</f>
        <v>NASPO</v>
      </c>
      <c r="G1860" s="107" t="str">
        <f>IFERROR(IF(Table25[[#This Row],[Cooperative Purchase
(Yes/No)]]="Yes","Yes",IF(VLOOKUP(Table25[[#This Row],[Contract No.]],Table3[#All],1,FALSE)=Table25[[#This Row],[Contract No.]],"Yes","No")),"No")</f>
        <v>Yes</v>
      </c>
      <c r="H1860" s="51">
        <f>IFERROR(VLOOKUP(Table25[[#This Row],[Contract No.]],Table3[#All],4,FALSE),"")</f>
        <v>45322</v>
      </c>
      <c r="I1860" s="28">
        <f>IFERROR(IF(AND(MONTH(Table25[[#This Row],[Contract Start Date]])&gt;6,MONTH(Table25[[#This Row],[Contract Start Date]])&lt;=12),YEAR(Table25[[#This Row],[Contract Start Date]])+1,YEAR(Table25[[#This Row],[Contract Start Date]])),"")</f>
        <v>2024</v>
      </c>
      <c r="J1860" s="108">
        <f>Table25[[#This Row],[FY Formula start]]</f>
        <v>2024</v>
      </c>
      <c r="K1860" s="59" t="str">
        <f>"FY"&amp;" "&amp;Table25[[#This Row],[Year Start]]</f>
        <v>FY 2024</v>
      </c>
      <c r="L1860" s="109">
        <f>IFERROR(VLOOKUP(Table25[[#This Row],[Contract No.]],Table3[#All],5,FALSE),"")</f>
        <v>46934</v>
      </c>
      <c r="M1860" s="110">
        <f>IFERROR(IF(Table25[[#This Row],[Contract End Date]]="99/99/9999","No End",IF(AND(MONTH(Table25[[#This Row],[Contract End Date]])&gt;6,MONTH(Table25[[#This Row],[Contract End Date]])&lt;=12),YEAR(Table25[[#This Row],[Contract End Date]])+1,YEAR(Table25[[#This Row],[Contract End Date]]))),"")</f>
        <v>2028</v>
      </c>
      <c r="N1860" s="111">
        <f>Table25[[#This Row],[FY Formula end]]</f>
        <v>2028</v>
      </c>
      <c r="O1860" s="112" t="str">
        <f>IF(Table25[[#This Row],[Year End]]="No End","No End","FY"&amp;" "&amp;Table25[[#This Row],[Year End]])</f>
        <v>FY 2028</v>
      </c>
      <c r="P1860" s="27"/>
      <c r="Q1860" s="104" t="str">
        <f>_xlfn.IFNA(IF($B1860="","",VLOOKUP($B1860,'SWC Towers'!$A:$Q,$Q$2,FALSE)),"")</f>
        <v/>
      </c>
      <c r="R1860" s="106">
        <f>_xlfn.IFNA(IF($B1860="","",VLOOKUP($B1860,'SWC Towers'!$A:$Q,$R$2,FALSE)),"")</f>
        <v>0.2</v>
      </c>
      <c r="S1860" s="106" t="str">
        <f>_xlfn.IFNA(IF($B1860="","",VLOOKUP($B1860,'SWC Towers'!$A:$Q,$S$2,FALSE)),"")</f>
        <v/>
      </c>
      <c r="T1860" s="106" t="str">
        <f>_xlfn.IFNA(IF($B1860="","",VLOOKUP($B1860,'SWC Towers'!$A:$Q,$T$2,FALSE)),"")</f>
        <v/>
      </c>
      <c r="U1860" s="104">
        <f>_xlfn.IFNA(IF($B1860="","",VLOOKUP($B1860,'SWC Towers'!$A:$Q,$U$2,FALSE)),"")</f>
        <v>0.6</v>
      </c>
      <c r="V1860" s="104" t="str">
        <f>_xlfn.IFNA(IF($B1860="","",VLOOKUP($B1860,'SWC Towers'!$A:$Q,$V$2,FALSE)),"")</f>
        <v/>
      </c>
      <c r="W1860" s="104" t="str">
        <f>_xlfn.IFNA(IF($B1860="","",VLOOKUP($B1860,'SWC Towers'!$A:$Q,$W$2,FALSE)),"")</f>
        <v/>
      </c>
      <c r="X1860" s="104" t="str">
        <f>_xlfn.IFNA(IF($B1860="","",VLOOKUP($B1860,'SWC Towers'!$A:$Q,$X$2,FALSE)),"")</f>
        <v/>
      </c>
      <c r="Y1860" s="104" t="str">
        <f>_xlfn.IFNA(IF($B1860="","",VLOOKUP($B1860,'SWC Towers'!$A:$Q,$Y$2,FALSE)),"")</f>
        <v/>
      </c>
      <c r="Z1860" s="104" t="str">
        <f>_xlfn.IFNA(IF($B1860="","",VLOOKUP($B1860,'SWC Towers'!$A:$Q,$Z$2,FALSE)),"")</f>
        <v/>
      </c>
      <c r="AA1860" s="104">
        <f>_xlfn.IFNA(IF($B1860="","",VLOOKUP($B1860,'SWC Towers'!$A:$Q,$AA$2,FALSE)),"")</f>
        <v>0.2</v>
      </c>
      <c r="AB1860" s="106" t="str">
        <f>_xlfn.IFNA(IF($B1860="","",VLOOKUP($B1860,'SWC Towers'!$A:$Q,$AB$2,FALSE)),"")</f>
        <v/>
      </c>
      <c r="AC1860" s="20">
        <f>SUM(Table25[[#This Row],[IT Tower: Application]:[Other/Non-IT ]])</f>
        <v>1</v>
      </c>
      <c r="AD1860" s="67"/>
      <c r="AE1860" s="67"/>
      <c r="AF1860" s="67"/>
      <c r="AG1860" s="67"/>
      <c r="AH1860" s="67"/>
      <c r="AI1860" s="67"/>
      <c r="AJ1860" s="67"/>
      <c r="AK1860" s="67"/>
      <c r="AL1860" s="67"/>
      <c r="AM1860" s="67"/>
      <c r="AN1860" s="67"/>
      <c r="AO1860" s="67"/>
      <c r="AP1860" s="67"/>
      <c r="AQ1860" s="67"/>
      <c r="AR1860" s="67"/>
      <c r="AS1860" s="67"/>
      <c r="AT1860" s="67"/>
      <c r="AU1860" s="67"/>
      <c r="AV1860" s="67"/>
      <c r="AW1860" s="67"/>
      <c r="AX1860" s="67"/>
      <c r="AY1860" s="67"/>
      <c r="AZ1860" s="67"/>
      <c r="BA1860" s="67"/>
      <c r="BB1860" s="113">
        <v>0</v>
      </c>
      <c r="BC1860" s="113">
        <v>372799</v>
      </c>
      <c r="BD1860" s="113"/>
      <c r="BE1860" s="113"/>
      <c r="BF1860" s="113"/>
      <c r="BG1860" s="113"/>
      <c r="BH1860" s="113"/>
      <c r="BI1860" s="113"/>
      <c r="BJ1860" s="113"/>
      <c r="BK1860" s="113"/>
      <c r="BL1860" s="113"/>
      <c r="BM1860" s="113"/>
      <c r="BN1860" s="113"/>
      <c r="BO1860" s="113"/>
      <c r="BP1860" s="113"/>
      <c r="BQ1860" s="113"/>
      <c r="BR1860" s="113"/>
      <c r="BS1860" s="113"/>
      <c r="BT1860" s="113"/>
      <c r="BU1860" s="113"/>
      <c r="BV1860" s="113"/>
      <c r="BW1860" s="113"/>
      <c r="BX1860" s="113"/>
      <c r="BY1860" s="113"/>
      <c r="BZ1860" s="113"/>
      <c r="CA1860" s="67"/>
      <c r="CB1860" s="113"/>
      <c r="CC1860" s="69">
        <f>SUM(Table25[[#This Row],[Contract Amount FY00]:[Contract Amount FY50]])</f>
        <v>372799</v>
      </c>
      <c r="CD1860" s="114"/>
    </row>
    <row r="1861" spans="1:82" x14ac:dyDescent="0.25">
      <c r="A1861" s="122" t="s">
        <v>2026</v>
      </c>
      <c r="B1861" s="122" t="s">
        <v>2245</v>
      </c>
      <c r="C1861" s="122" t="s">
        <v>3131</v>
      </c>
      <c r="E1861" s="26" t="str">
        <f>IFERROR(IF(VLOOKUP(Table25[[#This Row],[Contract No.]],Table3[#All],3,FALSE)="","No","Yes"),"")</f>
        <v>No</v>
      </c>
      <c r="F1861" s="107" t="str">
        <f>IFERROR(VLOOKUP(Table25[[#This Row],[Contract No.]],Table3[#All],3,FALSE),"")</f>
        <v/>
      </c>
      <c r="G1861" s="107" t="str">
        <f>IFERROR(IF(Table25[[#This Row],[Cooperative Purchase
(Yes/No)]]="Yes","Yes",IF(VLOOKUP(Table25[[#This Row],[Contract No.]],Table3[#All],1,FALSE)=Table25[[#This Row],[Contract No.]],"Yes","No")),"No")</f>
        <v>Yes</v>
      </c>
      <c r="H1861" s="51">
        <f>IFERROR(VLOOKUP(Table25[[#This Row],[Contract No.]],Table3[#All],4,FALSE),"")</f>
        <v>43952</v>
      </c>
      <c r="I1861" s="28">
        <f>IFERROR(IF(AND(MONTH(Table25[[#This Row],[Contract Start Date]])&gt;6,MONTH(Table25[[#This Row],[Contract Start Date]])&lt;=12),YEAR(Table25[[#This Row],[Contract Start Date]])+1,YEAR(Table25[[#This Row],[Contract Start Date]])),"")</f>
        <v>2020</v>
      </c>
      <c r="J1861" s="108">
        <f>Table25[[#This Row],[FY Formula start]]</f>
        <v>2020</v>
      </c>
      <c r="K1861" s="59" t="str">
        <f>"FY"&amp;" "&amp;Table25[[#This Row],[Year Start]]</f>
        <v>FY 2020</v>
      </c>
      <c r="L1861" s="109">
        <f>IFERROR(VLOOKUP(Table25[[#This Row],[Contract No.]],Table3[#All],5,FALSE),"")</f>
        <v>46203</v>
      </c>
      <c r="M1861" s="110">
        <f>IFERROR(IF(Table25[[#This Row],[Contract End Date]]="99/99/9999","No End",IF(AND(MONTH(Table25[[#This Row],[Contract End Date]])&gt;6,MONTH(Table25[[#This Row],[Contract End Date]])&lt;=12),YEAR(Table25[[#This Row],[Contract End Date]])+1,YEAR(Table25[[#This Row],[Contract End Date]]))),"")</f>
        <v>2026</v>
      </c>
      <c r="N1861" s="111">
        <f>Table25[[#This Row],[FY Formula end]]</f>
        <v>2026</v>
      </c>
      <c r="O1861" s="112" t="str">
        <f>IF(Table25[[#This Row],[Year End]]="No End","No End","FY"&amp;" "&amp;Table25[[#This Row],[Year End]])</f>
        <v>FY 2026</v>
      </c>
      <c r="P1861" s="27"/>
      <c r="Q1861" s="104" t="str">
        <f>_xlfn.IFNA(IF($B1861="","",VLOOKUP($B1861,'SWC Towers'!$A:$Q,$Q$2,FALSE)),"")</f>
        <v/>
      </c>
      <c r="R1861" s="106" t="str">
        <f>_xlfn.IFNA(IF($B1861="","",VLOOKUP($B1861,'SWC Towers'!$A:$Q,$R$2,FALSE)),"")</f>
        <v/>
      </c>
      <c r="S1861" s="106" t="str">
        <f>_xlfn.IFNA(IF($B1861="","",VLOOKUP($B1861,'SWC Towers'!$A:$Q,$S$2,FALSE)),"")</f>
        <v/>
      </c>
      <c r="T1861" s="106" t="str">
        <f>_xlfn.IFNA(IF($B1861="","",VLOOKUP($B1861,'SWC Towers'!$A:$Q,$T$2,FALSE)),"")</f>
        <v/>
      </c>
      <c r="U1861" s="104">
        <f>_xlfn.IFNA(IF($B1861="","",VLOOKUP($B1861,'SWC Towers'!$A:$Q,$U$2,FALSE)),"")</f>
        <v>0.1</v>
      </c>
      <c r="V1861" s="104" t="str">
        <f>_xlfn.IFNA(IF($B1861="","",VLOOKUP($B1861,'SWC Towers'!$A:$Q,$V$2,FALSE)),"")</f>
        <v/>
      </c>
      <c r="W1861" s="104" t="str">
        <f>_xlfn.IFNA(IF($B1861="","",VLOOKUP($B1861,'SWC Towers'!$A:$Q,$W$2,FALSE)),"")</f>
        <v/>
      </c>
      <c r="X1861" s="104" t="str">
        <f>_xlfn.IFNA(IF($B1861="","",VLOOKUP($B1861,'SWC Towers'!$A:$Q,$X$2,FALSE)),"")</f>
        <v/>
      </c>
      <c r="Y1861" s="104" t="str">
        <f>_xlfn.IFNA(IF($B1861="","",VLOOKUP($B1861,'SWC Towers'!$A:$Q,$Y$2,FALSE)),"")</f>
        <v/>
      </c>
      <c r="Z1861" s="104" t="str">
        <f>_xlfn.IFNA(IF($B1861="","",VLOOKUP($B1861,'SWC Towers'!$A:$Q,$Z$2,FALSE)),"")</f>
        <v/>
      </c>
      <c r="AA1861" s="104" t="str">
        <f>_xlfn.IFNA(IF($B1861="","",VLOOKUP($B1861,'SWC Towers'!$A:$Q,$AA$2,FALSE)),"")</f>
        <v/>
      </c>
      <c r="AB1861" s="106">
        <f>_xlfn.IFNA(IF($B1861="","",VLOOKUP($B1861,'SWC Towers'!$A:$Q,$AB$2,FALSE)),"")</f>
        <v>0.9</v>
      </c>
      <c r="AC1861" s="20">
        <f>SUM(Table25[[#This Row],[IT Tower: Application]:[Other/Non-IT ]])</f>
        <v>1</v>
      </c>
      <c r="AD1861" s="67"/>
      <c r="AE1861" s="67"/>
      <c r="AF1861" s="67"/>
      <c r="AG1861" s="67"/>
      <c r="AH1861" s="67"/>
      <c r="AI1861" s="67"/>
      <c r="AJ1861" s="67"/>
      <c r="AK1861" s="67"/>
      <c r="AL1861" s="67"/>
      <c r="AM1861" s="67"/>
      <c r="AN1861" s="67"/>
      <c r="AO1861" s="67"/>
      <c r="AP1861" s="67"/>
      <c r="AQ1861" s="67"/>
      <c r="AR1861" s="67"/>
      <c r="AS1861" s="67"/>
      <c r="AT1861" s="67"/>
      <c r="AU1861" s="67"/>
      <c r="AV1861" s="67"/>
      <c r="AW1861" s="67"/>
      <c r="AX1861" s="67"/>
      <c r="AY1861" s="67"/>
      <c r="AZ1861" s="67">
        <v>0</v>
      </c>
      <c r="BA1861" s="67">
        <v>45585</v>
      </c>
      <c r="BB1861" s="113">
        <v>34048</v>
      </c>
      <c r="BC1861" s="113">
        <v>24929</v>
      </c>
      <c r="BD1861" s="113"/>
      <c r="BE1861" s="113"/>
      <c r="BF1861" s="113"/>
      <c r="BG1861" s="113"/>
      <c r="BH1861" s="113"/>
      <c r="BI1861" s="113"/>
      <c r="BJ1861" s="113"/>
      <c r="BK1861" s="113"/>
      <c r="BL1861" s="113"/>
      <c r="BM1861" s="113"/>
      <c r="BN1861" s="113"/>
      <c r="BO1861" s="113"/>
      <c r="BP1861" s="113"/>
      <c r="BQ1861" s="113"/>
      <c r="BR1861" s="113"/>
      <c r="BS1861" s="113"/>
      <c r="BT1861" s="113"/>
      <c r="BU1861" s="113"/>
      <c r="BV1861" s="113"/>
      <c r="BW1861" s="113"/>
      <c r="BX1861" s="113"/>
      <c r="BY1861" s="113"/>
      <c r="BZ1861" s="113"/>
      <c r="CA1861" s="67"/>
      <c r="CB1861" s="113"/>
      <c r="CC1861" s="69">
        <f>SUM(Table25[[#This Row],[Contract Amount FY00]:[Contract Amount FY50]])</f>
        <v>104562</v>
      </c>
      <c r="CD1861" s="114"/>
    </row>
    <row r="1862" spans="1:82" x14ac:dyDescent="0.25">
      <c r="A1862" s="122" t="s">
        <v>2026</v>
      </c>
      <c r="B1862" s="122" t="s">
        <v>2245</v>
      </c>
      <c r="C1862" s="122" t="s">
        <v>3192</v>
      </c>
      <c r="E1862" s="26" t="str">
        <f>IFERROR(IF(VLOOKUP(Table25[[#This Row],[Contract No.]],Table3[#All],3,FALSE)="","No","Yes"),"")</f>
        <v>No</v>
      </c>
      <c r="F1862" s="107" t="str">
        <f>IFERROR(VLOOKUP(Table25[[#This Row],[Contract No.]],Table3[#All],3,FALSE),"")</f>
        <v/>
      </c>
      <c r="G1862" s="107" t="str">
        <f>IFERROR(IF(Table25[[#This Row],[Cooperative Purchase
(Yes/No)]]="Yes","Yes",IF(VLOOKUP(Table25[[#This Row],[Contract No.]],Table3[#All],1,FALSE)=Table25[[#This Row],[Contract No.]],"Yes","No")),"No")</f>
        <v>Yes</v>
      </c>
      <c r="H1862" s="51">
        <f>IFERROR(VLOOKUP(Table25[[#This Row],[Contract No.]],Table3[#All],4,FALSE),"")</f>
        <v>43952</v>
      </c>
      <c r="I1862" s="28">
        <f>IFERROR(IF(AND(MONTH(Table25[[#This Row],[Contract Start Date]])&gt;6,MONTH(Table25[[#This Row],[Contract Start Date]])&lt;=12),YEAR(Table25[[#This Row],[Contract Start Date]])+1,YEAR(Table25[[#This Row],[Contract Start Date]])),"")</f>
        <v>2020</v>
      </c>
      <c r="J1862" s="108">
        <f>Table25[[#This Row],[FY Formula start]]</f>
        <v>2020</v>
      </c>
      <c r="K1862" s="59" t="str">
        <f>"FY"&amp;" "&amp;Table25[[#This Row],[Year Start]]</f>
        <v>FY 2020</v>
      </c>
      <c r="L1862" s="109">
        <f>IFERROR(VLOOKUP(Table25[[#This Row],[Contract No.]],Table3[#All],5,FALSE),"")</f>
        <v>46203</v>
      </c>
      <c r="M1862" s="110">
        <f>IFERROR(IF(Table25[[#This Row],[Contract End Date]]="99/99/9999","No End",IF(AND(MONTH(Table25[[#This Row],[Contract End Date]])&gt;6,MONTH(Table25[[#This Row],[Contract End Date]])&lt;=12),YEAR(Table25[[#This Row],[Contract End Date]])+1,YEAR(Table25[[#This Row],[Contract End Date]]))),"")</f>
        <v>2026</v>
      </c>
      <c r="N1862" s="111">
        <f>Table25[[#This Row],[FY Formula end]]</f>
        <v>2026</v>
      </c>
      <c r="O1862" s="112" t="str">
        <f>IF(Table25[[#This Row],[Year End]]="No End","No End","FY"&amp;" "&amp;Table25[[#This Row],[Year End]])</f>
        <v>FY 2026</v>
      </c>
      <c r="P1862" s="27"/>
      <c r="Q1862" s="104" t="str">
        <f>_xlfn.IFNA(IF($B1862="","",VLOOKUP($B1862,'SWC Towers'!$A:$Q,$Q$2,FALSE)),"")</f>
        <v/>
      </c>
      <c r="R1862" s="106" t="str">
        <f>_xlfn.IFNA(IF($B1862="","",VLOOKUP($B1862,'SWC Towers'!$A:$Q,$R$2,FALSE)),"")</f>
        <v/>
      </c>
      <c r="S1862" s="106" t="str">
        <f>_xlfn.IFNA(IF($B1862="","",VLOOKUP($B1862,'SWC Towers'!$A:$Q,$S$2,FALSE)),"")</f>
        <v/>
      </c>
      <c r="T1862" s="106" t="str">
        <f>_xlfn.IFNA(IF($B1862="","",VLOOKUP($B1862,'SWC Towers'!$A:$Q,$T$2,FALSE)),"")</f>
        <v/>
      </c>
      <c r="U1862" s="104">
        <f>_xlfn.IFNA(IF($B1862="","",VLOOKUP($B1862,'SWC Towers'!$A:$Q,$U$2,FALSE)),"")</f>
        <v>0.1</v>
      </c>
      <c r="V1862" s="104" t="str">
        <f>_xlfn.IFNA(IF($B1862="","",VLOOKUP($B1862,'SWC Towers'!$A:$Q,$V$2,FALSE)),"")</f>
        <v/>
      </c>
      <c r="W1862" s="104" t="str">
        <f>_xlfn.IFNA(IF($B1862="","",VLOOKUP($B1862,'SWC Towers'!$A:$Q,$W$2,FALSE)),"")</f>
        <v/>
      </c>
      <c r="X1862" s="104" t="str">
        <f>_xlfn.IFNA(IF($B1862="","",VLOOKUP($B1862,'SWC Towers'!$A:$Q,$X$2,FALSE)),"")</f>
        <v/>
      </c>
      <c r="Y1862" s="104" t="str">
        <f>_xlfn.IFNA(IF($B1862="","",VLOOKUP($B1862,'SWC Towers'!$A:$Q,$Y$2,FALSE)),"")</f>
        <v/>
      </c>
      <c r="Z1862" s="104" t="str">
        <f>_xlfn.IFNA(IF($B1862="","",VLOOKUP($B1862,'SWC Towers'!$A:$Q,$Z$2,FALSE)),"")</f>
        <v/>
      </c>
      <c r="AA1862" s="104" t="str">
        <f>_xlfn.IFNA(IF($B1862="","",VLOOKUP($B1862,'SWC Towers'!$A:$Q,$AA$2,FALSE)),"")</f>
        <v/>
      </c>
      <c r="AB1862" s="106">
        <f>_xlfn.IFNA(IF($B1862="","",VLOOKUP($B1862,'SWC Towers'!$A:$Q,$AB$2,FALSE)),"")</f>
        <v>0.9</v>
      </c>
      <c r="AC1862" s="20">
        <f>SUM(Table25[[#This Row],[IT Tower: Application]:[Other/Non-IT ]])</f>
        <v>1</v>
      </c>
      <c r="AD1862" s="67"/>
      <c r="AE1862" s="67"/>
      <c r="AF1862" s="67"/>
      <c r="AG1862" s="67"/>
      <c r="AH1862" s="67"/>
      <c r="AI1862" s="67"/>
      <c r="AJ1862" s="67"/>
      <c r="AK1862" s="67"/>
      <c r="AL1862" s="67"/>
      <c r="AM1862" s="67"/>
      <c r="AN1862" s="67"/>
      <c r="AO1862" s="67"/>
      <c r="AP1862" s="67"/>
      <c r="AQ1862" s="67"/>
      <c r="AR1862" s="67"/>
      <c r="AS1862" s="67"/>
      <c r="AT1862" s="67"/>
      <c r="AU1862" s="67"/>
      <c r="AV1862" s="67"/>
      <c r="AW1862" s="67"/>
      <c r="AX1862" s="67">
        <v>7080</v>
      </c>
      <c r="AY1862" s="67">
        <v>65523</v>
      </c>
      <c r="AZ1862" s="67">
        <v>52985</v>
      </c>
      <c r="BA1862" s="67">
        <v>0</v>
      </c>
      <c r="BB1862" s="113"/>
      <c r="BC1862" s="113"/>
      <c r="BD1862" s="113"/>
      <c r="BE1862" s="113"/>
      <c r="BF1862" s="113"/>
      <c r="BG1862" s="113"/>
      <c r="BH1862" s="113"/>
      <c r="BI1862" s="113"/>
      <c r="BJ1862" s="113"/>
      <c r="BK1862" s="113"/>
      <c r="BL1862" s="113"/>
      <c r="BM1862" s="113"/>
      <c r="BN1862" s="113"/>
      <c r="BO1862" s="113"/>
      <c r="BP1862" s="113"/>
      <c r="BQ1862" s="113"/>
      <c r="BR1862" s="113"/>
      <c r="BS1862" s="113"/>
      <c r="BT1862" s="113"/>
      <c r="BU1862" s="113"/>
      <c r="BV1862" s="113"/>
      <c r="BW1862" s="113"/>
      <c r="BX1862" s="113"/>
      <c r="BY1862" s="113"/>
      <c r="BZ1862" s="113"/>
      <c r="CA1862" s="67"/>
      <c r="CB1862" s="113"/>
      <c r="CC1862" s="69">
        <f>SUM(Table25[[#This Row],[Contract Amount FY00]:[Contract Amount FY50]])</f>
        <v>125588</v>
      </c>
      <c r="CD1862" s="114"/>
    </row>
    <row r="1863" spans="1:82" x14ac:dyDescent="0.25">
      <c r="A1863" s="122" t="s">
        <v>2026</v>
      </c>
      <c r="B1863" s="122" t="s">
        <v>2245</v>
      </c>
      <c r="C1863" s="122" t="s">
        <v>2273</v>
      </c>
      <c r="E1863" s="26" t="str">
        <f>IFERROR(IF(VLOOKUP(Table25[[#This Row],[Contract No.]],Table3[#All],3,FALSE)="","No","Yes"),"")</f>
        <v>No</v>
      </c>
      <c r="F1863" s="107" t="str">
        <f>IFERROR(VLOOKUP(Table25[[#This Row],[Contract No.]],Table3[#All],3,FALSE),"")</f>
        <v/>
      </c>
      <c r="G1863" s="107" t="str">
        <f>IFERROR(IF(Table25[[#This Row],[Cooperative Purchase
(Yes/No)]]="Yes","Yes",IF(VLOOKUP(Table25[[#This Row],[Contract No.]],Table3[#All],1,FALSE)=Table25[[#This Row],[Contract No.]],"Yes","No")),"No")</f>
        <v>Yes</v>
      </c>
      <c r="H1863" s="51">
        <f>IFERROR(VLOOKUP(Table25[[#This Row],[Contract No.]],Table3[#All],4,FALSE),"")</f>
        <v>43952</v>
      </c>
      <c r="I1863" s="28">
        <f>IFERROR(IF(AND(MONTH(Table25[[#This Row],[Contract Start Date]])&gt;6,MONTH(Table25[[#This Row],[Contract Start Date]])&lt;=12),YEAR(Table25[[#This Row],[Contract Start Date]])+1,YEAR(Table25[[#This Row],[Contract Start Date]])),"")</f>
        <v>2020</v>
      </c>
      <c r="J1863" s="108">
        <f>Table25[[#This Row],[FY Formula start]]</f>
        <v>2020</v>
      </c>
      <c r="K1863" s="59" t="str">
        <f>"FY"&amp;" "&amp;Table25[[#This Row],[Year Start]]</f>
        <v>FY 2020</v>
      </c>
      <c r="L1863" s="109">
        <f>IFERROR(VLOOKUP(Table25[[#This Row],[Contract No.]],Table3[#All],5,FALSE),"")</f>
        <v>46203</v>
      </c>
      <c r="M1863" s="110">
        <f>IFERROR(IF(Table25[[#This Row],[Contract End Date]]="99/99/9999","No End",IF(AND(MONTH(Table25[[#This Row],[Contract End Date]])&gt;6,MONTH(Table25[[#This Row],[Contract End Date]])&lt;=12),YEAR(Table25[[#This Row],[Contract End Date]])+1,YEAR(Table25[[#This Row],[Contract End Date]]))),"")</f>
        <v>2026</v>
      </c>
      <c r="N1863" s="111">
        <f>Table25[[#This Row],[FY Formula end]]</f>
        <v>2026</v>
      </c>
      <c r="O1863" s="112" t="str">
        <f>IF(Table25[[#This Row],[Year End]]="No End","No End","FY"&amp;" "&amp;Table25[[#This Row],[Year End]])</f>
        <v>FY 2026</v>
      </c>
      <c r="P1863" s="27"/>
      <c r="Q1863" s="104" t="str">
        <f>_xlfn.IFNA(IF($B1863="","",VLOOKUP($B1863,'SWC Towers'!$A:$Q,$Q$2,FALSE)),"")</f>
        <v/>
      </c>
      <c r="R1863" s="106" t="str">
        <f>_xlfn.IFNA(IF($B1863="","",VLOOKUP($B1863,'SWC Towers'!$A:$Q,$R$2,FALSE)),"")</f>
        <v/>
      </c>
      <c r="S1863" s="106" t="str">
        <f>_xlfn.IFNA(IF($B1863="","",VLOOKUP($B1863,'SWC Towers'!$A:$Q,$S$2,FALSE)),"")</f>
        <v/>
      </c>
      <c r="T1863" s="106" t="str">
        <f>_xlfn.IFNA(IF($B1863="","",VLOOKUP($B1863,'SWC Towers'!$A:$Q,$T$2,FALSE)),"")</f>
        <v/>
      </c>
      <c r="U1863" s="104">
        <f>_xlfn.IFNA(IF($B1863="","",VLOOKUP($B1863,'SWC Towers'!$A:$Q,$U$2,FALSE)),"")</f>
        <v>0.1</v>
      </c>
      <c r="V1863" s="104" t="str">
        <f>_xlfn.IFNA(IF($B1863="","",VLOOKUP($B1863,'SWC Towers'!$A:$Q,$V$2,FALSE)),"")</f>
        <v/>
      </c>
      <c r="W1863" s="104" t="str">
        <f>_xlfn.IFNA(IF($B1863="","",VLOOKUP($B1863,'SWC Towers'!$A:$Q,$W$2,FALSE)),"")</f>
        <v/>
      </c>
      <c r="X1863" s="104" t="str">
        <f>_xlfn.IFNA(IF($B1863="","",VLOOKUP($B1863,'SWC Towers'!$A:$Q,$X$2,FALSE)),"")</f>
        <v/>
      </c>
      <c r="Y1863" s="104" t="str">
        <f>_xlfn.IFNA(IF($B1863="","",VLOOKUP($B1863,'SWC Towers'!$A:$Q,$Y$2,FALSE)),"")</f>
        <v/>
      </c>
      <c r="Z1863" s="104" t="str">
        <f>_xlfn.IFNA(IF($B1863="","",VLOOKUP($B1863,'SWC Towers'!$A:$Q,$Z$2,FALSE)),"")</f>
        <v/>
      </c>
      <c r="AA1863" s="104" t="str">
        <f>_xlfn.IFNA(IF($B1863="","",VLOOKUP($B1863,'SWC Towers'!$A:$Q,$AA$2,FALSE)),"")</f>
        <v/>
      </c>
      <c r="AB1863" s="106">
        <f>_xlfn.IFNA(IF($B1863="","",VLOOKUP($B1863,'SWC Towers'!$A:$Q,$AB$2,FALSE)),"")</f>
        <v>0.9</v>
      </c>
      <c r="AC1863" s="20">
        <f>SUM(Table25[[#This Row],[IT Tower: Application]:[Other/Non-IT ]])</f>
        <v>1</v>
      </c>
      <c r="AD1863" s="67"/>
      <c r="AE1863" s="67"/>
      <c r="AF1863" s="67"/>
      <c r="AG1863" s="67"/>
      <c r="AH1863" s="67"/>
      <c r="AI1863" s="67"/>
      <c r="AJ1863" s="67"/>
      <c r="AK1863" s="67"/>
      <c r="AL1863" s="67"/>
      <c r="AM1863" s="67"/>
      <c r="AN1863" s="67"/>
      <c r="AO1863" s="67"/>
      <c r="AP1863" s="67"/>
      <c r="AQ1863" s="67"/>
      <c r="AR1863" s="67"/>
      <c r="AS1863" s="67"/>
      <c r="AT1863" s="67"/>
      <c r="AU1863" s="67"/>
      <c r="AV1863" s="67"/>
      <c r="AW1863" s="67"/>
      <c r="AX1863" s="67"/>
      <c r="AY1863" s="67"/>
      <c r="AZ1863" s="67"/>
      <c r="BA1863" s="67"/>
      <c r="BB1863" s="113">
        <v>0</v>
      </c>
      <c r="BC1863" s="113">
        <v>1779</v>
      </c>
      <c r="BD1863" s="113"/>
      <c r="BE1863" s="113"/>
      <c r="BF1863" s="113"/>
      <c r="BG1863" s="113"/>
      <c r="BH1863" s="113"/>
      <c r="BI1863" s="113"/>
      <c r="BJ1863" s="113"/>
      <c r="BK1863" s="113"/>
      <c r="BL1863" s="113"/>
      <c r="BM1863" s="113"/>
      <c r="BN1863" s="113"/>
      <c r="BO1863" s="113"/>
      <c r="BP1863" s="113"/>
      <c r="BQ1863" s="113"/>
      <c r="BR1863" s="113"/>
      <c r="BS1863" s="113"/>
      <c r="BT1863" s="113"/>
      <c r="BU1863" s="113"/>
      <c r="BV1863" s="113"/>
      <c r="BW1863" s="113"/>
      <c r="BX1863" s="113"/>
      <c r="BY1863" s="113"/>
      <c r="BZ1863" s="113"/>
      <c r="CA1863" s="67"/>
      <c r="CB1863" s="113"/>
      <c r="CC1863" s="69">
        <f>SUM(Table25[[#This Row],[Contract Amount FY00]:[Contract Amount FY50]])</f>
        <v>1779</v>
      </c>
      <c r="CD1863" s="114"/>
    </row>
    <row r="1864" spans="1:82" x14ac:dyDescent="0.25">
      <c r="A1864" s="122" t="s">
        <v>2026</v>
      </c>
      <c r="B1864" s="122" t="s">
        <v>526</v>
      </c>
      <c r="C1864" s="122" t="s">
        <v>966</v>
      </c>
      <c r="E1864" s="26" t="str">
        <f>IFERROR(IF(VLOOKUP(Table25[[#This Row],[Contract No.]],Table3[#All],3,FALSE)="","No","Yes"),"")</f>
        <v>Yes</v>
      </c>
      <c r="F1864" s="107" t="str">
        <f>IFERROR(VLOOKUP(Table25[[#This Row],[Contract No.]],Table3[#All],3,FALSE),"")</f>
        <v>NASPO</v>
      </c>
      <c r="G1864" s="107" t="str">
        <f>IFERROR(IF(Table25[[#This Row],[Cooperative Purchase
(Yes/No)]]="Yes","Yes",IF(VLOOKUP(Table25[[#This Row],[Contract No.]],Table3[#All],1,FALSE)=Table25[[#This Row],[Contract No.]],"Yes","No")),"No")</f>
        <v>Yes</v>
      </c>
      <c r="H1864" s="51">
        <f>IFERROR(VLOOKUP(Table25[[#This Row],[Contract No.]],Table3[#All],4,FALSE),"")</f>
        <v>43892</v>
      </c>
      <c r="I1864" s="28">
        <f>IFERROR(IF(AND(MONTH(Table25[[#This Row],[Contract Start Date]])&gt;6,MONTH(Table25[[#This Row],[Contract Start Date]])&lt;=12),YEAR(Table25[[#This Row],[Contract Start Date]])+1,YEAR(Table25[[#This Row],[Contract Start Date]])),"")</f>
        <v>2020</v>
      </c>
      <c r="J1864" s="108">
        <f>Table25[[#This Row],[FY Formula start]]</f>
        <v>2020</v>
      </c>
      <c r="K1864" s="59" t="str">
        <f>"FY"&amp;" "&amp;Table25[[#This Row],[Year Start]]</f>
        <v>FY 2020</v>
      </c>
      <c r="L1864" s="109">
        <f>IFERROR(VLOOKUP(Table25[[#This Row],[Contract No.]],Table3[#All],5,FALSE),"")</f>
        <v>45504</v>
      </c>
      <c r="M1864" s="110">
        <f>IFERROR(IF(Table25[[#This Row],[Contract End Date]]="99/99/9999","No End",IF(AND(MONTH(Table25[[#This Row],[Contract End Date]])&gt;6,MONTH(Table25[[#This Row],[Contract End Date]])&lt;=12),YEAR(Table25[[#This Row],[Contract End Date]])+1,YEAR(Table25[[#This Row],[Contract End Date]]))),"")</f>
        <v>2025</v>
      </c>
      <c r="N1864" s="111">
        <f>Table25[[#This Row],[FY Formula end]]</f>
        <v>2025</v>
      </c>
      <c r="O1864" s="112" t="str">
        <f>IF(Table25[[#This Row],[Year End]]="No End","No End","FY"&amp;" "&amp;Table25[[#This Row],[Year End]])</f>
        <v>FY 2025</v>
      </c>
      <c r="P1864" s="27"/>
      <c r="Q1864" s="104" t="str">
        <f>_xlfn.IFNA(IF($B1864="","",VLOOKUP($B1864,'SWC Towers'!$A:$Q,$Q$2,FALSE)),"")</f>
        <v/>
      </c>
      <c r="R1864" s="106">
        <f>_xlfn.IFNA(IF($B1864="","",VLOOKUP($B1864,'SWC Towers'!$A:$Q,$R$2,FALSE)),"")</f>
        <v>0.1</v>
      </c>
      <c r="S1864" s="106" t="str">
        <f>_xlfn.IFNA(IF($B1864="","",VLOOKUP($B1864,'SWC Towers'!$A:$Q,$S$2,FALSE)),"")</f>
        <v/>
      </c>
      <c r="T1864" s="106">
        <f>_xlfn.IFNA(IF($B1864="","",VLOOKUP($B1864,'SWC Towers'!$A:$Q,$T$2,FALSE)),"")</f>
        <v>0.05</v>
      </c>
      <c r="U1864" s="104">
        <f>_xlfn.IFNA(IF($B1864="","",VLOOKUP($B1864,'SWC Towers'!$A:$Q,$U$2,FALSE)),"")</f>
        <v>0.65</v>
      </c>
      <c r="V1864" s="104" t="str">
        <f>_xlfn.IFNA(IF($B1864="","",VLOOKUP($B1864,'SWC Towers'!$A:$Q,$V$2,FALSE)),"")</f>
        <v/>
      </c>
      <c r="W1864" s="104">
        <f>_xlfn.IFNA(IF($B1864="","",VLOOKUP($B1864,'SWC Towers'!$A:$Q,$W$2,FALSE)),"")</f>
        <v>0.1</v>
      </c>
      <c r="X1864" s="104" t="str">
        <f>_xlfn.IFNA(IF($B1864="","",VLOOKUP($B1864,'SWC Towers'!$A:$Q,$X$2,FALSE)),"")</f>
        <v/>
      </c>
      <c r="Y1864" s="104" t="str">
        <f>_xlfn.IFNA(IF($B1864="","",VLOOKUP($B1864,'SWC Towers'!$A:$Q,$Y$2,FALSE)),"")</f>
        <v/>
      </c>
      <c r="Z1864" s="104">
        <f>_xlfn.IFNA(IF($B1864="","",VLOOKUP($B1864,'SWC Towers'!$A:$Q,$Z$2,FALSE)),"")</f>
        <v>0.1</v>
      </c>
      <c r="AA1864" s="104" t="str">
        <f>_xlfn.IFNA(IF($B1864="","",VLOOKUP($B1864,'SWC Towers'!$A:$Q,$AA$2,FALSE)),"")</f>
        <v/>
      </c>
      <c r="AB1864" s="106" t="str">
        <f>_xlfn.IFNA(IF($B1864="","",VLOOKUP($B1864,'SWC Towers'!$A:$Q,$AB$2,FALSE)),"")</f>
        <v/>
      </c>
      <c r="AC1864" s="20">
        <f>SUM(Table25[[#This Row],[IT Tower: Application]:[Other/Non-IT ]])</f>
        <v>1</v>
      </c>
      <c r="AD1864" s="67"/>
      <c r="AE1864" s="67"/>
      <c r="AF1864" s="67"/>
      <c r="AG1864" s="67"/>
      <c r="AH1864" s="67"/>
      <c r="AI1864" s="67"/>
      <c r="AJ1864" s="67"/>
      <c r="AK1864" s="67"/>
      <c r="AL1864" s="67"/>
      <c r="AM1864" s="67"/>
      <c r="AN1864" s="67"/>
      <c r="AO1864" s="67"/>
      <c r="AP1864" s="67"/>
      <c r="AQ1864" s="67"/>
      <c r="AR1864" s="67"/>
      <c r="AS1864" s="67"/>
      <c r="AT1864" s="67"/>
      <c r="AU1864" s="67"/>
      <c r="AV1864" s="67"/>
      <c r="AW1864" s="67"/>
      <c r="AX1864" s="67">
        <v>54000</v>
      </c>
      <c r="AY1864" s="67">
        <v>0</v>
      </c>
      <c r="AZ1864" s="67"/>
      <c r="BA1864" s="67">
        <v>850</v>
      </c>
      <c r="BB1864" s="113">
        <v>0</v>
      </c>
      <c r="BC1864" s="113">
        <v>17280</v>
      </c>
      <c r="BD1864" s="113"/>
      <c r="BE1864" s="113"/>
      <c r="BF1864" s="113"/>
      <c r="BG1864" s="113"/>
      <c r="BH1864" s="113"/>
      <c r="BI1864" s="113"/>
      <c r="BJ1864" s="113"/>
      <c r="BK1864" s="113"/>
      <c r="BL1864" s="113"/>
      <c r="BM1864" s="113"/>
      <c r="BN1864" s="113"/>
      <c r="BO1864" s="113"/>
      <c r="BP1864" s="113"/>
      <c r="BQ1864" s="113"/>
      <c r="BR1864" s="113"/>
      <c r="BS1864" s="113"/>
      <c r="BT1864" s="113"/>
      <c r="BU1864" s="113"/>
      <c r="BV1864" s="113"/>
      <c r="BW1864" s="113"/>
      <c r="BX1864" s="113"/>
      <c r="BY1864" s="113"/>
      <c r="BZ1864" s="113"/>
      <c r="CA1864" s="67"/>
      <c r="CB1864" s="113"/>
      <c r="CC1864" s="69">
        <f>SUM(Table25[[#This Row],[Contract Amount FY00]:[Contract Amount FY50]])</f>
        <v>72130</v>
      </c>
      <c r="CD1864" s="114"/>
    </row>
    <row r="1865" spans="1:82" x14ac:dyDescent="0.25">
      <c r="A1865" s="122" t="s">
        <v>2026</v>
      </c>
      <c r="B1865" s="122" t="s">
        <v>526</v>
      </c>
      <c r="C1865" s="122" t="s">
        <v>3193</v>
      </c>
      <c r="E1865" s="26" t="str">
        <f>IFERROR(IF(VLOOKUP(Table25[[#This Row],[Contract No.]],Table3[#All],3,FALSE)="","No","Yes"),"")</f>
        <v>Yes</v>
      </c>
      <c r="F1865" s="107" t="str">
        <f>IFERROR(VLOOKUP(Table25[[#This Row],[Contract No.]],Table3[#All],3,FALSE),"")</f>
        <v>NASPO</v>
      </c>
      <c r="G1865" s="107" t="str">
        <f>IFERROR(IF(Table25[[#This Row],[Cooperative Purchase
(Yes/No)]]="Yes","Yes",IF(VLOOKUP(Table25[[#This Row],[Contract No.]],Table3[#All],1,FALSE)=Table25[[#This Row],[Contract No.]],"Yes","No")),"No")</f>
        <v>Yes</v>
      </c>
      <c r="H1865" s="51">
        <f>IFERROR(VLOOKUP(Table25[[#This Row],[Contract No.]],Table3[#All],4,FALSE),"")</f>
        <v>43892</v>
      </c>
      <c r="I1865" s="28">
        <f>IFERROR(IF(AND(MONTH(Table25[[#This Row],[Contract Start Date]])&gt;6,MONTH(Table25[[#This Row],[Contract Start Date]])&lt;=12),YEAR(Table25[[#This Row],[Contract Start Date]])+1,YEAR(Table25[[#This Row],[Contract Start Date]])),"")</f>
        <v>2020</v>
      </c>
      <c r="J1865" s="108">
        <f>Table25[[#This Row],[FY Formula start]]</f>
        <v>2020</v>
      </c>
      <c r="K1865" s="59" t="str">
        <f>"FY"&amp;" "&amp;Table25[[#This Row],[Year Start]]</f>
        <v>FY 2020</v>
      </c>
      <c r="L1865" s="109">
        <f>IFERROR(VLOOKUP(Table25[[#This Row],[Contract No.]],Table3[#All],5,FALSE),"")</f>
        <v>45504</v>
      </c>
      <c r="M1865" s="110">
        <f>IFERROR(IF(Table25[[#This Row],[Contract End Date]]="99/99/9999","No End",IF(AND(MONTH(Table25[[#This Row],[Contract End Date]])&gt;6,MONTH(Table25[[#This Row],[Contract End Date]])&lt;=12),YEAR(Table25[[#This Row],[Contract End Date]])+1,YEAR(Table25[[#This Row],[Contract End Date]]))),"")</f>
        <v>2025</v>
      </c>
      <c r="N1865" s="111">
        <f>Table25[[#This Row],[FY Formula end]]</f>
        <v>2025</v>
      </c>
      <c r="O1865" s="112" t="str">
        <f>IF(Table25[[#This Row],[Year End]]="No End","No End","FY"&amp;" "&amp;Table25[[#This Row],[Year End]])</f>
        <v>FY 2025</v>
      </c>
      <c r="P1865" s="27"/>
      <c r="Q1865" s="104" t="str">
        <f>_xlfn.IFNA(IF($B1865="","",VLOOKUP($B1865,'SWC Towers'!$A:$Q,$Q$2,FALSE)),"")</f>
        <v/>
      </c>
      <c r="R1865" s="106">
        <f>_xlfn.IFNA(IF($B1865="","",VLOOKUP($B1865,'SWC Towers'!$A:$Q,$R$2,FALSE)),"")</f>
        <v>0.1</v>
      </c>
      <c r="S1865" s="106" t="str">
        <f>_xlfn.IFNA(IF($B1865="","",VLOOKUP($B1865,'SWC Towers'!$A:$Q,$S$2,FALSE)),"")</f>
        <v/>
      </c>
      <c r="T1865" s="106">
        <f>_xlfn.IFNA(IF($B1865="","",VLOOKUP($B1865,'SWC Towers'!$A:$Q,$T$2,FALSE)),"")</f>
        <v>0.05</v>
      </c>
      <c r="U1865" s="104">
        <f>_xlfn.IFNA(IF($B1865="","",VLOOKUP($B1865,'SWC Towers'!$A:$Q,$U$2,FALSE)),"")</f>
        <v>0.65</v>
      </c>
      <c r="V1865" s="104" t="str">
        <f>_xlfn.IFNA(IF($B1865="","",VLOOKUP($B1865,'SWC Towers'!$A:$Q,$V$2,FALSE)),"")</f>
        <v/>
      </c>
      <c r="W1865" s="104">
        <f>_xlfn.IFNA(IF($B1865="","",VLOOKUP($B1865,'SWC Towers'!$A:$Q,$W$2,FALSE)),"")</f>
        <v>0.1</v>
      </c>
      <c r="X1865" s="104" t="str">
        <f>_xlfn.IFNA(IF($B1865="","",VLOOKUP($B1865,'SWC Towers'!$A:$Q,$X$2,FALSE)),"")</f>
        <v/>
      </c>
      <c r="Y1865" s="104" t="str">
        <f>_xlfn.IFNA(IF($B1865="","",VLOOKUP($B1865,'SWC Towers'!$A:$Q,$Y$2,FALSE)),"")</f>
        <v/>
      </c>
      <c r="Z1865" s="104">
        <f>_xlfn.IFNA(IF($B1865="","",VLOOKUP($B1865,'SWC Towers'!$A:$Q,$Z$2,FALSE)),"")</f>
        <v>0.1</v>
      </c>
      <c r="AA1865" s="104" t="str">
        <f>_xlfn.IFNA(IF($B1865="","",VLOOKUP($B1865,'SWC Towers'!$A:$Q,$AA$2,FALSE)),"")</f>
        <v/>
      </c>
      <c r="AB1865" s="106" t="str">
        <f>_xlfn.IFNA(IF($B1865="","",VLOOKUP($B1865,'SWC Towers'!$A:$Q,$AB$2,FALSE)),"")</f>
        <v/>
      </c>
      <c r="AC1865" s="20">
        <f>SUM(Table25[[#This Row],[IT Tower: Application]:[Other/Non-IT ]])</f>
        <v>1</v>
      </c>
      <c r="AD1865" s="67"/>
      <c r="AE1865" s="67"/>
      <c r="AF1865" s="67"/>
      <c r="AG1865" s="67"/>
      <c r="AH1865" s="67"/>
      <c r="AI1865" s="67"/>
      <c r="AJ1865" s="67"/>
      <c r="AK1865" s="67"/>
      <c r="AL1865" s="67"/>
      <c r="AM1865" s="67"/>
      <c r="AN1865" s="67"/>
      <c r="AO1865" s="67"/>
      <c r="AP1865" s="67"/>
      <c r="AQ1865" s="67"/>
      <c r="AR1865" s="67"/>
      <c r="AS1865" s="67"/>
      <c r="AT1865" s="67"/>
      <c r="AU1865" s="67"/>
      <c r="AV1865" s="67"/>
      <c r="AW1865" s="67"/>
      <c r="AX1865" s="67"/>
      <c r="AY1865" s="67"/>
      <c r="AZ1865" s="67"/>
      <c r="BA1865" s="67"/>
      <c r="BB1865" s="113">
        <v>16003</v>
      </c>
      <c r="BC1865" s="113">
        <v>0</v>
      </c>
      <c r="BD1865" s="113"/>
      <c r="BE1865" s="113"/>
      <c r="BF1865" s="113"/>
      <c r="BG1865" s="113"/>
      <c r="BH1865" s="113"/>
      <c r="BI1865" s="113"/>
      <c r="BJ1865" s="113"/>
      <c r="BK1865" s="113"/>
      <c r="BL1865" s="113"/>
      <c r="BM1865" s="113"/>
      <c r="BN1865" s="113"/>
      <c r="BO1865" s="113"/>
      <c r="BP1865" s="113"/>
      <c r="BQ1865" s="113"/>
      <c r="BR1865" s="113"/>
      <c r="BS1865" s="113"/>
      <c r="BT1865" s="113"/>
      <c r="BU1865" s="113"/>
      <c r="BV1865" s="113"/>
      <c r="BW1865" s="113"/>
      <c r="BX1865" s="113"/>
      <c r="BY1865" s="113"/>
      <c r="BZ1865" s="113"/>
      <c r="CA1865" s="67"/>
      <c r="CB1865" s="113"/>
      <c r="CC1865" s="69">
        <f>SUM(Table25[[#This Row],[Contract Amount FY00]:[Contract Amount FY50]])</f>
        <v>16003</v>
      </c>
      <c r="CD1865" s="114"/>
    </row>
    <row r="1866" spans="1:82" x14ac:dyDescent="0.25">
      <c r="A1866" s="122" t="s">
        <v>2026</v>
      </c>
      <c r="B1866" s="122" t="s">
        <v>286</v>
      </c>
      <c r="C1866" s="122" t="s">
        <v>3212</v>
      </c>
      <c r="E1866" s="26" t="str">
        <f>IFERROR(IF(VLOOKUP(Table25[[#This Row],[Contract No.]],Table3[#All],3,FALSE)="","No","Yes"),"")</f>
        <v>No</v>
      </c>
      <c r="F1866" s="107" t="str">
        <f>IFERROR(VLOOKUP(Table25[[#This Row],[Contract No.]],Table3[#All],3,FALSE),"")</f>
        <v/>
      </c>
      <c r="G1866" s="107" t="str">
        <f>IFERROR(IF(Table25[[#This Row],[Cooperative Purchase
(Yes/No)]]="Yes","Yes",IF(VLOOKUP(Table25[[#This Row],[Contract No.]],Table3[#All],1,FALSE)=Table25[[#This Row],[Contract No.]],"Yes","No")),"No")</f>
        <v>Yes</v>
      </c>
      <c r="H1866" s="51">
        <f>IFERROR(VLOOKUP(Table25[[#This Row],[Contract No.]],Table3[#All],4,FALSE),"")</f>
        <v>42401</v>
      </c>
      <c r="I1866" s="28">
        <f>IFERROR(IF(AND(MONTH(Table25[[#This Row],[Contract Start Date]])&gt;6,MONTH(Table25[[#This Row],[Contract Start Date]])&lt;=12),YEAR(Table25[[#This Row],[Contract Start Date]])+1,YEAR(Table25[[#This Row],[Contract Start Date]])),"")</f>
        <v>2016</v>
      </c>
      <c r="J1866" s="108">
        <f>Table25[[#This Row],[FY Formula start]]</f>
        <v>2016</v>
      </c>
      <c r="K1866" s="59" t="str">
        <f>"FY"&amp;" "&amp;Table25[[#This Row],[Year Start]]</f>
        <v>FY 2016</v>
      </c>
      <c r="L1866" s="109">
        <f>IFERROR(VLOOKUP(Table25[[#This Row],[Contract No.]],Table3[#All],5,FALSE),"")</f>
        <v>72717</v>
      </c>
      <c r="M1866" s="110">
        <f>IFERROR(IF(Table25[[#This Row],[Contract End Date]]="99/99/9999","No End",IF(AND(MONTH(Table25[[#This Row],[Contract End Date]])&gt;6,MONTH(Table25[[#This Row],[Contract End Date]])&lt;=12),YEAR(Table25[[#This Row],[Contract End Date]])+1,YEAR(Table25[[#This Row],[Contract End Date]]))),"")</f>
        <v>2099</v>
      </c>
      <c r="N1866" s="111">
        <f>Table25[[#This Row],[FY Formula end]]</f>
        <v>2099</v>
      </c>
      <c r="O1866" s="112" t="str">
        <f>IF(Table25[[#This Row],[Year End]]="No End","No End","FY"&amp;" "&amp;Table25[[#This Row],[Year End]])</f>
        <v>FY 2099</v>
      </c>
      <c r="P1866" s="27"/>
      <c r="Q1866" s="104">
        <f>_xlfn.IFNA(IF($B1866="","",VLOOKUP($B1866,'SWC Towers'!$A:$Q,$Q$2,FALSE)),"")</f>
        <v>0.5</v>
      </c>
      <c r="R1866" s="106" t="str">
        <f>_xlfn.IFNA(IF($B1866="","",VLOOKUP($B1866,'SWC Towers'!$A:$Q,$R$2,FALSE)),"")</f>
        <v/>
      </c>
      <c r="S1866" s="106" t="str">
        <f>_xlfn.IFNA(IF($B1866="","",VLOOKUP($B1866,'SWC Towers'!$A:$Q,$S$2,FALSE)),"")</f>
        <v/>
      </c>
      <c r="T1866" s="106">
        <f>_xlfn.IFNA(IF($B1866="","",VLOOKUP($B1866,'SWC Towers'!$A:$Q,$T$2,FALSE)),"")</f>
        <v>0.5</v>
      </c>
      <c r="U1866" s="104" t="str">
        <f>_xlfn.IFNA(IF($B1866="","",VLOOKUP($B1866,'SWC Towers'!$A:$Q,$U$2,FALSE)),"")</f>
        <v/>
      </c>
      <c r="V1866" s="104" t="str">
        <f>_xlfn.IFNA(IF($B1866="","",VLOOKUP($B1866,'SWC Towers'!$A:$Q,$V$2,FALSE)),"")</f>
        <v/>
      </c>
      <c r="W1866" s="104" t="str">
        <f>_xlfn.IFNA(IF($B1866="","",VLOOKUP($B1866,'SWC Towers'!$A:$Q,$W$2,FALSE)),"")</f>
        <v/>
      </c>
      <c r="X1866" s="104" t="str">
        <f>_xlfn.IFNA(IF($B1866="","",VLOOKUP($B1866,'SWC Towers'!$A:$Q,$X$2,FALSE)),"")</f>
        <v/>
      </c>
      <c r="Y1866" s="104" t="str">
        <f>_xlfn.IFNA(IF($B1866="","",VLOOKUP($B1866,'SWC Towers'!$A:$Q,$Y$2,FALSE)),"")</f>
        <v/>
      </c>
      <c r="Z1866" s="104" t="str">
        <f>_xlfn.IFNA(IF($B1866="","",VLOOKUP($B1866,'SWC Towers'!$A:$Q,$Z$2,FALSE)),"")</f>
        <v/>
      </c>
      <c r="AA1866" s="104" t="str">
        <f>_xlfn.IFNA(IF($B1866="","",VLOOKUP($B1866,'SWC Towers'!$A:$Q,$AA$2,FALSE)),"")</f>
        <v/>
      </c>
      <c r="AB1866" s="106" t="str">
        <f>_xlfn.IFNA(IF($B1866="","",VLOOKUP($B1866,'SWC Towers'!$A:$Q,$AB$2,FALSE)),"")</f>
        <v/>
      </c>
      <c r="AC1866" s="20">
        <f>SUM(Table25[[#This Row],[IT Tower: Application]:[Other/Non-IT ]])</f>
        <v>1</v>
      </c>
      <c r="AD1866" s="67"/>
      <c r="AE1866" s="67"/>
      <c r="AF1866" s="67"/>
      <c r="AG1866" s="67"/>
      <c r="AH1866" s="67"/>
      <c r="AI1866" s="67"/>
      <c r="AJ1866" s="67"/>
      <c r="AK1866" s="67"/>
      <c r="AL1866" s="67"/>
      <c r="AM1866" s="67"/>
      <c r="AN1866" s="67"/>
      <c r="AO1866" s="67"/>
      <c r="AP1866" s="67"/>
      <c r="AQ1866" s="67"/>
      <c r="AR1866" s="67"/>
      <c r="AS1866" s="67"/>
      <c r="AT1866" s="67"/>
      <c r="AU1866" s="67"/>
      <c r="AV1866" s="67"/>
      <c r="AW1866" s="67"/>
      <c r="AX1866" s="67"/>
      <c r="AY1866" s="67">
        <v>599</v>
      </c>
      <c r="AZ1866" s="67">
        <v>0</v>
      </c>
      <c r="BA1866" s="67"/>
      <c r="BB1866" s="113"/>
      <c r="BC1866" s="113"/>
      <c r="BD1866" s="113"/>
      <c r="BE1866" s="113"/>
      <c r="BF1866" s="113"/>
      <c r="BG1866" s="113"/>
      <c r="BH1866" s="113"/>
      <c r="BI1866" s="113"/>
      <c r="BJ1866" s="113"/>
      <c r="BK1866" s="113"/>
      <c r="BL1866" s="113"/>
      <c r="BM1866" s="113"/>
      <c r="BN1866" s="113"/>
      <c r="BO1866" s="113"/>
      <c r="BP1866" s="113"/>
      <c r="BQ1866" s="113"/>
      <c r="BR1866" s="113"/>
      <c r="BS1866" s="113"/>
      <c r="BT1866" s="113"/>
      <c r="BU1866" s="113"/>
      <c r="BV1866" s="113"/>
      <c r="BW1866" s="113"/>
      <c r="BX1866" s="113"/>
      <c r="BY1866" s="113"/>
      <c r="BZ1866" s="113"/>
      <c r="CA1866" s="67"/>
      <c r="CB1866" s="113"/>
      <c r="CC1866" s="69">
        <f>SUM(Table25[[#This Row],[Contract Amount FY00]:[Contract Amount FY50]])</f>
        <v>599</v>
      </c>
      <c r="CD1866" s="114"/>
    </row>
    <row r="1867" spans="1:82" x14ac:dyDescent="0.25">
      <c r="A1867" s="122" t="s">
        <v>2026</v>
      </c>
      <c r="B1867" s="122" t="s">
        <v>286</v>
      </c>
      <c r="C1867" s="122" t="s">
        <v>1246</v>
      </c>
      <c r="E1867" s="26" t="str">
        <f>IFERROR(IF(VLOOKUP(Table25[[#This Row],[Contract No.]],Table3[#All],3,FALSE)="","No","Yes"),"")</f>
        <v>No</v>
      </c>
      <c r="F1867" s="107" t="str">
        <f>IFERROR(VLOOKUP(Table25[[#This Row],[Contract No.]],Table3[#All],3,FALSE),"")</f>
        <v/>
      </c>
      <c r="G1867" s="107" t="str">
        <f>IFERROR(IF(Table25[[#This Row],[Cooperative Purchase
(Yes/No)]]="Yes","Yes",IF(VLOOKUP(Table25[[#This Row],[Contract No.]],Table3[#All],1,FALSE)=Table25[[#This Row],[Contract No.]],"Yes","No")),"No")</f>
        <v>Yes</v>
      </c>
      <c r="H1867" s="51">
        <f>IFERROR(VLOOKUP(Table25[[#This Row],[Contract No.]],Table3[#All],4,FALSE),"")</f>
        <v>42401</v>
      </c>
      <c r="I1867" s="28">
        <f>IFERROR(IF(AND(MONTH(Table25[[#This Row],[Contract Start Date]])&gt;6,MONTH(Table25[[#This Row],[Contract Start Date]])&lt;=12),YEAR(Table25[[#This Row],[Contract Start Date]])+1,YEAR(Table25[[#This Row],[Contract Start Date]])),"")</f>
        <v>2016</v>
      </c>
      <c r="J1867" s="108">
        <f>Table25[[#This Row],[FY Formula start]]</f>
        <v>2016</v>
      </c>
      <c r="K1867" s="59" t="str">
        <f>"FY"&amp;" "&amp;Table25[[#This Row],[Year Start]]</f>
        <v>FY 2016</v>
      </c>
      <c r="L1867" s="109">
        <f>IFERROR(VLOOKUP(Table25[[#This Row],[Contract No.]],Table3[#All],5,FALSE),"")</f>
        <v>72717</v>
      </c>
      <c r="M1867" s="110">
        <f>IFERROR(IF(Table25[[#This Row],[Contract End Date]]="99/99/9999","No End",IF(AND(MONTH(Table25[[#This Row],[Contract End Date]])&gt;6,MONTH(Table25[[#This Row],[Contract End Date]])&lt;=12),YEAR(Table25[[#This Row],[Contract End Date]])+1,YEAR(Table25[[#This Row],[Contract End Date]]))),"")</f>
        <v>2099</v>
      </c>
      <c r="N1867" s="111">
        <f>Table25[[#This Row],[FY Formula end]]</f>
        <v>2099</v>
      </c>
      <c r="O1867" s="112" t="str">
        <f>IF(Table25[[#This Row],[Year End]]="No End","No End","FY"&amp;" "&amp;Table25[[#This Row],[Year End]])</f>
        <v>FY 2099</v>
      </c>
      <c r="P1867" s="27"/>
      <c r="Q1867" s="104">
        <f>_xlfn.IFNA(IF($B1867="","",VLOOKUP($B1867,'SWC Towers'!$A:$Q,$Q$2,FALSE)),"")</f>
        <v>0.5</v>
      </c>
      <c r="R1867" s="106" t="str">
        <f>_xlfn.IFNA(IF($B1867="","",VLOOKUP($B1867,'SWC Towers'!$A:$Q,$R$2,FALSE)),"")</f>
        <v/>
      </c>
      <c r="S1867" s="106" t="str">
        <f>_xlfn.IFNA(IF($B1867="","",VLOOKUP($B1867,'SWC Towers'!$A:$Q,$S$2,FALSE)),"")</f>
        <v/>
      </c>
      <c r="T1867" s="106">
        <f>_xlfn.IFNA(IF($B1867="","",VLOOKUP($B1867,'SWC Towers'!$A:$Q,$T$2,FALSE)),"")</f>
        <v>0.5</v>
      </c>
      <c r="U1867" s="104" t="str">
        <f>_xlfn.IFNA(IF($B1867="","",VLOOKUP($B1867,'SWC Towers'!$A:$Q,$U$2,FALSE)),"")</f>
        <v/>
      </c>
      <c r="V1867" s="104" t="str">
        <f>_xlfn.IFNA(IF($B1867="","",VLOOKUP($B1867,'SWC Towers'!$A:$Q,$V$2,FALSE)),"")</f>
        <v/>
      </c>
      <c r="W1867" s="104" t="str">
        <f>_xlfn.IFNA(IF($B1867="","",VLOOKUP($B1867,'SWC Towers'!$A:$Q,$W$2,FALSE)),"")</f>
        <v/>
      </c>
      <c r="X1867" s="104" t="str">
        <f>_xlfn.IFNA(IF($B1867="","",VLOOKUP($B1867,'SWC Towers'!$A:$Q,$X$2,FALSE)),"")</f>
        <v/>
      </c>
      <c r="Y1867" s="104" t="str">
        <f>_xlfn.IFNA(IF($B1867="","",VLOOKUP($B1867,'SWC Towers'!$A:$Q,$Y$2,FALSE)),"")</f>
        <v/>
      </c>
      <c r="Z1867" s="104" t="str">
        <f>_xlfn.IFNA(IF($B1867="","",VLOOKUP($B1867,'SWC Towers'!$A:$Q,$Z$2,FALSE)),"")</f>
        <v/>
      </c>
      <c r="AA1867" s="104" t="str">
        <f>_xlfn.IFNA(IF($B1867="","",VLOOKUP($B1867,'SWC Towers'!$A:$Q,$AA$2,FALSE)),"")</f>
        <v/>
      </c>
      <c r="AB1867" s="106" t="str">
        <f>_xlfn.IFNA(IF($B1867="","",VLOOKUP($B1867,'SWC Towers'!$A:$Q,$AB$2,FALSE)),"")</f>
        <v/>
      </c>
      <c r="AC1867" s="20">
        <f>SUM(Table25[[#This Row],[IT Tower: Application]:[Other/Non-IT ]])</f>
        <v>1</v>
      </c>
      <c r="AD1867" s="67"/>
      <c r="AE1867" s="67"/>
      <c r="AF1867" s="67"/>
      <c r="AG1867" s="67"/>
      <c r="AH1867" s="67"/>
      <c r="AI1867" s="67"/>
      <c r="AJ1867" s="67"/>
      <c r="AK1867" s="67"/>
      <c r="AL1867" s="67"/>
      <c r="AM1867" s="67"/>
      <c r="AN1867" s="67"/>
      <c r="AO1867" s="67"/>
      <c r="AP1867" s="67"/>
      <c r="AQ1867" s="67"/>
      <c r="AR1867" s="67"/>
      <c r="AS1867" s="67"/>
      <c r="AT1867" s="67"/>
      <c r="AU1867" s="67"/>
      <c r="AV1867" s="67">
        <v>78460</v>
      </c>
      <c r="AW1867" s="67">
        <v>47880</v>
      </c>
      <c r="AX1867" s="67"/>
      <c r="AY1867" s="67"/>
      <c r="AZ1867" s="67"/>
      <c r="BA1867" s="67"/>
      <c r="BB1867" s="113"/>
      <c r="BC1867" s="113"/>
      <c r="BD1867" s="113"/>
      <c r="BE1867" s="113"/>
      <c r="BF1867" s="113"/>
      <c r="BG1867" s="113"/>
      <c r="BH1867" s="113"/>
      <c r="BI1867" s="113"/>
      <c r="BJ1867" s="113"/>
      <c r="BK1867" s="113"/>
      <c r="BL1867" s="113"/>
      <c r="BM1867" s="113"/>
      <c r="BN1867" s="113"/>
      <c r="BO1867" s="113"/>
      <c r="BP1867" s="113"/>
      <c r="BQ1867" s="113"/>
      <c r="BR1867" s="113"/>
      <c r="BS1867" s="113"/>
      <c r="BT1867" s="113"/>
      <c r="BU1867" s="113"/>
      <c r="BV1867" s="113"/>
      <c r="BW1867" s="113"/>
      <c r="BX1867" s="113"/>
      <c r="BY1867" s="113"/>
      <c r="BZ1867" s="113"/>
      <c r="CA1867" s="67"/>
      <c r="CB1867" s="113"/>
      <c r="CC1867" s="69">
        <f>SUM(Table25[[#This Row],[Contract Amount FY00]:[Contract Amount FY50]])</f>
        <v>126340</v>
      </c>
      <c r="CD1867" s="114"/>
    </row>
    <row r="1868" spans="1:82" x14ac:dyDescent="0.25">
      <c r="A1868" s="122" t="s">
        <v>2026</v>
      </c>
      <c r="B1868" s="122" t="s">
        <v>286</v>
      </c>
      <c r="C1868" s="122" t="s">
        <v>3255</v>
      </c>
      <c r="E1868" s="26" t="str">
        <f>IFERROR(IF(VLOOKUP(Table25[[#This Row],[Contract No.]],Table3[#All],3,FALSE)="","No","Yes"),"")</f>
        <v>No</v>
      </c>
      <c r="F1868" s="107" t="str">
        <f>IFERROR(VLOOKUP(Table25[[#This Row],[Contract No.]],Table3[#All],3,FALSE),"")</f>
        <v/>
      </c>
      <c r="G1868" s="107" t="str">
        <f>IFERROR(IF(Table25[[#This Row],[Cooperative Purchase
(Yes/No)]]="Yes","Yes",IF(VLOOKUP(Table25[[#This Row],[Contract No.]],Table3[#All],1,FALSE)=Table25[[#This Row],[Contract No.]],"Yes","No")),"No")</f>
        <v>Yes</v>
      </c>
      <c r="H1868" s="51">
        <f>IFERROR(VLOOKUP(Table25[[#This Row],[Contract No.]],Table3[#All],4,FALSE),"")</f>
        <v>42401</v>
      </c>
      <c r="I1868" s="28">
        <f>IFERROR(IF(AND(MONTH(Table25[[#This Row],[Contract Start Date]])&gt;6,MONTH(Table25[[#This Row],[Contract Start Date]])&lt;=12),YEAR(Table25[[#This Row],[Contract Start Date]])+1,YEAR(Table25[[#This Row],[Contract Start Date]])),"")</f>
        <v>2016</v>
      </c>
      <c r="J1868" s="108">
        <f>Table25[[#This Row],[FY Formula start]]</f>
        <v>2016</v>
      </c>
      <c r="K1868" s="59" t="str">
        <f>"FY"&amp;" "&amp;Table25[[#This Row],[Year Start]]</f>
        <v>FY 2016</v>
      </c>
      <c r="L1868" s="109">
        <f>IFERROR(VLOOKUP(Table25[[#This Row],[Contract No.]],Table3[#All],5,FALSE),"")</f>
        <v>72717</v>
      </c>
      <c r="M1868" s="110">
        <f>IFERROR(IF(Table25[[#This Row],[Contract End Date]]="99/99/9999","No End",IF(AND(MONTH(Table25[[#This Row],[Contract End Date]])&gt;6,MONTH(Table25[[#This Row],[Contract End Date]])&lt;=12),YEAR(Table25[[#This Row],[Contract End Date]])+1,YEAR(Table25[[#This Row],[Contract End Date]]))),"")</f>
        <v>2099</v>
      </c>
      <c r="N1868" s="111">
        <f>Table25[[#This Row],[FY Formula end]]</f>
        <v>2099</v>
      </c>
      <c r="O1868" s="112" t="str">
        <f>IF(Table25[[#This Row],[Year End]]="No End","No End","FY"&amp;" "&amp;Table25[[#This Row],[Year End]])</f>
        <v>FY 2099</v>
      </c>
      <c r="P1868" s="27"/>
      <c r="Q1868" s="104">
        <f>_xlfn.IFNA(IF($B1868="","",VLOOKUP($B1868,'SWC Towers'!$A:$Q,$Q$2,FALSE)),"")</f>
        <v>0.5</v>
      </c>
      <c r="R1868" s="106" t="str">
        <f>_xlfn.IFNA(IF($B1868="","",VLOOKUP($B1868,'SWC Towers'!$A:$Q,$R$2,FALSE)),"")</f>
        <v/>
      </c>
      <c r="S1868" s="106" t="str">
        <f>_xlfn.IFNA(IF($B1868="","",VLOOKUP($B1868,'SWC Towers'!$A:$Q,$S$2,FALSE)),"")</f>
        <v/>
      </c>
      <c r="T1868" s="106">
        <f>_xlfn.IFNA(IF($B1868="","",VLOOKUP($B1868,'SWC Towers'!$A:$Q,$T$2,FALSE)),"")</f>
        <v>0.5</v>
      </c>
      <c r="U1868" s="104" t="str">
        <f>_xlfn.IFNA(IF($B1868="","",VLOOKUP($B1868,'SWC Towers'!$A:$Q,$U$2,FALSE)),"")</f>
        <v/>
      </c>
      <c r="V1868" s="104" t="str">
        <f>_xlfn.IFNA(IF($B1868="","",VLOOKUP($B1868,'SWC Towers'!$A:$Q,$V$2,FALSE)),"")</f>
        <v/>
      </c>
      <c r="W1868" s="104" t="str">
        <f>_xlfn.IFNA(IF($B1868="","",VLOOKUP($B1868,'SWC Towers'!$A:$Q,$W$2,FALSE)),"")</f>
        <v/>
      </c>
      <c r="X1868" s="104" t="str">
        <f>_xlfn.IFNA(IF($B1868="","",VLOOKUP($B1868,'SWC Towers'!$A:$Q,$X$2,FALSE)),"")</f>
        <v/>
      </c>
      <c r="Y1868" s="104" t="str">
        <f>_xlfn.IFNA(IF($B1868="","",VLOOKUP($B1868,'SWC Towers'!$A:$Q,$Y$2,FALSE)),"")</f>
        <v/>
      </c>
      <c r="Z1868" s="104" t="str">
        <f>_xlfn.IFNA(IF($B1868="","",VLOOKUP($B1868,'SWC Towers'!$A:$Q,$Z$2,FALSE)),"")</f>
        <v/>
      </c>
      <c r="AA1868" s="104" t="str">
        <f>_xlfn.IFNA(IF($B1868="","",VLOOKUP($B1868,'SWC Towers'!$A:$Q,$AA$2,FALSE)),"")</f>
        <v/>
      </c>
      <c r="AB1868" s="106" t="str">
        <f>_xlfn.IFNA(IF($B1868="","",VLOOKUP($B1868,'SWC Towers'!$A:$Q,$AB$2,FALSE)),"")</f>
        <v/>
      </c>
      <c r="AC1868" s="20">
        <f>SUM(Table25[[#This Row],[IT Tower: Application]:[Other/Non-IT ]])</f>
        <v>1</v>
      </c>
      <c r="AD1868" s="67"/>
      <c r="AE1868" s="67"/>
      <c r="AF1868" s="67"/>
      <c r="AG1868" s="67"/>
      <c r="AH1868" s="67"/>
      <c r="AI1868" s="67"/>
      <c r="AJ1868" s="67"/>
      <c r="AK1868" s="67"/>
      <c r="AL1868" s="67"/>
      <c r="AM1868" s="67"/>
      <c r="AN1868" s="67"/>
      <c r="AO1868" s="67"/>
      <c r="AP1868" s="67"/>
      <c r="AQ1868" s="67"/>
      <c r="AR1868" s="67"/>
      <c r="AS1868" s="67"/>
      <c r="AT1868" s="67"/>
      <c r="AU1868" s="67"/>
      <c r="AV1868" s="67"/>
      <c r="AW1868" s="67"/>
      <c r="AX1868" s="67"/>
      <c r="AY1868" s="67"/>
      <c r="AZ1868" s="67"/>
      <c r="BA1868" s="67"/>
      <c r="BB1868" s="113">
        <v>32030</v>
      </c>
      <c r="BC1868" s="113">
        <v>160032</v>
      </c>
      <c r="BD1868" s="113"/>
      <c r="BE1868" s="113"/>
      <c r="BF1868" s="113"/>
      <c r="BG1868" s="113"/>
      <c r="BH1868" s="113"/>
      <c r="BI1868" s="113"/>
      <c r="BJ1868" s="113"/>
      <c r="BK1868" s="113"/>
      <c r="BL1868" s="113"/>
      <c r="BM1868" s="113"/>
      <c r="BN1868" s="113"/>
      <c r="BO1868" s="113"/>
      <c r="BP1868" s="113"/>
      <c r="BQ1868" s="113"/>
      <c r="BR1868" s="113"/>
      <c r="BS1868" s="113"/>
      <c r="BT1868" s="113"/>
      <c r="BU1868" s="113"/>
      <c r="BV1868" s="113"/>
      <c r="BW1868" s="113"/>
      <c r="BX1868" s="113"/>
      <c r="BY1868" s="113"/>
      <c r="BZ1868" s="113"/>
      <c r="CA1868" s="67"/>
      <c r="CB1868" s="113"/>
      <c r="CC1868" s="69">
        <f>SUM(Table25[[#This Row],[Contract Amount FY00]:[Contract Amount FY50]])</f>
        <v>192062</v>
      </c>
      <c r="CD1868" s="114"/>
    </row>
    <row r="1869" spans="1:82" x14ac:dyDescent="0.25">
      <c r="A1869" s="122" t="s">
        <v>2026</v>
      </c>
      <c r="B1869" s="122" t="s">
        <v>286</v>
      </c>
      <c r="C1869" s="122" t="s">
        <v>1844</v>
      </c>
      <c r="E1869" s="26" t="str">
        <f>IFERROR(IF(VLOOKUP(Table25[[#This Row],[Contract No.]],Table3[#All],3,FALSE)="","No","Yes"),"")</f>
        <v>No</v>
      </c>
      <c r="F1869" s="107" t="str">
        <f>IFERROR(VLOOKUP(Table25[[#This Row],[Contract No.]],Table3[#All],3,FALSE),"")</f>
        <v/>
      </c>
      <c r="G1869" s="107" t="str">
        <f>IFERROR(IF(Table25[[#This Row],[Cooperative Purchase
(Yes/No)]]="Yes","Yes",IF(VLOOKUP(Table25[[#This Row],[Contract No.]],Table3[#All],1,FALSE)=Table25[[#This Row],[Contract No.]],"Yes","No")),"No")</f>
        <v>Yes</v>
      </c>
      <c r="H1869" s="51">
        <f>IFERROR(VLOOKUP(Table25[[#This Row],[Contract No.]],Table3[#All],4,FALSE),"")</f>
        <v>42401</v>
      </c>
      <c r="I1869" s="28">
        <f>IFERROR(IF(AND(MONTH(Table25[[#This Row],[Contract Start Date]])&gt;6,MONTH(Table25[[#This Row],[Contract Start Date]])&lt;=12),YEAR(Table25[[#This Row],[Contract Start Date]])+1,YEAR(Table25[[#This Row],[Contract Start Date]])),"")</f>
        <v>2016</v>
      </c>
      <c r="J1869" s="108">
        <f>Table25[[#This Row],[FY Formula start]]</f>
        <v>2016</v>
      </c>
      <c r="K1869" s="59" t="str">
        <f>"FY"&amp;" "&amp;Table25[[#This Row],[Year Start]]</f>
        <v>FY 2016</v>
      </c>
      <c r="L1869" s="109">
        <f>IFERROR(VLOOKUP(Table25[[#This Row],[Contract No.]],Table3[#All],5,FALSE),"")</f>
        <v>72717</v>
      </c>
      <c r="M1869" s="110">
        <f>IFERROR(IF(Table25[[#This Row],[Contract End Date]]="99/99/9999","No End",IF(AND(MONTH(Table25[[#This Row],[Contract End Date]])&gt;6,MONTH(Table25[[#This Row],[Contract End Date]])&lt;=12),YEAR(Table25[[#This Row],[Contract End Date]])+1,YEAR(Table25[[#This Row],[Contract End Date]]))),"")</f>
        <v>2099</v>
      </c>
      <c r="N1869" s="111">
        <f>Table25[[#This Row],[FY Formula end]]</f>
        <v>2099</v>
      </c>
      <c r="O1869" s="112" t="str">
        <f>IF(Table25[[#This Row],[Year End]]="No End","No End","FY"&amp;" "&amp;Table25[[#This Row],[Year End]])</f>
        <v>FY 2099</v>
      </c>
      <c r="P1869" s="27"/>
      <c r="Q1869" s="104">
        <f>_xlfn.IFNA(IF($B1869="","",VLOOKUP($B1869,'SWC Towers'!$A:$Q,$Q$2,FALSE)),"")</f>
        <v>0.5</v>
      </c>
      <c r="R1869" s="106" t="str">
        <f>_xlfn.IFNA(IF($B1869="","",VLOOKUP($B1869,'SWC Towers'!$A:$Q,$R$2,FALSE)),"")</f>
        <v/>
      </c>
      <c r="S1869" s="106" t="str">
        <f>_xlfn.IFNA(IF($B1869="","",VLOOKUP($B1869,'SWC Towers'!$A:$Q,$S$2,FALSE)),"")</f>
        <v/>
      </c>
      <c r="T1869" s="106">
        <f>_xlfn.IFNA(IF($B1869="","",VLOOKUP($B1869,'SWC Towers'!$A:$Q,$T$2,FALSE)),"")</f>
        <v>0.5</v>
      </c>
      <c r="U1869" s="104" t="str">
        <f>_xlfn.IFNA(IF($B1869="","",VLOOKUP($B1869,'SWC Towers'!$A:$Q,$U$2,FALSE)),"")</f>
        <v/>
      </c>
      <c r="V1869" s="104" t="str">
        <f>_xlfn.IFNA(IF($B1869="","",VLOOKUP($B1869,'SWC Towers'!$A:$Q,$V$2,FALSE)),"")</f>
        <v/>
      </c>
      <c r="W1869" s="104" t="str">
        <f>_xlfn.IFNA(IF($B1869="","",VLOOKUP($B1869,'SWC Towers'!$A:$Q,$W$2,FALSE)),"")</f>
        <v/>
      </c>
      <c r="X1869" s="104" t="str">
        <f>_xlfn.IFNA(IF($B1869="","",VLOOKUP($B1869,'SWC Towers'!$A:$Q,$X$2,FALSE)),"")</f>
        <v/>
      </c>
      <c r="Y1869" s="104" t="str">
        <f>_xlfn.IFNA(IF($B1869="","",VLOOKUP($B1869,'SWC Towers'!$A:$Q,$Y$2,FALSE)),"")</f>
        <v/>
      </c>
      <c r="Z1869" s="104" t="str">
        <f>_xlfn.IFNA(IF($B1869="","",VLOOKUP($B1869,'SWC Towers'!$A:$Q,$Z$2,FALSE)),"")</f>
        <v/>
      </c>
      <c r="AA1869" s="104" t="str">
        <f>_xlfn.IFNA(IF($B1869="","",VLOOKUP($B1869,'SWC Towers'!$A:$Q,$AA$2,FALSE)),"")</f>
        <v/>
      </c>
      <c r="AB1869" s="106" t="str">
        <f>_xlfn.IFNA(IF($B1869="","",VLOOKUP($B1869,'SWC Towers'!$A:$Q,$AB$2,FALSE)),"")</f>
        <v/>
      </c>
      <c r="AC1869" s="20">
        <f>SUM(Table25[[#This Row],[IT Tower: Application]:[Other/Non-IT ]])</f>
        <v>1</v>
      </c>
      <c r="AD1869" s="67"/>
      <c r="AE1869" s="67"/>
      <c r="AF1869" s="67"/>
      <c r="AG1869" s="67"/>
      <c r="AH1869" s="67"/>
      <c r="AI1869" s="67"/>
      <c r="AJ1869" s="67"/>
      <c r="AK1869" s="67"/>
      <c r="AL1869" s="67"/>
      <c r="AM1869" s="67"/>
      <c r="AN1869" s="67"/>
      <c r="AO1869" s="67"/>
      <c r="AP1869" s="67"/>
      <c r="AQ1869" s="67"/>
      <c r="AR1869" s="67"/>
      <c r="AS1869" s="67"/>
      <c r="AT1869" s="67"/>
      <c r="AU1869" s="67"/>
      <c r="AV1869" s="67"/>
      <c r="AW1869" s="67"/>
      <c r="AX1869" s="67">
        <v>0</v>
      </c>
      <c r="AY1869" s="67">
        <v>47963</v>
      </c>
      <c r="AZ1869" s="67">
        <v>39359</v>
      </c>
      <c r="BA1869" s="67"/>
      <c r="BB1869" s="113"/>
      <c r="BC1869" s="113"/>
      <c r="BD1869" s="113"/>
      <c r="BE1869" s="113"/>
      <c r="BF1869" s="113"/>
      <c r="BG1869" s="113"/>
      <c r="BH1869" s="113"/>
      <c r="BI1869" s="113"/>
      <c r="BJ1869" s="113"/>
      <c r="BK1869" s="113"/>
      <c r="BL1869" s="113"/>
      <c r="BM1869" s="113"/>
      <c r="BN1869" s="113"/>
      <c r="BO1869" s="113"/>
      <c r="BP1869" s="113"/>
      <c r="BQ1869" s="113"/>
      <c r="BR1869" s="113"/>
      <c r="BS1869" s="113"/>
      <c r="BT1869" s="113"/>
      <c r="BU1869" s="113"/>
      <c r="BV1869" s="113"/>
      <c r="BW1869" s="113"/>
      <c r="BX1869" s="113"/>
      <c r="BY1869" s="113"/>
      <c r="BZ1869" s="113"/>
      <c r="CA1869" s="67"/>
      <c r="CB1869" s="113"/>
      <c r="CC1869" s="69">
        <f>SUM(Table25[[#This Row],[Contract Amount FY00]:[Contract Amount FY50]])</f>
        <v>87322</v>
      </c>
      <c r="CD1869" s="114"/>
    </row>
    <row r="1870" spans="1:82" x14ac:dyDescent="0.25">
      <c r="A1870" s="122" t="s">
        <v>2026</v>
      </c>
      <c r="B1870" s="122" t="s">
        <v>286</v>
      </c>
      <c r="C1870" s="122" t="s">
        <v>1294</v>
      </c>
      <c r="E1870" s="26" t="str">
        <f>IFERROR(IF(VLOOKUP(Table25[[#This Row],[Contract No.]],Table3[#All],3,FALSE)="","No","Yes"),"")</f>
        <v>No</v>
      </c>
      <c r="F1870" s="107" t="str">
        <f>IFERROR(VLOOKUP(Table25[[#This Row],[Contract No.]],Table3[#All],3,FALSE),"")</f>
        <v/>
      </c>
      <c r="G1870" s="107" t="str">
        <f>IFERROR(IF(Table25[[#This Row],[Cooperative Purchase
(Yes/No)]]="Yes","Yes",IF(VLOOKUP(Table25[[#This Row],[Contract No.]],Table3[#All],1,FALSE)=Table25[[#This Row],[Contract No.]],"Yes","No")),"No")</f>
        <v>Yes</v>
      </c>
      <c r="H1870" s="51">
        <f>IFERROR(VLOOKUP(Table25[[#This Row],[Contract No.]],Table3[#All],4,FALSE),"")</f>
        <v>42401</v>
      </c>
      <c r="I1870" s="28">
        <f>IFERROR(IF(AND(MONTH(Table25[[#This Row],[Contract Start Date]])&gt;6,MONTH(Table25[[#This Row],[Contract Start Date]])&lt;=12),YEAR(Table25[[#This Row],[Contract Start Date]])+1,YEAR(Table25[[#This Row],[Contract Start Date]])),"")</f>
        <v>2016</v>
      </c>
      <c r="J1870" s="108">
        <f>Table25[[#This Row],[FY Formula start]]</f>
        <v>2016</v>
      </c>
      <c r="K1870" s="59" t="str">
        <f>"FY"&amp;" "&amp;Table25[[#This Row],[Year Start]]</f>
        <v>FY 2016</v>
      </c>
      <c r="L1870" s="109">
        <f>IFERROR(VLOOKUP(Table25[[#This Row],[Contract No.]],Table3[#All],5,FALSE),"")</f>
        <v>72717</v>
      </c>
      <c r="M1870" s="110">
        <f>IFERROR(IF(Table25[[#This Row],[Contract End Date]]="99/99/9999","No End",IF(AND(MONTH(Table25[[#This Row],[Contract End Date]])&gt;6,MONTH(Table25[[#This Row],[Contract End Date]])&lt;=12),YEAR(Table25[[#This Row],[Contract End Date]])+1,YEAR(Table25[[#This Row],[Contract End Date]]))),"")</f>
        <v>2099</v>
      </c>
      <c r="N1870" s="111">
        <f>Table25[[#This Row],[FY Formula end]]</f>
        <v>2099</v>
      </c>
      <c r="O1870" s="112" t="str">
        <f>IF(Table25[[#This Row],[Year End]]="No End","No End","FY"&amp;" "&amp;Table25[[#This Row],[Year End]])</f>
        <v>FY 2099</v>
      </c>
      <c r="P1870" s="27"/>
      <c r="Q1870" s="104">
        <f>_xlfn.IFNA(IF($B1870="","",VLOOKUP($B1870,'SWC Towers'!$A:$Q,$Q$2,FALSE)),"")</f>
        <v>0.5</v>
      </c>
      <c r="R1870" s="106" t="str">
        <f>_xlfn.IFNA(IF($B1870="","",VLOOKUP($B1870,'SWC Towers'!$A:$Q,$R$2,FALSE)),"")</f>
        <v/>
      </c>
      <c r="S1870" s="106" t="str">
        <f>_xlfn.IFNA(IF($B1870="","",VLOOKUP($B1870,'SWC Towers'!$A:$Q,$S$2,FALSE)),"")</f>
        <v/>
      </c>
      <c r="T1870" s="106">
        <f>_xlfn.IFNA(IF($B1870="","",VLOOKUP($B1870,'SWC Towers'!$A:$Q,$T$2,FALSE)),"")</f>
        <v>0.5</v>
      </c>
      <c r="U1870" s="104" t="str">
        <f>_xlfn.IFNA(IF($B1870="","",VLOOKUP($B1870,'SWC Towers'!$A:$Q,$U$2,FALSE)),"")</f>
        <v/>
      </c>
      <c r="V1870" s="104" t="str">
        <f>_xlfn.IFNA(IF($B1870="","",VLOOKUP($B1870,'SWC Towers'!$A:$Q,$V$2,FALSE)),"")</f>
        <v/>
      </c>
      <c r="W1870" s="104" t="str">
        <f>_xlfn.IFNA(IF($B1870="","",VLOOKUP($B1870,'SWC Towers'!$A:$Q,$W$2,FALSE)),"")</f>
        <v/>
      </c>
      <c r="X1870" s="104" t="str">
        <f>_xlfn.IFNA(IF($B1870="","",VLOOKUP($B1870,'SWC Towers'!$A:$Q,$X$2,FALSE)),"")</f>
        <v/>
      </c>
      <c r="Y1870" s="104" t="str">
        <f>_xlfn.IFNA(IF($B1870="","",VLOOKUP($B1870,'SWC Towers'!$A:$Q,$Y$2,FALSE)),"")</f>
        <v/>
      </c>
      <c r="Z1870" s="104" t="str">
        <f>_xlfn.IFNA(IF($B1870="","",VLOOKUP($B1870,'SWC Towers'!$A:$Q,$Z$2,FALSE)),"")</f>
        <v/>
      </c>
      <c r="AA1870" s="104" t="str">
        <f>_xlfn.IFNA(IF($B1870="","",VLOOKUP($B1870,'SWC Towers'!$A:$Q,$AA$2,FALSE)),"")</f>
        <v/>
      </c>
      <c r="AB1870" s="106" t="str">
        <f>_xlfn.IFNA(IF($B1870="","",VLOOKUP($B1870,'SWC Towers'!$A:$Q,$AB$2,FALSE)),"")</f>
        <v/>
      </c>
      <c r="AC1870" s="20">
        <f>SUM(Table25[[#This Row],[IT Tower: Application]:[Other/Non-IT ]])</f>
        <v>1</v>
      </c>
      <c r="AD1870" s="67"/>
      <c r="AE1870" s="67"/>
      <c r="AF1870" s="67"/>
      <c r="AG1870" s="67"/>
      <c r="AH1870" s="67"/>
      <c r="AI1870" s="67"/>
      <c r="AJ1870" s="67"/>
      <c r="AK1870" s="67"/>
      <c r="AL1870" s="67"/>
      <c r="AM1870" s="67"/>
      <c r="AN1870" s="67"/>
      <c r="AO1870" s="67"/>
      <c r="AP1870" s="67"/>
      <c r="AQ1870" s="67"/>
      <c r="AR1870" s="67"/>
      <c r="AS1870" s="67"/>
      <c r="AT1870" s="67"/>
      <c r="AU1870" s="67"/>
      <c r="AV1870" s="67"/>
      <c r="AW1870" s="67"/>
      <c r="AX1870" s="67">
        <v>8575</v>
      </c>
      <c r="AY1870" s="67">
        <v>238000</v>
      </c>
      <c r="AZ1870" s="67">
        <v>201075</v>
      </c>
      <c r="BA1870" s="67">
        <v>2450</v>
      </c>
      <c r="BB1870" s="113"/>
      <c r="BC1870" s="113"/>
      <c r="BD1870" s="113"/>
      <c r="BE1870" s="113"/>
      <c r="BF1870" s="113"/>
      <c r="BG1870" s="113"/>
      <c r="BH1870" s="113"/>
      <c r="BI1870" s="113"/>
      <c r="BJ1870" s="113"/>
      <c r="BK1870" s="113"/>
      <c r="BL1870" s="113"/>
      <c r="BM1870" s="113"/>
      <c r="BN1870" s="113"/>
      <c r="BO1870" s="113"/>
      <c r="BP1870" s="113"/>
      <c r="BQ1870" s="113"/>
      <c r="BR1870" s="113"/>
      <c r="BS1870" s="113"/>
      <c r="BT1870" s="113"/>
      <c r="BU1870" s="113"/>
      <c r="BV1870" s="113"/>
      <c r="BW1870" s="113"/>
      <c r="BX1870" s="113"/>
      <c r="BY1870" s="113"/>
      <c r="BZ1870" s="113"/>
      <c r="CA1870" s="67"/>
      <c r="CB1870" s="113"/>
      <c r="CC1870" s="69">
        <f>SUM(Table25[[#This Row],[Contract Amount FY00]:[Contract Amount FY50]])</f>
        <v>450100</v>
      </c>
      <c r="CD1870" s="114"/>
    </row>
    <row r="1871" spans="1:82" x14ac:dyDescent="0.25">
      <c r="A1871" s="122" t="s">
        <v>2026</v>
      </c>
      <c r="B1871" s="122" t="s">
        <v>286</v>
      </c>
      <c r="C1871" s="122" t="s">
        <v>366</v>
      </c>
      <c r="E1871" s="26" t="str">
        <f>IFERROR(IF(VLOOKUP(Table25[[#This Row],[Contract No.]],Table3[#All],3,FALSE)="","No","Yes"),"")</f>
        <v>No</v>
      </c>
      <c r="F1871" s="107" t="str">
        <f>IFERROR(VLOOKUP(Table25[[#This Row],[Contract No.]],Table3[#All],3,FALSE),"")</f>
        <v/>
      </c>
      <c r="G1871" s="107" t="str">
        <f>IFERROR(IF(Table25[[#This Row],[Cooperative Purchase
(Yes/No)]]="Yes","Yes",IF(VLOOKUP(Table25[[#This Row],[Contract No.]],Table3[#All],1,FALSE)=Table25[[#This Row],[Contract No.]],"Yes","No")),"No")</f>
        <v>Yes</v>
      </c>
      <c r="H1871" s="51">
        <f>IFERROR(VLOOKUP(Table25[[#This Row],[Contract No.]],Table3[#All],4,FALSE),"")</f>
        <v>42401</v>
      </c>
      <c r="I1871" s="28">
        <f>IFERROR(IF(AND(MONTH(Table25[[#This Row],[Contract Start Date]])&gt;6,MONTH(Table25[[#This Row],[Contract Start Date]])&lt;=12),YEAR(Table25[[#This Row],[Contract Start Date]])+1,YEAR(Table25[[#This Row],[Contract Start Date]])),"")</f>
        <v>2016</v>
      </c>
      <c r="J1871" s="108">
        <f>Table25[[#This Row],[FY Formula start]]</f>
        <v>2016</v>
      </c>
      <c r="K1871" s="59" t="str">
        <f>"FY"&amp;" "&amp;Table25[[#This Row],[Year Start]]</f>
        <v>FY 2016</v>
      </c>
      <c r="L1871" s="109">
        <f>IFERROR(VLOOKUP(Table25[[#This Row],[Contract No.]],Table3[#All],5,FALSE),"")</f>
        <v>72717</v>
      </c>
      <c r="M1871" s="110">
        <f>IFERROR(IF(Table25[[#This Row],[Contract End Date]]="99/99/9999","No End",IF(AND(MONTH(Table25[[#This Row],[Contract End Date]])&gt;6,MONTH(Table25[[#This Row],[Contract End Date]])&lt;=12),YEAR(Table25[[#This Row],[Contract End Date]])+1,YEAR(Table25[[#This Row],[Contract End Date]]))),"")</f>
        <v>2099</v>
      </c>
      <c r="N1871" s="111">
        <f>Table25[[#This Row],[FY Formula end]]</f>
        <v>2099</v>
      </c>
      <c r="O1871" s="112" t="str">
        <f>IF(Table25[[#This Row],[Year End]]="No End","No End","FY"&amp;" "&amp;Table25[[#This Row],[Year End]])</f>
        <v>FY 2099</v>
      </c>
      <c r="P1871" s="27"/>
      <c r="Q1871" s="104">
        <f>_xlfn.IFNA(IF($B1871="","",VLOOKUP($B1871,'SWC Towers'!$A:$Q,$Q$2,FALSE)),"")</f>
        <v>0.5</v>
      </c>
      <c r="R1871" s="106" t="str">
        <f>_xlfn.IFNA(IF($B1871="","",VLOOKUP($B1871,'SWC Towers'!$A:$Q,$R$2,FALSE)),"")</f>
        <v/>
      </c>
      <c r="S1871" s="106" t="str">
        <f>_xlfn.IFNA(IF($B1871="","",VLOOKUP($B1871,'SWC Towers'!$A:$Q,$S$2,FALSE)),"")</f>
        <v/>
      </c>
      <c r="T1871" s="106">
        <f>_xlfn.IFNA(IF($B1871="","",VLOOKUP($B1871,'SWC Towers'!$A:$Q,$T$2,FALSE)),"")</f>
        <v>0.5</v>
      </c>
      <c r="U1871" s="104" t="str">
        <f>_xlfn.IFNA(IF($B1871="","",VLOOKUP($B1871,'SWC Towers'!$A:$Q,$U$2,FALSE)),"")</f>
        <v/>
      </c>
      <c r="V1871" s="104" t="str">
        <f>_xlfn.IFNA(IF($B1871="","",VLOOKUP($B1871,'SWC Towers'!$A:$Q,$V$2,FALSE)),"")</f>
        <v/>
      </c>
      <c r="W1871" s="104" t="str">
        <f>_xlfn.IFNA(IF($B1871="","",VLOOKUP($B1871,'SWC Towers'!$A:$Q,$W$2,FALSE)),"")</f>
        <v/>
      </c>
      <c r="X1871" s="104" t="str">
        <f>_xlfn.IFNA(IF($B1871="","",VLOOKUP($B1871,'SWC Towers'!$A:$Q,$X$2,FALSE)),"")</f>
        <v/>
      </c>
      <c r="Y1871" s="104" t="str">
        <f>_xlfn.IFNA(IF($B1871="","",VLOOKUP($B1871,'SWC Towers'!$A:$Q,$Y$2,FALSE)),"")</f>
        <v/>
      </c>
      <c r="Z1871" s="104" t="str">
        <f>_xlfn.IFNA(IF($B1871="","",VLOOKUP($B1871,'SWC Towers'!$A:$Q,$Z$2,FALSE)),"")</f>
        <v/>
      </c>
      <c r="AA1871" s="104" t="str">
        <f>_xlfn.IFNA(IF($B1871="","",VLOOKUP($B1871,'SWC Towers'!$A:$Q,$AA$2,FALSE)),"")</f>
        <v/>
      </c>
      <c r="AB1871" s="106" t="str">
        <f>_xlfn.IFNA(IF($B1871="","",VLOOKUP($B1871,'SWC Towers'!$A:$Q,$AB$2,FALSE)),"")</f>
        <v/>
      </c>
      <c r="AC1871" s="20">
        <f>SUM(Table25[[#This Row],[IT Tower: Application]:[Other/Non-IT ]])</f>
        <v>1</v>
      </c>
      <c r="AD1871" s="67"/>
      <c r="AE1871" s="67"/>
      <c r="AF1871" s="67"/>
      <c r="AG1871" s="67"/>
      <c r="AH1871" s="67"/>
      <c r="AI1871" s="67"/>
      <c r="AJ1871" s="67"/>
      <c r="AK1871" s="67"/>
      <c r="AL1871" s="67"/>
      <c r="AM1871" s="67"/>
      <c r="AN1871" s="67"/>
      <c r="AO1871" s="67"/>
      <c r="AP1871" s="67"/>
      <c r="AQ1871" s="67"/>
      <c r="AR1871" s="67"/>
      <c r="AS1871" s="67"/>
      <c r="AT1871" s="67"/>
      <c r="AU1871" s="67">
        <v>100800</v>
      </c>
      <c r="AV1871" s="67">
        <v>31860</v>
      </c>
      <c r="AW1871" s="67">
        <v>8280</v>
      </c>
      <c r="AX1871" s="67">
        <v>0</v>
      </c>
      <c r="AY1871" s="67"/>
      <c r="AZ1871" s="67"/>
      <c r="BA1871" s="67"/>
      <c r="BB1871" s="113"/>
      <c r="BC1871" s="113"/>
      <c r="BD1871" s="113"/>
      <c r="BE1871" s="113"/>
      <c r="BF1871" s="113"/>
      <c r="BG1871" s="113"/>
      <c r="BH1871" s="113"/>
      <c r="BI1871" s="113"/>
      <c r="BJ1871" s="113"/>
      <c r="BK1871" s="113"/>
      <c r="BL1871" s="113"/>
      <c r="BM1871" s="113"/>
      <c r="BN1871" s="113"/>
      <c r="BO1871" s="113"/>
      <c r="BP1871" s="113"/>
      <c r="BQ1871" s="113"/>
      <c r="BR1871" s="113"/>
      <c r="BS1871" s="113"/>
      <c r="BT1871" s="113"/>
      <c r="BU1871" s="113"/>
      <c r="BV1871" s="113"/>
      <c r="BW1871" s="113"/>
      <c r="BX1871" s="113"/>
      <c r="BY1871" s="113"/>
      <c r="BZ1871" s="113"/>
      <c r="CA1871" s="67"/>
      <c r="CB1871" s="113"/>
      <c r="CC1871" s="69">
        <f>SUM(Table25[[#This Row],[Contract Amount FY00]:[Contract Amount FY50]])</f>
        <v>140940</v>
      </c>
      <c r="CD1871" s="114"/>
    </row>
    <row r="1872" spans="1:82" x14ac:dyDescent="0.25">
      <c r="A1872" s="122" t="s">
        <v>2026</v>
      </c>
      <c r="B1872" s="122" t="s">
        <v>286</v>
      </c>
      <c r="C1872" s="122" t="s">
        <v>3207</v>
      </c>
      <c r="E1872" s="26" t="str">
        <f>IFERROR(IF(VLOOKUP(Table25[[#This Row],[Contract No.]],Table3[#All],3,FALSE)="","No","Yes"),"")</f>
        <v>No</v>
      </c>
      <c r="F1872" s="107" t="str">
        <f>IFERROR(VLOOKUP(Table25[[#This Row],[Contract No.]],Table3[#All],3,FALSE),"")</f>
        <v/>
      </c>
      <c r="G1872" s="107" t="str">
        <f>IFERROR(IF(Table25[[#This Row],[Cooperative Purchase
(Yes/No)]]="Yes","Yes",IF(VLOOKUP(Table25[[#This Row],[Contract No.]],Table3[#All],1,FALSE)=Table25[[#This Row],[Contract No.]],"Yes","No")),"No")</f>
        <v>Yes</v>
      </c>
      <c r="H1872" s="51">
        <f>IFERROR(VLOOKUP(Table25[[#This Row],[Contract No.]],Table3[#All],4,FALSE),"")</f>
        <v>42401</v>
      </c>
      <c r="I1872" s="28">
        <f>IFERROR(IF(AND(MONTH(Table25[[#This Row],[Contract Start Date]])&gt;6,MONTH(Table25[[#This Row],[Contract Start Date]])&lt;=12),YEAR(Table25[[#This Row],[Contract Start Date]])+1,YEAR(Table25[[#This Row],[Contract Start Date]])),"")</f>
        <v>2016</v>
      </c>
      <c r="J1872" s="108">
        <f>Table25[[#This Row],[FY Formula start]]</f>
        <v>2016</v>
      </c>
      <c r="K1872" s="59" t="str">
        <f>"FY"&amp;" "&amp;Table25[[#This Row],[Year Start]]</f>
        <v>FY 2016</v>
      </c>
      <c r="L1872" s="109">
        <f>IFERROR(VLOOKUP(Table25[[#This Row],[Contract No.]],Table3[#All],5,FALSE),"")</f>
        <v>72717</v>
      </c>
      <c r="M1872" s="110">
        <f>IFERROR(IF(Table25[[#This Row],[Contract End Date]]="99/99/9999","No End",IF(AND(MONTH(Table25[[#This Row],[Contract End Date]])&gt;6,MONTH(Table25[[#This Row],[Contract End Date]])&lt;=12),YEAR(Table25[[#This Row],[Contract End Date]])+1,YEAR(Table25[[#This Row],[Contract End Date]]))),"")</f>
        <v>2099</v>
      </c>
      <c r="N1872" s="111">
        <f>Table25[[#This Row],[FY Formula end]]</f>
        <v>2099</v>
      </c>
      <c r="O1872" s="112" t="str">
        <f>IF(Table25[[#This Row],[Year End]]="No End","No End","FY"&amp;" "&amp;Table25[[#This Row],[Year End]])</f>
        <v>FY 2099</v>
      </c>
      <c r="P1872" s="27"/>
      <c r="Q1872" s="104">
        <f>_xlfn.IFNA(IF($B1872="","",VLOOKUP($B1872,'SWC Towers'!$A:$Q,$Q$2,FALSE)),"")</f>
        <v>0.5</v>
      </c>
      <c r="R1872" s="106" t="str">
        <f>_xlfn.IFNA(IF($B1872="","",VLOOKUP($B1872,'SWC Towers'!$A:$Q,$R$2,FALSE)),"")</f>
        <v/>
      </c>
      <c r="S1872" s="106" t="str">
        <f>_xlfn.IFNA(IF($B1872="","",VLOOKUP($B1872,'SWC Towers'!$A:$Q,$S$2,FALSE)),"")</f>
        <v/>
      </c>
      <c r="T1872" s="106">
        <f>_xlfn.IFNA(IF($B1872="","",VLOOKUP($B1872,'SWC Towers'!$A:$Q,$T$2,FALSE)),"")</f>
        <v>0.5</v>
      </c>
      <c r="U1872" s="104" t="str">
        <f>_xlfn.IFNA(IF($B1872="","",VLOOKUP($B1872,'SWC Towers'!$A:$Q,$U$2,FALSE)),"")</f>
        <v/>
      </c>
      <c r="V1872" s="104" t="str">
        <f>_xlfn.IFNA(IF($B1872="","",VLOOKUP($B1872,'SWC Towers'!$A:$Q,$V$2,FALSE)),"")</f>
        <v/>
      </c>
      <c r="W1872" s="104" t="str">
        <f>_xlfn.IFNA(IF($B1872="","",VLOOKUP($B1872,'SWC Towers'!$A:$Q,$W$2,FALSE)),"")</f>
        <v/>
      </c>
      <c r="X1872" s="104" t="str">
        <f>_xlfn.IFNA(IF($B1872="","",VLOOKUP($B1872,'SWC Towers'!$A:$Q,$X$2,FALSE)),"")</f>
        <v/>
      </c>
      <c r="Y1872" s="104" t="str">
        <f>_xlfn.IFNA(IF($B1872="","",VLOOKUP($B1872,'SWC Towers'!$A:$Q,$Y$2,FALSE)),"")</f>
        <v/>
      </c>
      <c r="Z1872" s="104" t="str">
        <f>_xlfn.IFNA(IF($B1872="","",VLOOKUP($B1872,'SWC Towers'!$A:$Q,$Z$2,FALSE)),"")</f>
        <v/>
      </c>
      <c r="AA1872" s="104" t="str">
        <f>_xlfn.IFNA(IF($B1872="","",VLOOKUP($B1872,'SWC Towers'!$A:$Q,$AA$2,FALSE)),"")</f>
        <v/>
      </c>
      <c r="AB1872" s="106" t="str">
        <f>_xlfn.IFNA(IF($B1872="","",VLOOKUP($B1872,'SWC Towers'!$A:$Q,$AB$2,FALSE)),"")</f>
        <v/>
      </c>
      <c r="AC1872" s="20">
        <f>SUM(Table25[[#This Row],[IT Tower: Application]:[Other/Non-IT ]])</f>
        <v>1</v>
      </c>
      <c r="AD1872" s="67"/>
      <c r="AE1872" s="67"/>
      <c r="AF1872" s="67"/>
      <c r="AG1872" s="67"/>
      <c r="AH1872" s="67"/>
      <c r="AI1872" s="67"/>
      <c r="AJ1872" s="67"/>
      <c r="AK1872" s="67"/>
      <c r="AL1872" s="67"/>
      <c r="AM1872" s="67"/>
      <c r="AN1872" s="67"/>
      <c r="AO1872" s="67"/>
      <c r="AP1872" s="67"/>
      <c r="AQ1872" s="67"/>
      <c r="AR1872" s="67"/>
      <c r="AS1872" s="67"/>
      <c r="AT1872" s="67"/>
      <c r="AU1872" s="67"/>
      <c r="AV1872" s="67"/>
      <c r="AW1872" s="67"/>
      <c r="AX1872" s="67"/>
      <c r="AY1872" s="67"/>
      <c r="AZ1872" s="67"/>
      <c r="BA1872" s="67"/>
      <c r="BB1872" s="113"/>
      <c r="BC1872" s="113">
        <v>309022</v>
      </c>
      <c r="BD1872" s="113"/>
      <c r="BE1872" s="113"/>
      <c r="BF1872" s="113"/>
      <c r="BG1872" s="113"/>
      <c r="BH1872" s="113"/>
      <c r="BI1872" s="113"/>
      <c r="BJ1872" s="113"/>
      <c r="BK1872" s="113"/>
      <c r="BL1872" s="113"/>
      <c r="BM1872" s="113"/>
      <c r="BN1872" s="113"/>
      <c r="BO1872" s="113"/>
      <c r="BP1872" s="113"/>
      <c r="BQ1872" s="113"/>
      <c r="BR1872" s="113"/>
      <c r="BS1872" s="113"/>
      <c r="BT1872" s="113"/>
      <c r="BU1872" s="113"/>
      <c r="BV1872" s="113"/>
      <c r="BW1872" s="113"/>
      <c r="BX1872" s="113"/>
      <c r="BY1872" s="113"/>
      <c r="BZ1872" s="113"/>
      <c r="CA1872" s="67"/>
      <c r="CB1872" s="113"/>
      <c r="CC1872" s="69">
        <f>SUM(Table25[[#This Row],[Contract Amount FY00]:[Contract Amount FY50]])</f>
        <v>309022</v>
      </c>
      <c r="CD1872" s="114"/>
    </row>
    <row r="1873" spans="1:82" x14ac:dyDescent="0.25">
      <c r="A1873" s="122" t="s">
        <v>2026</v>
      </c>
      <c r="B1873" s="122" t="s">
        <v>377</v>
      </c>
      <c r="C1873" s="122" t="s">
        <v>378</v>
      </c>
      <c r="E1873" s="26" t="str">
        <f>IFERROR(IF(VLOOKUP(Table25[[#This Row],[Contract No.]],Table3[#All],3,FALSE)="","No","Yes"),"")</f>
        <v>No</v>
      </c>
      <c r="F1873" s="107" t="str">
        <f>IFERROR(VLOOKUP(Table25[[#This Row],[Contract No.]],Table3[#All],3,FALSE),"")</f>
        <v/>
      </c>
      <c r="G1873" s="107" t="str">
        <f>IFERROR(IF(Table25[[#This Row],[Cooperative Purchase
(Yes/No)]]="Yes","Yes",IF(VLOOKUP(Table25[[#This Row],[Contract No.]],Table3[#All],1,FALSE)=Table25[[#This Row],[Contract No.]],"Yes","No")),"No")</f>
        <v>Yes</v>
      </c>
      <c r="H1873" s="51">
        <f>IFERROR(VLOOKUP(Table25[[#This Row],[Contract No.]],Table3[#All],4,FALSE),"")</f>
        <v>37081</v>
      </c>
      <c r="I1873" s="28">
        <f>IFERROR(IF(AND(MONTH(Table25[[#This Row],[Contract Start Date]])&gt;6,MONTH(Table25[[#This Row],[Contract Start Date]])&lt;=12),YEAR(Table25[[#This Row],[Contract Start Date]])+1,YEAR(Table25[[#This Row],[Contract Start Date]])),"")</f>
        <v>2002</v>
      </c>
      <c r="J1873" s="108">
        <f>Table25[[#This Row],[FY Formula start]]</f>
        <v>2002</v>
      </c>
      <c r="K1873" s="59" t="str">
        <f>"FY"&amp;" "&amp;Table25[[#This Row],[Year Start]]</f>
        <v>FY 2002</v>
      </c>
      <c r="L1873" s="109">
        <f>IFERROR(VLOOKUP(Table25[[#This Row],[Contract No.]],Table3[#All],5,FALSE),"")</f>
        <v>47906</v>
      </c>
      <c r="M1873" s="110">
        <f>IFERROR(IF(Table25[[#This Row],[Contract End Date]]="99/99/9999","No End",IF(AND(MONTH(Table25[[#This Row],[Contract End Date]])&gt;6,MONTH(Table25[[#This Row],[Contract End Date]])&lt;=12),YEAR(Table25[[#This Row],[Contract End Date]])+1,YEAR(Table25[[#This Row],[Contract End Date]]))),"")</f>
        <v>2031</v>
      </c>
      <c r="N1873" s="111">
        <f>Table25[[#This Row],[FY Formula end]]</f>
        <v>2031</v>
      </c>
      <c r="O1873" s="112" t="str">
        <f>IF(Table25[[#This Row],[Year End]]="No End","No End","FY"&amp;" "&amp;Table25[[#This Row],[Year End]])</f>
        <v>FY 2031</v>
      </c>
      <c r="P1873" s="27"/>
      <c r="Q1873" s="104" t="str">
        <f>_xlfn.IFNA(IF($B1873="","",VLOOKUP($B1873,'SWC Towers'!$A:$Q,$Q$2,FALSE)),"")</f>
        <v/>
      </c>
      <c r="R1873" s="106" t="str">
        <f>_xlfn.IFNA(IF($B1873="","",VLOOKUP($B1873,'SWC Towers'!$A:$Q,$R$2,FALSE)),"")</f>
        <v/>
      </c>
      <c r="S1873" s="106" t="str">
        <f>_xlfn.IFNA(IF($B1873="","",VLOOKUP($B1873,'SWC Towers'!$A:$Q,$S$2,FALSE)),"")</f>
        <v/>
      </c>
      <c r="T1873" s="106" t="str">
        <f>_xlfn.IFNA(IF($B1873="","",VLOOKUP($B1873,'SWC Towers'!$A:$Q,$T$2,FALSE)),"")</f>
        <v/>
      </c>
      <c r="U1873" s="104">
        <f>_xlfn.IFNA(IF($B1873="","",VLOOKUP($B1873,'SWC Towers'!$A:$Q,$U$2,FALSE)),"")</f>
        <v>1</v>
      </c>
      <c r="V1873" s="104" t="str">
        <f>_xlfn.IFNA(IF($B1873="","",VLOOKUP($B1873,'SWC Towers'!$A:$Q,$V$2,FALSE)),"")</f>
        <v/>
      </c>
      <c r="W1873" s="104" t="str">
        <f>_xlfn.IFNA(IF($B1873="","",VLOOKUP($B1873,'SWC Towers'!$A:$Q,$W$2,FALSE)),"")</f>
        <v/>
      </c>
      <c r="X1873" s="104" t="str">
        <f>_xlfn.IFNA(IF($B1873="","",VLOOKUP($B1873,'SWC Towers'!$A:$Q,$X$2,FALSE)),"")</f>
        <v/>
      </c>
      <c r="Y1873" s="104" t="str">
        <f>_xlfn.IFNA(IF($B1873="","",VLOOKUP($B1873,'SWC Towers'!$A:$Q,$Y$2,FALSE)),"")</f>
        <v/>
      </c>
      <c r="Z1873" s="104" t="str">
        <f>_xlfn.IFNA(IF($B1873="","",VLOOKUP($B1873,'SWC Towers'!$A:$Q,$Z$2,FALSE)),"")</f>
        <v/>
      </c>
      <c r="AA1873" s="104" t="str">
        <f>_xlfn.IFNA(IF($B1873="","",VLOOKUP($B1873,'SWC Towers'!$A:$Q,$AA$2,FALSE)),"")</f>
        <v/>
      </c>
      <c r="AB1873" s="106" t="str">
        <f>_xlfn.IFNA(IF($B1873="","",VLOOKUP($B1873,'SWC Towers'!$A:$Q,$AB$2,FALSE)),"")</f>
        <v/>
      </c>
      <c r="AC1873" s="20">
        <f>SUM(Table25[[#This Row],[IT Tower: Application]:[Other/Non-IT ]])</f>
        <v>1</v>
      </c>
      <c r="AD1873" s="67"/>
      <c r="AE1873" s="67"/>
      <c r="AF1873" s="67"/>
      <c r="AG1873" s="67"/>
      <c r="AH1873" s="67"/>
      <c r="AI1873" s="67"/>
      <c r="AJ1873" s="67"/>
      <c r="AK1873" s="67"/>
      <c r="AL1873" s="67"/>
      <c r="AM1873" s="67"/>
      <c r="AN1873" s="67"/>
      <c r="AO1873" s="67"/>
      <c r="AP1873" s="67"/>
      <c r="AQ1873" s="67"/>
      <c r="AR1873" s="67"/>
      <c r="AS1873" s="67">
        <v>1232</v>
      </c>
      <c r="AT1873" s="67">
        <v>648</v>
      </c>
      <c r="AU1873" s="67">
        <v>674</v>
      </c>
      <c r="AV1873" s="67">
        <v>636</v>
      </c>
      <c r="AW1873" s="67">
        <v>0</v>
      </c>
      <c r="AX1873" s="67"/>
      <c r="AY1873" s="67"/>
      <c r="AZ1873" s="67"/>
      <c r="BA1873" s="67"/>
      <c r="BB1873" s="113"/>
      <c r="BC1873" s="113"/>
      <c r="BD1873" s="113"/>
      <c r="BE1873" s="113"/>
      <c r="BF1873" s="113"/>
      <c r="BG1873" s="113"/>
      <c r="BH1873" s="113"/>
      <c r="BI1873" s="113"/>
      <c r="BJ1873" s="113"/>
      <c r="BK1873" s="113"/>
      <c r="BL1873" s="113"/>
      <c r="BM1873" s="113"/>
      <c r="BN1873" s="113"/>
      <c r="BO1873" s="113"/>
      <c r="BP1873" s="113"/>
      <c r="BQ1873" s="113"/>
      <c r="BR1873" s="113"/>
      <c r="BS1873" s="113"/>
      <c r="BT1873" s="113"/>
      <c r="BU1873" s="113"/>
      <c r="BV1873" s="113"/>
      <c r="BW1873" s="113"/>
      <c r="BX1873" s="113"/>
      <c r="BY1873" s="113"/>
      <c r="BZ1873" s="113"/>
      <c r="CA1873" s="67"/>
      <c r="CB1873" s="113"/>
      <c r="CC1873" s="69">
        <f>SUM(Table25[[#This Row],[Contract Amount FY00]:[Contract Amount FY50]])</f>
        <v>3190</v>
      </c>
      <c r="CD1873" s="114"/>
    </row>
    <row r="1874" spans="1:82" x14ac:dyDescent="0.25">
      <c r="A1874" s="122" t="s">
        <v>2026</v>
      </c>
      <c r="B1874" s="122" t="s">
        <v>2246</v>
      </c>
      <c r="C1874" s="122" t="s">
        <v>379</v>
      </c>
      <c r="E1874" s="26" t="str">
        <f>IFERROR(IF(VLOOKUP(Table25[[#This Row],[Contract No.]],Table3[#All],3,FALSE)="","No","Yes"),"")</f>
        <v>No</v>
      </c>
      <c r="F1874" s="107" t="str">
        <f>IFERROR(VLOOKUP(Table25[[#This Row],[Contract No.]],Table3[#All],3,FALSE),"")</f>
        <v/>
      </c>
      <c r="G1874" s="107" t="str">
        <f>IFERROR(IF(Table25[[#This Row],[Cooperative Purchase
(Yes/No)]]="Yes","Yes",IF(VLOOKUP(Table25[[#This Row],[Contract No.]],Table3[#All],1,FALSE)=Table25[[#This Row],[Contract No.]],"Yes","No")),"No")</f>
        <v>Yes</v>
      </c>
      <c r="H1874" s="51">
        <f>IFERROR(VLOOKUP(Table25[[#This Row],[Contract No.]],Table3[#All],4,FALSE),"")</f>
        <v>44470</v>
      </c>
      <c r="I1874" s="28">
        <f>IFERROR(IF(AND(MONTH(Table25[[#This Row],[Contract Start Date]])&gt;6,MONTH(Table25[[#This Row],[Contract Start Date]])&lt;=12),YEAR(Table25[[#This Row],[Contract Start Date]])+1,YEAR(Table25[[#This Row],[Contract Start Date]])),"")</f>
        <v>2022</v>
      </c>
      <c r="J1874" s="108">
        <f>Table25[[#This Row],[FY Formula start]]</f>
        <v>2022</v>
      </c>
      <c r="K1874" s="59" t="str">
        <f>"FY"&amp;" "&amp;Table25[[#This Row],[Year Start]]</f>
        <v>FY 2022</v>
      </c>
      <c r="L1874" s="109">
        <f>IFERROR(VLOOKUP(Table25[[#This Row],[Contract No.]],Table3[#All],5,FALSE),"")</f>
        <v>46295</v>
      </c>
      <c r="M1874" s="110">
        <f>IFERROR(IF(Table25[[#This Row],[Contract End Date]]="99/99/9999","No End",IF(AND(MONTH(Table25[[#This Row],[Contract End Date]])&gt;6,MONTH(Table25[[#This Row],[Contract End Date]])&lt;=12),YEAR(Table25[[#This Row],[Contract End Date]])+1,YEAR(Table25[[#This Row],[Contract End Date]]))),"")</f>
        <v>2027</v>
      </c>
      <c r="N1874" s="111">
        <f>Table25[[#This Row],[FY Formula end]]</f>
        <v>2027</v>
      </c>
      <c r="O1874" s="112" t="str">
        <f>IF(Table25[[#This Row],[Year End]]="No End","No End","FY"&amp;" "&amp;Table25[[#This Row],[Year End]])</f>
        <v>FY 2027</v>
      </c>
      <c r="P1874" s="27"/>
      <c r="Q1874" s="104">
        <f>_xlfn.IFNA(IF($B1874="","",VLOOKUP($B1874,'SWC Towers'!$A:$Q,$Q$2,FALSE)),"")</f>
        <v>0.8</v>
      </c>
      <c r="R1874" s="106" t="str">
        <f>_xlfn.IFNA(IF($B1874="","",VLOOKUP($B1874,'SWC Towers'!$A:$Q,$R$2,FALSE)),"")</f>
        <v/>
      </c>
      <c r="S1874" s="106" t="str">
        <f>_xlfn.IFNA(IF($B1874="","",VLOOKUP($B1874,'SWC Towers'!$A:$Q,$S$2,FALSE)),"")</f>
        <v/>
      </c>
      <c r="T1874" s="106">
        <f>_xlfn.IFNA(IF($B1874="","",VLOOKUP($B1874,'SWC Towers'!$A:$Q,$T$2,FALSE)),"")</f>
        <v>0.1</v>
      </c>
      <c r="U1874" s="104" t="str">
        <f>_xlfn.IFNA(IF($B1874="","",VLOOKUP($B1874,'SWC Towers'!$A:$Q,$U$2,FALSE)),"")</f>
        <v/>
      </c>
      <c r="V1874" s="104" t="str">
        <f>_xlfn.IFNA(IF($B1874="","",VLOOKUP($B1874,'SWC Towers'!$A:$Q,$V$2,FALSE)),"")</f>
        <v/>
      </c>
      <c r="W1874" s="104" t="str">
        <f>_xlfn.IFNA(IF($B1874="","",VLOOKUP($B1874,'SWC Towers'!$A:$Q,$W$2,FALSE)),"")</f>
        <v/>
      </c>
      <c r="X1874" s="104" t="str">
        <f>_xlfn.IFNA(IF($B1874="","",VLOOKUP($B1874,'SWC Towers'!$A:$Q,$X$2,FALSE)),"")</f>
        <v/>
      </c>
      <c r="Y1874" s="104">
        <f>_xlfn.IFNA(IF($B1874="","",VLOOKUP($B1874,'SWC Towers'!$A:$Q,$Y$2,FALSE)),"")</f>
        <v>0.1</v>
      </c>
      <c r="Z1874" s="104" t="str">
        <f>_xlfn.IFNA(IF($B1874="","",VLOOKUP($B1874,'SWC Towers'!$A:$Q,$Z$2,FALSE)),"")</f>
        <v/>
      </c>
      <c r="AA1874" s="104" t="str">
        <f>_xlfn.IFNA(IF($B1874="","",VLOOKUP($B1874,'SWC Towers'!$A:$Q,$AA$2,FALSE)),"")</f>
        <v/>
      </c>
      <c r="AB1874" s="106" t="str">
        <f>_xlfn.IFNA(IF($B1874="","",VLOOKUP($B1874,'SWC Towers'!$A:$Q,$AB$2,FALSE)),"")</f>
        <v/>
      </c>
      <c r="AC1874" s="20">
        <f>SUM(Table25[[#This Row],[IT Tower: Application]:[Other/Non-IT ]])</f>
        <v>1</v>
      </c>
      <c r="AD1874" s="67"/>
      <c r="AE1874" s="67"/>
      <c r="AF1874" s="67"/>
      <c r="AG1874" s="67"/>
      <c r="AH1874" s="67"/>
      <c r="AI1874" s="67"/>
      <c r="AJ1874" s="67"/>
      <c r="AK1874" s="67"/>
      <c r="AL1874" s="67"/>
      <c r="AM1874" s="67"/>
      <c r="AN1874" s="67"/>
      <c r="AO1874" s="67"/>
      <c r="AP1874" s="67"/>
      <c r="AQ1874" s="67"/>
      <c r="AR1874" s="67"/>
      <c r="AS1874" s="67"/>
      <c r="AT1874" s="67"/>
      <c r="AU1874" s="67"/>
      <c r="AV1874" s="67"/>
      <c r="AW1874" s="67"/>
      <c r="AX1874" s="67"/>
      <c r="AY1874" s="67"/>
      <c r="AZ1874" s="67">
        <v>11930</v>
      </c>
      <c r="BA1874" s="67">
        <v>67088</v>
      </c>
      <c r="BB1874" s="113">
        <v>55103</v>
      </c>
      <c r="BC1874" s="113">
        <v>1015</v>
      </c>
      <c r="BD1874" s="113"/>
      <c r="BE1874" s="113"/>
      <c r="BF1874" s="113"/>
      <c r="BG1874" s="113"/>
      <c r="BH1874" s="113"/>
      <c r="BI1874" s="113"/>
      <c r="BJ1874" s="113"/>
      <c r="BK1874" s="113"/>
      <c r="BL1874" s="113"/>
      <c r="BM1874" s="113"/>
      <c r="BN1874" s="113"/>
      <c r="BO1874" s="113"/>
      <c r="BP1874" s="113"/>
      <c r="BQ1874" s="113"/>
      <c r="BR1874" s="113"/>
      <c r="BS1874" s="113"/>
      <c r="BT1874" s="113"/>
      <c r="BU1874" s="113"/>
      <c r="BV1874" s="113"/>
      <c r="BW1874" s="113"/>
      <c r="BX1874" s="113"/>
      <c r="BY1874" s="113"/>
      <c r="BZ1874" s="113"/>
      <c r="CA1874" s="67"/>
      <c r="CB1874" s="113"/>
      <c r="CC1874" s="69">
        <f>SUM(Table25[[#This Row],[Contract Amount FY00]:[Contract Amount FY50]])</f>
        <v>135136</v>
      </c>
      <c r="CD1874" s="114"/>
    </row>
    <row r="1875" spans="1:82" x14ac:dyDescent="0.25">
      <c r="A1875" s="122" t="s">
        <v>2026</v>
      </c>
      <c r="B1875" s="122" t="s">
        <v>3013</v>
      </c>
      <c r="C1875" s="122" t="s">
        <v>547</v>
      </c>
      <c r="E1875" s="26" t="str">
        <f>IFERROR(IF(VLOOKUP(Table25[[#This Row],[Contract No.]],Table3[#All],3,FALSE)="","No","Yes"),"")</f>
        <v>Yes</v>
      </c>
      <c r="F1875" s="107" t="str">
        <f>IFERROR(VLOOKUP(Table25[[#This Row],[Contract No.]],Table3[#All],3,FALSE),"")</f>
        <v>NASPO</v>
      </c>
      <c r="G1875" s="107" t="str">
        <f>IFERROR(IF(Table25[[#This Row],[Cooperative Purchase
(Yes/No)]]="Yes","Yes",IF(VLOOKUP(Table25[[#This Row],[Contract No.]],Table3[#All],1,FALSE)=Table25[[#This Row],[Contract No.]],"Yes","No")),"No")</f>
        <v>Yes</v>
      </c>
      <c r="H1875" s="51">
        <f>IFERROR(VLOOKUP(Table25[[#This Row],[Contract No.]],Table3[#All],4,FALSE),"")</f>
        <v>44926</v>
      </c>
      <c r="I1875" s="28">
        <f>IFERROR(IF(AND(MONTH(Table25[[#This Row],[Contract Start Date]])&gt;6,MONTH(Table25[[#This Row],[Contract Start Date]])&lt;=12),YEAR(Table25[[#This Row],[Contract Start Date]])+1,YEAR(Table25[[#This Row],[Contract Start Date]])),"")</f>
        <v>2023</v>
      </c>
      <c r="J1875" s="108">
        <f>Table25[[#This Row],[FY Formula start]]</f>
        <v>2023</v>
      </c>
      <c r="K1875" s="59" t="str">
        <f>"FY"&amp;" "&amp;Table25[[#This Row],[Year Start]]</f>
        <v>FY 2023</v>
      </c>
      <c r="L1875" s="109">
        <f>IFERROR(VLOOKUP(Table25[[#This Row],[Contract No.]],Table3[#All],5,FALSE),"")</f>
        <v>46501</v>
      </c>
      <c r="M1875" s="110">
        <f>IFERROR(IF(Table25[[#This Row],[Contract End Date]]="99/99/9999","No End",IF(AND(MONTH(Table25[[#This Row],[Contract End Date]])&gt;6,MONTH(Table25[[#This Row],[Contract End Date]])&lt;=12),YEAR(Table25[[#This Row],[Contract End Date]])+1,YEAR(Table25[[#This Row],[Contract End Date]]))),"")</f>
        <v>2027</v>
      </c>
      <c r="N1875" s="111">
        <f>Table25[[#This Row],[FY Formula end]]</f>
        <v>2027</v>
      </c>
      <c r="O1875" s="112" t="str">
        <f>IF(Table25[[#This Row],[Year End]]="No End","No End","FY"&amp;" "&amp;Table25[[#This Row],[Year End]])</f>
        <v>FY 2027</v>
      </c>
      <c r="P1875" s="27"/>
      <c r="Q1875" s="104">
        <f>_xlfn.IFNA(IF($B1875="","",VLOOKUP($B1875,'SWC Towers'!$A:$Q,$Q$2,FALSE)),"")</f>
        <v>0.3</v>
      </c>
      <c r="R1875" s="106" t="str">
        <f>_xlfn.IFNA(IF($B1875="","",VLOOKUP($B1875,'SWC Towers'!$A:$Q,$R$2,FALSE)),"")</f>
        <v/>
      </c>
      <c r="S1875" s="106">
        <f>_xlfn.IFNA(IF($B1875="","",VLOOKUP($B1875,'SWC Towers'!$A:$Q,$S$2,FALSE)),"")</f>
        <v>0.1</v>
      </c>
      <c r="T1875" s="106" t="str">
        <f>_xlfn.IFNA(IF($B1875="","",VLOOKUP($B1875,'SWC Towers'!$A:$Q,$T$2,FALSE)),"")</f>
        <v/>
      </c>
      <c r="U1875" s="104">
        <f>_xlfn.IFNA(IF($B1875="","",VLOOKUP($B1875,'SWC Towers'!$A:$Q,$U$2,FALSE)),"")</f>
        <v>0.6</v>
      </c>
      <c r="V1875" s="104" t="str">
        <f>_xlfn.IFNA(IF($B1875="","",VLOOKUP($B1875,'SWC Towers'!$A:$Q,$V$2,FALSE)),"")</f>
        <v/>
      </c>
      <c r="W1875" s="104" t="str">
        <f>_xlfn.IFNA(IF($B1875="","",VLOOKUP($B1875,'SWC Towers'!$A:$Q,$W$2,FALSE)),"")</f>
        <v/>
      </c>
      <c r="X1875" s="104" t="str">
        <f>_xlfn.IFNA(IF($B1875="","",VLOOKUP($B1875,'SWC Towers'!$A:$Q,$X$2,FALSE)),"")</f>
        <v/>
      </c>
      <c r="Y1875" s="104" t="str">
        <f>_xlfn.IFNA(IF($B1875="","",VLOOKUP($B1875,'SWC Towers'!$A:$Q,$Y$2,FALSE)),"")</f>
        <v/>
      </c>
      <c r="Z1875" s="104" t="str">
        <f>_xlfn.IFNA(IF($B1875="","",VLOOKUP($B1875,'SWC Towers'!$A:$Q,$Z$2,FALSE)),"")</f>
        <v/>
      </c>
      <c r="AA1875" s="104" t="str">
        <f>_xlfn.IFNA(IF($B1875="","",VLOOKUP($B1875,'SWC Towers'!$A:$Q,$AA$2,FALSE)),"")</f>
        <v/>
      </c>
      <c r="AB1875" s="106" t="str">
        <f>_xlfn.IFNA(IF($B1875="","",VLOOKUP($B1875,'SWC Towers'!$A:$Q,$AB$2,FALSE)),"")</f>
        <v/>
      </c>
      <c r="AC1875" s="20">
        <f>SUM(Table25[[#This Row],[IT Tower: Application]:[Other/Non-IT ]])</f>
        <v>1</v>
      </c>
      <c r="AD1875" s="67"/>
      <c r="AE1875" s="67"/>
      <c r="AF1875" s="67"/>
      <c r="AG1875" s="67"/>
      <c r="AH1875" s="67"/>
      <c r="AI1875" s="67"/>
      <c r="AJ1875" s="67"/>
      <c r="AK1875" s="67"/>
      <c r="AL1875" s="67"/>
      <c r="AM1875" s="67"/>
      <c r="AN1875" s="67"/>
      <c r="AO1875" s="67"/>
      <c r="AP1875" s="67"/>
      <c r="AQ1875" s="67"/>
      <c r="AR1875" s="67"/>
      <c r="AS1875" s="67"/>
      <c r="AT1875" s="67"/>
      <c r="AU1875" s="67"/>
      <c r="AV1875" s="67"/>
      <c r="AW1875" s="67"/>
      <c r="AX1875" s="67"/>
      <c r="AY1875" s="67"/>
      <c r="AZ1875" s="67"/>
      <c r="BA1875" s="67"/>
      <c r="BB1875" s="113">
        <v>65174</v>
      </c>
      <c r="BC1875" s="113">
        <v>68100</v>
      </c>
      <c r="BD1875" s="113"/>
      <c r="BE1875" s="113"/>
      <c r="BF1875" s="113"/>
      <c r="BG1875" s="113"/>
      <c r="BH1875" s="113"/>
      <c r="BI1875" s="113"/>
      <c r="BJ1875" s="113"/>
      <c r="BK1875" s="113"/>
      <c r="BL1875" s="113"/>
      <c r="BM1875" s="113"/>
      <c r="BN1875" s="113"/>
      <c r="BO1875" s="113"/>
      <c r="BP1875" s="113"/>
      <c r="BQ1875" s="113"/>
      <c r="BR1875" s="113"/>
      <c r="BS1875" s="113"/>
      <c r="BT1875" s="113"/>
      <c r="BU1875" s="113"/>
      <c r="BV1875" s="113"/>
      <c r="BW1875" s="113"/>
      <c r="BX1875" s="113"/>
      <c r="BY1875" s="113"/>
      <c r="BZ1875" s="113"/>
      <c r="CA1875" s="67"/>
      <c r="CB1875" s="113"/>
      <c r="CC1875" s="69">
        <f>SUM(Table25[[#This Row],[Contract Amount FY00]:[Contract Amount FY50]])</f>
        <v>133274</v>
      </c>
      <c r="CD1875" s="114"/>
    </row>
    <row r="1876" spans="1:82" x14ac:dyDescent="0.25">
      <c r="A1876" s="122" t="s">
        <v>2026</v>
      </c>
      <c r="B1876" s="122" t="s">
        <v>3013</v>
      </c>
      <c r="C1876" s="122" t="s">
        <v>279</v>
      </c>
      <c r="E1876" s="26" t="str">
        <f>IFERROR(IF(VLOOKUP(Table25[[#This Row],[Contract No.]],Table3[#All],3,FALSE)="","No","Yes"),"")</f>
        <v>Yes</v>
      </c>
      <c r="F1876" s="107" t="str">
        <f>IFERROR(VLOOKUP(Table25[[#This Row],[Contract No.]],Table3[#All],3,FALSE),"")</f>
        <v>NASPO</v>
      </c>
      <c r="G1876" s="107" t="str">
        <f>IFERROR(IF(Table25[[#This Row],[Cooperative Purchase
(Yes/No)]]="Yes","Yes",IF(VLOOKUP(Table25[[#This Row],[Contract No.]],Table3[#All],1,FALSE)=Table25[[#This Row],[Contract No.]],"Yes","No")),"No")</f>
        <v>Yes</v>
      </c>
      <c r="H1876" s="51">
        <f>IFERROR(VLOOKUP(Table25[[#This Row],[Contract No.]],Table3[#All],4,FALSE),"")</f>
        <v>44926</v>
      </c>
      <c r="I1876" s="28">
        <f>IFERROR(IF(AND(MONTH(Table25[[#This Row],[Contract Start Date]])&gt;6,MONTH(Table25[[#This Row],[Contract Start Date]])&lt;=12),YEAR(Table25[[#This Row],[Contract Start Date]])+1,YEAR(Table25[[#This Row],[Contract Start Date]])),"")</f>
        <v>2023</v>
      </c>
      <c r="J1876" s="108">
        <f>Table25[[#This Row],[FY Formula start]]</f>
        <v>2023</v>
      </c>
      <c r="K1876" s="59" t="str">
        <f>"FY"&amp;" "&amp;Table25[[#This Row],[Year Start]]</f>
        <v>FY 2023</v>
      </c>
      <c r="L1876" s="109">
        <f>IFERROR(VLOOKUP(Table25[[#This Row],[Contract No.]],Table3[#All],5,FALSE),"")</f>
        <v>46501</v>
      </c>
      <c r="M1876" s="110">
        <f>IFERROR(IF(Table25[[#This Row],[Contract End Date]]="99/99/9999","No End",IF(AND(MONTH(Table25[[#This Row],[Contract End Date]])&gt;6,MONTH(Table25[[#This Row],[Contract End Date]])&lt;=12),YEAR(Table25[[#This Row],[Contract End Date]])+1,YEAR(Table25[[#This Row],[Contract End Date]]))),"")</f>
        <v>2027</v>
      </c>
      <c r="N1876" s="111">
        <f>Table25[[#This Row],[FY Formula end]]</f>
        <v>2027</v>
      </c>
      <c r="O1876" s="112" t="str">
        <f>IF(Table25[[#This Row],[Year End]]="No End","No End","FY"&amp;" "&amp;Table25[[#This Row],[Year End]])</f>
        <v>FY 2027</v>
      </c>
      <c r="P1876" s="27"/>
      <c r="Q1876" s="104">
        <f>_xlfn.IFNA(IF($B1876="","",VLOOKUP($B1876,'SWC Towers'!$A:$Q,$Q$2,FALSE)),"")</f>
        <v>0.3</v>
      </c>
      <c r="R1876" s="106" t="str">
        <f>_xlfn.IFNA(IF($B1876="","",VLOOKUP($B1876,'SWC Towers'!$A:$Q,$R$2,FALSE)),"")</f>
        <v/>
      </c>
      <c r="S1876" s="106">
        <f>_xlfn.IFNA(IF($B1876="","",VLOOKUP($B1876,'SWC Towers'!$A:$Q,$S$2,FALSE)),"")</f>
        <v>0.1</v>
      </c>
      <c r="T1876" s="106" t="str">
        <f>_xlfn.IFNA(IF($B1876="","",VLOOKUP($B1876,'SWC Towers'!$A:$Q,$T$2,FALSE)),"")</f>
        <v/>
      </c>
      <c r="U1876" s="104">
        <f>_xlfn.IFNA(IF($B1876="","",VLOOKUP($B1876,'SWC Towers'!$A:$Q,$U$2,FALSE)),"")</f>
        <v>0.6</v>
      </c>
      <c r="V1876" s="104" t="str">
        <f>_xlfn.IFNA(IF($B1876="","",VLOOKUP($B1876,'SWC Towers'!$A:$Q,$V$2,FALSE)),"")</f>
        <v/>
      </c>
      <c r="W1876" s="104" t="str">
        <f>_xlfn.IFNA(IF($B1876="","",VLOOKUP($B1876,'SWC Towers'!$A:$Q,$W$2,FALSE)),"")</f>
        <v/>
      </c>
      <c r="X1876" s="104" t="str">
        <f>_xlfn.IFNA(IF($B1876="","",VLOOKUP($B1876,'SWC Towers'!$A:$Q,$X$2,FALSE)),"")</f>
        <v/>
      </c>
      <c r="Y1876" s="104" t="str">
        <f>_xlfn.IFNA(IF($B1876="","",VLOOKUP($B1876,'SWC Towers'!$A:$Q,$Y$2,FALSE)),"")</f>
        <v/>
      </c>
      <c r="Z1876" s="104" t="str">
        <f>_xlfn.IFNA(IF($B1876="","",VLOOKUP($B1876,'SWC Towers'!$A:$Q,$Z$2,FALSE)),"")</f>
        <v/>
      </c>
      <c r="AA1876" s="104" t="str">
        <f>_xlfn.IFNA(IF($B1876="","",VLOOKUP($B1876,'SWC Towers'!$A:$Q,$AA$2,FALSE)),"")</f>
        <v/>
      </c>
      <c r="AB1876" s="106" t="str">
        <f>_xlfn.IFNA(IF($B1876="","",VLOOKUP($B1876,'SWC Towers'!$A:$Q,$AB$2,FALSE)),"")</f>
        <v/>
      </c>
      <c r="AC1876" s="20">
        <f>SUM(Table25[[#This Row],[IT Tower: Application]:[Other/Non-IT ]])</f>
        <v>1</v>
      </c>
      <c r="AD1876" s="67"/>
      <c r="AE1876" s="67"/>
      <c r="AF1876" s="67"/>
      <c r="AG1876" s="67"/>
      <c r="AH1876" s="67"/>
      <c r="AI1876" s="67"/>
      <c r="AJ1876" s="67"/>
      <c r="AK1876" s="67"/>
      <c r="AL1876" s="67"/>
      <c r="AM1876" s="67"/>
      <c r="AN1876" s="67"/>
      <c r="AO1876" s="67"/>
      <c r="AP1876" s="67"/>
      <c r="AQ1876" s="67"/>
      <c r="AR1876" s="67"/>
      <c r="AS1876" s="67"/>
      <c r="AT1876" s="67"/>
      <c r="AU1876" s="67"/>
      <c r="AV1876" s="67"/>
      <c r="AW1876" s="67"/>
      <c r="AX1876" s="67"/>
      <c r="AY1876" s="67"/>
      <c r="AZ1876" s="67"/>
      <c r="BA1876" s="67">
        <v>308736</v>
      </c>
      <c r="BB1876" s="113">
        <v>546635</v>
      </c>
      <c r="BC1876" s="113">
        <v>592426</v>
      </c>
      <c r="BD1876" s="113"/>
      <c r="BE1876" s="113"/>
      <c r="BF1876" s="113"/>
      <c r="BG1876" s="113"/>
      <c r="BH1876" s="113"/>
      <c r="BI1876" s="113"/>
      <c r="BJ1876" s="113"/>
      <c r="BK1876" s="113"/>
      <c r="BL1876" s="113"/>
      <c r="BM1876" s="113"/>
      <c r="BN1876" s="113"/>
      <c r="BO1876" s="113"/>
      <c r="BP1876" s="113"/>
      <c r="BQ1876" s="113"/>
      <c r="BR1876" s="113"/>
      <c r="BS1876" s="113"/>
      <c r="BT1876" s="113"/>
      <c r="BU1876" s="113"/>
      <c r="BV1876" s="113"/>
      <c r="BW1876" s="113"/>
      <c r="BX1876" s="113"/>
      <c r="BY1876" s="113"/>
      <c r="BZ1876" s="113"/>
      <c r="CA1876" s="67"/>
      <c r="CB1876" s="113"/>
      <c r="CC1876" s="69">
        <f>SUM(Table25[[#This Row],[Contract Amount FY00]:[Contract Amount FY50]])</f>
        <v>1447797</v>
      </c>
      <c r="CD1876" s="114"/>
    </row>
    <row r="1877" spans="1:82" x14ac:dyDescent="0.25">
      <c r="A1877" s="122" t="s">
        <v>2026</v>
      </c>
      <c r="B1877" s="122" t="s">
        <v>3015</v>
      </c>
      <c r="C1877" s="122" t="s">
        <v>3161</v>
      </c>
      <c r="E1877" s="26" t="str">
        <f>IFERROR(IF(VLOOKUP(Table25[[#This Row],[Contract No.]],Table3[#All],3,FALSE)="","No","Yes"),"")</f>
        <v>Yes</v>
      </c>
      <c r="F1877" s="107" t="str">
        <f>IFERROR(VLOOKUP(Table25[[#This Row],[Contract No.]],Table3[#All],3,FALSE),"")</f>
        <v>NASPO</v>
      </c>
      <c r="G1877" s="107" t="str">
        <f>IFERROR(IF(Table25[[#This Row],[Cooperative Purchase
(Yes/No)]]="Yes","Yes",IF(VLOOKUP(Table25[[#This Row],[Contract No.]],Table3[#All],1,FALSE)=Table25[[#This Row],[Contract No.]],"Yes","No")),"No")</f>
        <v>Yes</v>
      </c>
      <c r="H1877" s="51">
        <f>IFERROR(VLOOKUP(Table25[[#This Row],[Contract No.]],Table3[#All],4,FALSE),"")</f>
        <v>44805</v>
      </c>
      <c r="I1877" s="28">
        <f>IFERROR(IF(AND(MONTH(Table25[[#This Row],[Contract Start Date]])&gt;6,MONTH(Table25[[#This Row],[Contract Start Date]])&lt;=12),YEAR(Table25[[#This Row],[Contract Start Date]])+1,YEAR(Table25[[#This Row],[Contract Start Date]])),"")</f>
        <v>2023</v>
      </c>
      <c r="J1877" s="108">
        <f>Table25[[#This Row],[FY Formula start]]</f>
        <v>2023</v>
      </c>
      <c r="K1877" s="59" t="str">
        <f>"FY"&amp;" "&amp;Table25[[#This Row],[Year Start]]</f>
        <v>FY 2023</v>
      </c>
      <c r="L1877" s="109">
        <f>IFERROR(VLOOKUP(Table25[[#This Row],[Contract No.]],Table3[#All],5,FALSE),"")</f>
        <v>46521</v>
      </c>
      <c r="M1877" s="110">
        <f>IFERROR(IF(Table25[[#This Row],[Contract End Date]]="99/99/9999","No End",IF(AND(MONTH(Table25[[#This Row],[Contract End Date]])&gt;6,MONTH(Table25[[#This Row],[Contract End Date]])&lt;=12),YEAR(Table25[[#This Row],[Contract End Date]])+1,YEAR(Table25[[#This Row],[Contract End Date]]))),"")</f>
        <v>2027</v>
      </c>
      <c r="N1877" s="111">
        <f>Table25[[#This Row],[FY Formula end]]</f>
        <v>2027</v>
      </c>
      <c r="O1877" s="112" t="str">
        <f>IF(Table25[[#This Row],[Year End]]="No End","No End","FY"&amp;" "&amp;Table25[[#This Row],[Year End]])</f>
        <v>FY 2027</v>
      </c>
      <c r="P1877" s="27"/>
      <c r="Q1877" s="104" t="str">
        <f>_xlfn.IFNA(IF($B1877="","",VLOOKUP($B1877,'SWC Towers'!$A:$Q,$Q$2,FALSE)),"")</f>
        <v/>
      </c>
      <c r="R1877" s="106" t="str">
        <f>_xlfn.IFNA(IF($B1877="","",VLOOKUP($B1877,'SWC Towers'!$A:$Q,$R$2,FALSE)),"")</f>
        <v/>
      </c>
      <c r="S1877" s="106" t="str">
        <f>_xlfn.IFNA(IF($B1877="","",VLOOKUP($B1877,'SWC Towers'!$A:$Q,$S$2,FALSE)),"")</f>
        <v/>
      </c>
      <c r="T1877" s="106" t="str">
        <f>_xlfn.IFNA(IF($B1877="","",VLOOKUP($B1877,'SWC Towers'!$A:$Q,$T$2,FALSE)),"")</f>
        <v/>
      </c>
      <c r="U1877" s="104">
        <f>_xlfn.IFNA(IF($B1877="","",VLOOKUP($B1877,'SWC Towers'!$A:$Q,$U$2,FALSE)),"")</f>
        <v>0.4</v>
      </c>
      <c r="V1877" s="104" t="str">
        <f>_xlfn.IFNA(IF($B1877="","",VLOOKUP($B1877,'SWC Towers'!$A:$Q,$V$2,FALSE)),"")</f>
        <v/>
      </c>
      <c r="W1877" s="104" t="str">
        <f>_xlfn.IFNA(IF($B1877="","",VLOOKUP($B1877,'SWC Towers'!$A:$Q,$W$2,FALSE)),"")</f>
        <v/>
      </c>
      <c r="X1877" s="104" t="str">
        <f>_xlfn.IFNA(IF($B1877="","",VLOOKUP($B1877,'SWC Towers'!$A:$Q,$X$2,FALSE)),"")</f>
        <v/>
      </c>
      <c r="Y1877" s="104">
        <f>_xlfn.IFNA(IF($B1877="","",VLOOKUP($B1877,'SWC Towers'!$A:$Q,$Y$2,FALSE)),"")</f>
        <v>0.3</v>
      </c>
      <c r="Z1877" s="104">
        <f>_xlfn.IFNA(IF($B1877="","",VLOOKUP($B1877,'SWC Towers'!$A:$Q,$Z$2,FALSE)),"")</f>
        <v>0.3</v>
      </c>
      <c r="AA1877" s="104" t="str">
        <f>_xlfn.IFNA(IF($B1877="","",VLOOKUP($B1877,'SWC Towers'!$A:$Q,$AA$2,FALSE)),"")</f>
        <v/>
      </c>
      <c r="AB1877" s="106" t="str">
        <f>_xlfn.IFNA(IF($B1877="","",VLOOKUP($B1877,'SWC Towers'!$A:$Q,$AB$2,FALSE)),"")</f>
        <v/>
      </c>
      <c r="AC1877" s="20">
        <f>SUM(Table25[[#This Row],[IT Tower: Application]:[Other/Non-IT ]])</f>
        <v>1</v>
      </c>
      <c r="AD1877" s="67"/>
      <c r="AE1877" s="67"/>
      <c r="AF1877" s="67"/>
      <c r="AG1877" s="67"/>
      <c r="AH1877" s="67"/>
      <c r="AI1877" s="67"/>
      <c r="AJ1877" s="67"/>
      <c r="AK1877" s="67"/>
      <c r="AL1877" s="67"/>
      <c r="AM1877" s="67"/>
      <c r="AN1877" s="67"/>
      <c r="AO1877" s="67"/>
      <c r="AP1877" s="67"/>
      <c r="AQ1877" s="67"/>
      <c r="AR1877" s="67"/>
      <c r="AS1877" s="67"/>
      <c r="AT1877" s="67"/>
      <c r="AU1877" s="67"/>
      <c r="AV1877" s="67"/>
      <c r="AW1877" s="67"/>
      <c r="AX1877" s="67"/>
      <c r="AY1877" s="67"/>
      <c r="AZ1877" s="67"/>
      <c r="BA1877" s="67"/>
      <c r="BB1877" s="113">
        <v>113</v>
      </c>
      <c r="BC1877" s="113">
        <v>507</v>
      </c>
      <c r="BD1877" s="113"/>
      <c r="BE1877" s="113"/>
      <c r="BF1877" s="113"/>
      <c r="BG1877" s="113"/>
      <c r="BH1877" s="113"/>
      <c r="BI1877" s="113"/>
      <c r="BJ1877" s="113"/>
      <c r="BK1877" s="113"/>
      <c r="BL1877" s="113"/>
      <c r="BM1877" s="113"/>
      <c r="BN1877" s="113"/>
      <c r="BO1877" s="113"/>
      <c r="BP1877" s="113"/>
      <c r="BQ1877" s="113"/>
      <c r="BR1877" s="113"/>
      <c r="BS1877" s="113"/>
      <c r="BT1877" s="113"/>
      <c r="BU1877" s="113"/>
      <c r="BV1877" s="113"/>
      <c r="BW1877" s="113"/>
      <c r="BX1877" s="113"/>
      <c r="BY1877" s="113"/>
      <c r="BZ1877" s="113"/>
      <c r="CA1877" s="67"/>
      <c r="CB1877" s="113"/>
      <c r="CC1877" s="69">
        <f>SUM(Table25[[#This Row],[Contract Amount FY00]:[Contract Amount FY50]])</f>
        <v>620</v>
      </c>
      <c r="CD1877" s="114"/>
    </row>
    <row r="1878" spans="1:82" x14ac:dyDescent="0.25">
      <c r="A1878" s="122" t="s">
        <v>2026</v>
      </c>
      <c r="B1878" s="122" t="s">
        <v>3015</v>
      </c>
      <c r="C1878" s="122" t="s">
        <v>661</v>
      </c>
      <c r="E1878" s="26" t="str">
        <f>IFERROR(IF(VLOOKUP(Table25[[#This Row],[Contract No.]],Table3[#All],3,FALSE)="","No","Yes"),"")</f>
        <v>Yes</v>
      </c>
      <c r="F1878" s="107" t="str">
        <f>IFERROR(VLOOKUP(Table25[[#This Row],[Contract No.]],Table3[#All],3,FALSE),"")</f>
        <v>NASPO</v>
      </c>
      <c r="G1878" s="107" t="str">
        <f>IFERROR(IF(Table25[[#This Row],[Cooperative Purchase
(Yes/No)]]="Yes","Yes",IF(VLOOKUP(Table25[[#This Row],[Contract No.]],Table3[#All],1,FALSE)=Table25[[#This Row],[Contract No.]],"Yes","No")),"No")</f>
        <v>Yes</v>
      </c>
      <c r="H1878" s="51">
        <f>IFERROR(VLOOKUP(Table25[[#This Row],[Contract No.]],Table3[#All],4,FALSE),"")</f>
        <v>44805</v>
      </c>
      <c r="I1878" s="28">
        <f>IFERROR(IF(AND(MONTH(Table25[[#This Row],[Contract Start Date]])&gt;6,MONTH(Table25[[#This Row],[Contract Start Date]])&lt;=12),YEAR(Table25[[#This Row],[Contract Start Date]])+1,YEAR(Table25[[#This Row],[Contract Start Date]])),"")</f>
        <v>2023</v>
      </c>
      <c r="J1878" s="108">
        <f>Table25[[#This Row],[FY Formula start]]</f>
        <v>2023</v>
      </c>
      <c r="K1878" s="59" t="str">
        <f>"FY"&amp;" "&amp;Table25[[#This Row],[Year Start]]</f>
        <v>FY 2023</v>
      </c>
      <c r="L1878" s="109">
        <f>IFERROR(VLOOKUP(Table25[[#This Row],[Contract No.]],Table3[#All],5,FALSE),"")</f>
        <v>46521</v>
      </c>
      <c r="M1878" s="110">
        <f>IFERROR(IF(Table25[[#This Row],[Contract End Date]]="99/99/9999","No End",IF(AND(MONTH(Table25[[#This Row],[Contract End Date]])&gt;6,MONTH(Table25[[#This Row],[Contract End Date]])&lt;=12),YEAR(Table25[[#This Row],[Contract End Date]])+1,YEAR(Table25[[#This Row],[Contract End Date]]))),"")</f>
        <v>2027</v>
      </c>
      <c r="N1878" s="111">
        <f>Table25[[#This Row],[FY Formula end]]</f>
        <v>2027</v>
      </c>
      <c r="O1878" s="112" t="str">
        <f>IF(Table25[[#This Row],[Year End]]="No End","No End","FY"&amp;" "&amp;Table25[[#This Row],[Year End]])</f>
        <v>FY 2027</v>
      </c>
      <c r="P1878" s="27"/>
      <c r="Q1878" s="104" t="str">
        <f>_xlfn.IFNA(IF($B1878="","",VLOOKUP($B1878,'SWC Towers'!$A:$Q,$Q$2,FALSE)),"")</f>
        <v/>
      </c>
      <c r="R1878" s="106" t="str">
        <f>_xlfn.IFNA(IF($B1878="","",VLOOKUP($B1878,'SWC Towers'!$A:$Q,$R$2,FALSE)),"")</f>
        <v/>
      </c>
      <c r="S1878" s="106" t="str">
        <f>_xlfn.IFNA(IF($B1878="","",VLOOKUP($B1878,'SWC Towers'!$A:$Q,$S$2,FALSE)),"")</f>
        <v/>
      </c>
      <c r="T1878" s="106" t="str">
        <f>_xlfn.IFNA(IF($B1878="","",VLOOKUP($B1878,'SWC Towers'!$A:$Q,$T$2,FALSE)),"")</f>
        <v/>
      </c>
      <c r="U1878" s="104">
        <f>_xlfn.IFNA(IF($B1878="","",VLOOKUP($B1878,'SWC Towers'!$A:$Q,$U$2,FALSE)),"")</f>
        <v>0.4</v>
      </c>
      <c r="V1878" s="104" t="str">
        <f>_xlfn.IFNA(IF($B1878="","",VLOOKUP($B1878,'SWC Towers'!$A:$Q,$V$2,FALSE)),"")</f>
        <v/>
      </c>
      <c r="W1878" s="104" t="str">
        <f>_xlfn.IFNA(IF($B1878="","",VLOOKUP($B1878,'SWC Towers'!$A:$Q,$W$2,FALSE)),"")</f>
        <v/>
      </c>
      <c r="X1878" s="104" t="str">
        <f>_xlfn.IFNA(IF($B1878="","",VLOOKUP($B1878,'SWC Towers'!$A:$Q,$X$2,FALSE)),"")</f>
        <v/>
      </c>
      <c r="Y1878" s="104">
        <f>_xlfn.IFNA(IF($B1878="","",VLOOKUP($B1878,'SWC Towers'!$A:$Q,$Y$2,FALSE)),"")</f>
        <v>0.3</v>
      </c>
      <c r="Z1878" s="104">
        <f>_xlfn.IFNA(IF($B1878="","",VLOOKUP($B1878,'SWC Towers'!$A:$Q,$Z$2,FALSE)),"")</f>
        <v>0.3</v>
      </c>
      <c r="AA1878" s="104" t="str">
        <f>_xlfn.IFNA(IF($B1878="","",VLOOKUP($B1878,'SWC Towers'!$A:$Q,$AA$2,FALSE)),"")</f>
        <v/>
      </c>
      <c r="AB1878" s="106" t="str">
        <f>_xlfn.IFNA(IF($B1878="","",VLOOKUP($B1878,'SWC Towers'!$A:$Q,$AB$2,FALSE)),"")</f>
        <v/>
      </c>
      <c r="AC1878" s="20">
        <f>SUM(Table25[[#This Row],[IT Tower: Application]:[Other/Non-IT ]])</f>
        <v>1</v>
      </c>
      <c r="AD1878" s="67"/>
      <c r="AE1878" s="67"/>
      <c r="AF1878" s="67"/>
      <c r="AG1878" s="67"/>
      <c r="AH1878" s="67"/>
      <c r="AI1878" s="67"/>
      <c r="AJ1878" s="67"/>
      <c r="AK1878" s="67"/>
      <c r="AL1878" s="67"/>
      <c r="AM1878" s="67"/>
      <c r="AN1878" s="67"/>
      <c r="AO1878" s="67"/>
      <c r="AP1878" s="67"/>
      <c r="AQ1878" s="67"/>
      <c r="AR1878" s="67"/>
      <c r="AS1878" s="67"/>
      <c r="AT1878" s="67"/>
      <c r="AU1878" s="67"/>
      <c r="AV1878" s="67"/>
      <c r="AW1878" s="67"/>
      <c r="AX1878" s="67"/>
      <c r="AY1878" s="67"/>
      <c r="AZ1878" s="67"/>
      <c r="BA1878" s="67">
        <v>0</v>
      </c>
      <c r="BB1878" s="113">
        <v>3116</v>
      </c>
      <c r="BC1878" s="113">
        <v>932</v>
      </c>
      <c r="BD1878" s="113"/>
      <c r="BE1878" s="113"/>
      <c r="BF1878" s="113"/>
      <c r="BG1878" s="113"/>
      <c r="BH1878" s="113"/>
      <c r="BI1878" s="113"/>
      <c r="BJ1878" s="113"/>
      <c r="BK1878" s="113"/>
      <c r="BL1878" s="113"/>
      <c r="BM1878" s="113"/>
      <c r="BN1878" s="113"/>
      <c r="BO1878" s="113"/>
      <c r="BP1878" s="113"/>
      <c r="BQ1878" s="113"/>
      <c r="BR1878" s="113"/>
      <c r="BS1878" s="113"/>
      <c r="BT1878" s="113"/>
      <c r="BU1878" s="113"/>
      <c r="BV1878" s="113"/>
      <c r="BW1878" s="113"/>
      <c r="BX1878" s="113"/>
      <c r="BY1878" s="113"/>
      <c r="BZ1878" s="113"/>
      <c r="CA1878" s="67"/>
      <c r="CB1878" s="113"/>
      <c r="CC1878" s="69">
        <f>SUM(Table25[[#This Row],[Contract Amount FY00]:[Contract Amount FY50]])</f>
        <v>4048</v>
      </c>
      <c r="CD1878" s="114"/>
    </row>
    <row r="1879" spans="1:82" x14ac:dyDescent="0.25">
      <c r="A1879" s="122" t="s">
        <v>2026</v>
      </c>
      <c r="B1879" s="122" t="s">
        <v>3015</v>
      </c>
      <c r="C1879" s="122" t="s">
        <v>2719</v>
      </c>
      <c r="E1879" s="26" t="str">
        <f>IFERROR(IF(VLOOKUP(Table25[[#This Row],[Contract No.]],Table3[#All],3,FALSE)="","No","Yes"),"")</f>
        <v>Yes</v>
      </c>
      <c r="F1879" s="107" t="str">
        <f>IFERROR(VLOOKUP(Table25[[#This Row],[Contract No.]],Table3[#All],3,FALSE),"")</f>
        <v>NASPO</v>
      </c>
      <c r="G1879" s="107" t="str">
        <f>IFERROR(IF(Table25[[#This Row],[Cooperative Purchase
(Yes/No)]]="Yes","Yes",IF(VLOOKUP(Table25[[#This Row],[Contract No.]],Table3[#All],1,FALSE)=Table25[[#This Row],[Contract No.]],"Yes","No")),"No")</f>
        <v>Yes</v>
      </c>
      <c r="H1879" s="51">
        <f>IFERROR(VLOOKUP(Table25[[#This Row],[Contract No.]],Table3[#All],4,FALSE),"")</f>
        <v>44805</v>
      </c>
      <c r="I1879" s="28">
        <f>IFERROR(IF(AND(MONTH(Table25[[#This Row],[Contract Start Date]])&gt;6,MONTH(Table25[[#This Row],[Contract Start Date]])&lt;=12),YEAR(Table25[[#This Row],[Contract Start Date]])+1,YEAR(Table25[[#This Row],[Contract Start Date]])),"")</f>
        <v>2023</v>
      </c>
      <c r="J1879" s="108">
        <f>Table25[[#This Row],[FY Formula start]]</f>
        <v>2023</v>
      </c>
      <c r="K1879" s="59" t="str">
        <f>"FY"&amp;" "&amp;Table25[[#This Row],[Year Start]]</f>
        <v>FY 2023</v>
      </c>
      <c r="L1879" s="109">
        <f>IFERROR(VLOOKUP(Table25[[#This Row],[Contract No.]],Table3[#All],5,FALSE),"")</f>
        <v>46521</v>
      </c>
      <c r="M1879" s="110">
        <f>IFERROR(IF(Table25[[#This Row],[Contract End Date]]="99/99/9999","No End",IF(AND(MONTH(Table25[[#This Row],[Contract End Date]])&gt;6,MONTH(Table25[[#This Row],[Contract End Date]])&lt;=12),YEAR(Table25[[#This Row],[Contract End Date]])+1,YEAR(Table25[[#This Row],[Contract End Date]]))),"")</f>
        <v>2027</v>
      </c>
      <c r="N1879" s="111">
        <f>Table25[[#This Row],[FY Formula end]]</f>
        <v>2027</v>
      </c>
      <c r="O1879" s="112" t="str">
        <f>IF(Table25[[#This Row],[Year End]]="No End","No End","FY"&amp;" "&amp;Table25[[#This Row],[Year End]])</f>
        <v>FY 2027</v>
      </c>
      <c r="P1879" s="27"/>
      <c r="Q1879" s="104" t="str">
        <f>_xlfn.IFNA(IF($B1879="","",VLOOKUP($B1879,'SWC Towers'!$A:$Q,$Q$2,FALSE)),"")</f>
        <v/>
      </c>
      <c r="R1879" s="106" t="str">
        <f>_xlfn.IFNA(IF($B1879="","",VLOOKUP($B1879,'SWC Towers'!$A:$Q,$R$2,FALSE)),"")</f>
        <v/>
      </c>
      <c r="S1879" s="106" t="str">
        <f>_xlfn.IFNA(IF($B1879="","",VLOOKUP($B1879,'SWC Towers'!$A:$Q,$S$2,FALSE)),"")</f>
        <v/>
      </c>
      <c r="T1879" s="106" t="str">
        <f>_xlfn.IFNA(IF($B1879="","",VLOOKUP($B1879,'SWC Towers'!$A:$Q,$T$2,FALSE)),"")</f>
        <v/>
      </c>
      <c r="U1879" s="104">
        <f>_xlfn.IFNA(IF($B1879="","",VLOOKUP($B1879,'SWC Towers'!$A:$Q,$U$2,FALSE)),"")</f>
        <v>0.4</v>
      </c>
      <c r="V1879" s="104" t="str">
        <f>_xlfn.IFNA(IF($B1879="","",VLOOKUP($B1879,'SWC Towers'!$A:$Q,$V$2,FALSE)),"")</f>
        <v/>
      </c>
      <c r="W1879" s="104" t="str">
        <f>_xlfn.IFNA(IF($B1879="","",VLOOKUP($B1879,'SWC Towers'!$A:$Q,$W$2,FALSE)),"")</f>
        <v/>
      </c>
      <c r="X1879" s="104" t="str">
        <f>_xlfn.IFNA(IF($B1879="","",VLOOKUP($B1879,'SWC Towers'!$A:$Q,$X$2,FALSE)),"")</f>
        <v/>
      </c>
      <c r="Y1879" s="104">
        <f>_xlfn.IFNA(IF($B1879="","",VLOOKUP($B1879,'SWC Towers'!$A:$Q,$Y$2,FALSE)),"")</f>
        <v>0.3</v>
      </c>
      <c r="Z1879" s="104">
        <f>_xlfn.IFNA(IF($B1879="","",VLOOKUP($B1879,'SWC Towers'!$A:$Q,$Z$2,FALSE)),"")</f>
        <v>0.3</v>
      </c>
      <c r="AA1879" s="104" t="str">
        <f>_xlfn.IFNA(IF($B1879="","",VLOOKUP($B1879,'SWC Towers'!$A:$Q,$AA$2,FALSE)),"")</f>
        <v/>
      </c>
      <c r="AB1879" s="106" t="str">
        <f>_xlfn.IFNA(IF($B1879="","",VLOOKUP($B1879,'SWC Towers'!$A:$Q,$AB$2,FALSE)),"")</f>
        <v/>
      </c>
      <c r="AC1879" s="20">
        <f>SUM(Table25[[#This Row],[IT Tower: Application]:[Other/Non-IT ]])</f>
        <v>1</v>
      </c>
      <c r="AD1879" s="67"/>
      <c r="AE1879" s="67"/>
      <c r="AF1879" s="67"/>
      <c r="AG1879" s="67"/>
      <c r="AH1879" s="67"/>
      <c r="AI1879" s="67"/>
      <c r="AJ1879" s="67"/>
      <c r="AK1879" s="67"/>
      <c r="AL1879" s="67"/>
      <c r="AM1879" s="67"/>
      <c r="AN1879" s="67"/>
      <c r="AO1879" s="67"/>
      <c r="AP1879" s="67"/>
      <c r="AQ1879" s="67"/>
      <c r="AR1879" s="67"/>
      <c r="AS1879" s="67"/>
      <c r="AT1879" s="67"/>
      <c r="AU1879" s="67"/>
      <c r="AV1879" s="67"/>
      <c r="AW1879" s="67"/>
      <c r="AX1879" s="67"/>
      <c r="AY1879" s="67"/>
      <c r="AZ1879" s="67"/>
      <c r="BA1879" s="67"/>
      <c r="BB1879" s="113">
        <v>0</v>
      </c>
      <c r="BC1879" s="113">
        <v>9562</v>
      </c>
      <c r="BD1879" s="113"/>
      <c r="BE1879" s="113"/>
      <c r="BF1879" s="113"/>
      <c r="BG1879" s="113"/>
      <c r="BH1879" s="113"/>
      <c r="BI1879" s="113"/>
      <c r="BJ1879" s="113"/>
      <c r="BK1879" s="113"/>
      <c r="BL1879" s="113"/>
      <c r="BM1879" s="113"/>
      <c r="BN1879" s="113"/>
      <c r="BO1879" s="113"/>
      <c r="BP1879" s="113"/>
      <c r="BQ1879" s="113"/>
      <c r="BR1879" s="113"/>
      <c r="BS1879" s="113"/>
      <c r="BT1879" s="113"/>
      <c r="BU1879" s="113"/>
      <c r="BV1879" s="113"/>
      <c r="BW1879" s="113"/>
      <c r="BX1879" s="113"/>
      <c r="BY1879" s="113"/>
      <c r="BZ1879" s="113"/>
      <c r="CA1879" s="67"/>
      <c r="CB1879" s="113"/>
      <c r="CC1879" s="69">
        <f>SUM(Table25[[#This Row],[Contract Amount FY00]:[Contract Amount FY50]])</f>
        <v>9562</v>
      </c>
      <c r="CD1879" s="114"/>
    </row>
    <row r="1880" spans="1:82" x14ac:dyDescent="0.25">
      <c r="A1880" s="122" t="s">
        <v>2026</v>
      </c>
      <c r="B1880" s="122" t="s">
        <v>3181</v>
      </c>
      <c r="C1880" s="122" t="s">
        <v>1160</v>
      </c>
      <c r="E1880" s="26" t="str">
        <f>IFERROR(IF(VLOOKUP(Table25[[#This Row],[Contract No.]],Table3[#All],3,FALSE)="","No","Yes"),"")</f>
        <v>No</v>
      </c>
      <c r="F1880" s="107" t="str">
        <f>IFERROR(VLOOKUP(Table25[[#This Row],[Contract No.]],Table3[#All],3,FALSE),"")</f>
        <v/>
      </c>
      <c r="G1880" s="107" t="str">
        <f>IFERROR(IF(Table25[[#This Row],[Cooperative Purchase
(Yes/No)]]="Yes","Yes",IF(VLOOKUP(Table25[[#This Row],[Contract No.]],Table3[#All],1,FALSE)=Table25[[#This Row],[Contract No.]],"Yes","No")),"No")</f>
        <v>Yes</v>
      </c>
      <c r="H1880" s="51">
        <f>IFERROR(VLOOKUP(Table25[[#This Row],[Contract No.]],Table3[#All],4,FALSE),"")</f>
        <v>45748</v>
      </c>
      <c r="I1880" s="28">
        <f>IFERROR(IF(AND(MONTH(Table25[[#This Row],[Contract Start Date]])&gt;6,MONTH(Table25[[#This Row],[Contract Start Date]])&lt;=12),YEAR(Table25[[#This Row],[Contract Start Date]])+1,YEAR(Table25[[#This Row],[Contract Start Date]])),"")</f>
        <v>2025</v>
      </c>
      <c r="J1880" s="108">
        <f>Table25[[#This Row],[FY Formula start]]</f>
        <v>2025</v>
      </c>
      <c r="K1880" s="59" t="str">
        <f>"FY"&amp;" "&amp;Table25[[#This Row],[Year Start]]</f>
        <v>FY 2025</v>
      </c>
      <c r="L1880" s="109">
        <f>IFERROR(VLOOKUP(Table25[[#This Row],[Contract No.]],Table3[#All],5,FALSE),"")</f>
        <v>47177</v>
      </c>
      <c r="M1880" s="110">
        <f>IFERROR(IF(Table25[[#This Row],[Contract End Date]]="99/99/9999","No End",IF(AND(MONTH(Table25[[#This Row],[Contract End Date]])&gt;6,MONTH(Table25[[#This Row],[Contract End Date]])&lt;=12),YEAR(Table25[[#This Row],[Contract End Date]])+1,YEAR(Table25[[#This Row],[Contract End Date]]))),"")</f>
        <v>2029</v>
      </c>
      <c r="N1880" s="111">
        <f>Table25[[#This Row],[FY Formula end]]</f>
        <v>2029</v>
      </c>
      <c r="O1880" s="112" t="str">
        <f>IF(Table25[[#This Row],[Year End]]="No End","No End","FY"&amp;" "&amp;Table25[[#This Row],[Year End]])</f>
        <v>FY 2029</v>
      </c>
      <c r="P1880" s="27"/>
      <c r="Q1880" s="104">
        <f>_xlfn.IFNA(IF($B1880="","",VLOOKUP($B1880,'SWC Towers'!$A:$Q,$Q$2,FALSE)),"")</f>
        <v>0.2</v>
      </c>
      <c r="R1880" s="106" t="str">
        <f>_xlfn.IFNA(IF($B1880="","",VLOOKUP($B1880,'SWC Towers'!$A:$Q,$R$2,FALSE)),"")</f>
        <v/>
      </c>
      <c r="S1880" s="106" t="str">
        <f>_xlfn.IFNA(IF($B1880="","",VLOOKUP($B1880,'SWC Towers'!$A:$Q,$S$2,FALSE)),"")</f>
        <v/>
      </c>
      <c r="T1880" s="106" t="str">
        <f>_xlfn.IFNA(IF($B1880="","",VLOOKUP($B1880,'SWC Towers'!$A:$Q,$T$2,FALSE)),"")</f>
        <v/>
      </c>
      <c r="U1880" s="104">
        <f>_xlfn.IFNA(IF($B1880="","",VLOOKUP($B1880,'SWC Towers'!$A:$Q,$U$2,FALSE)),"")</f>
        <v>0.4</v>
      </c>
      <c r="V1880" s="104" t="str">
        <f>_xlfn.IFNA(IF($B1880="","",VLOOKUP($B1880,'SWC Towers'!$A:$Q,$V$2,FALSE)),"")</f>
        <v/>
      </c>
      <c r="W1880" s="104" t="str">
        <f>_xlfn.IFNA(IF($B1880="","",VLOOKUP($B1880,'SWC Towers'!$A:$Q,$W$2,FALSE)),"")</f>
        <v/>
      </c>
      <c r="X1880" s="104" t="str">
        <f>_xlfn.IFNA(IF($B1880="","",VLOOKUP($B1880,'SWC Towers'!$A:$Q,$X$2,FALSE)),"")</f>
        <v/>
      </c>
      <c r="Y1880" s="104">
        <f>_xlfn.IFNA(IF($B1880="","",VLOOKUP($B1880,'SWC Towers'!$A:$Q,$Y$2,FALSE)),"")</f>
        <v>0.2</v>
      </c>
      <c r="Z1880" s="104">
        <f>_xlfn.IFNA(IF($B1880="","",VLOOKUP($B1880,'SWC Towers'!$A:$Q,$Z$2,FALSE)),"")</f>
        <v>0.1</v>
      </c>
      <c r="AA1880" s="104">
        <f>_xlfn.IFNA(IF($B1880="","",VLOOKUP($B1880,'SWC Towers'!$A:$Q,$AA$2,FALSE)),"")</f>
        <v>0.1</v>
      </c>
      <c r="AB1880" s="106" t="str">
        <f>_xlfn.IFNA(IF($B1880="","",VLOOKUP($B1880,'SWC Towers'!$A:$Q,$AB$2,FALSE)),"")</f>
        <v/>
      </c>
      <c r="AC1880" s="20">
        <f>SUM(Table25[[#This Row],[IT Tower: Application]:[Other/Non-IT ]])</f>
        <v>1</v>
      </c>
      <c r="AD1880" s="67"/>
      <c r="AE1880" s="67"/>
      <c r="AF1880" s="67"/>
      <c r="AG1880" s="67"/>
      <c r="AH1880" s="67"/>
      <c r="AI1880" s="67"/>
      <c r="AJ1880" s="67"/>
      <c r="AK1880" s="67"/>
      <c r="AL1880" s="67"/>
      <c r="AM1880" s="67"/>
      <c r="AN1880" s="67"/>
      <c r="AO1880" s="67"/>
      <c r="AP1880" s="67"/>
      <c r="AQ1880" s="67"/>
      <c r="AR1880" s="67"/>
      <c r="AS1880" s="67"/>
      <c r="AT1880" s="67"/>
      <c r="AU1880" s="67"/>
      <c r="AV1880" s="67"/>
      <c r="AW1880" s="67"/>
      <c r="AX1880" s="67"/>
      <c r="AY1880" s="67"/>
      <c r="AZ1880" s="67"/>
      <c r="BA1880" s="67"/>
      <c r="BB1880" s="113"/>
      <c r="BC1880" s="113">
        <v>288</v>
      </c>
      <c r="BD1880" s="113"/>
      <c r="BE1880" s="113"/>
      <c r="BF1880" s="113"/>
      <c r="BG1880" s="113"/>
      <c r="BH1880" s="113"/>
      <c r="BI1880" s="113"/>
      <c r="BJ1880" s="113"/>
      <c r="BK1880" s="113"/>
      <c r="BL1880" s="113"/>
      <c r="BM1880" s="113"/>
      <c r="BN1880" s="113"/>
      <c r="BO1880" s="113"/>
      <c r="BP1880" s="113"/>
      <c r="BQ1880" s="113"/>
      <c r="BR1880" s="113"/>
      <c r="BS1880" s="113"/>
      <c r="BT1880" s="113"/>
      <c r="BU1880" s="113"/>
      <c r="BV1880" s="113"/>
      <c r="BW1880" s="113"/>
      <c r="BX1880" s="113"/>
      <c r="BY1880" s="113"/>
      <c r="BZ1880" s="113"/>
      <c r="CA1880" s="67"/>
      <c r="CB1880" s="113"/>
      <c r="CC1880" s="69">
        <f>SUM(Table25[[#This Row],[Contract Amount FY00]:[Contract Amount FY50]])</f>
        <v>288</v>
      </c>
      <c r="CD1880" s="114"/>
    </row>
    <row r="1881" spans="1:82" x14ac:dyDescent="0.25">
      <c r="A1881" s="122" t="s">
        <v>2026</v>
      </c>
      <c r="B1881" s="122" t="s">
        <v>3181</v>
      </c>
      <c r="C1881" s="122" t="s">
        <v>2277</v>
      </c>
      <c r="E1881" s="26" t="str">
        <f>IFERROR(IF(VLOOKUP(Table25[[#This Row],[Contract No.]],Table3[#All],3,FALSE)="","No","Yes"),"")</f>
        <v>No</v>
      </c>
      <c r="F1881" s="107" t="str">
        <f>IFERROR(VLOOKUP(Table25[[#This Row],[Contract No.]],Table3[#All],3,FALSE),"")</f>
        <v/>
      </c>
      <c r="G1881" s="107" t="str">
        <f>IFERROR(IF(Table25[[#This Row],[Cooperative Purchase
(Yes/No)]]="Yes","Yes",IF(VLOOKUP(Table25[[#This Row],[Contract No.]],Table3[#All],1,FALSE)=Table25[[#This Row],[Contract No.]],"Yes","No")),"No")</f>
        <v>Yes</v>
      </c>
      <c r="H1881" s="51">
        <f>IFERROR(VLOOKUP(Table25[[#This Row],[Contract No.]],Table3[#All],4,FALSE),"")</f>
        <v>45748</v>
      </c>
      <c r="I1881" s="28">
        <f>IFERROR(IF(AND(MONTH(Table25[[#This Row],[Contract Start Date]])&gt;6,MONTH(Table25[[#This Row],[Contract Start Date]])&lt;=12),YEAR(Table25[[#This Row],[Contract Start Date]])+1,YEAR(Table25[[#This Row],[Contract Start Date]])),"")</f>
        <v>2025</v>
      </c>
      <c r="J1881" s="108">
        <f>Table25[[#This Row],[FY Formula start]]</f>
        <v>2025</v>
      </c>
      <c r="K1881" s="59" t="str">
        <f>"FY"&amp;" "&amp;Table25[[#This Row],[Year Start]]</f>
        <v>FY 2025</v>
      </c>
      <c r="L1881" s="109">
        <f>IFERROR(VLOOKUP(Table25[[#This Row],[Contract No.]],Table3[#All],5,FALSE),"")</f>
        <v>47177</v>
      </c>
      <c r="M1881" s="110">
        <f>IFERROR(IF(Table25[[#This Row],[Contract End Date]]="99/99/9999","No End",IF(AND(MONTH(Table25[[#This Row],[Contract End Date]])&gt;6,MONTH(Table25[[#This Row],[Contract End Date]])&lt;=12),YEAR(Table25[[#This Row],[Contract End Date]])+1,YEAR(Table25[[#This Row],[Contract End Date]]))),"")</f>
        <v>2029</v>
      </c>
      <c r="N1881" s="111">
        <f>Table25[[#This Row],[FY Formula end]]</f>
        <v>2029</v>
      </c>
      <c r="O1881" s="112" t="str">
        <f>IF(Table25[[#This Row],[Year End]]="No End","No End","FY"&amp;" "&amp;Table25[[#This Row],[Year End]])</f>
        <v>FY 2029</v>
      </c>
      <c r="P1881" s="27"/>
      <c r="Q1881" s="104">
        <f>_xlfn.IFNA(IF($B1881="","",VLOOKUP($B1881,'SWC Towers'!$A:$Q,$Q$2,FALSE)),"")</f>
        <v>0.2</v>
      </c>
      <c r="R1881" s="106" t="str">
        <f>_xlfn.IFNA(IF($B1881="","",VLOOKUP($B1881,'SWC Towers'!$A:$Q,$R$2,FALSE)),"")</f>
        <v/>
      </c>
      <c r="S1881" s="106" t="str">
        <f>_xlfn.IFNA(IF($B1881="","",VLOOKUP($B1881,'SWC Towers'!$A:$Q,$S$2,FALSE)),"")</f>
        <v/>
      </c>
      <c r="T1881" s="106" t="str">
        <f>_xlfn.IFNA(IF($B1881="","",VLOOKUP($B1881,'SWC Towers'!$A:$Q,$T$2,FALSE)),"")</f>
        <v/>
      </c>
      <c r="U1881" s="104">
        <f>_xlfn.IFNA(IF($B1881="","",VLOOKUP($B1881,'SWC Towers'!$A:$Q,$U$2,FALSE)),"")</f>
        <v>0.4</v>
      </c>
      <c r="V1881" s="104" t="str">
        <f>_xlfn.IFNA(IF($B1881="","",VLOOKUP($B1881,'SWC Towers'!$A:$Q,$V$2,FALSE)),"")</f>
        <v/>
      </c>
      <c r="W1881" s="104" t="str">
        <f>_xlfn.IFNA(IF($B1881="","",VLOOKUP($B1881,'SWC Towers'!$A:$Q,$W$2,FALSE)),"")</f>
        <v/>
      </c>
      <c r="X1881" s="104" t="str">
        <f>_xlfn.IFNA(IF($B1881="","",VLOOKUP($B1881,'SWC Towers'!$A:$Q,$X$2,FALSE)),"")</f>
        <v/>
      </c>
      <c r="Y1881" s="104">
        <f>_xlfn.IFNA(IF($B1881="","",VLOOKUP($B1881,'SWC Towers'!$A:$Q,$Y$2,FALSE)),"")</f>
        <v>0.2</v>
      </c>
      <c r="Z1881" s="104">
        <f>_xlfn.IFNA(IF($B1881="","",VLOOKUP($B1881,'SWC Towers'!$A:$Q,$Z$2,FALSE)),"")</f>
        <v>0.1</v>
      </c>
      <c r="AA1881" s="104">
        <f>_xlfn.IFNA(IF($B1881="","",VLOOKUP($B1881,'SWC Towers'!$A:$Q,$AA$2,FALSE)),"")</f>
        <v>0.1</v>
      </c>
      <c r="AB1881" s="106" t="str">
        <f>_xlfn.IFNA(IF($B1881="","",VLOOKUP($B1881,'SWC Towers'!$A:$Q,$AB$2,FALSE)),"")</f>
        <v/>
      </c>
      <c r="AC1881" s="20">
        <f>SUM(Table25[[#This Row],[IT Tower: Application]:[Other/Non-IT ]])</f>
        <v>1</v>
      </c>
      <c r="AD1881" s="67"/>
      <c r="AE1881" s="67"/>
      <c r="AF1881" s="67"/>
      <c r="AG1881" s="67"/>
      <c r="AH1881" s="67"/>
      <c r="AI1881" s="67"/>
      <c r="AJ1881" s="67"/>
      <c r="AK1881" s="67"/>
      <c r="AL1881" s="67"/>
      <c r="AM1881" s="67"/>
      <c r="AN1881" s="67"/>
      <c r="AO1881" s="67"/>
      <c r="AP1881" s="67"/>
      <c r="AQ1881" s="67"/>
      <c r="AR1881" s="67"/>
      <c r="AS1881" s="67"/>
      <c r="AT1881" s="67"/>
      <c r="AU1881" s="67"/>
      <c r="AV1881" s="67"/>
      <c r="AW1881" s="67"/>
      <c r="AX1881" s="67"/>
      <c r="AY1881" s="67"/>
      <c r="AZ1881" s="67"/>
      <c r="BA1881" s="67"/>
      <c r="BB1881" s="113"/>
      <c r="BC1881" s="113">
        <v>143128</v>
      </c>
      <c r="BD1881" s="113"/>
      <c r="BE1881" s="113"/>
      <c r="BF1881" s="113"/>
      <c r="BG1881" s="113"/>
      <c r="BH1881" s="113"/>
      <c r="BI1881" s="113"/>
      <c r="BJ1881" s="113"/>
      <c r="BK1881" s="113"/>
      <c r="BL1881" s="113"/>
      <c r="BM1881" s="113"/>
      <c r="BN1881" s="113"/>
      <c r="BO1881" s="113"/>
      <c r="BP1881" s="113"/>
      <c r="BQ1881" s="113"/>
      <c r="BR1881" s="113"/>
      <c r="BS1881" s="113"/>
      <c r="BT1881" s="113"/>
      <c r="BU1881" s="113"/>
      <c r="BV1881" s="113"/>
      <c r="BW1881" s="113"/>
      <c r="BX1881" s="113"/>
      <c r="BY1881" s="113"/>
      <c r="BZ1881" s="113"/>
      <c r="CA1881" s="67"/>
      <c r="CB1881" s="113"/>
      <c r="CC1881" s="69">
        <f>SUM(Table25[[#This Row],[Contract Amount FY00]:[Contract Amount FY50]])</f>
        <v>143128</v>
      </c>
      <c r="CD1881" s="114"/>
    </row>
    <row r="1882" spans="1:82" x14ac:dyDescent="0.25">
      <c r="A1882" s="122" t="s">
        <v>2026</v>
      </c>
      <c r="B1882" s="122" t="s">
        <v>3145</v>
      </c>
      <c r="C1882" s="122" t="s">
        <v>615</v>
      </c>
      <c r="E1882" s="26" t="str">
        <f>IFERROR(IF(VLOOKUP(Table25[[#This Row],[Contract No.]],Table3[#All],3,FALSE)="","No","Yes"),"")</f>
        <v>Yes</v>
      </c>
      <c r="F1882" s="107" t="str">
        <f>IFERROR(VLOOKUP(Table25[[#This Row],[Contract No.]],Table3[#All],3,FALSE),"")</f>
        <v>NASPO</v>
      </c>
      <c r="G1882" s="107" t="str">
        <f>IFERROR(IF(Table25[[#This Row],[Cooperative Purchase
(Yes/No)]]="Yes","Yes",IF(VLOOKUP(Table25[[#This Row],[Contract No.]],Table3[#All],1,FALSE)=Table25[[#This Row],[Contract No.]],"Yes","No")),"No")</f>
        <v>Yes</v>
      </c>
      <c r="H1882" s="51">
        <f>IFERROR(VLOOKUP(Table25[[#This Row],[Contract No.]],Table3[#All],4,FALSE),"")</f>
        <v>45138</v>
      </c>
      <c r="I1882" s="28">
        <f>IFERROR(IF(AND(MONTH(Table25[[#This Row],[Contract Start Date]])&gt;6,MONTH(Table25[[#This Row],[Contract Start Date]])&lt;=12),YEAR(Table25[[#This Row],[Contract Start Date]])+1,YEAR(Table25[[#This Row],[Contract Start Date]])),"")</f>
        <v>2024</v>
      </c>
      <c r="J1882" s="108">
        <f>Table25[[#This Row],[FY Formula start]]</f>
        <v>2024</v>
      </c>
      <c r="K1882" s="59" t="str">
        <f>"FY"&amp;" "&amp;Table25[[#This Row],[Year Start]]</f>
        <v>FY 2024</v>
      </c>
      <c r="L1882" s="109">
        <f>IFERROR(VLOOKUP(Table25[[#This Row],[Contract No.]],Table3[#All],5,FALSE),"")</f>
        <v>48426</v>
      </c>
      <c r="M1882" s="110">
        <f>IFERROR(IF(Table25[[#This Row],[Contract End Date]]="99/99/9999","No End",IF(AND(MONTH(Table25[[#This Row],[Contract End Date]])&gt;6,MONTH(Table25[[#This Row],[Contract End Date]])&lt;=12),YEAR(Table25[[#This Row],[Contract End Date]])+1,YEAR(Table25[[#This Row],[Contract End Date]]))),"")</f>
        <v>2033</v>
      </c>
      <c r="N1882" s="111">
        <f>Table25[[#This Row],[FY Formula end]]</f>
        <v>2033</v>
      </c>
      <c r="O1882" s="112" t="str">
        <f>IF(Table25[[#This Row],[Year End]]="No End","No End","FY"&amp;" "&amp;Table25[[#This Row],[Year End]])</f>
        <v>FY 2033</v>
      </c>
      <c r="P1882" s="27"/>
      <c r="Q1882" s="104">
        <f>_xlfn.IFNA(IF($B1882="","",VLOOKUP($B1882,'SWC Towers'!$A:$Q,$Q$2,FALSE)),"")</f>
        <v>0.2</v>
      </c>
      <c r="R1882" s="106">
        <f>_xlfn.IFNA(IF($B1882="","",VLOOKUP($B1882,'SWC Towers'!$A:$Q,$R$2,FALSE)),"")</f>
        <v>0.2</v>
      </c>
      <c r="S1882" s="106" t="str">
        <f>_xlfn.IFNA(IF($B1882="","",VLOOKUP($B1882,'SWC Towers'!$A:$Q,$S$2,FALSE)),"")</f>
        <v/>
      </c>
      <c r="T1882" s="106">
        <f>_xlfn.IFNA(IF($B1882="","",VLOOKUP($B1882,'SWC Towers'!$A:$Q,$T$2,FALSE)),"")</f>
        <v>0.1</v>
      </c>
      <c r="U1882" s="104" t="str">
        <f>_xlfn.IFNA(IF($B1882="","",VLOOKUP($B1882,'SWC Towers'!$A:$Q,$U$2,FALSE)),"")</f>
        <v/>
      </c>
      <c r="V1882" s="104" t="str">
        <f>_xlfn.IFNA(IF($B1882="","",VLOOKUP($B1882,'SWC Towers'!$A:$Q,$V$2,FALSE)),"")</f>
        <v/>
      </c>
      <c r="W1882" s="104">
        <f>_xlfn.IFNA(IF($B1882="","",VLOOKUP($B1882,'SWC Towers'!$A:$Q,$W$2,FALSE)),"")</f>
        <v>0.3</v>
      </c>
      <c r="X1882" s="104" t="str">
        <f>_xlfn.IFNA(IF($B1882="","",VLOOKUP($B1882,'SWC Towers'!$A:$Q,$X$2,FALSE)),"")</f>
        <v/>
      </c>
      <c r="Y1882" s="104" t="str">
        <f>_xlfn.IFNA(IF($B1882="","",VLOOKUP($B1882,'SWC Towers'!$A:$Q,$Y$2,FALSE)),"")</f>
        <v/>
      </c>
      <c r="Z1882" s="104">
        <f>_xlfn.IFNA(IF($B1882="","",VLOOKUP($B1882,'SWC Towers'!$A:$Q,$Z$2,FALSE)),"")</f>
        <v>0.1</v>
      </c>
      <c r="AA1882" s="104" t="str">
        <f>_xlfn.IFNA(IF($B1882="","",VLOOKUP($B1882,'SWC Towers'!$A:$Q,$AA$2,FALSE)),"")</f>
        <v/>
      </c>
      <c r="AB1882" s="106">
        <f>_xlfn.IFNA(IF($B1882="","",VLOOKUP($B1882,'SWC Towers'!$A:$Q,$AB$2,FALSE)),"")</f>
        <v>0.1</v>
      </c>
      <c r="AC1882" s="20">
        <f>SUM(Table25[[#This Row],[IT Tower: Application]:[Other/Non-IT ]])</f>
        <v>1</v>
      </c>
      <c r="AD1882" s="67"/>
      <c r="AE1882" s="67"/>
      <c r="AF1882" s="67"/>
      <c r="AG1882" s="67"/>
      <c r="AH1882" s="67"/>
      <c r="AI1882" s="67"/>
      <c r="AJ1882" s="67"/>
      <c r="AK1882" s="67"/>
      <c r="AL1882" s="67"/>
      <c r="AM1882" s="67"/>
      <c r="AN1882" s="67"/>
      <c r="AO1882" s="67"/>
      <c r="AP1882" s="67"/>
      <c r="AQ1882" s="67"/>
      <c r="AR1882" s="67"/>
      <c r="AS1882" s="67"/>
      <c r="AT1882" s="67"/>
      <c r="AU1882" s="67"/>
      <c r="AV1882" s="67"/>
      <c r="AW1882" s="67"/>
      <c r="AX1882" s="67"/>
      <c r="AY1882" s="67"/>
      <c r="AZ1882" s="67"/>
      <c r="BA1882" s="67"/>
      <c r="BB1882" s="113">
        <v>373</v>
      </c>
      <c r="BC1882" s="113">
        <v>2155</v>
      </c>
      <c r="BD1882" s="113"/>
      <c r="BE1882" s="113"/>
      <c r="BF1882" s="113"/>
      <c r="BG1882" s="113"/>
      <c r="BH1882" s="113"/>
      <c r="BI1882" s="113"/>
      <c r="BJ1882" s="113"/>
      <c r="BK1882" s="113"/>
      <c r="BL1882" s="113"/>
      <c r="BM1882" s="113"/>
      <c r="BN1882" s="113"/>
      <c r="BO1882" s="113"/>
      <c r="BP1882" s="113"/>
      <c r="BQ1882" s="113"/>
      <c r="BR1882" s="113"/>
      <c r="BS1882" s="113"/>
      <c r="BT1882" s="113"/>
      <c r="BU1882" s="113"/>
      <c r="BV1882" s="113"/>
      <c r="BW1882" s="113"/>
      <c r="BX1882" s="113"/>
      <c r="BY1882" s="113"/>
      <c r="BZ1882" s="113"/>
      <c r="CA1882" s="67"/>
      <c r="CB1882" s="113"/>
      <c r="CC1882" s="69">
        <f>SUM(Table25[[#This Row],[Contract Amount FY00]:[Contract Amount FY50]])</f>
        <v>2528</v>
      </c>
      <c r="CD1882" s="114"/>
    </row>
    <row r="1883" spans="1:82" x14ac:dyDescent="0.25">
      <c r="A1883" s="122" t="s">
        <v>1961</v>
      </c>
      <c r="B1883" s="122" t="s">
        <v>705</v>
      </c>
      <c r="C1883" s="122" t="s">
        <v>1777</v>
      </c>
      <c r="E1883" s="26" t="str">
        <f>IFERROR(IF(VLOOKUP(Table25[[#This Row],[Contract No.]],Table3[#All],3,FALSE)="","No","Yes"),"")</f>
        <v>Yes</v>
      </c>
      <c r="F1883" s="107" t="str">
        <f>IFERROR(VLOOKUP(Table25[[#This Row],[Contract No.]],Table3[#All],3,FALSE),"")</f>
        <v>NASPO</v>
      </c>
      <c r="G1883" s="107" t="str">
        <f>IFERROR(IF(Table25[[#This Row],[Cooperative Purchase
(Yes/No)]]="Yes","Yes",IF(VLOOKUP(Table25[[#This Row],[Contract No.]],Table3[#All],1,FALSE)=Table25[[#This Row],[Contract No.]],"Yes","No")),"No")</f>
        <v>Yes</v>
      </c>
      <c r="H1883" s="51">
        <f>IFERROR(VLOOKUP(Table25[[#This Row],[Contract No.]],Table3[#All],4,FALSE),"")</f>
        <v>43647</v>
      </c>
      <c r="I1883" s="28">
        <f>IFERROR(IF(AND(MONTH(Table25[[#This Row],[Contract Start Date]])&gt;6,MONTH(Table25[[#This Row],[Contract Start Date]])&lt;=12),YEAR(Table25[[#This Row],[Contract Start Date]])+1,YEAR(Table25[[#This Row],[Contract Start Date]])),"")</f>
        <v>2020</v>
      </c>
      <c r="J1883" s="108">
        <f>Table25[[#This Row],[FY Formula start]]</f>
        <v>2020</v>
      </c>
      <c r="K1883" s="59" t="str">
        <f>"FY"&amp;" "&amp;Table25[[#This Row],[Year Start]]</f>
        <v>FY 2020</v>
      </c>
      <c r="L1883" s="109">
        <f>IFERROR(VLOOKUP(Table25[[#This Row],[Contract No.]],Table3[#All],5,FALSE),"")</f>
        <v>47360</v>
      </c>
      <c r="M1883" s="110">
        <f>IFERROR(IF(Table25[[#This Row],[Contract End Date]]="99/99/9999","No End",IF(AND(MONTH(Table25[[#This Row],[Contract End Date]])&gt;6,MONTH(Table25[[#This Row],[Contract End Date]])&lt;=12),YEAR(Table25[[#This Row],[Contract End Date]])+1,YEAR(Table25[[#This Row],[Contract End Date]]))),"")</f>
        <v>2030</v>
      </c>
      <c r="N1883" s="111">
        <f>Table25[[#This Row],[FY Formula end]]</f>
        <v>2030</v>
      </c>
      <c r="O1883" s="112" t="str">
        <f>IF(Table25[[#This Row],[Year End]]="No End","No End","FY"&amp;" "&amp;Table25[[#This Row],[Year End]])</f>
        <v>FY 2030</v>
      </c>
      <c r="P1883" s="27"/>
      <c r="Q1883" s="104">
        <f>_xlfn.IFNA(IF($B1883="","",VLOOKUP($B1883,'SWC Towers'!$A:$Q,$Q$2,FALSE)),"")</f>
        <v>0.2</v>
      </c>
      <c r="R1883" s="106" t="str">
        <f>_xlfn.IFNA(IF($B1883="","",VLOOKUP($B1883,'SWC Towers'!$A:$Q,$R$2,FALSE)),"")</f>
        <v/>
      </c>
      <c r="S1883" s="106" t="str">
        <f>_xlfn.IFNA(IF($B1883="","",VLOOKUP($B1883,'SWC Towers'!$A:$Q,$S$2,FALSE)),"")</f>
        <v/>
      </c>
      <c r="T1883" s="106" t="str">
        <f>_xlfn.IFNA(IF($B1883="","",VLOOKUP($B1883,'SWC Towers'!$A:$Q,$T$2,FALSE)),"")</f>
        <v/>
      </c>
      <c r="U1883" s="104">
        <f>_xlfn.IFNA(IF($B1883="","",VLOOKUP($B1883,'SWC Towers'!$A:$Q,$U$2,FALSE)),"")</f>
        <v>0.4</v>
      </c>
      <c r="V1883" s="104" t="str">
        <f>_xlfn.IFNA(IF($B1883="","",VLOOKUP($B1883,'SWC Towers'!$A:$Q,$V$2,FALSE)),"")</f>
        <v/>
      </c>
      <c r="W1883" s="104">
        <f>_xlfn.IFNA(IF($B1883="","",VLOOKUP($B1883,'SWC Towers'!$A:$Q,$W$2,FALSE)),"")</f>
        <v>0.4</v>
      </c>
      <c r="X1883" s="104" t="str">
        <f>_xlfn.IFNA(IF($B1883="","",VLOOKUP($B1883,'SWC Towers'!$A:$Q,$X$2,FALSE)),"")</f>
        <v/>
      </c>
      <c r="Y1883" s="104" t="str">
        <f>_xlfn.IFNA(IF($B1883="","",VLOOKUP($B1883,'SWC Towers'!$A:$Q,$Y$2,FALSE)),"")</f>
        <v/>
      </c>
      <c r="Z1883" s="104" t="str">
        <f>_xlfn.IFNA(IF($B1883="","",VLOOKUP($B1883,'SWC Towers'!$A:$Q,$Z$2,FALSE)),"")</f>
        <v/>
      </c>
      <c r="AA1883" s="104" t="str">
        <f>_xlfn.IFNA(IF($B1883="","",VLOOKUP($B1883,'SWC Towers'!$A:$Q,$AA$2,FALSE)),"")</f>
        <v/>
      </c>
      <c r="AB1883" s="106" t="str">
        <f>_xlfn.IFNA(IF($B1883="","",VLOOKUP($B1883,'SWC Towers'!$A:$Q,$AB$2,FALSE)),"")</f>
        <v/>
      </c>
      <c r="AC1883" s="20">
        <f>SUM(Table25[[#This Row],[IT Tower: Application]:[Other/Non-IT ]])</f>
        <v>1</v>
      </c>
      <c r="AD1883" s="67"/>
      <c r="AE1883" s="67"/>
      <c r="AF1883" s="67"/>
      <c r="AG1883" s="67"/>
      <c r="AH1883" s="67"/>
      <c r="AI1883" s="67"/>
      <c r="AJ1883" s="67"/>
      <c r="AK1883" s="67"/>
      <c r="AL1883" s="67"/>
      <c r="AM1883" s="67"/>
      <c r="AN1883" s="67"/>
      <c r="AO1883" s="67"/>
      <c r="AP1883" s="67"/>
      <c r="AQ1883" s="67"/>
      <c r="AR1883" s="67"/>
      <c r="AS1883" s="67"/>
      <c r="AT1883" s="67"/>
      <c r="AU1883" s="67"/>
      <c r="AV1883" s="67"/>
      <c r="AW1883" s="67"/>
      <c r="AX1883" s="67">
        <v>0</v>
      </c>
      <c r="AY1883" s="67">
        <v>15211</v>
      </c>
      <c r="AZ1883" s="67">
        <v>20021</v>
      </c>
      <c r="BA1883" s="67">
        <v>26243</v>
      </c>
      <c r="BB1883" s="113">
        <v>37236</v>
      </c>
      <c r="BC1883" s="113">
        <v>42437</v>
      </c>
      <c r="BD1883" s="113"/>
      <c r="BE1883" s="113"/>
      <c r="BF1883" s="113"/>
      <c r="BG1883" s="113"/>
      <c r="BH1883" s="113"/>
      <c r="BI1883" s="113"/>
      <c r="BJ1883" s="113"/>
      <c r="BK1883" s="113"/>
      <c r="BL1883" s="113"/>
      <c r="BM1883" s="113"/>
      <c r="BN1883" s="113"/>
      <c r="BO1883" s="113"/>
      <c r="BP1883" s="113"/>
      <c r="BQ1883" s="113"/>
      <c r="BR1883" s="113"/>
      <c r="BS1883" s="113"/>
      <c r="BT1883" s="113"/>
      <c r="BU1883" s="113"/>
      <c r="BV1883" s="113"/>
      <c r="BW1883" s="113"/>
      <c r="BX1883" s="113"/>
      <c r="BY1883" s="113"/>
      <c r="BZ1883" s="113"/>
      <c r="CA1883" s="67"/>
      <c r="CB1883" s="113"/>
      <c r="CC1883" s="69">
        <f>SUM(Table25[[#This Row],[Contract Amount FY00]:[Contract Amount FY50]])</f>
        <v>141148</v>
      </c>
      <c r="CD1883" s="114"/>
    </row>
    <row r="1884" spans="1:82" x14ac:dyDescent="0.25">
      <c r="A1884" s="122" t="s">
        <v>1961</v>
      </c>
      <c r="B1884" s="122" t="s">
        <v>278</v>
      </c>
      <c r="C1884" s="122" t="s">
        <v>3188</v>
      </c>
      <c r="E1884" s="26" t="str">
        <f>IFERROR(IF(VLOOKUP(Table25[[#This Row],[Contract No.]],Table3[#All],3,FALSE)="","No","Yes"),"")</f>
        <v>Yes</v>
      </c>
      <c r="F1884" s="107" t="str">
        <f>IFERROR(VLOOKUP(Table25[[#This Row],[Contract No.]],Table3[#All],3,FALSE),"")</f>
        <v>NASPO</v>
      </c>
      <c r="G1884" s="107" t="str">
        <f>IFERROR(IF(Table25[[#This Row],[Cooperative Purchase
(Yes/No)]]="Yes","Yes",IF(VLOOKUP(Table25[[#This Row],[Contract No.]],Table3[#All],1,FALSE)=Table25[[#This Row],[Contract No.]],"Yes","No")),"No")</f>
        <v>Yes</v>
      </c>
      <c r="H1884" s="51">
        <f>IFERROR(VLOOKUP(Table25[[#This Row],[Contract No.]],Table3[#All],4,FALSE),"")</f>
        <v>42917</v>
      </c>
      <c r="I1884" s="28">
        <f>IFERROR(IF(AND(MONTH(Table25[[#This Row],[Contract Start Date]])&gt;6,MONTH(Table25[[#This Row],[Contract Start Date]])&lt;=12),YEAR(Table25[[#This Row],[Contract Start Date]])+1,YEAR(Table25[[#This Row],[Contract Start Date]])),"")</f>
        <v>2018</v>
      </c>
      <c r="J1884" s="108">
        <f>Table25[[#This Row],[FY Formula start]]</f>
        <v>2018</v>
      </c>
      <c r="K1884" s="59" t="str">
        <f>"FY"&amp;" "&amp;Table25[[#This Row],[Year Start]]</f>
        <v>FY 2018</v>
      </c>
      <c r="L1884" s="109">
        <f>IFERROR(VLOOKUP(Table25[[#This Row],[Contract No.]],Table3[#All],5,FALSE),"")</f>
        <v>46280</v>
      </c>
      <c r="M1884" s="110">
        <f>IFERROR(IF(Table25[[#This Row],[Contract End Date]]="99/99/9999","No End",IF(AND(MONTH(Table25[[#This Row],[Contract End Date]])&gt;6,MONTH(Table25[[#This Row],[Contract End Date]])&lt;=12),YEAR(Table25[[#This Row],[Contract End Date]])+1,YEAR(Table25[[#This Row],[Contract End Date]]))),"")</f>
        <v>2027</v>
      </c>
      <c r="N1884" s="111">
        <f>Table25[[#This Row],[FY Formula end]]</f>
        <v>2027</v>
      </c>
      <c r="O1884" s="112" t="str">
        <f>IF(Table25[[#This Row],[Year End]]="No End","No End","FY"&amp;" "&amp;Table25[[#This Row],[Year End]])</f>
        <v>FY 2027</v>
      </c>
      <c r="P1884" s="27"/>
      <c r="Q1884" s="104">
        <f>_xlfn.IFNA(IF($B1884="","",VLOOKUP($B1884,'SWC Towers'!$A:$Q,$Q$2,FALSE)),"")</f>
        <v>0.4</v>
      </c>
      <c r="R1884" s="106" t="str">
        <f>_xlfn.IFNA(IF($B1884="","",VLOOKUP($B1884,'SWC Towers'!$A:$Q,$R$2,FALSE)),"")</f>
        <v/>
      </c>
      <c r="S1884" s="106" t="str">
        <f>_xlfn.IFNA(IF($B1884="","",VLOOKUP($B1884,'SWC Towers'!$A:$Q,$S$2,FALSE)),"")</f>
        <v/>
      </c>
      <c r="T1884" s="106">
        <f>_xlfn.IFNA(IF($B1884="","",VLOOKUP($B1884,'SWC Towers'!$A:$Q,$T$2,FALSE)),"")</f>
        <v>0.05</v>
      </c>
      <c r="U1884" s="104" t="str">
        <f>_xlfn.IFNA(IF($B1884="","",VLOOKUP($B1884,'SWC Towers'!$A:$Q,$U$2,FALSE)),"")</f>
        <v/>
      </c>
      <c r="V1884" s="104" t="str">
        <f>_xlfn.IFNA(IF($B1884="","",VLOOKUP($B1884,'SWC Towers'!$A:$Q,$V$2,FALSE)),"")</f>
        <v/>
      </c>
      <c r="W1884" s="104">
        <f>_xlfn.IFNA(IF($B1884="","",VLOOKUP($B1884,'SWC Towers'!$A:$Q,$W$2,FALSE)),"")</f>
        <v>0.1</v>
      </c>
      <c r="X1884" s="104" t="str">
        <f>_xlfn.IFNA(IF($B1884="","",VLOOKUP($B1884,'SWC Towers'!$A:$Q,$X$2,FALSE)),"")</f>
        <v/>
      </c>
      <c r="Y1884" s="104">
        <f>_xlfn.IFNA(IF($B1884="","",VLOOKUP($B1884,'SWC Towers'!$A:$Q,$Y$2,FALSE)),"")</f>
        <v>0.05</v>
      </c>
      <c r="Z1884" s="104" t="str">
        <f>_xlfn.IFNA(IF($B1884="","",VLOOKUP($B1884,'SWC Towers'!$A:$Q,$Z$2,FALSE)),"")</f>
        <v/>
      </c>
      <c r="AA1884" s="104">
        <f>_xlfn.IFNA(IF($B1884="","",VLOOKUP($B1884,'SWC Towers'!$A:$Q,$AA$2,FALSE)),"")</f>
        <v>0.4</v>
      </c>
      <c r="AB1884" s="106" t="str">
        <f>_xlfn.IFNA(IF($B1884="","",VLOOKUP($B1884,'SWC Towers'!$A:$Q,$AB$2,FALSE)),"")</f>
        <v/>
      </c>
      <c r="AC1884" s="20">
        <f>SUM(Table25[[#This Row],[IT Tower: Application]:[Other/Non-IT ]])</f>
        <v>1</v>
      </c>
      <c r="AD1884" s="67"/>
      <c r="AE1884" s="67"/>
      <c r="AF1884" s="67"/>
      <c r="AG1884" s="67"/>
      <c r="AH1884" s="67"/>
      <c r="AI1884" s="67"/>
      <c r="AJ1884" s="67"/>
      <c r="AK1884" s="67"/>
      <c r="AL1884" s="67"/>
      <c r="AM1884" s="67"/>
      <c r="AN1884" s="67"/>
      <c r="AO1884" s="67"/>
      <c r="AP1884" s="67"/>
      <c r="AQ1884" s="67"/>
      <c r="AR1884" s="67"/>
      <c r="AS1884" s="67"/>
      <c r="AT1884" s="67"/>
      <c r="AU1884" s="67"/>
      <c r="AV1884" s="67"/>
      <c r="AW1884" s="67"/>
      <c r="AX1884" s="67"/>
      <c r="AY1884" s="67"/>
      <c r="AZ1884" s="67"/>
      <c r="BA1884" s="67">
        <v>14268</v>
      </c>
      <c r="BB1884" s="113">
        <v>0</v>
      </c>
      <c r="BC1884" s="113">
        <v>17265</v>
      </c>
      <c r="BD1884" s="113"/>
      <c r="BE1884" s="113"/>
      <c r="BF1884" s="113"/>
      <c r="BG1884" s="113"/>
      <c r="BH1884" s="113"/>
      <c r="BI1884" s="113"/>
      <c r="BJ1884" s="113"/>
      <c r="BK1884" s="113"/>
      <c r="BL1884" s="113"/>
      <c r="BM1884" s="113"/>
      <c r="BN1884" s="113"/>
      <c r="BO1884" s="113"/>
      <c r="BP1884" s="113"/>
      <c r="BQ1884" s="113"/>
      <c r="BR1884" s="113"/>
      <c r="BS1884" s="113"/>
      <c r="BT1884" s="113"/>
      <c r="BU1884" s="113"/>
      <c r="BV1884" s="113"/>
      <c r="BW1884" s="113"/>
      <c r="BX1884" s="113"/>
      <c r="BY1884" s="113"/>
      <c r="BZ1884" s="113"/>
      <c r="CA1884" s="67"/>
      <c r="CB1884" s="113"/>
      <c r="CC1884" s="69">
        <f>SUM(Table25[[#This Row],[Contract Amount FY00]:[Contract Amount FY50]])</f>
        <v>31533</v>
      </c>
      <c r="CD1884" s="114"/>
    </row>
    <row r="1885" spans="1:82" x14ac:dyDescent="0.25">
      <c r="A1885" s="122" t="s">
        <v>1961</v>
      </c>
      <c r="B1885" s="122" t="s">
        <v>278</v>
      </c>
      <c r="C1885" s="122" t="s">
        <v>279</v>
      </c>
      <c r="E1885" s="26" t="str">
        <f>IFERROR(IF(VLOOKUP(Table25[[#This Row],[Contract No.]],Table3[#All],3,FALSE)="","No","Yes"),"")</f>
        <v>Yes</v>
      </c>
      <c r="F1885" s="107" t="str">
        <f>IFERROR(VLOOKUP(Table25[[#This Row],[Contract No.]],Table3[#All],3,FALSE),"")</f>
        <v>NASPO</v>
      </c>
      <c r="G1885" s="107" t="str">
        <f>IFERROR(IF(Table25[[#This Row],[Cooperative Purchase
(Yes/No)]]="Yes","Yes",IF(VLOOKUP(Table25[[#This Row],[Contract No.]],Table3[#All],1,FALSE)=Table25[[#This Row],[Contract No.]],"Yes","No")),"No")</f>
        <v>Yes</v>
      </c>
      <c r="H1885" s="51">
        <f>IFERROR(VLOOKUP(Table25[[#This Row],[Contract No.]],Table3[#All],4,FALSE),"")</f>
        <v>42917</v>
      </c>
      <c r="I1885" s="28">
        <f>IFERROR(IF(AND(MONTH(Table25[[#This Row],[Contract Start Date]])&gt;6,MONTH(Table25[[#This Row],[Contract Start Date]])&lt;=12),YEAR(Table25[[#This Row],[Contract Start Date]])+1,YEAR(Table25[[#This Row],[Contract Start Date]])),"")</f>
        <v>2018</v>
      </c>
      <c r="J1885" s="108">
        <f>Table25[[#This Row],[FY Formula start]]</f>
        <v>2018</v>
      </c>
      <c r="K1885" s="59" t="str">
        <f>"FY"&amp;" "&amp;Table25[[#This Row],[Year Start]]</f>
        <v>FY 2018</v>
      </c>
      <c r="L1885" s="109">
        <f>IFERROR(VLOOKUP(Table25[[#This Row],[Contract No.]],Table3[#All],5,FALSE),"")</f>
        <v>46280</v>
      </c>
      <c r="M1885" s="110">
        <f>IFERROR(IF(Table25[[#This Row],[Contract End Date]]="99/99/9999","No End",IF(AND(MONTH(Table25[[#This Row],[Contract End Date]])&gt;6,MONTH(Table25[[#This Row],[Contract End Date]])&lt;=12),YEAR(Table25[[#This Row],[Contract End Date]])+1,YEAR(Table25[[#This Row],[Contract End Date]]))),"")</f>
        <v>2027</v>
      </c>
      <c r="N1885" s="111">
        <f>Table25[[#This Row],[FY Formula end]]</f>
        <v>2027</v>
      </c>
      <c r="O1885" s="112" t="str">
        <f>IF(Table25[[#This Row],[Year End]]="No End","No End","FY"&amp;" "&amp;Table25[[#This Row],[Year End]])</f>
        <v>FY 2027</v>
      </c>
      <c r="P1885" s="27"/>
      <c r="Q1885" s="104">
        <f>_xlfn.IFNA(IF($B1885="","",VLOOKUP($B1885,'SWC Towers'!$A:$Q,$Q$2,FALSE)),"")</f>
        <v>0.4</v>
      </c>
      <c r="R1885" s="106" t="str">
        <f>_xlfn.IFNA(IF($B1885="","",VLOOKUP($B1885,'SWC Towers'!$A:$Q,$R$2,FALSE)),"")</f>
        <v/>
      </c>
      <c r="S1885" s="106" t="str">
        <f>_xlfn.IFNA(IF($B1885="","",VLOOKUP($B1885,'SWC Towers'!$A:$Q,$S$2,FALSE)),"")</f>
        <v/>
      </c>
      <c r="T1885" s="106">
        <f>_xlfn.IFNA(IF($B1885="","",VLOOKUP($B1885,'SWC Towers'!$A:$Q,$T$2,FALSE)),"")</f>
        <v>0.05</v>
      </c>
      <c r="U1885" s="104" t="str">
        <f>_xlfn.IFNA(IF($B1885="","",VLOOKUP($B1885,'SWC Towers'!$A:$Q,$U$2,FALSE)),"")</f>
        <v/>
      </c>
      <c r="V1885" s="104" t="str">
        <f>_xlfn.IFNA(IF($B1885="","",VLOOKUP($B1885,'SWC Towers'!$A:$Q,$V$2,FALSE)),"")</f>
        <v/>
      </c>
      <c r="W1885" s="104">
        <f>_xlfn.IFNA(IF($B1885="","",VLOOKUP($B1885,'SWC Towers'!$A:$Q,$W$2,FALSE)),"")</f>
        <v>0.1</v>
      </c>
      <c r="X1885" s="104" t="str">
        <f>_xlfn.IFNA(IF($B1885="","",VLOOKUP($B1885,'SWC Towers'!$A:$Q,$X$2,FALSE)),"")</f>
        <v/>
      </c>
      <c r="Y1885" s="104">
        <f>_xlfn.IFNA(IF($B1885="","",VLOOKUP($B1885,'SWC Towers'!$A:$Q,$Y$2,FALSE)),"")</f>
        <v>0.05</v>
      </c>
      <c r="Z1885" s="104" t="str">
        <f>_xlfn.IFNA(IF($B1885="","",VLOOKUP($B1885,'SWC Towers'!$A:$Q,$Z$2,FALSE)),"")</f>
        <v/>
      </c>
      <c r="AA1885" s="104">
        <f>_xlfn.IFNA(IF($B1885="","",VLOOKUP($B1885,'SWC Towers'!$A:$Q,$AA$2,FALSE)),"")</f>
        <v>0.4</v>
      </c>
      <c r="AB1885" s="106" t="str">
        <f>_xlfn.IFNA(IF($B1885="","",VLOOKUP($B1885,'SWC Towers'!$A:$Q,$AB$2,FALSE)),"")</f>
        <v/>
      </c>
      <c r="AC1885" s="20">
        <f>SUM(Table25[[#This Row],[IT Tower: Application]:[Other/Non-IT ]])</f>
        <v>1</v>
      </c>
      <c r="AD1885" s="67"/>
      <c r="AE1885" s="67"/>
      <c r="AF1885" s="67"/>
      <c r="AG1885" s="67"/>
      <c r="AH1885" s="67"/>
      <c r="AI1885" s="67"/>
      <c r="AJ1885" s="67"/>
      <c r="AK1885" s="67"/>
      <c r="AL1885" s="67"/>
      <c r="AM1885" s="67"/>
      <c r="AN1885" s="67"/>
      <c r="AO1885" s="67"/>
      <c r="AP1885" s="67"/>
      <c r="AQ1885" s="67"/>
      <c r="AR1885" s="67"/>
      <c r="AS1885" s="67"/>
      <c r="AT1885" s="67"/>
      <c r="AU1885" s="67"/>
      <c r="AV1885" s="67"/>
      <c r="AW1885" s="67"/>
      <c r="AX1885" s="67">
        <v>0</v>
      </c>
      <c r="AY1885" s="67">
        <v>160</v>
      </c>
      <c r="AZ1885" s="67">
        <v>2117</v>
      </c>
      <c r="BA1885" s="67">
        <v>1295</v>
      </c>
      <c r="BB1885" s="113">
        <v>368</v>
      </c>
      <c r="BC1885" s="113">
        <v>452</v>
      </c>
      <c r="BD1885" s="113"/>
      <c r="BE1885" s="113"/>
      <c r="BF1885" s="113"/>
      <c r="BG1885" s="113"/>
      <c r="BH1885" s="113"/>
      <c r="BI1885" s="113"/>
      <c r="BJ1885" s="113"/>
      <c r="BK1885" s="113"/>
      <c r="BL1885" s="113"/>
      <c r="BM1885" s="113"/>
      <c r="BN1885" s="113"/>
      <c r="BO1885" s="113"/>
      <c r="BP1885" s="113"/>
      <c r="BQ1885" s="113"/>
      <c r="BR1885" s="113"/>
      <c r="BS1885" s="113"/>
      <c r="BT1885" s="113"/>
      <c r="BU1885" s="113"/>
      <c r="BV1885" s="113"/>
      <c r="BW1885" s="113"/>
      <c r="BX1885" s="113"/>
      <c r="BY1885" s="113"/>
      <c r="BZ1885" s="113"/>
      <c r="CA1885" s="67"/>
      <c r="CB1885" s="113"/>
      <c r="CC1885" s="69">
        <f>SUM(Table25[[#This Row],[Contract Amount FY00]:[Contract Amount FY50]])</f>
        <v>4392</v>
      </c>
      <c r="CD1885" s="114"/>
    </row>
    <row r="1886" spans="1:82" x14ac:dyDescent="0.25">
      <c r="A1886" s="122" t="s">
        <v>1961</v>
      </c>
      <c r="B1886" s="122" t="s">
        <v>2244</v>
      </c>
      <c r="C1886" s="122" t="s">
        <v>374</v>
      </c>
      <c r="E1886" s="26" t="str">
        <f>IFERROR(IF(VLOOKUP(Table25[[#This Row],[Contract No.]],Table3[#All],3,FALSE)="","No","Yes"),"")</f>
        <v>No</v>
      </c>
      <c r="F1886" s="107" t="str">
        <f>IFERROR(VLOOKUP(Table25[[#This Row],[Contract No.]],Table3[#All],3,FALSE),"")</f>
        <v/>
      </c>
      <c r="G1886" s="107" t="str">
        <f>IFERROR(IF(Table25[[#This Row],[Cooperative Purchase
(Yes/No)]]="Yes","Yes",IF(VLOOKUP(Table25[[#This Row],[Contract No.]],Table3[#All],1,FALSE)=Table25[[#This Row],[Contract No.]],"Yes","No")),"No")</f>
        <v>Yes</v>
      </c>
      <c r="H1886" s="51">
        <f>IFERROR(VLOOKUP(Table25[[#This Row],[Contract No.]],Table3[#All],4,FALSE),"")</f>
        <v>44512</v>
      </c>
      <c r="I1886" s="28">
        <f>IFERROR(IF(AND(MONTH(Table25[[#This Row],[Contract Start Date]])&gt;6,MONTH(Table25[[#This Row],[Contract Start Date]])&lt;=12),YEAR(Table25[[#This Row],[Contract Start Date]])+1,YEAR(Table25[[#This Row],[Contract Start Date]])),"")</f>
        <v>2022</v>
      </c>
      <c r="J1886" s="108">
        <f>Table25[[#This Row],[FY Formula start]]</f>
        <v>2022</v>
      </c>
      <c r="K1886" s="59" t="str">
        <f>"FY"&amp;" "&amp;Table25[[#This Row],[Year Start]]</f>
        <v>FY 2022</v>
      </c>
      <c r="L1886" s="109">
        <f>IFERROR(VLOOKUP(Table25[[#This Row],[Contract No.]],Table3[#All],5,FALSE),"")</f>
        <v>46702</v>
      </c>
      <c r="M1886" s="110">
        <f>IFERROR(IF(Table25[[#This Row],[Contract End Date]]="99/99/9999","No End",IF(AND(MONTH(Table25[[#This Row],[Contract End Date]])&gt;6,MONTH(Table25[[#This Row],[Contract End Date]])&lt;=12),YEAR(Table25[[#This Row],[Contract End Date]])+1,YEAR(Table25[[#This Row],[Contract End Date]]))),"")</f>
        <v>2028</v>
      </c>
      <c r="N1886" s="111">
        <f>Table25[[#This Row],[FY Formula end]]</f>
        <v>2028</v>
      </c>
      <c r="O1886" s="112" t="str">
        <f>IF(Table25[[#This Row],[Year End]]="No End","No End","FY"&amp;" "&amp;Table25[[#This Row],[Year End]])</f>
        <v>FY 2028</v>
      </c>
      <c r="P1886" s="27"/>
      <c r="Q1886" s="104" t="str">
        <f>_xlfn.IFNA(IF($B1886="","",VLOOKUP($B1886,'SWC Towers'!$A:$Q,$Q$2,FALSE)),"")</f>
        <v/>
      </c>
      <c r="R1886" s="106" t="str">
        <f>_xlfn.IFNA(IF($B1886="","",VLOOKUP($B1886,'SWC Towers'!$A:$Q,$R$2,FALSE)),"")</f>
        <v/>
      </c>
      <c r="S1886" s="106" t="str">
        <f>_xlfn.IFNA(IF($B1886="","",VLOOKUP($B1886,'SWC Towers'!$A:$Q,$S$2,FALSE)),"")</f>
        <v/>
      </c>
      <c r="T1886" s="106">
        <f>_xlfn.IFNA(IF($B1886="","",VLOOKUP($B1886,'SWC Towers'!$A:$Q,$T$2,FALSE)),"")</f>
        <v>0.5</v>
      </c>
      <c r="U1886" s="104" t="str">
        <f>_xlfn.IFNA(IF($B1886="","",VLOOKUP($B1886,'SWC Towers'!$A:$Q,$U$2,FALSE)),"")</f>
        <v/>
      </c>
      <c r="V1886" s="104" t="str">
        <f>_xlfn.IFNA(IF($B1886="","",VLOOKUP($B1886,'SWC Towers'!$A:$Q,$V$2,FALSE)),"")</f>
        <v/>
      </c>
      <c r="W1886" s="104">
        <f>_xlfn.IFNA(IF($B1886="","",VLOOKUP($B1886,'SWC Towers'!$A:$Q,$W$2,FALSE)),"")</f>
        <v>0.5</v>
      </c>
      <c r="X1886" s="104" t="str">
        <f>_xlfn.IFNA(IF($B1886="","",VLOOKUP($B1886,'SWC Towers'!$A:$Q,$X$2,FALSE)),"")</f>
        <v/>
      </c>
      <c r="Y1886" s="104" t="str">
        <f>_xlfn.IFNA(IF($B1886="","",VLOOKUP($B1886,'SWC Towers'!$A:$Q,$Y$2,FALSE)),"")</f>
        <v/>
      </c>
      <c r="Z1886" s="104" t="str">
        <f>_xlfn.IFNA(IF($B1886="","",VLOOKUP($B1886,'SWC Towers'!$A:$Q,$Z$2,FALSE)),"")</f>
        <v/>
      </c>
      <c r="AA1886" s="104" t="str">
        <f>_xlfn.IFNA(IF($B1886="","",VLOOKUP($B1886,'SWC Towers'!$A:$Q,$AA$2,FALSE)),"")</f>
        <v/>
      </c>
      <c r="AB1886" s="106" t="str">
        <f>_xlfn.IFNA(IF($B1886="","",VLOOKUP($B1886,'SWC Towers'!$A:$Q,$AB$2,FALSE)),"")</f>
        <v/>
      </c>
      <c r="AC1886" s="20">
        <f>SUM(Table25[[#This Row],[IT Tower: Application]:[Other/Non-IT ]])</f>
        <v>1</v>
      </c>
      <c r="AD1886" s="67"/>
      <c r="AE1886" s="67"/>
      <c r="AF1886" s="67"/>
      <c r="AG1886" s="67"/>
      <c r="AH1886" s="67"/>
      <c r="AI1886" s="67"/>
      <c r="AJ1886" s="67"/>
      <c r="AK1886" s="67"/>
      <c r="AL1886" s="67"/>
      <c r="AM1886" s="67"/>
      <c r="AN1886" s="67"/>
      <c r="AO1886" s="67"/>
      <c r="AP1886" s="67"/>
      <c r="AQ1886" s="67"/>
      <c r="AR1886" s="67"/>
      <c r="AS1886" s="67"/>
      <c r="AT1886" s="67"/>
      <c r="AU1886" s="67"/>
      <c r="AV1886" s="67"/>
      <c r="AW1886" s="67"/>
      <c r="AX1886" s="67"/>
      <c r="AY1886" s="67"/>
      <c r="AZ1886" s="67"/>
      <c r="BA1886" s="67"/>
      <c r="BB1886" s="113">
        <v>0</v>
      </c>
      <c r="BC1886" s="113">
        <v>1359</v>
      </c>
      <c r="BD1886" s="113"/>
      <c r="BE1886" s="113"/>
      <c r="BF1886" s="113"/>
      <c r="BG1886" s="113"/>
      <c r="BH1886" s="113"/>
      <c r="BI1886" s="113"/>
      <c r="BJ1886" s="113"/>
      <c r="BK1886" s="113"/>
      <c r="BL1886" s="113"/>
      <c r="BM1886" s="113"/>
      <c r="BN1886" s="113"/>
      <c r="BO1886" s="113"/>
      <c r="BP1886" s="113"/>
      <c r="BQ1886" s="113"/>
      <c r="BR1886" s="113"/>
      <c r="BS1886" s="113"/>
      <c r="BT1886" s="113"/>
      <c r="BU1886" s="113"/>
      <c r="BV1886" s="113"/>
      <c r="BW1886" s="113"/>
      <c r="BX1886" s="113"/>
      <c r="BY1886" s="113"/>
      <c r="BZ1886" s="113"/>
      <c r="CA1886" s="67"/>
      <c r="CB1886" s="113"/>
      <c r="CC1886" s="69">
        <f>SUM(Table25[[#This Row],[Contract Amount FY00]:[Contract Amount FY50]])</f>
        <v>1359</v>
      </c>
      <c r="CD1886" s="114"/>
    </row>
    <row r="1887" spans="1:82" x14ac:dyDescent="0.25">
      <c r="A1887" s="122" t="s">
        <v>1961</v>
      </c>
      <c r="B1887" s="122" t="s">
        <v>2057</v>
      </c>
      <c r="C1887" s="122" t="s">
        <v>1443</v>
      </c>
      <c r="E1887" s="26" t="str">
        <f>IFERROR(IF(VLOOKUP(Table25[[#This Row],[Contract No.]],Table3[#All],3,FALSE)="","No","Yes"),"")</f>
        <v>Yes</v>
      </c>
      <c r="F1887" s="107" t="str">
        <f>IFERROR(VLOOKUP(Table25[[#This Row],[Contract No.]],Table3[#All],3,FALSE),"")</f>
        <v>NASPO</v>
      </c>
      <c r="G1887" s="107" t="str">
        <f>IFERROR(IF(Table25[[#This Row],[Cooperative Purchase
(Yes/No)]]="Yes","Yes",IF(VLOOKUP(Table25[[#This Row],[Contract No.]],Table3[#All],1,FALSE)=Table25[[#This Row],[Contract No.]],"Yes","No")),"No")</f>
        <v>Yes</v>
      </c>
      <c r="H1887" s="51">
        <f>IFERROR(VLOOKUP(Table25[[#This Row],[Contract No.]],Table3[#All],4,FALSE),"")</f>
        <v>43983</v>
      </c>
      <c r="I1887" s="28">
        <f>IFERROR(IF(AND(MONTH(Table25[[#This Row],[Contract Start Date]])&gt;6,MONTH(Table25[[#This Row],[Contract Start Date]])&lt;=12),YEAR(Table25[[#This Row],[Contract Start Date]])+1,YEAR(Table25[[#This Row],[Contract Start Date]])),"")</f>
        <v>2020</v>
      </c>
      <c r="J1887" s="108">
        <f>Table25[[#This Row],[FY Formula start]]</f>
        <v>2020</v>
      </c>
      <c r="K1887" s="59" t="str">
        <f>"FY"&amp;" "&amp;Table25[[#This Row],[Year Start]]</f>
        <v>FY 2020</v>
      </c>
      <c r="L1887" s="109">
        <f>IFERROR(VLOOKUP(Table25[[#This Row],[Contract No.]],Table3[#All],5,FALSE),"")</f>
        <v>46295</v>
      </c>
      <c r="M1887" s="110">
        <f>IFERROR(IF(Table25[[#This Row],[Contract End Date]]="99/99/9999","No End",IF(AND(MONTH(Table25[[#This Row],[Contract End Date]])&gt;6,MONTH(Table25[[#This Row],[Contract End Date]])&lt;=12),YEAR(Table25[[#This Row],[Contract End Date]])+1,YEAR(Table25[[#This Row],[Contract End Date]]))),"")</f>
        <v>2027</v>
      </c>
      <c r="N1887" s="111">
        <f>Table25[[#This Row],[FY Formula end]]</f>
        <v>2027</v>
      </c>
      <c r="O1887" s="112" t="str">
        <f>IF(Table25[[#This Row],[Year End]]="No End","No End","FY"&amp;" "&amp;Table25[[#This Row],[Year End]])</f>
        <v>FY 2027</v>
      </c>
      <c r="P1887" s="27"/>
      <c r="Q1887" s="104">
        <f>_xlfn.IFNA(IF($B1887="","",VLOOKUP($B1887,'SWC Towers'!$A:$Q,$Q$2,FALSE)),"")</f>
        <v>0.1</v>
      </c>
      <c r="R1887" s="106">
        <f>_xlfn.IFNA(IF($B1887="","",VLOOKUP($B1887,'SWC Towers'!$A:$Q,$R$2,FALSE)),"")</f>
        <v>0.1</v>
      </c>
      <c r="S1887" s="106" t="str">
        <f>_xlfn.IFNA(IF($B1887="","",VLOOKUP($B1887,'SWC Towers'!$A:$Q,$S$2,FALSE)),"")</f>
        <v/>
      </c>
      <c r="T1887" s="106" t="str">
        <f>_xlfn.IFNA(IF($B1887="","",VLOOKUP($B1887,'SWC Towers'!$A:$Q,$T$2,FALSE)),"")</f>
        <v/>
      </c>
      <c r="U1887" s="104">
        <f>_xlfn.IFNA(IF($B1887="","",VLOOKUP($B1887,'SWC Towers'!$A:$Q,$U$2,FALSE)),"")</f>
        <v>0.15</v>
      </c>
      <c r="V1887" s="104" t="str">
        <f>_xlfn.IFNA(IF($B1887="","",VLOOKUP($B1887,'SWC Towers'!$A:$Q,$V$2,FALSE)),"")</f>
        <v/>
      </c>
      <c r="W1887" s="104">
        <f>_xlfn.IFNA(IF($B1887="","",VLOOKUP($B1887,'SWC Towers'!$A:$Q,$W$2,FALSE)),"")</f>
        <v>0.65</v>
      </c>
      <c r="X1887" s="104" t="str">
        <f>_xlfn.IFNA(IF($B1887="","",VLOOKUP($B1887,'SWC Towers'!$A:$Q,$X$2,FALSE)),"")</f>
        <v/>
      </c>
      <c r="Y1887" s="104" t="str">
        <f>_xlfn.IFNA(IF($B1887="","",VLOOKUP($B1887,'SWC Towers'!$A:$Q,$Y$2,FALSE)),"")</f>
        <v/>
      </c>
      <c r="Z1887" s="104" t="str">
        <f>_xlfn.IFNA(IF($B1887="","",VLOOKUP($B1887,'SWC Towers'!$A:$Q,$Z$2,FALSE)),"")</f>
        <v/>
      </c>
      <c r="AA1887" s="104" t="str">
        <f>_xlfn.IFNA(IF($B1887="","",VLOOKUP($B1887,'SWC Towers'!$A:$Q,$AA$2,FALSE)),"")</f>
        <v/>
      </c>
      <c r="AB1887" s="106" t="str">
        <f>_xlfn.IFNA(IF($B1887="","",VLOOKUP($B1887,'SWC Towers'!$A:$Q,$AB$2,FALSE)),"")</f>
        <v/>
      </c>
      <c r="AC1887" s="20">
        <f>SUM(Table25[[#This Row],[IT Tower: Application]:[Other/Non-IT ]])</f>
        <v>1</v>
      </c>
      <c r="AD1887" s="67"/>
      <c r="AE1887" s="67"/>
      <c r="AF1887" s="67"/>
      <c r="AG1887" s="67"/>
      <c r="AH1887" s="67"/>
      <c r="AI1887" s="67"/>
      <c r="AJ1887" s="67"/>
      <c r="AK1887" s="67"/>
      <c r="AL1887" s="67"/>
      <c r="AM1887" s="67"/>
      <c r="AN1887" s="67"/>
      <c r="AO1887" s="67"/>
      <c r="AP1887" s="67"/>
      <c r="AQ1887" s="67"/>
      <c r="AR1887" s="67"/>
      <c r="AS1887" s="67"/>
      <c r="AT1887" s="67"/>
      <c r="AU1887" s="67"/>
      <c r="AV1887" s="67"/>
      <c r="AW1887" s="67"/>
      <c r="AX1887" s="67"/>
      <c r="AY1887" s="67"/>
      <c r="AZ1887" s="67"/>
      <c r="BA1887" s="67">
        <v>10315</v>
      </c>
      <c r="BB1887" s="113">
        <v>0</v>
      </c>
      <c r="BC1887" s="113"/>
      <c r="BD1887" s="113"/>
      <c r="BE1887" s="113"/>
      <c r="BF1887" s="113"/>
      <c r="BG1887" s="113"/>
      <c r="BH1887" s="113"/>
      <c r="BI1887" s="113"/>
      <c r="BJ1887" s="113"/>
      <c r="BK1887" s="113"/>
      <c r="BL1887" s="113"/>
      <c r="BM1887" s="113"/>
      <c r="BN1887" s="113"/>
      <c r="BO1887" s="113"/>
      <c r="BP1887" s="113"/>
      <c r="BQ1887" s="113"/>
      <c r="BR1887" s="113"/>
      <c r="BS1887" s="113"/>
      <c r="BT1887" s="113"/>
      <c r="BU1887" s="113"/>
      <c r="BV1887" s="113"/>
      <c r="BW1887" s="113"/>
      <c r="BX1887" s="113"/>
      <c r="BY1887" s="113"/>
      <c r="BZ1887" s="113"/>
      <c r="CA1887" s="67"/>
      <c r="CB1887" s="113"/>
      <c r="CC1887" s="69">
        <f>SUM(Table25[[#This Row],[Contract Amount FY00]:[Contract Amount FY50]])</f>
        <v>10315</v>
      </c>
      <c r="CD1887" s="114"/>
    </row>
    <row r="1888" spans="1:82" x14ac:dyDescent="0.25">
      <c r="A1888" s="122" t="s">
        <v>1961</v>
      </c>
      <c r="B1888" s="122" t="s">
        <v>2057</v>
      </c>
      <c r="C1888" s="122" t="s">
        <v>276</v>
      </c>
      <c r="E1888" s="26" t="str">
        <f>IFERROR(IF(VLOOKUP(Table25[[#This Row],[Contract No.]],Table3[#All],3,FALSE)="","No","Yes"),"")</f>
        <v>Yes</v>
      </c>
      <c r="F1888" s="107" t="str">
        <f>IFERROR(VLOOKUP(Table25[[#This Row],[Contract No.]],Table3[#All],3,FALSE),"")</f>
        <v>NASPO</v>
      </c>
      <c r="G1888" s="107" t="str">
        <f>IFERROR(IF(Table25[[#This Row],[Cooperative Purchase
(Yes/No)]]="Yes","Yes",IF(VLOOKUP(Table25[[#This Row],[Contract No.]],Table3[#All],1,FALSE)=Table25[[#This Row],[Contract No.]],"Yes","No")),"No")</f>
        <v>Yes</v>
      </c>
      <c r="H1888" s="51">
        <f>IFERROR(VLOOKUP(Table25[[#This Row],[Contract No.]],Table3[#All],4,FALSE),"")</f>
        <v>43983</v>
      </c>
      <c r="I1888" s="28">
        <f>IFERROR(IF(AND(MONTH(Table25[[#This Row],[Contract Start Date]])&gt;6,MONTH(Table25[[#This Row],[Contract Start Date]])&lt;=12),YEAR(Table25[[#This Row],[Contract Start Date]])+1,YEAR(Table25[[#This Row],[Contract Start Date]])),"")</f>
        <v>2020</v>
      </c>
      <c r="J1888" s="108">
        <f>Table25[[#This Row],[FY Formula start]]</f>
        <v>2020</v>
      </c>
      <c r="K1888" s="59" t="str">
        <f>"FY"&amp;" "&amp;Table25[[#This Row],[Year Start]]</f>
        <v>FY 2020</v>
      </c>
      <c r="L1888" s="109">
        <f>IFERROR(VLOOKUP(Table25[[#This Row],[Contract No.]],Table3[#All],5,FALSE),"")</f>
        <v>46295</v>
      </c>
      <c r="M1888" s="110">
        <f>IFERROR(IF(Table25[[#This Row],[Contract End Date]]="99/99/9999","No End",IF(AND(MONTH(Table25[[#This Row],[Contract End Date]])&gt;6,MONTH(Table25[[#This Row],[Contract End Date]])&lt;=12),YEAR(Table25[[#This Row],[Contract End Date]])+1,YEAR(Table25[[#This Row],[Contract End Date]]))),"")</f>
        <v>2027</v>
      </c>
      <c r="N1888" s="111">
        <f>Table25[[#This Row],[FY Formula end]]</f>
        <v>2027</v>
      </c>
      <c r="O1888" s="112" t="str">
        <f>IF(Table25[[#This Row],[Year End]]="No End","No End","FY"&amp;" "&amp;Table25[[#This Row],[Year End]])</f>
        <v>FY 2027</v>
      </c>
      <c r="P1888" s="27"/>
      <c r="Q1888" s="104">
        <f>_xlfn.IFNA(IF($B1888="","",VLOOKUP($B1888,'SWC Towers'!$A:$Q,$Q$2,FALSE)),"")</f>
        <v>0.1</v>
      </c>
      <c r="R1888" s="106">
        <f>_xlfn.IFNA(IF($B1888="","",VLOOKUP($B1888,'SWC Towers'!$A:$Q,$R$2,FALSE)),"")</f>
        <v>0.1</v>
      </c>
      <c r="S1888" s="106" t="str">
        <f>_xlfn.IFNA(IF($B1888="","",VLOOKUP($B1888,'SWC Towers'!$A:$Q,$S$2,FALSE)),"")</f>
        <v/>
      </c>
      <c r="T1888" s="106" t="str">
        <f>_xlfn.IFNA(IF($B1888="","",VLOOKUP($B1888,'SWC Towers'!$A:$Q,$T$2,FALSE)),"")</f>
        <v/>
      </c>
      <c r="U1888" s="104">
        <f>_xlfn.IFNA(IF($B1888="","",VLOOKUP($B1888,'SWC Towers'!$A:$Q,$U$2,FALSE)),"")</f>
        <v>0.15</v>
      </c>
      <c r="V1888" s="104" t="str">
        <f>_xlfn.IFNA(IF($B1888="","",VLOOKUP($B1888,'SWC Towers'!$A:$Q,$V$2,FALSE)),"")</f>
        <v/>
      </c>
      <c r="W1888" s="104">
        <f>_xlfn.IFNA(IF($B1888="","",VLOOKUP($B1888,'SWC Towers'!$A:$Q,$W$2,FALSE)),"")</f>
        <v>0.65</v>
      </c>
      <c r="X1888" s="104" t="str">
        <f>_xlfn.IFNA(IF($B1888="","",VLOOKUP($B1888,'SWC Towers'!$A:$Q,$X$2,FALSE)),"")</f>
        <v/>
      </c>
      <c r="Y1888" s="104" t="str">
        <f>_xlfn.IFNA(IF($B1888="","",VLOOKUP($B1888,'SWC Towers'!$A:$Q,$Y$2,FALSE)),"")</f>
        <v/>
      </c>
      <c r="Z1888" s="104" t="str">
        <f>_xlfn.IFNA(IF($B1888="","",VLOOKUP($B1888,'SWC Towers'!$A:$Q,$Z$2,FALSE)),"")</f>
        <v/>
      </c>
      <c r="AA1888" s="104" t="str">
        <f>_xlfn.IFNA(IF($B1888="","",VLOOKUP($B1888,'SWC Towers'!$A:$Q,$AA$2,FALSE)),"")</f>
        <v/>
      </c>
      <c r="AB1888" s="106" t="str">
        <f>_xlfn.IFNA(IF($B1888="","",VLOOKUP($B1888,'SWC Towers'!$A:$Q,$AB$2,FALSE)),"")</f>
        <v/>
      </c>
      <c r="AC1888" s="20">
        <f>SUM(Table25[[#This Row],[IT Tower: Application]:[Other/Non-IT ]])</f>
        <v>1</v>
      </c>
      <c r="AD1888" s="67"/>
      <c r="AE1888" s="67"/>
      <c r="AF1888" s="67"/>
      <c r="AG1888" s="67"/>
      <c r="AH1888" s="67"/>
      <c r="AI1888" s="67"/>
      <c r="AJ1888" s="67"/>
      <c r="AK1888" s="67"/>
      <c r="AL1888" s="67"/>
      <c r="AM1888" s="67"/>
      <c r="AN1888" s="67"/>
      <c r="AO1888" s="67"/>
      <c r="AP1888" s="67"/>
      <c r="AQ1888" s="67"/>
      <c r="AR1888" s="67"/>
      <c r="AS1888" s="67"/>
      <c r="AT1888" s="67"/>
      <c r="AU1888" s="67"/>
      <c r="AV1888" s="67"/>
      <c r="AW1888" s="67"/>
      <c r="AX1888" s="67"/>
      <c r="AY1888" s="67"/>
      <c r="AZ1888" s="67"/>
      <c r="BA1888" s="67"/>
      <c r="BB1888" s="113">
        <v>0</v>
      </c>
      <c r="BC1888" s="113">
        <v>4068</v>
      </c>
      <c r="BD1888" s="113"/>
      <c r="BE1888" s="113"/>
      <c r="BF1888" s="113"/>
      <c r="BG1888" s="113"/>
      <c r="BH1888" s="113"/>
      <c r="BI1888" s="113"/>
      <c r="BJ1888" s="113"/>
      <c r="BK1888" s="113"/>
      <c r="BL1888" s="113"/>
      <c r="BM1888" s="113"/>
      <c r="BN1888" s="113"/>
      <c r="BO1888" s="113"/>
      <c r="BP1888" s="113"/>
      <c r="BQ1888" s="113"/>
      <c r="BR1888" s="113"/>
      <c r="BS1888" s="113"/>
      <c r="BT1888" s="113"/>
      <c r="BU1888" s="113"/>
      <c r="BV1888" s="113"/>
      <c r="BW1888" s="113"/>
      <c r="BX1888" s="113"/>
      <c r="BY1888" s="113"/>
      <c r="BZ1888" s="113"/>
      <c r="CA1888" s="67"/>
      <c r="CB1888" s="113"/>
      <c r="CC1888" s="69">
        <f>SUM(Table25[[#This Row],[Contract Amount FY00]:[Contract Amount FY50]])</f>
        <v>4068</v>
      </c>
      <c r="CD1888" s="114"/>
    </row>
    <row r="1889" spans="1:82" x14ac:dyDescent="0.25">
      <c r="A1889" s="122" t="s">
        <v>1961</v>
      </c>
      <c r="B1889" s="122" t="s">
        <v>3071</v>
      </c>
      <c r="C1889" s="122" t="s">
        <v>375</v>
      </c>
      <c r="E1889" s="26" t="str">
        <f>IFERROR(IF(VLOOKUP(Table25[[#This Row],[Contract No.]],Table3[#All],3,FALSE)="","No","Yes"),"")</f>
        <v>Yes</v>
      </c>
      <c r="F1889" s="107" t="str">
        <f>IFERROR(VLOOKUP(Table25[[#This Row],[Contract No.]],Table3[#All],3,FALSE),"")</f>
        <v>NASPO</v>
      </c>
      <c r="G1889" s="107" t="str">
        <f>IFERROR(IF(Table25[[#This Row],[Cooperative Purchase
(Yes/No)]]="Yes","Yes",IF(VLOOKUP(Table25[[#This Row],[Contract No.]],Table3[#All],1,FALSE)=Table25[[#This Row],[Contract No.]],"Yes","No")),"No")</f>
        <v>Yes</v>
      </c>
      <c r="H1889" s="51">
        <f>IFERROR(VLOOKUP(Table25[[#This Row],[Contract No.]],Table3[#All],4,FALSE),"")</f>
        <v>45322</v>
      </c>
      <c r="I1889" s="28">
        <f>IFERROR(IF(AND(MONTH(Table25[[#This Row],[Contract Start Date]])&gt;6,MONTH(Table25[[#This Row],[Contract Start Date]])&lt;=12),YEAR(Table25[[#This Row],[Contract Start Date]])+1,YEAR(Table25[[#This Row],[Contract Start Date]])),"")</f>
        <v>2024</v>
      </c>
      <c r="J1889" s="108">
        <f>Table25[[#This Row],[FY Formula start]]</f>
        <v>2024</v>
      </c>
      <c r="K1889" s="59" t="str">
        <f>"FY"&amp;" "&amp;Table25[[#This Row],[Year Start]]</f>
        <v>FY 2024</v>
      </c>
      <c r="L1889" s="109">
        <f>IFERROR(VLOOKUP(Table25[[#This Row],[Contract No.]],Table3[#All],5,FALSE),"")</f>
        <v>46934</v>
      </c>
      <c r="M1889" s="110">
        <f>IFERROR(IF(Table25[[#This Row],[Contract End Date]]="99/99/9999","No End",IF(AND(MONTH(Table25[[#This Row],[Contract End Date]])&gt;6,MONTH(Table25[[#This Row],[Contract End Date]])&lt;=12),YEAR(Table25[[#This Row],[Contract End Date]])+1,YEAR(Table25[[#This Row],[Contract End Date]]))),"")</f>
        <v>2028</v>
      </c>
      <c r="N1889" s="111">
        <f>Table25[[#This Row],[FY Formula end]]</f>
        <v>2028</v>
      </c>
      <c r="O1889" s="112" t="str">
        <f>IF(Table25[[#This Row],[Year End]]="No End","No End","FY"&amp;" "&amp;Table25[[#This Row],[Year End]])</f>
        <v>FY 2028</v>
      </c>
      <c r="P1889" s="27"/>
      <c r="Q1889" s="104" t="str">
        <f>_xlfn.IFNA(IF($B1889="","",VLOOKUP($B1889,'SWC Towers'!$A:$Q,$Q$2,FALSE)),"")</f>
        <v/>
      </c>
      <c r="R1889" s="106">
        <f>_xlfn.IFNA(IF($B1889="","",VLOOKUP($B1889,'SWC Towers'!$A:$Q,$R$2,FALSE)),"")</f>
        <v>0.2</v>
      </c>
      <c r="S1889" s="106" t="str">
        <f>_xlfn.IFNA(IF($B1889="","",VLOOKUP($B1889,'SWC Towers'!$A:$Q,$S$2,FALSE)),"")</f>
        <v/>
      </c>
      <c r="T1889" s="106" t="str">
        <f>_xlfn.IFNA(IF($B1889="","",VLOOKUP($B1889,'SWC Towers'!$A:$Q,$T$2,FALSE)),"")</f>
        <v/>
      </c>
      <c r="U1889" s="104">
        <f>_xlfn.IFNA(IF($B1889="","",VLOOKUP($B1889,'SWC Towers'!$A:$Q,$U$2,FALSE)),"")</f>
        <v>0.6</v>
      </c>
      <c r="V1889" s="104" t="str">
        <f>_xlfn.IFNA(IF($B1889="","",VLOOKUP($B1889,'SWC Towers'!$A:$Q,$V$2,FALSE)),"")</f>
        <v/>
      </c>
      <c r="W1889" s="104" t="str">
        <f>_xlfn.IFNA(IF($B1889="","",VLOOKUP($B1889,'SWC Towers'!$A:$Q,$W$2,FALSE)),"")</f>
        <v/>
      </c>
      <c r="X1889" s="104" t="str">
        <f>_xlfn.IFNA(IF($B1889="","",VLOOKUP($B1889,'SWC Towers'!$A:$Q,$X$2,FALSE)),"")</f>
        <v/>
      </c>
      <c r="Y1889" s="104" t="str">
        <f>_xlfn.IFNA(IF($B1889="","",VLOOKUP($B1889,'SWC Towers'!$A:$Q,$Y$2,FALSE)),"")</f>
        <v/>
      </c>
      <c r="Z1889" s="104" t="str">
        <f>_xlfn.IFNA(IF($B1889="","",VLOOKUP($B1889,'SWC Towers'!$A:$Q,$Z$2,FALSE)),"")</f>
        <v/>
      </c>
      <c r="AA1889" s="104">
        <f>_xlfn.IFNA(IF($B1889="","",VLOOKUP($B1889,'SWC Towers'!$A:$Q,$AA$2,FALSE)),"")</f>
        <v>0.2</v>
      </c>
      <c r="AB1889" s="106" t="str">
        <f>_xlfn.IFNA(IF($B1889="","",VLOOKUP($B1889,'SWC Towers'!$A:$Q,$AB$2,FALSE)),"")</f>
        <v/>
      </c>
      <c r="AC1889" s="20">
        <f>SUM(Table25[[#This Row],[IT Tower: Application]:[Other/Non-IT ]])</f>
        <v>1</v>
      </c>
      <c r="AD1889" s="67"/>
      <c r="AE1889" s="67"/>
      <c r="AF1889" s="67"/>
      <c r="AG1889" s="67"/>
      <c r="AH1889" s="67"/>
      <c r="AI1889" s="67"/>
      <c r="AJ1889" s="67"/>
      <c r="AK1889" s="67"/>
      <c r="AL1889" s="67"/>
      <c r="AM1889" s="67"/>
      <c r="AN1889" s="67"/>
      <c r="AO1889" s="67"/>
      <c r="AP1889" s="67"/>
      <c r="AQ1889" s="67"/>
      <c r="AR1889" s="67"/>
      <c r="AS1889" s="67"/>
      <c r="AT1889" s="67"/>
      <c r="AU1889" s="67"/>
      <c r="AV1889" s="67"/>
      <c r="AW1889" s="67"/>
      <c r="AX1889" s="67"/>
      <c r="AY1889" s="67"/>
      <c r="AZ1889" s="67"/>
      <c r="BA1889" s="67"/>
      <c r="BB1889" s="113">
        <v>3667</v>
      </c>
      <c r="BC1889" s="113">
        <v>10048</v>
      </c>
      <c r="BD1889" s="113"/>
      <c r="BE1889" s="113"/>
      <c r="BF1889" s="113"/>
      <c r="BG1889" s="113"/>
      <c r="BH1889" s="113"/>
      <c r="BI1889" s="113"/>
      <c r="BJ1889" s="113"/>
      <c r="BK1889" s="113"/>
      <c r="BL1889" s="113"/>
      <c r="BM1889" s="113"/>
      <c r="BN1889" s="113"/>
      <c r="BO1889" s="113"/>
      <c r="BP1889" s="113"/>
      <c r="BQ1889" s="113"/>
      <c r="BR1889" s="113"/>
      <c r="BS1889" s="113"/>
      <c r="BT1889" s="113"/>
      <c r="BU1889" s="113"/>
      <c r="BV1889" s="113"/>
      <c r="BW1889" s="113"/>
      <c r="BX1889" s="113"/>
      <c r="BY1889" s="113"/>
      <c r="BZ1889" s="113"/>
      <c r="CA1889" s="67"/>
      <c r="CB1889" s="113"/>
      <c r="CC1889" s="69">
        <f>SUM(Table25[[#This Row],[Contract Amount FY00]:[Contract Amount FY50]])</f>
        <v>13715</v>
      </c>
      <c r="CD1889" s="114"/>
    </row>
    <row r="1890" spans="1:82" x14ac:dyDescent="0.25">
      <c r="A1890" s="122" t="s">
        <v>1961</v>
      </c>
      <c r="B1890" s="122" t="s">
        <v>2245</v>
      </c>
      <c r="C1890" s="122" t="s">
        <v>3131</v>
      </c>
      <c r="E1890" s="26" t="str">
        <f>IFERROR(IF(VLOOKUP(Table25[[#This Row],[Contract No.]],Table3[#All],3,FALSE)="","No","Yes"),"")</f>
        <v>No</v>
      </c>
      <c r="F1890" s="107" t="str">
        <f>IFERROR(VLOOKUP(Table25[[#This Row],[Contract No.]],Table3[#All],3,FALSE),"")</f>
        <v/>
      </c>
      <c r="G1890" s="107" t="str">
        <f>IFERROR(IF(Table25[[#This Row],[Cooperative Purchase
(Yes/No)]]="Yes","Yes",IF(VLOOKUP(Table25[[#This Row],[Contract No.]],Table3[#All],1,FALSE)=Table25[[#This Row],[Contract No.]],"Yes","No")),"No")</f>
        <v>Yes</v>
      </c>
      <c r="H1890" s="51">
        <f>IFERROR(VLOOKUP(Table25[[#This Row],[Contract No.]],Table3[#All],4,FALSE),"")</f>
        <v>43952</v>
      </c>
      <c r="I1890" s="28">
        <f>IFERROR(IF(AND(MONTH(Table25[[#This Row],[Contract Start Date]])&gt;6,MONTH(Table25[[#This Row],[Contract Start Date]])&lt;=12),YEAR(Table25[[#This Row],[Contract Start Date]])+1,YEAR(Table25[[#This Row],[Contract Start Date]])),"")</f>
        <v>2020</v>
      </c>
      <c r="J1890" s="108">
        <f>Table25[[#This Row],[FY Formula start]]</f>
        <v>2020</v>
      </c>
      <c r="K1890" s="59" t="str">
        <f>"FY"&amp;" "&amp;Table25[[#This Row],[Year Start]]</f>
        <v>FY 2020</v>
      </c>
      <c r="L1890" s="109">
        <f>IFERROR(VLOOKUP(Table25[[#This Row],[Contract No.]],Table3[#All],5,FALSE),"")</f>
        <v>46203</v>
      </c>
      <c r="M1890" s="110">
        <f>IFERROR(IF(Table25[[#This Row],[Contract End Date]]="99/99/9999","No End",IF(AND(MONTH(Table25[[#This Row],[Contract End Date]])&gt;6,MONTH(Table25[[#This Row],[Contract End Date]])&lt;=12),YEAR(Table25[[#This Row],[Contract End Date]])+1,YEAR(Table25[[#This Row],[Contract End Date]]))),"")</f>
        <v>2026</v>
      </c>
      <c r="N1890" s="111">
        <f>Table25[[#This Row],[FY Formula end]]</f>
        <v>2026</v>
      </c>
      <c r="O1890" s="112" t="str">
        <f>IF(Table25[[#This Row],[Year End]]="No End","No End","FY"&amp;" "&amp;Table25[[#This Row],[Year End]])</f>
        <v>FY 2026</v>
      </c>
      <c r="P1890" s="27"/>
      <c r="Q1890" s="104" t="str">
        <f>_xlfn.IFNA(IF($B1890="","",VLOOKUP($B1890,'SWC Towers'!$A:$Q,$Q$2,FALSE)),"")</f>
        <v/>
      </c>
      <c r="R1890" s="106" t="str">
        <f>_xlfn.IFNA(IF($B1890="","",VLOOKUP($B1890,'SWC Towers'!$A:$Q,$R$2,FALSE)),"")</f>
        <v/>
      </c>
      <c r="S1890" s="106" t="str">
        <f>_xlfn.IFNA(IF($B1890="","",VLOOKUP($B1890,'SWC Towers'!$A:$Q,$S$2,FALSE)),"")</f>
        <v/>
      </c>
      <c r="T1890" s="106" t="str">
        <f>_xlfn.IFNA(IF($B1890="","",VLOOKUP($B1890,'SWC Towers'!$A:$Q,$T$2,FALSE)),"")</f>
        <v/>
      </c>
      <c r="U1890" s="104">
        <f>_xlfn.IFNA(IF($B1890="","",VLOOKUP($B1890,'SWC Towers'!$A:$Q,$U$2,FALSE)),"")</f>
        <v>0.1</v>
      </c>
      <c r="V1890" s="104" t="str">
        <f>_xlfn.IFNA(IF($B1890="","",VLOOKUP($B1890,'SWC Towers'!$A:$Q,$V$2,FALSE)),"")</f>
        <v/>
      </c>
      <c r="W1890" s="104" t="str">
        <f>_xlfn.IFNA(IF($B1890="","",VLOOKUP($B1890,'SWC Towers'!$A:$Q,$W$2,FALSE)),"")</f>
        <v/>
      </c>
      <c r="X1890" s="104" t="str">
        <f>_xlfn.IFNA(IF($B1890="","",VLOOKUP($B1890,'SWC Towers'!$A:$Q,$X$2,FALSE)),"")</f>
        <v/>
      </c>
      <c r="Y1890" s="104" t="str">
        <f>_xlfn.IFNA(IF($B1890="","",VLOOKUP($B1890,'SWC Towers'!$A:$Q,$Y$2,FALSE)),"")</f>
        <v/>
      </c>
      <c r="Z1890" s="104" t="str">
        <f>_xlfn.IFNA(IF($B1890="","",VLOOKUP($B1890,'SWC Towers'!$A:$Q,$Z$2,FALSE)),"")</f>
        <v/>
      </c>
      <c r="AA1890" s="104" t="str">
        <f>_xlfn.IFNA(IF($B1890="","",VLOOKUP($B1890,'SWC Towers'!$A:$Q,$AA$2,FALSE)),"")</f>
        <v/>
      </c>
      <c r="AB1890" s="106">
        <f>_xlfn.IFNA(IF($B1890="","",VLOOKUP($B1890,'SWC Towers'!$A:$Q,$AB$2,FALSE)),"")</f>
        <v>0.9</v>
      </c>
      <c r="AC1890" s="20">
        <f>SUM(Table25[[#This Row],[IT Tower: Application]:[Other/Non-IT ]])</f>
        <v>1</v>
      </c>
      <c r="AD1890" s="67"/>
      <c r="AE1890" s="67"/>
      <c r="AF1890" s="67"/>
      <c r="AG1890" s="67"/>
      <c r="AH1890" s="67"/>
      <c r="AI1890" s="67"/>
      <c r="AJ1890" s="67"/>
      <c r="AK1890" s="67"/>
      <c r="AL1890" s="67"/>
      <c r="AM1890" s="67"/>
      <c r="AN1890" s="67"/>
      <c r="AO1890" s="67"/>
      <c r="AP1890" s="67"/>
      <c r="AQ1890" s="67"/>
      <c r="AR1890" s="67"/>
      <c r="AS1890" s="67"/>
      <c r="AT1890" s="67"/>
      <c r="AU1890" s="67"/>
      <c r="AV1890" s="67"/>
      <c r="AW1890" s="67"/>
      <c r="AX1890" s="67"/>
      <c r="AY1890" s="67"/>
      <c r="AZ1890" s="67">
        <v>0</v>
      </c>
      <c r="BA1890" s="67">
        <v>555</v>
      </c>
      <c r="BB1890" s="113">
        <v>2987</v>
      </c>
      <c r="BC1890" s="113">
        <v>600</v>
      </c>
      <c r="BD1890" s="113"/>
      <c r="BE1890" s="113"/>
      <c r="BF1890" s="113"/>
      <c r="BG1890" s="113"/>
      <c r="BH1890" s="113"/>
      <c r="BI1890" s="113"/>
      <c r="BJ1890" s="113"/>
      <c r="BK1890" s="113"/>
      <c r="BL1890" s="113"/>
      <c r="BM1890" s="113"/>
      <c r="BN1890" s="113"/>
      <c r="BO1890" s="113"/>
      <c r="BP1890" s="113"/>
      <c r="BQ1890" s="113"/>
      <c r="BR1890" s="113"/>
      <c r="BS1890" s="113"/>
      <c r="BT1890" s="113"/>
      <c r="BU1890" s="113"/>
      <c r="BV1890" s="113"/>
      <c r="BW1890" s="113"/>
      <c r="BX1890" s="113"/>
      <c r="BY1890" s="113"/>
      <c r="BZ1890" s="113"/>
      <c r="CA1890" s="67"/>
      <c r="CB1890" s="113"/>
      <c r="CC1890" s="69">
        <f>SUM(Table25[[#This Row],[Contract Amount FY00]:[Contract Amount FY50]])</f>
        <v>4142</v>
      </c>
      <c r="CD1890" s="114"/>
    </row>
    <row r="1891" spans="1:82" x14ac:dyDescent="0.25">
      <c r="A1891" s="122" t="s">
        <v>1961</v>
      </c>
      <c r="B1891" s="122" t="s">
        <v>2245</v>
      </c>
      <c r="C1891" s="122" t="s">
        <v>3192</v>
      </c>
      <c r="E1891" s="26" t="str">
        <f>IFERROR(IF(VLOOKUP(Table25[[#This Row],[Contract No.]],Table3[#All],3,FALSE)="","No","Yes"),"")</f>
        <v>No</v>
      </c>
      <c r="F1891" s="107" t="str">
        <f>IFERROR(VLOOKUP(Table25[[#This Row],[Contract No.]],Table3[#All],3,FALSE),"")</f>
        <v/>
      </c>
      <c r="G1891" s="107" t="str">
        <f>IFERROR(IF(Table25[[#This Row],[Cooperative Purchase
(Yes/No)]]="Yes","Yes",IF(VLOOKUP(Table25[[#This Row],[Contract No.]],Table3[#All],1,FALSE)=Table25[[#This Row],[Contract No.]],"Yes","No")),"No")</f>
        <v>Yes</v>
      </c>
      <c r="H1891" s="51">
        <f>IFERROR(VLOOKUP(Table25[[#This Row],[Contract No.]],Table3[#All],4,FALSE),"")</f>
        <v>43952</v>
      </c>
      <c r="I1891" s="28">
        <f>IFERROR(IF(AND(MONTH(Table25[[#This Row],[Contract Start Date]])&gt;6,MONTH(Table25[[#This Row],[Contract Start Date]])&lt;=12),YEAR(Table25[[#This Row],[Contract Start Date]])+1,YEAR(Table25[[#This Row],[Contract Start Date]])),"")</f>
        <v>2020</v>
      </c>
      <c r="J1891" s="108">
        <f>Table25[[#This Row],[FY Formula start]]</f>
        <v>2020</v>
      </c>
      <c r="K1891" s="59" t="str">
        <f>"FY"&amp;" "&amp;Table25[[#This Row],[Year Start]]</f>
        <v>FY 2020</v>
      </c>
      <c r="L1891" s="109">
        <f>IFERROR(VLOOKUP(Table25[[#This Row],[Contract No.]],Table3[#All],5,FALSE),"")</f>
        <v>46203</v>
      </c>
      <c r="M1891" s="110">
        <f>IFERROR(IF(Table25[[#This Row],[Contract End Date]]="99/99/9999","No End",IF(AND(MONTH(Table25[[#This Row],[Contract End Date]])&gt;6,MONTH(Table25[[#This Row],[Contract End Date]])&lt;=12),YEAR(Table25[[#This Row],[Contract End Date]])+1,YEAR(Table25[[#This Row],[Contract End Date]]))),"")</f>
        <v>2026</v>
      </c>
      <c r="N1891" s="111">
        <f>Table25[[#This Row],[FY Formula end]]</f>
        <v>2026</v>
      </c>
      <c r="O1891" s="112" t="str">
        <f>IF(Table25[[#This Row],[Year End]]="No End","No End","FY"&amp;" "&amp;Table25[[#This Row],[Year End]])</f>
        <v>FY 2026</v>
      </c>
      <c r="P1891" s="27"/>
      <c r="Q1891" s="104" t="str">
        <f>_xlfn.IFNA(IF($B1891="","",VLOOKUP($B1891,'SWC Towers'!$A:$Q,$Q$2,FALSE)),"")</f>
        <v/>
      </c>
      <c r="R1891" s="106" t="str">
        <f>_xlfn.IFNA(IF($B1891="","",VLOOKUP($B1891,'SWC Towers'!$A:$Q,$R$2,FALSE)),"")</f>
        <v/>
      </c>
      <c r="S1891" s="106" t="str">
        <f>_xlfn.IFNA(IF($B1891="","",VLOOKUP($B1891,'SWC Towers'!$A:$Q,$S$2,FALSE)),"")</f>
        <v/>
      </c>
      <c r="T1891" s="106" t="str">
        <f>_xlfn.IFNA(IF($B1891="","",VLOOKUP($B1891,'SWC Towers'!$A:$Q,$T$2,FALSE)),"")</f>
        <v/>
      </c>
      <c r="U1891" s="104">
        <f>_xlfn.IFNA(IF($B1891="","",VLOOKUP($B1891,'SWC Towers'!$A:$Q,$U$2,FALSE)),"")</f>
        <v>0.1</v>
      </c>
      <c r="V1891" s="104" t="str">
        <f>_xlfn.IFNA(IF($B1891="","",VLOOKUP($B1891,'SWC Towers'!$A:$Q,$V$2,FALSE)),"")</f>
        <v/>
      </c>
      <c r="W1891" s="104" t="str">
        <f>_xlfn.IFNA(IF($B1891="","",VLOOKUP($B1891,'SWC Towers'!$A:$Q,$W$2,FALSE)),"")</f>
        <v/>
      </c>
      <c r="X1891" s="104" t="str">
        <f>_xlfn.IFNA(IF($B1891="","",VLOOKUP($B1891,'SWC Towers'!$A:$Q,$X$2,FALSE)),"")</f>
        <v/>
      </c>
      <c r="Y1891" s="104" t="str">
        <f>_xlfn.IFNA(IF($B1891="","",VLOOKUP($B1891,'SWC Towers'!$A:$Q,$Y$2,FALSE)),"")</f>
        <v/>
      </c>
      <c r="Z1891" s="104" t="str">
        <f>_xlfn.IFNA(IF($B1891="","",VLOOKUP($B1891,'SWC Towers'!$A:$Q,$Z$2,FALSE)),"")</f>
        <v/>
      </c>
      <c r="AA1891" s="104" t="str">
        <f>_xlfn.IFNA(IF($B1891="","",VLOOKUP($B1891,'SWC Towers'!$A:$Q,$AA$2,FALSE)),"")</f>
        <v/>
      </c>
      <c r="AB1891" s="106">
        <f>_xlfn.IFNA(IF($B1891="","",VLOOKUP($B1891,'SWC Towers'!$A:$Q,$AB$2,FALSE)),"")</f>
        <v>0.9</v>
      </c>
      <c r="AC1891" s="20">
        <f>SUM(Table25[[#This Row],[IT Tower: Application]:[Other/Non-IT ]])</f>
        <v>1</v>
      </c>
      <c r="AD1891" s="67"/>
      <c r="AE1891" s="67"/>
      <c r="AF1891" s="67"/>
      <c r="AG1891" s="67"/>
      <c r="AH1891" s="67"/>
      <c r="AI1891" s="67"/>
      <c r="AJ1891" s="67"/>
      <c r="AK1891" s="67"/>
      <c r="AL1891" s="67"/>
      <c r="AM1891" s="67"/>
      <c r="AN1891" s="67"/>
      <c r="AO1891" s="67"/>
      <c r="AP1891" s="67"/>
      <c r="AQ1891" s="67"/>
      <c r="AR1891" s="67"/>
      <c r="AS1891" s="67"/>
      <c r="AT1891" s="67"/>
      <c r="AU1891" s="67"/>
      <c r="AV1891" s="67"/>
      <c r="AW1891" s="67"/>
      <c r="AX1891" s="67">
        <v>0</v>
      </c>
      <c r="AY1891" s="67">
        <v>544</v>
      </c>
      <c r="AZ1891" s="67">
        <v>252</v>
      </c>
      <c r="BA1891" s="67"/>
      <c r="BB1891" s="113"/>
      <c r="BC1891" s="113"/>
      <c r="BD1891" s="113"/>
      <c r="BE1891" s="113"/>
      <c r="BF1891" s="113"/>
      <c r="BG1891" s="113"/>
      <c r="BH1891" s="113"/>
      <c r="BI1891" s="113"/>
      <c r="BJ1891" s="113"/>
      <c r="BK1891" s="113"/>
      <c r="BL1891" s="113"/>
      <c r="BM1891" s="113"/>
      <c r="BN1891" s="113"/>
      <c r="BO1891" s="113"/>
      <c r="BP1891" s="113"/>
      <c r="BQ1891" s="113"/>
      <c r="BR1891" s="113"/>
      <c r="BS1891" s="113"/>
      <c r="BT1891" s="113"/>
      <c r="BU1891" s="113"/>
      <c r="BV1891" s="113"/>
      <c r="BW1891" s="113"/>
      <c r="BX1891" s="113"/>
      <c r="BY1891" s="113"/>
      <c r="BZ1891" s="113"/>
      <c r="CA1891" s="67"/>
      <c r="CB1891" s="113"/>
      <c r="CC1891" s="69">
        <f>SUM(Table25[[#This Row],[Contract Amount FY00]:[Contract Amount FY50]])</f>
        <v>796</v>
      </c>
      <c r="CD1891" s="114"/>
    </row>
    <row r="1892" spans="1:82" x14ac:dyDescent="0.25">
      <c r="A1892" s="122" t="s">
        <v>1961</v>
      </c>
      <c r="B1892" s="122" t="s">
        <v>526</v>
      </c>
      <c r="C1892" s="122" t="s">
        <v>946</v>
      </c>
      <c r="E1892" s="26" t="str">
        <f>IFERROR(IF(VLOOKUP(Table25[[#This Row],[Contract No.]],Table3[#All],3,FALSE)="","No","Yes"),"")</f>
        <v>Yes</v>
      </c>
      <c r="F1892" s="107" t="str">
        <f>IFERROR(VLOOKUP(Table25[[#This Row],[Contract No.]],Table3[#All],3,FALSE),"")</f>
        <v>NASPO</v>
      </c>
      <c r="G1892" s="107" t="str">
        <f>IFERROR(IF(Table25[[#This Row],[Cooperative Purchase
(Yes/No)]]="Yes","Yes",IF(VLOOKUP(Table25[[#This Row],[Contract No.]],Table3[#All],1,FALSE)=Table25[[#This Row],[Contract No.]],"Yes","No")),"No")</f>
        <v>Yes</v>
      </c>
      <c r="H1892" s="51">
        <f>IFERROR(VLOOKUP(Table25[[#This Row],[Contract No.]],Table3[#All],4,FALSE),"")</f>
        <v>43892</v>
      </c>
      <c r="I1892" s="28">
        <f>IFERROR(IF(AND(MONTH(Table25[[#This Row],[Contract Start Date]])&gt;6,MONTH(Table25[[#This Row],[Contract Start Date]])&lt;=12),YEAR(Table25[[#This Row],[Contract Start Date]])+1,YEAR(Table25[[#This Row],[Contract Start Date]])),"")</f>
        <v>2020</v>
      </c>
      <c r="J1892" s="108">
        <f>Table25[[#This Row],[FY Formula start]]</f>
        <v>2020</v>
      </c>
      <c r="K1892" s="59" t="str">
        <f>"FY"&amp;" "&amp;Table25[[#This Row],[Year Start]]</f>
        <v>FY 2020</v>
      </c>
      <c r="L1892" s="109">
        <f>IFERROR(VLOOKUP(Table25[[#This Row],[Contract No.]],Table3[#All],5,FALSE),"")</f>
        <v>45504</v>
      </c>
      <c r="M1892" s="110">
        <f>IFERROR(IF(Table25[[#This Row],[Contract End Date]]="99/99/9999","No End",IF(AND(MONTH(Table25[[#This Row],[Contract End Date]])&gt;6,MONTH(Table25[[#This Row],[Contract End Date]])&lt;=12),YEAR(Table25[[#This Row],[Contract End Date]])+1,YEAR(Table25[[#This Row],[Contract End Date]]))),"")</f>
        <v>2025</v>
      </c>
      <c r="N1892" s="111">
        <f>Table25[[#This Row],[FY Formula end]]</f>
        <v>2025</v>
      </c>
      <c r="O1892" s="112" t="str">
        <f>IF(Table25[[#This Row],[Year End]]="No End","No End","FY"&amp;" "&amp;Table25[[#This Row],[Year End]])</f>
        <v>FY 2025</v>
      </c>
      <c r="P1892" s="27"/>
      <c r="Q1892" s="104" t="str">
        <f>_xlfn.IFNA(IF($B1892="","",VLOOKUP($B1892,'SWC Towers'!$A:$Q,$Q$2,FALSE)),"")</f>
        <v/>
      </c>
      <c r="R1892" s="106">
        <f>_xlfn.IFNA(IF($B1892="","",VLOOKUP($B1892,'SWC Towers'!$A:$Q,$R$2,FALSE)),"")</f>
        <v>0.1</v>
      </c>
      <c r="S1892" s="106" t="str">
        <f>_xlfn.IFNA(IF($B1892="","",VLOOKUP($B1892,'SWC Towers'!$A:$Q,$S$2,FALSE)),"")</f>
        <v/>
      </c>
      <c r="T1892" s="106">
        <f>_xlfn.IFNA(IF($B1892="","",VLOOKUP($B1892,'SWC Towers'!$A:$Q,$T$2,FALSE)),"")</f>
        <v>0.05</v>
      </c>
      <c r="U1892" s="104">
        <f>_xlfn.IFNA(IF($B1892="","",VLOOKUP($B1892,'SWC Towers'!$A:$Q,$U$2,FALSE)),"")</f>
        <v>0.65</v>
      </c>
      <c r="V1892" s="104" t="str">
        <f>_xlfn.IFNA(IF($B1892="","",VLOOKUP($B1892,'SWC Towers'!$A:$Q,$V$2,FALSE)),"")</f>
        <v/>
      </c>
      <c r="W1892" s="104">
        <f>_xlfn.IFNA(IF($B1892="","",VLOOKUP($B1892,'SWC Towers'!$A:$Q,$W$2,FALSE)),"")</f>
        <v>0.1</v>
      </c>
      <c r="X1892" s="104" t="str">
        <f>_xlfn.IFNA(IF($B1892="","",VLOOKUP($B1892,'SWC Towers'!$A:$Q,$X$2,FALSE)),"")</f>
        <v/>
      </c>
      <c r="Y1892" s="104" t="str">
        <f>_xlfn.IFNA(IF($B1892="","",VLOOKUP($B1892,'SWC Towers'!$A:$Q,$Y$2,FALSE)),"")</f>
        <v/>
      </c>
      <c r="Z1892" s="104">
        <f>_xlfn.IFNA(IF($B1892="","",VLOOKUP($B1892,'SWC Towers'!$A:$Q,$Z$2,FALSE)),"")</f>
        <v>0.1</v>
      </c>
      <c r="AA1892" s="104" t="str">
        <f>_xlfn.IFNA(IF($B1892="","",VLOOKUP($B1892,'SWC Towers'!$A:$Q,$AA$2,FALSE)),"")</f>
        <v/>
      </c>
      <c r="AB1892" s="106" t="str">
        <f>_xlfn.IFNA(IF($B1892="","",VLOOKUP($B1892,'SWC Towers'!$A:$Q,$AB$2,FALSE)),"")</f>
        <v/>
      </c>
      <c r="AC1892" s="20">
        <f>SUM(Table25[[#This Row],[IT Tower: Application]:[Other/Non-IT ]])</f>
        <v>1</v>
      </c>
      <c r="AD1892" s="67"/>
      <c r="AE1892" s="67"/>
      <c r="AF1892" s="67"/>
      <c r="AG1892" s="67"/>
      <c r="AH1892" s="67"/>
      <c r="AI1892" s="67"/>
      <c r="AJ1892" s="67"/>
      <c r="AK1892" s="67"/>
      <c r="AL1892" s="67"/>
      <c r="AM1892" s="67"/>
      <c r="AN1892" s="67"/>
      <c r="AO1892" s="67"/>
      <c r="AP1892" s="67"/>
      <c r="AQ1892" s="67"/>
      <c r="AR1892" s="67"/>
      <c r="AS1892" s="67"/>
      <c r="AT1892" s="67"/>
      <c r="AU1892" s="67"/>
      <c r="AV1892" s="67"/>
      <c r="AW1892" s="67"/>
      <c r="AX1892" s="67">
        <v>558</v>
      </c>
      <c r="AY1892" s="67">
        <v>2235</v>
      </c>
      <c r="AZ1892" s="67">
        <v>2925</v>
      </c>
      <c r="BA1892" s="67">
        <v>-503</v>
      </c>
      <c r="BB1892" s="113"/>
      <c r="BC1892" s="113"/>
      <c r="BD1892" s="113"/>
      <c r="BE1892" s="113"/>
      <c r="BF1892" s="113"/>
      <c r="BG1892" s="113"/>
      <c r="BH1892" s="113"/>
      <c r="BI1892" s="113"/>
      <c r="BJ1892" s="113"/>
      <c r="BK1892" s="113"/>
      <c r="BL1892" s="113"/>
      <c r="BM1892" s="113"/>
      <c r="BN1892" s="113"/>
      <c r="BO1892" s="113"/>
      <c r="BP1892" s="113"/>
      <c r="BQ1892" s="113"/>
      <c r="BR1892" s="113"/>
      <c r="BS1892" s="113"/>
      <c r="BT1892" s="113"/>
      <c r="BU1892" s="113"/>
      <c r="BV1892" s="113"/>
      <c r="BW1892" s="113"/>
      <c r="BX1892" s="113"/>
      <c r="BY1892" s="113"/>
      <c r="BZ1892" s="113"/>
      <c r="CA1892" s="67"/>
      <c r="CB1892" s="113"/>
      <c r="CC1892" s="69">
        <f>SUM(Table25[[#This Row],[Contract Amount FY00]:[Contract Amount FY50]])</f>
        <v>5215</v>
      </c>
      <c r="CD1892" s="114"/>
    </row>
    <row r="1893" spans="1:82" x14ac:dyDescent="0.25">
      <c r="A1893" s="122" t="s">
        <v>1961</v>
      </c>
      <c r="B1893" s="122" t="s">
        <v>2246</v>
      </c>
      <c r="C1893" s="122" t="s">
        <v>379</v>
      </c>
      <c r="E1893" s="26" t="str">
        <f>IFERROR(IF(VLOOKUP(Table25[[#This Row],[Contract No.]],Table3[#All],3,FALSE)="","No","Yes"),"")</f>
        <v>No</v>
      </c>
      <c r="F1893" s="107" t="str">
        <f>IFERROR(VLOOKUP(Table25[[#This Row],[Contract No.]],Table3[#All],3,FALSE),"")</f>
        <v/>
      </c>
      <c r="G1893" s="107" t="str">
        <f>IFERROR(IF(Table25[[#This Row],[Cooperative Purchase
(Yes/No)]]="Yes","Yes",IF(VLOOKUP(Table25[[#This Row],[Contract No.]],Table3[#All],1,FALSE)=Table25[[#This Row],[Contract No.]],"Yes","No")),"No")</f>
        <v>Yes</v>
      </c>
      <c r="H1893" s="51">
        <f>IFERROR(VLOOKUP(Table25[[#This Row],[Contract No.]],Table3[#All],4,FALSE),"")</f>
        <v>44470</v>
      </c>
      <c r="I1893" s="28">
        <f>IFERROR(IF(AND(MONTH(Table25[[#This Row],[Contract Start Date]])&gt;6,MONTH(Table25[[#This Row],[Contract Start Date]])&lt;=12),YEAR(Table25[[#This Row],[Contract Start Date]])+1,YEAR(Table25[[#This Row],[Contract Start Date]])),"")</f>
        <v>2022</v>
      </c>
      <c r="J1893" s="108">
        <f>Table25[[#This Row],[FY Formula start]]</f>
        <v>2022</v>
      </c>
      <c r="K1893" s="59" t="str">
        <f>"FY"&amp;" "&amp;Table25[[#This Row],[Year Start]]</f>
        <v>FY 2022</v>
      </c>
      <c r="L1893" s="109">
        <f>IFERROR(VLOOKUP(Table25[[#This Row],[Contract No.]],Table3[#All],5,FALSE),"")</f>
        <v>46295</v>
      </c>
      <c r="M1893" s="110">
        <f>IFERROR(IF(Table25[[#This Row],[Contract End Date]]="99/99/9999","No End",IF(AND(MONTH(Table25[[#This Row],[Contract End Date]])&gt;6,MONTH(Table25[[#This Row],[Contract End Date]])&lt;=12),YEAR(Table25[[#This Row],[Contract End Date]])+1,YEAR(Table25[[#This Row],[Contract End Date]]))),"")</f>
        <v>2027</v>
      </c>
      <c r="N1893" s="111">
        <f>Table25[[#This Row],[FY Formula end]]</f>
        <v>2027</v>
      </c>
      <c r="O1893" s="112" t="str">
        <f>IF(Table25[[#This Row],[Year End]]="No End","No End","FY"&amp;" "&amp;Table25[[#This Row],[Year End]])</f>
        <v>FY 2027</v>
      </c>
      <c r="P1893" s="27"/>
      <c r="Q1893" s="104">
        <f>_xlfn.IFNA(IF($B1893="","",VLOOKUP($B1893,'SWC Towers'!$A:$Q,$Q$2,FALSE)),"")</f>
        <v>0.8</v>
      </c>
      <c r="R1893" s="106" t="str">
        <f>_xlfn.IFNA(IF($B1893="","",VLOOKUP($B1893,'SWC Towers'!$A:$Q,$R$2,FALSE)),"")</f>
        <v/>
      </c>
      <c r="S1893" s="106" t="str">
        <f>_xlfn.IFNA(IF($B1893="","",VLOOKUP($B1893,'SWC Towers'!$A:$Q,$S$2,FALSE)),"")</f>
        <v/>
      </c>
      <c r="T1893" s="106">
        <f>_xlfn.IFNA(IF($B1893="","",VLOOKUP($B1893,'SWC Towers'!$A:$Q,$T$2,FALSE)),"")</f>
        <v>0.1</v>
      </c>
      <c r="U1893" s="104" t="str">
        <f>_xlfn.IFNA(IF($B1893="","",VLOOKUP($B1893,'SWC Towers'!$A:$Q,$U$2,FALSE)),"")</f>
        <v/>
      </c>
      <c r="V1893" s="104" t="str">
        <f>_xlfn.IFNA(IF($B1893="","",VLOOKUP($B1893,'SWC Towers'!$A:$Q,$V$2,FALSE)),"")</f>
        <v/>
      </c>
      <c r="W1893" s="104" t="str">
        <f>_xlfn.IFNA(IF($B1893="","",VLOOKUP($B1893,'SWC Towers'!$A:$Q,$W$2,FALSE)),"")</f>
        <v/>
      </c>
      <c r="X1893" s="104" t="str">
        <f>_xlfn.IFNA(IF($B1893="","",VLOOKUP($B1893,'SWC Towers'!$A:$Q,$X$2,FALSE)),"")</f>
        <v/>
      </c>
      <c r="Y1893" s="104">
        <f>_xlfn.IFNA(IF($B1893="","",VLOOKUP($B1893,'SWC Towers'!$A:$Q,$Y$2,FALSE)),"")</f>
        <v>0.1</v>
      </c>
      <c r="Z1893" s="104" t="str">
        <f>_xlfn.IFNA(IF($B1893="","",VLOOKUP($B1893,'SWC Towers'!$A:$Q,$Z$2,FALSE)),"")</f>
        <v/>
      </c>
      <c r="AA1893" s="104" t="str">
        <f>_xlfn.IFNA(IF($B1893="","",VLOOKUP($B1893,'SWC Towers'!$A:$Q,$AA$2,FALSE)),"")</f>
        <v/>
      </c>
      <c r="AB1893" s="106" t="str">
        <f>_xlfn.IFNA(IF($B1893="","",VLOOKUP($B1893,'SWC Towers'!$A:$Q,$AB$2,FALSE)),"")</f>
        <v/>
      </c>
      <c r="AC1893" s="20">
        <f>SUM(Table25[[#This Row],[IT Tower: Application]:[Other/Non-IT ]])</f>
        <v>1</v>
      </c>
      <c r="AD1893" s="67"/>
      <c r="AE1893" s="67"/>
      <c r="AF1893" s="67"/>
      <c r="AG1893" s="67"/>
      <c r="AH1893" s="67"/>
      <c r="AI1893" s="67"/>
      <c r="AJ1893" s="67"/>
      <c r="AK1893" s="67"/>
      <c r="AL1893" s="67"/>
      <c r="AM1893" s="67"/>
      <c r="AN1893" s="67"/>
      <c r="AO1893" s="67"/>
      <c r="AP1893" s="67"/>
      <c r="AQ1893" s="67"/>
      <c r="AR1893" s="67"/>
      <c r="AS1893" s="67"/>
      <c r="AT1893" s="67"/>
      <c r="AU1893" s="67"/>
      <c r="AV1893" s="67"/>
      <c r="AW1893" s="67"/>
      <c r="AX1893" s="67"/>
      <c r="AY1893" s="67"/>
      <c r="AZ1893" s="67">
        <v>24178</v>
      </c>
      <c r="BA1893" s="67">
        <v>25251</v>
      </c>
      <c r="BB1893" s="113">
        <v>29114</v>
      </c>
      <c r="BC1893" s="113">
        <v>25954</v>
      </c>
      <c r="BD1893" s="113"/>
      <c r="BE1893" s="113"/>
      <c r="BF1893" s="113"/>
      <c r="BG1893" s="113"/>
      <c r="BH1893" s="113"/>
      <c r="BI1893" s="113"/>
      <c r="BJ1893" s="113"/>
      <c r="BK1893" s="113"/>
      <c r="BL1893" s="113"/>
      <c r="BM1893" s="113"/>
      <c r="BN1893" s="113"/>
      <c r="BO1893" s="113"/>
      <c r="BP1893" s="113"/>
      <c r="BQ1893" s="113"/>
      <c r="BR1893" s="113"/>
      <c r="BS1893" s="113"/>
      <c r="BT1893" s="113"/>
      <c r="BU1893" s="113"/>
      <c r="BV1893" s="113"/>
      <c r="BW1893" s="113"/>
      <c r="BX1893" s="113"/>
      <c r="BY1893" s="113"/>
      <c r="BZ1893" s="113"/>
      <c r="CA1893" s="67"/>
      <c r="CB1893" s="113"/>
      <c r="CC1893" s="69">
        <f>SUM(Table25[[#This Row],[Contract Amount FY00]:[Contract Amount FY50]])</f>
        <v>104497</v>
      </c>
      <c r="CD1893" s="114"/>
    </row>
    <row r="1894" spans="1:82" x14ac:dyDescent="0.25">
      <c r="A1894" s="122" t="s">
        <v>1961</v>
      </c>
      <c r="B1894" s="122" t="s">
        <v>3013</v>
      </c>
      <c r="C1894" s="122" t="s">
        <v>279</v>
      </c>
      <c r="E1894" s="26" t="str">
        <f>IFERROR(IF(VLOOKUP(Table25[[#This Row],[Contract No.]],Table3[#All],3,FALSE)="","No","Yes"),"")</f>
        <v>Yes</v>
      </c>
      <c r="F1894" s="107" t="str">
        <f>IFERROR(VLOOKUP(Table25[[#This Row],[Contract No.]],Table3[#All],3,FALSE),"")</f>
        <v>NASPO</v>
      </c>
      <c r="G1894" s="107" t="str">
        <f>IFERROR(IF(Table25[[#This Row],[Cooperative Purchase
(Yes/No)]]="Yes","Yes",IF(VLOOKUP(Table25[[#This Row],[Contract No.]],Table3[#All],1,FALSE)=Table25[[#This Row],[Contract No.]],"Yes","No")),"No")</f>
        <v>Yes</v>
      </c>
      <c r="H1894" s="51">
        <f>IFERROR(VLOOKUP(Table25[[#This Row],[Contract No.]],Table3[#All],4,FALSE),"")</f>
        <v>44926</v>
      </c>
      <c r="I1894" s="28">
        <f>IFERROR(IF(AND(MONTH(Table25[[#This Row],[Contract Start Date]])&gt;6,MONTH(Table25[[#This Row],[Contract Start Date]])&lt;=12),YEAR(Table25[[#This Row],[Contract Start Date]])+1,YEAR(Table25[[#This Row],[Contract Start Date]])),"")</f>
        <v>2023</v>
      </c>
      <c r="J1894" s="108">
        <f>Table25[[#This Row],[FY Formula start]]</f>
        <v>2023</v>
      </c>
      <c r="K1894" s="59" t="str">
        <f>"FY"&amp;" "&amp;Table25[[#This Row],[Year Start]]</f>
        <v>FY 2023</v>
      </c>
      <c r="L1894" s="109">
        <f>IFERROR(VLOOKUP(Table25[[#This Row],[Contract No.]],Table3[#All],5,FALSE),"")</f>
        <v>46501</v>
      </c>
      <c r="M1894" s="110">
        <f>IFERROR(IF(Table25[[#This Row],[Contract End Date]]="99/99/9999","No End",IF(AND(MONTH(Table25[[#This Row],[Contract End Date]])&gt;6,MONTH(Table25[[#This Row],[Contract End Date]])&lt;=12),YEAR(Table25[[#This Row],[Contract End Date]])+1,YEAR(Table25[[#This Row],[Contract End Date]]))),"")</f>
        <v>2027</v>
      </c>
      <c r="N1894" s="111">
        <f>Table25[[#This Row],[FY Formula end]]</f>
        <v>2027</v>
      </c>
      <c r="O1894" s="112" t="str">
        <f>IF(Table25[[#This Row],[Year End]]="No End","No End","FY"&amp;" "&amp;Table25[[#This Row],[Year End]])</f>
        <v>FY 2027</v>
      </c>
      <c r="P1894" s="27"/>
      <c r="Q1894" s="104">
        <f>_xlfn.IFNA(IF($B1894="","",VLOOKUP($B1894,'SWC Towers'!$A:$Q,$Q$2,FALSE)),"")</f>
        <v>0.3</v>
      </c>
      <c r="R1894" s="106" t="str">
        <f>_xlfn.IFNA(IF($B1894="","",VLOOKUP($B1894,'SWC Towers'!$A:$Q,$R$2,FALSE)),"")</f>
        <v/>
      </c>
      <c r="S1894" s="106">
        <f>_xlfn.IFNA(IF($B1894="","",VLOOKUP($B1894,'SWC Towers'!$A:$Q,$S$2,FALSE)),"")</f>
        <v>0.1</v>
      </c>
      <c r="T1894" s="106" t="str">
        <f>_xlfn.IFNA(IF($B1894="","",VLOOKUP($B1894,'SWC Towers'!$A:$Q,$T$2,FALSE)),"")</f>
        <v/>
      </c>
      <c r="U1894" s="104">
        <f>_xlfn.IFNA(IF($B1894="","",VLOOKUP($B1894,'SWC Towers'!$A:$Q,$U$2,FALSE)),"")</f>
        <v>0.6</v>
      </c>
      <c r="V1894" s="104" t="str">
        <f>_xlfn.IFNA(IF($B1894="","",VLOOKUP($B1894,'SWC Towers'!$A:$Q,$V$2,FALSE)),"")</f>
        <v/>
      </c>
      <c r="W1894" s="104" t="str">
        <f>_xlfn.IFNA(IF($B1894="","",VLOOKUP($B1894,'SWC Towers'!$A:$Q,$W$2,FALSE)),"")</f>
        <v/>
      </c>
      <c r="X1894" s="104" t="str">
        <f>_xlfn.IFNA(IF($B1894="","",VLOOKUP($B1894,'SWC Towers'!$A:$Q,$X$2,FALSE)),"")</f>
        <v/>
      </c>
      <c r="Y1894" s="104" t="str">
        <f>_xlfn.IFNA(IF($B1894="","",VLOOKUP($B1894,'SWC Towers'!$A:$Q,$Y$2,FALSE)),"")</f>
        <v/>
      </c>
      <c r="Z1894" s="104" t="str">
        <f>_xlfn.IFNA(IF($B1894="","",VLOOKUP($B1894,'SWC Towers'!$A:$Q,$Z$2,FALSE)),"")</f>
        <v/>
      </c>
      <c r="AA1894" s="104" t="str">
        <f>_xlfn.IFNA(IF($B1894="","",VLOOKUP($B1894,'SWC Towers'!$A:$Q,$AA$2,FALSE)),"")</f>
        <v/>
      </c>
      <c r="AB1894" s="106" t="str">
        <f>_xlfn.IFNA(IF($B1894="","",VLOOKUP($B1894,'SWC Towers'!$A:$Q,$AB$2,FALSE)),"")</f>
        <v/>
      </c>
      <c r="AC1894" s="20">
        <f>SUM(Table25[[#This Row],[IT Tower: Application]:[Other/Non-IT ]])</f>
        <v>1</v>
      </c>
      <c r="AD1894" s="67"/>
      <c r="AE1894" s="67"/>
      <c r="AF1894" s="67"/>
      <c r="AG1894" s="67"/>
      <c r="AH1894" s="67"/>
      <c r="AI1894" s="67"/>
      <c r="AJ1894" s="67"/>
      <c r="AK1894" s="67"/>
      <c r="AL1894" s="67"/>
      <c r="AM1894" s="67"/>
      <c r="AN1894" s="67"/>
      <c r="AO1894" s="67"/>
      <c r="AP1894" s="67"/>
      <c r="AQ1894" s="67"/>
      <c r="AR1894" s="67"/>
      <c r="AS1894" s="67"/>
      <c r="AT1894" s="67"/>
      <c r="AU1894" s="67"/>
      <c r="AV1894" s="67"/>
      <c r="AW1894" s="67"/>
      <c r="AX1894" s="67"/>
      <c r="AY1894" s="67"/>
      <c r="AZ1894" s="67"/>
      <c r="BA1894" s="67">
        <v>0</v>
      </c>
      <c r="BB1894" s="113">
        <v>4323</v>
      </c>
      <c r="BC1894" s="113">
        <v>6582</v>
      </c>
      <c r="BD1894" s="113"/>
      <c r="BE1894" s="113"/>
      <c r="BF1894" s="113"/>
      <c r="BG1894" s="113"/>
      <c r="BH1894" s="113"/>
      <c r="BI1894" s="113"/>
      <c r="BJ1894" s="113"/>
      <c r="BK1894" s="113"/>
      <c r="BL1894" s="113"/>
      <c r="BM1894" s="113"/>
      <c r="BN1894" s="113"/>
      <c r="BO1894" s="113"/>
      <c r="BP1894" s="113"/>
      <c r="BQ1894" s="113"/>
      <c r="BR1894" s="113"/>
      <c r="BS1894" s="113"/>
      <c r="BT1894" s="113"/>
      <c r="BU1894" s="113"/>
      <c r="BV1894" s="113"/>
      <c r="BW1894" s="113"/>
      <c r="BX1894" s="113"/>
      <c r="BY1894" s="113"/>
      <c r="BZ1894" s="113"/>
      <c r="CA1894" s="67"/>
      <c r="CB1894" s="113"/>
      <c r="CC1894" s="69">
        <f>SUM(Table25[[#This Row],[Contract Amount FY00]:[Contract Amount FY50]])</f>
        <v>10905</v>
      </c>
      <c r="CD1894" s="114"/>
    </row>
    <row r="1895" spans="1:82" x14ac:dyDescent="0.25">
      <c r="A1895" s="122" t="s">
        <v>1961</v>
      </c>
      <c r="B1895" s="122" t="s">
        <v>3141</v>
      </c>
      <c r="C1895" s="122" t="s">
        <v>2781</v>
      </c>
      <c r="E1895" s="26" t="str">
        <f>IFERROR(IF(VLOOKUP(Table25[[#This Row],[Contract No.]],Table3[#All],3,FALSE)="","No","Yes"),"")</f>
        <v>No</v>
      </c>
      <c r="F1895" s="107" t="str">
        <f>IFERROR(VLOOKUP(Table25[[#This Row],[Contract No.]],Table3[#All],3,FALSE),"")</f>
        <v/>
      </c>
      <c r="G1895" s="107" t="str">
        <f>IFERROR(IF(Table25[[#This Row],[Cooperative Purchase
(Yes/No)]]="Yes","Yes",IF(VLOOKUP(Table25[[#This Row],[Contract No.]],Table3[#All],1,FALSE)=Table25[[#This Row],[Contract No.]],"Yes","No")),"No")</f>
        <v>Yes</v>
      </c>
      <c r="H1895" s="51">
        <f>IFERROR(VLOOKUP(Table25[[#This Row],[Contract No.]],Table3[#All],4,FALSE),"")</f>
        <v>45427</v>
      </c>
      <c r="I1895" s="28">
        <f>IFERROR(IF(AND(MONTH(Table25[[#This Row],[Contract Start Date]])&gt;6,MONTH(Table25[[#This Row],[Contract Start Date]])&lt;=12),YEAR(Table25[[#This Row],[Contract Start Date]])+1,YEAR(Table25[[#This Row],[Contract Start Date]])),"")</f>
        <v>2024</v>
      </c>
      <c r="J1895" s="108">
        <f>Table25[[#This Row],[FY Formula start]]</f>
        <v>2024</v>
      </c>
      <c r="K1895" s="59" t="str">
        <f>"FY"&amp;" "&amp;Table25[[#This Row],[Year Start]]</f>
        <v>FY 2024</v>
      </c>
      <c r="L1895" s="109">
        <f>IFERROR(VLOOKUP(Table25[[#This Row],[Contract No.]],Table3[#All],5,FALSE),"")</f>
        <v>46888</v>
      </c>
      <c r="M1895" s="110">
        <f>IFERROR(IF(Table25[[#This Row],[Contract End Date]]="99/99/9999","No End",IF(AND(MONTH(Table25[[#This Row],[Contract End Date]])&gt;6,MONTH(Table25[[#This Row],[Contract End Date]])&lt;=12),YEAR(Table25[[#This Row],[Contract End Date]])+1,YEAR(Table25[[#This Row],[Contract End Date]]))),"")</f>
        <v>2028</v>
      </c>
      <c r="N1895" s="111">
        <f>Table25[[#This Row],[FY Formula end]]</f>
        <v>2028</v>
      </c>
      <c r="O1895" s="112" t="str">
        <f>IF(Table25[[#This Row],[Year End]]="No End","No End","FY"&amp;" "&amp;Table25[[#This Row],[Year End]])</f>
        <v>FY 2028</v>
      </c>
      <c r="P1895" s="27"/>
      <c r="Q1895" s="104">
        <f>_xlfn.IFNA(IF($B1895="","",VLOOKUP($B1895,'SWC Towers'!$A:$Q,$Q$2,FALSE)),"")</f>
        <v>0.4</v>
      </c>
      <c r="R1895" s="106" t="str">
        <f>_xlfn.IFNA(IF($B1895="","",VLOOKUP($B1895,'SWC Towers'!$A:$Q,$R$2,FALSE)),"")</f>
        <v/>
      </c>
      <c r="S1895" s="106" t="str">
        <f>_xlfn.IFNA(IF($B1895="","",VLOOKUP($B1895,'SWC Towers'!$A:$Q,$S$2,FALSE)),"")</f>
        <v/>
      </c>
      <c r="T1895" s="106">
        <f>_xlfn.IFNA(IF($B1895="","",VLOOKUP($B1895,'SWC Towers'!$A:$Q,$T$2,FALSE)),"")</f>
        <v>0.1</v>
      </c>
      <c r="U1895" s="104" t="str">
        <f>_xlfn.IFNA(IF($B1895="","",VLOOKUP($B1895,'SWC Towers'!$A:$Q,$U$2,FALSE)),"")</f>
        <v/>
      </c>
      <c r="V1895" s="104">
        <f>_xlfn.IFNA(IF($B1895="","",VLOOKUP($B1895,'SWC Towers'!$A:$Q,$V$2,FALSE)),"")</f>
        <v>0.4</v>
      </c>
      <c r="W1895" s="104" t="str">
        <f>_xlfn.IFNA(IF($B1895="","",VLOOKUP($B1895,'SWC Towers'!$A:$Q,$W$2,FALSE)),"")</f>
        <v/>
      </c>
      <c r="X1895" s="104" t="str">
        <f>_xlfn.IFNA(IF($B1895="","",VLOOKUP($B1895,'SWC Towers'!$A:$Q,$X$2,FALSE)),"")</f>
        <v/>
      </c>
      <c r="Y1895" s="104" t="str">
        <f>_xlfn.IFNA(IF($B1895="","",VLOOKUP($B1895,'SWC Towers'!$A:$Q,$Y$2,FALSE)),"")</f>
        <v/>
      </c>
      <c r="Z1895" s="104">
        <f>_xlfn.IFNA(IF($B1895="","",VLOOKUP($B1895,'SWC Towers'!$A:$Q,$Z$2,FALSE)),"")</f>
        <v>0.1</v>
      </c>
      <c r="AA1895" s="104" t="str">
        <f>_xlfn.IFNA(IF($B1895="","",VLOOKUP($B1895,'SWC Towers'!$A:$Q,$AA$2,FALSE)),"")</f>
        <v/>
      </c>
      <c r="AB1895" s="106" t="str">
        <f>_xlfn.IFNA(IF($B1895="","",VLOOKUP($B1895,'SWC Towers'!$A:$Q,$AB$2,FALSE)),"")</f>
        <v/>
      </c>
      <c r="AC1895" s="20">
        <f>SUM(Table25[[#This Row],[IT Tower: Application]:[Other/Non-IT ]])</f>
        <v>1</v>
      </c>
      <c r="AD1895" s="67"/>
      <c r="AE1895" s="67"/>
      <c r="AF1895" s="67"/>
      <c r="AG1895" s="67"/>
      <c r="AH1895" s="67"/>
      <c r="AI1895" s="67"/>
      <c r="AJ1895" s="67"/>
      <c r="AK1895" s="67"/>
      <c r="AL1895" s="67"/>
      <c r="AM1895" s="67"/>
      <c r="AN1895" s="67"/>
      <c r="AO1895" s="67"/>
      <c r="AP1895" s="67"/>
      <c r="AQ1895" s="67"/>
      <c r="AR1895" s="67"/>
      <c r="AS1895" s="67"/>
      <c r="AT1895" s="67"/>
      <c r="AU1895" s="67"/>
      <c r="AV1895" s="67"/>
      <c r="AW1895" s="67"/>
      <c r="AX1895" s="67"/>
      <c r="AY1895" s="67"/>
      <c r="AZ1895" s="67"/>
      <c r="BA1895" s="67"/>
      <c r="BB1895" s="113"/>
      <c r="BC1895" s="113">
        <v>32148</v>
      </c>
      <c r="BD1895" s="113"/>
      <c r="BE1895" s="113"/>
      <c r="BF1895" s="113"/>
      <c r="BG1895" s="113"/>
      <c r="BH1895" s="113"/>
      <c r="BI1895" s="113"/>
      <c r="BJ1895" s="113"/>
      <c r="BK1895" s="113"/>
      <c r="BL1895" s="113"/>
      <c r="BM1895" s="113"/>
      <c r="BN1895" s="113"/>
      <c r="BO1895" s="113"/>
      <c r="BP1895" s="113"/>
      <c r="BQ1895" s="113"/>
      <c r="BR1895" s="113"/>
      <c r="BS1895" s="113"/>
      <c r="BT1895" s="113"/>
      <c r="BU1895" s="113"/>
      <c r="BV1895" s="113"/>
      <c r="BW1895" s="113"/>
      <c r="BX1895" s="113"/>
      <c r="BY1895" s="113"/>
      <c r="BZ1895" s="113"/>
      <c r="CA1895" s="67"/>
      <c r="CB1895" s="113"/>
      <c r="CC1895" s="69">
        <f>SUM(Table25[[#This Row],[Contract Amount FY00]:[Contract Amount FY50]])</f>
        <v>32148</v>
      </c>
      <c r="CD1895" s="114"/>
    </row>
    <row r="1896" spans="1:82" x14ac:dyDescent="0.25">
      <c r="A1896" s="122" t="s">
        <v>2027</v>
      </c>
      <c r="B1896" s="122" t="s">
        <v>2242</v>
      </c>
      <c r="C1896" s="122" t="s">
        <v>1293</v>
      </c>
      <c r="E1896" s="26" t="str">
        <f>IFERROR(IF(VLOOKUP(Table25[[#This Row],[Contract No.]],Table3[#All],3,FALSE)="","No","Yes"),"")</f>
        <v>Yes</v>
      </c>
      <c r="F1896" s="107" t="str">
        <f>IFERROR(VLOOKUP(Table25[[#This Row],[Contract No.]],Table3[#All],3,FALSE),"")</f>
        <v>NASPO</v>
      </c>
      <c r="G1896" s="107" t="str">
        <f>IFERROR(IF(Table25[[#This Row],[Cooperative Purchase
(Yes/No)]]="Yes","Yes",IF(VLOOKUP(Table25[[#This Row],[Contract No.]],Table3[#All],1,FALSE)=Table25[[#This Row],[Contract No.]],"Yes","No")),"No")</f>
        <v>Yes</v>
      </c>
      <c r="H1896" s="51">
        <f>IFERROR(VLOOKUP(Table25[[#This Row],[Contract No.]],Table3[#All],4,FALSE),"")</f>
        <v>44378</v>
      </c>
      <c r="I1896" s="28">
        <f>IFERROR(IF(AND(MONTH(Table25[[#This Row],[Contract Start Date]])&gt;6,MONTH(Table25[[#This Row],[Contract Start Date]])&lt;=12),YEAR(Table25[[#This Row],[Contract Start Date]])+1,YEAR(Table25[[#This Row],[Contract Start Date]])),"")</f>
        <v>2022</v>
      </c>
      <c r="J1896" s="108">
        <f>Table25[[#This Row],[FY Formula start]]</f>
        <v>2022</v>
      </c>
      <c r="K1896" s="59" t="str">
        <f>"FY"&amp;" "&amp;Table25[[#This Row],[Year Start]]</f>
        <v>FY 2022</v>
      </c>
      <c r="L1896" s="109">
        <f>IFERROR(VLOOKUP(Table25[[#This Row],[Contract No.]],Table3[#All],5,FALSE),"")</f>
        <v>47118</v>
      </c>
      <c r="M1896" s="110">
        <f>IFERROR(IF(Table25[[#This Row],[Contract End Date]]="99/99/9999","No End",IF(AND(MONTH(Table25[[#This Row],[Contract End Date]])&gt;6,MONTH(Table25[[#This Row],[Contract End Date]])&lt;=12),YEAR(Table25[[#This Row],[Contract End Date]])+1,YEAR(Table25[[#This Row],[Contract End Date]]))),"")</f>
        <v>2029</v>
      </c>
      <c r="N1896" s="111">
        <f>Table25[[#This Row],[FY Formula end]]</f>
        <v>2029</v>
      </c>
      <c r="O1896" s="112" t="str">
        <f>IF(Table25[[#This Row],[Year End]]="No End","No End","FY"&amp;" "&amp;Table25[[#This Row],[Year End]])</f>
        <v>FY 2029</v>
      </c>
      <c r="P1896" s="27"/>
      <c r="Q1896" s="104">
        <f>_xlfn.IFNA(IF($B1896="","",VLOOKUP($B1896,'SWC Towers'!$A:$Q,$Q$2,FALSE)),"")</f>
        <v>0.25</v>
      </c>
      <c r="R1896" s="106">
        <f>_xlfn.IFNA(IF($B1896="","",VLOOKUP($B1896,'SWC Towers'!$A:$Q,$R$2,FALSE)),"")</f>
        <v>0.3</v>
      </c>
      <c r="S1896" s="106" t="str">
        <f>_xlfn.IFNA(IF($B1896="","",VLOOKUP($B1896,'SWC Towers'!$A:$Q,$S$2,FALSE)),"")</f>
        <v/>
      </c>
      <c r="T1896" s="106" t="str">
        <f>_xlfn.IFNA(IF($B1896="","",VLOOKUP($B1896,'SWC Towers'!$A:$Q,$T$2,FALSE)),"")</f>
        <v/>
      </c>
      <c r="U1896" s="104">
        <f>_xlfn.IFNA(IF($B1896="","",VLOOKUP($B1896,'SWC Towers'!$A:$Q,$U$2,FALSE)),"")</f>
        <v>0.3</v>
      </c>
      <c r="V1896" s="104" t="str">
        <f>_xlfn.IFNA(IF($B1896="","",VLOOKUP($B1896,'SWC Towers'!$A:$Q,$V$2,FALSE)),"")</f>
        <v/>
      </c>
      <c r="W1896" s="104">
        <f>_xlfn.IFNA(IF($B1896="","",VLOOKUP($B1896,'SWC Towers'!$A:$Q,$W$2,FALSE)),"")</f>
        <v>0.1</v>
      </c>
      <c r="X1896" s="104" t="str">
        <f>_xlfn.IFNA(IF($B1896="","",VLOOKUP($B1896,'SWC Towers'!$A:$Q,$X$2,FALSE)),"")</f>
        <v/>
      </c>
      <c r="Y1896" s="104" t="str">
        <f>_xlfn.IFNA(IF($B1896="","",VLOOKUP($B1896,'SWC Towers'!$A:$Q,$Y$2,FALSE)),"")</f>
        <v/>
      </c>
      <c r="Z1896" s="104" t="str">
        <f>_xlfn.IFNA(IF($B1896="","",VLOOKUP($B1896,'SWC Towers'!$A:$Q,$Z$2,FALSE)),"")</f>
        <v/>
      </c>
      <c r="AA1896" s="104" t="str">
        <f>_xlfn.IFNA(IF($B1896="","",VLOOKUP($B1896,'SWC Towers'!$A:$Q,$AA$2,FALSE)),"")</f>
        <v/>
      </c>
      <c r="AB1896" s="106">
        <f>_xlfn.IFNA(IF($B1896="","",VLOOKUP($B1896,'SWC Towers'!$A:$Q,$AB$2,FALSE)),"")</f>
        <v>0.05</v>
      </c>
      <c r="AC1896" s="20">
        <f>SUM(Table25[[#This Row],[IT Tower: Application]:[Other/Non-IT ]])</f>
        <v>1</v>
      </c>
      <c r="AD1896" s="67"/>
      <c r="AE1896" s="67"/>
      <c r="AF1896" s="67"/>
      <c r="AG1896" s="67"/>
      <c r="AH1896" s="67"/>
      <c r="AI1896" s="67"/>
      <c r="AJ1896" s="67"/>
      <c r="AK1896" s="67"/>
      <c r="AL1896" s="67"/>
      <c r="AM1896" s="67"/>
      <c r="AN1896" s="67"/>
      <c r="AO1896" s="67"/>
      <c r="AP1896" s="67"/>
      <c r="AQ1896" s="67"/>
      <c r="AR1896" s="67"/>
      <c r="AS1896" s="67"/>
      <c r="AT1896" s="67"/>
      <c r="AU1896" s="67"/>
      <c r="AV1896" s="67"/>
      <c r="AW1896" s="67"/>
      <c r="AX1896" s="67"/>
      <c r="AY1896" s="67"/>
      <c r="AZ1896" s="67">
        <v>9369</v>
      </c>
      <c r="BA1896" s="67">
        <v>0</v>
      </c>
      <c r="BB1896" s="113">
        <v>19301</v>
      </c>
      <c r="BC1896" s="113">
        <v>0</v>
      </c>
      <c r="BD1896" s="113"/>
      <c r="BE1896" s="113"/>
      <c r="BF1896" s="113"/>
      <c r="BG1896" s="113"/>
      <c r="BH1896" s="113"/>
      <c r="BI1896" s="113"/>
      <c r="BJ1896" s="113"/>
      <c r="BK1896" s="113"/>
      <c r="BL1896" s="113"/>
      <c r="BM1896" s="113"/>
      <c r="BN1896" s="113"/>
      <c r="BO1896" s="113"/>
      <c r="BP1896" s="113"/>
      <c r="BQ1896" s="113"/>
      <c r="BR1896" s="113"/>
      <c r="BS1896" s="113"/>
      <c r="BT1896" s="113"/>
      <c r="BU1896" s="113"/>
      <c r="BV1896" s="113"/>
      <c r="BW1896" s="113"/>
      <c r="BX1896" s="113"/>
      <c r="BY1896" s="113"/>
      <c r="BZ1896" s="113"/>
      <c r="CA1896" s="67"/>
      <c r="CB1896" s="113"/>
      <c r="CC1896" s="69">
        <f>SUM(Table25[[#This Row],[Contract Amount FY00]:[Contract Amount FY50]])</f>
        <v>28670</v>
      </c>
      <c r="CD1896" s="114"/>
    </row>
    <row r="1897" spans="1:82" x14ac:dyDescent="0.25">
      <c r="A1897" s="122" t="s">
        <v>2027</v>
      </c>
      <c r="B1897" s="122" t="s">
        <v>2242</v>
      </c>
      <c r="C1897" s="122" t="s">
        <v>2164</v>
      </c>
      <c r="E1897" s="26" t="str">
        <f>IFERROR(IF(VLOOKUP(Table25[[#This Row],[Contract No.]],Table3[#All],3,FALSE)="","No","Yes"),"")</f>
        <v>Yes</v>
      </c>
      <c r="F1897" s="107" t="str">
        <f>IFERROR(VLOOKUP(Table25[[#This Row],[Contract No.]],Table3[#All],3,FALSE),"")</f>
        <v>NASPO</v>
      </c>
      <c r="G1897" s="107" t="str">
        <f>IFERROR(IF(Table25[[#This Row],[Cooperative Purchase
(Yes/No)]]="Yes","Yes",IF(VLOOKUP(Table25[[#This Row],[Contract No.]],Table3[#All],1,FALSE)=Table25[[#This Row],[Contract No.]],"Yes","No")),"No")</f>
        <v>Yes</v>
      </c>
      <c r="H1897" s="51">
        <f>IFERROR(VLOOKUP(Table25[[#This Row],[Contract No.]],Table3[#All],4,FALSE),"")</f>
        <v>44378</v>
      </c>
      <c r="I1897" s="28">
        <f>IFERROR(IF(AND(MONTH(Table25[[#This Row],[Contract Start Date]])&gt;6,MONTH(Table25[[#This Row],[Contract Start Date]])&lt;=12),YEAR(Table25[[#This Row],[Contract Start Date]])+1,YEAR(Table25[[#This Row],[Contract Start Date]])),"")</f>
        <v>2022</v>
      </c>
      <c r="J1897" s="108">
        <f>Table25[[#This Row],[FY Formula start]]</f>
        <v>2022</v>
      </c>
      <c r="K1897" s="59" t="str">
        <f>"FY"&amp;" "&amp;Table25[[#This Row],[Year Start]]</f>
        <v>FY 2022</v>
      </c>
      <c r="L1897" s="109">
        <f>IFERROR(VLOOKUP(Table25[[#This Row],[Contract No.]],Table3[#All],5,FALSE),"")</f>
        <v>47118</v>
      </c>
      <c r="M1897" s="110">
        <f>IFERROR(IF(Table25[[#This Row],[Contract End Date]]="99/99/9999","No End",IF(AND(MONTH(Table25[[#This Row],[Contract End Date]])&gt;6,MONTH(Table25[[#This Row],[Contract End Date]])&lt;=12),YEAR(Table25[[#This Row],[Contract End Date]])+1,YEAR(Table25[[#This Row],[Contract End Date]]))),"")</f>
        <v>2029</v>
      </c>
      <c r="N1897" s="111">
        <f>Table25[[#This Row],[FY Formula end]]</f>
        <v>2029</v>
      </c>
      <c r="O1897" s="112" t="str">
        <f>IF(Table25[[#This Row],[Year End]]="No End","No End","FY"&amp;" "&amp;Table25[[#This Row],[Year End]])</f>
        <v>FY 2029</v>
      </c>
      <c r="P1897" s="27"/>
      <c r="Q1897" s="104">
        <f>_xlfn.IFNA(IF($B1897="","",VLOOKUP($B1897,'SWC Towers'!$A:$Q,$Q$2,FALSE)),"")</f>
        <v>0.25</v>
      </c>
      <c r="R1897" s="106">
        <f>_xlfn.IFNA(IF($B1897="","",VLOOKUP($B1897,'SWC Towers'!$A:$Q,$R$2,FALSE)),"")</f>
        <v>0.3</v>
      </c>
      <c r="S1897" s="106" t="str">
        <f>_xlfn.IFNA(IF($B1897="","",VLOOKUP($B1897,'SWC Towers'!$A:$Q,$S$2,FALSE)),"")</f>
        <v/>
      </c>
      <c r="T1897" s="106" t="str">
        <f>_xlfn.IFNA(IF($B1897="","",VLOOKUP($B1897,'SWC Towers'!$A:$Q,$T$2,FALSE)),"")</f>
        <v/>
      </c>
      <c r="U1897" s="104">
        <f>_xlfn.IFNA(IF($B1897="","",VLOOKUP($B1897,'SWC Towers'!$A:$Q,$U$2,FALSE)),"")</f>
        <v>0.3</v>
      </c>
      <c r="V1897" s="104" t="str">
        <f>_xlfn.IFNA(IF($B1897="","",VLOOKUP($B1897,'SWC Towers'!$A:$Q,$V$2,FALSE)),"")</f>
        <v/>
      </c>
      <c r="W1897" s="104">
        <f>_xlfn.IFNA(IF($B1897="","",VLOOKUP($B1897,'SWC Towers'!$A:$Q,$W$2,FALSE)),"")</f>
        <v>0.1</v>
      </c>
      <c r="X1897" s="104" t="str">
        <f>_xlfn.IFNA(IF($B1897="","",VLOOKUP($B1897,'SWC Towers'!$A:$Q,$X$2,FALSE)),"")</f>
        <v/>
      </c>
      <c r="Y1897" s="104" t="str">
        <f>_xlfn.IFNA(IF($B1897="","",VLOOKUP($B1897,'SWC Towers'!$A:$Q,$Y$2,FALSE)),"")</f>
        <v/>
      </c>
      <c r="Z1897" s="104" t="str">
        <f>_xlfn.IFNA(IF($B1897="","",VLOOKUP($B1897,'SWC Towers'!$A:$Q,$Z$2,FALSE)),"")</f>
        <v/>
      </c>
      <c r="AA1897" s="104" t="str">
        <f>_xlfn.IFNA(IF($B1897="","",VLOOKUP($B1897,'SWC Towers'!$A:$Q,$AA$2,FALSE)),"")</f>
        <v/>
      </c>
      <c r="AB1897" s="106">
        <f>_xlfn.IFNA(IF($B1897="","",VLOOKUP($B1897,'SWC Towers'!$A:$Q,$AB$2,FALSE)),"")</f>
        <v>0.05</v>
      </c>
      <c r="AC1897" s="20">
        <f>SUM(Table25[[#This Row],[IT Tower: Application]:[Other/Non-IT ]])</f>
        <v>1</v>
      </c>
      <c r="AD1897" s="67"/>
      <c r="AE1897" s="67"/>
      <c r="AF1897" s="67"/>
      <c r="AG1897" s="67"/>
      <c r="AH1897" s="67"/>
      <c r="AI1897" s="67"/>
      <c r="AJ1897" s="67"/>
      <c r="AK1897" s="67"/>
      <c r="AL1897" s="67"/>
      <c r="AM1897" s="67"/>
      <c r="AN1897" s="67"/>
      <c r="AO1897" s="67"/>
      <c r="AP1897" s="67"/>
      <c r="AQ1897" s="67"/>
      <c r="AR1897" s="67"/>
      <c r="AS1897" s="67"/>
      <c r="AT1897" s="67"/>
      <c r="AU1897" s="67"/>
      <c r="AV1897" s="67"/>
      <c r="AW1897" s="67"/>
      <c r="AX1897" s="67"/>
      <c r="AY1897" s="67"/>
      <c r="AZ1897" s="67">
        <v>14079</v>
      </c>
      <c r="BA1897" s="67">
        <v>20119</v>
      </c>
      <c r="BB1897" s="113">
        <v>0</v>
      </c>
      <c r="BC1897" s="113">
        <v>11894.9</v>
      </c>
      <c r="BD1897" s="113"/>
      <c r="BE1897" s="113"/>
      <c r="BF1897" s="113"/>
      <c r="BG1897" s="113"/>
      <c r="BH1897" s="113"/>
      <c r="BI1897" s="113"/>
      <c r="BJ1897" s="113"/>
      <c r="BK1897" s="113"/>
      <c r="BL1897" s="113"/>
      <c r="BM1897" s="113"/>
      <c r="BN1897" s="113"/>
      <c r="BO1897" s="113"/>
      <c r="BP1897" s="113"/>
      <c r="BQ1897" s="113"/>
      <c r="BR1897" s="113"/>
      <c r="BS1897" s="113"/>
      <c r="BT1897" s="113"/>
      <c r="BU1897" s="113"/>
      <c r="BV1897" s="113"/>
      <c r="BW1897" s="113"/>
      <c r="BX1897" s="113"/>
      <c r="BY1897" s="113"/>
      <c r="BZ1897" s="113"/>
      <c r="CA1897" s="67"/>
      <c r="CB1897" s="113"/>
      <c r="CC1897" s="69">
        <f>SUM(Table25[[#This Row],[Contract Amount FY00]:[Contract Amount FY50]])</f>
        <v>46092.9</v>
      </c>
      <c r="CD1897" s="114"/>
    </row>
    <row r="1898" spans="1:82" x14ac:dyDescent="0.25">
      <c r="A1898" s="122" t="s">
        <v>2027</v>
      </c>
      <c r="B1898" s="122" t="s">
        <v>2242</v>
      </c>
      <c r="C1898" s="122" t="s">
        <v>527</v>
      </c>
      <c r="E1898" s="26" t="str">
        <f>IFERROR(IF(VLOOKUP(Table25[[#This Row],[Contract No.]],Table3[#All],3,FALSE)="","No","Yes"),"")</f>
        <v>Yes</v>
      </c>
      <c r="F1898" s="107" t="str">
        <f>IFERROR(VLOOKUP(Table25[[#This Row],[Contract No.]],Table3[#All],3,FALSE),"")</f>
        <v>NASPO</v>
      </c>
      <c r="G1898" s="107" t="str">
        <f>IFERROR(IF(Table25[[#This Row],[Cooperative Purchase
(Yes/No)]]="Yes","Yes",IF(VLOOKUP(Table25[[#This Row],[Contract No.]],Table3[#All],1,FALSE)=Table25[[#This Row],[Contract No.]],"Yes","No")),"No")</f>
        <v>Yes</v>
      </c>
      <c r="H1898" s="51">
        <f>IFERROR(VLOOKUP(Table25[[#This Row],[Contract No.]],Table3[#All],4,FALSE),"")</f>
        <v>44378</v>
      </c>
      <c r="I1898" s="28">
        <f>IFERROR(IF(AND(MONTH(Table25[[#This Row],[Contract Start Date]])&gt;6,MONTH(Table25[[#This Row],[Contract Start Date]])&lt;=12),YEAR(Table25[[#This Row],[Contract Start Date]])+1,YEAR(Table25[[#This Row],[Contract Start Date]])),"")</f>
        <v>2022</v>
      </c>
      <c r="J1898" s="108">
        <f>Table25[[#This Row],[FY Formula start]]</f>
        <v>2022</v>
      </c>
      <c r="K1898" s="59" t="str">
        <f>"FY"&amp;" "&amp;Table25[[#This Row],[Year Start]]</f>
        <v>FY 2022</v>
      </c>
      <c r="L1898" s="109">
        <f>IFERROR(VLOOKUP(Table25[[#This Row],[Contract No.]],Table3[#All],5,FALSE),"")</f>
        <v>47118</v>
      </c>
      <c r="M1898" s="110">
        <f>IFERROR(IF(Table25[[#This Row],[Contract End Date]]="99/99/9999","No End",IF(AND(MONTH(Table25[[#This Row],[Contract End Date]])&gt;6,MONTH(Table25[[#This Row],[Contract End Date]])&lt;=12),YEAR(Table25[[#This Row],[Contract End Date]])+1,YEAR(Table25[[#This Row],[Contract End Date]]))),"")</f>
        <v>2029</v>
      </c>
      <c r="N1898" s="111">
        <f>Table25[[#This Row],[FY Formula end]]</f>
        <v>2029</v>
      </c>
      <c r="O1898" s="112" t="str">
        <f>IF(Table25[[#This Row],[Year End]]="No End","No End","FY"&amp;" "&amp;Table25[[#This Row],[Year End]])</f>
        <v>FY 2029</v>
      </c>
      <c r="P1898" s="27"/>
      <c r="Q1898" s="104">
        <f>_xlfn.IFNA(IF($B1898="","",VLOOKUP($B1898,'SWC Towers'!$A:$Q,$Q$2,FALSE)),"")</f>
        <v>0.25</v>
      </c>
      <c r="R1898" s="106">
        <f>_xlfn.IFNA(IF($B1898="","",VLOOKUP($B1898,'SWC Towers'!$A:$Q,$R$2,FALSE)),"")</f>
        <v>0.3</v>
      </c>
      <c r="S1898" s="106" t="str">
        <f>_xlfn.IFNA(IF($B1898="","",VLOOKUP($B1898,'SWC Towers'!$A:$Q,$S$2,FALSE)),"")</f>
        <v/>
      </c>
      <c r="T1898" s="106" t="str">
        <f>_xlfn.IFNA(IF($B1898="","",VLOOKUP($B1898,'SWC Towers'!$A:$Q,$T$2,FALSE)),"")</f>
        <v/>
      </c>
      <c r="U1898" s="104">
        <f>_xlfn.IFNA(IF($B1898="","",VLOOKUP($B1898,'SWC Towers'!$A:$Q,$U$2,FALSE)),"")</f>
        <v>0.3</v>
      </c>
      <c r="V1898" s="104" t="str">
        <f>_xlfn.IFNA(IF($B1898="","",VLOOKUP($B1898,'SWC Towers'!$A:$Q,$V$2,FALSE)),"")</f>
        <v/>
      </c>
      <c r="W1898" s="104">
        <f>_xlfn.IFNA(IF($B1898="","",VLOOKUP($B1898,'SWC Towers'!$A:$Q,$W$2,FALSE)),"")</f>
        <v>0.1</v>
      </c>
      <c r="X1898" s="104" t="str">
        <f>_xlfn.IFNA(IF($B1898="","",VLOOKUP($B1898,'SWC Towers'!$A:$Q,$X$2,FALSE)),"")</f>
        <v/>
      </c>
      <c r="Y1898" s="104" t="str">
        <f>_xlfn.IFNA(IF($B1898="","",VLOOKUP($B1898,'SWC Towers'!$A:$Q,$Y$2,FALSE)),"")</f>
        <v/>
      </c>
      <c r="Z1898" s="104" t="str">
        <f>_xlfn.IFNA(IF($B1898="","",VLOOKUP($B1898,'SWC Towers'!$A:$Q,$Z$2,FALSE)),"")</f>
        <v/>
      </c>
      <c r="AA1898" s="104" t="str">
        <f>_xlfn.IFNA(IF($B1898="","",VLOOKUP($B1898,'SWC Towers'!$A:$Q,$AA$2,FALSE)),"")</f>
        <v/>
      </c>
      <c r="AB1898" s="106">
        <f>_xlfn.IFNA(IF($B1898="","",VLOOKUP($B1898,'SWC Towers'!$A:$Q,$AB$2,FALSE)),"")</f>
        <v>0.05</v>
      </c>
      <c r="AC1898" s="20">
        <f>SUM(Table25[[#This Row],[IT Tower: Application]:[Other/Non-IT ]])</f>
        <v>1</v>
      </c>
      <c r="AD1898" s="67"/>
      <c r="AE1898" s="67"/>
      <c r="AF1898" s="67"/>
      <c r="AG1898" s="67"/>
      <c r="AH1898" s="67"/>
      <c r="AI1898" s="67"/>
      <c r="AJ1898" s="67"/>
      <c r="AK1898" s="67"/>
      <c r="AL1898" s="67"/>
      <c r="AM1898" s="67"/>
      <c r="AN1898" s="67"/>
      <c r="AO1898" s="67"/>
      <c r="AP1898" s="67"/>
      <c r="AQ1898" s="67"/>
      <c r="AR1898" s="67"/>
      <c r="AS1898" s="67"/>
      <c r="AT1898" s="67"/>
      <c r="AU1898" s="67"/>
      <c r="AV1898" s="67"/>
      <c r="AW1898" s="67"/>
      <c r="AX1898" s="67"/>
      <c r="AY1898" s="67"/>
      <c r="AZ1898" s="67"/>
      <c r="BA1898" s="67">
        <v>0</v>
      </c>
      <c r="BB1898" s="113">
        <v>2631</v>
      </c>
      <c r="BC1898" s="113">
        <v>2998</v>
      </c>
      <c r="BD1898" s="113"/>
      <c r="BE1898" s="113"/>
      <c r="BF1898" s="113"/>
      <c r="BG1898" s="113"/>
      <c r="BH1898" s="113"/>
      <c r="BI1898" s="113"/>
      <c r="BJ1898" s="113"/>
      <c r="BK1898" s="113"/>
      <c r="BL1898" s="113"/>
      <c r="BM1898" s="113"/>
      <c r="BN1898" s="113"/>
      <c r="BO1898" s="113"/>
      <c r="BP1898" s="113"/>
      <c r="BQ1898" s="113"/>
      <c r="BR1898" s="113"/>
      <c r="BS1898" s="113"/>
      <c r="BT1898" s="113"/>
      <c r="BU1898" s="113"/>
      <c r="BV1898" s="113"/>
      <c r="BW1898" s="113"/>
      <c r="BX1898" s="113"/>
      <c r="BY1898" s="113"/>
      <c r="BZ1898" s="113"/>
      <c r="CA1898" s="67"/>
      <c r="CB1898" s="113"/>
      <c r="CC1898" s="69">
        <f>SUM(Table25[[#This Row],[Contract Amount FY00]:[Contract Amount FY50]])</f>
        <v>5629</v>
      </c>
      <c r="CD1898" s="114"/>
    </row>
    <row r="1899" spans="1:82" x14ac:dyDescent="0.25">
      <c r="A1899" s="122" t="s">
        <v>2027</v>
      </c>
      <c r="B1899" s="122" t="s">
        <v>2242</v>
      </c>
      <c r="C1899" s="122" t="s">
        <v>385</v>
      </c>
      <c r="E1899" s="26" t="str">
        <f>IFERROR(IF(VLOOKUP(Table25[[#This Row],[Contract No.]],Table3[#All],3,FALSE)="","No","Yes"),"")</f>
        <v>Yes</v>
      </c>
      <c r="F1899" s="107" t="str">
        <f>IFERROR(VLOOKUP(Table25[[#This Row],[Contract No.]],Table3[#All],3,FALSE),"")</f>
        <v>NASPO</v>
      </c>
      <c r="G1899" s="107" t="str">
        <f>IFERROR(IF(Table25[[#This Row],[Cooperative Purchase
(Yes/No)]]="Yes","Yes",IF(VLOOKUP(Table25[[#This Row],[Contract No.]],Table3[#All],1,FALSE)=Table25[[#This Row],[Contract No.]],"Yes","No")),"No")</f>
        <v>Yes</v>
      </c>
      <c r="H1899" s="51">
        <f>IFERROR(VLOOKUP(Table25[[#This Row],[Contract No.]],Table3[#All],4,FALSE),"")</f>
        <v>44378</v>
      </c>
      <c r="I1899" s="28">
        <f>IFERROR(IF(AND(MONTH(Table25[[#This Row],[Contract Start Date]])&gt;6,MONTH(Table25[[#This Row],[Contract Start Date]])&lt;=12),YEAR(Table25[[#This Row],[Contract Start Date]])+1,YEAR(Table25[[#This Row],[Contract Start Date]])),"")</f>
        <v>2022</v>
      </c>
      <c r="J1899" s="108">
        <f>Table25[[#This Row],[FY Formula start]]</f>
        <v>2022</v>
      </c>
      <c r="K1899" s="59" t="str">
        <f>"FY"&amp;" "&amp;Table25[[#This Row],[Year Start]]</f>
        <v>FY 2022</v>
      </c>
      <c r="L1899" s="109">
        <f>IFERROR(VLOOKUP(Table25[[#This Row],[Contract No.]],Table3[#All],5,FALSE),"")</f>
        <v>47118</v>
      </c>
      <c r="M1899" s="110">
        <f>IFERROR(IF(Table25[[#This Row],[Contract End Date]]="99/99/9999","No End",IF(AND(MONTH(Table25[[#This Row],[Contract End Date]])&gt;6,MONTH(Table25[[#This Row],[Contract End Date]])&lt;=12),YEAR(Table25[[#This Row],[Contract End Date]])+1,YEAR(Table25[[#This Row],[Contract End Date]]))),"")</f>
        <v>2029</v>
      </c>
      <c r="N1899" s="111">
        <f>Table25[[#This Row],[FY Formula end]]</f>
        <v>2029</v>
      </c>
      <c r="O1899" s="112" t="str">
        <f>IF(Table25[[#This Row],[Year End]]="No End","No End","FY"&amp;" "&amp;Table25[[#This Row],[Year End]])</f>
        <v>FY 2029</v>
      </c>
      <c r="P1899" s="27"/>
      <c r="Q1899" s="104">
        <f>_xlfn.IFNA(IF($B1899="","",VLOOKUP($B1899,'SWC Towers'!$A:$Q,$Q$2,FALSE)),"")</f>
        <v>0.25</v>
      </c>
      <c r="R1899" s="106">
        <f>_xlfn.IFNA(IF($B1899="","",VLOOKUP($B1899,'SWC Towers'!$A:$Q,$R$2,FALSE)),"")</f>
        <v>0.3</v>
      </c>
      <c r="S1899" s="106" t="str">
        <f>_xlfn.IFNA(IF($B1899="","",VLOOKUP($B1899,'SWC Towers'!$A:$Q,$S$2,FALSE)),"")</f>
        <v/>
      </c>
      <c r="T1899" s="106" t="str">
        <f>_xlfn.IFNA(IF($B1899="","",VLOOKUP($B1899,'SWC Towers'!$A:$Q,$T$2,FALSE)),"")</f>
        <v/>
      </c>
      <c r="U1899" s="104">
        <f>_xlfn.IFNA(IF($B1899="","",VLOOKUP($B1899,'SWC Towers'!$A:$Q,$U$2,FALSE)),"")</f>
        <v>0.3</v>
      </c>
      <c r="V1899" s="104" t="str">
        <f>_xlfn.IFNA(IF($B1899="","",VLOOKUP($B1899,'SWC Towers'!$A:$Q,$V$2,FALSE)),"")</f>
        <v/>
      </c>
      <c r="W1899" s="104">
        <f>_xlfn.IFNA(IF($B1899="","",VLOOKUP($B1899,'SWC Towers'!$A:$Q,$W$2,FALSE)),"")</f>
        <v>0.1</v>
      </c>
      <c r="X1899" s="104" t="str">
        <f>_xlfn.IFNA(IF($B1899="","",VLOOKUP($B1899,'SWC Towers'!$A:$Q,$X$2,FALSE)),"")</f>
        <v/>
      </c>
      <c r="Y1899" s="104" t="str">
        <f>_xlfn.IFNA(IF($B1899="","",VLOOKUP($B1899,'SWC Towers'!$A:$Q,$Y$2,FALSE)),"")</f>
        <v/>
      </c>
      <c r="Z1899" s="104" t="str">
        <f>_xlfn.IFNA(IF($B1899="","",VLOOKUP($B1899,'SWC Towers'!$A:$Q,$Z$2,FALSE)),"")</f>
        <v/>
      </c>
      <c r="AA1899" s="104" t="str">
        <f>_xlfn.IFNA(IF($B1899="","",VLOOKUP($B1899,'SWC Towers'!$A:$Q,$AA$2,FALSE)),"")</f>
        <v/>
      </c>
      <c r="AB1899" s="106">
        <f>_xlfn.IFNA(IF($B1899="","",VLOOKUP($B1899,'SWC Towers'!$A:$Q,$AB$2,FALSE)),"")</f>
        <v>0.05</v>
      </c>
      <c r="AC1899" s="20">
        <f>SUM(Table25[[#This Row],[IT Tower: Application]:[Other/Non-IT ]])</f>
        <v>1</v>
      </c>
      <c r="AD1899" s="67"/>
      <c r="AE1899" s="67"/>
      <c r="AF1899" s="67"/>
      <c r="AG1899" s="67"/>
      <c r="AH1899" s="67"/>
      <c r="AI1899" s="67"/>
      <c r="AJ1899" s="67"/>
      <c r="AK1899" s="67"/>
      <c r="AL1899" s="67"/>
      <c r="AM1899" s="67"/>
      <c r="AN1899" s="67"/>
      <c r="AO1899" s="67"/>
      <c r="AP1899" s="67"/>
      <c r="AQ1899" s="67"/>
      <c r="AR1899" s="67"/>
      <c r="AS1899" s="67"/>
      <c r="AT1899" s="67"/>
      <c r="AU1899" s="67"/>
      <c r="AV1899" s="67"/>
      <c r="AW1899" s="67"/>
      <c r="AX1899" s="67"/>
      <c r="AY1899" s="67"/>
      <c r="AZ1899" s="67"/>
      <c r="BA1899" s="67">
        <v>0</v>
      </c>
      <c r="BB1899" s="113">
        <v>137090</v>
      </c>
      <c r="BC1899" s="113">
        <v>36521</v>
      </c>
      <c r="BD1899" s="113"/>
      <c r="BE1899" s="113"/>
      <c r="BF1899" s="113"/>
      <c r="BG1899" s="113"/>
      <c r="BH1899" s="113"/>
      <c r="BI1899" s="113"/>
      <c r="BJ1899" s="113"/>
      <c r="BK1899" s="113"/>
      <c r="BL1899" s="113"/>
      <c r="BM1899" s="113"/>
      <c r="BN1899" s="113"/>
      <c r="BO1899" s="113"/>
      <c r="BP1899" s="113"/>
      <c r="BQ1899" s="113"/>
      <c r="BR1899" s="113"/>
      <c r="BS1899" s="113"/>
      <c r="BT1899" s="113"/>
      <c r="BU1899" s="113"/>
      <c r="BV1899" s="113"/>
      <c r="BW1899" s="113"/>
      <c r="BX1899" s="113"/>
      <c r="BY1899" s="113"/>
      <c r="BZ1899" s="113"/>
      <c r="CA1899" s="67"/>
      <c r="CB1899" s="113"/>
      <c r="CC1899" s="69">
        <f>SUM(Table25[[#This Row],[Contract Amount FY00]:[Contract Amount FY50]])</f>
        <v>173611</v>
      </c>
      <c r="CD1899" s="114"/>
    </row>
    <row r="1900" spans="1:82" x14ac:dyDescent="0.25">
      <c r="A1900" s="122" t="s">
        <v>2027</v>
      </c>
      <c r="B1900" s="122" t="s">
        <v>2242</v>
      </c>
      <c r="C1900" s="122" t="s">
        <v>2472</v>
      </c>
      <c r="E1900" s="26" t="str">
        <f>IFERROR(IF(VLOOKUP(Table25[[#This Row],[Contract No.]],Table3[#All],3,FALSE)="","No","Yes"),"")</f>
        <v>Yes</v>
      </c>
      <c r="F1900" s="107" t="str">
        <f>IFERROR(VLOOKUP(Table25[[#This Row],[Contract No.]],Table3[#All],3,FALSE),"")</f>
        <v>NASPO</v>
      </c>
      <c r="G1900" s="107" t="str">
        <f>IFERROR(IF(Table25[[#This Row],[Cooperative Purchase
(Yes/No)]]="Yes","Yes",IF(VLOOKUP(Table25[[#This Row],[Contract No.]],Table3[#All],1,FALSE)=Table25[[#This Row],[Contract No.]],"Yes","No")),"No")</f>
        <v>Yes</v>
      </c>
      <c r="H1900" s="51">
        <f>IFERROR(VLOOKUP(Table25[[#This Row],[Contract No.]],Table3[#All],4,FALSE),"")</f>
        <v>44378</v>
      </c>
      <c r="I1900" s="28">
        <f>IFERROR(IF(AND(MONTH(Table25[[#This Row],[Contract Start Date]])&gt;6,MONTH(Table25[[#This Row],[Contract Start Date]])&lt;=12),YEAR(Table25[[#This Row],[Contract Start Date]])+1,YEAR(Table25[[#This Row],[Contract Start Date]])),"")</f>
        <v>2022</v>
      </c>
      <c r="J1900" s="108">
        <f>Table25[[#This Row],[FY Formula start]]</f>
        <v>2022</v>
      </c>
      <c r="K1900" s="59" t="str">
        <f>"FY"&amp;" "&amp;Table25[[#This Row],[Year Start]]</f>
        <v>FY 2022</v>
      </c>
      <c r="L1900" s="109">
        <f>IFERROR(VLOOKUP(Table25[[#This Row],[Contract No.]],Table3[#All],5,FALSE),"")</f>
        <v>47118</v>
      </c>
      <c r="M1900" s="110">
        <f>IFERROR(IF(Table25[[#This Row],[Contract End Date]]="99/99/9999","No End",IF(AND(MONTH(Table25[[#This Row],[Contract End Date]])&gt;6,MONTH(Table25[[#This Row],[Contract End Date]])&lt;=12),YEAR(Table25[[#This Row],[Contract End Date]])+1,YEAR(Table25[[#This Row],[Contract End Date]]))),"")</f>
        <v>2029</v>
      </c>
      <c r="N1900" s="111">
        <f>Table25[[#This Row],[FY Formula end]]</f>
        <v>2029</v>
      </c>
      <c r="O1900" s="112" t="str">
        <f>IF(Table25[[#This Row],[Year End]]="No End","No End","FY"&amp;" "&amp;Table25[[#This Row],[Year End]])</f>
        <v>FY 2029</v>
      </c>
      <c r="P1900" s="27"/>
      <c r="Q1900" s="104">
        <f>_xlfn.IFNA(IF($B1900="","",VLOOKUP($B1900,'SWC Towers'!$A:$Q,$Q$2,FALSE)),"")</f>
        <v>0.25</v>
      </c>
      <c r="R1900" s="106">
        <f>_xlfn.IFNA(IF($B1900="","",VLOOKUP($B1900,'SWC Towers'!$A:$Q,$R$2,FALSE)),"")</f>
        <v>0.3</v>
      </c>
      <c r="S1900" s="106" t="str">
        <f>_xlfn.IFNA(IF($B1900="","",VLOOKUP($B1900,'SWC Towers'!$A:$Q,$S$2,FALSE)),"")</f>
        <v/>
      </c>
      <c r="T1900" s="106" t="str">
        <f>_xlfn.IFNA(IF($B1900="","",VLOOKUP($B1900,'SWC Towers'!$A:$Q,$T$2,FALSE)),"")</f>
        <v/>
      </c>
      <c r="U1900" s="104">
        <f>_xlfn.IFNA(IF($B1900="","",VLOOKUP($B1900,'SWC Towers'!$A:$Q,$U$2,FALSE)),"")</f>
        <v>0.3</v>
      </c>
      <c r="V1900" s="104" t="str">
        <f>_xlfn.IFNA(IF($B1900="","",VLOOKUP($B1900,'SWC Towers'!$A:$Q,$V$2,FALSE)),"")</f>
        <v/>
      </c>
      <c r="W1900" s="104">
        <f>_xlfn.IFNA(IF($B1900="","",VLOOKUP($B1900,'SWC Towers'!$A:$Q,$W$2,FALSE)),"")</f>
        <v>0.1</v>
      </c>
      <c r="X1900" s="104" t="str">
        <f>_xlfn.IFNA(IF($B1900="","",VLOOKUP($B1900,'SWC Towers'!$A:$Q,$X$2,FALSE)),"")</f>
        <v/>
      </c>
      <c r="Y1900" s="104" t="str">
        <f>_xlfn.IFNA(IF($B1900="","",VLOOKUP($B1900,'SWC Towers'!$A:$Q,$Y$2,FALSE)),"")</f>
        <v/>
      </c>
      <c r="Z1900" s="104" t="str">
        <f>_xlfn.IFNA(IF($B1900="","",VLOOKUP($B1900,'SWC Towers'!$A:$Q,$Z$2,FALSE)),"")</f>
        <v/>
      </c>
      <c r="AA1900" s="104" t="str">
        <f>_xlfn.IFNA(IF($B1900="","",VLOOKUP($B1900,'SWC Towers'!$A:$Q,$AA$2,FALSE)),"")</f>
        <v/>
      </c>
      <c r="AB1900" s="106">
        <f>_xlfn.IFNA(IF($B1900="","",VLOOKUP($B1900,'SWC Towers'!$A:$Q,$AB$2,FALSE)),"")</f>
        <v>0.05</v>
      </c>
      <c r="AC1900" s="20">
        <f>SUM(Table25[[#This Row],[IT Tower: Application]:[Other/Non-IT ]])</f>
        <v>1</v>
      </c>
      <c r="AD1900" s="67"/>
      <c r="AE1900" s="67"/>
      <c r="AF1900" s="67"/>
      <c r="AG1900" s="67"/>
      <c r="AH1900" s="67"/>
      <c r="AI1900" s="67"/>
      <c r="AJ1900" s="67"/>
      <c r="AK1900" s="67"/>
      <c r="AL1900" s="67"/>
      <c r="AM1900" s="67"/>
      <c r="AN1900" s="67"/>
      <c r="AO1900" s="67"/>
      <c r="AP1900" s="67"/>
      <c r="AQ1900" s="67"/>
      <c r="AR1900" s="67"/>
      <c r="AS1900" s="67"/>
      <c r="AT1900" s="67"/>
      <c r="AU1900" s="67"/>
      <c r="AV1900" s="67"/>
      <c r="AW1900" s="67"/>
      <c r="AX1900" s="67"/>
      <c r="AY1900" s="67"/>
      <c r="AZ1900" s="67"/>
      <c r="BA1900" s="67"/>
      <c r="BB1900" s="113"/>
      <c r="BC1900" s="113">
        <v>790498</v>
      </c>
      <c r="BD1900" s="113"/>
      <c r="BE1900" s="113"/>
      <c r="BF1900" s="113"/>
      <c r="BG1900" s="113"/>
      <c r="BH1900" s="113"/>
      <c r="BI1900" s="113"/>
      <c r="BJ1900" s="113"/>
      <c r="BK1900" s="113"/>
      <c r="BL1900" s="113"/>
      <c r="BM1900" s="113"/>
      <c r="BN1900" s="113"/>
      <c r="BO1900" s="113"/>
      <c r="BP1900" s="113"/>
      <c r="BQ1900" s="113"/>
      <c r="BR1900" s="113"/>
      <c r="BS1900" s="113"/>
      <c r="BT1900" s="113"/>
      <c r="BU1900" s="113"/>
      <c r="BV1900" s="113"/>
      <c r="BW1900" s="113"/>
      <c r="BX1900" s="113"/>
      <c r="BY1900" s="113"/>
      <c r="BZ1900" s="113"/>
      <c r="CA1900" s="67"/>
      <c r="CB1900" s="113"/>
      <c r="CC1900" s="69">
        <f>SUM(Table25[[#This Row],[Contract Amount FY00]:[Contract Amount FY50]])</f>
        <v>790498</v>
      </c>
      <c r="CD1900" s="114"/>
    </row>
    <row r="1901" spans="1:82" x14ac:dyDescent="0.25">
      <c r="A1901" s="122" t="s">
        <v>2027</v>
      </c>
      <c r="B1901" s="122" t="s">
        <v>762</v>
      </c>
      <c r="C1901" s="122" t="s">
        <v>1160</v>
      </c>
      <c r="E1901" s="26" t="str">
        <f>IFERROR(IF(VLOOKUP(Table25[[#This Row],[Contract No.]],Table3[#All],3,FALSE)="","No","Yes"),"")</f>
        <v>No</v>
      </c>
      <c r="F1901" s="107" t="str">
        <f>IFERROR(VLOOKUP(Table25[[#This Row],[Contract No.]],Table3[#All],3,FALSE),"")</f>
        <v/>
      </c>
      <c r="G1901" s="107" t="str">
        <f>IFERROR(IF(Table25[[#This Row],[Cooperative Purchase
(Yes/No)]]="Yes","Yes",IF(VLOOKUP(Table25[[#This Row],[Contract No.]],Table3[#All],1,FALSE)=Table25[[#This Row],[Contract No.]],"Yes","No")),"No")</f>
        <v>Yes</v>
      </c>
      <c r="H1901" s="51">
        <f>IFERROR(VLOOKUP(Table25[[#This Row],[Contract No.]],Table3[#All],4,FALSE),"")</f>
        <v>43435</v>
      </c>
      <c r="I1901" s="28">
        <f>IFERROR(IF(AND(MONTH(Table25[[#This Row],[Contract Start Date]])&gt;6,MONTH(Table25[[#This Row],[Contract Start Date]])&lt;=12),YEAR(Table25[[#This Row],[Contract Start Date]])+1,YEAR(Table25[[#This Row],[Contract Start Date]])),"")</f>
        <v>2019</v>
      </c>
      <c r="J1901" s="108">
        <f>Table25[[#This Row],[FY Formula start]]</f>
        <v>2019</v>
      </c>
      <c r="K1901" s="59" t="str">
        <f>"FY"&amp;" "&amp;Table25[[#This Row],[Year Start]]</f>
        <v>FY 2019</v>
      </c>
      <c r="L1901" s="109">
        <f>IFERROR(VLOOKUP(Table25[[#This Row],[Contract No.]],Table3[#All],5,FALSE),"")</f>
        <v>45626</v>
      </c>
      <c r="M1901" s="110">
        <f>IFERROR(IF(Table25[[#This Row],[Contract End Date]]="99/99/9999","No End",IF(AND(MONTH(Table25[[#This Row],[Contract End Date]])&gt;6,MONTH(Table25[[#This Row],[Contract End Date]])&lt;=12),YEAR(Table25[[#This Row],[Contract End Date]])+1,YEAR(Table25[[#This Row],[Contract End Date]]))),"")</f>
        <v>2025</v>
      </c>
      <c r="N1901" s="111">
        <f>Table25[[#This Row],[FY Formula end]]</f>
        <v>2025</v>
      </c>
      <c r="O1901" s="112" t="str">
        <f>IF(Table25[[#This Row],[Year End]]="No End","No End","FY"&amp;" "&amp;Table25[[#This Row],[Year End]])</f>
        <v>FY 2025</v>
      </c>
      <c r="P1901" s="27"/>
      <c r="Q1901" s="104" t="str">
        <f>_xlfn.IFNA(IF($B1901="","",VLOOKUP($B1901,'SWC Towers'!$A:$Q,$Q$2,FALSE)),"")</f>
        <v/>
      </c>
      <c r="R1901" s="106" t="str">
        <f>_xlfn.IFNA(IF($B1901="","",VLOOKUP($B1901,'SWC Towers'!$A:$Q,$R$2,FALSE)),"")</f>
        <v/>
      </c>
      <c r="S1901" s="106" t="str">
        <f>_xlfn.IFNA(IF($B1901="","",VLOOKUP($B1901,'SWC Towers'!$A:$Q,$S$2,FALSE)),"")</f>
        <v/>
      </c>
      <c r="T1901" s="106" t="str">
        <f>_xlfn.IFNA(IF($B1901="","",VLOOKUP($B1901,'SWC Towers'!$A:$Q,$T$2,FALSE)),"")</f>
        <v/>
      </c>
      <c r="U1901" s="104">
        <f>_xlfn.IFNA(IF($B1901="","",VLOOKUP($B1901,'SWC Towers'!$A:$Q,$U$2,FALSE)),"")</f>
        <v>0.7</v>
      </c>
      <c r="V1901" s="104" t="str">
        <f>_xlfn.IFNA(IF($B1901="","",VLOOKUP($B1901,'SWC Towers'!$A:$Q,$V$2,FALSE)),"")</f>
        <v/>
      </c>
      <c r="W1901" s="104" t="str">
        <f>_xlfn.IFNA(IF($B1901="","",VLOOKUP($B1901,'SWC Towers'!$A:$Q,$W$2,FALSE)),"")</f>
        <v/>
      </c>
      <c r="X1901" s="104" t="str">
        <f>_xlfn.IFNA(IF($B1901="","",VLOOKUP($B1901,'SWC Towers'!$A:$Q,$X$2,FALSE)),"")</f>
        <v/>
      </c>
      <c r="Y1901" s="104" t="str">
        <f>_xlfn.IFNA(IF($B1901="","",VLOOKUP($B1901,'SWC Towers'!$A:$Q,$Y$2,FALSE)),"")</f>
        <v/>
      </c>
      <c r="Z1901" s="104" t="str">
        <f>_xlfn.IFNA(IF($B1901="","",VLOOKUP($B1901,'SWC Towers'!$A:$Q,$Z$2,FALSE)),"")</f>
        <v/>
      </c>
      <c r="AA1901" s="104" t="str">
        <f>_xlfn.IFNA(IF($B1901="","",VLOOKUP($B1901,'SWC Towers'!$A:$Q,$AA$2,FALSE)),"")</f>
        <v/>
      </c>
      <c r="AB1901" s="106">
        <f>_xlfn.IFNA(IF($B1901="","",VLOOKUP($B1901,'SWC Towers'!$A:$Q,$AB$2,FALSE)),"")</f>
        <v>0.3</v>
      </c>
      <c r="AC1901" s="20">
        <f>SUM(Table25[[#This Row],[IT Tower: Application]:[Other/Non-IT ]])</f>
        <v>1</v>
      </c>
      <c r="AD1901" s="67"/>
      <c r="AE1901" s="67"/>
      <c r="AF1901" s="67"/>
      <c r="AG1901" s="67"/>
      <c r="AH1901" s="67"/>
      <c r="AI1901" s="67"/>
      <c r="AJ1901" s="67"/>
      <c r="AK1901" s="67"/>
      <c r="AL1901" s="67"/>
      <c r="AM1901" s="67"/>
      <c r="AN1901" s="67"/>
      <c r="AO1901" s="67"/>
      <c r="AP1901" s="67"/>
      <c r="AQ1901" s="67"/>
      <c r="AR1901" s="67"/>
      <c r="AS1901" s="67"/>
      <c r="AT1901" s="67"/>
      <c r="AU1901" s="67"/>
      <c r="AV1901" s="67"/>
      <c r="AW1901" s="67">
        <v>70083</v>
      </c>
      <c r="AX1901" s="67">
        <v>35666</v>
      </c>
      <c r="AY1901" s="67">
        <v>236896</v>
      </c>
      <c r="AZ1901" s="67">
        <v>50315</v>
      </c>
      <c r="BA1901" s="67">
        <v>179747.73</v>
      </c>
      <c r="BB1901" s="113">
        <v>57053</v>
      </c>
      <c r="BC1901" s="113">
        <v>25473</v>
      </c>
      <c r="BD1901" s="113"/>
      <c r="BE1901" s="113"/>
      <c r="BF1901" s="113"/>
      <c r="BG1901" s="113"/>
      <c r="BH1901" s="113"/>
      <c r="BI1901" s="113"/>
      <c r="BJ1901" s="113"/>
      <c r="BK1901" s="113"/>
      <c r="BL1901" s="113"/>
      <c r="BM1901" s="113"/>
      <c r="BN1901" s="113"/>
      <c r="BO1901" s="113"/>
      <c r="BP1901" s="113"/>
      <c r="BQ1901" s="113"/>
      <c r="BR1901" s="113"/>
      <c r="BS1901" s="113"/>
      <c r="BT1901" s="113"/>
      <c r="BU1901" s="113"/>
      <c r="BV1901" s="113"/>
      <c r="BW1901" s="113"/>
      <c r="BX1901" s="113"/>
      <c r="BY1901" s="113"/>
      <c r="BZ1901" s="113"/>
      <c r="CA1901" s="67"/>
      <c r="CB1901" s="113"/>
      <c r="CC1901" s="69">
        <f>SUM(Table25[[#This Row],[Contract Amount FY00]:[Contract Amount FY50]])</f>
        <v>655233.73</v>
      </c>
      <c r="CD1901" s="114"/>
    </row>
    <row r="1902" spans="1:82" x14ac:dyDescent="0.25">
      <c r="A1902" s="122" t="s">
        <v>2027</v>
      </c>
      <c r="B1902" s="122" t="s">
        <v>762</v>
      </c>
      <c r="C1902" s="122" t="s">
        <v>2277</v>
      </c>
      <c r="E1902" s="26" t="str">
        <f>IFERROR(IF(VLOOKUP(Table25[[#This Row],[Contract No.]],Table3[#All],3,FALSE)="","No","Yes"),"")</f>
        <v>No</v>
      </c>
      <c r="F1902" s="107" t="str">
        <f>IFERROR(VLOOKUP(Table25[[#This Row],[Contract No.]],Table3[#All],3,FALSE),"")</f>
        <v/>
      </c>
      <c r="G1902" s="107" t="str">
        <f>IFERROR(IF(Table25[[#This Row],[Cooperative Purchase
(Yes/No)]]="Yes","Yes",IF(VLOOKUP(Table25[[#This Row],[Contract No.]],Table3[#All],1,FALSE)=Table25[[#This Row],[Contract No.]],"Yes","No")),"No")</f>
        <v>Yes</v>
      </c>
      <c r="H1902" s="51">
        <f>IFERROR(VLOOKUP(Table25[[#This Row],[Contract No.]],Table3[#All],4,FALSE),"")</f>
        <v>43435</v>
      </c>
      <c r="I1902" s="28">
        <f>IFERROR(IF(AND(MONTH(Table25[[#This Row],[Contract Start Date]])&gt;6,MONTH(Table25[[#This Row],[Contract Start Date]])&lt;=12),YEAR(Table25[[#This Row],[Contract Start Date]])+1,YEAR(Table25[[#This Row],[Contract Start Date]])),"")</f>
        <v>2019</v>
      </c>
      <c r="J1902" s="108">
        <f>Table25[[#This Row],[FY Formula start]]</f>
        <v>2019</v>
      </c>
      <c r="K1902" s="59" t="str">
        <f>"FY"&amp;" "&amp;Table25[[#This Row],[Year Start]]</f>
        <v>FY 2019</v>
      </c>
      <c r="L1902" s="109">
        <f>IFERROR(VLOOKUP(Table25[[#This Row],[Contract No.]],Table3[#All],5,FALSE),"")</f>
        <v>45626</v>
      </c>
      <c r="M1902" s="110">
        <f>IFERROR(IF(Table25[[#This Row],[Contract End Date]]="99/99/9999","No End",IF(AND(MONTH(Table25[[#This Row],[Contract End Date]])&gt;6,MONTH(Table25[[#This Row],[Contract End Date]])&lt;=12),YEAR(Table25[[#This Row],[Contract End Date]])+1,YEAR(Table25[[#This Row],[Contract End Date]]))),"")</f>
        <v>2025</v>
      </c>
      <c r="N1902" s="111">
        <f>Table25[[#This Row],[FY Formula end]]</f>
        <v>2025</v>
      </c>
      <c r="O1902" s="112" t="str">
        <f>IF(Table25[[#This Row],[Year End]]="No End","No End","FY"&amp;" "&amp;Table25[[#This Row],[Year End]])</f>
        <v>FY 2025</v>
      </c>
      <c r="P1902" s="27"/>
      <c r="Q1902" s="104" t="str">
        <f>_xlfn.IFNA(IF($B1902="","",VLOOKUP($B1902,'SWC Towers'!$A:$Q,$Q$2,FALSE)),"")</f>
        <v/>
      </c>
      <c r="R1902" s="106" t="str">
        <f>_xlfn.IFNA(IF($B1902="","",VLOOKUP($B1902,'SWC Towers'!$A:$Q,$R$2,FALSE)),"")</f>
        <v/>
      </c>
      <c r="S1902" s="106" t="str">
        <f>_xlfn.IFNA(IF($B1902="","",VLOOKUP($B1902,'SWC Towers'!$A:$Q,$S$2,FALSE)),"")</f>
        <v/>
      </c>
      <c r="T1902" s="106" t="str">
        <f>_xlfn.IFNA(IF($B1902="","",VLOOKUP($B1902,'SWC Towers'!$A:$Q,$T$2,FALSE)),"")</f>
        <v/>
      </c>
      <c r="U1902" s="104">
        <f>_xlfn.IFNA(IF($B1902="","",VLOOKUP($B1902,'SWC Towers'!$A:$Q,$U$2,FALSE)),"")</f>
        <v>0.7</v>
      </c>
      <c r="V1902" s="104" t="str">
        <f>_xlfn.IFNA(IF($B1902="","",VLOOKUP($B1902,'SWC Towers'!$A:$Q,$V$2,FALSE)),"")</f>
        <v/>
      </c>
      <c r="W1902" s="104" t="str">
        <f>_xlfn.IFNA(IF($B1902="","",VLOOKUP($B1902,'SWC Towers'!$A:$Q,$W$2,FALSE)),"")</f>
        <v/>
      </c>
      <c r="X1902" s="104" t="str">
        <f>_xlfn.IFNA(IF($B1902="","",VLOOKUP($B1902,'SWC Towers'!$A:$Q,$X$2,FALSE)),"")</f>
        <v/>
      </c>
      <c r="Y1902" s="104" t="str">
        <f>_xlfn.IFNA(IF($B1902="","",VLOOKUP($B1902,'SWC Towers'!$A:$Q,$Y$2,FALSE)),"")</f>
        <v/>
      </c>
      <c r="Z1902" s="104" t="str">
        <f>_xlfn.IFNA(IF($B1902="","",VLOOKUP($B1902,'SWC Towers'!$A:$Q,$Z$2,FALSE)),"")</f>
        <v/>
      </c>
      <c r="AA1902" s="104" t="str">
        <f>_xlfn.IFNA(IF($B1902="","",VLOOKUP($B1902,'SWC Towers'!$A:$Q,$AA$2,FALSE)),"")</f>
        <v/>
      </c>
      <c r="AB1902" s="106">
        <f>_xlfn.IFNA(IF($B1902="","",VLOOKUP($B1902,'SWC Towers'!$A:$Q,$AB$2,FALSE)),"")</f>
        <v>0.3</v>
      </c>
      <c r="AC1902" s="20">
        <f>SUM(Table25[[#This Row],[IT Tower: Application]:[Other/Non-IT ]])</f>
        <v>1</v>
      </c>
      <c r="AD1902" s="67"/>
      <c r="AE1902" s="67"/>
      <c r="AF1902" s="67"/>
      <c r="AG1902" s="67"/>
      <c r="AH1902" s="67"/>
      <c r="AI1902" s="67"/>
      <c r="AJ1902" s="67"/>
      <c r="AK1902" s="67"/>
      <c r="AL1902" s="67"/>
      <c r="AM1902" s="67"/>
      <c r="AN1902" s="67"/>
      <c r="AO1902" s="67"/>
      <c r="AP1902" s="67"/>
      <c r="AQ1902" s="67"/>
      <c r="AR1902" s="67"/>
      <c r="AS1902" s="67"/>
      <c r="AT1902" s="67"/>
      <c r="AU1902" s="67"/>
      <c r="AV1902" s="67">
        <v>0</v>
      </c>
      <c r="AW1902" s="67">
        <v>29523</v>
      </c>
      <c r="AX1902" s="67">
        <v>1290</v>
      </c>
      <c r="AY1902" s="67">
        <v>1037</v>
      </c>
      <c r="AZ1902" s="67">
        <v>152</v>
      </c>
      <c r="BA1902" s="67">
        <v>34493</v>
      </c>
      <c r="BB1902" s="113">
        <v>780</v>
      </c>
      <c r="BC1902" s="113">
        <v>774</v>
      </c>
      <c r="BD1902" s="113"/>
      <c r="BE1902" s="113"/>
      <c r="BF1902" s="113"/>
      <c r="BG1902" s="113"/>
      <c r="BH1902" s="113"/>
      <c r="BI1902" s="113"/>
      <c r="BJ1902" s="113"/>
      <c r="BK1902" s="113"/>
      <c r="BL1902" s="113"/>
      <c r="BM1902" s="113"/>
      <c r="BN1902" s="113"/>
      <c r="BO1902" s="113"/>
      <c r="BP1902" s="113"/>
      <c r="BQ1902" s="113"/>
      <c r="BR1902" s="113"/>
      <c r="BS1902" s="113"/>
      <c r="BT1902" s="113"/>
      <c r="BU1902" s="113"/>
      <c r="BV1902" s="113"/>
      <c r="BW1902" s="113"/>
      <c r="BX1902" s="113"/>
      <c r="BY1902" s="113"/>
      <c r="BZ1902" s="113"/>
      <c r="CA1902" s="67"/>
      <c r="CB1902" s="113"/>
      <c r="CC1902" s="69">
        <f>SUM(Table25[[#This Row],[Contract Amount FY00]:[Contract Amount FY50]])</f>
        <v>68049</v>
      </c>
      <c r="CD1902" s="114"/>
    </row>
    <row r="1903" spans="1:82" x14ac:dyDescent="0.25">
      <c r="A1903" s="122" t="s">
        <v>2027</v>
      </c>
      <c r="B1903" s="122" t="s">
        <v>762</v>
      </c>
      <c r="C1903" s="122" t="s">
        <v>1001</v>
      </c>
      <c r="E1903" s="26" t="str">
        <f>IFERROR(IF(VLOOKUP(Table25[[#This Row],[Contract No.]],Table3[#All],3,FALSE)="","No","Yes"),"")</f>
        <v>No</v>
      </c>
      <c r="F1903" s="107" t="str">
        <f>IFERROR(VLOOKUP(Table25[[#This Row],[Contract No.]],Table3[#All],3,FALSE),"")</f>
        <v/>
      </c>
      <c r="G1903" s="107" t="str">
        <f>IFERROR(IF(Table25[[#This Row],[Cooperative Purchase
(Yes/No)]]="Yes","Yes",IF(VLOOKUP(Table25[[#This Row],[Contract No.]],Table3[#All],1,FALSE)=Table25[[#This Row],[Contract No.]],"Yes","No")),"No")</f>
        <v>Yes</v>
      </c>
      <c r="H1903" s="51">
        <f>IFERROR(VLOOKUP(Table25[[#This Row],[Contract No.]],Table3[#All],4,FALSE),"")</f>
        <v>43435</v>
      </c>
      <c r="I1903" s="28">
        <f>IFERROR(IF(AND(MONTH(Table25[[#This Row],[Contract Start Date]])&gt;6,MONTH(Table25[[#This Row],[Contract Start Date]])&lt;=12),YEAR(Table25[[#This Row],[Contract Start Date]])+1,YEAR(Table25[[#This Row],[Contract Start Date]])),"")</f>
        <v>2019</v>
      </c>
      <c r="J1903" s="108">
        <f>Table25[[#This Row],[FY Formula start]]</f>
        <v>2019</v>
      </c>
      <c r="K1903" s="59" t="str">
        <f>"FY"&amp;" "&amp;Table25[[#This Row],[Year Start]]</f>
        <v>FY 2019</v>
      </c>
      <c r="L1903" s="109">
        <f>IFERROR(VLOOKUP(Table25[[#This Row],[Contract No.]],Table3[#All],5,FALSE),"")</f>
        <v>45626</v>
      </c>
      <c r="M1903" s="110">
        <f>IFERROR(IF(Table25[[#This Row],[Contract End Date]]="99/99/9999","No End",IF(AND(MONTH(Table25[[#This Row],[Contract End Date]])&gt;6,MONTH(Table25[[#This Row],[Contract End Date]])&lt;=12),YEAR(Table25[[#This Row],[Contract End Date]])+1,YEAR(Table25[[#This Row],[Contract End Date]]))),"")</f>
        <v>2025</v>
      </c>
      <c r="N1903" s="111">
        <f>Table25[[#This Row],[FY Formula end]]</f>
        <v>2025</v>
      </c>
      <c r="O1903" s="112" t="str">
        <f>IF(Table25[[#This Row],[Year End]]="No End","No End","FY"&amp;" "&amp;Table25[[#This Row],[Year End]])</f>
        <v>FY 2025</v>
      </c>
      <c r="P1903" s="27"/>
      <c r="Q1903" s="104" t="str">
        <f>_xlfn.IFNA(IF($B1903="","",VLOOKUP($B1903,'SWC Towers'!$A:$Q,$Q$2,FALSE)),"")</f>
        <v/>
      </c>
      <c r="R1903" s="106" t="str">
        <f>_xlfn.IFNA(IF($B1903="","",VLOOKUP($B1903,'SWC Towers'!$A:$Q,$R$2,FALSE)),"")</f>
        <v/>
      </c>
      <c r="S1903" s="106" t="str">
        <f>_xlfn.IFNA(IF($B1903="","",VLOOKUP($B1903,'SWC Towers'!$A:$Q,$S$2,FALSE)),"")</f>
        <v/>
      </c>
      <c r="T1903" s="106" t="str">
        <f>_xlfn.IFNA(IF($B1903="","",VLOOKUP($B1903,'SWC Towers'!$A:$Q,$T$2,FALSE)),"")</f>
        <v/>
      </c>
      <c r="U1903" s="104">
        <f>_xlfn.IFNA(IF($B1903="","",VLOOKUP($B1903,'SWC Towers'!$A:$Q,$U$2,FALSE)),"")</f>
        <v>0.7</v>
      </c>
      <c r="V1903" s="104" t="str">
        <f>_xlfn.IFNA(IF($B1903="","",VLOOKUP($B1903,'SWC Towers'!$A:$Q,$V$2,FALSE)),"")</f>
        <v/>
      </c>
      <c r="W1903" s="104" t="str">
        <f>_xlfn.IFNA(IF($B1903="","",VLOOKUP($B1903,'SWC Towers'!$A:$Q,$W$2,FALSE)),"")</f>
        <v/>
      </c>
      <c r="X1903" s="104" t="str">
        <f>_xlfn.IFNA(IF($B1903="","",VLOOKUP($B1903,'SWC Towers'!$A:$Q,$X$2,FALSE)),"")</f>
        <v/>
      </c>
      <c r="Y1903" s="104" t="str">
        <f>_xlfn.IFNA(IF($B1903="","",VLOOKUP($B1903,'SWC Towers'!$A:$Q,$Y$2,FALSE)),"")</f>
        <v/>
      </c>
      <c r="Z1903" s="104" t="str">
        <f>_xlfn.IFNA(IF($B1903="","",VLOOKUP($B1903,'SWC Towers'!$A:$Q,$Z$2,FALSE)),"")</f>
        <v/>
      </c>
      <c r="AA1903" s="104" t="str">
        <f>_xlfn.IFNA(IF($B1903="","",VLOOKUP($B1903,'SWC Towers'!$A:$Q,$AA$2,FALSE)),"")</f>
        <v/>
      </c>
      <c r="AB1903" s="106">
        <f>_xlfn.IFNA(IF($B1903="","",VLOOKUP($B1903,'SWC Towers'!$A:$Q,$AB$2,FALSE)),"")</f>
        <v>0.3</v>
      </c>
      <c r="AC1903" s="20">
        <f>SUM(Table25[[#This Row],[IT Tower: Application]:[Other/Non-IT ]])</f>
        <v>1</v>
      </c>
      <c r="AD1903" s="67"/>
      <c r="AE1903" s="67"/>
      <c r="AF1903" s="67"/>
      <c r="AG1903" s="67"/>
      <c r="AH1903" s="67"/>
      <c r="AI1903" s="67"/>
      <c r="AJ1903" s="67"/>
      <c r="AK1903" s="67"/>
      <c r="AL1903" s="67"/>
      <c r="AM1903" s="67"/>
      <c r="AN1903" s="67"/>
      <c r="AO1903" s="67"/>
      <c r="AP1903" s="67"/>
      <c r="AQ1903" s="67"/>
      <c r="AR1903" s="67"/>
      <c r="AS1903" s="67"/>
      <c r="AT1903" s="67"/>
      <c r="AU1903" s="67"/>
      <c r="AV1903" s="67">
        <v>0</v>
      </c>
      <c r="AW1903" s="67">
        <v>23087</v>
      </c>
      <c r="AX1903" s="67">
        <v>8308</v>
      </c>
      <c r="AY1903" s="67">
        <v>4224</v>
      </c>
      <c r="AZ1903" s="67">
        <v>5264</v>
      </c>
      <c r="BA1903" s="67">
        <v>19960</v>
      </c>
      <c r="BB1903" s="113">
        <v>11294</v>
      </c>
      <c r="BC1903" s="113">
        <v>23398</v>
      </c>
      <c r="BD1903" s="113"/>
      <c r="BE1903" s="113"/>
      <c r="BF1903" s="113"/>
      <c r="BG1903" s="113"/>
      <c r="BH1903" s="113"/>
      <c r="BI1903" s="113"/>
      <c r="BJ1903" s="113"/>
      <c r="BK1903" s="113"/>
      <c r="BL1903" s="113"/>
      <c r="BM1903" s="113"/>
      <c r="BN1903" s="113"/>
      <c r="BO1903" s="113"/>
      <c r="BP1903" s="113"/>
      <c r="BQ1903" s="113"/>
      <c r="BR1903" s="113"/>
      <c r="BS1903" s="113"/>
      <c r="BT1903" s="113"/>
      <c r="BU1903" s="113"/>
      <c r="BV1903" s="113"/>
      <c r="BW1903" s="113"/>
      <c r="BX1903" s="113"/>
      <c r="BY1903" s="113"/>
      <c r="BZ1903" s="113"/>
      <c r="CA1903" s="67"/>
      <c r="CB1903" s="113"/>
      <c r="CC1903" s="69">
        <f>SUM(Table25[[#This Row],[Contract Amount FY00]:[Contract Amount FY50]])</f>
        <v>95535</v>
      </c>
      <c r="CD1903" s="114"/>
    </row>
    <row r="1904" spans="1:82" x14ac:dyDescent="0.25">
      <c r="A1904" s="122" t="s">
        <v>2027</v>
      </c>
      <c r="B1904" s="122" t="s">
        <v>762</v>
      </c>
      <c r="C1904" s="122" t="s">
        <v>2232</v>
      </c>
      <c r="E1904" s="26" t="str">
        <f>IFERROR(IF(VLOOKUP(Table25[[#This Row],[Contract No.]],Table3[#All],3,FALSE)="","No","Yes"),"")</f>
        <v>No</v>
      </c>
      <c r="F1904" s="107" t="str">
        <f>IFERROR(VLOOKUP(Table25[[#This Row],[Contract No.]],Table3[#All],3,FALSE),"")</f>
        <v/>
      </c>
      <c r="G1904" s="107" t="str">
        <f>IFERROR(IF(Table25[[#This Row],[Cooperative Purchase
(Yes/No)]]="Yes","Yes",IF(VLOOKUP(Table25[[#This Row],[Contract No.]],Table3[#All],1,FALSE)=Table25[[#This Row],[Contract No.]],"Yes","No")),"No")</f>
        <v>Yes</v>
      </c>
      <c r="H1904" s="51">
        <f>IFERROR(VLOOKUP(Table25[[#This Row],[Contract No.]],Table3[#All],4,FALSE),"")</f>
        <v>43435</v>
      </c>
      <c r="I1904" s="28">
        <f>IFERROR(IF(AND(MONTH(Table25[[#This Row],[Contract Start Date]])&gt;6,MONTH(Table25[[#This Row],[Contract Start Date]])&lt;=12),YEAR(Table25[[#This Row],[Contract Start Date]])+1,YEAR(Table25[[#This Row],[Contract Start Date]])),"")</f>
        <v>2019</v>
      </c>
      <c r="J1904" s="108">
        <f>Table25[[#This Row],[FY Formula start]]</f>
        <v>2019</v>
      </c>
      <c r="K1904" s="59" t="str">
        <f>"FY"&amp;" "&amp;Table25[[#This Row],[Year Start]]</f>
        <v>FY 2019</v>
      </c>
      <c r="L1904" s="109">
        <f>IFERROR(VLOOKUP(Table25[[#This Row],[Contract No.]],Table3[#All],5,FALSE),"")</f>
        <v>45626</v>
      </c>
      <c r="M1904" s="110">
        <f>IFERROR(IF(Table25[[#This Row],[Contract End Date]]="99/99/9999","No End",IF(AND(MONTH(Table25[[#This Row],[Contract End Date]])&gt;6,MONTH(Table25[[#This Row],[Contract End Date]])&lt;=12),YEAR(Table25[[#This Row],[Contract End Date]])+1,YEAR(Table25[[#This Row],[Contract End Date]]))),"")</f>
        <v>2025</v>
      </c>
      <c r="N1904" s="111">
        <f>Table25[[#This Row],[FY Formula end]]</f>
        <v>2025</v>
      </c>
      <c r="O1904" s="112" t="str">
        <f>IF(Table25[[#This Row],[Year End]]="No End","No End","FY"&amp;" "&amp;Table25[[#This Row],[Year End]])</f>
        <v>FY 2025</v>
      </c>
      <c r="P1904" s="27"/>
      <c r="Q1904" s="104" t="str">
        <f>_xlfn.IFNA(IF($B1904="","",VLOOKUP($B1904,'SWC Towers'!$A:$Q,$Q$2,FALSE)),"")</f>
        <v/>
      </c>
      <c r="R1904" s="106" t="str">
        <f>_xlfn.IFNA(IF($B1904="","",VLOOKUP($B1904,'SWC Towers'!$A:$Q,$R$2,FALSE)),"")</f>
        <v/>
      </c>
      <c r="S1904" s="106" t="str">
        <f>_xlfn.IFNA(IF($B1904="","",VLOOKUP($B1904,'SWC Towers'!$A:$Q,$S$2,FALSE)),"")</f>
        <v/>
      </c>
      <c r="T1904" s="106" t="str">
        <f>_xlfn.IFNA(IF($B1904="","",VLOOKUP($B1904,'SWC Towers'!$A:$Q,$T$2,FALSE)),"")</f>
        <v/>
      </c>
      <c r="U1904" s="104">
        <f>_xlfn.IFNA(IF($B1904="","",VLOOKUP($B1904,'SWC Towers'!$A:$Q,$U$2,FALSE)),"")</f>
        <v>0.7</v>
      </c>
      <c r="V1904" s="104" t="str">
        <f>_xlfn.IFNA(IF($B1904="","",VLOOKUP($B1904,'SWC Towers'!$A:$Q,$V$2,FALSE)),"")</f>
        <v/>
      </c>
      <c r="W1904" s="104" t="str">
        <f>_xlfn.IFNA(IF($B1904="","",VLOOKUP($B1904,'SWC Towers'!$A:$Q,$W$2,FALSE)),"")</f>
        <v/>
      </c>
      <c r="X1904" s="104" t="str">
        <f>_xlfn.IFNA(IF($B1904="","",VLOOKUP($B1904,'SWC Towers'!$A:$Q,$X$2,FALSE)),"")</f>
        <v/>
      </c>
      <c r="Y1904" s="104" t="str">
        <f>_xlfn.IFNA(IF($B1904="","",VLOOKUP($B1904,'SWC Towers'!$A:$Q,$Y$2,FALSE)),"")</f>
        <v/>
      </c>
      <c r="Z1904" s="104" t="str">
        <f>_xlfn.IFNA(IF($B1904="","",VLOOKUP($B1904,'SWC Towers'!$A:$Q,$Z$2,FALSE)),"")</f>
        <v/>
      </c>
      <c r="AA1904" s="104" t="str">
        <f>_xlfn.IFNA(IF($B1904="","",VLOOKUP($B1904,'SWC Towers'!$A:$Q,$AA$2,FALSE)),"")</f>
        <v/>
      </c>
      <c r="AB1904" s="106">
        <f>_xlfn.IFNA(IF($B1904="","",VLOOKUP($B1904,'SWC Towers'!$A:$Q,$AB$2,FALSE)),"")</f>
        <v>0.3</v>
      </c>
      <c r="AC1904" s="20">
        <f>SUM(Table25[[#This Row],[IT Tower: Application]:[Other/Non-IT ]])</f>
        <v>1</v>
      </c>
      <c r="AD1904" s="67"/>
      <c r="AE1904" s="67"/>
      <c r="AF1904" s="67"/>
      <c r="AG1904" s="67"/>
      <c r="AH1904" s="67"/>
      <c r="AI1904" s="67"/>
      <c r="AJ1904" s="67"/>
      <c r="AK1904" s="67"/>
      <c r="AL1904" s="67"/>
      <c r="AM1904" s="67"/>
      <c r="AN1904" s="67"/>
      <c r="AO1904" s="67"/>
      <c r="AP1904" s="67"/>
      <c r="AQ1904" s="67"/>
      <c r="AR1904" s="67"/>
      <c r="AS1904" s="67"/>
      <c r="AT1904" s="67"/>
      <c r="AU1904" s="67"/>
      <c r="AV1904" s="67"/>
      <c r="AW1904" s="67"/>
      <c r="AX1904" s="67">
        <v>0</v>
      </c>
      <c r="AY1904" s="67">
        <v>6465</v>
      </c>
      <c r="AZ1904" s="67">
        <v>4018</v>
      </c>
      <c r="BA1904" s="67"/>
      <c r="BB1904" s="113">
        <v>0</v>
      </c>
      <c r="BC1904" s="113">
        <v>27193</v>
      </c>
      <c r="BD1904" s="113"/>
      <c r="BE1904" s="113"/>
      <c r="BF1904" s="113"/>
      <c r="BG1904" s="113"/>
      <c r="BH1904" s="113"/>
      <c r="BI1904" s="113"/>
      <c r="BJ1904" s="113"/>
      <c r="BK1904" s="113"/>
      <c r="BL1904" s="113"/>
      <c r="BM1904" s="113"/>
      <c r="BN1904" s="113"/>
      <c r="BO1904" s="113"/>
      <c r="BP1904" s="113"/>
      <c r="BQ1904" s="113"/>
      <c r="BR1904" s="113"/>
      <c r="BS1904" s="113"/>
      <c r="BT1904" s="113"/>
      <c r="BU1904" s="113"/>
      <c r="BV1904" s="113"/>
      <c r="BW1904" s="113"/>
      <c r="BX1904" s="113"/>
      <c r="BY1904" s="113"/>
      <c r="BZ1904" s="113"/>
      <c r="CA1904" s="67"/>
      <c r="CB1904" s="113"/>
      <c r="CC1904" s="69">
        <f>SUM(Table25[[#This Row],[Contract Amount FY00]:[Contract Amount FY50]])</f>
        <v>37676</v>
      </c>
      <c r="CD1904" s="114"/>
    </row>
    <row r="1905" spans="1:82" x14ac:dyDescent="0.25">
      <c r="A1905" s="122" t="s">
        <v>2027</v>
      </c>
      <c r="B1905" s="122" t="s">
        <v>533</v>
      </c>
      <c r="C1905" s="122" t="s">
        <v>1682</v>
      </c>
      <c r="E1905" s="26" t="str">
        <f>IFERROR(IF(VLOOKUP(Table25[[#This Row],[Contract No.]],Table3[#All],3,FALSE)="","No","Yes"),"")</f>
        <v>No</v>
      </c>
      <c r="F1905" s="107" t="str">
        <f>IFERROR(VLOOKUP(Table25[[#This Row],[Contract No.]],Table3[#All],3,FALSE),"")</f>
        <v/>
      </c>
      <c r="G1905" s="107" t="str">
        <f>IFERROR(IF(Table25[[#This Row],[Cooperative Purchase
(Yes/No)]]="Yes","Yes",IF(VLOOKUP(Table25[[#This Row],[Contract No.]],Table3[#All],1,FALSE)=Table25[[#This Row],[Contract No.]],"Yes","No")),"No")</f>
        <v>Yes</v>
      </c>
      <c r="H1905" s="51">
        <f>IFERROR(VLOOKUP(Table25[[#This Row],[Contract No.]],Table3[#All],4,FALSE),"")</f>
        <v>43556</v>
      </c>
      <c r="I1905" s="28">
        <f>IFERROR(IF(AND(MONTH(Table25[[#This Row],[Contract Start Date]])&gt;6,MONTH(Table25[[#This Row],[Contract Start Date]])&lt;=12),YEAR(Table25[[#This Row],[Contract Start Date]])+1,YEAR(Table25[[#This Row],[Contract Start Date]])),"")</f>
        <v>2019</v>
      </c>
      <c r="J1905" s="108">
        <f>Table25[[#This Row],[FY Formula start]]</f>
        <v>2019</v>
      </c>
      <c r="K1905" s="59" t="str">
        <f>"FY"&amp;" "&amp;Table25[[#This Row],[Year Start]]</f>
        <v>FY 2019</v>
      </c>
      <c r="L1905" s="109">
        <f>IFERROR(VLOOKUP(Table25[[#This Row],[Contract No.]],Table3[#All],5,FALSE),"")</f>
        <v>45747</v>
      </c>
      <c r="M1905" s="110">
        <f>IFERROR(IF(Table25[[#This Row],[Contract End Date]]="99/99/9999","No End",IF(AND(MONTH(Table25[[#This Row],[Contract End Date]])&gt;6,MONTH(Table25[[#This Row],[Contract End Date]])&lt;=12),YEAR(Table25[[#This Row],[Contract End Date]])+1,YEAR(Table25[[#This Row],[Contract End Date]]))),"")</f>
        <v>2025</v>
      </c>
      <c r="N1905" s="111">
        <f>Table25[[#This Row],[FY Formula end]]</f>
        <v>2025</v>
      </c>
      <c r="O1905" s="112" t="str">
        <f>IF(Table25[[#This Row],[Year End]]="No End","No End","FY"&amp;" "&amp;Table25[[#This Row],[Year End]])</f>
        <v>FY 2025</v>
      </c>
      <c r="P1905" s="27"/>
      <c r="Q1905" s="104">
        <f>_xlfn.IFNA(IF($B1905="","",VLOOKUP($B1905,'SWC Towers'!$A:$Q,$Q$2,FALSE)),"")</f>
        <v>0.2</v>
      </c>
      <c r="R1905" s="106">
        <f>_xlfn.IFNA(IF($B1905="","",VLOOKUP($B1905,'SWC Towers'!$A:$Q,$R$2,FALSE)),"")</f>
        <v>0.2</v>
      </c>
      <c r="S1905" s="106" t="str">
        <f>_xlfn.IFNA(IF($B1905="","",VLOOKUP($B1905,'SWC Towers'!$A:$Q,$S$2,FALSE)),"")</f>
        <v/>
      </c>
      <c r="T1905" s="106" t="str">
        <f>_xlfn.IFNA(IF($B1905="","",VLOOKUP($B1905,'SWC Towers'!$A:$Q,$T$2,FALSE)),"")</f>
        <v/>
      </c>
      <c r="U1905" s="104">
        <f>_xlfn.IFNA(IF($B1905="","",VLOOKUP($B1905,'SWC Towers'!$A:$Q,$U$2,FALSE)),"")</f>
        <v>0.2</v>
      </c>
      <c r="V1905" s="104" t="str">
        <f>_xlfn.IFNA(IF($B1905="","",VLOOKUP($B1905,'SWC Towers'!$A:$Q,$V$2,FALSE)),"")</f>
        <v/>
      </c>
      <c r="W1905" s="104">
        <f>_xlfn.IFNA(IF($B1905="","",VLOOKUP($B1905,'SWC Towers'!$A:$Q,$W$2,FALSE)),"")</f>
        <v>0.2</v>
      </c>
      <c r="X1905" s="104" t="str">
        <f>_xlfn.IFNA(IF($B1905="","",VLOOKUP($B1905,'SWC Towers'!$A:$Q,$X$2,FALSE)),"")</f>
        <v/>
      </c>
      <c r="Y1905" s="104" t="str">
        <f>_xlfn.IFNA(IF($B1905="","",VLOOKUP($B1905,'SWC Towers'!$A:$Q,$Y$2,FALSE)),"")</f>
        <v/>
      </c>
      <c r="Z1905" s="104" t="str">
        <f>_xlfn.IFNA(IF($B1905="","",VLOOKUP($B1905,'SWC Towers'!$A:$Q,$Z$2,FALSE)),"")</f>
        <v/>
      </c>
      <c r="AA1905" s="104">
        <f>_xlfn.IFNA(IF($B1905="","",VLOOKUP($B1905,'SWC Towers'!$A:$Q,$AA$2,FALSE)),"")</f>
        <v>0.2</v>
      </c>
      <c r="AB1905" s="106" t="str">
        <f>_xlfn.IFNA(IF($B1905="","",VLOOKUP($B1905,'SWC Towers'!$A:$Q,$AB$2,FALSE)),"")</f>
        <v/>
      </c>
      <c r="AC1905" s="20">
        <f>SUM(Table25[[#This Row],[IT Tower: Application]:[Other/Non-IT ]])</f>
        <v>1</v>
      </c>
      <c r="AD1905" s="67"/>
      <c r="AE1905" s="67"/>
      <c r="AF1905" s="67"/>
      <c r="AG1905" s="67"/>
      <c r="AH1905" s="67"/>
      <c r="AI1905" s="67"/>
      <c r="AJ1905" s="67"/>
      <c r="AK1905" s="67"/>
      <c r="AL1905" s="67"/>
      <c r="AM1905" s="67"/>
      <c r="AN1905" s="67"/>
      <c r="AO1905" s="67"/>
      <c r="AP1905" s="67"/>
      <c r="AQ1905" s="67"/>
      <c r="AR1905" s="67"/>
      <c r="AS1905" s="67"/>
      <c r="AT1905" s="67"/>
      <c r="AU1905" s="67"/>
      <c r="AV1905" s="67"/>
      <c r="AW1905" s="67"/>
      <c r="AX1905" s="67"/>
      <c r="AY1905" s="67"/>
      <c r="AZ1905" s="67"/>
      <c r="BA1905" s="67"/>
      <c r="BB1905" s="113">
        <v>43</v>
      </c>
      <c r="BC1905" s="113">
        <v>0</v>
      </c>
      <c r="BD1905" s="113"/>
      <c r="BE1905" s="113"/>
      <c r="BF1905" s="113"/>
      <c r="BG1905" s="113"/>
      <c r="BH1905" s="113"/>
      <c r="BI1905" s="113"/>
      <c r="BJ1905" s="113"/>
      <c r="BK1905" s="113"/>
      <c r="BL1905" s="113"/>
      <c r="BM1905" s="113"/>
      <c r="BN1905" s="113"/>
      <c r="BO1905" s="113"/>
      <c r="BP1905" s="113"/>
      <c r="BQ1905" s="113"/>
      <c r="BR1905" s="113"/>
      <c r="BS1905" s="113"/>
      <c r="BT1905" s="113"/>
      <c r="BU1905" s="113"/>
      <c r="BV1905" s="113"/>
      <c r="BW1905" s="113"/>
      <c r="BX1905" s="113"/>
      <c r="BY1905" s="113"/>
      <c r="BZ1905" s="113"/>
      <c r="CA1905" s="67"/>
      <c r="CB1905" s="113"/>
      <c r="CC1905" s="69">
        <f>SUM(Table25[[#This Row],[Contract Amount FY00]:[Contract Amount FY50]])</f>
        <v>43</v>
      </c>
      <c r="CD1905" s="114"/>
    </row>
    <row r="1906" spans="1:82" x14ac:dyDescent="0.25">
      <c r="A1906" s="122" t="s">
        <v>2027</v>
      </c>
      <c r="B1906" s="122" t="s">
        <v>533</v>
      </c>
      <c r="C1906" s="122" t="s">
        <v>3187</v>
      </c>
      <c r="E1906" s="26" t="str">
        <f>IFERROR(IF(VLOOKUP(Table25[[#This Row],[Contract No.]],Table3[#All],3,FALSE)="","No","Yes"),"")</f>
        <v>No</v>
      </c>
      <c r="F1906" s="107" t="str">
        <f>IFERROR(VLOOKUP(Table25[[#This Row],[Contract No.]],Table3[#All],3,FALSE),"")</f>
        <v/>
      </c>
      <c r="G1906" s="107" t="str">
        <f>IFERROR(IF(Table25[[#This Row],[Cooperative Purchase
(Yes/No)]]="Yes","Yes",IF(VLOOKUP(Table25[[#This Row],[Contract No.]],Table3[#All],1,FALSE)=Table25[[#This Row],[Contract No.]],"Yes","No")),"No")</f>
        <v>Yes</v>
      </c>
      <c r="H1906" s="51">
        <f>IFERROR(VLOOKUP(Table25[[#This Row],[Contract No.]],Table3[#All],4,FALSE),"")</f>
        <v>43556</v>
      </c>
      <c r="I1906" s="28">
        <f>IFERROR(IF(AND(MONTH(Table25[[#This Row],[Contract Start Date]])&gt;6,MONTH(Table25[[#This Row],[Contract Start Date]])&lt;=12),YEAR(Table25[[#This Row],[Contract Start Date]])+1,YEAR(Table25[[#This Row],[Contract Start Date]])),"")</f>
        <v>2019</v>
      </c>
      <c r="J1906" s="108">
        <f>Table25[[#This Row],[FY Formula start]]</f>
        <v>2019</v>
      </c>
      <c r="K1906" s="59" t="str">
        <f>"FY"&amp;" "&amp;Table25[[#This Row],[Year Start]]</f>
        <v>FY 2019</v>
      </c>
      <c r="L1906" s="109">
        <f>IFERROR(VLOOKUP(Table25[[#This Row],[Contract No.]],Table3[#All],5,FALSE),"")</f>
        <v>45747</v>
      </c>
      <c r="M1906" s="110">
        <f>IFERROR(IF(Table25[[#This Row],[Contract End Date]]="99/99/9999","No End",IF(AND(MONTH(Table25[[#This Row],[Contract End Date]])&gt;6,MONTH(Table25[[#This Row],[Contract End Date]])&lt;=12),YEAR(Table25[[#This Row],[Contract End Date]])+1,YEAR(Table25[[#This Row],[Contract End Date]]))),"")</f>
        <v>2025</v>
      </c>
      <c r="N1906" s="111">
        <f>Table25[[#This Row],[FY Formula end]]</f>
        <v>2025</v>
      </c>
      <c r="O1906" s="112" t="str">
        <f>IF(Table25[[#This Row],[Year End]]="No End","No End","FY"&amp;" "&amp;Table25[[#This Row],[Year End]])</f>
        <v>FY 2025</v>
      </c>
      <c r="P1906" s="27"/>
      <c r="Q1906" s="104">
        <f>_xlfn.IFNA(IF($B1906="","",VLOOKUP($B1906,'SWC Towers'!$A:$Q,$Q$2,FALSE)),"")</f>
        <v>0.2</v>
      </c>
      <c r="R1906" s="106">
        <f>_xlfn.IFNA(IF($B1906="","",VLOOKUP($B1906,'SWC Towers'!$A:$Q,$R$2,FALSE)),"")</f>
        <v>0.2</v>
      </c>
      <c r="S1906" s="106" t="str">
        <f>_xlfn.IFNA(IF($B1906="","",VLOOKUP($B1906,'SWC Towers'!$A:$Q,$S$2,FALSE)),"")</f>
        <v/>
      </c>
      <c r="T1906" s="106" t="str">
        <f>_xlfn.IFNA(IF($B1906="","",VLOOKUP($B1906,'SWC Towers'!$A:$Q,$T$2,FALSE)),"")</f>
        <v/>
      </c>
      <c r="U1906" s="104">
        <f>_xlfn.IFNA(IF($B1906="","",VLOOKUP($B1906,'SWC Towers'!$A:$Q,$U$2,FALSE)),"")</f>
        <v>0.2</v>
      </c>
      <c r="V1906" s="104" t="str">
        <f>_xlfn.IFNA(IF($B1906="","",VLOOKUP($B1906,'SWC Towers'!$A:$Q,$V$2,FALSE)),"")</f>
        <v/>
      </c>
      <c r="W1906" s="104">
        <f>_xlfn.IFNA(IF($B1906="","",VLOOKUP($B1906,'SWC Towers'!$A:$Q,$W$2,FALSE)),"")</f>
        <v>0.2</v>
      </c>
      <c r="X1906" s="104" t="str">
        <f>_xlfn.IFNA(IF($B1906="","",VLOOKUP($B1906,'SWC Towers'!$A:$Q,$X$2,FALSE)),"")</f>
        <v/>
      </c>
      <c r="Y1906" s="104" t="str">
        <f>_xlfn.IFNA(IF($B1906="","",VLOOKUP($B1906,'SWC Towers'!$A:$Q,$Y$2,FALSE)),"")</f>
        <v/>
      </c>
      <c r="Z1906" s="104" t="str">
        <f>_xlfn.IFNA(IF($B1906="","",VLOOKUP($B1906,'SWC Towers'!$A:$Q,$Z$2,FALSE)),"")</f>
        <v/>
      </c>
      <c r="AA1906" s="104">
        <f>_xlfn.IFNA(IF($B1906="","",VLOOKUP($B1906,'SWC Towers'!$A:$Q,$AA$2,FALSE)),"")</f>
        <v>0.2</v>
      </c>
      <c r="AB1906" s="106" t="str">
        <f>_xlfn.IFNA(IF($B1906="","",VLOOKUP($B1906,'SWC Towers'!$A:$Q,$AB$2,FALSE)),"")</f>
        <v/>
      </c>
      <c r="AC1906" s="20">
        <f>SUM(Table25[[#This Row],[IT Tower: Application]:[Other/Non-IT ]])</f>
        <v>1</v>
      </c>
      <c r="AD1906" s="67"/>
      <c r="AE1906" s="67"/>
      <c r="AF1906" s="67"/>
      <c r="AG1906" s="67"/>
      <c r="AH1906" s="67"/>
      <c r="AI1906" s="67"/>
      <c r="AJ1906" s="67"/>
      <c r="AK1906" s="67"/>
      <c r="AL1906" s="67"/>
      <c r="AM1906" s="67"/>
      <c r="AN1906" s="67"/>
      <c r="AO1906" s="67"/>
      <c r="AP1906" s="67"/>
      <c r="AQ1906" s="67"/>
      <c r="AR1906" s="67"/>
      <c r="AS1906" s="67"/>
      <c r="AT1906" s="67"/>
      <c r="AU1906" s="67"/>
      <c r="AV1906" s="67"/>
      <c r="AW1906" s="67">
        <v>8077</v>
      </c>
      <c r="AX1906" s="67">
        <v>0</v>
      </c>
      <c r="AY1906" s="67"/>
      <c r="AZ1906" s="67"/>
      <c r="BA1906" s="67">
        <v>69627</v>
      </c>
      <c r="BB1906" s="113">
        <v>8826</v>
      </c>
      <c r="BC1906" s="113">
        <v>3289</v>
      </c>
      <c r="BD1906" s="113"/>
      <c r="BE1906" s="113"/>
      <c r="BF1906" s="113"/>
      <c r="BG1906" s="113"/>
      <c r="BH1906" s="113"/>
      <c r="BI1906" s="113"/>
      <c r="BJ1906" s="113"/>
      <c r="BK1906" s="113"/>
      <c r="BL1906" s="113"/>
      <c r="BM1906" s="113"/>
      <c r="BN1906" s="113"/>
      <c r="BO1906" s="113"/>
      <c r="BP1906" s="113"/>
      <c r="BQ1906" s="113"/>
      <c r="BR1906" s="113"/>
      <c r="BS1906" s="113"/>
      <c r="BT1906" s="113"/>
      <c r="BU1906" s="113"/>
      <c r="BV1906" s="113"/>
      <c r="BW1906" s="113"/>
      <c r="BX1906" s="113"/>
      <c r="BY1906" s="113"/>
      <c r="BZ1906" s="113"/>
      <c r="CA1906" s="67"/>
      <c r="CB1906" s="113"/>
      <c r="CC1906" s="69">
        <f>SUM(Table25[[#This Row],[Contract Amount FY00]:[Contract Amount FY50]])</f>
        <v>89819</v>
      </c>
      <c r="CD1906" s="114"/>
    </row>
    <row r="1907" spans="1:82" x14ac:dyDescent="0.25">
      <c r="A1907" s="122" t="s">
        <v>2027</v>
      </c>
      <c r="B1907" s="122" t="s">
        <v>382</v>
      </c>
      <c r="C1907" s="122" t="s">
        <v>3227</v>
      </c>
      <c r="E1907" s="26" t="str">
        <f>IFERROR(IF(VLOOKUP(Table25[[#This Row],[Contract No.]],Table3[#All],3,FALSE)="","No","Yes"),"")</f>
        <v>No</v>
      </c>
      <c r="F1907" s="107" t="str">
        <f>IFERROR(VLOOKUP(Table25[[#This Row],[Contract No.]],Table3[#All],3,FALSE),"")</f>
        <v/>
      </c>
      <c r="G1907" s="107" t="str">
        <f>IFERROR(IF(Table25[[#This Row],[Cooperative Purchase
(Yes/No)]]="Yes","Yes",IF(VLOOKUP(Table25[[#This Row],[Contract No.]],Table3[#All],1,FALSE)=Table25[[#This Row],[Contract No.]],"Yes","No")),"No")</f>
        <v>Yes</v>
      </c>
      <c r="H1907" s="51">
        <f>IFERROR(VLOOKUP(Table25[[#This Row],[Contract No.]],Table3[#All],4,FALSE),"")</f>
        <v>42727</v>
      </c>
      <c r="I1907" s="28">
        <f>IFERROR(IF(AND(MONTH(Table25[[#This Row],[Contract Start Date]])&gt;6,MONTH(Table25[[#This Row],[Contract Start Date]])&lt;=12),YEAR(Table25[[#This Row],[Contract Start Date]])+1,YEAR(Table25[[#This Row],[Contract Start Date]])),"")</f>
        <v>2017</v>
      </c>
      <c r="J1907" s="108">
        <f>Table25[[#This Row],[FY Formula start]]</f>
        <v>2017</v>
      </c>
      <c r="K1907" s="59" t="str">
        <f>"FY"&amp;" "&amp;Table25[[#This Row],[Year Start]]</f>
        <v>FY 2017</v>
      </c>
      <c r="L1907" s="109">
        <f>IFERROR(VLOOKUP(Table25[[#This Row],[Contract No.]],Table3[#All],5,FALSE),"")</f>
        <v>45688</v>
      </c>
      <c r="M1907" s="110">
        <f>IFERROR(IF(Table25[[#This Row],[Contract End Date]]="99/99/9999","No End",IF(AND(MONTH(Table25[[#This Row],[Contract End Date]])&gt;6,MONTH(Table25[[#This Row],[Contract End Date]])&lt;=12),YEAR(Table25[[#This Row],[Contract End Date]])+1,YEAR(Table25[[#This Row],[Contract End Date]]))),"")</f>
        <v>2025</v>
      </c>
      <c r="N1907" s="111">
        <f>Table25[[#This Row],[FY Formula end]]</f>
        <v>2025</v>
      </c>
      <c r="O1907" s="112" t="str">
        <f>IF(Table25[[#This Row],[Year End]]="No End","No End","FY"&amp;" "&amp;Table25[[#This Row],[Year End]])</f>
        <v>FY 2025</v>
      </c>
      <c r="P1907" s="27"/>
      <c r="Q1907" s="104">
        <f>_xlfn.IFNA(IF($B1907="","",VLOOKUP($B1907,'SWC Towers'!$A:$Q,$Q$2,FALSE)),"")</f>
        <v>0.1</v>
      </c>
      <c r="R1907" s="106">
        <f>_xlfn.IFNA(IF($B1907="","",VLOOKUP($B1907,'SWC Towers'!$A:$Q,$R$2,FALSE)),"")</f>
        <v>0.1</v>
      </c>
      <c r="S1907" s="106" t="str">
        <f>_xlfn.IFNA(IF($B1907="","",VLOOKUP($B1907,'SWC Towers'!$A:$Q,$S$2,FALSE)),"")</f>
        <v/>
      </c>
      <c r="T1907" s="106" t="str">
        <f>_xlfn.IFNA(IF($B1907="","",VLOOKUP($B1907,'SWC Towers'!$A:$Q,$T$2,FALSE)),"")</f>
        <v/>
      </c>
      <c r="U1907" s="104" t="str">
        <f>_xlfn.IFNA(IF($B1907="","",VLOOKUP($B1907,'SWC Towers'!$A:$Q,$U$2,FALSE)),"")</f>
        <v/>
      </c>
      <c r="V1907" s="104" t="str">
        <f>_xlfn.IFNA(IF($B1907="","",VLOOKUP($B1907,'SWC Towers'!$A:$Q,$V$2,FALSE)),"")</f>
        <v/>
      </c>
      <c r="W1907" s="104">
        <f>_xlfn.IFNA(IF($B1907="","",VLOOKUP($B1907,'SWC Towers'!$A:$Q,$W$2,FALSE)),"")</f>
        <v>0.4</v>
      </c>
      <c r="X1907" s="104" t="str">
        <f>_xlfn.IFNA(IF($B1907="","",VLOOKUP($B1907,'SWC Towers'!$A:$Q,$X$2,FALSE)),"")</f>
        <v/>
      </c>
      <c r="Y1907" s="104" t="str">
        <f>_xlfn.IFNA(IF($B1907="","",VLOOKUP($B1907,'SWC Towers'!$A:$Q,$Y$2,FALSE)),"")</f>
        <v/>
      </c>
      <c r="Z1907" s="104" t="str">
        <f>_xlfn.IFNA(IF($B1907="","",VLOOKUP($B1907,'SWC Towers'!$A:$Q,$Z$2,FALSE)),"")</f>
        <v/>
      </c>
      <c r="AA1907" s="104" t="str">
        <f>_xlfn.IFNA(IF($B1907="","",VLOOKUP($B1907,'SWC Towers'!$A:$Q,$AA$2,FALSE)),"")</f>
        <v/>
      </c>
      <c r="AB1907" s="106">
        <f>_xlfn.IFNA(IF($B1907="","",VLOOKUP($B1907,'SWC Towers'!$A:$Q,$AB$2,FALSE)),"")</f>
        <v>0.4</v>
      </c>
      <c r="AC1907" s="20">
        <f>SUM(Table25[[#This Row],[IT Tower: Application]:[Other/Non-IT ]])</f>
        <v>1</v>
      </c>
      <c r="AD1907" s="67"/>
      <c r="AE1907" s="67"/>
      <c r="AF1907" s="67"/>
      <c r="AG1907" s="67"/>
      <c r="AH1907" s="67"/>
      <c r="AI1907" s="67"/>
      <c r="AJ1907" s="67"/>
      <c r="AK1907" s="67"/>
      <c r="AL1907" s="67"/>
      <c r="AM1907" s="67"/>
      <c r="AN1907" s="67"/>
      <c r="AO1907" s="67"/>
      <c r="AP1907" s="67"/>
      <c r="AQ1907" s="67"/>
      <c r="AR1907" s="67"/>
      <c r="AS1907" s="67"/>
      <c r="AT1907" s="67"/>
      <c r="AU1907" s="67"/>
      <c r="AV1907" s="67"/>
      <c r="AW1907" s="67"/>
      <c r="AX1907" s="67"/>
      <c r="AY1907" s="67"/>
      <c r="AZ1907" s="67"/>
      <c r="BA1907" s="67"/>
      <c r="BB1907" s="113">
        <v>548</v>
      </c>
      <c r="BC1907" s="113">
        <v>0</v>
      </c>
      <c r="BD1907" s="113"/>
      <c r="BE1907" s="113"/>
      <c r="BF1907" s="113"/>
      <c r="BG1907" s="113"/>
      <c r="BH1907" s="113"/>
      <c r="BI1907" s="113"/>
      <c r="BJ1907" s="113"/>
      <c r="BK1907" s="113"/>
      <c r="BL1907" s="113"/>
      <c r="BM1907" s="113"/>
      <c r="BN1907" s="113"/>
      <c r="BO1907" s="113"/>
      <c r="BP1907" s="113"/>
      <c r="BQ1907" s="113"/>
      <c r="BR1907" s="113"/>
      <c r="BS1907" s="113"/>
      <c r="BT1907" s="113"/>
      <c r="BU1907" s="113"/>
      <c r="BV1907" s="113"/>
      <c r="BW1907" s="113"/>
      <c r="BX1907" s="113"/>
      <c r="BY1907" s="113"/>
      <c r="BZ1907" s="113"/>
      <c r="CA1907" s="67"/>
      <c r="CB1907" s="113"/>
      <c r="CC1907" s="69">
        <f>SUM(Table25[[#This Row],[Contract Amount FY00]:[Contract Amount FY50]])</f>
        <v>548</v>
      </c>
      <c r="CD1907" s="114"/>
    </row>
    <row r="1908" spans="1:82" x14ac:dyDescent="0.25">
      <c r="A1908" s="122" t="s">
        <v>2027</v>
      </c>
      <c r="B1908" s="122" t="s">
        <v>705</v>
      </c>
      <c r="C1908" s="122" t="s">
        <v>384</v>
      </c>
      <c r="E1908" s="26" t="str">
        <f>IFERROR(IF(VLOOKUP(Table25[[#This Row],[Contract No.]],Table3[#All],3,FALSE)="","No","Yes"),"")</f>
        <v>Yes</v>
      </c>
      <c r="F1908" s="107" t="str">
        <f>IFERROR(VLOOKUP(Table25[[#This Row],[Contract No.]],Table3[#All],3,FALSE),"")</f>
        <v>NASPO</v>
      </c>
      <c r="G1908" s="107" t="str">
        <f>IFERROR(IF(Table25[[#This Row],[Cooperative Purchase
(Yes/No)]]="Yes","Yes",IF(VLOOKUP(Table25[[#This Row],[Contract No.]],Table3[#All],1,FALSE)=Table25[[#This Row],[Contract No.]],"Yes","No")),"No")</f>
        <v>Yes</v>
      </c>
      <c r="H1908" s="51">
        <f>IFERROR(VLOOKUP(Table25[[#This Row],[Contract No.]],Table3[#All],4,FALSE),"")</f>
        <v>43647</v>
      </c>
      <c r="I1908" s="28">
        <f>IFERROR(IF(AND(MONTH(Table25[[#This Row],[Contract Start Date]])&gt;6,MONTH(Table25[[#This Row],[Contract Start Date]])&lt;=12),YEAR(Table25[[#This Row],[Contract Start Date]])+1,YEAR(Table25[[#This Row],[Contract Start Date]])),"")</f>
        <v>2020</v>
      </c>
      <c r="J1908" s="108">
        <f>Table25[[#This Row],[FY Formula start]]</f>
        <v>2020</v>
      </c>
      <c r="K1908" s="59" t="str">
        <f>"FY"&amp;" "&amp;Table25[[#This Row],[Year Start]]</f>
        <v>FY 2020</v>
      </c>
      <c r="L1908" s="109">
        <f>IFERROR(VLOOKUP(Table25[[#This Row],[Contract No.]],Table3[#All],5,FALSE),"")</f>
        <v>47360</v>
      </c>
      <c r="M1908" s="110">
        <f>IFERROR(IF(Table25[[#This Row],[Contract End Date]]="99/99/9999","No End",IF(AND(MONTH(Table25[[#This Row],[Contract End Date]])&gt;6,MONTH(Table25[[#This Row],[Contract End Date]])&lt;=12),YEAR(Table25[[#This Row],[Contract End Date]])+1,YEAR(Table25[[#This Row],[Contract End Date]]))),"")</f>
        <v>2030</v>
      </c>
      <c r="N1908" s="111">
        <f>Table25[[#This Row],[FY Formula end]]</f>
        <v>2030</v>
      </c>
      <c r="O1908" s="112" t="str">
        <f>IF(Table25[[#This Row],[Year End]]="No End","No End","FY"&amp;" "&amp;Table25[[#This Row],[Year End]])</f>
        <v>FY 2030</v>
      </c>
      <c r="P1908" s="27"/>
      <c r="Q1908" s="104">
        <f>_xlfn.IFNA(IF($B1908="","",VLOOKUP($B1908,'SWC Towers'!$A:$Q,$Q$2,FALSE)),"")</f>
        <v>0.2</v>
      </c>
      <c r="R1908" s="106" t="str">
        <f>_xlfn.IFNA(IF($B1908="","",VLOOKUP($B1908,'SWC Towers'!$A:$Q,$R$2,FALSE)),"")</f>
        <v/>
      </c>
      <c r="S1908" s="106" t="str">
        <f>_xlfn.IFNA(IF($B1908="","",VLOOKUP($B1908,'SWC Towers'!$A:$Q,$S$2,FALSE)),"")</f>
        <v/>
      </c>
      <c r="T1908" s="106" t="str">
        <f>_xlfn.IFNA(IF($B1908="","",VLOOKUP($B1908,'SWC Towers'!$A:$Q,$T$2,FALSE)),"")</f>
        <v/>
      </c>
      <c r="U1908" s="104">
        <f>_xlfn.IFNA(IF($B1908="","",VLOOKUP($B1908,'SWC Towers'!$A:$Q,$U$2,FALSE)),"")</f>
        <v>0.4</v>
      </c>
      <c r="V1908" s="104" t="str">
        <f>_xlfn.IFNA(IF($B1908="","",VLOOKUP($B1908,'SWC Towers'!$A:$Q,$V$2,FALSE)),"")</f>
        <v/>
      </c>
      <c r="W1908" s="104">
        <f>_xlfn.IFNA(IF($B1908="","",VLOOKUP($B1908,'SWC Towers'!$A:$Q,$W$2,FALSE)),"")</f>
        <v>0.4</v>
      </c>
      <c r="X1908" s="104" t="str">
        <f>_xlfn.IFNA(IF($B1908="","",VLOOKUP($B1908,'SWC Towers'!$A:$Q,$X$2,FALSE)),"")</f>
        <v/>
      </c>
      <c r="Y1908" s="104" t="str">
        <f>_xlfn.IFNA(IF($B1908="","",VLOOKUP($B1908,'SWC Towers'!$A:$Q,$Y$2,FALSE)),"")</f>
        <v/>
      </c>
      <c r="Z1908" s="104" t="str">
        <f>_xlfn.IFNA(IF($B1908="","",VLOOKUP($B1908,'SWC Towers'!$A:$Q,$Z$2,FALSE)),"")</f>
        <v/>
      </c>
      <c r="AA1908" s="104" t="str">
        <f>_xlfn.IFNA(IF($B1908="","",VLOOKUP($B1908,'SWC Towers'!$A:$Q,$AA$2,FALSE)),"")</f>
        <v/>
      </c>
      <c r="AB1908" s="106" t="str">
        <f>_xlfn.IFNA(IF($B1908="","",VLOOKUP($B1908,'SWC Towers'!$A:$Q,$AB$2,FALSE)),"")</f>
        <v/>
      </c>
      <c r="AC1908" s="20">
        <f>SUM(Table25[[#This Row],[IT Tower: Application]:[Other/Non-IT ]])</f>
        <v>1</v>
      </c>
      <c r="AD1908" s="67"/>
      <c r="AE1908" s="67"/>
      <c r="AF1908" s="67"/>
      <c r="AG1908" s="67"/>
      <c r="AH1908" s="67"/>
      <c r="AI1908" s="67"/>
      <c r="AJ1908" s="67"/>
      <c r="AK1908" s="67"/>
      <c r="AL1908" s="67"/>
      <c r="AM1908" s="67"/>
      <c r="AN1908" s="67"/>
      <c r="AO1908" s="67"/>
      <c r="AP1908" s="67"/>
      <c r="AQ1908" s="67"/>
      <c r="AR1908" s="67"/>
      <c r="AS1908" s="67"/>
      <c r="AT1908" s="67"/>
      <c r="AU1908" s="67"/>
      <c r="AV1908" s="67"/>
      <c r="AW1908" s="67"/>
      <c r="AX1908" s="67">
        <v>0</v>
      </c>
      <c r="AY1908" s="67">
        <v>264649</v>
      </c>
      <c r="AZ1908" s="67">
        <v>279130</v>
      </c>
      <c r="BA1908" s="67">
        <v>1142659</v>
      </c>
      <c r="BB1908" s="113">
        <v>362389</v>
      </c>
      <c r="BC1908" s="113">
        <v>274830</v>
      </c>
      <c r="BD1908" s="113"/>
      <c r="BE1908" s="113"/>
      <c r="BF1908" s="113"/>
      <c r="BG1908" s="113"/>
      <c r="BH1908" s="113"/>
      <c r="BI1908" s="113"/>
      <c r="BJ1908" s="113"/>
      <c r="BK1908" s="113"/>
      <c r="BL1908" s="113"/>
      <c r="BM1908" s="113"/>
      <c r="BN1908" s="113"/>
      <c r="BO1908" s="113"/>
      <c r="BP1908" s="113"/>
      <c r="BQ1908" s="113"/>
      <c r="BR1908" s="113"/>
      <c r="BS1908" s="113"/>
      <c r="BT1908" s="113"/>
      <c r="BU1908" s="113"/>
      <c r="BV1908" s="113"/>
      <c r="BW1908" s="113"/>
      <c r="BX1908" s="113"/>
      <c r="BY1908" s="113"/>
      <c r="BZ1908" s="113"/>
      <c r="CA1908" s="67"/>
      <c r="CB1908" s="113"/>
      <c r="CC1908" s="69">
        <f>SUM(Table25[[#This Row],[Contract Amount FY00]:[Contract Amount FY50]])</f>
        <v>2323657</v>
      </c>
      <c r="CD1908" s="114"/>
    </row>
    <row r="1909" spans="1:82" x14ac:dyDescent="0.25">
      <c r="A1909" s="122" t="s">
        <v>2027</v>
      </c>
      <c r="B1909" s="122" t="s">
        <v>705</v>
      </c>
      <c r="C1909" s="122" t="s">
        <v>404</v>
      </c>
      <c r="E1909" s="26" t="str">
        <f>IFERROR(IF(VLOOKUP(Table25[[#This Row],[Contract No.]],Table3[#All],3,FALSE)="","No","Yes"),"")</f>
        <v>Yes</v>
      </c>
      <c r="F1909" s="107" t="str">
        <f>IFERROR(VLOOKUP(Table25[[#This Row],[Contract No.]],Table3[#All],3,FALSE),"")</f>
        <v>NASPO</v>
      </c>
      <c r="G1909" s="107" t="str">
        <f>IFERROR(IF(Table25[[#This Row],[Cooperative Purchase
(Yes/No)]]="Yes","Yes",IF(VLOOKUP(Table25[[#This Row],[Contract No.]],Table3[#All],1,FALSE)=Table25[[#This Row],[Contract No.]],"Yes","No")),"No")</f>
        <v>Yes</v>
      </c>
      <c r="H1909" s="51">
        <f>IFERROR(VLOOKUP(Table25[[#This Row],[Contract No.]],Table3[#All],4,FALSE),"")</f>
        <v>43647</v>
      </c>
      <c r="I1909" s="28">
        <f>IFERROR(IF(AND(MONTH(Table25[[#This Row],[Contract Start Date]])&gt;6,MONTH(Table25[[#This Row],[Contract Start Date]])&lt;=12),YEAR(Table25[[#This Row],[Contract Start Date]])+1,YEAR(Table25[[#This Row],[Contract Start Date]])),"")</f>
        <v>2020</v>
      </c>
      <c r="J1909" s="108">
        <f>Table25[[#This Row],[FY Formula start]]</f>
        <v>2020</v>
      </c>
      <c r="K1909" s="59" t="str">
        <f>"FY"&amp;" "&amp;Table25[[#This Row],[Year Start]]</f>
        <v>FY 2020</v>
      </c>
      <c r="L1909" s="109">
        <f>IFERROR(VLOOKUP(Table25[[#This Row],[Contract No.]],Table3[#All],5,FALSE),"")</f>
        <v>47360</v>
      </c>
      <c r="M1909" s="110">
        <f>IFERROR(IF(Table25[[#This Row],[Contract End Date]]="99/99/9999","No End",IF(AND(MONTH(Table25[[#This Row],[Contract End Date]])&gt;6,MONTH(Table25[[#This Row],[Contract End Date]])&lt;=12),YEAR(Table25[[#This Row],[Contract End Date]])+1,YEAR(Table25[[#This Row],[Contract End Date]]))),"")</f>
        <v>2030</v>
      </c>
      <c r="N1909" s="111">
        <f>Table25[[#This Row],[FY Formula end]]</f>
        <v>2030</v>
      </c>
      <c r="O1909" s="112" t="str">
        <f>IF(Table25[[#This Row],[Year End]]="No End","No End","FY"&amp;" "&amp;Table25[[#This Row],[Year End]])</f>
        <v>FY 2030</v>
      </c>
      <c r="P1909" s="27"/>
      <c r="Q1909" s="104">
        <f>_xlfn.IFNA(IF($B1909="","",VLOOKUP($B1909,'SWC Towers'!$A:$Q,$Q$2,FALSE)),"")</f>
        <v>0.2</v>
      </c>
      <c r="R1909" s="106" t="str">
        <f>_xlfn.IFNA(IF($B1909="","",VLOOKUP($B1909,'SWC Towers'!$A:$Q,$R$2,FALSE)),"")</f>
        <v/>
      </c>
      <c r="S1909" s="106" t="str">
        <f>_xlfn.IFNA(IF($B1909="","",VLOOKUP($B1909,'SWC Towers'!$A:$Q,$S$2,FALSE)),"")</f>
        <v/>
      </c>
      <c r="T1909" s="106" t="str">
        <f>_xlfn.IFNA(IF($B1909="","",VLOOKUP($B1909,'SWC Towers'!$A:$Q,$T$2,FALSE)),"")</f>
        <v/>
      </c>
      <c r="U1909" s="104">
        <f>_xlfn.IFNA(IF($B1909="","",VLOOKUP($B1909,'SWC Towers'!$A:$Q,$U$2,FALSE)),"")</f>
        <v>0.4</v>
      </c>
      <c r="V1909" s="104" t="str">
        <f>_xlfn.IFNA(IF($B1909="","",VLOOKUP($B1909,'SWC Towers'!$A:$Q,$V$2,FALSE)),"")</f>
        <v/>
      </c>
      <c r="W1909" s="104">
        <f>_xlfn.IFNA(IF($B1909="","",VLOOKUP($B1909,'SWC Towers'!$A:$Q,$W$2,FALSE)),"")</f>
        <v>0.4</v>
      </c>
      <c r="X1909" s="104" t="str">
        <f>_xlfn.IFNA(IF($B1909="","",VLOOKUP($B1909,'SWC Towers'!$A:$Q,$X$2,FALSE)),"")</f>
        <v/>
      </c>
      <c r="Y1909" s="104" t="str">
        <f>_xlfn.IFNA(IF($B1909="","",VLOOKUP($B1909,'SWC Towers'!$A:$Q,$Y$2,FALSE)),"")</f>
        <v/>
      </c>
      <c r="Z1909" s="104" t="str">
        <f>_xlfn.IFNA(IF($B1909="","",VLOOKUP($B1909,'SWC Towers'!$A:$Q,$Z$2,FALSE)),"")</f>
        <v/>
      </c>
      <c r="AA1909" s="104" t="str">
        <f>_xlfn.IFNA(IF($B1909="","",VLOOKUP($B1909,'SWC Towers'!$A:$Q,$AA$2,FALSE)),"")</f>
        <v/>
      </c>
      <c r="AB1909" s="106" t="str">
        <f>_xlfn.IFNA(IF($B1909="","",VLOOKUP($B1909,'SWC Towers'!$A:$Q,$AB$2,FALSE)),"")</f>
        <v/>
      </c>
      <c r="AC1909" s="20">
        <f>SUM(Table25[[#This Row],[IT Tower: Application]:[Other/Non-IT ]])</f>
        <v>1</v>
      </c>
      <c r="AD1909" s="67"/>
      <c r="AE1909" s="67"/>
      <c r="AF1909" s="67"/>
      <c r="AG1909" s="67"/>
      <c r="AH1909" s="67"/>
      <c r="AI1909" s="67"/>
      <c r="AJ1909" s="67"/>
      <c r="AK1909" s="67"/>
      <c r="AL1909" s="67"/>
      <c r="AM1909" s="67"/>
      <c r="AN1909" s="67"/>
      <c r="AO1909" s="67"/>
      <c r="AP1909" s="67"/>
      <c r="AQ1909" s="67"/>
      <c r="AR1909" s="67"/>
      <c r="AS1909" s="67"/>
      <c r="AT1909" s="67"/>
      <c r="AU1909" s="67"/>
      <c r="AV1909" s="67"/>
      <c r="AW1909" s="67"/>
      <c r="AX1909" s="67"/>
      <c r="AY1909" s="67">
        <v>323</v>
      </c>
      <c r="AZ1909" s="67">
        <v>0</v>
      </c>
      <c r="BA1909" s="67">
        <v>6900</v>
      </c>
      <c r="BB1909" s="113">
        <v>280</v>
      </c>
      <c r="BC1909" s="113">
        <v>0</v>
      </c>
      <c r="BD1909" s="113"/>
      <c r="BE1909" s="113"/>
      <c r="BF1909" s="113"/>
      <c r="BG1909" s="113"/>
      <c r="BH1909" s="113"/>
      <c r="BI1909" s="113"/>
      <c r="BJ1909" s="113"/>
      <c r="BK1909" s="113"/>
      <c r="BL1909" s="113"/>
      <c r="BM1909" s="113"/>
      <c r="BN1909" s="113"/>
      <c r="BO1909" s="113"/>
      <c r="BP1909" s="113"/>
      <c r="BQ1909" s="113"/>
      <c r="BR1909" s="113"/>
      <c r="BS1909" s="113"/>
      <c r="BT1909" s="113"/>
      <c r="BU1909" s="113"/>
      <c r="BV1909" s="113"/>
      <c r="BW1909" s="113"/>
      <c r="BX1909" s="113"/>
      <c r="BY1909" s="113"/>
      <c r="BZ1909" s="113"/>
      <c r="CA1909" s="67"/>
      <c r="CB1909" s="113"/>
      <c r="CC1909" s="69">
        <f>SUM(Table25[[#This Row],[Contract Amount FY00]:[Contract Amount FY50]])</f>
        <v>7503</v>
      </c>
      <c r="CD1909" s="114"/>
    </row>
    <row r="1910" spans="1:82" x14ac:dyDescent="0.25">
      <c r="A1910" s="122" t="s">
        <v>2027</v>
      </c>
      <c r="B1910" s="122" t="s">
        <v>705</v>
      </c>
      <c r="C1910" s="122" t="s">
        <v>1777</v>
      </c>
      <c r="E1910" s="26" t="str">
        <f>IFERROR(IF(VLOOKUP(Table25[[#This Row],[Contract No.]],Table3[#All],3,FALSE)="","No","Yes"),"")</f>
        <v>Yes</v>
      </c>
      <c r="F1910" s="107" t="str">
        <f>IFERROR(VLOOKUP(Table25[[#This Row],[Contract No.]],Table3[#All],3,FALSE),"")</f>
        <v>NASPO</v>
      </c>
      <c r="G1910" s="107" t="str">
        <f>IFERROR(IF(Table25[[#This Row],[Cooperative Purchase
(Yes/No)]]="Yes","Yes",IF(VLOOKUP(Table25[[#This Row],[Contract No.]],Table3[#All],1,FALSE)=Table25[[#This Row],[Contract No.]],"Yes","No")),"No")</f>
        <v>Yes</v>
      </c>
      <c r="H1910" s="51">
        <f>IFERROR(VLOOKUP(Table25[[#This Row],[Contract No.]],Table3[#All],4,FALSE),"")</f>
        <v>43647</v>
      </c>
      <c r="I1910" s="28">
        <f>IFERROR(IF(AND(MONTH(Table25[[#This Row],[Contract Start Date]])&gt;6,MONTH(Table25[[#This Row],[Contract Start Date]])&lt;=12),YEAR(Table25[[#This Row],[Contract Start Date]])+1,YEAR(Table25[[#This Row],[Contract Start Date]])),"")</f>
        <v>2020</v>
      </c>
      <c r="J1910" s="108">
        <f>Table25[[#This Row],[FY Formula start]]</f>
        <v>2020</v>
      </c>
      <c r="K1910" s="59" t="str">
        <f>"FY"&amp;" "&amp;Table25[[#This Row],[Year Start]]</f>
        <v>FY 2020</v>
      </c>
      <c r="L1910" s="109">
        <f>IFERROR(VLOOKUP(Table25[[#This Row],[Contract No.]],Table3[#All],5,FALSE),"")</f>
        <v>47360</v>
      </c>
      <c r="M1910" s="110">
        <f>IFERROR(IF(Table25[[#This Row],[Contract End Date]]="99/99/9999","No End",IF(AND(MONTH(Table25[[#This Row],[Contract End Date]])&gt;6,MONTH(Table25[[#This Row],[Contract End Date]])&lt;=12),YEAR(Table25[[#This Row],[Contract End Date]])+1,YEAR(Table25[[#This Row],[Contract End Date]]))),"")</f>
        <v>2030</v>
      </c>
      <c r="N1910" s="111">
        <f>Table25[[#This Row],[FY Formula end]]</f>
        <v>2030</v>
      </c>
      <c r="O1910" s="112" t="str">
        <f>IF(Table25[[#This Row],[Year End]]="No End","No End","FY"&amp;" "&amp;Table25[[#This Row],[Year End]])</f>
        <v>FY 2030</v>
      </c>
      <c r="P1910" s="27"/>
      <c r="Q1910" s="104">
        <f>_xlfn.IFNA(IF($B1910="","",VLOOKUP($B1910,'SWC Towers'!$A:$Q,$Q$2,FALSE)),"")</f>
        <v>0.2</v>
      </c>
      <c r="R1910" s="106" t="str">
        <f>_xlfn.IFNA(IF($B1910="","",VLOOKUP($B1910,'SWC Towers'!$A:$Q,$R$2,FALSE)),"")</f>
        <v/>
      </c>
      <c r="S1910" s="106" t="str">
        <f>_xlfn.IFNA(IF($B1910="","",VLOOKUP($B1910,'SWC Towers'!$A:$Q,$S$2,FALSE)),"")</f>
        <v/>
      </c>
      <c r="T1910" s="106" t="str">
        <f>_xlfn.IFNA(IF($B1910="","",VLOOKUP($B1910,'SWC Towers'!$A:$Q,$T$2,FALSE)),"")</f>
        <v/>
      </c>
      <c r="U1910" s="104">
        <f>_xlfn.IFNA(IF($B1910="","",VLOOKUP($B1910,'SWC Towers'!$A:$Q,$U$2,FALSE)),"")</f>
        <v>0.4</v>
      </c>
      <c r="V1910" s="104" t="str">
        <f>_xlfn.IFNA(IF($B1910="","",VLOOKUP($B1910,'SWC Towers'!$A:$Q,$V$2,FALSE)),"")</f>
        <v/>
      </c>
      <c r="W1910" s="104">
        <f>_xlfn.IFNA(IF($B1910="","",VLOOKUP($B1910,'SWC Towers'!$A:$Q,$W$2,FALSE)),"")</f>
        <v>0.4</v>
      </c>
      <c r="X1910" s="104" t="str">
        <f>_xlfn.IFNA(IF($B1910="","",VLOOKUP($B1910,'SWC Towers'!$A:$Q,$X$2,FALSE)),"")</f>
        <v/>
      </c>
      <c r="Y1910" s="104" t="str">
        <f>_xlfn.IFNA(IF($B1910="","",VLOOKUP($B1910,'SWC Towers'!$A:$Q,$Y$2,FALSE)),"")</f>
        <v/>
      </c>
      <c r="Z1910" s="104" t="str">
        <f>_xlfn.IFNA(IF($B1910="","",VLOOKUP($B1910,'SWC Towers'!$A:$Q,$Z$2,FALSE)),"")</f>
        <v/>
      </c>
      <c r="AA1910" s="104" t="str">
        <f>_xlfn.IFNA(IF($B1910="","",VLOOKUP($B1910,'SWC Towers'!$A:$Q,$AA$2,FALSE)),"")</f>
        <v/>
      </c>
      <c r="AB1910" s="106" t="str">
        <f>_xlfn.IFNA(IF($B1910="","",VLOOKUP($B1910,'SWC Towers'!$A:$Q,$AB$2,FALSE)),"")</f>
        <v/>
      </c>
      <c r="AC1910" s="20">
        <f>SUM(Table25[[#This Row],[IT Tower: Application]:[Other/Non-IT ]])</f>
        <v>1</v>
      </c>
      <c r="AD1910" s="67"/>
      <c r="AE1910" s="67"/>
      <c r="AF1910" s="67"/>
      <c r="AG1910" s="67"/>
      <c r="AH1910" s="67"/>
      <c r="AI1910" s="67"/>
      <c r="AJ1910" s="67"/>
      <c r="AK1910" s="67"/>
      <c r="AL1910" s="67"/>
      <c r="AM1910" s="67"/>
      <c r="AN1910" s="67"/>
      <c r="AO1910" s="67"/>
      <c r="AP1910" s="67"/>
      <c r="AQ1910" s="67"/>
      <c r="AR1910" s="67"/>
      <c r="AS1910" s="67"/>
      <c r="AT1910" s="67"/>
      <c r="AU1910" s="67"/>
      <c r="AV1910" s="67"/>
      <c r="AW1910" s="67"/>
      <c r="AX1910" s="67">
        <v>0</v>
      </c>
      <c r="AY1910" s="67">
        <v>766456</v>
      </c>
      <c r="AZ1910" s="67">
        <v>905366</v>
      </c>
      <c r="BA1910" s="67">
        <v>1039084</v>
      </c>
      <c r="BB1910" s="113">
        <v>1057207</v>
      </c>
      <c r="BC1910" s="113">
        <v>1157108</v>
      </c>
      <c r="BD1910" s="113"/>
      <c r="BE1910" s="113"/>
      <c r="BF1910" s="113"/>
      <c r="BG1910" s="113"/>
      <c r="BH1910" s="113"/>
      <c r="BI1910" s="113"/>
      <c r="BJ1910" s="113"/>
      <c r="BK1910" s="113"/>
      <c r="BL1910" s="113"/>
      <c r="BM1910" s="113"/>
      <c r="BN1910" s="113"/>
      <c r="BO1910" s="113"/>
      <c r="BP1910" s="113"/>
      <c r="BQ1910" s="113"/>
      <c r="BR1910" s="113"/>
      <c r="BS1910" s="113"/>
      <c r="BT1910" s="113"/>
      <c r="BU1910" s="113"/>
      <c r="BV1910" s="113"/>
      <c r="BW1910" s="113"/>
      <c r="BX1910" s="113"/>
      <c r="BY1910" s="113"/>
      <c r="BZ1910" s="113"/>
      <c r="CA1910" s="67"/>
      <c r="CB1910" s="113"/>
      <c r="CC1910" s="69">
        <f>SUM(Table25[[#This Row],[Contract Amount FY00]:[Contract Amount FY50]])</f>
        <v>4925221</v>
      </c>
      <c r="CD1910" s="114"/>
    </row>
    <row r="1911" spans="1:82" x14ac:dyDescent="0.25">
      <c r="A1911" s="122" t="s">
        <v>2027</v>
      </c>
      <c r="B1911" s="122" t="s">
        <v>278</v>
      </c>
      <c r="C1911" s="122" t="s">
        <v>3188</v>
      </c>
      <c r="E1911" s="26" t="str">
        <f>IFERROR(IF(VLOOKUP(Table25[[#This Row],[Contract No.]],Table3[#All],3,FALSE)="","No","Yes"),"")</f>
        <v>Yes</v>
      </c>
      <c r="F1911" s="107" t="str">
        <f>IFERROR(VLOOKUP(Table25[[#This Row],[Contract No.]],Table3[#All],3,FALSE),"")</f>
        <v>NASPO</v>
      </c>
      <c r="G1911" s="107" t="str">
        <f>IFERROR(IF(Table25[[#This Row],[Cooperative Purchase
(Yes/No)]]="Yes","Yes",IF(VLOOKUP(Table25[[#This Row],[Contract No.]],Table3[#All],1,FALSE)=Table25[[#This Row],[Contract No.]],"Yes","No")),"No")</f>
        <v>Yes</v>
      </c>
      <c r="H1911" s="51">
        <f>IFERROR(VLOOKUP(Table25[[#This Row],[Contract No.]],Table3[#All],4,FALSE),"")</f>
        <v>42917</v>
      </c>
      <c r="I1911" s="28">
        <f>IFERROR(IF(AND(MONTH(Table25[[#This Row],[Contract Start Date]])&gt;6,MONTH(Table25[[#This Row],[Contract Start Date]])&lt;=12),YEAR(Table25[[#This Row],[Contract Start Date]])+1,YEAR(Table25[[#This Row],[Contract Start Date]])),"")</f>
        <v>2018</v>
      </c>
      <c r="J1911" s="108">
        <f>Table25[[#This Row],[FY Formula start]]</f>
        <v>2018</v>
      </c>
      <c r="K1911" s="59" t="str">
        <f>"FY"&amp;" "&amp;Table25[[#This Row],[Year Start]]</f>
        <v>FY 2018</v>
      </c>
      <c r="L1911" s="109">
        <f>IFERROR(VLOOKUP(Table25[[#This Row],[Contract No.]],Table3[#All],5,FALSE),"")</f>
        <v>46280</v>
      </c>
      <c r="M1911" s="110">
        <f>IFERROR(IF(Table25[[#This Row],[Contract End Date]]="99/99/9999","No End",IF(AND(MONTH(Table25[[#This Row],[Contract End Date]])&gt;6,MONTH(Table25[[#This Row],[Contract End Date]])&lt;=12),YEAR(Table25[[#This Row],[Contract End Date]])+1,YEAR(Table25[[#This Row],[Contract End Date]]))),"")</f>
        <v>2027</v>
      </c>
      <c r="N1911" s="111">
        <f>Table25[[#This Row],[FY Formula end]]</f>
        <v>2027</v>
      </c>
      <c r="O1911" s="112" t="str">
        <f>IF(Table25[[#This Row],[Year End]]="No End","No End","FY"&amp;" "&amp;Table25[[#This Row],[Year End]])</f>
        <v>FY 2027</v>
      </c>
      <c r="P1911" s="27"/>
      <c r="Q1911" s="104">
        <f>_xlfn.IFNA(IF($B1911="","",VLOOKUP($B1911,'SWC Towers'!$A:$Q,$Q$2,FALSE)),"")</f>
        <v>0.4</v>
      </c>
      <c r="R1911" s="106" t="str">
        <f>_xlfn.IFNA(IF($B1911="","",VLOOKUP($B1911,'SWC Towers'!$A:$Q,$R$2,FALSE)),"")</f>
        <v/>
      </c>
      <c r="S1911" s="106" t="str">
        <f>_xlfn.IFNA(IF($B1911="","",VLOOKUP($B1911,'SWC Towers'!$A:$Q,$S$2,FALSE)),"")</f>
        <v/>
      </c>
      <c r="T1911" s="106">
        <f>_xlfn.IFNA(IF($B1911="","",VLOOKUP($B1911,'SWC Towers'!$A:$Q,$T$2,FALSE)),"")</f>
        <v>0.05</v>
      </c>
      <c r="U1911" s="104" t="str">
        <f>_xlfn.IFNA(IF($B1911="","",VLOOKUP($B1911,'SWC Towers'!$A:$Q,$U$2,FALSE)),"")</f>
        <v/>
      </c>
      <c r="V1911" s="104" t="str">
        <f>_xlfn.IFNA(IF($B1911="","",VLOOKUP($B1911,'SWC Towers'!$A:$Q,$V$2,FALSE)),"")</f>
        <v/>
      </c>
      <c r="W1911" s="104">
        <f>_xlfn.IFNA(IF($B1911="","",VLOOKUP($B1911,'SWC Towers'!$A:$Q,$W$2,FALSE)),"")</f>
        <v>0.1</v>
      </c>
      <c r="X1911" s="104" t="str">
        <f>_xlfn.IFNA(IF($B1911="","",VLOOKUP($B1911,'SWC Towers'!$A:$Q,$X$2,FALSE)),"")</f>
        <v/>
      </c>
      <c r="Y1911" s="104">
        <f>_xlfn.IFNA(IF($B1911="","",VLOOKUP($B1911,'SWC Towers'!$A:$Q,$Y$2,FALSE)),"")</f>
        <v>0.05</v>
      </c>
      <c r="Z1911" s="104" t="str">
        <f>_xlfn.IFNA(IF($B1911="","",VLOOKUP($B1911,'SWC Towers'!$A:$Q,$Z$2,FALSE)),"")</f>
        <v/>
      </c>
      <c r="AA1911" s="104">
        <f>_xlfn.IFNA(IF($B1911="","",VLOOKUP($B1911,'SWC Towers'!$A:$Q,$AA$2,FALSE)),"")</f>
        <v>0.4</v>
      </c>
      <c r="AB1911" s="106" t="str">
        <f>_xlfn.IFNA(IF($B1911="","",VLOOKUP($B1911,'SWC Towers'!$A:$Q,$AB$2,FALSE)),"")</f>
        <v/>
      </c>
      <c r="AC1911" s="20">
        <f>SUM(Table25[[#This Row],[IT Tower: Application]:[Other/Non-IT ]])</f>
        <v>1</v>
      </c>
      <c r="AD1911" s="67"/>
      <c r="AE1911" s="67"/>
      <c r="AF1911" s="67"/>
      <c r="AG1911" s="67"/>
      <c r="AH1911" s="67"/>
      <c r="AI1911" s="67"/>
      <c r="AJ1911" s="67"/>
      <c r="AK1911" s="67"/>
      <c r="AL1911" s="67"/>
      <c r="AM1911" s="67"/>
      <c r="AN1911" s="67"/>
      <c r="AO1911" s="67"/>
      <c r="AP1911" s="67"/>
      <c r="AQ1911" s="67"/>
      <c r="AR1911" s="67"/>
      <c r="AS1911" s="67"/>
      <c r="AT1911" s="67"/>
      <c r="AU1911" s="67">
        <v>0</v>
      </c>
      <c r="AV1911" s="67">
        <v>543</v>
      </c>
      <c r="AW1911" s="67">
        <v>27140</v>
      </c>
      <c r="AX1911" s="67">
        <v>6421</v>
      </c>
      <c r="AY1911" s="67">
        <v>93188</v>
      </c>
      <c r="AZ1911" s="67">
        <v>69323</v>
      </c>
      <c r="BA1911" s="67">
        <v>124566</v>
      </c>
      <c r="BB1911" s="113">
        <v>74689</v>
      </c>
      <c r="BC1911" s="113">
        <v>350428</v>
      </c>
      <c r="BD1911" s="113"/>
      <c r="BE1911" s="113"/>
      <c r="BF1911" s="113"/>
      <c r="BG1911" s="113"/>
      <c r="BH1911" s="113"/>
      <c r="BI1911" s="113"/>
      <c r="BJ1911" s="113"/>
      <c r="BK1911" s="113"/>
      <c r="BL1911" s="113"/>
      <c r="BM1911" s="113"/>
      <c r="BN1911" s="113"/>
      <c r="BO1911" s="113"/>
      <c r="BP1911" s="113"/>
      <c r="BQ1911" s="113"/>
      <c r="BR1911" s="113"/>
      <c r="BS1911" s="113"/>
      <c r="BT1911" s="113"/>
      <c r="BU1911" s="113"/>
      <c r="BV1911" s="113"/>
      <c r="BW1911" s="113"/>
      <c r="BX1911" s="113"/>
      <c r="BY1911" s="113"/>
      <c r="BZ1911" s="113"/>
      <c r="CA1911" s="67"/>
      <c r="CB1911" s="113"/>
      <c r="CC1911" s="69">
        <f>SUM(Table25[[#This Row],[Contract Amount FY00]:[Contract Amount FY50]])</f>
        <v>746298</v>
      </c>
      <c r="CD1911" s="114"/>
    </row>
    <row r="1912" spans="1:82" x14ac:dyDescent="0.25">
      <c r="A1912" s="122" t="s">
        <v>2027</v>
      </c>
      <c r="B1912" s="122" t="s">
        <v>278</v>
      </c>
      <c r="C1912" s="122" t="s">
        <v>279</v>
      </c>
      <c r="E1912" s="26" t="str">
        <f>IFERROR(IF(VLOOKUP(Table25[[#This Row],[Contract No.]],Table3[#All],3,FALSE)="","No","Yes"),"")</f>
        <v>Yes</v>
      </c>
      <c r="F1912" s="107" t="str">
        <f>IFERROR(VLOOKUP(Table25[[#This Row],[Contract No.]],Table3[#All],3,FALSE),"")</f>
        <v>NASPO</v>
      </c>
      <c r="G1912" s="107" t="str">
        <f>IFERROR(IF(Table25[[#This Row],[Cooperative Purchase
(Yes/No)]]="Yes","Yes",IF(VLOOKUP(Table25[[#This Row],[Contract No.]],Table3[#All],1,FALSE)=Table25[[#This Row],[Contract No.]],"Yes","No")),"No")</f>
        <v>Yes</v>
      </c>
      <c r="H1912" s="51">
        <f>IFERROR(VLOOKUP(Table25[[#This Row],[Contract No.]],Table3[#All],4,FALSE),"")</f>
        <v>42917</v>
      </c>
      <c r="I1912" s="28">
        <f>IFERROR(IF(AND(MONTH(Table25[[#This Row],[Contract Start Date]])&gt;6,MONTH(Table25[[#This Row],[Contract Start Date]])&lt;=12),YEAR(Table25[[#This Row],[Contract Start Date]])+1,YEAR(Table25[[#This Row],[Contract Start Date]])),"")</f>
        <v>2018</v>
      </c>
      <c r="J1912" s="108">
        <f>Table25[[#This Row],[FY Formula start]]</f>
        <v>2018</v>
      </c>
      <c r="K1912" s="59" t="str">
        <f>"FY"&amp;" "&amp;Table25[[#This Row],[Year Start]]</f>
        <v>FY 2018</v>
      </c>
      <c r="L1912" s="109">
        <f>IFERROR(VLOOKUP(Table25[[#This Row],[Contract No.]],Table3[#All],5,FALSE),"")</f>
        <v>46280</v>
      </c>
      <c r="M1912" s="110">
        <f>IFERROR(IF(Table25[[#This Row],[Contract End Date]]="99/99/9999","No End",IF(AND(MONTH(Table25[[#This Row],[Contract End Date]])&gt;6,MONTH(Table25[[#This Row],[Contract End Date]])&lt;=12),YEAR(Table25[[#This Row],[Contract End Date]])+1,YEAR(Table25[[#This Row],[Contract End Date]]))),"")</f>
        <v>2027</v>
      </c>
      <c r="N1912" s="111">
        <f>Table25[[#This Row],[FY Formula end]]</f>
        <v>2027</v>
      </c>
      <c r="O1912" s="112" t="str">
        <f>IF(Table25[[#This Row],[Year End]]="No End","No End","FY"&amp;" "&amp;Table25[[#This Row],[Year End]])</f>
        <v>FY 2027</v>
      </c>
      <c r="P1912" s="27"/>
      <c r="Q1912" s="104">
        <f>_xlfn.IFNA(IF($B1912="","",VLOOKUP($B1912,'SWC Towers'!$A:$Q,$Q$2,FALSE)),"")</f>
        <v>0.4</v>
      </c>
      <c r="R1912" s="106" t="str">
        <f>_xlfn.IFNA(IF($B1912="","",VLOOKUP($B1912,'SWC Towers'!$A:$Q,$R$2,FALSE)),"")</f>
        <v/>
      </c>
      <c r="S1912" s="106" t="str">
        <f>_xlfn.IFNA(IF($B1912="","",VLOOKUP($B1912,'SWC Towers'!$A:$Q,$S$2,FALSE)),"")</f>
        <v/>
      </c>
      <c r="T1912" s="106">
        <f>_xlfn.IFNA(IF($B1912="","",VLOOKUP($B1912,'SWC Towers'!$A:$Q,$T$2,FALSE)),"")</f>
        <v>0.05</v>
      </c>
      <c r="U1912" s="104" t="str">
        <f>_xlfn.IFNA(IF($B1912="","",VLOOKUP($B1912,'SWC Towers'!$A:$Q,$U$2,FALSE)),"")</f>
        <v/>
      </c>
      <c r="V1912" s="104" t="str">
        <f>_xlfn.IFNA(IF($B1912="","",VLOOKUP($B1912,'SWC Towers'!$A:$Q,$V$2,FALSE)),"")</f>
        <v/>
      </c>
      <c r="W1912" s="104">
        <f>_xlfn.IFNA(IF($B1912="","",VLOOKUP($B1912,'SWC Towers'!$A:$Q,$W$2,FALSE)),"")</f>
        <v>0.1</v>
      </c>
      <c r="X1912" s="104" t="str">
        <f>_xlfn.IFNA(IF($B1912="","",VLOOKUP($B1912,'SWC Towers'!$A:$Q,$X$2,FALSE)),"")</f>
        <v/>
      </c>
      <c r="Y1912" s="104">
        <f>_xlfn.IFNA(IF($B1912="","",VLOOKUP($B1912,'SWC Towers'!$A:$Q,$Y$2,FALSE)),"")</f>
        <v>0.05</v>
      </c>
      <c r="Z1912" s="104" t="str">
        <f>_xlfn.IFNA(IF($B1912="","",VLOOKUP($B1912,'SWC Towers'!$A:$Q,$Z$2,FALSE)),"")</f>
        <v/>
      </c>
      <c r="AA1912" s="104">
        <f>_xlfn.IFNA(IF($B1912="","",VLOOKUP($B1912,'SWC Towers'!$A:$Q,$AA$2,FALSE)),"")</f>
        <v>0.4</v>
      </c>
      <c r="AB1912" s="106" t="str">
        <f>_xlfn.IFNA(IF($B1912="","",VLOOKUP($B1912,'SWC Towers'!$A:$Q,$AB$2,FALSE)),"")</f>
        <v/>
      </c>
      <c r="AC1912" s="20">
        <f>SUM(Table25[[#This Row],[IT Tower: Application]:[Other/Non-IT ]])</f>
        <v>1</v>
      </c>
      <c r="AD1912" s="67"/>
      <c r="AE1912" s="67"/>
      <c r="AF1912" s="67"/>
      <c r="AG1912" s="67"/>
      <c r="AH1912" s="67"/>
      <c r="AI1912" s="67"/>
      <c r="AJ1912" s="67"/>
      <c r="AK1912" s="67"/>
      <c r="AL1912" s="67"/>
      <c r="AM1912" s="67"/>
      <c r="AN1912" s="67"/>
      <c r="AO1912" s="67"/>
      <c r="AP1912" s="67"/>
      <c r="AQ1912" s="67"/>
      <c r="AR1912" s="67"/>
      <c r="AS1912" s="67"/>
      <c r="AT1912" s="67"/>
      <c r="AU1912" s="67"/>
      <c r="AV1912" s="67"/>
      <c r="AW1912" s="67">
        <v>19128</v>
      </c>
      <c r="AX1912" s="67">
        <v>12327</v>
      </c>
      <c r="AY1912" s="67">
        <v>891067</v>
      </c>
      <c r="AZ1912" s="67">
        <v>267537</v>
      </c>
      <c r="BA1912" s="67">
        <v>259258</v>
      </c>
      <c r="BB1912" s="113">
        <v>483865</v>
      </c>
      <c r="BC1912" s="113">
        <v>516066</v>
      </c>
      <c r="BD1912" s="113"/>
      <c r="BE1912" s="113"/>
      <c r="BF1912" s="113"/>
      <c r="BG1912" s="113"/>
      <c r="BH1912" s="113"/>
      <c r="BI1912" s="113"/>
      <c r="BJ1912" s="113"/>
      <c r="BK1912" s="113"/>
      <c r="BL1912" s="113"/>
      <c r="BM1912" s="113"/>
      <c r="BN1912" s="113"/>
      <c r="BO1912" s="113"/>
      <c r="BP1912" s="113"/>
      <c r="BQ1912" s="113"/>
      <c r="BR1912" s="113"/>
      <c r="BS1912" s="113"/>
      <c r="BT1912" s="113"/>
      <c r="BU1912" s="113"/>
      <c r="BV1912" s="113"/>
      <c r="BW1912" s="113"/>
      <c r="BX1912" s="113"/>
      <c r="BY1912" s="113"/>
      <c r="BZ1912" s="113"/>
      <c r="CA1912" s="67"/>
      <c r="CB1912" s="113"/>
      <c r="CC1912" s="69">
        <f>SUM(Table25[[#This Row],[Contract Amount FY00]:[Contract Amount FY50]])</f>
        <v>2449248</v>
      </c>
      <c r="CD1912" s="114"/>
    </row>
    <row r="1913" spans="1:82" x14ac:dyDescent="0.25">
      <c r="A1913" s="122" t="s">
        <v>2027</v>
      </c>
      <c r="B1913" s="122" t="s">
        <v>278</v>
      </c>
      <c r="C1913" s="122" t="s">
        <v>3189</v>
      </c>
      <c r="E1913" s="26" t="str">
        <f>IFERROR(IF(VLOOKUP(Table25[[#This Row],[Contract No.]],Table3[#All],3,FALSE)="","No","Yes"),"")</f>
        <v>Yes</v>
      </c>
      <c r="F1913" s="107" t="str">
        <f>IFERROR(VLOOKUP(Table25[[#This Row],[Contract No.]],Table3[#All],3,FALSE),"")</f>
        <v>NASPO</v>
      </c>
      <c r="G1913" s="107" t="str">
        <f>IFERROR(IF(Table25[[#This Row],[Cooperative Purchase
(Yes/No)]]="Yes","Yes",IF(VLOOKUP(Table25[[#This Row],[Contract No.]],Table3[#All],1,FALSE)=Table25[[#This Row],[Contract No.]],"Yes","No")),"No")</f>
        <v>Yes</v>
      </c>
      <c r="H1913" s="51">
        <f>IFERROR(VLOOKUP(Table25[[#This Row],[Contract No.]],Table3[#All],4,FALSE),"")</f>
        <v>42917</v>
      </c>
      <c r="I1913" s="28">
        <f>IFERROR(IF(AND(MONTH(Table25[[#This Row],[Contract Start Date]])&gt;6,MONTH(Table25[[#This Row],[Contract Start Date]])&lt;=12),YEAR(Table25[[#This Row],[Contract Start Date]])+1,YEAR(Table25[[#This Row],[Contract Start Date]])),"")</f>
        <v>2018</v>
      </c>
      <c r="J1913" s="108">
        <f>Table25[[#This Row],[FY Formula start]]</f>
        <v>2018</v>
      </c>
      <c r="K1913" s="59" t="str">
        <f>"FY"&amp;" "&amp;Table25[[#This Row],[Year Start]]</f>
        <v>FY 2018</v>
      </c>
      <c r="L1913" s="109">
        <f>IFERROR(VLOOKUP(Table25[[#This Row],[Contract No.]],Table3[#All],5,FALSE),"")</f>
        <v>46280</v>
      </c>
      <c r="M1913" s="110">
        <f>IFERROR(IF(Table25[[#This Row],[Contract End Date]]="99/99/9999","No End",IF(AND(MONTH(Table25[[#This Row],[Contract End Date]])&gt;6,MONTH(Table25[[#This Row],[Contract End Date]])&lt;=12),YEAR(Table25[[#This Row],[Contract End Date]])+1,YEAR(Table25[[#This Row],[Contract End Date]]))),"")</f>
        <v>2027</v>
      </c>
      <c r="N1913" s="111">
        <f>Table25[[#This Row],[FY Formula end]]</f>
        <v>2027</v>
      </c>
      <c r="O1913" s="112" t="str">
        <f>IF(Table25[[#This Row],[Year End]]="No End","No End","FY"&amp;" "&amp;Table25[[#This Row],[Year End]])</f>
        <v>FY 2027</v>
      </c>
      <c r="P1913" s="27"/>
      <c r="Q1913" s="104">
        <f>_xlfn.IFNA(IF($B1913="","",VLOOKUP($B1913,'SWC Towers'!$A:$Q,$Q$2,FALSE)),"")</f>
        <v>0.4</v>
      </c>
      <c r="R1913" s="106" t="str">
        <f>_xlfn.IFNA(IF($B1913="","",VLOOKUP($B1913,'SWC Towers'!$A:$Q,$R$2,FALSE)),"")</f>
        <v/>
      </c>
      <c r="S1913" s="106" t="str">
        <f>_xlfn.IFNA(IF($B1913="","",VLOOKUP($B1913,'SWC Towers'!$A:$Q,$S$2,FALSE)),"")</f>
        <v/>
      </c>
      <c r="T1913" s="106">
        <f>_xlfn.IFNA(IF($B1913="","",VLOOKUP($B1913,'SWC Towers'!$A:$Q,$T$2,FALSE)),"")</f>
        <v>0.05</v>
      </c>
      <c r="U1913" s="104" t="str">
        <f>_xlfn.IFNA(IF($B1913="","",VLOOKUP($B1913,'SWC Towers'!$A:$Q,$U$2,FALSE)),"")</f>
        <v/>
      </c>
      <c r="V1913" s="104" t="str">
        <f>_xlfn.IFNA(IF($B1913="","",VLOOKUP($B1913,'SWC Towers'!$A:$Q,$V$2,FALSE)),"")</f>
        <v/>
      </c>
      <c r="W1913" s="104">
        <f>_xlfn.IFNA(IF($B1913="","",VLOOKUP($B1913,'SWC Towers'!$A:$Q,$W$2,FALSE)),"")</f>
        <v>0.1</v>
      </c>
      <c r="X1913" s="104" t="str">
        <f>_xlfn.IFNA(IF($B1913="","",VLOOKUP($B1913,'SWC Towers'!$A:$Q,$X$2,FALSE)),"")</f>
        <v/>
      </c>
      <c r="Y1913" s="104">
        <f>_xlfn.IFNA(IF($B1913="","",VLOOKUP($B1913,'SWC Towers'!$A:$Q,$Y$2,FALSE)),"")</f>
        <v>0.05</v>
      </c>
      <c r="Z1913" s="104" t="str">
        <f>_xlfn.IFNA(IF($B1913="","",VLOOKUP($B1913,'SWC Towers'!$A:$Q,$Z$2,FALSE)),"")</f>
        <v/>
      </c>
      <c r="AA1913" s="104">
        <f>_xlfn.IFNA(IF($B1913="","",VLOOKUP($B1913,'SWC Towers'!$A:$Q,$AA$2,FALSE)),"")</f>
        <v>0.4</v>
      </c>
      <c r="AB1913" s="106" t="str">
        <f>_xlfn.IFNA(IF($B1913="","",VLOOKUP($B1913,'SWC Towers'!$A:$Q,$AB$2,FALSE)),"")</f>
        <v/>
      </c>
      <c r="AC1913" s="20">
        <f>SUM(Table25[[#This Row],[IT Tower: Application]:[Other/Non-IT ]])</f>
        <v>1</v>
      </c>
      <c r="AD1913" s="67"/>
      <c r="AE1913" s="67"/>
      <c r="AF1913" s="67"/>
      <c r="AG1913" s="67"/>
      <c r="AH1913" s="67"/>
      <c r="AI1913" s="67"/>
      <c r="AJ1913" s="67"/>
      <c r="AK1913" s="67"/>
      <c r="AL1913" s="67"/>
      <c r="AM1913" s="67"/>
      <c r="AN1913" s="67"/>
      <c r="AO1913" s="67"/>
      <c r="AP1913" s="67"/>
      <c r="AQ1913" s="67"/>
      <c r="AR1913" s="67"/>
      <c r="AS1913" s="67"/>
      <c r="AT1913" s="67"/>
      <c r="AU1913" s="67"/>
      <c r="AV1913" s="67">
        <v>3423</v>
      </c>
      <c r="AW1913" s="67">
        <v>4103</v>
      </c>
      <c r="AX1913" s="67">
        <v>4474</v>
      </c>
      <c r="AY1913" s="67">
        <v>3759</v>
      </c>
      <c r="AZ1913" s="67">
        <v>4367</v>
      </c>
      <c r="BA1913" s="67">
        <v>2767</v>
      </c>
      <c r="BB1913" s="113">
        <v>0</v>
      </c>
      <c r="BC1913" s="113"/>
      <c r="BD1913" s="113"/>
      <c r="BE1913" s="113"/>
      <c r="BF1913" s="113"/>
      <c r="BG1913" s="113"/>
      <c r="BH1913" s="113"/>
      <c r="BI1913" s="113"/>
      <c r="BJ1913" s="113"/>
      <c r="BK1913" s="113"/>
      <c r="BL1913" s="113"/>
      <c r="BM1913" s="113"/>
      <c r="BN1913" s="113"/>
      <c r="BO1913" s="113"/>
      <c r="BP1913" s="113"/>
      <c r="BQ1913" s="113"/>
      <c r="BR1913" s="113"/>
      <c r="BS1913" s="113"/>
      <c r="BT1913" s="113"/>
      <c r="BU1913" s="113"/>
      <c r="BV1913" s="113"/>
      <c r="BW1913" s="113"/>
      <c r="BX1913" s="113"/>
      <c r="BY1913" s="113"/>
      <c r="BZ1913" s="113"/>
      <c r="CA1913" s="67"/>
      <c r="CB1913" s="113"/>
      <c r="CC1913" s="69">
        <f>SUM(Table25[[#This Row],[Contract Amount FY00]:[Contract Amount FY50]])</f>
        <v>22893</v>
      </c>
      <c r="CD1913" s="114"/>
    </row>
    <row r="1914" spans="1:82" x14ac:dyDescent="0.25">
      <c r="A1914" s="122" t="s">
        <v>2027</v>
      </c>
      <c r="B1914" s="122" t="s">
        <v>2244</v>
      </c>
      <c r="C1914" s="122" t="s">
        <v>373</v>
      </c>
      <c r="E1914" s="26" t="str">
        <f>IFERROR(IF(VLOOKUP(Table25[[#This Row],[Contract No.]],Table3[#All],3,FALSE)="","No","Yes"),"")</f>
        <v>No</v>
      </c>
      <c r="F1914" s="107" t="str">
        <f>IFERROR(VLOOKUP(Table25[[#This Row],[Contract No.]],Table3[#All],3,FALSE),"")</f>
        <v/>
      </c>
      <c r="G1914" s="107" t="str">
        <f>IFERROR(IF(Table25[[#This Row],[Cooperative Purchase
(Yes/No)]]="Yes","Yes",IF(VLOOKUP(Table25[[#This Row],[Contract No.]],Table3[#All],1,FALSE)=Table25[[#This Row],[Contract No.]],"Yes","No")),"No")</f>
        <v>Yes</v>
      </c>
      <c r="H1914" s="51">
        <f>IFERROR(VLOOKUP(Table25[[#This Row],[Contract No.]],Table3[#All],4,FALSE),"")</f>
        <v>44512</v>
      </c>
      <c r="I1914" s="28">
        <f>IFERROR(IF(AND(MONTH(Table25[[#This Row],[Contract Start Date]])&gt;6,MONTH(Table25[[#This Row],[Contract Start Date]])&lt;=12),YEAR(Table25[[#This Row],[Contract Start Date]])+1,YEAR(Table25[[#This Row],[Contract Start Date]])),"")</f>
        <v>2022</v>
      </c>
      <c r="J1914" s="108">
        <f>Table25[[#This Row],[FY Formula start]]</f>
        <v>2022</v>
      </c>
      <c r="K1914" s="59" t="str">
        <f>"FY"&amp;" "&amp;Table25[[#This Row],[Year Start]]</f>
        <v>FY 2022</v>
      </c>
      <c r="L1914" s="109">
        <f>IFERROR(VLOOKUP(Table25[[#This Row],[Contract No.]],Table3[#All],5,FALSE),"")</f>
        <v>46702</v>
      </c>
      <c r="M1914" s="110">
        <f>IFERROR(IF(Table25[[#This Row],[Contract End Date]]="99/99/9999","No End",IF(AND(MONTH(Table25[[#This Row],[Contract End Date]])&gt;6,MONTH(Table25[[#This Row],[Contract End Date]])&lt;=12),YEAR(Table25[[#This Row],[Contract End Date]])+1,YEAR(Table25[[#This Row],[Contract End Date]]))),"")</f>
        <v>2028</v>
      </c>
      <c r="N1914" s="111">
        <f>Table25[[#This Row],[FY Formula end]]</f>
        <v>2028</v>
      </c>
      <c r="O1914" s="112" t="str">
        <f>IF(Table25[[#This Row],[Year End]]="No End","No End","FY"&amp;" "&amp;Table25[[#This Row],[Year End]])</f>
        <v>FY 2028</v>
      </c>
      <c r="P1914" s="27"/>
      <c r="Q1914" s="104" t="str">
        <f>_xlfn.IFNA(IF($B1914="","",VLOOKUP($B1914,'SWC Towers'!$A:$Q,$Q$2,FALSE)),"")</f>
        <v/>
      </c>
      <c r="R1914" s="106" t="str">
        <f>_xlfn.IFNA(IF($B1914="","",VLOOKUP($B1914,'SWC Towers'!$A:$Q,$R$2,FALSE)),"")</f>
        <v/>
      </c>
      <c r="S1914" s="106" t="str">
        <f>_xlfn.IFNA(IF($B1914="","",VLOOKUP($B1914,'SWC Towers'!$A:$Q,$S$2,FALSE)),"")</f>
        <v/>
      </c>
      <c r="T1914" s="106">
        <f>_xlfn.IFNA(IF($B1914="","",VLOOKUP($B1914,'SWC Towers'!$A:$Q,$T$2,FALSE)),"")</f>
        <v>0.5</v>
      </c>
      <c r="U1914" s="104" t="str">
        <f>_xlfn.IFNA(IF($B1914="","",VLOOKUP($B1914,'SWC Towers'!$A:$Q,$U$2,FALSE)),"")</f>
        <v/>
      </c>
      <c r="V1914" s="104" t="str">
        <f>_xlfn.IFNA(IF($B1914="","",VLOOKUP($B1914,'SWC Towers'!$A:$Q,$V$2,FALSE)),"")</f>
        <v/>
      </c>
      <c r="W1914" s="104">
        <f>_xlfn.IFNA(IF($B1914="","",VLOOKUP($B1914,'SWC Towers'!$A:$Q,$W$2,FALSE)),"")</f>
        <v>0.5</v>
      </c>
      <c r="X1914" s="104" t="str">
        <f>_xlfn.IFNA(IF($B1914="","",VLOOKUP($B1914,'SWC Towers'!$A:$Q,$X$2,FALSE)),"")</f>
        <v/>
      </c>
      <c r="Y1914" s="104" t="str">
        <f>_xlfn.IFNA(IF($B1914="","",VLOOKUP($B1914,'SWC Towers'!$A:$Q,$Y$2,FALSE)),"")</f>
        <v/>
      </c>
      <c r="Z1914" s="104" t="str">
        <f>_xlfn.IFNA(IF($B1914="","",VLOOKUP($B1914,'SWC Towers'!$A:$Q,$Z$2,FALSE)),"")</f>
        <v/>
      </c>
      <c r="AA1914" s="104" t="str">
        <f>_xlfn.IFNA(IF($B1914="","",VLOOKUP($B1914,'SWC Towers'!$A:$Q,$AA$2,FALSE)),"")</f>
        <v/>
      </c>
      <c r="AB1914" s="106" t="str">
        <f>_xlfn.IFNA(IF($B1914="","",VLOOKUP($B1914,'SWC Towers'!$A:$Q,$AB$2,FALSE)),"")</f>
        <v/>
      </c>
      <c r="AC1914" s="20">
        <f>SUM(Table25[[#This Row],[IT Tower: Application]:[Other/Non-IT ]])</f>
        <v>1</v>
      </c>
      <c r="AD1914" s="67"/>
      <c r="AE1914" s="67"/>
      <c r="AF1914" s="67"/>
      <c r="AG1914" s="67"/>
      <c r="AH1914" s="67"/>
      <c r="AI1914" s="67"/>
      <c r="AJ1914" s="67"/>
      <c r="AK1914" s="67"/>
      <c r="AL1914" s="67"/>
      <c r="AM1914" s="67"/>
      <c r="AN1914" s="67"/>
      <c r="AO1914" s="67"/>
      <c r="AP1914" s="67"/>
      <c r="AQ1914" s="67"/>
      <c r="AR1914" s="67"/>
      <c r="AS1914" s="67"/>
      <c r="AT1914" s="67"/>
      <c r="AU1914" s="67"/>
      <c r="AV1914" s="67"/>
      <c r="AW1914" s="67"/>
      <c r="AX1914" s="67"/>
      <c r="AY1914" s="67"/>
      <c r="AZ1914" s="67">
        <v>69877</v>
      </c>
      <c r="BA1914" s="67">
        <v>265241</v>
      </c>
      <c r="BB1914" s="113">
        <v>177139</v>
      </c>
      <c r="BC1914" s="113">
        <v>72762</v>
      </c>
      <c r="BD1914" s="113"/>
      <c r="BE1914" s="113"/>
      <c r="BF1914" s="113"/>
      <c r="BG1914" s="113"/>
      <c r="BH1914" s="113"/>
      <c r="BI1914" s="113"/>
      <c r="BJ1914" s="113"/>
      <c r="BK1914" s="113"/>
      <c r="BL1914" s="113"/>
      <c r="BM1914" s="113"/>
      <c r="BN1914" s="113"/>
      <c r="BO1914" s="113"/>
      <c r="BP1914" s="113"/>
      <c r="BQ1914" s="113"/>
      <c r="BR1914" s="113"/>
      <c r="BS1914" s="113"/>
      <c r="BT1914" s="113"/>
      <c r="BU1914" s="113"/>
      <c r="BV1914" s="113"/>
      <c r="BW1914" s="113"/>
      <c r="BX1914" s="113"/>
      <c r="BY1914" s="113"/>
      <c r="BZ1914" s="113"/>
      <c r="CA1914" s="67"/>
      <c r="CB1914" s="113"/>
      <c r="CC1914" s="69">
        <f>SUM(Table25[[#This Row],[Contract Amount FY00]:[Contract Amount FY50]])</f>
        <v>585019</v>
      </c>
      <c r="CD1914" s="114"/>
    </row>
    <row r="1915" spans="1:82" x14ac:dyDescent="0.25">
      <c r="A1915" s="122" t="s">
        <v>2027</v>
      </c>
      <c r="B1915" s="122" t="s">
        <v>2244</v>
      </c>
      <c r="C1915" s="122" t="s">
        <v>813</v>
      </c>
      <c r="E1915" s="26" t="str">
        <f>IFERROR(IF(VLOOKUP(Table25[[#This Row],[Contract No.]],Table3[#All],3,FALSE)="","No","Yes"),"")</f>
        <v>No</v>
      </c>
      <c r="F1915" s="107" t="str">
        <f>IFERROR(VLOOKUP(Table25[[#This Row],[Contract No.]],Table3[#All],3,FALSE),"")</f>
        <v/>
      </c>
      <c r="G1915" s="107" t="str">
        <f>IFERROR(IF(Table25[[#This Row],[Cooperative Purchase
(Yes/No)]]="Yes","Yes",IF(VLOOKUP(Table25[[#This Row],[Contract No.]],Table3[#All],1,FALSE)=Table25[[#This Row],[Contract No.]],"Yes","No")),"No")</f>
        <v>Yes</v>
      </c>
      <c r="H1915" s="51">
        <f>IFERROR(VLOOKUP(Table25[[#This Row],[Contract No.]],Table3[#All],4,FALSE),"")</f>
        <v>44512</v>
      </c>
      <c r="I1915" s="28">
        <f>IFERROR(IF(AND(MONTH(Table25[[#This Row],[Contract Start Date]])&gt;6,MONTH(Table25[[#This Row],[Contract Start Date]])&lt;=12),YEAR(Table25[[#This Row],[Contract Start Date]])+1,YEAR(Table25[[#This Row],[Contract Start Date]])),"")</f>
        <v>2022</v>
      </c>
      <c r="J1915" s="108">
        <f>Table25[[#This Row],[FY Formula start]]</f>
        <v>2022</v>
      </c>
      <c r="K1915" s="59" t="str">
        <f>"FY"&amp;" "&amp;Table25[[#This Row],[Year Start]]</f>
        <v>FY 2022</v>
      </c>
      <c r="L1915" s="109">
        <f>IFERROR(VLOOKUP(Table25[[#This Row],[Contract No.]],Table3[#All],5,FALSE),"")</f>
        <v>46702</v>
      </c>
      <c r="M1915" s="110">
        <f>IFERROR(IF(Table25[[#This Row],[Contract End Date]]="99/99/9999","No End",IF(AND(MONTH(Table25[[#This Row],[Contract End Date]])&gt;6,MONTH(Table25[[#This Row],[Contract End Date]])&lt;=12),YEAR(Table25[[#This Row],[Contract End Date]])+1,YEAR(Table25[[#This Row],[Contract End Date]]))),"")</f>
        <v>2028</v>
      </c>
      <c r="N1915" s="111">
        <f>Table25[[#This Row],[FY Formula end]]</f>
        <v>2028</v>
      </c>
      <c r="O1915" s="112" t="str">
        <f>IF(Table25[[#This Row],[Year End]]="No End","No End","FY"&amp;" "&amp;Table25[[#This Row],[Year End]])</f>
        <v>FY 2028</v>
      </c>
      <c r="P1915" s="27"/>
      <c r="Q1915" s="104" t="str">
        <f>_xlfn.IFNA(IF($B1915="","",VLOOKUP($B1915,'SWC Towers'!$A:$Q,$Q$2,FALSE)),"")</f>
        <v/>
      </c>
      <c r="R1915" s="106" t="str">
        <f>_xlfn.IFNA(IF($B1915="","",VLOOKUP($B1915,'SWC Towers'!$A:$Q,$R$2,FALSE)),"")</f>
        <v/>
      </c>
      <c r="S1915" s="106" t="str">
        <f>_xlfn.IFNA(IF($B1915="","",VLOOKUP($B1915,'SWC Towers'!$A:$Q,$S$2,FALSE)),"")</f>
        <v/>
      </c>
      <c r="T1915" s="106">
        <f>_xlfn.IFNA(IF($B1915="","",VLOOKUP($B1915,'SWC Towers'!$A:$Q,$T$2,FALSE)),"")</f>
        <v>0.5</v>
      </c>
      <c r="U1915" s="104" t="str">
        <f>_xlfn.IFNA(IF($B1915="","",VLOOKUP($B1915,'SWC Towers'!$A:$Q,$U$2,FALSE)),"")</f>
        <v/>
      </c>
      <c r="V1915" s="104" t="str">
        <f>_xlfn.IFNA(IF($B1915="","",VLOOKUP($B1915,'SWC Towers'!$A:$Q,$V$2,FALSE)),"")</f>
        <v/>
      </c>
      <c r="W1915" s="104">
        <f>_xlfn.IFNA(IF($B1915="","",VLOOKUP($B1915,'SWC Towers'!$A:$Q,$W$2,FALSE)),"")</f>
        <v>0.5</v>
      </c>
      <c r="X1915" s="104" t="str">
        <f>_xlfn.IFNA(IF($B1915="","",VLOOKUP($B1915,'SWC Towers'!$A:$Q,$X$2,FALSE)),"")</f>
        <v/>
      </c>
      <c r="Y1915" s="104" t="str">
        <f>_xlfn.IFNA(IF($B1915="","",VLOOKUP($B1915,'SWC Towers'!$A:$Q,$Y$2,FALSE)),"")</f>
        <v/>
      </c>
      <c r="Z1915" s="104" t="str">
        <f>_xlfn.IFNA(IF($B1915="","",VLOOKUP($B1915,'SWC Towers'!$A:$Q,$Z$2,FALSE)),"")</f>
        <v/>
      </c>
      <c r="AA1915" s="104" t="str">
        <f>_xlfn.IFNA(IF($B1915="","",VLOOKUP($B1915,'SWC Towers'!$A:$Q,$AA$2,FALSE)),"")</f>
        <v/>
      </c>
      <c r="AB1915" s="106" t="str">
        <f>_xlfn.IFNA(IF($B1915="","",VLOOKUP($B1915,'SWC Towers'!$A:$Q,$AB$2,FALSE)),"")</f>
        <v/>
      </c>
      <c r="AC1915" s="20">
        <f>SUM(Table25[[#This Row],[IT Tower: Application]:[Other/Non-IT ]])</f>
        <v>1</v>
      </c>
      <c r="AD1915" s="67"/>
      <c r="AE1915" s="67"/>
      <c r="AF1915" s="67"/>
      <c r="AG1915" s="67"/>
      <c r="AH1915" s="67"/>
      <c r="AI1915" s="67"/>
      <c r="AJ1915" s="67"/>
      <c r="AK1915" s="67"/>
      <c r="AL1915" s="67"/>
      <c r="AM1915" s="67"/>
      <c r="AN1915" s="67"/>
      <c r="AO1915" s="67"/>
      <c r="AP1915" s="67"/>
      <c r="AQ1915" s="67"/>
      <c r="AR1915" s="67"/>
      <c r="AS1915" s="67"/>
      <c r="AT1915" s="67"/>
      <c r="AU1915" s="67"/>
      <c r="AV1915" s="67"/>
      <c r="AW1915" s="67"/>
      <c r="AX1915" s="67"/>
      <c r="AY1915" s="67">
        <v>0</v>
      </c>
      <c r="AZ1915" s="67">
        <v>17010</v>
      </c>
      <c r="BA1915" s="67">
        <v>7560</v>
      </c>
      <c r="BB1915" s="113"/>
      <c r="BC1915" s="113"/>
      <c r="BD1915" s="113"/>
      <c r="BE1915" s="113"/>
      <c r="BF1915" s="113"/>
      <c r="BG1915" s="113"/>
      <c r="BH1915" s="113"/>
      <c r="BI1915" s="113"/>
      <c r="BJ1915" s="113"/>
      <c r="BK1915" s="113"/>
      <c r="BL1915" s="113"/>
      <c r="BM1915" s="113"/>
      <c r="BN1915" s="113"/>
      <c r="BO1915" s="113"/>
      <c r="BP1915" s="113"/>
      <c r="BQ1915" s="113"/>
      <c r="BR1915" s="113"/>
      <c r="BS1915" s="113"/>
      <c r="BT1915" s="113"/>
      <c r="BU1915" s="113"/>
      <c r="BV1915" s="113"/>
      <c r="BW1915" s="113"/>
      <c r="BX1915" s="113"/>
      <c r="BY1915" s="113"/>
      <c r="BZ1915" s="113"/>
      <c r="CA1915" s="67"/>
      <c r="CB1915" s="113"/>
      <c r="CC1915" s="69">
        <f>SUM(Table25[[#This Row],[Contract Amount FY00]:[Contract Amount FY50]])</f>
        <v>24570</v>
      </c>
      <c r="CD1915" s="114"/>
    </row>
    <row r="1916" spans="1:82" x14ac:dyDescent="0.25">
      <c r="A1916" s="122" t="s">
        <v>2027</v>
      </c>
      <c r="B1916" s="122" t="s">
        <v>2244</v>
      </c>
      <c r="C1916" s="122" t="s">
        <v>692</v>
      </c>
      <c r="E1916" s="26" t="str">
        <f>IFERROR(IF(VLOOKUP(Table25[[#This Row],[Contract No.]],Table3[#All],3,FALSE)="","No","Yes"),"")</f>
        <v>No</v>
      </c>
      <c r="F1916" s="107" t="str">
        <f>IFERROR(VLOOKUP(Table25[[#This Row],[Contract No.]],Table3[#All],3,FALSE),"")</f>
        <v/>
      </c>
      <c r="G1916" s="107" t="str">
        <f>IFERROR(IF(Table25[[#This Row],[Cooperative Purchase
(Yes/No)]]="Yes","Yes",IF(VLOOKUP(Table25[[#This Row],[Contract No.]],Table3[#All],1,FALSE)=Table25[[#This Row],[Contract No.]],"Yes","No")),"No")</f>
        <v>Yes</v>
      </c>
      <c r="H1916" s="51">
        <f>IFERROR(VLOOKUP(Table25[[#This Row],[Contract No.]],Table3[#All],4,FALSE),"")</f>
        <v>44512</v>
      </c>
      <c r="I1916" s="28">
        <f>IFERROR(IF(AND(MONTH(Table25[[#This Row],[Contract Start Date]])&gt;6,MONTH(Table25[[#This Row],[Contract Start Date]])&lt;=12),YEAR(Table25[[#This Row],[Contract Start Date]])+1,YEAR(Table25[[#This Row],[Contract Start Date]])),"")</f>
        <v>2022</v>
      </c>
      <c r="J1916" s="108">
        <f>Table25[[#This Row],[FY Formula start]]</f>
        <v>2022</v>
      </c>
      <c r="K1916" s="59" t="str">
        <f>"FY"&amp;" "&amp;Table25[[#This Row],[Year Start]]</f>
        <v>FY 2022</v>
      </c>
      <c r="L1916" s="109">
        <f>IFERROR(VLOOKUP(Table25[[#This Row],[Contract No.]],Table3[#All],5,FALSE),"")</f>
        <v>46702</v>
      </c>
      <c r="M1916" s="110">
        <f>IFERROR(IF(Table25[[#This Row],[Contract End Date]]="99/99/9999","No End",IF(AND(MONTH(Table25[[#This Row],[Contract End Date]])&gt;6,MONTH(Table25[[#This Row],[Contract End Date]])&lt;=12),YEAR(Table25[[#This Row],[Contract End Date]])+1,YEAR(Table25[[#This Row],[Contract End Date]]))),"")</f>
        <v>2028</v>
      </c>
      <c r="N1916" s="111">
        <f>Table25[[#This Row],[FY Formula end]]</f>
        <v>2028</v>
      </c>
      <c r="O1916" s="112" t="str">
        <f>IF(Table25[[#This Row],[Year End]]="No End","No End","FY"&amp;" "&amp;Table25[[#This Row],[Year End]])</f>
        <v>FY 2028</v>
      </c>
      <c r="P1916" s="27"/>
      <c r="Q1916" s="104" t="str">
        <f>_xlfn.IFNA(IF($B1916="","",VLOOKUP($B1916,'SWC Towers'!$A:$Q,$Q$2,FALSE)),"")</f>
        <v/>
      </c>
      <c r="R1916" s="106" t="str">
        <f>_xlfn.IFNA(IF($B1916="","",VLOOKUP($B1916,'SWC Towers'!$A:$Q,$R$2,FALSE)),"")</f>
        <v/>
      </c>
      <c r="S1916" s="106" t="str">
        <f>_xlfn.IFNA(IF($B1916="","",VLOOKUP($B1916,'SWC Towers'!$A:$Q,$S$2,FALSE)),"")</f>
        <v/>
      </c>
      <c r="T1916" s="106">
        <f>_xlfn.IFNA(IF($B1916="","",VLOOKUP($B1916,'SWC Towers'!$A:$Q,$T$2,FALSE)),"")</f>
        <v>0.5</v>
      </c>
      <c r="U1916" s="104" t="str">
        <f>_xlfn.IFNA(IF($B1916="","",VLOOKUP($B1916,'SWC Towers'!$A:$Q,$U$2,FALSE)),"")</f>
        <v/>
      </c>
      <c r="V1916" s="104" t="str">
        <f>_xlfn.IFNA(IF($B1916="","",VLOOKUP($B1916,'SWC Towers'!$A:$Q,$V$2,FALSE)),"")</f>
        <v/>
      </c>
      <c r="W1916" s="104">
        <f>_xlfn.IFNA(IF($B1916="","",VLOOKUP($B1916,'SWC Towers'!$A:$Q,$W$2,FALSE)),"")</f>
        <v>0.5</v>
      </c>
      <c r="X1916" s="104" t="str">
        <f>_xlfn.IFNA(IF($B1916="","",VLOOKUP($B1916,'SWC Towers'!$A:$Q,$X$2,FALSE)),"")</f>
        <v/>
      </c>
      <c r="Y1916" s="104" t="str">
        <f>_xlfn.IFNA(IF($B1916="","",VLOOKUP($B1916,'SWC Towers'!$A:$Q,$Y$2,FALSE)),"")</f>
        <v/>
      </c>
      <c r="Z1916" s="104" t="str">
        <f>_xlfn.IFNA(IF($B1916="","",VLOOKUP($B1916,'SWC Towers'!$A:$Q,$Z$2,FALSE)),"")</f>
        <v/>
      </c>
      <c r="AA1916" s="104" t="str">
        <f>_xlfn.IFNA(IF($B1916="","",VLOOKUP($B1916,'SWC Towers'!$A:$Q,$AA$2,FALSE)),"")</f>
        <v/>
      </c>
      <c r="AB1916" s="106" t="str">
        <f>_xlfn.IFNA(IF($B1916="","",VLOOKUP($B1916,'SWC Towers'!$A:$Q,$AB$2,FALSE)),"")</f>
        <v/>
      </c>
      <c r="AC1916" s="20">
        <f>SUM(Table25[[#This Row],[IT Tower: Application]:[Other/Non-IT ]])</f>
        <v>1</v>
      </c>
      <c r="AD1916" s="67"/>
      <c r="AE1916" s="67"/>
      <c r="AF1916" s="67"/>
      <c r="AG1916" s="67"/>
      <c r="AH1916" s="67"/>
      <c r="AI1916" s="67"/>
      <c r="AJ1916" s="67"/>
      <c r="AK1916" s="67"/>
      <c r="AL1916" s="67"/>
      <c r="AM1916" s="67"/>
      <c r="AN1916" s="67"/>
      <c r="AO1916" s="67"/>
      <c r="AP1916" s="67"/>
      <c r="AQ1916" s="67"/>
      <c r="AR1916" s="67"/>
      <c r="AS1916" s="67"/>
      <c r="AT1916" s="67"/>
      <c r="AU1916" s="67"/>
      <c r="AV1916" s="67"/>
      <c r="AW1916" s="67"/>
      <c r="AX1916" s="67"/>
      <c r="AY1916" s="67"/>
      <c r="AZ1916" s="67"/>
      <c r="BA1916" s="67"/>
      <c r="BB1916" s="113"/>
      <c r="BC1916" s="113">
        <v>4737</v>
      </c>
      <c r="BD1916" s="113"/>
      <c r="BE1916" s="113"/>
      <c r="BF1916" s="113"/>
      <c r="BG1916" s="113"/>
      <c r="BH1916" s="113"/>
      <c r="BI1916" s="113"/>
      <c r="BJ1916" s="113"/>
      <c r="BK1916" s="113"/>
      <c r="BL1916" s="113"/>
      <c r="BM1916" s="113"/>
      <c r="BN1916" s="113"/>
      <c r="BO1916" s="113"/>
      <c r="BP1916" s="113"/>
      <c r="BQ1916" s="113"/>
      <c r="BR1916" s="113"/>
      <c r="BS1916" s="113"/>
      <c r="BT1916" s="113"/>
      <c r="BU1916" s="113"/>
      <c r="BV1916" s="113"/>
      <c r="BW1916" s="113"/>
      <c r="BX1916" s="113"/>
      <c r="BY1916" s="113"/>
      <c r="BZ1916" s="113"/>
      <c r="CA1916" s="67"/>
      <c r="CB1916" s="113"/>
      <c r="CC1916" s="69">
        <f>SUM(Table25[[#This Row],[Contract Amount FY00]:[Contract Amount FY50]])</f>
        <v>4737</v>
      </c>
      <c r="CD1916" s="114"/>
    </row>
    <row r="1917" spans="1:82" x14ac:dyDescent="0.25">
      <c r="A1917" s="122" t="s">
        <v>2027</v>
      </c>
      <c r="B1917" s="122" t="s">
        <v>2057</v>
      </c>
      <c r="C1917" s="122" t="s">
        <v>3190</v>
      </c>
      <c r="E1917" s="26" t="str">
        <f>IFERROR(IF(VLOOKUP(Table25[[#This Row],[Contract No.]],Table3[#All],3,FALSE)="","No","Yes"),"")</f>
        <v>Yes</v>
      </c>
      <c r="F1917" s="107" t="str">
        <f>IFERROR(VLOOKUP(Table25[[#This Row],[Contract No.]],Table3[#All],3,FALSE),"")</f>
        <v>NASPO</v>
      </c>
      <c r="G1917" s="107" t="str">
        <f>IFERROR(IF(Table25[[#This Row],[Cooperative Purchase
(Yes/No)]]="Yes","Yes",IF(VLOOKUP(Table25[[#This Row],[Contract No.]],Table3[#All],1,FALSE)=Table25[[#This Row],[Contract No.]],"Yes","No")),"No")</f>
        <v>Yes</v>
      </c>
      <c r="H1917" s="51">
        <f>IFERROR(VLOOKUP(Table25[[#This Row],[Contract No.]],Table3[#All],4,FALSE),"")</f>
        <v>43983</v>
      </c>
      <c r="I1917" s="28">
        <f>IFERROR(IF(AND(MONTH(Table25[[#This Row],[Contract Start Date]])&gt;6,MONTH(Table25[[#This Row],[Contract Start Date]])&lt;=12),YEAR(Table25[[#This Row],[Contract Start Date]])+1,YEAR(Table25[[#This Row],[Contract Start Date]])),"")</f>
        <v>2020</v>
      </c>
      <c r="J1917" s="108">
        <f>Table25[[#This Row],[FY Formula start]]</f>
        <v>2020</v>
      </c>
      <c r="K1917" s="59" t="str">
        <f>"FY"&amp;" "&amp;Table25[[#This Row],[Year Start]]</f>
        <v>FY 2020</v>
      </c>
      <c r="L1917" s="109">
        <f>IFERROR(VLOOKUP(Table25[[#This Row],[Contract No.]],Table3[#All],5,FALSE),"")</f>
        <v>46295</v>
      </c>
      <c r="M1917" s="110">
        <f>IFERROR(IF(Table25[[#This Row],[Contract End Date]]="99/99/9999","No End",IF(AND(MONTH(Table25[[#This Row],[Contract End Date]])&gt;6,MONTH(Table25[[#This Row],[Contract End Date]])&lt;=12),YEAR(Table25[[#This Row],[Contract End Date]])+1,YEAR(Table25[[#This Row],[Contract End Date]]))),"")</f>
        <v>2027</v>
      </c>
      <c r="N1917" s="111">
        <f>Table25[[#This Row],[FY Formula end]]</f>
        <v>2027</v>
      </c>
      <c r="O1917" s="112" t="str">
        <f>IF(Table25[[#This Row],[Year End]]="No End","No End","FY"&amp;" "&amp;Table25[[#This Row],[Year End]])</f>
        <v>FY 2027</v>
      </c>
      <c r="P1917" s="27"/>
      <c r="Q1917" s="104">
        <f>_xlfn.IFNA(IF($B1917="","",VLOOKUP($B1917,'SWC Towers'!$A:$Q,$Q$2,FALSE)),"")</f>
        <v>0.1</v>
      </c>
      <c r="R1917" s="106">
        <f>_xlfn.IFNA(IF($B1917="","",VLOOKUP($B1917,'SWC Towers'!$A:$Q,$R$2,FALSE)),"")</f>
        <v>0.1</v>
      </c>
      <c r="S1917" s="106" t="str">
        <f>_xlfn.IFNA(IF($B1917="","",VLOOKUP($B1917,'SWC Towers'!$A:$Q,$S$2,FALSE)),"")</f>
        <v/>
      </c>
      <c r="T1917" s="106" t="str">
        <f>_xlfn.IFNA(IF($B1917="","",VLOOKUP($B1917,'SWC Towers'!$A:$Q,$T$2,FALSE)),"")</f>
        <v/>
      </c>
      <c r="U1917" s="104">
        <f>_xlfn.IFNA(IF($B1917="","",VLOOKUP($B1917,'SWC Towers'!$A:$Q,$U$2,FALSE)),"")</f>
        <v>0.15</v>
      </c>
      <c r="V1917" s="104" t="str">
        <f>_xlfn.IFNA(IF($B1917="","",VLOOKUP($B1917,'SWC Towers'!$A:$Q,$V$2,FALSE)),"")</f>
        <v/>
      </c>
      <c r="W1917" s="104">
        <f>_xlfn.IFNA(IF($B1917="","",VLOOKUP($B1917,'SWC Towers'!$A:$Q,$W$2,FALSE)),"")</f>
        <v>0.65</v>
      </c>
      <c r="X1917" s="104" t="str">
        <f>_xlfn.IFNA(IF($B1917="","",VLOOKUP($B1917,'SWC Towers'!$A:$Q,$X$2,FALSE)),"")</f>
        <v/>
      </c>
      <c r="Y1917" s="104" t="str">
        <f>_xlfn.IFNA(IF($B1917="","",VLOOKUP($B1917,'SWC Towers'!$A:$Q,$Y$2,FALSE)),"")</f>
        <v/>
      </c>
      <c r="Z1917" s="104" t="str">
        <f>_xlfn.IFNA(IF($B1917="","",VLOOKUP($B1917,'SWC Towers'!$A:$Q,$Z$2,FALSE)),"")</f>
        <v/>
      </c>
      <c r="AA1917" s="104" t="str">
        <f>_xlfn.IFNA(IF($B1917="","",VLOOKUP($B1917,'SWC Towers'!$A:$Q,$AA$2,FALSE)),"")</f>
        <v/>
      </c>
      <c r="AB1917" s="106" t="str">
        <f>_xlfn.IFNA(IF($B1917="","",VLOOKUP($B1917,'SWC Towers'!$A:$Q,$AB$2,FALSE)),"")</f>
        <v/>
      </c>
      <c r="AC1917" s="20">
        <f>SUM(Table25[[#This Row],[IT Tower: Application]:[Other/Non-IT ]])</f>
        <v>1</v>
      </c>
      <c r="AD1917" s="67"/>
      <c r="AE1917" s="67"/>
      <c r="AF1917" s="67"/>
      <c r="AG1917" s="67"/>
      <c r="AH1917" s="67"/>
      <c r="AI1917" s="67"/>
      <c r="AJ1917" s="67"/>
      <c r="AK1917" s="67"/>
      <c r="AL1917" s="67"/>
      <c r="AM1917" s="67"/>
      <c r="AN1917" s="67"/>
      <c r="AO1917" s="67"/>
      <c r="AP1917" s="67"/>
      <c r="AQ1917" s="67"/>
      <c r="AR1917" s="67"/>
      <c r="AS1917" s="67"/>
      <c r="AT1917" s="67"/>
      <c r="AU1917" s="67"/>
      <c r="AV1917" s="67"/>
      <c r="AW1917" s="67"/>
      <c r="AX1917" s="67"/>
      <c r="AY1917" s="67">
        <v>21395</v>
      </c>
      <c r="AZ1917" s="67">
        <v>41807</v>
      </c>
      <c r="BA1917" s="67">
        <v>178491</v>
      </c>
      <c r="BB1917" s="113">
        <v>222530</v>
      </c>
      <c r="BC1917" s="113">
        <v>18154</v>
      </c>
      <c r="BD1917" s="113"/>
      <c r="BE1917" s="113"/>
      <c r="BF1917" s="113"/>
      <c r="BG1917" s="113"/>
      <c r="BH1917" s="113"/>
      <c r="BI1917" s="113"/>
      <c r="BJ1917" s="113"/>
      <c r="BK1917" s="113"/>
      <c r="BL1917" s="113"/>
      <c r="BM1917" s="113"/>
      <c r="BN1917" s="113"/>
      <c r="BO1917" s="113"/>
      <c r="BP1917" s="113"/>
      <c r="BQ1917" s="113"/>
      <c r="BR1917" s="113"/>
      <c r="BS1917" s="113"/>
      <c r="BT1917" s="113"/>
      <c r="BU1917" s="113"/>
      <c r="BV1917" s="113"/>
      <c r="BW1917" s="113"/>
      <c r="BX1917" s="113"/>
      <c r="BY1917" s="113"/>
      <c r="BZ1917" s="113"/>
      <c r="CA1917" s="67"/>
      <c r="CB1917" s="113"/>
      <c r="CC1917" s="69">
        <f>SUM(Table25[[#This Row],[Contract Amount FY00]:[Contract Amount FY50]])</f>
        <v>482377</v>
      </c>
      <c r="CD1917" s="114"/>
    </row>
    <row r="1918" spans="1:82" x14ac:dyDescent="0.25">
      <c r="A1918" s="122" t="s">
        <v>2027</v>
      </c>
      <c r="B1918" s="122" t="s">
        <v>2057</v>
      </c>
      <c r="C1918" s="122" t="s">
        <v>2260</v>
      </c>
      <c r="E1918" s="26" t="str">
        <f>IFERROR(IF(VLOOKUP(Table25[[#This Row],[Contract No.]],Table3[#All],3,FALSE)="","No","Yes"),"")</f>
        <v>Yes</v>
      </c>
      <c r="F1918" s="107" t="str">
        <f>IFERROR(VLOOKUP(Table25[[#This Row],[Contract No.]],Table3[#All],3,FALSE),"")</f>
        <v>NASPO</v>
      </c>
      <c r="G1918" s="107" t="str">
        <f>IFERROR(IF(Table25[[#This Row],[Cooperative Purchase
(Yes/No)]]="Yes","Yes",IF(VLOOKUP(Table25[[#This Row],[Contract No.]],Table3[#All],1,FALSE)=Table25[[#This Row],[Contract No.]],"Yes","No")),"No")</f>
        <v>Yes</v>
      </c>
      <c r="H1918" s="51">
        <f>IFERROR(VLOOKUP(Table25[[#This Row],[Contract No.]],Table3[#All],4,FALSE),"")</f>
        <v>43983</v>
      </c>
      <c r="I1918" s="28">
        <f>IFERROR(IF(AND(MONTH(Table25[[#This Row],[Contract Start Date]])&gt;6,MONTH(Table25[[#This Row],[Contract Start Date]])&lt;=12),YEAR(Table25[[#This Row],[Contract Start Date]])+1,YEAR(Table25[[#This Row],[Contract Start Date]])),"")</f>
        <v>2020</v>
      </c>
      <c r="J1918" s="108">
        <f>Table25[[#This Row],[FY Formula start]]</f>
        <v>2020</v>
      </c>
      <c r="K1918" s="59" t="str">
        <f>"FY"&amp;" "&amp;Table25[[#This Row],[Year Start]]</f>
        <v>FY 2020</v>
      </c>
      <c r="L1918" s="109">
        <f>IFERROR(VLOOKUP(Table25[[#This Row],[Contract No.]],Table3[#All],5,FALSE),"")</f>
        <v>46295</v>
      </c>
      <c r="M1918" s="110">
        <f>IFERROR(IF(Table25[[#This Row],[Contract End Date]]="99/99/9999","No End",IF(AND(MONTH(Table25[[#This Row],[Contract End Date]])&gt;6,MONTH(Table25[[#This Row],[Contract End Date]])&lt;=12),YEAR(Table25[[#This Row],[Contract End Date]])+1,YEAR(Table25[[#This Row],[Contract End Date]]))),"")</f>
        <v>2027</v>
      </c>
      <c r="N1918" s="111">
        <f>Table25[[#This Row],[FY Formula end]]</f>
        <v>2027</v>
      </c>
      <c r="O1918" s="112" t="str">
        <f>IF(Table25[[#This Row],[Year End]]="No End","No End","FY"&amp;" "&amp;Table25[[#This Row],[Year End]])</f>
        <v>FY 2027</v>
      </c>
      <c r="P1918" s="27"/>
      <c r="Q1918" s="104">
        <f>_xlfn.IFNA(IF($B1918="","",VLOOKUP($B1918,'SWC Towers'!$A:$Q,$Q$2,FALSE)),"")</f>
        <v>0.1</v>
      </c>
      <c r="R1918" s="106">
        <f>_xlfn.IFNA(IF($B1918="","",VLOOKUP($B1918,'SWC Towers'!$A:$Q,$R$2,FALSE)),"")</f>
        <v>0.1</v>
      </c>
      <c r="S1918" s="106" t="str">
        <f>_xlfn.IFNA(IF($B1918="","",VLOOKUP($B1918,'SWC Towers'!$A:$Q,$S$2,FALSE)),"")</f>
        <v/>
      </c>
      <c r="T1918" s="106" t="str">
        <f>_xlfn.IFNA(IF($B1918="","",VLOOKUP($B1918,'SWC Towers'!$A:$Q,$T$2,FALSE)),"")</f>
        <v/>
      </c>
      <c r="U1918" s="104">
        <f>_xlfn.IFNA(IF($B1918="","",VLOOKUP($B1918,'SWC Towers'!$A:$Q,$U$2,FALSE)),"")</f>
        <v>0.15</v>
      </c>
      <c r="V1918" s="104" t="str">
        <f>_xlfn.IFNA(IF($B1918="","",VLOOKUP($B1918,'SWC Towers'!$A:$Q,$V$2,FALSE)),"")</f>
        <v/>
      </c>
      <c r="W1918" s="104">
        <f>_xlfn.IFNA(IF($B1918="","",VLOOKUP($B1918,'SWC Towers'!$A:$Q,$W$2,FALSE)),"")</f>
        <v>0.65</v>
      </c>
      <c r="X1918" s="104" t="str">
        <f>_xlfn.IFNA(IF($B1918="","",VLOOKUP($B1918,'SWC Towers'!$A:$Q,$X$2,FALSE)),"")</f>
        <v/>
      </c>
      <c r="Y1918" s="104" t="str">
        <f>_xlfn.IFNA(IF($B1918="","",VLOOKUP($B1918,'SWC Towers'!$A:$Q,$Y$2,FALSE)),"")</f>
        <v/>
      </c>
      <c r="Z1918" s="104" t="str">
        <f>_xlfn.IFNA(IF($B1918="","",VLOOKUP($B1918,'SWC Towers'!$A:$Q,$Z$2,FALSE)),"")</f>
        <v/>
      </c>
      <c r="AA1918" s="104" t="str">
        <f>_xlfn.IFNA(IF($B1918="","",VLOOKUP($B1918,'SWC Towers'!$A:$Q,$AA$2,FALSE)),"")</f>
        <v/>
      </c>
      <c r="AB1918" s="106" t="str">
        <f>_xlfn.IFNA(IF($B1918="","",VLOOKUP($B1918,'SWC Towers'!$A:$Q,$AB$2,FALSE)),"")</f>
        <v/>
      </c>
      <c r="AC1918" s="20">
        <f>SUM(Table25[[#This Row],[IT Tower: Application]:[Other/Non-IT ]])</f>
        <v>1</v>
      </c>
      <c r="AD1918" s="67"/>
      <c r="AE1918" s="67"/>
      <c r="AF1918" s="67"/>
      <c r="AG1918" s="67"/>
      <c r="AH1918" s="67"/>
      <c r="AI1918" s="67"/>
      <c r="AJ1918" s="67"/>
      <c r="AK1918" s="67"/>
      <c r="AL1918" s="67"/>
      <c r="AM1918" s="67"/>
      <c r="AN1918" s="67"/>
      <c r="AO1918" s="67"/>
      <c r="AP1918" s="67"/>
      <c r="AQ1918" s="67"/>
      <c r="AR1918" s="67"/>
      <c r="AS1918" s="67"/>
      <c r="AT1918" s="67"/>
      <c r="AU1918" s="67"/>
      <c r="AV1918" s="67"/>
      <c r="AW1918" s="67"/>
      <c r="AX1918" s="67"/>
      <c r="AY1918" s="67"/>
      <c r="AZ1918" s="67"/>
      <c r="BA1918" s="67">
        <v>0</v>
      </c>
      <c r="BB1918" s="113">
        <v>11597</v>
      </c>
      <c r="BC1918" s="113">
        <v>6248</v>
      </c>
      <c r="BD1918" s="113"/>
      <c r="BE1918" s="113"/>
      <c r="BF1918" s="113"/>
      <c r="BG1918" s="113"/>
      <c r="BH1918" s="113"/>
      <c r="BI1918" s="113"/>
      <c r="BJ1918" s="113"/>
      <c r="BK1918" s="113"/>
      <c r="BL1918" s="113"/>
      <c r="BM1918" s="113"/>
      <c r="BN1918" s="113"/>
      <c r="BO1918" s="113"/>
      <c r="BP1918" s="113"/>
      <c r="BQ1918" s="113"/>
      <c r="BR1918" s="113"/>
      <c r="BS1918" s="113"/>
      <c r="BT1918" s="113"/>
      <c r="BU1918" s="113"/>
      <c r="BV1918" s="113"/>
      <c r="BW1918" s="113"/>
      <c r="BX1918" s="113"/>
      <c r="BY1918" s="113"/>
      <c r="BZ1918" s="113"/>
      <c r="CA1918" s="67"/>
      <c r="CB1918" s="113"/>
      <c r="CC1918" s="69">
        <f>SUM(Table25[[#This Row],[Contract Amount FY00]:[Contract Amount FY50]])</f>
        <v>17845</v>
      </c>
      <c r="CD1918" s="114"/>
    </row>
    <row r="1919" spans="1:82" x14ac:dyDescent="0.25">
      <c r="A1919" s="122" t="s">
        <v>2027</v>
      </c>
      <c r="B1919" s="122" t="s">
        <v>3071</v>
      </c>
      <c r="C1919" s="122" t="s">
        <v>753</v>
      </c>
      <c r="E1919" s="26" t="str">
        <f>IFERROR(IF(VLOOKUP(Table25[[#This Row],[Contract No.]],Table3[#All],3,FALSE)="","No","Yes"),"")</f>
        <v>Yes</v>
      </c>
      <c r="F1919" s="107" t="str">
        <f>IFERROR(VLOOKUP(Table25[[#This Row],[Contract No.]],Table3[#All],3,FALSE),"")</f>
        <v>NASPO</v>
      </c>
      <c r="G1919" s="107" t="str">
        <f>IFERROR(IF(Table25[[#This Row],[Cooperative Purchase
(Yes/No)]]="Yes","Yes",IF(VLOOKUP(Table25[[#This Row],[Contract No.]],Table3[#All],1,FALSE)=Table25[[#This Row],[Contract No.]],"Yes","No")),"No")</f>
        <v>Yes</v>
      </c>
      <c r="H1919" s="51">
        <f>IFERROR(VLOOKUP(Table25[[#This Row],[Contract No.]],Table3[#All],4,FALSE),"")</f>
        <v>45322</v>
      </c>
      <c r="I1919" s="28">
        <f>IFERROR(IF(AND(MONTH(Table25[[#This Row],[Contract Start Date]])&gt;6,MONTH(Table25[[#This Row],[Contract Start Date]])&lt;=12),YEAR(Table25[[#This Row],[Contract Start Date]])+1,YEAR(Table25[[#This Row],[Contract Start Date]])),"")</f>
        <v>2024</v>
      </c>
      <c r="J1919" s="108">
        <f>Table25[[#This Row],[FY Formula start]]</f>
        <v>2024</v>
      </c>
      <c r="K1919" s="59" t="str">
        <f>"FY"&amp;" "&amp;Table25[[#This Row],[Year Start]]</f>
        <v>FY 2024</v>
      </c>
      <c r="L1919" s="109">
        <f>IFERROR(VLOOKUP(Table25[[#This Row],[Contract No.]],Table3[#All],5,FALSE),"")</f>
        <v>46934</v>
      </c>
      <c r="M1919" s="110">
        <f>IFERROR(IF(Table25[[#This Row],[Contract End Date]]="99/99/9999","No End",IF(AND(MONTH(Table25[[#This Row],[Contract End Date]])&gt;6,MONTH(Table25[[#This Row],[Contract End Date]])&lt;=12),YEAR(Table25[[#This Row],[Contract End Date]])+1,YEAR(Table25[[#This Row],[Contract End Date]]))),"")</f>
        <v>2028</v>
      </c>
      <c r="N1919" s="111">
        <f>Table25[[#This Row],[FY Formula end]]</f>
        <v>2028</v>
      </c>
      <c r="O1919" s="112" t="str">
        <f>IF(Table25[[#This Row],[Year End]]="No End","No End","FY"&amp;" "&amp;Table25[[#This Row],[Year End]])</f>
        <v>FY 2028</v>
      </c>
      <c r="P1919" s="27"/>
      <c r="Q1919" s="104" t="str">
        <f>_xlfn.IFNA(IF($B1919="","",VLOOKUP($B1919,'SWC Towers'!$A:$Q,$Q$2,FALSE)),"")</f>
        <v/>
      </c>
      <c r="R1919" s="106">
        <f>_xlfn.IFNA(IF($B1919="","",VLOOKUP($B1919,'SWC Towers'!$A:$Q,$R$2,FALSE)),"")</f>
        <v>0.2</v>
      </c>
      <c r="S1919" s="106" t="str">
        <f>_xlfn.IFNA(IF($B1919="","",VLOOKUP($B1919,'SWC Towers'!$A:$Q,$S$2,FALSE)),"")</f>
        <v/>
      </c>
      <c r="T1919" s="106" t="str">
        <f>_xlfn.IFNA(IF($B1919="","",VLOOKUP($B1919,'SWC Towers'!$A:$Q,$T$2,FALSE)),"")</f>
        <v/>
      </c>
      <c r="U1919" s="104">
        <f>_xlfn.IFNA(IF($B1919="","",VLOOKUP($B1919,'SWC Towers'!$A:$Q,$U$2,FALSE)),"")</f>
        <v>0.6</v>
      </c>
      <c r="V1919" s="104" t="str">
        <f>_xlfn.IFNA(IF($B1919="","",VLOOKUP($B1919,'SWC Towers'!$A:$Q,$V$2,FALSE)),"")</f>
        <v/>
      </c>
      <c r="W1919" s="104" t="str">
        <f>_xlfn.IFNA(IF($B1919="","",VLOOKUP($B1919,'SWC Towers'!$A:$Q,$W$2,FALSE)),"")</f>
        <v/>
      </c>
      <c r="X1919" s="104" t="str">
        <f>_xlfn.IFNA(IF($B1919="","",VLOOKUP($B1919,'SWC Towers'!$A:$Q,$X$2,FALSE)),"")</f>
        <v/>
      </c>
      <c r="Y1919" s="104" t="str">
        <f>_xlfn.IFNA(IF($B1919="","",VLOOKUP($B1919,'SWC Towers'!$A:$Q,$Y$2,FALSE)),"")</f>
        <v/>
      </c>
      <c r="Z1919" s="104" t="str">
        <f>_xlfn.IFNA(IF($B1919="","",VLOOKUP($B1919,'SWC Towers'!$A:$Q,$Z$2,FALSE)),"")</f>
        <v/>
      </c>
      <c r="AA1919" s="104">
        <f>_xlfn.IFNA(IF($B1919="","",VLOOKUP($B1919,'SWC Towers'!$A:$Q,$AA$2,FALSE)),"")</f>
        <v>0.2</v>
      </c>
      <c r="AB1919" s="106" t="str">
        <f>_xlfn.IFNA(IF($B1919="","",VLOOKUP($B1919,'SWC Towers'!$A:$Q,$AB$2,FALSE)),"")</f>
        <v/>
      </c>
      <c r="AC1919" s="20">
        <f>SUM(Table25[[#This Row],[IT Tower: Application]:[Other/Non-IT ]])</f>
        <v>1</v>
      </c>
      <c r="AD1919" s="67"/>
      <c r="AE1919" s="67"/>
      <c r="AF1919" s="67"/>
      <c r="AG1919" s="67"/>
      <c r="AH1919" s="67"/>
      <c r="AI1919" s="67"/>
      <c r="AJ1919" s="67"/>
      <c r="AK1919" s="67"/>
      <c r="AL1919" s="67"/>
      <c r="AM1919" s="67"/>
      <c r="AN1919" s="67"/>
      <c r="AO1919" s="67"/>
      <c r="AP1919" s="67"/>
      <c r="AQ1919" s="67"/>
      <c r="AR1919" s="67"/>
      <c r="AS1919" s="67"/>
      <c r="AT1919" s="67"/>
      <c r="AU1919" s="67"/>
      <c r="AV1919" s="67"/>
      <c r="AW1919" s="67"/>
      <c r="AX1919" s="67"/>
      <c r="AY1919" s="67"/>
      <c r="AZ1919" s="67"/>
      <c r="BA1919" s="67"/>
      <c r="BB1919" s="113">
        <v>0</v>
      </c>
      <c r="BC1919" s="113">
        <v>32737</v>
      </c>
      <c r="BD1919" s="113"/>
      <c r="BE1919" s="113"/>
      <c r="BF1919" s="113"/>
      <c r="BG1919" s="113"/>
      <c r="BH1919" s="113"/>
      <c r="BI1919" s="113"/>
      <c r="BJ1919" s="113"/>
      <c r="BK1919" s="113"/>
      <c r="BL1919" s="113"/>
      <c r="BM1919" s="113"/>
      <c r="BN1919" s="113"/>
      <c r="BO1919" s="113"/>
      <c r="BP1919" s="113"/>
      <c r="BQ1919" s="113"/>
      <c r="BR1919" s="113"/>
      <c r="BS1919" s="113"/>
      <c r="BT1919" s="113"/>
      <c r="BU1919" s="113"/>
      <c r="BV1919" s="113"/>
      <c r="BW1919" s="113"/>
      <c r="BX1919" s="113"/>
      <c r="BY1919" s="113"/>
      <c r="BZ1919" s="113"/>
      <c r="CA1919" s="67"/>
      <c r="CB1919" s="113"/>
      <c r="CC1919" s="69">
        <f>SUM(Table25[[#This Row],[Contract Amount FY00]:[Contract Amount FY50]])</f>
        <v>32737</v>
      </c>
      <c r="CD1919" s="114"/>
    </row>
    <row r="1920" spans="1:82" x14ac:dyDescent="0.25">
      <c r="A1920" s="122" t="s">
        <v>2027</v>
      </c>
      <c r="B1920" s="122" t="s">
        <v>3071</v>
      </c>
      <c r="C1920" s="122" t="s">
        <v>276</v>
      </c>
      <c r="E1920" s="26" t="str">
        <f>IFERROR(IF(VLOOKUP(Table25[[#This Row],[Contract No.]],Table3[#All],3,FALSE)="","No","Yes"),"")</f>
        <v>Yes</v>
      </c>
      <c r="F1920" s="107" t="str">
        <f>IFERROR(VLOOKUP(Table25[[#This Row],[Contract No.]],Table3[#All],3,FALSE),"")</f>
        <v>NASPO</v>
      </c>
      <c r="G1920" s="107" t="str">
        <f>IFERROR(IF(Table25[[#This Row],[Cooperative Purchase
(Yes/No)]]="Yes","Yes",IF(VLOOKUP(Table25[[#This Row],[Contract No.]],Table3[#All],1,FALSE)=Table25[[#This Row],[Contract No.]],"Yes","No")),"No")</f>
        <v>Yes</v>
      </c>
      <c r="H1920" s="51">
        <f>IFERROR(VLOOKUP(Table25[[#This Row],[Contract No.]],Table3[#All],4,FALSE),"")</f>
        <v>45322</v>
      </c>
      <c r="I1920" s="28">
        <f>IFERROR(IF(AND(MONTH(Table25[[#This Row],[Contract Start Date]])&gt;6,MONTH(Table25[[#This Row],[Contract Start Date]])&lt;=12),YEAR(Table25[[#This Row],[Contract Start Date]])+1,YEAR(Table25[[#This Row],[Contract Start Date]])),"")</f>
        <v>2024</v>
      </c>
      <c r="J1920" s="108">
        <f>Table25[[#This Row],[FY Formula start]]</f>
        <v>2024</v>
      </c>
      <c r="K1920" s="59" t="str">
        <f>"FY"&amp;" "&amp;Table25[[#This Row],[Year Start]]</f>
        <v>FY 2024</v>
      </c>
      <c r="L1920" s="109">
        <f>IFERROR(VLOOKUP(Table25[[#This Row],[Contract No.]],Table3[#All],5,FALSE),"")</f>
        <v>46934</v>
      </c>
      <c r="M1920" s="110">
        <f>IFERROR(IF(Table25[[#This Row],[Contract End Date]]="99/99/9999","No End",IF(AND(MONTH(Table25[[#This Row],[Contract End Date]])&gt;6,MONTH(Table25[[#This Row],[Contract End Date]])&lt;=12),YEAR(Table25[[#This Row],[Contract End Date]])+1,YEAR(Table25[[#This Row],[Contract End Date]]))),"")</f>
        <v>2028</v>
      </c>
      <c r="N1920" s="111">
        <f>Table25[[#This Row],[FY Formula end]]</f>
        <v>2028</v>
      </c>
      <c r="O1920" s="112" t="str">
        <f>IF(Table25[[#This Row],[Year End]]="No End","No End","FY"&amp;" "&amp;Table25[[#This Row],[Year End]])</f>
        <v>FY 2028</v>
      </c>
      <c r="P1920" s="27"/>
      <c r="Q1920" s="104" t="str">
        <f>_xlfn.IFNA(IF($B1920="","",VLOOKUP($B1920,'SWC Towers'!$A:$Q,$Q$2,FALSE)),"")</f>
        <v/>
      </c>
      <c r="R1920" s="106">
        <f>_xlfn.IFNA(IF($B1920="","",VLOOKUP($B1920,'SWC Towers'!$A:$Q,$R$2,FALSE)),"")</f>
        <v>0.2</v>
      </c>
      <c r="S1920" s="106" t="str">
        <f>_xlfn.IFNA(IF($B1920="","",VLOOKUP($B1920,'SWC Towers'!$A:$Q,$S$2,FALSE)),"")</f>
        <v/>
      </c>
      <c r="T1920" s="106" t="str">
        <f>_xlfn.IFNA(IF($B1920="","",VLOOKUP($B1920,'SWC Towers'!$A:$Q,$T$2,FALSE)),"")</f>
        <v/>
      </c>
      <c r="U1920" s="104">
        <f>_xlfn.IFNA(IF($B1920="","",VLOOKUP($B1920,'SWC Towers'!$A:$Q,$U$2,FALSE)),"")</f>
        <v>0.6</v>
      </c>
      <c r="V1920" s="104" t="str">
        <f>_xlfn.IFNA(IF($B1920="","",VLOOKUP($B1920,'SWC Towers'!$A:$Q,$V$2,FALSE)),"")</f>
        <v/>
      </c>
      <c r="W1920" s="104" t="str">
        <f>_xlfn.IFNA(IF($B1920="","",VLOOKUP($B1920,'SWC Towers'!$A:$Q,$W$2,FALSE)),"")</f>
        <v/>
      </c>
      <c r="X1920" s="104" t="str">
        <f>_xlfn.IFNA(IF($B1920="","",VLOOKUP($B1920,'SWC Towers'!$A:$Q,$X$2,FALSE)),"")</f>
        <v/>
      </c>
      <c r="Y1920" s="104" t="str">
        <f>_xlfn.IFNA(IF($B1920="","",VLOOKUP($B1920,'SWC Towers'!$A:$Q,$Y$2,FALSE)),"")</f>
        <v/>
      </c>
      <c r="Z1920" s="104" t="str">
        <f>_xlfn.IFNA(IF($B1920="","",VLOOKUP($B1920,'SWC Towers'!$A:$Q,$Z$2,FALSE)),"")</f>
        <v/>
      </c>
      <c r="AA1920" s="104">
        <f>_xlfn.IFNA(IF($B1920="","",VLOOKUP($B1920,'SWC Towers'!$A:$Q,$AA$2,FALSE)),"")</f>
        <v>0.2</v>
      </c>
      <c r="AB1920" s="106" t="str">
        <f>_xlfn.IFNA(IF($B1920="","",VLOOKUP($B1920,'SWC Towers'!$A:$Q,$AB$2,FALSE)),"")</f>
        <v/>
      </c>
      <c r="AC1920" s="20">
        <f>SUM(Table25[[#This Row],[IT Tower: Application]:[Other/Non-IT ]])</f>
        <v>1</v>
      </c>
      <c r="AD1920" s="67"/>
      <c r="AE1920" s="67"/>
      <c r="AF1920" s="67"/>
      <c r="AG1920" s="67"/>
      <c r="AH1920" s="67"/>
      <c r="AI1920" s="67"/>
      <c r="AJ1920" s="67"/>
      <c r="AK1920" s="67"/>
      <c r="AL1920" s="67"/>
      <c r="AM1920" s="67"/>
      <c r="AN1920" s="67"/>
      <c r="AO1920" s="67"/>
      <c r="AP1920" s="67"/>
      <c r="AQ1920" s="67"/>
      <c r="AR1920" s="67"/>
      <c r="AS1920" s="67"/>
      <c r="AT1920" s="67"/>
      <c r="AU1920" s="67"/>
      <c r="AV1920" s="67"/>
      <c r="AW1920" s="67"/>
      <c r="AX1920" s="67"/>
      <c r="AY1920" s="67"/>
      <c r="AZ1920" s="67"/>
      <c r="BA1920" s="67"/>
      <c r="BB1920" s="113">
        <v>59148</v>
      </c>
      <c r="BC1920" s="113">
        <v>2303</v>
      </c>
      <c r="BD1920" s="113"/>
      <c r="BE1920" s="113"/>
      <c r="BF1920" s="113"/>
      <c r="BG1920" s="113"/>
      <c r="BH1920" s="113"/>
      <c r="BI1920" s="113"/>
      <c r="BJ1920" s="113"/>
      <c r="BK1920" s="113"/>
      <c r="BL1920" s="113"/>
      <c r="BM1920" s="113"/>
      <c r="BN1920" s="113"/>
      <c r="BO1920" s="113"/>
      <c r="BP1920" s="113"/>
      <c r="BQ1920" s="113"/>
      <c r="BR1920" s="113"/>
      <c r="BS1920" s="113"/>
      <c r="BT1920" s="113"/>
      <c r="BU1920" s="113"/>
      <c r="BV1920" s="113"/>
      <c r="BW1920" s="113"/>
      <c r="BX1920" s="113"/>
      <c r="BY1920" s="113"/>
      <c r="BZ1920" s="113"/>
      <c r="CA1920" s="67"/>
      <c r="CB1920" s="113"/>
      <c r="CC1920" s="69">
        <f>SUM(Table25[[#This Row],[Contract Amount FY00]:[Contract Amount FY50]])</f>
        <v>61451</v>
      </c>
      <c r="CD1920" s="114"/>
    </row>
    <row r="1921" spans="1:82" x14ac:dyDescent="0.25">
      <c r="A1921" s="122" t="s">
        <v>2027</v>
      </c>
      <c r="B1921" s="122" t="s">
        <v>3071</v>
      </c>
      <c r="C1921" s="122" t="s">
        <v>375</v>
      </c>
      <c r="E1921" s="26" t="str">
        <f>IFERROR(IF(VLOOKUP(Table25[[#This Row],[Contract No.]],Table3[#All],3,FALSE)="","No","Yes"),"")</f>
        <v>Yes</v>
      </c>
      <c r="F1921" s="107" t="str">
        <f>IFERROR(VLOOKUP(Table25[[#This Row],[Contract No.]],Table3[#All],3,FALSE),"")</f>
        <v>NASPO</v>
      </c>
      <c r="G1921" s="107" t="str">
        <f>IFERROR(IF(Table25[[#This Row],[Cooperative Purchase
(Yes/No)]]="Yes","Yes",IF(VLOOKUP(Table25[[#This Row],[Contract No.]],Table3[#All],1,FALSE)=Table25[[#This Row],[Contract No.]],"Yes","No")),"No")</f>
        <v>Yes</v>
      </c>
      <c r="H1921" s="51">
        <f>IFERROR(VLOOKUP(Table25[[#This Row],[Contract No.]],Table3[#All],4,FALSE),"")</f>
        <v>45322</v>
      </c>
      <c r="I1921" s="28">
        <f>IFERROR(IF(AND(MONTH(Table25[[#This Row],[Contract Start Date]])&gt;6,MONTH(Table25[[#This Row],[Contract Start Date]])&lt;=12),YEAR(Table25[[#This Row],[Contract Start Date]])+1,YEAR(Table25[[#This Row],[Contract Start Date]])),"")</f>
        <v>2024</v>
      </c>
      <c r="J1921" s="108">
        <f>Table25[[#This Row],[FY Formula start]]</f>
        <v>2024</v>
      </c>
      <c r="K1921" s="59" t="str">
        <f>"FY"&amp;" "&amp;Table25[[#This Row],[Year Start]]</f>
        <v>FY 2024</v>
      </c>
      <c r="L1921" s="109">
        <f>IFERROR(VLOOKUP(Table25[[#This Row],[Contract No.]],Table3[#All],5,FALSE),"")</f>
        <v>46934</v>
      </c>
      <c r="M1921" s="110">
        <f>IFERROR(IF(Table25[[#This Row],[Contract End Date]]="99/99/9999","No End",IF(AND(MONTH(Table25[[#This Row],[Contract End Date]])&gt;6,MONTH(Table25[[#This Row],[Contract End Date]])&lt;=12),YEAR(Table25[[#This Row],[Contract End Date]])+1,YEAR(Table25[[#This Row],[Contract End Date]]))),"")</f>
        <v>2028</v>
      </c>
      <c r="N1921" s="111">
        <f>Table25[[#This Row],[FY Formula end]]</f>
        <v>2028</v>
      </c>
      <c r="O1921" s="112" t="str">
        <f>IF(Table25[[#This Row],[Year End]]="No End","No End","FY"&amp;" "&amp;Table25[[#This Row],[Year End]])</f>
        <v>FY 2028</v>
      </c>
      <c r="P1921" s="27"/>
      <c r="Q1921" s="104" t="str">
        <f>_xlfn.IFNA(IF($B1921="","",VLOOKUP($B1921,'SWC Towers'!$A:$Q,$Q$2,FALSE)),"")</f>
        <v/>
      </c>
      <c r="R1921" s="106">
        <f>_xlfn.IFNA(IF($B1921="","",VLOOKUP($B1921,'SWC Towers'!$A:$Q,$R$2,FALSE)),"")</f>
        <v>0.2</v>
      </c>
      <c r="S1921" s="106" t="str">
        <f>_xlfn.IFNA(IF($B1921="","",VLOOKUP($B1921,'SWC Towers'!$A:$Q,$S$2,FALSE)),"")</f>
        <v/>
      </c>
      <c r="T1921" s="106" t="str">
        <f>_xlfn.IFNA(IF($B1921="","",VLOOKUP($B1921,'SWC Towers'!$A:$Q,$T$2,FALSE)),"")</f>
        <v/>
      </c>
      <c r="U1921" s="104">
        <f>_xlfn.IFNA(IF($B1921="","",VLOOKUP($B1921,'SWC Towers'!$A:$Q,$U$2,FALSE)),"")</f>
        <v>0.6</v>
      </c>
      <c r="V1921" s="104" t="str">
        <f>_xlfn.IFNA(IF($B1921="","",VLOOKUP($B1921,'SWC Towers'!$A:$Q,$V$2,FALSE)),"")</f>
        <v/>
      </c>
      <c r="W1921" s="104" t="str">
        <f>_xlfn.IFNA(IF($B1921="","",VLOOKUP($B1921,'SWC Towers'!$A:$Q,$W$2,FALSE)),"")</f>
        <v/>
      </c>
      <c r="X1921" s="104" t="str">
        <f>_xlfn.IFNA(IF($B1921="","",VLOOKUP($B1921,'SWC Towers'!$A:$Q,$X$2,FALSE)),"")</f>
        <v/>
      </c>
      <c r="Y1921" s="104" t="str">
        <f>_xlfn.IFNA(IF($B1921="","",VLOOKUP($B1921,'SWC Towers'!$A:$Q,$Y$2,FALSE)),"")</f>
        <v/>
      </c>
      <c r="Z1921" s="104" t="str">
        <f>_xlfn.IFNA(IF($B1921="","",VLOOKUP($B1921,'SWC Towers'!$A:$Q,$Z$2,FALSE)),"")</f>
        <v/>
      </c>
      <c r="AA1921" s="104">
        <f>_xlfn.IFNA(IF($B1921="","",VLOOKUP($B1921,'SWC Towers'!$A:$Q,$AA$2,FALSE)),"")</f>
        <v>0.2</v>
      </c>
      <c r="AB1921" s="106" t="str">
        <f>_xlfn.IFNA(IF($B1921="","",VLOOKUP($B1921,'SWC Towers'!$A:$Q,$AB$2,FALSE)),"")</f>
        <v/>
      </c>
      <c r="AC1921" s="20">
        <f>SUM(Table25[[#This Row],[IT Tower: Application]:[Other/Non-IT ]])</f>
        <v>1</v>
      </c>
      <c r="AD1921" s="67"/>
      <c r="AE1921" s="67"/>
      <c r="AF1921" s="67"/>
      <c r="AG1921" s="67"/>
      <c r="AH1921" s="67"/>
      <c r="AI1921" s="67"/>
      <c r="AJ1921" s="67"/>
      <c r="AK1921" s="67"/>
      <c r="AL1921" s="67"/>
      <c r="AM1921" s="67"/>
      <c r="AN1921" s="67"/>
      <c r="AO1921" s="67"/>
      <c r="AP1921" s="67"/>
      <c r="AQ1921" s="67"/>
      <c r="AR1921" s="67"/>
      <c r="AS1921" s="67"/>
      <c r="AT1921" s="67"/>
      <c r="AU1921" s="67"/>
      <c r="AV1921" s="67"/>
      <c r="AW1921" s="67"/>
      <c r="AX1921" s="67"/>
      <c r="AY1921" s="67"/>
      <c r="AZ1921" s="67"/>
      <c r="BA1921" s="67"/>
      <c r="BB1921" s="113">
        <v>144458</v>
      </c>
      <c r="BC1921" s="113">
        <v>1031240</v>
      </c>
      <c r="BD1921" s="113"/>
      <c r="BE1921" s="113"/>
      <c r="BF1921" s="113"/>
      <c r="BG1921" s="113"/>
      <c r="BH1921" s="113"/>
      <c r="BI1921" s="113"/>
      <c r="BJ1921" s="113"/>
      <c r="BK1921" s="113"/>
      <c r="BL1921" s="113"/>
      <c r="BM1921" s="113"/>
      <c r="BN1921" s="113"/>
      <c r="BO1921" s="113"/>
      <c r="BP1921" s="113"/>
      <c r="BQ1921" s="113"/>
      <c r="BR1921" s="113"/>
      <c r="BS1921" s="113"/>
      <c r="BT1921" s="113"/>
      <c r="BU1921" s="113"/>
      <c r="BV1921" s="113"/>
      <c r="BW1921" s="113"/>
      <c r="BX1921" s="113"/>
      <c r="BY1921" s="113"/>
      <c r="BZ1921" s="113"/>
      <c r="CA1921" s="67"/>
      <c r="CB1921" s="113"/>
      <c r="CC1921" s="69">
        <f>SUM(Table25[[#This Row],[Contract Amount FY00]:[Contract Amount FY50]])</f>
        <v>1175698</v>
      </c>
      <c r="CD1921" s="114"/>
    </row>
    <row r="1922" spans="1:82" x14ac:dyDescent="0.25">
      <c r="A1922" s="122" t="s">
        <v>2027</v>
      </c>
      <c r="B1922" s="122" t="s">
        <v>3071</v>
      </c>
      <c r="C1922" s="122" t="s">
        <v>282</v>
      </c>
      <c r="E1922" s="26" t="str">
        <f>IFERROR(IF(VLOOKUP(Table25[[#This Row],[Contract No.]],Table3[#All],3,FALSE)="","No","Yes"),"")</f>
        <v>Yes</v>
      </c>
      <c r="F1922" s="107" t="str">
        <f>IFERROR(VLOOKUP(Table25[[#This Row],[Contract No.]],Table3[#All],3,FALSE),"")</f>
        <v>NASPO</v>
      </c>
      <c r="G1922" s="107" t="str">
        <f>IFERROR(IF(Table25[[#This Row],[Cooperative Purchase
(Yes/No)]]="Yes","Yes",IF(VLOOKUP(Table25[[#This Row],[Contract No.]],Table3[#All],1,FALSE)=Table25[[#This Row],[Contract No.]],"Yes","No")),"No")</f>
        <v>Yes</v>
      </c>
      <c r="H1922" s="51">
        <f>IFERROR(VLOOKUP(Table25[[#This Row],[Contract No.]],Table3[#All],4,FALSE),"")</f>
        <v>45322</v>
      </c>
      <c r="I1922" s="28">
        <f>IFERROR(IF(AND(MONTH(Table25[[#This Row],[Contract Start Date]])&gt;6,MONTH(Table25[[#This Row],[Contract Start Date]])&lt;=12),YEAR(Table25[[#This Row],[Contract Start Date]])+1,YEAR(Table25[[#This Row],[Contract Start Date]])),"")</f>
        <v>2024</v>
      </c>
      <c r="J1922" s="108">
        <f>Table25[[#This Row],[FY Formula start]]</f>
        <v>2024</v>
      </c>
      <c r="K1922" s="59" t="str">
        <f>"FY"&amp;" "&amp;Table25[[#This Row],[Year Start]]</f>
        <v>FY 2024</v>
      </c>
      <c r="L1922" s="109">
        <f>IFERROR(VLOOKUP(Table25[[#This Row],[Contract No.]],Table3[#All],5,FALSE),"")</f>
        <v>46934</v>
      </c>
      <c r="M1922" s="110">
        <f>IFERROR(IF(Table25[[#This Row],[Contract End Date]]="99/99/9999","No End",IF(AND(MONTH(Table25[[#This Row],[Contract End Date]])&gt;6,MONTH(Table25[[#This Row],[Contract End Date]])&lt;=12),YEAR(Table25[[#This Row],[Contract End Date]])+1,YEAR(Table25[[#This Row],[Contract End Date]]))),"")</f>
        <v>2028</v>
      </c>
      <c r="N1922" s="111">
        <f>Table25[[#This Row],[FY Formula end]]</f>
        <v>2028</v>
      </c>
      <c r="O1922" s="112" t="str">
        <f>IF(Table25[[#This Row],[Year End]]="No End","No End","FY"&amp;" "&amp;Table25[[#This Row],[Year End]])</f>
        <v>FY 2028</v>
      </c>
      <c r="P1922" s="27"/>
      <c r="Q1922" s="104" t="str">
        <f>_xlfn.IFNA(IF($B1922="","",VLOOKUP($B1922,'SWC Towers'!$A:$Q,$Q$2,FALSE)),"")</f>
        <v/>
      </c>
      <c r="R1922" s="106">
        <f>_xlfn.IFNA(IF($B1922="","",VLOOKUP($B1922,'SWC Towers'!$A:$Q,$R$2,FALSE)),"")</f>
        <v>0.2</v>
      </c>
      <c r="S1922" s="106" t="str">
        <f>_xlfn.IFNA(IF($B1922="","",VLOOKUP($B1922,'SWC Towers'!$A:$Q,$S$2,FALSE)),"")</f>
        <v/>
      </c>
      <c r="T1922" s="106" t="str">
        <f>_xlfn.IFNA(IF($B1922="","",VLOOKUP($B1922,'SWC Towers'!$A:$Q,$T$2,FALSE)),"")</f>
        <v/>
      </c>
      <c r="U1922" s="104">
        <f>_xlfn.IFNA(IF($B1922="","",VLOOKUP($B1922,'SWC Towers'!$A:$Q,$U$2,FALSE)),"")</f>
        <v>0.6</v>
      </c>
      <c r="V1922" s="104" t="str">
        <f>_xlfn.IFNA(IF($B1922="","",VLOOKUP($B1922,'SWC Towers'!$A:$Q,$V$2,FALSE)),"")</f>
        <v/>
      </c>
      <c r="W1922" s="104" t="str">
        <f>_xlfn.IFNA(IF($B1922="","",VLOOKUP($B1922,'SWC Towers'!$A:$Q,$W$2,FALSE)),"")</f>
        <v/>
      </c>
      <c r="X1922" s="104" t="str">
        <f>_xlfn.IFNA(IF($B1922="","",VLOOKUP($B1922,'SWC Towers'!$A:$Q,$X$2,FALSE)),"")</f>
        <v/>
      </c>
      <c r="Y1922" s="104" t="str">
        <f>_xlfn.IFNA(IF($B1922="","",VLOOKUP($B1922,'SWC Towers'!$A:$Q,$Y$2,FALSE)),"")</f>
        <v/>
      </c>
      <c r="Z1922" s="104" t="str">
        <f>_xlfn.IFNA(IF($B1922="","",VLOOKUP($B1922,'SWC Towers'!$A:$Q,$Z$2,FALSE)),"")</f>
        <v/>
      </c>
      <c r="AA1922" s="104">
        <f>_xlfn.IFNA(IF($B1922="","",VLOOKUP($B1922,'SWC Towers'!$A:$Q,$AA$2,FALSE)),"")</f>
        <v>0.2</v>
      </c>
      <c r="AB1922" s="106" t="str">
        <f>_xlfn.IFNA(IF($B1922="","",VLOOKUP($B1922,'SWC Towers'!$A:$Q,$AB$2,FALSE)),"")</f>
        <v/>
      </c>
      <c r="AC1922" s="20">
        <f>SUM(Table25[[#This Row],[IT Tower: Application]:[Other/Non-IT ]])</f>
        <v>1</v>
      </c>
      <c r="AD1922" s="67"/>
      <c r="AE1922" s="67"/>
      <c r="AF1922" s="67"/>
      <c r="AG1922" s="67"/>
      <c r="AH1922" s="67"/>
      <c r="AI1922" s="67"/>
      <c r="AJ1922" s="67"/>
      <c r="AK1922" s="67"/>
      <c r="AL1922" s="67"/>
      <c r="AM1922" s="67"/>
      <c r="AN1922" s="67"/>
      <c r="AO1922" s="67"/>
      <c r="AP1922" s="67"/>
      <c r="AQ1922" s="67"/>
      <c r="AR1922" s="67"/>
      <c r="AS1922" s="67"/>
      <c r="AT1922" s="67"/>
      <c r="AU1922" s="67"/>
      <c r="AV1922" s="67"/>
      <c r="AW1922" s="67"/>
      <c r="AX1922" s="67"/>
      <c r="AY1922" s="67"/>
      <c r="AZ1922" s="67"/>
      <c r="BA1922" s="67"/>
      <c r="BB1922" s="113">
        <v>21966</v>
      </c>
      <c r="BC1922" s="113">
        <v>20558</v>
      </c>
      <c r="BD1922" s="113"/>
      <c r="BE1922" s="113"/>
      <c r="BF1922" s="113"/>
      <c r="BG1922" s="113"/>
      <c r="BH1922" s="113"/>
      <c r="BI1922" s="113"/>
      <c r="BJ1922" s="113"/>
      <c r="BK1922" s="113"/>
      <c r="BL1922" s="113"/>
      <c r="BM1922" s="113"/>
      <c r="BN1922" s="113"/>
      <c r="BO1922" s="113"/>
      <c r="BP1922" s="113"/>
      <c r="BQ1922" s="113"/>
      <c r="BR1922" s="113"/>
      <c r="BS1922" s="113"/>
      <c r="BT1922" s="113"/>
      <c r="BU1922" s="113"/>
      <c r="BV1922" s="113"/>
      <c r="BW1922" s="113"/>
      <c r="BX1922" s="113"/>
      <c r="BY1922" s="113"/>
      <c r="BZ1922" s="113"/>
      <c r="CA1922" s="67"/>
      <c r="CB1922" s="113"/>
      <c r="CC1922" s="69">
        <f>SUM(Table25[[#This Row],[Contract Amount FY00]:[Contract Amount FY50]])</f>
        <v>42524</v>
      </c>
      <c r="CD1922" s="114"/>
    </row>
    <row r="1923" spans="1:82" x14ac:dyDescent="0.25">
      <c r="A1923" s="122" t="s">
        <v>2027</v>
      </c>
      <c r="B1923" s="122" t="s">
        <v>2245</v>
      </c>
      <c r="C1923" s="122" t="s">
        <v>3131</v>
      </c>
      <c r="E1923" s="26" t="str">
        <f>IFERROR(IF(VLOOKUP(Table25[[#This Row],[Contract No.]],Table3[#All],3,FALSE)="","No","Yes"),"")</f>
        <v>No</v>
      </c>
      <c r="F1923" s="107" t="str">
        <f>IFERROR(VLOOKUP(Table25[[#This Row],[Contract No.]],Table3[#All],3,FALSE),"")</f>
        <v/>
      </c>
      <c r="G1923" s="107" t="str">
        <f>IFERROR(IF(Table25[[#This Row],[Cooperative Purchase
(Yes/No)]]="Yes","Yes",IF(VLOOKUP(Table25[[#This Row],[Contract No.]],Table3[#All],1,FALSE)=Table25[[#This Row],[Contract No.]],"Yes","No")),"No")</f>
        <v>Yes</v>
      </c>
      <c r="H1923" s="51">
        <f>IFERROR(VLOOKUP(Table25[[#This Row],[Contract No.]],Table3[#All],4,FALSE),"")</f>
        <v>43952</v>
      </c>
      <c r="I1923" s="28">
        <f>IFERROR(IF(AND(MONTH(Table25[[#This Row],[Contract Start Date]])&gt;6,MONTH(Table25[[#This Row],[Contract Start Date]])&lt;=12),YEAR(Table25[[#This Row],[Contract Start Date]])+1,YEAR(Table25[[#This Row],[Contract Start Date]])),"")</f>
        <v>2020</v>
      </c>
      <c r="J1923" s="108">
        <f>Table25[[#This Row],[FY Formula start]]</f>
        <v>2020</v>
      </c>
      <c r="K1923" s="59" t="str">
        <f>"FY"&amp;" "&amp;Table25[[#This Row],[Year Start]]</f>
        <v>FY 2020</v>
      </c>
      <c r="L1923" s="109">
        <f>IFERROR(VLOOKUP(Table25[[#This Row],[Contract No.]],Table3[#All],5,FALSE),"")</f>
        <v>46203</v>
      </c>
      <c r="M1923" s="110">
        <f>IFERROR(IF(Table25[[#This Row],[Contract End Date]]="99/99/9999","No End",IF(AND(MONTH(Table25[[#This Row],[Contract End Date]])&gt;6,MONTH(Table25[[#This Row],[Contract End Date]])&lt;=12),YEAR(Table25[[#This Row],[Contract End Date]])+1,YEAR(Table25[[#This Row],[Contract End Date]]))),"")</f>
        <v>2026</v>
      </c>
      <c r="N1923" s="111">
        <f>Table25[[#This Row],[FY Formula end]]</f>
        <v>2026</v>
      </c>
      <c r="O1923" s="112" t="str">
        <f>IF(Table25[[#This Row],[Year End]]="No End","No End","FY"&amp;" "&amp;Table25[[#This Row],[Year End]])</f>
        <v>FY 2026</v>
      </c>
      <c r="P1923" s="27"/>
      <c r="Q1923" s="104" t="str">
        <f>_xlfn.IFNA(IF($B1923="","",VLOOKUP($B1923,'SWC Towers'!$A:$Q,$Q$2,FALSE)),"")</f>
        <v/>
      </c>
      <c r="R1923" s="106" t="str">
        <f>_xlfn.IFNA(IF($B1923="","",VLOOKUP($B1923,'SWC Towers'!$A:$Q,$R$2,FALSE)),"")</f>
        <v/>
      </c>
      <c r="S1923" s="106" t="str">
        <f>_xlfn.IFNA(IF($B1923="","",VLOOKUP($B1923,'SWC Towers'!$A:$Q,$S$2,FALSE)),"")</f>
        <v/>
      </c>
      <c r="T1923" s="106" t="str">
        <f>_xlfn.IFNA(IF($B1923="","",VLOOKUP($B1923,'SWC Towers'!$A:$Q,$T$2,FALSE)),"")</f>
        <v/>
      </c>
      <c r="U1923" s="104">
        <f>_xlfn.IFNA(IF($B1923="","",VLOOKUP($B1923,'SWC Towers'!$A:$Q,$U$2,FALSE)),"")</f>
        <v>0.1</v>
      </c>
      <c r="V1923" s="104" t="str">
        <f>_xlfn.IFNA(IF($B1923="","",VLOOKUP($B1923,'SWC Towers'!$A:$Q,$V$2,FALSE)),"")</f>
        <v/>
      </c>
      <c r="W1923" s="104" t="str">
        <f>_xlfn.IFNA(IF($B1923="","",VLOOKUP($B1923,'SWC Towers'!$A:$Q,$W$2,FALSE)),"")</f>
        <v/>
      </c>
      <c r="X1923" s="104" t="str">
        <f>_xlfn.IFNA(IF($B1923="","",VLOOKUP($B1923,'SWC Towers'!$A:$Q,$X$2,FALSE)),"")</f>
        <v/>
      </c>
      <c r="Y1923" s="104" t="str">
        <f>_xlfn.IFNA(IF($B1923="","",VLOOKUP($B1923,'SWC Towers'!$A:$Q,$Y$2,FALSE)),"")</f>
        <v/>
      </c>
      <c r="Z1923" s="104" t="str">
        <f>_xlfn.IFNA(IF($B1923="","",VLOOKUP($B1923,'SWC Towers'!$A:$Q,$Z$2,FALSE)),"")</f>
        <v/>
      </c>
      <c r="AA1923" s="104" t="str">
        <f>_xlfn.IFNA(IF($B1923="","",VLOOKUP($B1923,'SWC Towers'!$A:$Q,$AA$2,FALSE)),"")</f>
        <v/>
      </c>
      <c r="AB1923" s="106">
        <f>_xlfn.IFNA(IF($B1923="","",VLOOKUP($B1923,'SWC Towers'!$A:$Q,$AB$2,FALSE)),"")</f>
        <v>0.9</v>
      </c>
      <c r="AC1923" s="20">
        <f>SUM(Table25[[#This Row],[IT Tower: Application]:[Other/Non-IT ]])</f>
        <v>1</v>
      </c>
      <c r="AD1923" s="67"/>
      <c r="AE1923" s="67"/>
      <c r="AF1923" s="67"/>
      <c r="AG1923" s="67"/>
      <c r="AH1923" s="67"/>
      <c r="AI1923" s="67"/>
      <c r="AJ1923" s="67"/>
      <c r="AK1923" s="67"/>
      <c r="AL1923" s="67"/>
      <c r="AM1923" s="67"/>
      <c r="AN1923" s="67"/>
      <c r="AO1923" s="67"/>
      <c r="AP1923" s="67"/>
      <c r="AQ1923" s="67"/>
      <c r="AR1923" s="67"/>
      <c r="AS1923" s="67"/>
      <c r="AT1923" s="67"/>
      <c r="AU1923" s="67"/>
      <c r="AV1923" s="67"/>
      <c r="AW1923" s="67"/>
      <c r="AX1923" s="67"/>
      <c r="AY1923" s="67"/>
      <c r="AZ1923" s="67">
        <v>0</v>
      </c>
      <c r="BA1923" s="67">
        <v>128677</v>
      </c>
      <c r="BB1923" s="113">
        <v>135600</v>
      </c>
      <c r="BC1923" s="113">
        <v>119725</v>
      </c>
      <c r="BD1923" s="113"/>
      <c r="BE1923" s="113"/>
      <c r="BF1923" s="113"/>
      <c r="BG1923" s="113"/>
      <c r="BH1923" s="113"/>
      <c r="BI1923" s="113"/>
      <c r="BJ1923" s="113"/>
      <c r="BK1923" s="113"/>
      <c r="BL1923" s="113"/>
      <c r="BM1923" s="113"/>
      <c r="BN1923" s="113"/>
      <c r="BO1923" s="113"/>
      <c r="BP1923" s="113"/>
      <c r="BQ1923" s="113"/>
      <c r="BR1923" s="113"/>
      <c r="BS1923" s="113"/>
      <c r="BT1923" s="113"/>
      <c r="BU1923" s="113"/>
      <c r="BV1923" s="113"/>
      <c r="BW1923" s="113"/>
      <c r="BX1923" s="113"/>
      <c r="BY1923" s="113"/>
      <c r="BZ1923" s="113"/>
      <c r="CA1923" s="67"/>
      <c r="CB1923" s="113"/>
      <c r="CC1923" s="69">
        <f>SUM(Table25[[#This Row],[Contract Amount FY00]:[Contract Amount FY50]])</f>
        <v>384002</v>
      </c>
      <c r="CD1923" s="114"/>
    </row>
    <row r="1924" spans="1:82" x14ac:dyDescent="0.25">
      <c r="A1924" s="122" t="s">
        <v>2027</v>
      </c>
      <c r="B1924" s="122" t="s">
        <v>2245</v>
      </c>
      <c r="C1924" s="122" t="s">
        <v>3192</v>
      </c>
      <c r="E1924" s="26" t="str">
        <f>IFERROR(IF(VLOOKUP(Table25[[#This Row],[Contract No.]],Table3[#All],3,FALSE)="","No","Yes"),"")</f>
        <v>No</v>
      </c>
      <c r="F1924" s="107" t="str">
        <f>IFERROR(VLOOKUP(Table25[[#This Row],[Contract No.]],Table3[#All],3,FALSE),"")</f>
        <v/>
      </c>
      <c r="G1924" s="107" t="str">
        <f>IFERROR(IF(Table25[[#This Row],[Cooperative Purchase
(Yes/No)]]="Yes","Yes",IF(VLOOKUP(Table25[[#This Row],[Contract No.]],Table3[#All],1,FALSE)=Table25[[#This Row],[Contract No.]],"Yes","No")),"No")</f>
        <v>Yes</v>
      </c>
      <c r="H1924" s="51">
        <f>IFERROR(VLOOKUP(Table25[[#This Row],[Contract No.]],Table3[#All],4,FALSE),"")</f>
        <v>43952</v>
      </c>
      <c r="I1924" s="28">
        <f>IFERROR(IF(AND(MONTH(Table25[[#This Row],[Contract Start Date]])&gt;6,MONTH(Table25[[#This Row],[Contract Start Date]])&lt;=12),YEAR(Table25[[#This Row],[Contract Start Date]])+1,YEAR(Table25[[#This Row],[Contract Start Date]])),"")</f>
        <v>2020</v>
      </c>
      <c r="J1924" s="108">
        <f>Table25[[#This Row],[FY Formula start]]</f>
        <v>2020</v>
      </c>
      <c r="K1924" s="59" t="str">
        <f>"FY"&amp;" "&amp;Table25[[#This Row],[Year Start]]</f>
        <v>FY 2020</v>
      </c>
      <c r="L1924" s="109">
        <f>IFERROR(VLOOKUP(Table25[[#This Row],[Contract No.]],Table3[#All],5,FALSE),"")</f>
        <v>46203</v>
      </c>
      <c r="M1924" s="110">
        <f>IFERROR(IF(Table25[[#This Row],[Contract End Date]]="99/99/9999","No End",IF(AND(MONTH(Table25[[#This Row],[Contract End Date]])&gt;6,MONTH(Table25[[#This Row],[Contract End Date]])&lt;=12),YEAR(Table25[[#This Row],[Contract End Date]])+1,YEAR(Table25[[#This Row],[Contract End Date]]))),"")</f>
        <v>2026</v>
      </c>
      <c r="N1924" s="111">
        <f>Table25[[#This Row],[FY Formula end]]</f>
        <v>2026</v>
      </c>
      <c r="O1924" s="112" t="str">
        <f>IF(Table25[[#This Row],[Year End]]="No End","No End","FY"&amp;" "&amp;Table25[[#This Row],[Year End]])</f>
        <v>FY 2026</v>
      </c>
      <c r="P1924" s="27"/>
      <c r="Q1924" s="104" t="str">
        <f>_xlfn.IFNA(IF($B1924="","",VLOOKUP($B1924,'SWC Towers'!$A:$Q,$Q$2,FALSE)),"")</f>
        <v/>
      </c>
      <c r="R1924" s="106" t="str">
        <f>_xlfn.IFNA(IF($B1924="","",VLOOKUP($B1924,'SWC Towers'!$A:$Q,$R$2,FALSE)),"")</f>
        <v/>
      </c>
      <c r="S1924" s="106" t="str">
        <f>_xlfn.IFNA(IF($B1924="","",VLOOKUP($B1924,'SWC Towers'!$A:$Q,$S$2,FALSE)),"")</f>
        <v/>
      </c>
      <c r="T1924" s="106" t="str">
        <f>_xlfn.IFNA(IF($B1924="","",VLOOKUP($B1924,'SWC Towers'!$A:$Q,$T$2,FALSE)),"")</f>
        <v/>
      </c>
      <c r="U1924" s="104">
        <f>_xlfn.IFNA(IF($B1924="","",VLOOKUP($B1924,'SWC Towers'!$A:$Q,$U$2,FALSE)),"")</f>
        <v>0.1</v>
      </c>
      <c r="V1924" s="104" t="str">
        <f>_xlfn.IFNA(IF($B1924="","",VLOOKUP($B1924,'SWC Towers'!$A:$Q,$V$2,FALSE)),"")</f>
        <v/>
      </c>
      <c r="W1924" s="104" t="str">
        <f>_xlfn.IFNA(IF($B1924="","",VLOOKUP($B1924,'SWC Towers'!$A:$Q,$W$2,FALSE)),"")</f>
        <v/>
      </c>
      <c r="X1924" s="104" t="str">
        <f>_xlfn.IFNA(IF($B1924="","",VLOOKUP($B1924,'SWC Towers'!$A:$Q,$X$2,FALSE)),"")</f>
        <v/>
      </c>
      <c r="Y1924" s="104" t="str">
        <f>_xlfn.IFNA(IF($B1924="","",VLOOKUP($B1924,'SWC Towers'!$A:$Q,$Y$2,FALSE)),"")</f>
        <v/>
      </c>
      <c r="Z1924" s="104" t="str">
        <f>_xlfn.IFNA(IF($B1924="","",VLOOKUP($B1924,'SWC Towers'!$A:$Q,$Z$2,FALSE)),"")</f>
        <v/>
      </c>
      <c r="AA1924" s="104" t="str">
        <f>_xlfn.IFNA(IF($B1924="","",VLOOKUP($B1924,'SWC Towers'!$A:$Q,$AA$2,FALSE)),"")</f>
        <v/>
      </c>
      <c r="AB1924" s="106">
        <f>_xlfn.IFNA(IF($B1924="","",VLOOKUP($B1924,'SWC Towers'!$A:$Q,$AB$2,FALSE)),"")</f>
        <v>0.9</v>
      </c>
      <c r="AC1924" s="20">
        <f>SUM(Table25[[#This Row],[IT Tower: Application]:[Other/Non-IT ]])</f>
        <v>1</v>
      </c>
      <c r="AD1924" s="67"/>
      <c r="AE1924" s="67"/>
      <c r="AF1924" s="67"/>
      <c r="AG1924" s="67"/>
      <c r="AH1924" s="67"/>
      <c r="AI1924" s="67"/>
      <c r="AJ1924" s="67"/>
      <c r="AK1924" s="67"/>
      <c r="AL1924" s="67"/>
      <c r="AM1924" s="67"/>
      <c r="AN1924" s="67"/>
      <c r="AO1924" s="67"/>
      <c r="AP1924" s="67"/>
      <c r="AQ1924" s="67"/>
      <c r="AR1924" s="67"/>
      <c r="AS1924" s="67"/>
      <c r="AT1924" s="67"/>
      <c r="AU1924" s="67"/>
      <c r="AV1924" s="67"/>
      <c r="AW1924" s="67"/>
      <c r="AX1924" s="67">
        <v>7404</v>
      </c>
      <c r="AY1924" s="67">
        <v>63795</v>
      </c>
      <c r="AZ1924" s="67">
        <v>83395</v>
      </c>
      <c r="BA1924" s="67">
        <v>0</v>
      </c>
      <c r="BB1924" s="113"/>
      <c r="BC1924" s="113"/>
      <c r="BD1924" s="113"/>
      <c r="BE1924" s="113"/>
      <c r="BF1924" s="113"/>
      <c r="BG1924" s="113"/>
      <c r="BH1924" s="113"/>
      <c r="BI1924" s="113"/>
      <c r="BJ1924" s="113"/>
      <c r="BK1924" s="113"/>
      <c r="BL1924" s="113"/>
      <c r="BM1924" s="113"/>
      <c r="BN1924" s="113"/>
      <c r="BO1924" s="113"/>
      <c r="BP1924" s="113"/>
      <c r="BQ1924" s="113"/>
      <c r="BR1924" s="113"/>
      <c r="BS1924" s="113"/>
      <c r="BT1924" s="113"/>
      <c r="BU1924" s="113"/>
      <c r="BV1924" s="113"/>
      <c r="BW1924" s="113"/>
      <c r="BX1924" s="113"/>
      <c r="BY1924" s="113"/>
      <c r="BZ1924" s="113"/>
      <c r="CA1924" s="67"/>
      <c r="CB1924" s="113"/>
      <c r="CC1924" s="69">
        <f>SUM(Table25[[#This Row],[Contract Amount FY00]:[Contract Amount FY50]])</f>
        <v>154594</v>
      </c>
      <c r="CD1924" s="114"/>
    </row>
    <row r="1925" spans="1:82" x14ac:dyDescent="0.25">
      <c r="A1925" s="122" t="s">
        <v>2027</v>
      </c>
      <c r="B1925" s="122" t="s">
        <v>2245</v>
      </c>
      <c r="C1925" s="122" t="s">
        <v>2273</v>
      </c>
      <c r="E1925" s="26" t="str">
        <f>IFERROR(IF(VLOOKUP(Table25[[#This Row],[Contract No.]],Table3[#All],3,FALSE)="","No","Yes"),"")</f>
        <v>No</v>
      </c>
      <c r="F1925" s="107" t="str">
        <f>IFERROR(VLOOKUP(Table25[[#This Row],[Contract No.]],Table3[#All],3,FALSE),"")</f>
        <v/>
      </c>
      <c r="G1925" s="107" t="str">
        <f>IFERROR(IF(Table25[[#This Row],[Cooperative Purchase
(Yes/No)]]="Yes","Yes",IF(VLOOKUP(Table25[[#This Row],[Contract No.]],Table3[#All],1,FALSE)=Table25[[#This Row],[Contract No.]],"Yes","No")),"No")</f>
        <v>Yes</v>
      </c>
      <c r="H1925" s="51">
        <f>IFERROR(VLOOKUP(Table25[[#This Row],[Contract No.]],Table3[#All],4,FALSE),"")</f>
        <v>43952</v>
      </c>
      <c r="I1925" s="28">
        <f>IFERROR(IF(AND(MONTH(Table25[[#This Row],[Contract Start Date]])&gt;6,MONTH(Table25[[#This Row],[Contract Start Date]])&lt;=12),YEAR(Table25[[#This Row],[Contract Start Date]])+1,YEAR(Table25[[#This Row],[Contract Start Date]])),"")</f>
        <v>2020</v>
      </c>
      <c r="J1925" s="108">
        <f>Table25[[#This Row],[FY Formula start]]</f>
        <v>2020</v>
      </c>
      <c r="K1925" s="59" t="str">
        <f>"FY"&amp;" "&amp;Table25[[#This Row],[Year Start]]</f>
        <v>FY 2020</v>
      </c>
      <c r="L1925" s="109">
        <f>IFERROR(VLOOKUP(Table25[[#This Row],[Contract No.]],Table3[#All],5,FALSE),"")</f>
        <v>46203</v>
      </c>
      <c r="M1925" s="110">
        <f>IFERROR(IF(Table25[[#This Row],[Contract End Date]]="99/99/9999","No End",IF(AND(MONTH(Table25[[#This Row],[Contract End Date]])&gt;6,MONTH(Table25[[#This Row],[Contract End Date]])&lt;=12),YEAR(Table25[[#This Row],[Contract End Date]])+1,YEAR(Table25[[#This Row],[Contract End Date]]))),"")</f>
        <v>2026</v>
      </c>
      <c r="N1925" s="111">
        <f>Table25[[#This Row],[FY Formula end]]</f>
        <v>2026</v>
      </c>
      <c r="O1925" s="112" t="str">
        <f>IF(Table25[[#This Row],[Year End]]="No End","No End","FY"&amp;" "&amp;Table25[[#This Row],[Year End]])</f>
        <v>FY 2026</v>
      </c>
      <c r="P1925" s="27"/>
      <c r="Q1925" s="104" t="str">
        <f>_xlfn.IFNA(IF($B1925="","",VLOOKUP($B1925,'SWC Towers'!$A:$Q,$Q$2,FALSE)),"")</f>
        <v/>
      </c>
      <c r="R1925" s="106" t="str">
        <f>_xlfn.IFNA(IF($B1925="","",VLOOKUP($B1925,'SWC Towers'!$A:$Q,$R$2,FALSE)),"")</f>
        <v/>
      </c>
      <c r="S1925" s="106" t="str">
        <f>_xlfn.IFNA(IF($B1925="","",VLOOKUP($B1925,'SWC Towers'!$A:$Q,$S$2,FALSE)),"")</f>
        <v/>
      </c>
      <c r="T1925" s="106" t="str">
        <f>_xlfn.IFNA(IF($B1925="","",VLOOKUP($B1925,'SWC Towers'!$A:$Q,$T$2,FALSE)),"")</f>
        <v/>
      </c>
      <c r="U1925" s="104">
        <f>_xlfn.IFNA(IF($B1925="","",VLOOKUP($B1925,'SWC Towers'!$A:$Q,$U$2,FALSE)),"")</f>
        <v>0.1</v>
      </c>
      <c r="V1925" s="104" t="str">
        <f>_xlfn.IFNA(IF($B1925="","",VLOOKUP($B1925,'SWC Towers'!$A:$Q,$V$2,FALSE)),"")</f>
        <v/>
      </c>
      <c r="W1925" s="104" t="str">
        <f>_xlfn.IFNA(IF($B1925="","",VLOOKUP($B1925,'SWC Towers'!$A:$Q,$W$2,FALSE)),"")</f>
        <v/>
      </c>
      <c r="X1925" s="104" t="str">
        <f>_xlfn.IFNA(IF($B1925="","",VLOOKUP($B1925,'SWC Towers'!$A:$Q,$X$2,FALSE)),"")</f>
        <v/>
      </c>
      <c r="Y1925" s="104" t="str">
        <f>_xlfn.IFNA(IF($B1925="","",VLOOKUP($B1925,'SWC Towers'!$A:$Q,$Y$2,FALSE)),"")</f>
        <v/>
      </c>
      <c r="Z1925" s="104" t="str">
        <f>_xlfn.IFNA(IF($B1925="","",VLOOKUP($B1925,'SWC Towers'!$A:$Q,$Z$2,FALSE)),"")</f>
        <v/>
      </c>
      <c r="AA1925" s="104" t="str">
        <f>_xlfn.IFNA(IF($B1925="","",VLOOKUP($B1925,'SWC Towers'!$A:$Q,$AA$2,FALSE)),"")</f>
        <v/>
      </c>
      <c r="AB1925" s="106">
        <f>_xlfn.IFNA(IF($B1925="","",VLOOKUP($B1925,'SWC Towers'!$A:$Q,$AB$2,FALSE)),"")</f>
        <v>0.9</v>
      </c>
      <c r="AC1925" s="20">
        <f>SUM(Table25[[#This Row],[IT Tower: Application]:[Other/Non-IT ]])</f>
        <v>1</v>
      </c>
      <c r="AD1925" s="67"/>
      <c r="AE1925" s="67"/>
      <c r="AF1925" s="67"/>
      <c r="AG1925" s="67"/>
      <c r="AH1925" s="67"/>
      <c r="AI1925" s="67"/>
      <c r="AJ1925" s="67"/>
      <c r="AK1925" s="67"/>
      <c r="AL1925" s="67"/>
      <c r="AM1925" s="67"/>
      <c r="AN1925" s="67"/>
      <c r="AO1925" s="67"/>
      <c r="AP1925" s="67"/>
      <c r="AQ1925" s="67"/>
      <c r="AR1925" s="67"/>
      <c r="AS1925" s="67"/>
      <c r="AT1925" s="67"/>
      <c r="AU1925" s="67"/>
      <c r="AV1925" s="67"/>
      <c r="AW1925" s="67"/>
      <c r="AX1925" s="67">
        <v>0</v>
      </c>
      <c r="AY1925" s="67">
        <v>1441</v>
      </c>
      <c r="AZ1925" s="67">
        <v>1334</v>
      </c>
      <c r="BA1925" s="67">
        <v>1514</v>
      </c>
      <c r="BB1925" s="113">
        <v>4606</v>
      </c>
      <c r="BC1925" s="113">
        <v>4425</v>
      </c>
      <c r="BD1925" s="113"/>
      <c r="BE1925" s="113"/>
      <c r="BF1925" s="113"/>
      <c r="BG1925" s="113"/>
      <c r="BH1925" s="113"/>
      <c r="BI1925" s="113"/>
      <c r="BJ1925" s="113"/>
      <c r="BK1925" s="113"/>
      <c r="BL1925" s="113"/>
      <c r="BM1925" s="113"/>
      <c r="BN1925" s="113"/>
      <c r="BO1925" s="113"/>
      <c r="BP1925" s="113"/>
      <c r="BQ1925" s="113"/>
      <c r="BR1925" s="113"/>
      <c r="BS1925" s="113"/>
      <c r="BT1925" s="113"/>
      <c r="BU1925" s="113"/>
      <c r="BV1925" s="113"/>
      <c r="BW1925" s="113"/>
      <c r="BX1925" s="113"/>
      <c r="BY1925" s="113"/>
      <c r="BZ1925" s="113"/>
      <c r="CA1925" s="67"/>
      <c r="CB1925" s="113"/>
      <c r="CC1925" s="69">
        <f>SUM(Table25[[#This Row],[Contract Amount FY00]:[Contract Amount FY50]])</f>
        <v>13320</v>
      </c>
      <c r="CD1925" s="114"/>
    </row>
    <row r="1926" spans="1:82" x14ac:dyDescent="0.25">
      <c r="A1926" s="122" t="s">
        <v>2027</v>
      </c>
      <c r="B1926" s="122" t="s">
        <v>526</v>
      </c>
      <c r="C1926" s="122" t="s">
        <v>375</v>
      </c>
      <c r="E1926" s="26" t="str">
        <f>IFERROR(IF(VLOOKUP(Table25[[#This Row],[Contract No.]],Table3[#All],3,FALSE)="","No","Yes"),"")</f>
        <v>Yes</v>
      </c>
      <c r="F1926" s="107" t="str">
        <f>IFERROR(VLOOKUP(Table25[[#This Row],[Contract No.]],Table3[#All],3,FALSE),"")</f>
        <v>NASPO</v>
      </c>
      <c r="G1926" s="107" t="str">
        <f>IFERROR(IF(Table25[[#This Row],[Cooperative Purchase
(Yes/No)]]="Yes","Yes",IF(VLOOKUP(Table25[[#This Row],[Contract No.]],Table3[#All],1,FALSE)=Table25[[#This Row],[Contract No.]],"Yes","No")),"No")</f>
        <v>Yes</v>
      </c>
      <c r="H1926" s="51">
        <f>IFERROR(VLOOKUP(Table25[[#This Row],[Contract No.]],Table3[#All],4,FALSE),"")</f>
        <v>43892</v>
      </c>
      <c r="I1926" s="28">
        <f>IFERROR(IF(AND(MONTH(Table25[[#This Row],[Contract Start Date]])&gt;6,MONTH(Table25[[#This Row],[Contract Start Date]])&lt;=12),YEAR(Table25[[#This Row],[Contract Start Date]])+1,YEAR(Table25[[#This Row],[Contract Start Date]])),"")</f>
        <v>2020</v>
      </c>
      <c r="J1926" s="108">
        <f>Table25[[#This Row],[FY Formula start]]</f>
        <v>2020</v>
      </c>
      <c r="K1926" s="59" t="str">
        <f>"FY"&amp;" "&amp;Table25[[#This Row],[Year Start]]</f>
        <v>FY 2020</v>
      </c>
      <c r="L1926" s="109">
        <f>IFERROR(VLOOKUP(Table25[[#This Row],[Contract No.]],Table3[#All],5,FALSE),"")</f>
        <v>45504</v>
      </c>
      <c r="M1926" s="110">
        <f>IFERROR(IF(Table25[[#This Row],[Contract End Date]]="99/99/9999","No End",IF(AND(MONTH(Table25[[#This Row],[Contract End Date]])&gt;6,MONTH(Table25[[#This Row],[Contract End Date]])&lt;=12),YEAR(Table25[[#This Row],[Contract End Date]])+1,YEAR(Table25[[#This Row],[Contract End Date]]))),"")</f>
        <v>2025</v>
      </c>
      <c r="N1926" s="111">
        <f>Table25[[#This Row],[FY Formula end]]</f>
        <v>2025</v>
      </c>
      <c r="O1926" s="112" t="str">
        <f>IF(Table25[[#This Row],[Year End]]="No End","No End","FY"&amp;" "&amp;Table25[[#This Row],[Year End]])</f>
        <v>FY 2025</v>
      </c>
      <c r="P1926" s="27"/>
      <c r="Q1926" s="104" t="str">
        <f>_xlfn.IFNA(IF($B1926="","",VLOOKUP($B1926,'SWC Towers'!$A:$Q,$Q$2,FALSE)),"")</f>
        <v/>
      </c>
      <c r="R1926" s="106">
        <f>_xlfn.IFNA(IF($B1926="","",VLOOKUP($B1926,'SWC Towers'!$A:$Q,$R$2,FALSE)),"")</f>
        <v>0.1</v>
      </c>
      <c r="S1926" s="106" t="str">
        <f>_xlfn.IFNA(IF($B1926="","",VLOOKUP($B1926,'SWC Towers'!$A:$Q,$S$2,FALSE)),"")</f>
        <v/>
      </c>
      <c r="T1926" s="106">
        <f>_xlfn.IFNA(IF($B1926="","",VLOOKUP($B1926,'SWC Towers'!$A:$Q,$T$2,FALSE)),"")</f>
        <v>0.05</v>
      </c>
      <c r="U1926" s="104">
        <f>_xlfn.IFNA(IF($B1926="","",VLOOKUP($B1926,'SWC Towers'!$A:$Q,$U$2,FALSE)),"")</f>
        <v>0.65</v>
      </c>
      <c r="V1926" s="104" t="str">
        <f>_xlfn.IFNA(IF($B1926="","",VLOOKUP($B1926,'SWC Towers'!$A:$Q,$V$2,FALSE)),"")</f>
        <v/>
      </c>
      <c r="W1926" s="104">
        <f>_xlfn.IFNA(IF($B1926="","",VLOOKUP($B1926,'SWC Towers'!$A:$Q,$W$2,FALSE)),"")</f>
        <v>0.1</v>
      </c>
      <c r="X1926" s="104" t="str">
        <f>_xlfn.IFNA(IF($B1926="","",VLOOKUP($B1926,'SWC Towers'!$A:$Q,$X$2,FALSE)),"")</f>
        <v/>
      </c>
      <c r="Y1926" s="104" t="str">
        <f>_xlfn.IFNA(IF($B1926="","",VLOOKUP($B1926,'SWC Towers'!$A:$Q,$Y$2,FALSE)),"")</f>
        <v/>
      </c>
      <c r="Z1926" s="104">
        <f>_xlfn.IFNA(IF($B1926="","",VLOOKUP($B1926,'SWC Towers'!$A:$Q,$Z$2,FALSE)),"")</f>
        <v>0.1</v>
      </c>
      <c r="AA1926" s="104" t="str">
        <f>_xlfn.IFNA(IF($B1926="","",VLOOKUP($B1926,'SWC Towers'!$A:$Q,$AA$2,FALSE)),"")</f>
        <v/>
      </c>
      <c r="AB1926" s="106" t="str">
        <f>_xlfn.IFNA(IF($B1926="","",VLOOKUP($B1926,'SWC Towers'!$A:$Q,$AB$2,FALSE)),"")</f>
        <v/>
      </c>
      <c r="AC1926" s="20">
        <f>SUM(Table25[[#This Row],[IT Tower: Application]:[Other/Non-IT ]])</f>
        <v>1</v>
      </c>
      <c r="AD1926" s="67"/>
      <c r="AE1926" s="67"/>
      <c r="AF1926" s="67"/>
      <c r="AG1926" s="67"/>
      <c r="AH1926" s="67"/>
      <c r="AI1926" s="67"/>
      <c r="AJ1926" s="67"/>
      <c r="AK1926" s="67"/>
      <c r="AL1926" s="67"/>
      <c r="AM1926" s="67"/>
      <c r="AN1926" s="67"/>
      <c r="AO1926" s="67"/>
      <c r="AP1926" s="67"/>
      <c r="AQ1926" s="67"/>
      <c r="AR1926" s="67"/>
      <c r="AS1926" s="67"/>
      <c r="AT1926" s="67"/>
      <c r="AU1926" s="67"/>
      <c r="AV1926" s="67"/>
      <c r="AW1926" s="67"/>
      <c r="AX1926" s="67"/>
      <c r="AY1926" s="67"/>
      <c r="AZ1926" s="67">
        <v>39173</v>
      </c>
      <c r="BA1926" s="67">
        <v>0</v>
      </c>
      <c r="BB1926" s="113"/>
      <c r="BC1926" s="113"/>
      <c r="BD1926" s="113"/>
      <c r="BE1926" s="113"/>
      <c r="BF1926" s="113"/>
      <c r="BG1926" s="113"/>
      <c r="BH1926" s="113"/>
      <c r="BI1926" s="113"/>
      <c r="BJ1926" s="113"/>
      <c r="BK1926" s="113"/>
      <c r="BL1926" s="113"/>
      <c r="BM1926" s="113"/>
      <c r="BN1926" s="113"/>
      <c r="BO1926" s="113"/>
      <c r="BP1926" s="113"/>
      <c r="BQ1926" s="113"/>
      <c r="BR1926" s="113"/>
      <c r="BS1926" s="113"/>
      <c r="BT1926" s="113"/>
      <c r="BU1926" s="113"/>
      <c r="BV1926" s="113"/>
      <c r="BW1926" s="113"/>
      <c r="BX1926" s="113"/>
      <c r="BY1926" s="113"/>
      <c r="BZ1926" s="113"/>
      <c r="CA1926" s="67"/>
      <c r="CB1926" s="113"/>
      <c r="CC1926" s="69">
        <f>SUM(Table25[[#This Row],[Contract Amount FY00]:[Contract Amount FY50]])</f>
        <v>39173</v>
      </c>
      <c r="CD1926" s="114"/>
    </row>
    <row r="1927" spans="1:82" x14ac:dyDescent="0.25">
      <c r="A1927" s="122" t="s">
        <v>2027</v>
      </c>
      <c r="B1927" s="122" t="s">
        <v>526</v>
      </c>
      <c r="C1927" s="122" t="s">
        <v>3193</v>
      </c>
      <c r="E1927" s="26" t="str">
        <f>IFERROR(IF(VLOOKUP(Table25[[#This Row],[Contract No.]],Table3[#All],3,FALSE)="","No","Yes"),"")</f>
        <v>Yes</v>
      </c>
      <c r="F1927" s="107" t="str">
        <f>IFERROR(VLOOKUP(Table25[[#This Row],[Contract No.]],Table3[#All],3,FALSE),"")</f>
        <v>NASPO</v>
      </c>
      <c r="G1927" s="107" t="str">
        <f>IFERROR(IF(Table25[[#This Row],[Cooperative Purchase
(Yes/No)]]="Yes","Yes",IF(VLOOKUP(Table25[[#This Row],[Contract No.]],Table3[#All],1,FALSE)=Table25[[#This Row],[Contract No.]],"Yes","No")),"No")</f>
        <v>Yes</v>
      </c>
      <c r="H1927" s="51">
        <f>IFERROR(VLOOKUP(Table25[[#This Row],[Contract No.]],Table3[#All],4,FALSE),"")</f>
        <v>43892</v>
      </c>
      <c r="I1927" s="28">
        <f>IFERROR(IF(AND(MONTH(Table25[[#This Row],[Contract Start Date]])&gt;6,MONTH(Table25[[#This Row],[Contract Start Date]])&lt;=12),YEAR(Table25[[#This Row],[Contract Start Date]])+1,YEAR(Table25[[#This Row],[Contract Start Date]])),"")</f>
        <v>2020</v>
      </c>
      <c r="J1927" s="108">
        <f>Table25[[#This Row],[FY Formula start]]</f>
        <v>2020</v>
      </c>
      <c r="K1927" s="59" t="str">
        <f>"FY"&amp;" "&amp;Table25[[#This Row],[Year Start]]</f>
        <v>FY 2020</v>
      </c>
      <c r="L1927" s="109">
        <f>IFERROR(VLOOKUP(Table25[[#This Row],[Contract No.]],Table3[#All],5,FALSE),"")</f>
        <v>45504</v>
      </c>
      <c r="M1927" s="110">
        <f>IFERROR(IF(Table25[[#This Row],[Contract End Date]]="99/99/9999","No End",IF(AND(MONTH(Table25[[#This Row],[Contract End Date]])&gt;6,MONTH(Table25[[#This Row],[Contract End Date]])&lt;=12),YEAR(Table25[[#This Row],[Contract End Date]])+1,YEAR(Table25[[#This Row],[Contract End Date]]))),"")</f>
        <v>2025</v>
      </c>
      <c r="N1927" s="111">
        <f>Table25[[#This Row],[FY Formula end]]</f>
        <v>2025</v>
      </c>
      <c r="O1927" s="112" t="str">
        <f>IF(Table25[[#This Row],[Year End]]="No End","No End","FY"&amp;" "&amp;Table25[[#This Row],[Year End]])</f>
        <v>FY 2025</v>
      </c>
      <c r="P1927" s="27"/>
      <c r="Q1927" s="104" t="str">
        <f>_xlfn.IFNA(IF($B1927="","",VLOOKUP($B1927,'SWC Towers'!$A:$Q,$Q$2,FALSE)),"")</f>
        <v/>
      </c>
      <c r="R1927" s="106">
        <f>_xlfn.IFNA(IF($B1927="","",VLOOKUP($B1927,'SWC Towers'!$A:$Q,$R$2,FALSE)),"")</f>
        <v>0.1</v>
      </c>
      <c r="S1927" s="106" t="str">
        <f>_xlfn.IFNA(IF($B1927="","",VLOOKUP($B1927,'SWC Towers'!$A:$Q,$S$2,FALSE)),"")</f>
        <v/>
      </c>
      <c r="T1927" s="106">
        <f>_xlfn.IFNA(IF($B1927="","",VLOOKUP($B1927,'SWC Towers'!$A:$Q,$T$2,FALSE)),"")</f>
        <v>0.05</v>
      </c>
      <c r="U1927" s="104">
        <f>_xlfn.IFNA(IF($B1927="","",VLOOKUP($B1927,'SWC Towers'!$A:$Q,$U$2,FALSE)),"")</f>
        <v>0.65</v>
      </c>
      <c r="V1927" s="104" t="str">
        <f>_xlfn.IFNA(IF($B1927="","",VLOOKUP($B1927,'SWC Towers'!$A:$Q,$V$2,FALSE)),"")</f>
        <v/>
      </c>
      <c r="W1927" s="104">
        <f>_xlfn.IFNA(IF($B1927="","",VLOOKUP($B1927,'SWC Towers'!$A:$Q,$W$2,FALSE)),"")</f>
        <v>0.1</v>
      </c>
      <c r="X1927" s="104" t="str">
        <f>_xlfn.IFNA(IF($B1927="","",VLOOKUP($B1927,'SWC Towers'!$A:$Q,$X$2,FALSE)),"")</f>
        <v/>
      </c>
      <c r="Y1927" s="104" t="str">
        <f>_xlfn.IFNA(IF($B1927="","",VLOOKUP($B1927,'SWC Towers'!$A:$Q,$Y$2,FALSE)),"")</f>
        <v/>
      </c>
      <c r="Z1927" s="104">
        <f>_xlfn.IFNA(IF($B1927="","",VLOOKUP($B1927,'SWC Towers'!$A:$Q,$Z$2,FALSE)),"")</f>
        <v>0.1</v>
      </c>
      <c r="AA1927" s="104" t="str">
        <f>_xlfn.IFNA(IF($B1927="","",VLOOKUP($B1927,'SWC Towers'!$A:$Q,$AA$2,FALSE)),"")</f>
        <v/>
      </c>
      <c r="AB1927" s="106" t="str">
        <f>_xlfn.IFNA(IF($B1927="","",VLOOKUP($B1927,'SWC Towers'!$A:$Q,$AB$2,FALSE)),"")</f>
        <v/>
      </c>
      <c r="AC1927" s="20">
        <f>SUM(Table25[[#This Row],[IT Tower: Application]:[Other/Non-IT ]])</f>
        <v>1</v>
      </c>
      <c r="AD1927" s="67"/>
      <c r="AE1927" s="67"/>
      <c r="AF1927" s="67"/>
      <c r="AG1927" s="67"/>
      <c r="AH1927" s="67"/>
      <c r="AI1927" s="67"/>
      <c r="AJ1927" s="67"/>
      <c r="AK1927" s="67"/>
      <c r="AL1927" s="67"/>
      <c r="AM1927" s="67"/>
      <c r="AN1927" s="67"/>
      <c r="AO1927" s="67"/>
      <c r="AP1927" s="67"/>
      <c r="AQ1927" s="67"/>
      <c r="AR1927" s="67"/>
      <c r="AS1927" s="67"/>
      <c r="AT1927" s="67"/>
      <c r="AU1927" s="67"/>
      <c r="AV1927" s="67"/>
      <c r="AW1927" s="67"/>
      <c r="AX1927" s="67">
        <v>7055</v>
      </c>
      <c r="AY1927" s="67">
        <v>1850</v>
      </c>
      <c r="AZ1927" s="67">
        <v>0</v>
      </c>
      <c r="BA1927" s="67">
        <v>84078</v>
      </c>
      <c r="BB1927" s="113">
        <v>0</v>
      </c>
      <c r="BC1927" s="113"/>
      <c r="BD1927" s="113"/>
      <c r="BE1927" s="113"/>
      <c r="BF1927" s="113"/>
      <c r="BG1927" s="113"/>
      <c r="BH1927" s="113"/>
      <c r="BI1927" s="113"/>
      <c r="BJ1927" s="113"/>
      <c r="BK1927" s="113"/>
      <c r="BL1927" s="113"/>
      <c r="BM1927" s="113"/>
      <c r="BN1927" s="113"/>
      <c r="BO1927" s="113"/>
      <c r="BP1927" s="113"/>
      <c r="BQ1927" s="113"/>
      <c r="BR1927" s="113"/>
      <c r="BS1927" s="113"/>
      <c r="BT1927" s="113"/>
      <c r="BU1927" s="113"/>
      <c r="BV1927" s="113"/>
      <c r="BW1927" s="113"/>
      <c r="BX1927" s="113"/>
      <c r="BY1927" s="113"/>
      <c r="BZ1927" s="113"/>
      <c r="CA1927" s="67"/>
      <c r="CB1927" s="113"/>
      <c r="CC1927" s="69">
        <f>SUM(Table25[[#This Row],[Contract Amount FY00]:[Contract Amount FY50]])</f>
        <v>92983</v>
      </c>
      <c r="CD1927" s="114"/>
    </row>
    <row r="1928" spans="1:82" x14ac:dyDescent="0.25">
      <c r="A1928" s="122" t="s">
        <v>2027</v>
      </c>
      <c r="B1928" s="122" t="s">
        <v>526</v>
      </c>
      <c r="C1928" s="122" t="s">
        <v>946</v>
      </c>
      <c r="E1928" s="26" t="str">
        <f>IFERROR(IF(VLOOKUP(Table25[[#This Row],[Contract No.]],Table3[#All],3,FALSE)="","No","Yes"),"")</f>
        <v>Yes</v>
      </c>
      <c r="F1928" s="107" t="str">
        <f>IFERROR(VLOOKUP(Table25[[#This Row],[Contract No.]],Table3[#All],3,FALSE),"")</f>
        <v>NASPO</v>
      </c>
      <c r="G1928" s="107" t="str">
        <f>IFERROR(IF(Table25[[#This Row],[Cooperative Purchase
(Yes/No)]]="Yes","Yes",IF(VLOOKUP(Table25[[#This Row],[Contract No.]],Table3[#All],1,FALSE)=Table25[[#This Row],[Contract No.]],"Yes","No")),"No")</f>
        <v>Yes</v>
      </c>
      <c r="H1928" s="51">
        <f>IFERROR(VLOOKUP(Table25[[#This Row],[Contract No.]],Table3[#All],4,FALSE),"")</f>
        <v>43892</v>
      </c>
      <c r="I1928" s="28">
        <f>IFERROR(IF(AND(MONTH(Table25[[#This Row],[Contract Start Date]])&gt;6,MONTH(Table25[[#This Row],[Contract Start Date]])&lt;=12),YEAR(Table25[[#This Row],[Contract Start Date]])+1,YEAR(Table25[[#This Row],[Contract Start Date]])),"")</f>
        <v>2020</v>
      </c>
      <c r="J1928" s="108">
        <f>Table25[[#This Row],[FY Formula start]]</f>
        <v>2020</v>
      </c>
      <c r="K1928" s="59" t="str">
        <f>"FY"&amp;" "&amp;Table25[[#This Row],[Year Start]]</f>
        <v>FY 2020</v>
      </c>
      <c r="L1928" s="109">
        <f>IFERROR(VLOOKUP(Table25[[#This Row],[Contract No.]],Table3[#All],5,FALSE),"")</f>
        <v>45504</v>
      </c>
      <c r="M1928" s="110">
        <f>IFERROR(IF(Table25[[#This Row],[Contract End Date]]="99/99/9999","No End",IF(AND(MONTH(Table25[[#This Row],[Contract End Date]])&gt;6,MONTH(Table25[[#This Row],[Contract End Date]])&lt;=12),YEAR(Table25[[#This Row],[Contract End Date]])+1,YEAR(Table25[[#This Row],[Contract End Date]]))),"")</f>
        <v>2025</v>
      </c>
      <c r="N1928" s="111">
        <f>Table25[[#This Row],[FY Formula end]]</f>
        <v>2025</v>
      </c>
      <c r="O1928" s="112" t="str">
        <f>IF(Table25[[#This Row],[Year End]]="No End","No End","FY"&amp;" "&amp;Table25[[#This Row],[Year End]])</f>
        <v>FY 2025</v>
      </c>
      <c r="P1928" s="27"/>
      <c r="Q1928" s="104" t="str">
        <f>_xlfn.IFNA(IF($B1928="","",VLOOKUP($B1928,'SWC Towers'!$A:$Q,$Q$2,FALSE)),"")</f>
        <v/>
      </c>
      <c r="R1928" s="106">
        <f>_xlfn.IFNA(IF($B1928="","",VLOOKUP($B1928,'SWC Towers'!$A:$Q,$R$2,FALSE)),"")</f>
        <v>0.1</v>
      </c>
      <c r="S1928" s="106" t="str">
        <f>_xlfn.IFNA(IF($B1928="","",VLOOKUP($B1928,'SWC Towers'!$A:$Q,$S$2,FALSE)),"")</f>
        <v/>
      </c>
      <c r="T1928" s="106">
        <f>_xlfn.IFNA(IF($B1928="","",VLOOKUP($B1928,'SWC Towers'!$A:$Q,$T$2,FALSE)),"")</f>
        <v>0.05</v>
      </c>
      <c r="U1928" s="104">
        <f>_xlfn.IFNA(IF($B1928="","",VLOOKUP($B1928,'SWC Towers'!$A:$Q,$U$2,FALSE)),"")</f>
        <v>0.65</v>
      </c>
      <c r="V1928" s="104" t="str">
        <f>_xlfn.IFNA(IF($B1928="","",VLOOKUP($B1928,'SWC Towers'!$A:$Q,$V$2,FALSE)),"")</f>
        <v/>
      </c>
      <c r="W1928" s="104">
        <f>_xlfn.IFNA(IF($B1928="","",VLOOKUP($B1928,'SWC Towers'!$A:$Q,$W$2,FALSE)),"")</f>
        <v>0.1</v>
      </c>
      <c r="X1928" s="104" t="str">
        <f>_xlfn.IFNA(IF($B1928="","",VLOOKUP($B1928,'SWC Towers'!$A:$Q,$X$2,FALSE)),"")</f>
        <v/>
      </c>
      <c r="Y1928" s="104" t="str">
        <f>_xlfn.IFNA(IF($B1928="","",VLOOKUP($B1928,'SWC Towers'!$A:$Q,$Y$2,FALSE)),"")</f>
        <v/>
      </c>
      <c r="Z1928" s="104">
        <f>_xlfn.IFNA(IF($B1928="","",VLOOKUP($B1928,'SWC Towers'!$A:$Q,$Z$2,FALSE)),"")</f>
        <v>0.1</v>
      </c>
      <c r="AA1928" s="104" t="str">
        <f>_xlfn.IFNA(IF($B1928="","",VLOOKUP($B1928,'SWC Towers'!$A:$Q,$AA$2,FALSE)),"")</f>
        <v/>
      </c>
      <c r="AB1928" s="106" t="str">
        <f>_xlfn.IFNA(IF($B1928="","",VLOOKUP($B1928,'SWC Towers'!$A:$Q,$AB$2,FALSE)),"")</f>
        <v/>
      </c>
      <c r="AC1928" s="20">
        <f>SUM(Table25[[#This Row],[IT Tower: Application]:[Other/Non-IT ]])</f>
        <v>1</v>
      </c>
      <c r="AD1928" s="67"/>
      <c r="AE1928" s="67"/>
      <c r="AF1928" s="67"/>
      <c r="AG1928" s="67"/>
      <c r="AH1928" s="67"/>
      <c r="AI1928" s="67"/>
      <c r="AJ1928" s="67"/>
      <c r="AK1928" s="67"/>
      <c r="AL1928" s="67"/>
      <c r="AM1928" s="67"/>
      <c r="AN1928" s="67"/>
      <c r="AO1928" s="67"/>
      <c r="AP1928" s="67"/>
      <c r="AQ1928" s="67"/>
      <c r="AR1928" s="67"/>
      <c r="AS1928" s="67"/>
      <c r="AT1928" s="67"/>
      <c r="AU1928" s="67"/>
      <c r="AV1928" s="67"/>
      <c r="AW1928" s="67"/>
      <c r="AX1928" s="67">
        <v>1716</v>
      </c>
      <c r="AY1928" s="67">
        <v>6963</v>
      </c>
      <c r="AZ1928" s="67">
        <v>6722</v>
      </c>
      <c r="BA1928" s="67">
        <v>116720</v>
      </c>
      <c r="BB1928" s="113">
        <v>367993</v>
      </c>
      <c r="BC1928" s="113">
        <v>0</v>
      </c>
      <c r="BD1928" s="113"/>
      <c r="BE1928" s="113"/>
      <c r="BF1928" s="113"/>
      <c r="BG1928" s="113"/>
      <c r="BH1928" s="113"/>
      <c r="BI1928" s="113"/>
      <c r="BJ1928" s="113"/>
      <c r="BK1928" s="113"/>
      <c r="BL1928" s="113"/>
      <c r="BM1928" s="113"/>
      <c r="BN1928" s="113"/>
      <c r="BO1928" s="113"/>
      <c r="BP1928" s="113"/>
      <c r="BQ1928" s="113"/>
      <c r="BR1928" s="113"/>
      <c r="BS1928" s="113"/>
      <c r="BT1928" s="113"/>
      <c r="BU1928" s="113"/>
      <c r="BV1928" s="113"/>
      <c r="BW1928" s="113"/>
      <c r="BX1928" s="113"/>
      <c r="BY1928" s="113"/>
      <c r="BZ1928" s="113"/>
      <c r="CA1928" s="67"/>
      <c r="CB1928" s="113"/>
      <c r="CC1928" s="69">
        <f>SUM(Table25[[#This Row],[Contract Amount FY00]:[Contract Amount FY50]])</f>
        <v>500114</v>
      </c>
      <c r="CD1928" s="114"/>
    </row>
    <row r="1929" spans="1:82" x14ac:dyDescent="0.25">
      <c r="A1929" s="122" t="s">
        <v>2027</v>
      </c>
      <c r="B1929" s="122" t="s">
        <v>286</v>
      </c>
      <c r="C1929" s="122" t="s">
        <v>3212</v>
      </c>
      <c r="E1929" s="26" t="str">
        <f>IFERROR(IF(VLOOKUP(Table25[[#This Row],[Contract No.]],Table3[#All],3,FALSE)="","No","Yes"),"")</f>
        <v>No</v>
      </c>
      <c r="F1929" s="107" t="str">
        <f>IFERROR(VLOOKUP(Table25[[#This Row],[Contract No.]],Table3[#All],3,FALSE),"")</f>
        <v/>
      </c>
      <c r="G1929" s="107" t="str">
        <f>IFERROR(IF(Table25[[#This Row],[Cooperative Purchase
(Yes/No)]]="Yes","Yes",IF(VLOOKUP(Table25[[#This Row],[Contract No.]],Table3[#All],1,FALSE)=Table25[[#This Row],[Contract No.]],"Yes","No")),"No")</f>
        <v>Yes</v>
      </c>
      <c r="H1929" s="51">
        <f>IFERROR(VLOOKUP(Table25[[#This Row],[Contract No.]],Table3[#All],4,FALSE),"")</f>
        <v>42401</v>
      </c>
      <c r="I1929" s="28">
        <f>IFERROR(IF(AND(MONTH(Table25[[#This Row],[Contract Start Date]])&gt;6,MONTH(Table25[[#This Row],[Contract Start Date]])&lt;=12),YEAR(Table25[[#This Row],[Contract Start Date]])+1,YEAR(Table25[[#This Row],[Contract Start Date]])),"")</f>
        <v>2016</v>
      </c>
      <c r="J1929" s="108">
        <f>Table25[[#This Row],[FY Formula start]]</f>
        <v>2016</v>
      </c>
      <c r="K1929" s="59" t="str">
        <f>"FY"&amp;" "&amp;Table25[[#This Row],[Year Start]]</f>
        <v>FY 2016</v>
      </c>
      <c r="L1929" s="109">
        <f>IFERROR(VLOOKUP(Table25[[#This Row],[Contract No.]],Table3[#All],5,FALSE),"")</f>
        <v>72717</v>
      </c>
      <c r="M1929" s="110">
        <f>IFERROR(IF(Table25[[#This Row],[Contract End Date]]="99/99/9999","No End",IF(AND(MONTH(Table25[[#This Row],[Contract End Date]])&gt;6,MONTH(Table25[[#This Row],[Contract End Date]])&lt;=12),YEAR(Table25[[#This Row],[Contract End Date]])+1,YEAR(Table25[[#This Row],[Contract End Date]]))),"")</f>
        <v>2099</v>
      </c>
      <c r="N1929" s="111">
        <f>Table25[[#This Row],[FY Formula end]]</f>
        <v>2099</v>
      </c>
      <c r="O1929" s="112" t="str">
        <f>IF(Table25[[#This Row],[Year End]]="No End","No End","FY"&amp;" "&amp;Table25[[#This Row],[Year End]])</f>
        <v>FY 2099</v>
      </c>
      <c r="P1929" s="27"/>
      <c r="Q1929" s="104">
        <f>_xlfn.IFNA(IF($B1929="","",VLOOKUP($B1929,'SWC Towers'!$A:$Q,$Q$2,FALSE)),"")</f>
        <v>0.5</v>
      </c>
      <c r="R1929" s="106" t="str">
        <f>_xlfn.IFNA(IF($B1929="","",VLOOKUP($B1929,'SWC Towers'!$A:$Q,$R$2,FALSE)),"")</f>
        <v/>
      </c>
      <c r="S1929" s="106" t="str">
        <f>_xlfn.IFNA(IF($B1929="","",VLOOKUP($B1929,'SWC Towers'!$A:$Q,$S$2,FALSE)),"")</f>
        <v/>
      </c>
      <c r="T1929" s="106">
        <f>_xlfn.IFNA(IF($B1929="","",VLOOKUP($B1929,'SWC Towers'!$A:$Q,$T$2,FALSE)),"")</f>
        <v>0.5</v>
      </c>
      <c r="U1929" s="104" t="str">
        <f>_xlfn.IFNA(IF($B1929="","",VLOOKUP($B1929,'SWC Towers'!$A:$Q,$U$2,FALSE)),"")</f>
        <v/>
      </c>
      <c r="V1929" s="104" t="str">
        <f>_xlfn.IFNA(IF($B1929="","",VLOOKUP($B1929,'SWC Towers'!$A:$Q,$V$2,FALSE)),"")</f>
        <v/>
      </c>
      <c r="W1929" s="104" t="str">
        <f>_xlfn.IFNA(IF($B1929="","",VLOOKUP($B1929,'SWC Towers'!$A:$Q,$W$2,FALSE)),"")</f>
        <v/>
      </c>
      <c r="X1929" s="104" t="str">
        <f>_xlfn.IFNA(IF($B1929="","",VLOOKUP($B1929,'SWC Towers'!$A:$Q,$X$2,FALSE)),"")</f>
        <v/>
      </c>
      <c r="Y1929" s="104" t="str">
        <f>_xlfn.IFNA(IF($B1929="","",VLOOKUP($B1929,'SWC Towers'!$A:$Q,$Y$2,FALSE)),"")</f>
        <v/>
      </c>
      <c r="Z1929" s="104" t="str">
        <f>_xlfn.IFNA(IF($B1929="","",VLOOKUP($B1929,'SWC Towers'!$A:$Q,$Z$2,FALSE)),"")</f>
        <v/>
      </c>
      <c r="AA1929" s="104" t="str">
        <f>_xlfn.IFNA(IF($B1929="","",VLOOKUP($B1929,'SWC Towers'!$A:$Q,$AA$2,FALSE)),"")</f>
        <v/>
      </c>
      <c r="AB1929" s="106" t="str">
        <f>_xlfn.IFNA(IF($B1929="","",VLOOKUP($B1929,'SWC Towers'!$A:$Q,$AB$2,FALSE)),"")</f>
        <v/>
      </c>
      <c r="AC1929" s="20">
        <f>SUM(Table25[[#This Row],[IT Tower: Application]:[Other/Non-IT ]])</f>
        <v>1</v>
      </c>
      <c r="AD1929" s="67"/>
      <c r="AE1929" s="67"/>
      <c r="AF1929" s="67"/>
      <c r="AG1929" s="67"/>
      <c r="AH1929" s="67"/>
      <c r="AI1929" s="67"/>
      <c r="AJ1929" s="67"/>
      <c r="AK1929" s="67"/>
      <c r="AL1929" s="67"/>
      <c r="AM1929" s="67"/>
      <c r="AN1929" s="67"/>
      <c r="AO1929" s="67"/>
      <c r="AP1929" s="67"/>
      <c r="AQ1929" s="67"/>
      <c r="AR1929" s="67"/>
      <c r="AS1929" s="67"/>
      <c r="AT1929" s="67"/>
      <c r="AU1929" s="67"/>
      <c r="AV1929" s="67"/>
      <c r="AW1929" s="67">
        <v>238712</v>
      </c>
      <c r="AX1929" s="67">
        <v>182</v>
      </c>
      <c r="AY1929" s="67">
        <v>477066</v>
      </c>
      <c r="AZ1929" s="67">
        <v>45417</v>
      </c>
      <c r="BA1929" s="67"/>
      <c r="BB1929" s="113"/>
      <c r="BC1929" s="113"/>
      <c r="BD1929" s="113"/>
      <c r="BE1929" s="113"/>
      <c r="BF1929" s="113"/>
      <c r="BG1929" s="113"/>
      <c r="BH1929" s="113"/>
      <c r="BI1929" s="113"/>
      <c r="BJ1929" s="113"/>
      <c r="BK1929" s="113"/>
      <c r="BL1929" s="113"/>
      <c r="BM1929" s="113"/>
      <c r="BN1929" s="113"/>
      <c r="BO1929" s="113"/>
      <c r="BP1929" s="113"/>
      <c r="BQ1929" s="113"/>
      <c r="BR1929" s="113"/>
      <c r="BS1929" s="113"/>
      <c r="BT1929" s="113"/>
      <c r="BU1929" s="113"/>
      <c r="BV1929" s="113"/>
      <c r="BW1929" s="113"/>
      <c r="BX1929" s="113"/>
      <c r="BY1929" s="113"/>
      <c r="BZ1929" s="113"/>
      <c r="CA1929" s="67"/>
      <c r="CB1929" s="113"/>
      <c r="CC1929" s="69">
        <f>SUM(Table25[[#This Row],[Contract Amount FY00]:[Contract Amount FY50]])</f>
        <v>761377</v>
      </c>
      <c r="CD1929" s="114"/>
    </row>
    <row r="1930" spans="1:82" x14ac:dyDescent="0.25">
      <c r="A1930" s="122" t="s">
        <v>2027</v>
      </c>
      <c r="B1930" s="122" t="s">
        <v>286</v>
      </c>
      <c r="C1930" s="122" t="s">
        <v>3121</v>
      </c>
      <c r="E1930" s="26" t="str">
        <f>IFERROR(IF(VLOOKUP(Table25[[#This Row],[Contract No.]],Table3[#All],3,FALSE)="","No","Yes"),"")</f>
        <v>No</v>
      </c>
      <c r="F1930" s="107" t="str">
        <f>IFERROR(VLOOKUP(Table25[[#This Row],[Contract No.]],Table3[#All],3,FALSE),"")</f>
        <v/>
      </c>
      <c r="G1930" s="107" t="str">
        <f>IFERROR(IF(Table25[[#This Row],[Cooperative Purchase
(Yes/No)]]="Yes","Yes",IF(VLOOKUP(Table25[[#This Row],[Contract No.]],Table3[#All],1,FALSE)=Table25[[#This Row],[Contract No.]],"Yes","No")),"No")</f>
        <v>Yes</v>
      </c>
      <c r="H1930" s="51">
        <f>IFERROR(VLOOKUP(Table25[[#This Row],[Contract No.]],Table3[#All],4,FALSE),"")</f>
        <v>42401</v>
      </c>
      <c r="I1930" s="28">
        <f>IFERROR(IF(AND(MONTH(Table25[[#This Row],[Contract Start Date]])&gt;6,MONTH(Table25[[#This Row],[Contract Start Date]])&lt;=12),YEAR(Table25[[#This Row],[Contract Start Date]])+1,YEAR(Table25[[#This Row],[Contract Start Date]])),"")</f>
        <v>2016</v>
      </c>
      <c r="J1930" s="108">
        <f>Table25[[#This Row],[FY Formula start]]</f>
        <v>2016</v>
      </c>
      <c r="K1930" s="59" t="str">
        <f>"FY"&amp;" "&amp;Table25[[#This Row],[Year Start]]</f>
        <v>FY 2016</v>
      </c>
      <c r="L1930" s="109">
        <f>IFERROR(VLOOKUP(Table25[[#This Row],[Contract No.]],Table3[#All],5,FALSE),"")</f>
        <v>72717</v>
      </c>
      <c r="M1930" s="110">
        <f>IFERROR(IF(Table25[[#This Row],[Contract End Date]]="99/99/9999","No End",IF(AND(MONTH(Table25[[#This Row],[Contract End Date]])&gt;6,MONTH(Table25[[#This Row],[Contract End Date]])&lt;=12),YEAR(Table25[[#This Row],[Contract End Date]])+1,YEAR(Table25[[#This Row],[Contract End Date]]))),"")</f>
        <v>2099</v>
      </c>
      <c r="N1930" s="111">
        <f>Table25[[#This Row],[FY Formula end]]</f>
        <v>2099</v>
      </c>
      <c r="O1930" s="112" t="str">
        <f>IF(Table25[[#This Row],[Year End]]="No End","No End","FY"&amp;" "&amp;Table25[[#This Row],[Year End]])</f>
        <v>FY 2099</v>
      </c>
      <c r="P1930" s="27"/>
      <c r="Q1930" s="104">
        <f>_xlfn.IFNA(IF($B1930="","",VLOOKUP($B1930,'SWC Towers'!$A:$Q,$Q$2,FALSE)),"")</f>
        <v>0.5</v>
      </c>
      <c r="R1930" s="106" t="str">
        <f>_xlfn.IFNA(IF($B1930="","",VLOOKUP($B1930,'SWC Towers'!$A:$Q,$R$2,FALSE)),"")</f>
        <v/>
      </c>
      <c r="S1930" s="106" t="str">
        <f>_xlfn.IFNA(IF($B1930="","",VLOOKUP($B1930,'SWC Towers'!$A:$Q,$S$2,FALSE)),"")</f>
        <v/>
      </c>
      <c r="T1930" s="106">
        <f>_xlfn.IFNA(IF($B1930="","",VLOOKUP($B1930,'SWC Towers'!$A:$Q,$T$2,FALSE)),"")</f>
        <v>0.5</v>
      </c>
      <c r="U1930" s="104" t="str">
        <f>_xlfn.IFNA(IF($B1930="","",VLOOKUP($B1930,'SWC Towers'!$A:$Q,$U$2,FALSE)),"")</f>
        <v/>
      </c>
      <c r="V1930" s="104" t="str">
        <f>_xlfn.IFNA(IF($B1930="","",VLOOKUP($B1930,'SWC Towers'!$A:$Q,$V$2,FALSE)),"")</f>
        <v/>
      </c>
      <c r="W1930" s="104" t="str">
        <f>_xlfn.IFNA(IF($B1930="","",VLOOKUP($B1930,'SWC Towers'!$A:$Q,$W$2,FALSE)),"")</f>
        <v/>
      </c>
      <c r="X1930" s="104" t="str">
        <f>_xlfn.IFNA(IF($B1930="","",VLOOKUP($B1930,'SWC Towers'!$A:$Q,$X$2,FALSE)),"")</f>
        <v/>
      </c>
      <c r="Y1930" s="104" t="str">
        <f>_xlfn.IFNA(IF($B1930="","",VLOOKUP($B1930,'SWC Towers'!$A:$Q,$Y$2,FALSE)),"")</f>
        <v/>
      </c>
      <c r="Z1930" s="104" t="str">
        <f>_xlfn.IFNA(IF($B1930="","",VLOOKUP($B1930,'SWC Towers'!$A:$Q,$Z$2,FALSE)),"")</f>
        <v/>
      </c>
      <c r="AA1930" s="104" t="str">
        <f>_xlfn.IFNA(IF($B1930="","",VLOOKUP($B1930,'SWC Towers'!$A:$Q,$AA$2,FALSE)),"")</f>
        <v/>
      </c>
      <c r="AB1930" s="106" t="str">
        <f>_xlfn.IFNA(IF($B1930="","",VLOOKUP($B1930,'SWC Towers'!$A:$Q,$AB$2,FALSE)),"")</f>
        <v/>
      </c>
      <c r="AC1930" s="20">
        <f>SUM(Table25[[#This Row],[IT Tower: Application]:[Other/Non-IT ]])</f>
        <v>1</v>
      </c>
      <c r="AD1930" s="67"/>
      <c r="AE1930" s="67"/>
      <c r="AF1930" s="67"/>
      <c r="AG1930" s="67"/>
      <c r="AH1930" s="67"/>
      <c r="AI1930" s="67"/>
      <c r="AJ1930" s="67"/>
      <c r="AK1930" s="67"/>
      <c r="AL1930" s="67"/>
      <c r="AM1930" s="67"/>
      <c r="AN1930" s="67"/>
      <c r="AO1930" s="67"/>
      <c r="AP1930" s="67"/>
      <c r="AQ1930" s="67"/>
      <c r="AR1930" s="67"/>
      <c r="AS1930" s="67"/>
      <c r="AT1930" s="67"/>
      <c r="AU1930" s="67"/>
      <c r="AV1930" s="67"/>
      <c r="AW1930" s="67"/>
      <c r="AX1930" s="67"/>
      <c r="AY1930" s="67"/>
      <c r="AZ1930" s="67"/>
      <c r="BA1930" s="67">
        <v>95500</v>
      </c>
      <c r="BB1930" s="113">
        <v>94020</v>
      </c>
      <c r="BC1930" s="113">
        <v>0</v>
      </c>
      <c r="BD1930" s="113"/>
      <c r="BE1930" s="113"/>
      <c r="BF1930" s="113"/>
      <c r="BG1930" s="113"/>
      <c r="BH1930" s="113"/>
      <c r="BI1930" s="113"/>
      <c r="BJ1930" s="113"/>
      <c r="BK1930" s="113"/>
      <c r="BL1930" s="113"/>
      <c r="BM1930" s="113"/>
      <c r="BN1930" s="113"/>
      <c r="BO1930" s="113"/>
      <c r="BP1930" s="113"/>
      <c r="BQ1930" s="113"/>
      <c r="BR1930" s="113"/>
      <c r="BS1930" s="113"/>
      <c r="BT1930" s="113"/>
      <c r="BU1930" s="113"/>
      <c r="BV1930" s="113"/>
      <c r="BW1930" s="113"/>
      <c r="BX1930" s="113"/>
      <c r="BY1930" s="113"/>
      <c r="BZ1930" s="113"/>
      <c r="CA1930" s="67"/>
      <c r="CB1930" s="113"/>
      <c r="CC1930" s="69">
        <f>SUM(Table25[[#This Row],[Contract Amount FY00]:[Contract Amount FY50]])</f>
        <v>189520</v>
      </c>
      <c r="CD1930" s="114"/>
    </row>
    <row r="1931" spans="1:82" x14ac:dyDescent="0.25">
      <c r="A1931" s="122" t="s">
        <v>2027</v>
      </c>
      <c r="B1931" s="122" t="s">
        <v>286</v>
      </c>
      <c r="C1931" s="122" t="s">
        <v>1317</v>
      </c>
      <c r="E1931" s="26" t="str">
        <f>IFERROR(IF(VLOOKUP(Table25[[#This Row],[Contract No.]],Table3[#All],3,FALSE)="","No","Yes"),"")</f>
        <v>No</v>
      </c>
      <c r="F1931" s="107" t="str">
        <f>IFERROR(VLOOKUP(Table25[[#This Row],[Contract No.]],Table3[#All],3,FALSE),"")</f>
        <v/>
      </c>
      <c r="G1931" s="107" t="str">
        <f>IFERROR(IF(Table25[[#This Row],[Cooperative Purchase
(Yes/No)]]="Yes","Yes",IF(VLOOKUP(Table25[[#This Row],[Contract No.]],Table3[#All],1,FALSE)=Table25[[#This Row],[Contract No.]],"Yes","No")),"No")</f>
        <v>Yes</v>
      </c>
      <c r="H1931" s="51">
        <f>IFERROR(VLOOKUP(Table25[[#This Row],[Contract No.]],Table3[#All],4,FALSE),"")</f>
        <v>42401</v>
      </c>
      <c r="I1931" s="28">
        <f>IFERROR(IF(AND(MONTH(Table25[[#This Row],[Contract Start Date]])&gt;6,MONTH(Table25[[#This Row],[Contract Start Date]])&lt;=12),YEAR(Table25[[#This Row],[Contract Start Date]])+1,YEAR(Table25[[#This Row],[Contract Start Date]])),"")</f>
        <v>2016</v>
      </c>
      <c r="J1931" s="108">
        <f>Table25[[#This Row],[FY Formula start]]</f>
        <v>2016</v>
      </c>
      <c r="K1931" s="59" t="str">
        <f>"FY"&amp;" "&amp;Table25[[#This Row],[Year Start]]</f>
        <v>FY 2016</v>
      </c>
      <c r="L1931" s="109">
        <f>IFERROR(VLOOKUP(Table25[[#This Row],[Contract No.]],Table3[#All],5,FALSE),"")</f>
        <v>72717</v>
      </c>
      <c r="M1931" s="110">
        <f>IFERROR(IF(Table25[[#This Row],[Contract End Date]]="99/99/9999","No End",IF(AND(MONTH(Table25[[#This Row],[Contract End Date]])&gt;6,MONTH(Table25[[#This Row],[Contract End Date]])&lt;=12),YEAR(Table25[[#This Row],[Contract End Date]])+1,YEAR(Table25[[#This Row],[Contract End Date]]))),"")</f>
        <v>2099</v>
      </c>
      <c r="N1931" s="111">
        <f>Table25[[#This Row],[FY Formula end]]</f>
        <v>2099</v>
      </c>
      <c r="O1931" s="112" t="str">
        <f>IF(Table25[[#This Row],[Year End]]="No End","No End","FY"&amp;" "&amp;Table25[[#This Row],[Year End]])</f>
        <v>FY 2099</v>
      </c>
      <c r="P1931" s="27"/>
      <c r="Q1931" s="104">
        <f>_xlfn.IFNA(IF($B1931="","",VLOOKUP($B1931,'SWC Towers'!$A:$Q,$Q$2,FALSE)),"")</f>
        <v>0.5</v>
      </c>
      <c r="R1931" s="106" t="str">
        <f>_xlfn.IFNA(IF($B1931="","",VLOOKUP($B1931,'SWC Towers'!$A:$Q,$R$2,FALSE)),"")</f>
        <v/>
      </c>
      <c r="S1931" s="106" t="str">
        <f>_xlfn.IFNA(IF($B1931="","",VLOOKUP($B1931,'SWC Towers'!$A:$Q,$S$2,FALSE)),"")</f>
        <v/>
      </c>
      <c r="T1931" s="106">
        <f>_xlfn.IFNA(IF($B1931="","",VLOOKUP($B1931,'SWC Towers'!$A:$Q,$T$2,FALSE)),"")</f>
        <v>0.5</v>
      </c>
      <c r="U1931" s="104" t="str">
        <f>_xlfn.IFNA(IF($B1931="","",VLOOKUP($B1931,'SWC Towers'!$A:$Q,$U$2,FALSE)),"")</f>
        <v/>
      </c>
      <c r="V1931" s="104" t="str">
        <f>_xlfn.IFNA(IF($B1931="","",VLOOKUP($B1931,'SWC Towers'!$A:$Q,$V$2,FALSE)),"")</f>
        <v/>
      </c>
      <c r="W1931" s="104" t="str">
        <f>_xlfn.IFNA(IF($B1931="","",VLOOKUP($B1931,'SWC Towers'!$A:$Q,$W$2,FALSE)),"")</f>
        <v/>
      </c>
      <c r="X1931" s="104" t="str">
        <f>_xlfn.IFNA(IF($B1931="","",VLOOKUP($B1931,'SWC Towers'!$A:$Q,$X$2,FALSE)),"")</f>
        <v/>
      </c>
      <c r="Y1931" s="104" t="str">
        <f>_xlfn.IFNA(IF($B1931="","",VLOOKUP($B1931,'SWC Towers'!$A:$Q,$Y$2,FALSE)),"")</f>
        <v/>
      </c>
      <c r="Z1931" s="104" t="str">
        <f>_xlfn.IFNA(IF($B1931="","",VLOOKUP($B1931,'SWC Towers'!$A:$Q,$Z$2,FALSE)),"")</f>
        <v/>
      </c>
      <c r="AA1931" s="104" t="str">
        <f>_xlfn.IFNA(IF($B1931="","",VLOOKUP($B1931,'SWC Towers'!$A:$Q,$AA$2,FALSE)),"")</f>
        <v/>
      </c>
      <c r="AB1931" s="106" t="str">
        <f>_xlfn.IFNA(IF($B1931="","",VLOOKUP($B1931,'SWC Towers'!$A:$Q,$AB$2,FALSE)),"")</f>
        <v/>
      </c>
      <c r="AC1931" s="20">
        <f>SUM(Table25[[#This Row],[IT Tower: Application]:[Other/Non-IT ]])</f>
        <v>1</v>
      </c>
      <c r="AD1931" s="67"/>
      <c r="AE1931" s="67"/>
      <c r="AF1931" s="67"/>
      <c r="AG1931" s="67"/>
      <c r="AH1931" s="67"/>
      <c r="AI1931" s="67"/>
      <c r="AJ1931" s="67"/>
      <c r="AK1931" s="67"/>
      <c r="AL1931" s="67"/>
      <c r="AM1931" s="67"/>
      <c r="AN1931" s="67"/>
      <c r="AO1931" s="67"/>
      <c r="AP1931" s="67"/>
      <c r="AQ1931" s="67"/>
      <c r="AR1931" s="67"/>
      <c r="AS1931" s="67"/>
      <c r="AT1931" s="67"/>
      <c r="AU1931" s="67"/>
      <c r="AV1931" s="67">
        <v>71000</v>
      </c>
      <c r="AW1931" s="67">
        <v>159563</v>
      </c>
      <c r="AX1931" s="67">
        <v>43012</v>
      </c>
      <c r="AY1931" s="67">
        <v>0</v>
      </c>
      <c r="AZ1931" s="67"/>
      <c r="BA1931" s="67"/>
      <c r="BB1931" s="113"/>
      <c r="BC1931" s="113"/>
      <c r="BD1931" s="113"/>
      <c r="BE1931" s="113"/>
      <c r="BF1931" s="113"/>
      <c r="BG1931" s="113"/>
      <c r="BH1931" s="113"/>
      <c r="BI1931" s="113"/>
      <c r="BJ1931" s="113"/>
      <c r="BK1931" s="113"/>
      <c r="BL1931" s="113"/>
      <c r="BM1931" s="113"/>
      <c r="BN1931" s="113"/>
      <c r="BO1931" s="113"/>
      <c r="BP1931" s="113"/>
      <c r="BQ1931" s="113"/>
      <c r="BR1931" s="113"/>
      <c r="BS1931" s="113"/>
      <c r="BT1931" s="113"/>
      <c r="BU1931" s="113"/>
      <c r="BV1931" s="113"/>
      <c r="BW1931" s="113"/>
      <c r="BX1931" s="113"/>
      <c r="BY1931" s="113"/>
      <c r="BZ1931" s="113"/>
      <c r="CA1931" s="67"/>
      <c r="CB1931" s="113"/>
      <c r="CC1931" s="69">
        <f>SUM(Table25[[#This Row],[Contract Amount FY00]:[Contract Amount FY50]])</f>
        <v>273575</v>
      </c>
      <c r="CD1931" s="114"/>
    </row>
    <row r="1932" spans="1:82" x14ac:dyDescent="0.25">
      <c r="A1932" s="122" t="s">
        <v>2027</v>
      </c>
      <c r="B1932" s="122" t="s">
        <v>286</v>
      </c>
      <c r="C1932" s="122" t="s">
        <v>3149</v>
      </c>
      <c r="E1932" s="26" t="str">
        <f>IFERROR(IF(VLOOKUP(Table25[[#This Row],[Contract No.]],Table3[#All],3,FALSE)="","No","Yes"),"")</f>
        <v>No</v>
      </c>
      <c r="F1932" s="107" t="str">
        <f>IFERROR(VLOOKUP(Table25[[#This Row],[Contract No.]],Table3[#All],3,FALSE),"")</f>
        <v/>
      </c>
      <c r="G1932" s="107" t="str">
        <f>IFERROR(IF(Table25[[#This Row],[Cooperative Purchase
(Yes/No)]]="Yes","Yes",IF(VLOOKUP(Table25[[#This Row],[Contract No.]],Table3[#All],1,FALSE)=Table25[[#This Row],[Contract No.]],"Yes","No")),"No")</f>
        <v>Yes</v>
      </c>
      <c r="H1932" s="51">
        <f>IFERROR(VLOOKUP(Table25[[#This Row],[Contract No.]],Table3[#All],4,FALSE),"")</f>
        <v>42401</v>
      </c>
      <c r="I1932" s="28">
        <f>IFERROR(IF(AND(MONTH(Table25[[#This Row],[Contract Start Date]])&gt;6,MONTH(Table25[[#This Row],[Contract Start Date]])&lt;=12),YEAR(Table25[[#This Row],[Contract Start Date]])+1,YEAR(Table25[[#This Row],[Contract Start Date]])),"")</f>
        <v>2016</v>
      </c>
      <c r="J1932" s="108">
        <f>Table25[[#This Row],[FY Formula start]]</f>
        <v>2016</v>
      </c>
      <c r="K1932" s="59" t="str">
        <f>"FY"&amp;" "&amp;Table25[[#This Row],[Year Start]]</f>
        <v>FY 2016</v>
      </c>
      <c r="L1932" s="109">
        <f>IFERROR(VLOOKUP(Table25[[#This Row],[Contract No.]],Table3[#All],5,FALSE),"")</f>
        <v>72717</v>
      </c>
      <c r="M1932" s="110">
        <f>IFERROR(IF(Table25[[#This Row],[Contract End Date]]="99/99/9999","No End",IF(AND(MONTH(Table25[[#This Row],[Contract End Date]])&gt;6,MONTH(Table25[[#This Row],[Contract End Date]])&lt;=12),YEAR(Table25[[#This Row],[Contract End Date]])+1,YEAR(Table25[[#This Row],[Contract End Date]]))),"")</f>
        <v>2099</v>
      </c>
      <c r="N1932" s="111">
        <f>Table25[[#This Row],[FY Formula end]]</f>
        <v>2099</v>
      </c>
      <c r="O1932" s="112" t="str">
        <f>IF(Table25[[#This Row],[Year End]]="No End","No End","FY"&amp;" "&amp;Table25[[#This Row],[Year End]])</f>
        <v>FY 2099</v>
      </c>
      <c r="P1932" s="27"/>
      <c r="Q1932" s="104">
        <f>_xlfn.IFNA(IF($B1932="","",VLOOKUP($B1932,'SWC Towers'!$A:$Q,$Q$2,FALSE)),"")</f>
        <v>0.5</v>
      </c>
      <c r="R1932" s="106" t="str">
        <f>_xlfn.IFNA(IF($B1932="","",VLOOKUP($B1932,'SWC Towers'!$A:$Q,$R$2,FALSE)),"")</f>
        <v/>
      </c>
      <c r="S1932" s="106" t="str">
        <f>_xlfn.IFNA(IF($B1932="","",VLOOKUP($B1932,'SWC Towers'!$A:$Q,$S$2,FALSE)),"")</f>
        <v/>
      </c>
      <c r="T1932" s="106">
        <f>_xlfn.IFNA(IF($B1932="","",VLOOKUP($B1932,'SWC Towers'!$A:$Q,$T$2,FALSE)),"")</f>
        <v>0.5</v>
      </c>
      <c r="U1932" s="104" t="str">
        <f>_xlfn.IFNA(IF($B1932="","",VLOOKUP($B1932,'SWC Towers'!$A:$Q,$U$2,FALSE)),"")</f>
        <v/>
      </c>
      <c r="V1932" s="104" t="str">
        <f>_xlfn.IFNA(IF($B1932="","",VLOOKUP($B1932,'SWC Towers'!$A:$Q,$V$2,FALSE)),"")</f>
        <v/>
      </c>
      <c r="W1932" s="104" t="str">
        <f>_xlfn.IFNA(IF($B1932="","",VLOOKUP($B1932,'SWC Towers'!$A:$Q,$W$2,FALSE)),"")</f>
        <v/>
      </c>
      <c r="X1932" s="104" t="str">
        <f>_xlfn.IFNA(IF($B1932="","",VLOOKUP($B1932,'SWC Towers'!$A:$Q,$X$2,FALSE)),"")</f>
        <v/>
      </c>
      <c r="Y1932" s="104" t="str">
        <f>_xlfn.IFNA(IF($B1932="","",VLOOKUP($B1932,'SWC Towers'!$A:$Q,$Y$2,FALSE)),"")</f>
        <v/>
      </c>
      <c r="Z1932" s="104" t="str">
        <f>_xlfn.IFNA(IF($B1932="","",VLOOKUP($B1932,'SWC Towers'!$A:$Q,$Z$2,FALSE)),"")</f>
        <v/>
      </c>
      <c r="AA1932" s="104" t="str">
        <f>_xlfn.IFNA(IF($B1932="","",VLOOKUP($B1932,'SWC Towers'!$A:$Q,$AA$2,FALSE)),"")</f>
        <v/>
      </c>
      <c r="AB1932" s="106" t="str">
        <f>_xlfn.IFNA(IF($B1932="","",VLOOKUP($B1932,'SWC Towers'!$A:$Q,$AB$2,FALSE)),"")</f>
        <v/>
      </c>
      <c r="AC1932" s="20">
        <f>SUM(Table25[[#This Row],[IT Tower: Application]:[Other/Non-IT ]])</f>
        <v>1</v>
      </c>
      <c r="AD1932" s="67"/>
      <c r="AE1932" s="67"/>
      <c r="AF1932" s="67"/>
      <c r="AG1932" s="67"/>
      <c r="AH1932" s="67"/>
      <c r="AI1932" s="67"/>
      <c r="AJ1932" s="67"/>
      <c r="AK1932" s="67"/>
      <c r="AL1932" s="67"/>
      <c r="AM1932" s="67"/>
      <c r="AN1932" s="67"/>
      <c r="AO1932" s="67"/>
      <c r="AP1932" s="67"/>
      <c r="AQ1932" s="67"/>
      <c r="AR1932" s="67"/>
      <c r="AS1932" s="67"/>
      <c r="AT1932" s="67"/>
      <c r="AU1932" s="67"/>
      <c r="AV1932" s="67"/>
      <c r="AW1932" s="67"/>
      <c r="AX1932" s="67"/>
      <c r="AY1932" s="67"/>
      <c r="AZ1932" s="67">
        <v>0</v>
      </c>
      <c r="BA1932" s="67">
        <v>210792</v>
      </c>
      <c r="BB1932" s="113">
        <v>260000</v>
      </c>
      <c r="BC1932" s="113">
        <v>240000</v>
      </c>
      <c r="BD1932" s="113"/>
      <c r="BE1932" s="113"/>
      <c r="BF1932" s="113"/>
      <c r="BG1932" s="113"/>
      <c r="BH1932" s="113"/>
      <c r="BI1932" s="113"/>
      <c r="BJ1932" s="113"/>
      <c r="BK1932" s="113"/>
      <c r="BL1932" s="113"/>
      <c r="BM1932" s="113"/>
      <c r="BN1932" s="113"/>
      <c r="BO1932" s="113"/>
      <c r="BP1932" s="113"/>
      <c r="BQ1932" s="113"/>
      <c r="BR1932" s="113"/>
      <c r="BS1932" s="113"/>
      <c r="BT1932" s="113"/>
      <c r="BU1932" s="113"/>
      <c r="BV1932" s="113"/>
      <c r="BW1932" s="113"/>
      <c r="BX1932" s="113"/>
      <c r="BY1932" s="113"/>
      <c r="BZ1932" s="113"/>
      <c r="CA1932" s="67"/>
      <c r="CB1932" s="113"/>
      <c r="CC1932" s="69">
        <f>SUM(Table25[[#This Row],[Contract Amount FY00]:[Contract Amount FY50]])</f>
        <v>710792</v>
      </c>
      <c r="CD1932" s="114"/>
    </row>
    <row r="1933" spans="1:82" x14ac:dyDescent="0.25">
      <c r="A1933" s="122" t="s">
        <v>2027</v>
      </c>
      <c r="B1933" s="122" t="s">
        <v>286</v>
      </c>
      <c r="C1933" s="122" t="s">
        <v>2270</v>
      </c>
      <c r="E1933" s="26" t="str">
        <f>IFERROR(IF(VLOOKUP(Table25[[#This Row],[Contract No.]],Table3[#All],3,FALSE)="","No","Yes"),"")</f>
        <v>No</v>
      </c>
      <c r="F1933" s="107" t="str">
        <f>IFERROR(VLOOKUP(Table25[[#This Row],[Contract No.]],Table3[#All],3,FALSE),"")</f>
        <v/>
      </c>
      <c r="G1933" s="107" t="str">
        <f>IFERROR(IF(Table25[[#This Row],[Cooperative Purchase
(Yes/No)]]="Yes","Yes",IF(VLOOKUP(Table25[[#This Row],[Contract No.]],Table3[#All],1,FALSE)=Table25[[#This Row],[Contract No.]],"Yes","No")),"No")</f>
        <v>Yes</v>
      </c>
      <c r="H1933" s="51">
        <f>IFERROR(VLOOKUP(Table25[[#This Row],[Contract No.]],Table3[#All],4,FALSE),"")</f>
        <v>42401</v>
      </c>
      <c r="I1933" s="28">
        <f>IFERROR(IF(AND(MONTH(Table25[[#This Row],[Contract Start Date]])&gt;6,MONTH(Table25[[#This Row],[Contract Start Date]])&lt;=12),YEAR(Table25[[#This Row],[Contract Start Date]])+1,YEAR(Table25[[#This Row],[Contract Start Date]])),"")</f>
        <v>2016</v>
      </c>
      <c r="J1933" s="108">
        <f>Table25[[#This Row],[FY Formula start]]</f>
        <v>2016</v>
      </c>
      <c r="K1933" s="59" t="str">
        <f>"FY"&amp;" "&amp;Table25[[#This Row],[Year Start]]</f>
        <v>FY 2016</v>
      </c>
      <c r="L1933" s="109">
        <f>IFERROR(VLOOKUP(Table25[[#This Row],[Contract No.]],Table3[#All],5,FALSE),"")</f>
        <v>72717</v>
      </c>
      <c r="M1933" s="110">
        <f>IFERROR(IF(Table25[[#This Row],[Contract End Date]]="99/99/9999","No End",IF(AND(MONTH(Table25[[#This Row],[Contract End Date]])&gt;6,MONTH(Table25[[#This Row],[Contract End Date]])&lt;=12),YEAR(Table25[[#This Row],[Contract End Date]])+1,YEAR(Table25[[#This Row],[Contract End Date]]))),"")</f>
        <v>2099</v>
      </c>
      <c r="N1933" s="111">
        <f>Table25[[#This Row],[FY Formula end]]</f>
        <v>2099</v>
      </c>
      <c r="O1933" s="112" t="str">
        <f>IF(Table25[[#This Row],[Year End]]="No End","No End","FY"&amp;" "&amp;Table25[[#This Row],[Year End]])</f>
        <v>FY 2099</v>
      </c>
      <c r="P1933" s="27"/>
      <c r="Q1933" s="104">
        <f>_xlfn.IFNA(IF($B1933="","",VLOOKUP($B1933,'SWC Towers'!$A:$Q,$Q$2,FALSE)),"")</f>
        <v>0.5</v>
      </c>
      <c r="R1933" s="106" t="str">
        <f>_xlfn.IFNA(IF($B1933="","",VLOOKUP($B1933,'SWC Towers'!$A:$Q,$R$2,FALSE)),"")</f>
        <v/>
      </c>
      <c r="S1933" s="106" t="str">
        <f>_xlfn.IFNA(IF($B1933="","",VLOOKUP($B1933,'SWC Towers'!$A:$Q,$S$2,FALSE)),"")</f>
        <v/>
      </c>
      <c r="T1933" s="106">
        <f>_xlfn.IFNA(IF($B1933="","",VLOOKUP($B1933,'SWC Towers'!$A:$Q,$T$2,FALSE)),"")</f>
        <v>0.5</v>
      </c>
      <c r="U1933" s="104" t="str">
        <f>_xlfn.IFNA(IF($B1933="","",VLOOKUP($B1933,'SWC Towers'!$A:$Q,$U$2,FALSE)),"")</f>
        <v/>
      </c>
      <c r="V1933" s="104" t="str">
        <f>_xlfn.IFNA(IF($B1933="","",VLOOKUP($B1933,'SWC Towers'!$A:$Q,$V$2,FALSE)),"")</f>
        <v/>
      </c>
      <c r="W1933" s="104" t="str">
        <f>_xlfn.IFNA(IF($B1933="","",VLOOKUP($B1933,'SWC Towers'!$A:$Q,$W$2,FALSE)),"")</f>
        <v/>
      </c>
      <c r="X1933" s="104" t="str">
        <f>_xlfn.IFNA(IF($B1933="","",VLOOKUP($B1933,'SWC Towers'!$A:$Q,$X$2,FALSE)),"")</f>
        <v/>
      </c>
      <c r="Y1933" s="104" t="str">
        <f>_xlfn.IFNA(IF($B1933="","",VLOOKUP($B1933,'SWC Towers'!$A:$Q,$Y$2,FALSE)),"")</f>
        <v/>
      </c>
      <c r="Z1933" s="104" t="str">
        <f>_xlfn.IFNA(IF($B1933="","",VLOOKUP($B1933,'SWC Towers'!$A:$Q,$Z$2,FALSE)),"")</f>
        <v/>
      </c>
      <c r="AA1933" s="104" t="str">
        <f>_xlfn.IFNA(IF($B1933="","",VLOOKUP($B1933,'SWC Towers'!$A:$Q,$AA$2,FALSE)),"")</f>
        <v/>
      </c>
      <c r="AB1933" s="106" t="str">
        <f>_xlfn.IFNA(IF($B1933="","",VLOOKUP($B1933,'SWC Towers'!$A:$Q,$AB$2,FALSE)),"")</f>
        <v/>
      </c>
      <c r="AC1933" s="20">
        <f>SUM(Table25[[#This Row],[IT Tower: Application]:[Other/Non-IT ]])</f>
        <v>1</v>
      </c>
      <c r="AD1933" s="67"/>
      <c r="AE1933" s="67"/>
      <c r="AF1933" s="67"/>
      <c r="AG1933" s="67"/>
      <c r="AH1933" s="67"/>
      <c r="AI1933" s="67"/>
      <c r="AJ1933" s="67"/>
      <c r="AK1933" s="67"/>
      <c r="AL1933" s="67"/>
      <c r="AM1933" s="67"/>
      <c r="AN1933" s="67"/>
      <c r="AO1933" s="67"/>
      <c r="AP1933" s="67"/>
      <c r="AQ1933" s="67"/>
      <c r="AR1933" s="67"/>
      <c r="AS1933" s="67"/>
      <c r="AT1933" s="67"/>
      <c r="AU1933" s="67"/>
      <c r="AV1933" s="67"/>
      <c r="AW1933" s="67">
        <v>0</v>
      </c>
      <c r="AX1933" s="67">
        <v>69120</v>
      </c>
      <c r="AY1933" s="67"/>
      <c r="AZ1933" s="67"/>
      <c r="BA1933" s="67"/>
      <c r="BB1933" s="113"/>
      <c r="BC1933" s="113"/>
      <c r="BD1933" s="113"/>
      <c r="BE1933" s="113"/>
      <c r="BF1933" s="113"/>
      <c r="BG1933" s="113"/>
      <c r="BH1933" s="113"/>
      <c r="BI1933" s="113"/>
      <c r="BJ1933" s="113"/>
      <c r="BK1933" s="113"/>
      <c r="BL1933" s="113"/>
      <c r="BM1933" s="113"/>
      <c r="BN1933" s="113"/>
      <c r="BO1933" s="113"/>
      <c r="BP1933" s="113"/>
      <c r="BQ1933" s="113"/>
      <c r="BR1933" s="113"/>
      <c r="BS1933" s="113"/>
      <c r="BT1933" s="113"/>
      <c r="BU1933" s="113"/>
      <c r="BV1933" s="113"/>
      <c r="BW1933" s="113"/>
      <c r="BX1933" s="113"/>
      <c r="BY1933" s="113"/>
      <c r="BZ1933" s="113"/>
      <c r="CA1933" s="67"/>
      <c r="CB1933" s="113"/>
      <c r="CC1933" s="69">
        <f>SUM(Table25[[#This Row],[Contract Amount FY00]:[Contract Amount FY50]])</f>
        <v>69120</v>
      </c>
      <c r="CD1933" s="114"/>
    </row>
    <row r="1934" spans="1:82" x14ac:dyDescent="0.25">
      <c r="A1934" s="122" t="s">
        <v>2027</v>
      </c>
      <c r="B1934" s="122" t="s">
        <v>286</v>
      </c>
      <c r="C1934" s="122" t="s">
        <v>1319</v>
      </c>
      <c r="E1934" s="26" t="str">
        <f>IFERROR(IF(VLOOKUP(Table25[[#This Row],[Contract No.]],Table3[#All],3,FALSE)="","No","Yes"),"")</f>
        <v>No</v>
      </c>
      <c r="F1934" s="107" t="str">
        <f>IFERROR(VLOOKUP(Table25[[#This Row],[Contract No.]],Table3[#All],3,FALSE),"")</f>
        <v/>
      </c>
      <c r="G1934" s="107" t="str">
        <f>IFERROR(IF(Table25[[#This Row],[Cooperative Purchase
(Yes/No)]]="Yes","Yes",IF(VLOOKUP(Table25[[#This Row],[Contract No.]],Table3[#All],1,FALSE)=Table25[[#This Row],[Contract No.]],"Yes","No")),"No")</f>
        <v>Yes</v>
      </c>
      <c r="H1934" s="51">
        <f>IFERROR(VLOOKUP(Table25[[#This Row],[Contract No.]],Table3[#All],4,FALSE),"")</f>
        <v>42401</v>
      </c>
      <c r="I1934" s="28">
        <f>IFERROR(IF(AND(MONTH(Table25[[#This Row],[Contract Start Date]])&gt;6,MONTH(Table25[[#This Row],[Contract Start Date]])&lt;=12),YEAR(Table25[[#This Row],[Contract Start Date]])+1,YEAR(Table25[[#This Row],[Contract Start Date]])),"")</f>
        <v>2016</v>
      </c>
      <c r="J1934" s="108">
        <f>Table25[[#This Row],[FY Formula start]]</f>
        <v>2016</v>
      </c>
      <c r="K1934" s="59" t="str">
        <f>"FY"&amp;" "&amp;Table25[[#This Row],[Year Start]]</f>
        <v>FY 2016</v>
      </c>
      <c r="L1934" s="109">
        <f>IFERROR(VLOOKUP(Table25[[#This Row],[Contract No.]],Table3[#All],5,FALSE),"")</f>
        <v>72717</v>
      </c>
      <c r="M1934" s="110">
        <f>IFERROR(IF(Table25[[#This Row],[Contract End Date]]="99/99/9999","No End",IF(AND(MONTH(Table25[[#This Row],[Contract End Date]])&gt;6,MONTH(Table25[[#This Row],[Contract End Date]])&lt;=12),YEAR(Table25[[#This Row],[Contract End Date]])+1,YEAR(Table25[[#This Row],[Contract End Date]]))),"")</f>
        <v>2099</v>
      </c>
      <c r="N1934" s="111">
        <f>Table25[[#This Row],[FY Formula end]]</f>
        <v>2099</v>
      </c>
      <c r="O1934" s="112" t="str">
        <f>IF(Table25[[#This Row],[Year End]]="No End","No End","FY"&amp;" "&amp;Table25[[#This Row],[Year End]])</f>
        <v>FY 2099</v>
      </c>
      <c r="P1934" s="27"/>
      <c r="Q1934" s="104">
        <f>_xlfn.IFNA(IF($B1934="","",VLOOKUP($B1934,'SWC Towers'!$A:$Q,$Q$2,FALSE)),"")</f>
        <v>0.5</v>
      </c>
      <c r="R1934" s="106" t="str">
        <f>_xlfn.IFNA(IF($B1934="","",VLOOKUP($B1934,'SWC Towers'!$A:$Q,$R$2,FALSE)),"")</f>
        <v/>
      </c>
      <c r="S1934" s="106" t="str">
        <f>_xlfn.IFNA(IF($B1934="","",VLOOKUP($B1934,'SWC Towers'!$A:$Q,$S$2,FALSE)),"")</f>
        <v/>
      </c>
      <c r="T1934" s="106">
        <f>_xlfn.IFNA(IF($B1934="","",VLOOKUP($B1934,'SWC Towers'!$A:$Q,$T$2,FALSE)),"")</f>
        <v>0.5</v>
      </c>
      <c r="U1934" s="104" t="str">
        <f>_xlfn.IFNA(IF($B1934="","",VLOOKUP($B1934,'SWC Towers'!$A:$Q,$U$2,FALSE)),"")</f>
        <v/>
      </c>
      <c r="V1934" s="104" t="str">
        <f>_xlfn.IFNA(IF($B1934="","",VLOOKUP($B1934,'SWC Towers'!$A:$Q,$V$2,FALSE)),"")</f>
        <v/>
      </c>
      <c r="W1934" s="104" t="str">
        <f>_xlfn.IFNA(IF($B1934="","",VLOOKUP($B1934,'SWC Towers'!$A:$Q,$W$2,FALSE)),"")</f>
        <v/>
      </c>
      <c r="X1934" s="104" t="str">
        <f>_xlfn.IFNA(IF($B1934="","",VLOOKUP($B1934,'SWC Towers'!$A:$Q,$X$2,FALSE)),"")</f>
        <v/>
      </c>
      <c r="Y1934" s="104" t="str">
        <f>_xlfn.IFNA(IF($B1934="","",VLOOKUP($B1934,'SWC Towers'!$A:$Q,$Y$2,FALSE)),"")</f>
        <v/>
      </c>
      <c r="Z1934" s="104" t="str">
        <f>_xlfn.IFNA(IF($B1934="","",VLOOKUP($B1934,'SWC Towers'!$A:$Q,$Z$2,FALSE)),"")</f>
        <v/>
      </c>
      <c r="AA1934" s="104" t="str">
        <f>_xlfn.IFNA(IF($B1934="","",VLOOKUP($B1934,'SWC Towers'!$A:$Q,$AA$2,FALSE)),"")</f>
        <v/>
      </c>
      <c r="AB1934" s="106" t="str">
        <f>_xlfn.IFNA(IF($B1934="","",VLOOKUP($B1934,'SWC Towers'!$A:$Q,$AB$2,FALSE)),"")</f>
        <v/>
      </c>
      <c r="AC1934" s="20">
        <f>SUM(Table25[[#This Row],[IT Tower: Application]:[Other/Non-IT ]])</f>
        <v>1</v>
      </c>
      <c r="AD1934" s="67"/>
      <c r="AE1934" s="67"/>
      <c r="AF1934" s="67"/>
      <c r="AG1934" s="67"/>
      <c r="AH1934" s="67"/>
      <c r="AI1934" s="67"/>
      <c r="AJ1934" s="67"/>
      <c r="AK1934" s="67"/>
      <c r="AL1934" s="67"/>
      <c r="AM1934" s="67"/>
      <c r="AN1934" s="67"/>
      <c r="AO1934" s="67"/>
      <c r="AP1934" s="67"/>
      <c r="AQ1934" s="67"/>
      <c r="AR1934" s="67"/>
      <c r="AS1934" s="67"/>
      <c r="AT1934" s="67"/>
      <c r="AU1934" s="67"/>
      <c r="AV1934" s="67"/>
      <c r="AW1934" s="67"/>
      <c r="AX1934" s="67"/>
      <c r="AY1934" s="67"/>
      <c r="AZ1934" s="67">
        <v>20330</v>
      </c>
      <c r="BA1934" s="67">
        <v>492992</v>
      </c>
      <c r="BB1934" s="113">
        <v>0</v>
      </c>
      <c r="BC1934" s="113"/>
      <c r="BD1934" s="113"/>
      <c r="BE1934" s="113"/>
      <c r="BF1934" s="113"/>
      <c r="BG1934" s="113"/>
      <c r="BH1934" s="113"/>
      <c r="BI1934" s="113"/>
      <c r="BJ1934" s="113"/>
      <c r="BK1934" s="113"/>
      <c r="BL1934" s="113"/>
      <c r="BM1934" s="113"/>
      <c r="BN1934" s="113"/>
      <c r="BO1934" s="113"/>
      <c r="BP1934" s="113"/>
      <c r="BQ1934" s="113"/>
      <c r="BR1934" s="113"/>
      <c r="BS1934" s="113"/>
      <c r="BT1934" s="113"/>
      <c r="BU1934" s="113"/>
      <c r="BV1934" s="113"/>
      <c r="BW1934" s="113"/>
      <c r="BX1934" s="113"/>
      <c r="BY1934" s="113"/>
      <c r="BZ1934" s="113"/>
      <c r="CA1934" s="67"/>
      <c r="CB1934" s="113"/>
      <c r="CC1934" s="69">
        <f>SUM(Table25[[#This Row],[Contract Amount FY00]:[Contract Amount FY50]])</f>
        <v>513322</v>
      </c>
      <c r="CD1934" s="114"/>
    </row>
    <row r="1935" spans="1:82" x14ac:dyDescent="0.25">
      <c r="A1935" s="122" t="s">
        <v>2027</v>
      </c>
      <c r="B1935" s="122" t="s">
        <v>286</v>
      </c>
      <c r="C1935" s="122" t="s">
        <v>1288</v>
      </c>
      <c r="E1935" s="26" t="str">
        <f>IFERROR(IF(VLOOKUP(Table25[[#This Row],[Contract No.]],Table3[#All],3,FALSE)="","No","Yes"),"")</f>
        <v>No</v>
      </c>
      <c r="F1935" s="107" t="str">
        <f>IFERROR(VLOOKUP(Table25[[#This Row],[Contract No.]],Table3[#All],3,FALSE),"")</f>
        <v/>
      </c>
      <c r="G1935" s="107" t="str">
        <f>IFERROR(IF(Table25[[#This Row],[Cooperative Purchase
(Yes/No)]]="Yes","Yes",IF(VLOOKUP(Table25[[#This Row],[Contract No.]],Table3[#All],1,FALSE)=Table25[[#This Row],[Contract No.]],"Yes","No")),"No")</f>
        <v>Yes</v>
      </c>
      <c r="H1935" s="51">
        <f>IFERROR(VLOOKUP(Table25[[#This Row],[Contract No.]],Table3[#All],4,FALSE),"")</f>
        <v>42401</v>
      </c>
      <c r="I1935" s="28">
        <f>IFERROR(IF(AND(MONTH(Table25[[#This Row],[Contract Start Date]])&gt;6,MONTH(Table25[[#This Row],[Contract Start Date]])&lt;=12),YEAR(Table25[[#This Row],[Contract Start Date]])+1,YEAR(Table25[[#This Row],[Contract Start Date]])),"")</f>
        <v>2016</v>
      </c>
      <c r="J1935" s="108">
        <f>Table25[[#This Row],[FY Formula start]]</f>
        <v>2016</v>
      </c>
      <c r="K1935" s="59" t="str">
        <f>"FY"&amp;" "&amp;Table25[[#This Row],[Year Start]]</f>
        <v>FY 2016</v>
      </c>
      <c r="L1935" s="109">
        <f>IFERROR(VLOOKUP(Table25[[#This Row],[Contract No.]],Table3[#All],5,FALSE),"")</f>
        <v>72717</v>
      </c>
      <c r="M1935" s="110">
        <f>IFERROR(IF(Table25[[#This Row],[Contract End Date]]="99/99/9999","No End",IF(AND(MONTH(Table25[[#This Row],[Contract End Date]])&gt;6,MONTH(Table25[[#This Row],[Contract End Date]])&lt;=12),YEAR(Table25[[#This Row],[Contract End Date]])+1,YEAR(Table25[[#This Row],[Contract End Date]]))),"")</f>
        <v>2099</v>
      </c>
      <c r="N1935" s="111">
        <f>Table25[[#This Row],[FY Formula end]]</f>
        <v>2099</v>
      </c>
      <c r="O1935" s="112" t="str">
        <f>IF(Table25[[#This Row],[Year End]]="No End","No End","FY"&amp;" "&amp;Table25[[#This Row],[Year End]])</f>
        <v>FY 2099</v>
      </c>
      <c r="P1935" s="27"/>
      <c r="Q1935" s="104">
        <f>_xlfn.IFNA(IF($B1935="","",VLOOKUP($B1935,'SWC Towers'!$A:$Q,$Q$2,FALSE)),"")</f>
        <v>0.5</v>
      </c>
      <c r="R1935" s="106" t="str">
        <f>_xlfn.IFNA(IF($B1935="","",VLOOKUP($B1935,'SWC Towers'!$A:$Q,$R$2,FALSE)),"")</f>
        <v/>
      </c>
      <c r="S1935" s="106" t="str">
        <f>_xlfn.IFNA(IF($B1935="","",VLOOKUP($B1935,'SWC Towers'!$A:$Q,$S$2,FALSE)),"")</f>
        <v/>
      </c>
      <c r="T1935" s="106">
        <f>_xlfn.IFNA(IF($B1935="","",VLOOKUP($B1935,'SWC Towers'!$A:$Q,$T$2,FALSE)),"")</f>
        <v>0.5</v>
      </c>
      <c r="U1935" s="104" t="str">
        <f>_xlfn.IFNA(IF($B1935="","",VLOOKUP($B1935,'SWC Towers'!$A:$Q,$U$2,FALSE)),"")</f>
        <v/>
      </c>
      <c r="V1935" s="104" t="str">
        <f>_xlfn.IFNA(IF($B1935="","",VLOOKUP($B1935,'SWC Towers'!$A:$Q,$V$2,FALSE)),"")</f>
        <v/>
      </c>
      <c r="W1935" s="104" t="str">
        <f>_xlfn.IFNA(IF($B1935="","",VLOOKUP($B1935,'SWC Towers'!$A:$Q,$W$2,FALSE)),"")</f>
        <v/>
      </c>
      <c r="X1935" s="104" t="str">
        <f>_xlfn.IFNA(IF($B1935="","",VLOOKUP($B1935,'SWC Towers'!$A:$Q,$X$2,FALSE)),"")</f>
        <v/>
      </c>
      <c r="Y1935" s="104" t="str">
        <f>_xlfn.IFNA(IF($B1935="","",VLOOKUP($B1935,'SWC Towers'!$A:$Q,$Y$2,FALSE)),"")</f>
        <v/>
      </c>
      <c r="Z1935" s="104" t="str">
        <f>_xlfn.IFNA(IF($B1935="","",VLOOKUP($B1935,'SWC Towers'!$A:$Q,$Z$2,FALSE)),"")</f>
        <v/>
      </c>
      <c r="AA1935" s="104" t="str">
        <f>_xlfn.IFNA(IF($B1935="","",VLOOKUP($B1935,'SWC Towers'!$A:$Q,$AA$2,FALSE)),"")</f>
        <v/>
      </c>
      <c r="AB1935" s="106" t="str">
        <f>_xlfn.IFNA(IF($B1935="","",VLOOKUP($B1935,'SWC Towers'!$A:$Q,$AB$2,FALSE)),"")</f>
        <v/>
      </c>
      <c r="AC1935" s="20">
        <f>SUM(Table25[[#This Row],[IT Tower: Application]:[Other/Non-IT ]])</f>
        <v>1</v>
      </c>
      <c r="AD1935" s="67"/>
      <c r="AE1935" s="67"/>
      <c r="AF1935" s="67"/>
      <c r="AG1935" s="67"/>
      <c r="AH1935" s="67"/>
      <c r="AI1935" s="67"/>
      <c r="AJ1935" s="67"/>
      <c r="AK1935" s="67"/>
      <c r="AL1935" s="67"/>
      <c r="AM1935" s="67"/>
      <c r="AN1935" s="67"/>
      <c r="AO1935" s="67"/>
      <c r="AP1935" s="67"/>
      <c r="AQ1935" s="67"/>
      <c r="AR1935" s="67"/>
      <c r="AS1935" s="67"/>
      <c r="AT1935" s="67"/>
      <c r="AU1935" s="67">
        <v>0</v>
      </c>
      <c r="AV1935" s="67">
        <v>109957</v>
      </c>
      <c r="AW1935" s="67">
        <v>6955</v>
      </c>
      <c r="AX1935" s="67"/>
      <c r="AY1935" s="67"/>
      <c r="AZ1935" s="67"/>
      <c r="BA1935" s="67"/>
      <c r="BB1935" s="113"/>
      <c r="BC1935" s="113"/>
      <c r="BD1935" s="113"/>
      <c r="BE1935" s="113"/>
      <c r="BF1935" s="113"/>
      <c r="BG1935" s="113"/>
      <c r="BH1935" s="113"/>
      <c r="BI1935" s="113"/>
      <c r="BJ1935" s="113"/>
      <c r="BK1935" s="113"/>
      <c r="BL1935" s="113"/>
      <c r="BM1935" s="113"/>
      <c r="BN1935" s="113"/>
      <c r="BO1935" s="113"/>
      <c r="BP1935" s="113"/>
      <c r="BQ1935" s="113"/>
      <c r="BR1935" s="113"/>
      <c r="BS1935" s="113"/>
      <c r="BT1935" s="113"/>
      <c r="BU1935" s="113"/>
      <c r="BV1935" s="113"/>
      <c r="BW1935" s="113"/>
      <c r="BX1935" s="113"/>
      <c r="BY1935" s="113"/>
      <c r="BZ1935" s="113"/>
      <c r="CA1935" s="67"/>
      <c r="CB1935" s="113"/>
      <c r="CC1935" s="69">
        <f>SUM(Table25[[#This Row],[Contract Amount FY00]:[Contract Amount FY50]])</f>
        <v>116912</v>
      </c>
      <c r="CD1935" s="114"/>
    </row>
    <row r="1936" spans="1:82" x14ac:dyDescent="0.25">
      <c r="A1936" s="122" t="s">
        <v>2027</v>
      </c>
      <c r="B1936" s="122" t="s">
        <v>286</v>
      </c>
      <c r="C1936" s="122" t="s">
        <v>1315</v>
      </c>
      <c r="E1936" s="26" t="str">
        <f>IFERROR(IF(VLOOKUP(Table25[[#This Row],[Contract No.]],Table3[#All],3,FALSE)="","No","Yes"),"")</f>
        <v>No</v>
      </c>
      <c r="F1936" s="107" t="str">
        <f>IFERROR(VLOOKUP(Table25[[#This Row],[Contract No.]],Table3[#All],3,FALSE),"")</f>
        <v/>
      </c>
      <c r="G1936" s="107" t="str">
        <f>IFERROR(IF(Table25[[#This Row],[Cooperative Purchase
(Yes/No)]]="Yes","Yes",IF(VLOOKUP(Table25[[#This Row],[Contract No.]],Table3[#All],1,FALSE)=Table25[[#This Row],[Contract No.]],"Yes","No")),"No")</f>
        <v>Yes</v>
      </c>
      <c r="H1936" s="51">
        <f>IFERROR(VLOOKUP(Table25[[#This Row],[Contract No.]],Table3[#All],4,FALSE),"")</f>
        <v>42401</v>
      </c>
      <c r="I1936" s="28">
        <f>IFERROR(IF(AND(MONTH(Table25[[#This Row],[Contract Start Date]])&gt;6,MONTH(Table25[[#This Row],[Contract Start Date]])&lt;=12),YEAR(Table25[[#This Row],[Contract Start Date]])+1,YEAR(Table25[[#This Row],[Contract Start Date]])),"")</f>
        <v>2016</v>
      </c>
      <c r="J1936" s="108">
        <f>Table25[[#This Row],[FY Formula start]]</f>
        <v>2016</v>
      </c>
      <c r="K1936" s="59" t="str">
        <f>"FY"&amp;" "&amp;Table25[[#This Row],[Year Start]]</f>
        <v>FY 2016</v>
      </c>
      <c r="L1936" s="109">
        <f>IFERROR(VLOOKUP(Table25[[#This Row],[Contract No.]],Table3[#All],5,FALSE),"")</f>
        <v>72717</v>
      </c>
      <c r="M1936" s="110">
        <f>IFERROR(IF(Table25[[#This Row],[Contract End Date]]="99/99/9999","No End",IF(AND(MONTH(Table25[[#This Row],[Contract End Date]])&gt;6,MONTH(Table25[[#This Row],[Contract End Date]])&lt;=12),YEAR(Table25[[#This Row],[Contract End Date]])+1,YEAR(Table25[[#This Row],[Contract End Date]]))),"")</f>
        <v>2099</v>
      </c>
      <c r="N1936" s="111">
        <f>Table25[[#This Row],[FY Formula end]]</f>
        <v>2099</v>
      </c>
      <c r="O1936" s="112" t="str">
        <f>IF(Table25[[#This Row],[Year End]]="No End","No End","FY"&amp;" "&amp;Table25[[#This Row],[Year End]])</f>
        <v>FY 2099</v>
      </c>
      <c r="P1936" s="27"/>
      <c r="Q1936" s="104">
        <f>_xlfn.IFNA(IF($B1936="","",VLOOKUP($B1936,'SWC Towers'!$A:$Q,$Q$2,FALSE)),"")</f>
        <v>0.5</v>
      </c>
      <c r="R1936" s="106" t="str">
        <f>_xlfn.IFNA(IF($B1936="","",VLOOKUP($B1936,'SWC Towers'!$A:$Q,$R$2,FALSE)),"")</f>
        <v/>
      </c>
      <c r="S1936" s="106" t="str">
        <f>_xlfn.IFNA(IF($B1936="","",VLOOKUP($B1936,'SWC Towers'!$A:$Q,$S$2,FALSE)),"")</f>
        <v/>
      </c>
      <c r="T1936" s="106">
        <f>_xlfn.IFNA(IF($B1936="","",VLOOKUP($B1936,'SWC Towers'!$A:$Q,$T$2,FALSE)),"")</f>
        <v>0.5</v>
      </c>
      <c r="U1936" s="104" t="str">
        <f>_xlfn.IFNA(IF($B1936="","",VLOOKUP($B1936,'SWC Towers'!$A:$Q,$U$2,FALSE)),"")</f>
        <v/>
      </c>
      <c r="V1936" s="104" t="str">
        <f>_xlfn.IFNA(IF($B1936="","",VLOOKUP($B1936,'SWC Towers'!$A:$Q,$V$2,FALSE)),"")</f>
        <v/>
      </c>
      <c r="W1936" s="104" t="str">
        <f>_xlfn.IFNA(IF($B1936="","",VLOOKUP($B1936,'SWC Towers'!$A:$Q,$W$2,FALSE)),"")</f>
        <v/>
      </c>
      <c r="X1936" s="104" t="str">
        <f>_xlfn.IFNA(IF($B1936="","",VLOOKUP($B1936,'SWC Towers'!$A:$Q,$X$2,FALSE)),"")</f>
        <v/>
      </c>
      <c r="Y1936" s="104" t="str">
        <f>_xlfn.IFNA(IF($B1936="","",VLOOKUP($B1936,'SWC Towers'!$A:$Q,$Y$2,FALSE)),"")</f>
        <v/>
      </c>
      <c r="Z1936" s="104" t="str">
        <f>_xlfn.IFNA(IF($B1936="","",VLOOKUP($B1936,'SWC Towers'!$A:$Q,$Z$2,FALSE)),"")</f>
        <v/>
      </c>
      <c r="AA1936" s="104" t="str">
        <f>_xlfn.IFNA(IF($B1936="","",VLOOKUP($B1936,'SWC Towers'!$A:$Q,$AA$2,FALSE)),"")</f>
        <v/>
      </c>
      <c r="AB1936" s="106" t="str">
        <f>_xlfn.IFNA(IF($B1936="","",VLOOKUP($B1936,'SWC Towers'!$A:$Q,$AB$2,FALSE)),"")</f>
        <v/>
      </c>
      <c r="AC1936" s="20">
        <f>SUM(Table25[[#This Row],[IT Tower: Application]:[Other/Non-IT ]])</f>
        <v>1</v>
      </c>
      <c r="AD1936" s="67"/>
      <c r="AE1936" s="67"/>
      <c r="AF1936" s="67"/>
      <c r="AG1936" s="67"/>
      <c r="AH1936" s="67"/>
      <c r="AI1936" s="67"/>
      <c r="AJ1936" s="67"/>
      <c r="AK1936" s="67"/>
      <c r="AL1936" s="67"/>
      <c r="AM1936" s="67"/>
      <c r="AN1936" s="67"/>
      <c r="AO1936" s="67"/>
      <c r="AP1936" s="67"/>
      <c r="AQ1936" s="67"/>
      <c r="AR1936" s="67"/>
      <c r="AS1936" s="67"/>
      <c r="AT1936" s="67">
        <v>0</v>
      </c>
      <c r="AU1936" s="67">
        <v>32501</v>
      </c>
      <c r="AV1936" s="67"/>
      <c r="AW1936" s="67"/>
      <c r="AX1936" s="67"/>
      <c r="AY1936" s="67"/>
      <c r="AZ1936" s="67"/>
      <c r="BA1936" s="67"/>
      <c r="BB1936" s="113"/>
      <c r="BC1936" s="113"/>
      <c r="BD1936" s="113"/>
      <c r="BE1936" s="113"/>
      <c r="BF1936" s="113"/>
      <c r="BG1936" s="113"/>
      <c r="BH1936" s="113"/>
      <c r="BI1936" s="113"/>
      <c r="BJ1936" s="113"/>
      <c r="BK1936" s="113"/>
      <c r="BL1936" s="113"/>
      <c r="BM1936" s="113"/>
      <c r="BN1936" s="113"/>
      <c r="BO1936" s="113"/>
      <c r="BP1936" s="113"/>
      <c r="BQ1936" s="113"/>
      <c r="BR1936" s="113"/>
      <c r="BS1936" s="113"/>
      <c r="BT1936" s="113"/>
      <c r="BU1936" s="113"/>
      <c r="BV1936" s="113"/>
      <c r="BW1936" s="113"/>
      <c r="BX1936" s="113"/>
      <c r="BY1936" s="113"/>
      <c r="BZ1936" s="113"/>
      <c r="CA1936" s="67"/>
      <c r="CB1936" s="113"/>
      <c r="CC1936" s="69">
        <f>SUM(Table25[[#This Row],[Contract Amount FY00]:[Contract Amount FY50]])</f>
        <v>32501</v>
      </c>
      <c r="CD1936" s="114"/>
    </row>
    <row r="1937" spans="1:82" x14ac:dyDescent="0.25">
      <c r="A1937" s="122" t="s">
        <v>2027</v>
      </c>
      <c r="B1937" s="122" t="s">
        <v>286</v>
      </c>
      <c r="C1937" s="122" t="s">
        <v>2220</v>
      </c>
      <c r="E1937" s="26" t="str">
        <f>IFERROR(IF(VLOOKUP(Table25[[#This Row],[Contract No.]],Table3[#All],3,FALSE)="","No","Yes"),"")</f>
        <v>No</v>
      </c>
      <c r="F1937" s="107" t="str">
        <f>IFERROR(VLOOKUP(Table25[[#This Row],[Contract No.]],Table3[#All],3,FALSE),"")</f>
        <v/>
      </c>
      <c r="G1937" s="107" t="str">
        <f>IFERROR(IF(Table25[[#This Row],[Cooperative Purchase
(Yes/No)]]="Yes","Yes",IF(VLOOKUP(Table25[[#This Row],[Contract No.]],Table3[#All],1,FALSE)=Table25[[#This Row],[Contract No.]],"Yes","No")),"No")</f>
        <v>Yes</v>
      </c>
      <c r="H1937" s="51">
        <f>IFERROR(VLOOKUP(Table25[[#This Row],[Contract No.]],Table3[#All],4,FALSE),"")</f>
        <v>42401</v>
      </c>
      <c r="I1937" s="28">
        <f>IFERROR(IF(AND(MONTH(Table25[[#This Row],[Contract Start Date]])&gt;6,MONTH(Table25[[#This Row],[Contract Start Date]])&lt;=12),YEAR(Table25[[#This Row],[Contract Start Date]])+1,YEAR(Table25[[#This Row],[Contract Start Date]])),"")</f>
        <v>2016</v>
      </c>
      <c r="J1937" s="108">
        <f>Table25[[#This Row],[FY Formula start]]</f>
        <v>2016</v>
      </c>
      <c r="K1937" s="59" t="str">
        <f>"FY"&amp;" "&amp;Table25[[#This Row],[Year Start]]</f>
        <v>FY 2016</v>
      </c>
      <c r="L1937" s="109">
        <f>IFERROR(VLOOKUP(Table25[[#This Row],[Contract No.]],Table3[#All],5,FALSE),"")</f>
        <v>72717</v>
      </c>
      <c r="M1937" s="110">
        <f>IFERROR(IF(Table25[[#This Row],[Contract End Date]]="99/99/9999","No End",IF(AND(MONTH(Table25[[#This Row],[Contract End Date]])&gt;6,MONTH(Table25[[#This Row],[Contract End Date]])&lt;=12),YEAR(Table25[[#This Row],[Contract End Date]])+1,YEAR(Table25[[#This Row],[Contract End Date]]))),"")</f>
        <v>2099</v>
      </c>
      <c r="N1937" s="111">
        <f>Table25[[#This Row],[FY Formula end]]</f>
        <v>2099</v>
      </c>
      <c r="O1937" s="112" t="str">
        <f>IF(Table25[[#This Row],[Year End]]="No End","No End","FY"&amp;" "&amp;Table25[[#This Row],[Year End]])</f>
        <v>FY 2099</v>
      </c>
      <c r="P1937" s="27"/>
      <c r="Q1937" s="104">
        <f>_xlfn.IFNA(IF($B1937="","",VLOOKUP($B1937,'SWC Towers'!$A:$Q,$Q$2,FALSE)),"")</f>
        <v>0.5</v>
      </c>
      <c r="R1937" s="106" t="str">
        <f>_xlfn.IFNA(IF($B1937="","",VLOOKUP($B1937,'SWC Towers'!$A:$Q,$R$2,FALSE)),"")</f>
        <v/>
      </c>
      <c r="S1937" s="106" t="str">
        <f>_xlfn.IFNA(IF($B1937="","",VLOOKUP($B1937,'SWC Towers'!$A:$Q,$S$2,FALSE)),"")</f>
        <v/>
      </c>
      <c r="T1937" s="106">
        <f>_xlfn.IFNA(IF($B1937="","",VLOOKUP($B1937,'SWC Towers'!$A:$Q,$T$2,FALSE)),"")</f>
        <v>0.5</v>
      </c>
      <c r="U1937" s="104" t="str">
        <f>_xlfn.IFNA(IF($B1937="","",VLOOKUP($B1937,'SWC Towers'!$A:$Q,$U$2,FALSE)),"")</f>
        <v/>
      </c>
      <c r="V1937" s="104" t="str">
        <f>_xlfn.IFNA(IF($B1937="","",VLOOKUP($B1937,'SWC Towers'!$A:$Q,$V$2,FALSE)),"")</f>
        <v/>
      </c>
      <c r="W1937" s="104" t="str">
        <f>_xlfn.IFNA(IF($B1937="","",VLOOKUP($B1937,'SWC Towers'!$A:$Q,$W$2,FALSE)),"")</f>
        <v/>
      </c>
      <c r="X1937" s="104" t="str">
        <f>_xlfn.IFNA(IF($B1937="","",VLOOKUP($B1937,'SWC Towers'!$A:$Q,$X$2,FALSE)),"")</f>
        <v/>
      </c>
      <c r="Y1937" s="104" t="str">
        <f>_xlfn.IFNA(IF($B1937="","",VLOOKUP($B1937,'SWC Towers'!$A:$Q,$Y$2,FALSE)),"")</f>
        <v/>
      </c>
      <c r="Z1937" s="104" t="str">
        <f>_xlfn.IFNA(IF($B1937="","",VLOOKUP($B1937,'SWC Towers'!$A:$Q,$Z$2,FALSE)),"")</f>
        <v/>
      </c>
      <c r="AA1937" s="104" t="str">
        <f>_xlfn.IFNA(IF($B1937="","",VLOOKUP($B1937,'SWC Towers'!$A:$Q,$AA$2,FALSE)),"")</f>
        <v/>
      </c>
      <c r="AB1937" s="106" t="str">
        <f>_xlfn.IFNA(IF($B1937="","",VLOOKUP($B1937,'SWC Towers'!$A:$Q,$AB$2,FALSE)),"")</f>
        <v/>
      </c>
      <c r="AC1937" s="20">
        <f>SUM(Table25[[#This Row],[IT Tower: Application]:[Other/Non-IT ]])</f>
        <v>1</v>
      </c>
      <c r="AD1937" s="67"/>
      <c r="AE1937" s="67"/>
      <c r="AF1937" s="67"/>
      <c r="AG1937" s="67"/>
      <c r="AH1937" s="67"/>
      <c r="AI1937" s="67"/>
      <c r="AJ1937" s="67"/>
      <c r="AK1937" s="67"/>
      <c r="AL1937" s="67"/>
      <c r="AM1937" s="67"/>
      <c r="AN1937" s="67"/>
      <c r="AO1937" s="67"/>
      <c r="AP1937" s="67"/>
      <c r="AQ1937" s="67"/>
      <c r="AR1937" s="67"/>
      <c r="AS1937" s="67"/>
      <c r="AT1937" s="67">
        <v>0</v>
      </c>
      <c r="AU1937" s="67">
        <v>55080</v>
      </c>
      <c r="AV1937" s="67">
        <v>0</v>
      </c>
      <c r="AW1937" s="67"/>
      <c r="AX1937" s="67"/>
      <c r="AY1937" s="67"/>
      <c r="AZ1937" s="67"/>
      <c r="BA1937" s="67"/>
      <c r="BB1937" s="113"/>
      <c r="BC1937" s="113"/>
      <c r="BD1937" s="113"/>
      <c r="BE1937" s="113"/>
      <c r="BF1937" s="113"/>
      <c r="BG1937" s="113"/>
      <c r="BH1937" s="113"/>
      <c r="BI1937" s="113"/>
      <c r="BJ1937" s="113"/>
      <c r="BK1937" s="113"/>
      <c r="BL1937" s="113"/>
      <c r="BM1937" s="113"/>
      <c r="BN1937" s="113"/>
      <c r="BO1937" s="113"/>
      <c r="BP1937" s="113"/>
      <c r="BQ1937" s="113"/>
      <c r="BR1937" s="113"/>
      <c r="BS1937" s="113"/>
      <c r="BT1937" s="113"/>
      <c r="BU1937" s="113"/>
      <c r="BV1937" s="113"/>
      <c r="BW1937" s="113"/>
      <c r="BX1937" s="113"/>
      <c r="BY1937" s="113"/>
      <c r="BZ1937" s="113"/>
      <c r="CA1937" s="67"/>
      <c r="CB1937" s="113"/>
      <c r="CC1937" s="69">
        <f>SUM(Table25[[#This Row],[Contract Amount FY00]:[Contract Amount FY50]])</f>
        <v>55080</v>
      </c>
      <c r="CD1937" s="114"/>
    </row>
    <row r="1938" spans="1:82" x14ac:dyDescent="0.25">
      <c r="A1938" s="122" t="s">
        <v>2027</v>
      </c>
      <c r="B1938" s="122" t="s">
        <v>286</v>
      </c>
      <c r="C1938" s="122" t="s">
        <v>747</v>
      </c>
      <c r="E1938" s="26" t="str">
        <f>IFERROR(IF(VLOOKUP(Table25[[#This Row],[Contract No.]],Table3[#All],3,FALSE)="","No","Yes"),"")</f>
        <v>No</v>
      </c>
      <c r="F1938" s="107" t="str">
        <f>IFERROR(VLOOKUP(Table25[[#This Row],[Contract No.]],Table3[#All],3,FALSE),"")</f>
        <v/>
      </c>
      <c r="G1938" s="107" t="str">
        <f>IFERROR(IF(Table25[[#This Row],[Cooperative Purchase
(Yes/No)]]="Yes","Yes",IF(VLOOKUP(Table25[[#This Row],[Contract No.]],Table3[#All],1,FALSE)=Table25[[#This Row],[Contract No.]],"Yes","No")),"No")</f>
        <v>Yes</v>
      </c>
      <c r="H1938" s="51">
        <f>IFERROR(VLOOKUP(Table25[[#This Row],[Contract No.]],Table3[#All],4,FALSE),"")</f>
        <v>42401</v>
      </c>
      <c r="I1938" s="28">
        <f>IFERROR(IF(AND(MONTH(Table25[[#This Row],[Contract Start Date]])&gt;6,MONTH(Table25[[#This Row],[Contract Start Date]])&lt;=12),YEAR(Table25[[#This Row],[Contract Start Date]])+1,YEAR(Table25[[#This Row],[Contract Start Date]])),"")</f>
        <v>2016</v>
      </c>
      <c r="J1938" s="108">
        <f>Table25[[#This Row],[FY Formula start]]</f>
        <v>2016</v>
      </c>
      <c r="K1938" s="59" t="str">
        <f>"FY"&amp;" "&amp;Table25[[#This Row],[Year Start]]</f>
        <v>FY 2016</v>
      </c>
      <c r="L1938" s="109">
        <f>IFERROR(VLOOKUP(Table25[[#This Row],[Contract No.]],Table3[#All],5,FALSE),"")</f>
        <v>72717</v>
      </c>
      <c r="M1938" s="110">
        <f>IFERROR(IF(Table25[[#This Row],[Contract End Date]]="99/99/9999","No End",IF(AND(MONTH(Table25[[#This Row],[Contract End Date]])&gt;6,MONTH(Table25[[#This Row],[Contract End Date]])&lt;=12),YEAR(Table25[[#This Row],[Contract End Date]])+1,YEAR(Table25[[#This Row],[Contract End Date]]))),"")</f>
        <v>2099</v>
      </c>
      <c r="N1938" s="111">
        <f>Table25[[#This Row],[FY Formula end]]</f>
        <v>2099</v>
      </c>
      <c r="O1938" s="112" t="str">
        <f>IF(Table25[[#This Row],[Year End]]="No End","No End","FY"&amp;" "&amp;Table25[[#This Row],[Year End]])</f>
        <v>FY 2099</v>
      </c>
      <c r="P1938" s="27"/>
      <c r="Q1938" s="104">
        <f>_xlfn.IFNA(IF($B1938="","",VLOOKUP($B1938,'SWC Towers'!$A:$Q,$Q$2,FALSE)),"")</f>
        <v>0.5</v>
      </c>
      <c r="R1938" s="106" t="str">
        <f>_xlfn.IFNA(IF($B1938="","",VLOOKUP($B1938,'SWC Towers'!$A:$Q,$R$2,FALSE)),"")</f>
        <v/>
      </c>
      <c r="S1938" s="106" t="str">
        <f>_xlfn.IFNA(IF($B1938="","",VLOOKUP($B1938,'SWC Towers'!$A:$Q,$S$2,FALSE)),"")</f>
        <v/>
      </c>
      <c r="T1938" s="106">
        <f>_xlfn.IFNA(IF($B1938="","",VLOOKUP($B1938,'SWC Towers'!$A:$Q,$T$2,FALSE)),"")</f>
        <v>0.5</v>
      </c>
      <c r="U1938" s="104" t="str">
        <f>_xlfn.IFNA(IF($B1938="","",VLOOKUP($B1938,'SWC Towers'!$A:$Q,$U$2,FALSE)),"")</f>
        <v/>
      </c>
      <c r="V1938" s="104" t="str">
        <f>_xlfn.IFNA(IF($B1938="","",VLOOKUP($B1938,'SWC Towers'!$A:$Q,$V$2,FALSE)),"")</f>
        <v/>
      </c>
      <c r="W1938" s="104" t="str">
        <f>_xlfn.IFNA(IF($B1938="","",VLOOKUP($B1938,'SWC Towers'!$A:$Q,$W$2,FALSE)),"")</f>
        <v/>
      </c>
      <c r="X1938" s="104" t="str">
        <f>_xlfn.IFNA(IF($B1938="","",VLOOKUP($B1938,'SWC Towers'!$A:$Q,$X$2,FALSE)),"")</f>
        <v/>
      </c>
      <c r="Y1938" s="104" t="str">
        <f>_xlfn.IFNA(IF($B1938="","",VLOOKUP($B1938,'SWC Towers'!$A:$Q,$Y$2,FALSE)),"")</f>
        <v/>
      </c>
      <c r="Z1938" s="104" t="str">
        <f>_xlfn.IFNA(IF($B1938="","",VLOOKUP($B1938,'SWC Towers'!$A:$Q,$Z$2,FALSE)),"")</f>
        <v/>
      </c>
      <c r="AA1938" s="104" t="str">
        <f>_xlfn.IFNA(IF($B1938="","",VLOOKUP($B1938,'SWC Towers'!$A:$Q,$AA$2,FALSE)),"")</f>
        <v/>
      </c>
      <c r="AB1938" s="106" t="str">
        <f>_xlfn.IFNA(IF($B1938="","",VLOOKUP($B1938,'SWC Towers'!$A:$Q,$AB$2,FALSE)),"")</f>
        <v/>
      </c>
      <c r="AC1938" s="20">
        <f>SUM(Table25[[#This Row],[IT Tower: Application]:[Other/Non-IT ]])</f>
        <v>1</v>
      </c>
      <c r="AD1938" s="67"/>
      <c r="AE1938" s="67"/>
      <c r="AF1938" s="67"/>
      <c r="AG1938" s="67"/>
      <c r="AH1938" s="67"/>
      <c r="AI1938" s="67"/>
      <c r="AJ1938" s="67"/>
      <c r="AK1938" s="67"/>
      <c r="AL1938" s="67"/>
      <c r="AM1938" s="67"/>
      <c r="AN1938" s="67"/>
      <c r="AO1938" s="67"/>
      <c r="AP1938" s="67"/>
      <c r="AQ1938" s="67"/>
      <c r="AR1938" s="67"/>
      <c r="AS1938" s="67"/>
      <c r="AT1938" s="67"/>
      <c r="AU1938" s="67"/>
      <c r="AV1938" s="67"/>
      <c r="AW1938" s="67"/>
      <c r="AX1938" s="67"/>
      <c r="AY1938" s="67"/>
      <c r="AZ1938" s="67">
        <v>43575</v>
      </c>
      <c r="BA1938" s="67">
        <v>0</v>
      </c>
      <c r="BB1938" s="113"/>
      <c r="BC1938" s="113"/>
      <c r="BD1938" s="113"/>
      <c r="BE1938" s="113"/>
      <c r="BF1938" s="113"/>
      <c r="BG1938" s="113"/>
      <c r="BH1938" s="113"/>
      <c r="BI1938" s="113"/>
      <c r="BJ1938" s="113"/>
      <c r="BK1938" s="113"/>
      <c r="BL1938" s="113"/>
      <c r="BM1938" s="113"/>
      <c r="BN1938" s="113"/>
      <c r="BO1938" s="113"/>
      <c r="BP1938" s="113"/>
      <c r="BQ1938" s="113"/>
      <c r="BR1938" s="113"/>
      <c r="BS1938" s="113"/>
      <c r="BT1938" s="113"/>
      <c r="BU1938" s="113"/>
      <c r="BV1938" s="113"/>
      <c r="BW1938" s="113"/>
      <c r="BX1938" s="113"/>
      <c r="BY1938" s="113"/>
      <c r="BZ1938" s="113"/>
      <c r="CA1938" s="67"/>
      <c r="CB1938" s="113"/>
      <c r="CC1938" s="69">
        <f>SUM(Table25[[#This Row],[Contract Amount FY00]:[Contract Amount FY50]])</f>
        <v>43575</v>
      </c>
      <c r="CD1938" s="114"/>
    </row>
    <row r="1939" spans="1:82" x14ac:dyDescent="0.25">
      <c r="A1939" s="122" t="s">
        <v>2027</v>
      </c>
      <c r="B1939" s="122" t="s">
        <v>286</v>
      </c>
      <c r="C1939" s="122" t="s">
        <v>718</v>
      </c>
      <c r="E1939" s="26" t="str">
        <f>IFERROR(IF(VLOOKUP(Table25[[#This Row],[Contract No.]],Table3[#All],3,FALSE)="","No","Yes"),"")</f>
        <v>No</v>
      </c>
      <c r="F1939" s="107" t="str">
        <f>IFERROR(VLOOKUP(Table25[[#This Row],[Contract No.]],Table3[#All],3,FALSE),"")</f>
        <v/>
      </c>
      <c r="G1939" s="107" t="str">
        <f>IFERROR(IF(Table25[[#This Row],[Cooperative Purchase
(Yes/No)]]="Yes","Yes",IF(VLOOKUP(Table25[[#This Row],[Contract No.]],Table3[#All],1,FALSE)=Table25[[#This Row],[Contract No.]],"Yes","No")),"No")</f>
        <v>Yes</v>
      </c>
      <c r="H1939" s="51">
        <f>IFERROR(VLOOKUP(Table25[[#This Row],[Contract No.]],Table3[#All],4,FALSE),"")</f>
        <v>42401</v>
      </c>
      <c r="I1939" s="28">
        <f>IFERROR(IF(AND(MONTH(Table25[[#This Row],[Contract Start Date]])&gt;6,MONTH(Table25[[#This Row],[Contract Start Date]])&lt;=12),YEAR(Table25[[#This Row],[Contract Start Date]])+1,YEAR(Table25[[#This Row],[Contract Start Date]])),"")</f>
        <v>2016</v>
      </c>
      <c r="J1939" s="108">
        <f>Table25[[#This Row],[FY Formula start]]</f>
        <v>2016</v>
      </c>
      <c r="K1939" s="59" t="str">
        <f>"FY"&amp;" "&amp;Table25[[#This Row],[Year Start]]</f>
        <v>FY 2016</v>
      </c>
      <c r="L1939" s="109">
        <f>IFERROR(VLOOKUP(Table25[[#This Row],[Contract No.]],Table3[#All],5,FALSE),"")</f>
        <v>72717</v>
      </c>
      <c r="M1939" s="110">
        <f>IFERROR(IF(Table25[[#This Row],[Contract End Date]]="99/99/9999","No End",IF(AND(MONTH(Table25[[#This Row],[Contract End Date]])&gt;6,MONTH(Table25[[#This Row],[Contract End Date]])&lt;=12),YEAR(Table25[[#This Row],[Contract End Date]])+1,YEAR(Table25[[#This Row],[Contract End Date]]))),"")</f>
        <v>2099</v>
      </c>
      <c r="N1939" s="111">
        <f>Table25[[#This Row],[FY Formula end]]</f>
        <v>2099</v>
      </c>
      <c r="O1939" s="112" t="str">
        <f>IF(Table25[[#This Row],[Year End]]="No End","No End","FY"&amp;" "&amp;Table25[[#This Row],[Year End]])</f>
        <v>FY 2099</v>
      </c>
      <c r="P1939" s="27"/>
      <c r="Q1939" s="104">
        <f>_xlfn.IFNA(IF($B1939="","",VLOOKUP($B1939,'SWC Towers'!$A:$Q,$Q$2,FALSE)),"")</f>
        <v>0.5</v>
      </c>
      <c r="R1939" s="106" t="str">
        <f>_xlfn.IFNA(IF($B1939="","",VLOOKUP($B1939,'SWC Towers'!$A:$Q,$R$2,FALSE)),"")</f>
        <v/>
      </c>
      <c r="S1939" s="106" t="str">
        <f>_xlfn.IFNA(IF($B1939="","",VLOOKUP($B1939,'SWC Towers'!$A:$Q,$S$2,FALSE)),"")</f>
        <v/>
      </c>
      <c r="T1939" s="106">
        <f>_xlfn.IFNA(IF($B1939="","",VLOOKUP($B1939,'SWC Towers'!$A:$Q,$T$2,FALSE)),"")</f>
        <v>0.5</v>
      </c>
      <c r="U1939" s="104" t="str">
        <f>_xlfn.IFNA(IF($B1939="","",VLOOKUP($B1939,'SWC Towers'!$A:$Q,$U$2,FALSE)),"")</f>
        <v/>
      </c>
      <c r="V1939" s="104" t="str">
        <f>_xlfn.IFNA(IF($B1939="","",VLOOKUP($B1939,'SWC Towers'!$A:$Q,$V$2,FALSE)),"")</f>
        <v/>
      </c>
      <c r="W1939" s="104" t="str">
        <f>_xlfn.IFNA(IF($B1939="","",VLOOKUP($B1939,'SWC Towers'!$A:$Q,$W$2,FALSE)),"")</f>
        <v/>
      </c>
      <c r="X1939" s="104" t="str">
        <f>_xlfn.IFNA(IF($B1939="","",VLOOKUP($B1939,'SWC Towers'!$A:$Q,$X$2,FALSE)),"")</f>
        <v/>
      </c>
      <c r="Y1939" s="104" t="str">
        <f>_xlfn.IFNA(IF($B1939="","",VLOOKUP($B1939,'SWC Towers'!$A:$Q,$Y$2,FALSE)),"")</f>
        <v/>
      </c>
      <c r="Z1939" s="104" t="str">
        <f>_xlfn.IFNA(IF($B1939="","",VLOOKUP($B1939,'SWC Towers'!$A:$Q,$Z$2,FALSE)),"")</f>
        <v/>
      </c>
      <c r="AA1939" s="104" t="str">
        <f>_xlfn.IFNA(IF($B1939="","",VLOOKUP($B1939,'SWC Towers'!$A:$Q,$AA$2,FALSE)),"")</f>
        <v/>
      </c>
      <c r="AB1939" s="106" t="str">
        <f>_xlfn.IFNA(IF($B1939="","",VLOOKUP($B1939,'SWC Towers'!$A:$Q,$AB$2,FALSE)),"")</f>
        <v/>
      </c>
      <c r="AC1939" s="20">
        <f>SUM(Table25[[#This Row],[IT Tower: Application]:[Other/Non-IT ]])</f>
        <v>1</v>
      </c>
      <c r="AD1939" s="67"/>
      <c r="AE1939" s="67"/>
      <c r="AF1939" s="67"/>
      <c r="AG1939" s="67"/>
      <c r="AH1939" s="67"/>
      <c r="AI1939" s="67"/>
      <c r="AJ1939" s="67"/>
      <c r="AK1939" s="67"/>
      <c r="AL1939" s="67"/>
      <c r="AM1939" s="67"/>
      <c r="AN1939" s="67"/>
      <c r="AO1939" s="67"/>
      <c r="AP1939" s="67"/>
      <c r="AQ1939" s="67"/>
      <c r="AR1939" s="67"/>
      <c r="AS1939" s="67"/>
      <c r="AT1939" s="67"/>
      <c r="AU1939" s="67">
        <v>63256</v>
      </c>
      <c r="AV1939" s="67">
        <v>83078</v>
      </c>
      <c r="AW1939" s="67">
        <v>8450</v>
      </c>
      <c r="AX1939" s="67"/>
      <c r="AY1939" s="67"/>
      <c r="AZ1939" s="67"/>
      <c r="BA1939" s="67"/>
      <c r="BB1939" s="113"/>
      <c r="BC1939" s="113"/>
      <c r="BD1939" s="113"/>
      <c r="BE1939" s="113"/>
      <c r="BF1939" s="113"/>
      <c r="BG1939" s="113"/>
      <c r="BH1939" s="113"/>
      <c r="BI1939" s="113"/>
      <c r="BJ1939" s="113"/>
      <c r="BK1939" s="113"/>
      <c r="BL1939" s="113"/>
      <c r="BM1939" s="113"/>
      <c r="BN1939" s="113"/>
      <c r="BO1939" s="113"/>
      <c r="BP1939" s="113"/>
      <c r="BQ1939" s="113"/>
      <c r="BR1939" s="113"/>
      <c r="BS1939" s="113"/>
      <c r="BT1939" s="113"/>
      <c r="BU1939" s="113"/>
      <c r="BV1939" s="113"/>
      <c r="BW1939" s="113"/>
      <c r="BX1939" s="113"/>
      <c r="BY1939" s="113"/>
      <c r="BZ1939" s="113"/>
      <c r="CA1939" s="67"/>
      <c r="CB1939" s="113"/>
      <c r="CC1939" s="69">
        <f>SUM(Table25[[#This Row],[Contract Amount FY00]:[Contract Amount FY50]])</f>
        <v>154784</v>
      </c>
      <c r="CD1939" s="114"/>
    </row>
    <row r="1940" spans="1:82" x14ac:dyDescent="0.25">
      <c r="A1940" s="122" t="s">
        <v>2027</v>
      </c>
      <c r="B1940" s="122" t="s">
        <v>286</v>
      </c>
      <c r="C1940" s="122" t="s">
        <v>3159</v>
      </c>
      <c r="E1940" s="26" t="str">
        <f>IFERROR(IF(VLOOKUP(Table25[[#This Row],[Contract No.]],Table3[#All],3,FALSE)="","No","Yes"),"")</f>
        <v>No</v>
      </c>
      <c r="F1940" s="107" t="str">
        <f>IFERROR(VLOOKUP(Table25[[#This Row],[Contract No.]],Table3[#All],3,FALSE),"")</f>
        <v/>
      </c>
      <c r="G1940" s="107" t="str">
        <f>IFERROR(IF(Table25[[#This Row],[Cooperative Purchase
(Yes/No)]]="Yes","Yes",IF(VLOOKUP(Table25[[#This Row],[Contract No.]],Table3[#All],1,FALSE)=Table25[[#This Row],[Contract No.]],"Yes","No")),"No")</f>
        <v>Yes</v>
      </c>
      <c r="H1940" s="51">
        <f>IFERROR(VLOOKUP(Table25[[#This Row],[Contract No.]],Table3[#All],4,FALSE),"")</f>
        <v>42401</v>
      </c>
      <c r="I1940" s="28">
        <f>IFERROR(IF(AND(MONTH(Table25[[#This Row],[Contract Start Date]])&gt;6,MONTH(Table25[[#This Row],[Contract Start Date]])&lt;=12),YEAR(Table25[[#This Row],[Contract Start Date]])+1,YEAR(Table25[[#This Row],[Contract Start Date]])),"")</f>
        <v>2016</v>
      </c>
      <c r="J1940" s="108">
        <f>Table25[[#This Row],[FY Formula start]]</f>
        <v>2016</v>
      </c>
      <c r="K1940" s="59" t="str">
        <f>"FY"&amp;" "&amp;Table25[[#This Row],[Year Start]]</f>
        <v>FY 2016</v>
      </c>
      <c r="L1940" s="109">
        <f>IFERROR(VLOOKUP(Table25[[#This Row],[Contract No.]],Table3[#All],5,FALSE),"")</f>
        <v>72717</v>
      </c>
      <c r="M1940" s="110">
        <f>IFERROR(IF(Table25[[#This Row],[Contract End Date]]="99/99/9999","No End",IF(AND(MONTH(Table25[[#This Row],[Contract End Date]])&gt;6,MONTH(Table25[[#This Row],[Contract End Date]])&lt;=12),YEAR(Table25[[#This Row],[Contract End Date]])+1,YEAR(Table25[[#This Row],[Contract End Date]]))),"")</f>
        <v>2099</v>
      </c>
      <c r="N1940" s="111">
        <f>Table25[[#This Row],[FY Formula end]]</f>
        <v>2099</v>
      </c>
      <c r="O1940" s="112" t="str">
        <f>IF(Table25[[#This Row],[Year End]]="No End","No End","FY"&amp;" "&amp;Table25[[#This Row],[Year End]])</f>
        <v>FY 2099</v>
      </c>
      <c r="P1940" s="27"/>
      <c r="Q1940" s="104">
        <f>_xlfn.IFNA(IF($B1940="","",VLOOKUP($B1940,'SWC Towers'!$A:$Q,$Q$2,FALSE)),"")</f>
        <v>0.5</v>
      </c>
      <c r="R1940" s="106" t="str">
        <f>_xlfn.IFNA(IF($B1940="","",VLOOKUP($B1940,'SWC Towers'!$A:$Q,$R$2,FALSE)),"")</f>
        <v/>
      </c>
      <c r="S1940" s="106" t="str">
        <f>_xlfn.IFNA(IF($B1940="","",VLOOKUP($B1940,'SWC Towers'!$A:$Q,$S$2,FALSE)),"")</f>
        <v/>
      </c>
      <c r="T1940" s="106">
        <f>_xlfn.IFNA(IF($B1940="","",VLOOKUP($B1940,'SWC Towers'!$A:$Q,$T$2,FALSE)),"")</f>
        <v>0.5</v>
      </c>
      <c r="U1940" s="104" t="str">
        <f>_xlfn.IFNA(IF($B1940="","",VLOOKUP($B1940,'SWC Towers'!$A:$Q,$U$2,FALSE)),"")</f>
        <v/>
      </c>
      <c r="V1940" s="104" t="str">
        <f>_xlfn.IFNA(IF($B1940="","",VLOOKUP($B1940,'SWC Towers'!$A:$Q,$V$2,FALSE)),"")</f>
        <v/>
      </c>
      <c r="W1940" s="104" t="str">
        <f>_xlfn.IFNA(IF($B1940="","",VLOOKUP($B1940,'SWC Towers'!$A:$Q,$W$2,FALSE)),"")</f>
        <v/>
      </c>
      <c r="X1940" s="104" t="str">
        <f>_xlfn.IFNA(IF($B1940="","",VLOOKUP($B1940,'SWC Towers'!$A:$Q,$X$2,FALSE)),"")</f>
        <v/>
      </c>
      <c r="Y1940" s="104" t="str">
        <f>_xlfn.IFNA(IF($B1940="","",VLOOKUP($B1940,'SWC Towers'!$A:$Q,$Y$2,FALSE)),"")</f>
        <v/>
      </c>
      <c r="Z1940" s="104" t="str">
        <f>_xlfn.IFNA(IF($B1940="","",VLOOKUP($B1940,'SWC Towers'!$A:$Q,$Z$2,FALSE)),"")</f>
        <v/>
      </c>
      <c r="AA1940" s="104" t="str">
        <f>_xlfn.IFNA(IF($B1940="","",VLOOKUP($B1940,'SWC Towers'!$A:$Q,$AA$2,FALSE)),"")</f>
        <v/>
      </c>
      <c r="AB1940" s="106" t="str">
        <f>_xlfn.IFNA(IF($B1940="","",VLOOKUP($B1940,'SWC Towers'!$A:$Q,$AB$2,FALSE)),"")</f>
        <v/>
      </c>
      <c r="AC1940" s="20">
        <f>SUM(Table25[[#This Row],[IT Tower: Application]:[Other/Non-IT ]])</f>
        <v>1</v>
      </c>
      <c r="AD1940" s="67"/>
      <c r="AE1940" s="67"/>
      <c r="AF1940" s="67"/>
      <c r="AG1940" s="67"/>
      <c r="AH1940" s="67"/>
      <c r="AI1940" s="67"/>
      <c r="AJ1940" s="67"/>
      <c r="AK1940" s="67"/>
      <c r="AL1940" s="67"/>
      <c r="AM1940" s="67"/>
      <c r="AN1940" s="67"/>
      <c r="AO1940" s="67"/>
      <c r="AP1940" s="67"/>
      <c r="AQ1940" s="67"/>
      <c r="AR1940" s="67"/>
      <c r="AS1940" s="67"/>
      <c r="AT1940" s="67"/>
      <c r="AU1940" s="67"/>
      <c r="AV1940" s="67"/>
      <c r="AW1940" s="67"/>
      <c r="AX1940" s="67"/>
      <c r="AY1940" s="67"/>
      <c r="AZ1940" s="67">
        <v>0</v>
      </c>
      <c r="BA1940" s="67">
        <v>67550</v>
      </c>
      <c r="BB1940" s="113">
        <v>90375</v>
      </c>
      <c r="BC1940" s="113">
        <v>82994</v>
      </c>
      <c r="BD1940" s="113"/>
      <c r="BE1940" s="113"/>
      <c r="BF1940" s="113"/>
      <c r="BG1940" s="113"/>
      <c r="BH1940" s="113"/>
      <c r="BI1940" s="113"/>
      <c r="BJ1940" s="113"/>
      <c r="BK1940" s="113"/>
      <c r="BL1940" s="113"/>
      <c r="BM1940" s="113"/>
      <c r="BN1940" s="113"/>
      <c r="BO1940" s="113"/>
      <c r="BP1940" s="113"/>
      <c r="BQ1940" s="113"/>
      <c r="BR1940" s="113"/>
      <c r="BS1940" s="113"/>
      <c r="BT1940" s="113"/>
      <c r="BU1940" s="113"/>
      <c r="BV1940" s="113"/>
      <c r="BW1940" s="113"/>
      <c r="BX1940" s="113"/>
      <c r="BY1940" s="113"/>
      <c r="BZ1940" s="113"/>
      <c r="CA1940" s="67"/>
      <c r="CB1940" s="113"/>
      <c r="CC1940" s="69">
        <f>SUM(Table25[[#This Row],[Contract Amount FY00]:[Contract Amount FY50]])</f>
        <v>240919</v>
      </c>
      <c r="CD1940" s="114"/>
    </row>
    <row r="1941" spans="1:82" x14ac:dyDescent="0.25">
      <c r="A1941" s="122" t="s">
        <v>2027</v>
      </c>
      <c r="B1941" s="122" t="s">
        <v>2246</v>
      </c>
      <c r="C1941" s="122" t="s">
        <v>379</v>
      </c>
      <c r="E1941" s="26" t="str">
        <f>IFERROR(IF(VLOOKUP(Table25[[#This Row],[Contract No.]],Table3[#All],3,FALSE)="","No","Yes"),"")</f>
        <v>No</v>
      </c>
      <c r="F1941" s="107" t="str">
        <f>IFERROR(VLOOKUP(Table25[[#This Row],[Contract No.]],Table3[#All],3,FALSE),"")</f>
        <v/>
      </c>
      <c r="G1941" s="107" t="str">
        <f>IFERROR(IF(Table25[[#This Row],[Cooperative Purchase
(Yes/No)]]="Yes","Yes",IF(VLOOKUP(Table25[[#This Row],[Contract No.]],Table3[#All],1,FALSE)=Table25[[#This Row],[Contract No.]],"Yes","No")),"No")</f>
        <v>Yes</v>
      </c>
      <c r="H1941" s="51">
        <f>IFERROR(VLOOKUP(Table25[[#This Row],[Contract No.]],Table3[#All],4,FALSE),"")</f>
        <v>44470</v>
      </c>
      <c r="I1941" s="28">
        <f>IFERROR(IF(AND(MONTH(Table25[[#This Row],[Contract Start Date]])&gt;6,MONTH(Table25[[#This Row],[Contract Start Date]])&lt;=12),YEAR(Table25[[#This Row],[Contract Start Date]])+1,YEAR(Table25[[#This Row],[Contract Start Date]])),"")</f>
        <v>2022</v>
      </c>
      <c r="J1941" s="108">
        <f>Table25[[#This Row],[FY Formula start]]</f>
        <v>2022</v>
      </c>
      <c r="K1941" s="59" t="str">
        <f>"FY"&amp;" "&amp;Table25[[#This Row],[Year Start]]</f>
        <v>FY 2022</v>
      </c>
      <c r="L1941" s="109">
        <f>IFERROR(VLOOKUP(Table25[[#This Row],[Contract No.]],Table3[#All],5,FALSE),"")</f>
        <v>46295</v>
      </c>
      <c r="M1941" s="110">
        <f>IFERROR(IF(Table25[[#This Row],[Contract End Date]]="99/99/9999","No End",IF(AND(MONTH(Table25[[#This Row],[Contract End Date]])&gt;6,MONTH(Table25[[#This Row],[Contract End Date]])&lt;=12),YEAR(Table25[[#This Row],[Contract End Date]])+1,YEAR(Table25[[#This Row],[Contract End Date]]))),"")</f>
        <v>2027</v>
      </c>
      <c r="N1941" s="111">
        <f>Table25[[#This Row],[FY Formula end]]</f>
        <v>2027</v>
      </c>
      <c r="O1941" s="112" t="str">
        <f>IF(Table25[[#This Row],[Year End]]="No End","No End","FY"&amp;" "&amp;Table25[[#This Row],[Year End]])</f>
        <v>FY 2027</v>
      </c>
      <c r="P1941" s="27"/>
      <c r="Q1941" s="104">
        <f>_xlfn.IFNA(IF($B1941="","",VLOOKUP($B1941,'SWC Towers'!$A:$Q,$Q$2,FALSE)),"")</f>
        <v>0.8</v>
      </c>
      <c r="R1941" s="106" t="str">
        <f>_xlfn.IFNA(IF($B1941="","",VLOOKUP($B1941,'SWC Towers'!$A:$Q,$R$2,FALSE)),"")</f>
        <v/>
      </c>
      <c r="S1941" s="106" t="str">
        <f>_xlfn.IFNA(IF($B1941="","",VLOOKUP($B1941,'SWC Towers'!$A:$Q,$S$2,FALSE)),"")</f>
        <v/>
      </c>
      <c r="T1941" s="106">
        <f>_xlfn.IFNA(IF($B1941="","",VLOOKUP($B1941,'SWC Towers'!$A:$Q,$T$2,FALSE)),"")</f>
        <v>0.1</v>
      </c>
      <c r="U1941" s="104" t="str">
        <f>_xlfn.IFNA(IF($B1941="","",VLOOKUP($B1941,'SWC Towers'!$A:$Q,$U$2,FALSE)),"")</f>
        <v/>
      </c>
      <c r="V1941" s="104" t="str">
        <f>_xlfn.IFNA(IF($B1941="","",VLOOKUP($B1941,'SWC Towers'!$A:$Q,$V$2,FALSE)),"")</f>
        <v/>
      </c>
      <c r="W1941" s="104" t="str">
        <f>_xlfn.IFNA(IF($B1941="","",VLOOKUP($B1941,'SWC Towers'!$A:$Q,$W$2,FALSE)),"")</f>
        <v/>
      </c>
      <c r="X1941" s="104" t="str">
        <f>_xlfn.IFNA(IF($B1941="","",VLOOKUP($B1941,'SWC Towers'!$A:$Q,$X$2,FALSE)),"")</f>
        <v/>
      </c>
      <c r="Y1941" s="104">
        <f>_xlfn.IFNA(IF($B1941="","",VLOOKUP($B1941,'SWC Towers'!$A:$Q,$Y$2,FALSE)),"")</f>
        <v>0.1</v>
      </c>
      <c r="Z1941" s="104" t="str">
        <f>_xlfn.IFNA(IF($B1941="","",VLOOKUP($B1941,'SWC Towers'!$A:$Q,$Z$2,FALSE)),"")</f>
        <v/>
      </c>
      <c r="AA1941" s="104" t="str">
        <f>_xlfn.IFNA(IF($B1941="","",VLOOKUP($B1941,'SWC Towers'!$A:$Q,$AA$2,FALSE)),"")</f>
        <v/>
      </c>
      <c r="AB1941" s="106" t="str">
        <f>_xlfn.IFNA(IF($B1941="","",VLOOKUP($B1941,'SWC Towers'!$A:$Q,$AB$2,FALSE)),"")</f>
        <v/>
      </c>
      <c r="AC1941" s="20">
        <f>SUM(Table25[[#This Row],[IT Tower: Application]:[Other/Non-IT ]])</f>
        <v>1</v>
      </c>
      <c r="AD1941" s="67"/>
      <c r="AE1941" s="67"/>
      <c r="AF1941" s="67"/>
      <c r="AG1941" s="67"/>
      <c r="AH1941" s="67"/>
      <c r="AI1941" s="67"/>
      <c r="AJ1941" s="67"/>
      <c r="AK1941" s="67"/>
      <c r="AL1941" s="67"/>
      <c r="AM1941" s="67"/>
      <c r="AN1941" s="67"/>
      <c r="AO1941" s="67"/>
      <c r="AP1941" s="67"/>
      <c r="AQ1941" s="67"/>
      <c r="AR1941" s="67"/>
      <c r="AS1941" s="67"/>
      <c r="AT1941" s="67"/>
      <c r="AU1941" s="67"/>
      <c r="AV1941" s="67"/>
      <c r="AW1941" s="67"/>
      <c r="AX1941" s="67"/>
      <c r="AY1941" s="67"/>
      <c r="AZ1941" s="67">
        <v>4042</v>
      </c>
      <c r="BA1941" s="67">
        <v>0</v>
      </c>
      <c r="BB1941" s="113"/>
      <c r="BC1941" s="113"/>
      <c r="BD1941" s="113"/>
      <c r="BE1941" s="113"/>
      <c r="BF1941" s="113"/>
      <c r="BG1941" s="113"/>
      <c r="BH1941" s="113"/>
      <c r="BI1941" s="113"/>
      <c r="BJ1941" s="113"/>
      <c r="BK1941" s="113"/>
      <c r="BL1941" s="113"/>
      <c r="BM1941" s="113"/>
      <c r="BN1941" s="113"/>
      <c r="BO1941" s="113"/>
      <c r="BP1941" s="113"/>
      <c r="BQ1941" s="113"/>
      <c r="BR1941" s="113"/>
      <c r="BS1941" s="113"/>
      <c r="BT1941" s="113"/>
      <c r="BU1941" s="113"/>
      <c r="BV1941" s="113"/>
      <c r="BW1941" s="113"/>
      <c r="BX1941" s="113"/>
      <c r="BY1941" s="113"/>
      <c r="BZ1941" s="113"/>
      <c r="CA1941" s="67"/>
      <c r="CB1941" s="113"/>
      <c r="CC1941" s="69">
        <f>SUM(Table25[[#This Row],[Contract Amount FY00]:[Contract Amount FY50]])</f>
        <v>4042</v>
      </c>
      <c r="CD1941" s="114"/>
    </row>
    <row r="1942" spans="1:82" x14ac:dyDescent="0.25">
      <c r="A1942" s="122" t="s">
        <v>2027</v>
      </c>
      <c r="B1942" s="122" t="s">
        <v>3013</v>
      </c>
      <c r="C1942" s="122" t="s">
        <v>547</v>
      </c>
      <c r="E1942" s="26" t="str">
        <f>IFERROR(IF(VLOOKUP(Table25[[#This Row],[Contract No.]],Table3[#All],3,FALSE)="","No","Yes"),"")</f>
        <v>Yes</v>
      </c>
      <c r="F1942" s="107" t="str">
        <f>IFERROR(VLOOKUP(Table25[[#This Row],[Contract No.]],Table3[#All],3,FALSE),"")</f>
        <v>NASPO</v>
      </c>
      <c r="G1942" s="107" t="str">
        <f>IFERROR(IF(Table25[[#This Row],[Cooperative Purchase
(Yes/No)]]="Yes","Yes",IF(VLOOKUP(Table25[[#This Row],[Contract No.]],Table3[#All],1,FALSE)=Table25[[#This Row],[Contract No.]],"Yes","No")),"No")</f>
        <v>Yes</v>
      </c>
      <c r="H1942" s="51">
        <f>IFERROR(VLOOKUP(Table25[[#This Row],[Contract No.]],Table3[#All],4,FALSE),"")</f>
        <v>44926</v>
      </c>
      <c r="I1942" s="28">
        <f>IFERROR(IF(AND(MONTH(Table25[[#This Row],[Contract Start Date]])&gt;6,MONTH(Table25[[#This Row],[Contract Start Date]])&lt;=12),YEAR(Table25[[#This Row],[Contract Start Date]])+1,YEAR(Table25[[#This Row],[Contract Start Date]])),"")</f>
        <v>2023</v>
      </c>
      <c r="J1942" s="108">
        <f>Table25[[#This Row],[FY Formula start]]</f>
        <v>2023</v>
      </c>
      <c r="K1942" s="59" t="str">
        <f>"FY"&amp;" "&amp;Table25[[#This Row],[Year Start]]</f>
        <v>FY 2023</v>
      </c>
      <c r="L1942" s="109">
        <f>IFERROR(VLOOKUP(Table25[[#This Row],[Contract No.]],Table3[#All],5,FALSE),"")</f>
        <v>46501</v>
      </c>
      <c r="M1942" s="110">
        <f>IFERROR(IF(Table25[[#This Row],[Contract End Date]]="99/99/9999","No End",IF(AND(MONTH(Table25[[#This Row],[Contract End Date]])&gt;6,MONTH(Table25[[#This Row],[Contract End Date]])&lt;=12),YEAR(Table25[[#This Row],[Contract End Date]])+1,YEAR(Table25[[#This Row],[Contract End Date]]))),"")</f>
        <v>2027</v>
      </c>
      <c r="N1942" s="111">
        <f>Table25[[#This Row],[FY Formula end]]</f>
        <v>2027</v>
      </c>
      <c r="O1942" s="112" t="str">
        <f>IF(Table25[[#This Row],[Year End]]="No End","No End","FY"&amp;" "&amp;Table25[[#This Row],[Year End]])</f>
        <v>FY 2027</v>
      </c>
      <c r="P1942" s="27"/>
      <c r="Q1942" s="104">
        <f>_xlfn.IFNA(IF($B1942="","",VLOOKUP($B1942,'SWC Towers'!$A:$Q,$Q$2,FALSE)),"")</f>
        <v>0.3</v>
      </c>
      <c r="R1942" s="106" t="str">
        <f>_xlfn.IFNA(IF($B1942="","",VLOOKUP($B1942,'SWC Towers'!$A:$Q,$R$2,FALSE)),"")</f>
        <v/>
      </c>
      <c r="S1942" s="106">
        <f>_xlfn.IFNA(IF($B1942="","",VLOOKUP($B1942,'SWC Towers'!$A:$Q,$S$2,FALSE)),"")</f>
        <v>0.1</v>
      </c>
      <c r="T1942" s="106" t="str">
        <f>_xlfn.IFNA(IF($B1942="","",VLOOKUP($B1942,'SWC Towers'!$A:$Q,$T$2,FALSE)),"")</f>
        <v/>
      </c>
      <c r="U1942" s="104">
        <f>_xlfn.IFNA(IF($B1942="","",VLOOKUP($B1942,'SWC Towers'!$A:$Q,$U$2,FALSE)),"")</f>
        <v>0.6</v>
      </c>
      <c r="V1942" s="104" t="str">
        <f>_xlfn.IFNA(IF($B1942="","",VLOOKUP($B1942,'SWC Towers'!$A:$Q,$V$2,FALSE)),"")</f>
        <v/>
      </c>
      <c r="W1942" s="104" t="str">
        <f>_xlfn.IFNA(IF($B1942="","",VLOOKUP($B1942,'SWC Towers'!$A:$Q,$W$2,FALSE)),"")</f>
        <v/>
      </c>
      <c r="X1942" s="104" t="str">
        <f>_xlfn.IFNA(IF($B1942="","",VLOOKUP($B1942,'SWC Towers'!$A:$Q,$X$2,FALSE)),"")</f>
        <v/>
      </c>
      <c r="Y1942" s="104" t="str">
        <f>_xlfn.IFNA(IF($B1942="","",VLOOKUP($B1942,'SWC Towers'!$A:$Q,$Y$2,FALSE)),"")</f>
        <v/>
      </c>
      <c r="Z1942" s="104" t="str">
        <f>_xlfn.IFNA(IF($B1942="","",VLOOKUP($B1942,'SWC Towers'!$A:$Q,$Z$2,FALSE)),"")</f>
        <v/>
      </c>
      <c r="AA1942" s="104" t="str">
        <f>_xlfn.IFNA(IF($B1942="","",VLOOKUP($B1942,'SWC Towers'!$A:$Q,$AA$2,FALSE)),"")</f>
        <v/>
      </c>
      <c r="AB1942" s="106" t="str">
        <f>_xlfn.IFNA(IF($B1942="","",VLOOKUP($B1942,'SWC Towers'!$A:$Q,$AB$2,FALSE)),"")</f>
        <v/>
      </c>
      <c r="AC1942" s="20">
        <f>SUM(Table25[[#This Row],[IT Tower: Application]:[Other/Non-IT ]])</f>
        <v>1</v>
      </c>
      <c r="AD1942" s="67"/>
      <c r="AE1942" s="67"/>
      <c r="AF1942" s="67"/>
      <c r="AG1942" s="67"/>
      <c r="AH1942" s="67"/>
      <c r="AI1942" s="67"/>
      <c r="AJ1942" s="67"/>
      <c r="AK1942" s="67"/>
      <c r="AL1942" s="67"/>
      <c r="AM1942" s="67"/>
      <c r="AN1942" s="67"/>
      <c r="AO1942" s="67"/>
      <c r="AP1942" s="67"/>
      <c r="AQ1942" s="67"/>
      <c r="AR1942" s="67"/>
      <c r="AS1942" s="67"/>
      <c r="AT1942" s="67"/>
      <c r="AU1942" s="67"/>
      <c r="AV1942" s="67"/>
      <c r="AW1942" s="67"/>
      <c r="AX1942" s="67"/>
      <c r="AY1942" s="67"/>
      <c r="AZ1942" s="67"/>
      <c r="BA1942" s="67"/>
      <c r="BB1942" s="113">
        <v>57355</v>
      </c>
      <c r="BC1942" s="113">
        <v>52560</v>
      </c>
      <c r="BD1942" s="113"/>
      <c r="BE1942" s="113"/>
      <c r="BF1942" s="113"/>
      <c r="BG1942" s="113"/>
      <c r="BH1942" s="113"/>
      <c r="BI1942" s="113"/>
      <c r="BJ1942" s="113"/>
      <c r="BK1942" s="113"/>
      <c r="BL1942" s="113"/>
      <c r="BM1942" s="113"/>
      <c r="BN1942" s="113"/>
      <c r="BO1942" s="113"/>
      <c r="BP1942" s="113"/>
      <c r="BQ1942" s="113"/>
      <c r="BR1942" s="113"/>
      <c r="BS1942" s="113"/>
      <c r="BT1942" s="113"/>
      <c r="BU1942" s="113"/>
      <c r="BV1942" s="113"/>
      <c r="BW1942" s="113"/>
      <c r="BX1942" s="113"/>
      <c r="BY1942" s="113"/>
      <c r="BZ1942" s="113"/>
      <c r="CA1942" s="67"/>
      <c r="CB1942" s="113"/>
      <c r="CC1942" s="69">
        <f>SUM(Table25[[#This Row],[Contract Amount FY00]:[Contract Amount FY50]])</f>
        <v>109915</v>
      </c>
      <c r="CD1942" s="114"/>
    </row>
    <row r="1943" spans="1:82" x14ac:dyDescent="0.25">
      <c r="A1943" s="122" t="s">
        <v>2027</v>
      </c>
      <c r="B1943" s="122" t="s">
        <v>3013</v>
      </c>
      <c r="C1943" s="122" t="s">
        <v>1845</v>
      </c>
      <c r="E1943" s="26" t="str">
        <f>IFERROR(IF(VLOOKUP(Table25[[#This Row],[Contract No.]],Table3[#All],3,FALSE)="","No","Yes"),"")</f>
        <v>Yes</v>
      </c>
      <c r="F1943" s="107" t="str">
        <f>IFERROR(VLOOKUP(Table25[[#This Row],[Contract No.]],Table3[#All],3,FALSE),"")</f>
        <v>NASPO</v>
      </c>
      <c r="G1943" s="107" t="str">
        <f>IFERROR(IF(Table25[[#This Row],[Cooperative Purchase
(Yes/No)]]="Yes","Yes",IF(VLOOKUP(Table25[[#This Row],[Contract No.]],Table3[#All],1,FALSE)=Table25[[#This Row],[Contract No.]],"Yes","No")),"No")</f>
        <v>Yes</v>
      </c>
      <c r="H1943" s="51">
        <f>IFERROR(VLOOKUP(Table25[[#This Row],[Contract No.]],Table3[#All],4,FALSE),"")</f>
        <v>44926</v>
      </c>
      <c r="I1943" s="28">
        <f>IFERROR(IF(AND(MONTH(Table25[[#This Row],[Contract Start Date]])&gt;6,MONTH(Table25[[#This Row],[Contract Start Date]])&lt;=12),YEAR(Table25[[#This Row],[Contract Start Date]])+1,YEAR(Table25[[#This Row],[Contract Start Date]])),"")</f>
        <v>2023</v>
      </c>
      <c r="J1943" s="108">
        <f>Table25[[#This Row],[FY Formula start]]</f>
        <v>2023</v>
      </c>
      <c r="K1943" s="59" t="str">
        <f>"FY"&amp;" "&amp;Table25[[#This Row],[Year Start]]</f>
        <v>FY 2023</v>
      </c>
      <c r="L1943" s="109">
        <f>IFERROR(VLOOKUP(Table25[[#This Row],[Contract No.]],Table3[#All],5,FALSE),"")</f>
        <v>46501</v>
      </c>
      <c r="M1943" s="110">
        <f>IFERROR(IF(Table25[[#This Row],[Contract End Date]]="99/99/9999","No End",IF(AND(MONTH(Table25[[#This Row],[Contract End Date]])&gt;6,MONTH(Table25[[#This Row],[Contract End Date]])&lt;=12),YEAR(Table25[[#This Row],[Contract End Date]])+1,YEAR(Table25[[#This Row],[Contract End Date]]))),"")</f>
        <v>2027</v>
      </c>
      <c r="N1943" s="111">
        <f>Table25[[#This Row],[FY Formula end]]</f>
        <v>2027</v>
      </c>
      <c r="O1943" s="112" t="str">
        <f>IF(Table25[[#This Row],[Year End]]="No End","No End","FY"&amp;" "&amp;Table25[[#This Row],[Year End]])</f>
        <v>FY 2027</v>
      </c>
      <c r="P1943" s="27"/>
      <c r="Q1943" s="104">
        <f>_xlfn.IFNA(IF($B1943="","",VLOOKUP($B1943,'SWC Towers'!$A:$Q,$Q$2,FALSE)),"")</f>
        <v>0.3</v>
      </c>
      <c r="R1943" s="106" t="str">
        <f>_xlfn.IFNA(IF($B1943="","",VLOOKUP($B1943,'SWC Towers'!$A:$Q,$R$2,FALSE)),"")</f>
        <v/>
      </c>
      <c r="S1943" s="106">
        <f>_xlfn.IFNA(IF($B1943="","",VLOOKUP($B1943,'SWC Towers'!$A:$Q,$S$2,FALSE)),"")</f>
        <v>0.1</v>
      </c>
      <c r="T1943" s="106" t="str">
        <f>_xlfn.IFNA(IF($B1943="","",VLOOKUP($B1943,'SWC Towers'!$A:$Q,$T$2,FALSE)),"")</f>
        <v/>
      </c>
      <c r="U1943" s="104">
        <f>_xlfn.IFNA(IF($B1943="","",VLOOKUP($B1943,'SWC Towers'!$A:$Q,$U$2,FALSE)),"")</f>
        <v>0.6</v>
      </c>
      <c r="V1943" s="104" t="str">
        <f>_xlfn.IFNA(IF($B1943="","",VLOOKUP($B1943,'SWC Towers'!$A:$Q,$V$2,FALSE)),"")</f>
        <v/>
      </c>
      <c r="W1943" s="104" t="str">
        <f>_xlfn.IFNA(IF($B1943="","",VLOOKUP($B1943,'SWC Towers'!$A:$Q,$W$2,FALSE)),"")</f>
        <v/>
      </c>
      <c r="X1943" s="104" t="str">
        <f>_xlfn.IFNA(IF($B1943="","",VLOOKUP($B1943,'SWC Towers'!$A:$Q,$X$2,FALSE)),"")</f>
        <v/>
      </c>
      <c r="Y1943" s="104" t="str">
        <f>_xlfn.IFNA(IF($B1943="","",VLOOKUP($B1943,'SWC Towers'!$A:$Q,$Y$2,FALSE)),"")</f>
        <v/>
      </c>
      <c r="Z1943" s="104" t="str">
        <f>_xlfn.IFNA(IF($B1943="","",VLOOKUP($B1943,'SWC Towers'!$A:$Q,$Z$2,FALSE)),"")</f>
        <v/>
      </c>
      <c r="AA1943" s="104" t="str">
        <f>_xlfn.IFNA(IF($B1943="","",VLOOKUP($B1943,'SWC Towers'!$A:$Q,$AA$2,FALSE)),"")</f>
        <v/>
      </c>
      <c r="AB1943" s="106" t="str">
        <f>_xlfn.IFNA(IF($B1943="","",VLOOKUP($B1943,'SWC Towers'!$A:$Q,$AB$2,FALSE)),"")</f>
        <v/>
      </c>
      <c r="AC1943" s="20">
        <f>SUM(Table25[[#This Row],[IT Tower: Application]:[Other/Non-IT ]])</f>
        <v>1</v>
      </c>
      <c r="AD1943" s="67"/>
      <c r="AE1943" s="67"/>
      <c r="AF1943" s="67"/>
      <c r="AG1943" s="67"/>
      <c r="AH1943" s="67"/>
      <c r="AI1943" s="67"/>
      <c r="AJ1943" s="67"/>
      <c r="AK1943" s="67"/>
      <c r="AL1943" s="67"/>
      <c r="AM1943" s="67"/>
      <c r="AN1943" s="67"/>
      <c r="AO1943" s="67"/>
      <c r="AP1943" s="67"/>
      <c r="AQ1943" s="67"/>
      <c r="AR1943" s="67"/>
      <c r="AS1943" s="67"/>
      <c r="AT1943" s="67"/>
      <c r="AU1943" s="67"/>
      <c r="AV1943" s="67"/>
      <c r="AW1943" s="67"/>
      <c r="AX1943" s="67"/>
      <c r="AY1943" s="67"/>
      <c r="AZ1943" s="67"/>
      <c r="BA1943" s="67"/>
      <c r="BB1943" s="113"/>
      <c r="BC1943" s="113">
        <v>3595</v>
      </c>
      <c r="BD1943" s="113"/>
      <c r="BE1943" s="113"/>
      <c r="BF1943" s="113"/>
      <c r="BG1943" s="113"/>
      <c r="BH1943" s="113"/>
      <c r="BI1943" s="113"/>
      <c r="BJ1943" s="113"/>
      <c r="BK1943" s="113"/>
      <c r="BL1943" s="113"/>
      <c r="BM1943" s="113"/>
      <c r="BN1943" s="113"/>
      <c r="BO1943" s="113"/>
      <c r="BP1943" s="113"/>
      <c r="BQ1943" s="113"/>
      <c r="BR1943" s="113"/>
      <c r="BS1943" s="113"/>
      <c r="BT1943" s="113"/>
      <c r="BU1943" s="113"/>
      <c r="BV1943" s="113"/>
      <c r="BW1943" s="113"/>
      <c r="BX1943" s="113"/>
      <c r="BY1943" s="113"/>
      <c r="BZ1943" s="113"/>
      <c r="CA1943" s="67"/>
      <c r="CB1943" s="113"/>
      <c r="CC1943" s="69">
        <f>SUM(Table25[[#This Row],[Contract Amount FY00]:[Contract Amount FY50]])</f>
        <v>3595</v>
      </c>
      <c r="CD1943" s="114"/>
    </row>
    <row r="1944" spans="1:82" x14ac:dyDescent="0.25">
      <c r="A1944" s="122" t="s">
        <v>2027</v>
      </c>
      <c r="B1944" s="122" t="s">
        <v>3013</v>
      </c>
      <c r="C1944" s="122" t="s">
        <v>279</v>
      </c>
      <c r="E1944" s="26" t="str">
        <f>IFERROR(IF(VLOOKUP(Table25[[#This Row],[Contract No.]],Table3[#All],3,FALSE)="","No","Yes"),"")</f>
        <v>Yes</v>
      </c>
      <c r="F1944" s="107" t="str">
        <f>IFERROR(VLOOKUP(Table25[[#This Row],[Contract No.]],Table3[#All],3,FALSE),"")</f>
        <v>NASPO</v>
      </c>
      <c r="G1944" s="107" t="str">
        <f>IFERROR(IF(Table25[[#This Row],[Cooperative Purchase
(Yes/No)]]="Yes","Yes",IF(VLOOKUP(Table25[[#This Row],[Contract No.]],Table3[#All],1,FALSE)=Table25[[#This Row],[Contract No.]],"Yes","No")),"No")</f>
        <v>Yes</v>
      </c>
      <c r="H1944" s="51">
        <f>IFERROR(VLOOKUP(Table25[[#This Row],[Contract No.]],Table3[#All],4,FALSE),"")</f>
        <v>44926</v>
      </c>
      <c r="I1944" s="28">
        <f>IFERROR(IF(AND(MONTH(Table25[[#This Row],[Contract Start Date]])&gt;6,MONTH(Table25[[#This Row],[Contract Start Date]])&lt;=12),YEAR(Table25[[#This Row],[Contract Start Date]])+1,YEAR(Table25[[#This Row],[Contract Start Date]])),"")</f>
        <v>2023</v>
      </c>
      <c r="J1944" s="108">
        <f>Table25[[#This Row],[FY Formula start]]</f>
        <v>2023</v>
      </c>
      <c r="K1944" s="59" t="str">
        <f>"FY"&amp;" "&amp;Table25[[#This Row],[Year Start]]</f>
        <v>FY 2023</v>
      </c>
      <c r="L1944" s="109">
        <f>IFERROR(VLOOKUP(Table25[[#This Row],[Contract No.]],Table3[#All],5,FALSE),"")</f>
        <v>46501</v>
      </c>
      <c r="M1944" s="110">
        <f>IFERROR(IF(Table25[[#This Row],[Contract End Date]]="99/99/9999","No End",IF(AND(MONTH(Table25[[#This Row],[Contract End Date]])&gt;6,MONTH(Table25[[#This Row],[Contract End Date]])&lt;=12),YEAR(Table25[[#This Row],[Contract End Date]])+1,YEAR(Table25[[#This Row],[Contract End Date]]))),"")</f>
        <v>2027</v>
      </c>
      <c r="N1944" s="111">
        <f>Table25[[#This Row],[FY Formula end]]</f>
        <v>2027</v>
      </c>
      <c r="O1944" s="112" t="str">
        <f>IF(Table25[[#This Row],[Year End]]="No End","No End","FY"&amp;" "&amp;Table25[[#This Row],[Year End]])</f>
        <v>FY 2027</v>
      </c>
      <c r="P1944" s="27"/>
      <c r="Q1944" s="104">
        <f>_xlfn.IFNA(IF($B1944="","",VLOOKUP($B1944,'SWC Towers'!$A:$Q,$Q$2,FALSE)),"")</f>
        <v>0.3</v>
      </c>
      <c r="R1944" s="106" t="str">
        <f>_xlfn.IFNA(IF($B1944="","",VLOOKUP($B1944,'SWC Towers'!$A:$Q,$R$2,FALSE)),"")</f>
        <v/>
      </c>
      <c r="S1944" s="106">
        <f>_xlfn.IFNA(IF($B1944="","",VLOOKUP($B1944,'SWC Towers'!$A:$Q,$S$2,FALSE)),"")</f>
        <v>0.1</v>
      </c>
      <c r="T1944" s="106" t="str">
        <f>_xlfn.IFNA(IF($B1944="","",VLOOKUP($B1944,'SWC Towers'!$A:$Q,$T$2,FALSE)),"")</f>
        <v/>
      </c>
      <c r="U1944" s="104">
        <f>_xlfn.IFNA(IF($B1944="","",VLOOKUP($B1944,'SWC Towers'!$A:$Q,$U$2,FALSE)),"")</f>
        <v>0.6</v>
      </c>
      <c r="V1944" s="104" t="str">
        <f>_xlfn.IFNA(IF($B1944="","",VLOOKUP($B1944,'SWC Towers'!$A:$Q,$V$2,FALSE)),"")</f>
        <v/>
      </c>
      <c r="W1944" s="104" t="str">
        <f>_xlfn.IFNA(IF($B1944="","",VLOOKUP($B1944,'SWC Towers'!$A:$Q,$W$2,FALSE)),"")</f>
        <v/>
      </c>
      <c r="X1944" s="104" t="str">
        <f>_xlfn.IFNA(IF($B1944="","",VLOOKUP($B1944,'SWC Towers'!$A:$Q,$X$2,FALSE)),"")</f>
        <v/>
      </c>
      <c r="Y1944" s="104" t="str">
        <f>_xlfn.IFNA(IF($B1944="","",VLOOKUP($B1944,'SWC Towers'!$A:$Q,$Y$2,FALSE)),"")</f>
        <v/>
      </c>
      <c r="Z1944" s="104" t="str">
        <f>_xlfn.IFNA(IF($B1944="","",VLOOKUP($B1944,'SWC Towers'!$A:$Q,$Z$2,FALSE)),"")</f>
        <v/>
      </c>
      <c r="AA1944" s="104" t="str">
        <f>_xlfn.IFNA(IF($B1944="","",VLOOKUP($B1944,'SWC Towers'!$A:$Q,$AA$2,FALSE)),"")</f>
        <v/>
      </c>
      <c r="AB1944" s="106" t="str">
        <f>_xlfn.IFNA(IF($B1944="","",VLOOKUP($B1944,'SWC Towers'!$A:$Q,$AB$2,FALSE)),"")</f>
        <v/>
      </c>
      <c r="AC1944" s="20">
        <f>SUM(Table25[[#This Row],[IT Tower: Application]:[Other/Non-IT ]])</f>
        <v>1</v>
      </c>
      <c r="AD1944" s="67"/>
      <c r="AE1944" s="67"/>
      <c r="AF1944" s="67"/>
      <c r="AG1944" s="67"/>
      <c r="AH1944" s="67"/>
      <c r="AI1944" s="67"/>
      <c r="AJ1944" s="67"/>
      <c r="AK1944" s="67"/>
      <c r="AL1944" s="67"/>
      <c r="AM1944" s="67"/>
      <c r="AN1944" s="67"/>
      <c r="AO1944" s="67"/>
      <c r="AP1944" s="67"/>
      <c r="AQ1944" s="67"/>
      <c r="AR1944" s="67"/>
      <c r="AS1944" s="67"/>
      <c r="AT1944" s="67"/>
      <c r="AU1944" s="67"/>
      <c r="AV1944" s="67"/>
      <c r="AW1944" s="67"/>
      <c r="AX1944" s="67"/>
      <c r="AY1944" s="67"/>
      <c r="AZ1944" s="67"/>
      <c r="BA1944" s="67">
        <v>835489</v>
      </c>
      <c r="BB1944" s="113">
        <v>476982</v>
      </c>
      <c r="BC1944" s="113">
        <v>961280</v>
      </c>
      <c r="BD1944" s="113"/>
      <c r="BE1944" s="113"/>
      <c r="BF1944" s="113"/>
      <c r="BG1944" s="113"/>
      <c r="BH1944" s="113"/>
      <c r="BI1944" s="113"/>
      <c r="BJ1944" s="113"/>
      <c r="BK1944" s="113"/>
      <c r="BL1944" s="113"/>
      <c r="BM1944" s="113"/>
      <c r="BN1944" s="113"/>
      <c r="BO1944" s="113"/>
      <c r="BP1944" s="113"/>
      <c r="BQ1944" s="113"/>
      <c r="BR1944" s="113"/>
      <c r="BS1944" s="113"/>
      <c r="BT1944" s="113"/>
      <c r="BU1944" s="113"/>
      <c r="BV1944" s="113"/>
      <c r="BW1944" s="113"/>
      <c r="BX1944" s="113"/>
      <c r="BY1944" s="113"/>
      <c r="BZ1944" s="113"/>
      <c r="CA1944" s="67"/>
      <c r="CB1944" s="113"/>
      <c r="CC1944" s="69">
        <f>SUM(Table25[[#This Row],[Contract Amount FY00]:[Contract Amount FY50]])</f>
        <v>2273751</v>
      </c>
      <c r="CD1944" s="114"/>
    </row>
    <row r="1945" spans="1:82" x14ac:dyDescent="0.25">
      <c r="A1945" s="122" t="s">
        <v>2027</v>
      </c>
      <c r="B1945" s="122" t="s">
        <v>3015</v>
      </c>
      <c r="C1945" s="122" t="s">
        <v>661</v>
      </c>
      <c r="E1945" s="26" t="str">
        <f>IFERROR(IF(VLOOKUP(Table25[[#This Row],[Contract No.]],Table3[#All],3,FALSE)="","No","Yes"),"")</f>
        <v>Yes</v>
      </c>
      <c r="F1945" s="107" t="str">
        <f>IFERROR(VLOOKUP(Table25[[#This Row],[Contract No.]],Table3[#All],3,FALSE),"")</f>
        <v>NASPO</v>
      </c>
      <c r="G1945" s="107" t="str">
        <f>IFERROR(IF(Table25[[#This Row],[Cooperative Purchase
(Yes/No)]]="Yes","Yes",IF(VLOOKUP(Table25[[#This Row],[Contract No.]],Table3[#All],1,FALSE)=Table25[[#This Row],[Contract No.]],"Yes","No")),"No")</f>
        <v>Yes</v>
      </c>
      <c r="H1945" s="51">
        <f>IFERROR(VLOOKUP(Table25[[#This Row],[Contract No.]],Table3[#All],4,FALSE),"")</f>
        <v>44805</v>
      </c>
      <c r="I1945" s="28">
        <f>IFERROR(IF(AND(MONTH(Table25[[#This Row],[Contract Start Date]])&gt;6,MONTH(Table25[[#This Row],[Contract Start Date]])&lt;=12),YEAR(Table25[[#This Row],[Contract Start Date]])+1,YEAR(Table25[[#This Row],[Contract Start Date]])),"")</f>
        <v>2023</v>
      </c>
      <c r="J1945" s="108">
        <f>Table25[[#This Row],[FY Formula start]]</f>
        <v>2023</v>
      </c>
      <c r="K1945" s="59" t="str">
        <f>"FY"&amp;" "&amp;Table25[[#This Row],[Year Start]]</f>
        <v>FY 2023</v>
      </c>
      <c r="L1945" s="109">
        <f>IFERROR(VLOOKUP(Table25[[#This Row],[Contract No.]],Table3[#All],5,FALSE),"")</f>
        <v>46521</v>
      </c>
      <c r="M1945" s="110">
        <f>IFERROR(IF(Table25[[#This Row],[Contract End Date]]="99/99/9999","No End",IF(AND(MONTH(Table25[[#This Row],[Contract End Date]])&gt;6,MONTH(Table25[[#This Row],[Contract End Date]])&lt;=12),YEAR(Table25[[#This Row],[Contract End Date]])+1,YEAR(Table25[[#This Row],[Contract End Date]]))),"")</f>
        <v>2027</v>
      </c>
      <c r="N1945" s="111">
        <f>Table25[[#This Row],[FY Formula end]]</f>
        <v>2027</v>
      </c>
      <c r="O1945" s="112" t="str">
        <f>IF(Table25[[#This Row],[Year End]]="No End","No End","FY"&amp;" "&amp;Table25[[#This Row],[Year End]])</f>
        <v>FY 2027</v>
      </c>
      <c r="P1945" s="27"/>
      <c r="Q1945" s="104" t="str">
        <f>_xlfn.IFNA(IF($B1945="","",VLOOKUP($B1945,'SWC Towers'!$A:$Q,$Q$2,FALSE)),"")</f>
        <v/>
      </c>
      <c r="R1945" s="106" t="str">
        <f>_xlfn.IFNA(IF($B1945="","",VLOOKUP($B1945,'SWC Towers'!$A:$Q,$R$2,FALSE)),"")</f>
        <v/>
      </c>
      <c r="S1945" s="106" t="str">
        <f>_xlfn.IFNA(IF($B1945="","",VLOOKUP($B1945,'SWC Towers'!$A:$Q,$S$2,FALSE)),"")</f>
        <v/>
      </c>
      <c r="T1945" s="106" t="str">
        <f>_xlfn.IFNA(IF($B1945="","",VLOOKUP($B1945,'SWC Towers'!$A:$Q,$T$2,FALSE)),"")</f>
        <v/>
      </c>
      <c r="U1945" s="104">
        <f>_xlfn.IFNA(IF($B1945="","",VLOOKUP($B1945,'SWC Towers'!$A:$Q,$U$2,FALSE)),"")</f>
        <v>0.4</v>
      </c>
      <c r="V1945" s="104" t="str">
        <f>_xlfn.IFNA(IF($B1945="","",VLOOKUP($B1945,'SWC Towers'!$A:$Q,$V$2,FALSE)),"")</f>
        <v/>
      </c>
      <c r="W1945" s="104" t="str">
        <f>_xlfn.IFNA(IF($B1945="","",VLOOKUP($B1945,'SWC Towers'!$A:$Q,$W$2,FALSE)),"")</f>
        <v/>
      </c>
      <c r="X1945" s="104" t="str">
        <f>_xlfn.IFNA(IF($B1945="","",VLOOKUP($B1945,'SWC Towers'!$A:$Q,$X$2,FALSE)),"")</f>
        <v/>
      </c>
      <c r="Y1945" s="104">
        <f>_xlfn.IFNA(IF($B1945="","",VLOOKUP($B1945,'SWC Towers'!$A:$Q,$Y$2,FALSE)),"")</f>
        <v>0.3</v>
      </c>
      <c r="Z1945" s="104">
        <f>_xlfn.IFNA(IF($B1945="","",VLOOKUP($B1945,'SWC Towers'!$A:$Q,$Z$2,FALSE)),"")</f>
        <v>0.3</v>
      </c>
      <c r="AA1945" s="104" t="str">
        <f>_xlfn.IFNA(IF($B1945="","",VLOOKUP($B1945,'SWC Towers'!$A:$Q,$AA$2,FALSE)),"")</f>
        <v/>
      </c>
      <c r="AB1945" s="106" t="str">
        <f>_xlfn.IFNA(IF($B1945="","",VLOOKUP($B1945,'SWC Towers'!$A:$Q,$AB$2,FALSE)),"")</f>
        <v/>
      </c>
      <c r="AC1945" s="20">
        <f>SUM(Table25[[#This Row],[IT Tower: Application]:[Other/Non-IT ]])</f>
        <v>1</v>
      </c>
      <c r="AD1945" s="67"/>
      <c r="AE1945" s="67"/>
      <c r="AF1945" s="67"/>
      <c r="AG1945" s="67"/>
      <c r="AH1945" s="67"/>
      <c r="AI1945" s="67"/>
      <c r="AJ1945" s="67"/>
      <c r="AK1945" s="67"/>
      <c r="AL1945" s="67"/>
      <c r="AM1945" s="67"/>
      <c r="AN1945" s="67"/>
      <c r="AO1945" s="67"/>
      <c r="AP1945" s="67"/>
      <c r="AQ1945" s="67"/>
      <c r="AR1945" s="67"/>
      <c r="AS1945" s="67"/>
      <c r="AT1945" s="67"/>
      <c r="AU1945" s="67"/>
      <c r="AV1945" s="67"/>
      <c r="AW1945" s="67"/>
      <c r="AX1945" s="67"/>
      <c r="AY1945" s="67"/>
      <c r="AZ1945" s="67"/>
      <c r="BA1945" s="67">
        <v>0</v>
      </c>
      <c r="BB1945" s="113">
        <v>5401</v>
      </c>
      <c r="BC1945" s="113">
        <v>2165</v>
      </c>
      <c r="BD1945" s="113"/>
      <c r="BE1945" s="113"/>
      <c r="BF1945" s="113"/>
      <c r="BG1945" s="113"/>
      <c r="BH1945" s="113"/>
      <c r="BI1945" s="113"/>
      <c r="BJ1945" s="113"/>
      <c r="BK1945" s="113"/>
      <c r="BL1945" s="113"/>
      <c r="BM1945" s="113"/>
      <c r="BN1945" s="113"/>
      <c r="BO1945" s="113"/>
      <c r="BP1945" s="113"/>
      <c r="BQ1945" s="113"/>
      <c r="BR1945" s="113"/>
      <c r="BS1945" s="113"/>
      <c r="BT1945" s="113"/>
      <c r="BU1945" s="113"/>
      <c r="BV1945" s="113"/>
      <c r="BW1945" s="113"/>
      <c r="BX1945" s="113"/>
      <c r="BY1945" s="113"/>
      <c r="BZ1945" s="113"/>
      <c r="CA1945" s="67"/>
      <c r="CB1945" s="113"/>
      <c r="CC1945" s="69">
        <f>SUM(Table25[[#This Row],[Contract Amount FY00]:[Contract Amount FY50]])</f>
        <v>7566</v>
      </c>
      <c r="CD1945" s="114"/>
    </row>
    <row r="1946" spans="1:82" x14ac:dyDescent="0.25">
      <c r="A1946" s="122" t="s">
        <v>2027</v>
      </c>
      <c r="B1946" s="122" t="s">
        <v>3141</v>
      </c>
      <c r="C1946" s="122" t="s">
        <v>407</v>
      </c>
      <c r="E1946" s="26" t="str">
        <f>IFERROR(IF(VLOOKUP(Table25[[#This Row],[Contract No.]],Table3[#All],3,FALSE)="","No","Yes"),"")</f>
        <v>No</v>
      </c>
      <c r="F1946" s="107" t="str">
        <f>IFERROR(VLOOKUP(Table25[[#This Row],[Contract No.]],Table3[#All],3,FALSE),"")</f>
        <v/>
      </c>
      <c r="G1946" s="107" t="str">
        <f>IFERROR(IF(Table25[[#This Row],[Cooperative Purchase
(Yes/No)]]="Yes","Yes",IF(VLOOKUP(Table25[[#This Row],[Contract No.]],Table3[#All],1,FALSE)=Table25[[#This Row],[Contract No.]],"Yes","No")),"No")</f>
        <v>Yes</v>
      </c>
      <c r="H1946" s="51">
        <f>IFERROR(VLOOKUP(Table25[[#This Row],[Contract No.]],Table3[#All],4,FALSE),"")</f>
        <v>45427</v>
      </c>
      <c r="I1946" s="28">
        <f>IFERROR(IF(AND(MONTH(Table25[[#This Row],[Contract Start Date]])&gt;6,MONTH(Table25[[#This Row],[Contract Start Date]])&lt;=12),YEAR(Table25[[#This Row],[Contract Start Date]])+1,YEAR(Table25[[#This Row],[Contract Start Date]])),"")</f>
        <v>2024</v>
      </c>
      <c r="J1946" s="108">
        <f>Table25[[#This Row],[FY Formula start]]</f>
        <v>2024</v>
      </c>
      <c r="K1946" s="59" t="str">
        <f>"FY"&amp;" "&amp;Table25[[#This Row],[Year Start]]</f>
        <v>FY 2024</v>
      </c>
      <c r="L1946" s="109">
        <f>IFERROR(VLOOKUP(Table25[[#This Row],[Contract No.]],Table3[#All],5,FALSE),"")</f>
        <v>46888</v>
      </c>
      <c r="M1946" s="110">
        <f>IFERROR(IF(Table25[[#This Row],[Contract End Date]]="99/99/9999","No End",IF(AND(MONTH(Table25[[#This Row],[Contract End Date]])&gt;6,MONTH(Table25[[#This Row],[Contract End Date]])&lt;=12),YEAR(Table25[[#This Row],[Contract End Date]])+1,YEAR(Table25[[#This Row],[Contract End Date]]))),"")</f>
        <v>2028</v>
      </c>
      <c r="N1946" s="111">
        <f>Table25[[#This Row],[FY Formula end]]</f>
        <v>2028</v>
      </c>
      <c r="O1946" s="112" t="str">
        <f>IF(Table25[[#This Row],[Year End]]="No End","No End","FY"&amp;" "&amp;Table25[[#This Row],[Year End]])</f>
        <v>FY 2028</v>
      </c>
      <c r="P1946" s="27"/>
      <c r="Q1946" s="104">
        <f>_xlfn.IFNA(IF($B1946="","",VLOOKUP($B1946,'SWC Towers'!$A:$Q,$Q$2,FALSE)),"")</f>
        <v>0.4</v>
      </c>
      <c r="R1946" s="106" t="str">
        <f>_xlfn.IFNA(IF($B1946="","",VLOOKUP($B1946,'SWC Towers'!$A:$Q,$R$2,FALSE)),"")</f>
        <v/>
      </c>
      <c r="S1946" s="106" t="str">
        <f>_xlfn.IFNA(IF($B1946="","",VLOOKUP($B1946,'SWC Towers'!$A:$Q,$S$2,FALSE)),"")</f>
        <v/>
      </c>
      <c r="T1946" s="106">
        <f>_xlfn.IFNA(IF($B1946="","",VLOOKUP($B1946,'SWC Towers'!$A:$Q,$T$2,FALSE)),"")</f>
        <v>0.1</v>
      </c>
      <c r="U1946" s="104" t="str">
        <f>_xlfn.IFNA(IF($B1946="","",VLOOKUP($B1946,'SWC Towers'!$A:$Q,$U$2,FALSE)),"")</f>
        <v/>
      </c>
      <c r="V1946" s="104">
        <f>_xlfn.IFNA(IF($B1946="","",VLOOKUP($B1946,'SWC Towers'!$A:$Q,$V$2,FALSE)),"")</f>
        <v>0.4</v>
      </c>
      <c r="W1946" s="104" t="str">
        <f>_xlfn.IFNA(IF($B1946="","",VLOOKUP($B1946,'SWC Towers'!$A:$Q,$W$2,FALSE)),"")</f>
        <v/>
      </c>
      <c r="X1946" s="104" t="str">
        <f>_xlfn.IFNA(IF($B1946="","",VLOOKUP($B1946,'SWC Towers'!$A:$Q,$X$2,FALSE)),"")</f>
        <v/>
      </c>
      <c r="Y1946" s="104" t="str">
        <f>_xlfn.IFNA(IF($B1946="","",VLOOKUP($B1946,'SWC Towers'!$A:$Q,$Y$2,FALSE)),"")</f>
        <v/>
      </c>
      <c r="Z1946" s="104">
        <f>_xlfn.IFNA(IF($B1946="","",VLOOKUP($B1946,'SWC Towers'!$A:$Q,$Z$2,FALSE)),"")</f>
        <v>0.1</v>
      </c>
      <c r="AA1946" s="104" t="str">
        <f>_xlfn.IFNA(IF($B1946="","",VLOOKUP($B1946,'SWC Towers'!$A:$Q,$AA$2,FALSE)),"")</f>
        <v/>
      </c>
      <c r="AB1946" s="106" t="str">
        <f>_xlfn.IFNA(IF($B1946="","",VLOOKUP($B1946,'SWC Towers'!$A:$Q,$AB$2,FALSE)),"")</f>
        <v/>
      </c>
      <c r="AC1946" s="20">
        <f>SUM(Table25[[#This Row],[IT Tower: Application]:[Other/Non-IT ]])</f>
        <v>1</v>
      </c>
      <c r="AD1946" s="67"/>
      <c r="AE1946" s="67"/>
      <c r="AF1946" s="67"/>
      <c r="AG1946" s="67"/>
      <c r="AH1946" s="67"/>
      <c r="AI1946" s="67"/>
      <c r="AJ1946" s="67"/>
      <c r="AK1946" s="67"/>
      <c r="AL1946" s="67"/>
      <c r="AM1946" s="67"/>
      <c r="AN1946" s="67"/>
      <c r="AO1946" s="67"/>
      <c r="AP1946" s="67"/>
      <c r="AQ1946" s="67"/>
      <c r="AR1946" s="67"/>
      <c r="AS1946" s="67"/>
      <c r="AT1946" s="67"/>
      <c r="AU1946" s="67"/>
      <c r="AV1946" s="67"/>
      <c r="AW1946" s="67"/>
      <c r="AX1946" s="67"/>
      <c r="AY1946" s="67"/>
      <c r="AZ1946" s="67"/>
      <c r="BA1946" s="67"/>
      <c r="BB1946" s="113">
        <v>0</v>
      </c>
      <c r="BC1946" s="113">
        <v>330338</v>
      </c>
      <c r="BD1946" s="113"/>
      <c r="BE1946" s="113"/>
      <c r="BF1946" s="113"/>
      <c r="BG1946" s="113"/>
      <c r="BH1946" s="113"/>
      <c r="BI1946" s="113"/>
      <c r="BJ1946" s="113"/>
      <c r="BK1946" s="113"/>
      <c r="BL1946" s="113"/>
      <c r="BM1946" s="113"/>
      <c r="BN1946" s="113"/>
      <c r="BO1946" s="113"/>
      <c r="BP1946" s="113"/>
      <c r="BQ1946" s="113"/>
      <c r="BR1946" s="113"/>
      <c r="BS1946" s="113"/>
      <c r="BT1946" s="113"/>
      <c r="BU1946" s="113"/>
      <c r="BV1946" s="113"/>
      <c r="BW1946" s="113"/>
      <c r="BX1946" s="113"/>
      <c r="BY1946" s="113"/>
      <c r="BZ1946" s="113"/>
      <c r="CA1946" s="67"/>
      <c r="CB1946" s="113"/>
      <c r="CC1946" s="69">
        <f>SUM(Table25[[#This Row],[Contract Amount FY00]:[Contract Amount FY50]])</f>
        <v>330338</v>
      </c>
      <c r="CD1946" s="114"/>
    </row>
    <row r="1947" spans="1:82" x14ac:dyDescent="0.25">
      <c r="A1947" s="122" t="s">
        <v>2027</v>
      </c>
      <c r="B1947" s="122" t="s">
        <v>3141</v>
      </c>
      <c r="C1947" s="122" t="s">
        <v>2230</v>
      </c>
      <c r="E1947" s="26" t="str">
        <f>IFERROR(IF(VLOOKUP(Table25[[#This Row],[Contract No.]],Table3[#All],3,FALSE)="","No","Yes"),"")</f>
        <v>No</v>
      </c>
      <c r="F1947" s="107" t="str">
        <f>IFERROR(VLOOKUP(Table25[[#This Row],[Contract No.]],Table3[#All],3,FALSE),"")</f>
        <v/>
      </c>
      <c r="G1947" s="107" t="str">
        <f>IFERROR(IF(Table25[[#This Row],[Cooperative Purchase
(Yes/No)]]="Yes","Yes",IF(VLOOKUP(Table25[[#This Row],[Contract No.]],Table3[#All],1,FALSE)=Table25[[#This Row],[Contract No.]],"Yes","No")),"No")</f>
        <v>Yes</v>
      </c>
      <c r="H1947" s="51">
        <f>IFERROR(VLOOKUP(Table25[[#This Row],[Contract No.]],Table3[#All],4,FALSE),"")</f>
        <v>45427</v>
      </c>
      <c r="I1947" s="28">
        <f>IFERROR(IF(AND(MONTH(Table25[[#This Row],[Contract Start Date]])&gt;6,MONTH(Table25[[#This Row],[Contract Start Date]])&lt;=12),YEAR(Table25[[#This Row],[Contract Start Date]])+1,YEAR(Table25[[#This Row],[Contract Start Date]])),"")</f>
        <v>2024</v>
      </c>
      <c r="J1947" s="108">
        <f>Table25[[#This Row],[FY Formula start]]</f>
        <v>2024</v>
      </c>
      <c r="K1947" s="59" t="str">
        <f>"FY"&amp;" "&amp;Table25[[#This Row],[Year Start]]</f>
        <v>FY 2024</v>
      </c>
      <c r="L1947" s="109">
        <f>IFERROR(VLOOKUP(Table25[[#This Row],[Contract No.]],Table3[#All],5,FALSE),"")</f>
        <v>46888</v>
      </c>
      <c r="M1947" s="110">
        <f>IFERROR(IF(Table25[[#This Row],[Contract End Date]]="99/99/9999","No End",IF(AND(MONTH(Table25[[#This Row],[Contract End Date]])&gt;6,MONTH(Table25[[#This Row],[Contract End Date]])&lt;=12),YEAR(Table25[[#This Row],[Contract End Date]])+1,YEAR(Table25[[#This Row],[Contract End Date]]))),"")</f>
        <v>2028</v>
      </c>
      <c r="N1947" s="111">
        <f>Table25[[#This Row],[FY Formula end]]</f>
        <v>2028</v>
      </c>
      <c r="O1947" s="112" t="str">
        <f>IF(Table25[[#This Row],[Year End]]="No End","No End","FY"&amp;" "&amp;Table25[[#This Row],[Year End]])</f>
        <v>FY 2028</v>
      </c>
      <c r="P1947" s="27"/>
      <c r="Q1947" s="104">
        <f>_xlfn.IFNA(IF($B1947="","",VLOOKUP($B1947,'SWC Towers'!$A:$Q,$Q$2,FALSE)),"")</f>
        <v>0.4</v>
      </c>
      <c r="R1947" s="106" t="str">
        <f>_xlfn.IFNA(IF($B1947="","",VLOOKUP($B1947,'SWC Towers'!$A:$Q,$R$2,FALSE)),"")</f>
        <v/>
      </c>
      <c r="S1947" s="106" t="str">
        <f>_xlfn.IFNA(IF($B1947="","",VLOOKUP($B1947,'SWC Towers'!$A:$Q,$S$2,FALSE)),"")</f>
        <v/>
      </c>
      <c r="T1947" s="106">
        <f>_xlfn.IFNA(IF($B1947="","",VLOOKUP($B1947,'SWC Towers'!$A:$Q,$T$2,FALSE)),"")</f>
        <v>0.1</v>
      </c>
      <c r="U1947" s="104" t="str">
        <f>_xlfn.IFNA(IF($B1947="","",VLOOKUP($B1947,'SWC Towers'!$A:$Q,$U$2,FALSE)),"")</f>
        <v/>
      </c>
      <c r="V1947" s="104">
        <f>_xlfn.IFNA(IF($B1947="","",VLOOKUP($B1947,'SWC Towers'!$A:$Q,$V$2,FALSE)),"")</f>
        <v>0.4</v>
      </c>
      <c r="W1947" s="104" t="str">
        <f>_xlfn.IFNA(IF($B1947="","",VLOOKUP($B1947,'SWC Towers'!$A:$Q,$W$2,FALSE)),"")</f>
        <v/>
      </c>
      <c r="X1947" s="104" t="str">
        <f>_xlfn.IFNA(IF($B1947="","",VLOOKUP($B1947,'SWC Towers'!$A:$Q,$X$2,FALSE)),"")</f>
        <v/>
      </c>
      <c r="Y1947" s="104" t="str">
        <f>_xlfn.IFNA(IF($B1947="","",VLOOKUP($B1947,'SWC Towers'!$A:$Q,$Y$2,FALSE)),"")</f>
        <v/>
      </c>
      <c r="Z1947" s="104">
        <f>_xlfn.IFNA(IF($B1947="","",VLOOKUP($B1947,'SWC Towers'!$A:$Q,$Z$2,FALSE)),"")</f>
        <v>0.1</v>
      </c>
      <c r="AA1947" s="104" t="str">
        <f>_xlfn.IFNA(IF($B1947="","",VLOOKUP($B1947,'SWC Towers'!$A:$Q,$AA$2,FALSE)),"")</f>
        <v/>
      </c>
      <c r="AB1947" s="106" t="str">
        <f>_xlfn.IFNA(IF($B1947="","",VLOOKUP($B1947,'SWC Towers'!$A:$Q,$AB$2,FALSE)),"")</f>
        <v/>
      </c>
      <c r="AC1947" s="20">
        <f>SUM(Table25[[#This Row],[IT Tower: Application]:[Other/Non-IT ]])</f>
        <v>1</v>
      </c>
      <c r="AD1947" s="67"/>
      <c r="AE1947" s="67"/>
      <c r="AF1947" s="67"/>
      <c r="AG1947" s="67"/>
      <c r="AH1947" s="67"/>
      <c r="AI1947" s="67"/>
      <c r="AJ1947" s="67"/>
      <c r="AK1947" s="67"/>
      <c r="AL1947" s="67"/>
      <c r="AM1947" s="67"/>
      <c r="AN1947" s="67"/>
      <c r="AO1947" s="67"/>
      <c r="AP1947" s="67"/>
      <c r="AQ1947" s="67"/>
      <c r="AR1947" s="67"/>
      <c r="AS1947" s="67"/>
      <c r="AT1947" s="67"/>
      <c r="AU1947" s="67"/>
      <c r="AV1947" s="67"/>
      <c r="AW1947" s="67"/>
      <c r="AX1947" s="67"/>
      <c r="AY1947" s="67"/>
      <c r="AZ1947" s="67"/>
      <c r="BA1947" s="67"/>
      <c r="BB1947" s="113">
        <v>0</v>
      </c>
      <c r="BC1947" s="113">
        <v>187810</v>
      </c>
      <c r="BD1947" s="113"/>
      <c r="BE1947" s="113"/>
      <c r="BF1947" s="113"/>
      <c r="BG1947" s="113"/>
      <c r="BH1947" s="113"/>
      <c r="BI1947" s="113"/>
      <c r="BJ1947" s="113"/>
      <c r="BK1947" s="113"/>
      <c r="BL1947" s="113"/>
      <c r="BM1947" s="113"/>
      <c r="BN1947" s="113"/>
      <c r="BO1947" s="113"/>
      <c r="BP1947" s="113"/>
      <c r="BQ1947" s="113"/>
      <c r="BR1947" s="113"/>
      <c r="BS1947" s="113"/>
      <c r="BT1947" s="113"/>
      <c r="BU1947" s="113"/>
      <c r="BV1947" s="113"/>
      <c r="BW1947" s="113"/>
      <c r="BX1947" s="113"/>
      <c r="BY1947" s="113"/>
      <c r="BZ1947" s="113"/>
      <c r="CA1947" s="67"/>
      <c r="CB1947" s="113"/>
      <c r="CC1947" s="69">
        <f>SUM(Table25[[#This Row],[Contract Amount FY00]:[Contract Amount FY50]])</f>
        <v>187810</v>
      </c>
      <c r="CD1947" s="114"/>
    </row>
    <row r="1948" spans="1:82" x14ac:dyDescent="0.25">
      <c r="A1948" s="122" t="s">
        <v>2027</v>
      </c>
      <c r="B1948" s="122" t="s">
        <v>3181</v>
      </c>
      <c r="C1948" s="122" t="s">
        <v>1160</v>
      </c>
      <c r="E1948" s="26" t="str">
        <f>IFERROR(IF(VLOOKUP(Table25[[#This Row],[Contract No.]],Table3[#All],3,FALSE)="","No","Yes"),"")</f>
        <v>No</v>
      </c>
      <c r="F1948" s="107" t="str">
        <f>IFERROR(VLOOKUP(Table25[[#This Row],[Contract No.]],Table3[#All],3,FALSE),"")</f>
        <v/>
      </c>
      <c r="G1948" s="107" t="str">
        <f>IFERROR(IF(Table25[[#This Row],[Cooperative Purchase
(Yes/No)]]="Yes","Yes",IF(VLOOKUP(Table25[[#This Row],[Contract No.]],Table3[#All],1,FALSE)=Table25[[#This Row],[Contract No.]],"Yes","No")),"No")</f>
        <v>Yes</v>
      </c>
      <c r="H1948" s="51">
        <f>IFERROR(VLOOKUP(Table25[[#This Row],[Contract No.]],Table3[#All],4,FALSE),"")</f>
        <v>45748</v>
      </c>
      <c r="I1948" s="28">
        <f>IFERROR(IF(AND(MONTH(Table25[[#This Row],[Contract Start Date]])&gt;6,MONTH(Table25[[#This Row],[Contract Start Date]])&lt;=12),YEAR(Table25[[#This Row],[Contract Start Date]])+1,YEAR(Table25[[#This Row],[Contract Start Date]])),"")</f>
        <v>2025</v>
      </c>
      <c r="J1948" s="108">
        <f>Table25[[#This Row],[FY Formula start]]</f>
        <v>2025</v>
      </c>
      <c r="K1948" s="59" t="str">
        <f>"FY"&amp;" "&amp;Table25[[#This Row],[Year Start]]</f>
        <v>FY 2025</v>
      </c>
      <c r="L1948" s="109">
        <f>IFERROR(VLOOKUP(Table25[[#This Row],[Contract No.]],Table3[#All],5,FALSE),"")</f>
        <v>47177</v>
      </c>
      <c r="M1948" s="110">
        <f>IFERROR(IF(Table25[[#This Row],[Contract End Date]]="99/99/9999","No End",IF(AND(MONTH(Table25[[#This Row],[Contract End Date]])&gt;6,MONTH(Table25[[#This Row],[Contract End Date]])&lt;=12),YEAR(Table25[[#This Row],[Contract End Date]])+1,YEAR(Table25[[#This Row],[Contract End Date]]))),"")</f>
        <v>2029</v>
      </c>
      <c r="N1948" s="111">
        <f>Table25[[#This Row],[FY Formula end]]</f>
        <v>2029</v>
      </c>
      <c r="O1948" s="112" t="str">
        <f>IF(Table25[[#This Row],[Year End]]="No End","No End","FY"&amp;" "&amp;Table25[[#This Row],[Year End]])</f>
        <v>FY 2029</v>
      </c>
      <c r="P1948" s="27"/>
      <c r="Q1948" s="104">
        <f>_xlfn.IFNA(IF($B1948="","",VLOOKUP($B1948,'SWC Towers'!$A:$Q,$Q$2,FALSE)),"")</f>
        <v>0.2</v>
      </c>
      <c r="R1948" s="106" t="str">
        <f>_xlfn.IFNA(IF($B1948="","",VLOOKUP($B1948,'SWC Towers'!$A:$Q,$R$2,FALSE)),"")</f>
        <v/>
      </c>
      <c r="S1948" s="106" t="str">
        <f>_xlfn.IFNA(IF($B1948="","",VLOOKUP($B1948,'SWC Towers'!$A:$Q,$S$2,FALSE)),"")</f>
        <v/>
      </c>
      <c r="T1948" s="106" t="str">
        <f>_xlfn.IFNA(IF($B1948="","",VLOOKUP($B1948,'SWC Towers'!$A:$Q,$T$2,FALSE)),"")</f>
        <v/>
      </c>
      <c r="U1948" s="104">
        <f>_xlfn.IFNA(IF($B1948="","",VLOOKUP($B1948,'SWC Towers'!$A:$Q,$U$2,FALSE)),"")</f>
        <v>0.4</v>
      </c>
      <c r="V1948" s="104" t="str">
        <f>_xlfn.IFNA(IF($B1948="","",VLOOKUP($B1948,'SWC Towers'!$A:$Q,$V$2,FALSE)),"")</f>
        <v/>
      </c>
      <c r="W1948" s="104" t="str">
        <f>_xlfn.IFNA(IF($B1948="","",VLOOKUP($B1948,'SWC Towers'!$A:$Q,$W$2,FALSE)),"")</f>
        <v/>
      </c>
      <c r="X1948" s="104" t="str">
        <f>_xlfn.IFNA(IF($B1948="","",VLOOKUP($B1948,'SWC Towers'!$A:$Q,$X$2,FALSE)),"")</f>
        <v/>
      </c>
      <c r="Y1948" s="104">
        <f>_xlfn.IFNA(IF($B1948="","",VLOOKUP($B1948,'SWC Towers'!$A:$Q,$Y$2,FALSE)),"")</f>
        <v>0.2</v>
      </c>
      <c r="Z1948" s="104">
        <f>_xlfn.IFNA(IF($B1948="","",VLOOKUP($B1948,'SWC Towers'!$A:$Q,$Z$2,FALSE)),"")</f>
        <v>0.1</v>
      </c>
      <c r="AA1948" s="104">
        <f>_xlfn.IFNA(IF($B1948="","",VLOOKUP($B1948,'SWC Towers'!$A:$Q,$AA$2,FALSE)),"")</f>
        <v>0.1</v>
      </c>
      <c r="AB1948" s="106" t="str">
        <f>_xlfn.IFNA(IF($B1948="","",VLOOKUP($B1948,'SWC Towers'!$A:$Q,$AB$2,FALSE)),"")</f>
        <v/>
      </c>
      <c r="AC1948" s="20">
        <f>SUM(Table25[[#This Row],[IT Tower: Application]:[Other/Non-IT ]])</f>
        <v>1</v>
      </c>
      <c r="AD1948" s="67"/>
      <c r="AE1948" s="67"/>
      <c r="AF1948" s="67"/>
      <c r="AG1948" s="67"/>
      <c r="AH1948" s="67"/>
      <c r="AI1948" s="67"/>
      <c r="AJ1948" s="67"/>
      <c r="AK1948" s="67"/>
      <c r="AL1948" s="67"/>
      <c r="AM1948" s="67"/>
      <c r="AN1948" s="67"/>
      <c r="AO1948" s="67"/>
      <c r="AP1948" s="67"/>
      <c r="AQ1948" s="67"/>
      <c r="AR1948" s="67"/>
      <c r="AS1948" s="67"/>
      <c r="AT1948" s="67"/>
      <c r="AU1948" s="67"/>
      <c r="AV1948" s="67"/>
      <c r="AW1948" s="67"/>
      <c r="AX1948" s="67"/>
      <c r="AY1948" s="67"/>
      <c r="AZ1948" s="67"/>
      <c r="BA1948" s="67"/>
      <c r="BB1948" s="113"/>
      <c r="BC1948" s="113">
        <v>36363</v>
      </c>
      <c r="BD1948" s="113"/>
      <c r="BE1948" s="113"/>
      <c r="BF1948" s="113"/>
      <c r="BG1948" s="113"/>
      <c r="BH1948" s="113"/>
      <c r="BI1948" s="113"/>
      <c r="BJ1948" s="113"/>
      <c r="BK1948" s="113"/>
      <c r="BL1948" s="113"/>
      <c r="BM1948" s="113"/>
      <c r="BN1948" s="113"/>
      <c r="BO1948" s="113"/>
      <c r="BP1948" s="113"/>
      <c r="BQ1948" s="113"/>
      <c r="BR1948" s="113"/>
      <c r="BS1948" s="113"/>
      <c r="BT1948" s="113"/>
      <c r="BU1948" s="113"/>
      <c r="BV1948" s="113"/>
      <c r="BW1948" s="113"/>
      <c r="BX1948" s="113"/>
      <c r="BY1948" s="113"/>
      <c r="BZ1948" s="113"/>
      <c r="CA1948" s="67"/>
      <c r="CB1948" s="113"/>
      <c r="CC1948" s="69">
        <f>SUM(Table25[[#This Row],[Contract Amount FY00]:[Contract Amount FY50]])</f>
        <v>36363</v>
      </c>
      <c r="CD1948" s="114"/>
    </row>
    <row r="1949" spans="1:82" x14ac:dyDescent="0.25">
      <c r="A1949" s="122" t="s">
        <v>2027</v>
      </c>
      <c r="B1949" s="122" t="s">
        <v>3145</v>
      </c>
      <c r="C1949" s="122" t="s">
        <v>615</v>
      </c>
      <c r="E1949" s="26" t="str">
        <f>IFERROR(IF(VLOOKUP(Table25[[#This Row],[Contract No.]],Table3[#All],3,FALSE)="","No","Yes"),"")</f>
        <v>Yes</v>
      </c>
      <c r="F1949" s="107" t="str">
        <f>IFERROR(VLOOKUP(Table25[[#This Row],[Contract No.]],Table3[#All],3,FALSE),"")</f>
        <v>NASPO</v>
      </c>
      <c r="G1949" s="107" t="str">
        <f>IFERROR(IF(Table25[[#This Row],[Cooperative Purchase
(Yes/No)]]="Yes","Yes",IF(VLOOKUP(Table25[[#This Row],[Contract No.]],Table3[#All],1,FALSE)=Table25[[#This Row],[Contract No.]],"Yes","No")),"No")</f>
        <v>Yes</v>
      </c>
      <c r="H1949" s="51">
        <f>IFERROR(VLOOKUP(Table25[[#This Row],[Contract No.]],Table3[#All],4,FALSE),"")</f>
        <v>45138</v>
      </c>
      <c r="I1949" s="28">
        <f>IFERROR(IF(AND(MONTH(Table25[[#This Row],[Contract Start Date]])&gt;6,MONTH(Table25[[#This Row],[Contract Start Date]])&lt;=12),YEAR(Table25[[#This Row],[Contract Start Date]])+1,YEAR(Table25[[#This Row],[Contract Start Date]])),"")</f>
        <v>2024</v>
      </c>
      <c r="J1949" s="108">
        <f>Table25[[#This Row],[FY Formula start]]</f>
        <v>2024</v>
      </c>
      <c r="K1949" s="59" t="str">
        <f>"FY"&amp;" "&amp;Table25[[#This Row],[Year Start]]</f>
        <v>FY 2024</v>
      </c>
      <c r="L1949" s="109">
        <f>IFERROR(VLOOKUP(Table25[[#This Row],[Contract No.]],Table3[#All],5,FALSE),"")</f>
        <v>48426</v>
      </c>
      <c r="M1949" s="110">
        <f>IFERROR(IF(Table25[[#This Row],[Contract End Date]]="99/99/9999","No End",IF(AND(MONTH(Table25[[#This Row],[Contract End Date]])&gt;6,MONTH(Table25[[#This Row],[Contract End Date]])&lt;=12),YEAR(Table25[[#This Row],[Contract End Date]])+1,YEAR(Table25[[#This Row],[Contract End Date]]))),"")</f>
        <v>2033</v>
      </c>
      <c r="N1949" s="111">
        <f>Table25[[#This Row],[FY Formula end]]</f>
        <v>2033</v>
      </c>
      <c r="O1949" s="112" t="str">
        <f>IF(Table25[[#This Row],[Year End]]="No End","No End","FY"&amp;" "&amp;Table25[[#This Row],[Year End]])</f>
        <v>FY 2033</v>
      </c>
      <c r="P1949" s="27"/>
      <c r="Q1949" s="104">
        <f>_xlfn.IFNA(IF($B1949="","",VLOOKUP($B1949,'SWC Towers'!$A:$Q,$Q$2,FALSE)),"")</f>
        <v>0.2</v>
      </c>
      <c r="R1949" s="106">
        <f>_xlfn.IFNA(IF($B1949="","",VLOOKUP($B1949,'SWC Towers'!$A:$Q,$R$2,FALSE)),"")</f>
        <v>0.2</v>
      </c>
      <c r="S1949" s="106" t="str">
        <f>_xlfn.IFNA(IF($B1949="","",VLOOKUP($B1949,'SWC Towers'!$A:$Q,$S$2,FALSE)),"")</f>
        <v/>
      </c>
      <c r="T1949" s="106">
        <f>_xlfn.IFNA(IF($B1949="","",VLOOKUP($B1949,'SWC Towers'!$A:$Q,$T$2,FALSE)),"")</f>
        <v>0.1</v>
      </c>
      <c r="U1949" s="104" t="str">
        <f>_xlfn.IFNA(IF($B1949="","",VLOOKUP($B1949,'SWC Towers'!$A:$Q,$U$2,FALSE)),"")</f>
        <v/>
      </c>
      <c r="V1949" s="104" t="str">
        <f>_xlfn.IFNA(IF($B1949="","",VLOOKUP($B1949,'SWC Towers'!$A:$Q,$V$2,FALSE)),"")</f>
        <v/>
      </c>
      <c r="W1949" s="104">
        <f>_xlfn.IFNA(IF($B1949="","",VLOOKUP($B1949,'SWC Towers'!$A:$Q,$W$2,FALSE)),"")</f>
        <v>0.3</v>
      </c>
      <c r="X1949" s="104" t="str">
        <f>_xlfn.IFNA(IF($B1949="","",VLOOKUP($B1949,'SWC Towers'!$A:$Q,$X$2,FALSE)),"")</f>
        <v/>
      </c>
      <c r="Y1949" s="104" t="str">
        <f>_xlfn.IFNA(IF($B1949="","",VLOOKUP($B1949,'SWC Towers'!$A:$Q,$Y$2,FALSE)),"")</f>
        <v/>
      </c>
      <c r="Z1949" s="104">
        <f>_xlfn.IFNA(IF($B1949="","",VLOOKUP($B1949,'SWC Towers'!$A:$Q,$Z$2,FALSE)),"")</f>
        <v>0.1</v>
      </c>
      <c r="AA1949" s="104" t="str">
        <f>_xlfn.IFNA(IF($B1949="","",VLOOKUP($B1949,'SWC Towers'!$A:$Q,$AA$2,FALSE)),"")</f>
        <v/>
      </c>
      <c r="AB1949" s="106">
        <f>_xlfn.IFNA(IF($B1949="","",VLOOKUP($B1949,'SWC Towers'!$A:$Q,$AB$2,FALSE)),"")</f>
        <v>0.1</v>
      </c>
      <c r="AC1949" s="20">
        <f>SUM(Table25[[#This Row],[IT Tower: Application]:[Other/Non-IT ]])</f>
        <v>1</v>
      </c>
      <c r="AD1949" s="67"/>
      <c r="AE1949" s="67"/>
      <c r="AF1949" s="67"/>
      <c r="AG1949" s="67"/>
      <c r="AH1949" s="67"/>
      <c r="AI1949" s="67"/>
      <c r="AJ1949" s="67"/>
      <c r="AK1949" s="67"/>
      <c r="AL1949" s="67"/>
      <c r="AM1949" s="67"/>
      <c r="AN1949" s="67"/>
      <c r="AO1949" s="67"/>
      <c r="AP1949" s="67"/>
      <c r="AQ1949" s="67"/>
      <c r="AR1949" s="67"/>
      <c r="AS1949" s="67"/>
      <c r="AT1949" s="67"/>
      <c r="AU1949" s="67"/>
      <c r="AV1949" s="67"/>
      <c r="AW1949" s="67"/>
      <c r="AX1949" s="67"/>
      <c r="AY1949" s="67"/>
      <c r="AZ1949" s="67"/>
      <c r="BA1949" s="67"/>
      <c r="BB1949" s="113">
        <v>32294</v>
      </c>
      <c r="BC1949" s="113">
        <v>266939</v>
      </c>
      <c r="BD1949" s="113"/>
      <c r="BE1949" s="113"/>
      <c r="BF1949" s="113"/>
      <c r="BG1949" s="113"/>
      <c r="BH1949" s="113"/>
      <c r="BI1949" s="113"/>
      <c r="BJ1949" s="113"/>
      <c r="BK1949" s="113"/>
      <c r="BL1949" s="113"/>
      <c r="BM1949" s="113"/>
      <c r="BN1949" s="113"/>
      <c r="BO1949" s="113"/>
      <c r="BP1949" s="113"/>
      <c r="BQ1949" s="113"/>
      <c r="BR1949" s="113"/>
      <c r="BS1949" s="113"/>
      <c r="BT1949" s="113"/>
      <c r="BU1949" s="113"/>
      <c r="BV1949" s="113"/>
      <c r="BW1949" s="113"/>
      <c r="BX1949" s="113"/>
      <c r="BY1949" s="113"/>
      <c r="BZ1949" s="113"/>
      <c r="CA1949" s="67"/>
      <c r="CB1949" s="113"/>
      <c r="CC1949" s="69">
        <f>SUM(Table25[[#This Row],[Contract Amount FY00]:[Contract Amount FY50]])</f>
        <v>299233</v>
      </c>
      <c r="CD1949" s="114"/>
    </row>
    <row r="1950" spans="1:82" x14ac:dyDescent="0.25">
      <c r="A1950" s="122" t="s">
        <v>2027</v>
      </c>
      <c r="B1950" s="122" t="s">
        <v>3147</v>
      </c>
      <c r="C1950" s="122" t="s">
        <v>2757</v>
      </c>
      <c r="E1950" s="26" t="str">
        <f>IFERROR(IF(VLOOKUP(Table25[[#This Row],[Contract No.]],Table3[#All],3,FALSE)="","No","Yes"),"")</f>
        <v>No</v>
      </c>
      <c r="F1950" s="107" t="str">
        <f>IFERROR(VLOOKUP(Table25[[#This Row],[Contract No.]],Table3[#All],3,FALSE),"")</f>
        <v/>
      </c>
      <c r="G1950" s="107" t="str">
        <f>IFERROR(IF(Table25[[#This Row],[Cooperative Purchase
(Yes/No)]]="Yes","Yes",IF(VLOOKUP(Table25[[#This Row],[Contract No.]],Table3[#All],1,FALSE)=Table25[[#This Row],[Contract No.]],"Yes","No")),"No")</f>
        <v>Yes</v>
      </c>
      <c r="H1950" s="51">
        <f>IFERROR(VLOOKUP(Table25[[#This Row],[Contract No.]],Table3[#All],4,FALSE),"")</f>
        <v>45413</v>
      </c>
      <c r="I1950" s="28">
        <f>IFERROR(IF(AND(MONTH(Table25[[#This Row],[Contract Start Date]])&gt;6,MONTH(Table25[[#This Row],[Contract Start Date]])&lt;=12),YEAR(Table25[[#This Row],[Contract Start Date]])+1,YEAR(Table25[[#This Row],[Contract Start Date]])),"")</f>
        <v>2024</v>
      </c>
      <c r="J1950" s="108">
        <f>Table25[[#This Row],[FY Formula start]]</f>
        <v>2024</v>
      </c>
      <c r="K1950" s="59" t="str">
        <f>"FY"&amp;" "&amp;Table25[[#This Row],[Year Start]]</f>
        <v>FY 2024</v>
      </c>
      <c r="L1950" s="109">
        <f>IFERROR(VLOOKUP(Table25[[#This Row],[Contract No.]],Table3[#All],5,FALSE),"")</f>
        <v>46507</v>
      </c>
      <c r="M1950" s="110">
        <f>IFERROR(IF(Table25[[#This Row],[Contract End Date]]="99/99/9999","No End",IF(AND(MONTH(Table25[[#This Row],[Contract End Date]])&gt;6,MONTH(Table25[[#This Row],[Contract End Date]])&lt;=12),YEAR(Table25[[#This Row],[Contract End Date]])+1,YEAR(Table25[[#This Row],[Contract End Date]]))),"")</f>
        <v>2027</v>
      </c>
      <c r="N1950" s="111">
        <f>Table25[[#This Row],[FY Formula end]]</f>
        <v>2027</v>
      </c>
      <c r="O1950" s="112" t="str">
        <f>IF(Table25[[#This Row],[Year End]]="No End","No End","FY"&amp;" "&amp;Table25[[#This Row],[Year End]])</f>
        <v>FY 2027</v>
      </c>
      <c r="P1950" s="27"/>
      <c r="Q1950" s="104" t="str">
        <f>_xlfn.IFNA(IF($B1950="","",VLOOKUP($B1950,'SWC Towers'!$A:$Q,$Q$2,FALSE)),"")</f>
        <v/>
      </c>
      <c r="R1950" s="106" t="str">
        <f>_xlfn.IFNA(IF($B1950="","",VLOOKUP($B1950,'SWC Towers'!$A:$Q,$R$2,FALSE)),"")</f>
        <v/>
      </c>
      <c r="S1950" s="106">
        <f>_xlfn.IFNA(IF($B1950="","",VLOOKUP($B1950,'SWC Towers'!$A:$Q,$S$2,FALSE)),"")</f>
        <v>0.1</v>
      </c>
      <c r="T1950" s="106">
        <f>_xlfn.IFNA(IF($B1950="","",VLOOKUP($B1950,'SWC Towers'!$A:$Q,$T$2,FALSE)),"")</f>
        <v>0.1</v>
      </c>
      <c r="U1950" s="104" t="str">
        <f>_xlfn.IFNA(IF($B1950="","",VLOOKUP($B1950,'SWC Towers'!$A:$Q,$U$2,FALSE)),"")</f>
        <v/>
      </c>
      <c r="V1950" s="104" t="str">
        <f>_xlfn.IFNA(IF($B1950="","",VLOOKUP($B1950,'SWC Towers'!$A:$Q,$V$2,FALSE)),"")</f>
        <v/>
      </c>
      <c r="W1950" s="104">
        <f>_xlfn.IFNA(IF($B1950="","",VLOOKUP($B1950,'SWC Towers'!$A:$Q,$W$2,FALSE)),"")</f>
        <v>0.8</v>
      </c>
      <c r="X1950" s="104" t="str">
        <f>_xlfn.IFNA(IF($B1950="","",VLOOKUP($B1950,'SWC Towers'!$A:$Q,$X$2,FALSE)),"")</f>
        <v/>
      </c>
      <c r="Y1950" s="104" t="str">
        <f>_xlfn.IFNA(IF($B1950="","",VLOOKUP($B1950,'SWC Towers'!$A:$Q,$Y$2,FALSE)),"")</f>
        <v/>
      </c>
      <c r="Z1950" s="104" t="str">
        <f>_xlfn.IFNA(IF($B1950="","",VLOOKUP($B1950,'SWC Towers'!$A:$Q,$Z$2,FALSE)),"")</f>
        <v/>
      </c>
      <c r="AA1950" s="104" t="str">
        <f>_xlfn.IFNA(IF($B1950="","",VLOOKUP($B1950,'SWC Towers'!$A:$Q,$AA$2,FALSE)),"")</f>
        <v/>
      </c>
      <c r="AB1950" s="106" t="str">
        <f>_xlfn.IFNA(IF($B1950="","",VLOOKUP($B1950,'SWC Towers'!$A:$Q,$AB$2,FALSE)),"")</f>
        <v/>
      </c>
      <c r="AC1950" s="20">
        <f>SUM(Table25[[#This Row],[IT Tower: Application]:[Other/Non-IT ]])</f>
        <v>1</v>
      </c>
      <c r="AD1950" s="67"/>
      <c r="AE1950" s="67"/>
      <c r="AF1950" s="67"/>
      <c r="AG1950" s="67"/>
      <c r="AH1950" s="67"/>
      <c r="AI1950" s="67"/>
      <c r="AJ1950" s="67"/>
      <c r="AK1950" s="67"/>
      <c r="AL1950" s="67"/>
      <c r="AM1950" s="67"/>
      <c r="AN1950" s="67"/>
      <c r="AO1950" s="67"/>
      <c r="AP1950" s="67"/>
      <c r="AQ1950" s="67"/>
      <c r="AR1950" s="67"/>
      <c r="AS1950" s="67"/>
      <c r="AT1950" s="67"/>
      <c r="AU1950" s="67"/>
      <c r="AV1950" s="67"/>
      <c r="AW1950" s="67"/>
      <c r="AX1950" s="67"/>
      <c r="AY1950" s="67"/>
      <c r="AZ1950" s="67"/>
      <c r="BA1950" s="67"/>
      <c r="BB1950" s="113">
        <v>46</v>
      </c>
      <c r="BC1950" s="113">
        <v>148</v>
      </c>
      <c r="BD1950" s="113"/>
      <c r="BE1950" s="113"/>
      <c r="BF1950" s="113"/>
      <c r="BG1950" s="113"/>
      <c r="BH1950" s="113"/>
      <c r="BI1950" s="113"/>
      <c r="BJ1950" s="113"/>
      <c r="BK1950" s="113"/>
      <c r="BL1950" s="113"/>
      <c r="BM1950" s="113"/>
      <c r="BN1950" s="113"/>
      <c r="BO1950" s="113"/>
      <c r="BP1950" s="113"/>
      <c r="BQ1950" s="113"/>
      <c r="BR1950" s="113"/>
      <c r="BS1950" s="113"/>
      <c r="BT1950" s="113"/>
      <c r="BU1950" s="113"/>
      <c r="BV1950" s="113"/>
      <c r="BW1950" s="113"/>
      <c r="BX1950" s="113"/>
      <c r="BY1950" s="113"/>
      <c r="BZ1950" s="113"/>
      <c r="CA1950" s="67"/>
      <c r="CB1950" s="113"/>
      <c r="CC1950" s="69">
        <f>SUM(Table25[[#This Row],[Contract Amount FY00]:[Contract Amount FY50]])</f>
        <v>194</v>
      </c>
      <c r="CD1950" s="114"/>
    </row>
    <row r="1951" spans="1:82" x14ac:dyDescent="0.25">
      <c r="A1951" s="122" t="s">
        <v>2027</v>
      </c>
      <c r="B1951" s="122" t="s">
        <v>3183</v>
      </c>
      <c r="C1951" s="122" t="s">
        <v>946</v>
      </c>
      <c r="E1951" s="26" t="str">
        <f>IFERROR(IF(VLOOKUP(Table25[[#This Row],[Contract No.]],Table3[#All],3,FALSE)="","No","Yes"),"")</f>
        <v>Yes</v>
      </c>
      <c r="F1951" s="107" t="str">
        <f>IFERROR(VLOOKUP(Table25[[#This Row],[Contract No.]],Table3[#All],3,FALSE),"")</f>
        <v>NASPO</v>
      </c>
      <c r="G1951" s="107" t="str">
        <f>IFERROR(IF(Table25[[#This Row],[Cooperative Purchase
(Yes/No)]]="Yes","Yes",IF(VLOOKUP(Table25[[#This Row],[Contract No.]],Table3[#All],1,FALSE)=Table25[[#This Row],[Contract No.]],"Yes","No")),"No")</f>
        <v>Yes</v>
      </c>
      <c r="H1951" s="51">
        <f>IFERROR(VLOOKUP(Table25[[#This Row],[Contract No.]],Table3[#All],4,FALSE),"")</f>
        <v>45505</v>
      </c>
      <c r="I1951" s="28">
        <f>IFERROR(IF(AND(MONTH(Table25[[#This Row],[Contract Start Date]])&gt;6,MONTH(Table25[[#This Row],[Contract Start Date]])&lt;=12),YEAR(Table25[[#This Row],[Contract Start Date]])+1,YEAR(Table25[[#This Row],[Contract Start Date]])),"")</f>
        <v>2025</v>
      </c>
      <c r="J1951" s="108">
        <f>Table25[[#This Row],[FY Formula start]]</f>
        <v>2025</v>
      </c>
      <c r="K1951" s="59" t="str">
        <f>"FY"&amp;" "&amp;Table25[[#This Row],[Year Start]]</f>
        <v>FY 2025</v>
      </c>
      <c r="L1951" s="109">
        <f>IFERROR(VLOOKUP(Table25[[#This Row],[Contract No.]],Table3[#All],5,FALSE),"")</f>
        <v>47330</v>
      </c>
      <c r="M1951" s="110">
        <f>IFERROR(IF(Table25[[#This Row],[Contract End Date]]="99/99/9999","No End",IF(AND(MONTH(Table25[[#This Row],[Contract End Date]])&gt;6,MONTH(Table25[[#This Row],[Contract End Date]])&lt;=12),YEAR(Table25[[#This Row],[Contract End Date]])+1,YEAR(Table25[[#This Row],[Contract End Date]]))),"")</f>
        <v>2030</v>
      </c>
      <c r="N1951" s="111">
        <f>Table25[[#This Row],[FY Formula end]]</f>
        <v>2030</v>
      </c>
      <c r="O1951" s="112" t="str">
        <f>IF(Table25[[#This Row],[Year End]]="No End","No End","FY"&amp;" "&amp;Table25[[#This Row],[Year End]])</f>
        <v>FY 2030</v>
      </c>
      <c r="P1951" s="27"/>
      <c r="Q1951" s="104">
        <f>_xlfn.IFNA(IF($B1951="","",VLOOKUP($B1951,'SWC Towers'!$A:$Q,$Q$2,FALSE)),"")</f>
        <v>0.2</v>
      </c>
      <c r="R1951" s="106" t="str">
        <f>_xlfn.IFNA(IF($B1951="","",VLOOKUP($B1951,'SWC Towers'!$A:$Q,$R$2,FALSE)),"")</f>
        <v/>
      </c>
      <c r="S1951" s="106">
        <f>_xlfn.IFNA(IF($B1951="","",VLOOKUP($B1951,'SWC Towers'!$A:$Q,$S$2,FALSE)),"")</f>
        <v>0.2</v>
      </c>
      <c r="T1951" s="106" t="str">
        <f>_xlfn.IFNA(IF($B1951="","",VLOOKUP($B1951,'SWC Towers'!$A:$Q,$T$2,FALSE)),"")</f>
        <v/>
      </c>
      <c r="U1951" s="104">
        <f>_xlfn.IFNA(IF($B1951="","",VLOOKUP($B1951,'SWC Towers'!$A:$Q,$U$2,FALSE)),"")</f>
        <v>0.4</v>
      </c>
      <c r="V1951" s="104" t="str">
        <f>_xlfn.IFNA(IF($B1951="","",VLOOKUP($B1951,'SWC Towers'!$A:$Q,$V$2,FALSE)),"")</f>
        <v/>
      </c>
      <c r="W1951" s="104">
        <f>_xlfn.IFNA(IF($B1951="","",VLOOKUP($B1951,'SWC Towers'!$A:$Q,$W$2,FALSE)),"")</f>
        <v>0.2</v>
      </c>
      <c r="X1951" s="104" t="str">
        <f>_xlfn.IFNA(IF($B1951="","",VLOOKUP($B1951,'SWC Towers'!$A:$Q,$X$2,FALSE)),"")</f>
        <v/>
      </c>
      <c r="Y1951" s="104" t="str">
        <f>_xlfn.IFNA(IF($B1951="","",VLOOKUP($B1951,'SWC Towers'!$A:$Q,$Y$2,FALSE)),"")</f>
        <v/>
      </c>
      <c r="Z1951" s="104" t="str">
        <f>_xlfn.IFNA(IF($B1951="","",VLOOKUP($B1951,'SWC Towers'!$A:$Q,$Z$2,FALSE)),"")</f>
        <v/>
      </c>
      <c r="AA1951" s="104" t="str">
        <f>_xlfn.IFNA(IF($B1951="","",VLOOKUP($B1951,'SWC Towers'!$A:$Q,$AA$2,FALSE)),"")</f>
        <v/>
      </c>
      <c r="AB1951" s="106" t="str">
        <f>_xlfn.IFNA(IF($B1951="","",VLOOKUP($B1951,'SWC Towers'!$A:$Q,$AB$2,FALSE)),"")</f>
        <v/>
      </c>
      <c r="AC1951" s="20">
        <f>SUM(Table25[[#This Row],[IT Tower: Application]:[Other/Non-IT ]])</f>
        <v>1</v>
      </c>
      <c r="AD1951" s="67"/>
      <c r="AE1951" s="67"/>
      <c r="AF1951" s="67"/>
      <c r="AG1951" s="67"/>
      <c r="AH1951" s="67"/>
      <c r="AI1951" s="67"/>
      <c r="AJ1951" s="67"/>
      <c r="AK1951" s="67"/>
      <c r="AL1951" s="67"/>
      <c r="AM1951" s="67"/>
      <c r="AN1951" s="67"/>
      <c r="AO1951" s="67"/>
      <c r="AP1951" s="67"/>
      <c r="AQ1951" s="67"/>
      <c r="AR1951" s="67"/>
      <c r="AS1951" s="67"/>
      <c r="AT1951" s="67"/>
      <c r="AU1951" s="67"/>
      <c r="AV1951" s="67"/>
      <c r="AW1951" s="67"/>
      <c r="AX1951" s="67"/>
      <c r="AY1951" s="67"/>
      <c r="AZ1951" s="67"/>
      <c r="BA1951" s="67"/>
      <c r="BB1951" s="113">
        <v>0</v>
      </c>
      <c r="BC1951" s="113">
        <v>378817</v>
      </c>
      <c r="BD1951" s="113"/>
      <c r="BE1951" s="113"/>
      <c r="BF1951" s="113"/>
      <c r="BG1951" s="113"/>
      <c r="BH1951" s="113"/>
      <c r="BI1951" s="113"/>
      <c r="BJ1951" s="113"/>
      <c r="BK1951" s="113"/>
      <c r="BL1951" s="113"/>
      <c r="BM1951" s="113"/>
      <c r="BN1951" s="113"/>
      <c r="BO1951" s="113"/>
      <c r="BP1951" s="113"/>
      <c r="BQ1951" s="113"/>
      <c r="BR1951" s="113"/>
      <c r="BS1951" s="113"/>
      <c r="BT1951" s="113"/>
      <c r="BU1951" s="113"/>
      <c r="BV1951" s="113"/>
      <c r="BW1951" s="113"/>
      <c r="BX1951" s="113"/>
      <c r="BY1951" s="113"/>
      <c r="BZ1951" s="113"/>
      <c r="CA1951" s="67"/>
      <c r="CB1951" s="113"/>
      <c r="CC1951" s="69">
        <f>SUM(Table25[[#This Row],[Contract Amount FY00]:[Contract Amount FY50]])</f>
        <v>378817</v>
      </c>
      <c r="CD1951" s="114"/>
    </row>
    <row r="1952" spans="1:82" x14ac:dyDescent="0.25">
      <c r="A1952" s="122" t="s">
        <v>2028</v>
      </c>
      <c r="B1952" s="122" t="s">
        <v>2242</v>
      </c>
      <c r="C1952" s="122" t="s">
        <v>385</v>
      </c>
      <c r="E1952" s="26" t="str">
        <f>IFERROR(IF(VLOOKUP(Table25[[#This Row],[Contract No.]],Table3[#All],3,FALSE)="","No","Yes"),"")</f>
        <v>Yes</v>
      </c>
      <c r="F1952" s="107" t="str">
        <f>IFERROR(VLOOKUP(Table25[[#This Row],[Contract No.]],Table3[#All],3,FALSE),"")</f>
        <v>NASPO</v>
      </c>
      <c r="G1952" s="107" t="str">
        <f>IFERROR(IF(Table25[[#This Row],[Cooperative Purchase
(Yes/No)]]="Yes","Yes",IF(VLOOKUP(Table25[[#This Row],[Contract No.]],Table3[#All],1,FALSE)=Table25[[#This Row],[Contract No.]],"Yes","No")),"No")</f>
        <v>Yes</v>
      </c>
      <c r="H1952" s="51">
        <f>IFERROR(VLOOKUP(Table25[[#This Row],[Contract No.]],Table3[#All],4,FALSE),"")</f>
        <v>44378</v>
      </c>
      <c r="I1952" s="28">
        <f>IFERROR(IF(AND(MONTH(Table25[[#This Row],[Contract Start Date]])&gt;6,MONTH(Table25[[#This Row],[Contract Start Date]])&lt;=12),YEAR(Table25[[#This Row],[Contract Start Date]])+1,YEAR(Table25[[#This Row],[Contract Start Date]])),"")</f>
        <v>2022</v>
      </c>
      <c r="J1952" s="108">
        <f>Table25[[#This Row],[FY Formula start]]</f>
        <v>2022</v>
      </c>
      <c r="K1952" s="59" t="str">
        <f>"FY"&amp;" "&amp;Table25[[#This Row],[Year Start]]</f>
        <v>FY 2022</v>
      </c>
      <c r="L1952" s="109">
        <f>IFERROR(VLOOKUP(Table25[[#This Row],[Contract No.]],Table3[#All],5,FALSE),"")</f>
        <v>47118</v>
      </c>
      <c r="M1952" s="110">
        <f>IFERROR(IF(Table25[[#This Row],[Contract End Date]]="99/99/9999","No End",IF(AND(MONTH(Table25[[#This Row],[Contract End Date]])&gt;6,MONTH(Table25[[#This Row],[Contract End Date]])&lt;=12),YEAR(Table25[[#This Row],[Contract End Date]])+1,YEAR(Table25[[#This Row],[Contract End Date]]))),"")</f>
        <v>2029</v>
      </c>
      <c r="N1952" s="111">
        <f>Table25[[#This Row],[FY Formula end]]</f>
        <v>2029</v>
      </c>
      <c r="O1952" s="112" t="str">
        <f>IF(Table25[[#This Row],[Year End]]="No End","No End","FY"&amp;" "&amp;Table25[[#This Row],[Year End]])</f>
        <v>FY 2029</v>
      </c>
      <c r="P1952" s="27"/>
      <c r="Q1952" s="104">
        <f>_xlfn.IFNA(IF($B1952="","",VLOOKUP($B1952,'SWC Towers'!$A:$Q,$Q$2,FALSE)),"")</f>
        <v>0.25</v>
      </c>
      <c r="R1952" s="106">
        <f>_xlfn.IFNA(IF($B1952="","",VLOOKUP($B1952,'SWC Towers'!$A:$Q,$R$2,FALSE)),"")</f>
        <v>0.3</v>
      </c>
      <c r="S1952" s="106" t="str">
        <f>_xlfn.IFNA(IF($B1952="","",VLOOKUP($B1952,'SWC Towers'!$A:$Q,$S$2,FALSE)),"")</f>
        <v/>
      </c>
      <c r="T1952" s="106" t="str">
        <f>_xlfn.IFNA(IF($B1952="","",VLOOKUP($B1952,'SWC Towers'!$A:$Q,$T$2,FALSE)),"")</f>
        <v/>
      </c>
      <c r="U1952" s="104">
        <f>_xlfn.IFNA(IF($B1952="","",VLOOKUP($B1952,'SWC Towers'!$A:$Q,$U$2,FALSE)),"")</f>
        <v>0.3</v>
      </c>
      <c r="V1952" s="104" t="str">
        <f>_xlfn.IFNA(IF($B1952="","",VLOOKUP($B1952,'SWC Towers'!$A:$Q,$V$2,FALSE)),"")</f>
        <v/>
      </c>
      <c r="W1952" s="104">
        <f>_xlfn.IFNA(IF($B1952="","",VLOOKUP($B1952,'SWC Towers'!$A:$Q,$W$2,FALSE)),"")</f>
        <v>0.1</v>
      </c>
      <c r="X1952" s="104" t="str">
        <f>_xlfn.IFNA(IF($B1952="","",VLOOKUP($B1952,'SWC Towers'!$A:$Q,$X$2,FALSE)),"")</f>
        <v/>
      </c>
      <c r="Y1952" s="104" t="str">
        <f>_xlfn.IFNA(IF($B1952="","",VLOOKUP($B1952,'SWC Towers'!$A:$Q,$Y$2,FALSE)),"")</f>
        <v/>
      </c>
      <c r="Z1952" s="104" t="str">
        <f>_xlfn.IFNA(IF($B1952="","",VLOOKUP($B1952,'SWC Towers'!$A:$Q,$Z$2,FALSE)),"")</f>
        <v/>
      </c>
      <c r="AA1952" s="104" t="str">
        <f>_xlfn.IFNA(IF($B1952="","",VLOOKUP($B1952,'SWC Towers'!$A:$Q,$AA$2,FALSE)),"")</f>
        <v/>
      </c>
      <c r="AB1952" s="106">
        <f>_xlfn.IFNA(IF($B1952="","",VLOOKUP($B1952,'SWC Towers'!$A:$Q,$AB$2,FALSE)),"")</f>
        <v>0.05</v>
      </c>
      <c r="AC1952" s="20">
        <f>SUM(Table25[[#This Row],[IT Tower: Application]:[Other/Non-IT ]])</f>
        <v>1</v>
      </c>
      <c r="AD1952" s="67"/>
      <c r="AE1952" s="67"/>
      <c r="AF1952" s="67"/>
      <c r="AG1952" s="67"/>
      <c r="AH1952" s="67"/>
      <c r="AI1952" s="67"/>
      <c r="AJ1952" s="67"/>
      <c r="AK1952" s="67"/>
      <c r="AL1952" s="67"/>
      <c r="AM1952" s="67"/>
      <c r="AN1952" s="67"/>
      <c r="AO1952" s="67"/>
      <c r="AP1952" s="67"/>
      <c r="AQ1952" s="67"/>
      <c r="AR1952" s="67"/>
      <c r="AS1952" s="67"/>
      <c r="AT1952" s="67"/>
      <c r="AU1952" s="67"/>
      <c r="AV1952" s="67"/>
      <c r="AW1952" s="67"/>
      <c r="AX1952" s="67"/>
      <c r="AY1952" s="67"/>
      <c r="AZ1952" s="67"/>
      <c r="BA1952" s="67">
        <v>51682</v>
      </c>
      <c r="BB1952" s="113">
        <v>0</v>
      </c>
      <c r="BC1952" s="113"/>
      <c r="BD1952" s="113"/>
      <c r="BE1952" s="113"/>
      <c r="BF1952" s="113"/>
      <c r="BG1952" s="113"/>
      <c r="BH1952" s="113"/>
      <c r="BI1952" s="113"/>
      <c r="BJ1952" s="113"/>
      <c r="BK1952" s="113"/>
      <c r="BL1952" s="113"/>
      <c r="BM1952" s="113"/>
      <c r="BN1952" s="113"/>
      <c r="BO1952" s="113"/>
      <c r="BP1952" s="113"/>
      <c r="BQ1952" s="113"/>
      <c r="BR1952" s="113"/>
      <c r="BS1952" s="113"/>
      <c r="BT1952" s="113"/>
      <c r="BU1952" s="113"/>
      <c r="BV1952" s="113"/>
      <c r="BW1952" s="113"/>
      <c r="BX1952" s="113"/>
      <c r="BY1952" s="113"/>
      <c r="BZ1952" s="113"/>
      <c r="CA1952" s="67"/>
      <c r="CB1952" s="113"/>
      <c r="CC1952" s="69">
        <f>SUM(Table25[[#This Row],[Contract Amount FY00]:[Contract Amount FY50]])</f>
        <v>51682</v>
      </c>
      <c r="CD1952" s="114"/>
    </row>
    <row r="1953" spans="1:82" x14ac:dyDescent="0.25">
      <c r="A1953" s="122" t="s">
        <v>2028</v>
      </c>
      <c r="B1953" s="122" t="s">
        <v>762</v>
      </c>
      <c r="C1953" s="122" t="s">
        <v>1160</v>
      </c>
      <c r="E1953" s="26" t="str">
        <f>IFERROR(IF(VLOOKUP(Table25[[#This Row],[Contract No.]],Table3[#All],3,FALSE)="","No","Yes"),"")</f>
        <v>No</v>
      </c>
      <c r="F1953" s="107" t="str">
        <f>IFERROR(VLOOKUP(Table25[[#This Row],[Contract No.]],Table3[#All],3,FALSE),"")</f>
        <v/>
      </c>
      <c r="G1953" s="107" t="str">
        <f>IFERROR(IF(Table25[[#This Row],[Cooperative Purchase
(Yes/No)]]="Yes","Yes",IF(VLOOKUP(Table25[[#This Row],[Contract No.]],Table3[#All],1,FALSE)=Table25[[#This Row],[Contract No.]],"Yes","No")),"No")</f>
        <v>Yes</v>
      </c>
      <c r="H1953" s="51">
        <f>IFERROR(VLOOKUP(Table25[[#This Row],[Contract No.]],Table3[#All],4,FALSE),"")</f>
        <v>43435</v>
      </c>
      <c r="I1953" s="28">
        <f>IFERROR(IF(AND(MONTH(Table25[[#This Row],[Contract Start Date]])&gt;6,MONTH(Table25[[#This Row],[Contract Start Date]])&lt;=12),YEAR(Table25[[#This Row],[Contract Start Date]])+1,YEAR(Table25[[#This Row],[Contract Start Date]])),"")</f>
        <v>2019</v>
      </c>
      <c r="J1953" s="108">
        <f>Table25[[#This Row],[FY Formula start]]</f>
        <v>2019</v>
      </c>
      <c r="K1953" s="59" t="str">
        <f>"FY"&amp;" "&amp;Table25[[#This Row],[Year Start]]</f>
        <v>FY 2019</v>
      </c>
      <c r="L1953" s="109">
        <f>IFERROR(VLOOKUP(Table25[[#This Row],[Contract No.]],Table3[#All],5,FALSE),"")</f>
        <v>45626</v>
      </c>
      <c r="M1953" s="110">
        <f>IFERROR(IF(Table25[[#This Row],[Contract End Date]]="99/99/9999","No End",IF(AND(MONTH(Table25[[#This Row],[Contract End Date]])&gt;6,MONTH(Table25[[#This Row],[Contract End Date]])&lt;=12),YEAR(Table25[[#This Row],[Contract End Date]])+1,YEAR(Table25[[#This Row],[Contract End Date]]))),"")</f>
        <v>2025</v>
      </c>
      <c r="N1953" s="111">
        <f>Table25[[#This Row],[FY Formula end]]</f>
        <v>2025</v>
      </c>
      <c r="O1953" s="112" t="str">
        <f>IF(Table25[[#This Row],[Year End]]="No End","No End","FY"&amp;" "&amp;Table25[[#This Row],[Year End]])</f>
        <v>FY 2025</v>
      </c>
      <c r="P1953" s="27"/>
      <c r="Q1953" s="104" t="str">
        <f>_xlfn.IFNA(IF($B1953="","",VLOOKUP($B1953,'SWC Towers'!$A:$Q,$Q$2,FALSE)),"")</f>
        <v/>
      </c>
      <c r="R1953" s="106" t="str">
        <f>_xlfn.IFNA(IF($B1953="","",VLOOKUP($B1953,'SWC Towers'!$A:$Q,$R$2,FALSE)),"")</f>
        <v/>
      </c>
      <c r="S1953" s="106" t="str">
        <f>_xlfn.IFNA(IF($B1953="","",VLOOKUP($B1953,'SWC Towers'!$A:$Q,$S$2,FALSE)),"")</f>
        <v/>
      </c>
      <c r="T1953" s="106" t="str">
        <f>_xlfn.IFNA(IF($B1953="","",VLOOKUP($B1953,'SWC Towers'!$A:$Q,$T$2,FALSE)),"")</f>
        <v/>
      </c>
      <c r="U1953" s="104">
        <f>_xlfn.IFNA(IF($B1953="","",VLOOKUP($B1953,'SWC Towers'!$A:$Q,$U$2,FALSE)),"")</f>
        <v>0.7</v>
      </c>
      <c r="V1953" s="104" t="str">
        <f>_xlfn.IFNA(IF($B1953="","",VLOOKUP($B1953,'SWC Towers'!$A:$Q,$V$2,FALSE)),"")</f>
        <v/>
      </c>
      <c r="W1953" s="104" t="str">
        <f>_xlfn.IFNA(IF($B1953="","",VLOOKUP($B1953,'SWC Towers'!$A:$Q,$W$2,FALSE)),"")</f>
        <v/>
      </c>
      <c r="X1953" s="104" t="str">
        <f>_xlfn.IFNA(IF($B1953="","",VLOOKUP($B1953,'SWC Towers'!$A:$Q,$X$2,FALSE)),"")</f>
        <v/>
      </c>
      <c r="Y1953" s="104" t="str">
        <f>_xlfn.IFNA(IF($B1953="","",VLOOKUP($B1953,'SWC Towers'!$A:$Q,$Y$2,FALSE)),"")</f>
        <v/>
      </c>
      <c r="Z1953" s="104" t="str">
        <f>_xlfn.IFNA(IF($B1953="","",VLOOKUP($B1953,'SWC Towers'!$A:$Q,$Z$2,FALSE)),"")</f>
        <v/>
      </c>
      <c r="AA1953" s="104" t="str">
        <f>_xlfn.IFNA(IF($B1953="","",VLOOKUP($B1953,'SWC Towers'!$A:$Q,$AA$2,FALSE)),"")</f>
        <v/>
      </c>
      <c r="AB1953" s="106">
        <f>_xlfn.IFNA(IF($B1953="","",VLOOKUP($B1953,'SWC Towers'!$A:$Q,$AB$2,FALSE)),"")</f>
        <v>0.3</v>
      </c>
      <c r="AC1953" s="20">
        <f>SUM(Table25[[#This Row],[IT Tower: Application]:[Other/Non-IT ]])</f>
        <v>1</v>
      </c>
      <c r="AD1953" s="67"/>
      <c r="AE1953" s="67"/>
      <c r="AF1953" s="67"/>
      <c r="AG1953" s="67"/>
      <c r="AH1953" s="67"/>
      <c r="AI1953" s="67"/>
      <c r="AJ1953" s="67"/>
      <c r="AK1953" s="67"/>
      <c r="AL1953" s="67"/>
      <c r="AM1953" s="67"/>
      <c r="AN1953" s="67"/>
      <c r="AO1953" s="67"/>
      <c r="AP1953" s="67"/>
      <c r="AQ1953" s="67"/>
      <c r="AR1953" s="67"/>
      <c r="AS1953" s="67"/>
      <c r="AT1953" s="67"/>
      <c r="AU1953" s="67"/>
      <c r="AV1953" s="67"/>
      <c r="AW1953" s="67">
        <v>0</v>
      </c>
      <c r="AX1953" s="67">
        <v>512</v>
      </c>
      <c r="AY1953" s="67">
        <v>0</v>
      </c>
      <c r="AZ1953" s="67">
        <v>4030</v>
      </c>
      <c r="BA1953" s="67">
        <v>0</v>
      </c>
      <c r="BB1953" s="113"/>
      <c r="BC1953" s="113"/>
      <c r="BD1953" s="113"/>
      <c r="BE1953" s="113"/>
      <c r="BF1953" s="113"/>
      <c r="BG1953" s="113"/>
      <c r="BH1953" s="113"/>
      <c r="BI1953" s="113"/>
      <c r="BJ1953" s="113"/>
      <c r="BK1953" s="113"/>
      <c r="BL1953" s="113"/>
      <c r="BM1953" s="113"/>
      <c r="BN1953" s="113"/>
      <c r="BO1953" s="113"/>
      <c r="BP1953" s="113"/>
      <c r="BQ1953" s="113"/>
      <c r="BR1953" s="113"/>
      <c r="BS1953" s="113"/>
      <c r="BT1953" s="113"/>
      <c r="BU1953" s="113"/>
      <c r="BV1953" s="113"/>
      <c r="BW1953" s="113"/>
      <c r="BX1953" s="113"/>
      <c r="BY1953" s="113"/>
      <c r="BZ1953" s="113"/>
      <c r="CA1953" s="67"/>
      <c r="CB1953" s="113"/>
      <c r="CC1953" s="69">
        <f>SUM(Table25[[#This Row],[Contract Amount FY00]:[Contract Amount FY50]])</f>
        <v>4542</v>
      </c>
      <c r="CD1953" s="114"/>
    </row>
    <row r="1954" spans="1:82" x14ac:dyDescent="0.25">
      <c r="A1954" s="122" t="s">
        <v>2028</v>
      </c>
      <c r="B1954" s="122" t="s">
        <v>762</v>
      </c>
      <c r="C1954" s="122" t="s">
        <v>1001</v>
      </c>
      <c r="E1954" s="26" t="str">
        <f>IFERROR(IF(VLOOKUP(Table25[[#This Row],[Contract No.]],Table3[#All],3,FALSE)="","No","Yes"),"")</f>
        <v>No</v>
      </c>
      <c r="F1954" s="107" t="str">
        <f>IFERROR(VLOOKUP(Table25[[#This Row],[Contract No.]],Table3[#All],3,FALSE),"")</f>
        <v/>
      </c>
      <c r="G1954" s="107" t="str">
        <f>IFERROR(IF(Table25[[#This Row],[Cooperative Purchase
(Yes/No)]]="Yes","Yes",IF(VLOOKUP(Table25[[#This Row],[Contract No.]],Table3[#All],1,FALSE)=Table25[[#This Row],[Contract No.]],"Yes","No")),"No")</f>
        <v>Yes</v>
      </c>
      <c r="H1954" s="51">
        <f>IFERROR(VLOOKUP(Table25[[#This Row],[Contract No.]],Table3[#All],4,FALSE),"")</f>
        <v>43435</v>
      </c>
      <c r="I1954" s="28">
        <f>IFERROR(IF(AND(MONTH(Table25[[#This Row],[Contract Start Date]])&gt;6,MONTH(Table25[[#This Row],[Contract Start Date]])&lt;=12),YEAR(Table25[[#This Row],[Contract Start Date]])+1,YEAR(Table25[[#This Row],[Contract Start Date]])),"")</f>
        <v>2019</v>
      </c>
      <c r="J1954" s="108">
        <f>Table25[[#This Row],[FY Formula start]]</f>
        <v>2019</v>
      </c>
      <c r="K1954" s="59" t="str">
        <f>"FY"&amp;" "&amp;Table25[[#This Row],[Year Start]]</f>
        <v>FY 2019</v>
      </c>
      <c r="L1954" s="109">
        <f>IFERROR(VLOOKUP(Table25[[#This Row],[Contract No.]],Table3[#All],5,FALSE),"")</f>
        <v>45626</v>
      </c>
      <c r="M1954" s="110">
        <f>IFERROR(IF(Table25[[#This Row],[Contract End Date]]="99/99/9999","No End",IF(AND(MONTH(Table25[[#This Row],[Contract End Date]])&gt;6,MONTH(Table25[[#This Row],[Contract End Date]])&lt;=12),YEAR(Table25[[#This Row],[Contract End Date]])+1,YEAR(Table25[[#This Row],[Contract End Date]]))),"")</f>
        <v>2025</v>
      </c>
      <c r="N1954" s="111">
        <f>Table25[[#This Row],[FY Formula end]]</f>
        <v>2025</v>
      </c>
      <c r="O1954" s="112" t="str">
        <f>IF(Table25[[#This Row],[Year End]]="No End","No End","FY"&amp;" "&amp;Table25[[#This Row],[Year End]])</f>
        <v>FY 2025</v>
      </c>
      <c r="P1954" s="27"/>
      <c r="Q1954" s="104" t="str">
        <f>_xlfn.IFNA(IF($B1954="","",VLOOKUP($B1954,'SWC Towers'!$A:$Q,$Q$2,FALSE)),"")</f>
        <v/>
      </c>
      <c r="R1954" s="106" t="str">
        <f>_xlfn.IFNA(IF($B1954="","",VLOOKUP($B1954,'SWC Towers'!$A:$Q,$R$2,FALSE)),"")</f>
        <v/>
      </c>
      <c r="S1954" s="106" t="str">
        <f>_xlfn.IFNA(IF($B1954="","",VLOOKUP($B1954,'SWC Towers'!$A:$Q,$S$2,FALSE)),"")</f>
        <v/>
      </c>
      <c r="T1954" s="106" t="str">
        <f>_xlfn.IFNA(IF($B1954="","",VLOOKUP($B1954,'SWC Towers'!$A:$Q,$T$2,FALSE)),"")</f>
        <v/>
      </c>
      <c r="U1954" s="104">
        <f>_xlfn.IFNA(IF($B1954="","",VLOOKUP($B1954,'SWC Towers'!$A:$Q,$U$2,FALSE)),"")</f>
        <v>0.7</v>
      </c>
      <c r="V1954" s="104" t="str">
        <f>_xlfn.IFNA(IF($B1954="","",VLOOKUP($B1954,'SWC Towers'!$A:$Q,$V$2,FALSE)),"")</f>
        <v/>
      </c>
      <c r="W1954" s="104" t="str">
        <f>_xlfn.IFNA(IF($B1954="","",VLOOKUP($B1954,'SWC Towers'!$A:$Q,$W$2,FALSE)),"")</f>
        <v/>
      </c>
      <c r="X1954" s="104" t="str">
        <f>_xlfn.IFNA(IF($B1954="","",VLOOKUP($B1954,'SWC Towers'!$A:$Q,$X$2,FALSE)),"")</f>
        <v/>
      </c>
      <c r="Y1954" s="104" t="str">
        <f>_xlfn.IFNA(IF($B1954="","",VLOOKUP($B1954,'SWC Towers'!$A:$Q,$Y$2,FALSE)),"")</f>
        <v/>
      </c>
      <c r="Z1954" s="104" t="str">
        <f>_xlfn.IFNA(IF($B1954="","",VLOOKUP($B1954,'SWC Towers'!$A:$Q,$Z$2,FALSE)),"")</f>
        <v/>
      </c>
      <c r="AA1954" s="104" t="str">
        <f>_xlfn.IFNA(IF($B1954="","",VLOOKUP($B1954,'SWC Towers'!$A:$Q,$AA$2,FALSE)),"")</f>
        <v/>
      </c>
      <c r="AB1954" s="106">
        <f>_xlfn.IFNA(IF($B1954="","",VLOOKUP($B1954,'SWC Towers'!$A:$Q,$AB$2,FALSE)),"")</f>
        <v>0.3</v>
      </c>
      <c r="AC1954" s="20">
        <f>SUM(Table25[[#This Row],[IT Tower: Application]:[Other/Non-IT ]])</f>
        <v>1</v>
      </c>
      <c r="AD1954" s="67"/>
      <c r="AE1954" s="67"/>
      <c r="AF1954" s="67"/>
      <c r="AG1954" s="67"/>
      <c r="AH1954" s="67"/>
      <c r="AI1954" s="67"/>
      <c r="AJ1954" s="67"/>
      <c r="AK1954" s="67"/>
      <c r="AL1954" s="67"/>
      <c r="AM1954" s="67"/>
      <c r="AN1954" s="67"/>
      <c r="AO1954" s="67"/>
      <c r="AP1954" s="67"/>
      <c r="AQ1954" s="67"/>
      <c r="AR1954" s="67"/>
      <c r="AS1954" s="67"/>
      <c r="AT1954" s="67"/>
      <c r="AU1954" s="67"/>
      <c r="AV1954" s="67"/>
      <c r="AW1954" s="67"/>
      <c r="AX1954" s="67">
        <v>0</v>
      </c>
      <c r="AY1954" s="67">
        <v>375</v>
      </c>
      <c r="AZ1954" s="67"/>
      <c r="BA1954" s="67"/>
      <c r="BB1954" s="113"/>
      <c r="BC1954" s="113"/>
      <c r="BD1954" s="113"/>
      <c r="BE1954" s="113"/>
      <c r="BF1954" s="113"/>
      <c r="BG1954" s="113"/>
      <c r="BH1954" s="113"/>
      <c r="BI1954" s="113"/>
      <c r="BJ1954" s="113"/>
      <c r="BK1954" s="113"/>
      <c r="BL1954" s="113"/>
      <c r="BM1954" s="113"/>
      <c r="BN1954" s="113"/>
      <c r="BO1954" s="113"/>
      <c r="BP1954" s="113"/>
      <c r="BQ1954" s="113"/>
      <c r="BR1954" s="113"/>
      <c r="BS1954" s="113"/>
      <c r="BT1954" s="113"/>
      <c r="BU1954" s="113"/>
      <c r="BV1954" s="113"/>
      <c r="BW1954" s="113"/>
      <c r="BX1954" s="113"/>
      <c r="BY1954" s="113"/>
      <c r="BZ1954" s="113"/>
      <c r="CA1954" s="67"/>
      <c r="CB1954" s="113"/>
      <c r="CC1954" s="69">
        <f>SUM(Table25[[#This Row],[Contract Amount FY00]:[Contract Amount FY50]])</f>
        <v>375</v>
      </c>
      <c r="CD1954" s="114"/>
    </row>
    <row r="1955" spans="1:82" x14ac:dyDescent="0.25">
      <c r="A1955" s="122" t="s">
        <v>2028</v>
      </c>
      <c r="B1955" s="122" t="s">
        <v>533</v>
      </c>
      <c r="C1955" s="122" t="s">
        <v>3187</v>
      </c>
      <c r="E1955" s="26" t="str">
        <f>IFERROR(IF(VLOOKUP(Table25[[#This Row],[Contract No.]],Table3[#All],3,FALSE)="","No","Yes"),"")</f>
        <v>No</v>
      </c>
      <c r="F1955" s="107" t="str">
        <f>IFERROR(VLOOKUP(Table25[[#This Row],[Contract No.]],Table3[#All],3,FALSE),"")</f>
        <v/>
      </c>
      <c r="G1955" s="107" t="str">
        <f>IFERROR(IF(Table25[[#This Row],[Cooperative Purchase
(Yes/No)]]="Yes","Yes",IF(VLOOKUP(Table25[[#This Row],[Contract No.]],Table3[#All],1,FALSE)=Table25[[#This Row],[Contract No.]],"Yes","No")),"No")</f>
        <v>Yes</v>
      </c>
      <c r="H1955" s="51">
        <f>IFERROR(VLOOKUP(Table25[[#This Row],[Contract No.]],Table3[#All],4,FALSE),"")</f>
        <v>43556</v>
      </c>
      <c r="I1955" s="28">
        <f>IFERROR(IF(AND(MONTH(Table25[[#This Row],[Contract Start Date]])&gt;6,MONTH(Table25[[#This Row],[Contract Start Date]])&lt;=12),YEAR(Table25[[#This Row],[Contract Start Date]])+1,YEAR(Table25[[#This Row],[Contract Start Date]])),"")</f>
        <v>2019</v>
      </c>
      <c r="J1955" s="108">
        <f>Table25[[#This Row],[FY Formula start]]</f>
        <v>2019</v>
      </c>
      <c r="K1955" s="59" t="str">
        <f>"FY"&amp;" "&amp;Table25[[#This Row],[Year Start]]</f>
        <v>FY 2019</v>
      </c>
      <c r="L1955" s="109">
        <f>IFERROR(VLOOKUP(Table25[[#This Row],[Contract No.]],Table3[#All],5,FALSE),"")</f>
        <v>45747</v>
      </c>
      <c r="M1955" s="110">
        <f>IFERROR(IF(Table25[[#This Row],[Contract End Date]]="99/99/9999","No End",IF(AND(MONTH(Table25[[#This Row],[Contract End Date]])&gt;6,MONTH(Table25[[#This Row],[Contract End Date]])&lt;=12),YEAR(Table25[[#This Row],[Contract End Date]])+1,YEAR(Table25[[#This Row],[Contract End Date]]))),"")</f>
        <v>2025</v>
      </c>
      <c r="N1955" s="111">
        <f>Table25[[#This Row],[FY Formula end]]</f>
        <v>2025</v>
      </c>
      <c r="O1955" s="112" t="str">
        <f>IF(Table25[[#This Row],[Year End]]="No End","No End","FY"&amp;" "&amp;Table25[[#This Row],[Year End]])</f>
        <v>FY 2025</v>
      </c>
      <c r="P1955" s="27"/>
      <c r="Q1955" s="104">
        <f>_xlfn.IFNA(IF($B1955="","",VLOOKUP($B1955,'SWC Towers'!$A:$Q,$Q$2,FALSE)),"")</f>
        <v>0.2</v>
      </c>
      <c r="R1955" s="106">
        <f>_xlfn.IFNA(IF($B1955="","",VLOOKUP($B1955,'SWC Towers'!$A:$Q,$R$2,FALSE)),"")</f>
        <v>0.2</v>
      </c>
      <c r="S1955" s="106" t="str">
        <f>_xlfn.IFNA(IF($B1955="","",VLOOKUP($B1955,'SWC Towers'!$A:$Q,$S$2,FALSE)),"")</f>
        <v/>
      </c>
      <c r="T1955" s="106" t="str">
        <f>_xlfn.IFNA(IF($B1955="","",VLOOKUP($B1955,'SWC Towers'!$A:$Q,$T$2,FALSE)),"")</f>
        <v/>
      </c>
      <c r="U1955" s="104">
        <f>_xlfn.IFNA(IF($B1955="","",VLOOKUP($B1955,'SWC Towers'!$A:$Q,$U$2,FALSE)),"")</f>
        <v>0.2</v>
      </c>
      <c r="V1955" s="104" t="str">
        <f>_xlfn.IFNA(IF($B1955="","",VLOOKUP($B1955,'SWC Towers'!$A:$Q,$V$2,FALSE)),"")</f>
        <v/>
      </c>
      <c r="W1955" s="104">
        <f>_xlfn.IFNA(IF($B1955="","",VLOOKUP($B1955,'SWC Towers'!$A:$Q,$W$2,FALSE)),"")</f>
        <v>0.2</v>
      </c>
      <c r="X1955" s="104" t="str">
        <f>_xlfn.IFNA(IF($B1955="","",VLOOKUP($B1955,'SWC Towers'!$A:$Q,$X$2,FALSE)),"")</f>
        <v/>
      </c>
      <c r="Y1955" s="104" t="str">
        <f>_xlfn.IFNA(IF($B1955="","",VLOOKUP($B1955,'SWC Towers'!$A:$Q,$Y$2,FALSE)),"")</f>
        <v/>
      </c>
      <c r="Z1955" s="104" t="str">
        <f>_xlfn.IFNA(IF($B1955="","",VLOOKUP($B1955,'SWC Towers'!$A:$Q,$Z$2,FALSE)),"")</f>
        <v/>
      </c>
      <c r="AA1955" s="104">
        <f>_xlfn.IFNA(IF($B1955="","",VLOOKUP($B1955,'SWC Towers'!$A:$Q,$AA$2,FALSE)),"")</f>
        <v>0.2</v>
      </c>
      <c r="AB1955" s="106" t="str">
        <f>_xlfn.IFNA(IF($B1955="","",VLOOKUP($B1955,'SWC Towers'!$A:$Q,$AB$2,FALSE)),"")</f>
        <v/>
      </c>
      <c r="AC1955" s="20">
        <f>SUM(Table25[[#This Row],[IT Tower: Application]:[Other/Non-IT ]])</f>
        <v>1</v>
      </c>
      <c r="AD1955" s="67"/>
      <c r="AE1955" s="67"/>
      <c r="AF1955" s="67"/>
      <c r="AG1955" s="67"/>
      <c r="AH1955" s="67"/>
      <c r="AI1955" s="67"/>
      <c r="AJ1955" s="67"/>
      <c r="AK1955" s="67"/>
      <c r="AL1955" s="67"/>
      <c r="AM1955" s="67"/>
      <c r="AN1955" s="67"/>
      <c r="AO1955" s="67"/>
      <c r="AP1955" s="67"/>
      <c r="AQ1955" s="67"/>
      <c r="AR1955" s="67"/>
      <c r="AS1955" s="67"/>
      <c r="AT1955" s="67"/>
      <c r="AU1955" s="67"/>
      <c r="AV1955" s="67"/>
      <c r="AW1955" s="67">
        <v>0</v>
      </c>
      <c r="AX1955" s="67">
        <v>280</v>
      </c>
      <c r="AY1955" s="67"/>
      <c r="AZ1955" s="67"/>
      <c r="BA1955" s="67"/>
      <c r="BB1955" s="113"/>
      <c r="BC1955" s="113"/>
      <c r="BD1955" s="113"/>
      <c r="BE1955" s="113"/>
      <c r="BF1955" s="113"/>
      <c r="BG1955" s="113"/>
      <c r="BH1955" s="113"/>
      <c r="BI1955" s="113"/>
      <c r="BJ1955" s="113"/>
      <c r="BK1955" s="113"/>
      <c r="BL1955" s="113"/>
      <c r="BM1955" s="113"/>
      <c r="BN1955" s="113"/>
      <c r="BO1955" s="113"/>
      <c r="BP1955" s="113"/>
      <c r="BQ1955" s="113"/>
      <c r="BR1955" s="113"/>
      <c r="BS1955" s="113"/>
      <c r="BT1955" s="113"/>
      <c r="BU1955" s="113"/>
      <c r="BV1955" s="113"/>
      <c r="BW1955" s="113"/>
      <c r="BX1955" s="113"/>
      <c r="BY1955" s="113"/>
      <c r="BZ1955" s="113"/>
      <c r="CA1955" s="67"/>
      <c r="CB1955" s="113"/>
      <c r="CC1955" s="69">
        <f>SUM(Table25[[#This Row],[Contract Amount FY00]:[Contract Amount FY50]])</f>
        <v>280</v>
      </c>
      <c r="CD1955" s="114"/>
    </row>
    <row r="1956" spans="1:82" x14ac:dyDescent="0.25">
      <c r="A1956" s="122" t="s">
        <v>2028</v>
      </c>
      <c r="B1956" s="122" t="s">
        <v>705</v>
      </c>
      <c r="C1956" s="122" t="s">
        <v>384</v>
      </c>
      <c r="E1956" s="26" t="str">
        <f>IFERROR(IF(VLOOKUP(Table25[[#This Row],[Contract No.]],Table3[#All],3,FALSE)="","No","Yes"),"")</f>
        <v>Yes</v>
      </c>
      <c r="F1956" s="107" t="str">
        <f>IFERROR(VLOOKUP(Table25[[#This Row],[Contract No.]],Table3[#All],3,FALSE),"")</f>
        <v>NASPO</v>
      </c>
      <c r="G1956" s="107" t="str">
        <f>IFERROR(IF(Table25[[#This Row],[Cooperative Purchase
(Yes/No)]]="Yes","Yes",IF(VLOOKUP(Table25[[#This Row],[Contract No.]],Table3[#All],1,FALSE)=Table25[[#This Row],[Contract No.]],"Yes","No")),"No")</f>
        <v>Yes</v>
      </c>
      <c r="H1956" s="51">
        <f>IFERROR(VLOOKUP(Table25[[#This Row],[Contract No.]],Table3[#All],4,FALSE),"")</f>
        <v>43647</v>
      </c>
      <c r="I1956" s="28">
        <f>IFERROR(IF(AND(MONTH(Table25[[#This Row],[Contract Start Date]])&gt;6,MONTH(Table25[[#This Row],[Contract Start Date]])&lt;=12),YEAR(Table25[[#This Row],[Contract Start Date]])+1,YEAR(Table25[[#This Row],[Contract Start Date]])),"")</f>
        <v>2020</v>
      </c>
      <c r="J1956" s="108">
        <f>Table25[[#This Row],[FY Formula start]]</f>
        <v>2020</v>
      </c>
      <c r="K1956" s="59" t="str">
        <f>"FY"&amp;" "&amp;Table25[[#This Row],[Year Start]]</f>
        <v>FY 2020</v>
      </c>
      <c r="L1956" s="109">
        <f>IFERROR(VLOOKUP(Table25[[#This Row],[Contract No.]],Table3[#All],5,FALSE),"")</f>
        <v>47360</v>
      </c>
      <c r="M1956" s="110">
        <f>IFERROR(IF(Table25[[#This Row],[Contract End Date]]="99/99/9999","No End",IF(AND(MONTH(Table25[[#This Row],[Contract End Date]])&gt;6,MONTH(Table25[[#This Row],[Contract End Date]])&lt;=12),YEAR(Table25[[#This Row],[Contract End Date]])+1,YEAR(Table25[[#This Row],[Contract End Date]]))),"")</f>
        <v>2030</v>
      </c>
      <c r="N1956" s="111">
        <f>Table25[[#This Row],[FY Formula end]]</f>
        <v>2030</v>
      </c>
      <c r="O1956" s="112" t="str">
        <f>IF(Table25[[#This Row],[Year End]]="No End","No End","FY"&amp;" "&amp;Table25[[#This Row],[Year End]])</f>
        <v>FY 2030</v>
      </c>
      <c r="P1956" s="27"/>
      <c r="Q1956" s="104">
        <f>_xlfn.IFNA(IF($B1956="","",VLOOKUP($B1956,'SWC Towers'!$A:$Q,$Q$2,FALSE)),"")</f>
        <v>0.2</v>
      </c>
      <c r="R1956" s="106" t="str">
        <f>_xlfn.IFNA(IF($B1956="","",VLOOKUP($B1956,'SWC Towers'!$A:$Q,$R$2,FALSE)),"")</f>
        <v/>
      </c>
      <c r="S1956" s="106" t="str">
        <f>_xlfn.IFNA(IF($B1956="","",VLOOKUP($B1956,'SWC Towers'!$A:$Q,$S$2,FALSE)),"")</f>
        <v/>
      </c>
      <c r="T1956" s="106" t="str">
        <f>_xlfn.IFNA(IF($B1956="","",VLOOKUP($B1956,'SWC Towers'!$A:$Q,$T$2,FALSE)),"")</f>
        <v/>
      </c>
      <c r="U1956" s="104">
        <f>_xlfn.IFNA(IF($B1956="","",VLOOKUP($B1956,'SWC Towers'!$A:$Q,$U$2,FALSE)),"")</f>
        <v>0.4</v>
      </c>
      <c r="V1956" s="104" t="str">
        <f>_xlfn.IFNA(IF($B1956="","",VLOOKUP($B1956,'SWC Towers'!$A:$Q,$V$2,FALSE)),"")</f>
        <v/>
      </c>
      <c r="W1956" s="104">
        <f>_xlfn.IFNA(IF($B1956="","",VLOOKUP($B1956,'SWC Towers'!$A:$Q,$W$2,FALSE)),"")</f>
        <v>0.4</v>
      </c>
      <c r="X1956" s="104" t="str">
        <f>_xlfn.IFNA(IF($B1956="","",VLOOKUP($B1956,'SWC Towers'!$A:$Q,$X$2,FALSE)),"")</f>
        <v/>
      </c>
      <c r="Y1956" s="104" t="str">
        <f>_xlfn.IFNA(IF($B1956="","",VLOOKUP($B1956,'SWC Towers'!$A:$Q,$Y$2,FALSE)),"")</f>
        <v/>
      </c>
      <c r="Z1956" s="104" t="str">
        <f>_xlfn.IFNA(IF($B1956="","",VLOOKUP($B1956,'SWC Towers'!$A:$Q,$Z$2,FALSE)),"")</f>
        <v/>
      </c>
      <c r="AA1956" s="104" t="str">
        <f>_xlfn.IFNA(IF($B1956="","",VLOOKUP($B1956,'SWC Towers'!$A:$Q,$AA$2,FALSE)),"")</f>
        <v/>
      </c>
      <c r="AB1956" s="106" t="str">
        <f>_xlfn.IFNA(IF($B1956="","",VLOOKUP($B1956,'SWC Towers'!$A:$Q,$AB$2,FALSE)),"")</f>
        <v/>
      </c>
      <c r="AC1956" s="20">
        <f>SUM(Table25[[#This Row],[IT Tower: Application]:[Other/Non-IT ]])</f>
        <v>1</v>
      </c>
      <c r="AD1956" s="67"/>
      <c r="AE1956" s="67"/>
      <c r="AF1956" s="67"/>
      <c r="AG1956" s="67"/>
      <c r="AH1956" s="67"/>
      <c r="AI1956" s="67"/>
      <c r="AJ1956" s="67"/>
      <c r="AK1956" s="67"/>
      <c r="AL1956" s="67"/>
      <c r="AM1956" s="67"/>
      <c r="AN1956" s="67"/>
      <c r="AO1956" s="67"/>
      <c r="AP1956" s="67"/>
      <c r="AQ1956" s="67"/>
      <c r="AR1956" s="67"/>
      <c r="AS1956" s="67"/>
      <c r="AT1956" s="67"/>
      <c r="AU1956" s="67"/>
      <c r="AV1956" s="67"/>
      <c r="AW1956" s="67"/>
      <c r="AX1956" s="67">
        <v>0</v>
      </c>
      <c r="AY1956" s="67">
        <v>42702</v>
      </c>
      <c r="AZ1956" s="67">
        <v>91207</v>
      </c>
      <c r="BA1956" s="67">
        <v>80736</v>
      </c>
      <c r="BB1956" s="113">
        <v>69735</v>
      </c>
      <c r="BC1956" s="113">
        <v>36202</v>
      </c>
      <c r="BD1956" s="113"/>
      <c r="BE1956" s="113"/>
      <c r="BF1956" s="113"/>
      <c r="BG1956" s="113"/>
      <c r="BH1956" s="113"/>
      <c r="BI1956" s="113"/>
      <c r="BJ1956" s="113"/>
      <c r="BK1956" s="113"/>
      <c r="BL1956" s="113"/>
      <c r="BM1956" s="113"/>
      <c r="BN1956" s="113"/>
      <c r="BO1956" s="113"/>
      <c r="BP1956" s="113"/>
      <c r="BQ1956" s="113"/>
      <c r="BR1956" s="113"/>
      <c r="BS1956" s="113"/>
      <c r="BT1956" s="113"/>
      <c r="BU1956" s="113"/>
      <c r="BV1956" s="113"/>
      <c r="BW1956" s="113"/>
      <c r="BX1956" s="113"/>
      <c r="BY1956" s="113"/>
      <c r="BZ1956" s="113"/>
      <c r="CA1956" s="67"/>
      <c r="CB1956" s="113"/>
      <c r="CC1956" s="69">
        <f>SUM(Table25[[#This Row],[Contract Amount FY00]:[Contract Amount FY50]])</f>
        <v>320582</v>
      </c>
      <c r="CD1956" s="114"/>
    </row>
    <row r="1957" spans="1:82" x14ac:dyDescent="0.25">
      <c r="A1957" s="122" t="s">
        <v>2028</v>
      </c>
      <c r="B1957" s="122" t="s">
        <v>705</v>
      </c>
      <c r="C1957" s="122" t="s">
        <v>404</v>
      </c>
      <c r="E1957" s="26" t="str">
        <f>IFERROR(IF(VLOOKUP(Table25[[#This Row],[Contract No.]],Table3[#All],3,FALSE)="","No","Yes"),"")</f>
        <v>Yes</v>
      </c>
      <c r="F1957" s="107" t="str">
        <f>IFERROR(VLOOKUP(Table25[[#This Row],[Contract No.]],Table3[#All],3,FALSE),"")</f>
        <v>NASPO</v>
      </c>
      <c r="G1957" s="107" t="str">
        <f>IFERROR(IF(Table25[[#This Row],[Cooperative Purchase
(Yes/No)]]="Yes","Yes",IF(VLOOKUP(Table25[[#This Row],[Contract No.]],Table3[#All],1,FALSE)=Table25[[#This Row],[Contract No.]],"Yes","No")),"No")</f>
        <v>Yes</v>
      </c>
      <c r="H1957" s="51">
        <f>IFERROR(VLOOKUP(Table25[[#This Row],[Contract No.]],Table3[#All],4,FALSE),"")</f>
        <v>43647</v>
      </c>
      <c r="I1957" s="28">
        <f>IFERROR(IF(AND(MONTH(Table25[[#This Row],[Contract Start Date]])&gt;6,MONTH(Table25[[#This Row],[Contract Start Date]])&lt;=12),YEAR(Table25[[#This Row],[Contract Start Date]])+1,YEAR(Table25[[#This Row],[Contract Start Date]])),"")</f>
        <v>2020</v>
      </c>
      <c r="J1957" s="108">
        <f>Table25[[#This Row],[FY Formula start]]</f>
        <v>2020</v>
      </c>
      <c r="K1957" s="59" t="str">
        <f>"FY"&amp;" "&amp;Table25[[#This Row],[Year Start]]</f>
        <v>FY 2020</v>
      </c>
      <c r="L1957" s="109">
        <f>IFERROR(VLOOKUP(Table25[[#This Row],[Contract No.]],Table3[#All],5,FALSE),"")</f>
        <v>47360</v>
      </c>
      <c r="M1957" s="110">
        <f>IFERROR(IF(Table25[[#This Row],[Contract End Date]]="99/99/9999","No End",IF(AND(MONTH(Table25[[#This Row],[Contract End Date]])&gt;6,MONTH(Table25[[#This Row],[Contract End Date]])&lt;=12),YEAR(Table25[[#This Row],[Contract End Date]])+1,YEAR(Table25[[#This Row],[Contract End Date]]))),"")</f>
        <v>2030</v>
      </c>
      <c r="N1957" s="111">
        <f>Table25[[#This Row],[FY Formula end]]</f>
        <v>2030</v>
      </c>
      <c r="O1957" s="112" t="str">
        <f>IF(Table25[[#This Row],[Year End]]="No End","No End","FY"&amp;" "&amp;Table25[[#This Row],[Year End]])</f>
        <v>FY 2030</v>
      </c>
      <c r="P1957" s="27"/>
      <c r="Q1957" s="104">
        <f>_xlfn.IFNA(IF($B1957="","",VLOOKUP($B1957,'SWC Towers'!$A:$Q,$Q$2,FALSE)),"")</f>
        <v>0.2</v>
      </c>
      <c r="R1957" s="106" t="str">
        <f>_xlfn.IFNA(IF($B1957="","",VLOOKUP($B1957,'SWC Towers'!$A:$Q,$R$2,FALSE)),"")</f>
        <v/>
      </c>
      <c r="S1957" s="106" t="str">
        <f>_xlfn.IFNA(IF($B1957="","",VLOOKUP($B1957,'SWC Towers'!$A:$Q,$S$2,FALSE)),"")</f>
        <v/>
      </c>
      <c r="T1957" s="106" t="str">
        <f>_xlfn.IFNA(IF($B1957="","",VLOOKUP($B1957,'SWC Towers'!$A:$Q,$T$2,FALSE)),"")</f>
        <v/>
      </c>
      <c r="U1957" s="104">
        <f>_xlfn.IFNA(IF($B1957="","",VLOOKUP($B1957,'SWC Towers'!$A:$Q,$U$2,FALSE)),"")</f>
        <v>0.4</v>
      </c>
      <c r="V1957" s="104" t="str">
        <f>_xlfn.IFNA(IF($B1957="","",VLOOKUP($B1957,'SWC Towers'!$A:$Q,$V$2,FALSE)),"")</f>
        <v/>
      </c>
      <c r="W1957" s="104">
        <f>_xlfn.IFNA(IF($B1957="","",VLOOKUP($B1957,'SWC Towers'!$A:$Q,$W$2,FALSE)),"")</f>
        <v>0.4</v>
      </c>
      <c r="X1957" s="104" t="str">
        <f>_xlfn.IFNA(IF($B1957="","",VLOOKUP($B1957,'SWC Towers'!$A:$Q,$X$2,FALSE)),"")</f>
        <v/>
      </c>
      <c r="Y1957" s="104" t="str">
        <f>_xlfn.IFNA(IF($B1957="","",VLOOKUP($B1957,'SWC Towers'!$A:$Q,$Y$2,FALSE)),"")</f>
        <v/>
      </c>
      <c r="Z1957" s="104" t="str">
        <f>_xlfn.IFNA(IF($B1957="","",VLOOKUP($B1957,'SWC Towers'!$A:$Q,$Z$2,FALSE)),"")</f>
        <v/>
      </c>
      <c r="AA1957" s="104" t="str">
        <f>_xlfn.IFNA(IF($B1957="","",VLOOKUP($B1957,'SWC Towers'!$A:$Q,$AA$2,FALSE)),"")</f>
        <v/>
      </c>
      <c r="AB1957" s="106" t="str">
        <f>_xlfn.IFNA(IF($B1957="","",VLOOKUP($B1957,'SWC Towers'!$A:$Q,$AB$2,FALSE)),"")</f>
        <v/>
      </c>
      <c r="AC1957" s="20">
        <f>SUM(Table25[[#This Row],[IT Tower: Application]:[Other/Non-IT ]])</f>
        <v>1</v>
      </c>
      <c r="AD1957" s="67"/>
      <c r="AE1957" s="67"/>
      <c r="AF1957" s="67"/>
      <c r="AG1957" s="67"/>
      <c r="AH1957" s="67"/>
      <c r="AI1957" s="67"/>
      <c r="AJ1957" s="67"/>
      <c r="AK1957" s="67"/>
      <c r="AL1957" s="67"/>
      <c r="AM1957" s="67"/>
      <c r="AN1957" s="67"/>
      <c r="AO1957" s="67"/>
      <c r="AP1957" s="67"/>
      <c r="AQ1957" s="67"/>
      <c r="AR1957" s="67"/>
      <c r="AS1957" s="67"/>
      <c r="AT1957" s="67"/>
      <c r="AU1957" s="67"/>
      <c r="AV1957" s="67"/>
      <c r="AW1957" s="67"/>
      <c r="AX1957" s="67">
        <v>382</v>
      </c>
      <c r="AY1957" s="67">
        <v>0</v>
      </c>
      <c r="AZ1957" s="67"/>
      <c r="BA1957" s="67">
        <v>63</v>
      </c>
      <c r="BB1957" s="113">
        <v>0</v>
      </c>
      <c r="BC1957" s="113"/>
      <c r="BD1957" s="113"/>
      <c r="BE1957" s="113"/>
      <c r="BF1957" s="113"/>
      <c r="BG1957" s="113"/>
      <c r="BH1957" s="113"/>
      <c r="BI1957" s="113"/>
      <c r="BJ1957" s="113"/>
      <c r="BK1957" s="113"/>
      <c r="BL1957" s="113"/>
      <c r="BM1957" s="113"/>
      <c r="BN1957" s="113"/>
      <c r="BO1957" s="113"/>
      <c r="BP1957" s="113"/>
      <c r="BQ1957" s="113"/>
      <c r="BR1957" s="113"/>
      <c r="BS1957" s="113"/>
      <c r="BT1957" s="113"/>
      <c r="BU1957" s="113"/>
      <c r="BV1957" s="113"/>
      <c r="BW1957" s="113"/>
      <c r="BX1957" s="113"/>
      <c r="BY1957" s="113"/>
      <c r="BZ1957" s="113"/>
      <c r="CA1957" s="67"/>
      <c r="CB1957" s="113"/>
      <c r="CC1957" s="69">
        <f>SUM(Table25[[#This Row],[Contract Amount FY00]:[Contract Amount FY50]])</f>
        <v>445</v>
      </c>
      <c r="CD1957" s="114"/>
    </row>
    <row r="1958" spans="1:82" x14ac:dyDescent="0.25">
      <c r="A1958" s="122" t="s">
        <v>2028</v>
      </c>
      <c r="B1958" s="122" t="s">
        <v>705</v>
      </c>
      <c r="C1958" s="122" t="s">
        <v>1777</v>
      </c>
      <c r="E1958" s="26" t="str">
        <f>IFERROR(IF(VLOOKUP(Table25[[#This Row],[Contract No.]],Table3[#All],3,FALSE)="","No","Yes"),"")</f>
        <v>Yes</v>
      </c>
      <c r="F1958" s="107" t="str">
        <f>IFERROR(VLOOKUP(Table25[[#This Row],[Contract No.]],Table3[#All],3,FALSE),"")</f>
        <v>NASPO</v>
      </c>
      <c r="G1958" s="107" t="str">
        <f>IFERROR(IF(Table25[[#This Row],[Cooperative Purchase
(Yes/No)]]="Yes","Yes",IF(VLOOKUP(Table25[[#This Row],[Contract No.]],Table3[#All],1,FALSE)=Table25[[#This Row],[Contract No.]],"Yes","No")),"No")</f>
        <v>Yes</v>
      </c>
      <c r="H1958" s="51">
        <f>IFERROR(VLOOKUP(Table25[[#This Row],[Contract No.]],Table3[#All],4,FALSE),"")</f>
        <v>43647</v>
      </c>
      <c r="I1958" s="28">
        <f>IFERROR(IF(AND(MONTH(Table25[[#This Row],[Contract Start Date]])&gt;6,MONTH(Table25[[#This Row],[Contract Start Date]])&lt;=12),YEAR(Table25[[#This Row],[Contract Start Date]])+1,YEAR(Table25[[#This Row],[Contract Start Date]])),"")</f>
        <v>2020</v>
      </c>
      <c r="J1958" s="108">
        <f>Table25[[#This Row],[FY Formula start]]</f>
        <v>2020</v>
      </c>
      <c r="K1958" s="59" t="str">
        <f>"FY"&amp;" "&amp;Table25[[#This Row],[Year Start]]</f>
        <v>FY 2020</v>
      </c>
      <c r="L1958" s="109">
        <f>IFERROR(VLOOKUP(Table25[[#This Row],[Contract No.]],Table3[#All],5,FALSE),"")</f>
        <v>47360</v>
      </c>
      <c r="M1958" s="110">
        <f>IFERROR(IF(Table25[[#This Row],[Contract End Date]]="99/99/9999","No End",IF(AND(MONTH(Table25[[#This Row],[Contract End Date]])&gt;6,MONTH(Table25[[#This Row],[Contract End Date]])&lt;=12),YEAR(Table25[[#This Row],[Contract End Date]])+1,YEAR(Table25[[#This Row],[Contract End Date]]))),"")</f>
        <v>2030</v>
      </c>
      <c r="N1958" s="111">
        <f>Table25[[#This Row],[FY Formula end]]</f>
        <v>2030</v>
      </c>
      <c r="O1958" s="112" t="str">
        <f>IF(Table25[[#This Row],[Year End]]="No End","No End","FY"&amp;" "&amp;Table25[[#This Row],[Year End]])</f>
        <v>FY 2030</v>
      </c>
      <c r="P1958" s="27"/>
      <c r="Q1958" s="104">
        <f>_xlfn.IFNA(IF($B1958="","",VLOOKUP($B1958,'SWC Towers'!$A:$Q,$Q$2,FALSE)),"")</f>
        <v>0.2</v>
      </c>
      <c r="R1958" s="106" t="str">
        <f>_xlfn.IFNA(IF($B1958="","",VLOOKUP($B1958,'SWC Towers'!$A:$Q,$R$2,FALSE)),"")</f>
        <v/>
      </c>
      <c r="S1958" s="106" t="str">
        <f>_xlfn.IFNA(IF($B1958="","",VLOOKUP($B1958,'SWC Towers'!$A:$Q,$S$2,FALSE)),"")</f>
        <v/>
      </c>
      <c r="T1958" s="106" t="str">
        <f>_xlfn.IFNA(IF($B1958="","",VLOOKUP($B1958,'SWC Towers'!$A:$Q,$T$2,FALSE)),"")</f>
        <v/>
      </c>
      <c r="U1958" s="104">
        <f>_xlfn.IFNA(IF($B1958="","",VLOOKUP($B1958,'SWC Towers'!$A:$Q,$U$2,FALSE)),"")</f>
        <v>0.4</v>
      </c>
      <c r="V1958" s="104" t="str">
        <f>_xlfn.IFNA(IF($B1958="","",VLOOKUP($B1958,'SWC Towers'!$A:$Q,$V$2,FALSE)),"")</f>
        <v/>
      </c>
      <c r="W1958" s="104">
        <f>_xlfn.IFNA(IF($B1958="","",VLOOKUP($B1958,'SWC Towers'!$A:$Q,$W$2,FALSE)),"")</f>
        <v>0.4</v>
      </c>
      <c r="X1958" s="104" t="str">
        <f>_xlfn.IFNA(IF($B1958="","",VLOOKUP($B1958,'SWC Towers'!$A:$Q,$X$2,FALSE)),"")</f>
        <v/>
      </c>
      <c r="Y1958" s="104" t="str">
        <f>_xlfn.IFNA(IF($B1958="","",VLOOKUP($B1958,'SWC Towers'!$A:$Q,$Y$2,FALSE)),"")</f>
        <v/>
      </c>
      <c r="Z1958" s="104" t="str">
        <f>_xlfn.IFNA(IF($B1958="","",VLOOKUP($B1958,'SWC Towers'!$A:$Q,$Z$2,FALSE)),"")</f>
        <v/>
      </c>
      <c r="AA1958" s="104" t="str">
        <f>_xlfn.IFNA(IF($B1958="","",VLOOKUP($B1958,'SWC Towers'!$A:$Q,$AA$2,FALSE)),"")</f>
        <v/>
      </c>
      <c r="AB1958" s="106" t="str">
        <f>_xlfn.IFNA(IF($B1958="","",VLOOKUP($B1958,'SWC Towers'!$A:$Q,$AB$2,FALSE)),"")</f>
        <v/>
      </c>
      <c r="AC1958" s="20">
        <f>SUM(Table25[[#This Row],[IT Tower: Application]:[Other/Non-IT ]])</f>
        <v>1</v>
      </c>
      <c r="AD1958" s="67"/>
      <c r="AE1958" s="67"/>
      <c r="AF1958" s="67"/>
      <c r="AG1958" s="67"/>
      <c r="AH1958" s="67"/>
      <c r="AI1958" s="67"/>
      <c r="AJ1958" s="67"/>
      <c r="AK1958" s="67"/>
      <c r="AL1958" s="67"/>
      <c r="AM1958" s="67"/>
      <c r="AN1958" s="67"/>
      <c r="AO1958" s="67"/>
      <c r="AP1958" s="67"/>
      <c r="AQ1958" s="67"/>
      <c r="AR1958" s="67"/>
      <c r="AS1958" s="67"/>
      <c r="AT1958" s="67"/>
      <c r="AU1958" s="67"/>
      <c r="AV1958" s="67"/>
      <c r="AW1958" s="67"/>
      <c r="AX1958" s="67">
        <v>0</v>
      </c>
      <c r="AY1958" s="67">
        <v>412089</v>
      </c>
      <c r="AZ1958" s="67">
        <v>468096</v>
      </c>
      <c r="BA1958" s="67">
        <v>405022</v>
      </c>
      <c r="BB1958" s="113">
        <v>423988</v>
      </c>
      <c r="BC1958" s="113">
        <v>349700</v>
      </c>
      <c r="BD1958" s="113"/>
      <c r="BE1958" s="113"/>
      <c r="BF1958" s="113"/>
      <c r="BG1958" s="113"/>
      <c r="BH1958" s="113"/>
      <c r="BI1958" s="113"/>
      <c r="BJ1958" s="113"/>
      <c r="BK1958" s="113"/>
      <c r="BL1958" s="113"/>
      <c r="BM1958" s="113"/>
      <c r="BN1958" s="113"/>
      <c r="BO1958" s="113"/>
      <c r="BP1958" s="113"/>
      <c r="BQ1958" s="113"/>
      <c r="BR1958" s="113"/>
      <c r="BS1958" s="113"/>
      <c r="BT1958" s="113"/>
      <c r="BU1958" s="113"/>
      <c r="BV1958" s="113"/>
      <c r="BW1958" s="113"/>
      <c r="BX1958" s="113"/>
      <c r="BY1958" s="113"/>
      <c r="BZ1958" s="113"/>
      <c r="CA1958" s="67"/>
      <c r="CB1958" s="113"/>
      <c r="CC1958" s="69">
        <f>SUM(Table25[[#This Row],[Contract Amount FY00]:[Contract Amount FY50]])</f>
        <v>2058895</v>
      </c>
      <c r="CD1958" s="114"/>
    </row>
    <row r="1959" spans="1:82" x14ac:dyDescent="0.25">
      <c r="A1959" s="122" t="s">
        <v>2028</v>
      </c>
      <c r="B1959" s="122" t="s">
        <v>278</v>
      </c>
      <c r="C1959" s="122" t="s">
        <v>3188</v>
      </c>
      <c r="E1959" s="26" t="str">
        <f>IFERROR(IF(VLOOKUP(Table25[[#This Row],[Contract No.]],Table3[#All],3,FALSE)="","No","Yes"),"")</f>
        <v>Yes</v>
      </c>
      <c r="F1959" s="107" t="str">
        <f>IFERROR(VLOOKUP(Table25[[#This Row],[Contract No.]],Table3[#All],3,FALSE),"")</f>
        <v>NASPO</v>
      </c>
      <c r="G1959" s="107" t="str">
        <f>IFERROR(IF(Table25[[#This Row],[Cooperative Purchase
(Yes/No)]]="Yes","Yes",IF(VLOOKUP(Table25[[#This Row],[Contract No.]],Table3[#All],1,FALSE)=Table25[[#This Row],[Contract No.]],"Yes","No")),"No")</f>
        <v>Yes</v>
      </c>
      <c r="H1959" s="51">
        <f>IFERROR(VLOOKUP(Table25[[#This Row],[Contract No.]],Table3[#All],4,FALSE),"")</f>
        <v>42917</v>
      </c>
      <c r="I1959" s="28">
        <f>IFERROR(IF(AND(MONTH(Table25[[#This Row],[Contract Start Date]])&gt;6,MONTH(Table25[[#This Row],[Contract Start Date]])&lt;=12),YEAR(Table25[[#This Row],[Contract Start Date]])+1,YEAR(Table25[[#This Row],[Contract Start Date]])),"")</f>
        <v>2018</v>
      </c>
      <c r="J1959" s="108">
        <f>Table25[[#This Row],[FY Formula start]]</f>
        <v>2018</v>
      </c>
      <c r="K1959" s="59" t="str">
        <f>"FY"&amp;" "&amp;Table25[[#This Row],[Year Start]]</f>
        <v>FY 2018</v>
      </c>
      <c r="L1959" s="109">
        <f>IFERROR(VLOOKUP(Table25[[#This Row],[Contract No.]],Table3[#All],5,FALSE),"")</f>
        <v>46280</v>
      </c>
      <c r="M1959" s="110">
        <f>IFERROR(IF(Table25[[#This Row],[Contract End Date]]="99/99/9999","No End",IF(AND(MONTH(Table25[[#This Row],[Contract End Date]])&gt;6,MONTH(Table25[[#This Row],[Contract End Date]])&lt;=12),YEAR(Table25[[#This Row],[Contract End Date]])+1,YEAR(Table25[[#This Row],[Contract End Date]]))),"")</f>
        <v>2027</v>
      </c>
      <c r="N1959" s="111">
        <f>Table25[[#This Row],[FY Formula end]]</f>
        <v>2027</v>
      </c>
      <c r="O1959" s="112" t="str">
        <f>IF(Table25[[#This Row],[Year End]]="No End","No End","FY"&amp;" "&amp;Table25[[#This Row],[Year End]])</f>
        <v>FY 2027</v>
      </c>
      <c r="P1959" s="27"/>
      <c r="Q1959" s="104">
        <f>_xlfn.IFNA(IF($B1959="","",VLOOKUP($B1959,'SWC Towers'!$A:$Q,$Q$2,FALSE)),"")</f>
        <v>0.4</v>
      </c>
      <c r="R1959" s="106" t="str">
        <f>_xlfn.IFNA(IF($B1959="","",VLOOKUP($B1959,'SWC Towers'!$A:$Q,$R$2,FALSE)),"")</f>
        <v/>
      </c>
      <c r="S1959" s="106" t="str">
        <f>_xlfn.IFNA(IF($B1959="","",VLOOKUP($B1959,'SWC Towers'!$A:$Q,$S$2,FALSE)),"")</f>
        <v/>
      </c>
      <c r="T1959" s="106">
        <f>_xlfn.IFNA(IF($B1959="","",VLOOKUP($B1959,'SWC Towers'!$A:$Q,$T$2,FALSE)),"")</f>
        <v>0.05</v>
      </c>
      <c r="U1959" s="104" t="str">
        <f>_xlfn.IFNA(IF($B1959="","",VLOOKUP($B1959,'SWC Towers'!$A:$Q,$U$2,FALSE)),"")</f>
        <v/>
      </c>
      <c r="V1959" s="104" t="str">
        <f>_xlfn.IFNA(IF($B1959="","",VLOOKUP($B1959,'SWC Towers'!$A:$Q,$V$2,FALSE)),"")</f>
        <v/>
      </c>
      <c r="W1959" s="104">
        <f>_xlfn.IFNA(IF($B1959="","",VLOOKUP($B1959,'SWC Towers'!$A:$Q,$W$2,FALSE)),"")</f>
        <v>0.1</v>
      </c>
      <c r="X1959" s="104" t="str">
        <f>_xlfn.IFNA(IF($B1959="","",VLOOKUP($B1959,'SWC Towers'!$A:$Q,$X$2,FALSE)),"")</f>
        <v/>
      </c>
      <c r="Y1959" s="104">
        <f>_xlfn.IFNA(IF($B1959="","",VLOOKUP($B1959,'SWC Towers'!$A:$Q,$Y$2,FALSE)),"")</f>
        <v>0.05</v>
      </c>
      <c r="Z1959" s="104" t="str">
        <f>_xlfn.IFNA(IF($B1959="","",VLOOKUP($B1959,'SWC Towers'!$A:$Q,$Z$2,FALSE)),"")</f>
        <v/>
      </c>
      <c r="AA1959" s="104">
        <f>_xlfn.IFNA(IF($B1959="","",VLOOKUP($B1959,'SWC Towers'!$A:$Q,$AA$2,FALSE)),"")</f>
        <v>0.4</v>
      </c>
      <c r="AB1959" s="106" t="str">
        <f>_xlfn.IFNA(IF($B1959="","",VLOOKUP($B1959,'SWC Towers'!$A:$Q,$AB$2,FALSE)),"")</f>
        <v/>
      </c>
      <c r="AC1959" s="20">
        <f>SUM(Table25[[#This Row],[IT Tower: Application]:[Other/Non-IT ]])</f>
        <v>1</v>
      </c>
      <c r="AD1959" s="67"/>
      <c r="AE1959" s="67"/>
      <c r="AF1959" s="67"/>
      <c r="AG1959" s="67"/>
      <c r="AH1959" s="67"/>
      <c r="AI1959" s="67"/>
      <c r="AJ1959" s="67"/>
      <c r="AK1959" s="67"/>
      <c r="AL1959" s="67"/>
      <c r="AM1959" s="67"/>
      <c r="AN1959" s="67"/>
      <c r="AO1959" s="67"/>
      <c r="AP1959" s="67"/>
      <c r="AQ1959" s="67"/>
      <c r="AR1959" s="67"/>
      <c r="AS1959" s="67"/>
      <c r="AT1959" s="67"/>
      <c r="AU1959" s="67"/>
      <c r="AV1959" s="67"/>
      <c r="AW1959" s="67"/>
      <c r="AX1959" s="67">
        <v>3006</v>
      </c>
      <c r="AY1959" s="67">
        <v>6013</v>
      </c>
      <c r="AZ1959" s="67">
        <v>6013</v>
      </c>
      <c r="BA1959" s="67">
        <v>11928</v>
      </c>
      <c r="BB1959" s="113">
        <v>19188</v>
      </c>
      <c r="BC1959" s="113">
        <v>111260</v>
      </c>
      <c r="BD1959" s="113"/>
      <c r="BE1959" s="113"/>
      <c r="BF1959" s="113"/>
      <c r="BG1959" s="113"/>
      <c r="BH1959" s="113"/>
      <c r="BI1959" s="113"/>
      <c r="BJ1959" s="113"/>
      <c r="BK1959" s="113"/>
      <c r="BL1959" s="113"/>
      <c r="BM1959" s="113"/>
      <c r="BN1959" s="113"/>
      <c r="BO1959" s="113"/>
      <c r="BP1959" s="113"/>
      <c r="BQ1959" s="113"/>
      <c r="BR1959" s="113"/>
      <c r="BS1959" s="113"/>
      <c r="BT1959" s="113"/>
      <c r="BU1959" s="113"/>
      <c r="BV1959" s="113"/>
      <c r="BW1959" s="113"/>
      <c r="BX1959" s="113"/>
      <c r="BY1959" s="113"/>
      <c r="BZ1959" s="113"/>
      <c r="CA1959" s="67"/>
      <c r="CB1959" s="113"/>
      <c r="CC1959" s="69">
        <f>SUM(Table25[[#This Row],[Contract Amount FY00]:[Contract Amount FY50]])</f>
        <v>157408</v>
      </c>
      <c r="CD1959" s="114"/>
    </row>
    <row r="1960" spans="1:82" x14ac:dyDescent="0.25">
      <c r="A1960" s="122" t="s">
        <v>2028</v>
      </c>
      <c r="B1960" s="122" t="s">
        <v>278</v>
      </c>
      <c r="C1960" s="122" t="s">
        <v>1804</v>
      </c>
      <c r="E1960" s="26" t="str">
        <f>IFERROR(IF(VLOOKUP(Table25[[#This Row],[Contract No.]],Table3[#All],3,FALSE)="","No","Yes"),"")</f>
        <v>Yes</v>
      </c>
      <c r="F1960" s="107" t="str">
        <f>IFERROR(VLOOKUP(Table25[[#This Row],[Contract No.]],Table3[#All],3,FALSE),"")</f>
        <v>NASPO</v>
      </c>
      <c r="G1960" s="107" t="str">
        <f>IFERROR(IF(Table25[[#This Row],[Cooperative Purchase
(Yes/No)]]="Yes","Yes",IF(VLOOKUP(Table25[[#This Row],[Contract No.]],Table3[#All],1,FALSE)=Table25[[#This Row],[Contract No.]],"Yes","No")),"No")</f>
        <v>Yes</v>
      </c>
      <c r="H1960" s="51">
        <f>IFERROR(VLOOKUP(Table25[[#This Row],[Contract No.]],Table3[#All],4,FALSE),"")</f>
        <v>42917</v>
      </c>
      <c r="I1960" s="28">
        <f>IFERROR(IF(AND(MONTH(Table25[[#This Row],[Contract Start Date]])&gt;6,MONTH(Table25[[#This Row],[Contract Start Date]])&lt;=12),YEAR(Table25[[#This Row],[Contract Start Date]])+1,YEAR(Table25[[#This Row],[Contract Start Date]])),"")</f>
        <v>2018</v>
      </c>
      <c r="J1960" s="108">
        <f>Table25[[#This Row],[FY Formula start]]</f>
        <v>2018</v>
      </c>
      <c r="K1960" s="59" t="str">
        <f>"FY"&amp;" "&amp;Table25[[#This Row],[Year Start]]</f>
        <v>FY 2018</v>
      </c>
      <c r="L1960" s="109">
        <f>IFERROR(VLOOKUP(Table25[[#This Row],[Contract No.]],Table3[#All],5,FALSE),"")</f>
        <v>46280</v>
      </c>
      <c r="M1960" s="110">
        <f>IFERROR(IF(Table25[[#This Row],[Contract End Date]]="99/99/9999","No End",IF(AND(MONTH(Table25[[#This Row],[Contract End Date]])&gt;6,MONTH(Table25[[#This Row],[Contract End Date]])&lt;=12),YEAR(Table25[[#This Row],[Contract End Date]])+1,YEAR(Table25[[#This Row],[Contract End Date]]))),"")</f>
        <v>2027</v>
      </c>
      <c r="N1960" s="111">
        <f>Table25[[#This Row],[FY Formula end]]</f>
        <v>2027</v>
      </c>
      <c r="O1960" s="112" t="str">
        <f>IF(Table25[[#This Row],[Year End]]="No End","No End","FY"&amp;" "&amp;Table25[[#This Row],[Year End]])</f>
        <v>FY 2027</v>
      </c>
      <c r="P1960" s="27"/>
      <c r="Q1960" s="104">
        <f>_xlfn.IFNA(IF($B1960="","",VLOOKUP($B1960,'SWC Towers'!$A:$Q,$Q$2,FALSE)),"")</f>
        <v>0.4</v>
      </c>
      <c r="R1960" s="106" t="str">
        <f>_xlfn.IFNA(IF($B1960="","",VLOOKUP($B1960,'SWC Towers'!$A:$Q,$R$2,FALSE)),"")</f>
        <v/>
      </c>
      <c r="S1960" s="106" t="str">
        <f>_xlfn.IFNA(IF($B1960="","",VLOOKUP($B1960,'SWC Towers'!$A:$Q,$S$2,FALSE)),"")</f>
        <v/>
      </c>
      <c r="T1960" s="106">
        <f>_xlfn.IFNA(IF($B1960="","",VLOOKUP($B1960,'SWC Towers'!$A:$Q,$T$2,FALSE)),"")</f>
        <v>0.05</v>
      </c>
      <c r="U1960" s="104" t="str">
        <f>_xlfn.IFNA(IF($B1960="","",VLOOKUP($B1960,'SWC Towers'!$A:$Q,$U$2,FALSE)),"")</f>
        <v/>
      </c>
      <c r="V1960" s="104" t="str">
        <f>_xlfn.IFNA(IF($B1960="","",VLOOKUP($B1960,'SWC Towers'!$A:$Q,$V$2,FALSE)),"")</f>
        <v/>
      </c>
      <c r="W1960" s="104">
        <f>_xlfn.IFNA(IF($B1960="","",VLOOKUP($B1960,'SWC Towers'!$A:$Q,$W$2,FALSE)),"")</f>
        <v>0.1</v>
      </c>
      <c r="X1960" s="104" t="str">
        <f>_xlfn.IFNA(IF($B1960="","",VLOOKUP($B1960,'SWC Towers'!$A:$Q,$X$2,FALSE)),"")</f>
        <v/>
      </c>
      <c r="Y1960" s="104">
        <f>_xlfn.IFNA(IF($B1960="","",VLOOKUP($B1960,'SWC Towers'!$A:$Q,$Y$2,FALSE)),"")</f>
        <v>0.05</v>
      </c>
      <c r="Z1960" s="104" t="str">
        <f>_xlfn.IFNA(IF($B1960="","",VLOOKUP($B1960,'SWC Towers'!$A:$Q,$Z$2,FALSE)),"")</f>
        <v/>
      </c>
      <c r="AA1960" s="104">
        <f>_xlfn.IFNA(IF($B1960="","",VLOOKUP($B1960,'SWC Towers'!$A:$Q,$AA$2,FALSE)),"")</f>
        <v>0.4</v>
      </c>
      <c r="AB1960" s="106" t="str">
        <f>_xlfn.IFNA(IF($B1960="","",VLOOKUP($B1960,'SWC Towers'!$A:$Q,$AB$2,FALSE)),"")</f>
        <v/>
      </c>
      <c r="AC1960" s="20">
        <f>SUM(Table25[[#This Row],[IT Tower: Application]:[Other/Non-IT ]])</f>
        <v>1</v>
      </c>
      <c r="AD1960" s="67"/>
      <c r="AE1960" s="67"/>
      <c r="AF1960" s="67"/>
      <c r="AG1960" s="67"/>
      <c r="AH1960" s="67"/>
      <c r="AI1960" s="67"/>
      <c r="AJ1960" s="67"/>
      <c r="AK1960" s="67"/>
      <c r="AL1960" s="67"/>
      <c r="AM1960" s="67"/>
      <c r="AN1960" s="67"/>
      <c r="AO1960" s="67"/>
      <c r="AP1960" s="67"/>
      <c r="AQ1960" s="67"/>
      <c r="AR1960" s="67"/>
      <c r="AS1960" s="67"/>
      <c r="AT1960" s="67"/>
      <c r="AU1960" s="67"/>
      <c r="AV1960" s="67"/>
      <c r="AW1960" s="67"/>
      <c r="AX1960" s="67"/>
      <c r="AY1960" s="67"/>
      <c r="AZ1960" s="67">
        <v>0</v>
      </c>
      <c r="BA1960" s="67">
        <v>878</v>
      </c>
      <c r="BB1960" s="113">
        <v>848</v>
      </c>
      <c r="BC1960" s="113">
        <v>213</v>
      </c>
      <c r="BD1960" s="113"/>
      <c r="BE1960" s="113"/>
      <c r="BF1960" s="113"/>
      <c r="BG1960" s="113"/>
      <c r="BH1960" s="113"/>
      <c r="BI1960" s="113"/>
      <c r="BJ1960" s="113"/>
      <c r="BK1960" s="113"/>
      <c r="BL1960" s="113"/>
      <c r="BM1960" s="113"/>
      <c r="BN1960" s="113"/>
      <c r="BO1960" s="113"/>
      <c r="BP1960" s="113"/>
      <c r="BQ1960" s="113"/>
      <c r="BR1960" s="113"/>
      <c r="BS1960" s="113"/>
      <c r="BT1960" s="113"/>
      <c r="BU1960" s="113"/>
      <c r="BV1960" s="113"/>
      <c r="BW1960" s="113"/>
      <c r="BX1960" s="113"/>
      <c r="BY1960" s="113"/>
      <c r="BZ1960" s="113"/>
      <c r="CA1960" s="67"/>
      <c r="CB1960" s="113"/>
      <c r="CC1960" s="69">
        <f>SUM(Table25[[#This Row],[Contract Amount FY00]:[Contract Amount FY50]])</f>
        <v>1939</v>
      </c>
      <c r="CD1960" s="114"/>
    </row>
    <row r="1961" spans="1:82" x14ac:dyDescent="0.25">
      <c r="A1961" s="122" t="s">
        <v>2028</v>
      </c>
      <c r="B1961" s="122" t="s">
        <v>278</v>
      </c>
      <c r="C1961" s="122" t="s">
        <v>441</v>
      </c>
      <c r="E1961" s="26" t="str">
        <f>IFERROR(IF(VLOOKUP(Table25[[#This Row],[Contract No.]],Table3[#All],3,FALSE)="","No","Yes"),"")</f>
        <v>Yes</v>
      </c>
      <c r="F1961" s="107" t="str">
        <f>IFERROR(VLOOKUP(Table25[[#This Row],[Contract No.]],Table3[#All],3,FALSE),"")</f>
        <v>NASPO</v>
      </c>
      <c r="G1961" s="107" t="str">
        <f>IFERROR(IF(Table25[[#This Row],[Cooperative Purchase
(Yes/No)]]="Yes","Yes",IF(VLOOKUP(Table25[[#This Row],[Contract No.]],Table3[#All],1,FALSE)=Table25[[#This Row],[Contract No.]],"Yes","No")),"No")</f>
        <v>Yes</v>
      </c>
      <c r="H1961" s="51">
        <f>IFERROR(VLOOKUP(Table25[[#This Row],[Contract No.]],Table3[#All],4,FALSE),"")</f>
        <v>42917</v>
      </c>
      <c r="I1961" s="28">
        <f>IFERROR(IF(AND(MONTH(Table25[[#This Row],[Contract Start Date]])&gt;6,MONTH(Table25[[#This Row],[Contract Start Date]])&lt;=12),YEAR(Table25[[#This Row],[Contract Start Date]])+1,YEAR(Table25[[#This Row],[Contract Start Date]])),"")</f>
        <v>2018</v>
      </c>
      <c r="J1961" s="108">
        <f>Table25[[#This Row],[FY Formula start]]</f>
        <v>2018</v>
      </c>
      <c r="K1961" s="59" t="str">
        <f>"FY"&amp;" "&amp;Table25[[#This Row],[Year Start]]</f>
        <v>FY 2018</v>
      </c>
      <c r="L1961" s="109">
        <f>IFERROR(VLOOKUP(Table25[[#This Row],[Contract No.]],Table3[#All],5,FALSE),"")</f>
        <v>46280</v>
      </c>
      <c r="M1961" s="110">
        <f>IFERROR(IF(Table25[[#This Row],[Contract End Date]]="99/99/9999","No End",IF(AND(MONTH(Table25[[#This Row],[Contract End Date]])&gt;6,MONTH(Table25[[#This Row],[Contract End Date]])&lt;=12),YEAR(Table25[[#This Row],[Contract End Date]])+1,YEAR(Table25[[#This Row],[Contract End Date]]))),"")</f>
        <v>2027</v>
      </c>
      <c r="N1961" s="111">
        <f>Table25[[#This Row],[FY Formula end]]</f>
        <v>2027</v>
      </c>
      <c r="O1961" s="112" t="str">
        <f>IF(Table25[[#This Row],[Year End]]="No End","No End","FY"&amp;" "&amp;Table25[[#This Row],[Year End]])</f>
        <v>FY 2027</v>
      </c>
      <c r="P1961" s="27"/>
      <c r="Q1961" s="104">
        <f>_xlfn.IFNA(IF($B1961="","",VLOOKUP($B1961,'SWC Towers'!$A:$Q,$Q$2,FALSE)),"")</f>
        <v>0.4</v>
      </c>
      <c r="R1961" s="106" t="str">
        <f>_xlfn.IFNA(IF($B1961="","",VLOOKUP($B1961,'SWC Towers'!$A:$Q,$R$2,FALSE)),"")</f>
        <v/>
      </c>
      <c r="S1961" s="106" t="str">
        <f>_xlfn.IFNA(IF($B1961="","",VLOOKUP($B1961,'SWC Towers'!$A:$Q,$S$2,FALSE)),"")</f>
        <v/>
      </c>
      <c r="T1961" s="106">
        <f>_xlfn.IFNA(IF($B1961="","",VLOOKUP($B1961,'SWC Towers'!$A:$Q,$T$2,FALSE)),"")</f>
        <v>0.05</v>
      </c>
      <c r="U1961" s="104" t="str">
        <f>_xlfn.IFNA(IF($B1961="","",VLOOKUP($B1961,'SWC Towers'!$A:$Q,$U$2,FALSE)),"")</f>
        <v/>
      </c>
      <c r="V1961" s="104" t="str">
        <f>_xlfn.IFNA(IF($B1961="","",VLOOKUP($B1961,'SWC Towers'!$A:$Q,$V$2,FALSE)),"")</f>
        <v/>
      </c>
      <c r="W1961" s="104">
        <f>_xlfn.IFNA(IF($B1961="","",VLOOKUP($B1961,'SWC Towers'!$A:$Q,$W$2,FALSE)),"")</f>
        <v>0.1</v>
      </c>
      <c r="X1961" s="104" t="str">
        <f>_xlfn.IFNA(IF($B1961="","",VLOOKUP($B1961,'SWC Towers'!$A:$Q,$X$2,FALSE)),"")</f>
        <v/>
      </c>
      <c r="Y1961" s="104">
        <f>_xlfn.IFNA(IF($B1961="","",VLOOKUP($B1961,'SWC Towers'!$A:$Q,$Y$2,FALSE)),"")</f>
        <v>0.05</v>
      </c>
      <c r="Z1961" s="104" t="str">
        <f>_xlfn.IFNA(IF($B1961="","",VLOOKUP($B1961,'SWC Towers'!$A:$Q,$Z$2,FALSE)),"")</f>
        <v/>
      </c>
      <c r="AA1961" s="104">
        <f>_xlfn.IFNA(IF($B1961="","",VLOOKUP($B1961,'SWC Towers'!$A:$Q,$AA$2,FALSE)),"")</f>
        <v>0.4</v>
      </c>
      <c r="AB1961" s="106" t="str">
        <f>_xlfn.IFNA(IF($B1961="","",VLOOKUP($B1961,'SWC Towers'!$A:$Q,$AB$2,FALSE)),"")</f>
        <v/>
      </c>
      <c r="AC1961" s="20">
        <f>SUM(Table25[[#This Row],[IT Tower: Application]:[Other/Non-IT ]])</f>
        <v>1</v>
      </c>
      <c r="AD1961" s="67"/>
      <c r="AE1961" s="67"/>
      <c r="AF1961" s="67"/>
      <c r="AG1961" s="67"/>
      <c r="AH1961" s="67"/>
      <c r="AI1961" s="67"/>
      <c r="AJ1961" s="67"/>
      <c r="AK1961" s="67"/>
      <c r="AL1961" s="67"/>
      <c r="AM1961" s="67"/>
      <c r="AN1961" s="67"/>
      <c r="AO1961" s="67"/>
      <c r="AP1961" s="67"/>
      <c r="AQ1961" s="67"/>
      <c r="AR1961" s="67"/>
      <c r="AS1961" s="67"/>
      <c r="AT1961" s="67"/>
      <c r="AU1961" s="67"/>
      <c r="AV1961" s="67"/>
      <c r="AW1961" s="67"/>
      <c r="AX1961" s="67"/>
      <c r="AY1961" s="67"/>
      <c r="AZ1961" s="67"/>
      <c r="BA1961" s="67"/>
      <c r="BB1961" s="113"/>
      <c r="BC1961" s="113">
        <v>10000</v>
      </c>
      <c r="BD1961" s="113"/>
      <c r="BE1961" s="113"/>
      <c r="BF1961" s="113"/>
      <c r="BG1961" s="113"/>
      <c r="BH1961" s="113"/>
      <c r="BI1961" s="113"/>
      <c r="BJ1961" s="113"/>
      <c r="BK1961" s="113"/>
      <c r="BL1961" s="113"/>
      <c r="BM1961" s="113"/>
      <c r="BN1961" s="113"/>
      <c r="BO1961" s="113"/>
      <c r="BP1961" s="113"/>
      <c r="BQ1961" s="113"/>
      <c r="BR1961" s="113"/>
      <c r="BS1961" s="113"/>
      <c r="BT1961" s="113"/>
      <c r="BU1961" s="113"/>
      <c r="BV1961" s="113"/>
      <c r="BW1961" s="113"/>
      <c r="BX1961" s="113"/>
      <c r="BY1961" s="113"/>
      <c r="BZ1961" s="113"/>
      <c r="CA1961" s="67"/>
      <c r="CB1961" s="113"/>
      <c r="CC1961" s="69">
        <f>SUM(Table25[[#This Row],[Contract Amount FY00]:[Contract Amount FY50]])</f>
        <v>10000</v>
      </c>
      <c r="CD1961" s="114"/>
    </row>
    <row r="1962" spans="1:82" x14ac:dyDescent="0.25">
      <c r="A1962" s="122" t="s">
        <v>2028</v>
      </c>
      <c r="B1962" s="122" t="s">
        <v>278</v>
      </c>
      <c r="C1962" s="122" t="s">
        <v>279</v>
      </c>
      <c r="E1962" s="26" t="str">
        <f>IFERROR(IF(VLOOKUP(Table25[[#This Row],[Contract No.]],Table3[#All],3,FALSE)="","No","Yes"),"")</f>
        <v>Yes</v>
      </c>
      <c r="F1962" s="107" t="str">
        <f>IFERROR(VLOOKUP(Table25[[#This Row],[Contract No.]],Table3[#All],3,FALSE),"")</f>
        <v>NASPO</v>
      </c>
      <c r="G1962" s="107" t="str">
        <f>IFERROR(IF(Table25[[#This Row],[Cooperative Purchase
(Yes/No)]]="Yes","Yes",IF(VLOOKUP(Table25[[#This Row],[Contract No.]],Table3[#All],1,FALSE)=Table25[[#This Row],[Contract No.]],"Yes","No")),"No")</f>
        <v>Yes</v>
      </c>
      <c r="H1962" s="51">
        <f>IFERROR(VLOOKUP(Table25[[#This Row],[Contract No.]],Table3[#All],4,FALSE),"")</f>
        <v>42917</v>
      </c>
      <c r="I1962" s="28">
        <f>IFERROR(IF(AND(MONTH(Table25[[#This Row],[Contract Start Date]])&gt;6,MONTH(Table25[[#This Row],[Contract Start Date]])&lt;=12),YEAR(Table25[[#This Row],[Contract Start Date]])+1,YEAR(Table25[[#This Row],[Contract Start Date]])),"")</f>
        <v>2018</v>
      </c>
      <c r="J1962" s="108">
        <f>Table25[[#This Row],[FY Formula start]]</f>
        <v>2018</v>
      </c>
      <c r="K1962" s="59" t="str">
        <f>"FY"&amp;" "&amp;Table25[[#This Row],[Year Start]]</f>
        <v>FY 2018</v>
      </c>
      <c r="L1962" s="109">
        <f>IFERROR(VLOOKUP(Table25[[#This Row],[Contract No.]],Table3[#All],5,FALSE),"")</f>
        <v>46280</v>
      </c>
      <c r="M1962" s="110">
        <f>IFERROR(IF(Table25[[#This Row],[Contract End Date]]="99/99/9999","No End",IF(AND(MONTH(Table25[[#This Row],[Contract End Date]])&gt;6,MONTH(Table25[[#This Row],[Contract End Date]])&lt;=12),YEAR(Table25[[#This Row],[Contract End Date]])+1,YEAR(Table25[[#This Row],[Contract End Date]]))),"")</f>
        <v>2027</v>
      </c>
      <c r="N1962" s="111">
        <f>Table25[[#This Row],[FY Formula end]]</f>
        <v>2027</v>
      </c>
      <c r="O1962" s="112" t="str">
        <f>IF(Table25[[#This Row],[Year End]]="No End","No End","FY"&amp;" "&amp;Table25[[#This Row],[Year End]])</f>
        <v>FY 2027</v>
      </c>
      <c r="P1962" s="27"/>
      <c r="Q1962" s="104">
        <f>_xlfn.IFNA(IF($B1962="","",VLOOKUP($B1962,'SWC Towers'!$A:$Q,$Q$2,FALSE)),"")</f>
        <v>0.4</v>
      </c>
      <c r="R1962" s="106" t="str">
        <f>_xlfn.IFNA(IF($B1962="","",VLOOKUP($B1962,'SWC Towers'!$A:$Q,$R$2,FALSE)),"")</f>
        <v/>
      </c>
      <c r="S1962" s="106" t="str">
        <f>_xlfn.IFNA(IF($B1962="","",VLOOKUP($B1962,'SWC Towers'!$A:$Q,$S$2,FALSE)),"")</f>
        <v/>
      </c>
      <c r="T1962" s="106">
        <f>_xlfn.IFNA(IF($B1962="","",VLOOKUP($B1962,'SWC Towers'!$A:$Q,$T$2,FALSE)),"")</f>
        <v>0.05</v>
      </c>
      <c r="U1962" s="104" t="str">
        <f>_xlfn.IFNA(IF($B1962="","",VLOOKUP($B1962,'SWC Towers'!$A:$Q,$U$2,FALSE)),"")</f>
        <v/>
      </c>
      <c r="V1962" s="104" t="str">
        <f>_xlfn.IFNA(IF($B1962="","",VLOOKUP($B1962,'SWC Towers'!$A:$Q,$V$2,FALSE)),"")</f>
        <v/>
      </c>
      <c r="W1962" s="104">
        <f>_xlfn.IFNA(IF($B1962="","",VLOOKUP($B1962,'SWC Towers'!$A:$Q,$W$2,FALSE)),"")</f>
        <v>0.1</v>
      </c>
      <c r="X1962" s="104" t="str">
        <f>_xlfn.IFNA(IF($B1962="","",VLOOKUP($B1962,'SWC Towers'!$A:$Q,$X$2,FALSE)),"")</f>
        <v/>
      </c>
      <c r="Y1962" s="104">
        <f>_xlfn.IFNA(IF($B1962="","",VLOOKUP($B1962,'SWC Towers'!$A:$Q,$Y$2,FALSE)),"")</f>
        <v>0.05</v>
      </c>
      <c r="Z1962" s="104" t="str">
        <f>_xlfn.IFNA(IF($B1962="","",VLOOKUP($B1962,'SWC Towers'!$A:$Q,$Z$2,FALSE)),"")</f>
        <v/>
      </c>
      <c r="AA1962" s="104">
        <f>_xlfn.IFNA(IF($B1962="","",VLOOKUP($B1962,'SWC Towers'!$A:$Q,$AA$2,FALSE)),"")</f>
        <v>0.4</v>
      </c>
      <c r="AB1962" s="106" t="str">
        <f>_xlfn.IFNA(IF($B1962="","",VLOOKUP($B1962,'SWC Towers'!$A:$Q,$AB$2,FALSE)),"")</f>
        <v/>
      </c>
      <c r="AC1962" s="20">
        <f>SUM(Table25[[#This Row],[IT Tower: Application]:[Other/Non-IT ]])</f>
        <v>1</v>
      </c>
      <c r="AD1962" s="67"/>
      <c r="AE1962" s="67"/>
      <c r="AF1962" s="67"/>
      <c r="AG1962" s="67"/>
      <c r="AH1962" s="67"/>
      <c r="AI1962" s="67"/>
      <c r="AJ1962" s="67"/>
      <c r="AK1962" s="67"/>
      <c r="AL1962" s="67"/>
      <c r="AM1962" s="67"/>
      <c r="AN1962" s="67"/>
      <c r="AO1962" s="67"/>
      <c r="AP1962" s="67"/>
      <c r="AQ1962" s="67"/>
      <c r="AR1962" s="67"/>
      <c r="AS1962" s="67"/>
      <c r="AT1962" s="67"/>
      <c r="AU1962" s="67"/>
      <c r="AV1962" s="67"/>
      <c r="AW1962" s="67"/>
      <c r="AX1962" s="67"/>
      <c r="AY1962" s="67">
        <v>0</v>
      </c>
      <c r="AZ1962" s="67">
        <v>1662</v>
      </c>
      <c r="BA1962" s="67">
        <v>133</v>
      </c>
      <c r="BB1962" s="113">
        <v>0</v>
      </c>
      <c r="BC1962" s="113">
        <v>2275</v>
      </c>
      <c r="BD1962" s="113"/>
      <c r="BE1962" s="113"/>
      <c r="BF1962" s="113"/>
      <c r="BG1962" s="113"/>
      <c r="BH1962" s="113"/>
      <c r="BI1962" s="113"/>
      <c r="BJ1962" s="113"/>
      <c r="BK1962" s="113"/>
      <c r="BL1962" s="113"/>
      <c r="BM1962" s="113"/>
      <c r="BN1962" s="113"/>
      <c r="BO1962" s="113"/>
      <c r="BP1962" s="113"/>
      <c r="BQ1962" s="113"/>
      <c r="BR1962" s="113"/>
      <c r="BS1962" s="113"/>
      <c r="BT1962" s="113"/>
      <c r="BU1962" s="113"/>
      <c r="BV1962" s="113"/>
      <c r="BW1962" s="113"/>
      <c r="BX1962" s="113"/>
      <c r="BY1962" s="113"/>
      <c r="BZ1962" s="113"/>
      <c r="CA1962" s="67"/>
      <c r="CB1962" s="113"/>
      <c r="CC1962" s="69">
        <f>SUM(Table25[[#This Row],[Contract Amount FY00]:[Contract Amount FY50]])</f>
        <v>4070</v>
      </c>
      <c r="CD1962" s="114"/>
    </row>
    <row r="1963" spans="1:82" x14ac:dyDescent="0.25">
      <c r="A1963" s="122" t="s">
        <v>2028</v>
      </c>
      <c r="B1963" s="122" t="s">
        <v>2244</v>
      </c>
      <c r="C1963" s="122" t="s">
        <v>373</v>
      </c>
      <c r="E1963" s="26" t="str">
        <f>IFERROR(IF(VLOOKUP(Table25[[#This Row],[Contract No.]],Table3[#All],3,FALSE)="","No","Yes"),"")</f>
        <v>No</v>
      </c>
      <c r="F1963" s="107" t="str">
        <f>IFERROR(VLOOKUP(Table25[[#This Row],[Contract No.]],Table3[#All],3,FALSE),"")</f>
        <v/>
      </c>
      <c r="G1963" s="107" t="str">
        <f>IFERROR(IF(Table25[[#This Row],[Cooperative Purchase
(Yes/No)]]="Yes","Yes",IF(VLOOKUP(Table25[[#This Row],[Contract No.]],Table3[#All],1,FALSE)=Table25[[#This Row],[Contract No.]],"Yes","No")),"No")</f>
        <v>Yes</v>
      </c>
      <c r="H1963" s="51">
        <f>IFERROR(VLOOKUP(Table25[[#This Row],[Contract No.]],Table3[#All],4,FALSE),"")</f>
        <v>44512</v>
      </c>
      <c r="I1963" s="28">
        <f>IFERROR(IF(AND(MONTH(Table25[[#This Row],[Contract Start Date]])&gt;6,MONTH(Table25[[#This Row],[Contract Start Date]])&lt;=12),YEAR(Table25[[#This Row],[Contract Start Date]])+1,YEAR(Table25[[#This Row],[Contract Start Date]])),"")</f>
        <v>2022</v>
      </c>
      <c r="J1963" s="108">
        <f>Table25[[#This Row],[FY Formula start]]</f>
        <v>2022</v>
      </c>
      <c r="K1963" s="59" t="str">
        <f>"FY"&amp;" "&amp;Table25[[#This Row],[Year Start]]</f>
        <v>FY 2022</v>
      </c>
      <c r="L1963" s="109">
        <f>IFERROR(VLOOKUP(Table25[[#This Row],[Contract No.]],Table3[#All],5,FALSE),"")</f>
        <v>46702</v>
      </c>
      <c r="M1963" s="110">
        <f>IFERROR(IF(Table25[[#This Row],[Contract End Date]]="99/99/9999","No End",IF(AND(MONTH(Table25[[#This Row],[Contract End Date]])&gt;6,MONTH(Table25[[#This Row],[Contract End Date]])&lt;=12),YEAR(Table25[[#This Row],[Contract End Date]])+1,YEAR(Table25[[#This Row],[Contract End Date]]))),"")</f>
        <v>2028</v>
      </c>
      <c r="N1963" s="111">
        <f>Table25[[#This Row],[FY Formula end]]</f>
        <v>2028</v>
      </c>
      <c r="O1963" s="112" t="str">
        <f>IF(Table25[[#This Row],[Year End]]="No End","No End","FY"&amp;" "&amp;Table25[[#This Row],[Year End]])</f>
        <v>FY 2028</v>
      </c>
      <c r="P1963" s="27"/>
      <c r="Q1963" s="104" t="str">
        <f>_xlfn.IFNA(IF($B1963="","",VLOOKUP($B1963,'SWC Towers'!$A:$Q,$Q$2,FALSE)),"")</f>
        <v/>
      </c>
      <c r="R1963" s="106" t="str">
        <f>_xlfn.IFNA(IF($B1963="","",VLOOKUP($B1963,'SWC Towers'!$A:$Q,$R$2,FALSE)),"")</f>
        <v/>
      </c>
      <c r="S1963" s="106" t="str">
        <f>_xlfn.IFNA(IF($B1963="","",VLOOKUP($B1963,'SWC Towers'!$A:$Q,$S$2,FALSE)),"")</f>
        <v/>
      </c>
      <c r="T1963" s="106">
        <f>_xlfn.IFNA(IF($B1963="","",VLOOKUP($B1963,'SWC Towers'!$A:$Q,$T$2,FALSE)),"")</f>
        <v>0.5</v>
      </c>
      <c r="U1963" s="104" t="str">
        <f>_xlfn.IFNA(IF($B1963="","",VLOOKUP($B1963,'SWC Towers'!$A:$Q,$U$2,FALSE)),"")</f>
        <v/>
      </c>
      <c r="V1963" s="104" t="str">
        <f>_xlfn.IFNA(IF($B1963="","",VLOOKUP($B1963,'SWC Towers'!$A:$Q,$V$2,FALSE)),"")</f>
        <v/>
      </c>
      <c r="W1963" s="104">
        <f>_xlfn.IFNA(IF($B1963="","",VLOOKUP($B1963,'SWC Towers'!$A:$Q,$W$2,FALSE)),"")</f>
        <v>0.5</v>
      </c>
      <c r="X1963" s="104" t="str">
        <f>_xlfn.IFNA(IF($B1963="","",VLOOKUP($B1963,'SWC Towers'!$A:$Q,$X$2,FALSE)),"")</f>
        <v/>
      </c>
      <c r="Y1963" s="104" t="str">
        <f>_xlfn.IFNA(IF($B1963="","",VLOOKUP($B1963,'SWC Towers'!$A:$Q,$Y$2,FALSE)),"")</f>
        <v/>
      </c>
      <c r="Z1963" s="104" t="str">
        <f>_xlfn.IFNA(IF($B1963="","",VLOOKUP($B1963,'SWC Towers'!$A:$Q,$Z$2,FALSE)),"")</f>
        <v/>
      </c>
      <c r="AA1963" s="104" t="str">
        <f>_xlfn.IFNA(IF($B1963="","",VLOOKUP($B1963,'SWC Towers'!$A:$Q,$AA$2,FALSE)),"")</f>
        <v/>
      </c>
      <c r="AB1963" s="106" t="str">
        <f>_xlfn.IFNA(IF($B1963="","",VLOOKUP($B1963,'SWC Towers'!$A:$Q,$AB$2,FALSE)),"")</f>
        <v/>
      </c>
      <c r="AC1963" s="20">
        <f>SUM(Table25[[#This Row],[IT Tower: Application]:[Other/Non-IT ]])</f>
        <v>1</v>
      </c>
      <c r="AD1963" s="67"/>
      <c r="AE1963" s="67"/>
      <c r="AF1963" s="67"/>
      <c r="AG1963" s="67"/>
      <c r="AH1963" s="67"/>
      <c r="AI1963" s="67"/>
      <c r="AJ1963" s="67"/>
      <c r="AK1963" s="67"/>
      <c r="AL1963" s="67"/>
      <c r="AM1963" s="67"/>
      <c r="AN1963" s="67"/>
      <c r="AO1963" s="67"/>
      <c r="AP1963" s="67"/>
      <c r="AQ1963" s="67"/>
      <c r="AR1963" s="67"/>
      <c r="AS1963" s="67"/>
      <c r="AT1963" s="67"/>
      <c r="AU1963" s="67"/>
      <c r="AV1963" s="67"/>
      <c r="AW1963" s="67"/>
      <c r="AX1963" s="67"/>
      <c r="AY1963" s="67"/>
      <c r="AZ1963" s="67">
        <v>1085</v>
      </c>
      <c r="BA1963" s="67">
        <v>0</v>
      </c>
      <c r="BB1963" s="113"/>
      <c r="BC1963" s="113">
        <v>1328</v>
      </c>
      <c r="BD1963" s="113"/>
      <c r="BE1963" s="113"/>
      <c r="BF1963" s="113"/>
      <c r="BG1963" s="113"/>
      <c r="BH1963" s="113"/>
      <c r="BI1963" s="113"/>
      <c r="BJ1963" s="113"/>
      <c r="BK1963" s="113"/>
      <c r="BL1963" s="113"/>
      <c r="BM1963" s="113"/>
      <c r="BN1963" s="113"/>
      <c r="BO1963" s="113"/>
      <c r="BP1963" s="113"/>
      <c r="BQ1963" s="113"/>
      <c r="BR1963" s="113"/>
      <c r="BS1963" s="113"/>
      <c r="BT1963" s="113"/>
      <c r="BU1963" s="113"/>
      <c r="BV1963" s="113"/>
      <c r="BW1963" s="113"/>
      <c r="BX1963" s="113"/>
      <c r="BY1963" s="113"/>
      <c r="BZ1963" s="113"/>
      <c r="CA1963" s="67"/>
      <c r="CB1963" s="113"/>
      <c r="CC1963" s="69">
        <f>SUM(Table25[[#This Row],[Contract Amount FY00]:[Contract Amount FY50]])</f>
        <v>2413</v>
      </c>
      <c r="CD1963" s="114"/>
    </row>
    <row r="1964" spans="1:82" x14ac:dyDescent="0.25">
      <c r="A1964" s="122" t="s">
        <v>2028</v>
      </c>
      <c r="B1964" s="122" t="s">
        <v>2244</v>
      </c>
      <c r="C1964" s="122" t="s">
        <v>374</v>
      </c>
      <c r="E1964" s="26" t="str">
        <f>IFERROR(IF(VLOOKUP(Table25[[#This Row],[Contract No.]],Table3[#All],3,FALSE)="","No","Yes"),"")</f>
        <v>No</v>
      </c>
      <c r="F1964" s="107" t="str">
        <f>IFERROR(VLOOKUP(Table25[[#This Row],[Contract No.]],Table3[#All],3,FALSE),"")</f>
        <v/>
      </c>
      <c r="G1964" s="107" t="str">
        <f>IFERROR(IF(Table25[[#This Row],[Cooperative Purchase
(Yes/No)]]="Yes","Yes",IF(VLOOKUP(Table25[[#This Row],[Contract No.]],Table3[#All],1,FALSE)=Table25[[#This Row],[Contract No.]],"Yes","No")),"No")</f>
        <v>Yes</v>
      </c>
      <c r="H1964" s="51">
        <f>IFERROR(VLOOKUP(Table25[[#This Row],[Contract No.]],Table3[#All],4,FALSE),"")</f>
        <v>44512</v>
      </c>
      <c r="I1964" s="28">
        <f>IFERROR(IF(AND(MONTH(Table25[[#This Row],[Contract Start Date]])&gt;6,MONTH(Table25[[#This Row],[Contract Start Date]])&lt;=12),YEAR(Table25[[#This Row],[Contract Start Date]])+1,YEAR(Table25[[#This Row],[Contract Start Date]])),"")</f>
        <v>2022</v>
      </c>
      <c r="J1964" s="108">
        <f>Table25[[#This Row],[FY Formula start]]</f>
        <v>2022</v>
      </c>
      <c r="K1964" s="59" t="str">
        <f>"FY"&amp;" "&amp;Table25[[#This Row],[Year Start]]</f>
        <v>FY 2022</v>
      </c>
      <c r="L1964" s="109">
        <f>IFERROR(VLOOKUP(Table25[[#This Row],[Contract No.]],Table3[#All],5,FALSE),"")</f>
        <v>46702</v>
      </c>
      <c r="M1964" s="110">
        <f>IFERROR(IF(Table25[[#This Row],[Contract End Date]]="99/99/9999","No End",IF(AND(MONTH(Table25[[#This Row],[Contract End Date]])&gt;6,MONTH(Table25[[#This Row],[Contract End Date]])&lt;=12),YEAR(Table25[[#This Row],[Contract End Date]])+1,YEAR(Table25[[#This Row],[Contract End Date]]))),"")</f>
        <v>2028</v>
      </c>
      <c r="N1964" s="111">
        <f>Table25[[#This Row],[FY Formula end]]</f>
        <v>2028</v>
      </c>
      <c r="O1964" s="112" t="str">
        <f>IF(Table25[[#This Row],[Year End]]="No End","No End","FY"&amp;" "&amp;Table25[[#This Row],[Year End]])</f>
        <v>FY 2028</v>
      </c>
      <c r="P1964" s="27"/>
      <c r="Q1964" s="104" t="str">
        <f>_xlfn.IFNA(IF($B1964="","",VLOOKUP($B1964,'SWC Towers'!$A:$Q,$Q$2,FALSE)),"")</f>
        <v/>
      </c>
      <c r="R1964" s="106" t="str">
        <f>_xlfn.IFNA(IF($B1964="","",VLOOKUP($B1964,'SWC Towers'!$A:$Q,$R$2,FALSE)),"")</f>
        <v/>
      </c>
      <c r="S1964" s="106" t="str">
        <f>_xlfn.IFNA(IF($B1964="","",VLOOKUP($B1964,'SWC Towers'!$A:$Q,$S$2,FALSE)),"")</f>
        <v/>
      </c>
      <c r="T1964" s="106">
        <f>_xlfn.IFNA(IF($B1964="","",VLOOKUP($B1964,'SWC Towers'!$A:$Q,$T$2,FALSE)),"")</f>
        <v>0.5</v>
      </c>
      <c r="U1964" s="104" t="str">
        <f>_xlfn.IFNA(IF($B1964="","",VLOOKUP($B1964,'SWC Towers'!$A:$Q,$U$2,FALSE)),"")</f>
        <v/>
      </c>
      <c r="V1964" s="104" t="str">
        <f>_xlfn.IFNA(IF($B1964="","",VLOOKUP($B1964,'SWC Towers'!$A:$Q,$V$2,FALSE)),"")</f>
        <v/>
      </c>
      <c r="W1964" s="104">
        <f>_xlfn.IFNA(IF($B1964="","",VLOOKUP($B1964,'SWC Towers'!$A:$Q,$W$2,FALSE)),"")</f>
        <v>0.5</v>
      </c>
      <c r="X1964" s="104" t="str">
        <f>_xlfn.IFNA(IF($B1964="","",VLOOKUP($B1964,'SWC Towers'!$A:$Q,$X$2,FALSE)),"")</f>
        <v/>
      </c>
      <c r="Y1964" s="104" t="str">
        <f>_xlfn.IFNA(IF($B1964="","",VLOOKUP($B1964,'SWC Towers'!$A:$Q,$Y$2,FALSE)),"")</f>
        <v/>
      </c>
      <c r="Z1964" s="104" t="str">
        <f>_xlfn.IFNA(IF($B1964="","",VLOOKUP($B1964,'SWC Towers'!$A:$Q,$Z$2,FALSE)),"")</f>
        <v/>
      </c>
      <c r="AA1964" s="104" t="str">
        <f>_xlfn.IFNA(IF($B1964="","",VLOOKUP($B1964,'SWC Towers'!$A:$Q,$AA$2,FALSE)),"")</f>
        <v/>
      </c>
      <c r="AB1964" s="106" t="str">
        <f>_xlfn.IFNA(IF($B1964="","",VLOOKUP($B1964,'SWC Towers'!$A:$Q,$AB$2,FALSE)),"")</f>
        <v/>
      </c>
      <c r="AC1964" s="20">
        <f>SUM(Table25[[#This Row],[IT Tower: Application]:[Other/Non-IT ]])</f>
        <v>1</v>
      </c>
      <c r="AD1964" s="67"/>
      <c r="AE1964" s="67"/>
      <c r="AF1964" s="67"/>
      <c r="AG1964" s="67"/>
      <c r="AH1964" s="67"/>
      <c r="AI1964" s="67"/>
      <c r="AJ1964" s="67"/>
      <c r="AK1964" s="67"/>
      <c r="AL1964" s="67"/>
      <c r="AM1964" s="67"/>
      <c r="AN1964" s="67"/>
      <c r="AO1964" s="67"/>
      <c r="AP1964" s="67"/>
      <c r="AQ1964" s="67"/>
      <c r="AR1964" s="67"/>
      <c r="AS1964" s="67"/>
      <c r="AT1964" s="67"/>
      <c r="AU1964" s="67"/>
      <c r="AV1964" s="67"/>
      <c r="AW1964" s="67"/>
      <c r="AX1964" s="67"/>
      <c r="AY1964" s="67"/>
      <c r="AZ1964" s="67">
        <v>2262</v>
      </c>
      <c r="BA1964" s="67">
        <v>0</v>
      </c>
      <c r="BB1964" s="113">
        <v>6904</v>
      </c>
      <c r="BC1964" s="113"/>
      <c r="BD1964" s="113"/>
      <c r="BE1964" s="113"/>
      <c r="BF1964" s="113"/>
      <c r="BG1964" s="113"/>
      <c r="BH1964" s="113"/>
      <c r="BI1964" s="113"/>
      <c r="BJ1964" s="113"/>
      <c r="BK1964" s="113"/>
      <c r="BL1964" s="113"/>
      <c r="BM1964" s="113"/>
      <c r="BN1964" s="113"/>
      <c r="BO1964" s="113"/>
      <c r="BP1964" s="113"/>
      <c r="BQ1964" s="113"/>
      <c r="BR1964" s="113"/>
      <c r="BS1964" s="113"/>
      <c r="BT1964" s="113"/>
      <c r="BU1964" s="113"/>
      <c r="BV1964" s="113"/>
      <c r="BW1964" s="113"/>
      <c r="BX1964" s="113"/>
      <c r="BY1964" s="113"/>
      <c r="BZ1964" s="113"/>
      <c r="CA1964" s="67"/>
      <c r="CB1964" s="113"/>
      <c r="CC1964" s="69">
        <f>SUM(Table25[[#This Row],[Contract Amount FY00]:[Contract Amount FY50]])</f>
        <v>9166</v>
      </c>
      <c r="CD1964" s="114"/>
    </row>
    <row r="1965" spans="1:82" x14ac:dyDescent="0.25">
      <c r="A1965" s="122" t="s">
        <v>2028</v>
      </c>
      <c r="B1965" s="122" t="s">
        <v>2057</v>
      </c>
      <c r="C1965" s="122" t="s">
        <v>3190</v>
      </c>
      <c r="E1965" s="26" t="str">
        <f>IFERROR(IF(VLOOKUP(Table25[[#This Row],[Contract No.]],Table3[#All],3,FALSE)="","No","Yes"),"")</f>
        <v>Yes</v>
      </c>
      <c r="F1965" s="107" t="str">
        <f>IFERROR(VLOOKUP(Table25[[#This Row],[Contract No.]],Table3[#All],3,FALSE),"")</f>
        <v>NASPO</v>
      </c>
      <c r="G1965" s="107" t="str">
        <f>IFERROR(IF(Table25[[#This Row],[Cooperative Purchase
(Yes/No)]]="Yes","Yes",IF(VLOOKUP(Table25[[#This Row],[Contract No.]],Table3[#All],1,FALSE)=Table25[[#This Row],[Contract No.]],"Yes","No")),"No")</f>
        <v>Yes</v>
      </c>
      <c r="H1965" s="51">
        <f>IFERROR(VLOOKUP(Table25[[#This Row],[Contract No.]],Table3[#All],4,FALSE),"")</f>
        <v>43983</v>
      </c>
      <c r="I1965" s="28">
        <f>IFERROR(IF(AND(MONTH(Table25[[#This Row],[Contract Start Date]])&gt;6,MONTH(Table25[[#This Row],[Contract Start Date]])&lt;=12),YEAR(Table25[[#This Row],[Contract Start Date]])+1,YEAR(Table25[[#This Row],[Contract Start Date]])),"")</f>
        <v>2020</v>
      </c>
      <c r="J1965" s="108">
        <f>Table25[[#This Row],[FY Formula start]]</f>
        <v>2020</v>
      </c>
      <c r="K1965" s="59" t="str">
        <f>"FY"&amp;" "&amp;Table25[[#This Row],[Year Start]]</f>
        <v>FY 2020</v>
      </c>
      <c r="L1965" s="109">
        <f>IFERROR(VLOOKUP(Table25[[#This Row],[Contract No.]],Table3[#All],5,FALSE),"")</f>
        <v>46295</v>
      </c>
      <c r="M1965" s="110">
        <f>IFERROR(IF(Table25[[#This Row],[Contract End Date]]="99/99/9999","No End",IF(AND(MONTH(Table25[[#This Row],[Contract End Date]])&gt;6,MONTH(Table25[[#This Row],[Contract End Date]])&lt;=12),YEAR(Table25[[#This Row],[Contract End Date]])+1,YEAR(Table25[[#This Row],[Contract End Date]]))),"")</f>
        <v>2027</v>
      </c>
      <c r="N1965" s="111">
        <f>Table25[[#This Row],[FY Formula end]]</f>
        <v>2027</v>
      </c>
      <c r="O1965" s="112" t="str">
        <f>IF(Table25[[#This Row],[Year End]]="No End","No End","FY"&amp;" "&amp;Table25[[#This Row],[Year End]])</f>
        <v>FY 2027</v>
      </c>
      <c r="P1965" s="27"/>
      <c r="Q1965" s="104">
        <f>_xlfn.IFNA(IF($B1965="","",VLOOKUP($B1965,'SWC Towers'!$A:$Q,$Q$2,FALSE)),"")</f>
        <v>0.1</v>
      </c>
      <c r="R1965" s="106">
        <f>_xlfn.IFNA(IF($B1965="","",VLOOKUP($B1965,'SWC Towers'!$A:$Q,$R$2,FALSE)),"")</f>
        <v>0.1</v>
      </c>
      <c r="S1965" s="106" t="str">
        <f>_xlfn.IFNA(IF($B1965="","",VLOOKUP($B1965,'SWC Towers'!$A:$Q,$S$2,FALSE)),"")</f>
        <v/>
      </c>
      <c r="T1965" s="106" t="str">
        <f>_xlfn.IFNA(IF($B1965="","",VLOOKUP($B1965,'SWC Towers'!$A:$Q,$T$2,FALSE)),"")</f>
        <v/>
      </c>
      <c r="U1965" s="104">
        <f>_xlfn.IFNA(IF($B1965="","",VLOOKUP($B1965,'SWC Towers'!$A:$Q,$U$2,FALSE)),"")</f>
        <v>0.15</v>
      </c>
      <c r="V1965" s="104" t="str">
        <f>_xlfn.IFNA(IF($B1965="","",VLOOKUP($B1965,'SWC Towers'!$A:$Q,$V$2,FALSE)),"")</f>
        <v/>
      </c>
      <c r="W1965" s="104">
        <f>_xlfn.IFNA(IF($B1965="","",VLOOKUP($B1965,'SWC Towers'!$A:$Q,$W$2,FALSE)),"")</f>
        <v>0.65</v>
      </c>
      <c r="X1965" s="104" t="str">
        <f>_xlfn.IFNA(IF($B1965="","",VLOOKUP($B1965,'SWC Towers'!$A:$Q,$X$2,FALSE)),"")</f>
        <v/>
      </c>
      <c r="Y1965" s="104" t="str">
        <f>_xlfn.IFNA(IF($B1965="","",VLOOKUP($B1965,'SWC Towers'!$A:$Q,$Y$2,FALSE)),"")</f>
        <v/>
      </c>
      <c r="Z1965" s="104" t="str">
        <f>_xlfn.IFNA(IF($B1965="","",VLOOKUP($B1965,'SWC Towers'!$A:$Q,$Z$2,FALSE)),"")</f>
        <v/>
      </c>
      <c r="AA1965" s="104" t="str">
        <f>_xlfn.IFNA(IF($B1965="","",VLOOKUP($B1965,'SWC Towers'!$A:$Q,$AA$2,FALSE)),"")</f>
        <v/>
      </c>
      <c r="AB1965" s="106" t="str">
        <f>_xlfn.IFNA(IF($B1965="","",VLOOKUP($B1965,'SWC Towers'!$A:$Q,$AB$2,FALSE)),"")</f>
        <v/>
      </c>
      <c r="AC1965" s="20">
        <f>SUM(Table25[[#This Row],[IT Tower: Application]:[Other/Non-IT ]])</f>
        <v>1</v>
      </c>
      <c r="AD1965" s="67"/>
      <c r="AE1965" s="67"/>
      <c r="AF1965" s="67"/>
      <c r="AG1965" s="67"/>
      <c r="AH1965" s="67"/>
      <c r="AI1965" s="67"/>
      <c r="AJ1965" s="67"/>
      <c r="AK1965" s="67"/>
      <c r="AL1965" s="67"/>
      <c r="AM1965" s="67"/>
      <c r="AN1965" s="67"/>
      <c r="AO1965" s="67"/>
      <c r="AP1965" s="67"/>
      <c r="AQ1965" s="67"/>
      <c r="AR1965" s="67"/>
      <c r="AS1965" s="67"/>
      <c r="AT1965" s="67"/>
      <c r="AU1965" s="67"/>
      <c r="AV1965" s="67"/>
      <c r="AW1965" s="67"/>
      <c r="AX1965" s="67"/>
      <c r="AY1965" s="67">
        <v>3298</v>
      </c>
      <c r="AZ1965" s="67">
        <v>26824</v>
      </c>
      <c r="BA1965" s="67">
        <v>50929</v>
      </c>
      <c r="BB1965" s="113">
        <v>14967</v>
      </c>
      <c r="BC1965" s="113">
        <v>3906</v>
      </c>
      <c r="BD1965" s="113"/>
      <c r="BE1965" s="113"/>
      <c r="BF1965" s="113"/>
      <c r="BG1965" s="113"/>
      <c r="BH1965" s="113"/>
      <c r="BI1965" s="113"/>
      <c r="BJ1965" s="113"/>
      <c r="BK1965" s="113"/>
      <c r="BL1965" s="113"/>
      <c r="BM1965" s="113"/>
      <c r="BN1965" s="113"/>
      <c r="BO1965" s="113"/>
      <c r="BP1965" s="113"/>
      <c r="BQ1965" s="113"/>
      <c r="BR1965" s="113"/>
      <c r="BS1965" s="113"/>
      <c r="BT1965" s="113"/>
      <c r="BU1965" s="113"/>
      <c r="BV1965" s="113"/>
      <c r="BW1965" s="113"/>
      <c r="BX1965" s="113"/>
      <c r="BY1965" s="113"/>
      <c r="BZ1965" s="113"/>
      <c r="CA1965" s="67"/>
      <c r="CB1965" s="113"/>
      <c r="CC1965" s="69">
        <f>SUM(Table25[[#This Row],[Contract Amount FY00]:[Contract Amount FY50]])</f>
        <v>99924</v>
      </c>
      <c r="CD1965" s="114"/>
    </row>
    <row r="1966" spans="1:82" x14ac:dyDescent="0.25">
      <c r="A1966" s="122" t="s">
        <v>2028</v>
      </c>
      <c r="B1966" s="122" t="s">
        <v>2057</v>
      </c>
      <c r="C1966" s="122" t="s">
        <v>1443</v>
      </c>
      <c r="E1966" s="26" t="str">
        <f>IFERROR(IF(VLOOKUP(Table25[[#This Row],[Contract No.]],Table3[#All],3,FALSE)="","No","Yes"),"")</f>
        <v>Yes</v>
      </c>
      <c r="F1966" s="107" t="str">
        <f>IFERROR(VLOOKUP(Table25[[#This Row],[Contract No.]],Table3[#All],3,FALSE),"")</f>
        <v>NASPO</v>
      </c>
      <c r="G1966" s="107" t="str">
        <f>IFERROR(IF(Table25[[#This Row],[Cooperative Purchase
(Yes/No)]]="Yes","Yes",IF(VLOOKUP(Table25[[#This Row],[Contract No.]],Table3[#All],1,FALSE)=Table25[[#This Row],[Contract No.]],"Yes","No")),"No")</f>
        <v>Yes</v>
      </c>
      <c r="H1966" s="51">
        <f>IFERROR(VLOOKUP(Table25[[#This Row],[Contract No.]],Table3[#All],4,FALSE),"")</f>
        <v>43983</v>
      </c>
      <c r="I1966" s="28">
        <f>IFERROR(IF(AND(MONTH(Table25[[#This Row],[Contract Start Date]])&gt;6,MONTH(Table25[[#This Row],[Contract Start Date]])&lt;=12),YEAR(Table25[[#This Row],[Contract Start Date]])+1,YEAR(Table25[[#This Row],[Contract Start Date]])),"")</f>
        <v>2020</v>
      </c>
      <c r="J1966" s="108">
        <f>Table25[[#This Row],[FY Formula start]]</f>
        <v>2020</v>
      </c>
      <c r="K1966" s="59" t="str">
        <f>"FY"&amp;" "&amp;Table25[[#This Row],[Year Start]]</f>
        <v>FY 2020</v>
      </c>
      <c r="L1966" s="109">
        <f>IFERROR(VLOOKUP(Table25[[#This Row],[Contract No.]],Table3[#All],5,FALSE),"")</f>
        <v>46295</v>
      </c>
      <c r="M1966" s="110">
        <f>IFERROR(IF(Table25[[#This Row],[Contract End Date]]="99/99/9999","No End",IF(AND(MONTH(Table25[[#This Row],[Contract End Date]])&gt;6,MONTH(Table25[[#This Row],[Contract End Date]])&lt;=12),YEAR(Table25[[#This Row],[Contract End Date]])+1,YEAR(Table25[[#This Row],[Contract End Date]]))),"")</f>
        <v>2027</v>
      </c>
      <c r="N1966" s="111">
        <f>Table25[[#This Row],[FY Formula end]]</f>
        <v>2027</v>
      </c>
      <c r="O1966" s="112" t="str">
        <f>IF(Table25[[#This Row],[Year End]]="No End","No End","FY"&amp;" "&amp;Table25[[#This Row],[Year End]])</f>
        <v>FY 2027</v>
      </c>
      <c r="P1966" s="27"/>
      <c r="Q1966" s="104">
        <f>_xlfn.IFNA(IF($B1966="","",VLOOKUP($B1966,'SWC Towers'!$A:$Q,$Q$2,FALSE)),"")</f>
        <v>0.1</v>
      </c>
      <c r="R1966" s="106">
        <f>_xlfn.IFNA(IF($B1966="","",VLOOKUP($B1966,'SWC Towers'!$A:$Q,$R$2,FALSE)),"")</f>
        <v>0.1</v>
      </c>
      <c r="S1966" s="106" t="str">
        <f>_xlfn.IFNA(IF($B1966="","",VLOOKUP($B1966,'SWC Towers'!$A:$Q,$S$2,FALSE)),"")</f>
        <v/>
      </c>
      <c r="T1966" s="106" t="str">
        <f>_xlfn.IFNA(IF($B1966="","",VLOOKUP($B1966,'SWC Towers'!$A:$Q,$T$2,FALSE)),"")</f>
        <v/>
      </c>
      <c r="U1966" s="104">
        <f>_xlfn.IFNA(IF($B1966="","",VLOOKUP($B1966,'SWC Towers'!$A:$Q,$U$2,FALSE)),"")</f>
        <v>0.15</v>
      </c>
      <c r="V1966" s="104" t="str">
        <f>_xlfn.IFNA(IF($B1966="","",VLOOKUP($B1966,'SWC Towers'!$A:$Q,$V$2,FALSE)),"")</f>
        <v/>
      </c>
      <c r="W1966" s="104">
        <f>_xlfn.IFNA(IF($B1966="","",VLOOKUP($B1966,'SWC Towers'!$A:$Q,$W$2,FALSE)),"")</f>
        <v>0.65</v>
      </c>
      <c r="X1966" s="104" t="str">
        <f>_xlfn.IFNA(IF($B1966="","",VLOOKUP($B1966,'SWC Towers'!$A:$Q,$X$2,FALSE)),"")</f>
        <v/>
      </c>
      <c r="Y1966" s="104" t="str">
        <f>_xlfn.IFNA(IF($B1966="","",VLOOKUP($B1966,'SWC Towers'!$A:$Q,$Y$2,FALSE)),"")</f>
        <v/>
      </c>
      <c r="Z1966" s="104" t="str">
        <f>_xlfn.IFNA(IF($B1966="","",VLOOKUP($B1966,'SWC Towers'!$A:$Q,$Z$2,FALSE)),"")</f>
        <v/>
      </c>
      <c r="AA1966" s="104" t="str">
        <f>_xlfn.IFNA(IF($B1966="","",VLOOKUP($B1966,'SWC Towers'!$A:$Q,$AA$2,FALSE)),"")</f>
        <v/>
      </c>
      <c r="AB1966" s="106" t="str">
        <f>_xlfn.IFNA(IF($B1966="","",VLOOKUP($B1966,'SWC Towers'!$A:$Q,$AB$2,FALSE)),"")</f>
        <v/>
      </c>
      <c r="AC1966" s="20">
        <f>SUM(Table25[[#This Row],[IT Tower: Application]:[Other/Non-IT ]])</f>
        <v>1</v>
      </c>
      <c r="AD1966" s="67"/>
      <c r="AE1966" s="67"/>
      <c r="AF1966" s="67"/>
      <c r="AG1966" s="67"/>
      <c r="AH1966" s="67"/>
      <c r="AI1966" s="67"/>
      <c r="AJ1966" s="67"/>
      <c r="AK1966" s="67"/>
      <c r="AL1966" s="67"/>
      <c r="AM1966" s="67"/>
      <c r="AN1966" s="67"/>
      <c r="AO1966" s="67"/>
      <c r="AP1966" s="67"/>
      <c r="AQ1966" s="67"/>
      <c r="AR1966" s="67"/>
      <c r="AS1966" s="67"/>
      <c r="AT1966" s="67"/>
      <c r="AU1966" s="67"/>
      <c r="AV1966" s="67"/>
      <c r="AW1966" s="67"/>
      <c r="AX1966" s="67"/>
      <c r="AY1966" s="67"/>
      <c r="AZ1966" s="67"/>
      <c r="BA1966" s="67">
        <v>0</v>
      </c>
      <c r="BB1966" s="113">
        <v>21537</v>
      </c>
      <c r="BC1966" s="113">
        <v>23932</v>
      </c>
      <c r="BD1966" s="113"/>
      <c r="BE1966" s="113"/>
      <c r="BF1966" s="113"/>
      <c r="BG1966" s="113"/>
      <c r="BH1966" s="113"/>
      <c r="BI1966" s="113"/>
      <c r="BJ1966" s="113"/>
      <c r="BK1966" s="113"/>
      <c r="BL1966" s="113"/>
      <c r="BM1966" s="113"/>
      <c r="BN1966" s="113"/>
      <c r="BO1966" s="113"/>
      <c r="BP1966" s="113"/>
      <c r="BQ1966" s="113"/>
      <c r="BR1966" s="113"/>
      <c r="BS1966" s="113"/>
      <c r="BT1966" s="113"/>
      <c r="BU1966" s="113"/>
      <c r="BV1966" s="113"/>
      <c r="BW1966" s="113"/>
      <c r="BX1966" s="113"/>
      <c r="BY1966" s="113"/>
      <c r="BZ1966" s="113"/>
      <c r="CA1966" s="67"/>
      <c r="CB1966" s="113"/>
      <c r="CC1966" s="69">
        <f>SUM(Table25[[#This Row],[Contract Amount FY00]:[Contract Amount FY50]])</f>
        <v>45469</v>
      </c>
      <c r="CD1966" s="114"/>
    </row>
    <row r="1967" spans="1:82" x14ac:dyDescent="0.25">
      <c r="A1967" s="122" t="s">
        <v>2028</v>
      </c>
      <c r="B1967" s="122" t="s">
        <v>3071</v>
      </c>
      <c r="C1967" s="122" t="s">
        <v>753</v>
      </c>
      <c r="E1967" s="26" t="str">
        <f>IFERROR(IF(VLOOKUP(Table25[[#This Row],[Contract No.]],Table3[#All],3,FALSE)="","No","Yes"),"")</f>
        <v>Yes</v>
      </c>
      <c r="F1967" s="107" t="str">
        <f>IFERROR(VLOOKUP(Table25[[#This Row],[Contract No.]],Table3[#All],3,FALSE),"")</f>
        <v>NASPO</v>
      </c>
      <c r="G1967" s="107" t="str">
        <f>IFERROR(IF(Table25[[#This Row],[Cooperative Purchase
(Yes/No)]]="Yes","Yes",IF(VLOOKUP(Table25[[#This Row],[Contract No.]],Table3[#All],1,FALSE)=Table25[[#This Row],[Contract No.]],"Yes","No")),"No")</f>
        <v>Yes</v>
      </c>
      <c r="H1967" s="51">
        <f>IFERROR(VLOOKUP(Table25[[#This Row],[Contract No.]],Table3[#All],4,FALSE),"")</f>
        <v>45322</v>
      </c>
      <c r="I1967" s="28">
        <f>IFERROR(IF(AND(MONTH(Table25[[#This Row],[Contract Start Date]])&gt;6,MONTH(Table25[[#This Row],[Contract Start Date]])&lt;=12),YEAR(Table25[[#This Row],[Contract Start Date]])+1,YEAR(Table25[[#This Row],[Contract Start Date]])),"")</f>
        <v>2024</v>
      </c>
      <c r="J1967" s="108">
        <f>Table25[[#This Row],[FY Formula start]]</f>
        <v>2024</v>
      </c>
      <c r="K1967" s="59" t="str">
        <f>"FY"&amp;" "&amp;Table25[[#This Row],[Year Start]]</f>
        <v>FY 2024</v>
      </c>
      <c r="L1967" s="109">
        <f>IFERROR(VLOOKUP(Table25[[#This Row],[Contract No.]],Table3[#All],5,FALSE),"")</f>
        <v>46934</v>
      </c>
      <c r="M1967" s="110">
        <f>IFERROR(IF(Table25[[#This Row],[Contract End Date]]="99/99/9999","No End",IF(AND(MONTH(Table25[[#This Row],[Contract End Date]])&gt;6,MONTH(Table25[[#This Row],[Contract End Date]])&lt;=12),YEAR(Table25[[#This Row],[Contract End Date]])+1,YEAR(Table25[[#This Row],[Contract End Date]]))),"")</f>
        <v>2028</v>
      </c>
      <c r="N1967" s="111">
        <f>Table25[[#This Row],[FY Formula end]]</f>
        <v>2028</v>
      </c>
      <c r="O1967" s="112" t="str">
        <f>IF(Table25[[#This Row],[Year End]]="No End","No End","FY"&amp;" "&amp;Table25[[#This Row],[Year End]])</f>
        <v>FY 2028</v>
      </c>
      <c r="P1967" s="27"/>
      <c r="Q1967" s="104" t="str">
        <f>_xlfn.IFNA(IF($B1967="","",VLOOKUP($B1967,'SWC Towers'!$A:$Q,$Q$2,FALSE)),"")</f>
        <v/>
      </c>
      <c r="R1967" s="106">
        <f>_xlfn.IFNA(IF($B1967="","",VLOOKUP($B1967,'SWC Towers'!$A:$Q,$R$2,FALSE)),"")</f>
        <v>0.2</v>
      </c>
      <c r="S1967" s="106" t="str">
        <f>_xlfn.IFNA(IF($B1967="","",VLOOKUP($B1967,'SWC Towers'!$A:$Q,$S$2,FALSE)),"")</f>
        <v/>
      </c>
      <c r="T1967" s="106" t="str">
        <f>_xlfn.IFNA(IF($B1967="","",VLOOKUP($B1967,'SWC Towers'!$A:$Q,$T$2,FALSE)),"")</f>
        <v/>
      </c>
      <c r="U1967" s="104">
        <f>_xlfn.IFNA(IF($B1967="","",VLOOKUP($B1967,'SWC Towers'!$A:$Q,$U$2,FALSE)),"")</f>
        <v>0.6</v>
      </c>
      <c r="V1967" s="104" t="str">
        <f>_xlfn.IFNA(IF($B1967="","",VLOOKUP($B1967,'SWC Towers'!$A:$Q,$V$2,FALSE)),"")</f>
        <v/>
      </c>
      <c r="W1967" s="104" t="str">
        <f>_xlfn.IFNA(IF($B1967="","",VLOOKUP($B1967,'SWC Towers'!$A:$Q,$W$2,FALSE)),"")</f>
        <v/>
      </c>
      <c r="X1967" s="104" t="str">
        <f>_xlfn.IFNA(IF($B1967="","",VLOOKUP($B1967,'SWC Towers'!$A:$Q,$X$2,FALSE)),"")</f>
        <v/>
      </c>
      <c r="Y1967" s="104" t="str">
        <f>_xlfn.IFNA(IF($B1967="","",VLOOKUP($B1967,'SWC Towers'!$A:$Q,$Y$2,FALSE)),"")</f>
        <v/>
      </c>
      <c r="Z1967" s="104" t="str">
        <f>_xlfn.IFNA(IF($B1967="","",VLOOKUP($B1967,'SWC Towers'!$A:$Q,$Z$2,FALSE)),"")</f>
        <v/>
      </c>
      <c r="AA1967" s="104">
        <f>_xlfn.IFNA(IF($B1967="","",VLOOKUP($B1967,'SWC Towers'!$A:$Q,$AA$2,FALSE)),"")</f>
        <v>0.2</v>
      </c>
      <c r="AB1967" s="106" t="str">
        <f>_xlfn.IFNA(IF($B1967="","",VLOOKUP($B1967,'SWC Towers'!$A:$Q,$AB$2,FALSE)),"")</f>
        <v/>
      </c>
      <c r="AC1967" s="20">
        <f>SUM(Table25[[#This Row],[IT Tower: Application]:[Other/Non-IT ]])</f>
        <v>1</v>
      </c>
      <c r="AD1967" s="67"/>
      <c r="AE1967" s="67"/>
      <c r="AF1967" s="67"/>
      <c r="AG1967" s="67"/>
      <c r="AH1967" s="67"/>
      <c r="AI1967" s="67"/>
      <c r="AJ1967" s="67"/>
      <c r="AK1967" s="67"/>
      <c r="AL1967" s="67"/>
      <c r="AM1967" s="67"/>
      <c r="AN1967" s="67"/>
      <c r="AO1967" s="67"/>
      <c r="AP1967" s="67"/>
      <c r="AQ1967" s="67"/>
      <c r="AR1967" s="67"/>
      <c r="AS1967" s="67"/>
      <c r="AT1967" s="67"/>
      <c r="AU1967" s="67"/>
      <c r="AV1967" s="67"/>
      <c r="AW1967" s="67"/>
      <c r="AX1967" s="67"/>
      <c r="AY1967" s="67"/>
      <c r="AZ1967" s="67"/>
      <c r="BA1967" s="67"/>
      <c r="BB1967" s="113">
        <v>25534</v>
      </c>
      <c r="BC1967" s="113">
        <v>0</v>
      </c>
      <c r="BD1967" s="113"/>
      <c r="BE1967" s="113"/>
      <c r="BF1967" s="113"/>
      <c r="BG1967" s="113"/>
      <c r="BH1967" s="113"/>
      <c r="BI1967" s="113"/>
      <c r="BJ1967" s="113"/>
      <c r="BK1967" s="113"/>
      <c r="BL1967" s="113"/>
      <c r="BM1967" s="113"/>
      <c r="BN1967" s="113"/>
      <c r="BO1967" s="113"/>
      <c r="BP1967" s="113"/>
      <c r="BQ1967" s="113"/>
      <c r="BR1967" s="113"/>
      <c r="BS1967" s="113"/>
      <c r="BT1967" s="113"/>
      <c r="BU1967" s="113"/>
      <c r="BV1967" s="113"/>
      <c r="BW1967" s="113"/>
      <c r="BX1967" s="113"/>
      <c r="BY1967" s="113"/>
      <c r="BZ1967" s="113"/>
      <c r="CA1967" s="67"/>
      <c r="CB1967" s="113"/>
      <c r="CC1967" s="69">
        <f>SUM(Table25[[#This Row],[Contract Amount FY00]:[Contract Amount FY50]])</f>
        <v>25534</v>
      </c>
      <c r="CD1967" s="114"/>
    </row>
    <row r="1968" spans="1:82" x14ac:dyDescent="0.25">
      <c r="A1968" s="122" t="s">
        <v>2028</v>
      </c>
      <c r="B1968" s="122" t="s">
        <v>3071</v>
      </c>
      <c r="C1968" s="122" t="s">
        <v>375</v>
      </c>
      <c r="E1968" s="26" t="str">
        <f>IFERROR(IF(VLOOKUP(Table25[[#This Row],[Contract No.]],Table3[#All],3,FALSE)="","No","Yes"),"")</f>
        <v>Yes</v>
      </c>
      <c r="F1968" s="107" t="str">
        <f>IFERROR(VLOOKUP(Table25[[#This Row],[Contract No.]],Table3[#All],3,FALSE),"")</f>
        <v>NASPO</v>
      </c>
      <c r="G1968" s="107" t="str">
        <f>IFERROR(IF(Table25[[#This Row],[Cooperative Purchase
(Yes/No)]]="Yes","Yes",IF(VLOOKUP(Table25[[#This Row],[Contract No.]],Table3[#All],1,FALSE)=Table25[[#This Row],[Contract No.]],"Yes","No")),"No")</f>
        <v>Yes</v>
      </c>
      <c r="H1968" s="51">
        <f>IFERROR(VLOOKUP(Table25[[#This Row],[Contract No.]],Table3[#All],4,FALSE),"")</f>
        <v>45322</v>
      </c>
      <c r="I1968" s="28">
        <f>IFERROR(IF(AND(MONTH(Table25[[#This Row],[Contract Start Date]])&gt;6,MONTH(Table25[[#This Row],[Contract Start Date]])&lt;=12),YEAR(Table25[[#This Row],[Contract Start Date]])+1,YEAR(Table25[[#This Row],[Contract Start Date]])),"")</f>
        <v>2024</v>
      </c>
      <c r="J1968" s="108">
        <f>Table25[[#This Row],[FY Formula start]]</f>
        <v>2024</v>
      </c>
      <c r="K1968" s="59" t="str">
        <f>"FY"&amp;" "&amp;Table25[[#This Row],[Year Start]]</f>
        <v>FY 2024</v>
      </c>
      <c r="L1968" s="109">
        <f>IFERROR(VLOOKUP(Table25[[#This Row],[Contract No.]],Table3[#All],5,FALSE),"")</f>
        <v>46934</v>
      </c>
      <c r="M1968" s="110">
        <f>IFERROR(IF(Table25[[#This Row],[Contract End Date]]="99/99/9999","No End",IF(AND(MONTH(Table25[[#This Row],[Contract End Date]])&gt;6,MONTH(Table25[[#This Row],[Contract End Date]])&lt;=12),YEAR(Table25[[#This Row],[Contract End Date]])+1,YEAR(Table25[[#This Row],[Contract End Date]]))),"")</f>
        <v>2028</v>
      </c>
      <c r="N1968" s="111">
        <f>Table25[[#This Row],[FY Formula end]]</f>
        <v>2028</v>
      </c>
      <c r="O1968" s="112" t="str">
        <f>IF(Table25[[#This Row],[Year End]]="No End","No End","FY"&amp;" "&amp;Table25[[#This Row],[Year End]])</f>
        <v>FY 2028</v>
      </c>
      <c r="P1968" s="27"/>
      <c r="Q1968" s="104" t="str">
        <f>_xlfn.IFNA(IF($B1968="","",VLOOKUP($B1968,'SWC Towers'!$A:$Q,$Q$2,FALSE)),"")</f>
        <v/>
      </c>
      <c r="R1968" s="106">
        <f>_xlfn.IFNA(IF($B1968="","",VLOOKUP($B1968,'SWC Towers'!$A:$Q,$R$2,FALSE)),"")</f>
        <v>0.2</v>
      </c>
      <c r="S1968" s="106" t="str">
        <f>_xlfn.IFNA(IF($B1968="","",VLOOKUP($B1968,'SWC Towers'!$A:$Q,$S$2,FALSE)),"")</f>
        <v/>
      </c>
      <c r="T1968" s="106" t="str">
        <f>_xlfn.IFNA(IF($B1968="","",VLOOKUP($B1968,'SWC Towers'!$A:$Q,$T$2,FALSE)),"")</f>
        <v/>
      </c>
      <c r="U1968" s="104">
        <f>_xlfn.IFNA(IF($B1968="","",VLOOKUP($B1968,'SWC Towers'!$A:$Q,$U$2,FALSE)),"")</f>
        <v>0.6</v>
      </c>
      <c r="V1968" s="104" t="str">
        <f>_xlfn.IFNA(IF($B1968="","",VLOOKUP($B1968,'SWC Towers'!$A:$Q,$V$2,FALSE)),"")</f>
        <v/>
      </c>
      <c r="W1968" s="104" t="str">
        <f>_xlfn.IFNA(IF($B1968="","",VLOOKUP($B1968,'SWC Towers'!$A:$Q,$W$2,FALSE)),"")</f>
        <v/>
      </c>
      <c r="X1968" s="104" t="str">
        <f>_xlfn.IFNA(IF($B1968="","",VLOOKUP($B1968,'SWC Towers'!$A:$Q,$X$2,FALSE)),"")</f>
        <v/>
      </c>
      <c r="Y1968" s="104" t="str">
        <f>_xlfn.IFNA(IF($B1968="","",VLOOKUP($B1968,'SWC Towers'!$A:$Q,$Y$2,FALSE)),"")</f>
        <v/>
      </c>
      <c r="Z1968" s="104" t="str">
        <f>_xlfn.IFNA(IF($B1968="","",VLOOKUP($B1968,'SWC Towers'!$A:$Q,$Z$2,FALSE)),"")</f>
        <v/>
      </c>
      <c r="AA1968" s="104">
        <f>_xlfn.IFNA(IF($B1968="","",VLOOKUP($B1968,'SWC Towers'!$A:$Q,$AA$2,FALSE)),"")</f>
        <v>0.2</v>
      </c>
      <c r="AB1968" s="106" t="str">
        <f>_xlfn.IFNA(IF($B1968="","",VLOOKUP($B1968,'SWC Towers'!$A:$Q,$AB$2,FALSE)),"")</f>
        <v/>
      </c>
      <c r="AC1968" s="20">
        <f>SUM(Table25[[#This Row],[IT Tower: Application]:[Other/Non-IT ]])</f>
        <v>1</v>
      </c>
      <c r="AD1968" s="67"/>
      <c r="AE1968" s="67"/>
      <c r="AF1968" s="67"/>
      <c r="AG1968" s="67"/>
      <c r="AH1968" s="67"/>
      <c r="AI1968" s="67"/>
      <c r="AJ1968" s="67"/>
      <c r="AK1968" s="67"/>
      <c r="AL1968" s="67"/>
      <c r="AM1968" s="67"/>
      <c r="AN1968" s="67"/>
      <c r="AO1968" s="67"/>
      <c r="AP1968" s="67"/>
      <c r="AQ1968" s="67"/>
      <c r="AR1968" s="67"/>
      <c r="AS1968" s="67"/>
      <c r="AT1968" s="67"/>
      <c r="AU1968" s="67"/>
      <c r="AV1968" s="67"/>
      <c r="AW1968" s="67"/>
      <c r="AX1968" s="67"/>
      <c r="AY1968" s="67"/>
      <c r="AZ1968" s="67"/>
      <c r="BA1968" s="67"/>
      <c r="BB1968" s="113"/>
      <c r="BC1968" s="113">
        <v>361</v>
      </c>
      <c r="BD1968" s="113"/>
      <c r="BE1968" s="113"/>
      <c r="BF1968" s="113"/>
      <c r="BG1968" s="113"/>
      <c r="BH1968" s="113"/>
      <c r="BI1968" s="113"/>
      <c r="BJ1968" s="113"/>
      <c r="BK1968" s="113"/>
      <c r="BL1968" s="113"/>
      <c r="BM1968" s="113"/>
      <c r="BN1968" s="113"/>
      <c r="BO1968" s="113"/>
      <c r="BP1968" s="113"/>
      <c r="BQ1968" s="113"/>
      <c r="BR1968" s="113"/>
      <c r="BS1968" s="113"/>
      <c r="BT1968" s="113"/>
      <c r="BU1968" s="113"/>
      <c r="BV1968" s="113"/>
      <c r="BW1968" s="113"/>
      <c r="BX1968" s="113"/>
      <c r="BY1968" s="113"/>
      <c r="BZ1968" s="113"/>
      <c r="CA1968" s="67"/>
      <c r="CB1968" s="113"/>
      <c r="CC1968" s="69">
        <f>SUM(Table25[[#This Row],[Contract Amount FY00]:[Contract Amount FY50]])</f>
        <v>361</v>
      </c>
      <c r="CD1968" s="114"/>
    </row>
    <row r="1969" spans="1:82" x14ac:dyDescent="0.25">
      <c r="A1969" s="122" t="s">
        <v>2028</v>
      </c>
      <c r="B1969" s="122" t="s">
        <v>3071</v>
      </c>
      <c r="C1969" s="122" t="s">
        <v>372</v>
      </c>
      <c r="E1969" s="26" t="str">
        <f>IFERROR(IF(VLOOKUP(Table25[[#This Row],[Contract No.]],Table3[#All],3,FALSE)="","No","Yes"),"")</f>
        <v>Yes</v>
      </c>
      <c r="F1969" s="107" t="str">
        <f>IFERROR(VLOOKUP(Table25[[#This Row],[Contract No.]],Table3[#All],3,FALSE),"")</f>
        <v>NASPO</v>
      </c>
      <c r="G1969" s="107" t="str">
        <f>IFERROR(IF(Table25[[#This Row],[Cooperative Purchase
(Yes/No)]]="Yes","Yes",IF(VLOOKUP(Table25[[#This Row],[Contract No.]],Table3[#All],1,FALSE)=Table25[[#This Row],[Contract No.]],"Yes","No")),"No")</f>
        <v>Yes</v>
      </c>
      <c r="H1969" s="51">
        <f>IFERROR(VLOOKUP(Table25[[#This Row],[Contract No.]],Table3[#All],4,FALSE),"")</f>
        <v>45322</v>
      </c>
      <c r="I1969" s="28">
        <f>IFERROR(IF(AND(MONTH(Table25[[#This Row],[Contract Start Date]])&gt;6,MONTH(Table25[[#This Row],[Contract Start Date]])&lt;=12),YEAR(Table25[[#This Row],[Contract Start Date]])+1,YEAR(Table25[[#This Row],[Contract Start Date]])),"")</f>
        <v>2024</v>
      </c>
      <c r="J1969" s="108">
        <f>Table25[[#This Row],[FY Formula start]]</f>
        <v>2024</v>
      </c>
      <c r="K1969" s="59" t="str">
        <f>"FY"&amp;" "&amp;Table25[[#This Row],[Year Start]]</f>
        <v>FY 2024</v>
      </c>
      <c r="L1969" s="109">
        <f>IFERROR(VLOOKUP(Table25[[#This Row],[Contract No.]],Table3[#All],5,FALSE),"")</f>
        <v>46934</v>
      </c>
      <c r="M1969" s="110">
        <f>IFERROR(IF(Table25[[#This Row],[Contract End Date]]="99/99/9999","No End",IF(AND(MONTH(Table25[[#This Row],[Contract End Date]])&gt;6,MONTH(Table25[[#This Row],[Contract End Date]])&lt;=12),YEAR(Table25[[#This Row],[Contract End Date]])+1,YEAR(Table25[[#This Row],[Contract End Date]]))),"")</f>
        <v>2028</v>
      </c>
      <c r="N1969" s="111">
        <f>Table25[[#This Row],[FY Formula end]]</f>
        <v>2028</v>
      </c>
      <c r="O1969" s="112" t="str">
        <f>IF(Table25[[#This Row],[Year End]]="No End","No End","FY"&amp;" "&amp;Table25[[#This Row],[Year End]])</f>
        <v>FY 2028</v>
      </c>
      <c r="P1969" s="27"/>
      <c r="Q1969" s="104" t="str">
        <f>_xlfn.IFNA(IF($B1969="","",VLOOKUP($B1969,'SWC Towers'!$A:$Q,$Q$2,FALSE)),"")</f>
        <v/>
      </c>
      <c r="R1969" s="106">
        <f>_xlfn.IFNA(IF($B1969="","",VLOOKUP($B1969,'SWC Towers'!$A:$Q,$R$2,FALSE)),"")</f>
        <v>0.2</v>
      </c>
      <c r="S1969" s="106" t="str">
        <f>_xlfn.IFNA(IF($B1969="","",VLOOKUP($B1969,'SWC Towers'!$A:$Q,$S$2,FALSE)),"")</f>
        <v/>
      </c>
      <c r="T1969" s="106" t="str">
        <f>_xlfn.IFNA(IF($B1969="","",VLOOKUP($B1969,'SWC Towers'!$A:$Q,$T$2,FALSE)),"")</f>
        <v/>
      </c>
      <c r="U1969" s="104">
        <f>_xlfn.IFNA(IF($B1969="","",VLOOKUP($B1969,'SWC Towers'!$A:$Q,$U$2,FALSE)),"")</f>
        <v>0.6</v>
      </c>
      <c r="V1969" s="104" t="str">
        <f>_xlfn.IFNA(IF($B1969="","",VLOOKUP($B1969,'SWC Towers'!$A:$Q,$V$2,FALSE)),"")</f>
        <v/>
      </c>
      <c r="W1969" s="104" t="str">
        <f>_xlfn.IFNA(IF($B1969="","",VLOOKUP($B1969,'SWC Towers'!$A:$Q,$W$2,FALSE)),"")</f>
        <v/>
      </c>
      <c r="X1969" s="104" t="str">
        <f>_xlfn.IFNA(IF($B1969="","",VLOOKUP($B1969,'SWC Towers'!$A:$Q,$X$2,FALSE)),"")</f>
        <v/>
      </c>
      <c r="Y1969" s="104" t="str">
        <f>_xlfn.IFNA(IF($B1969="","",VLOOKUP($B1969,'SWC Towers'!$A:$Q,$Y$2,FALSE)),"")</f>
        <v/>
      </c>
      <c r="Z1969" s="104" t="str">
        <f>_xlfn.IFNA(IF($B1969="","",VLOOKUP($B1969,'SWC Towers'!$A:$Q,$Z$2,FALSE)),"")</f>
        <v/>
      </c>
      <c r="AA1969" s="104">
        <f>_xlfn.IFNA(IF($B1969="","",VLOOKUP($B1969,'SWC Towers'!$A:$Q,$AA$2,FALSE)),"")</f>
        <v>0.2</v>
      </c>
      <c r="AB1969" s="106" t="str">
        <f>_xlfn.IFNA(IF($B1969="","",VLOOKUP($B1969,'SWC Towers'!$A:$Q,$AB$2,FALSE)),"")</f>
        <v/>
      </c>
      <c r="AC1969" s="20">
        <f>SUM(Table25[[#This Row],[IT Tower: Application]:[Other/Non-IT ]])</f>
        <v>1</v>
      </c>
      <c r="AD1969" s="67"/>
      <c r="AE1969" s="67"/>
      <c r="AF1969" s="67"/>
      <c r="AG1969" s="67"/>
      <c r="AH1969" s="67"/>
      <c r="AI1969" s="67"/>
      <c r="AJ1969" s="67"/>
      <c r="AK1969" s="67"/>
      <c r="AL1969" s="67"/>
      <c r="AM1969" s="67"/>
      <c r="AN1969" s="67"/>
      <c r="AO1969" s="67"/>
      <c r="AP1969" s="67"/>
      <c r="AQ1969" s="67"/>
      <c r="AR1969" s="67"/>
      <c r="AS1969" s="67"/>
      <c r="AT1969" s="67"/>
      <c r="AU1969" s="67"/>
      <c r="AV1969" s="67"/>
      <c r="AW1969" s="67"/>
      <c r="AX1969" s="67"/>
      <c r="AY1969" s="67"/>
      <c r="AZ1969" s="67"/>
      <c r="BA1969" s="67"/>
      <c r="BB1969" s="113">
        <v>0</v>
      </c>
      <c r="BC1969" s="113">
        <v>141</v>
      </c>
      <c r="BD1969" s="113"/>
      <c r="BE1969" s="113"/>
      <c r="BF1969" s="113"/>
      <c r="BG1969" s="113"/>
      <c r="BH1969" s="113"/>
      <c r="BI1969" s="113"/>
      <c r="BJ1969" s="113"/>
      <c r="BK1969" s="113"/>
      <c r="BL1969" s="113"/>
      <c r="BM1969" s="113"/>
      <c r="BN1969" s="113"/>
      <c r="BO1969" s="113"/>
      <c r="BP1969" s="113"/>
      <c r="BQ1969" s="113"/>
      <c r="BR1969" s="113"/>
      <c r="BS1969" s="113"/>
      <c r="BT1969" s="113"/>
      <c r="BU1969" s="113"/>
      <c r="BV1969" s="113"/>
      <c r="BW1969" s="113"/>
      <c r="BX1969" s="113"/>
      <c r="BY1969" s="113"/>
      <c r="BZ1969" s="113"/>
      <c r="CA1969" s="67"/>
      <c r="CB1969" s="113"/>
      <c r="CC1969" s="69">
        <f>SUM(Table25[[#This Row],[Contract Amount FY00]:[Contract Amount FY50]])</f>
        <v>141</v>
      </c>
      <c r="CD1969" s="114"/>
    </row>
    <row r="1970" spans="1:82" x14ac:dyDescent="0.25">
      <c r="A1970" s="122" t="s">
        <v>2028</v>
      </c>
      <c r="B1970" s="122" t="s">
        <v>2245</v>
      </c>
      <c r="C1970" s="122" t="s">
        <v>3131</v>
      </c>
      <c r="E1970" s="26" t="str">
        <f>IFERROR(IF(VLOOKUP(Table25[[#This Row],[Contract No.]],Table3[#All],3,FALSE)="","No","Yes"),"")</f>
        <v>No</v>
      </c>
      <c r="F1970" s="107" t="str">
        <f>IFERROR(VLOOKUP(Table25[[#This Row],[Contract No.]],Table3[#All],3,FALSE),"")</f>
        <v/>
      </c>
      <c r="G1970" s="107" t="str">
        <f>IFERROR(IF(Table25[[#This Row],[Cooperative Purchase
(Yes/No)]]="Yes","Yes",IF(VLOOKUP(Table25[[#This Row],[Contract No.]],Table3[#All],1,FALSE)=Table25[[#This Row],[Contract No.]],"Yes","No")),"No")</f>
        <v>Yes</v>
      </c>
      <c r="H1970" s="51">
        <f>IFERROR(VLOOKUP(Table25[[#This Row],[Contract No.]],Table3[#All],4,FALSE),"")</f>
        <v>43952</v>
      </c>
      <c r="I1970" s="28">
        <f>IFERROR(IF(AND(MONTH(Table25[[#This Row],[Contract Start Date]])&gt;6,MONTH(Table25[[#This Row],[Contract Start Date]])&lt;=12),YEAR(Table25[[#This Row],[Contract Start Date]])+1,YEAR(Table25[[#This Row],[Contract Start Date]])),"")</f>
        <v>2020</v>
      </c>
      <c r="J1970" s="108">
        <f>Table25[[#This Row],[FY Formula start]]</f>
        <v>2020</v>
      </c>
      <c r="K1970" s="59" t="str">
        <f>"FY"&amp;" "&amp;Table25[[#This Row],[Year Start]]</f>
        <v>FY 2020</v>
      </c>
      <c r="L1970" s="109">
        <f>IFERROR(VLOOKUP(Table25[[#This Row],[Contract No.]],Table3[#All],5,FALSE),"")</f>
        <v>46203</v>
      </c>
      <c r="M1970" s="110">
        <f>IFERROR(IF(Table25[[#This Row],[Contract End Date]]="99/99/9999","No End",IF(AND(MONTH(Table25[[#This Row],[Contract End Date]])&gt;6,MONTH(Table25[[#This Row],[Contract End Date]])&lt;=12),YEAR(Table25[[#This Row],[Contract End Date]])+1,YEAR(Table25[[#This Row],[Contract End Date]]))),"")</f>
        <v>2026</v>
      </c>
      <c r="N1970" s="111">
        <f>Table25[[#This Row],[FY Formula end]]</f>
        <v>2026</v>
      </c>
      <c r="O1970" s="112" t="str">
        <f>IF(Table25[[#This Row],[Year End]]="No End","No End","FY"&amp;" "&amp;Table25[[#This Row],[Year End]])</f>
        <v>FY 2026</v>
      </c>
      <c r="P1970" s="27"/>
      <c r="Q1970" s="104" t="str">
        <f>_xlfn.IFNA(IF($B1970="","",VLOOKUP($B1970,'SWC Towers'!$A:$Q,$Q$2,FALSE)),"")</f>
        <v/>
      </c>
      <c r="R1970" s="106" t="str">
        <f>_xlfn.IFNA(IF($B1970="","",VLOOKUP($B1970,'SWC Towers'!$A:$Q,$R$2,FALSE)),"")</f>
        <v/>
      </c>
      <c r="S1970" s="106" t="str">
        <f>_xlfn.IFNA(IF($B1970="","",VLOOKUP($B1970,'SWC Towers'!$A:$Q,$S$2,FALSE)),"")</f>
        <v/>
      </c>
      <c r="T1970" s="106" t="str">
        <f>_xlfn.IFNA(IF($B1970="","",VLOOKUP($B1970,'SWC Towers'!$A:$Q,$T$2,FALSE)),"")</f>
        <v/>
      </c>
      <c r="U1970" s="104">
        <f>_xlfn.IFNA(IF($B1970="","",VLOOKUP($B1970,'SWC Towers'!$A:$Q,$U$2,FALSE)),"")</f>
        <v>0.1</v>
      </c>
      <c r="V1970" s="104" t="str">
        <f>_xlfn.IFNA(IF($B1970="","",VLOOKUP($B1970,'SWC Towers'!$A:$Q,$V$2,FALSE)),"")</f>
        <v/>
      </c>
      <c r="W1970" s="104" t="str">
        <f>_xlfn.IFNA(IF($B1970="","",VLOOKUP($B1970,'SWC Towers'!$A:$Q,$W$2,FALSE)),"")</f>
        <v/>
      </c>
      <c r="X1970" s="104" t="str">
        <f>_xlfn.IFNA(IF($B1970="","",VLOOKUP($B1970,'SWC Towers'!$A:$Q,$X$2,FALSE)),"")</f>
        <v/>
      </c>
      <c r="Y1970" s="104" t="str">
        <f>_xlfn.IFNA(IF($B1970="","",VLOOKUP($B1970,'SWC Towers'!$A:$Q,$Y$2,FALSE)),"")</f>
        <v/>
      </c>
      <c r="Z1970" s="104" t="str">
        <f>_xlfn.IFNA(IF($B1970="","",VLOOKUP($B1970,'SWC Towers'!$A:$Q,$Z$2,FALSE)),"")</f>
        <v/>
      </c>
      <c r="AA1970" s="104" t="str">
        <f>_xlfn.IFNA(IF($B1970="","",VLOOKUP($B1970,'SWC Towers'!$A:$Q,$AA$2,FALSE)),"")</f>
        <v/>
      </c>
      <c r="AB1970" s="106">
        <f>_xlfn.IFNA(IF($B1970="","",VLOOKUP($B1970,'SWC Towers'!$A:$Q,$AB$2,FALSE)),"")</f>
        <v>0.9</v>
      </c>
      <c r="AC1970" s="20">
        <f>SUM(Table25[[#This Row],[IT Tower: Application]:[Other/Non-IT ]])</f>
        <v>1</v>
      </c>
      <c r="AD1970" s="67"/>
      <c r="AE1970" s="67"/>
      <c r="AF1970" s="67"/>
      <c r="AG1970" s="67"/>
      <c r="AH1970" s="67"/>
      <c r="AI1970" s="67"/>
      <c r="AJ1970" s="67"/>
      <c r="AK1970" s="67"/>
      <c r="AL1970" s="67"/>
      <c r="AM1970" s="67"/>
      <c r="AN1970" s="67"/>
      <c r="AO1970" s="67"/>
      <c r="AP1970" s="67"/>
      <c r="AQ1970" s="67"/>
      <c r="AR1970" s="67"/>
      <c r="AS1970" s="67"/>
      <c r="AT1970" s="67"/>
      <c r="AU1970" s="67"/>
      <c r="AV1970" s="67"/>
      <c r="AW1970" s="67"/>
      <c r="AX1970" s="67"/>
      <c r="AY1970" s="67"/>
      <c r="AZ1970" s="67">
        <v>0</v>
      </c>
      <c r="BA1970" s="67">
        <v>150628</v>
      </c>
      <c r="BB1970" s="113">
        <v>180783</v>
      </c>
      <c r="BC1970" s="113">
        <v>116847</v>
      </c>
      <c r="BD1970" s="113"/>
      <c r="BE1970" s="113"/>
      <c r="BF1970" s="113"/>
      <c r="BG1970" s="113"/>
      <c r="BH1970" s="113"/>
      <c r="BI1970" s="113"/>
      <c r="BJ1970" s="113"/>
      <c r="BK1970" s="113"/>
      <c r="BL1970" s="113"/>
      <c r="BM1970" s="113"/>
      <c r="BN1970" s="113"/>
      <c r="BO1970" s="113"/>
      <c r="BP1970" s="113"/>
      <c r="BQ1970" s="113"/>
      <c r="BR1970" s="113"/>
      <c r="BS1970" s="113"/>
      <c r="BT1970" s="113"/>
      <c r="BU1970" s="113"/>
      <c r="BV1970" s="113"/>
      <c r="BW1970" s="113"/>
      <c r="BX1970" s="113"/>
      <c r="BY1970" s="113"/>
      <c r="BZ1970" s="113"/>
      <c r="CA1970" s="67"/>
      <c r="CB1970" s="113"/>
      <c r="CC1970" s="69">
        <f>SUM(Table25[[#This Row],[Contract Amount FY00]:[Contract Amount FY50]])</f>
        <v>448258</v>
      </c>
      <c r="CD1970" s="114"/>
    </row>
    <row r="1971" spans="1:82" x14ac:dyDescent="0.25">
      <c r="A1971" s="122" t="s">
        <v>2028</v>
      </c>
      <c r="B1971" s="122" t="s">
        <v>2245</v>
      </c>
      <c r="C1971" s="122" t="s">
        <v>3192</v>
      </c>
      <c r="E1971" s="26" t="str">
        <f>IFERROR(IF(VLOOKUP(Table25[[#This Row],[Contract No.]],Table3[#All],3,FALSE)="","No","Yes"),"")</f>
        <v>No</v>
      </c>
      <c r="F1971" s="107" t="str">
        <f>IFERROR(VLOOKUP(Table25[[#This Row],[Contract No.]],Table3[#All],3,FALSE),"")</f>
        <v/>
      </c>
      <c r="G1971" s="107" t="str">
        <f>IFERROR(IF(Table25[[#This Row],[Cooperative Purchase
(Yes/No)]]="Yes","Yes",IF(VLOOKUP(Table25[[#This Row],[Contract No.]],Table3[#All],1,FALSE)=Table25[[#This Row],[Contract No.]],"Yes","No")),"No")</f>
        <v>Yes</v>
      </c>
      <c r="H1971" s="51">
        <f>IFERROR(VLOOKUP(Table25[[#This Row],[Contract No.]],Table3[#All],4,FALSE),"")</f>
        <v>43952</v>
      </c>
      <c r="I1971" s="28">
        <f>IFERROR(IF(AND(MONTH(Table25[[#This Row],[Contract Start Date]])&gt;6,MONTH(Table25[[#This Row],[Contract Start Date]])&lt;=12),YEAR(Table25[[#This Row],[Contract Start Date]])+1,YEAR(Table25[[#This Row],[Contract Start Date]])),"")</f>
        <v>2020</v>
      </c>
      <c r="J1971" s="108">
        <f>Table25[[#This Row],[FY Formula start]]</f>
        <v>2020</v>
      </c>
      <c r="K1971" s="59" t="str">
        <f>"FY"&amp;" "&amp;Table25[[#This Row],[Year Start]]</f>
        <v>FY 2020</v>
      </c>
      <c r="L1971" s="109">
        <f>IFERROR(VLOOKUP(Table25[[#This Row],[Contract No.]],Table3[#All],5,FALSE),"")</f>
        <v>46203</v>
      </c>
      <c r="M1971" s="110">
        <f>IFERROR(IF(Table25[[#This Row],[Contract End Date]]="99/99/9999","No End",IF(AND(MONTH(Table25[[#This Row],[Contract End Date]])&gt;6,MONTH(Table25[[#This Row],[Contract End Date]])&lt;=12),YEAR(Table25[[#This Row],[Contract End Date]])+1,YEAR(Table25[[#This Row],[Contract End Date]]))),"")</f>
        <v>2026</v>
      </c>
      <c r="N1971" s="111">
        <f>Table25[[#This Row],[FY Formula end]]</f>
        <v>2026</v>
      </c>
      <c r="O1971" s="112" t="str">
        <f>IF(Table25[[#This Row],[Year End]]="No End","No End","FY"&amp;" "&amp;Table25[[#This Row],[Year End]])</f>
        <v>FY 2026</v>
      </c>
      <c r="P1971" s="27"/>
      <c r="Q1971" s="104" t="str">
        <f>_xlfn.IFNA(IF($B1971="","",VLOOKUP($B1971,'SWC Towers'!$A:$Q,$Q$2,FALSE)),"")</f>
        <v/>
      </c>
      <c r="R1971" s="106" t="str">
        <f>_xlfn.IFNA(IF($B1971="","",VLOOKUP($B1971,'SWC Towers'!$A:$Q,$R$2,FALSE)),"")</f>
        <v/>
      </c>
      <c r="S1971" s="106" t="str">
        <f>_xlfn.IFNA(IF($B1971="","",VLOOKUP($B1971,'SWC Towers'!$A:$Q,$S$2,FALSE)),"")</f>
        <v/>
      </c>
      <c r="T1971" s="106" t="str">
        <f>_xlfn.IFNA(IF($B1971="","",VLOOKUP($B1971,'SWC Towers'!$A:$Q,$T$2,FALSE)),"")</f>
        <v/>
      </c>
      <c r="U1971" s="104">
        <f>_xlfn.IFNA(IF($B1971="","",VLOOKUP($B1971,'SWC Towers'!$A:$Q,$U$2,FALSE)),"")</f>
        <v>0.1</v>
      </c>
      <c r="V1971" s="104" t="str">
        <f>_xlfn.IFNA(IF($B1971="","",VLOOKUP($B1971,'SWC Towers'!$A:$Q,$V$2,FALSE)),"")</f>
        <v/>
      </c>
      <c r="W1971" s="104" t="str">
        <f>_xlfn.IFNA(IF($B1971="","",VLOOKUP($B1971,'SWC Towers'!$A:$Q,$W$2,FALSE)),"")</f>
        <v/>
      </c>
      <c r="X1971" s="104" t="str">
        <f>_xlfn.IFNA(IF($B1971="","",VLOOKUP($B1971,'SWC Towers'!$A:$Q,$X$2,FALSE)),"")</f>
        <v/>
      </c>
      <c r="Y1971" s="104" t="str">
        <f>_xlfn.IFNA(IF($B1971="","",VLOOKUP($B1971,'SWC Towers'!$A:$Q,$Y$2,FALSE)),"")</f>
        <v/>
      </c>
      <c r="Z1971" s="104" t="str">
        <f>_xlfn.IFNA(IF($B1971="","",VLOOKUP($B1971,'SWC Towers'!$A:$Q,$Z$2,FALSE)),"")</f>
        <v/>
      </c>
      <c r="AA1971" s="104" t="str">
        <f>_xlfn.IFNA(IF($B1971="","",VLOOKUP($B1971,'SWC Towers'!$A:$Q,$AA$2,FALSE)),"")</f>
        <v/>
      </c>
      <c r="AB1971" s="106">
        <f>_xlfn.IFNA(IF($B1971="","",VLOOKUP($B1971,'SWC Towers'!$A:$Q,$AB$2,FALSE)),"")</f>
        <v>0.9</v>
      </c>
      <c r="AC1971" s="20">
        <f>SUM(Table25[[#This Row],[IT Tower: Application]:[Other/Non-IT ]])</f>
        <v>1</v>
      </c>
      <c r="AD1971" s="67"/>
      <c r="AE1971" s="67"/>
      <c r="AF1971" s="67"/>
      <c r="AG1971" s="67"/>
      <c r="AH1971" s="67"/>
      <c r="AI1971" s="67"/>
      <c r="AJ1971" s="67"/>
      <c r="AK1971" s="67"/>
      <c r="AL1971" s="67"/>
      <c r="AM1971" s="67"/>
      <c r="AN1971" s="67"/>
      <c r="AO1971" s="67"/>
      <c r="AP1971" s="67"/>
      <c r="AQ1971" s="67"/>
      <c r="AR1971" s="67"/>
      <c r="AS1971" s="67"/>
      <c r="AT1971" s="67"/>
      <c r="AU1971" s="67"/>
      <c r="AV1971" s="67"/>
      <c r="AW1971" s="67"/>
      <c r="AX1971" s="67">
        <v>6247</v>
      </c>
      <c r="AY1971" s="67">
        <v>123028</v>
      </c>
      <c r="AZ1971" s="67">
        <v>131229</v>
      </c>
      <c r="BA1971" s="67">
        <v>0</v>
      </c>
      <c r="BB1971" s="113"/>
      <c r="BC1971" s="113"/>
      <c r="BD1971" s="113"/>
      <c r="BE1971" s="113"/>
      <c r="BF1971" s="113"/>
      <c r="BG1971" s="113"/>
      <c r="BH1971" s="113"/>
      <c r="BI1971" s="113"/>
      <c r="BJ1971" s="113"/>
      <c r="BK1971" s="113"/>
      <c r="BL1971" s="113"/>
      <c r="BM1971" s="113"/>
      <c r="BN1971" s="113"/>
      <c r="BO1971" s="113"/>
      <c r="BP1971" s="113"/>
      <c r="BQ1971" s="113"/>
      <c r="BR1971" s="113"/>
      <c r="BS1971" s="113"/>
      <c r="BT1971" s="113"/>
      <c r="BU1971" s="113"/>
      <c r="BV1971" s="113"/>
      <c r="BW1971" s="113"/>
      <c r="BX1971" s="113"/>
      <c r="BY1971" s="113"/>
      <c r="BZ1971" s="113"/>
      <c r="CA1971" s="67"/>
      <c r="CB1971" s="113"/>
      <c r="CC1971" s="69">
        <f>SUM(Table25[[#This Row],[Contract Amount FY00]:[Contract Amount FY50]])</f>
        <v>260504</v>
      </c>
      <c r="CD1971" s="114"/>
    </row>
    <row r="1972" spans="1:82" x14ac:dyDescent="0.25">
      <c r="A1972" s="122" t="s">
        <v>2028</v>
      </c>
      <c r="B1972" s="122" t="s">
        <v>2245</v>
      </c>
      <c r="C1972" s="122" t="s">
        <v>2273</v>
      </c>
      <c r="E1972" s="26" t="str">
        <f>IFERROR(IF(VLOOKUP(Table25[[#This Row],[Contract No.]],Table3[#All],3,FALSE)="","No","Yes"),"")</f>
        <v>No</v>
      </c>
      <c r="F1972" s="107" t="str">
        <f>IFERROR(VLOOKUP(Table25[[#This Row],[Contract No.]],Table3[#All],3,FALSE),"")</f>
        <v/>
      </c>
      <c r="G1972" s="107" t="str">
        <f>IFERROR(IF(Table25[[#This Row],[Cooperative Purchase
(Yes/No)]]="Yes","Yes",IF(VLOOKUP(Table25[[#This Row],[Contract No.]],Table3[#All],1,FALSE)=Table25[[#This Row],[Contract No.]],"Yes","No")),"No")</f>
        <v>Yes</v>
      </c>
      <c r="H1972" s="51">
        <f>IFERROR(VLOOKUP(Table25[[#This Row],[Contract No.]],Table3[#All],4,FALSE),"")</f>
        <v>43952</v>
      </c>
      <c r="I1972" s="28">
        <f>IFERROR(IF(AND(MONTH(Table25[[#This Row],[Contract Start Date]])&gt;6,MONTH(Table25[[#This Row],[Contract Start Date]])&lt;=12),YEAR(Table25[[#This Row],[Contract Start Date]])+1,YEAR(Table25[[#This Row],[Contract Start Date]])),"")</f>
        <v>2020</v>
      </c>
      <c r="J1972" s="108">
        <f>Table25[[#This Row],[FY Formula start]]</f>
        <v>2020</v>
      </c>
      <c r="K1972" s="59" t="str">
        <f>"FY"&amp;" "&amp;Table25[[#This Row],[Year Start]]</f>
        <v>FY 2020</v>
      </c>
      <c r="L1972" s="109">
        <f>IFERROR(VLOOKUP(Table25[[#This Row],[Contract No.]],Table3[#All],5,FALSE),"")</f>
        <v>46203</v>
      </c>
      <c r="M1972" s="110">
        <f>IFERROR(IF(Table25[[#This Row],[Contract End Date]]="99/99/9999","No End",IF(AND(MONTH(Table25[[#This Row],[Contract End Date]])&gt;6,MONTH(Table25[[#This Row],[Contract End Date]])&lt;=12),YEAR(Table25[[#This Row],[Contract End Date]])+1,YEAR(Table25[[#This Row],[Contract End Date]]))),"")</f>
        <v>2026</v>
      </c>
      <c r="N1972" s="111">
        <f>Table25[[#This Row],[FY Formula end]]</f>
        <v>2026</v>
      </c>
      <c r="O1972" s="112" t="str">
        <f>IF(Table25[[#This Row],[Year End]]="No End","No End","FY"&amp;" "&amp;Table25[[#This Row],[Year End]])</f>
        <v>FY 2026</v>
      </c>
      <c r="P1972" s="27"/>
      <c r="Q1972" s="104" t="str">
        <f>_xlfn.IFNA(IF($B1972="","",VLOOKUP($B1972,'SWC Towers'!$A:$Q,$Q$2,FALSE)),"")</f>
        <v/>
      </c>
      <c r="R1972" s="106" t="str">
        <f>_xlfn.IFNA(IF($B1972="","",VLOOKUP($B1972,'SWC Towers'!$A:$Q,$R$2,FALSE)),"")</f>
        <v/>
      </c>
      <c r="S1972" s="106" t="str">
        <f>_xlfn.IFNA(IF($B1972="","",VLOOKUP($B1972,'SWC Towers'!$A:$Q,$S$2,FALSE)),"")</f>
        <v/>
      </c>
      <c r="T1972" s="106" t="str">
        <f>_xlfn.IFNA(IF($B1972="","",VLOOKUP($B1972,'SWC Towers'!$A:$Q,$T$2,FALSE)),"")</f>
        <v/>
      </c>
      <c r="U1972" s="104">
        <f>_xlfn.IFNA(IF($B1972="","",VLOOKUP($B1972,'SWC Towers'!$A:$Q,$U$2,FALSE)),"")</f>
        <v>0.1</v>
      </c>
      <c r="V1972" s="104" t="str">
        <f>_xlfn.IFNA(IF($B1972="","",VLOOKUP($B1972,'SWC Towers'!$A:$Q,$V$2,FALSE)),"")</f>
        <v/>
      </c>
      <c r="W1972" s="104" t="str">
        <f>_xlfn.IFNA(IF($B1972="","",VLOOKUP($B1972,'SWC Towers'!$A:$Q,$W$2,FALSE)),"")</f>
        <v/>
      </c>
      <c r="X1972" s="104" t="str">
        <f>_xlfn.IFNA(IF($B1972="","",VLOOKUP($B1972,'SWC Towers'!$A:$Q,$X$2,FALSE)),"")</f>
        <v/>
      </c>
      <c r="Y1972" s="104" t="str">
        <f>_xlfn.IFNA(IF($B1972="","",VLOOKUP($B1972,'SWC Towers'!$A:$Q,$Y$2,FALSE)),"")</f>
        <v/>
      </c>
      <c r="Z1972" s="104" t="str">
        <f>_xlfn.IFNA(IF($B1972="","",VLOOKUP($B1972,'SWC Towers'!$A:$Q,$Z$2,FALSE)),"")</f>
        <v/>
      </c>
      <c r="AA1972" s="104" t="str">
        <f>_xlfn.IFNA(IF($B1972="","",VLOOKUP($B1972,'SWC Towers'!$A:$Q,$AA$2,FALSE)),"")</f>
        <v/>
      </c>
      <c r="AB1972" s="106">
        <f>_xlfn.IFNA(IF($B1972="","",VLOOKUP($B1972,'SWC Towers'!$A:$Q,$AB$2,FALSE)),"")</f>
        <v>0.9</v>
      </c>
      <c r="AC1972" s="20">
        <f>SUM(Table25[[#This Row],[IT Tower: Application]:[Other/Non-IT ]])</f>
        <v>1</v>
      </c>
      <c r="AD1972" s="67"/>
      <c r="AE1972" s="67"/>
      <c r="AF1972" s="67"/>
      <c r="AG1972" s="67"/>
      <c r="AH1972" s="67"/>
      <c r="AI1972" s="67"/>
      <c r="AJ1972" s="67"/>
      <c r="AK1972" s="67"/>
      <c r="AL1972" s="67"/>
      <c r="AM1972" s="67"/>
      <c r="AN1972" s="67"/>
      <c r="AO1972" s="67"/>
      <c r="AP1972" s="67"/>
      <c r="AQ1972" s="67"/>
      <c r="AR1972" s="67"/>
      <c r="AS1972" s="67"/>
      <c r="AT1972" s="67"/>
      <c r="AU1972" s="67"/>
      <c r="AV1972" s="67"/>
      <c r="AW1972" s="67"/>
      <c r="AX1972" s="67"/>
      <c r="AY1972" s="67">
        <v>0</v>
      </c>
      <c r="AZ1972" s="67">
        <v>273</v>
      </c>
      <c r="BA1972" s="67">
        <v>531</v>
      </c>
      <c r="BB1972" s="113">
        <v>478</v>
      </c>
      <c r="BC1972" s="113">
        <v>611</v>
      </c>
      <c r="BD1972" s="113"/>
      <c r="BE1972" s="113"/>
      <c r="BF1972" s="113"/>
      <c r="BG1972" s="113"/>
      <c r="BH1972" s="113"/>
      <c r="BI1972" s="113"/>
      <c r="BJ1972" s="113"/>
      <c r="BK1972" s="113"/>
      <c r="BL1972" s="113"/>
      <c r="BM1972" s="113"/>
      <c r="BN1972" s="113"/>
      <c r="BO1972" s="113"/>
      <c r="BP1972" s="113"/>
      <c r="BQ1972" s="113"/>
      <c r="BR1972" s="113"/>
      <c r="BS1972" s="113"/>
      <c r="BT1972" s="113"/>
      <c r="BU1972" s="113"/>
      <c r="BV1972" s="113"/>
      <c r="BW1972" s="113"/>
      <c r="BX1972" s="113"/>
      <c r="BY1972" s="113"/>
      <c r="BZ1972" s="113"/>
      <c r="CA1972" s="67"/>
      <c r="CB1972" s="113"/>
      <c r="CC1972" s="69">
        <f>SUM(Table25[[#This Row],[Contract Amount FY00]:[Contract Amount FY50]])</f>
        <v>1893</v>
      </c>
      <c r="CD1972" s="114"/>
    </row>
    <row r="1973" spans="1:82" x14ac:dyDescent="0.25">
      <c r="A1973" s="122" t="s">
        <v>2028</v>
      </c>
      <c r="B1973" s="122" t="s">
        <v>526</v>
      </c>
      <c r="C1973" s="122" t="s">
        <v>3206</v>
      </c>
      <c r="E1973" s="26" t="str">
        <f>IFERROR(IF(VLOOKUP(Table25[[#This Row],[Contract No.]],Table3[#All],3,FALSE)="","No","Yes"),"")</f>
        <v>Yes</v>
      </c>
      <c r="F1973" s="107" t="str">
        <f>IFERROR(VLOOKUP(Table25[[#This Row],[Contract No.]],Table3[#All],3,FALSE),"")</f>
        <v>NASPO</v>
      </c>
      <c r="G1973" s="107" t="str">
        <f>IFERROR(IF(Table25[[#This Row],[Cooperative Purchase
(Yes/No)]]="Yes","Yes",IF(VLOOKUP(Table25[[#This Row],[Contract No.]],Table3[#All],1,FALSE)=Table25[[#This Row],[Contract No.]],"Yes","No")),"No")</f>
        <v>Yes</v>
      </c>
      <c r="H1973" s="51">
        <f>IFERROR(VLOOKUP(Table25[[#This Row],[Contract No.]],Table3[#All],4,FALSE),"")</f>
        <v>43892</v>
      </c>
      <c r="I1973" s="28">
        <f>IFERROR(IF(AND(MONTH(Table25[[#This Row],[Contract Start Date]])&gt;6,MONTH(Table25[[#This Row],[Contract Start Date]])&lt;=12),YEAR(Table25[[#This Row],[Contract Start Date]])+1,YEAR(Table25[[#This Row],[Contract Start Date]])),"")</f>
        <v>2020</v>
      </c>
      <c r="J1973" s="108">
        <f>Table25[[#This Row],[FY Formula start]]</f>
        <v>2020</v>
      </c>
      <c r="K1973" s="59" t="str">
        <f>"FY"&amp;" "&amp;Table25[[#This Row],[Year Start]]</f>
        <v>FY 2020</v>
      </c>
      <c r="L1973" s="109">
        <f>IFERROR(VLOOKUP(Table25[[#This Row],[Contract No.]],Table3[#All],5,FALSE),"")</f>
        <v>45504</v>
      </c>
      <c r="M1973" s="110">
        <f>IFERROR(IF(Table25[[#This Row],[Contract End Date]]="99/99/9999","No End",IF(AND(MONTH(Table25[[#This Row],[Contract End Date]])&gt;6,MONTH(Table25[[#This Row],[Contract End Date]])&lt;=12),YEAR(Table25[[#This Row],[Contract End Date]])+1,YEAR(Table25[[#This Row],[Contract End Date]]))),"")</f>
        <v>2025</v>
      </c>
      <c r="N1973" s="111">
        <f>Table25[[#This Row],[FY Formula end]]</f>
        <v>2025</v>
      </c>
      <c r="O1973" s="112" t="str">
        <f>IF(Table25[[#This Row],[Year End]]="No End","No End","FY"&amp;" "&amp;Table25[[#This Row],[Year End]])</f>
        <v>FY 2025</v>
      </c>
      <c r="P1973" s="27"/>
      <c r="Q1973" s="104" t="str">
        <f>_xlfn.IFNA(IF($B1973="","",VLOOKUP($B1973,'SWC Towers'!$A:$Q,$Q$2,FALSE)),"")</f>
        <v/>
      </c>
      <c r="R1973" s="106">
        <f>_xlfn.IFNA(IF($B1973="","",VLOOKUP($B1973,'SWC Towers'!$A:$Q,$R$2,FALSE)),"")</f>
        <v>0.1</v>
      </c>
      <c r="S1973" s="106" t="str">
        <f>_xlfn.IFNA(IF($B1973="","",VLOOKUP($B1973,'SWC Towers'!$A:$Q,$S$2,FALSE)),"")</f>
        <v/>
      </c>
      <c r="T1973" s="106">
        <f>_xlfn.IFNA(IF($B1973="","",VLOOKUP($B1973,'SWC Towers'!$A:$Q,$T$2,FALSE)),"")</f>
        <v>0.05</v>
      </c>
      <c r="U1973" s="104">
        <f>_xlfn.IFNA(IF($B1973="","",VLOOKUP($B1973,'SWC Towers'!$A:$Q,$U$2,FALSE)),"")</f>
        <v>0.65</v>
      </c>
      <c r="V1973" s="104" t="str">
        <f>_xlfn.IFNA(IF($B1973="","",VLOOKUP($B1973,'SWC Towers'!$A:$Q,$V$2,FALSE)),"")</f>
        <v/>
      </c>
      <c r="W1973" s="104">
        <f>_xlfn.IFNA(IF($B1973="","",VLOOKUP($B1973,'SWC Towers'!$A:$Q,$W$2,FALSE)),"")</f>
        <v>0.1</v>
      </c>
      <c r="X1973" s="104" t="str">
        <f>_xlfn.IFNA(IF($B1973="","",VLOOKUP($B1973,'SWC Towers'!$A:$Q,$X$2,FALSE)),"")</f>
        <v/>
      </c>
      <c r="Y1973" s="104" t="str">
        <f>_xlfn.IFNA(IF($B1973="","",VLOOKUP($B1973,'SWC Towers'!$A:$Q,$Y$2,FALSE)),"")</f>
        <v/>
      </c>
      <c r="Z1973" s="104">
        <f>_xlfn.IFNA(IF($B1973="","",VLOOKUP($B1973,'SWC Towers'!$A:$Q,$Z$2,FALSE)),"")</f>
        <v>0.1</v>
      </c>
      <c r="AA1973" s="104" t="str">
        <f>_xlfn.IFNA(IF($B1973="","",VLOOKUP($B1973,'SWC Towers'!$A:$Q,$AA$2,FALSE)),"")</f>
        <v/>
      </c>
      <c r="AB1973" s="106" t="str">
        <f>_xlfn.IFNA(IF($B1973="","",VLOOKUP($B1973,'SWC Towers'!$A:$Q,$AB$2,FALSE)),"")</f>
        <v/>
      </c>
      <c r="AC1973" s="20">
        <f>SUM(Table25[[#This Row],[IT Tower: Application]:[Other/Non-IT ]])</f>
        <v>1</v>
      </c>
      <c r="AD1973" s="67"/>
      <c r="AE1973" s="67"/>
      <c r="AF1973" s="67"/>
      <c r="AG1973" s="67"/>
      <c r="AH1973" s="67"/>
      <c r="AI1973" s="67"/>
      <c r="AJ1973" s="67"/>
      <c r="AK1973" s="67"/>
      <c r="AL1973" s="67"/>
      <c r="AM1973" s="67"/>
      <c r="AN1973" s="67"/>
      <c r="AO1973" s="67"/>
      <c r="AP1973" s="67"/>
      <c r="AQ1973" s="67"/>
      <c r="AR1973" s="67"/>
      <c r="AS1973" s="67"/>
      <c r="AT1973" s="67"/>
      <c r="AU1973" s="67"/>
      <c r="AV1973" s="67"/>
      <c r="AW1973" s="67"/>
      <c r="AX1973" s="67"/>
      <c r="AY1973" s="67">
        <v>0</v>
      </c>
      <c r="AZ1973" s="67">
        <v>188368</v>
      </c>
      <c r="BA1973" s="67">
        <v>53568</v>
      </c>
      <c r="BB1973" s="113">
        <v>0</v>
      </c>
      <c r="BC1973" s="113"/>
      <c r="BD1973" s="113"/>
      <c r="BE1973" s="113"/>
      <c r="BF1973" s="113"/>
      <c r="BG1973" s="113"/>
      <c r="BH1973" s="113"/>
      <c r="BI1973" s="113"/>
      <c r="BJ1973" s="113"/>
      <c r="BK1973" s="113"/>
      <c r="BL1973" s="113"/>
      <c r="BM1973" s="113"/>
      <c r="BN1973" s="113"/>
      <c r="BO1973" s="113"/>
      <c r="BP1973" s="113"/>
      <c r="BQ1973" s="113"/>
      <c r="BR1973" s="113"/>
      <c r="BS1973" s="113"/>
      <c r="BT1973" s="113"/>
      <c r="BU1973" s="113"/>
      <c r="BV1973" s="113"/>
      <c r="BW1973" s="113"/>
      <c r="BX1973" s="113"/>
      <c r="BY1973" s="113"/>
      <c r="BZ1973" s="113"/>
      <c r="CA1973" s="67"/>
      <c r="CB1973" s="113"/>
      <c r="CC1973" s="69">
        <f>SUM(Table25[[#This Row],[Contract Amount FY00]:[Contract Amount FY50]])</f>
        <v>241936</v>
      </c>
      <c r="CD1973" s="114"/>
    </row>
    <row r="1974" spans="1:82" x14ac:dyDescent="0.25">
      <c r="A1974" s="122" t="s">
        <v>2028</v>
      </c>
      <c r="B1974" s="122" t="s">
        <v>526</v>
      </c>
      <c r="C1974" s="122" t="s">
        <v>3193</v>
      </c>
      <c r="E1974" s="26" t="str">
        <f>IFERROR(IF(VLOOKUP(Table25[[#This Row],[Contract No.]],Table3[#All],3,FALSE)="","No","Yes"),"")</f>
        <v>Yes</v>
      </c>
      <c r="F1974" s="107" t="str">
        <f>IFERROR(VLOOKUP(Table25[[#This Row],[Contract No.]],Table3[#All],3,FALSE),"")</f>
        <v>NASPO</v>
      </c>
      <c r="G1974" s="107" t="str">
        <f>IFERROR(IF(Table25[[#This Row],[Cooperative Purchase
(Yes/No)]]="Yes","Yes",IF(VLOOKUP(Table25[[#This Row],[Contract No.]],Table3[#All],1,FALSE)=Table25[[#This Row],[Contract No.]],"Yes","No")),"No")</f>
        <v>Yes</v>
      </c>
      <c r="H1974" s="51">
        <f>IFERROR(VLOOKUP(Table25[[#This Row],[Contract No.]],Table3[#All],4,FALSE),"")</f>
        <v>43892</v>
      </c>
      <c r="I1974" s="28">
        <f>IFERROR(IF(AND(MONTH(Table25[[#This Row],[Contract Start Date]])&gt;6,MONTH(Table25[[#This Row],[Contract Start Date]])&lt;=12),YEAR(Table25[[#This Row],[Contract Start Date]])+1,YEAR(Table25[[#This Row],[Contract Start Date]])),"")</f>
        <v>2020</v>
      </c>
      <c r="J1974" s="108">
        <f>Table25[[#This Row],[FY Formula start]]</f>
        <v>2020</v>
      </c>
      <c r="K1974" s="59" t="str">
        <f>"FY"&amp;" "&amp;Table25[[#This Row],[Year Start]]</f>
        <v>FY 2020</v>
      </c>
      <c r="L1974" s="109">
        <f>IFERROR(VLOOKUP(Table25[[#This Row],[Contract No.]],Table3[#All],5,FALSE),"")</f>
        <v>45504</v>
      </c>
      <c r="M1974" s="110">
        <f>IFERROR(IF(Table25[[#This Row],[Contract End Date]]="99/99/9999","No End",IF(AND(MONTH(Table25[[#This Row],[Contract End Date]])&gt;6,MONTH(Table25[[#This Row],[Contract End Date]])&lt;=12),YEAR(Table25[[#This Row],[Contract End Date]])+1,YEAR(Table25[[#This Row],[Contract End Date]]))),"")</f>
        <v>2025</v>
      </c>
      <c r="N1974" s="111">
        <f>Table25[[#This Row],[FY Formula end]]</f>
        <v>2025</v>
      </c>
      <c r="O1974" s="112" t="str">
        <f>IF(Table25[[#This Row],[Year End]]="No End","No End","FY"&amp;" "&amp;Table25[[#This Row],[Year End]])</f>
        <v>FY 2025</v>
      </c>
      <c r="P1974" s="27"/>
      <c r="Q1974" s="104" t="str">
        <f>_xlfn.IFNA(IF($B1974="","",VLOOKUP($B1974,'SWC Towers'!$A:$Q,$Q$2,FALSE)),"")</f>
        <v/>
      </c>
      <c r="R1974" s="106">
        <f>_xlfn.IFNA(IF($B1974="","",VLOOKUP($B1974,'SWC Towers'!$A:$Q,$R$2,FALSE)),"")</f>
        <v>0.1</v>
      </c>
      <c r="S1974" s="106" t="str">
        <f>_xlfn.IFNA(IF($B1974="","",VLOOKUP($B1974,'SWC Towers'!$A:$Q,$S$2,FALSE)),"")</f>
        <v/>
      </c>
      <c r="T1974" s="106">
        <f>_xlfn.IFNA(IF($B1974="","",VLOOKUP($B1974,'SWC Towers'!$A:$Q,$T$2,FALSE)),"")</f>
        <v>0.05</v>
      </c>
      <c r="U1974" s="104">
        <f>_xlfn.IFNA(IF($B1974="","",VLOOKUP($B1974,'SWC Towers'!$A:$Q,$U$2,FALSE)),"")</f>
        <v>0.65</v>
      </c>
      <c r="V1974" s="104" t="str">
        <f>_xlfn.IFNA(IF($B1974="","",VLOOKUP($B1974,'SWC Towers'!$A:$Q,$V$2,FALSE)),"")</f>
        <v/>
      </c>
      <c r="W1974" s="104">
        <f>_xlfn.IFNA(IF($B1974="","",VLOOKUP($B1974,'SWC Towers'!$A:$Q,$W$2,FALSE)),"")</f>
        <v>0.1</v>
      </c>
      <c r="X1974" s="104" t="str">
        <f>_xlfn.IFNA(IF($B1974="","",VLOOKUP($B1974,'SWC Towers'!$A:$Q,$X$2,FALSE)),"")</f>
        <v/>
      </c>
      <c r="Y1974" s="104" t="str">
        <f>_xlfn.IFNA(IF($B1974="","",VLOOKUP($B1974,'SWC Towers'!$A:$Q,$Y$2,FALSE)),"")</f>
        <v/>
      </c>
      <c r="Z1974" s="104">
        <f>_xlfn.IFNA(IF($B1974="","",VLOOKUP($B1974,'SWC Towers'!$A:$Q,$Z$2,FALSE)),"")</f>
        <v>0.1</v>
      </c>
      <c r="AA1974" s="104" t="str">
        <f>_xlfn.IFNA(IF($B1974="","",VLOOKUP($B1974,'SWC Towers'!$A:$Q,$AA$2,FALSE)),"")</f>
        <v/>
      </c>
      <c r="AB1974" s="106" t="str">
        <f>_xlfn.IFNA(IF($B1974="","",VLOOKUP($B1974,'SWC Towers'!$A:$Q,$AB$2,FALSE)),"")</f>
        <v/>
      </c>
      <c r="AC1974" s="20">
        <f>SUM(Table25[[#This Row],[IT Tower: Application]:[Other/Non-IT ]])</f>
        <v>1</v>
      </c>
      <c r="AD1974" s="67"/>
      <c r="AE1974" s="67"/>
      <c r="AF1974" s="67"/>
      <c r="AG1974" s="67"/>
      <c r="AH1974" s="67"/>
      <c r="AI1974" s="67"/>
      <c r="AJ1974" s="67"/>
      <c r="AK1974" s="67"/>
      <c r="AL1974" s="67"/>
      <c r="AM1974" s="67"/>
      <c r="AN1974" s="67"/>
      <c r="AO1974" s="67"/>
      <c r="AP1974" s="67"/>
      <c r="AQ1974" s="67"/>
      <c r="AR1974" s="67"/>
      <c r="AS1974" s="67"/>
      <c r="AT1974" s="67"/>
      <c r="AU1974" s="67"/>
      <c r="AV1974" s="67"/>
      <c r="AW1974" s="67"/>
      <c r="AX1974" s="67"/>
      <c r="AY1974" s="67">
        <v>0</v>
      </c>
      <c r="AZ1974" s="67">
        <v>17933</v>
      </c>
      <c r="BA1974" s="67">
        <v>2776</v>
      </c>
      <c r="BB1974" s="113">
        <v>2787</v>
      </c>
      <c r="BC1974" s="113">
        <v>1877</v>
      </c>
      <c r="BD1974" s="113"/>
      <c r="BE1974" s="113"/>
      <c r="BF1974" s="113"/>
      <c r="BG1974" s="113"/>
      <c r="BH1974" s="113"/>
      <c r="BI1974" s="113"/>
      <c r="BJ1974" s="113"/>
      <c r="BK1974" s="113"/>
      <c r="BL1974" s="113"/>
      <c r="BM1974" s="113"/>
      <c r="BN1974" s="113"/>
      <c r="BO1974" s="113"/>
      <c r="BP1974" s="113"/>
      <c r="BQ1974" s="113"/>
      <c r="BR1974" s="113"/>
      <c r="BS1974" s="113"/>
      <c r="BT1974" s="113"/>
      <c r="BU1974" s="113"/>
      <c r="BV1974" s="113"/>
      <c r="BW1974" s="113"/>
      <c r="BX1974" s="113"/>
      <c r="BY1974" s="113"/>
      <c r="BZ1974" s="113"/>
      <c r="CA1974" s="67"/>
      <c r="CB1974" s="113"/>
      <c r="CC1974" s="69">
        <f>SUM(Table25[[#This Row],[Contract Amount FY00]:[Contract Amount FY50]])</f>
        <v>25373</v>
      </c>
      <c r="CD1974" s="114"/>
    </row>
    <row r="1975" spans="1:82" x14ac:dyDescent="0.25">
      <c r="A1975" s="122" t="s">
        <v>2028</v>
      </c>
      <c r="B1975" s="122" t="s">
        <v>1196</v>
      </c>
      <c r="C1975" s="122" t="s">
        <v>419</v>
      </c>
      <c r="E1975" s="26" t="str">
        <f>IFERROR(IF(VLOOKUP(Table25[[#This Row],[Contract No.]],Table3[#All],3,FALSE)="","No","Yes"),"")</f>
        <v>No</v>
      </c>
      <c r="F1975" s="107" t="str">
        <f>IFERROR(VLOOKUP(Table25[[#This Row],[Contract No.]],Table3[#All],3,FALSE),"")</f>
        <v/>
      </c>
      <c r="G1975" s="107" t="str">
        <f>IFERROR(IF(Table25[[#This Row],[Cooperative Purchase
(Yes/No)]]="Yes","Yes",IF(VLOOKUP(Table25[[#This Row],[Contract No.]],Table3[#All],1,FALSE)=Table25[[#This Row],[Contract No.]],"Yes","No")),"No")</f>
        <v>Yes</v>
      </c>
      <c r="H1975" s="51">
        <f>IFERROR(VLOOKUP(Table25[[#This Row],[Contract No.]],Table3[#All],4,FALSE),"")</f>
        <v>42303</v>
      </c>
      <c r="I1975" s="28">
        <f>IFERROR(IF(AND(MONTH(Table25[[#This Row],[Contract Start Date]])&gt;6,MONTH(Table25[[#This Row],[Contract Start Date]])&lt;=12),YEAR(Table25[[#This Row],[Contract Start Date]])+1,YEAR(Table25[[#This Row],[Contract Start Date]])),"")</f>
        <v>2016</v>
      </c>
      <c r="J1975" s="108">
        <f>Table25[[#This Row],[FY Formula start]]</f>
        <v>2016</v>
      </c>
      <c r="K1975" s="59" t="str">
        <f>"FY"&amp;" "&amp;Table25[[#This Row],[Year Start]]</f>
        <v>FY 2016</v>
      </c>
      <c r="L1975" s="109">
        <f>IFERROR(VLOOKUP(Table25[[#This Row],[Contract No.]],Table3[#All],5,FALSE),"")</f>
        <v>46321</v>
      </c>
      <c r="M1975" s="110">
        <f>IFERROR(IF(Table25[[#This Row],[Contract End Date]]="99/99/9999","No End",IF(AND(MONTH(Table25[[#This Row],[Contract End Date]])&gt;6,MONTH(Table25[[#This Row],[Contract End Date]])&lt;=12),YEAR(Table25[[#This Row],[Contract End Date]])+1,YEAR(Table25[[#This Row],[Contract End Date]]))),"")</f>
        <v>2027</v>
      </c>
      <c r="N1975" s="111">
        <f>Table25[[#This Row],[FY Formula end]]</f>
        <v>2027</v>
      </c>
      <c r="O1975" s="112" t="str">
        <f>IF(Table25[[#This Row],[Year End]]="No End","No End","FY"&amp;" "&amp;Table25[[#This Row],[Year End]])</f>
        <v>FY 2027</v>
      </c>
      <c r="P1975" s="27"/>
      <c r="Q1975" s="104">
        <f>_xlfn.IFNA(IF($B1975="","",VLOOKUP($B1975,'SWC Towers'!$A:$Q,$Q$2,FALSE)),"")</f>
        <v>1</v>
      </c>
      <c r="R1975" s="106" t="str">
        <f>_xlfn.IFNA(IF($B1975="","",VLOOKUP($B1975,'SWC Towers'!$A:$Q,$R$2,FALSE)),"")</f>
        <v/>
      </c>
      <c r="S1975" s="106" t="str">
        <f>_xlfn.IFNA(IF($B1975="","",VLOOKUP($B1975,'SWC Towers'!$A:$Q,$S$2,FALSE)),"")</f>
        <v/>
      </c>
      <c r="T1975" s="106" t="str">
        <f>_xlfn.IFNA(IF($B1975="","",VLOOKUP($B1975,'SWC Towers'!$A:$Q,$T$2,FALSE)),"")</f>
        <v/>
      </c>
      <c r="U1975" s="104" t="str">
        <f>_xlfn.IFNA(IF($B1975="","",VLOOKUP($B1975,'SWC Towers'!$A:$Q,$U$2,FALSE)),"")</f>
        <v/>
      </c>
      <c r="V1975" s="104" t="str">
        <f>_xlfn.IFNA(IF($B1975="","",VLOOKUP($B1975,'SWC Towers'!$A:$Q,$V$2,FALSE)),"")</f>
        <v/>
      </c>
      <c r="W1975" s="104" t="str">
        <f>_xlfn.IFNA(IF($B1975="","",VLOOKUP($B1975,'SWC Towers'!$A:$Q,$W$2,FALSE)),"")</f>
        <v/>
      </c>
      <c r="X1975" s="104" t="str">
        <f>_xlfn.IFNA(IF($B1975="","",VLOOKUP($B1975,'SWC Towers'!$A:$Q,$X$2,FALSE)),"")</f>
        <v/>
      </c>
      <c r="Y1975" s="104" t="str">
        <f>_xlfn.IFNA(IF($B1975="","",VLOOKUP($B1975,'SWC Towers'!$A:$Q,$Y$2,FALSE)),"")</f>
        <v/>
      </c>
      <c r="Z1975" s="104" t="str">
        <f>_xlfn.IFNA(IF($B1975="","",VLOOKUP($B1975,'SWC Towers'!$A:$Q,$Z$2,FALSE)),"")</f>
        <v/>
      </c>
      <c r="AA1975" s="104" t="str">
        <f>_xlfn.IFNA(IF($B1975="","",VLOOKUP($B1975,'SWC Towers'!$A:$Q,$AA$2,FALSE)),"")</f>
        <v/>
      </c>
      <c r="AB1975" s="106" t="str">
        <f>_xlfn.IFNA(IF($B1975="","",VLOOKUP($B1975,'SWC Towers'!$A:$Q,$AB$2,FALSE)),"")</f>
        <v/>
      </c>
      <c r="AC1975" s="20">
        <f>SUM(Table25[[#This Row],[IT Tower: Application]:[Other/Non-IT ]])</f>
        <v>1</v>
      </c>
      <c r="AD1975" s="67"/>
      <c r="AE1975" s="67"/>
      <c r="AF1975" s="67"/>
      <c r="AG1975" s="67"/>
      <c r="AH1975" s="67"/>
      <c r="AI1975" s="67"/>
      <c r="AJ1975" s="67"/>
      <c r="AK1975" s="67"/>
      <c r="AL1975" s="67"/>
      <c r="AM1975" s="67"/>
      <c r="AN1975" s="67"/>
      <c r="AO1975" s="67"/>
      <c r="AP1975" s="67"/>
      <c r="AQ1975" s="67"/>
      <c r="AR1975" s="67"/>
      <c r="AS1975" s="67"/>
      <c r="AT1975" s="67"/>
      <c r="AU1975" s="67"/>
      <c r="AV1975" s="67"/>
      <c r="AW1975" s="67">
        <v>6678</v>
      </c>
      <c r="AX1975" s="67">
        <v>0</v>
      </c>
      <c r="AY1975" s="67"/>
      <c r="AZ1975" s="67"/>
      <c r="BA1975" s="67"/>
      <c r="BB1975" s="113"/>
      <c r="BC1975" s="113"/>
      <c r="BD1975" s="113"/>
      <c r="BE1975" s="113"/>
      <c r="BF1975" s="113"/>
      <c r="BG1975" s="113"/>
      <c r="BH1975" s="113"/>
      <c r="BI1975" s="113"/>
      <c r="BJ1975" s="113"/>
      <c r="BK1975" s="113"/>
      <c r="BL1975" s="113"/>
      <c r="BM1975" s="113"/>
      <c r="BN1975" s="113"/>
      <c r="BO1975" s="113"/>
      <c r="BP1975" s="113"/>
      <c r="BQ1975" s="113"/>
      <c r="BR1975" s="113"/>
      <c r="BS1975" s="113"/>
      <c r="BT1975" s="113"/>
      <c r="BU1975" s="113"/>
      <c r="BV1975" s="113"/>
      <c r="BW1975" s="113"/>
      <c r="BX1975" s="113"/>
      <c r="BY1975" s="113"/>
      <c r="BZ1975" s="113"/>
      <c r="CA1975" s="67"/>
      <c r="CB1975" s="113"/>
      <c r="CC1975" s="69">
        <f>SUM(Table25[[#This Row],[Contract Amount FY00]:[Contract Amount FY50]])</f>
        <v>6678</v>
      </c>
      <c r="CD1975" s="114"/>
    </row>
    <row r="1976" spans="1:82" x14ac:dyDescent="0.25">
      <c r="A1976" s="122" t="s">
        <v>2028</v>
      </c>
      <c r="B1976" s="122" t="s">
        <v>286</v>
      </c>
      <c r="C1976" s="122" t="s">
        <v>3255</v>
      </c>
      <c r="E1976" s="26" t="str">
        <f>IFERROR(IF(VLOOKUP(Table25[[#This Row],[Contract No.]],Table3[#All],3,FALSE)="","No","Yes"),"")</f>
        <v>No</v>
      </c>
      <c r="F1976" s="107" t="str">
        <f>IFERROR(VLOOKUP(Table25[[#This Row],[Contract No.]],Table3[#All],3,FALSE),"")</f>
        <v/>
      </c>
      <c r="G1976" s="107" t="str">
        <f>IFERROR(IF(Table25[[#This Row],[Cooperative Purchase
(Yes/No)]]="Yes","Yes",IF(VLOOKUP(Table25[[#This Row],[Contract No.]],Table3[#All],1,FALSE)=Table25[[#This Row],[Contract No.]],"Yes","No")),"No")</f>
        <v>Yes</v>
      </c>
      <c r="H1976" s="51">
        <f>IFERROR(VLOOKUP(Table25[[#This Row],[Contract No.]],Table3[#All],4,FALSE),"")</f>
        <v>42401</v>
      </c>
      <c r="I1976" s="28">
        <f>IFERROR(IF(AND(MONTH(Table25[[#This Row],[Contract Start Date]])&gt;6,MONTH(Table25[[#This Row],[Contract Start Date]])&lt;=12),YEAR(Table25[[#This Row],[Contract Start Date]])+1,YEAR(Table25[[#This Row],[Contract Start Date]])),"")</f>
        <v>2016</v>
      </c>
      <c r="J1976" s="108">
        <f>Table25[[#This Row],[FY Formula start]]</f>
        <v>2016</v>
      </c>
      <c r="K1976" s="59" t="str">
        <f>"FY"&amp;" "&amp;Table25[[#This Row],[Year Start]]</f>
        <v>FY 2016</v>
      </c>
      <c r="L1976" s="109">
        <f>IFERROR(VLOOKUP(Table25[[#This Row],[Contract No.]],Table3[#All],5,FALSE),"")</f>
        <v>72717</v>
      </c>
      <c r="M1976" s="110">
        <f>IFERROR(IF(Table25[[#This Row],[Contract End Date]]="99/99/9999","No End",IF(AND(MONTH(Table25[[#This Row],[Contract End Date]])&gt;6,MONTH(Table25[[#This Row],[Contract End Date]])&lt;=12),YEAR(Table25[[#This Row],[Contract End Date]])+1,YEAR(Table25[[#This Row],[Contract End Date]]))),"")</f>
        <v>2099</v>
      </c>
      <c r="N1976" s="111">
        <f>Table25[[#This Row],[FY Formula end]]</f>
        <v>2099</v>
      </c>
      <c r="O1976" s="112" t="str">
        <f>IF(Table25[[#This Row],[Year End]]="No End","No End","FY"&amp;" "&amp;Table25[[#This Row],[Year End]])</f>
        <v>FY 2099</v>
      </c>
      <c r="P1976" s="27"/>
      <c r="Q1976" s="104">
        <f>_xlfn.IFNA(IF($B1976="","",VLOOKUP($B1976,'SWC Towers'!$A:$Q,$Q$2,FALSE)),"")</f>
        <v>0.5</v>
      </c>
      <c r="R1976" s="106" t="str">
        <f>_xlfn.IFNA(IF($B1976="","",VLOOKUP($B1976,'SWC Towers'!$A:$Q,$R$2,FALSE)),"")</f>
        <v/>
      </c>
      <c r="S1976" s="106" t="str">
        <f>_xlfn.IFNA(IF($B1976="","",VLOOKUP($B1976,'SWC Towers'!$A:$Q,$S$2,FALSE)),"")</f>
        <v/>
      </c>
      <c r="T1976" s="106">
        <f>_xlfn.IFNA(IF($B1976="","",VLOOKUP($B1976,'SWC Towers'!$A:$Q,$T$2,FALSE)),"")</f>
        <v>0.5</v>
      </c>
      <c r="U1976" s="104" t="str">
        <f>_xlfn.IFNA(IF($B1976="","",VLOOKUP($B1976,'SWC Towers'!$A:$Q,$U$2,FALSE)),"")</f>
        <v/>
      </c>
      <c r="V1976" s="104" t="str">
        <f>_xlfn.IFNA(IF($B1976="","",VLOOKUP($B1976,'SWC Towers'!$A:$Q,$V$2,FALSE)),"")</f>
        <v/>
      </c>
      <c r="W1976" s="104" t="str">
        <f>_xlfn.IFNA(IF($B1976="","",VLOOKUP($B1976,'SWC Towers'!$A:$Q,$W$2,FALSE)),"")</f>
        <v/>
      </c>
      <c r="X1976" s="104" t="str">
        <f>_xlfn.IFNA(IF($B1976="","",VLOOKUP($B1976,'SWC Towers'!$A:$Q,$X$2,FALSE)),"")</f>
        <v/>
      </c>
      <c r="Y1976" s="104" t="str">
        <f>_xlfn.IFNA(IF($B1976="","",VLOOKUP($B1976,'SWC Towers'!$A:$Q,$Y$2,FALSE)),"")</f>
        <v/>
      </c>
      <c r="Z1976" s="104" t="str">
        <f>_xlfn.IFNA(IF($B1976="","",VLOOKUP($B1976,'SWC Towers'!$A:$Q,$Z$2,FALSE)),"")</f>
        <v/>
      </c>
      <c r="AA1976" s="104" t="str">
        <f>_xlfn.IFNA(IF($B1976="","",VLOOKUP($B1976,'SWC Towers'!$A:$Q,$AA$2,FALSE)),"")</f>
        <v/>
      </c>
      <c r="AB1976" s="106" t="str">
        <f>_xlfn.IFNA(IF($B1976="","",VLOOKUP($B1976,'SWC Towers'!$A:$Q,$AB$2,FALSE)),"")</f>
        <v/>
      </c>
      <c r="AC1976" s="20">
        <f>SUM(Table25[[#This Row],[IT Tower: Application]:[Other/Non-IT ]])</f>
        <v>1</v>
      </c>
      <c r="AD1976" s="67"/>
      <c r="AE1976" s="67"/>
      <c r="AF1976" s="67"/>
      <c r="AG1976" s="67"/>
      <c r="AH1976" s="67"/>
      <c r="AI1976" s="67"/>
      <c r="AJ1976" s="67"/>
      <c r="AK1976" s="67"/>
      <c r="AL1976" s="67"/>
      <c r="AM1976" s="67"/>
      <c r="AN1976" s="67"/>
      <c r="AO1976" s="67"/>
      <c r="AP1976" s="67"/>
      <c r="AQ1976" s="67"/>
      <c r="AR1976" s="67"/>
      <c r="AS1976" s="67"/>
      <c r="AT1976" s="67"/>
      <c r="AU1976" s="67"/>
      <c r="AV1976" s="67"/>
      <c r="AW1976" s="67"/>
      <c r="AX1976" s="67"/>
      <c r="AY1976" s="67"/>
      <c r="AZ1976" s="67"/>
      <c r="BA1976" s="67"/>
      <c r="BB1976" s="113"/>
      <c r="BC1976" s="113">
        <v>3568</v>
      </c>
      <c r="BD1976" s="113"/>
      <c r="BE1976" s="113"/>
      <c r="BF1976" s="113"/>
      <c r="BG1976" s="113"/>
      <c r="BH1976" s="113"/>
      <c r="BI1976" s="113"/>
      <c r="BJ1976" s="113"/>
      <c r="BK1976" s="113"/>
      <c r="BL1976" s="113"/>
      <c r="BM1976" s="113"/>
      <c r="BN1976" s="113"/>
      <c r="BO1976" s="113"/>
      <c r="BP1976" s="113"/>
      <c r="BQ1976" s="113"/>
      <c r="BR1976" s="113"/>
      <c r="BS1976" s="113"/>
      <c r="BT1976" s="113"/>
      <c r="BU1976" s="113"/>
      <c r="BV1976" s="113"/>
      <c r="BW1976" s="113"/>
      <c r="BX1976" s="113"/>
      <c r="BY1976" s="113"/>
      <c r="BZ1976" s="113"/>
      <c r="CA1976" s="67"/>
      <c r="CB1976" s="113"/>
      <c r="CC1976" s="69">
        <f>SUM(Table25[[#This Row],[Contract Amount FY00]:[Contract Amount FY50]])</f>
        <v>3568</v>
      </c>
      <c r="CD1976" s="114"/>
    </row>
    <row r="1977" spans="1:82" x14ac:dyDescent="0.25">
      <c r="A1977" s="122" t="s">
        <v>2028</v>
      </c>
      <c r="B1977" s="122" t="s">
        <v>286</v>
      </c>
      <c r="C1977" s="122" t="s">
        <v>386</v>
      </c>
      <c r="E1977" s="26" t="str">
        <f>IFERROR(IF(VLOOKUP(Table25[[#This Row],[Contract No.]],Table3[#All],3,FALSE)="","No","Yes"),"")</f>
        <v>No</v>
      </c>
      <c r="F1977" s="107" t="str">
        <f>IFERROR(VLOOKUP(Table25[[#This Row],[Contract No.]],Table3[#All],3,FALSE),"")</f>
        <v/>
      </c>
      <c r="G1977" s="107" t="str">
        <f>IFERROR(IF(Table25[[#This Row],[Cooperative Purchase
(Yes/No)]]="Yes","Yes",IF(VLOOKUP(Table25[[#This Row],[Contract No.]],Table3[#All],1,FALSE)=Table25[[#This Row],[Contract No.]],"Yes","No")),"No")</f>
        <v>Yes</v>
      </c>
      <c r="H1977" s="51">
        <f>IFERROR(VLOOKUP(Table25[[#This Row],[Contract No.]],Table3[#All],4,FALSE),"")</f>
        <v>42401</v>
      </c>
      <c r="I1977" s="28">
        <f>IFERROR(IF(AND(MONTH(Table25[[#This Row],[Contract Start Date]])&gt;6,MONTH(Table25[[#This Row],[Contract Start Date]])&lt;=12),YEAR(Table25[[#This Row],[Contract Start Date]])+1,YEAR(Table25[[#This Row],[Contract Start Date]])),"")</f>
        <v>2016</v>
      </c>
      <c r="J1977" s="108">
        <f>Table25[[#This Row],[FY Formula start]]</f>
        <v>2016</v>
      </c>
      <c r="K1977" s="59" t="str">
        <f>"FY"&amp;" "&amp;Table25[[#This Row],[Year Start]]</f>
        <v>FY 2016</v>
      </c>
      <c r="L1977" s="109">
        <f>IFERROR(VLOOKUP(Table25[[#This Row],[Contract No.]],Table3[#All],5,FALSE),"")</f>
        <v>72717</v>
      </c>
      <c r="M1977" s="110">
        <f>IFERROR(IF(Table25[[#This Row],[Contract End Date]]="99/99/9999","No End",IF(AND(MONTH(Table25[[#This Row],[Contract End Date]])&gt;6,MONTH(Table25[[#This Row],[Contract End Date]])&lt;=12),YEAR(Table25[[#This Row],[Contract End Date]])+1,YEAR(Table25[[#This Row],[Contract End Date]]))),"")</f>
        <v>2099</v>
      </c>
      <c r="N1977" s="111">
        <f>Table25[[#This Row],[FY Formula end]]</f>
        <v>2099</v>
      </c>
      <c r="O1977" s="112" t="str">
        <f>IF(Table25[[#This Row],[Year End]]="No End","No End","FY"&amp;" "&amp;Table25[[#This Row],[Year End]])</f>
        <v>FY 2099</v>
      </c>
      <c r="P1977" s="27"/>
      <c r="Q1977" s="104">
        <f>_xlfn.IFNA(IF($B1977="","",VLOOKUP($B1977,'SWC Towers'!$A:$Q,$Q$2,FALSE)),"")</f>
        <v>0.5</v>
      </c>
      <c r="R1977" s="106" t="str">
        <f>_xlfn.IFNA(IF($B1977="","",VLOOKUP($B1977,'SWC Towers'!$A:$Q,$R$2,FALSE)),"")</f>
        <v/>
      </c>
      <c r="S1977" s="106" t="str">
        <f>_xlfn.IFNA(IF($B1977="","",VLOOKUP($B1977,'SWC Towers'!$A:$Q,$S$2,FALSE)),"")</f>
        <v/>
      </c>
      <c r="T1977" s="106">
        <f>_xlfn.IFNA(IF($B1977="","",VLOOKUP($B1977,'SWC Towers'!$A:$Q,$T$2,FALSE)),"")</f>
        <v>0.5</v>
      </c>
      <c r="U1977" s="104" t="str">
        <f>_xlfn.IFNA(IF($B1977="","",VLOOKUP($B1977,'SWC Towers'!$A:$Q,$U$2,FALSE)),"")</f>
        <v/>
      </c>
      <c r="V1977" s="104" t="str">
        <f>_xlfn.IFNA(IF($B1977="","",VLOOKUP($B1977,'SWC Towers'!$A:$Q,$V$2,FALSE)),"")</f>
        <v/>
      </c>
      <c r="W1977" s="104" t="str">
        <f>_xlfn.IFNA(IF($B1977="","",VLOOKUP($B1977,'SWC Towers'!$A:$Q,$W$2,FALSE)),"")</f>
        <v/>
      </c>
      <c r="X1977" s="104" t="str">
        <f>_xlfn.IFNA(IF($B1977="","",VLOOKUP($B1977,'SWC Towers'!$A:$Q,$X$2,FALSE)),"")</f>
        <v/>
      </c>
      <c r="Y1977" s="104" t="str">
        <f>_xlfn.IFNA(IF($B1977="","",VLOOKUP($B1977,'SWC Towers'!$A:$Q,$Y$2,FALSE)),"")</f>
        <v/>
      </c>
      <c r="Z1977" s="104" t="str">
        <f>_xlfn.IFNA(IF($B1977="","",VLOOKUP($B1977,'SWC Towers'!$A:$Q,$Z$2,FALSE)),"")</f>
        <v/>
      </c>
      <c r="AA1977" s="104" t="str">
        <f>_xlfn.IFNA(IF($B1977="","",VLOOKUP($B1977,'SWC Towers'!$A:$Q,$AA$2,FALSE)),"")</f>
        <v/>
      </c>
      <c r="AB1977" s="106" t="str">
        <f>_xlfn.IFNA(IF($B1977="","",VLOOKUP($B1977,'SWC Towers'!$A:$Q,$AB$2,FALSE)),"")</f>
        <v/>
      </c>
      <c r="AC1977" s="20">
        <f>SUM(Table25[[#This Row],[IT Tower: Application]:[Other/Non-IT ]])</f>
        <v>1</v>
      </c>
      <c r="AD1977" s="67"/>
      <c r="AE1977" s="67"/>
      <c r="AF1977" s="67"/>
      <c r="AG1977" s="67"/>
      <c r="AH1977" s="67"/>
      <c r="AI1977" s="67"/>
      <c r="AJ1977" s="67"/>
      <c r="AK1977" s="67"/>
      <c r="AL1977" s="67"/>
      <c r="AM1977" s="67"/>
      <c r="AN1977" s="67"/>
      <c r="AO1977" s="67"/>
      <c r="AP1977" s="67"/>
      <c r="AQ1977" s="67"/>
      <c r="AR1977" s="67"/>
      <c r="AS1977" s="67"/>
      <c r="AT1977" s="67">
        <v>0</v>
      </c>
      <c r="AU1977" s="67">
        <v>176008</v>
      </c>
      <c r="AV1977" s="67">
        <v>10878</v>
      </c>
      <c r="AW1977" s="67">
        <v>56938</v>
      </c>
      <c r="AX1977" s="67">
        <v>0</v>
      </c>
      <c r="AY1977" s="67"/>
      <c r="AZ1977" s="67"/>
      <c r="BA1977" s="67"/>
      <c r="BB1977" s="113"/>
      <c r="BC1977" s="113"/>
      <c r="BD1977" s="113"/>
      <c r="BE1977" s="113"/>
      <c r="BF1977" s="113"/>
      <c r="BG1977" s="113"/>
      <c r="BH1977" s="113"/>
      <c r="BI1977" s="113"/>
      <c r="BJ1977" s="113"/>
      <c r="BK1977" s="113"/>
      <c r="BL1977" s="113"/>
      <c r="BM1977" s="113"/>
      <c r="BN1977" s="113"/>
      <c r="BO1977" s="113"/>
      <c r="BP1977" s="113"/>
      <c r="BQ1977" s="113"/>
      <c r="BR1977" s="113"/>
      <c r="BS1977" s="113"/>
      <c r="BT1977" s="113"/>
      <c r="BU1977" s="113"/>
      <c r="BV1977" s="113"/>
      <c r="BW1977" s="113"/>
      <c r="BX1977" s="113"/>
      <c r="BY1977" s="113"/>
      <c r="BZ1977" s="113"/>
      <c r="CA1977" s="67"/>
      <c r="CB1977" s="113"/>
      <c r="CC1977" s="69">
        <f>SUM(Table25[[#This Row],[Contract Amount FY00]:[Contract Amount FY50]])</f>
        <v>243824</v>
      </c>
      <c r="CD1977" s="114"/>
    </row>
    <row r="1978" spans="1:82" x14ac:dyDescent="0.25">
      <c r="A1978" s="122" t="s">
        <v>2028</v>
      </c>
      <c r="B1978" s="122" t="s">
        <v>286</v>
      </c>
      <c r="C1978" s="122" t="s">
        <v>1827</v>
      </c>
      <c r="E1978" s="26" t="str">
        <f>IFERROR(IF(VLOOKUP(Table25[[#This Row],[Contract No.]],Table3[#All],3,FALSE)="","No","Yes"),"")</f>
        <v>No</v>
      </c>
      <c r="F1978" s="107" t="str">
        <f>IFERROR(VLOOKUP(Table25[[#This Row],[Contract No.]],Table3[#All],3,FALSE),"")</f>
        <v/>
      </c>
      <c r="G1978" s="107" t="str">
        <f>IFERROR(IF(Table25[[#This Row],[Cooperative Purchase
(Yes/No)]]="Yes","Yes",IF(VLOOKUP(Table25[[#This Row],[Contract No.]],Table3[#All],1,FALSE)=Table25[[#This Row],[Contract No.]],"Yes","No")),"No")</f>
        <v>Yes</v>
      </c>
      <c r="H1978" s="51">
        <f>IFERROR(VLOOKUP(Table25[[#This Row],[Contract No.]],Table3[#All],4,FALSE),"")</f>
        <v>42401</v>
      </c>
      <c r="I1978" s="28">
        <f>IFERROR(IF(AND(MONTH(Table25[[#This Row],[Contract Start Date]])&gt;6,MONTH(Table25[[#This Row],[Contract Start Date]])&lt;=12),YEAR(Table25[[#This Row],[Contract Start Date]])+1,YEAR(Table25[[#This Row],[Contract Start Date]])),"")</f>
        <v>2016</v>
      </c>
      <c r="J1978" s="108">
        <f>Table25[[#This Row],[FY Formula start]]</f>
        <v>2016</v>
      </c>
      <c r="K1978" s="59" t="str">
        <f>"FY"&amp;" "&amp;Table25[[#This Row],[Year Start]]</f>
        <v>FY 2016</v>
      </c>
      <c r="L1978" s="109">
        <f>IFERROR(VLOOKUP(Table25[[#This Row],[Contract No.]],Table3[#All],5,FALSE),"")</f>
        <v>72717</v>
      </c>
      <c r="M1978" s="110">
        <f>IFERROR(IF(Table25[[#This Row],[Contract End Date]]="99/99/9999","No End",IF(AND(MONTH(Table25[[#This Row],[Contract End Date]])&gt;6,MONTH(Table25[[#This Row],[Contract End Date]])&lt;=12),YEAR(Table25[[#This Row],[Contract End Date]])+1,YEAR(Table25[[#This Row],[Contract End Date]]))),"")</f>
        <v>2099</v>
      </c>
      <c r="N1978" s="111">
        <f>Table25[[#This Row],[FY Formula end]]</f>
        <v>2099</v>
      </c>
      <c r="O1978" s="112" t="str">
        <f>IF(Table25[[#This Row],[Year End]]="No End","No End","FY"&amp;" "&amp;Table25[[#This Row],[Year End]])</f>
        <v>FY 2099</v>
      </c>
      <c r="P1978" s="27"/>
      <c r="Q1978" s="104">
        <f>_xlfn.IFNA(IF($B1978="","",VLOOKUP($B1978,'SWC Towers'!$A:$Q,$Q$2,FALSE)),"")</f>
        <v>0.5</v>
      </c>
      <c r="R1978" s="106" t="str">
        <f>_xlfn.IFNA(IF($B1978="","",VLOOKUP($B1978,'SWC Towers'!$A:$Q,$R$2,FALSE)),"")</f>
        <v/>
      </c>
      <c r="S1978" s="106" t="str">
        <f>_xlfn.IFNA(IF($B1978="","",VLOOKUP($B1978,'SWC Towers'!$A:$Q,$S$2,FALSE)),"")</f>
        <v/>
      </c>
      <c r="T1978" s="106">
        <f>_xlfn.IFNA(IF($B1978="","",VLOOKUP($B1978,'SWC Towers'!$A:$Q,$T$2,FALSE)),"")</f>
        <v>0.5</v>
      </c>
      <c r="U1978" s="104" t="str">
        <f>_xlfn.IFNA(IF($B1978="","",VLOOKUP($B1978,'SWC Towers'!$A:$Q,$U$2,FALSE)),"")</f>
        <v/>
      </c>
      <c r="V1978" s="104" t="str">
        <f>_xlfn.IFNA(IF($B1978="","",VLOOKUP($B1978,'SWC Towers'!$A:$Q,$V$2,FALSE)),"")</f>
        <v/>
      </c>
      <c r="W1978" s="104" t="str">
        <f>_xlfn.IFNA(IF($B1978="","",VLOOKUP($B1978,'SWC Towers'!$A:$Q,$W$2,FALSE)),"")</f>
        <v/>
      </c>
      <c r="X1978" s="104" t="str">
        <f>_xlfn.IFNA(IF($B1978="","",VLOOKUP($B1978,'SWC Towers'!$A:$Q,$X$2,FALSE)),"")</f>
        <v/>
      </c>
      <c r="Y1978" s="104" t="str">
        <f>_xlfn.IFNA(IF($B1978="","",VLOOKUP($B1978,'SWC Towers'!$A:$Q,$Y$2,FALSE)),"")</f>
        <v/>
      </c>
      <c r="Z1978" s="104" t="str">
        <f>_xlfn.IFNA(IF($B1978="","",VLOOKUP($B1978,'SWC Towers'!$A:$Q,$Z$2,FALSE)),"")</f>
        <v/>
      </c>
      <c r="AA1978" s="104" t="str">
        <f>_xlfn.IFNA(IF($B1978="","",VLOOKUP($B1978,'SWC Towers'!$A:$Q,$AA$2,FALSE)),"")</f>
        <v/>
      </c>
      <c r="AB1978" s="106" t="str">
        <f>_xlfn.IFNA(IF($B1978="","",VLOOKUP($B1978,'SWC Towers'!$A:$Q,$AB$2,FALSE)),"")</f>
        <v/>
      </c>
      <c r="AC1978" s="20">
        <f>SUM(Table25[[#This Row],[IT Tower: Application]:[Other/Non-IT ]])</f>
        <v>1</v>
      </c>
      <c r="AD1978" s="67"/>
      <c r="AE1978" s="67"/>
      <c r="AF1978" s="67"/>
      <c r="AG1978" s="67"/>
      <c r="AH1978" s="67"/>
      <c r="AI1978" s="67"/>
      <c r="AJ1978" s="67"/>
      <c r="AK1978" s="67"/>
      <c r="AL1978" s="67"/>
      <c r="AM1978" s="67"/>
      <c r="AN1978" s="67"/>
      <c r="AO1978" s="67"/>
      <c r="AP1978" s="67"/>
      <c r="AQ1978" s="67"/>
      <c r="AR1978" s="67"/>
      <c r="AS1978" s="67"/>
      <c r="AT1978" s="67"/>
      <c r="AU1978" s="67"/>
      <c r="AV1978" s="67">
        <v>0</v>
      </c>
      <c r="AW1978" s="67">
        <v>80000</v>
      </c>
      <c r="AX1978" s="67">
        <v>159980</v>
      </c>
      <c r="AY1978" s="67">
        <v>137060</v>
      </c>
      <c r="AZ1978" s="67">
        <v>10395</v>
      </c>
      <c r="BA1978" s="67">
        <v>22410</v>
      </c>
      <c r="BB1978" s="113">
        <v>4800</v>
      </c>
      <c r="BC1978" s="113">
        <v>19800</v>
      </c>
      <c r="BD1978" s="113"/>
      <c r="BE1978" s="113"/>
      <c r="BF1978" s="113"/>
      <c r="BG1978" s="113"/>
      <c r="BH1978" s="113"/>
      <c r="BI1978" s="113"/>
      <c r="BJ1978" s="113"/>
      <c r="BK1978" s="113"/>
      <c r="BL1978" s="113"/>
      <c r="BM1978" s="113"/>
      <c r="BN1978" s="113"/>
      <c r="BO1978" s="113"/>
      <c r="BP1978" s="113"/>
      <c r="BQ1978" s="113"/>
      <c r="BR1978" s="113"/>
      <c r="BS1978" s="113"/>
      <c r="BT1978" s="113"/>
      <c r="BU1978" s="113"/>
      <c r="BV1978" s="113"/>
      <c r="BW1978" s="113"/>
      <c r="BX1978" s="113"/>
      <c r="BY1978" s="113"/>
      <c r="BZ1978" s="113"/>
      <c r="CA1978" s="67"/>
      <c r="CB1978" s="113"/>
      <c r="CC1978" s="69">
        <f>SUM(Table25[[#This Row],[Contract Amount FY00]:[Contract Amount FY50]])</f>
        <v>434445</v>
      </c>
      <c r="CD1978" s="114"/>
    </row>
    <row r="1979" spans="1:82" x14ac:dyDescent="0.25">
      <c r="A1979" s="122" t="s">
        <v>2028</v>
      </c>
      <c r="B1979" s="122" t="s">
        <v>286</v>
      </c>
      <c r="C1979" s="122" t="s">
        <v>3126</v>
      </c>
      <c r="E1979" s="26" t="str">
        <f>IFERROR(IF(VLOOKUP(Table25[[#This Row],[Contract No.]],Table3[#All],3,FALSE)="","No","Yes"),"")</f>
        <v>No</v>
      </c>
      <c r="F1979" s="107" t="str">
        <f>IFERROR(VLOOKUP(Table25[[#This Row],[Contract No.]],Table3[#All],3,FALSE),"")</f>
        <v/>
      </c>
      <c r="G1979" s="107" t="str">
        <f>IFERROR(IF(Table25[[#This Row],[Cooperative Purchase
(Yes/No)]]="Yes","Yes",IF(VLOOKUP(Table25[[#This Row],[Contract No.]],Table3[#All],1,FALSE)=Table25[[#This Row],[Contract No.]],"Yes","No")),"No")</f>
        <v>Yes</v>
      </c>
      <c r="H1979" s="51">
        <f>IFERROR(VLOOKUP(Table25[[#This Row],[Contract No.]],Table3[#All],4,FALSE),"")</f>
        <v>42401</v>
      </c>
      <c r="I1979" s="28">
        <f>IFERROR(IF(AND(MONTH(Table25[[#This Row],[Contract Start Date]])&gt;6,MONTH(Table25[[#This Row],[Contract Start Date]])&lt;=12),YEAR(Table25[[#This Row],[Contract Start Date]])+1,YEAR(Table25[[#This Row],[Contract Start Date]])),"")</f>
        <v>2016</v>
      </c>
      <c r="J1979" s="108">
        <f>Table25[[#This Row],[FY Formula start]]</f>
        <v>2016</v>
      </c>
      <c r="K1979" s="59" t="str">
        <f>"FY"&amp;" "&amp;Table25[[#This Row],[Year Start]]</f>
        <v>FY 2016</v>
      </c>
      <c r="L1979" s="109">
        <f>IFERROR(VLOOKUP(Table25[[#This Row],[Contract No.]],Table3[#All],5,FALSE),"")</f>
        <v>72717</v>
      </c>
      <c r="M1979" s="110">
        <f>IFERROR(IF(Table25[[#This Row],[Contract End Date]]="99/99/9999","No End",IF(AND(MONTH(Table25[[#This Row],[Contract End Date]])&gt;6,MONTH(Table25[[#This Row],[Contract End Date]])&lt;=12),YEAR(Table25[[#This Row],[Contract End Date]])+1,YEAR(Table25[[#This Row],[Contract End Date]]))),"")</f>
        <v>2099</v>
      </c>
      <c r="N1979" s="111">
        <f>Table25[[#This Row],[FY Formula end]]</f>
        <v>2099</v>
      </c>
      <c r="O1979" s="112" t="str">
        <f>IF(Table25[[#This Row],[Year End]]="No End","No End","FY"&amp;" "&amp;Table25[[#This Row],[Year End]])</f>
        <v>FY 2099</v>
      </c>
      <c r="P1979" s="27"/>
      <c r="Q1979" s="104">
        <f>_xlfn.IFNA(IF($B1979="","",VLOOKUP($B1979,'SWC Towers'!$A:$Q,$Q$2,FALSE)),"")</f>
        <v>0.5</v>
      </c>
      <c r="R1979" s="106" t="str">
        <f>_xlfn.IFNA(IF($B1979="","",VLOOKUP($B1979,'SWC Towers'!$A:$Q,$R$2,FALSE)),"")</f>
        <v/>
      </c>
      <c r="S1979" s="106" t="str">
        <f>_xlfn.IFNA(IF($B1979="","",VLOOKUP($B1979,'SWC Towers'!$A:$Q,$S$2,FALSE)),"")</f>
        <v/>
      </c>
      <c r="T1979" s="106">
        <f>_xlfn.IFNA(IF($B1979="","",VLOOKUP($B1979,'SWC Towers'!$A:$Q,$T$2,FALSE)),"")</f>
        <v>0.5</v>
      </c>
      <c r="U1979" s="104" t="str">
        <f>_xlfn.IFNA(IF($B1979="","",VLOOKUP($B1979,'SWC Towers'!$A:$Q,$U$2,FALSE)),"")</f>
        <v/>
      </c>
      <c r="V1979" s="104" t="str">
        <f>_xlfn.IFNA(IF($B1979="","",VLOOKUP($B1979,'SWC Towers'!$A:$Q,$V$2,FALSE)),"")</f>
        <v/>
      </c>
      <c r="W1979" s="104" t="str">
        <f>_xlfn.IFNA(IF($B1979="","",VLOOKUP($B1979,'SWC Towers'!$A:$Q,$W$2,FALSE)),"")</f>
        <v/>
      </c>
      <c r="X1979" s="104" t="str">
        <f>_xlfn.IFNA(IF($B1979="","",VLOOKUP($B1979,'SWC Towers'!$A:$Q,$X$2,FALSE)),"")</f>
        <v/>
      </c>
      <c r="Y1979" s="104" t="str">
        <f>_xlfn.IFNA(IF($B1979="","",VLOOKUP($B1979,'SWC Towers'!$A:$Q,$Y$2,FALSE)),"")</f>
        <v/>
      </c>
      <c r="Z1979" s="104" t="str">
        <f>_xlfn.IFNA(IF($B1979="","",VLOOKUP($B1979,'SWC Towers'!$A:$Q,$Z$2,FALSE)),"")</f>
        <v/>
      </c>
      <c r="AA1979" s="104" t="str">
        <f>_xlfn.IFNA(IF($B1979="","",VLOOKUP($B1979,'SWC Towers'!$A:$Q,$AA$2,FALSE)),"")</f>
        <v/>
      </c>
      <c r="AB1979" s="106" t="str">
        <f>_xlfn.IFNA(IF($B1979="","",VLOOKUP($B1979,'SWC Towers'!$A:$Q,$AB$2,FALSE)),"")</f>
        <v/>
      </c>
      <c r="AC1979" s="20">
        <f>SUM(Table25[[#This Row],[IT Tower: Application]:[Other/Non-IT ]])</f>
        <v>1</v>
      </c>
      <c r="AD1979" s="67"/>
      <c r="AE1979" s="67"/>
      <c r="AF1979" s="67"/>
      <c r="AG1979" s="67"/>
      <c r="AH1979" s="67"/>
      <c r="AI1979" s="67"/>
      <c r="AJ1979" s="67"/>
      <c r="AK1979" s="67"/>
      <c r="AL1979" s="67"/>
      <c r="AM1979" s="67"/>
      <c r="AN1979" s="67"/>
      <c r="AO1979" s="67"/>
      <c r="AP1979" s="67"/>
      <c r="AQ1979" s="67"/>
      <c r="AR1979" s="67"/>
      <c r="AS1979" s="67"/>
      <c r="AT1979" s="67"/>
      <c r="AU1979" s="67"/>
      <c r="AV1979" s="67"/>
      <c r="AW1979" s="67">
        <v>100320</v>
      </c>
      <c r="AX1979" s="67">
        <v>88380</v>
      </c>
      <c r="AY1979" s="67">
        <v>0</v>
      </c>
      <c r="AZ1979" s="67"/>
      <c r="BA1979" s="67"/>
      <c r="BB1979" s="113"/>
      <c r="BC1979" s="113"/>
      <c r="BD1979" s="113"/>
      <c r="BE1979" s="113"/>
      <c r="BF1979" s="113"/>
      <c r="BG1979" s="113"/>
      <c r="BH1979" s="113"/>
      <c r="BI1979" s="113"/>
      <c r="BJ1979" s="113"/>
      <c r="BK1979" s="113"/>
      <c r="BL1979" s="113"/>
      <c r="BM1979" s="113"/>
      <c r="BN1979" s="113"/>
      <c r="BO1979" s="113"/>
      <c r="BP1979" s="113"/>
      <c r="BQ1979" s="113"/>
      <c r="BR1979" s="113"/>
      <c r="BS1979" s="113"/>
      <c r="BT1979" s="113"/>
      <c r="BU1979" s="113"/>
      <c r="BV1979" s="113"/>
      <c r="BW1979" s="113"/>
      <c r="BX1979" s="113"/>
      <c r="BY1979" s="113"/>
      <c r="BZ1979" s="113"/>
      <c r="CA1979" s="67"/>
      <c r="CB1979" s="113"/>
      <c r="CC1979" s="69">
        <f>SUM(Table25[[#This Row],[Contract Amount FY00]:[Contract Amount FY50]])</f>
        <v>188700</v>
      </c>
      <c r="CD1979" s="114"/>
    </row>
    <row r="1980" spans="1:82" x14ac:dyDescent="0.25">
      <c r="A1980" s="122" t="s">
        <v>2028</v>
      </c>
      <c r="B1980" s="122" t="s">
        <v>286</v>
      </c>
      <c r="C1980" s="122" t="s">
        <v>3232</v>
      </c>
      <c r="E1980" s="26" t="str">
        <f>IFERROR(IF(VLOOKUP(Table25[[#This Row],[Contract No.]],Table3[#All],3,FALSE)="","No","Yes"),"")</f>
        <v>No</v>
      </c>
      <c r="F1980" s="107" t="str">
        <f>IFERROR(VLOOKUP(Table25[[#This Row],[Contract No.]],Table3[#All],3,FALSE),"")</f>
        <v/>
      </c>
      <c r="G1980" s="107" t="str">
        <f>IFERROR(IF(Table25[[#This Row],[Cooperative Purchase
(Yes/No)]]="Yes","Yes",IF(VLOOKUP(Table25[[#This Row],[Contract No.]],Table3[#All],1,FALSE)=Table25[[#This Row],[Contract No.]],"Yes","No")),"No")</f>
        <v>Yes</v>
      </c>
      <c r="H1980" s="51">
        <f>IFERROR(VLOOKUP(Table25[[#This Row],[Contract No.]],Table3[#All],4,FALSE),"")</f>
        <v>42401</v>
      </c>
      <c r="I1980" s="28">
        <f>IFERROR(IF(AND(MONTH(Table25[[#This Row],[Contract Start Date]])&gt;6,MONTH(Table25[[#This Row],[Contract Start Date]])&lt;=12),YEAR(Table25[[#This Row],[Contract Start Date]])+1,YEAR(Table25[[#This Row],[Contract Start Date]])),"")</f>
        <v>2016</v>
      </c>
      <c r="J1980" s="108">
        <f>Table25[[#This Row],[FY Formula start]]</f>
        <v>2016</v>
      </c>
      <c r="K1980" s="59" t="str">
        <f>"FY"&amp;" "&amp;Table25[[#This Row],[Year Start]]</f>
        <v>FY 2016</v>
      </c>
      <c r="L1980" s="109">
        <f>IFERROR(VLOOKUP(Table25[[#This Row],[Contract No.]],Table3[#All],5,FALSE),"")</f>
        <v>72717</v>
      </c>
      <c r="M1980" s="110">
        <f>IFERROR(IF(Table25[[#This Row],[Contract End Date]]="99/99/9999","No End",IF(AND(MONTH(Table25[[#This Row],[Contract End Date]])&gt;6,MONTH(Table25[[#This Row],[Contract End Date]])&lt;=12),YEAR(Table25[[#This Row],[Contract End Date]])+1,YEAR(Table25[[#This Row],[Contract End Date]]))),"")</f>
        <v>2099</v>
      </c>
      <c r="N1980" s="111">
        <f>Table25[[#This Row],[FY Formula end]]</f>
        <v>2099</v>
      </c>
      <c r="O1980" s="112" t="str">
        <f>IF(Table25[[#This Row],[Year End]]="No End","No End","FY"&amp;" "&amp;Table25[[#This Row],[Year End]])</f>
        <v>FY 2099</v>
      </c>
      <c r="P1980" s="27"/>
      <c r="Q1980" s="104">
        <f>_xlfn.IFNA(IF($B1980="","",VLOOKUP($B1980,'SWC Towers'!$A:$Q,$Q$2,FALSE)),"")</f>
        <v>0.5</v>
      </c>
      <c r="R1980" s="106" t="str">
        <f>_xlfn.IFNA(IF($B1980="","",VLOOKUP($B1980,'SWC Towers'!$A:$Q,$R$2,FALSE)),"")</f>
        <v/>
      </c>
      <c r="S1980" s="106" t="str">
        <f>_xlfn.IFNA(IF($B1980="","",VLOOKUP($B1980,'SWC Towers'!$A:$Q,$S$2,FALSE)),"")</f>
        <v/>
      </c>
      <c r="T1980" s="106">
        <f>_xlfn.IFNA(IF($B1980="","",VLOOKUP($B1980,'SWC Towers'!$A:$Q,$T$2,FALSE)),"")</f>
        <v>0.5</v>
      </c>
      <c r="U1980" s="104" t="str">
        <f>_xlfn.IFNA(IF($B1980="","",VLOOKUP($B1980,'SWC Towers'!$A:$Q,$U$2,FALSE)),"")</f>
        <v/>
      </c>
      <c r="V1980" s="104" t="str">
        <f>_xlfn.IFNA(IF($B1980="","",VLOOKUP($B1980,'SWC Towers'!$A:$Q,$V$2,FALSE)),"")</f>
        <v/>
      </c>
      <c r="W1980" s="104" t="str">
        <f>_xlfn.IFNA(IF($B1980="","",VLOOKUP($B1980,'SWC Towers'!$A:$Q,$W$2,FALSE)),"")</f>
        <v/>
      </c>
      <c r="X1980" s="104" t="str">
        <f>_xlfn.IFNA(IF($B1980="","",VLOOKUP($B1980,'SWC Towers'!$A:$Q,$X$2,FALSE)),"")</f>
        <v/>
      </c>
      <c r="Y1980" s="104" t="str">
        <f>_xlfn.IFNA(IF($B1980="","",VLOOKUP($B1980,'SWC Towers'!$A:$Q,$Y$2,FALSE)),"")</f>
        <v/>
      </c>
      <c r="Z1980" s="104" t="str">
        <f>_xlfn.IFNA(IF($B1980="","",VLOOKUP($B1980,'SWC Towers'!$A:$Q,$Z$2,FALSE)),"")</f>
        <v/>
      </c>
      <c r="AA1980" s="104" t="str">
        <f>_xlfn.IFNA(IF($B1980="","",VLOOKUP($B1980,'SWC Towers'!$A:$Q,$AA$2,FALSE)),"")</f>
        <v/>
      </c>
      <c r="AB1980" s="106" t="str">
        <f>_xlfn.IFNA(IF($B1980="","",VLOOKUP($B1980,'SWC Towers'!$A:$Q,$AB$2,FALSE)),"")</f>
        <v/>
      </c>
      <c r="AC1980" s="20">
        <f>SUM(Table25[[#This Row],[IT Tower: Application]:[Other/Non-IT ]])</f>
        <v>1</v>
      </c>
      <c r="AD1980" s="67"/>
      <c r="AE1980" s="67"/>
      <c r="AF1980" s="67"/>
      <c r="AG1980" s="67"/>
      <c r="AH1980" s="67"/>
      <c r="AI1980" s="67"/>
      <c r="AJ1980" s="67"/>
      <c r="AK1980" s="67"/>
      <c r="AL1980" s="67"/>
      <c r="AM1980" s="67"/>
      <c r="AN1980" s="67"/>
      <c r="AO1980" s="67"/>
      <c r="AP1980" s="67"/>
      <c r="AQ1980" s="67"/>
      <c r="AR1980" s="67"/>
      <c r="AS1980" s="67"/>
      <c r="AT1980" s="67"/>
      <c r="AU1980" s="67"/>
      <c r="AV1980" s="67">
        <v>0</v>
      </c>
      <c r="AW1980" s="67">
        <v>92115</v>
      </c>
      <c r="AX1980" s="67">
        <v>187200</v>
      </c>
      <c r="AY1980" s="67">
        <v>72260</v>
      </c>
      <c r="AZ1980" s="67">
        <v>164047</v>
      </c>
      <c r="BA1980" s="67">
        <v>223948</v>
      </c>
      <c r="BB1980" s="113">
        <v>189995</v>
      </c>
      <c r="BC1980" s="113">
        <v>128505</v>
      </c>
      <c r="BD1980" s="113"/>
      <c r="BE1980" s="113"/>
      <c r="BF1980" s="113"/>
      <c r="BG1980" s="113"/>
      <c r="BH1980" s="113"/>
      <c r="BI1980" s="113"/>
      <c r="BJ1980" s="113"/>
      <c r="BK1980" s="113"/>
      <c r="BL1980" s="113"/>
      <c r="BM1980" s="113"/>
      <c r="BN1980" s="113"/>
      <c r="BO1980" s="113"/>
      <c r="BP1980" s="113"/>
      <c r="BQ1980" s="113"/>
      <c r="BR1980" s="113"/>
      <c r="BS1980" s="113"/>
      <c r="BT1980" s="113"/>
      <c r="BU1980" s="113"/>
      <c r="BV1980" s="113"/>
      <c r="BW1980" s="113"/>
      <c r="BX1980" s="113"/>
      <c r="BY1980" s="113"/>
      <c r="BZ1980" s="113"/>
      <c r="CA1980" s="67"/>
      <c r="CB1980" s="113"/>
      <c r="CC1980" s="69">
        <f>SUM(Table25[[#This Row],[Contract Amount FY00]:[Contract Amount FY50]])</f>
        <v>1058070</v>
      </c>
      <c r="CD1980" s="114"/>
    </row>
    <row r="1981" spans="1:82" x14ac:dyDescent="0.25">
      <c r="A1981" s="122" t="s">
        <v>2028</v>
      </c>
      <c r="B1981" s="122" t="s">
        <v>286</v>
      </c>
      <c r="C1981" s="122" t="s">
        <v>1319</v>
      </c>
      <c r="E1981" s="26" t="str">
        <f>IFERROR(IF(VLOOKUP(Table25[[#This Row],[Contract No.]],Table3[#All],3,FALSE)="","No","Yes"),"")</f>
        <v>No</v>
      </c>
      <c r="F1981" s="107" t="str">
        <f>IFERROR(VLOOKUP(Table25[[#This Row],[Contract No.]],Table3[#All],3,FALSE),"")</f>
        <v/>
      </c>
      <c r="G1981" s="107" t="str">
        <f>IFERROR(IF(Table25[[#This Row],[Cooperative Purchase
(Yes/No)]]="Yes","Yes",IF(VLOOKUP(Table25[[#This Row],[Contract No.]],Table3[#All],1,FALSE)=Table25[[#This Row],[Contract No.]],"Yes","No")),"No")</f>
        <v>Yes</v>
      </c>
      <c r="H1981" s="51">
        <f>IFERROR(VLOOKUP(Table25[[#This Row],[Contract No.]],Table3[#All],4,FALSE),"")</f>
        <v>42401</v>
      </c>
      <c r="I1981" s="28">
        <f>IFERROR(IF(AND(MONTH(Table25[[#This Row],[Contract Start Date]])&gt;6,MONTH(Table25[[#This Row],[Contract Start Date]])&lt;=12),YEAR(Table25[[#This Row],[Contract Start Date]])+1,YEAR(Table25[[#This Row],[Contract Start Date]])),"")</f>
        <v>2016</v>
      </c>
      <c r="J1981" s="108">
        <f>Table25[[#This Row],[FY Formula start]]</f>
        <v>2016</v>
      </c>
      <c r="K1981" s="59" t="str">
        <f>"FY"&amp;" "&amp;Table25[[#This Row],[Year Start]]</f>
        <v>FY 2016</v>
      </c>
      <c r="L1981" s="109">
        <f>IFERROR(VLOOKUP(Table25[[#This Row],[Contract No.]],Table3[#All],5,FALSE),"")</f>
        <v>72717</v>
      </c>
      <c r="M1981" s="110">
        <f>IFERROR(IF(Table25[[#This Row],[Contract End Date]]="99/99/9999","No End",IF(AND(MONTH(Table25[[#This Row],[Contract End Date]])&gt;6,MONTH(Table25[[#This Row],[Contract End Date]])&lt;=12),YEAR(Table25[[#This Row],[Contract End Date]])+1,YEAR(Table25[[#This Row],[Contract End Date]]))),"")</f>
        <v>2099</v>
      </c>
      <c r="N1981" s="111">
        <f>Table25[[#This Row],[FY Formula end]]</f>
        <v>2099</v>
      </c>
      <c r="O1981" s="112" t="str">
        <f>IF(Table25[[#This Row],[Year End]]="No End","No End","FY"&amp;" "&amp;Table25[[#This Row],[Year End]])</f>
        <v>FY 2099</v>
      </c>
      <c r="P1981" s="27"/>
      <c r="Q1981" s="104">
        <f>_xlfn.IFNA(IF($B1981="","",VLOOKUP($B1981,'SWC Towers'!$A:$Q,$Q$2,FALSE)),"")</f>
        <v>0.5</v>
      </c>
      <c r="R1981" s="106" t="str">
        <f>_xlfn.IFNA(IF($B1981="","",VLOOKUP($B1981,'SWC Towers'!$A:$Q,$R$2,FALSE)),"")</f>
        <v/>
      </c>
      <c r="S1981" s="106" t="str">
        <f>_xlfn.IFNA(IF($B1981="","",VLOOKUP($B1981,'SWC Towers'!$A:$Q,$S$2,FALSE)),"")</f>
        <v/>
      </c>
      <c r="T1981" s="106">
        <f>_xlfn.IFNA(IF($B1981="","",VLOOKUP($B1981,'SWC Towers'!$A:$Q,$T$2,FALSE)),"")</f>
        <v>0.5</v>
      </c>
      <c r="U1981" s="104" t="str">
        <f>_xlfn.IFNA(IF($B1981="","",VLOOKUP($B1981,'SWC Towers'!$A:$Q,$U$2,FALSE)),"")</f>
        <v/>
      </c>
      <c r="V1981" s="104" t="str">
        <f>_xlfn.IFNA(IF($B1981="","",VLOOKUP($B1981,'SWC Towers'!$A:$Q,$V$2,FALSE)),"")</f>
        <v/>
      </c>
      <c r="W1981" s="104" t="str">
        <f>_xlfn.IFNA(IF($B1981="","",VLOOKUP($B1981,'SWC Towers'!$A:$Q,$W$2,FALSE)),"")</f>
        <v/>
      </c>
      <c r="X1981" s="104" t="str">
        <f>_xlfn.IFNA(IF($B1981="","",VLOOKUP($B1981,'SWC Towers'!$A:$Q,$X$2,FALSE)),"")</f>
        <v/>
      </c>
      <c r="Y1981" s="104" t="str">
        <f>_xlfn.IFNA(IF($B1981="","",VLOOKUP($B1981,'SWC Towers'!$A:$Q,$Y$2,FALSE)),"")</f>
        <v/>
      </c>
      <c r="Z1981" s="104" t="str">
        <f>_xlfn.IFNA(IF($B1981="","",VLOOKUP($B1981,'SWC Towers'!$A:$Q,$Z$2,FALSE)),"")</f>
        <v/>
      </c>
      <c r="AA1981" s="104" t="str">
        <f>_xlfn.IFNA(IF($B1981="","",VLOOKUP($B1981,'SWC Towers'!$A:$Q,$AA$2,FALSE)),"")</f>
        <v/>
      </c>
      <c r="AB1981" s="106" t="str">
        <f>_xlfn.IFNA(IF($B1981="","",VLOOKUP($B1981,'SWC Towers'!$A:$Q,$AB$2,FALSE)),"")</f>
        <v/>
      </c>
      <c r="AC1981" s="20">
        <f>SUM(Table25[[#This Row],[IT Tower: Application]:[Other/Non-IT ]])</f>
        <v>1</v>
      </c>
      <c r="AD1981" s="67"/>
      <c r="AE1981" s="67"/>
      <c r="AF1981" s="67"/>
      <c r="AG1981" s="67"/>
      <c r="AH1981" s="67"/>
      <c r="AI1981" s="67"/>
      <c r="AJ1981" s="67"/>
      <c r="AK1981" s="67"/>
      <c r="AL1981" s="67"/>
      <c r="AM1981" s="67"/>
      <c r="AN1981" s="67"/>
      <c r="AO1981" s="67"/>
      <c r="AP1981" s="67"/>
      <c r="AQ1981" s="67"/>
      <c r="AR1981" s="67"/>
      <c r="AS1981" s="67"/>
      <c r="AT1981" s="67"/>
      <c r="AU1981" s="67">
        <v>23261</v>
      </c>
      <c r="AV1981" s="67">
        <v>96445</v>
      </c>
      <c r="AW1981" s="67">
        <v>223269</v>
      </c>
      <c r="AX1981" s="67">
        <v>318830</v>
      </c>
      <c r="AY1981" s="67">
        <v>509985</v>
      </c>
      <c r="AZ1981" s="67">
        <v>275430</v>
      </c>
      <c r="BA1981" s="67">
        <v>492938</v>
      </c>
      <c r="BB1981" s="113">
        <v>891193</v>
      </c>
      <c r="BC1981" s="113">
        <v>743271</v>
      </c>
      <c r="BD1981" s="113"/>
      <c r="BE1981" s="113"/>
      <c r="BF1981" s="113"/>
      <c r="BG1981" s="113"/>
      <c r="BH1981" s="113"/>
      <c r="BI1981" s="113"/>
      <c r="BJ1981" s="113"/>
      <c r="BK1981" s="113"/>
      <c r="BL1981" s="113"/>
      <c r="BM1981" s="113"/>
      <c r="BN1981" s="113"/>
      <c r="BO1981" s="113"/>
      <c r="BP1981" s="113"/>
      <c r="BQ1981" s="113"/>
      <c r="BR1981" s="113"/>
      <c r="BS1981" s="113"/>
      <c r="BT1981" s="113"/>
      <c r="BU1981" s="113"/>
      <c r="BV1981" s="113"/>
      <c r="BW1981" s="113"/>
      <c r="BX1981" s="113"/>
      <c r="BY1981" s="113"/>
      <c r="BZ1981" s="113"/>
      <c r="CA1981" s="67"/>
      <c r="CB1981" s="113"/>
      <c r="CC1981" s="69">
        <f>SUM(Table25[[#This Row],[Contract Amount FY00]:[Contract Amount FY50]])</f>
        <v>3574622</v>
      </c>
      <c r="CD1981" s="114"/>
    </row>
    <row r="1982" spans="1:82" x14ac:dyDescent="0.25">
      <c r="A1982" s="122" t="s">
        <v>2028</v>
      </c>
      <c r="B1982" s="122" t="s">
        <v>286</v>
      </c>
      <c r="C1982" s="122" t="s">
        <v>366</v>
      </c>
      <c r="E1982" s="26" t="str">
        <f>IFERROR(IF(VLOOKUP(Table25[[#This Row],[Contract No.]],Table3[#All],3,FALSE)="","No","Yes"),"")</f>
        <v>No</v>
      </c>
      <c r="F1982" s="107" t="str">
        <f>IFERROR(VLOOKUP(Table25[[#This Row],[Contract No.]],Table3[#All],3,FALSE),"")</f>
        <v/>
      </c>
      <c r="G1982" s="107" t="str">
        <f>IFERROR(IF(Table25[[#This Row],[Cooperative Purchase
(Yes/No)]]="Yes","Yes",IF(VLOOKUP(Table25[[#This Row],[Contract No.]],Table3[#All],1,FALSE)=Table25[[#This Row],[Contract No.]],"Yes","No")),"No")</f>
        <v>Yes</v>
      </c>
      <c r="H1982" s="51">
        <f>IFERROR(VLOOKUP(Table25[[#This Row],[Contract No.]],Table3[#All],4,FALSE),"")</f>
        <v>42401</v>
      </c>
      <c r="I1982" s="28">
        <f>IFERROR(IF(AND(MONTH(Table25[[#This Row],[Contract Start Date]])&gt;6,MONTH(Table25[[#This Row],[Contract Start Date]])&lt;=12),YEAR(Table25[[#This Row],[Contract Start Date]])+1,YEAR(Table25[[#This Row],[Contract Start Date]])),"")</f>
        <v>2016</v>
      </c>
      <c r="J1982" s="108">
        <f>Table25[[#This Row],[FY Formula start]]</f>
        <v>2016</v>
      </c>
      <c r="K1982" s="59" t="str">
        <f>"FY"&amp;" "&amp;Table25[[#This Row],[Year Start]]</f>
        <v>FY 2016</v>
      </c>
      <c r="L1982" s="109">
        <f>IFERROR(VLOOKUP(Table25[[#This Row],[Contract No.]],Table3[#All],5,FALSE),"")</f>
        <v>72717</v>
      </c>
      <c r="M1982" s="110">
        <f>IFERROR(IF(Table25[[#This Row],[Contract End Date]]="99/99/9999","No End",IF(AND(MONTH(Table25[[#This Row],[Contract End Date]])&gt;6,MONTH(Table25[[#This Row],[Contract End Date]])&lt;=12),YEAR(Table25[[#This Row],[Contract End Date]])+1,YEAR(Table25[[#This Row],[Contract End Date]]))),"")</f>
        <v>2099</v>
      </c>
      <c r="N1982" s="111">
        <f>Table25[[#This Row],[FY Formula end]]</f>
        <v>2099</v>
      </c>
      <c r="O1982" s="112" t="str">
        <f>IF(Table25[[#This Row],[Year End]]="No End","No End","FY"&amp;" "&amp;Table25[[#This Row],[Year End]])</f>
        <v>FY 2099</v>
      </c>
      <c r="P1982" s="27"/>
      <c r="Q1982" s="104">
        <f>_xlfn.IFNA(IF($B1982="","",VLOOKUP($B1982,'SWC Towers'!$A:$Q,$Q$2,FALSE)),"")</f>
        <v>0.5</v>
      </c>
      <c r="R1982" s="106" t="str">
        <f>_xlfn.IFNA(IF($B1982="","",VLOOKUP($B1982,'SWC Towers'!$A:$Q,$R$2,FALSE)),"")</f>
        <v/>
      </c>
      <c r="S1982" s="106" t="str">
        <f>_xlfn.IFNA(IF($B1982="","",VLOOKUP($B1982,'SWC Towers'!$A:$Q,$S$2,FALSE)),"")</f>
        <v/>
      </c>
      <c r="T1982" s="106">
        <f>_xlfn.IFNA(IF($B1982="","",VLOOKUP($B1982,'SWC Towers'!$A:$Q,$T$2,FALSE)),"")</f>
        <v>0.5</v>
      </c>
      <c r="U1982" s="104" t="str">
        <f>_xlfn.IFNA(IF($B1982="","",VLOOKUP($B1982,'SWC Towers'!$A:$Q,$U$2,FALSE)),"")</f>
        <v/>
      </c>
      <c r="V1982" s="104" t="str">
        <f>_xlfn.IFNA(IF($B1982="","",VLOOKUP($B1982,'SWC Towers'!$A:$Q,$V$2,FALSE)),"")</f>
        <v/>
      </c>
      <c r="W1982" s="104" t="str">
        <f>_xlfn.IFNA(IF($B1982="","",VLOOKUP($B1982,'SWC Towers'!$A:$Q,$W$2,FALSE)),"")</f>
        <v/>
      </c>
      <c r="X1982" s="104" t="str">
        <f>_xlfn.IFNA(IF($B1982="","",VLOOKUP($B1982,'SWC Towers'!$A:$Q,$X$2,FALSE)),"")</f>
        <v/>
      </c>
      <c r="Y1982" s="104" t="str">
        <f>_xlfn.IFNA(IF($B1982="","",VLOOKUP($B1982,'SWC Towers'!$A:$Q,$Y$2,FALSE)),"")</f>
        <v/>
      </c>
      <c r="Z1982" s="104" t="str">
        <f>_xlfn.IFNA(IF($B1982="","",VLOOKUP($B1982,'SWC Towers'!$A:$Q,$Z$2,FALSE)),"")</f>
        <v/>
      </c>
      <c r="AA1982" s="104" t="str">
        <f>_xlfn.IFNA(IF($B1982="","",VLOOKUP($B1982,'SWC Towers'!$A:$Q,$AA$2,FALSE)),"")</f>
        <v/>
      </c>
      <c r="AB1982" s="106" t="str">
        <f>_xlfn.IFNA(IF($B1982="","",VLOOKUP($B1982,'SWC Towers'!$A:$Q,$AB$2,FALSE)),"")</f>
        <v/>
      </c>
      <c r="AC1982" s="20">
        <f>SUM(Table25[[#This Row],[IT Tower: Application]:[Other/Non-IT ]])</f>
        <v>1</v>
      </c>
      <c r="AD1982" s="67"/>
      <c r="AE1982" s="67"/>
      <c r="AF1982" s="67"/>
      <c r="AG1982" s="67"/>
      <c r="AH1982" s="67"/>
      <c r="AI1982" s="67"/>
      <c r="AJ1982" s="67"/>
      <c r="AK1982" s="67"/>
      <c r="AL1982" s="67"/>
      <c r="AM1982" s="67"/>
      <c r="AN1982" s="67"/>
      <c r="AO1982" s="67"/>
      <c r="AP1982" s="67"/>
      <c r="AQ1982" s="67"/>
      <c r="AR1982" s="67"/>
      <c r="AS1982" s="67"/>
      <c r="AT1982" s="67"/>
      <c r="AU1982" s="67"/>
      <c r="AV1982" s="67"/>
      <c r="AW1982" s="67"/>
      <c r="AX1982" s="67">
        <v>5420</v>
      </c>
      <c r="AY1982" s="67">
        <v>34550</v>
      </c>
      <c r="AZ1982" s="67"/>
      <c r="BA1982" s="67"/>
      <c r="BB1982" s="113"/>
      <c r="BC1982" s="113"/>
      <c r="BD1982" s="113"/>
      <c r="BE1982" s="113"/>
      <c r="BF1982" s="113"/>
      <c r="BG1982" s="113"/>
      <c r="BH1982" s="113"/>
      <c r="BI1982" s="113"/>
      <c r="BJ1982" s="113"/>
      <c r="BK1982" s="113"/>
      <c r="BL1982" s="113"/>
      <c r="BM1982" s="113"/>
      <c r="BN1982" s="113"/>
      <c r="BO1982" s="113"/>
      <c r="BP1982" s="113"/>
      <c r="BQ1982" s="113"/>
      <c r="BR1982" s="113"/>
      <c r="BS1982" s="113"/>
      <c r="BT1982" s="113"/>
      <c r="BU1982" s="113"/>
      <c r="BV1982" s="113"/>
      <c r="BW1982" s="113"/>
      <c r="BX1982" s="113"/>
      <c r="BY1982" s="113"/>
      <c r="BZ1982" s="113"/>
      <c r="CA1982" s="67"/>
      <c r="CB1982" s="113"/>
      <c r="CC1982" s="69">
        <f>SUM(Table25[[#This Row],[Contract Amount FY00]:[Contract Amount FY50]])</f>
        <v>39970</v>
      </c>
      <c r="CD1982" s="114"/>
    </row>
    <row r="1983" spans="1:82" x14ac:dyDescent="0.25">
      <c r="A1983" s="122" t="s">
        <v>2028</v>
      </c>
      <c r="B1983" s="122" t="s">
        <v>286</v>
      </c>
      <c r="C1983" s="122" t="s">
        <v>3256</v>
      </c>
      <c r="E1983" s="26" t="str">
        <f>IFERROR(IF(VLOOKUP(Table25[[#This Row],[Contract No.]],Table3[#All],3,FALSE)="","No","Yes"),"")</f>
        <v>No</v>
      </c>
      <c r="F1983" s="107" t="str">
        <f>IFERROR(VLOOKUP(Table25[[#This Row],[Contract No.]],Table3[#All],3,FALSE),"")</f>
        <v/>
      </c>
      <c r="G1983" s="107" t="str">
        <f>IFERROR(IF(Table25[[#This Row],[Cooperative Purchase
(Yes/No)]]="Yes","Yes",IF(VLOOKUP(Table25[[#This Row],[Contract No.]],Table3[#All],1,FALSE)=Table25[[#This Row],[Contract No.]],"Yes","No")),"No")</f>
        <v>Yes</v>
      </c>
      <c r="H1983" s="51">
        <f>IFERROR(VLOOKUP(Table25[[#This Row],[Contract No.]],Table3[#All],4,FALSE),"")</f>
        <v>42401</v>
      </c>
      <c r="I1983" s="28">
        <f>IFERROR(IF(AND(MONTH(Table25[[#This Row],[Contract Start Date]])&gt;6,MONTH(Table25[[#This Row],[Contract Start Date]])&lt;=12),YEAR(Table25[[#This Row],[Contract Start Date]])+1,YEAR(Table25[[#This Row],[Contract Start Date]])),"")</f>
        <v>2016</v>
      </c>
      <c r="J1983" s="108">
        <f>Table25[[#This Row],[FY Formula start]]</f>
        <v>2016</v>
      </c>
      <c r="K1983" s="59" t="str">
        <f>"FY"&amp;" "&amp;Table25[[#This Row],[Year Start]]</f>
        <v>FY 2016</v>
      </c>
      <c r="L1983" s="109">
        <f>IFERROR(VLOOKUP(Table25[[#This Row],[Contract No.]],Table3[#All],5,FALSE),"")</f>
        <v>72717</v>
      </c>
      <c r="M1983" s="110">
        <f>IFERROR(IF(Table25[[#This Row],[Contract End Date]]="99/99/9999","No End",IF(AND(MONTH(Table25[[#This Row],[Contract End Date]])&gt;6,MONTH(Table25[[#This Row],[Contract End Date]])&lt;=12),YEAR(Table25[[#This Row],[Contract End Date]])+1,YEAR(Table25[[#This Row],[Contract End Date]]))),"")</f>
        <v>2099</v>
      </c>
      <c r="N1983" s="111">
        <f>Table25[[#This Row],[FY Formula end]]</f>
        <v>2099</v>
      </c>
      <c r="O1983" s="112" t="str">
        <f>IF(Table25[[#This Row],[Year End]]="No End","No End","FY"&amp;" "&amp;Table25[[#This Row],[Year End]])</f>
        <v>FY 2099</v>
      </c>
      <c r="P1983" s="27"/>
      <c r="Q1983" s="104">
        <f>_xlfn.IFNA(IF($B1983="","",VLOOKUP($B1983,'SWC Towers'!$A:$Q,$Q$2,FALSE)),"")</f>
        <v>0.5</v>
      </c>
      <c r="R1983" s="106" t="str">
        <f>_xlfn.IFNA(IF($B1983="","",VLOOKUP($B1983,'SWC Towers'!$A:$Q,$R$2,FALSE)),"")</f>
        <v/>
      </c>
      <c r="S1983" s="106" t="str">
        <f>_xlfn.IFNA(IF($B1983="","",VLOOKUP($B1983,'SWC Towers'!$A:$Q,$S$2,FALSE)),"")</f>
        <v/>
      </c>
      <c r="T1983" s="106">
        <f>_xlfn.IFNA(IF($B1983="","",VLOOKUP($B1983,'SWC Towers'!$A:$Q,$T$2,FALSE)),"")</f>
        <v>0.5</v>
      </c>
      <c r="U1983" s="104" t="str">
        <f>_xlfn.IFNA(IF($B1983="","",VLOOKUP($B1983,'SWC Towers'!$A:$Q,$U$2,FALSE)),"")</f>
        <v/>
      </c>
      <c r="V1983" s="104" t="str">
        <f>_xlfn.IFNA(IF($B1983="","",VLOOKUP($B1983,'SWC Towers'!$A:$Q,$V$2,FALSE)),"")</f>
        <v/>
      </c>
      <c r="W1983" s="104" t="str">
        <f>_xlfn.IFNA(IF($B1983="","",VLOOKUP($B1983,'SWC Towers'!$A:$Q,$W$2,FALSE)),"")</f>
        <v/>
      </c>
      <c r="X1983" s="104" t="str">
        <f>_xlfn.IFNA(IF($B1983="","",VLOOKUP($B1983,'SWC Towers'!$A:$Q,$X$2,FALSE)),"")</f>
        <v/>
      </c>
      <c r="Y1983" s="104" t="str">
        <f>_xlfn.IFNA(IF($B1983="","",VLOOKUP($B1983,'SWC Towers'!$A:$Q,$Y$2,FALSE)),"")</f>
        <v/>
      </c>
      <c r="Z1983" s="104" t="str">
        <f>_xlfn.IFNA(IF($B1983="","",VLOOKUP($B1983,'SWC Towers'!$A:$Q,$Z$2,FALSE)),"")</f>
        <v/>
      </c>
      <c r="AA1983" s="104" t="str">
        <f>_xlfn.IFNA(IF($B1983="","",VLOOKUP($B1983,'SWC Towers'!$A:$Q,$AA$2,FALSE)),"")</f>
        <v/>
      </c>
      <c r="AB1983" s="106" t="str">
        <f>_xlfn.IFNA(IF($B1983="","",VLOOKUP($B1983,'SWC Towers'!$A:$Q,$AB$2,FALSE)),"")</f>
        <v/>
      </c>
      <c r="AC1983" s="20">
        <f>SUM(Table25[[#This Row],[IT Tower: Application]:[Other/Non-IT ]])</f>
        <v>1</v>
      </c>
      <c r="AD1983" s="67"/>
      <c r="AE1983" s="67"/>
      <c r="AF1983" s="67"/>
      <c r="AG1983" s="67"/>
      <c r="AH1983" s="67"/>
      <c r="AI1983" s="67"/>
      <c r="AJ1983" s="67"/>
      <c r="AK1983" s="67"/>
      <c r="AL1983" s="67"/>
      <c r="AM1983" s="67"/>
      <c r="AN1983" s="67"/>
      <c r="AO1983" s="67"/>
      <c r="AP1983" s="67"/>
      <c r="AQ1983" s="67"/>
      <c r="AR1983" s="67"/>
      <c r="AS1983" s="67"/>
      <c r="AT1983" s="67">
        <v>175</v>
      </c>
      <c r="AU1983" s="67">
        <v>13325</v>
      </c>
      <c r="AV1983" s="67">
        <v>156700</v>
      </c>
      <c r="AW1983" s="67">
        <v>148975</v>
      </c>
      <c r="AX1983" s="67">
        <v>62774</v>
      </c>
      <c r="AY1983" s="67">
        <v>126005</v>
      </c>
      <c r="AZ1983" s="67">
        <v>72575</v>
      </c>
      <c r="BA1983" s="67">
        <v>111437</v>
      </c>
      <c r="BB1983" s="113">
        <v>257046</v>
      </c>
      <c r="BC1983" s="113">
        <v>201921</v>
      </c>
      <c r="BD1983" s="113"/>
      <c r="BE1983" s="113"/>
      <c r="BF1983" s="113"/>
      <c r="BG1983" s="113"/>
      <c r="BH1983" s="113"/>
      <c r="BI1983" s="113"/>
      <c r="BJ1983" s="113"/>
      <c r="BK1983" s="113"/>
      <c r="BL1983" s="113"/>
      <c r="BM1983" s="113"/>
      <c r="BN1983" s="113"/>
      <c r="BO1983" s="113"/>
      <c r="BP1983" s="113"/>
      <c r="BQ1983" s="113"/>
      <c r="BR1983" s="113"/>
      <c r="BS1983" s="113"/>
      <c r="BT1983" s="113"/>
      <c r="BU1983" s="113"/>
      <c r="BV1983" s="113"/>
      <c r="BW1983" s="113"/>
      <c r="BX1983" s="113"/>
      <c r="BY1983" s="113"/>
      <c r="BZ1983" s="113"/>
      <c r="CA1983" s="67"/>
      <c r="CB1983" s="113"/>
      <c r="CC1983" s="69">
        <f>SUM(Table25[[#This Row],[Contract Amount FY00]:[Contract Amount FY50]])</f>
        <v>1150933</v>
      </c>
      <c r="CD1983" s="114"/>
    </row>
    <row r="1984" spans="1:82" x14ac:dyDescent="0.25">
      <c r="A1984" s="122" t="s">
        <v>2028</v>
      </c>
      <c r="B1984" s="122" t="s">
        <v>2246</v>
      </c>
      <c r="C1984" s="122" t="s">
        <v>379</v>
      </c>
      <c r="E1984" s="26" t="str">
        <f>IFERROR(IF(VLOOKUP(Table25[[#This Row],[Contract No.]],Table3[#All],3,FALSE)="","No","Yes"),"")</f>
        <v>No</v>
      </c>
      <c r="F1984" s="107" t="str">
        <f>IFERROR(VLOOKUP(Table25[[#This Row],[Contract No.]],Table3[#All],3,FALSE),"")</f>
        <v/>
      </c>
      <c r="G1984" s="107" t="str">
        <f>IFERROR(IF(Table25[[#This Row],[Cooperative Purchase
(Yes/No)]]="Yes","Yes",IF(VLOOKUP(Table25[[#This Row],[Contract No.]],Table3[#All],1,FALSE)=Table25[[#This Row],[Contract No.]],"Yes","No")),"No")</f>
        <v>Yes</v>
      </c>
      <c r="H1984" s="51">
        <f>IFERROR(VLOOKUP(Table25[[#This Row],[Contract No.]],Table3[#All],4,FALSE),"")</f>
        <v>44470</v>
      </c>
      <c r="I1984" s="28">
        <f>IFERROR(IF(AND(MONTH(Table25[[#This Row],[Contract Start Date]])&gt;6,MONTH(Table25[[#This Row],[Contract Start Date]])&lt;=12),YEAR(Table25[[#This Row],[Contract Start Date]])+1,YEAR(Table25[[#This Row],[Contract Start Date]])),"")</f>
        <v>2022</v>
      </c>
      <c r="J1984" s="108">
        <f>Table25[[#This Row],[FY Formula start]]</f>
        <v>2022</v>
      </c>
      <c r="K1984" s="59" t="str">
        <f>"FY"&amp;" "&amp;Table25[[#This Row],[Year Start]]</f>
        <v>FY 2022</v>
      </c>
      <c r="L1984" s="109">
        <f>IFERROR(VLOOKUP(Table25[[#This Row],[Contract No.]],Table3[#All],5,FALSE),"")</f>
        <v>46295</v>
      </c>
      <c r="M1984" s="110">
        <f>IFERROR(IF(Table25[[#This Row],[Contract End Date]]="99/99/9999","No End",IF(AND(MONTH(Table25[[#This Row],[Contract End Date]])&gt;6,MONTH(Table25[[#This Row],[Contract End Date]])&lt;=12),YEAR(Table25[[#This Row],[Contract End Date]])+1,YEAR(Table25[[#This Row],[Contract End Date]]))),"")</f>
        <v>2027</v>
      </c>
      <c r="N1984" s="111">
        <f>Table25[[#This Row],[FY Formula end]]</f>
        <v>2027</v>
      </c>
      <c r="O1984" s="112" t="str">
        <f>IF(Table25[[#This Row],[Year End]]="No End","No End","FY"&amp;" "&amp;Table25[[#This Row],[Year End]])</f>
        <v>FY 2027</v>
      </c>
      <c r="P1984" s="27"/>
      <c r="Q1984" s="104">
        <f>_xlfn.IFNA(IF($B1984="","",VLOOKUP($B1984,'SWC Towers'!$A:$Q,$Q$2,FALSE)),"")</f>
        <v>0.8</v>
      </c>
      <c r="R1984" s="106" t="str">
        <f>_xlfn.IFNA(IF($B1984="","",VLOOKUP($B1984,'SWC Towers'!$A:$Q,$R$2,FALSE)),"")</f>
        <v/>
      </c>
      <c r="S1984" s="106" t="str">
        <f>_xlfn.IFNA(IF($B1984="","",VLOOKUP($B1984,'SWC Towers'!$A:$Q,$S$2,FALSE)),"")</f>
        <v/>
      </c>
      <c r="T1984" s="106">
        <f>_xlfn.IFNA(IF($B1984="","",VLOOKUP($B1984,'SWC Towers'!$A:$Q,$T$2,FALSE)),"")</f>
        <v>0.1</v>
      </c>
      <c r="U1984" s="104" t="str">
        <f>_xlfn.IFNA(IF($B1984="","",VLOOKUP($B1984,'SWC Towers'!$A:$Q,$U$2,FALSE)),"")</f>
        <v/>
      </c>
      <c r="V1984" s="104" t="str">
        <f>_xlfn.IFNA(IF($B1984="","",VLOOKUP($B1984,'SWC Towers'!$A:$Q,$V$2,FALSE)),"")</f>
        <v/>
      </c>
      <c r="W1984" s="104" t="str">
        <f>_xlfn.IFNA(IF($B1984="","",VLOOKUP($B1984,'SWC Towers'!$A:$Q,$W$2,FALSE)),"")</f>
        <v/>
      </c>
      <c r="X1984" s="104" t="str">
        <f>_xlfn.IFNA(IF($B1984="","",VLOOKUP($B1984,'SWC Towers'!$A:$Q,$X$2,FALSE)),"")</f>
        <v/>
      </c>
      <c r="Y1984" s="104">
        <f>_xlfn.IFNA(IF($B1984="","",VLOOKUP($B1984,'SWC Towers'!$A:$Q,$Y$2,FALSE)),"")</f>
        <v>0.1</v>
      </c>
      <c r="Z1984" s="104" t="str">
        <f>_xlfn.IFNA(IF($B1984="","",VLOOKUP($B1984,'SWC Towers'!$A:$Q,$Z$2,FALSE)),"")</f>
        <v/>
      </c>
      <c r="AA1984" s="104" t="str">
        <f>_xlfn.IFNA(IF($B1984="","",VLOOKUP($B1984,'SWC Towers'!$A:$Q,$AA$2,FALSE)),"")</f>
        <v/>
      </c>
      <c r="AB1984" s="106" t="str">
        <f>_xlfn.IFNA(IF($B1984="","",VLOOKUP($B1984,'SWC Towers'!$A:$Q,$AB$2,FALSE)),"")</f>
        <v/>
      </c>
      <c r="AC1984" s="20">
        <f>SUM(Table25[[#This Row],[IT Tower: Application]:[Other/Non-IT ]])</f>
        <v>1</v>
      </c>
      <c r="AD1984" s="67"/>
      <c r="AE1984" s="67"/>
      <c r="AF1984" s="67"/>
      <c r="AG1984" s="67"/>
      <c r="AH1984" s="67"/>
      <c r="AI1984" s="67"/>
      <c r="AJ1984" s="67"/>
      <c r="AK1984" s="67"/>
      <c r="AL1984" s="67"/>
      <c r="AM1984" s="67"/>
      <c r="AN1984" s="67"/>
      <c r="AO1984" s="67"/>
      <c r="AP1984" s="67"/>
      <c r="AQ1984" s="67"/>
      <c r="AR1984" s="67"/>
      <c r="AS1984" s="67"/>
      <c r="AT1984" s="67"/>
      <c r="AU1984" s="67"/>
      <c r="AV1984" s="67"/>
      <c r="AW1984" s="67"/>
      <c r="AX1984" s="67"/>
      <c r="AY1984" s="67"/>
      <c r="AZ1984" s="67">
        <v>40976</v>
      </c>
      <c r="BA1984" s="67">
        <v>95603</v>
      </c>
      <c r="BB1984" s="113">
        <v>143491</v>
      </c>
      <c r="BC1984" s="113">
        <v>110562</v>
      </c>
      <c r="BD1984" s="113"/>
      <c r="BE1984" s="113"/>
      <c r="BF1984" s="113"/>
      <c r="BG1984" s="113"/>
      <c r="BH1984" s="113"/>
      <c r="BI1984" s="113"/>
      <c r="BJ1984" s="113"/>
      <c r="BK1984" s="113"/>
      <c r="BL1984" s="113"/>
      <c r="BM1984" s="113"/>
      <c r="BN1984" s="113"/>
      <c r="BO1984" s="113"/>
      <c r="BP1984" s="113"/>
      <c r="BQ1984" s="113"/>
      <c r="BR1984" s="113"/>
      <c r="BS1984" s="113"/>
      <c r="BT1984" s="113"/>
      <c r="BU1984" s="113"/>
      <c r="BV1984" s="113"/>
      <c r="BW1984" s="113"/>
      <c r="BX1984" s="113"/>
      <c r="BY1984" s="113"/>
      <c r="BZ1984" s="113"/>
      <c r="CA1984" s="67"/>
      <c r="CB1984" s="113"/>
      <c r="CC1984" s="69">
        <f>SUM(Table25[[#This Row],[Contract Amount FY00]:[Contract Amount FY50]])</f>
        <v>390632</v>
      </c>
      <c r="CD1984" s="114"/>
    </row>
    <row r="1985" spans="1:82" x14ac:dyDescent="0.25">
      <c r="A1985" s="122" t="s">
        <v>2028</v>
      </c>
      <c r="B1985" s="122" t="s">
        <v>3013</v>
      </c>
      <c r="C1985" s="122" t="s">
        <v>547</v>
      </c>
      <c r="E1985" s="26" t="str">
        <f>IFERROR(IF(VLOOKUP(Table25[[#This Row],[Contract No.]],Table3[#All],3,FALSE)="","No","Yes"),"")</f>
        <v>Yes</v>
      </c>
      <c r="F1985" s="107" t="str">
        <f>IFERROR(VLOOKUP(Table25[[#This Row],[Contract No.]],Table3[#All],3,FALSE),"")</f>
        <v>NASPO</v>
      </c>
      <c r="G1985" s="107" t="str">
        <f>IFERROR(IF(Table25[[#This Row],[Cooperative Purchase
(Yes/No)]]="Yes","Yes",IF(VLOOKUP(Table25[[#This Row],[Contract No.]],Table3[#All],1,FALSE)=Table25[[#This Row],[Contract No.]],"Yes","No")),"No")</f>
        <v>Yes</v>
      </c>
      <c r="H1985" s="51">
        <f>IFERROR(VLOOKUP(Table25[[#This Row],[Contract No.]],Table3[#All],4,FALSE),"")</f>
        <v>44926</v>
      </c>
      <c r="I1985" s="28">
        <f>IFERROR(IF(AND(MONTH(Table25[[#This Row],[Contract Start Date]])&gt;6,MONTH(Table25[[#This Row],[Contract Start Date]])&lt;=12),YEAR(Table25[[#This Row],[Contract Start Date]])+1,YEAR(Table25[[#This Row],[Contract Start Date]])),"")</f>
        <v>2023</v>
      </c>
      <c r="J1985" s="108">
        <f>Table25[[#This Row],[FY Formula start]]</f>
        <v>2023</v>
      </c>
      <c r="K1985" s="59" t="str">
        <f>"FY"&amp;" "&amp;Table25[[#This Row],[Year Start]]</f>
        <v>FY 2023</v>
      </c>
      <c r="L1985" s="109">
        <f>IFERROR(VLOOKUP(Table25[[#This Row],[Contract No.]],Table3[#All],5,FALSE),"")</f>
        <v>46501</v>
      </c>
      <c r="M1985" s="110">
        <f>IFERROR(IF(Table25[[#This Row],[Contract End Date]]="99/99/9999","No End",IF(AND(MONTH(Table25[[#This Row],[Contract End Date]])&gt;6,MONTH(Table25[[#This Row],[Contract End Date]])&lt;=12),YEAR(Table25[[#This Row],[Contract End Date]])+1,YEAR(Table25[[#This Row],[Contract End Date]]))),"")</f>
        <v>2027</v>
      </c>
      <c r="N1985" s="111">
        <f>Table25[[#This Row],[FY Formula end]]</f>
        <v>2027</v>
      </c>
      <c r="O1985" s="112" t="str">
        <f>IF(Table25[[#This Row],[Year End]]="No End","No End","FY"&amp;" "&amp;Table25[[#This Row],[Year End]])</f>
        <v>FY 2027</v>
      </c>
      <c r="P1985" s="27"/>
      <c r="Q1985" s="104">
        <f>_xlfn.IFNA(IF($B1985="","",VLOOKUP($B1985,'SWC Towers'!$A:$Q,$Q$2,FALSE)),"")</f>
        <v>0.3</v>
      </c>
      <c r="R1985" s="106" t="str">
        <f>_xlfn.IFNA(IF($B1985="","",VLOOKUP($B1985,'SWC Towers'!$A:$Q,$R$2,FALSE)),"")</f>
        <v/>
      </c>
      <c r="S1985" s="106">
        <f>_xlfn.IFNA(IF($B1985="","",VLOOKUP($B1985,'SWC Towers'!$A:$Q,$S$2,FALSE)),"")</f>
        <v>0.1</v>
      </c>
      <c r="T1985" s="106" t="str">
        <f>_xlfn.IFNA(IF($B1985="","",VLOOKUP($B1985,'SWC Towers'!$A:$Q,$T$2,FALSE)),"")</f>
        <v/>
      </c>
      <c r="U1985" s="104">
        <f>_xlfn.IFNA(IF($B1985="","",VLOOKUP($B1985,'SWC Towers'!$A:$Q,$U$2,FALSE)),"")</f>
        <v>0.6</v>
      </c>
      <c r="V1985" s="104" t="str">
        <f>_xlfn.IFNA(IF($B1985="","",VLOOKUP($B1985,'SWC Towers'!$A:$Q,$V$2,FALSE)),"")</f>
        <v/>
      </c>
      <c r="W1985" s="104" t="str">
        <f>_xlfn.IFNA(IF($B1985="","",VLOOKUP($B1985,'SWC Towers'!$A:$Q,$W$2,FALSE)),"")</f>
        <v/>
      </c>
      <c r="X1985" s="104" t="str">
        <f>_xlfn.IFNA(IF($B1985="","",VLOOKUP($B1985,'SWC Towers'!$A:$Q,$X$2,FALSE)),"")</f>
        <v/>
      </c>
      <c r="Y1985" s="104" t="str">
        <f>_xlfn.IFNA(IF($B1985="","",VLOOKUP($B1985,'SWC Towers'!$A:$Q,$Y$2,FALSE)),"")</f>
        <v/>
      </c>
      <c r="Z1985" s="104" t="str">
        <f>_xlfn.IFNA(IF($B1985="","",VLOOKUP($B1985,'SWC Towers'!$A:$Q,$Z$2,FALSE)),"")</f>
        <v/>
      </c>
      <c r="AA1985" s="104" t="str">
        <f>_xlfn.IFNA(IF($B1985="","",VLOOKUP($B1985,'SWC Towers'!$A:$Q,$AA$2,FALSE)),"")</f>
        <v/>
      </c>
      <c r="AB1985" s="106" t="str">
        <f>_xlfn.IFNA(IF($B1985="","",VLOOKUP($B1985,'SWC Towers'!$A:$Q,$AB$2,FALSE)),"")</f>
        <v/>
      </c>
      <c r="AC1985" s="20">
        <f>SUM(Table25[[#This Row],[IT Tower: Application]:[Other/Non-IT ]])</f>
        <v>1</v>
      </c>
      <c r="AD1985" s="67"/>
      <c r="AE1985" s="67"/>
      <c r="AF1985" s="67"/>
      <c r="AG1985" s="67"/>
      <c r="AH1985" s="67"/>
      <c r="AI1985" s="67"/>
      <c r="AJ1985" s="67"/>
      <c r="AK1985" s="67"/>
      <c r="AL1985" s="67"/>
      <c r="AM1985" s="67"/>
      <c r="AN1985" s="67"/>
      <c r="AO1985" s="67"/>
      <c r="AP1985" s="67"/>
      <c r="AQ1985" s="67"/>
      <c r="AR1985" s="67"/>
      <c r="AS1985" s="67"/>
      <c r="AT1985" s="67"/>
      <c r="AU1985" s="67"/>
      <c r="AV1985" s="67"/>
      <c r="AW1985" s="67"/>
      <c r="AX1985" s="67"/>
      <c r="AY1985" s="67"/>
      <c r="AZ1985" s="67"/>
      <c r="BA1985" s="67"/>
      <c r="BB1985" s="113"/>
      <c r="BC1985" s="113">
        <v>8490</v>
      </c>
      <c r="BD1985" s="113"/>
      <c r="BE1985" s="113"/>
      <c r="BF1985" s="113"/>
      <c r="BG1985" s="113"/>
      <c r="BH1985" s="113"/>
      <c r="BI1985" s="113"/>
      <c r="BJ1985" s="113"/>
      <c r="BK1985" s="113"/>
      <c r="BL1985" s="113"/>
      <c r="BM1985" s="113"/>
      <c r="BN1985" s="113"/>
      <c r="BO1985" s="113"/>
      <c r="BP1985" s="113"/>
      <c r="BQ1985" s="113"/>
      <c r="BR1985" s="113"/>
      <c r="BS1985" s="113"/>
      <c r="BT1985" s="113"/>
      <c r="BU1985" s="113"/>
      <c r="BV1985" s="113"/>
      <c r="BW1985" s="113"/>
      <c r="BX1985" s="113"/>
      <c r="BY1985" s="113"/>
      <c r="BZ1985" s="113"/>
      <c r="CA1985" s="67"/>
      <c r="CB1985" s="113"/>
      <c r="CC1985" s="69">
        <f>SUM(Table25[[#This Row],[Contract Amount FY00]:[Contract Amount FY50]])</f>
        <v>8490</v>
      </c>
      <c r="CD1985" s="114"/>
    </row>
    <row r="1986" spans="1:82" x14ac:dyDescent="0.25">
      <c r="A1986" s="122" t="s">
        <v>2028</v>
      </c>
      <c r="B1986" s="122" t="s">
        <v>3013</v>
      </c>
      <c r="C1986" s="122" t="s">
        <v>1845</v>
      </c>
      <c r="E1986" s="26" t="str">
        <f>IFERROR(IF(VLOOKUP(Table25[[#This Row],[Contract No.]],Table3[#All],3,FALSE)="","No","Yes"),"")</f>
        <v>Yes</v>
      </c>
      <c r="F1986" s="107" t="str">
        <f>IFERROR(VLOOKUP(Table25[[#This Row],[Contract No.]],Table3[#All],3,FALSE),"")</f>
        <v>NASPO</v>
      </c>
      <c r="G1986" s="107" t="str">
        <f>IFERROR(IF(Table25[[#This Row],[Cooperative Purchase
(Yes/No)]]="Yes","Yes",IF(VLOOKUP(Table25[[#This Row],[Contract No.]],Table3[#All],1,FALSE)=Table25[[#This Row],[Contract No.]],"Yes","No")),"No")</f>
        <v>Yes</v>
      </c>
      <c r="H1986" s="51">
        <f>IFERROR(VLOOKUP(Table25[[#This Row],[Contract No.]],Table3[#All],4,FALSE),"")</f>
        <v>44926</v>
      </c>
      <c r="I1986" s="28">
        <f>IFERROR(IF(AND(MONTH(Table25[[#This Row],[Contract Start Date]])&gt;6,MONTH(Table25[[#This Row],[Contract Start Date]])&lt;=12),YEAR(Table25[[#This Row],[Contract Start Date]])+1,YEAR(Table25[[#This Row],[Contract Start Date]])),"")</f>
        <v>2023</v>
      </c>
      <c r="J1986" s="108">
        <f>Table25[[#This Row],[FY Formula start]]</f>
        <v>2023</v>
      </c>
      <c r="K1986" s="59" t="str">
        <f>"FY"&amp;" "&amp;Table25[[#This Row],[Year Start]]</f>
        <v>FY 2023</v>
      </c>
      <c r="L1986" s="109">
        <f>IFERROR(VLOOKUP(Table25[[#This Row],[Contract No.]],Table3[#All],5,FALSE),"")</f>
        <v>46501</v>
      </c>
      <c r="M1986" s="110">
        <f>IFERROR(IF(Table25[[#This Row],[Contract End Date]]="99/99/9999","No End",IF(AND(MONTH(Table25[[#This Row],[Contract End Date]])&gt;6,MONTH(Table25[[#This Row],[Contract End Date]])&lt;=12),YEAR(Table25[[#This Row],[Contract End Date]])+1,YEAR(Table25[[#This Row],[Contract End Date]]))),"")</f>
        <v>2027</v>
      </c>
      <c r="N1986" s="111">
        <f>Table25[[#This Row],[FY Formula end]]</f>
        <v>2027</v>
      </c>
      <c r="O1986" s="112" t="str">
        <f>IF(Table25[[#This Row],[Year End]]="No End","No End","FY"&amp;" "&amp;Table25[[#This Row],[Year End]])</f>
        <v>FY 2027</v>
      </c>
      <c r="P1986" s="27"/>
      <c r="Q1986" s="104">
        <f>_xlfn.IFNA(IF($B1986="","",VLOOKUP($B1986,'SWC Towers'!$A:$Q,$Q$2,FALSE)),"")</f>
        <v>0.3</v>
      </c>
      <c r="R1986" s="106" t="str">
        <f>_xlfn.IFNA(IF($B1986="","",VLOOKUP($B1986,'SWC Towers'!$A:$Q,$R$2,FALSE)),"")</f>
        <v/>
      </c>
      <c r="S1986" s="106">
        <f>_xlfn.IFNA(IF($B1986="","",VLOOKUP($B1986,'SWC Towers'!$A:$Q,$S$2,FALSE)),"")</f>
        <v>0.1</v>
      </c>
      <c r="T1986" s="106" t="str">
        <f>_xlfn.IFNA(IF($B1986="","",VLOOKUP($B1986,'SWC Towers'!$A:$Q,$T$2,FALSE)),"")</f>
        <v/>
      </c>
      <c r="U1986" s="104">
        <f>_xlfn.IFNA(IF($B1986="","",VLOOKUP($B1986,'SWC Towers'!$A:$Q,$U$2,FALSE)),"")</f>
        <v>0.6</v>
      </c>
      <c r="V1986" s="104" t="str">
        <f>_xlfn.IFNA(IF($B1986="","",VLOOKUP($B1986,'SWC Towers'!$A:$Q,$V$2,FALSE)),"")</f>
        <v/>
      </c>
      <c r="W1986" s="104" t="str">
        <f>_xlfn.IFNA(IF($B1986="","",VLOOKUP($B1986,'SWC Towers'!$A:$Q,$W$2,FALSE)),"")</f>
        <v/>
      </c>
      <c r="X1986" s="104" t="str">
        <f>_xlfn.IFNA(IF($B1986="","",VLOOKUP($B1986,'SWC Towers'!$A:$Q,$X$2,FALSE)),"")</f>
        <v/>
      </c>
      <c r="Y1986" s="104" t="str">
        <f>_xlfn.IFNA(IF($B1986="","",VLOOKUP($B1986,'SWC Towers'!$A:$Q,$Y$2,FALSE)),"")</f>
        <v/>
      </c>
      <c r="Z1986" s="104" t="str">
        <f>_xlfn.IFNA(IF($B1986="","",VLOOKUP($B1986,'SWC Towers'!$A:$Q,$Z$2,FALSE)),"")</f>
        <v/>
      </c>
      <c r="AA1986" s="104" t="str">
        <f>_xlfn.IFNA(IF($B1986="","",VLOOKUP($B1986,'SWC Towers'!$A:$Q,$AA$2,FALSE)),"")</f>
        <v/>
      </c>
      <c r="AB1986" s="106" t="str">
        <f>_xlfn.IFNA(IF($B1986="","",VLOOKUP($B1986,'SWC Towers'!$A:$Q,$AB$2,FALSE)),"")</f>
        <v/>
      </c>
      <c r="AC1986" s="20">
        <f>SUM(Table25[[#This Row],[IT Tower: Application]:[Other/Non-IT ]])</f>
        <v>1</v>
      </c>
      <c r="AD1986" s="67"/>
      <c r="AE1986" s="67"/>
      <c r="AF1986" s="67"/>
      <c r="AG1986" s="67"/>
      <c r="AH1986" s="67"/>
      <c r="AI1986" s="67"/>
      <c r="AJ1986" s="67"/>
      <c r="AK1986" s="67"/>
      <c r="AL1986" s="67"/>
      <c r="AM1986" s="67"/>
      <c r="AN1986" s="67"/>
      <c r="AO1986" s="67"/>
      <c r="AP1986" s="67"/>
      <c r="AQ1986" s="67"/>
      <c r="AR1986" s="67"/>
      <c r="AS1986" s="67"/>
      <c r="AT1986" s="67"/>
      <c r="AU1986" s="67"/>
      <c r="AV1986" s="67"/>
      <c r="AW1986" s="67"/>
      <c r="AX1986" s="67"/>
      <c r="AY1986" s="67"/>
      <c r="AZ1986" s="67"/>
      <c r="BA1986" s="67">
        <v>19101</v>
      </c>
      <c r="BB1986" s="113">
        <v>49980</v>
      </c>
      <c r="BC1986" s="113">
        <v>37775</v>
      </c>
      <c r="BD1986" s="113"/>
      <c r="BE1986" s="113"/>
      <c r="BF1986" s="113"/>
      <c r="BG1986" s="113"/>
      <c r="BH1986" s="113"/>
      <c r="BI1986" s="113"/>
      <c r="BJ1986" s="113"/>
      <c r="BK1986" s="113"/>
      <c r="BL1986" s="113"/>
      <c r="BM1986" s="113"/>
      <c r="BN1986" s="113"/>
      <c r="BO1986" s="113"/>
      <c r="BP1986" s="113"/>
      <c r="BQ1986" s="113"/>
      <c r="BR1986" s="113"/>
      <c r="BS1986" s="113"/>
      <c r="BT1986" s="113"/>
      <c r="BU1986" s="113"/>
      <c r="BV1986" s="113"/>
      <c r="BW1986" s="113"/>
      <c r="BX1986" s="113"/>
      <c r="BY1986" s="113"/>
      <c r="BZ1986" s="113"/>
      <c r="CA1986" s="67"/>
      <c r="CB1986" s="113"/>
      <c r="CC1986" s="69">
        <f>SUM(Table25[[#This Row],[Contract Amount FY00]:[Contract Amount FY50]])</f>
        <v>106856</v>
      </c>
      <c r="CD1986" s="114"/>
    </row>
    <row r="1987" spans="1:82" x14ac:dyDescent="0.25">
      <c r="A1987" s="122" t="s">
        <v>2028</v>
      </c>
      <c r="B1987" s="122" t="s">
        <v>3013</v>
      </c>
      <c r="C1987" s="122" t="s">
        <v>279</v>
      </c>
      <c r="E1987" s="26" t="str">
        <f>IFERROR(IF(VLOOKUP(Table25[[#This Row],[Contract No.]],Table3[#All],3,FALSE)="","No","Yes"),"")</f>
        <v>Yes</v>
      </c>
      <c r="F1987" s="107" t="str">
        <f>IFERROR(VLOOKUP(Table25[[#This Row],[Contract No.]],Table3[#All],3,FALSE),"")</f>
        <v>NASPO</v>
      </c>
      <c r="G1987" s="107" t="str">
        <f>IFERROR(IF(Table25[[#This Row],[Cooperative Purchase
(Yes/No)]]="Yes","Yes",IF(VLOOKUP(Table25[[#This Row],[Contract No.]],Table3[#All],1,FALSE)=Table25[[#This Row],[Contract No.]],"Yes","No")),"No")</f>
        <v>Yes</v>
      </c>
      <c r="H1987" s="51">
        <f>IFERROR(VLOOKUP(Table25[[#This Row],[Contract No.]],Table3[#All],4,FALSE),"")</f>
        <v>44926</v>
      </c>
      <c r="I1987" s="28">
        <f>IFERROR(IF(AND(MONTH(Table25[[#This Row],[Contract Start Date]])&gt;6,MONTH(Table25[[#This Row],[Contract Start Date]])&lt;=12),YEAR(Table25[[#This Row],[Contract Start Date]])+1,YEAR(Table25[[#This Row],[Contract Start Date]])),"")</f>
        <v>2023</v>
      </c>
      <c r="J1987" s="108">
        <f>Table25[[#This Row],[FY Formula start]]</f>
        <v>2023</v>
      </c>
      <c r="K1987" s="59" t="str">
        <f>"FY"&amp;" "&amp;Table25[[#This Row],[Year Start]]</f>
        <v>FY 2023</v>
      </c>
      <c r="L1987" s="109">
        <f>IFERROR(VLOOKUP(Table25[[#This Row],[Contract No.]],Table3[#All],5,FALSE),"")</f>
        <v>46501</v>
      </c>
      <c r="M1987" s="110">
        <f>IFERROR(IF(Table25[[#This Row],[Contract End Date]]="99/99/9999","No End",IF(AND(MONTH(Table25[[#This Row],[Contract End Date]])&gt;6,MONTH(Table25[[#This Row],[Contract End Date]])&lt;=12),YEAR(Table25[[#This Row],[Contract End Date]])+1,YEAR(Table25[[#This Row],[Contract End Date]]))),"")</f>
        <v>2027</v>
      </c>
      <c r="N1987" s="111">
        <f>Table25[[#This Row],[FY Formula end]]</f>
        <v>2027</v>
      </c>
      <c r="O1987" s="112" t="str">
        <f>IF(Table25[[#This Row],[Year End]]="No End","No End","FY"&amp;" "&amp;Table25[[#This Row],[Year End]])</f>
        <v>FY 2027</v>
      </c>
      <c r="P1987" s="27"/>
      <c r="Q1987" s="104">
        <f>_xlfn.IFNA(IF($B1987="","",VLOOKUP($B1987,'SWC Towers'!$A:$Q,$Q$2,FALSE)),"")</f>
        <v>0.3</v>
      </c>
      <c r="R1987" s="106" t="str">
        <f>_xlfn.IFNA(IF($B1987="","",VLOOKUP($B1987,'SWC Towers'!$A:$Q,$R$2,FALSE)),"")</f>
        <v/>
      </c>
      <c r="S1987" s="106">
        <f>_xlfn.IFNA(IF($B1987="","",VLOOKUP($B1987,'SWC Towers'!$A:$Q,$S$2,FALSE)),"")</f>
        <v>0.1</v>
      </c>
      <c r="T1987" s="106" t="str">
        <f>_xlfn.IFNA(IF($B1987="","",VLOOKUP($B1987,'SWC Towers'!$A:$Q,$T$2,FALSE)),"")</f>
        <v/>
      </c>
      <c r="U1987" s="104">
        <f>_xlfn.IFNA(IF($B1987="","",VLOOKUP($B1987,'SWC Towers'!$A:$Q,$U$2,FALSE)),"")</f>
        <v>0.6</v>
      </c>
      <c r="V1987" s="104" t="str">
        <f>_xlfn.IFNA(IF($B1987="","",VLOOKUP($B1987,'SWC Towers'!$A:$Q,$V$2,FALSE)),"")</f>
        <v/>
      </c>
      <c r="W1987" s="104" t="str">
        <f>_xlfn.IFNA(IF($B1987="","",VLOOKUP($B1987,'SWC Towers'!$A:$Q,$W$2,FALSE)),"")</f>
        <v/>
      </c>
      <c r="X1987" s="104" t="str">
        <f>_xlfn.IFNA(IF($B1987="","",VLOOKUP($B1987,'SWC Towers'!$A:$Q,$X$2,FALSE)),"")</f>
        <v/>
      </c>
      <c r="Y1987" s="104" t="str">
        <f>_xlfn.IFNA(IF($B1987="","",VLOOKUP($B1987,'SWC Towers'!$A:$Q,$Y$2,FALSE)),"")</f>
        <v/>
      </c>
      <c r="Z1987" s="104" t="str">
        <f>_xlfn.IFNA(IF($B1987="","",VLOOKUP($B1987,'SWC Towers'!$A:$Q,$Z$2,FALSE)),"")</f>
        <v/>
      </c>
      <c r="AA1987" s="104" t="str">
        <f>_xlfn.IFNA(IF($B1987="","",VLOOKUP($B1987,'SWC Towers'!$A:$Q,$AA$2,FALSE)),"")</f>
        <v/>
      </c>
      <c r="AB1987" s="106" t="str">
        <f>_xlfn.IFNA(IF($B1987="","",VLOOKUP($B1987,'SWC Towers'!$A:$Q,$AB$2,FALSE)),"")</f>
        <v/>
      </c>
      <c r="AC1987" s="20">
        <f>SUM(Table25[[#This Row],[IT Tower: Application]:[Other/Non-IT ]])</f>
        <v>1</v>
      </c>
      <c r="AD1987" s="67"/>
      <c r="AE1987" s="67"/>
      <c r="AF1987" s="67"/>
      <c r="AG1987" s="67"/>
      <c r="AH1987" s="67"/>
      <c r="AI1987" s="67"/>
      <c r="AJ1987" s="67"/>
      <c r="AK1987" s="67"/>
      <c r="AL1987" s="67"/>
      <c r="AM1987" s="67"/>
      <c r="AN1987" s="67"/>
      <c r="AO1987" s="67"/>
      <c r="AP1987" s="67"/>
      <c r="AQ1987" s="67"/>
      <c r="AR1987" s="67"/>
      <c r="AS1987" s="67"/>
      <c r="AT1987" s="67"/>
      <c r="AU1987" s="67"/>
      <c r="AV1987" s="67"/>
      <c r="AW1987" s="67"/>
      <c r="AX1987" s="67"/>
      <c r="AY1987" s="67"/>
      <c r="AZ1987" s="67"/>
      <c r="BA1987" s="67">
        <v>849</v>
      </c>
      <c r="BB1987" s="113">
        <v>81629</v>
      </c>
      <c r="BC1987" s="113">
        <v>125808</v>
      </c>
      <c r="BD1987" s="113"/>
      <c r="BE1987" s="113"/>
      <c r="BF1987" s="113"/>
      <c r="BG1987" s="113"/>
      <c r="BH1987" s="113"/>
      <c r="BI1987" s="113"/>
      <c r="BJ1987" s="113"/>
      <c r="BK1987" s="113"/>
      <c r="BL1987" s="113"/>
      <c r="BM1987" s="113"/>
      <c r="BN1987" s="113"/>
      <c r="BO1987" s="113"/>
      <c r="BP1987" s="113"/>
      <c r="BQ1987" s="113"/>
      <c r="BR1987" s="113"/>
      <c r="BS1987" s="113"/>
      <c r="BT1987" s="113"/>
      <c r="BU1987" s="113"/>
      <c r="BV1987" s="113"/>
      <c r="BW1987" s="113"/>
      <c r="BX1987" s="113"/>
      <c r="BY1987" s="113"/>
      <c r="BZ1987" s="113"/>
      <c r="CA1987" s="67"/>
      <c r="CB1987" s="113"/>
      <c r="CC1987" s="69">
        <f>SUM(Table25[[#This Row],[Contract Amount FY00]:[Contract Amount FY50]])</f>
        <v>208286</v>
      </c>
      <c r="CD1987" s="114"/>
    </row>
    <row r="1988" spans="1:82" x14ac:dyDescent="0.25">
      <c r="A1988" s="122" t="s">
        <v>2028</v>
      </c>
      <c r="B1988" s="122" t="s">
        <v>3015</v>
      </c>
      <c r="C1988" s="122" t="s">
        <v>3161</v>
      </c>
      <c r="E1988" s="26" t="str">
        <f>IFERROR(IF(VLOOKUP(Table25[[#This Row],[Contract No.]],Table3[#All],3,FALSE)="","No","Yes"),"")</f>
        <v>Yes</v>
      </c>
      <c r="F1988" s="107" t="str">
        <f>IFERROR(VLOOKUP(Table25[[#This Row],[Contract No.]],Table3[#All],3,FALSE),"")</f>
        <v>NASPO</v>
      </c>
      <c r="G1988" s="107" t="str">
        <f>IFERROR(IF(Table25[[#This Row],[Cooperative Purchase
(Yes/No)]]="Yes","Yes",IF(VLOOKUP(Table25[[#This Row],[Contract No.]],Table3[#All],1,FALSE)=Table25[[#This Row],[Contract No.]],"Yes","No")),"No")</f>
        <v>Yes</v>
      </c>
      <c r="H1988" s="51">
        <f>IFERROR(VLOOKUP(Table25[[#This Row],[Contract No.]],Table3[#All],4,FALSE),"")</f>
        <v>44805</v>
      </c>
      <c r="I1988" s="28">
        <f>IFERROR(IF(AND(MONTH(Table25[[#This Row],[Contract Start Date]])&gt;6,MONTH(Table25[[#This Row],[Contract Start Date]])&lt;=12),YEAR(Table25[[#This Row],[Contract Start Date]])+1,YEAR(Table25[[#This Row],[Contract Start Date]])),"")</f>
        <v>2023</v>
      </c>
      <c r="J1988" s="108">
        <f>Table25[[#This Row],[FY Formula start]]</f>
        <v>2023</v>
      </c>
      <c r="K1988" s="59" t="str">
        <f>"FY"&amp;" "&amp;Table25[[#This Row],[Year Start]]</f>
        <v>FY 2023</v>
      </c>
      <c r="L1988" s="109">
        <f>IFERROR(VLOOKUP(Table25[[#This Row],[Contract No.]],Table3[#All],5,FALSE),"")</f>
        <v>46521</v>
      </c>
      <c r="M1988" s="110">
        <f>IFERROR(IF(Table25[[#This Row],[Contract End Date]]="99/99/9999","No End",IF(AND(MONTH(Table25[[#This Row],[Contract End Date]])&gt;6,MONTH(Table25[[#This Row],[Contract End Date]])&lt;=12),YEAR(Table25[[#This Row],[Contract End Date]])+1,YEAR(Table25[[#This Row],[Contract End Date]]))),"")</f>
        <v>2027</v>
      </c>
      <c r="N1988" s="111">
        <f>Table25[[#This Row],[FY Formula end]]</f>
        <v>2027</v>
      </c>
      <c r="O1988" s="112" t="str">
        <f>IF(Table25[[#This Row],[Year End]]="No End","No End","FY"&amp;" "&amp;Table25[[#This Row],[Year End]])</f>
        <v>FY 2027</v>
      </c>
      <c r="P1988" s="27"/>
      <c r="Q1988" s="104" t="str">
        <f>_xlfn.IFNA(IF($B1988="","",VLOOKUP($B1988,'SWC Towers'!$A:$Q,$Q$2,FALSE)),"")</f>
        <v/>
      </c>
      <c r="R1988" s="106" t="str">
        <f>_xlfn.IFNA(IF($B1988="","",VLOOKUP($B1988,'SWC Towers'!$A:$Q,$R$2,FALSE)),"")</f>
        <v/>
      </c>
      <c r="S1988" s="106" t="str">
        <f>_xlfn.IFNA(IF($B1988="","",VLOOKUP($B1988,'SWC Towers'!$A:$Q,$S$2,FALSE)),"")</f>
        <v/>
      </c>
      <c r="T1988" s="106" t="str">
        <f>_xlfn.IFNA(IF($B1988="","",VLOOKUP($B1988,'SWC Towers'!$A:$Q,$T$2,FALSE)),"")</f>
        <v/>
      </c>
      <c r="U1988" s="104">
        <f>_xlfn.IFNA(IF($B1988="","",VLOOKUP($B1988,'SWC Towers'!$A:$Q,$U$2,FALSE)),"")</f>
        <v>0.4</v>
      </c>
      <c r="V1988" s="104" t="str">
        <f>_xlfn.IFNA(IF($B1988="","",VLOOKUP($B1988,'SWC Towers'!$A:$Q,$V$2,FALSE)),"")</f>
        <v/>
      </c>
      <c r="W1988" s="104" t="str">
        <f>_xlfn.IFNA(IF($B1988="","",VLOOKUP($B1988,'SWC Towers'!$A:$Q,$W$2,FALSE)),"")</f>
        <v/>
      </c>
      <c r="X1988" s="104" t="str">
        <f>_xlfn.IFNA(IF($B1988="","",VLOOKUP($B1988,'SWC Towers'!$A:$Q,$X$2,FALSE)),"")</f>
        <v/>
      </c>
      <c r="Y1988" s="104">
        <f>_xlfn.IFNA(IF($B1988="","",VLOOKUP($B1988,'SWC Towers'!$A:$Q,$Y$2,FALSE)),"")</f>
        <v>0.3</v>
      </c>
      <c r="Z1988" s="104">
        <f>_xlfn.IFNA(IF($B1988="","",VLOOKUP($B1988,'SWC Towers'!$A:$Q,$Z$2,FALSE)),"")</f>
        <v>0.3</v>
      </c>
      <c r="AA1988" s="104" t="str">
        <f>_xlfn.IFNA(IF($B1988="","",VLOOKUP($B1988,'SWC Towers'!$A:$Q,$AA$2,FALSE)),"")</f>
        <v/>
      </c>
      <c r="AB1988" s="106" t="str">
        <f>_xlfn.IFNA(IF($B1988="","",VLOOKUP($B1988,'SWC Towers'!$A:$Q,$AB$2,FALSE)),"")</f>
        <v/>
      </c>
      <c r="AC1988" s="20">
        <f>SUM(Table25[[#This Row],[IT Tower: Application]:[Other/Non-IT ]])</f>
        <v>1</v>
      </c>
      <c r="AD1988" s="67"/>
      <c r="AE1988" s="67"/>
      <c r="AF1988" s="67"/>
      <c r="AG1988" s="67"/>
      <c r="AH1988" s="67"/>
      <c r="AI1988" s="67"/>
      <c r="AJ1988" s="67"/>
      <c r="AK1988" s="67"/>
      <c r="AL1988" s="67"/>
      <c r="AM1988" s="67"/>
      <c r="AN1988" s="67"/>
      <c r="AO1988" s="67"/>
      <c r="AP1988" s="67"/>
      <c r="AQ1988" s="67"/>
      <c r="AR1988" s="67"/>
      <c r="AS1988" s="67"/>
      <c r="AT1988" s="67"/>
      <c r="AU1988" s="67"/>
      <c r="AV1988" s="67"/>
      <c r="AW1988" s="67"/>
      <c r="AX1988" s="67"/>
      <c r="AY1988" s="67"/>
      <c r="AZ1988" s="67"/>
      <c r="BA1988" s="67"/>
      <c r="BB1988" s="113">
        <v>0</v>
      </c>
      <c r="BC1988" s="113">
        <v>9509</v>
      </c>
      <c r="BD1988" s="113"/>
      <c r="BE1988" s="113"/>
      <c r="BF1988" s="113"/>
      <c r="BG1988" s="113"/>
      <c r="BH1988" s="113"/>
      <c r="BI1988" s="113"/>
      <c r="BJ1988" s="113"/>
      <c r="BK1988" s="113"/>
      <c r="BL1988" s="113"/>
      <c r="BM1988" s="113"/>
      <c r="BN1988" s="113"/>
      <c r="BO1988" s="113"/>
      <c r="BP1988" s="113"/>
      <c r="BQ1988" s="113"/>
      <c r="BR1988" s="113"/>
      <c r="BS1988" s="113"/>
      <c r="BT1988" s="113"/>
      <c r="BU1988" s="113"/>
      <c r="BV1988" s="113"/>
      <c r="BW1988" s="113"/>
      <c r="BX1988" s="113"/>
      <c r="BY1988" s="113"/>
      <c r="BZ1988" s="113"/>
      <c r="CA1988" s="67"/>
      <c r="CB1988" s="113"/>
      <c r="CC1988" s="69">
        <f>SUM(Table25[[#This Row],[Contract Amount FY00]:[Contract Amount FY50]])</f>
        <v>9509</v>
      </c>
      <c r="CD1988" s="114"/>
    </row>
    <row r="1989" spans="1:82" x14ac:dyDescent="0.25">
      <c r="A1989" s="122" t="s">
        <v>2028</v>
      </c>
      <c r="B1989" s="122" t="s">
        <v>3141</v>
      </c>
      <c r="C1989" s="122" t="s">
        <v>1319</v>
      </c>
      <c r="E1989" s="26" t="str">
        <f>IFERROR(IF(VLOOKUP(Table25[[#This Row],[Contract No.]],Table3[#All],3,FALSE)="","No","Yes"),"")</f>
        <v>No</v>
      </c>
      <c r="F1989" s="107" t="str">
        <f>IFERROR(VLOOKUP(Table25[[#This Row],[Contract No.]],Table3[#All],3,FALSE),"")</f>
        <v/>
      </c>
      <c r="G1989" s="107" t="str">
        <f>IFERROR(IF(Table25[[#This Row],[Cooperative Purchase
(Yes/No)]]="Yes","Yes",IF(VLOOKUP(Table25[[#This Row],[Contract No.]],Table3[#All],1,FALSE)=Table25[[#This Row],[Contract No.]],"Yes","No")),"No")</f>
        <v>Yes</v>
      </c>
      <c r="H1989" s="51">
        <f>IFERROR(VLOOKUP(Table25[[#This Row],[Contract No.]],Table3[#All],4,FALSE),"")</f>
        <v>45427</v>
      </c>
      <c r="I1989" s="28">
        <f>IFERROR(IF(AND(MONTH(Table25[[#This Row],[Contract Start Date]])&gt;6,MONTH(Table25[[#This Row],[Contract Start Date]])&lt;=12),YEAR(Table25[[#This Row],[Contract Start Date]])+1,YEAR(Table25[[#This Row],[Contract Start Date]])),"")</f>
        <v>2024</v>
      </c>
      <c r="J1989" s="108">
        <f>Table25[[#This Row],[FY Formula start]]</f>
        <v>2024</v>
      </c>
      <c r="K1989" s="59" t="str">
        <f>"FY"&amp;" "&amp;Table25[[#This Row],[Year Start]]</f>
        <v>FY 2024</v>
      </c>
      <c r="L1989" s="109">
        <f>IFERROR(VLOOKUP(Table25[[#This Row],[Contract No.]],Table3[#All],5,FALSE),"")</f>
        <v>46888</v>
      </c>
      <c r="M1989" s="110">
        <f>IFERROR(IF(Table25[[#This Row],[Contract End Date]]="99/99/9999","No End",IF(AND(MONTH(Table25[[#This Row],[Contract End Date]])&gt;6,MONTH(Table25[[#This Row],[Contract End Date]])&lt;=12),YEAR(Table25[[#This Row],[Contract End Date]])+1,YEAR(Table25[[#This Row],[Contract End Date]]))),"")</f>
        <v>2028</v>
      </c>
      <c r="N1989" s="111">
        <f>Table25[[#This Row],[FY Formula end]]</f>
        <v>2028</v>
      </c>
      <c r="O1989" s="112" t="str">
        <f>IF(Table25[[#This Row],[Year End]]="No End","No End","FY"&amp;" "&amp;Table25[[#This Row],[Year End]])</f>
        <v>FY 2028</v>
      </c>
      <c r="P1989" s="27"/>
      <c r="Q1989" s="104">
        <f>_xlfn.IFNA(IF($B1989="","",VLOOKUP($B1989,'SWC Towers'!$A:$Q,$Q$2,FALSE)),"")</f>
        <v>0.4</v>
      </c>
      <c r="R1989" s="106" t="str">
        <f>_xlfn.IFNA(IF($B1989="","",VLOOKUP($B1989,'SWC Towers'!$A:$Q,$R$2,FALSE)),"")</f>
        <v/>
      </c>
      <c r="S1989" s="106" t="str">
        <f>_xlfn.IFNA(IF($B1989="","",VLOOKUP($B1989,'SWC Towers'!$A:$Q,$S$2,FALSE)),"")</f>
        <v/>
      </c>
      <c r="T1989" s="106">
        <f>_xlfn.IFNA(IF($B1989="","",VLOOKUP($B1989,'SWC Towers'!$A:$Q,$T$2,FALSE)),"")</f>
        <v>0.1</v>
      </c>
      <c r="U1989" s="104" t="str">
        <f>_xlfn.IFNA(IF($B1989="","",VLOOKUP($B1989,'SWC Towers'!$A:$Q,$U$2,FALSE)),"")</f>
        <v/>
      </c>
      <c r="V1989" s="104">
        <f>_xlfn.IFNA(IF($B1989="","",VLOOKUP($B1989,'SWC Towers'!$A:$Q,$V$2,FALSE)),"")</f>
        <v>0.4</v>
      </c>
      <c r="W1989" s="104" t="str">
        <f>_xlfn.IFNA(IF($B1989="","",VLOOKUP($B1989,'SWC Towers'!$A:$Q,$W$2,FALSE)),"")</f>
        <v/>
      </c>
      <c r="X1989" s="104" t="str">
        <f>_xlfn.IFNA(IF($B1989="","",VLOOKUP($B1989,'SWC Towers'!$A:$Q,$X$2,FALSE)),"")</f>
        <v/>
      </c>
      <c r="Y1989" s="104" t="str">
        <f>_xlfn.IFNA(IF($B1989="","",VLOOKUP($B1989,'SWC Towers'!$A:$Q,$Y$2,FALSE)),"")</f>
        <v/>
      </c>
      <c r="Z1989" s="104">
        <f>_xlfn.IFNA(IF($B1989="","",VLOOKUP($B1989,'SWC Towers'!$A:$Q,$Z$2,FALSE)),"")</f>
        <v>0.1</v>
      </c>
      <c r="AA1989" s="104" t="str">
        <f>_xlfn.IFNA(IF($B1989="","",VLOOKUP($B1989,'SWC Towers'!$A:$Q,$AA$2,FALSE)),"")</f>
        <v/>
      </c>
      <c r="AB1989" s="106" t="str">
        <f>_xlfn.IFNA(IF($B1989="","",VLOOKUP($B1989,'SWC Towers'!$A:$Q,$AB$2,FALSE)),"")</f>
        <v/>
      </c>
      <c r="AC1989" s="20">
        <f>SUM(Table25[[#This Row],[IT Tower: Application]:[Other/Non-IT ]])</f>
        <v>1</v>
      </c>
      <c r="AD1989" s="67"/>
      <c r="AE1989" s="67"/>
      <c r="AF1989" s="67"/>
      <c r="AG1989" s="67"/>
      <c r="AH1989" s="67"/>
      <c r="AI1989" s="67"/>
      <c r="AJ1989" s="67"/>
      <c r="AK1989" s="67"/>
      <c r="AL1989" s="67"/>
      <c r="AM1989" s="67"/>
      <c r="AN1989" s="67"/>
      <c r="AO1989" s="67"/>
      <c r="AP1989" s="67"/>
      <c r="AQ1989" s="67"/>
      <c r="AR1989" s="67"/>
      <c r="AS1989" s="67"/>
      <c r="AT1989" s="67"/>
      <c r="AU1989" s="67"/>
      <c r="AV1989" s="67"/>
      <c r="AW1989" s="67"/>
      <c r="AX1989" s="67"/>
      <c r="AY1989" s="67"/>
      <c r="AZ1989" s="67"/>
      <c r="BA1989" s="67"/>
      <c r="BB1989" s="113"/>
      <c r="BC1989" s="113">
        <v>2587</v>
      </c>
      <c r="BD1989" s="113"/>
      <c r="BE1989" s="113"/>
      <c r="BF1989" s="113"/>
      <c r="BG1989" s="113"/>
      <c r="BH1989" s="113"/>
      <c r="BI1989" s="113"/>
      <c r="BJ1989" s="113"/>
      <c r="BK1989" s="113"/>
      <c r="BL1989" s="113"/>
      <c r="BM1989" s="113"/>
      <c r="BN1989" s="113"/>
      <c r="BO1989" s="113"/>
      <c r="BP1989" s="113"/>
      <c r="BQ1989" s="113"/>
      <c r="BR1989" s="113"/>
      <c r="BS1989" s="113"/>
      <c r="BT1989" s="113"/>
      <c r="BU1989" s="113"/>
      <c r="BV1989" s="113"/>
      <c r="BW1989" s="113"/>
      <c r="BX1989" s="113"/>
      <c r="BY1989" s="113"/>
      <c r="BZ1989" s="113"/>
      <c r="CA1989" s="67"/>
      <c r="CB1989" s="113"/>
      <c r="CC1989" s="69">
        <f>SUM(Table25[[#This Row],[Contract Amount FY00]:[Contract Amount FY50]])</f>
        <v>2587</v>
      </c>
      <c r="CD1989" s="114"/>
    </row>
    <row r="1990" spans="1:82" x14ac:dyDescent="0.25">
      <c r="A1990" s="122" t="s">
        <v>2028</v>
      </c>
      <c r="B1990" s="122" t="s">
        <v>3147</v>
      </c>
      <c r="C1990" s="122" t="s">
        <v>2757</v>
      </c>
      <c r="E1990" s="26" t="str">
        <f>IFERROR(IF(VLOOKUP(Table25[[#This Row],[Contract No.]],Table3[#All],3,FALSE)="","No","Yes"),"")</f>
        <v>No</v>
      </c>
      <c r="F1990" s="107" t="str">
        <f>IFERROR(VLOOKUP(Table25[[#This Row],[Contract No.]],Table3[#All],3,FALSE),"")</f>
        <v/>
      </c>
      <c r="G1990" s="107" t="str">
        <f>IFERROR(IF(Table25[[#This Row],[Cooperative Purchase
(Yes/No)]]="Yes","Yes",IF(VLOOKUP(Table25[[#This Row],[Contract No.]],Table3[#All],1,FALSE)=Table25[[#This Row],[Contract No.]],"Yes","No")),"No")</f>
        <v>Yes</v>
      </c>
      <c r="H1990" s="51">
        <f>IFERROR(VLOOKUP(Table25[[#This Row],[Contract No.]],Table3[#All],4,FALSE),"")</f>
        <v>45413</v>
      </c>
      <c r="I1990" s="28">
        <f>IFERROR(IF(AND(MONTH(Table25[[#This Row],[Contract Start Date]])&gt;6,MONTH(Table25[[#This Row],[Contract Start Date]])&lt;=12),YEAR(Table25[[#This Row],[Contract Start Date]])+1,YEAR(Table25[[#This Row],[Contract Start Date]])),"")</f>
        <v>2024</v>
      </c>
      <c r="J1990" s="108">
        <f>Table25[[#This Row],[FY Formula start]]</f>
        <v>2024</v>
      </c>
      <c r="K1990" s="59" t="str">
        <f>"FY"&amp;" "&amp;Table25[[#This Row],[Year Start]]</f>
        <v>FY 2024</v>
      </c>
      <c r="L1990" s="109">
        <f>IFERROR(VLOOKUP(Table25[[#This Row],[Contract No.]],Table3[#All],5,FALSE),"")</f>
        <v>46507</v>
      </c>
      <c r="M1990" s="110">
        <f>IFERROR(IF(Table25[[#This Row],[Contract End Date]]="99/99/9999","No End",IF(AND(MONTH(Table25[[#This Row],[Contract End Date]])&gt;6,MONTH(Table25[[#This Row],[Contract End Date]])&lt;=12),YEAR(Table25[[#This Row],[Contract End Date]])+1,YEAR(Table25[[#This Row],[Contract End Date]]))),"")</f>
        <v>2027</v>
      </c>
      <c r="N1990" s="111">
        <f>Table25[[#This Row],[FY Formula end]]</f>
        <v>2027</v>
      </c>
      <c r="O1990" s="112" t="str">
        <f>IF(Table25[[#This Row],[Year End]]="No End","No End","FY"&amp;" "&amp;Table25[[#This Row],[Year End]])</f>
        <v>FY 2027</v>
      </c>
      <c r="P1990" s="27"/>
      <c r="Q1990" s="104" t="str">
        <f>_xlfn.IFNA(IF($B1990="","",VLOOKUP($B1990,'SWC Towers'!$A:$Q,$Q$2,FALSE)),"")</f>
        <v/>
      </c>
      <c r="R1990" s="106" t="str">
        <f>_xlfn.IFNA(IF($B1990="","",VLOOKUP($B1990,'SWC Towers'!$A:$Q,$R$2,FALSE)),"")</f>
        <v/>
      </c>
      <c r="S1990" s="106">
        <f>_xlfn.IFNA(IF($B1990="","",VLOOKUP($B1990,'SWC Towers'!$A:$Q,$S$2,FALSE)),"")</f>
        <v>0.1</v>
      </c>
      <c r="T1990" s="106">
        <f>_xlfn.IFNA(IF($B1990="","",VLOOKUP($B1990,'SWC Towers'!$A:$Q,$T$2,FALSE)),"")</f>
        <v>0.1</v>
      </c>
      <c r="U1990" s="104" t="str">
        <f>_xlfn.IFNA(IF($B1990="","",VLOOKUP($B1990,'SWC Towers'!$A:$Q,$U$2,FALSE)),"")</f>
        <v/>
      </c>
      <c r="V1990" s="104" t="str">
        <f>_xlfn.IFNA(IF($B1990="","",VLOOKUP($B1990,'SWC Towers'!$A:$Q,$V$2,FALSE)),"")</f>
        <v/>
      </c>
      <c r="W1990" s="104">
        <f>_xlfn.IFNA(IF($B1990="","",VLOOKUP($B1990,'SWC Towers'!$A:$Q,$W$2,FALSE)),"")</f>
        <v>0.8</v>
      </c>
      <c r="X1990" s="104" t="str">
        <f>_xlfn.IFNA(IF($B1990="","",VLOOKUP($B1990,'SWC Towers'!$A:$Q,$X$2,FALSE)),"")</f>
        <v/>
      </c>
      <c r="Y1990" s="104" t="str">
        <f>_xlfn.IFNA(IF($B1990="","",VLOOKUP($B1990,'SWC Towers'!$A:$Q,$Y$2,FALSE)),"")</f>
        <v/>
      </c>
      <c r="Z1990" s="104" t="str">
        <f>_xlfn.IFNA(IF($B1990="","",VLOOKUP($B1990,'SWC Towers'!$A:$Q,$Z$2,FALSE)),"")</f>
        <v/>
      </c>
      <c r="AA1990" s="104" t="str">
        <f>_xlfn.IFNA(IF($B1990="","",VLOOKUP($B1990,'SWC Towers'!$A:$Q,$AA$2,FALSE)),"")</f>
        <v/>
      </c>
      <c r="AB1990" s="106" t="str">
        <f>_xlfn.IFNA(IF($B1990="","",VLOOKUP($B1990,'SWC Towers'!$A:$Q,$AB$2,FALSE)),"")</f>
        <v/>
      </c>
      <c r="AC1990" s="20">
        <f>SUM(Table25[[#This Row],[IT Tower: Application]:[Other/Non-IT ]])</f>
        <v>1</v>
      </c>
      <c r="AD1990" s="67"/>
      <c r="AE1990" s="67"/>
      <c r="AF1990" s="67"/>
      <c r="AG1990" s="67"/>
      <c r="AH1990" s="67"/>
      <c r="AI1990" s="67"/>
      <c r="AJ1990" s="67"/>
      <c r="AK1990" s="67"/>
      <c r="AL1990" s="67"/>
      <c r="AM1990" s="67"/>
      <c r="AN1990" s="67"/>
      <c r="AO1990" s="67"/>
      <c r="AP1990" s="67"/>
      <c r="AQ1990" s="67"/>
      <c r="AR1990" s="67"/>
      <c r="AS1990" s="67"/>
      <c r="AT1990" s="67"/>
      <c r="AU1990" s="67"/>
      <c r="AV1990" s="67"/>
      <c r="AW1990" s="67"/>
      <c r="AX1990" s="67"/>
      <c r="AY1990" s="67"/>
      <c r="AZ1990" s="67"/>
      <c r="BA1990" s="67"/>
      <c r="BB1990" s="113">
        <v>147</v>
      </c>
      <c r="BC1990" s="113">
        <v>463</v>
      </c>
      <c r="BD1990" s="113"/>
      <c r="BE1990" s="113"/>
      <c r="BF1990" s="113"/>
      <c r="BG1990" s="113"/>
      <c r="BH1990" s="113"/>
      <c r="BI1990" s="113"/>
      <c r="BJ1990" s="113"/>
      <c r="BK1990" s="113"/>
      <c r="BL1990" s="113"/>
      <c r="BM1990" s="113"/>
      <c r="BN1990" s="113"/>
      <c r="BO1990" s="113"/>
      <c r="BP1990" s="113"/>
      <c r="BQ1990" s="113"/>
      <c r="BR1990" s="113"/>
      <c r="BS1990" s="113"/>
      <c r="BT1990" s="113"/>
      <c r="BU1990" s="113"/>
      <c r="BV1990" s="113"/>
      <c r="BW1990" s="113"/>
      <c r="BX1990" s="113"/>
      <c r="BY1990" s="113"/>
      <c r="BZ1990" s="113"/>
      <c r="CA1990" s="67"/>
      <c r="CB1990" s="113"/>
      <c r="CC1990" s="69">
        <f>SUM(Table25[[#This Row],[Contract Amount FY00]:[Contract Amount FY50]])</f>
        <v>610</v>
      </c>
      <c r="CD1990" s="114"/>
    </row>
    <row r="1991" spans="1:82" x14ac:dyDescent="0.25">
      <c r="A1991" s="122" t="s">
        <v>2028</v>
      </c>
      <c r="B1991" s="122" t="s">
        <v>3183</v>
      </c>
      <c r="C1991" s="122" t="s">
        <v>3193</v>
      </c>
      <c r="E1991" s="26" t="str">
        <f>IFERROR(IF(VLOOKUP(Table25[[#This Row],[Contract No.]],Table3[#All],3,FALSE)="","No","Yes"),"")</f>
        <v>Yes</v>
      </c>
      <c r="F1991" s="107" t="str">
        <f>IFERROR(VLOOKUP(Table25[[#This Row],[Contract No.]],Table3[#All],3,FALSE),"")</f>
        <v>NASPO</v>
      </c>
      <c r="G1991" s="107" t="str">
        <f>IFERROR(IF(Table25[[#This Row],[Cooperative Purchase
(Yes/No)]]="Yes","Yes",IF(VLOOKUP(Table25[[#This Row],[Contract No.]],Table3[#All],1,FALSE)=Table25[[#This Row],[Contract No.]],"Yes","No")),"No")</f>
        <v>Yes</v>
      </c>
      <c r="H1991" s="51">
        <f>IFERROR(VLOOKUP(Table25[[#This Row],[Contract No.]],Table3[#All],4,FALSE),"")</f>
        <v>45505</v>
      </c>
      <c r="I1991" s="28">
        <f>IFERROR(IF(AND(MONTH(Table25[[#This Row],[Contract Start Date]])&gt;6,MONTH(Table25[[#This Row],[Contract Start Date]])&lt;=12),YEAR(Table25[[#This Row],[Contract Start Date]])+1,YEAR(Table25[[#This Row],[Contract Start Date]])),"")</f>
        <v>2025</v>
      </c>
      <c r="J1991" s="108">
        <f>Table25[[#This Row],[FY Formula start]]</f>
        <v>2025</v>
      </c>
      <c r="K1991" s="59" t="str">
        <f>"FY"&amp;" "&amp;Table25[[#This Row],[Year Start]]</f>
        <v>FY 2025</v>
      </c>
      <c r="L1991" s="109">
        <f>IFERROR(VLOOKUP(Table25[[#This Row],[Contract No.]],Table3[#All],5,FALSE),"")</f>
        <v>47330</v>
      </c>
      <c r="M1991" s="110">
        <f>IFERROR(IF(Table25[[#This Row],[Contract End Date]]="99/99/9999","No End",IF(AND(MONTH(Table25[[#This Row],[Contract End Date]])&gt;6,MONTH(Table25[[#This Row],[Contract End Date]])&lt;=12),YEAR(Table25[[#This Row],[Contract End Date]])+1,YEAR(Table25[[#This Row],[Contract End Date]]))),"")</f>
        <v>2030</v>
      </c>
      <c r="N1991" s="111">
        <f>Table25[[#This Row],[FY Formula end]]</f>
        <v>2030</v>
      </c>
      <c r="O1991" s="112" t="str">
        <f>IF(Table25[[#This Row],[Year End]]="No End","No End","FY"&amp;" "&amp;Table25[[#This Row],[Year End]])</f>
        <v>FY 2030</v>
      </c>
      <c r="P1991" s="27"/>
      <c r="Q1991" s="104">
        <f>_xlfn.IFNA(IF($B1991="","",VLOOKUP($B1991,'SWC Towers'!$A:$Q,$Q$2,FALSE)),"")</f>
        <v>0.2</v>
      </c>
      <c r="R1991" s="106" t="str">
        <f>_xlfn.IFNA(IF($B1991="","",VLOOKUP($B1991,'SWC Towers'!$A:$Q,$R$2,FALSE)),"")</f>
        <v/>
      </c>
      <c r="S1991" s="106">
        <f>_xlfn.IFNA(IF($B1991="","",VLOOKUP($B1991,'SWC Towers'!$A:$Q,$S$2,FALSE)),"")</f>
        <v>0.2</v>
      </c>
      <c r="T1991" s="106" t="str">
        <f>_xlfn.IFNA(IF($B1991="","",VLOOKUP($B1991,'SWC Towers'!$A:$Q,$T$2,FALSE)),"")</f>
        <v/>
      </c>
      <c r="U1991" s="104">
        <f>_xlfn.IFNA(IF($B1991="","",VLOOKUP($B1991,'SWC Towers'!$A:$Q,$U$2,FALSE)),"")</f>
        <v>0.4</v>
      </c>
      <c r="V1991" s="104" t="str">
        <f>_xlfn.IFNA(IF($B1991="","",VLOOKUP($B1991,'SWC Towers'!$A:$Q,$V$2,FALSE)),"")</f>
        <v/>
      </c>
      <c r="W1991" s="104">
        <f>_xlfn.IFNA(IF($B1991="","",VLOOKUP($B1991,'SWC Towers'!$A:$Q,$W$2,FALSE)),"")</f>
        <v>0.2</v>
      </c>
      <c r="X1991" s="104" t="str">
        <f>_xlfn.IFNA(IF($B1991="","",VLOOKUP($B1991,'SWC Towers'!$A:$Q,$X$2,FALSE)),"")</f>
        <v/>
      </c>
      <c r="Y1991" s="104" t="str">
        <f>_xlfn.IFNA(IF($B1991="","",VLOOKUP($B1991,'SWC Towers'!$A:$Q,$Y$2,FALSE)),"")</f>
        <v/>
      </c>
      <c r="Z1991" s="104" t="str">
        <f>_xlfn.IFNA(IF($B1991="","",VLOOKUP($B1991,'SWC Towers'!$A:$Q,$Z$2,FALSE)),"")</f>
        <v/>
      </c>
      <c r="AA1991" s="104" t="str">
        <f>_xlfn.IFNA(IF($B1991="","",VLOOKUP($B1991,'SWC Towers'!$A:$Q,$AA$2,FALSE)),"")</f>
        <v/>
      </c>
      <c r="AB1991" s="106" t="str">
        <f>_xlfn.IFNA(IF($B1991="","",VLOOKUP($B1991,'SWC Towers'!$A:$Q,$AB$2,FALSE)),"")</f>
        <v/>
      </c>
      <c r="AC1991" s="20">
        <f>SUM(Table25[[#This Row],[IT Tower: Application]:[Other/Non-IT ]])</f>
        <v>1</v>
      </c>
      <c r="AD1991" s="67"/>
      <c r="AE1991" s="67"/>
      <c r="AF1991" s="67"/>
      <c r="AG1991" s="67"/>
      <c r="AH1991" s="67"/>
      <c r="AI1991" s="67"/>
      <c r="AJ1991" s="67"/>
      <c r="AK1991" s="67"/>
      <c r="AL1991" s="67"/>
      <c r="AM1991" s="67"/>
      <c r="AN1991" s="67"/>
      <c r="AO1991" s="67"/>
      <c r="AP1991" s="67"/>
      <c r="AQ1991" s="67"/>
      <c r="AR1991" s="67"/>
      <c r="AS1991" s="67"/>
      <c r="AT1991" s="67"/>
      <c r="AU1991" s="67"/>
      <c r="AV1991" s="67"/>
      <c r="AW1991" s="67"/>
      <c r="AX1991" s="67"/>
      <c r="AY1991" s="67"/>
      <c r="AZ1991" s="67"/>
      <c r="BA1991" s="67"/>
      <c r="BB1991" s="113"/>
      <c r="BC1991" s="113">
        <v>14239</v>
      </c>
      <c r="BD1991" s="113"/>
      <c r="BE1991" s="113"/>
      <c r="BF1991" s="113"/>
      <c r="BG1991" s="113"/>
      <c r="BH1991" s="113"/>
      <c r="BI1991" s="113"/>
      <c r="BJ1991" s="113"/>
      <c r="BK1991" s="113"/>
      <c r="BL1991" s="113"/>
      <c r="BM1991" s="113"/>
      <c r="BN1991" s="113"/>
      <c r="BO1991" s="113"/>
      <c r="BP1991" s="113"/>
      <c r="BQ1991" s="113"/>
      <c r="BR1991" s="113"/>
      <c r="BS1991" s="113"/>
      <c r="BT1991" s="113"/>
      <c r="BU1991" s="113"/>
      <c r="BV1991" s="113"/>
      <c r="BW1991" s="113"/>
      <c r="BX1991" s="113"/>
      <c r="BY1991" s="113"/>
      <c r="BZ1991" s="113"/>
      <c r="CA1991" s="67"/>
      <c r="CB1991" s="113"/>
      <c r="CC1991" s="69">
        <f>SUM(Table25[[#This Row],[Contract Amount FY00]:[Contract Amount FY50]])</f>
        <v>14239</v>
      </c>
      <c r="CD1991" s="114"/>
    </row>
    <row r="1992" spans="1:82" x14ac:dyDescent="0.25">
      <c r="A1992" s="122" t="s">
        <v>2085</v>
      </c>
      <c r="B1992" s="122" t="s">
        <v>526</v>
      </c>
      <c r="C1992" s="122" t="s">
        <v>946</v>
      </c>
      <c r="E1992" s="26" t="str">
        <f>IFERROR(IF(VLOOKUP(Table25[[#This Row],[Contract No.]],Table3[#All],3,FALSE)="","No","Yes"),"")</f>
        <v>Yes</v>
      </c>
      <c r="F1992" s="107" t="str">
        <f>IFERROR(VLOOKUP(Table25[[#This Row],[Contract No.]],Table3[#All],3,FALSE),"")</f>
        <v>NASPO</v>
      </c>
      <c r="G1992" s="107" t="str">
        <f>IFERROR(IF(Table25[[#This Row],[Cooperative Purchase
(Yes/No)]]="Yes","Yes",IF(VLOOKUP(Table25[[#This Row],[Contract No.]],Table3[#All],1,FALSE)=Table25[[#This Row],[Contract No.]],"Yes","No")),"No")</f>
        <v>Yes</v>
      </c>
      <c r="H1992" s="51">
        <f>IFERROR(VLOOKUP(Table25[[#This Row],[Contract No.]],Table3[#All],4,FALSE),"")</f>
        <v>43892</v>
      </c>
      <c r="I1992" s="28">
        <f>IFERROR(IF(AND(MONTH(Table25[[#This Row],[Contract Start Date]])&gt;6,MONTH(Table25[[#This Row],[Contract Start Date]])&lt;=12),YEAR(Table25[[#This Row],[Contract Start Date]])+1,YEAR(Table25[[#This Row],[Contract Start Date]])),"")</f>
        <v>2020</v>
      </c>
      <c r="J1992" s="108">
        <f>Table25[[#This Row],[FY Formula start]]</f>
        <v>2020</v>
      </c>
      <c r="K1992" s="59" t="str">
        <f>"FY"&amp;" "&amp;Table25[[#This Row],[Year Start]]</f>
        <v>FY 2020</v>
      </c>
      <c r="L1992" s="109">
        <f>IFERROR(VLOOKUP(Table25[[#This Row],[Contract No.]],Table3[#All],5,FALSE),"")</f>
        <v>45504</v>
      </c>
      <c r="M1992" s="110">
        <f>IFERROR(IF(Table25[[#This Row],[Contract End Date]]="99/99/9999","No End",IF(AND(MONTH(Table25[[#This Row],[Contract End Date]])&gt;6,MONTH(Table25[[#This Row],[Contract End Date]])&lt;=12),YEAR(Table25[[#This Row],[Contract End Date]])+1,YEAR(Table25[[#This Row],[Contract End Date]]))),"")</f>
        <v>2025</v>
      </c>
      <c r="N1992" s="111">
        <f>Table25[[#This Row],[FY Formula end]]</f>
        <v>2025</v>
      </c>
      <c r="O1992" s="112" t="str">
        <f>IF(Table25[[#This Row],[Year End]]="No End","No End","FY"&amp;" "&amp;Table25[[#This Row],[Year End]])</f>
        <v>FY 2025</v>
      </c>
      <c r="P1992" s="27"/>
      <c r="Q1992" s="104" t="str">
        <f>_xlfn.IFNA(IF($B1992="","",VLOOKUP($B1992,'SWC Towers'!$A:$Q,$Q$2,FALSE)),"")</f>
        <v/>
      </c>
      <c r="R1992" s="106">
        <f>_xlfn.IFNA(IF($B1992="","",VLOOKUP($B1992,'SWC Towers'!$A:$Q,$R$2,FALSE)),"")</f>
        <v>0.1</v>
      </c>
      <c r="S1992" s="106" t="str">
        <f>_xlfn.IFNA(IF($B1992="","",VLOOKUP($B1992,'SWC Towers'!$A:$Q,$S$2,FALSE)),"")</f>
        <v/>
      </c>
      <c r="T1992" s="106">
        <f>_xlfn.IFNA(IF($B1992="","",VLOOKUP($B1992,'SWC Towers'!$A:$Q,$T$2,FALSE)),"")</f>
        <v>0.05</v>
      </c>
      <c r="U1992" s="104">
        <f>_xlfn.IFNA(IF($B1992="","",VLOOKUP($B1992,'SWC Towers'!$A:$Q,$U$2,FALSE)),"")</f>
        <v>0.65</v>
      </c>
      <c r="V1992" s="104" t="str">
        <f>_xlfn.IFNA(IF($B1992="","",VLOOKUP($B1992,'SWC Towers'!$A:$Q,$V$2,FALSE)),"")</f>
        <v/>
      </c>
      <c r="W1992" s="104">
        <f>_xlfn.IFNA(IF($B1992="","",VLOOKUP($B1992,'SWC Towers'!$A:$Q,$W$2,FALSE)),"")</f>
        <v>0.1</v>
      </c>
      <c r="X1992" s="104" t="str">
        <f>_xlfn.IFNA(IF($B1992="","",VLOOKUP($B1992,'SWC Towers'!$A:$Q,$X$2,FALSE)),"")</f>
        <v/>
      </c>
      <c r="Y1992" s="104" t="str">
        <f>_xlfn.IFNA(IF($B1992="","",VLOOKUP($B1992,'SWC Towers'!$A:$Q,$Y$2,FALSE)),"")</f>
        <v/>
      </c>
      <c r="Z1992" s="104">
        <f>_xlfn.IFNA(IF($B1992="","",VLOOKUP($B1992,'SWC Towers'!$A:$Q,$Z$2,FALSE)),"")</f>
        <v>0.1</v>
      </c>
      <c r="AA1992" s="104" t="str">
        <f>_xlfn.IFNA(IF($B1992="","",VLOOKUP($B1992,'SWC Towers'!$A:$Q,$AA$2,FALSE)),"")</f>
        <v/>
      </c>
      <c r="AB1992" s="106" t="str">
        <f>_xlfn.IFNA(IF($B1992="","",VLOOKUP($B1992,'SWC Towers'!$A:$Q,$AB$2,FALSE)),"")</f>
        <v/>
      </c>
      <c r="AC1992" s="20">
        <f>SUM(Table25[[#This Row],[IT Tower: Application]:[Other/Non-IT ]])</f>
        <v>1</v>
      </c>
      <c r="AD1992" s="67"/>
      <c r="AE1992" s="67"/>
      <c r="AF1992" s="67"/>
      <c r="AG1992" s="67"/>
      <c r="AH1992" s="67"/>
      <c r="AI1992" s="67"/>
      <c r="AJ1992" s="67"/>
      <c r="AK1992" s="67"/>
      <c r="AL1992" s="67"/>
      <c r="AM1992" s="67"/>
      <c r="AN1992" s="67"/>
      <c r="AO1992" s="67"/>
      <c r="AP1992" s="67"/>
      <c r="AQ1992" s="67"/>
      <c r="AR1992" s="67"/>
      <c r="AS1992" s="67"/>
      <c r="AT1992" s="67"/>
      <c r="AU1992" s="67"/>
      <c r="AV1992" s="67"/>
      <c r="AW1992" s="67"/>
      <c r="AX1992" s="67">
        <v>1465</v>
      </c>
      <c r="AY1992" s="67">
        <v>4753</v>
      </c>
      <c r="AZ1992" s="67">
        <v>4299</v>
      </c>
      <c r="BA1992" s="67">
        <v>4327</v>
      </c>
      <c r="BB1992" s="113">
        <v>4408</v>
      </c>
      <c r="BC1992" s="113">
        <v>0</v>
      </c>
      <c r="BD1992" s="113"/>
      <c r="BE1992" s="113"/>
      <c r="BF1992" s="113"/>
      <c r="BG1992" s="113"/>
      <c r="BH1992" s="113"/>
      <c r="BI1992" s="113"/>
      <c r="BJ1992" s="113"/>
      <c r="BK1992" s="113"/>
      <c r="BL1992" s="113"/>
      <c r="BM1992" s="113"/>
      <c r="BN1992" s="113"/>
      <c r="BO1992" s="113"/>
      <c r="BP1992" s="113"/>
      <c r="BQ1992" s="113"/>
      <c r="BR1992" s="113"/>
      <c r="BS1992" s="113"/>
      <c r="BT1992" s="113"/>
      <c r="BU1992" s="113"/>
      <c r="BV1992" s="113"/>
      <c r="BW1992" s="113"/>
      <c r="BX1992" s="113"/>
      <c r="BY1992" s="113"/>
      <c r="BZ1992" s="113"/>
      <c r="CA1992" s="67"/>
      <c r="CB1992" s="113"/>
      <c r="CC1992" s="69">
        <f>SUM(Table25[[#This Row],[Contract Amount FY00]:[Contract Amount FY50]])</f>
        <v>19252</v>
      </c>
      <c r="CD1992" s="114"/>
    </row>
    <row r="1993" spans="1:82" x14ac:dyDescent="0.25">
      <c r="A1993" s="122" t="s">
        <v>2085</v>
      </c>
      <c r="B1993" s="122" t="s">
        <v>3183</v>
      </c>
      <c r="C1993" s="122" t="s">
        <v>946</v>
      </c>
      <c r="E1993" s="26" t="str">
        <f>IFERROR(IF(VLOOKUP(Table25[[#This Row],[Contract No.]],Table3[#All],3,FALSE)="","No","Yes"),"")</f>
        <v>Yes</v>
      </c>
      <c r="F1993" s="107" t="str">
        <f>IFERROR(VLOOKUP(Table25[[#This Row],[Contract No.]],Table3[#All],3,FALSE),"")</f>
        <v>NASPO</v>
      </c>
      <c r="G1993" s="107" t="str">
        <f>IFERROR(IF(Table25[[#This Row],[Cooperative Purchase
(Yes/No)]]="Yes","Yes",IF(VLOOKUP(Table25[[#This Row],[Contract No.]],Table3[#All],1,FALSE)=Table25[[#This Row],[Contract No.]],"Yes","No")),"No")</f>
        <v>Yes</v>
      </c>
      <c r="H1993" s="51">
        <f>IFERROR(VLOOKUP(Table25[[#This Row],[Contract No.]],Table3[#All],4,FALSE),"")</f>
        <v>45505</v>
      </c>
      <c r="I1993" s="28">
        <f>IFERROR(IF(AND(MONTH(Table25[[#This Row],[Contract Start Date]])&gt;6,MONTH(Table25[[#This Row],[Contract Start Date]])&lt;=12),YEAR(Table25[[#This Row],[Contract Start Date]])+1,YEAR(Table25[[#This Row],[Contract Start Date]])),"")</f>
        <v>2025</v>
      </c>
      <c r="J1993" s="108">
        <f>Table25[[#This Row],[FY Formula start]]</f>
        <v>2025</v>
      </c>
      <c r="K1993" s="59" t="str">
        <f>"FY"&amp;" "&amp;Table25[[#This Row],[Year Start]]</f>
        <v>FY 2025</v>
      </c>
      <c r="L1993" s="109">
        <f>IFERROR(VLOOKUP(Table25[[#This Row],[Contract No.]],Table3[#All],5,FALSE),"")</f>
        <v>47330</v>
      </c>
      <c r="M1993" s="110">
        <f>IFERROR(IF(Table25[[#This Row],[Contract End Date]]="99/99/9999","No End",IF(AND(MONTH(Table25[[#This Row],[Contract End Date]])&gt;6,MONTH(Table25[[#This Row],[Contract End Date]])&lt;=12),YEAR(Table25[[#This Row],[Contract End Date]])+1,YEAR(Table25[[#This Row],[Contract End Date]]))),"")</f>
        <v>2030</v>
      </c>
      <c r="N1993" s="111">
        <f>Table25[[#This Row],[FY Formula end]]</f>
        <v>2030</v>
      </c>
      <c r="O1993" s="112" t="str">
        <f>IF(Table25[[#This Row],[Year End]]="No End","No End","FY"&amp;" "&amp;Table25[[#This Row],[Year End]])</f>
        <v>FY 2030</v>
      </c>
      <c r="P1993" s="27"/>
      <c r="Q1993" s="104">
        <f>_xlfn.IFNA(IF($B1993="","",VLOOKUP($B1993,'SWC Towers'!$A:$Q,$Q$2,FALSE)),"")</f>
        <v>0.2</v>
      </c>
      <c r="R1993" s="106" t="str">
        <f>_xlfn.IFNA(IF($B1993="","",VLOOKUP($B1993,'SWC Towers'!$A:$Q,$R$2,FALSE)),"")</f>
        <v/>
      </c>
      <c r="S1993" s="106">
        <f>_xlfn.IFNA(IF($B1993="","",VLOOKUP($B1993,'SWC Towers'!$A:$Q,$S$2,FALSE)),"")</f>
        <v>0.2</v>
      </c>
      <c r="T1993" s="106" t="str">
        <f>_xlfn.IFNA(IF($B1993="","",VLOOKUP($B1993,'SWC Towers'!$A:$Q,$T$2,FALSE)),"")</f>
        <v/>
      </c>
      <c r="U1993" s="104">
        <f>_xlfn.IFNA(IF($B1993="","",VLOOKUP($B1993,'SWC Towers'!$A:$Q,$U$2,FALSE)),"")</f>
        <v>0.4</v>
      </c>
      <c r="V1993" s="104" t="str">
        <f>_xlfn.IFNA(IF($B1993="","",VLOOKUP($B1993,'SWC Towers'!$A:$Q,$V$2,FALSE)),"")</f>
        <v/>
      </c>
      <c r="W1993" s="104">
        <f>_xlfn.IFNA(IF($B1993="","",VLOOKUP($B1993,'SWC Towers'!$A:$Q,$W$2,FALSE)),"")</f>
        <v>0.2</v>
      </c>
      <c r="X1993" s="104" t="str">
        <f>_xlfn.IFNA(IF($B1993="","",VLOOKUP($B1993,'SWC Towers'!$A:$Q,$X$2,FALSE)),"")</f>
        <v/>
      </c>
      <c r="Y1993" s="104" t="str">
        <f>_xlfn.IFNA(IF($B1993="","",VLOOKUP($B1993,'SWC Towers'!$A:$Q,$Y$2,FALSE)),"")</f>
        <v/>
      </c>
      <c r="Z1993" s="104" t="str">
        <f>_xlfn.IFNA(IF($B1993="","",VLOOKUP($B1993,'SWC Towers'!$A:$Q,$Z$2,FALSE)),"")</f>
        <v/>
      </c>
      <c r="AA1993" s="104" t="str">
        <f>_xlfn.IFNA(IF($B1993="","",VLOOKUP($B1993,'SWC Towers'!$A:$Q,$AA$2,FALSE)),"")</f>
        <v/>
      </c>
      <c r="AB1993" s="106" t="str">
        <f>_xlfn.IFNA(IF($B1993="","",VLOOKUP($B1993,'SWC Towers'!$A:$Q,$AB$2,FALSE)),"")</f>
        <v/>
      </c>
      <c r="AC1993" s="20">
        <f>SUM(Table25[[#This Row],[IT Tower: Application]:[Other/Non-IT ]])</f>
        <v>1</v>
      </c>
      <c r="AD1993" s="67"/>
      <c r="AE1993" s="67"/>
      <c r="AF1993" s="67"/>
      <c r="AG1993" s="67"/>
      <c r="AH1993" s="67"/>
      <c r="AI1993" s="67"/>
      <c r="AJ1993" s="67"/>
      <c r="AK1993" s="67"/>
      <c r="AL1993" s="67"/>
      <c r="AM1993" s="67"/>
      <c r="AN1993" s="67"/>
      <c r="AO1993" s="67"/>
      <c r="AP1993" s="67"/>
      <c r="AQ1993" s="67"/>
      <c r="AR1993" s="67"/>
      <c r="AS1993" s="67"/>
      <c r="AT1993" s="67"/>
      <c r="AU1993" s="67"/>
      <c r="AV1993" s="67"/>
      <c r="AW1993" s="67"/>
      <c r="AX1993" s="67"/>
      <c r="AY1993" s="67"/>
      <c r="AZ1993" s="67"/>
      <c r="BA1993" s="67"/>
      <c r="BB1993" s="113">
        <v>0</v>
      </c>
      <c r="BC1993" s="113">
        <v>4654</v>
      </c>
      <c r="BD1993" s="113"/>
      <c r="BE1993" s="113"/>
      <c r="BF1993" s="113"/>
      <c r="BG1993" s="113"/>
      <c r="BH1993" s="113"/>
      <c r="BI1993" s="113"/>
      <c r="BJ1993" s="113"/>
      <c r="BK1993" s="113"/>
      <c r="BL1993" s="113"/>
      <c r="BM1993" s="113"/>
      <c r="BN1993" s="113"/>
      <c r="BO1993" s="113"/>
      <c r="BP1993" s="113"/>
      <c r="BQ1993" s="113"/>
      <c r="BR1993" s="113"/>
      <c r="BS1993" s="113"/>
      <c r="BT1993" s="113"/>
      <c r="BU1993" s="113"/>
      <c r="BV1993" s="113"/>
      <c r="BW1993" s="113"/>
      <c r="BX1993" s="113"/>
      <c r="BY1993" s="113"/>
      <c r="BZ1993" s="113"/>
      <c r="CA1993" s="67"/>
      <c r="CB1993" s="113"/>
      <c r="CC1993" s="69">
        <f>SUM(Table25[[#This Row],[Contract Amount FY00]:[Contract Amount FY50]])</f>
        <v>4654</v>
      </c>
      <c r="CD1993" s="114"/>
    </row>
    <row r="1994" spans="1:82" x14ac:dyDescent="0.25">
      <c r="A1994" s="122" t="s">
        <v>2087</v>
      </c>
      <c r="B1994" s="122" t="s">
        <v>526</v>
      </c>
      <c r="C1994" s="122" t="s">
        <v>3210</v>
      </c>
      <c r="E1994" s="26" t="str">
        <f>IFERROR(IF(VLOOKUP(Table25[[#This Row],[Contract No.]],Table3[#All],3,FALSE)="","No","Yes"),"")</f>
        <v>Yes</v>
      </c>
      <c r="F1994" s="107" t="str">
        <f>IFERROR(VLOOKUP(Table25[[#This Row],[Contract No.]],Table3[#All],3,FALSE),"")</f>
        <v>NASPO</v>
      </c>
      <c r="G1994" s="107" t="str">
        <f>IFERROR(IF(Table25[[#This Row],[Cooperative Purchase
(Yes/No)]]="Yes","Yes",IF(VLOOKUP(Table25[[#This Row],[Contract No.]],Table3[#All],1,FALSE)=Table25[[#This Row],[Contract No.]],"Yes","No")),"No")</f>
        <v>Yes</v>
      </c>
      <c r="H1994" s="51">
        <f>IFERROR(VLOOKUP(Table25[[#This Row],[Contract No.]],Table3[#All],4,FALSE),"")</f>
        <v>43892</v>
      </c>
      <c r="I1994" s="28">
        <f>IFERROR(IF(AND(MONTH(Table25[[#This Row],[Contract Start Date]])&gt;6,MONTH(Table25[[#This Row],[Contract Start Date]])&lt;=12),YEAR(Table25[[#This Row],[Contract Start Date]])+1,YEAR(Table25[[#This Row],[Contract Start Date]])),"")</f>
        <v>2020</v>
      </c>
      <c r="J1994" s="108">
        <f>Table25[[#This Row],[FY Formula start]]</f>
        <v>2020</v>
      </c>
      <c r="K1994" s="59" t="str">
        <f>"FY"&amp;" "&amp;Table25[[#This Row],[Year Start]]</f>
        <v>FY 2020</v>
      </c>
      <c r="L1994" s="109">
        <f>IFERROR(VLOOKUP(Table25[[#This Row],[Contract No.]],Table3[#All],5,FALSE),"")</f>
        <v>45504</v>
      </c>
      <c r="M1994" s="110">
        <f>IFERROR(IF(Table25[[#This Row],[Contract End Date]]="99/99/9999","No End",IF(AND(MONTH(Table25[[#This Row],[Contract End Date]])&gt;6,MONTH(Table25[[#This Row],[Contract End Date]])&lt;=12),YEAR(Table25[[#This Row],[Contract End Date]])+1,YEAR(Table25[[#This Row],[Contract End Date]]))),"")</f>
        <v>2025</v>
      </c>
      <c r="N1994" s="111">
        <f>Table25[[#This Row],[FY Formula end]]</f>
        <v>2025</v>
      </c>
      <c r="O1994" s="112" t="str">
        <f>IF(Table25[[#This Row],[Year End]]="No End","No End","FY"&amp;" "&amp;Table25[[#This Row],[Year End]])</f>
        <v>FY 2025</v>
      </c>
      <c r="P1994" s="27"/>
      <c r="Q1994" s="104" t="str">
        <f>_xlfn.IFNA(IF($B1994="","",VLOOKUP($B1994,'SWC Towers'!$A:$Q,$Q$2,FALSE)),"")</f>
        <v/>
      </c>
      <c r="R1994" s="106">
        <f>_xlfn.IFNA(IF($B1994="","",VLOOKUP($B1994,'SWC Towers'!$A:$Q,$R$2,FALSE)),"")</f>
        <v>0.1</v>
      </c>
      <c r="S1994" s="106" t="str">
        <f>_xlfn.IFNA(IF($B1994="","",VLOOKUP($B1994,'SWC Towers'!$A:$Q,$S$2,FALSE)),"")</f>
        <v/>
      </c>
      <c r="T1994" s="106">
        <f>_xlfn.IFNA(IF($B1994="","",VLOOKUP($B1994,'SWC Towers'!$A:$Q,$T$2,FALSE)),"")</f>
        <v>0.05</v>
      </c>
      <c r="U1994" s="104">
        <f>_xlfn.IFNA(IF($B1994="","",VLOOKUP($B1994,'SWC Towers'!$A:$Q,$U$2,FALSE)),"")</f>
        <v>0.65</v>
      </c>
      <c r="V1994" s="104" t="str">
        <f>_xlfn.IFNA(IF($B1994="","",VLOOKUP($B1994,'SWC Towers'!$A:$Q,$V$2,FALSE)),"")</f>
        <v/>
      </c>
      <c r="W1994" s="104">
        <f>_xlfn.IFNA(IF($B1994="","",VLOOKUP($B1994,'SWC Towers'!$A:$Q,$W$2,FALSE)),"")</f>
        <v>0.1</v>
      </c>
      <c r="X1994" s="104" t="str">
        <f>_xlfn.IFNA(IF($B1994="","",VLOOKUP($B1994,'SWC Towers'!$A:$Q,$X$2,FALSE)),"")</f>
        <v/>
      </c>
      <c r="Y1994" s="104" t="str">
        <f>_xlfn.IFNA(IF($B1994="","",VLOOKUP($B1994,'SWC Towers'!$A:$Q,$Y$2,FALSE)),"")</f>
        <v/>
      </c>
      <c r="Z1994" s="104">
        <f>_xlfn.IFNA(IF($B1994="","",VLOOKUP($B1994,'SWC Towers'!$A:$Q,$Z$2,FALSE)),"")</f>
        <v>0.1</v>
      </c>
      <c r="AA1994" s="104" t="str">
        <f>_xlfn.IFNA(IF($B1994="","",VLOOKUP($B1994,'SWC Towers'!$A:$Q,$AA$2,FALSE)),"")</f>
        <v/>
      </c>
      <c r="AB1994" s="106" t="str">
        <f>_xlfn.IFNA(IF($B1994="","",VLOOKUP($B1994,'SWC Towers'!$A:$Q,$AB$2,FALSE)),"")</f>
        <v/>
      </c>
      <c r="AC1994" s="20">
        <f>SUM(Table25[[#This Row],[IT Tower: Application]:[Other/Non-IT ]])</f>
        <v>1</v>
      </c>
      <c r="AD1994" s="67"/>
      <c r="AE1994" s="67"/>
      <c r="AF1994" s="67"/>
      <c r="AG1994" s="67"/>
      <c r="AH1994" s="67"/>
      <c r="AI1994" s="67"/>
      <c r="AJ1994" s="67"/>
      <c r="AK1994" s="67"/>
      <c r="AL1994" s="67"/>
      <c r="AM1994" s="67"/>
      <c r="AN1994" s="67"/>
      <c r="AO1994" s="67"/>
      <c r="AP1994" s="67"/>
      <c r="AQ1994" s="67"/>
      <c r="AR1994" s="67"/>
      <c r="AS1994" s="67"/>
      <c r="AT1994" s="67"/>
      <c r="AU1994" s="67"/>
      <c r="AV1994" s="67"/>
      <c r="AW1994" s="67"/>
      <c r="AX1994" s="67"/>
      <c r="AY1994" s="67"/>
      <c r="AZ1994" s="67"/>
      <c r="BA1994" s="67">
        <v>29857</v>
      </c>
      <c r="BB1994" s="113">
        <v>0</v>
      </c>
      <c r="BC1994" s="113"/>
      <c r="BD1994" s="113"/>
      <c r="BE1994" s="113"/>
      <c r="BF1994" s="113"/>
      <c r="BG1994" s="113"/>
      <c r="BH1994" s="113"/>
      <c r="BI1994" s="113"/>
      <c r="BJ1994" s="113"/>
      <c r="BK1994" s="113"/>
      <c r="BL1994" s="113"/>
      <c r="BM1994" s="113"/>
      <c r="BN1994" s="113"/>
      <c r="BO1994" s="113"/>
      <c r="BP1994" s="113"/>
      <c r="BQ1994" s="113"/>
      <c r="BR1994" s="113"/>
      <c r="BS1994" s="113"/>
      <c r="BT1994" s="113"/>
      <c r="BU1994" s="113"/>
      <c r="BV1994" s="113"/>
      <c r="BW1994" s="113"/>
      <c r="BX1994" s="113"/>
      <c r="BY1994" s="113"/>
      <c r="BZ1994" s="113"/>
      <c r="CA1994" s="67"/>
      <c r="CB1994" s="113"/>
      <c r="CC1994" s="69">
        <f>SUM(Table25[[#This Row],[Contract Amount FY00]:[Contract Amount FY50]])</f>
        <v>29857</v>
      </c>
      <c r="CD1994" s="114"/>
    </row>
    <row r="1995" spans="1:82" x14ac:dyDescent="0.25">
      <c r="A1995" s="122" t="s">
        <v>2092</v>
      </c>
      <c r="B1995" s="122" t="s">
        <v>705</v>
      </c>
      <c r="C1995" s="122" t="s">
        <v>1777</v>
      </c>
      <c r="E1995" s="26" t="str">
        <f>IFERROR(IF(VLOOKUP(Table25[[#This Row],[Contract No.]],Table3[#All],3,FALSE)="","No","Yes"),"")</f>
        <v>Yes</v>
      </c>
      <c r="F1995" s="107" t="str">
        <f>IFERROR(VLOOKUP(Table25[[#This Row],[Contract No.]],Table3[#All],3,FALSE),"")</f>
        <v>NASPO</v>
      </c>
      <c r="G1995" s="107" t="str">
        <f>IFERROR(IF(Table25[[#This Row],[Cooperative Purchase
(Yes/No)]]="Yes","Yes",IF(VLOOKUP(Table25[[#This Row],[Contract No.]],Table3[#All],1,FALSE)=Table25[[#This Row],[Contract No.]],"Yes","No")),"No")</f>
        <v>Yes</v>
      </c>
      <c r="H1995" s="51">
        <f>IFERROR(VLOOKUP(Table25[[#This Row],[Contract No.]],Table3[#All],4,FALSE),"")</f>
        <v>43647</v>
      </c>
      <c r="I1995" s="28">
        <f>IFERROR(IF(AND(MONTH(Table25[[#This Row],[Contract Start Date]])&gt;6,MONTH(Table25[[#This Row],[Contract Start Date]])&lt;=12),YEAR(Table25[[#This Row],[Contract Start Date]])+1,YEAR(Table25[[#This Row],[Contract Start Date]])),"")</f>
        <v>2020</v>
      </c>
      <c r="J1995" s="108">
        <f>Table25[[#This Row],[FY Formula start]]</f>
        <v>2020</v>
      </c>
      <c r="K1995" s="59" t="str">
        <f>"FY"&amp;" "&amp;Table25[[#This Row],[Year Start]]</f>
        <v>FY 2020</v>
      </c>
      <c r="L1995" s="109">
        <f>IFERROR(VLOOKUP(Table25[[#This Row],[Contract No.]],Table3[#All],5,FALSE),"")</f>
        <v>47360</v>
      </c>
      <c r="M1995" s="110">
        <f>IFERROR(IF(Table25[[#This Row],[Contract End Date]]="99/99/9999","No End",IF(AND(MONTH(Table25[[#This Row],[Contract End Date]])&gt;6,MONTH(Table25[[#This Row],[Contract End Date]])&lt;=12),YEAR(Table25[[#This Row],[Contract End Date]])+1,YEAR(Table25[[#This Row],[Contract End Date]]))),"")</f>
        <v>2030</v>
      </c>
      <c r="N1995" s="111">
        <f>Table25[[#This Row],[FY Formula end]]</f>
        <v>2030</v>
      </c>
      <c r="O1995" s="112" t="str">
        <f>IF(Table25[[#This Row],[Year End]]="No End","No End","FY"&amp;" "&amp;Table25[[#This Row],[Year End]])</f>
        <v>FY 2030</v>
      </c>
      <c r="P1995" s="27"/>
      <c r="Q1995" s="104">
        <f>_xlfn.IFNA(IF($B1995="","",VLOOKUP($B1995,'SWC Towers'!$A:$Q,$Q$2,FALSE)),"")</f>
        <v>0.2</v>
      </c>
      <c r="R1995" s="106" t="str">
        <f>_xlfn.IFNA(IF($B1995="","",VLOOKUP($B1995,'SWC Towers'!$A:$Q,$R$2,FALSE)),"")</f>
        <v/>
      </c>
      <c r="S1995" s="106" t="str">
        <f>_xlfn.IFNA(IF($B1995="","",VLOOKUP($B1995,'SWC Towers'!$A:$Q,$S$2,FALSE)),"")</f>
        <v/>
      </c>
      <c r="T1995" s="106" t="str">
        <f>_xlfn.IFNA(IF($B1995="","",VLOOKUP($B1995,'SWC Towers'!$A:$Q,$T$2,FALSE)),"")</f>
        <v/>
      </c>
      <c r="U1995" s="104">
        <f>_xlfn.IFNA(IF($B1995="","",VLOOKUP($B1995,'SWC Towers'!$A:$Q,$U$2,FALSE)),"")</f>
        <v>0.4</v>
      </c>
      <c r="V1995" s="104" t="str">
        <f>_xlfn.IFNA(IF($B1995="","",VLOOKUP($B1995,'SWC Towers'!$A:$Q,$V$2,FALSE)),"")</f>
        <v/>
      </c>
      <c r="W1995" s="104">
        <f>_xlfn.IFNA(IF($B1995="","",VLOOKUP($B1995,'SWC Towers'!$A:$Q,$W$2,FALSE)),"")</f>
        <v>0.4</v>
      </c>
      <c r="X1995" s="104" t="str">
        <f>_xlfn.IFNA(IF($B1995="","",VLOOKUP($B1995,'SWC Towers'!$A:$Q,$X$2,FALSE)),"")</f>
        <v/>
      </c>
      <c r="Y1995" s="104" t="str">
        <f>_xlfn.IFNA(IF($B1995="","",VLOOKUP($B1995,'SWC Towers'!$A:$Q,$Y$2,FALSE)),"")</f>
        <v/>
      </c>
      <c r="Z1995" s="104" t="str">
        <f>_xlfn.IFNA(IF($B1995="","",VLOOKUP($B1995,'SWC Towers'!$A:$Q,$Z$2,FALSE)),"")</f>
        <v/>
      </c>
      <c r="AA1995" s="104" t="str">
        <f>_xlfn.IFNA(IF($B1995="","",VLOOKUP($B1995,'SWC Towers'!$A:$Q,$AA$2,FALSE)),"")</f>
        <v/>
      </c>
      <c r="AB1995" s="106" t="str">
        <f>_xlfn.IFNA(IF($B1995="","",VLOOKUP($B1995,'SWC Towers'!$A:$Q,$AB$2,FALSE)),"")</f>
        <v/>
      </c>
      <c r="AC1995" s="20">
        <f>SUM(Table25[[#This Row],[IT Tower: Application]:[Other/Non-IT ]])</f>
        <v>1</v>
      </c>
      <c r="AD1995" s="67"/>
      <c r="AE1995" s="67"/>
      <c r="AF1995" s="67"/>
      <c r="AG1995" s="67"/>
      <c r="AH1995" s="67"/>
      <c r="AI1995" s="67"/>
      <c r="AJ1995" s="67"/>
      <c r="AK1995" s="67"/>
      <c r="AL1995" s="67"/>
      <c r="AM1995" s="67"/>
      <c r="AN1995" s="67"/>
      <c r="AO1995" s="67"/>
      <c r="AP1995" s="67"/>
      <c r="AQ1995" s="67"/>
      <c r="AR1995" s="67"/>
      <c r="AS1995" s="67"/>
      <c r="AT1995" s="67"/>
      <c r="AU1995" s="67"/>
      <c r="AV1995" s="67"/>
      <c r="AW1995" s="67"/>
      <c r="AX1995" s="67">
        <v>0</v>
      </c>
      <c r="AY1995" s="67">
        <v>18592</v>
      </c>
      <c r="AZ1995" s="67">
        <v>21450</v>
      </c>
      <c r="BA1995" s="67">
        <v>24113</v>
      </c>
      <c r="BB1995" s="113">
        <v>20593</v>
      </c>
      <c r="BC1995" s="113">
        <v>17975</v>
      </c>
      <c r="BD1995" s="113"/>
      <c r="BE1995" s="113"/>
      <c r="BF1995" s="113"/>
      <c r="BG1995" s="113"/>
      <c r="BH1995" s="113"/>
      <c r="BI1995" s="113"/>
      <c r="BJ1995" s="113"/>
      <c r="BK1995" s="113"/>
      <c r="BL1995" s="113"/>
      <c r="BM1995" s="113"/>
      <c r="BN1995" s="113"/>
      <c r="BO1995" s="113"/>
      <c r="BP1995" s="113"/>
      <c r="BQ1995" s="113"/>
      <c r="BR1995" s="113"/>
      <c r="BS1995" s="113"/>
      <c r="BT1995" s="113"/>
      <c r="BU1995" s="113"/>
      <c r="BV1995" s="113"/>
      <c r="BW1995" s="113"/>
      <c r="BX1995" s="113"/>
      <c r="BY1995" s="113"/>
      <c r="BZ1995" s="113"/>
      <c r="CA1995" s="67"/>
      <c r="CB1995" s="113"/>
      <c r="CC1995" s="69">
        <f>SUM(Table25[[#This Row],[Contract Amount FY00]:[Contract Amount FY50]])</f>
        <v>102723</v>
      </c>
      <c r="CD1995" s="114"/>
    </row>
    <row r="1996" spans="1:82" x14ac:dyDescent="0.25">
      <c r="A1996" s="122" t="s">
        <v>2092</v>
      </c>
      <c r="B1996" s="122" t="s">
        <v>278</v>
      </c>
      <c r="C1996" s="122" t="s">
        <v>279</v>
      </c>
      <c r="E1996" s="26" t="str">
        <f>IFERROR(IF(VLOOKUP(Table25[[#This Row],[Contract No.]],Table3[#All],3,FALSE)="","No","Yes"),"")</f>
        <v>Yes</v>
      </c>
      <c r="F1996" s="107" t="str">
        <f>IFERROR(VLOOKUP(Table25[[#This Row],[Contract No.]],Table3[#All],3,FALSE),"")</f>
        <v>NASPO</v>
      </c>
      <c r="G1996" s="107" t="str">
        <f>IFERROR(IF(Table25[[#This Row],[Cooperative Purchase
(Yes/No)]]="Yes","Yes",IF(VLOOKUP(Table25[[#This Row],[Contract No.]],Table3[#All],1,FALSE)=Table25[[#This Row],[Contract No.]],"Yes","No")),"No")</f>
        <v>Yes</v>
      </c>
      <c r="H1996" s="51">
        <f>IFERROR(VLOOKUP(Table25[[#This Row],[Contract No.]],Table3[#All],4,FALSE),"")</f>
        <v>42917</v>
      </c>
      <c r="I1996" s="28">
        <f>IFERROR(IF(AND(MONTH(Table25[[#This Row],[Contract Start Date]])&gt;6,MONTH(Table25[[#This Row],[Contract Start Date]])&lt;=12),YEAR(Table25[[#This Row],[Contract Start Date]])+1,YEAR(Table25[[#This Row],[Contract Start Date]])),"")</f>
        <v>2018</v>
      </c>
      <c r="J1996" s="108">
        <f>Table25[[#This Row],[FY Formula start]]</f>
        <v>2018</v>
      </c>
      <c r="K1996" s="59" t="str">
        <f>"FY"&amp;" "&amp;Table25[[#This Row],[Year Start]]</f>
        <v>FY 2018</v>
      </c>
      <c r="L1996" s="109">
        <f>IFERROR(VLOOKUP(Table25[[#This Row],[Contract No.]],Table3[#All],5,FALSE),"")</f>
        <v>46280</v>
      </c>
      <c r="M1996" s="110">
        <f>IFERROR(IF(Table25[[#This Row],[Contract End Date]]="99/99/9999","No End",IF(AND(MONTH(Table25[[#This Row],[Contract End Date]])&gt;6,MONTH(Table25[[#This Row],[Contract End Date]])&lt;=12),YEAR(Table25[[#This Row],[Contract End Date]])+1,YEAR(Table25[[#This Row],[Contract End Date]]))),"")</f>
        <v>2027</v>
      </c>
      <c r="N1996" s="111">
        <f>Table25[[#This Row],[FY Formula end]]</f>
        <v>2027</v>
      </c>
      <c r="O1996" s="112" t="str">
        <f>IF(Table25[[#This Row],[Year End]]="No End","No End","FY"&amp;" "&amp;Table25[[#This Row],[Year End]])</f>
        <v>FY 2027</v>
      </c>
      <c r="P1996" s="27"/>
      <c r="Q1996" s="104">
        <f>_xlfn.IFNA(IF($B1996="","",VLOOKUP($B1996,'SWC Towers'!$A:$Q,$Q$2,FALSE)),"")</f>
        <v>0.4</v>
      </c>
      <c r="R1996" s="106" t="str">
        <f>_xlfn.IFNA(IF($B1996="","",VLOOKUP($B1996,'SWC Towers'!$A:$Q,$R$2,FALSE)),"")</f>
        <v/>
      </c>
      <c r="S1996" s="106" t="str">
        <f>_xlfn.IFNA(IF($B1996="","",VLOOKUP($B1996,'SWC Towers'!$A:$Q,$S$2,FALSE)),"")</f>
        <v/>
      </c>
      <c r="T1996" s="106">
        <f>_xlfn.IFNA(IF($B1996="","",VLOOKUP($B1996,'SWC Towers'!$A:$Q,$T$2,FALSE)),"")</f>
        <v>0.05</v>
      </c>
      <c r="U1996" s="104" t="str">
        <f>_xlfn.IFNA(IF($B1996="","",VLOOKUP($B1996,'SWC Towers'!$A:$Q,$U$2,FALSE)),"")</f>
        <v/>
      </c>
      <c r="V1996" s="104" t="str">
        <f>_xlfn.IFNA(IF($B1996="","",VLOOKUP($B1996,'SWC Towers'!$A:$Q,$V$2,FALSE)),"")</f>
        <v/>
      </c>
      <c r="W1996" s="104">
        <f>_xlfn.IFNA(IF($B1996="","",VLOOKUP($B1996,'SWC Towers'!$A:$Q,$W$2,FALSE)),"")</f>
        <v>0.1</v>
      </c>
      <c r="X1996" s="104" t="str">
        <f>_xlfn.IFNA(IF($B1996="","",VLOOKUP($B1996,'SWC Towers'!$A:$Q,$X$2,FALSE)),"")</f>
        <v/>
      </c>
      <c r="Y1996" s="104">
        <f>_xlfn.IFNA(IF($B1996="","",VLOOKUP($B1996,'SWC Towers'!$A:$Q,$Y$2,FALSE)),"")</f>
        <v>0.05</v>
      </c>
      <c r="Z1996" s="104" t="str">
        <f>_xlfn.IFNA(IF($B1996="","",VLOOKUP($B1996,'SWC Towers'!$A:$Q,$Z$2,FALSE)),"")</f>
        <v/>
      </c>
      <c r="AA1996" s="104">
        <f>_xlfn.IFNA(IF($B1996="","",VLOOKUP($B1996,'SWC Towers'!$A:$Q,$AA$2,FALSE)),"")</f>
        <v>0.4</v>
      </c>
      <c r="AB1996" s="106" t="str">
        <f>_xlfn.IFNA(IF($B1996="","",VLOOKUP($B1996,'SWC Towers'!$A:$Q,$AB$2,FALSE)),"")</f>
        <v/>
      </c>
      <c r="AC1996" s="20">
        <f>SUM(Table25[[#This Row],[IT Tower: Application]:[Other/Non-IT ]])</f>
        <v>1</v>
      </c>
      <c r="AD1996" s="67"/>
      <c r="AE1996" s="67"/>
      <c r="AF1996" s="67"/>
      <c r="AG1996" s="67"/>
      <c r="AH1996" s="67"/>
      <c r="AI1996" s="67"/>
      <c r="AJ1996" s="67"/>
      <c r="AK1996" s="67"/>
      <c r="AL1996" s="67"/>
      <c r="AM1996" s="67"/>
      <c r="AN1996" s="67"/>
      <c r="AO1996" s="67"/>
      <c r="AP1996" s="67"/>
      <c r="AQ1996" s="67"/>
      <c r="AR1996" s="67"/>
      <c r="AS1996" s="67"/>
      <c r="AT1996" s="67"/>
      <c r="AU1996" s="67"/>
      <c r="AV1996" s="67"/>
      <c r="AW1996" s="67"/>
      <c r="AX1996" s="67"/>
      <c r="AY1996" s="67"/>
      <c r="AZ1996" s="67"/>
      <c r="BA1996" s="67">
        <v>0</v>
      </c>
      <c r="BB1996" s="113">
        <v>5881</v>
      </c>
      <c r="BC1996" s="113">
        <v>8005</v>
      </c>
      <c r="BD1996" s="113"/>
      <c r="BE1996" s="113"/>
      <c r="BF1996" s="113"/>
      <c r="BG1996" s="113"/>
      <c r="BH1996" s="113"/>
      <c r="BI1996" s="113"/>
      <c r="BJ1996" s="113"/>
      <c r="BK1996" s="113"/>
      <c r="BL1996" s="113"/>
      <c r="BM1996" s="113"/>
      <c r="BN1996" s="113"/>
      <c r="BO1996" s="113"/>
      <c r="BP1996" s="113"/>
      <c r="BQ1996" s="113"/>
      <c r="BR1996" s="113"/>
      <c r="BS1996" s="113"/>
      <c r="BT1996" s="113"/>
      <c r="BU1996" s="113"/>
      <c r="BV1996" s="113"/>
      <c r="BW1996" s="113"/>
      <c r="BX1996" s="113"/>
      <c r="BY1996" s="113"/>
      <c r="BZ1996" s="113"/>
      <c r="CA1996" s="67"/>
      <c r="CB1996" s="113"/>
      <c r="CC1996" s="69">
        <f>SUM(Table25[[#This Row],[Contract Amount FY00]:[Contract Amount FY50]])</f>
        <v>13886</v>
      </c>
      <c r="CD1996" s="114"/>
    </row>
    <row r="1997" spans="1:82" x14ac:dyDescent="0.25">
      <c r="A1997" s="122" t="s">
        <v>2092</v>
      </c>
      <c r="B1997" s="122" t="s">
        <v>2245</v>
      </c>
      <c r="C1997" s="122" t="s">
        <v>3192</v>
      </c>
      <c r="E1997" s="26" t="str">
        <f>IFERROR(IF(VLOOKUP(Table25[[#This Row],[Contract No.]],Table3[#All],3,FALSE)="","No","Yes"),"")</f>
        <v>No</v>
      </c>
      <c r="F1997" s="107" t="str">
        <f>IFERROR(VLOOKUP(Table25[[#This Row],[Contract No.]],Table3[#All],3,FALSE),"")</f>
        <v/>
      </c>
      <c r="G1997" s="107" t="str">
        <f>IFERROR(IF(Table25[[#This Row],[Cooperative Purchase
(Yes/No)]]="Yes","Yes",IF(VLOOKUP(Table25[[#This Row],[Contract No.]],Table3[#All],1,FALSE)=Table25[[#This Row],[Contract No.]],"Yes","No")),"No")</f>
        <v>Yes</v>
      </c>
      <c r="H1997" s="51">
        <f>IFERROR(VLOOKUP(Table25[[#This Row],[Contract No.]],Table3[#All],4,FALSE),"")</f>
        <v>43952</v>
      </c>
      <c r="I1997" s="28">
        <f>IFERROR(IF(AND(MONTH(Table25[[#This Row],[Contract Start Date]])&gt;6,MONTH(Table25[[#This Row],[Contract Start Date]])&lt;=12),YEAR(Table25[[#This Row],[Contract Start Date]])+1,YEAR(Table25[[#This Row],[Contract Start Date]])),"")</f>
        <v>2020</v>
      </c>
      <c r="J1997" s="108">
        <f>Table25[[#This Row],[FY Formula start]]</f>
        <v>2020</v>
      </c>
      <c r="K1997" s="59" t="str">
        <f>"FY"&amp;" "&amp;Table25[[#This Row],[Year Start]]</f>
        <v>FY 2020</v>
      </c>
      <c r="L1997" s="109">
        <f>IFERROR(VLOOKUP(Table25[[#This Row],[Contract No.]],Table3[#All],5,FALSE),"")</f>
        <v>46203</v>
      </c>
      <c r="M1997" s="110">
        <f>IFERROR(IF(Table25[[#This Row],[Contract End Date]]="99/99/9999","No End",IF(AND(MONTH(Table25[[#This Row],[Contract End Date]])&gt;6,MONTH(Table25[[#This Row],[Contract End Date]])&lt;=12),YEAR(Table25[[#This Row],[Contract End Date]])+1,YEAR(Table25[[#This Row],[Contract End Date]]))),"")</f>
        <v>2026</v>
      </c>
      <c r="N1997" s="111">
        <f>Table25[[#This Row],[FY Formula end]]</f>
        <v>2026</v>
      </c>
      <c r="O1997" s="112" t="str">
        <f>IF(Table25[[#This Row],[Year End]]="No End","No End","FY"&amp;" "&amp;Table25[[#This Row],[Year End]])</f>
        <v>FY 2026</v>
      </c>
      <c r="P1997" s="27"/>
      <c r="Q1997" s="104" t="str">
        <f>_xlfn.IFNA(IF($B1997="","",VLOOKUP($B1997,'SWC Towers'!$A:$Q,$Q$2,FALSE)),"")</f>
        <v/>
      </c>
      <c r="R1997" s="106" t="str">
        <f>_xlfn.IFNA(IF($B1997="","",VLOOKUP($B1997,'SWC Towers'!$A:$Q,$R$2,FALSE)),"")</f>
        <v/>
      </c>
      <c r="S1997" s="106" t="str">
        <f>_xlfn.IFNA(IF($B1997="","",VLOOKUP($B1997,'SWC Towers'!$A:$Q,$S$2,FALSE)),"")</f>
        <v/>
      </c>
      <c r="T1997" s="106" t="str">
        <f>_xlfn.IFNA(IF($B1997="","",VLOOKUP($B1997,'SWC Towers'!$A:$Q,$T$2,FALSE)),"")</f>
        <v/>
      </c>
      <c r="U1997" s="104">
        <f>_xlfn.IFNA(IF($B1997="","",VLOOKUP($B1997,'SWC Towers'!$A:$Q,$U$2,FALSE)),"")</f>
        <v>0.1</v>
      </c>
      <c r="V1997" s="104" t="str">
        <f>_xlfn.IFNA(IF($B1997="","",VLOOKUP($B1997,'SWC Towers'!$A:$Q,$V$2,FALSE)),"")</f>
        <v/>
      </c>
      <c r="W1997" s="104" t="str">
        <f>_xlfn.IFNA(IF($B1997="","",VLOOKUP($B1997,'SWC Towers'!$A:$Q,$W$2,FALSE)),"")</f>
        <v/>
      </c>
      <c r="X1997" s="104" t="str">
        <f>_xlfn.IFNA(IF($B1997="","",VLOOKUP($B1997,'SWC Towers'!$A:$Q,$X$2,FALSE)),"")</f>
        <v/>
      </c>
      <c r="Y1997" s="104" t="str">
        <f>_xlfn.IFNA(IF($B1997="","",VLOOKUP($B1997,'SWC Towers'!$A:$Q,$Y$2,FALSE)),"")</f>
        <v/>
      </c>
      <c r="Z1997" s="104" t="str">
        <f>_xlfn.IFNA(IF($B1997="","",VLOOKUP($B1997,'SWC Towers'!$A:$Q,$Z$2,FALSE)),"")</f>
        <v/>
      </c>
      <c r="AA1997" s="104" t="str">
        <f>_xlfn.IFNA(IF($B1997="","",VLOOKUP($B1997,'SWC Towers'!$A:$Q,$AA$2,FALSE)),"")</f>
        <v/>
      </c>
      <c r="AB1997" s="106">
        <f>_xlfn.IFNA(IF($B1997="","",VLOOKUP($B1997,'SWC Towers'!$A:$Q,$AB$2,FALSE)),"")</f>
        <v>0.9</v>
      </c>
      <c r="AC1997" s="20">
        <f>SUM(Table25[[#This Row],[IT Tower: Application]:[Other/Non-IT ]])</f>
        <v>1</v>
      </c>
      <c r="AD1997" s="67"/>
      <c r="AE1997" s="67"/>
      <c r="AF1997" s="67"/>
      <c r="AG1997" s="67"/>
      <c r="AH1997" s="67"/>
      <c r="AI1997" s="67"/>
      <c r="AJ1997" s="67"/>
      <c r="AK1997" s="67"/>
      <c r="AL1997" s="67"/>
      <c r="AM1997" s="67"/>
      <c r="AN1997" s="67"/>
      <c r="AO1997" s="67"/>
      <c r="AP1997" s="67"/>
      <c r="AQ1997" s="67"/>
      <c r="AR1997" s="67"/>
      <c r="AS1997" s="67"/>
      <c r="AT1997" s="67"/>
      <c r="AU1997" s="67"/>
      <c r="AV1997" s="67"/>
      <c r="AW1997" s="67"/>
      <c r="AX1997" s="67">
        <v>19</v>
      </c>
      <c r="AY1997" s="67">
        <v>2126</v>
      </c>
      <c r="AZ1997" s="67">
        <v>0</v>
      </c>
      <c r="BA1997" s="67"/>
      <c r="BB1997" s="113"/>
      <c r="BC1997" s="113"/>
      <c r="BD1997" s="113"/>
      <c r="BE1997" s="113"/>
      <c r="BF1997" s="113"/>
      <c r="BG1997" s="113"/>
      <c r="BH1997" s="113"/>
      <c r="BI1997" s="113"/>
      <c r="BJ1997" s="113"/>
      <c r="BK1997" s="113"/>
      <c r="BL1997" s="113"/>
      <c r="BM1997" s="113"/>
      <c r="BN1997" s="113"/>
      <c r="BO1997" s="113"/>
      <c r="BP1997" s="113"/>
      <c r="BQ1997" s="113"/>
      <c r="BR1997" s="113"/>
      <c r="BS1997" s="113"/>
      <c r="BT1997" s="113"/>
      <c r="BU1997" s="113"/>
      <c r="BV1997" s="113"/>
      <c r="BW1997" s="113"/>
      <c r="BX1997" s="113"/>
      <c r="BY1997" s="113"/>
      <c r="BZ1997" s="113"/>
      <c r="CA1997" s="67"/>
      <c r="CB1997" s="113"/>
      <c r="CC1997" s="69">
        <f>SUM(Table25[[#This Row],[Contract Amount FY00]:[Contract Amount FY50]])</f>
        <v>2145</v>
      </c>
      <c r="CD1997" s="114"/>
    </row>
    <row r="1998" spans="1:82" x14ac:dyDescent="0.25">
      <c r="A1998" s="122" t="s">
        <v>2092</v>
      </c>
      <c r="B1998" s="122" t="s">
        <v>526</v>
      </c>
      <c r="C1998" s="122" t="s">
        <v>3193</v>
      </c>
      <c r="E1998" s="26" t="str">
        <f>IFERROR(IF(VLOOKUP(Table25[[#This Row],[Contract No.]],Table3[#All],3,FALSE)="","No","Yes"),"")</f>
        <v>Yes</v>
      </c>
      <c r="F1998" s="107" t="str">
        <f>IFERROR(VLOOKUP(Table25[[#This Row],[Contract No.]],Table3[#All],3,FALSE),"")</f>
        <v>NASPO</v>
      </c>
      <c r="G1998" s="107" t="str">
        <f>IFERROR(IF(Table25[[#This Row],[Cooperative Purchase
(Yes/No)]]="Yes","Yes",IF(VLOOKUP(Table25[[#This Row],[Contract No.]],Table3[#All],1,FALSE)=Table25[[#This Row],[Contract No.]],"Yes","No")),"No")</f>
        <v>Yes</v>
      </c>
      <c r="H1998" s="51">
        <f>IFERROR(VLOOKUP(Table25[[#This Row],[Contract No.]],Table3[#All],4,FALSE),"")</f>
        <v>43892</v>
      </c>
      <c r="I1998" s="28">
        <f>IFERROR(IF(AND(MONTH(Table25[[#This Row],[Contract Start Date]])&gt;6,MONTH(Table25[[#This Row],[Contract Start Date]])&lt;=12),YEAR(Table25[[#This Row],[Contract Start Date]])+1,YEAR(Table25[[#This Row],[Contract Start Date]])),"")</f>
        <v>2020</v>
      </c>
      <c r="J1998" s="108">
        <f>Table25[[#This Row],[FY Formula start]]</f>
        <v>2020</v>
      </c>
      <c r="K1998" s="59" t="str">
        <f>"FY"&amp;" "&amp;Table25[[#This Row],[Year Start]]</f>
        <v>FY 2020</v>
      </c>
      <c r="L1998" s="109">
        <f>IFERROR(VLOOKUP(Table25[[#This Row],[Contract No.]],Table3[#All],5,FALSE),"")</f>
        <v>45504</v>
      </c>
      <c r="M1998" s="110">
        <f>IFERROR(IF(Table25[[#This Row],[Contract End Date]]="99/99/9999","No End",IF(AND(MONTH(Table25[[#This Row],[Contract End Date]])&gt;6,MONTH(Table25[[#This Row],[Contract End Date]])&lt;=12),YEAR(Table25[[#This Row],[Contract End Date]])+1,YEAR(Table25[[#This Row],[Contract End Date]]))),"")</f>
        <v>2025</v>
      </c>
      <c r="N1998" s="111">
        <f>Table25[[#This Row],[FY Formula end]]</f>
        <v>2025</v>
      </c>
      <c r="O1998" s="112" t="str">
        <f>IF(Table25[[#This Row],[Year End]]="No End","No End","FY"&amp;" "&amp;Table25[[#This Row],[Year End]])</f>
        <v>FY 2025</v>
      </c>
      <c r="P1998" s="27"/>
      <c r="Q1998" s="104" t="str">
        <f>_xlfn.IFNA(IF($B1998="","",VLOOKUP($B1998,'SWC Towers'!$A:$Q,$Q$2,FALSE)),"")</f>
        <v/>
      </c>
      <c r="R1998" s="106">
        <f>_xlfn.IFNA(IF($B1998="","",VLOOKUP($B1998,'SWC Towers'!$A:$Q,$R$2,FALSE)),"")</f>
        <v>0.1</v>
      </c>
      <c r="S1998" s="106" t="str">
        <f>_xlfn.IFNA(IF($B1998="","",VLOOKUP($B1998,'SWC Towers'!$A:$Q,$S$2,FALSE)),"")</f>
        <v/>
      </c>
      <c r="T1998" s="106">
        <f>_xlfn.IFNA(IF($B1998="","",VLOOKUP($B1998,'SWC Towers'!$A:$Q,$T$2,FALSE)),"")</f>
        <v>0.05</v>
      </c>
      <c r="U1998" s="104">
        <f>_xlfn.IFNA(IF($B1998="","",VLOOKUP($B1998,'SWC Towers'!$A:$Q,$U$2,FALSE)),"")</f>
        <v>0.65</v>
      </c>
      <c r="V1998" s="104" t="str">
        <f>_xlfn.IFNA(IF($B1998="","",VLOOKUP($B1998,'SWC Towers'!$A:$Q,$V$2,FALSE)),"")</f>
        <v/>
      </c>
      <c r="W1998" s="104">
        <f>_xlfn.IFNA(IF($B1998="","",VLOOKUP($B1998,'SWC Towers'!$A:$Q,$W$2,FALSE)),"")</f>
        <v>0.1</v>
      </c>
      <c r="X1998" s="104" t="str">
        <f>_xlfn.IFNA(IF($B1998="","",VLOOKUP($B1998,'SWC Towers'!$A:$Q,$X$2,FALSE)),"")</f>
        <v/>
      </c>
      <c r="Y1998" s="104" t="str">
        <f>_xlfn.IFNA(IF($B1998="","",VLOOKUP($B1998,'SWC Towers'!$A:$Q,$Y$2,FALSE)),"")</f>
        <v/>
      </c>
      <c r="Z1998" s="104">
        <f>_xlfn.IFNA(IF($B1998="","",VLOOKUP($B1998,'SWC Towers'!$A:$Q,$Z$2,FALSE)),"")</f>
        <v>0.1</v>
      </c>
      <c r="AA1998" s="104" t="str">
        <f>_xlfn.IFNA(IF($B1998="","",VLOOKUP($B1998,'SWC Towers'!$A:$Q,$AA$2,FALSE)),"")</f>
        <v/>
      </c>
      <c r="AB1998" s="106" t="str">
        <f>_xlfn.IFNA(IF($B1998="","",VLOOKUP($B1998,'SWC Towers'!$A:$Q,$AB$2,FALSE)),"")</f>
        <v/>
      </c>
      <c r="AC1998" s="20">
        <f>SUM(Table25[[#This Row],[IT Tower: Application]:[Other/Non-IT ]])</f>
        <v>1</v>
      </c>
      <c r="AD1998" s="67"/>
      <c r="AE1998" s="67"/>
      <c r="AF1998" s="67"/>
      <c r="AG1998" s="67"/>
      <c r="AH1998" s="67"/>
      <c r="AI1998" s="67"/>
      <c r="AJ1998" s="67"/>
      <c r="AK1998" s="67"/>
      <c r="AL1998" s="67"/>
      <c r="AM1998" s="67"/>
      <c r="AN1998" s="67"/>
      <c r="AO1998" s="67"/>
      <c r="AP1998" s="67"/>
      <c r="AQ1998" s="67"/>
      <c r="AR1998" s="67"/>
      <c r="AS1998" s="67"/>
      <c r="AT1998" s="67"/>
      <c r="AU1998" s="67"/>
      <c r="AV1998" s="67"/>
      <c r="AW1998" s="67"/>
      <c r="AX1998" s="67"/>
      <c r="AY1998" s="67"/>
      <c r="AZ1998" s="67"/>
      <c r="BA1998" s="67">
        <v>0</v>
      </c>
      <c r="BB1998" s="113">
        <v>25630</v>
      </c>
      <c r="BC1998" s="113">
        <v>370</v>
      </c>
      <c r="BD1998" s="113"/>
      <c r="BE1998" s="113"/>
      <c r="BF1998" s="113"/>
      <c r="BG1998" s="113"/>
      <c r="BH1998" s="113"/>
      <c r="BI1998" s="113"/>
      <c r="BJ1998" s="113"/>
      <c r="BK1998" s="113"/>
      <c r="BL1998" s="113"/>
      <c r="BM1998" s="113"/>
      <c r="BN1998" s="113"/>
      <c r="BO1998" s="113"/>
      <c r="BP1998" s="113"/>
      <c r="BQ1998" s="113"/>
      <c r="BR1998" s="113"/>
      <c r="BS1998" s="113"/>
      <c r="BT1998" s="113"/>
      <c r="BU1998" s="113"/>
      <c r="BV1998" s="113"/>
      <c r="BW1998" s="113"/>
      <c r="BX1998" s="113"/>
      <c r="BY1998" s="113"/>
      <c r="BZ1998" s="113"/>
      <c r="CA1998" s="67"/>
      <c r="CB1998" s="113"/>
      <c r="CC1998" s="69">
        <f>SUM(Table25[[#This Row],[Contract Amount FY00]:[Contract Amount FY50]])</f>
        <v>26000</v>
      </c>
      <c r="CD1998" s="114"/>
    </row>
    <row r="1999" spans="1:82" x14ac:dyDescent="0.25">
      <c r="A1999" s="122" t="s">
        <v>2092</v>
      </c>
      <c r="B1999" s="122" t="s">
        <v>3015</v>
      </c>
      <c r="C1999" s="122" t="s">
        <v>661</v>
      </c>
      <c r="E1999" s="26" t="str">
        <f>IFERROR(IF(VLOOKUP(Table25[[#This Row],[Contract No.]],Table3[#All],3,FALSE)="","No","Yes"),"")</f>
        <v>Yes</v>
      </c>
      <c r="F1999" s="107" t="str">
        <f>IFERROR(VLOOKUP(Table25[[#This Row],[Contract No.]],Table3[#All],3,FALSE),"")</f>
        <v>NASPO</v>
      </c>
      <c r="G1999" s="107" t="str">
        <f>IFERROR(IF(Table25[[#This Row],[Cooperative Purchase
(Yes/No)]]="Yes","Yes",IF(VLOOKUP(Table25[[#This Row],[Contract No.]],Table3[#All],1,FALSE)=Table25[[#This Row],[Contract No.]],"Yes","No")),"No")</f>
        <v>Yes</v>
      </c>
      <c r="H1999" s="51">
        <f>IFERROR(VLOOKUP(Table25[[#This Row],[Contract No.]],Table3[#All],4,FALSE),"")</f>
        <v>44805</v>
      </c>
      <c r="I1999" s="28">
        <f>IFERROR(IF(AND(MONTH(Table25[[#This Row],[Contract Start Date]])&gt;6,MONTH(Table25[[#This Row],[Contract Start Date]])&lt;=12),YEAR(Table25[[#This Row],[Contract Start Date]])+1,YEAR(Table25[[#This Row],[Contract Start Date]])),"")</f>
        <v>2023</v>
      </c>
      <c r="J1999" s="108">
        <f>Table25[[#This Row],[FY Formula start]]</f>
        <v>2023</v>
      </c>
      <c r="K1999" s="59" t="str">
        <f>"FY"&amp;" "&amp;Table25[[#This Row],[Year Start]]</f>
        <v>FY 2023</v>
      </c>
      <c r="L1999" s="109">
        <f>IFERROR(VLOOKUP(Table25[[#This Row],[Contract No.]],Table3[#All],5,FALSE),"")</f>
        <v>46521</v>
      </c>
      <c r="M1999" s="110">
        <f>IFERROR(IF(Table25[[#This Row],[Contract End Date]]="99/99/9999","No End",IF(AND(MONTH(Table25[[#This Row],[Contract End Date]])&gt;6,MONTH(Table25[[#This Row],[Contract End Date]])&lt;=12),YEAR(Table25[[#This Row],[Contract End Date]])+1,YEAR(Table25[[#This Row],[Contract End Date]]))),"")</f>
        <v>2027</v>
      </c>
      <c r="N1999" s="111">
        <f>Table25[[#This Row],[FY Formula end]]</f>
        <v>2027</v>
      </c>
      <c r="O1999" s="112" t="str">
        <f>IF(Table25[[#This Row],[Year End]]="No End","No End","FY"&amp;" "&amp;Table25[[#This Row],[Year End]])</f>
        <v>FY 2027</v>
      </c>
      <c r="P1999" s="27"/>
      <c r="Q1999" s="104" t="str">
        <f>_xlfn.IFNA(IF($B1999="","",VLOOKUP($B1999,'SWC Towers'!$A:$Q,$Q$2,FALSE)),"")</f>
        <v/>
      </c>
      <c r="R1999" s="106" t="str">
        <f>_xlfn.IFNA(IF($B1999="","",VLOOKUP($B1999,'SWC Towers'!$A:$Q,$R$2,FALSE)),"")</f>
        <v/>
      </c>
      <c r="S1999" s="106" t="str">
        <f>_xlfn.IFNA(IF($B1999="","",VLOOKUP($B1999,'SWC Towers'!$A:$Q,$S$2,FALSE)),"")</f>
        <v/>
      </c>
      <c r="T1999" s="106" t="str">
        <f>_xlfn.IFNA(IF($B1999="","",VLOOKUP($B1999,'SWC Towers'!$A:$Q,$T$2,FALSE)),"")</f>
        <v/>
      </c>
      <c r="U1999" s="104">
        <f>_xlfn.IFNA(IF($B1999="","",VLOOKUP($B1999,'SWC Towers'!$A:$Q,$U$2,FALSE)),"")</f>
        <v>0.4</v>
      </c>
      <c r="V1999" s="104" t="str">
        <f>_xlfn.IFNA(IF($B1999="","",VLOOKUP($B1999,'SWC Towers'!$A:$Q,$V$2,FALSE)),"")</f>
        <v/>
      </c>
      <c r="W1999" s="104" t="str">
        <f>_xlfn.IFNA(IF($B1999="","",VLOOKUP($B1999,'SWC Towers'!$A:$Q,$W$2,FALSE)),"")</f>
        <v/>
      </c>
      <c r="X1999" s="104" t="str">
        <f>_xlfn.IFNA(IF($B1999="","",VLOOKUP($B1999,'SWC Towers'!$A:$Q,$X$2,FALSE)),"")</f>
        <v/>
      </c>
      <c r="Y1999" s="104">
        <f>_xlfn.IFNA(IF($B1999="","",VLOOKUP($B1999,'SWC Towers'!$A:$Q,$Y$2,FALSE)),"")</f>
        <v>0.3</v>
      </c>
      <c r="Z1999" s="104">
        <f>_xlfn.IFNA(IF($B1999="","",VLOOKUP($B1999,'SWC Towers'!$A:$Q,$Z$2,FALSE)),"")</f>
        <v>0.3</v>
      </c>
      <c r="AA1999" s="104" t="str">
        <f>_xlfn.IFNA(IF($B1999="","",VLOOKUP($B1999,'SWC Towers'!$A:$Q,$AA$2,FALSE)),"")</f>
        <v/>
      </c>
      <c r="AB1999" s="106" t="str">
        <f>_xlfn.IFNA(IF($B1999="","",VLOOKUP($B1999,'SWC Towers'!$A:$Q,$AB$2,FALSE)),"")</f>
        <v/>
      </c>
      <c r="AC1999" s="20">
        <f>SUM(Table25[[#This Row],[IT Tower: Application]:[Other/Non-IT ]])</f>
        <v>1</v>
      </c>
      <c r="AD1999" s="67"/>
      <c r="AE1999" s="67"/>
      <c r="AF1999" s="67"/>
      <c r="AG1999" s="67"/>
      <c r="AH1999" s="67"/>
      <c r="AI1999" s="67"/>
      <c r="AJ1999" s="67"/>
      <c r="AK1999" s="67"/>
      <c r="AL1999" s="67"/>
      <c r="AM1999" s="67"/>
      <c r="AN1999" s="67"/>
      <c r="AO1999" s="67"/>
      <c r="AP1999" s="67"/>
      <c r="AQ1999" s="67"/>
      <c r="AR1999" s="67"/>
      <c r="AS1999" s="67"/>
      <c r="AT1999" s="67"/>
      <c r="AU1999" s="67"/>
      <c r="AV1999" s="67"/>
      <c r="AW1999" s="67"/>
      <c r="AX1999" s="67"/>
      <c r="AY1999" s="67"/>
      <c r="AZ1999" s="67"/>
      <c r="BA1999" s="67">
        <v>0</v>
      </c>
      <c r="BB1999" s="113">
        <v>448</v>
      </c>
      <c r="BC1999" s="113">
        <v>448</v>
      </c>
      <c r="BD1999" s="113"/>
      <c r="BE1999" s="113"/>
      <c r="BF1999" s="113"/>
      <c r="BG1999" s="113"/>
      <c r="BH1999" s="113"/>
      <c r="BI1999" s="113"/>
      <c r="BJ1999" s="113"/>
      <c r="BK1999" s="113"/>
      <c r="BL1999" s="113"/>
      <c r="BM1999" s="113"/>
      <c r="BN1999" s="113"/>
      <c r="BO1999" s="113"/>
      <c r="BP1999" s="113"/>
      <c r="BQ1999" s="113"/>
      <c r="BR1999" s="113"/>
      <c r="BS1999" s="113"/>
      <c r="BT1999" s="113"/>
      <c r="BU1999" s="113"/>
      <c r="BV1999" s="113"/>
      <c r="BW1999" s="113"/>
      <c r="BX1999" s="113"/>
      <c r="BY1999" s="113"/>
      <c r="BZ1999" s="113"/>
      <c r="CA1999" s="67"/>
      <c r="CB1999" s="113"/>
      <c r="CC1999" s="69">
        <f>SUM(Table25[[#This Row],[Contract Amount FY00]:[Contract Amount FY50]])</f>
        <v>896</v>
      </c>
      <c r="CD1999" s="114"/>
    </row>
    <row r="2000" spans="1:82" x14ac:dyDescent="0.25">
      <c r="A2000" s="122" t="s">
        <v>2092</v>
      </c>
      <c r="B2000" s="122" t="s">
        <v>3183</v>
      </c>
      <c r="C2000" s="122" t="s">
        <v>3193</v>
      </c>
      <c r="E2000" s="26" t="str">
        <f>IFERROR(IF(VLOOKUP(Table25[[#This Row],[Contract No.]],Table3[#All],3,FALSE)="","No","Yes"),"")</f>
        <v>Yes</v>
      </c>
      <c r="F2000" s="107" t="str">
        <f>IFERROR(VLOOKUP(Table25[[#This Row],[Contract No.]],Table3[#All],3,FALSE),"")</f>
        <v>NASPO</v>
      </c>
      <c r="G2000" s="107" t="str">
        <f>IFERROR(IF(Table25[[#This Row],[Cooperative Purchase
(Yes/No)]]="Yes","Yes",IF(VLOOKUP(Table25[[#This Row],[Contract No.]],Table3[#All],1,FALSE)=Table25[[#This Row],[Contract No.]],"Yes","No")),"No")</f>
        <v>Yes</v>
      </c>
      <c r="H2000" s="51">
        <f>IFERROR(VLOOKUP(Table25[[#This Row],[Contract No.]],Table3[#All],4,FALSE),"")</f>
        <v>45505</v>
      </c>
      <c r="I2000" s="28">
        <f>IFERROR(IF(AND(MONTH(Table25[[#This Row],[Contract Start Date]])&gt;6,MONTH(Table25[[#This Row],[Contract Start Date]])&lt;=12),YEAR(Table25[[#This Row],[Contract Start Date]])+1,YEAR(Table25[[#This Row],[Contract Start Date]])),"")</f>
        <v>2025</v>
      </c>
      <c r="J2000" s="108">
        <f>Table25[[#This Row],[FY Formula start]]</f>
        <v>2025</v>
      </c>
      <c r="K2000" s="59" t="str">
        <f>"FY"&amp;" "&amp;Table25[[#This Row],[Year Start]]</f>
        <v>FY 2025</v>
      </c>
      <c r="L2000" s="109">
        <f>IFERROR(VLOOKUP(Table25[[#This Row],[Contract No.]],Table3[#All],5,FALSE),"")</f>
        <v>47330</v>
      </c>
      <c r="M2000" s="110">
        <f>IFERROR(IF(Table25[[#This Row],[Contract End Date]]="99/99/9999","No End",IF(AND(MONTH(Table25[[#This Row],[Contract End Date]])&gt;6,MONTH(Table25[[#This Row],[Contract End Date]])&lt;=12),YEAR(Table25[[#This Row],[Contract End Date]])+1,YEAR(Table25[[#This Row],[Contract End Date]]))),"")</f>
        <v>2030</v>
      </c>
      <c r="N2000" s="111">
        <f>Table25[[#This Row],[FY Formula end]]</f>
        <v>2030</v>
      </c>
      <c r="O2000" s="112" t="str">
        <f>IF(Table25[[#This Row],[Year End]]="No End","No End","FY"&amp;" "&amp;Table25[[#This Row],[Year End]])</f>
        <v>FY 2030</v>
      </c>
      <c r="P2000" s="27"/>
      <c r="Q2000" s="104">
        <f>_xlfn.IFNA(IF($B2000="","",VLOOKUP($B2000,'SWC Towers'!$A:$Q,$Q$2,FALSE)),"")</f>
        <v>0.2</v>
      </c>
      <c r="R2000" s="106" t="str">
        <f>_xlfn.IFNA(IF($B2000="","",VLOOKUP($B2000,'SWC Towers'!$A:$Q,$R$2,FALSE)),"")</f>
        <v/>
      </c>
      <c r="S2000" s="106">
        <f>_xlfn.IFNA(IF($B2000="","",VLOOKUP($B2000,'SWC Towers'!$A:$Q,$S$2,FALSE)),"")</f>
        <v>0.2</v>
      </c>
      <c r="T2000" s="106" t="str">
        <f>_xlfn.IFNA(IF($B2000="","",VLOOKUP($B2000,'SWC Towers'!$A:$Q,$T$2,FALSE)),"")</f>
        <v/>
      </c>
      <c r="U2000" s="104">
        <f>_xlfn.IFNA(IF($B2000="","",VLOOKUP($B2000,'SWC Towers'!$A:$Q,$U$2,FALSE)),"")</f>
        <v>0.4</v>
      </c>
      <c r="V2000" s="104" t="str">
        <f>_xlfn.IFNA(IF($B2000="","",VLOOKUP($B2000,'SWC Towers'!$A:$Q,$V$2,FALSE)),"")</f>
        <v/>
      </c>
      <c r="W2000" s="104">
        <f>_xlfn.IFNA(IF($B2000="","",VLOOKUP($B2000,'SWC Towers'!$A:$Q,$W$2,FALSE)),"")</f>
        <v>0.2</v>
      </c>
      <c r="X2000" s="104" t="str">
        <f>_xlfn.IFNA(IF($B2000="","",VLOOKUP($B2000,'SWC Towers'!$A:$Q,$X$2,FALSE)),"")</f>
        <v/>
      </c>
      <c r="Y2000" s="104" t="str">
        <f>_xlfn.IFNA(IF($B2000="","",VLOOKUP($B2000,'SWC Towers'!$A:$Q,$Y$2,FALSE)),"")</f>
        <v/>
      </c>
      <c r="Z2000" s="104" t="str">
        <f>_xlfn.IFNA(IF($B2000="","",VLOOKUP($B2000,'SWC Towers'!$A:$Q,$Z$2,FALSE)),"")</f>
        <v/>
      </c>
      <c r="AA2000" s="104" t="str">
        <f>_xlfn.IFNA(IF($B2000="","",VLOOKUP($B2000,'SWC Towers'!$A:$Q,$AA$2,FALSE)),"")</f>
        <v/>
      </c>
      <c r="AB2000" s="106" t="str">
        <f>_xlfn.IFNA(IF($B2000="","",VLOOKUP($B2000,'SWC Towers'!$A:$Q,$AB$2,FALSE)),"")</f>
        <v/>
      </c>
      <c r="AC2000" s="20">
        <f>SUM(Table25[[#This Row],[IT Tower: Application]:[Other/Non-IT ]])</f>
        <v>1</v>
      </c>
      <c r="AD2000" s="67"/>
      <c r="AE2000" s="67"/>
      <c r="AF2000" s="67"/>
      <c r="AG2000" s="67"/>
      <c r="AH2000" s="67"/>
      <c r="AI2000" s="67"/>
      <c r="AJ2000" s="67"/>
      <c r="AK2000" s="67"/>
      <c r="AL2000" s="67"/>
      <c r="AM2000" s="67"/>
      <c r="AN2000" s="67"/>
      <c r="AO2000" s="67"/>
      <c r="AP2000" s="67"/>
      <c r="AQ2000" s="67"/>
      <c r="AR2000" s="67"/>
      <c r="AS2000" s="67"/>
      <c r="AT2000" s="67"/>
      <c r="AU2000" s="67"/>
      <c r="AV2000" s="67"/>
      <c r="AW2000" s="67"/>
      <c r="AX2000" s="67"/>
      <c r="AY2000" s="67"/>
      <c r="AZ2000" s="67"/>
      <c r="BA2000" s="67"/>
      <c r="BB2000" s="113">
        <v>0</v>
      </c>
      <c r="BC2000" s="113">
        <v>24169</v>
      </c>
      <c r="BD2000" s="113"/>
      <c r="BE2000" s="113"/>
      <c r="BF2000" s="113"/>
      <c r="BG2000" s="113"/>
      <c r="BH2000" s="113"/>
      <c r="BI2000" s="113"/>
      <c r="BJ2000" s="113"/>
      <c r="BK2000" s="113"/>
      <c r="BL2000" s="113"/>
      <c r="BM2000" s="113"/>
      <c r="BN2000" s="113"/>
      <c r="BO2000" s="113"/>
      <c r="BP2000" s="113"/>
      <c r="BQ2000" s="113"/>
      <c r="BR2000" s="113"/>
      <c r="BS2000" s="113"/>
      <c r="BT2000" s="113"/>
      <c r="BU2000" s="113"/>
      <c r="BV2000" s="113"/>
      <c r="BW2000" s="113"/>
      <c r="BX2000" s="113"/>
      <c r="BY2000" s="113"/>
      <c r="BZ2000" s="113"/>
      <c r="CA2000" s="67"/>
      <c r="CB2000" s="113"/>
      <c r="CC2000" s="69">
        <f>SUM(Table25[[#This Row],[Contract Amount FY00]:[Contract Amount FY50]])</f>
        <v>24169</v>
      </c>
      <c r="CD2000" s="114"/>
    </row>
    <row r="2001" spans="1:82" x14ac:dyDescent="0.25">
      <c r="A2001" s="122" t="s">
        <v>1962</v>
      </c>
      <c r="B2001" s="122" t="s">
        <v>705</v>
      </c>
      <c r="C2001" s="122" t="s">
        <v>384</v>
      </c>
      <c r="E2001" s="26" t="str">
        <f>IFERROR(IF(VLOOKUP(Table25[[#This Row],[Contract No.]],Table3[#All],3,FALSE)="","No","Yes"),"")</f>
        <v>Yes</v>
      </c>
      <c r="F2001" s="107" t="str">
        <f>IFERROR(VLOOKUP(Table25[[#This Row],[Contract No.]],Table3[#All],3,FALSE),"")</f>
        <v>NASPO</v>
      </c>
      <c r="G2001" s="107" t="str">
        <f>IFERROR(IF(Table25[[#This Row],[Cooperative Purchase
(Yes/No)]]="Yes","Yes",IF(VLOOKUP(Table25[[#This Row],[Contract No.]],Table3[#All],1,FALSE)=Table25[[#This Row],[Contract No.]],"Yes","No")),"No")</f>
        <v>Yes</v>
      </c>
      <c r="H2001" s="51">
        <f>IFERROR(VLOOKUP(Table25[[#This Row],[Contract No.]],Table3[#All],4,FALSE),"")</f>
        <v>43647</v>
      </c>
      <c r="I2001" s="28">
        <f>IFERROR(IF(AND(MONTH(Table25[[#This Row],[Contract Start Date]])&gt;6,MONTH(Table25[[#This Row],[Contract Start Date]])&lt;=12),YEAR(Table25[[#This Row],[Contract Start Date]])+1,YEAR(Table25[[#This Row],[Contract Start Date]])),"")</f>
        <v>2020</v>
      </c>
      <c r="J2001" s="108">
        <f>Table25[[#This Row],[FY Formula start]]</f>
        <v>2020</v>
      </c>
      <c r="K2001" s="59" t="str">
        <f>"FY"&amp;" "&amp;Table25[[#This Row],[Year Start]]</f>
        <v>FY 2020</v>
      </c>
      <c r="L2001" s="109">
        <f>IFERROR(VLOOKUP(Table25[[#This Row],[Contract No.]],Table3[#All],5,FALSE),"")</f>
        <v>47360</v>
      </c>
      <c r="M2001" s="110">
        <f>IFERROR(IF(Table25[[#This Row],[Contract End Date]]="99/99/9999","No End",IF(AND(MONTH(Table25[[#This Row],[Contract End Date]])&gt;6,MONTH(Table25[[#This Row],[Contract End Date]])&lt;=12),YEAR(Table25[[#This Row],[Contract End Date]])+1,YEAR(Table25[[#This Row],[Contract End Date]]))),"")</f>
        <v>2030</v>
      </c>
      <c r="N2001" s="111">
        <f>Table25[[#This Row],[FY Formula end]]</f>
        <v>2030</v>
      </c>
      <c r="O2001" s="112" t="str">
        <f>IF(Table25[[#This Row],[Year End]]="No End","No End","FY"&amp;" "&amp;Table25[[#This Row],[Year End]])</f>
        <v>FY 2030</v>
      </c>
      <c r="P2001" s="27"/>
      <c r="Q2001" s="104">
        <f>_xlfn.IFNA(IF($B2001="","",VLOOKUP($B2001,'SWC Towers'!$A:$Q,$Q$2,FALSE)),"")</f>
        <v>0.2</v>
      </c>
      <c r="R2001" s="106" t="str">
        <f>_xlfn.IFNA(IF($B2001="","",VLOOKUP($B2001,'SWC Towers'!$A:$Q,$R$2,FALSE)),"")</f>
        <v/>
      </c>
      <c r="S2001" s="106" t="str">
        <f>_xlfn.IFNA(IF($B2001="","",VLOOKUP($B2001,'SWC Towers'!$A:$Q,$S$2,FALSE)),"")</f>
        <v/>
      </c>
      <c r="T2001" s="106" t="str">
        <f>_xlfn.IFNA(IF($B2001="","",VLOOKUP($B2001,'SWC Towers'!$A:$Q,$T$2,FALSE)),"")</f>
        <v/>
      </c>
      <c r="U2001" s="104">
        <f>_xlfn.IFNA(IF($B2001="","",VLOOKUP($B2001,'SWC Towers'!$A:$Q,$U$2,FALSE)),"")</f>
        <v>0.4</v>
      </c>
      <c r="V2001" s="104" t="str">
        <f>_xlfn.IFNA(IF($B2001="","",VLOOKUP($B2001,'SWC Towers'!$A:$Q,$V$2,FALSE)),"")</f>
        <v/>
      </c>
      <c r="W2001" s="104">
        <f>_xlfn.IFNA(IF($B2001="","",VLOOKUP($B2001,'SWC Towers'!$A:$Q,$W$2,FALSE)),"")</f>
        <v>0.4</v>
      </c>
      <c r="X2001" s="104" t="str">
        <f>_xlfn.IFNA(IF($B2001="","",VLOOKUP($B2001,'SWC Towers'!$A:$Q,$X$2,FALSE)),"")</f>
        <v/>
      </c>
      <c r="Y2001" s="104" t="str">
        <f>_xlfn.IFNA(IF($B2001="","",VLOOKUP($B2001,'SWC Towers'!$A:$Q,$Y$2,FALSE)),"")</f>
        <v/>
      </c>
      <c r="Z2001" s="104" t="str">
        <f>_xlfn.IFNA(IF($B2001="","",VLOOKUP($B2001,'SWC Towers'!$A:$Q,$Z$2,FALSE)),"")</f>
        <v/>
      </c>
      <c r="AA2001" s="104" t="str">
        <f>_xlfn.IFNA(IF($B2001="","",VLOOKUP($B2001,'SWC Towers'!$A:$Q,$AA$2,FALSE)),"")</f>
        <v/>
      </c>
      <c r="AB2001" s="106" t="str">
        <f>_xlfn.IFNA(IF($B2001="","",VLOOKUP($B2001,'SWC Towers'!$A:$Q,$AB$2,FALSE)),"")</f>
        <v/>
      </c>
      <c r="AC2001" s="20">
        <f>SUM(Table25[[#This Row],[IT Tower: Application]:[Other/Non-IT ]])</f>
        <v>1</v>
      </c>
      <c r="AD2001" s="67"/>
      <c r="AE2001" s="67"/>
      <c r="AF2001" s="67"/>
      <c r="AG2001" s="67"/>
      <c r="AH2001" s="67"/>
      <c r="AI2001" s="67"/>
      <c r="AJ2001" s="67"/>
      <c r="AK2001" s="67"/>
      <c r="AL2001" s="67"/>
      <c r="AM2001" s="67"/>
      <c r="AN2001" s="67"/>
      <c r="AO2001" s="67"/>
      <c r="AP2001" s="67"/>
      <c r="AQ2001" s="67"/>
      <c r="AR2001" s="67"/>
      <c r="AS2001" s="67"/>
      <c r="AT2001" s="67"/>
      <c r="AU2001" s="67"/>
      <c r="AV2001" s="67"/>
      <c r="AW2001" s="67"/>
      <c r="AX2001" s="67">
        <v>0</v>
      </c>
      <c r="AY2001" s="67">
        <v>5082</v>
      </c>
      <c r="AZ2001" s="67">
        <v>3983</v>
      </c>
      <c r="BA2001" s="67">
        <v>1005</v>
      </c>
      <c r="BB2001" s="113">
        <v>1172</v>
      </c>
      <c r="BC2001" s="113">
        <v>809</v>
      </c>
      <c r="BD2001" s="113"/>
      <c r="BE2001" s="113"/>
      <c r="BF2001" s="113"/>
      <c r="BG2001" s="113"/>
      <c r="BH2001" s="113"/>
      <c r="BI2001" s="113"/>
      <c r="BJ2001" s="113"/>
      <c r="BK2001" s="113"/>
      <c r="BL2001" s="113"/>
      <c r="BM2001" s="113"/>
      <c r="BN2001" s="113"/>
      <c r="BO2001" s="113"/>
      <c r="BP2001" s="113"/>
      <c r="BQ2001" s="113"/>
      <c r="BR2001" s="113"/>
      <c r="BS2001" s="113"/>
      <c r="BT2001" s="113"/>
      <c r="BU2001" s="113"/>
      <c r="BV2001" s="113"/>
      <c r="BW2001" s="113"/>
      <c r="BX2001" s="113"/>
      <c r="BY2001" s="113"/>
      <c r="BZ2001" s="113"/>
      <c r="CA2001" s="67"/>
      <c r="CB2001" s="113"/>
      <c r="CC2001" s="69">
        <f>SUM(Table25[[#This Row],[Contract Amount FY00]:[Contract Amount FY50]])</f>
        <v>12051</v>
      </c>
      <c r="CD2001" s="114"/>
    </row>
    <row r="2002" spans="1:82" x14ac:dyDescent="0.25">
      <c r="A2002" s="122" t="s">
        <v>1962</v>
      </c>
      <c r="B2002" s="122" t="s">
        <v>705</v>
      </c>
      <c r="C2002" s="122" t="s">
        <v>559</v>
      </c>
      <c r="E2002" s="26" t="str">
        <f>IFERROR(IF(VLOOKUP(Table25[[#This Row],[Contract No.]],Table3[#All],3,FALSE)="","No","Yes"),"")</f>
        <v>Yes</v>
      </c>
      <c r="F2002" s="107" t="str">
        <f>IFERROR(VLOOKUP(Table25[[#This Row],[Contract No.]],Table3[#All],3,FALSE),"")</f>
        <v>NASPO</v>
      </c>
      <c r="G2002" s="107" t="str">
        <f>IFERROR(IF(Table25[[#This Row],[Cooperative Purchase
(Yes/No)]]="Yes","Yes",IF(VLOOKUP(Table25[[#This Row],[Contract No.]],Table3[#All],1,FALSE)=Table25[[#This Row],[Contract No.]],"Yes","No")),"No")</f>
        <v>Yes</v>
      </c>
      <c r="H2002" s="51">
        <f>IFERROR(VLOOKUP(Table25[[#This Row],[Contract No.]],Table3[#All],4,FALSE),"")</f>
        <v>43647</v>
      </c>
      <c r="I2002" s="28">
        <f>IFERROR(IF(AND(MONTH(Table25[[#This Row],[Contract Start Date]])&gt;6,MONTH(Table25[[#This Row],[Contract Start Date]])&lt;=12),YEAR(Table25[[#This Row],[Contract Start Date]])+1,YEAR(Table25[[#This Row],[Contract Start Date]])),"")</f>
        <v>2020</v>
      </c>
      <c r="J2002" s="108">
        <f>Table25[[#This Row],[FY Formula start]]</f>
        <v>2020</v>
      </c>
      <c r="K2002" s="59" t="str">
        <f>"FY"&amp;" "&amp;Table25[[#This Row],[Year Start]]</f>
        <v>FY 2020</v>
      </c>
      <c r="L2002" s="109">
        <f>IFERROR(VLOOKUP(Table25[[#This Row],[Contract No.]],Table3[#All],5,FALSE),"")</f>
        <v>47360</v>
      </c>
      <c r="M2002" s="110">
        <f>IFERROR(IF(Table25[[#This Row],[Contract End Date]]="99/99/9999","No End",IF(AND(MONTH(Table25[[#This Row],[Contract End Date]])&gt;6,MONTH(Table25[[#This Row],[Contract End Date]])&lt;=12),YEAR(Table25[[#This Row],[Contract End Date]])+1,YEAR(Table25[[#This Row],[Contract End Date]]))),"")</f>
        <v>2030</v>
      </c>
      <c r="N2002" s="111">
        <f>Table25[[#This Row],[FY Formula end]]</f>
        <v>2030</v>
      </c>
      <c r="O2002" s="112" t="str">
        <f>IF(Table25[[#This Row],[Year End]]="No End","No End","FY"&amp;" "&amp;Table25[[#This Row],[Year End]])</f>
        <v>FY 2030</v>
      </c>
      <c r="P2002" s="27"/>
      <c r="Q2002" s="104">
        <f>_xlfn.IFNA(IF($B2002="","",VLOOKUP($B2002,'SWC Towers'!$A:$Q,$Q$2,FALSE)),"")</f>
        <v>0.2</v>
      </c>
      <c r="R2002" s="106" t="str">
        <f>_xlfn.IFNA(IF($B2002="","",VLOOKUP($B2002,'SWC Towers'!$A:$Q,$R$2,FALSE)),"")</f>
        <v/>
      </c>
      <c r="S2002" s="106" t="str">
        <f>_xlfn.IFNA(IF($B2002="","",VLOOKUP($B2002,'SWC Towers'!$A:$Q,$S$2,FALSE)),"")</f>
        <v/>
      </c>
      <c r="T2002" s="106" t="str">
        <f>_xlfn.IFNA(IF($B2002="","",VLOOKUP($B2002,'SWC Towers'!$A:$Q,$T$2,FALSE)),"")</f>
        <v/>
      </c>
      <c r="U2002" s="104">
        <f>_xlfn.IFNA(IF($B2002="","",VLOOKUP($B2002,'SWC Towers'!$A:$Q,$U$2,FALSE)),"")</f>
        <v>0.4</v>
      </c>
      <c r="V2002" s="104" t="str">
        <f>_xlfn.IFNA(IF($B2002="","",VLOOKUP($B2002,'SWC Towers'!$A:$Q,$V$2,FALSE)),"")</f>
        <v/>
      </c>
      <c r="W2002" s="104">
        <f>_xlfn.IFNA(IF($B2002="","",VLOOKUP($B2002,'SWC Towers'!$A:$Q,$W$2,FALSE)),"")</f>
        <v>0.4</v>
      </c>
      <c r="X2002" s="104" t="str">
        <f>_xlfn.IFNA(IF($B2002="","",VLOOKUP($B2002,'SWC Towers'!$A:$Q,$X$2,FALSE)),"")</f>
        <v/>
      </c>
      <c r="Y2002" s="104" t="str">
        <f>_xlfn.IFNA(IF($B2002="","",VLOOKUP($B2002,'SWC Towers'!$A:$Q,$Y$2,FALSE)),"")</f>
        <v/>
      </c>
      <c r="Z2002" s="104" t="str">
        <f>_xlfn.IFNA(IF($B2002="","",VLOOKUP($B2002,'SWC Towers'!$A:$Q,$Z$2,FALSE)),"")</f>
        <v/>
      </c>
      <c r="AA2002" s="104" t="str">
        <f>_xlfn.IFNA(IF($B2002="","",VLOOKUP($B2002,'SWC Towers'!$A:$Q,$AA$2,FALSE)),"")</f>
        <v/>
      </c>
      <c r="AB2002" s="106" t="str">
        <f>_xlfn.IFNA(IF($B2002="","",VLOOKUP($B2002,'SWC Towers'!$A:$Q,$AB$2,FALSE)),"")</f>
        <v/>
      </c>
      <c r="AC2002" s="20">
        <f>SUM(Table25[[#This Row],[IT Tower: Application]:[Other/Non-IT ]])</f>
        <v>1</v>
      </c>
      <c r="AD2002" s="67"/>
      <c r="AE2002" s="67"/>
      <c r="AF2002" s="67"/>
      <c r="AG2002" s="67"/>
      <c r="AH2002" s="67"/>
      <c r="AI2002" s="67"/>
      <c r="AJ2002" s="67"/>
      <c r="AK2002" s="67"/>
      <c r="AL2002" s="67"/>
      <c r="AM2002" s="67"/>
      <c r="AN2002" s="67"/>
      <c r="AO2002" s="67"/>
      <c r="AP2002" s="67"/>
      <c r="AQ2002" s="67"/>
      <c r="AR2002" s="67"/>
      <c r="AS2002" s="67"/>
      <c r="AT2002" s="67"/>
      <c r="AU2002" s="67"/>
      <c r="AV2002" s="67"/>
      <c r="AW2002" s="67"/>
      <c r="AX2002" s="67"/>
      <c r="AY2002" s="67"/>
      <c r="AZ2002" s="67"/>
      <c r="BA2002" s="67">
        <v>0</v>
      </c>
      <c r="BB2002" s="113">
        <v>648</v>
      </c>
      <c r="BC2002" s="113">
        <v>1647</v>
      </c>
      <c r="BD2002" s="113"/>
      <c r="BE2002" s="113"/>
      <c r="BF2002" s="113"/>
      <c r="BG2002" s="113"/>
      <c r="BH2002" s="113"/>
      <c r="BI2002" s="113"/>
      <c r="BJ2002" s="113"/>
      <c r="BK2002" s="113"/>
      <c r="BL2002" s="113"/>
      <c r="BM2002" s="113"/>
      <c r="BN2002" s="113"/>
      <c r="BO2002" s="113"/>
      <c r="BP2002" s="113"/>
      <c r="BQ2002" s="113"/>
      <c r="BR2002" s="113"/>
      <c r="BS2002" s="113"/>
      <c r="BT2002" s="113"/>
      <c r="BU2002" s="113"/>
      <c r="BV2002" s="113"/>
      <c r="BW2002" s="113"/>
      <c r="BX2002" s="113"/>
      <c r="BY2002" s="113"/>
      <c r="BZ2002" s="113"/>
      <c r="CA2002" s="67"/>
      <c r="CB2002" s="113"/>
      <c r="CC2002" s="69">
        <f>SUM(Table25[[#This Row],[Contract Amount FY00]:[Contract Amount FY50]])</f>
        <v>2295</v>
      </c>
      <c r="CD2002" s="114"/>
    </row>
    <row r="2003" spans="1:82" x14ac:dyDescent="0.25">
      <c r="A2003" s="122" t="s">
        <v>1962</v>
      </c>
      <c r="B2003" s="122" t="s">
        <v>705</v>
      </c>
      <c r="C2003" s="122" t="s">
        <v>1777</v>
      </c>
      <c r="E2003" s="26" t="str">
        <f>IFERROR(IF(VLOOKUP(Table25[[#This Row],[Contract No.]],Table3[#All],3,FALSE)="","No","Yes"),"")</f>
        <v>Yes</v>
      </c>
      <c r="F2003" s="107" t="str">
        <f>IFERROR(VLOOKUP(Table25[[#This Row],[Contract No.]],Table3[#All],3,FALSE),"")</f>
        <v>NASPO</v>
      </c>
      <c r="G2003" s="107" t="str">
        <f>IFERROR(IF(Table25[[#This Row],[Cooperative Purchase
(Yes/No)]]="Yes","Yes",IF(VLOOKUP(Table25[[#This Row],[Contract No.]],Table3[#All],1,FALSE)=Table25[[#This Row],[Contract No.]],"Yes","No")),"No")</f>
        <v>Yes</v>
      </c>
      <c r="H2003" s="51">
        <f>IFERROR(VLOOKUP(Table25[[#This Row],[Contract No.]],Table3[#All],4,FALSE),"")</f>
        <v>43647</v>
      </c>
      <c r="I2003" s="28">
        <f>IFERROR(IF(AND(MONTH(Table25[[#This Row],[Contract Start Date]])&gt;6,MONTH(Table25[[#This Row],[Contract Start Date]])&lt;=12),YEAR(Table25[[#This Row],[Contract Start Date]])+1,YEAR(Table25[[#This Row],[Contract Start Date]])),"")</f>
        <v>2020</v>
      </c>
      <c r="J2003" s="108">
        <f>Table25[[#This Row],[FY Formula start]]</f>
        <v>2020</v>
      </c>
      <c r="K2003" s="59" t="str">
        <f>"FY"&amp;" "&amp;Table25[[#This Row],[Year Start]]</f>
        <v>FY 2020</v>
      </c>
      <c r="L2003" s="109">
        <f>IFERROR(VLOOKUP(Table25[[#This Row],[Contract No.]],Table3[#All],5,FALSE),"")</f>
        <v>47360</v>
      </c>
      <c r="M2003" s="110">
        <f>IFERROR(IF(Table25[[#This Row],[Contract End Date]]="99/99/9999","No End",IF(AND(MONTH(Table25[[#This Row],[Contract End Date]])&gt;6,MONTH(Table25[[#This Row],[Contract End Date]])&lt;=12),YEAR(Table25[[#This Row],[Contract End Date]])+1,YEAR(Table25[[#This Row],[Contract End Date]]))),"")</f>
        <v>2030</v>
      </c>
      <c r="N2003" s="111">
        <f>Table25[[#This Row],[FY Formula end]]</f>
        <v>2030</v>
      </c>
      <c r="O2003" s="112" t="str">
        <f>IF(Table25[[#This Row],[Year End]]="No End","No End","FY"&amp;" "&amp;Table25[[#This Row],[Year End]])</f>
        <v>FY 2030</v>
      </c>
      <c r="P2003" s="27"/>
      <c r="Q2003" s="104">
        <f>_xlfn.IFNA(IF($B2003="","",VLOOKUP($B2003,'SWC Towers'!$A:$Q,$Q$2,FALSE)),"")</f>
        <v>0.2</v>
      </c>
      <c r="R2003" s="106" t="str">
        <f>_xlfn.IFNA(IF($B2003="","",VLOOKUP($B2003,'SWC Towers'!$A:$Q,$R$2,FALSE)),"")</f>
        <v/>
      </c>
      <c r="S2003" s="106" t="str">
        <f>_xlfn.IFNA(IF($B2003="","",VLOOKUP($B2003,'SWC Towers'!$A:$Q,$S$2,FALSE)),"")</f>
        <v/>
      </c>
      <c r="T2003" s="106" t="str">
        <f>_xlfn.IFNA(IF($B2003="","",VLOOKUP($B2003,'SWC Towers'!$A:$Q,$T$2,FALSE)),"")</f>
        <v/>
      </c>
      <c r="U2003" s="104">
        <f>_xlfn.IFNA(IF($B2003="","",VLOOKUP($B2003,'SWC Towers'!$A:$Q,$U$2,FALSE)),"")</f>
        <v>0.4</v>
      </c>
      <c r="V2003" s="104" t="str">
        <f>_xlfn.IFNA(IF($B2003="","",VLOOKUP($B2003,'SWC Towers'!$A:$Q,$V$2,FALSE)),"")</f>
        <v/>
      </c>
      <c r="W2003" s="104">
        <f>_xlfn.IFNA(IF($B2003="","",VLOOKUP($B2003,'SWC Towers'!$A:$Q,$W$2,FALSE)),"")</f>
        <v>0.4</v>
      </c>
      <c r="X2003" s="104" t="str">
        <f>_xlfn.IFNA(IF($B2003="","",VLOOKUP($B2003,'SWC Towers'!$A:$Q,$X$2,FALSE)),"")</f>
        <v/>
      </c>
      <c r="Y2003" s="104" t="str">
        <f>_xlfn.IFNA(IF($B2003="","",VLOOKUP($B2003,'SWC Towers'!$A:$Q,$Y$2,FALSE)),"")</f>
        <v/>
      </c>
      <c r="Z2003" s="104" t="str">
        <f>_xlfn.IFNA(IF($B2003="","",VLOOKUP($B2003,'SWC Towers'!$A:$Q,$Z$2,FALSE)),"")</f>
        <v/>
      </c>
      <c r="AA2003" s="104" t="str">
        <f>_xlfn.IFNA(IF($B2003="","",VLOOKUP($B2003,'SWC Towers'!$A:$Q,$AA$2,FALSE)),"")</f>
        <v/>
      </c>
      <c r="AB2003" s="106" t="str">
        <f>_xlfn.IFNA(IF($B2003="","",VLOOKUP($B2003,'SWC Towers'!$A:$Q,$AB$2,FALSE)),"")</f>
        <v/>
      </c>
      <c r="AC2003" s="20">
        <f>SUM(Table25[[#This Row],[IT Tower: Application]:[Other/Non-IT ]])</f>
        <v>1</v>
      </c>
      <c r="AD2003" s="67"/>
      <c r="AE2003" s="67"/>
      <c r="AF2003" s="67"/>
      <c r="AG2003" s="67"/>
      <c r="AH2003" s="67"/>
      <c r="AI2003" s="67"/>
      <c r="AJ2003" s="67"/>
      <c r="AK2003" s="67"/>
      <c r="AL2003" s="67"/>
      <c r="AM2003" s="67"/>
      <c r="AN2003" s="67"/>
      <c r="AO2003" s="67"/>
      <c r="AP2003" s="67"/>
      <c r="AQ2003" s="67"/>
      <c r="AR2003" s="67"/>
      <c r="AS2003" s="67"/>
      <c r="AT2003" s="67"/>
      <c r="AU2003" s="67"/>
      <c r="AV2003" s="67"/>
      <c r="AW2003" s="67"/>
      <c r="AX2003" s="67">
        <v>0</v>
      </c>
      <c r="AY2003" s="67">
        <v>4107</v>
      </c>
      <c r="AZ2003" s="67">
        <v>2500</v>
      </c>
      <c r="BA2003" s="67">
        <v>1566</v>
      </c>
      <c r="BB2003" s="113">
        <v>250</v>
      </c>
      <c r="BC2003" s="113"/>
      <c r="BD2003" s="113"/>
      <c r="BE2003" s="113"/>
      <c r="BF2003" s="113"/>
      <c r="BG2003" s="113"/>
      <c r="BH2003" s="113"/>
      <c r="BI2003" s="113"/>
      <c r="BJ2003" s="113"/>
      <c r="BK2003" s="113"/>
      <c r="BL2003" s="113"/>
      <c r="BM2003" s="113"/>
      <c r="BN2003" s="113"/>
      <c r="BO2003" s="113"/>
      <c r="BP2003" s="113"/>
      <c r="BQ2003" s="113"/>
      <c r="BR2003" s="113"/>
      <c r="BS2003" s="113"/>
      <c r="BT2003" s="113"/>
      <c r="BU2003" s="113"/>
      <c r="BV2003" s="113"/>
      <c r="BW2003" s="113"/>
      <c r="BX2003" s="113"/>
      <c r="BY2003" s="113"/>
      <c r="BZ2003" s="113"/>
      <c r="CA2003" s="67"/>
      <c r="CB2003" s="113"/>
      <c r="CC2003" s="69">
        <f>SUM(Table25[[#This Row],[Contract Amount FY00]:[Contract Amount FY50]])</f>
        <v>8423</v>
      </c>
      <c r="CD2003" s="114"/>
    </row>
    <row r="2004" spans="1:82" x14ac:dyDescent="0.25">
      <c r="A2004" s="122" t="s">
        <v>1962</v>
      </c>
      <c r="B2004" s="122" t="s">
        <v>286</v>
      </c>
      <c r="C2004" s="122" t="s">
        <v>1268</v>
      </c>
      <c r="E2004" s="26" t="str">
        <f>IFERROR(IF(VLOOKUP(Table25[[#This Row],[Contract No.]],Table3[#All],3,FALSE)="","No","Yes"),"")</f>
        <v>No</v>
      </c>
      <c r="F2004" s="107" t="str">
        <f>IFERROR(VLOOKUP(Table25[[#This Row],[Contract No.]],Table3[#All],3,FALSE),"")</f>
        <v/>
      </c>
      <c r="G2004" s="107" t="str">
        <f>IFERROR(IF(Table25[[#This Row],[Cooperative Purchase
(Yes/No)]]="Yes","Yes",IF(VLOOKUP(Table25[[#This Row],[Contract No.]],Table3[#All],1,FALSE)=Table25[[#This Row],[Contract No.]],"Yes","No")),"No")</f>
        <v>Yes</v>
      </c>
      <c r="H2004" s="51">
        <f>IFERROR(VLOOKUP(Table25[[#This Row],[Contract No.]],Table3[#All],4,FALSE),"")</f>
        <v>42401</v>
      </c>
      <c r="I2004" s="28">
        <f>IFERROR(IF(AND(MONTH(Table25[[#This Row],[Contract Start Date]])&gt;6,MONTH(Table25[[#This Row],[Contract Start Date]])&lt;=12),YEAR(Table25[[#This Row],[Contract Start Date]])+1,YEAR(Table25[[#This Row],[Contract Start Date]])),"")</f>
        <v>2016</v>
      </c>
      <c r="J2004" s="108">
        <f>Table25[[#This Row],[FY Formula start]]</f>
        <v>2016</v>
      </c>
      <c r="K2004" s="59" t="str">
        <f>"FY"&amp;" "&amp;Table25[[#This Row],[Year Start]]</f>
        <v>FY 2016</v>
      </c>
      <c r="L2004" s="109">
        <f>IFERROR(VLOOKUP(Table25[[#This Row],[Contract No.]],Table3[#All],5,FALSE),"")</f>
        <v>72717</v>
      </c>
      <c r="M2004" s="110">
        <f>IFERROR(IF(Table25[[#This Row],[Contract End Date]]="99/99/9999","No End",IF(AND(MONTH(Table25[[#This Row],[Contract End Date]])&gt;6,MONTH(Table25[[#This Row],[Contract End Date]])&lt;=12),YEAR(Table25[[#This Row],[Contract End Date]])+1,YEAR(Table25[[#This Row],[Contract End Date]]))),"")</f>
        <v>2099</v>
      </c>
      <c r="N2004" s="111">
        <f>Table25[[#This Row],[FY Formula end]]</f>
        <v>2099</v>
      </c>
      <c r="O2004" s="112" t="str">
        <f>IF(Table25[[#This Row],[Year End]]="No End","No End","FY"&amp;" "&amp;Table25[[#This Row],[Year End]])</f>
        <v>FY 2099</v>
      </c>
      <c r="P2004" s="27"/>
      <c r="Q2004" s="104">
        <f>_xlfn.IFNA(IF($B2004="","",VLOOKUP($B2004,'SWC Towers'!$A:$Q,$Q$2,FALSE)),"")</f>
        <v>0.5</v>
      </c>
      <c r="R2004" s="106" t="str">
        <f>_xlfn.IFNA(IF($B2004="","",VLOOKUP($B2004,'SWC Towers'!$A:$Q,$R$2,FALSE)),"")</f>
        <v/>
      </c>
      <c r="S2004" s="106" t="str">
        <f>_xlfn.IFNA(IF($B2004="","",VLOOKUP($B2004,'SWC Towers'!$A:$Q,$S$2,FALSE)),"")</f>
        <v/>
      </c>
      <c r="T2004" s="106">
        <f>_xlfn.IFNA(IF($B2004="","",VLOOKUP($B2004,'SWC Towers'!$A:$Q,$T$2,FALSE)),"")</f>
        <v>0.5</v>
      </c>
      <c r="U2004" s="104" t="str">
        <f>_xlfn.IFNA(IF($B2004="","",VLOOKUP($B2004,'SWC Towers'!$A:$Q,$U$2,FALSE)),"")</f>
        <v/>
      </c>
      <c r="V2004" s="104" t="str">
        <f>_xlfn.IFNA(IF($B2004="","",VLOOKUP($B2004,'SWC Towers'!$A:$Q,$V$2,FALSE)),"")</f>
        <v/>
      </c>
      <c r="W2004" s="104" t="str">
        <f>_xlfn.IFNA(IF($B2004="","",VLOOKUP($B2004,'SWC Towers'!$A:$Q,$W$2,FALSE)),"")</f>
        <v/>
      </c>
      <c r="X2004" s="104" t="str">
        <f>_xlfn.IFNA(IF($B2004="","",VLOOKUP($B2004,'SWC Towers'!$A:$Q,$X$2,FALSE)),"")</f>
        <v/>
      </c>
      <c r="Y2004" s="104" t="str">
        <f>_xlfn.IFNA(IF($B2004="","",VLOOKUP($B2004,'SWC Towers'!$A:$Q,$Y$2,FALSE)),"")</f>
        <v/>
      </c>
      <c r="Z2004" s="104" t="str">
        <f>_xlfn.IFNA(IF($B2004="","",VLOOKUP($B2004,'SWC Towers'!$A:$Q,$Z$2,FALSE)),"")</f>
        <v/>
      </c>
      <c r="AA2004" s="104" t="str">
        <f>_xlfn.IFNA(IF($B2004="","",VLOOKUP($B2004,'SWC Towers'!$A:$Q,$AA$2,FALSE)),"")</f>
        <v/>
      </c>
      <c r="AB2004" s="106" t="str">
        <f>_xlfn.IFNA(IF($B2004="","",VLOOKUP($B2004,'SWC Towers'!$A:$Q,$AB$2,FALSE)),"")</f>
        <v/>
      </c>
      <c r="AC2004" s="20">
        <f>SUM(Table25[[#This Row],[IT Tower: Application]:[Other/Non-IT ]])</f>
        <v>1</v>
      </c>
      <c r="AD2004" s="67"/>
      <c r="AE2004" s="67"/>
      <c r="AF2004" s="67"/>
      <c r="AG2004" s="67"/>
      <c r="AH2004" s="67"/>
      <c r="AI2004" s="67"/>
      <c r="AJ2004" s="67"/>
      <c r="AK2004" s="67"/>
      <c r="AL2004" s="67"/>
      <c r="AM2004" s="67"/>
      <c r="AN2004" s="67"/>
      <c r="AO2004" s="67"/>
      <c r="AP2004" s="67"/>
      <c r="AQ2004" s="67"/>
      <c r="AR2004" s="67"/>
      <c r="AS2004" s="67"/>
      <c r="AT2004" s="67"/>
      <c r="AU2004" s="67"/>
      <c r="AV2004" s="67"/>
      <c r="AW2004" s="67"/>
      <c r="AX2004" s="67"/>
      <c r="AY2004" s="67"/>
      <c r="AZ2004" s="67"/>
      <c r="BA2004" s="67"/>
      <c r="BB2004" s="113"/>
      <c r="BC2004" s="113">
        <v>38850</v>
      </c>
      <c r="BD2004" s="113"/>
      <c r="BE2004" s="113"/>
      <c r="BF2004" s="113"/>
      <c r="BG2004" s="113"/>
      <c r="BH2004" s="113"/>
      <c r="BI2004" s="113"/>
      <c r="BJ2004" s="113"/>
      <c r="BK2004" s="113"/>
      <c r="BL2004" s="113"/>
      <c r="BM2004" s="113"/>
      <c r="BN2004" s="113"/>
      <c r="BO2004" s="113"/>
      <c r="BP2004" s="113"/>
      <c r="BQ2004" s="113"/>
      <c r="BR2004" s="113"/>
      <c r="BS2004" s="113"/>
      <c r="BT2004" s="113"/>
      <c r="BU2004" s="113"/>
      <c r="BV2004" s="113"/>
      <c r="BW2004" s="113"/>
      <c r="BX2004" s="113"/>
      <c r="BY2004" s="113"/>
      <c r="BZ2004" s="113"/>
      <c r="CA2004" s="67"/>
      <c r="CB2004" s="113"/>
      <c r="CC2004" s="69">
        <f>SUM(Table25[[#This Row],[Contract Amount FY00]:[Contract Amount FY50]])</f>
        <v>38850</v>
      </c>
      <c r="CD2004" s="114"/>
    </row>
    <row r="2005" spans="1:82" x14ac:dyDescent="0.25">
      <c r="A2005" s="122" t="s">
        <v>1962</v>
      </c>
      <c r="B2005" s="122" t="s">
        <v>3015</v>
      </c>
      <c r="C2005" s="122" t="s">
        <v>661</v>
      </c>
      <c r="E2005" s="26" t="str">
        <f>IFERROR(IF(VLOOKUP(Table25[[#This Row],[Contract No.]],Table3[#All],3,FALSE)="","No","Yes"),"")</f>
        <v>Yes</v>
      </c>
      <c r="F2005" s="107" t="str">
        <f>IFERROR(VLOOKUP(Table25[[#This Row],[Contract No.]],Table3[#All],3,FALSE),"")</f>
        <v>NASPO</v>
      </c>
      <c r="G2005" s="107" t="str">
        <f>IFERROR(IF(Table25[[#This Row],[Cooperative Purchase
(Yes/No)]]="Yes","Yes",IF(VLOOKUP(Table25[[#This Row],[Contract No.]],Table3[#All],1,FALSE)=Table25[[#This Row],[Contract No.]],"Yes","No")),"No")</f>
        <v>Yes</v>
      </c>
      <c r="H2005" s="51">
        <f>IFERROR(VLOOKUP(Table25[[#This Row],[Contract No.]],Table3[#All],4,FALSE),"")</f>
        <v>44805</v>
      </c>
      <c r="I2005" s="28">
        <f>IFERROR(IF(AND(MONTH(Table25[[#This Row],[Contract Start Date]])&gt;6,MONTH(Table25[[#This Row],[Contract Start Date]])&lt;=12),YEAR(Table25[[#This Row],[Contract Start Date]])+1,YEAR(Table25[[#This Row],[Contract Start Date]])),"")</f>
        <v>2023</v>
      </c>
      <c r="J2005" s="108">
        <f>Table25[[#This Row],[FY Formula start]]</f>
        <v>2023</v>
      </c>
      <c r="K2005" s="59" t="str">
        <f>"FY"&amp;" "&amp;Table25[[#This Row],[Year Start]]</f>
        <v>FY 2023</v>
      </c>
      <c r="L2005" s="109">
        <f>IFERROR(VLOOKUP(Table25[[#This Row],[Contract No.]],Table3[#All],5,FALSE),"")</f>
        <v>46521</v>
      </c>
      <c r="M2005" s="110">
        <f>IFERROR(IF(Table25[[#This Row],[Contract End Date]]="99/99/9999","No End",IF(AND(MONTH(Table25[[#This Row],[Contract End Date]])&gt;6,MONTH(Table25[[#This Row],[Contract End Date]])&lt;=12),YEAR(Table25[[#This Row],[Contract End Date]])+1,YEAR(Table25[[#This Row],[Contract End Date]]))),"")</f>
        <v>2027</v>
      </c>
      <c r="N2005" s="111">
        <f>Table25[[#This Row],[FY Formula end]]</f>
        <v>2027</v>
      </c>
      <c r="O2005" s="112" t="str">
        <f>IF(Table25[[#This Row],[Year End]]="No End","No End","FY"&amp;" "&amp;Table25[[#This Row],[Year End]])</f>
        <v>FY 2027</v>
      </c>
      <c r="P2005" s="27"/>
      <c r="Q2005" s="104" t="str">
        <f>_xlfn.IFNA(IF($B2005="","",VLOOKUP($B2005,'SWC Towers'!$A:$Q,$Q$2,FALSE)),"")</f>
        <v/>
      </c>
      <c r="R2005" s="106" t="str">
        <f>_xlfn.IFNA(IF($B2005="","",VLOOKUP($B2005,'SWC Towers'!$A:$Q,$R$2,FALSE)),"")</f>
        <v/>
      </c>
      <c r="S2005" s="106" t="str">
        <f>_xlfn.IFNA(IF($B2005="","",VLOOKUP($B2005,'SWC Towers'!$A:$Q,$S$2,FALSE)),"")</f>
        <v/>
      </c>
      <c r="T2005" s="106" t="str">
        <f>_xlfn.IFNA(IF($B2005="","",VLOOKUP($B2005,'SWC Towers'!$A:$Q,$T$2,FALSE)),"")</f>
        <v/>
      </c>
      <c r="U2005" s="104">
        <f>_xlfn.IFNA(IF($B2005="","",VLOOKUP($B2005,'SWC Towers'!$A:$Q,$U$2,FALSE)),"")</f>
        <v>0.4</v>
      </c>
      <c r="V2005" s="104" t="str">
        <f>_xlfn.IFNA(IF($B2005="","",VLOOKUP($B2005,'SWC Towers'!$A:$Q,$V$2,FALSE)),"")</f>
        <v/>
      </c>
      <c r="W2005" s="104" t="str">
        <f>_xlfn.IFNA(IF($B2005="","",VLOOKUP($B2005,'SWC Towers'!$A:$Q,$W$2,FALSE)),"")</f>
        <v/>
      </c>
      <c r="X2005" s="104" t="str">
        <f>_xlfn.IFNA(IF($B2005="","",VLOOKUP($B2005,'SWC Towers'!$A:$Q,$X$2,FALSE)),"")</f>
        <v/>
      </c>
      <c r="Y2005" s="104">
        <f>_xlfn.IFNA(IF($B2005="","",VLOOKUP($B2005,'SWC Towers'!$A:$Q,$Y$2,FALSE)),"")</f>
        <v>0.3</v>
      </c>
      <c r="Z2005" s="104">
        <f>_xlfn.IFNA(IF($B2005="","",VLOOKUP($B2005,'SWC Towers'!$A:$Q,$Z$2,FALSE)),"")</f>
        <v>0.3</v>
      </c>
      <c r="AA2005" s="104" t="str">
        <f>_xlfn.IFNA(IF($B2005="","",VLOOKUP($B2005,'SWC Towers'!$A:$Q,$AA$2,FALSE)),"")</f>
        <v/>
      </c>
      <c r="AB2005" s="106" t="str">
        <f>_xlfn.IFNA(IF($B2005="","",VLOOKUP($B2005,'SWC Towers'!$A:$Q,$AB$2,FALSE)),"")</f>
        <v/>
      </c>
      <c r="AC2005" s="20">
        <f>SUM(Table25[[#This Row],[IT Tower: Application]:[Other/Non-IT ]])</f>
        <v>1</v>
      </c>
      <c r="AD2005" s="67"/>
      <c r="AE2005" s="67"/>
      <c r="AF2005" s="67"/>
      <c r="AG2005" s="67"/>
      <c r="AH2005" s="67"/>
      <c r="AI2005" s="67"/>
      <c r="AJ2005" s="67"/>
      <c r="AK2005" s="67"/>
      <c r="AL2005" s="67"/>
      <c r="AM2005" s="67"/>
      <c r="AN2005" s="67"/>
      <c r="AO2005" s="67"/>
      <c r="AP2005" s="67"/>
      <c r="AQ2005" s="67"/>
      <c r="AR2005" s="67"/>
      <c r="AS2005" s="67"/>
      <c r="AT2005" s="67"/>
      <c r="AU2005" s="67"/>
      <c r="AV2005" s="67"/>
      <c r="AW2005" s="67"/>
      <c r="AX2005" s="67"/>
      <c r="AY2005" s="67"/>
      <c r="AZ2005" s="67"/>
      <c r="BA2005" s="67">
        <v>0</v>
      </c>
      <c r="BB2005" s="113">
        <v>904</v>
      </c>
      <c r="BC2005" s="113">
        <v>1167</v>
      </c>
      <c r="BD2005" s="113"/>
      <c r="BE2005" s="113"/>
      <c r="BF2005" s="113"/>
      <c r="BG2005" s="113"/>
      <c r="BH2005" s="113"/>
      <c r="BI2005" s="113"/>
      <c r="BJ2005" s="113"/>
      <c r="BK2005" s="113"/>
      <c r="BL2005" s="113"/>
      <c r="BM2005" s="113"/>
      <c r="BN2005" s="113"/>
      <c r="BO2005" s="113"/>
      <c r="BP2005" s="113"/>
      <c r="BQ2005" s="113"/>
      <c r="BR2005" s="113"/>
      <c r="BS2005" s="113"/>
      <c r="BT2005" s="113"/>
      <c r="BU2005" s="113"/>
      <c r="BV2005" s="113"/>
      <c r="BW2005" s="113"/>
      <c r="BX2005" s="113"/>
      <c r="BY2005" s="113"/>
      <c r="BZ2005" s="113"/>
      <c r="CA2005" s="67"/>
      <c r="CB2005" s="113"/>
      <c r="CC2005" s="69">
        <f>SUM(Table25[[#This Row],[Contract Amount FY00]:[Contract Amount FY50]])</f>
        <v>2071</v>
      </c>
      <c r="CD2005" s="114"/>
    </row>
    <row r="2006" spans="1:82" x14ac:dyDescent="0.25">
      <c r="A2006" s="122" t="s">
        <v>2097</v>
      </c>
      <c r="B2006" s="122" t="s">
        <v>3015</v>
      </c>
      <c r="C2006" s="122" t="s">
        <v>661</v>
      </c>
      <c r="E2006" s="26" t="str">
        <f>IFERROR(IF(VLOOKUP(Table25[[#This Row],[Contract No.]],Table3[#All],3,FALSE)="","No","Yes"),"")</f>
        <v>Yes</v>
      </c>
      <c r="F2006" s="107" t="str">
        <f>IFERROR(VLOOKUP(Table25[[#This Row],[Contract No.]],Table3[#All],3,FALSE),"")</f>
        <v>NASPO</v>
      </c>
      <c r="G2006" s="107" t="str">
        <f>IFERROR(IF(Table25[[#This Row],[Cooperative Purchase
(Yes/No)]]="Yes","Yes",IF(VLOOKUP(Table25[[#This Row],[Contract No.]],Table3[#All],1,FALSE)=Table25[[#This Row],[Contract No.]],"Yes","No")),"No")</f>
        <v>Yes</v>
      </c>
      <c r="H2006" s="51">
        <f>IFERROR(VLOOKUP(Table25[[#This Row],[Contract No.]],Table3[#All],4,FALSE),"")</f>
        <v>44805</v>
      </c>
      <c r="I2006" s="28">
        <f>IFERROR(IF(AND(MONTH(Table25[[#This Row],[Contract Start Date]])&gt;6,MONTH(Table25[[#This Row],[Contract Start Date]])&lt;=12),YEAR(Table25[[#This Row],[Contract Start Date]])+1,YEAR(Table25[[#This Row],[Contract Start Date]])),"")</f>
        <v>2023</v>
      </c>
      <c r="J2006" s="108">
        <f>Table25[[#This Row],[FY Formula start]]</f>
        <v>2023</v>
      </c>
      <c r="K2006" s="59" t="str">
        <f>"FY"&amp;" "&amp;Table25[[#This Row],[Year Start]]</f>
        <v>FY 2023</v>
      </c>
      <c r="L2006" s="109">
        <f>IFERROR(VLOOKUP(Table25[[#This Row],[Contract No.]],Table3[#All],5,FALSE),"")</f>
        <v>46521</v>
      </c>
      <c r="M2006" s="110">
        <f>IFERROR(IF(Table25[[#This Row],[Contract End Date]]="99/99/9999","No End",IF(AND(MONTH(Table25[[#This Row],[Contract End Date]])&gt;6,MONTH(Table25[[#This Row],[Contract End Date]])&lt;=12),YEAR(Table25[[#This Row],[Contract End Date]])+1,YEAR(Table25[[#This Row],[Contract End Date]]))),"")</f>
        <v>2027</v>
      </c>
      <c r="N2006" s="111">
        <f>Table25[[#This Row],[FY Formula end]]</f>
        <v>2027</v>
      </c>
      <c r="O2006" s="112" t="str">
        <f>IF(Table25[[#This Row],[Year End]]="No End","No End","FY"&amp;" "&amp;Table25[[#This Row],[Year End]])</f>
        <v>FY 2027</v>
      </c>
      <c r="P2006" s="27"/>
      <c r="Q2006" s="104" t="str">
        <f>_xlfn.IFNA(IF($B2006="","",VLOOKUP($B2006,'SWC Towers'!$A:$Q,$Q$2,FALSE)),"")</f>
        <v/>
      </c>
      <c r="R2006" s="106" t="str">
        <f>_xlfn.IFNA(IF($B2006="","",VLOOKUP($B2006,'SWC Towers'!$A:$Q,$R$2,FALSE)),"")</f>
        <v/>
      </c>
      <c r="S2006" s="106" t="str">
        <f>_xlfn.IFNA(IF($B2006="","",VLOOKUP($B2006,'SWC Towers'!$A:$Q,$S$2,FALSE)),"")</f>
        <v/>
      </c>
      <c r="T2006" s="106" t="str">
        <f>_xlfn.IFNA(IF($B2006="","",VLOOKUP($B2006,'SWC Towers'!$A:$Q,$T$2,FALSE)),"")</f>
        <v/>
      </c>
      <c r="U2006" s="104">
        <f>_xlfn.IFNA(IF($B2006="","",VLOOKUP($B2006,'SWC Towers'!$A:$Q,$U$2,FALSE)),"")</f>
        <v>0.4</v>
      </c>
      <c r="V2006" s="104" t="str">
        <f>_xlfn.IFNA(IF($B2006="","",VLOOKUP($B2006,'SWC Towers'!$A:$Q,$V$2,FALSE)),"")</f>
        <v/>
      </c>
      <c r="W2006" s="104" t="str">
        <f>_xlfn.IFNA(IF($B2006="","",VLOOKUP($B2006,'SWC Towers'!$A:$Q,$W$2,FALSE)),"")</f>
        <v/>
      </c>
      <c r="X2006" s="104" t="str">
        <f>_xlfn.IFNA(IF($B2006="","",VLOOKUP($B2006,'SWC Towers'!$A:$Q,$X$2,FALSE)),"")</f>
        <v/>
      </c>
      <c r="Y2006" s="104">
        <f>_xlfn.IFNA(IF($B2006="","",VLOOKUP($B2006,'SWC Towers'!$A:$Q,$Y$2,FALSE)),"")</f>
        <v>0.3</v>
      </c>
      <c r="Z2006" s="104">
        <f>_xlfn.IFNA(IF($B2006="","",VLOOKUP($B2006,'SWC Towers'!$A:$Q,$Z$2,FALSE)),"")</f>
        <v>0.3</v>
      </c>
      <c r="AA2006" s="104" t="str">
        <f>_xlfn.IFNA(IF($B2006="","",VLOOKUP($B2006,'SWC Towers'!$A:$Q,$AA$2,FALSE)),"")</f>
        <v/>
      </c>
      <c r="AB2006" s="106" t="str">
        <f>_xlfn.IFNA(IF($B2006="","",VLOOKUP($B2006,'SWC Towers'!$A:$Q,$AB$2,FALSE)),"")</f>
        <v/>
      </c>
      <c r="AC2006" s="20">
        <f>SUM(Table25[[#This Row],[IT Tower: Application]:[Other/Non-IT ]])</f>
        <v>1</v>
      </c>
      <c r="AD2006" s="67"/>
      <c r="AE2006" s="67"/>
      <c r="AF2006" s="67"/>
      <c r="AG2006" s="67"/>
      <c r="AH2006" s="67"/>
      <c r="AI2006" s="67"/>
      <c r="AJ2006" s="67"/>
      <c r="AK2006" s="67"/>
      <c r="AL2006" s="67"/>
      <c r="AM2006" s="67"/>
      <c r="AN2006" s="67"/>
      <c r="AO2006" s="67"/>
      <c r="AP2006" s="67"/>
      <c r="AQ2006" s="67"/>
      <c r="AR2006" s="67"/>
      <c r="AS2006" s="67"/>
      <c r="AT2006" s="67"/>
      <c r="AU2006" s="67"/>
      <c r="AV2006" s="67"/>
      <c r="AW2006" s="67"/>
      <c r="AX2006" s="67"/>
      <c r="AY2006" s="67"/>
      <c r="AZ2006" s="67"/>
      <c r="BA2006" s="67">
        <v>0</v>
      </c>
      <c r="BB2006" s="113">
        <v>176</v>
      </c>
      <c r="BC2006" s="113">
        <v>0</v>
      </c>
      <c r="BD2006" s="113"/>
      <c r="BE2006" s="113"/>
      <c r="BF2006" s="113"/>
      <c r="BG2006" s="113"/>
      <c r="BH2006" s="113"/>
      <c r="BI2006" s="113"/>
      <c r="BJ2006" s="113"/>
      <c r="BK2006" s="113"/>
      <c r="BL2006" s="113"/>
      <c r="BM2006" s="113"/>
      <c r="BN2006" s="113"/>
      <c r="BO2006" s="113"/>
      <c r="BP2006" s="113"/>
      <c r="BQ2006" s="113"/>
      <c r="BR2006" s="113"/>
      <c r="BS2006" s="113"/>
      <c r="BT2006" s="113"/>
      <c r="BU2006" s="113"/>
      <c r="BV2006" s="113"/>
      <c r="BW2006" s="113"/>
      <c r="BX2006" s="113"/>
      <c r="BY2006" s="113"/>
      <c r="BZ2006" s="113"/>
      <c r="CA2006" s="67"/>
      <c r="CB2006" s="113"/>
      <c r="CC2006" s="69">
        <f>SUM(Table25[[#This Row],[Contract Amount FY00]:[Contract Amount FY50]])</f>
        <v>176</v>
      </c>
      <c r="CD2006" s="114"/>
    </row>
    <row r="2007" spans="1:82" x14ac:dyDescent="0.25">
      <c r="A2007" s="122" t="s">
        <v>2099</v>
      </c>
      <c r="B2007" s="122" t="s">
        <v>705</v>
      </c>
      <c r="C2007" s="122" t="s">
        <v>405</v>
      </c>
      <c r="E2007" s="26" t="str">
        <f>IFERROR(IF(VLOOKUP(Table25[[#This Row],[Contract No.]],Table3[#All],3,FALSE)="","No","Yes"),"")</f>
        <v>Yes</v>
      </c>
      <c r="F2007" s="107" t="str">
        <f>IFERROR(VLOOKUP(Table25[[#This Row],[Contract No.]],Table3[#All],3,FALSE),"")</f>
        <v>NASPO</v>
      </c>
      <c r="G2007" s="107" t="str">
        <f>IFERROR(IF(Table25[[#This Row],[Cooperative Purchase
(Yes/No)]]="Yes","Yes",IF(VLOOKUP(Table25[[#This Row],[Contract No.]],Table3[#All],1,FALSE)=Table25[[#This Row],[Contract No.]],"Yes","No")),"No")</f>
        <v>Yes</v>
      </c>
      <c r="H2007" s="51">
        <f>IFERROR(VLOOKUP(Table25[[#This Row],[Contract No.]],Table3[#All],4,FALSE),"")</f>
        <v>43647</v>
      </c>
      <c r="I2007" s="28">
        <f>IFERROR(IF(AND(MONTH(Table25[[#This Row],[Contract Start Date]])&gt;6,MONTH(Table25[[#This Row],[Contract Start Date]])&lt;=12),YEAR(Table25[[#This Row],[Contract Start Date]])+1,YEAR(Table25[[#This Row],[Contract Start Date]])),"")</f>
        <v>2020</v>
      </c>
      <c r="J2007" s="108">
        <f>Table25[[#This Row],[FY Formula start]]</f>
        <v>2020</v>
      </c>
      <c r="K2007" s="59" t="str">
        <f>"FY"&amp;" "&amp;Table25[[#This Row],[Year Start]]</f>
        <v>FY 2020</v>
      </c>
      <c r="L2007" s="109">
        <f>IFERROR(VLOOKUP(Table25[[#This Row],[Contract No.]],Table3[#All],5,FALSE),"")</f>
        <v>47360</v>
      </c>
      <c r="M2007" s="110">
        <f>IFERROR(IF(Table25[[#This Row],[Contract End Date]]="99/99/9999","No End",IF(AND(MONTH(Table25[[#This Row],[Contract End Date]])&gt;6,MONTH(Table25[[#This Row],[Contract End Date]])&lt;=12),YEAR(Table25[[#This Row],[Contract End Date]])+1,YEAR(Table25[[#This Row],[Contract End Date]]))),"")</f>
        <v>2030</v>
      </c>
      <c r="N2007" s="111">
        <f>Table25[[#This Row],[FY Formula end]]</f>
        <v>2030</v>
      </c>
      <c r="O2007" s="112" t="str">
        <f>IF(Table25[[#This Row],[Year End]]="No End","No End","FY"&amp;" "&amp;Table25[[#This Row],[Year End]])</f>
        <v>FY 2030</v>
      </c>
      <c r="P2007" s="27"/>
      <c r="Q2007" s="104">
        <f>_xlfn.IFNA(IF($B2007="","",VLOOKUP($B2007,'SWC Towers'!$A:$Q,$Q$2,FALSE)),"")</f>
        <v>0.2</v>
      </c>
      <c r="R2007" s="106" t="str">
        <f>_xlfn.IFNA(IF($B2007="","",VLOOKUP($B2007,'SWC Towers'!$A:$Q,$R$2,FALSE)),"")</f>
        <v/>
      </c>
      <c r="S2007" s="106" t="str">
        <f>_xlfn.IFNA(IF($B2007="","",VLOOKUP($B2007,'SWC Towers'!$A:$Q,$S$2,FALSE)),"")</f>
        <v/>
      </c>
      <c r="T2007" s="106" t="str">
        <f>_xlfn.IFNA(IF($B2007="","",VLOOKUP($B2007,'SWC Towers'!$A:$Q,$T$2,FALSE)),"")</f>
        <v/>
      </c>
      <c r="U2007" s="104">
        <f>_xlfn.IFNA(IF($B2007="","",VLOOKUP($B2007,'SWC Towers'!$A:$Q,$U$2,FALSE)),"")</f>
        <v>0.4</v>
      </c>
      <c r="V2007" s="104" t="str">
        <f>_xlfn.IFNA(IF($B2007="","",VLOOKUP($B2007,'SWC Towers'!$A:$Q,$V$2,FALSE)),"")</f>
        <v/>
      </c>
      <c r="W2007" s="104">
        <f>_xlfn.IFNA(IF($B2007="","",VLOOKUP($B2007,'SWC Towers'!$A:$Q,$W$2,FALSE)),"")</f>
        <v>0.4</v>
      </c>
      <c r="X2007" s="104" t="str">
        <f>_xlfn.IFNA(IF($B2007="","",VLOOKUP($B2007,'SWC Towers'!$A:$Q,$X$2,FALSE)),"")</f>
        <v/>
      </c>
      <c r="Y2007" s="104" t="str">
        <f>_xlfn.IFNA(IF($B2007="","",VLOOKUP($B2007,'SWC Towers'!$A:$Q,$Y$2,FALSE)),"")</f>
        <v/>
      </c>
      <c r="Z2007" s="104" t="str">
        <f>_xlfn.IFNA(IF($B2007="","",VLOOKUP($B2007,'SWC Towers'!$A:$Q,$Z$2,FALSE)),"")</f>
        <v/>
      </c>
      <c r="AA2007" s="104" t="str">
        <f>_xlfn.IFNA(IF($B2007="","",VLOOKUP($B2007,'SWC Towers'!$A:$Q,$AA$2,FALSE)),"")</f>
        <v/>
      </c>
      <c r="AB2007" s="106" t="str">
        <f>_xlfn.IFNA(IF($B2007="","",VLOOKUP($B2007,'SWC Towers'!$A:$Q,$AB$2,FALSE)),"")</f>
        <v/>
      </c>
      <c r="AC2007" s="20">
        <f>SUM(Table25[[#This Row],[IT Tower: Application]:[Other/Non-IT ]])</f>
        <v>1</v>
      </c>
      <c r="AD2007" s="67"/>
      <c r="AE2007" s="67"/>
      <c r="AF2007" s="67"/>
      <c r="AG2007" s="67"/>
      <c r="AH2007" s="67"/>
      <c r="AI2007" s="67"/>
      <c r="AJ2007" s="67"/>
      <c r="AK2007" s="67"/>
      <c r="AL2007" s="67"/>
      <c r="AM2007" s="67"/>
      <c r="AN2007" s="67"/>
      <c r="AO2007" s="67"/>
      <c r="AP2007" s="67"/>
      <c r="AQ2007" s="67"/>
      <c r="AR2007" s="67"/>
      <c r="AS2007" s="67"/>
      <c r="AT2007" s="67"/>
      <c r="AU2007" s="67"/>
      <c r="AV2007" s="67"/>
      <c r="AW2007" s="67"/>
      <c r="AX2007" s="67">
        <v>0</v>
      </c>
      <c r="AY2007" s="67">
        <v>736</v>
      </c>
      <c r="AZ2007" s="67">
        <v>594</v>
      </c>
      <c r="BA2007" s="67">
        <v>270</v>
      </c>
      <c r="BB2007" s="113"/>
      <c r="BC2007" s="113"/>
      <c r="BD2007" s="113"/>
      <c r="BE2007" s="113"/>
      <c r="BF2007" s="113"/>
      <c r="BG2007" s="113"/>
      <c r="BH2007" s="113"/>
      <c r="BI2007" s="113"/>
      <c r="BJ2007" s="113"/>
      <c r="BK2007" s="113"/>
      <c r="BL2007" s="113"/>
      <c r="BM2007" s="113"/>
      <c r="BN2007" s="113"/>
      <c r="BO2007" s="113"/>
      <c r="BP2007" s="113"/>
      <c r="BQ2007" s="113"/>
      <c r="BR2007" s="113"/>
      <c r="BS2007" s="113"/>
      <c r="BT2007" s="113"/>
      <c r="BU2007" s="113"/>
      <c r="BV2007" s="113"/>
      <c r="BW2007" s="113"/>
      <c r="BX2007" s="113"/>
      <c r="BY2007" s="113"/>
      <c r="BZ2007" s="113"/>
      <c r="CA2007" s="67"/>
      <c r="CB2007" s="113"/>
      <c r="CC2007" s="69">
        <f>SUM(Table25[[#This Row],[Contract Amount FY00]:[Contract Amount FY50]])</f>
        <v>1600</v>
      </c>
      <c r="CD2007" s="114"/>
    </row>
    <row r="2008" spans="1:82" x14ac:dyDescent="0.25">
      <c r="A2008" s="122" t="s">
        <v>1963</v>
      </c>
      <c r="B2008" s="122" t="s">
        <v>705</v>
      </c>
      <c r="C2008" s="122" t="s">
        <v>1777</v>
      </c>
      <c r="E2008" s="26" t="str">
        <f>IFERROR(IF(VLOOKUP(Table25[[#This Row],[Contract No.]],Table3[#All],3,FALSE)="","No","Yes"),"")</f>
        <v>Yes</v>
      </c>
      <c r="F2008" s="107" t="str">
        <f>IFERROR(VLOOKUP(Table25[[#This Row],[Contract No.]],Table3[#All],3,FALSE),"")</f>
        <v>NASPO</v>
      </c>
      <c r="G2008" s="107" t="str">
        <f>IFERROR(IF(Table25[[#This Row],[Cooperative Purchase
(Yes/No)]]="Yes","Yes",IF(VLOOKUP(Table25[[#This Row],[Contract No.]],Table3[#All],1,FALSE)=Table25[[#This Row],[Contract No.]],"Yes","No")),"No")</f>
        <v>Yes</v>
      </c>
      <c r="H2008" s="51">
        <f>IFERROR(VLOOKUP(Table25[[#This Row],[Contract No.]],Table3[#All],4,FALSE),"")</f>
        <v>43647</v>
      </c>
      <c r="I2008" s="28">
        <f>IFERROR(IF(AND(MONTH(Table25[[#This Row],[Contract Start Date]])&gt;6,MONTH(Table25[[#This Row],[Contract Start Date]])&lt;=12),YEAR(Table25[[#This Row],[Contract Start Date]])+1,YEAR(Table25[[#This Row],[Contract Start Date]])),"")</f>
        <v>2020</v>
      </c>
      <c r="J2008" s="108">
        <f>Table25[[#This Row],[FY Formula start]]</f>
        <v>2020</v>
      </c>
      <c r="K2008" s="59" t="str">
        <f>"FY"&amp;" "&amp;Table25[[#This Row],[Year Start]]</f>
        <v>FY 2020</v>
      </c>
      <c r="L2008" s="109">
        <f>IFERROR(VLOOKUP(Table25[[#This Row],[Contract No.]],Table3[#All],5,FALSE),"")</f>
        <v>47360</v>
      </c>
      <c r="M2008" s="110">
        <f>IFERROR(IF(Table25[[#This Row],[Contract End Date]]="99/99/9999","No End",IF(AND(MONTH(Table25[[#This Row],[Contract End Date]])&gt;6,MONTH(Table25[[#This Row],[Contract End Date]])&lt;=12),YEAR(Table25[[#This Row],[Contract End Date]])+1,YEAR(Table25[[#This Row],[Contract End Date]]))),"")</f>
        <v>2030</v>
      </c>
      <c r="N2008" s="111">
        <f>Table25[[#This Row],[FY Formula end]]</f>
        <v>2030</v>
      </c>
      <c r="O2008" s="112" t="str">
        <f>IF(Table25[[#This Row],[Year End]]="No End","No End","FY"&amp;" "&amp;Table25[[#This Row],[Year End]])</f>
        <v>FY 2030</v>
      </c>
      <c r="P2008" s="27"/>
      <c r="Q2008" s="104">
        <f>_xlfn.IFNA(IF($B2008="","",VLOOKUP($B2008,'SWC Towers'!$A:$Q,$Q$2,FALSE)),"")</f>
        <v>0.2</v>
      </c>
      <c r="R2008" s="106" t="str">
        <f>_xlfn.IFNA(IF($B2008="","",VLOOKUP($B2008,'SWC Towers'!$A:$Q,$R$2,FALSE)),"")</f>
        <v/>
      </c>
      <c r="S2008" s="106" t="str">
        <f>_xlfn.IFNA(IF($B2008="","",VLOOKUP($B2008,'SWC Towers'!$A:$Q,$S$2,FALSE)),"")</f>
        <v/>
      </c>
      <c r="T2008" s="106" t="str">
        <f>_xlfn.IFNA(IF($B2008="","",VLOOKUP($B2008,'SWC Towers'!$A:$Q,$T$2,FALSE)),"")</f>
        <v/>
      </c>
      <c r="U2008" s="104">
        <f>_xlfn.IFNA(IF($B2008="","",VLOOKUP($B2008,'SWC Towers'!$A:$Q,$U$2,FALSE)),"")</f>
        <v>0.4</v>
      </c>
      <c r="V2008" s="104" t="str">
        <f>_xlfn.IFNA(IF($B2008="","",VLOOKUP($B2008,'SWC Towers'!$A:$Q,$V$2,FALSE)),"")</f>
        <v/>
      </c>
      <c r="W2008" s="104">
        <f>_xlfn.IFNA(IF($B2008="","",VLOOKUP($B2008,'SWC Towers'!$A:$Q,$W$2,FALSE)),"")</f>
        <v>0.4</v>
      </c>
      <c r="X2008" s="104" t="str">
        <f>_xlfn.IFNA(IF($B2008="","",VLOOKUP($B2008,'SWC Towers'!$A:$Q,$X$2,FALSE)),"")</f>
        <v/>
      </c>
      <c r="Y2008" s="104" t="str">
        <f>_xlfn.IFNA(IF($B2008="","",VLOOKUP($B2008,'SWC Towers'!$A:$Q,$Y$2,FALSE)),"")</f>
        <v/>
      </c>
      <c r="Z2008" s="104" t="str">
        <f>_xlfn.IFNA(IF($B2008="","",VLOOKUP($B2008,'SWC Towers'!$A:$Q,$Z$2,FALSE)),"")</f>
        <v/>
      </c>
      <c r="AA2008" s="104" t="str">
        <f>_xlfn.IFNA(IF($B2008="","",VLOOKUP($B2008,'SWC Towers'!$A:$Q,$AA$2,FALSE)),"")</f>
        <v/>
      </c>
      <c r="AB2008" s="106" t="str">
        <f>_xlfn.IFNA(IF($B2008="","",VLOOKUP($B2008,'SWC Towers'!$A:$Q,$AB$2,FALSE)),"")</f>
        <v/>
      </c>
      <c r="AC2008" s="20">
        <f>SUM(Table25[[#This Row],[IT Tower: Application]:[Other/Non-IT ]])</f>
        <v>1</v>
      </c>
      <c r="AD2008" s="67"/>
      <c r="AE2008" s="67"/>
      <c r="AF2008" s="67"/>
      <c r="AG2008" s="67"/>
      <c r="AH2008" s="67"/>
      <c r="AI2008" s="67"/>
      <c r="AJ2008" s="67"/>
      <c r="AK2008" s="67"/>
      <c r="AL2008" s="67"/>
      <c r="AM2008" s="67"/>
      <c r="AN2008" s="67"/>
      <c r="AO2008" s="67"/>
      <c r="AP2008" s="67"/>
      <c r="AQ2008" s="67"/>
      <c r="AR2008" s="67"/>
      <c r="AS2008" s="67"/>
      <c r="AT2008" s="67"/>
      <c r="AU2008" s="67"/>
      <c r="AV2008" s="67"/>
      <c r="AW2008" s="67"/>
      <c r="AX2008" s="67">
        <v>0</v>
      </c>
      <c r="AY2008" s="67">
        <v>4124</v>
      </c>
      <c r="AZ2008" s="67">
        <v>6206</v>
      </c>
      <c r="BA2008" s="67">
        <v>7853</v>
      </c>
      <c r="BB2008" s="113">
        <v>7061</v>
      </c>
      <c r="BC2008" s="113">
        <v>7292</v>
      </c>
      <c r="BD2008" s="113"/>
      <c r="BE2008" s="113"/>
      <c r="BF2008" s="113"/>
      <c r="BG2008" s="113"/>
      <c r="BH2008" s="113"/>
      <c r="BI2008" s="113"/>
      <c r="BJ2008" s="113"/>
      <c r="BK2008" s="113"/>
      <c r="BL2008" s="113"/>
      <c r="BM2008" s="113"/>
      <c r="BN2008" s="113"/>
      <c r="BO2008" s="113"/>
      <c r="BP2008" s="113"/>
      <c r="BQ2008" s="113"/>
      <c r="BR2008" s="113"/>
      <c r="BS2008" s="113"/>
      <c r="BT2008" s="113"/>
      <c r="BU2008" s="113"/>
      <c r="BV2008" s="113"/>
      <c r="BW2008" s="113"/>
      <c r="BX2008" s="113"/>
      <c r="BY2008" s="113"/>
      <c r="BZ2008" s="113"/>
      <c r="CA2008" s="67"/>
      <c r="CB2008" s="113"/>
      <c r="CC2008" s="69">
        <f>SUM(Table25[[#This Row],[Contract Amount FY00]:[Contract Amount FY50]])</f>
        <v>32536</v>
      </c>
      <c r="CD2008" s="114"/>
    </row>
    <row r="2009" spans="1:82" x14ac:dyDescent="0.25">
      <c r="A2009" s="122" t="s">
        <v>1963</v>
      </c>
      <c r="B2009" s="122" t="s">
        <v>526</v>
      </c>
      <c r="C2009" s="122" t="s">
        <v>946</v>
      </c>
      <c r="E2009" s="26" t="str">
        <f>IFERROR(IF(VLOOKUP(Table25[[#This Row],[Contract No.]],Table3[#All],3,FALSE)="","No","Yes"),"")</f>
        <v>Yes</v>
      </c>
      <c r="F2009" s="107" t="str">
        <f>IFERROR(VLOOKUP(Table25[[#This Row],[Contract No.]],Table3[#All],3,FALSE),"")</f>
        <v>NASPO</v>
      </c>
      <c r="G2009" s="107" t="str">
        <f>IFERROR(IF(Table25[[#This Row],[Cooperative Purchase
(Yes/No)]]="Yes","Yes",IF(VLOOKUP(Table25[[#This Row],[Contract No.]],Table3[#All],1,FALSE)=Table25[[#This Row],[Contract No.]],"Yes","No")),"No")</f>
        <v>Yes</v>
      </c>
      <c r="H2009" s="51">
        <f>IFERROR(VLOOKUP(Table25[[#This Row],[Contract No.]],Table3[#All],4,FALSE),"")</f>
        <v>43892</v>
      </c>
      <c r="I2009" s="28">
        <f>IFERROR(IF(AND(MONTH(Table25[[#This Row],[Contract Start Date]])&gt;6,MONTH(Table25[[#This Row],[Contract Start Date]])&lt;=12),YEAR(Table25[[#This Row],[Contract Start Date]])+1,YEAR(Table25[[#This Row],[Contract Start Date]])),"")</f>
        <v>2020</v>
      </c>
      <c r="J2009" s="108">
        <f>Table25[[#This Row],[FY Formula start]]</f>
        <v>2020</v>
      </c>
      <c r="K2009" s="59" t="str">
        <f>"FY"&amp;" "&amp;Table25[[#This Row],[Year Start]]</f>
        <v>FY 2020</v>
      </c>
      <c r="L2009" s="109">
        <f>IFERROR(VLOOKUP(Table25[[#This Row],[Contract No.]],Table3[#All],5,FALSE),"")</f>
        <v>45504</v>
      </c>
      <c r="M2009" s="110">
        <f>IFERROR(IF(Table25[[#This Row],[Contract End Date]]="99/99/9999","No End",IF(AND(MONTH(Table25[[#This Row],[Contract End Date]])&gt;6,MONTH(Table25[[#This Row],[Contract End Date]])&lt;=12),YEAR(Table25[[#This Row],[Contract End Date]])+1,YEAR(Table25[[#This Row],[Contract End Date]]))),"")</f>
        <v>2025</v>
      </c>
      <c r="N2009" s="111">
        <f>Table25[[#This Row],[FY Formula end]]</f>
        <v>2025</v>
      </c>
      <c r="O2009" s="112" t="str">
        <f>IF(Table25[[#This Row],[Year End]]="No End","No End","FY"&amp;" "&amp;Table25[[#This Row],[Year End]])</f>
        <v>FY 2025</v>
      </c>
      <c r="P2009" s="27"/>
      <c r="Q2009" s="104" t="str">
        <f>_xlfn.IFNA(IF($B2009="","",VLOOKUP($B2009,'SWC Towers'!$A:$Q,$Q$2,FALSE)),"")</f>
        <v/>
      </c>
      <c r="R2009" s="106">
        <f>_xlfn.IFNA(IF($B2009="","",VLOOKUP($B2009,'SWC Towers'!$A:$Q,$R$2,FALSE)),"")</f>
        <v>0.1</v>
      </c>
      <c r="S2009" s="106" t="str">
        <f>_xlfn.IFNA(IF($B2009="","",VLOOKUP($B2009,'SWC Towers'!$A:$Q,$S$2,FALSE)),"")</f>
        <v/>
      </c>
      <c r="T2009" s="106">
        <f>_xlfn.IFNA(IF($B2009="","",VLOOKUP($B2009,'SWC Towers'!$A:$Q,$T$2,FALSE)),"")</f>
        <v>0.05</v>
      </c>
      <c r="U2009" s="104">
        <f>_xlfn.IFNA(IF($B2009="","",VLOOKUP($B2009,'SWC Towers'!$A:$Q,$U$2,FALSE)),"")</f>
        <v>0.65</v>
      </c>
      <c r="V2009" s="104" t="str">
        <f>_xlfn.IFNA(IF($B2009="","",VLOOKUP($B2009,'SWC Towers'!$A:$Q,$V$2,FALSE)),"")</f>
        <v/>
      </c>
      <c r="W2009" s="104">
        <f>_xlfn.IFNA(IF($B2009="","",VLOOKUP($B2009,'SWC Towers'!$A:$Q,$W$2,FALSE)),"")</f>
        <v>0.1</v>
      </c>
      <c r="X2009" s="104" t="str">
        <f>_xlfn.IFNA(IF($B2009="","",VLOOKUP($B2009,'SWC Towers'!$A:$Q,$X$2,FALSE)),"")</f>
        <v/>
      </c>
      <c r="Y2009" s="104" t="str">
        <f>_xlfn.IFNA(IF($B2009="","",VLOOKUP($B2009,'SWC Towers'!$A:$Q,$Y$2,FALSE)),"")</f>
        <v/>
      </c>
      <c r="Z2009" s="104">
        <f>_xlfn.IFNA(IF($B2009="","",VLOOKUP($B2009,'SWC Towers'!$A:$Q,$Z$2,FALSE)),"")</f>
        <v>0.1</v>
      </c>
      <c r="AA2009" s="104" t="str">
        <f>_xlfn.IFNA(IF($B2009="","",VLOOKUP($B2009,'SWC Towers'!$A:$Q,$AA$2,FALSE)),"")</f>
        <v/>
      </c>
      <c r="AB2009" s="106" t="str">
        <f>_xlfn.IFNA(IF($B2009="","",VLOOKUP($B2009,'SWC Towers'!$A:$Q,$AB$2,FALSE)),"")</f>
        <v/>
      </c>
      <c r="AC2009" s="20">
        <f>SUM(Table25[[#This Row],[IT Tower: Application]:[Other/Non-IT ]])</f>
        <v>1</v>
      </c>
      <c r="AD2009" s="67"/>
      <c r="AE2009" s="67"/>
      <c r="AF2009" s="67"/>
      <c r="AG2009" s="67"/>
      <c r="AH2009" s="67"/>
      <c r="AI2009" s="67"/>
      <c r="AJ2009" s="67"/>
      <c r="AK2009" s="67"/>
      <c r="AL2009" s="67"/>
      <c r="AM2009" s="67"/>
      <c r="AN2009" s="67"/>
      <c r="AO2009" s="67"/>
      <c r="AP2009" s="67"/>
      <c r="AQ2009" s="67"/>
      <c r="AR2009" s="67"/>
      <c r="AS2009" s="67"/>
      <c r="AT2009" s="67"/>
      <c r="AU2009" s="67"/>
      <c r="AV2009" s="67"/>
      <c r="AW2009" s="67"/>
      <c r="AX2009" s="67">
        <v>611</v>
      </c>
      <c r="AY2009" s="67">
        <v>2356</v>
      </c>
      <c r="AZ2009" s="67">
        <v>2548</v>
      </c>
      <c r="BA2009" s="67">
        <v>2613</v>
      </c>
      <c r="BB2009" s="113">
        <v>2917</v>
      </c>
      <c r="BC2009" s="113">
        <v>0</v>
      </c>
      <c r="BD2009" s="113"/>
      <c r="BE2009" s="113"/>
      <c r="BF2009" s="113"/>
      <c r="BG2009" s="113"/>
      <c r="BH2009" s="113"/>
      <c r="BI2009" s="113"/>
      <c r="BJ2009" s="113"/>
      <c r="BK2009" s="113"/>
      <c r="BL2009" s="113"/>
      <c r="BM2009" s="113"/>
      <c r="BN2009" s="113"/>
      <c r="BO2009" s="113"/>
      <c r="BP2009" s="113"/>
      <c r="BQ2009" s="113"/>
      <c r="BR2009" s="113"/>
      <c r="BS2009" s="113"/>
      <c r="BT2009" s="113"/>
      <c r="BU2009" s="113"/>
      <c r="BV2009" s="113"/>
      <c r="BW2009" s="113"/>
      <c r="BX2009" s="113"/>
      <c r="BY2009" s="113"/>
      <c r="BZ2009" s="113"/>
      <c r="CA2009" s="67"/>
      <c r="CB2009" s="113"/>
      <c r="CC2009" s="69">
        <f>SUM(Table25[[#This Row],[Contract Amount FY00]:[Contract Amount FY50]])</f>
        <v>11045</v>
      </c>
      <c r="CD2009" s="114"/>
    </row>
    <row r="2010" spans="1:82" x14ac:dyDescent="0.25">
      <c r="A2010" s="122" t="s">
        <v>1963</v>
      </c>
      <c r="B2010" s="122" t="s">
        <v>3015</v>
      </c>
      <c r="C2010" s="122" t="s">
        <v>3161</v>
      </c>
      <c r="E2010" s="26" t="str">
        <f>IFERROR(IF(VLOOKUP(Table25[[#This Row],[Contract No.]],Table3[#All],3,FALSE)="","No","Yes"),"")</f>
        <v>Yes</v>
      </c>
      <c r="F2010" s="107" t="str">
        <f>IFERROR(VLOOKUP(Table25[[#This Row],[Contract No.]],Table3[#All],3,FALSE),"")</f>
        <v>NASPO</v>
      </c>
      <c r="G2010" s="107" t="str">
        <f>IFERROR(IF(Table25[[#This Row],[Cooperative Purchase
(Yes/No)]]="Yes","Yes",IF(VLOOKUP(Table25[[#This Row],[Contract No.]],Table3[#All],1,FALSE)=Table25[[#This Row],[Contract No.]],"Yes","No")),"No")</f>
        <v>Yes</v>
      </c>
      <c r="H2010" s="51">
        <f>IFERROR(VLOOKUP(Table25[[#This Row],[Contract No.]],Table3[#All],4,FALSE),"")</f>
        <v>44805</v>
      </c>
      <c r="I2010" s="28">
        <f>IFERROR(IF(AND(MONTH(Table25[[#This Row],[Contract Start Date]])&gt;6,MONTH(Table25[[#This Row],[Contract Start Date]])&lt;=12),YEAR(Table25[[#This Row],[Contract Start Date]])+1,YEAR(Table25[[#This Row],[Contract Start Date]])),"")</f>
        <v>2023</v>
      </c>
      <c r="J2010" s="108">
        <f>Table25[[#This Row],[FY Formula start]]</f>
        <v>2023</v>
      </c>
      <c r="K2010" s="59" t="str">
        <f>"FY"&amp;" "&amp;Table25[[#This Row],[Year Start]]</f>
        <v>FY 2023</v>
      </c>
      <c r="L2010" s="109">
        <f>IFERROR(VLOOKUP(Table25[[#This Row],[Contract No.]],Table3[#All],5,FALSE),"")</f>
        <v>46521</v>
      </c>
      <c r="M2010" s="110">
        <f>IFERROR(IF(Table25[[#This Row],[Contract End Date]]="99/99/9999","No End",IF(AND(MONTH(Table25[[#This Row],[Contract End Date]])&gt;6,MONTH(Table25[[#This Row],[Contract End Date]])&lt;=12),YEAR(Table25[[#This Row],[Contract End Date]])+1,YEAR(Table25[[#This Row],[Contract End Date]]))),"")</f>
        <v>2027</v>
      </c>
      <c r="N2010" s="111">
        <f>Table25[[#This Row],[FY Formula end]]</f>
        <v>2027</v>
      </c>
      <c r="O2010" s="112" t="str">
        <f>IF(Table25[[#This Row],[Year End]]="No End","No End","FY"&amp;" "&amp;Table25[[#This Row],[Year End]])</f>
        <v>FY 2027</v>
      </c>
      <c r="P2010" s="27"/>
      <c r="Q2010" s="104" t="str">
        <f>_xlfn.IFNA(IF($B2010="","",VLOOKUP($B2010,'SWC Towers'!$A:$Q,$Q$2,FALSE)),"")</f>
        <v/>
      </c>
      <c r="R2010" s="106" t="str">
        <f>_xlfn.IFNA(IF($B2010="","",VLOOKUP($B2010,'SWC Towers'!$A:$Q,$R$2,FALSE)),"")</f>
        <v/>
      </c>
      <c r="S2010" s="106" t="str">
        <f>_xlfn.IFNA(IF($B2010="","",VLOOKUP($B2010,'SWC Towers'!$A:$Q,$S$2,FALSE)),"")</f>
        <v/>
      </c>
      <c r="T2010" s="106" t="str">
        <f>_xlfn.IFNA(IF($B2010="","",VLOOKUP($B2010,'SWC Towers'!$A:$Q,$T$2,FALSE)),"")</f>
        <v/>
      </c>
      <c r="U2010" s="104">
        <f>_xlfn.IFNA(IF($B2010="","",VLOOKUP($B2010,'SWC Towers'!$A:$Q,$U$2,FALSE)),"")</f>
        <v>0.4</v>
      </c>
      <c r="V2010" s="104" t="str">
        <f>_xlfn.IFNA(IF($B2010="","",VLOOKUP($B2010,'SWC Towers'!$A:$Q,$V$2,FALSE)),"")</f>
        <v/>
      </c>
      <c r="W2010" s="104" t="str">
        <f>_xlfn.IFNA(IF($B2010="","",VLOOKUP($B2010,'SWC Towers'!$A:$Q,$W$2,FALSE)),"")</f>
        <v/>
      </c>
      <c r="X2010" s="104" t="str">
        <f>_xlfn.IFNA(IF($B2010="","",VLOOKUP($B2010,'SWC Towers'!$A:$Q,$X$2,FALSE)),"")</f>
        <v/>
      </c>
      <c r="Y2010" s="104">
        <f>_xlfn.IFNA(IF($B2010="","",VLOOKUP($B2010,'SWC Towers'!$A:$Q,$Y$2,FALSE)),"")</f>
        <v>0.3</v>
      </c>
      <c r="Z2010" s="104">
        <f>_xlfn.IFNA(IF($B2010="","",VLOOKUP($B2010,'SWC Towers'!$A:$Q,$Z$2,FALSE)),"")</f>
        <v>0.3</v>
      </c>
      <c r="AA2010" s="104" t="str">
        <f>_xlfn.IFNA(IF($B2010="","",VLOOKUP($B2010,'SWC Towers'!$A:$Q,$AA$2,FALSE)),"")</f>
        <v/>
      </c>
      <c r="AB2010" s="106" t="str">
        <f>_xlfn.IFNA(IF($B2010="","",VLOOKUP($B2010,'SWC Towers'!$A:$Q,$AB$2,FALSE)),"")</f>
        <v/>
      </c>
      <c r="AC2010" s="20">
        <f>SUM(Table25[[#This Row],[IT Tower: Application]:[Other/Non-IT ]])</f>
        <v>1</v>
      </c>
      <c r="AD2010" s="67"/>
      <c r="AE2010" s="67"/>
      <c r="AF2010" s="67"/>
      <c r="AG2010" s="67"/>
      <c r="AH2010" s="67"/>
      <c r="AI2010" s="67"/>
      <c r="AJ2010" s="67"/>
      <c r="AK2010" s="67"/>
      <c r="AL2010" s="67"/>
      <c r="AM2010" s="67"/>
      <c r="AN2010" s="67"/>
      <c r="AO2010" s="67"/>
      <c r="AP2010" s="67"/>
      <c r="AQ2010" s="67"/>
      <c r="AR2010" s="67"/>
      <c r="AS2010" s="67"/>
      <c r="AT2010" s="67"/>
      <c r="AU2010" s="67"/>
      <c r="AV2010" s="67"/>
      <c r="AW2010" s="67"/>
      <c r="AX2010" s="67"/>
      <c r="AY2010" s="67"/>
      <c r="AZ2010" s="67"/>
      <c r="BA2010" s="67">
        <v>0</v>
      </c>
      <c r="BB2010" s="113">
        <v>201</v>
      </c>
      <c r="BC2010" s="113">
        <v>189</v>
      </c>
      <c r="BD2010" s="113"/>
      <c r="BE2010" s="113"/>
      <c r="BF2010" s="113"/>
      <c r="BG2010" s="113"/>
      <c r="BH2010" s="113"/>
      <c r="BI2010" s="113"/>
      <c r="BJ2010" s="113"/>
      <c r="BK2010" s="113"/>
      <c r="BL2010" s="113"/>
      <c r="BM2010" s="113"/>
      <c r="BN2010" s="113"/>
      <c r="BO2010" s="113"/>
      <c r="BP2010" s="113"/>
      <c r="BQ2010" s="113"/>
      <c r="BR2010" s="113"/>
      <c r="BS2010" s="113"/>
      <c r="BT2010" s="113"/>
      <c r="BU2010" s="113"/>
      <c r="BV2010" s="113"/>
      <c r="BW2010" s="113"/>
      <c r="BX2010" s="113"/>
      <c r="BY2010" s="113"/>
      <c r="BZ2010" s="113"/>
      <c r="CA2010" s="67"/>
      <c r="CB2010" s="113"/>
      <c r="CC2010" s="69">
        <f>SUM(Table25[[#This Row],[Contract Amount FY00]:[Contract Amount FY50]])</f>
        <v>390</v>
      </c>
      <c r="CD2010" s="114"/>
    </row>
    <row r="2011" spans="1:82" x14ac:dyDescent="0.25">
      <c r="A2011" s="122" t="s">
        <v>1963</v>
      </c>
      <c r="B2011" s="122" t="s">
        <v>3183</v>
      </c>
      <c r="C2011" s="122" t="s">
        <v>946</v>
      </c>
      <c r="E2011" s="26" t="str">
        <f>IFERROR(IF(VLOOKUP(Table25[[#This Row],[Contract No.]],Table3[#All],3,FALSE)="","No","Yes"),"")</f>
        <v>Yes</v>
      </c>
      <c r="F2011" s="107" t="str">
        <f>IFERROR(VLOOKUP(Table25[[#This Row],[Contract No.]],Table3[#All],3,FALSE),"")</f>
        <v>NASPO</v>
      </c>
      <c r="G2011" s="107" t="str">
        <f>IFERROR(IF(Table25[[#This Row],[Cooperative Purchase
(Yes/No)]]="Yes","Yes",IF(VLOOKUP(Table25[[#This Row],[Contract No.]],Table3[#All],1,FALSE)=Table25[[#This Row],[Contract No.]],"Yes","No")),"No")</f>
        <v>Yes</v>
      </c>
      <c r="H2011" s="51">
        <f>IFERROR(VLOOKUP(Table25[[#This Row],[Contract No.]],Table3[#All],4,FALSE),"")</f>
        <v>45505</v>
      </c>
      <c r="I2011" s="28">
        <f>IFERROR(IF(AND(MONTH(Table25[[#This Row],[Contract Start Date]])&gt;6,MONTH(Table25[[#This Row],[Contract Start Date]])&lt;=12),YEAR(Table25[[#This Row],[Contract Start Date]])+1,YEAR(Table25[[#This Row],[Contract Start Date]])),"")</f>
        <v>2025</v>
      </c>
      <c r="J2011" s="108">
        <f>Table25[[#This Row],[FY Formula start]]</f>
        <v>2025</v>
      </c>
      <c r="K2011" s="59" t="str">
        <f>"FY"&amp;" "&amp;Table25[[#This Row],[Year Start]]</f>
        <v>FY 2025</v>
      </c>
      <c r="L2011" s="109">
        <f>IFERROR(VLOOKUP(Table25[[#This Row],[Contract No.]],Table3[#All],5,FALSE),"")</f>
        <v>47330</v>
      </c>
      <c r="M2011" s="110">
        <f>IFERROR(IF(Table25[[#This Row],[Contract End Date]]="99/99/9999","No End",IF(AND(MONTH(Table25[[#This Row],[Contract End Date]])&gt;6,MONTH(Table25[[#This Row],[Contract End Date]])&lt;=12),YEAR(Table25[[#This Row],[Contract End Date]])+1,YEAR(Table25[[#This Row],[Contract End Date]]))),"")</f>
        <v>2030</v>
      </c>
      <c r="N2011" s="111">
        <f>Table25[[#This Row],[FY Formula end]]</f>
        <v>2030</v>
      </c>
      <c r="O2011" s="112" t="str">
        <f>IF(Table25[[#This Row],[Year End]]="No End","No End","FY"&amp;" "&amp;Table25[[#This Row],[Year End]])</f>
        <v>FY 2030</v>
      </c>
      <c r="P2011" s="27"/>
      <c r="Q2011" s="104">
        <f>_xlfn.IFNA(IF($B2011="","",VLOOKUP($B2011,'SWC Towers'!$A:$Q,$Q$2,FALSE)),"")</f>
        <v>0.2</v>
      </c>
      <c r="R2011" s="106" t="str">
        <f>_xlfn.IFNA(IF($B2011="","",VLOOKUP($B2011,'SWC Towers'!$A:$Q,$R$2,FALSE)),"")</f>
        <v/>
      </c>
      <c r="S2011" s="106">
        <f>_xlfn.IFNA(IF($B2011="","",VLOOKUP($B2011,'SWC Towers'!$A:$Q,$S$2,FALSE)),"")</f>
        <v>0.2</v>
      </c>
      <c r="T2011" s="106" t="str">
        <f>_xlfn.IFNA(IF($B2011="","",VLOOKUP($B2011,'SWC Towers'!$A:$Q,$T$2,FALSE)),"")</f>
        <v/>
      </c>
      <c r="U2011" s="104">
        <f>_xlfn.IFNA(IF($B2011="","",VLOOKUP($B2011,'SWC Towers'!$A:$Q,$U$2,FALSE)),"")</f>
        <v>0.4</v>
      </c>
      <c r="V2011" s="104" t="str">
        <f>_xlfn.IFNA(IF($B2011="","",VLOOKUP($B2011,'SWC Towers'!$A:$Q,$V$2,FALSE)),"")</f>
        <v/>
      </c>
      <c r="W2011" s="104">
        <f>_xlfn.IFNA(IF($B2011="","",VLOOKUP($B2011,'SWC Towers'!$A:$Q,$W$2,FALSE)),"")</f>
        <v>0.2</v>
      </c>
      <c r="X2011" s="104" t="str">
        <f>_xlfn.IFNA(IF($B2011="","",VLOOKUP($B2011,'SWC Towers'!$A:$Q,$X$2,FALSE)),"")</f>
        <v/>
      </c>
      <c r="Y2011" s="104" t="str">
        <f>_xlfn.IFNA(IF($B2011="","",VLOOKUP($B2011,'SWC Towers'!$A:$Q,$Y$2,FALSE)),"")</f>
        <v/>
      </c>
      <c r="Z2011" s="104" t="str">
        <f>_xlfn.IFNA(IF($B2011="","",VLOOKUP($B2011,'SWC Towers'!$A:$Q,$Z$2,FALSE)),"")</f>
        <v/>
      </c>
      <c r="AA2011" s="104" t="str">
        <f>_xlfn.IFNA(IF($B2011="","",VLOOKUP($B2011,'SWC Towers'!$A:$Q,$AA$2,FALSE)),"")</f>
        <v/>
      </c>
      <c r="AB2011" s="106" t="str">
        <f>_xlfn.IFNA(IF($B2011="","",VLOOKUP($B2011,'SWC Towers'!$A:$Q,$AB$2,FALSE)),"")</f>
        <v/>
      </c>
      <c r="AC2011" s="20">
        <f>SUM(Table25[[#This Row],[IT Tower: Application]:[Other/Non-IT ]])</f>
        <v>1</v>
      </c>
      <c r="AD2011" s="67"/>
      <c r="AE2011" s="67"/>
      <c r="AF2011" s="67"/>
      <c r="AG2011" s="67"/>
      <c r="AH2011" s="67"/>
      <c r="AI2011" s="67"/>
      <c r="AJ2011" s="67"/>
      <c r="AK2011" s="67"/>
      <c r="AL2011" s="67"/>
      <c r="AM2011" s="67"/>
      <c r="AN2011" s="67"/>
      <c r="AO2011" s="67"/>
      <c r="AP2011" s="67"/>
      <c r="AQ2011" s="67"/>
      <c r="AR2011" s="67"/>
      <c r="AS2011" s="67"/>
      <c r="AT2011" s="67"/>
      <c r="AU2011" s="67"/>
      <c r="AV2011" s="67"/>
      <c r="AW2011" s="67"/>
      <c r="AX2011" s="67"/>
      <c r="AY2011" s="67"/>
      <c r="AZ2011" s="67"/>
      <c r="BA2011" s="67"/>
      <c r="BB2011" s="113">
        <v>0</v>
      </c>
      <c r="BC2011" s="113">
        <v>2830</v>
      </c>
      <c r="BD2011" s="113"/>
      <c r="BE2011" s="113"/>
      <c r="BF2011" s="113"/>
      <c r="BG2011" s="113"/>
      <c r="BH2011" s="113"/>
      <c r="BI2011" s="113"/>
      <c r="BJ2011" s="113"/>
      <c r="BK2011" s="113"/>
      <c r="BL2011" s="113"/>
      <c r="BM2011" s="113"/>
      <c r="BN2011" s="113"/>
      <c r="BO2011" s="113"/>
      <c r="BP2011" s="113"/>
      <c r="BQ2011" s="113"/>
      <c r="BR2011" s="113"/>
      <c r="BS2011" s="113"/>
      <c r="BT2011" s="113"/>
      <c r="BU2011" s="113"/>
      <c r="BV2011" s="113"/>
      <c r="BW2011" s="113"/>
      <c r="BX2011" s="113"/>
      <c r="BY2011" s="113"/>
      <c r="BZ2011" s="113"/>
      <c r="CA2011" s="67"/>
      <c r="CB2011" s="113"/>
      <c r="CC2011" s="69">
        <f>SUM(Table25[[#This Row],[Contract Amount FY00]:[Contract Amount FY50]])</f>
        <v>2830</v>
      </c>
      <c r="CD2011" s="114"/>
    </row>
    <row r="2012" spans="1:82" x14ac:dyDescent="0.25">
      <c r="A2012" s="122" t="s">
        <v>1964</v>
      </c>
      <c r="B2012" s="122" t="s">
        <v>705</v>
      </c>
      <c r="C2012" s="122" t="s">
        <v>384</v>
      </c>
      <c r="E2012" s="26" t="str">
        <f>IFERROR(IF(VLOOKUP(Table25[[#This Row],[Contract No.]],Table3[#All],3,FALSE)="","No","Yes"),"")</f>
        <v>Yes</v>
      </c>
      <c r="F2012" s="107" t="str">
        <f>IFERROR(VLOOKUP(Table25[[#This Row],[Contract No.]],Table3[#All],3,FALSE),"")</f>
        <v>NASPO</v>
      </c>
      <c r="G2012" s="107" t="str">
        <f>IFERROR(IF(Table25[[#This Row],[Cooperative Purchase
(Yes/No)]]="Yes","Yes",IF(VLOOKUP(Table25[[#This Row],[Contract No.]],Table3[#All],1,FALSE)=Table25[[#This Row],[Contract No.]],"Yes","No")),"No")</f>
        <v>Yes</v>
      </c>
      <c r="H2012" s="51">
        <f>IFERROR(VLOOKUP(Table25[[#This Row],[Contract No.]],Table3[#All],4,FALSE),"")</f>
        <v>43647</v>
      </c>
      <c r="I2012" s="28">
        <f>IFERROR(IF(AND(MONTH(Table25[[#This Row],[Contract Start Date]])&gt;6,MONTH(Table25[[#This Row],[Contract Start Date]])&lt;=12),YEAR(Table25[[#This Row],[Contract Start Date]])+1,YEAR(Table25[[#This Row],[Contract Start Date]])),"")</f>
        <v>2020</v>
      </c>
      <c r="J2012" s="108">
        <f>Table25[[#This Row],[FY Formula start]]</f>
        <v>2020</v>
      </c>
      <c r="K2012" s="59" t="str">
        <f>"FY"&amp;" "&amp;Table25[[#This Row],[Year Start]]</f>
        <v>FY 2020</v>
      </c>
      <c r="L2012" s="109">
        <f>IFERROR(VLOOKUP(Table25[[#This Row],[Contract No.]],Table3[#All],5,FALSE),"")</f>
        <v>47360</v>
      </c>
      <c r="M2012" s="110">
        <f>IFERROR(IF(Table25[[#This Row],[Contract End Date]]="99/99/9999","No End",IF(AND(MONTH(Table25[[#This Row],[Contract End Date]])&gt;6,MONTH(Table25[[#This Row],[Contract End Date]])&lt;=12),YEAR(Table25[[#This Row],[Contract End Date]])+1,YEAR(Table25[[#This Row],[Contract End Date]]))),"")</f>
        <v>2030</v>
      </c>
      <c r="N2012" s="111">
        <f>Table25[[#This Row],[FY Formula end]]</f>
        <v>2030</v>
      </c>
      <c r="O2012" s="112" t="str">
        <f>IF(Table25[[#This Row],[Year End]]="No End","No End","FY"&amp;" "&amp;Table25[[#This Row],[Year End]])</f>
        <v>FY 2030</v>
      </c>
      <c r="P2012" s="27"/>
      <c r="Q2012" s="104">
        <f>_xlfn.IFNA(IF($B2012="","",VLOOKUP($B2012,'SWC Towers'!$A:$Q,$Q$2,FALSE)),"")</f>
        <v>0.2</v>
      </c>
      <c r="R2012" s="106" t="str">
        <f>_xlfn.IFNA(IF($B2012="","",VLOOKUP($B2012,'SWC Towers'!$A:$Q,$R$2,FALSE)),"")</f>
        <v/>
      </c>
      <c r="S2012" s="106" t="str">
        <f>_xlfn.IFNA(IF($B2012="","",VLOOKUP($B2012,'SWC Towers'!$A:$Q,$S$2,FALSE)),"")</f>
        <v/>
      </c>
      <c r="T2012" s="106" t="str">
        <f>_xlfn.IFNA(IF($B2012="","",VLOOKUP($B2012,'SWC Towers'!$A:$Q,$T$2,FALSE)),"")</f>
        <v/>
      </c>
      <c r="U2012" s="104">
        <f>_xlfn.IFNA(IF($B2012="","",VLOOKUP($B2012,'SWC Towers'!$A:$Q,$U$2,FALSE)),"")</f>
        <v>0.4</v>
      </c>
      <c r="V2012" s="104" t="str">
        <f>_xlfn.IFNA(IF($B2012="","",VLOOKUP($B2012,'SWC Towers'!$A:$Q,$V$2,FALSE)),"")</f>
        <v/>
      </c>
      <c r="W2012" s="104">
        <f>_xlfn.IFNA(IF($B2012="","",VLOOKUP($B2012,'SWC Towers'!$A:$Q,$W$2,FALSE)),"")</f>
        <v>0.4</v>
      </c>
      <c r="X2012" s="104" t="str">
        <f>_xlfn.IFNA(IF($B2012="","",VLOOKUP($B2012,'SWC Towers'!$A:$Q,$X$2,FALSE)),"")</f>
        <v/>
      </c>
      <c r="Y2012" s="104" t="str">
        <f>_xlfn.IFNA(IF($B2012="","",VLOOKUP($B2012,'SWC Towers'!$A:$Q,$Y$2,FALSE)),"")</f>
        <v/>
      </c>
      <c r="Z2012" s="104" t="str">
        <f>_xlfn.IFNA(IF($B2012="","",VLOOKUP($B2012,'SWC Towers'!$A:$Q,$Z$2,FALSE)),"")</f>
        <v/>
      </c>
      <c r="AA2012" s="104" t="str">
        <f>_xlfn.IFNA(IF($B2012="","",VLOOKUP($B2012,'SWC Towers'!$A:$Q,$AA$2,FALSE)),"")</f>
        <v/>
      </c>
      <c r="AB2012" s="106" t="str">
        <f>_xlfn.IFNA(IF($B2012="","",VLOOKUP($B2012,'SWC Towers'!$A:$Q,$AB$2,FALSE)),"")</f>
        <v/>
      </c>
      <c r="AC2012" s="20">
        <f>SUM(Table25[[#This Row],[IT Tower: Application]:[Other/Non-IT ]])</f>
        <v>1</v>
      </c>
      <c r="AD2012" s="67"/>
      <c r="AE2012" s="67"/>
      <c r="AF2012" s="67"/>
      <c r="AG2012" s="67"/>
      <c r="AH2012" s="67"/>
      <c r="AI2012" s="67"/>
      <c r="AJ2012" s="67"/>
      <c r="AK2012" s="67"/>
      <c r="AL2012" s="67"/>
      <c r="AM2012" s="67"/>
      <c r="AN2012" s="67"/>
      <c r="AO2012" s="67"/>
      <c r="AP2012" s="67"/>
      <c r="AQ2012" s="67"/>
      <c r="AR2012" s="67"/>
      <c r="AS2012" s="67"/>
      <c r="AT2012" s="67"/>
      <c r="AU2012" s="67"/>
      <c r="AV2012" s="67"/>
      <c r="AW2012" s="67"/>
      <c r="AX2012" s="67">
        <v>0</v>
      </c>
      <c r="AY2012" s="67">
        <v>11012</v>
      </c>
      <c r="AZ2012" s="67">
        <v>12676</v>
      </c>
      <c r="BA2012" s="67">
        <v>15989</v>
      </c>
      <c r="BB2012" s="113">
        <v>12995</v>
      </c>
      <c r="BC2012" s="113">
        <v>8162</v>
      </c>
      <c r="BD2012" s="113"/>
      <c r="BE2012" s="113"/>
      <c r="BF2012" s="113"/>
      <c r="BG2012" s="113"/>
      <c r="BH2012" s="113"/>
      <c r="BI2012" s="113"/>
      <c r="BJ2012" s="113"/>
      <c r="BK2012" s="113"/>
      <c r="BL2012" s="113"/>
      <c r="BM2012" s="113"/>
      <c r="BN2012" s="113"/>
      <c r="BO2012" s="113"/>
      <c r="BP2012" s="113"/>
      <c r="BQ2012" s="113"/>
      <c r="BR2012" s="113"/>
      <c r="BS2012" s="113"/>
      <c r="BT2012" s="113"/>
      <c r="BU2012" s="113"/>
      <c r="BV2012" s="113"/>
      <c r="BW2012" s="113"/>
      <c r="BX2012" s="113"/>
      <c r="BY2012" s="113"/>
      <c r="BZ2012" s="113"/>
      <c r="CA2012" s="67"/>
      <c r="CB2012" s="113"/>
      <c r="CC2012" s="69">
        <f>SUM(Table25[[#This Row],[Contract Amount FY00]:[Contract Amount FY50]])</f>
        <v>60834</v>
      </c>
      <c r="CD2012" s="114"/>
    </row>
    <row r="2013" spans="1:82" x14ac:dyDescent="0.25">
      <c r="A2013" s="122" t="s">
        <v>1964</v>
      </c>
      <c r="B2013" s="122" t="s">
        <v>278</v>
      </c>
      <c r="C2013" s="122" t="s">
        <v>3188</v>
      </c>
      <c r="E2013" s="26" t="str">
        <f>IFERROR(IF(VLOOKUP(Table25[[#This Row],[Contract No.]],Table3[#All],3,FALSE)="","No","Yes"),"")</f>
        <v>Yes</v>
      </c>
      <c r="F2013" s="107" t="str">
        <f>IFERROR(VLOOKUP(Table25[[#This Row],[Contract No.]],Table3[#All],3,FALSE),"")</f>
        <v>NASPO</v>
      </c>
      <c r="G2013" s="107" t="str">
        <f>IFERROR(IF(Table25[[#This Row],[Cooperative Purchase
(Yes/No)]]="Yes","Yes",IF(VLOOKUP(Table25[[#This Row],[Contract No.]],Table3[#All],1,FALSE)=Table25[[#This Row],[Contract No.]],"Yes","No")),"No")</f>
        <v>Yes</v>
      </c>
      <c r="H2013" s="51">
        <f>IFERROR(VLOOKUP(Table25[[#This Row],[Contract No.]],Table3[#All],4,FALSE),"")</f>
        <v>42917</v>
      </c>
      <c r="I2013" s="28">
        <f>IFERROR(IF(AND(MONTH(Table25[[#This Row],[Contract Start Date]])&gt;6,MONTH(Table25[[#This Row],[Contract Start Date]])&lt;=12),YEAR(Table25[[#This Row],[Contract Start Date]])+1,YEAR(Table25[[#This Row],[Contract Start Date]])),"")</f>
        <v>2018</v>
      </c>
      <c r="J2013" s="108">
        <f>Table25[[#This Row],[FY Formula start]]</f>
        <v>2018</v>
      </c>
      <c r="K2013" s="59" t="str">
        <f>"FY"&amp;" "&amp;Table25[[#This Row],[Year Start]]</f>
        <v>FY 2018</v>
      </c>
      <c r="L2013" s="109">
        <f>IFERROR(VLOOKUP(Table25[[#This Row],[Contract No.]],Table3[#All],5,FALSE),"")</f>
        <v>46280</v>
      </c>
      <c r="M2013" s="110">
        <f>IFERROR(IF(Table25[[#This Row],[Contract End Date]]="99/99/9999","No End",IF(AND(MONTH(Table25[[#This Row],[Contract End Date]])&gt;6,MONTH(Table25[[#This Row],[Contract End Date]])&lt;=12),YEAR(Table25[[#This Row],[Contract End Date]])+1,YEAR(Table25[[#This Row],[Contract End Date]]))),"")</f>
        <v>2027</v>
      </c>
      <c r="N2013" s="111">
        <f>Table25[[#This Row],[FY Formula end]]</f>
        <v>2027</v>
      </c>
      <c r="O2013" s="112" t="str">
        <f>IF(Table25[[#This Row],[Year End]]="No End","No End","FY"&amp;" "&amp;Table25[[#This Row],[Year End]])</f>
        <v>FY 2027</v>
      </c>
      <c r="P2013" s="27"/>
      <c r="Q2013" s="104">
        <f>_xlfn.IFNA(IF($B2013="","",VLOOKUP($B2013,'SWC Towers'!$A:$Q,$Q$2,FALSE)),"")</f>
        <v>0.4</v>
      </c>
      <c r="R2013" s="106" t="str">
        <f>_xlfn.IFNA(IF($B2013="","",VLOOKUP($B2013,'SWC Towers'!$A:$Q,$R$2,FALSE)),"")</f>
        <v/>
      </c>
      <c r="S2013" s="106" t="str">
        <f>_xlfn.IFNA(IF($B2013="","",VLOOKUP($B2013,'SWC Towers'!$A:$Q,$S$2,FALSE)),"")</f>
        <v/>
      </c>
      <c r="T2013" s="106">
        <f>_xlfn.IFNA(IF($B2013="","",VLOOKUP($B2013,'SWC Towers'!$A:$Q,$T$2,FALSE)),"")</f>
        <v>0.05</v>
      </c>
      <c r="U2013" s="104" t="str">
        <f>_xlfn.IFNA(IF($B2013="","",VLOOKUP($B2013,'SWC Towers'!$A:$Q,$U$2,FALSE)),"")</f>
        <v/>
      </c>
      <c r="V2013" s="104" t="str">
        <f>_xlfn.IFNA(IF($B2013="","",VLOOKUP($B2013,'SWC Towers'!$A:$Q,$V$2,FALSE)),"")</f>
        <v/>
      </c>
      <c r="W2013" s="104">
        <f>_xlfn.IFNA(IF($B2013="","",VLOOKUP($B2013,'SWC Towers'!$A:$Q,$W$2,FALSE)),"")</f>
        <v>0.1</v>
      </c>
      <c r="X2013" s="104" t="str">
        <f>_xlfn.IFNA(IF($B2013="","",VLOOKUP($B2013,'SWC Towers'!$A:$Q,$X$2,FALSE)),"")</f>
        <v/>
      </c>
      <c r="Y2013" s="104">
        <f>_xlfn.IFNA(IF($B2013="","",VLOOKUP($B2013,'SWC Towers'!$A:$Q,$Y$2,FALSE)),"")</f>
        <v>0.05</v>
      </c>
      <c r="Z2013" s="104" t="str">
        <f>_xlfn.IFNA(IF($B2013="","",VLOOKUP($B2013,'SWC Towers'!$A:$Q,$Z$2,FALSE)),"")</f>
        <v/>
      </c>
      <c r="AA2013" s="104">
        <f>_xlfn.IFNA(IF($B2013="","",VLOOKUP($B2013,'SWC Towers'!$A:$Q,$AA$2,FALSE)),"")</f>
        <v>0.4</v>
      </c>
      <c r="AB2013" s="106" t="str">
        <f>_xlfn.IFNA(IF($B2013="","",VLOOKUP($B2013,'SWC Towers'!$A:$Q,$AB$2,FALSE)),"")</f>
        <v/>
      </c>
      <c r="AC2013" s="20">
        <f>SUM(Table25[[#This Row],[IT Tower: Application]:[Other/Non-IT ]])</f>
        <v>1</v>
      </c>
      <c r="AD2013" s="67"/>
      <c r="AE2013" s="67"/>
      <c r="AF2013" s="67"/>
      <c r="AG2013" s="67"/>
      <c r="AH2013" s="67"/>
      <c r="AI2013" s="67"/>
      <c r="AJ2013" s="67"/>
      <c r="AK2013" s="67"/>
      <c r="AL2013" s="67"/>
      <c r="AM2013" s="67"/>
      <c r="AN2013" s="67"/>
      <c r="AO2013" s="67"/>
      <c r="AP2013" s="67"/>
      <c r="AQ2013" s="67"/>
      <c r="AR2013" s="67"/>
      <c r="AS2013" s="67"/>
      <c r="AT2013" s="67"/>
      <c r="AU2013" s="67"/>
      <c r="AV2013" s="67"/>
      <c r="AW2013" s="67"/>
      <c r="AX2013" s="67"/>
      <c r="AY2013" s="67"/>
      <c r="AZ2013" s="67"/>
      <c r="BA2013" s="67"/>
      <c r="BB2013" s="113"/>
      <c r="BC2013" s="113">
        <v>10800</v>
      </c>
      <c r="BD2013" s="113"/>
      <c r="BE2013" s="113"/>
      <c r="BF2013" s="113"/>
      <c r="BG2013" s="113"/>
      <c r="BH2013" s="113"/>
      <c r="BI2013" s="113"/>
      <c r="BJ2013" s="113"/>
      <c r="BK2013" s="113"/>
      <c r="BL2013" s="113"/>
      <c r="BM2013" s="113"/>
      <c r="BN2013" s="113"/>
      <c r="BO2013" s="113"/>
      <c r="BP2013" s="113"/>
      <c r="BQ2013" s="113"/>
      <c r="BR2013" s="113"/>
      <c r="BS2013" s="113"/>
      <c r="BT2013" s="113"/>
      <c r="BU2013" s="113"/>
      <c r="BV2013" s="113"/>
      <c r="BW2013" s="113"/>
      <c r="BX2013" s="113"/>
      <c r="BY2013" s="113"/>
      <c r="BZ2013" s="113"/>
      <c r="CA2013" s="67"/>
      <c r="CB2013" s="113"/>
      <c r="CC2013" s="69">
        <f>SUM(Table25[[#This Row],[Contract Amount FY00]:[Contract Amount FY50]])</f>
        <v>10800</v>
      </c>
      <c r="CD2013" s="114"/>
    </row>
    <row r="2014" spans="1:82" x14ac:dyDescent="0.25">
      <c r="A2014" s="122" t="s">
        <v>1964</v>
      </c>
      <c r="B2014" s="122" t="s">
        <v>3141</v>
      </c>
      <c r="C2014" s="122" t="s">
        <v>3202</v>
      </c>
      <c r="E2014" s="26" t="str">
        <f>IFERROR(IF(VLOOKUP(Table25[[#This Row],[Contract No.]],Table3[#All],3,FALSE)="","No","Yes"),"")</f>
        <v>No</v>
      </c>
      <c r="F2014" s="107" t="str">
        <f>IFERROR(VLOOKUP(Table25[[#This Row],[Contract No.]],Table3[#All],3,FALSE),"")</f>
        <v/>
      </c>
      <c r="G2014" s="107" t="str">
        <f>IFERROR(IF(Table25[[#This Row],[Cooperative Purchase
(Yes/No)]]="Yes","Yes",IF(VLOOKUP(Table25[[#This Row],[Contract No.]],Table3[#All],1,FALSE)=Table25[[#This Row],[Contract No.]],"Yes","No")),"No")</f>
        <v>Yes</v>
      </c>
      <c r="H2014" s="51">
        <f>IFERROR(VLOOKUP(Table25[[#This Row],[Contract No.]],Table3[#All],4,FALSE),"")</f>
        <v>45427</v>
      </c>
      <c r="I2014" s="28">
        <f>IFERROR(IF(AND(MONTH(Table25[[#This Row],[Contract Start Date]])&gt;6,MONTH(Table25[[#This Row],[Contract Start Date]])&lt;=12),YEAR(Table25[[#This Row],[Contract Start Date]])+1,YEAR(Table25[[#This Row],[Contract Start Date]])),"")</f>
        <v>2024</v>
      </c>
      <c r="J2014" s="108">
        <f>Table25[[#This Row],[FY Formula start]]</f>
        <v>2024</v>
      </c>
      <c r="K2014" s="59" t="str">
        <f>"FY"&amp;" "&amp;Table25[[#This Row],[Year Start]]</f>
        <v>FY 2024</v>
      </c>
      <c r="L2014" s="109">
        <f>IFERROR(VLOOKUP(Table25[[#This Row],[Contract No.]],Table3[#All],5,FALSE),"")</f>
        <v>46888</v>
      </c>
      <c r="M2014" s="110">
        <f>IFERROR(IF(Table25[[#This Row],[Contract End Date]]="99/99/9999","No End",IF(AND(MONTH(Table25[[#This Row],[Contract End Date]])&gt;6,MONTH(Table25[[#This Row],[Contract End Date]])&lt;=12),YEAR(Table25[[#This Row],[Contract End Date]])+1,YEAR(Table25[[#This Row],[Contract End Date]]))),"")</f>
        <v>2028</v>
      </c>
      <c r="N2014" s="111">
        <f>Table25[[#This Row],[FY Formula end]]</f>
        <v>2028</v>
      </c>
      <c r="O2014" s="112" t="str">
        <f>IF(Table25[[#This Row],[Year End]]="No End","No End","FY"&amp;" "&amp;Table25[[#This Row],[Year End]])</f>
        <v>FY 2028</v>
      </c>
      <c r="P2014" s="27"/>
      <c r="Q2014" s="104">
        <f>_xlfn.IFNA(IF($B2014="","",VLOOKUP($B2014,'SWC Towers'!$A:$Q,$Q$2,FALSE)),"")</f>
        <v>0.4</v>
      </c>
      <c r="R2014" s="106" t="str">
        <f>_xlfn.IFNA(IF($B2014="","",VLOOKUP($B2014,'SWC Towers'!$A:$Q,$R$2,FALSE)),"")</f>
        <v/>
      </c>
      <c r="S2014" s="106" t="str">
        <f>_xlfn.IFNA(IF($B2014="","",VLOOKUP($B2014,'SWC Towers'!$A:$Q,$S$2,FALSE)),"")</f>
        <v/>
      </c>
      <c r="T2014" s="106">
        <f>_xlfn.IFNA(IF($B2014="","",VLOOKUP($B2014,'SWC Towers'!$A:$Q,$T$2,FALSE)),"")</f>
        <v>0.1</v>
      </c>
      <c r="U2014" s="104" t="str">
        <f>_xlfn.IFNA(IF($B2014="","",VLOOKUP($B2014,'SWC Towers'!$A:$Q,$U$2,FALSE)),"")</f>
        <v/>
      </c>
      <c r="V2014" s="104">
        <f>_xlfn.IFNA(IF($B2014="","",VLOOKUP($B2014,'SWC Towers'!$A:$Q,$V$2,FALSE)),"")</f>
        <v>0.4</v>
      </c>
      <c r="W2014" s="104" t="str">
        <f>_xlfn.IFNA(IF($B2014="","",VLOOKUP($B2014,'SWC Towers'!$A:$Q,$W$2,FALSE)),"")</f>
        <v/>
      </c>
      <c r="X2014" s="104" t="str">
        <f>_xlfn.IFNA(IF($B2014="","",VLOOKUP($B2014,'SWC Towers'!$A:$Q,$X$2,FALSE)),"")</f>
        <v/>
      </c>
      <c r="Y2014" s="104" t="str">
        <f>_xlfn.IFNA(IF($B2014="","",VLOOKUP($B2014,'SWC Towers'!$A:$Q,$Y$2,FALSE)),"")</f>
        <v/>
      </c>
      <c r="Z2014" s="104">
        <f>_xlfn.IFNA(IF($B2014="","",VLOOKUP($B2014,'SWC Towers'!$A:$Q,$Z$2,FALSE)),"")</f>
        <v>0.1</v>
      </c>
      <c r="AA2014" s="104" t="str">
        <f>_xlfn.IFNA(IF($B2014="","",VLOOKUP($B2014,'SWC Towers'!$A:$Q,$AA$2,FALSE)),"")</f>
        <v/>
      </c>
      <c r="AB2014" s="106" t="str">
        <f>_xlfn.IFNA(IF($B2014="","",VLOOKUP($B2014,'SWC Towers'!$A:$Q,$AB$2,FALSE)),"")</f>
        <v/>
      </c>
      <c r="AC2014" s="20">
        <f>SUM(Table25[[#This Row],[IT Tower: Application]:[Other/Non-IT ]])</f>
        <v>1</v>
      </c>
      <c r="AD2014" s="67"/>
      <c r="AE2014" s="67"/>
      <c r="AF2014" s="67"/>
      <c r="AG2014" s="67"/>
      <c r="AH2014" s="67"/>
      <c r="AI2014" s="67"/>
      <c r="AJ2014" s="67"/>
      <c r="AK2014" s="67"/>
      <c r="AL2014" s="67"/>
      <c r="AM2014" s="67"/>
      <c r="AN2014" s="67"/>
      <c r="AO2014" s="67"/>
      <c r="AP2014" s="67"/>
      <c r="AQ2014" s="67"/>
      <c r="AR2014" s="67"/>
      <c r="AS2014" s="67"/>
      <c r="AT2014" s="67"/>
      <c r="AU2014" s="67"/>
      <c r="AV2014" s="67"/>
      <c r="AW2014" s="67"/>
      <c r="AX2014" s="67"/>
      <c r="AY2014" s="67"/>
      <c r="AZ2014" s="67"/>
      <c r="BA2014" s="67"/>
      <c r="BB2014" s="113"/>
      <c r="BC2014" s="113">
        <v>4185</v>
      </c>
      <c r="BD2014" s="113"/>
      <c r="BE2014" s="113"/>
      <c r="BF2014" s="113"/>
      <c r="BG2014" s="113"/>
      <c r="BH2014" s="113"/>
      <c r="BI2014" s="113"/>
      <c r="BJ2014" s="113"/>
      <c r="BK2014" s="113"/>
      <c r="BL2014" s="113"/>
      <c r="BM2014" s="113"/>
      <c r="BN2014" s="113"/>
      <c r="BO2014" s="113"/>
      <c r="BP2014" s="113"/>
      <c r="BQ2014" s="113"/>
      <c r="BR2014" s="113"/>
      <c r="BS2014" s="113"/>
      <c r="BT2014" s="113"/>
      <c r="BU2014" s="113"/>
      <c r="BV2014" s="113"/>
      <c r="BW2014" s="113"/>
      <c r="BX2014" s="113"/>
      <c r="BY2014" s="113"/>
      <c r="BZ2014" s="113"/>
      <c r="CA2014" s="67"/>
      <c r="CB2014" s="113"/>
      <c r="CC2014" s="69">
        <f>SUM(Table25[[#This Row],[Contract Amount FY00]:[Contract Amount FY50]])</f>
        <v>4185</v>
      </c>
      <c r="CD2014" s="114"/>
    </row>
    <row r="2015" spans="1:82" x14ac:dyDescent="0.25">
      <c r="A2015" s="122" t="s">
        <v>2102</v>
      </c>
      <c r="B2015" s="122" t="s">
        <v>2245</v>
      </c>
      <c r="C2015" s="122" t="s">
        <v>3131</v>
      </c>
      <c r="E2015" s="26" t="str">
        <f>IFERROR(IF(VLOOKUP(Table25[[#This Row],[Contract No.]],Table3[#All],3,FALSE)="","No","Yes"),"")</f>
        <v>No</v>
      </c>
      <c r="F2015" s="107" t="str">
        <f>IFERROR(VLOOKUP(Table25[[#This Row],[Contract No.]],Table3[#All],3,FALSE),"")</f>
        <v/>
      </c>
      <c r="G2015" s="107" t="str">
        <f>IFERROR(IF(Table25[[#This Row],[Cooperative Purchase
(Yes/No)]]="Yes","Yes",IF(VLOOKUP(Table25[[#This Row],[Contract No.]],Table3[#All],1,FALSE)=Table25[[#This Row],[Contract No.]],"Yes","No")),"No")</f>
        <v>Yes</v>
      </c>
      <c r="H2015" s="51">
        <f>IFERROR(VLOOKUP(Table25[[#This Row],[Contract No.]],Table3[#All],4,FALSE),"")</f>
        <v>43952</v>
      </c>
      <c r="I2015" s="28">
        <f>IFERROR(IF(AND(MONTH(Table25[[#This Row],[Contract Start Date]])&gt;6,MONTH(Table25[[#This Row],[Contract Start Date]])&lt;=12),YEAR(Table25[[#This Row],[Contract Start Date]])+1,YEAR(Table25[[#This Row],[Contract Start Date]])),"")</f>
        <v>2020</v>
      </c>
      <c r="J2015" s="108">
        <f>Table25[[#This Row],[FY Formula start]]</f>
        <v>2020</v>
      </c>
      <c r="K2015" s="59" t="str">
        <f>"FY"&amp;" "&amp;Table25[[#This Row],[Year Start]]</f>
        <v>FY 2020</v>
      </c>
      <c r="L2015" s="109">
        <f>IFERROR(VLOOKUP(Table25[[#This Row],[Contract No.]],Table3[#All],5,FALSE),"")</f>
        <v>46203</v>
      </c>
      <c r="M2015" s="110">
        <f>IFERROR(IF(Table25[[#This Row],[Contract End Date]]="99/99/9999","No End",IF(AND(MONTH(Table25[[#This Row],[Contract End Date]])&gt;6,MONTH(Table25[[#This Row],[Contract End Date]])&lt;=12),YEAR(Table25[[#This Row],[Contract End Date]])+1,YEAR(Table25[[#This Row],[Contract End Date]]))),"")</f>
        <v>2026</v>
      </c>
      <c r="N2015" s="111">
        <f>Table25[[#This Row],[FY Formula end]]</f>
        <v>2026</v>
      </c>
      <c r="O2015" s="112" t="str">
        <f>IF(Table25[[#This Row],[Year End]]="No End","No End","FY"&amp;" "&amp;Table25[[#This Row],[Year End]])</f>
        <v>FY 2026</v>
      </c>
      <c r="P2015" s="27"/>
      <c r="Q2015" s="104" t="str">
        <f>_xlfn.IFNA(IF($B2015="","",VLOOKUP($B2015,'SWC Towers'!$A:$Q,$Q$2,FALSE)),"")</f>
        <v/>
      </c>
      <c r="R2015" s="106" t="str">
        <f>_xlfn.IFNA(IF($B2015="","",VLOOKUP($B2015,'SWC Towers'!$A:$Q,$R$2,FALSE)),"")</f>
        <v/>
      </c>
      <c r="S2015" s="106" t="str">
        <f>_xlfn.IFNA(IF($B2015="","",VLOOKUP($B2015,'SWC Towers'!$A:$Q,$S$2,FALSE)),"")</f>
        <v/>
      </c>
      <c r="T2015" s="106" t="str">
        <f>_xlfn.IFNA(IF($B2015="","",VLOOKUP($B2015,'SWC Towers'!$A:$Q,$T$2,FALSE)),"")</f>
        <v/>
      </c>
      <c r="U2015" s="104">
        <f>_xlfn.IFNA(IF($B2015="","",VLOOKUP($B2015,'SWC Towers'!$A:$Q,$U$2,FALSE)),"")</f>
        <v>0.1</v>
      </c>
      <c r="V2015" s="104" t="str">
        <f>_xlfn.IFNA(IF($B2015="","",VLOOKUP($B2015,'SWC Towers'!$A:$Q,$V$2,FALSE)),"")</f>
        <v/>
      </c>
      <c r="W2015" s="104" t="str">
        <f>_xlfn.IFNA(IF($B2015="","",VLOOKUP($B2015,'SWC Towers'!$A:$Q,$W$2,FALSE)),"")</f>
        <v/>
      </c>
      <c r="X2015" s="104" t="str">
        <f>_xlfn.IFNA(IF($B2015="","",VLOOKUP($B2015,'SWC Towers'!$A:$Q,$X$2,FALSE)),"")</f>
        <v/>
      </c>
      <c r="Y2015" s="104" t="str">
        <f>_xlfn.IFNA(IF($B2015="","",VLOOKUP($B2015,'SWC Towers'!$A:$Q,$Y$2,FALSE)),"")</f>
        <v/>
      </c>
      <c r="Z2015" s="104" t="str">
        <f>_xlfn.IFNA(IF($B2015="","",VLOOKUP($B2015,'SWC Towers'!$A:$Q,$Z$2,FALSE)),"")</f>
        <v/>
      </c>
      <c r="AA2015" s="104" t="str">
        <f>_xlfn.IFNA(IF($B2015="","",VLOOKUP($B2015,'SWC Towers'!$A:$Q,$AA$2,FALSE)),"")</f>
        <v/>
      </c>
      <c r="AB2015" s="106">
        <f>_xlfn.IFNA(IF($B2015="","",VLOOKUP($B2015,'SWC Towers'!$A:$Q,$AB$2,FALSE)),"")</f>
        <v>0.9</v>
      </c>
      <c r="AC2015" s="20">
        <f>SUM(Table25[[#This Row],[IT Tower: Application]:[Other/Non-IT ]])</f>
        <v>1</v>
      </c>
      <c r="AD2015" s="67"/>
      <c r="AE2015" s="67"/>
      <c r="AF2015" s="67"/>
      <c r="AG2015" s="67"/>
      <c r="AH2015" s="67"/>
      <c r="AI2015" s="67"/>
      <c r="AJ2015" s="67"/>
      <c r="AK2015" s="67"/>
      <c r="AL2015" s="67"/>
      <c r="AM2015" s="67"/>
      <c r="AN2015" s="67"/>
      <c r="AO2015" s="67"/>
      <c r="AP2015" s="67"/>
      <c r="AQ2015" s="67"/>
      <c r="AR2015" s="67"/>
      <c r="AS2015" s="67"/>
      <c r="AT2015" s="67"/>
      <c r="AU2015" s="67"/>
      <c r="AV2015" s="67"/>
      <c r="AW2015" s="67"/>
      <c r="AX2015" s="67"/>
      <c r="AY2015" s="67"/>
      <c r="AZ2015" s="67">
        <v>0</v>
      </c>
      <c r="BA2015" s="67">
        <v>1524</v>
      </c>
      <c r="BB2015" s="113">
        <v>1096</v>
      </c>
      <c r="BC2015" s="113">
        <v>1298</v>
      </c>
      <c r="BD2015" s="113"/>
      <c r="BE2015" s="113"/>
      <c r="BF2015" s="113"/>
      <c r="BG2015" s="113"/>
      <c r="BH2015" s="113"/>
      <c r="BI2015" s="113"/>
      <c r="BJ2015" s="113"/>
      <c r="BK2015" s="113"/>
      <c r="BL2015" s="113"/>
      <c r="BM2015" s="113"/>
      <c r="BN2015" s="113"/>
      <c r="BO2015" s="113"/>
      <c r="BP2015" s="113"/>
      <c r="BQ2015" s="113"/>
      <c r="BR2015" s="113"/>
      <c r="BS2015" s="113"/>
      <c r="BT2015" s="113"/>
      <c r="BU2015" s="113"/>
      <c r="BV2015" s="113"/>
      <c r="BW2015" s="113"/>
      <c r="BX2015" s="113"/>
      <c r="BY2015" s="113"/>
      <c r="BZ2015" s="113"/>
      <c r="CA2015" s="67"/>
      <c r="CB2015" s="113"/>
      <c r="CC2015" s="69">
        <f>SUM(Table25[[#This Row],[Contract Amount FY00]:[Contract Amount FY50]])</f>
        <v>3918</v>
      </c>
      <c r="CD2015" s="114"/>
    </row>
    <row r="2016" spans="1:82" x14ac:dyDescent="0.25">
      <c r="A2016" s="122" t="s">
        <v>2102</v>
      </c>
      <c r="B2016" s="122" t="s">
        <v>2245</v>
      </c>
      <c r="C2016" s="122" t="s">
        <v>3192</v>
      </c>
      <c r="E2016" s="26" t="str">
        <f>IFERROR(IF(VLOOKUP(Table25[[#This Row],[Contract No.]],Table3[#All],3,FALSE)="","No","Yes"),"")</f>
        <v>No</v>
      </c>
      <c r="F2016" s="107" t="str">
        <f>IFERROR(VLOOKUP(Table25[[#This Row],[Contract No.]],Table3[#All],3,FALSE),"")</f>
        <v/>
      </c>
      <c r="G2016" s="107" t="str">
        <f>IFERROR(IF(Table25[[#This Row],[Cooperative Purchase
(Yes/No)]]="Yes","Yes",IF(VLOOKUP(Table25[[#This Row],[Contract No.]],Table3[#All],1,FALSE)=Table25[[#This Row],[Contract No.]],"Yes","No")),"No")</f>
        <v>Yes</v>
      </c>
      <c r="H2016" s="51">
        <f>IFERROR(VLOOKUP(Table25[[#This Row],[Contract No.]],Table3[#All],4,FALSE),"")</f>
        <v>43952</v>
      </c>
      <c r="I2016" s="28">
        <f>IFERROR(IF(AND(MONTH(Table25[[#This Row],[Contract Start Date]])&gt;6,MONTH(Table25[[#This Row],[Contract Start Date]])&lt;=12),YEAR(Table25[[#This Row],[Contract Start Date]])+1,YEAR(Table25[[#This Row],[Contract Start Date]])),"")</f>
        <v>2020</v>
      </c>
      <c r="J2016" s="108">
        <f>Table25[[#This Row],[FY Formula start]]</f>
        <v>2020</v>
      </c>
      <c r="K2016" s="59" t="str">
        <f>"FY"&amp;" "&amp;Table25[[#This Row],[Year Start]]</f>
        <v>FY 2020</v>
      </c>
      <c r="L2016" s="109">
        <f>IFERROR(VLOOKUP(Table25[[#This Row],[Contract No.]],Table3[#All],5,FALSE),"")</f>
        <v>46203</v>
      </c>
      <c r="M2016" s="110">
        <f>IFERROR(IF(Table25[[#This Row],[Contract End Date]]="99/99/9999","No End",IF(AND(MONTH(Table25[[#This Row],[Contract End Date]])&gt;6,MONTH(Table25[[#This Row],[Contract End Date]])&lt;=12),YEAR(Table25[[#This Row],[Contract End Date]])+1,YEAR(Table25[[#This Row],[Contract End Date]]))),"")</f>
        <v>2026</v>
      </c>
      <c r="N2016" s="111">
        <f>Table25[[#This Row],[FY Formula end]]</f>
        <v>2026</v>
      </c>
      <c r="O2016" s="112" t="str">
        <f>IF(Table25[[#This Row],[Year End]]="No End","No End","FY"&amp;" "&amp;Table25[[#This Row],[Year End]])</f>
        <v>FY 2026</v>
      </c>
      <c r="P2016" s="27"/>
      <c r="Q2016" s="104" t="str">
        <f>_xlfn.IFNA(IF($B2016="","",VLOOKUP($B2016,'SWC Towers'!$A:$Q,$Q$2,FALSE)),"")</f>
        <v/>
      </c>
      <c r="R2016" s="106" t="str">
        <f>_xlfn.IFNA(IF($B2016="","",VLOOKUP($B2016,'SWC Towers'!$A:$Q,$R$2,FALSE)),"")</f>
        <v/>
      </c>
      <c r="S2016" s="106" t="str">
        <f>_xlfn.IFNA(IF($B2016="","",VLOOKUP($B2016,'SWC Towers'!$A:$Q,$S$2,FALSE)),"")</f>
        <v/>
      </c>
      <c r="T2016" s="106" t="str">
        <f>_xlfn.IFNA(IF($B2016="","",VLOOKUP($B2016,'SWC Towers'!$A:$Q,$T$2,FALSE)),"")</f>
        <v/>
      </c>
      <c r="U2016" s="104">
        <f>_xlfn.IFNA(IF($B2016="","",VLOOKUP($B2016,'SWC Towers'!$A:$Q,$U$2,FALSE)),"")</f>
        <v>0.1</v>
      </c>
      <c r="V2016" s="104" t="str">
        <f>_xlfn.IFNA(IF($B2016="","",VLOOKUP($B2016,'SWC Towers'!$A:$Q,$V$2,FALSE)),"")</f>
        <v/>
      </c>
      <c r="W2016" s="104" t="str">
        <f>_xlfn.IFNA(IF($B2016="","",VLOOKUP($B2016,'SWC Towers'!$A:$Q,$W$2,FALSE)),"")</f>
        <v/>
      </c>
      <c r="X2016" s="104" t="str">
        <f>_xlfn.IFNA(IF($B2016="","",VLOOKUP($B2016,'SWC Towers'!$A:$Q,$X$2,FALSE)),"")</f>
        <v/>
      </c>
      <c r="Y2016" s="104" t="str">
        <f>_xlfn.IFNA(IF($B2016="","",VLOOKUP($B2016,'SWC Towers'!$A:$Q,$Y$2,FALSE)),"")</f>
        <v/>
      </c>
      <c r="Z2016" s="104" t="str">
        <f>_xlfn.IFNA(IF($B2016="","",VLOOKUP($B2016,'SWC Towers'!$A:$Q,$Z$2,FALSE)),"")</f>
        <v/>
      </c>
      <c r="AA2016" s="104" t="str">
        <f>_xlfn.IFNA(IF($B2016="","",VLOOKUP($B2016,'SWC Towers'!$A:$Q,$AA$2,FALSE)),"")</f>
        <v/>
      </c>
      <c r="AB2016" s="106">
        <f>_xlfn.IFNA(IF($B2016="","",VLOOKUP($B2016,'SWC Towers'!$A:$Q,$AB$2,FALSE)),"")</f>
        <v>0.9</v>
      </c>
      <c r="AC2016" s="20">
        <f>SUM(Table25[[#This Row],[IT Tower: Application]:[Other/Non-IT ]])</f>
        <v>1</v>
      </c>
      <c r="AD2016" s="67"/>
      <c r="AE2016" s="67"/>
      <c r="AF2016" s="67"/>
      <c r="AG2016" s="67"/>
      <c r="AH2016" s="67"/>
      <c r="AI2016" s="67"/>
      <c r="AJ2016" s="67"/>
      <c r="AK2016" s="67"/>
      <c r="AL2016" s="67"/>
      <c r="AM2016" s="67"/>
      <c r="AN2016" s="67"/>
      <c r="AO2016" s="67"/>
      <c r="AP2016" s="67"/>
      <c r="AQ2016" s="67"/>
      <c r="AR2016" s="67"/>
      <c r="AS2016" s="67"/>
      <c r="AT2016" s="67"/>
      <c r="AU2016" s="67"/>
      <c r="AV2016" s="67"/>
      <c r="AW2016" s="67"/>
      <c r="AX2016" s="67">
        <v>67</v>
      </c>
      <c r="AY2016" s="67">
        <v>1963</v>
      </c>
      <c r="AZ2016" s="67">
        <v>2640</v>
      </c>
      <c r="BA2016" s="67">
        <v>0</v>
      </c>
      <c r="BB2016" s="113"/>
      <c r="BC2016" s="113"/>
      <c r="BD2016" s="113"/>
      <c r="BE2016" s="113"/>
      <c r="BF2016" s="113"/>
      <c r="BG2016" s="113"/>
      <c r="BH2016" s="113"/>
      <c r="BI2016" s="113"/>
      <c r="BJ2016" s="113"/>
      <c r="BK2016" s="113"/>
      <c r="BL2016" s="113"/>
      <c r="BM2016" s="113"/>
      <c r="BN2016" s="113"/>
      <c r="BO2016" s="113"/>
      <c r="BP2016" s="113"/>
      <c r="BQ2016" s="113"/>
      <c r="BR2016" s="113"/>
      <c r="BS2016" s="113"/>
      <c r="BT2016" s="113"/>
      <c r="BU2016" s="113"/>
      <c r="BV2016" s="113"/>
      <c r="BW2016" s="113"/>
      <c r="BX2016" s="113"/>
      <c r="BY2016" s="113"/>
      <c r="BZ2016" s="113"/>
      <c r="CA2016" s="67"/>
      <c r="CB2016" s="113"/>
      <c r="CC2016" s="69">
        <f>SUM(Table25[[#This Row],[Contract Amount FY00]:[Contract Amount FY50]])</f>
        <v>4670</v>
      </c>
      <c r="CD2016" s="114"/>
    </row>
    <row r="2017" spans="1:82" x14ac:dyDescent="0.25">
      <c r="A2017" s="122" t="s">
        <v>2102</v>
      </c>
      <c r="B2017" s="122" t="s">
        <v>526</v>
      </c>
      <c r="C2017" s="122" t="s">
        <v>3193</v>
      </c>
      <c r="E2017" s="26" t="str">
        <f>IFERROR(IF(VLOOKUP(Table25[[#This Row],[Contract No.]],Table3[#All],3,FALSE)="","No","Yes"),"")</f>
        <v>Yes</v>
      </c>
      <c r="F2017" s="107" t="str">
        <f>IFERROR(VLOOKUP(Table25[[#This Row],[Contract No.]],Table3[#All],3,FALSE),"")</f>
        <v>NASPO</v>
      </c>
      <c r="G2017" s="107" t="str">
        <f>IFERROR(IF(Table25[[#This Row],[Cooperative Purchase
(Yes/No)]]="Yes","Yes",IF(VLOOKUP(Table25[[#This Row],[Contract No.]],Table3[#All],1,FALSE)=Table25[[#This Row],[Contract No.]],"Yes","No")),"No")</f>
        <v>Yes</v>
      </c>
      <c r="H2017" s="51">
        <f>IFERROR(VLOOKUP(Table25[[#This Row],[Contract No.]],Table3[#All],4,FALSE),"")</f>
        <v>43892</v>
      </c>
      <c r="I2017" s="28">
        <f>IFERROR(IF(AND(MONTH(Table25[[#This Row],[Contract Start Date]])&gt;6,MONTH(Table25[[#This Row],[Contract Start Date]])&lt;=12),YEAR(Table25[[#This Row],[Contract Start Date]])+1,YEAR(Table25[[#This Row],[Contract Start Date]])),"")</f>
        <v>2020</v>
      </c>
      <c r="J2017" s="108">
        <f>Table25[[#This Row],[FY Formula start]]</f>
        <v>2020</v>
      </c>
      <c r="K2017" s="59" t="str">
        <f>"FY"&amp;" "&amp;Table25[[#This Row],[Year Start]]</f>
        <v>FY 2020</v>
      </c>
      <c r="L2017" s="109">
        <f>IFERROR(VLOOKUP(Table25[[#This Row],[Contract No.]],Table3[#All],5,FALSE),"")</f>
        <v>45504</v>
      </c>
      <c r="M2017" s="110">
        <f>IFERROR(IF(Table25[[#This Row],[Contract End Date]]="99/99/9999","No End",IF(AND(MONTH(Table25[[#This Row],[Contract End Date]])&gt;6,MONTH(Table25[[#This Row],[Contract End Date]])&lt;=12),YEAR(Table25[[#This Row],[Contract End Date]])+1,YEAR(Table25[[#This Row],[Contract End Date]]))),"")</f>
        <v>2025</v>
      </c>
      <c r="N2017" s="111">
        <f>Table25[[#This Row],[FY Formula end]]</f>
        <v>2025</v>
      </c>
      <c r="O2017" s="112" t="str">
        <f>IF(Table25[[#This Row],[Year End]]="No End","No End","FY"&amp;" "&amp;Table25[[#This Row],[Year End]])</f>
        <v>FY 2025</v>
      </c>
      <c r="P2017" s="27"/>
      <c r="Q2017" s="104" t="str">
        <f>_xlfn.IFNA(IF($B2017="","",VLOOKUP($B2017,'SWC Towers'!$A:$Q,$Q$2,FALSE)),"")</f>
        <v/>
      </c>
      <c r="R2017" s="106">
        <f>_xlfn.IFNA(IF($B2017="","",VLOOKUP($B2017,'SWC Towers'!$A:$Q,$R$2,FALSE)),"")</f>
        <v>0.1</v>
      </c>
      <c r="S2017" s="106" t="str">
        <f>_xlfn.IFNA(IF($B2017="","",VLOOKUP($B2017,'SWC Towers'!$A:$Q,$S$2,FALSE)),"")</f>
        <v/>
      </c>
      <c r="T2017" s="106">
        <f>_xlfn.IFNA(IF($B2017="","",VLOOKUP($B2017,'SWC Towers'!$A:$Q,$T$2,FALSE)),"")</f>
        <v>0.05</v>
      </c>
      <c r="U2017" s="104">
        <f>_xlfn.IFNA(IF($B2017="","",VLOOKUP($B2017,'SWC Towers'!$A:$Q,$U$2,FALSE)),"")</f>
        <v>0.65</v>
      </c>
      <c r="V2017" s="104" t="str">
        <f>_xlfn.IFNA(IF($B2017="","",VLOOKUP($B2017,'SWC Towers'!$A:$Q,$V$2,FALSE)),"")</f>
        <v/>
      </c>
      <c r="W2017" s="104">
        <f>_xlfn.IFNA(IF($B2017="","",VLOOKUP($B2017,'SWC Towers'!$A:$Q,$W$2,FALSE)),"")</f>
        <v>0.1</v>
      </c>
      <c r="X2017" s="104" t="str">
        <f>_xlfn.IFNA(IF($B2017="","",VLOOKUP($B2017,'SWC Towers'!$A:$Q,$X$2,FALSE)),"")</f>
        <v/>
      </c>
      <c r="Y2017" s="104" t="str">
        <f>_xlfn.IFNA(IF($B2017="","",VLOOKUP($B2017,'SWC Towers'!$A:$Q,$Y$2,FALSE)),"")</f>
        <v/>
      </c>
      <c r="Z2017" s="104">
        <f>_xlfn.IFNA(IF($B2017="","",VLOOKUP($B2017,'SWC Towers'!$A:$Q,$Z$2,FALSE)),"")</f>
        <v>0.1</v>
      </c>
      <c r="AA2017" s="104" t="str">
        <f>_xlfn.IFNA(IF($B2017="","",VLOOKUP($B2017,'SWC Towers'!$A:$Q,$AA$2,FALSE)),"")</f>
        <v/>
      </c>
      <c r="AB2017" s="106" t="str">
        <f>_xlfn.IFNA(IF($B2017="","",VLOOKUP($B2017,'SWC Towers'!$A:$Q,$AB$2,FALSE)),"")</f>
        <v/>
      </c>
      <c r="AC2017" s="20">
        <f>SUM(Table25[[#This Row],[IT Tower: Application]:[Other/Non-IT ]])</f>
        <v>1</v>
      </c>
      <c r="AD2017" s="67"/>
      <c r="AE2017" s="67"/>
      <c r="AF2017" s="67"/>
      <c r="AG2017" s="67"/>
      <c r="AH2017" s="67"/>
      <c r="AI2017" s="67"/>
      <c r="AJ2017" s="67"/>
      <c r="AK2017" s="67"/>
      <c r="AL2017" s="67"/>
      <c r="AM2017" s="67"/>
      <c r="AN2017" s="67"/>
      <c r="AO2017" s="67"/>
      <c r="AP2017" s="67"/>
      <c r="AQ2017" s="67"/>
      <c r="AR2017" s="67"/>
      <c r="AS2017" s="67"/>
      <c r="AT2017" s="67"/>
      <c r="AU2017" s="67"/>
      <c r="AV2017" s="67"/>
      <c r="AW2017" s="67"/>
      <c r="AX2017" s="67">
        <v>2020</v>
      </c>
      <c r="AY2017" s="67">
        <v>584</v>
      </c>
      <c r="AZ2017" s="67">
        <v>694</v>
      </c>
      <c r="BA2017" s="67">
        <v>475</v>
      </c>
      <c r="BB2017" s="113">
        <v>310</v>
      </c>
      <c r="BC2017" s="113">
        <v>232</v>
      </c>
      <c r="BD2017" s="113"/>
      <c r="BE2017" s="113"/>
      <c r="BF2017" s="113"/>
      <c r="BG2017" s="113"/>
      <c r="BH2017" s="113"/>
      <c r="BI2017" s="113"/>
      <c r="BJ2017" s="113"/>
      <c r="BK2017" s="113"/>
      <c r="BL2017" s="113"/>
      <c r="BM2017" s="113"/>
      <c r="BN2017" s="113"/>
      <c r="BO2017" s="113"/>
      <c r="BP2017" s="113"/>
      <c r="BQ2017" s="113"/>
      <c r="BR2017" s="113"/>
      <c r="BS2017" s="113"/>
      <c r="BT2017" s="113"/>
      <c r="BU2017" s="113"/>
      <c r="BV2017" s="113"/>
      <c r="BW2017" s="113"/>
      <c r="BX2017" s="113"/>
      <c r="BY2017" s="113"/>
      <c r="BZ2017" s="113"/>
      <c r="CA2017" s="67"/>
      <c r="CB2017" s="113"/>
      <c r="CC2017" s="69">
        <f>SUM(Table25[[#This Row],[Contract Amount FY00]:[Contract Amount FY50]])</f>
        <v>4315</v>
      </c>
      <c r="CD2017" s="114"/>
    </row>
    <row r="2018" spans="1:82" x14ac:dyDescent="0.25">
      <c r="A2018" s="122" t="s">
        <v>2029</v>
      </c>
      <c r="B2018" s="122" t="s">
        <v>533</v>
      </c>
      <c r="C2018" s="122" t="s">
        <v>1682</v>
      </c>
      <c r="E2018" s="26" t="str">
        <f>IFERROR(IF(VLOOKUP(Table25[[#This Row],[Contract No.]],Table3[#All],3,FALSE)="","No","Yes"),"")</f>
        <v>No</v>
      </c>
      <c r="F2018" s="107" t="str">
        <f>IFERROR(VLOOKUP(Table25[[#This Row],[Contract No.]],Table3[#All],3,FALSE),"")</f>
        <v/>
      </c>
      <c r="G2018" s="107" t="str">
        <f>IFERROR(IF(Table25[[#This Row],[Cooperative Purchase
(Yes/No)]]="Yes","Yes",IF(VLOOKUP(Table25[[#This Row],[Contract No.]],Table3[#All],1,FALSE)=Table25[[#This Row],[Contract No.]],"Yes","No")),"No")</f>
        <v>Yes</v>
      </c>
      <c r="H2018" s="51">
        <f>IFERROR(VLOOKUP(Table25[[#This Row],[Contract No.]],Table3[#All],4,FALSE),"")</f>
        <v>43556</v>
      </c>
      <c r="I2018" s="28">
        <f>IFERROR(IF(AND(MONTH(Table25[[#This Row],[Contract Start Date]])&gt;6,MONTH(Table25[[#This Row],[Contract Start Date]])&lt;=12),YEAR(Table25[[#This Row],[Contract Start Date]])+1,YEAR(Table25[[#This Row],[Contract Start Date]])),"")</f>
        <v>2019</v>
      </c>
      <c r="J2018" s="108">
        <f>Table25[[#This Row],[FY Formula start]]</f>
        <v>2019</v>
      </c>
      <c r="K2018" s="59" t="str">
        <f>"FY"&amp;" "&amp;Table25[[#This Row],[Year Start]]</f>
        <v>FY 2019</v>
      </c>
      <c r="L2018" s="109">
        <f>IFERROR(VLOOKUP(Table25[[#This Row],[Contract No.]],Table3[#All],5,FALSE),"")</f>
        <v>45747</v>
      </c>
      <c r="M2018" s="110">
        <f>IFERROR(IF(Table25[[#This Row],[Contract End Date]]="99/99/9999","No End",IF(AND(MONTH(Table25[[#This Row],[Contract End Date]])&gt;6,MONTH(Table25[[#This Row],[Contract End Date]])&lt;=12),YEAR(Table25[[#This Row],[Contract End Date]])+1,YEAR(Table25[[#This Row],[Contract End Date]]))),"")</f>
        <v>2025</v>
      </c>
      <c r="N2018" s="111">
        <f>Table25[[#This Row],[FY Formula end]]</f>
        <v>2025</v>
      </c>
      <c r="O2018" s="112" t="str">
        <f>IF(Table25[[#This Row],[Year End]]="No End","No End","FY"&amp;" "&amp;Table25[[#This Row],[Year End]])</f>
        <v>FY 2025</v>
      </c>
      <c r="P2018" s="27"/>
      <c r="Q2018" s="104">
        <f>_xlfn.IFNA(IF($B2018="","",VLOOKUP($B2018,'SWC Towers'!$A:$Q,$Q$2,FALSE)),"")</f>
        <v>0.2</v>
      </c>
      <c r="R2018" s="106">
        <f>_xlfn.IFNA(IF($B2018="","",VLOOKUP($B2018,'SWC Towers'!$A:$Q,$R$2,FALSE)),"")</f>
        <v>0.2</v>
      </c>
      <c r="S2018" s="106" t="str">
        <f>_xlfn.IFNA(IF($B2018="","",VLOOKUP($B2018,'SWC Towers'!$A:$Q,$S$2,FALSE)),"")</f>
        <v/>
      </c>
      <c r="T2018" s="106" t="str">
        <f>_xlfn.IFNA(IF($B2018="","",VLOOKUP($B2018,'SWC Towers'!$A:$Q,$T$2,FALSE)),"")</f>
        <v/>
      </c>
      <c r="U2018" s="104">
        <f>_xlfn.IFNA(IF($B2018="","",VLOOKUP($B2018,'SWC Towers'!$A:$Q,$U$2,FALSE)),"")</f>
        <v>0.2</v>
      </c>
      <c r="V2018" s="104" t="str">
        <f>_xlfn.IFNA(IF($B2018="","",VLOOKUP($B2018,'SWC Towers'!$A:$Q,$V$2,FALSE)),"")</f>
        <v/>
      </c>
      <c r="W2018" s="104">
        <f>_xlfn.IFNA(IF($B2018="","",VLOOKUP($B2018,'SWC Towers'!$A:$Q,$W$2,FALSE)),"")</f>
        <v>0.2</v>
      </c>
      <c r="X2018" s="104" t="str">
        <f>_xlfn.IFNA(IF($B2018="","",VLOOKUP($B2018,'SWC Towers'!$A:$Q,$X$2,FALSE)),"")</f>
        <v/>
      </c>
      <c r="Y2018" s="104" t="str">
        <f>_xlfn.IFNA(IF($B2018="","",VLOOKUP($B2018,'SWC Towers'!$A:$Q,$Y$2,FALSE)),"")</f>
        <v/>
      </c>
      <c r="Z2018" s="104" t="str">
        <f>_xlfn.IFNA(IF($B2018="","",VLOOKUP($B2018,'SWC Towers'!$A:$Q,$Z$2,FALSE)),"")</f>
        <v/>
      </c>
      <c r="AA2018" s="104">
        <f>_xlfn.IFNA(IF($B2018="","",VLOOKUP($B2018,'SWC Towers'!$A:$Q,$AA$2,FALSE)),"")</f>
        <v>0.2</v>
      </c>
      <c r="AB2018" s="106" t="str">
        <f>_xlfn.IFNA(IF($B2018="","",VLOOKUP($B2018,'SWC Towers'!$A:$Q,$AB$2,FALSE)),"")</f>
        <v/>
      </c>
      <c r="AC2018" s="20">
        <f>SUM(Table25[[#This Row],[IT Tower: Application]:[Other/Non-IT ]])</f>
        <v>1</v>
      </c>
      <c r="AD2018" s="67"/>
      <c r="AE2018" s="67"/>
      <c r="AF2018" s="67"/>
      <c r="AG2018" s="67"/>
      <c r="AH2018" s="67"/>
      <c r="AI2018" s="67"/>
      <c r="AJ2018" s="67"/>
      <c r="AK2018" s="67"/>
      <c r="AL2018" s="67"/>
      <c r="AM2018" s="67"/>
      <c r="AN2018" s="67"/>
      <c r="AO2018" s="67"/>
      <c r="AP2018" s="67"/>
      <c r="AQ2018" s="67"/>
      <c r="AR2018" s="67"/>
      <c r="AS2018" s="67"/>
      <c r="AT2018" s="67"/>
      <c r="AU2018" s="67"/>
      <c r="AV2018" s="67"/>
      <c r="AW2018" s="67">
        <v>1118</v>
      </c>
      <c r="AX2018" s="67">
        <v>0</v>
      </c>
      <c r="AY2018" s="67"/>
      <c r="AZ2018" s="67"/>
      <c r="BA2018" s="67"/>
      <c r="BB2018" s="113"/>
      <c r="BC2018" s="113"/>
      <c r="BD2018" s="113"/>
      <c r="BE2018" s="113"/>
      <c r="BF2018" s="113"/>
      <c r="BG2018" s="113"/>
      <c r="BH2018" s="113"/>
      <c r="BI2018" s="113"/>
      <c r="BJ2018" s="113"/>
      <c r="BK2018" s="113"/>
      <c r="BL2018" s="113"/>
      <c r="BM2018" s="113"/>
      <c r="BN2018" s="113"/>
      <c r="BO2018" s="113"/>
      <c r="BP2018" s="113"/>
      <c r="BQ2018" s="113"/>
      <c r="BR2018" s="113"/>
      <c r="BS2018" s="113"/>
      <c r="BT2018" s="113"/>
      <c r="BU2018" s="113"/>
      <c r="BV2018" s="113"/>
      <c r="BW2018" s="113"/>
      <c r="BX2018" s="113"/>
      <c r="BY2018" s="113"/>
      <c r="BZ2018" s="113"/>
      <c r="CA2018" s="67"/>
      <c r="CB2018" s="113"/>
      <c r="CC2018" s="69">
        <f>SUM(Table25[[#This Row],[Contract Amount FY00]:[Contract Amount FY50]])</f>
        <v>1118</v>
      </c>
      <c r="CD2018" s="114"/>
    </row>
    <row r="2019" spans="1:82" x14ac:dyDescent="0.25">
      <c r="A2019" s="122" t="s">
        <v>2029</v>
      </c>
      <c r="B2019" s="122" t="s">
        <v>382</v>
      </c>
      <c r="C2019" s="122" t="s">
        <v>1178</v>
      </c>
      <c r="E2019" s="26" t="str">
        <f>IFERROR(IF(VLOOKUP(Table25[[#This Row],[Contract No.]],Table3[#All],3,FALSE)="","No","Yes"),"")</f>
        <v>No</v>
      </c>
      <c r="F2019" s="107" t="str">
        <f>IFERROR(VLOOKUP(Table25[[#This Row],[Contract No.]],Table3[#All],3,FALSE),"")</f>
        <v/>
      </c>
      <c r="G2019" s="107" t="str">
        <f>IFERROR(IF(Table25[[#This Row],[Cooperative Purchase
(Yes/No)]]="Yes","Yes",IF(VLOOKUP(Table25[[#This Row],[Contract No.]],Table3[#All],1,FALSE)=Table25[[#This Row],[Contract No.]],"Yes","No")),"No")</f>
        <v>Yes</v>
      </c>
      <c r="H2019" s="51">
        <f>IFERROR(VLOOKUP(Table25[[#This Row],[Contract No.]],Table3[#All],4,FALSE),"")</f>
        <v>42727</v>
      </c>
      <c r="I2019" s="28">
        <f>IFERROR(IF(AND(MONTH(Table25[[#This Row],[Contract Start Date]])&gt;6,MONTH(Table25[[#This Row],[Contract Start Date]])&lt;=12),YEAR(Table25[[#This Row],[Contract Start Date]])+1,YEAR(Table25[[#This Row],[Contract Start Date]])),"")</f>
        <v>2017</v>
      </c>
      <c r="J2019" s="108">
        <f>Table25[[#This Row],[FY Formula start]]</f>
        <v>2017</v>
      </c>
      <c r="K2019" s="59" t="str">
        <f>"FY"&amp;" "&amp;Table25[[#This Row],[Year Start]]</f>
        <v>FY 2017</v>
      </c>
      <c r="L2019" s="109">
        <f>IFERROR(VLOOKUP(Table25[[#This Row],[Contract No.]],Table3[#All],5,FALSE),"")</f>
        <v>45688</v>
      </c>
      <c r="M2019" s="110">
        <f>IFERROR(IF(Table25[[#This Row],[Contract End Date]]="99/99/9999","No End",IF(AND(MONTH(Table25[[#This Row],[Contract End Date]])&gt;6,MONTH(Table25[[#This Row],[Contract End Date]])&lt;=12),YEAR(Table25[[#This Row],[Contract End Date]])+1,YEAR(Table25[[#This Row],[Contract End Date]]))),"")</f>
        <v>2025</v>
      </c>
      <c r="N2019" s="111">
        <f>Table25[[#This Row],[FY Formula end]]</f>
        <v>2025</v>
      </c>
      <c r="O2019" s="112" t="str">
        <f>IF(Table25[[#This Row],[Year End]]="No End","No End","FY"&amp;" "&amp;Table25[[#This Row],[Year End]])</f>
        <v>FY 2025</v>
      </c>
      <c r="P2019" s="27"/>
      <c r="Q2019" s="104">
        <f>_xlfn.IFNA(IF($B2019="","",VLOOKUP($B2019,'SWC Towers'!$A:$Q,$Q$2,FALSE)),"")</f>
        <v>0.1</v>
      </c>
      <c r="R2019" s="106">
        <f>_xlfn.IFNA(IF($B2019="","",VLOOKUP($B2019,'SWC Towers'!$A:$Q,$R$2,FALSE)),"")</f>
        <v>0.1</v>
      </c>
      <c r="S2019" s="106" t="str">
        <f>_xlfn.IFNA(IF($B2019="","",VLOOKUP($B2019,'SWC Towers'!$A:$Q,$S$2,FALSE)),"")</f>
        <v/>
      </c>
      <c r="T2019" s="106" t="str">
        <f>_xlfn.IFNA(IF($B2019="","",VLOOKUP($B2019,'SWC Towers'!$A:$Q,$T$2,FALSE)),"")</f>
        <v/>
      </c>
      <c r="U2019" s="104" t="str">
        <f>_xlfn.IFNA(IF($B2019="","",VLOOKUP($B2019,'SWC Towers'!$A:$Q,$U$2,FALSE)),"")</f>
        <v/>
      </c>
      <c r="V2019" s="104" t="str">
        <f>_xlfn.IFNA(IF($B2019="","",VLOOKUP($B2019,'SWC Towers'!$A:$Q,$V$2,FALSE)),"")</f>
        <v/>
      </c>
      <c r="W2019" s="104">
        <f>_xlfn.IFNA(IF($B2019="","",VLOOKUP($B2019,'SWC Towers'!$A:$Q,$W$2,FALSE)),"")</f>
        <v>0.4</v>
      </c>
      <c r="X2019" s="104" t="str">
        <f>_xlfn.IFNA(IF($B2019="","",VLOOKUP($B2019,'SWC Towers'!$A:$Q,$X$2,FALSE)),"")</f>
        <v/>
      </c>
      <c r="Y2019" s="104" t="str">
        <f>_xlfn.IFNA(IF($B2019="","",VLOOKUP($B2019,'SWC Towers'!$A:$Q,$Y$2,FALSE)),"")</f>
        <v/>
      </c>
      <c r="Z2019" s="104" t="str">
        <f>_xlfn.IFNA(IF($B2019="","",VLOOKUP($B2019,'SWC Towers'!$A:$Q,$Z$2,FALSE)),"")</f>
        <v/>
      </c>
      <c r="AA2019" s="104" t="str">
        <f>_xlfn.IFNA(IF($B2019="","",VLOOKUP($B2019,'SWC Towers'!$A:$Q,$AA$2,FALSE)),"")</f>
        <v/>
      </c>
      <c r="AB2019" s="106">
        <f>_xlfn.IFNA(IF($B2019="","",VLOOKUP($B2019,'SWC Towers'!$A:$Q,$AB$2,FALSE)),"")</f>
        <v>0.4</v>
      </c>
      <c r="AC2019" s="20">
        <f>SUM(Table25[[#This Row],[IT Tower: Application]:[Other/Non-IT ]])</f>
        <v>1</v>
      </c>
      <c r="AD2019" s="67"/>
      <c r="AE2019" s="67"/>
      <c r="AF2019" s="67"/>
      <c r="AG2019" s="67"/>
      <c r="AH2019" s="67"/>
      <c r="AI2019" s="67"/>
      <c r="AJ2019" s="67"/>
      <c r="AK2019" s="67"/>
      <c r="AL2019" s="67"/>
      <c r="AM2019" s="67"/>
      <c r="AN2019" s="67"/>
      <c r="AO2019" s="67"/>
      <c r="AP2019" s="67"/>
      <c r="AQ2019" s="67"/>
      <c r="AR2019" s="67"/>
      <c r="AS2019" s="67"/>
      <c r="AT2019" s="67"/>
      <c r="AU2019" s="67"/>
      <c r="AV2019" s="67"/>
      <c r="AW2019" s="67"/>
      <c r="AX2019" s="67"/>
      <c r="AY2019" s="67"/>
      <c r="AZ2019" s="67"/>
      <c r="BA2019" s="67">
        <v>11589.08</v>
      </c>
      <c r="BB2019" s="113">
        <v>0</v>
      </c>
      <c r="BC2019" s="113"/>
      <c r="BD2019" s="113"/>
      <c r="BE2019" s="113"/>
      <c r="BF2019" s="113"/>
      <c r="BG2019" s="113"/>
      <c r="BH2019" s="113"/>
      <c r="BI2019" s="113"/>
      <c r="BJ2019" s="113"/>
      <c r="BK2019" s="113"/>
      <c r="BL2019" s="113"/>
      <c r="BM2019" s="113"/>
      <c r="BN2019" s="113"/>
      <c r="BO2019" s="113"/>
      <c r="BP2019" s="113"/>
      <c r="BQ2019" s="113"/>
      <c r="BR2019" s="113"/>
      <c r="BS2019" s="113"/>
      <c r="BT2019" s="113"/>
      <c r="BU2019" s="113"/>
      <c r="BV2019" s="113"/>
      <c r="BW2019" s="113"/>
      <c r="BX2019" s="113"/>
      <c r="BY2019" s="113"/>
      <c r="BZ2019" s="113"/>
      <c r="CA2019" s="67"/>
      <c r="CB2019" s="113"/>
      <c r="CC2019" s="69">
        <f>SUM(Table25[[#This Row],[Contract Amount FY00]:[Contract Amount FY50]])</f>
        <v>11589.08</v>
      </c>
      <c r="CD2019" s="114"/>
    </row>
    <row r="2020" spans="1:82" x14ac:dyDescent="0.25">
      <c r="A2020" s="122" t="s">
        <v>2029</v>
      </c>
      <c r="B2020" s="122" t="s">
        <v>705</v>
      </c>
      <c r="C2020" s="122" t="s">
        <v>404</v>
      </c>
      <c r="E2020" s="26" t="str">
        <f>IFERROR(IF(VLOOKUP(Table25[[#This Row],[Contract No.]],Table3[#All],3,FALSE)="","No","Yes"),"")</f>
        <v>Yes</v>
      </c>
      <c r="F2020" s="107" t="str">
        <f>IFERROR(VLOOKUP(Table25[[#This Row],[Contract No.]],Table3[#All],3,FALSE),"")</f>
        <v>NASPO</v>
      </c>
      <c r="G2020" s="107" t="str">
        <f>IFERROR(IF(Table25[[#This Row],[Cooperative Purchase
(Yes/No)]]="Yes","Yes",IF(VLOOKUP(Table25[[#This Row],[Contract No.]],Table3[#All],1,FALSE)=Table25[[#This Row],[Contract No.]],"Yes","No")),"No")</f>
        <v>Yes</v>
      </c>
      <c r="H2020" s="51">
        <f>IFERROR(VLOOKUP(Table25[[#This Row],[Contract No.]],Table3[#All],4,FALSE),"")</f>
        <v>43647</v>
      </c>
      <c r="I2020" s="28">
        <f>IFERROR(IF(AND(MONTH(Table25[[#This Row],[Contract Start Date]])&gt;6,MONTH(Table25[[#This Row],[Contract Start Date]])&lt;=12),YEAR(Table25[[#This Row],[Contract Start Date]])+1,YEAR(Table25[[#This Row],[Contract Start Date]])),"")</f>
        <v>2020</v>
      </c>
      <c r="J2020" s="108">
        <f>Table25[[#This Row],[FY Formula start]]</f>
        <v>2020</v>
      </c>
      <c r="K2020" s="59" t="str">
        <f>"FY"&amp;" "&amp;Table25[[#This Row],[Year Start]]</f>
        <v>FY 2020</v>
      </c>
      <c r="L2020" s="109">
        <f>IFERROR(VLOOKUP(Table25[[#This Row],[Contract No.]],Table3[#All],5,FALSE),"")</f>
        <v>47360</v>
      </c>
      <c r="M2020" s="110">
        <f>IFERROR(IF(Table25[[#This Row],[Contract End Date]]="99/99/9999","No End",IF(AND(MONTH(Table25[[#This Row],[Contract End Date]])&gt;6,MONTH(Table25[[#This Row],[Contract End Date]])&lt;=12),YEAR(Table25[[#This Row],[Contract End Date]])+1,YEAR(Table25[[#This Row],[Contract End Date]]))),"")</f>
        <v>2030</v>
      </c>
      <c r="N2020" s="111">
        <f>Table25[[#This Row],[FY Formula end]]</f>
        <v>2030</v>
      </c>
      <c r="O2020" s="112" t="str">
        <f>IF(Table25[[#This Row],[Year End]]="No End","No End","FY"&amp;" "&amp;Table25[[#This Row],[Year End]])</f>
        <v>FY 2030</v>
      </c>
      <c r="P2020" s="27"/>
      <c r="Q2020" s="104">
        <f>_xlfn.IFNA(IF($B2020="","",VLOOKUP($B2020,'SWC Towers'!$A:$Q,$Q$2,FALSE)),"")</f>
        <v>0.2</v>
      </c>
      <c r="R2020" s="106" t="str">
        <f>_xlfn.IFNA(IF($B2020="","",VLOOKUP($B2020,'SWC Towers'!$A:$Q,$R$2,FALSE)),"")</f>
        <v/>
      </c>
      <c r="S2020" s="106" t="str">
        <f>_xlfn.IFNA(IF($B2020="","",VLOOKUP($B2020,'SWC Towers'!$A:$Q,$S$2,FALSE)),"")</f>
        <v/>
      </c>
      <c r="T2020" s="106" t="str">
        <f>_xlfn.IFNA(IF($B2020="","",VLOOKUP($B2020,'SWC Towers'!$A:$Q,$T$2,FALSE)),"")</f>
        <v/>
      </c>
      <c r="U2020" s="104">
        <f>_xlfn.IFNA(IF($B2020="","",VLOOKUP($B2020,'SWC Towers'!$A:$Q,$U$2,FALSE)),"")</f>
        <v>0.4</v>
      </c>
      <c r="V2020" s="104" t="str">
        <f>_xlfn.IFNA(IF($B2020="","",VLOOKUP($B2020,'SWC Towers'!$A:$Q,$V$2,FALSE)),"")</f>
        <v/>
      </c>
      <c r="W2020" s="104">
        <f>_xlfn.IFNA(IF($B2020="","",VLOOKUP($B2020,'SWC Towers'!$A:$Q,$W$2,FALSE)),"")</f>
        <v>0.4</v>
      </c>
      <c r="X2020" s="104" t="str">
        <f>_xlfn.IFNA(IF($B2020="","",VLOOKUP($B2020,'SWC Towers'!$A:$Q,$X$2,FALSE)),"")</f>
        <v/>
      </c>
      <c r="Y2020" s="104" t="str">
        <f>_xlfn.IFNA(IF($B2020="","",VLOOKUP($B2020,'SWC Towers'!$A:$Q,$Y$2,FALSE)),"")</f>
        <v/>
      </c>
      <c r="Z2020" s="104" t="str">
        <f>_xlfn.IFNA(IF($B2020="","",VLOOKUP($B2020,'SWC Towers'!$A:$Q,$Z$2,FALSE)),"")</f>
        <v/>
      </c>
      <c r="AA2020" s="104" t="str">
        <f>_xlfn.IFNA(IF($B2020="","",VLOOKUP($B2020,'SWC Towers'!$A:$Q,$AA$2,FALSE)),"")</f>
        <v/>
      </c>
      <c r="AB2020" s="106" t="str">
        <f>_xlfn.IFNA(IF($B2020="","",VLOOKUP($B2020,'SWC Towers'!$A:$Q,$AB$2,FALSE)),"")</f>
        <v/>
      </c>
      <c r="AC2020" s="20">
        <f>SUM(Table25[[#This Row],[IT Tower: Application]:[Other/Non-IT ]])</f>
        <v>1</v>
      </c>
      <c r="AD2020" s="67"/>
      <c r="AE2020" s="67"/>
      <c r="AF2020" s="67"/>
      <c r="AG2020" s="67"/>
      <c r="AH2020" s="67"/>
      <c r="AI2020" s="67"/>
      <c r="AJ2020" s="67"/>
      <c r="AK2020" s="67"/>
      <c r="AL2020" s="67"/>
      <c r="AM2020" s="67"/>
      <c r="AN2020" s="67"/>
      <c r="AO2020" s="67"/>
      <c r="AP2020" s="67"/>
      <c r="AQ2020" s="67"/>
      <c r="AR2020" s="67"/>
      <c r="AS2020" s="67"/>
      <c r="AT2020" s="67"/>
      <c r="AU2020" s="67"/>
      <c r="AV2020" s="67"/>
      <c r="AW2020" s="67"/>
      <c r="AX2020" s="67">
        <v>3531</v>
      </c>
      <c r="AY2020" s="67">
        <v>46</v>
      </c>
      <c r="AZ2020" s="67">
        <v>108</v>
      </c>
      <c r="BA2020" s="67">
        <v>34</v>
      </c>
      <c r="BB2020" s="113">
        <v>0</v>
      </c>
      <c r="BC2020" s="113"/>
      <c r="BD2020" s="113"/>
      <c r="BE2020" s="113"/>
      <c r="BF2020" s="113"/>
      <c r="BG2020" s="113"/>
      <c r="BH2020" s="113"/>
      <c r="BI2020" s="113"/>
      <c r="BJ2020" s="113"/>
      <c r="BK2020" s="113"/>
      <c r="BL2020" s="113"/>
      <c r="BM2020" s="113"/>
      <c r="BN2020" s="113"/>
      <c r="BO2020" s="113"/>
      <c r="BP2020" s="113"/>
      <c r="BQ2020" s="113"/>
      <c r="BR2020" s="113"/>
      <c r="BS2020" s="113"/>
      <c r="BT2020" s="113"/>
      <c r="BU2020" s="113"/>
      <c r="BV2020" s="113"/>
      <c r="BW2020" s="113"/>
      <c r="BX2020" s="113"/>
      <c r="BY2020" s="113"/>
      <c r="BZ2020" s="113"/>
      <c r="CA2020" s="67"/>
      <c r="CB2020" s="113"/>
      <c r="CC2020" s="69">
        <f>SUM(Table25[[#This Row],[Contract Amount FY00]:[Contract Amount FY50]])</f>
        <v>3719</v>
      </c>
      <c r="CD2020" s="114"/>
    </row>
    <row r="2021" spans="1:82" x14ac:dyDescent="0.25">
      <c r="A2021" s="122" t="s">
        <v>2029</v>
      </c>
      <c r="B2021" s="122" t="s">
        <v>705</v>
      </c>
      <c r="C2021" s="122" t="s">
        <v>559</v>
      </c>
      <c r="E2021" s="26" t="str">
        <f>IFERROR(IF(VLOOKUP(Table25[[#This Row],[Contract No.]],Table3[#All],3,FALSE)="","No","Yes"),"")</f>
        <v>Yes</v>
      </c>
      <c r="F2021" s="107" t="str">
        <f>IFERROR(VLOOKUP(Table25[[#This Row],[Contract No.]],Table3[#All],3,FALSE),"")</f>
        <v>NASPO</v>
      </c>
      <c r="G2021" s="107" t="str">
        <f>IFERROR(IF(Table25[[#This Row],[Cooperative Purchase
(Yes/No)]]="Yes","Yes",IF(VLOOKUP(Table25[[#This Row],[Contract No.]],Table3[#All],1,FALSE)=Table25[[#This Row],[Contract No.]],"Yes","No")),"No")</f>
        <v>Yes</v>
      </c>
      <c r="H2021" s="51">
        <f>IFERROR(VLOOKUP(Table25[[#This Row],[Contract No.]],Table3[#All],4,FALSE),"")</f>
        <v>43647</v>
      </c>
      <c r="I2021" s="28">
        <f>IFERROR(IF(AND(MONTH(Table25[[#This Row],[Contract Start Date]])&gt;6,MONTH(Table25[[#This Row],[Contract Start Date]])&lt;=12),YEAR(Table25[[#This Row],[Contract Start Date]])+1,YEAR(Table25[[#This Row],[Contract Start Date]])),"")</f>
        <v>2020</v>
      </c>
      <c r="J2021" s="108">
        <f>Table25[[#This Row],[FY Formula start]]</f>
        <v>2020</v>
      </c>
      <c r="K2021" s="59" t="str">
        <f>"FY"&amp;" "&amp;Table25[[#This Row],[Year Start]]</f>
        <v>FY 2020</v>
      </c>
      <c r="L2021" s="109">
        <f>IFERROR(VLOOKUP(Table25[[#This Row],[Contract No.]],Table3[#All],5,FALSE),"")</f>
        <v>47360</v>
      </c>
      <c r="M2021" s="110">
        <f>IFERROR(IF(Table25[[#This Row],[Contract End Date]]="99/99/9999","No End",IF(AND(MONTH(Table25[[#This Row],[Contract End Date]])&gt;6,MONTH(Table25[[#This Row],[Contract End Date]])&lt;=12),YEAR(Table25[[#This Row],[Contract End Date]])+1,YEAR(Table25[[#This Row],[Contract End Date]]))),"")</f>
        <v>2030</v>
      </c>
      <c r="N2021" s="111">
        <f>Table25[[#This Row],[FY Formula end]]</f>
        <v>2030</v>
      </c>
      <c r="O2021" s="112" t="str">
        <f>IF(Table25[[#This Row],[Year End]]="No End","No End","FY"&amp;" "&amp;Table25[[#This Row],[Year End]])</f>
        <v>FY 2030</v>
      </c>
      <c r="P2021" s="27"/>
      <c r="Q2021" s="104">
        <f>_xlfn.IFNA(IF($B2021="","",VLOOKUP($B2021,'SWC Towers'!$A:$Q,$Q$2,FALSE)),"")</f>
        <v>0.2</v>
      </c>
      <c r="R2021" s="106" t="str">
        <f>_xlfn.IFNA(IF($B2021="","",VLOOKUP($B2021,'SWC Towers'!$A:$Q,$R$2,FALSE)),"")</f>
        <v/>
      </c>
      <c r="S2021" s="106" t="str">
        <f>_xlfn.IFNA(IF($B2021="","",VLOOKUP($B2021,'SWC Towers'!$A:$Q,$S$2,FALSE)),"")</f>
        <v/>
      </c>
      <c r="T2021" s="106" t="str">
        <f>_xlfn.IFNA(IF($B2021="","",VLOOKUP($B2021,'SWC Towers'!$A:$Q,$T$2,FALSE)),"")</f>
        <v/>
      </c>
      <c r="U2021" s="104">
        <f>_xlfn.IFNA(IF($B2021="","",VLOOKUP($B2021,'SWC Towers'!$A:$Q,$U$2,FALSE)),"")</f>
        <v>0.4</v>
      </c>
      <c r="V2021" s="104" t="str">
        <f>_xlfn.IFNA(IF($B2021="","",VLOOKUP($B2021,'SWC Towers'!$A:$Q,$V$2,FALSE)),"")</f>
        <v/>
      </c>
      <c r="W2021" s="104">
        <f>_xlfn.IFNA(IF($B2021="","",VLOOKUP($B2021,'SWC Towers'!$A:$Q,$W$2,FALSE)),"")</f>
        <v>0.4</v>
      </c>
      <c r="X2021" s="104" t="str">
        <f>_xlfn.IFNA(IF($B2021="","",VLOOKUP($B2021,'SWC Towers'!$A:$Q,$X$2,FALSE)),"")</f>
        <v/>
      </c>
      <c r="Y2021" s="104" t="str">
        <f>_xlfn.IFNA(IF($B2021="","",VLOOKUP($B2021,'SWC Towers'!$A:$Q,$Y$2,FALSE)),"")</f>
        <v/>
      </c>
      <c r="Z2021" s="104" t="str">
        <f>_xlfn.IFNA(IF($B2021="","",VLOOKUP($B2021,'SWC Towers'!$A:$Q,$Z$2,FALSE)),"")</f>
        <v/>
      </c>
      <c r="AA2021" s="104" t="str">
        <f>_xlfn.IFNA(IF($B2021="","",VLOOKUP($B2021,'SWC Towers'!$A:$Q,$AA$2,FALSE)),"")</f>
        <v/>
      </c>
      <c r="AB2021" s="106" t="str">
        <f>_xlfn.IFNA(IF($B2021="","",VLOOKUP($B2021,'SWC Towers'!$A:$Q,$AB$2,FALSE)),"")</f>
        <v/>
      </c>
      <c r="AC2021" s="20">
        <f>SUM(Table25[[#This Row],[IT Tower: Application]:[Other/Non-IT ]])</f>
        <v>1</v>
      </c>
      <c r="AD2021" s="67"/>
      <c r="AE2021" s="67"/>
      <c r="AF2021" s="67"/>
      <c r="AG2021" s="67"/>
      <c r="AH2021" s="67"/>
      <c r="AI2021" s="67"/>
      <c r="AJ2021" s="67"/>
      <c r="AK2021" s="67"/>
      <c r="AL2021" s="67"/>
      <c r="AM2021" s="67"/>
      <c r="AN2021" s="67"/>
      <c r="AO2021" s="67"/>
      <c r="AP2021" s="67"/>
      <c r="AQ2021" s="67"/>
      <c r="AR2021" s="67"/>
      <c r="AS2021" s="67"/>
      <c r="AT2021" s="67"/>
      <c r="AU2021" s="67"/>
      <c r="AV2021" s="67"/>
      <c r="AW2021" s="67"/>
      <c r="AX2021" s="67"/>
      <c r="AY2021" s="67"/>
      <c r="AZ2021" s="67"/>
      <c r="BA2021" s="67">
        <v>0</v>
      </c>
      <c r="BB2021" s="113">
        <v>955</v>
      </c>
      <c r="BC2021" s="113">
        <v>0</v>
      </c>
      <c r="BD2021" s="113"/>
      <c r="BE2021" s="113"/>
      <c r="BF2021" s="113"/>
      <c r="BG2021" s="113"/>
      <c r="BH2021" s="113"/>
      <c r="BI2021" s="113"/>
      <c r="BJ2021" s="113"/>
      <c r="BK2021" s="113"/>
      <c r="BL2021" s="113"/>
      <c r="BM2021" s="113"/>
      <c r="BN2021" s="113"/>
      <c r="BO2021" s="113"/>
      <c r="BP2021" s="113"/>
      <c r="BQ2021" s="113"/>
      <c r="BR2021" s="113"/>
      <c r="BS2021" s="113"/>
      <c r="BT2021" s="113"/>
      <c r="BU2021" s="113"/>
      <c r="BV2021" s="113"/>
      <c r="BW2021" s="113"/>
      <c r="BX2021" s="113"/>
      <c r="BY2021" s="113"/>
      <c r="BZ2021" s="113"/>
      <c r="CA2021" s="67"/>
      <c r="CB2021" s="113"/>
      <c r="CC2021" s="69">
        <f>SUM(Table25[[#This Row],[Contract Amount FY00]:[Contract Amount FY50]])</f>
        <v>955</v>
      </c>
      <c r="CD2021" s="114"/>
    </row>
    <row r="2022" spans="1:82" x14ac:dyDescent="0.25">
      <c r="A2022" s="122" t="s">
        <v>2029</v>
      </c>
      <c r="B2022" s="122" t="s">
        <v>705</v>
      </c>
      <c r="C2022" s="122" t="s">
        <v>1777</v>
      </c>
      <c r="E2022" s="26" t="str">
        <f>IFERROR(IF(VLOOKUP(Table25[[#This Row],[Contract No.]],Table3[#All],3,FALSE)="","No","Yes"),"")</f>
        <v>Yes</v>
      </c>
      <c r="F2022" s="107" t="str">
        <f>IFERROR(VLOOKUP(Table25[[#This Row],[Contract No.]],Table3[#All],3,FALSE),"")</f>
        <v>NASPO</v>
      </c>
      <c r="G2022" s="107" t="str">
        <f>IFERROR(IF(Table25[[#This Row],[Cooperative Purchase
(Yes/No)]]="Yes","Yes",IF(VLOOKUP(Table25[[#This Row],[Contract No.]],Table3[#All],1,FALSE)=Table25[[#This Row],[Contract No.]],"Yes","No")),"No")</f>
        <v>Yes</v>
      </c>
      <c r="H2022" s="51">
        <f>IFERROR(VLOOKUP(Table25[[#This Row],[Contract No.]],Table3[#All],4,FALSE),"")</f>
        <v>43647</v>
      </c>
      <c r="I2022" s="28">
        <f>IFERROR(IF(AND(MONTH(Table25[[#This Row],[Contract Start Date]])&gt;6,MONTH(Table25[[#This Row],[Contract Start Date]])&lt;=12),YEAR(Table25[[#This Row],[Contract Start Date]])+1,YEAR(Table25[[#This Row],[Contract Start Date]])),"")</f>
        <v>2020</v>
      </c>
      <c r="J2022" s="108">
        <f>Table25[[#This Row],[FY Formula start]]</f>
        <v>2020</v>
      </c>
      <c r="K2022" s="59" t="str">
        <f>"FY"&amp;" "&amp;Table25[[#This Row],[Year Start]]</f>
        <v>FY 2020</v>
      </c>
      <c r="L2022" s="109">
        <f>IFERROR(VLOOKUP(Table25[[#This Row],[Contract No.]],Table3[#All],5,FALSE),"")</f>
        <v>47360</v>
      </c>
      <c r="M2022" s="110">
        <f>IFERROR(IF(Table25[[#This Row],[Contract End Date]]="99/99/9999","No End",IF(AND(MONTH(Table25[[#This Row],[Contract End Date]])&gt;6,MONTH(Table25[[#This Row],[Contract End Date]])&lt;=12),YEAR(Table25[[#This Row],[Contract End Date]])+1,YEAR(Table25[[#This Row],[Contract End Date]]))),"")</f>
        <v>2030</v>
      </c>
      <c r="N2022" s="111">
        <f>Table25[[#This Row],[FY Formula end]]</f>
        <v>2030</v>
      </c>
      <c r="O2022" s="112" t="str">
        <f>IF(Table25[[#This Row],[Year End]]="No End","No End","FY"&amp;" "&amp;Table25[[#This Row],[Year End]])</f>
        <v>FY 2030</v>
      </c>
      <c r="P2022" s="27"/>
      <c r="Q2022" s="104">
        <f>_xlfn.IFNA(IF($B2022="","",VLOOKUP($B2022,'SWC Towers'!$A:$Q,$Q$2,FALSE)),"")</f>
        <v>0.2</v>
      </c>
      <c r="R2022" s="106" t="str">
        <f>_xlfn.IFNA(IF($B2022="","",VLOOKUP($B2022,'SWC Towers'!$A:$Q,$R$2,FALSE)),"")</f>
        <v/>
      </c>
      <c r="S2022" s="106" t="str">
        <f>_xlfn.IFNA(IF($B2022="","",VLOOKUP($B2022,'SWC Towers'!$A:$Q,$S$2,FALSE)),"")</f>
        <v/>
      </c>
      <c r="T2022" s="106" t="str">
        <f>_xlfn.IFNA(IF($B2022="","",VLOOKUP($B2022,'SWC Towers'!$A:$Q,$T$2,FALSE)),"")</f>
        <v/>
      </c>
      <c r="U2022" s="104">
        <f>_xlfn.IFNA(IF($B2022="","",VLOOKUP($B2022,'SWC Towers'!$A:$Q,$U$2,FALSE)),"")</f>
        <v>0.4</v>
      </c>
      <c r="V2022" s="104" t="str">
        <f>_xlfn.IFNA(IF($B2022="","",VLOOKUP($B2022,'SWC Towers'!$A:$Q,$V$2,FALSE)),"")</f>
        <v/>
      </c>
      <c r="W2022" s="104">
        <f>_xlfn.IFNA(IF($B2022="","",VLOOKUP($B2022,'SWC Towers'!$A:$Q,$W$2,FALSE)),"")</f>
        <v>0.4</v>
      </c>
      <c r="X2022" s="104" t="str">
        <f>_xlfn.IFNA(IF($B2022="","",VLOOKUP($B2022,'SWC Towers'!$A:$Q,$X$2,FALSE)),"")</f>
        <v/>
      </c>
      <c r="Y2022" s="104" t="str">
        <f>_xlfn.IFNA(IF($B2022="","",VLOOKUP($B2022,'SWC Towers'!$A:$Q,$Y$2,FALSE)),"")</f>
        <v/>
      </c>
      <c r="Z2022" s="104" t="str">
        <f>_xlfn.IFNA(IF($B2022="","",VLOOKUP($B2022,'SWC Towers'!$A:$Q,$Z$2,FALSE)),"")</f>
        <v/>
      </c>
      <c r="AA2022" s="104" t="str">
        <f>_xlfn.IFNA(IF($B2022="","",VLOOKUP($B2022,'SWC Towers'!$A:$Q,$AA$2,FALSE)),"")</f>
        <v/>
      </c>
      <c r="AB2022" s="106" t="str">
        <f>_xlfn.IFNA(IF($B2022="","",VLOOKUP($B2022,'SWC Towers'!$A:$Q,$AB$2,FALSE)),"")</f>
        <v/>
      </c>
      <c r="AC2022" s="20">
        <f>SUM(Table25[[#This Row],[IT Tower: Application]:[Other/Non-IT ]])</f>
        <v>1</v>
      </c>
      <c r="AD2022" s="67"/>
      <c r="AE2022" s="67"/>
      <c r="AF2022" s="67"/>
      <c r="AG2022" s="67"/>
      <c r="AH2022" s="67"/>
      <c r="AI2022" s="67"/>
      <c r="AJ2022" s="67"/>
      <c r="AK2022" s="67"/>
      <c r="AL2022" s="67"/>
      <c r="AM2022" s="67"/>
      <c r="AN2022" s="67"/>
      <c r="AO2022" s="67"/>
      <c r="AP2022" s="67"/>
      <c r="AQ2022" s="67"/>
      <c r="AR2022" s="67"/>
      <c r="AS2022" s="67"/>
      <c r="AT2022" s="67"/>
      <c r="AU2022" s="67"/>
      <c r="AV2022" s="67"/>
      <c r="AW2022" s="67"/>
      <c r="AX2022" s="67">
        <v>0</v>
      </c>
      <c r="AY2022" s="67">
        <v>476942</v>
      </c>
      <c r="AZ2022" s="67">
        <v>555643</v>
      </c>
      <c r="BA2022" s="67">
        <v>543139</v>
      </c>
      <c r="BB2022" s="113">
        <v>601972</v>
      </c>
      <c r="BC2022" s="113">
        <v>586530</v>
      </c>
      <c r="BD2022" s="113"/>
      <c r="BE2022" s="113"/>
      <c r="BF2022" s="113"/>
      <c r="BG2022" s="113"/>
      <c r="BH2022" s="113"/>
      <c r="BI2022" s="113"/>
      <c r="BJ2022" s="113"/>
      <c r="BK2022" s="113"/>
      <c r="BL2022" s="113"/>
      <c r="BM2022" s="113"/>
      <c r="BN2022" s="113"/>
      <c r="BO2022" s="113"/>
      <c r="BP2022" s="113"/>
      <c r="BQ2022" s="113"/>
      <c r="BR2022" s="113"/>
      <c r="BS2022" s="113"/>
      <c r="BT2022" s="113"/>
      <c r="BU2022" s="113"/>
      <c r="BV2022" s="113"/>
      <c r="BW2022" s="113"/>
      <c r="BX2022" s="113"/>
      <c r="BY2022" s="113"/>
      <c r="BZ2022" s="113"/>
      <c r="CA2022" s="67"/>
      <c r="CB2022" s="113"/>
      <c r="CC2022" s="69">
        <f>SUM(Table25[[#This Row],[Contract Amount FY00]:[Contract Amount FY50]])</f>
        <v>2764226</v>
      </c>
      <c r="CD2022" s="114"/>
    </row>
    <row r="2023" spans="1:82" x14ac:dyDescent="0.25">
      <c r="A2023" s="122" t="s">
        <v>2029</v>
      </c>
      <c r="B2023" s="122" t="s">
        <v>278</v>
      </c>
      <c r="C2023" s="122" t="s">
        <v>2253</v>
      </c>
      <c r="E2023" s="26" t="str">
        <f>IFERROR(IF(VLOOKUP(Table25[[#This Row],[Contract No.]],Table3[#All],3,FALSE)="","No","Yes"),"")</f>
        <v>Yes</v>
      </c>
      <c r="F2023" s="107" t="str">
        <f>IFERROR(VLOOKUP(Table25[[#This Row],[Contract No.]],Table3[#All],3,FALSE),"")</f>
        <v>NASPO</v>
      </c>
      <c r="G2023" s="107" t="str">
        <f>IFERROR(IF(Table25[[#This Row],[Cooperative Purchase
(Yes/No)]]="Yes","Yes",IF(VLOOKUP(Table25[[#This Row],[Contract No.]],Table3[#All],1,FALSE)=Table25[[#This Row],[Contract No.]],"Yes","No")),"No")</f>
        <v>Yes</v>
      </c>
      <c r="H2023" s="51">
        <f>IFERROR(VLOOKUP(Table25[[#This Row],[Contract No.]],Table3[#All],4,FALSE),"")</f>
        <v>42917</v>
      </c>
      <c r="I2023" s="28">
        <f>IFERROR(IF(AND(MONTH(Table25[[#This Row],[Contract Start Date]])&gt;6,MONTH(Table25[[#This Row],[Contract Start Date]])&lt;=12),YEAR(Table25[[#This Row],[Contract Start Date]])+1,YEAR(Table25[[#This Row],[Contract Start Date]])),"")</f>
        <v>2018</v>
      </c>
      <c r="J2023" s="108">
        <f>Table25[[#This Row],[FY Formula start]]</f>
        <v>2018</v>
      </c>
      <c r="K2023" s="59" t="str">
        <f>"FY"&amp;" "&amp;Table25[[#This Row],[Year Start]]</f>
        <v>FY 2018</v>
      </c>
      <c r="L2023" s="109">
        <f>IFERROR(VLOOKUP(Table25[[#This Row],[Contract No.]],Table3[#All],5,FALSE),"")</f>
        <v>46280</v>
      </c>
      <c r="M2023" s="110">
        <f>IFERROR(IF(Table25[[#This Row],[Contract End Date]]="99/99/9999","No End",IF(AND(MONTH(Table25[[#This Row],[Contract End Date]])&gt;6,MONTH(Table25[[#This Row],[Contract End Date]])&lt;=12),YEAR(Table25[[#This Row],[Contract End Date]])+1,YEAR(Table25[[#This Row],[Contract End Date]]))),"")</f>
        <v>2027</v>
      </c>
      <c r="N2023" s="111">
        <f>Table25[[#This Row],[FY Formula end]]</f>
        <v>2027</v>
      </c>
      <c r="O2023" s="112" t="str">
        <f>IF(Table25[[#This Row],[Year End]]="No End","No End","FY"&amp;" "&amp;Table25[[#This Row],[Year End]])</f>
        <v>FY 2027</v>
      </c>
      <c r="P2023" s="27"/>
      <c r="Q2023" s="104">
        <f>_xlfn.IFNA(IF($B2023="","",VLOOKUP($B2023,'SWC Towers'!$A:$Q,$Q$2,FALSE)),"")</f>
        <v>0.4</v>
      </c>
      <c r="R2023" s="106" t="str">
        <f>_xlfn.IFNA(IF($B2023="","",VLOOKUP($B2023,'SWC Towers'!$A:$Q,$R$2,FALSE)),"")</f>
        <v/>
      </c>
      <c r="S2023" s="106" t="str">
        <f>_xlfn.IFNA(IF($B2023="","",VLOOKUP($B2023,'SWC Towers'!$A:$Q,$S$2,FALSE)),"")</f>
        <v/>
      </c>
      <c r="T2023" s="106">
        <f>_xlfn.IFNA(IF($B2023="","",VLOOKUP($B2023,'SWC Towers'!$A:$Q,$T$2,FALSE)),"")</f>
        <v>0.05</v>
      </c>
      <c r="U2023" s="104" t="str">
        <f>_xlfn.IFNA(IF($B2023="","",VLOOKUP($B2023,'SWC Towers'!$A:$Q,$U$2,FALSE)),"")</f>
        <v/>
      </c>
      <c r="V2023" s="104" t="str">
        <f>_xlfn.IFNA(IF($B2023="","",VLOOKUP($B2023,'SWC Towers'!$A:$Q,$V$2,FALSE)),"")</f>
        <v/>
      </c>
      <c r="W2023" s="104">
        <f>_xlfn.IFNA(IF($B2023="","",VLOOKUP($B2023,'SWC Towers'!$A:$Q,$W$2,FALSE)),"")</f>
        <v>0.1</v>
      </c>
      <c r="X2023" s="104" t="str">
        <f>_xlfn.IFNA(IF($B2023="","",VLOOKUP($B2023,'SWC Towers'!$A:$Q,$X$2,FALSE)),"")</f>
        <v/>
      </c>
      <c r="Y2023" s="104">
        <f>_xlfn.IFNA(IF($B2023="","",VLOOKUP($B2023,'SWC Towers'!$A:$Q,$Y$2,FALSE)),"")</f>
        <v>0.05</v>
      </c>
      <c r="Z2023" s="104" t="str">
        <f>_xlfn.IFNA(IF($B2023="","",VLOOKUP($B2023,'SWC Towers'!$A:$Q,$Z$2,FALSE)),"")</f>
        <v/>
      </c>
      <c r="AA2023" s="104">
        <f>_xlfn.IFNA(IF($B2023="","",VLOOKUP($B2023,'SWC Towers'!$A:$Q,$AA$2,FALSE)),"")</f>
        <v>0.4</v>
      </c>
      <c r="AB2023" s="106" t="str">
        <f>_xlfn.IFNA(IF($B2023="","",VLOOKUP($B2023,'SWC Towers'!$A:$Q,$AB$2,FALSE)),"")</f>
        <v/>
      </c>
      <c r="AC2023" s="20">
        <f>SUM(Table25[[#This Row],[IT Tower: Application]:[Other/Non-IT ]])</f>
        <v>1</v>
      </c>
      <c r="AD2023" s="67"/>
      <c r="AE2023" s="67"/>
      <c r="AF2023" s="67"/>
      <c r="AG2023" s="67"/>
      <c r="AH2023" s="67"/>
      <c r="AI2023" s="67"/>
      <c r="AJ2023" s="67"/>
      <c r="AK2023" s="67"/>
      <c r="AL2023" s="67"/>
      <c r="AM2023" s="67"/>
      <c r="AN2023" s="67"/>
      <c r="AO2023" s="67"/>
      <c r="AP2023" s="67"/>
      <c r="AQ2023" s="67"/>
      <c r="AR2023" s="67"/>
      <c r="AS2023" s="67"/>
      <c r="AT2023" s="67"/>
      <c r="AU2023" s="67"/>
      <c r="AV2023" s="67"/>
      <c r="AW2023" s="67"/>
      <c r="AX2023" s="67"/>
      <c r="AY2023" s="67"/>
      <c r="AZ2023" s="67"/>
      <c r="BA2023" s="67">
        <v>0</v>
      </c>
      <c r="BB2023" s="113">
        <v>2348712</v>
      </c>
      <c r="BC2023" s="113">
        <v>668809</v>
      </c>
      <c r="BD2023" s="113"/>
      <c r="BE2023" s="113"/>
      <c r="BF2023" s="113"/>
      <c r="BG2023" s="113"/>
      <c r="BH2023" s="113"/>
      <c r="BI2023" s="113"/>
      <c r="BJ2023" s="113"/>
      <c r="BK2023" s="113"/>
      <c r="BL2023" s="113"/>
      <c r="BM2023" s="113"/>
      <c r="BN2023" s="113"/>
      <c r="BO2023" s="113"/>
      <c r="BP2023" s="113"/>
      <c r="BQ2023" s="113"/>
      <c r="BR2023" s="113"/>
      <c r="BS2023" s="113"/>
      <c r="BT2023" s="113"/>
      <c r="BU2023" s="113"/>
      <c r="BV2023" s="113"/>
      <c r="BW2023" s="113"/>
      <c r="BX2023" s="113"/>
      <c r="BY2023" s="113"/>
      <c r="BZ2023" s="113"/>
      <c r="CA2023" s="67"/>
      <c r="CB2023" s="113"/>
      <c r="CC2023" s="69">
        <f>SUM(Table25[[#This Row],[Contract Amount FY00]:[Contract Amount FY50]])</f>
        <v>3017521</v>
      </c>
      <c r="CD2023" s="114"/>
    </row>
    <row r="2024" spans="1:82" x14ac:dyDescent="0.25">
      <c r="A2024" s="122" t="s">
        <v>2029</v>
      </c>
      <c r="B2024" s="122" t="s">
        <v>278</v>
      </c>
      <c r="C2024" s="122" t="s">
        <v>3188</v>
      </c>
      <c r="E2024" s="26" t="str">
        <f>IFERROR(IF(VLOOKUP(Table25[[#This Row],[Contract No.]],Table3[#All],3,FALSE)="","No","Yes"),"")</f>
        <v>Yes</v>
      </c>
      <c r="F2024" s="107" t="str">
        <f>IFERROR(VLOOKUP(Table25[[#This Row],[Contract No.]],Table3[#All],3,FALSE),"")</f>
        <v>NASPO</v>
      </c>
      <c r="G2024" s="107" t="str">
        <f>IFERROR(IF(Table25[[#This Row],[Cooperative Purchase
(Yes/No)]]="Yes","Yes",IF(VLOOKUP(Table25[[#This Row],[Contract No.]],Table3[#All],1,FALSE)=Table25[[#This Row],[Contract No.]],"Yes","No")),"No")</f>
        <v>Yes</v>
      </c>
      <c r="H2024" s="51">
        <f>IFERROR(VLOOKUP(Table25[[#This Row],[Contract No.]],Table3[#All],4,FALSE),"")</f>
        <v>42917</v>
      </c>
      <c r="I2024" s="28">
        <f>IFERROR(IF(AND(MONTH(Table25[[#This Row],[Contract Start Date]])&gt;6,MONTH(Table25[[#This Row],[Contract Start Date]])&lt;=12),YEAR(Table25[[#This Row],[Contract Start Date]])+1,YEAR(Table25[[#This Row],[Contract Start Date]])),"")</f>
        <v>2018</v>
      </c>
      <c r="J2024" s="108">
        <f>Table25[[#This Row],[FY Formula start]]</f>
        <v>2018</v>
      </c>
      <c r="K2024" s="59" t="str">
        <f>"FY"&amp;" "&amp;Table25[[#This Row],[Year Start]]</f>
        <v>FY 2018</v>
      </c>
      <c r="L2024" s="109">
        <f>IFERROR(VLOOKUP(Table25[[#This Row],[Contract No.]],Table3[#All],5,FALSE),"")</f>
        <v>46280</v>
      </c>
      <c r="M2024" s="110">
        <f>IFERROR(IF(Table25[[#This Row],[Contract End Date]]="99/99/9999","No End",IF(AND(MONTH(Table25[[#This Row],[Contract End Date]])&gt;6,MONTH(Table25[[#This Row],[Contract End Date]])&lt;=12),YEAR(Table25[[#This Row],[Contract End Date]])+1,YEAR(Table25[[#This Row],[Contract End Date]]))),"")</f>
        <v>2027</v>
      </c>
      <c r="N2024" s="111">
        <f>Table25[[#This Row],[FY Formula end]]</f>
        <v>2027</v>
      </c>
      <c r="O2024" s="112" t="str">
        <f>IF(Table25[[#This Row],[Year End]]="No End","No End","FY"&amp;" "&amp;Table25[[#This Row],[Year End]])</f>
        <v>FY 2027</v>
      </c>
      <c r="P2024" s="27"/>
      <c r="Q2024" s="104">
        <f>_xlfn.IFNA(IF($B2024="","",VLOOKUP($B2024,'SWC Towers'!$A:$Q,$Q$2,FALSE)),"")</f>
        <v>0.4</v>
      </c>
      <c r="R2024" s="106" t="str">
        <f>_xlfn.IFNA(IF($B2024="","",VLOOKUP($B2024,'SWC Towers'!$A:$Q,$R$2,FALSE)),"")</f>
        <v/>
      </c>
      <c r="S2024" s="106" t="str">
        <f>_xlfn.IFNA(IF($B2024="","",VLOOKUP($B2024,'SWC Towers'!$A:$Q,$S$2,FALSE)),"")</f>
        <v/>
      </c>
      <c r="T2024" s="106">
        <f>_xlfn.IFNA(IF($B2024="","",VLOOKUP($B2024,'SWC Towers'!$A:$Q,$T$2,FALSE)),"")</f>
        <v>0.05</v>
      </c>
      <c r="U2024" s="104" t="str">
        <f>_xlfn.IFNA(IF($B2024="","",VLOOKUP($B2024,'SWC Towers'!$A:$Q,$U$2,FALSE)),"")</f>
        <v/>
      </c>
      <c r="V2024" s="104" t="str">
        <f>_xlfn.IFNA(IF($B2024="","",VLOOKUP($B2024,'SWC Towers'!$A:$Q,$V$2,FALSE)),"")</f>
        <v/>
      </c>
      <c r="W2024" s="104">
        <f>_xlfn.IFNA(IF($B2024="","",VLOOKUP($B2024,'SWC Towers'!$A:$Q,$W$2,FALSE)),"")</f>
        <v>0.1</v>
      </c>
      <c r="X2024" s="104" t="str">
        <f>_xlfn.IFNA(IF($B2024="","",VLOOKUP($B2024,'SWC Towers'!$A:$Q,$X$2,FALSE)),"")</f>
        <v/>
      </c>
      <c r="Y2024" s="104">
        <f>_xlfn.IFNA(IF($B2024="","",VLOOKUP($B2024,'SWC Towers'!$A:$Q,$Y$2,FALSE)),"")</f>
        <v>0.05</v>
      </c>
      <c r="Z2024" s="104" t="str">
        <f>_xlfn.IFNA(IF($B2024="","",VLOOKUP($B2024,'SWC Towers'!$A:$Q,$Z$2,FALSE)),"")</f>
        <v/>
      </c>
      <c r="AA2024" s="104">
        <f>_xlfn.IFNA(IF($B2024="","",VLOOKUP($B2024,'SWC Towers'!$A:$Q,$AA$2,FALSE)),"")</f>
        <v>0.4</v>
      </c>
      <c r="AB2024" s="106" t="str">
        <f>_xlfn.IFNA(IF($B2024="","",VLOOKUP($B2024,'SWC Towers'!$A:$Q,$AB$2,FALSE)),"")</f>
        <v/>
      </c>
      <c r="AC2024" s="20">
        <f>SUM(Table25[[#This Row],[IT Tower: Application]:[Other/Non-IT ]])</f>
        <v>1</v>
      </c>
      <c r="AD2024" s="67"/>
      <c r="AE2024" s="67"/>
      <c r="AF2024" s="67"/>
      <c r="AG2024" s="67"/>
      <c r="AH2024" s="67"/>
      <c r="AI2024" s="67"/>
      <c r="AJ2024" s="67"/>
      <c r="AK2024" s="67"/>
      <c r="AL2024" s="67"/>
      <c r="AM2024" s="67"/>
      <c r="AN2024" s="67"/>
      <c r="AO2024" s="67"/>
      <c r="AP2024" s="67"/>
      <c r="AQ2024" s="67"/>
      <c r="AR2024" s="67"/>
      <c r="AS2024" s="67"/>
      <c r="AT2024" s="67"/>
      <c r="AU2024" s="67">
        <v>0</v>
      </c>
      <c r="AV2024" s="67">
        <v>219686</v>
      </c>
      <c r="AW2024" s="67">
        <v>1220359</v>
      </c>
      <c r="AX2024" s="67">
        <v>298813</v>
      </c>
      <c r="AY2024" s="67">
        <v>66899</v>
      </c>
      <c r="AZ2024" s="67">
        <v>587721</v>
      </c>
      <c r="BA2024" s="67">
        <v>1512021</v>
      </c>
      <c r="BB2024" s="113">
        <v>2183025</v>
      </c>
      <c r="BC2024" s="113">
        <v>4827971</v>
      </c>
      <c r="BD2024" s="113"/>
      <c r="BE2024" s="113"/>
      <c r="BF2024" s="113"/>
      <c r="BG2024" s="113"/>
      <c r="BH2024" s="113"/>
      <c r="BI2024" s="113"/>
      <c r="BJ2024" s="113"/>
      <c r="BK2024" s="113"/>
      <c r="BL2024" s="113"/>
      <c r="BM2024" s="113"/>
      <c r="BN2024" s="113"/>
      <c r="BO2024" s="113"/>
      <c r="BP2024" s="113"/>
      <c r="BQ2024" s="113"/>
      <c r="BR2024" s="113"/>
      <c r="BS2024" s="113"/>
      <c r="BT2024" s="113"/>
      <c r="BU2024" s="113"/>
      <c r="BV2024" s="113"/>
      <c r="BW2024" s="113"/>
      <c r="BX2024" s="113"/>
      <c r="BY2024" s="113"/>
      <c r="BZ2024" s="113"/>
      <c r="CA2024" s="67"/>
      <c r="CB2024" s="113"/>
      <c r="CC2024" s="69">
        <f>SUM(Table25[[#This Row],[Contract Amount FY00]:[Contract Amount FY50]])</f>
        <v>10916495</v>
      </c>
      <c r="CD2024" s="114"/>
    </row>
    <row r="2025" spans="1:82" x14ac:dyDescent="0.25">
      <c r="A2025" s="122" t="s">
        <v>2029</v>
      </c>
      <c r="B2025" s="122" t="s">
        <v>278</v>
      </c>
      <c r="C2025" s="122" t="s">
        <v>1804</v>
      </c>
      <c r="E2025" s="26" t="str">
        <f>IFERROR(IF(VLOOKUP(Table25[[#This Row],[Contract No.]],Table3[#All],3,FALSE)="","No","Yes"),"")</f>
        <v>Yes</v>
      </c>
      <c r="F2025" s="107" t="str">
        <f>IFERROR(VLOOKUP(Table25[[#This Row],[Contract No.]],Table3[#All],3,FALSE),"")</f>
        <v>NASPO</v>
      </c>
      <c r="G2025" s="107" t="str">
        <f>IFERROR(IF(Table25[[#This Row],[Cooperative Purchase
(Yes/No)]]="Yes","Yes",IF(VLOOKUP(Table25[[#This Row],[Contract No.]],Table3[#All],1,FALSE)=Table25[[#This Row],[Contract No.]],"Yes","No")),"No")</f>
        <v>Yes</v>
      </c>
      <c r="H2025" s="51">
        <f>IFERROR(VLOOKUP(Table25[[#This Row],[Contract No.]],Table3[#All],4,FALSE),"")</f>
        <v>42917</v>
      </c>
      <c r="I2025" s="28">
        <f>IFERROR(IF(AND(MONTH(Table25[[#This Row],[Contract Start Date]])&gt;6,MONTH(Table25[[#This Row],[Contract Start Date]])&lt;=12),YEAR(Table25[[#This Row],[Contract Start Date]])+1,YEAR(Table25[[#This Row],[Contract Start Date]])),"")</f>
        <v>2018</v>
      </c>
      <c r="J2025" s="108">
        <f>Table25[[#This Row],[FY Formula start]]</f>
        <v>2018</v>
      </c>
      <c r="K2025" s="59" t="str">
        <f>"FY"&amp;" "&amp;Table25[[#This Row],[Year Start]]</f>
        <v>FY 2018</v>
      </c>
      <c r="L2025" s="109">
        <f>IFERROR(VLOOKUP(Table25[[#This Row],[Contract No.]],Table3[#All],5,FALSE),"")</f>
        <v>46280</v>
      </c>
      <c r="M2025" s="110">
        <f>IFERROR(IF(Table25[[#This Row],[Contract End Date]]="99/99/9999","No End",IF(AND(MONTH(Table25[[#This Row],[Contract End Date]])&gt;6,MONTH(Table25[[#This Row],[Contract End Date]])&lt;=12),YEAR(Table25[[#This Row],[Contract End Date]])+1,YEAR(Table25[[#This Row],[Contract End Date]]))),"")</f>
        <v>2027</v>
      </c>
      <c r="N2025" s="111">
        <f>Table25[[#This Row],[FY Formula end]]</f>
        <v>2027</v>
      </c>
      <c r="O2025" s="112" t="str">
        <f>IF(Table25[[#This Row],[Year End]]="No End","No End","FY"&amp;" "&amp;Table25[[#This Row],[Year End]])</f>
        <v>FY 2027</v>
      </c>
      <c r="P2025" s="27"/>
      <c r="Q2025" s="104">
        <f>_xlfn.IFNA(IF($B2025="","",VLOOKUP($B2025,'SWC Towers'!$A:$Q,$Q$2,FALSE)),"")</f>
        <v>0.4</v>
      </c>
      <c r="R2025" s="106" t="str">
        <f>_xlfn.IFNA(IF($B2025="","",VLOOKUP($B2025,'SWC Towers'!$A:$Q,$R$2,FALSE)),"")</f>
        <v/>
      </c>
      <c r="S2025" s="106" t="str">
        <f>_xlfn.IFNA(IF($B2025="","",VLOOKUP($B2025,'SWC Towers'!$A:$Q,$S$2,FALSE)),"")</f>
        <v/>
      </c>
      <c r="T2025" s="106">
        <f>_xlfn.IFNA(IF($B2025="","",VLOOKUP($B2025,'SWC Towers'!$A:$Q,$T$2,FALSE)),"")</f>
        <v>0.05</v>
      </c>
      <c r="U2025" s="104" t="str">
        <f>_xlfn.IFNA(IF($B2025="","",VLOOKUP($B2025,'SWC Towers'!$A:$Q,$U$2,FALSE)),"")</f>
        <v/>
      </c>
      <c r="V2025" s="104" t="str">
        <f>_xlfn.IFNA(IF($B2025="","",VLOOKUP($B2025,'SWC Towers'!$A:$Q,$V$2,FALSE)),"")</f>
        <v/>
      </c>
      <c r="W2025" s="104">
        <f>_xlfn.IFNA(IF($B2025="","",VLOOKUP($B2025,'SWC Towers'!$A:$Q,$W$2,FALSE)),"")</f>
        <v>0.1</v>
      </c>
      <c r="X2025" s="104" t="str">
        <f>_xlfn.IFNA(IF($B2025="","",VLOOKUP($B2025,'SWC Towers'!$A:$Q,$X$2,FALSE)),"")</f>
        <v/>
      </c>
      <c r="Y2025" s="104">
        <f>_xlfn.IFNA(IF($B2025="","",VLOOKUP($B2025,'SWC Towers'!$A:$Q,$Y$2,FALSE)),"")</f>
        <v>0.05</v>
      </c>
      <c r="Z2025" s="104" t="str">
        <f>_xlfn.IFNA(IF($B2025="","",VLOOKUP($B2025,'SWC Towers'!$A:$Q,$Z$2,FALSE)),"")</f>
        <v/>
      </c>
      <c r="AA2025" s="104">
        <f>_xlfn.IFNA(IF($B2025="","",VLOOKUP($B2025,'SWC Towers'!$A:$Q,$AA$2,FALSE)),"")</f>
        <v>0.4</v>
      </c>
      <c r="AB2025" s="106" t="str">
        <f>_xlfn.IFNA(IF($B2025="","",VLOOKUP($B2025,'SWC Towers'!$A:$Q,$AB$2,FALSE)),"")</f>
        <v/>
      </c>
      <c r="AC2025" s="20">
        <f>SUM(Table25[[#This Row],[IT Tower: Application]:[Other/Non-IT ]])</f>
        <v>1</v>
      </c>
      <c r="AD2025" s="67"/>
      <c r="AE2025" s="67"/>
      <c r="AF2025" s="67"/>
      <c r="AG2025" s="67"/>
      <c r="AH2025" s="67"/>
      <c r="AI2025" s="67"/>
      <c r="AJ2025" s="67"/>
      <c r="AK2025" s="67"/>
      <c r="AL2025" s="67"/>
      <c r="AM2025" s="67"/>
      <c r="AN2025" s="67"/>
      <c r="AO2025" s="67"/>
      <c r="AP2025" s="67"/>
      <c r="AQ2025" s="67"/>
      <c r="AR2025" s="67"/>
      <c r="AS2025" s="67"/>
      <c r="AT2025" s="67"/>
      <c r="AU2025" s="67"/>
      <c r="AV2025" s="67"/>
      <c r="AW2025" s="67">
        <v>752446</v>
      </c>
      <c r="AX2025" s="67">
        <v>14154</v>
      </c>
      <c r="AY2025" s="67">
        <v>0</v>
      </c>
      <c r="AZ2025" s="67">
        <v>0</v>
      </c>
      <c r="BA2025" s="67">
        <v>382211</v>
      </c>
      <c r="BB2025" s="113">
        <v>472152</v>
      </c>
      <c r="BC2025" s="113">
        <v>569489</v>
      </c>
      <c r="BD2025" s="113"/>
      <c r="BE2025" s="113"/>
      <c r="BF2025" s="113"/>
      <c r="BG2025" s="113"/>
      <c r="BH2025" s="113"/>
      <c r="BI2025" s="113"/>
      <c r="BJ2025" s="113"/>
      <c r="BK2025" s="113"/>
      <c r="BL2025" s="113"/>
      <c r="BM2025" s="113"/>
      <c r="BN2025" s="113"/>
      <c r="BO2025" s="113"/>
      <c r="BP2025" s="113"/>
      <c r="BQ2025" s="113"/>
      <c r="BR2025" s="113"/>
      <c r="BS2025" s="113"/>
      <c r="BT2025" s="113"/>
      <c r="BU2025" s="113"/>
      <c r="BV2025" s="113"/>
      <c r="BW2025" s="113"/>
      <c r="BX2025" s="113"/>
      <c r="BY2025" s="113"/>
      <c r="BZ2025" s="113"/>
      <c r="CA2025" s="67"/>
      <c r="CB2025" s="113"/>
      <c r="CC2025" s="69">
        <f>SUM(Table25[[#This Row],[Contract Amount FY00]:[Contract Amount FY50]])</f>
        <v>2190452</v>
      </c>
      <c r="CD2025" s="114"/>
    </row>
    <row r="2026" spans="1:82" x14ac:dyDescent="0.25">
      <c r="A2026" s="122" t="s">
        <v>2029</v>
      </c>
      <c r="B2026" s="122" t="s">
        <v>278</v>
      </c>
      <c r="C2026" s="122" t="s">
        <v>1817</v>
      </c>
      <c r="E2026" s="26" t="str">
        <f>IFERROR(IF(VLOOKUP(Table25[[#This Row],[Contract No.]],Table3[#All],3,FALSE)="","No","Yes"),"")</f>
        <v>Yes</v>
      </c>
      <c r="F2026" s="107" t="str">
        <f>IFERROR(VLOOKUP(Table25[[#This Row],[Contract No.]],Table3[#All],3,FALSE),"")</f>
        <v>NASPO</v>
      </c>
      <c r="G2026" s="107" t="str">
        <f>IFERROR(IF(Table25[[#This Row],[Cooperative Purchase
(Yes/No)]]="Yes","Yes",IF(VLOOKUP(Table25[[#This Row],[Contract No.]],Table3[#All],1,FALSE)=Table25[[#This Row],[Contract No.]],"Yes","No")),"No")</f>
        <v>Yes</v>
      </c>
      <c r="H2026" s="51">
        <f>IFERROR(VLOOKUP(Table25[[#This Row],[Contract No.]],Table3[#All],4,FALSE),"")</f>
        <v>42917</v>
      </c>
      <c r="I2026" s="28">
        <f>IFERROR(IF(AND(MONTH(Table25[[#This Row],[Contract Start Date]])&gt;6,MONTH(Table25[[#This Row],[Contract Start Date]])&lt;=12),YEAR(Table25[[#This Row],[Contract Start Date]])+1,YEAR(Table25[[#This Row],[Contract Start Date]])),"")</f>
        <v>2018</v>
      </c>
      <c r="J2026" s="108">
        <f>Table25[[#This Row],[FY Formula start]]</f>
        <v>2018</v>
      </c>
      <c r="K2026" s="59" t="str">
        <f>"FY"&amp;" "&amp;Table25[[#This Row],[Year Start]]</f>
        <v>FY 2018</v>
      </c>
      <c r="L2026" s="109">
        <f>IFERROR(VLOOKUP(Table25[[#This Row],[Contract No.]],Table3[#All],5,FALSE),"")</f>
        <v>46280</v>
      </c>
      <c r="M2026" s="110">
        <f>IFERROR(IF(Table25[[#This Row],[Contract End Date]]="99/99/9999","No End",IF(AND(MONTH(Table25[[#This Row],[Contract End Date]])&gt;6,MONTH(Table25[[#This Row],[Contract End Date]])&lt;=12),YEAR(Table25[[#This Row],[Contract End Date]])+1,YEAR(Table25[[#This Row],[Contract End Date]]))),"")</f>
        <v>2027</v>
      </c>
      <c r="N2026" s="111">
        <f>Table25[[#This Row],[FY Formula end]]</f>
        <v>2027</v>
      </c>
      <c r="O2026" s="112" t="str">
        <f>IF(Table25[[#This Row],[Year End]]="No End","No End","FY"&amp;" "&amp;Table25[[#This Row],[Year End]])</f>
        <v>FY 2027</v>
      </c>
      <c r="P2026" s="27"/>
      <c r="Q2026" s="104">
        <f>_xlfn.IFNA(IF($B2026="","",VLOOKUP($B2026,'SWC Towers'!$A:$Q,$Q$2,FALSE)),"")</f>
        <v>0.4</v>
      </c>
      <c r="R2026" s="106" t="str">
        <f>_xlfn.IFNA(IF($B2026="","",VLOOKUP($B2026,'SWC Towers'!$A:$Q,$R$2,FALSE)),"")</f>
        <v/>
      </c>
      <c r="S2026" s="106" t="str">
        <f>_xlfn.IFNA(IF($B2026="","",VLOOKUP($B2026,'SWC Towers'!$A:$Q,$S$2,FALSE)),"")</f>
        <v/>
      </c>
      <c r="T2026" s="106">
        <f>_xlfn.IFNA(IF($B2026="","",VLOOKUP($B2026,'SWC Towers'!$A:$Q,$T$2,FALSE)),"")</f>
        <v>0.05</v>
      </c>
      <c r="U2026" s="104" t="str">
        <f>_xlfn.IFNA(IF($B2026="","",VLOOKUP($B2026,'SWC Towers'!$A:$Q,$U$2,FALSE)),"")</f>
        <v/>
      </c>
      <c r="V2026" s="104" t="str">
        <f>_xlfn.IFNA(IF($B2026="","",VLOOKUP($B2026,'SWC Towers'!$A:$Q,$V$2,FALSE)),"")</f>
        <v/>
      </c>
      <c r="W2026" s="104">
        <f>_xlfn.IFNA(IF($B2026="","",VLOOKUP($B2026,'SWC Towers'!$A:$Q,$W$2,FALSE)),"")</f>
        <v>0.1</v>
      </c>
      <c r="X2026" s="104" t="str">
        <f>_xlfn.IFNA(IF($B2026="","",VLOOKUP($B2026,'SWC Towers'!$A:$Q,$X$2,FALSE)),"")</f>
        <v/>
      </c>
      <c r="Y2026" s="104">
        <f>_xlfn.IFNA(IF($B2026="","",VLOOKUP($B2026,'SWC Towers'!$A:$Q,$Y$2,FALSE)),"")</f>
        <v>0.05</v>
      </c>
      <c r="Z2026" s="104" t="str">
        <f>_xlfn.IFNA(IF($B2026="","",VLOOKUP($B2026,'SWC Towers'!$A:$Q,$Z$2,FALSE)),"")</f>
        <v/>
      </c>
      <c r="AA2026" s="104">
        <f>_xlfn.IFNA(IF($B2026="","",VLOOKUP($B2026,'SWC Towers'!$A:$Q,$AA$2,FALSE)),"")</f>
        <v>0.4</v>
      </c>
      <c r="AB2026" s="106" t="str">
        <f>_xlfn.IFNA(IF($B2026="","",VLOOKUP($B2026,'SWC Towers'!$A:$Q,$AB$2,FALSE)),"")</f>
        <v/>
      </c>
      <c r="AC2026" s="20">
        <f>SUM(Table25[[#This Row],[IT Tower: Application]:[Other/Non-IT ]])</f>
        <v>1</v>
      </c>
      <c r="AD2026" s="67"/>
      <c r="AE2026" s="67"/>
      <c r="AF2026" s="67"/>
      <c r="AG2026" s="67"/>
      <c r="AH2026" s="67"/>
      <c r="AI2026" s="67"/>
      <c r="AJ2026" s="67"/>
      <c r="AK2026" s="67"/>
      <c r="AL2026" s="67"/>
      <c r="AM2026" s="67"/>
      <c r="AN2026" s="67"/>
      <c r="AO2026" s="67"/>
      <c r="AP2026" s="67"/>
      <c r="AQ2026" s="67"/>
      <c r="AR2026" s="67"/>
      <c r="AS2026" s="67"/>
      <c r="AT2026" s="67"/>
      <c r="AU2026" s="67"/>
      <c r="AV2026" s="67"/>
      <c r="AW2026" s="67"/>
      <c r="AX2026" s="67"/>
      <c r="AY2026" s="67"/>
      <c r="AZ2026" s="67"/>
      <c r="BA2026" s="67"/>
      <c r="BB2026" s="113"/>
      <c r="BC2026" s="113">
        <v>3026449</v>
      </c>
      <c r="BD2026" s="113"/>
      <c r="BE2026" s="113"/>
      <c r="BF2026" s="113"/>
      <c r="BG2026" s="113"/>
      <c r="BH2026" s="113"/>
      <c r="BI2026" s="113"/>
      <c r="BJ2026" s="113"/>
      <c r="BK2026" s="113"/>
      <c r="BL2026" s="113"/>
      <c r="BM2026" s="113"/>
      <c r="BN2026" s="113"/>
      <c r="BO2026" s="113"/>
      <c r="BP2026" s="113"/>
      <c r="BQ2026" s="113"/>
      <c r="BR2026" s="113"/>
      <c r="BS2026" s="113"/>
      <c r="BT2026" s="113"/>
      <c r="BU2026" s="113"/>
      <c r="BV2026" s="113"/>
      <c r="BW2026" s="113"/>
      <c r="BX2026" s="113"/>
      <c r="BY2026" s="113"/>
      <c r="BZ2026" s="113"/>
      <c r="CA2026" s="67"/>
      <c r="CB2026" s="113"/>
      <c r="CC2026" s="69">
        <f>SUM(Table25[[#This Row],[Contract Amount FY00]:[Contract Amount FY50]])</f>
        <v>3026449</v>
      </c>
      <c r="CD2026" s="114"/>
    </row>
    <row r="2027" spans="1:82" x14ac:dyDescent="0.25">
      <c r="A2027" s="122" t="s">
        <v>2029</v>
      </c>
      <c r="B2027" s="122" t="s">
        <v>278</v>
      </c>
      <c r="C2027" s="122" t="s">
        <v>2263</v>
      </c>
      <c r="E2027" s="26" t="str">
        <f>IFERROR(IF(VLOOKUP(Table25[[#This Row],[Contract No.]],Table3[#All],3,FALSE)="","No","Yes"),"")</f>
        <v>Yes</v>
      </c>
      <c r="F2027" s="107" t="str">
        <f>IFERROR(VLOOKUP(Table25[[#This Row],[Contract No.]],Table3[#All],3,FALSE),"")</f>
        <v>NASPO</v>
      </c>
      <c r="G2027" s="107" t="str">
        <f>IFERROR(IF(Table25[[#This Row],[Cooperative Purchase
(Yes/No)]]="Yes","Yes",IF(VLOOKUP(Table25[[#This Row],[Contract No.]],Table3[#All],1,FALSE)=Table25[[#This Row],[Contract No.]],"Yes","No")),"No")</f>
        <v>Yes</v>
      </c>
      <c r="H2027" s="51">
        <f>IFERROR(VLOOKUP(Table25[[#This Row],[Contract No.]],Table3[#All],4,FALSE),"")</f>
        <v>42917</v>
      </c>
      <c r="I2027" s="28">
        <f>IFERROR(IF(AND(MONTH(Table25[[#This Row],[Contract Start Date]])&gt;6,MONTH(Table25[[#This Row],[Contract Start Date]])&lt;=12),YEAR(Table25[[#This Row],[Contract Start Date]])+1,YEAR(Table25[[#This Row],[Contract Start Date]])),"")</f>
        <v>2018</v>
      </c>
      <c r="J2027" s="108">
        <f>Table25[[#This Row],[FY Formula start]]</f>
        <v>2018</v>
      </c>
      <c r="K2027" s="59" t="str">
        <f>"FY"&amp;" "&amp;Table25[[#This Row],[Year Start]]</f>
        <v>FY 2018</v>
      </c>
      <c r="L2027" s="109">
        <f>IFERROR(VLOOKUP(Table25[[#This Row],[Contract No.]],Table3[#All],5,FALSE),"")</f>
        <v>46280</v>
      </c>
      <c r="M2027" s="110">
        <f>IFERROR(IF(Table25[[#This Row],[Contract End Date]]="99/99/9999","No End",IF(AND(MONTH(Table25[[#This Row],[Contract End Date]])&gt;6,MONTH(Table25[[#This Row],[Contract End Date]])&lt;=12),YEAR(Table25[[#This Row],[Contract End Date]])+1,YEAR(Table25[[#This Row],[Contract End Date]]))),"")</f>
        <v>2027</v>
      </c>
      <c r="N2027" s="111">
        <f>Table25[[#This Row],[FY Formula end]]</f>
        <v>2027</v>
      </c>
      <c r="O2027" s="112" t="str">
        <f>IF(Table25[[#This Row],[Year End]]="No End","No End","FY"&amp;" "&amp;Table25[[#This Row],[Year End]])</f>
        <v>FY 2027</v>
      </c>
      <c r="P2027" s="27"/>
      <c r="Q2027" s="104">
        <f>_xlfn.IFNA(IF($B2027="","",VLOOKUP($B2027,'SWC Towers'!$A:$Q,$Q$2,FALSE)),"")</f>
        <v>0.4</v>
      </c>
      <c r="R2027" s="106" t="str">
        <f>_xlfn.IFNA(IF($B2027="","",VLOOKUP($B2027,'SWC Towers'!$A:$Q,$R$2,FALSE)),"")</f>
        <v/>
      </c>
      <c r="S2027" s="106" t="str">
        <f>_xlfn.IFNA(IF($B2027="","",VLOOKUP($B2027,'SWC Towers'!$A:$Q,$S$2,FALSE)),"")</f>
        <v/>
      </c>
      <c r="T2027" s="106">
        <f>_xlfn.IFNA(IF($B2027="","",VLOOKUP($B2027,'SWC Towers'!$A:$Q,$T$2,FALSE)),"")</f>
        <v>0.05</v>
      </c>
      <c r="U2027" s="104" t="str">
        <f>_xlfn.IFNA(IF($B2027="","",VLOOKUP($B2027,'SWC Towers'!$A:$Q,$U$2,FALSE)),"")</f>
        <v/>
      </c>
      <c r="V2027" s="104" t="str">
        <f>_xlfn.IFNA(IF($B2027="","",VLOOKUP($B2027,'SWC Towers'!$A:$Q,$V$2,FALSE)),"")</f>
        <v/>
      </c>
      <c r="W2027" s="104">
        <f>_xlfn.IFNA(IF($B2027="","",VLOOKUP($B2027,'SWC Towers'!$A:$Q,$W$2,FALSE)),"")</f>
        <v>0.1</v>
      </c>
      <c r="X2027" s="104" t="str">
        <f>_xlfn.IFNA(IF($B2027="","",VLOOKUP($B2027,'SWC Towers'!$A:$Q,$X$2,FALSE)),"")</f>
        <v/>
      </c>
      <c r="Y2027" s="104">
        <f>_xlfn.IFNA(IF($B2027="","",VLOOKUP($B2027,'SWC Towers'!$A:$Q,$Y$2,FALSE)),"")</f>
        <v>0.05</v>
      </c>
      <c r="Z2027" s="104" t="str">
        <f>_xlfn.IFNA(IF($B2027="","",VLOOKUP($B2027,'SWC Towers'!$A:$Q,$Z$2,FALSE)),"")</f>
        <v/>
      </c>
      <c r="AA2027" s="104">
        <f>_xlfn.IFNA(IF($B2027="","",VLOOKUP($B2027,'SWC Towers'!$A:$Q,$AA$2,FALSE)),"")</f>
        <v>0.4</v>
      </c>
      <c r="AB2027" s="106" t="str">
        <f>_xlfn.IFNA(IF($B2027="","",VLOOKUP($B2027,'SWC Towers'!$A:$Q,$AB$2,FALSE)),"")</f>
        <v/>
      </c>
      <c r="AC2027" s="20">
        <f>SUM(Table25[[#This Row],[IT Tower: Application]:[Other/Non-IT ]])</f>
        <v>1</v>
      </c>
      <c r="AD2027" s="67"/>
      <c r="AE2027" s="67"/>
      <c r="AF2027" s="67"/>
      <c r="AG2027" s="67"/>
      <c r="AH2027" s="67"/>
      <c r="AI2027" s="67"/>
      <c r="AJ2027" s="67"/>
      <c r="AK2027" s="67"/>
      <c r="AL2027" s="67"/>
      <c r="AM2027" s="67"/>
      <c r="AN2027" s="67"/>
      <c r="AO2027" s="67"/>
      <c r="AP2027" s="67"/>
      <c r="AQ2027" s="67"/>
      <c r="AR2027" s="67"/>
      <c r="AS2027" s="67"/>
      <c r="AT2027" s="67"/>
      <c r="AU2027" s="67"/>
      <c r="AV2027" s="67"/>
      <c r="AW2027" s="67"/>
      <c r="AX2027" s="67"/>
      <c r="AY2027" s="67">
        <v>3638</v>
      </c>
      <c r="AZ2027" s="67">
        <v>7200</v>
      </c>
      <c r="BA2027" s="67">
        <v>7200</v>
      </c>
      <c r="BB2027" s="113">
        <v>7200</v>
      </c>
      <c r="BC2027" s="113">
        <v>6087</v>
      </c>
      <c r="BD2027" s="113"/>
      <c r="BE2027" s="113"/>
      <c r="BF2027" s="113"/>
      <c r="BG2027" s="113"/>
      <c r="BH2027" s="113"/>
      <c r="BI2027" s="113"/>
      <c r="BJ2027" s="113"/>
      <c r="BK2027" s="113"/>
      <c r="BL2027" s="113"/>
      <c r="BM2027" s="113"/>
      <c r="BN2027" s="113"/>
      <c r="BO2027" s="113"/>
      <c r="BP2027" s="113"/>
      <c r="BQ2027" s="113"/>
      <c r="BR2027" s="113"/>
      <c r="BS2027" s="113"/>
      <c r="BT2027" s="113"/>
      <c r="BU2027" s="113"/>
      <c r="BV2027" s="113"/>
      <c r="BW2027" s="113"/>
      <c r="BX2027" s="113"/>
      <c r="BY2027" s="113"/>
      <c r="BZ2027" s="113"/>
      <c r="CA2027" s="67"/>
      <c r="CB2027" s="113"/>
      <c r="CC2027" s="69">
        <f>SUM(Table25[[#This Row],[Contract Amount FY00]:[Contract Amount FY50]])</f>
        <v>31325</v>
      </c>
      <c r="CD2027" s="114"/>
    </row>
    <row r="2028" spans="1:82" x14ac:dyDescent="0.25">
      <c r="A2028" s="122" t="s">
        <v>2029</v>
      </c>
      <c r="B2028" s="122" t="s">
        <v>278</v>
      </c>
      <c r="C2028" s="122" t="s">
        <v>441</v>
      </c>
      <c r="E2028" s="26" t="str">
        <f>IFERROR(IF(VLOOKUP(Table25[[#This Row],[Contract No.]],Table3[#All],3,FALSE)="","No","Yes"),"")</f>
        <v>Yes</v>
      </c>
      <c r="F2028" s="107" t="str">
        <f>IFERROR(VLOOKUP(Table25[[#This Row],[Contract No.]],Table3[#All],3,FALSE),"")</f>
        <v>NASPO</v>
      </c>
      <c r="G2028" s="107" t="str">
        <f>IFERROR(IF(Table25[[#This Row],[Cooperative Purchase
(Yes/No)]]="Yes","Yes",IF(VLOOKUP(Table25[[#This Row],[Contract No.]],Table3[#All],1,FALSE)=Table25[[#This Row],[Contract No.]],"Yes","No")),"No")</f>
        <v>Yes</v>
      </c>
      <c r="H2028" s="51">
        <f>IFERROR(VLOOKUP(Table25[[#This Row],[Contract No.]],Table3[#All],4,FALSE),"")</f>
        <v>42917</v>
      </c>
      <c r="I2028" s="28">
        <f>IFERROR(IF(AND(MONTH(Table25[[#This Row],[Contract Start Date]])&gt;6,MONTH(Table25[[#This Row],[Contract Start Date]])&lt;=12),YEAR(Table25[[#This Row],[Contract Start Date]])+1,YEAR(Table25[[#This Row],[Contract Start Date]])),"")</f>
        <v>2018</v>
      </c>
      <c r="J2028" s="108">
        <f>Table25[[#This Row],[FY Formula start]]</f>
        <v>2018</v>
      </c>
      <c r="K2028" s="59" t="str">
        <f>"FY"&amp;" "&amp;Table25[[#This Row],[Year Start]]</f>
        <v>FY 2018</v>
      </c>
      <c r="L2028" s="109">
        <f>IFERROR(VLOOKUP(Table25[[#This Row],[Contract No.]],Table3[#All],5,FALSE),"")</f>
        <v>46280</v>
      </c>
      <c r="M2028" s="110">
        <f>IFERROR(IF(Table25[[#This Row],[Contract End Date]]="99/99/9999","No End",IF(AND(MONTH(Table25[[#This Row],[Contract End Date]])&gt;6,MONTH(Table25[[#This Row],[Contract End Date]])&lt;=12),YEAR(Table25[[#This Row],[Contract End Date]])+1,YEAR(Table25[[#This Row],[Contract End Date]]))),"")</f>
        <v>2027</v>
      </c>
      <c r="N2028" s="111">
        <f>Table25[[#This Row],[FY Formula end]]</f>
        <v>2027</v>
      </c>
      <c r="O2028" s="112" t="str">
        <f>IF(Table25[[#This Row],[Year End]]="No End","No End","FY"&amp;" "&amp;Table25[[#This Row],[Year End]])</f>
        <v>FY 2027</v>
      </c>
      <c r="P2028" s="27"/>
      <c r="Q2028" s="104">
        <f>_xlfn.IFNA(IF($B2028="","",VLOOKUP($B2028,'SWC Towers'!$A:$Q,$Q$2,FALSE)),"")</f>
        <v>0.4</v>
      </c>
      <c r="R2028" s="106" t="str">
        <f>_xlfn.IFNA(IF($B2028="","",VLOOKUP($B2028,'SWC Towers'!$A:$Q,$R$2,FALSE)),"")</f>
        <v/>
      </c>
      <c r="S2028" s="106" t="str">
        <f>_xlfn.IFNA(IF($B2028="","",VLOOKUP($B2028,'SWC Towers'!$A:$Q,$S$2,FALSE)),"")</f>
        <v/>
      </c>
      <c r="T2028" s="106">
        <f>_xlfn.IFNA(IF($B2028="","",VLOOKUP($B2028,'SWC Towers'!$A:$Q,$T$2,FALSE)),"")</f>
        <v>0.05</v>
      </c>
      <c r="U2028" s="104" t="str">
        <f>_xlfn.IFNA(IF($B2028="","",VLOOKUP($B2028,'SWC Towers'!$A:$Q,$U$2,FALSE)),"")</f>
        <v/>
      </c>
      <c r="V2028" s="104" t="str">
        <f>_xlfn.IFNA(IF($B2028="","",VLOOKUP($B2028,'SWC Towers'!$A:$Q,$V$2,FALSE)),"")</f>
        <v/>
      </c>
      <c r="W2028" s="104">
        <f>_xlfn.IFNA(IF($B2028="","",VLOOKUP($B2028,'SWC Towers'!$A:$Q,$W$2,FALSE)),"")</f>
        <v>0.1</v>
      </c>
      <c r="X2028" s="104" t="str">
        <f>_xlfn.IFNA(IF($B2028="","",VLOOKUP($B2028,'SWC Towers'!$A:$Q,$X$2,FALSE)),"")</f>
        <v/>
      </c>
      <c r="Y2028" s="104">
        <f>_xlfn.IFNA(IF($B2028="","",VLOOKUP($B2028,'SWC Towers'!$A:$Q,$Y$2,FALSE)),"")</f>
        <v>0.05</v>
      </c>
      <c r="Z2028" s="104" t="str">
        <f>_xlfn.IFNA(IF($B2028="","",VLOOKUP($B2028,'SWC Towers'!$A:$Q,$Z$2,FALSE)),"")</f>
        <v/>
      </c>
      <c r="AA2028" s="104">
        <f>_xlfn.IFNA(IF($B2028="","",VLOOKUP($B2028,'SWC Towers'!$A:$Q,$AA$2,FALSE)),"")</f>
        <v>0.4</v>
      </c>
      <c r="AB2028" s="106" t="str">
        <f>_xlfn.IFNA(IF($B2028="","",VLOOKUP($B2028,'SWC Towers'!$A:$Q,$AB$2,FALSE)),"")</f>
        <v/>
      </c>
      <c r="AC2028" s="20">
        <f>SUM(Table25[[#This Row],[IT Tower: Application]:[Other/Non-IT ]])</f>
        <v>1</v>
      </c>
      <c r="AD2028" s="67"/>
      <c r="AE2028" s="67"/>
      <c r="AF2028" s="67"/>
      <c r="AG2028" s="67"/>
      <c r="AH2028" s="67"/>
      <c r="AI2028" s="67"/>
      <c r="AJ2028" s="67"/>
      <c r="AK2028" s="67"/>
      <c r="AL2028" s="67"/>
      <c r="AM2028" s="67"/>
      <c r="AN2028" s="67"/>
      <c r="AO2028" s="67"/>
      <c r="AP2028" s="67"/>
      <c r="AQ2028" s="67"/>
      <c r="AR2028" s="67"/>
      <c r="AS2028" s="67"/>
      <c r="AT2028" s="67"/>
      <c r="AU2028" s="67"/>
      <c r="AV2028" s="67"/>
      <c r="AW2028" s="67"/>
      <c r="AX2028" s="67"/>
      <c r="AY2028" s="67"/>
      <c r="AZ2028" s="67"/>
      <c r="BA2028" s="67">
        <v>61013</v>
      </c>
      <c r="BB2028" s="113">
        <v>396407</v>
      </c>
      <c r="BC2028" s="113">
        <v>0</v>
      </c>
      <c r="BD2028" s="113"/>
      <c r="BE2028" s="113"/>
      <c r="BF2028" s="113"/>
      <c r="BG2028" s="113"/>
      <c r="BH2028" s="113"/>
      <c r="BI2028" s="113"/>
      <c r="BJ2028" s="113"/>
      <c r="BK2028" s="113"/>
      <c r="BL2028" s="113"/>
      <c r="BM2028" s="113"/>
      <c r="BN2028" s="113"/>
      <c r="BO2028" s="113"/>
      <c r="BP2028" s="113"/>
      <c r="BQ2028" s="113"/>
      <c r="BR2028" s="113"/>
      <c r="BS2028" s="113"/>
      <c r="BT2028" s="113"/>
      <c r="BU2028" s="113"/>
      <c r="BV2028" s="113"/>
      <c r="BW2028" s="113"/>
      <c r="BX2028" s="113"/>
      <c r="BY2028" s="113"/>
      <c r="BZ2028" s="113"/>
      <c r="CA2028" s="67"/>
      <c r="CB2028" s="113"/>
      <c r="CC2028" s="69">
        <f>SUM(Table25[[#This Row],[Contract Amount FY00]:[Contract Amount FY50]])</f>
        <v>457420</v>
      </c>
      <c r="CD2028" s="114"/>
    </row>
    <row r="2029" spans="1:82" x14ac:dyDescent="0.25">
      <c r="A2029" s="122" t="s">
        <v>2029</v>
      </c>
      <c r="B2029" s="122" t="s">
        <v>278</v>
      </c>
      <c r="C2029" s="122" t="s">
        <v>279</v>
      </c>
      <c r="E2029" s="26" t="str">
        <f>IFERROR(IF(VLOOKUP(Table25[[#This Row],[Contract No.]],Table3[#All],3,FALSE)="","No","Yes"),"")</f>
        <v>Yes</v>
      </c>
      <c r="F2029" s="107" t="str">
        <f>IFERROR(VLOOKUP(Table25[[#This Row],[Contract No.]],Table3[#All],3,FALSE),"")</f>
        <v>NASPO</v>
      </c>
      <c r="G2029" s="107" t="str">
        <f>IFERROR(IF(Table25[[#This Row],[Cooperative Purchase
(Yes/No)]]="Yes","Yes",IF(VLOOKUP(Table25[[#This Row],[Contract No.]],Table3[#All],1,FALSE)=Table25[[#This Row],[Contract No.]],"Yes","No")),"No")</f>
        <v>Yes</v>
      </c>
      <c r="H2029" s="51">
        <f>IFERROR(VLOOKUP(Table25[[#This Row],[Contract No.]],Table3[#All],4,FALSE),"")</f>
        <v>42917</v>
      </c>
      <c r="I2029" s="28">
        <f>IFERROR(IF(AND(MONTH(Table25[[#This Row],[Contract Start Date]])&gt;6,MONTH(Table25[[#This Row],[Contract Start Date]])&lt;=12),YEAR(Table25[[#This Row],[Contract Start Date]])+1,YEAR(Table25[[#This Row],[Contract Start Date]])),"")</f>
        <v>2018</v>
      </c>
      <c r="J2029" s="108">
        <f>Table25[[#This Row],[FY Formula start]]</f>
        <v>2018</v>
      </c>
      <c r="K2029" s="59" t="str">
        <f>"FY"&amp;" "&amp;Table25[[#This Row],[Year Start]]</f>
        <v>FY 2018</v>
      </c>
      <c r="L2029" s="109">
        <f>IFERROR(VLOOKUP(Table25[[#This Row],[Contract No.]],Table3[#All],5,FALSE),"")</f>
        <v>46280</v>
      </c>
      <c r="M2029" s="110">
        <f>IFERROR(IF(Table25[[#This Row],[Contract End Date]]="99/99/9999","No End",IF(AND(MONTH(Table25[[#This Row],[Contract End Date]])&gt;6,MONTH(Table25[[#This Row],[Contract End Date]])&lt;=12),YEAR(Table25[[#This Row],[Contract End Date]])+1,YEAR(Table25[[#This Row],[Contract End Date]]))),"")</f>
        <v>2027</v>
      </c>
      <c r="N2029" s="111">
        <f>Table25[[#This Row],[FY Formula end]]</f>
        <v>2027</v>
      </c>
      <c r="O2029" s="112" t="str">
        <f>IF(Table25[[#This Row],[Year End]]="No End","No End","FY"&amp;" "&amp;Table25[[#This Row],[Year End]])</f>
        <v>FY 2027</v>
      </c>
      <c r="P2029" s="27"/>
      <c r="Q2029" s="104">
        <f>_xlfn.IFNA(IF($B2029="","",VLOOKUP($B2029,'SWC Towers'!$A:$Q,$Q$2,FALSE)),"")</f>
        <v>0.4</v>
      </c>
      <c r="R2029" s="106" t="str">
        <f>_xlfn.IFNA(IF($B2029="","",VLOOKUP($B2029,'SWC Towers'!$A:$Q,$R$2,FALSE)),"")</f>
        <v/>
      </c>
      <c r="S2029" s="106" t="str">
        <f>_xlfn.IFNA(IF($B2029="","",VLOOKUP($B2029,'SWC Towers'!$A:$Q,$S$2,FALSE)),"")</f>
        <v/>
      </c>
      <c r="T2029" s="106">
        <f>_xlfn.IFNA(IF($B2029="","",VLOOKUP($B2029,'SWC Towers'!$A:$Q,$T$2,FALSE)),"")</f>
        <v>0.05</v>
      </c>
      <c r="U2029" s="104" t="str">
        <f>_xlfn.IFNA(IF($B2029="","",VLOOKUP($B2029,'SWC Towers'!$A:$Q,$U$2,FALSE)),"")</f>
        <v/>
      </c>
      <c r="V2029" s="104" t="str">
        <f>_xlfn.IFNA(IF($B2029="","",VLOOKUP($B2029,'SWC Towers'!$A:$Q,$V$2,FALSE)),"")</f>
        <v/>
      </c>
      <c r="W2029" s="104">
        <f>_xlfn.IFNA(IF($B2029="","",VLOOKUP($B2029,'SWC Towers'!$A:$Q,$W$2,FALSE)),"")</f>
        <v>0.1</v>
      </c>
      <c r="X2029" s="104" t="str">
        <f>_xlfn.IFNA(IF($B2029="","",VLOOKUP($B2029,'SWC Towers'!$A:$Q,$X$2,FALSE)),"")</f>
        <v/>
      </c>
      <c r="Y2029" s="104">
        <f>_xlfn.IFNA(IF($B2029="","",VLOOKUP($B2029,'SWC Towers'!$A:$Q,$Y$2,FALSE)),"")</f>
        <v>0.05</v>
      </c>
      <c r="Z2029" s="104" t="str">
        <f>_xlfn.IFNA(IF($B2029="","",VLOOKUP($B2029,'SWC Towers'!$A:$Q,$Z$2,FALSE)),"")</f>
        <v/>
      </c>
      <c r="AA2029" s="104">
        <f>_xlfn.IFNA(IF($B2029="","",VLOOKUP($B2029,'SWC Towers'!$A:$Q,$AA$2,FALSE)),"")</f>
        <v>0.4</v>
      </c>
      <c r="AB2029" s="106" t="str">
        <f>_xlfn.IFNA(IF($B2029="","",VLOOKUP($B2029,'SWC Towers'!$A:$Q,$AB$2,FALSE)),"")</f>
        <v/>
      </c>
      <c r="AC2029" s="20">
        <f>SUM(Table25[[#This Row],[IT Tower: Application]:[Other/Non-IT ]])</f>
        <v>1</v>
      </c>
      <c r="AD2029" s="67"/>
      <c r="AE2029" s="67"/>
      <c r="AF2029" s="67"/>
      <c r="AG2029" s="67"/>
      <c r="AH2029" s="67"/>
      <c r="AI2029" s="67"/>
      <c r="AJ2029" s="67"/>
      <c r="AK2029" s="67"/>
      <c r="AL2029" s="67"/>
      <c r="AM2029" s="67"/>
      <c r="AN2029" s="67"/>
      <c r="AO2029" s="67"/>
      <c r="AP2029" s="67"/>
      <c r="AQ2029" s="67"/>
      <c r="AR2029" s="67"/>
      <c r="AS2029" s="67"/>
      <c r="AT2029" s="67"/>
      <c r="AU2029" s="67"/>
      <c r="AV2029" s="67"/>
      <c r="AW2029" s="67"/>
      <c r="AX2029" s="67">
        <v>4700</v>
      </c>
      <c r="AY2029" s="67">
        <v>2468289</v>
      </c>
      <c r="AZ2029" s="67">
        <v>2460738</v>
      </c>
      <c r="BA2029" s="67">
        <v>4637172</v>
      </c>
      <c r="BB2029" s="113">
        <v>5203643</v>
      </c>
      <c r="BC2029" s="113">
        <v>4629517</v>
      </c>
      <c r="BD2029" s="113"/>
      <c r="BE2029" s="113"/>
      <c r="BF2029" s="113"/>
      <c r="BG2029" s="113"/>
      <c r="BH2029" s="113"/>
      <c r="BI2029" s="113"/>
      <c r="BJ2029" s="113"/>
      <c r="BK2029" s="113"/>
      <c r="BL2029" s="113"/>
      <c r="BM2029" s="113"/>
      <c r="BN2029" s="113"/>
      <c r="BO2029" s="113"/>
      <c r="BP2029" s="113"/>
      <c r="BQ2029" s="113"/>
      <c r="BR2029" s="113"/>
      <c r="BS2029" s="113"/>
      <c r="BT2029" s="113"/>
      <c r="BU2029" s="113"/>
      <c r="BV2029" s="113"/>
      <c r="BW2029" s="113"/>
      <c r="BX2029" s="113"/>
      <c r="BY2029" s="113"/>
      <c r="BZ2029" s="113"/>
      <c r="CA2029" s="67"/>
      <c r="CB2029" s="113"/>
      <c r="CC2029" s="69">
        <f>SUM(Table25[[#This Row],[Contract Amount FY00]:[Contract Amount FY50]])</f>
        <v>19404059</v>
      </c>
      <c r="CD2029" s="114"/>
    </row>
    <row r="2030" spans="1:82" x14ac:dyDescent="0.25">
      <c r="A2030" s="122" t="s">
        <v>2029</v>
      </c>
      <c r="B2030" s="122" t="s">
        <v>2244</v>
      </c>
      <c r="C2030" s="122" t="s">
        <v>373</v>
      </c>
      <c r="E2030" s="26" t="str">
        <f>IFERROR(IF(VLOOKUP(Table25[[#This Row],[Contract No.]],Table3[#All],3,FALSE)="","No","Yes"),"")</f>
        <v>No</v>
      </c>
      <c r="F2030" s="107" t="str">
        <f>IFERROR(VLOOKUP(Table25[[#This Row],[Contract No.]],Table3[#All],3,FALSE),"")</f>
        <v/>
      </c>
      <c r="G2030" s="107" t="str">
        <f>IFERROR(IF(Table25[[#This Row],[Cooperative Purchase
(Yes/No)]]="Yes","Yes",IF(VLOOKUP(Table25[[#This Row],[Contract No.]],Table3[#All],1,FALSE)=Table25[[#This Row],[Contract No.]],"Yes","No")),"No")</f>
        <v>Yes</v>
      </c>
      <c r="H2030" s="51">
        <f>IFERROR(VLOOKUP(Table25[[#This Row],[Contract No.]],Table3[#All],4,FALSE),"")</f>
        <v>44512</v>
      </c>
      <c r="I2030" s="28">
        <f>IFERROR(IF(AND(MONTH(Table25[[#This Row],[Contract Start Date]])&gt;6,MONTH(Table25[[#This Row],[Contract Start Date]])&lt;=12),YEAR(Table25[[#This Row],[Contract Start Date]])+1,YEAR(Table25[[#This Row],[Contract Start Date]])),"")</f>
        <v>2022</v>
      </c>
      <c r="J2030" s="108">
        <f>Table25[[#This Row],[FY Formula start]]</f>
        <v>2022</v>
      </c>
      <c r="K2030" s="59" t="str">
        <f>"FY"&amp;" "&amp;Table25[[#This Row],[Year Start]]</f>
        <v>FY 2022</v>
      </c>
      <c r="L2030" s="109">
        <f>IFERROR(VLOOKUP(Table25[[#This Row],[Contract No.]],Table3[#All],5,FALSE),"")</f>
        <v>46702</v>
      </c>
      <c r="M2030" s="110">
        <f>IFERROR(IF(Table25[[#This Row],[Contract End Date]]="99/99/9999","No End",IF(AND(MONTH(Table25[[#This Row],[Contract End Date]])&gt;6,MONTH(Table25[[#This Row],[Contract End Date]])&lt;=12),YEAR(Table25[[#This Row],[Contract End Date]])+1,YEAR(Table25[[#This Row],[Contract End Date]]))),"")</f>
        <v>2028</v>
      </c>
      <c r="N2030" s="111">
        <f>Table25[[#This Row],[FY Formula end]]</f>
        <v>2028</v>
      </c>
      <c r="O2030" s="112" t="str">
        <f>IF(Table25[[#This Row],[Year End]]="No End","No End","FY"&amp;" "&amp;Table25[[#This Row],[Year End]])</f>
        <v>FY 2028</v>
      </c>
      <c r="P2030" s="27"/>
      <c r="Q2030" s="104" t="str">
        <f>_xlfn.IFNA(IF($B2030="","",VLOOKUP($B2030,'SWC Towers'!$A:$Q,$Q$2,FALSE)),"")</f>
        <v/>
      </c>
      <c r="R2030" s="106" t="str">
        <f>_xlfn.IFNA(IF($B2030="","",VLOOKUP($B2030,'SWC Towers'!$A:$Q,$R$2,FALSE)),"")</f>
        <v/>
      </c>
      <c r="S2030" s="106" t="str">
        <f>_xlfn.IFNA(IF($B2030="","",VLOOKUP($B2030,'SWC Towers'!$A:$Q,$S$2,FALSE)),"")</f>
        <v/>
      </c>
      <c r="T2030" s="106">
        <f>_xlfn.IFNA(IF($B2030="","",VLOOKUP($B2030,'SWC Towers'!$A:$Q,$T$2,FALSE)),"")</f>
        <v>0.5</v>
      </c>
      <c r="U2030" s="104" t="str">
        <f>_xlfn.IFNA(IF($B2030="","",VLOOKUP($B2030,'SWC Towers'!$A:$Q,$U$2,FALSE)),"")</f>
        <v/>
      </c>
      <c r="V2030" s="104" t="str">
        <f>_xlfn.IFNA(IF($B2030="","",VLOOKUP($B2030,'SWC Towers'!$A:$Q,$V$2,FALSE)),"")</f>
        <v/>
      </c>
      <c r="W2030" s="104">
        <f>_xlfn.IFNA(IF($B2030="","",VLOOKUP($B2030,'SWC Towers'!$A:$Q,$W$2,FALSE)),"")</f>
        <v>0.5</v>
      </c>
      <c r="X2030" s="104" t="str">
        <f>_xlfn.IFNA(IF($B2030="","",VLOOKUP($B2030,'SWC Towers'!$A:$Q,$X$2,FALSE)),"")</f>
        <v/>
      </c>
      <c r="Y2030" s="104" t="str">
        <f>_xlfn.IFNA(IF($B2030="","",VLOOKUP($B2030,'SWC Towers'!$A:$Q,$Y$2,FALSE)),"")</f>
        <v/>
      </c>
      <c r="Z2030" s="104" t="str">
        <f>_xlfn.IFNA(IF($B2030="","",VLOOKUP($B2030,'SWC Towers'!$A:$Q,$Z$2,FALSE)),"")</f>
        <v/>
      </c>
      <c r="AA2030" s="104" t="str">
        <f>_xlfn.IFNA(IF($B2030="","",VLOOKUP($B2030,'SWC Towers'!$A:$Q,$AA$2,FALSE)),"")</f>
        <v/>
      </c>
      <c r="AB2030" s="106" t="str">
        <f>_xlfn.IFNA(IF($B2030="","",VLOOKUP($B2030,'SWC Towers'!$A:$Q,$AB$2,FALSE)),"")</f>
        <v/>
      </c>
      <c r="AC2030" s="20">
        <f>SUM(Table25[[#This Row],[IT Tower: Application]:[Other/Non-IT ]])</f>
        <v>1</v>
      </c>
      <c r="AD2030" s="67"/>
      <c r="AE2030" s="67"/>
      <c r="AF2030" s="67"/>
      <c r="AG2030" s="67"/>
      <c r="AH2030" s="67"/>
      <c r="AI2030" s="67"/>
      <c r="AJ2030" s="67"/>
      <c r="AK2030" s="67"/>
      <c r="AL2030" s="67"/>
      <c r="AM2030" s="67"/>
      <c r="AN2030" s="67"/>
      <c r="AO2030" s="67"/>
      <c r="AP2030" s="67"/>
      <c r="AQ2030" s="67"/>
      <c r="AR2030" s="67"/>
      <c r="AS2030" s="67"/>
      <c r="AT2030" s="67"/>
      <c r="AU2030" s="67"/>
      <c r="AV2030" s="67"/>
      <c r="AW2030" s="67"/>
      <c r="AX2030" s="67"/>
      <c r="AY2030" s="67"/>
      <c r="AZ2030" s="67">
        <v>121946</v>
      </c>
      <c r="BA2030" s="67">
        <v>67863</v>
      </c>
      <c r="BB2030" s="113">
        <v>55140</v>
      </c>
      <c r="BC2030" s="113">
        <v>73846</v>
      </c>
      <c r="BD2030" s="113"/>
      <c r="BE2030" s="113"/>
      <c r="BF2030" s="113"/>
      <c r="BG2030" s="113"/>
      <c r="BH2030" s="113"/>
      <c r="BI2030" s="113"/>
      <c r="BJ2030" s="113"/>
      <c r="BK2030" s="113"/>
      <c r="BL2030" s="113"/>
      <c r="BM2030" s="113"/>
      <c r="BN2030" s="113"/>
      <c r="BO2030" s="113"/>
      <c r="BP2030" s="113"/>
      <c r="BQ2030" s="113"/>
      <c r="BR2030" s="113"/>
      <c r="BS2030" s="113"/>
      <c r="BT2030" s="113"/>
      <c r="BU2030" s="113"/>
      <c r="BV2030" s="113"/>
      <c r="BW2030" s="113"/>
      <c r="BX2030" s="113"/>
      <c r="BY2030" s="113"/>
      <c r="BZ2030" s="113"/>
      <c r="CA2030" s="67"/>
      <c r="CB2030" s="113"/>
      <c r="CC2030" s="69">
        <f>SUM(Table25[[#This Row],[Contract Amount FY00]:[Contract Amount FY50]])</f>
        <v>318795</v>
      </c>
      <c r="CD2030" s="114"/>
    </row>
    <row r="2031" spans="1:82" x14ac:dyDescent="0.25">
      <c r="A2031" s="122" t="s">
        <v>2029</v>
      </c>
      <c r="B2031" s="122" t="s">
        <v>2057</v>
      </c>
      <c r="C2031" s="122" t="s">
        <v>3190</v>
      </c>
      <c r="E2031" s="26" t="str">
        <f>IFERROR(IF(VLOOKUP(Table25[[#This Row],[Contract No.]],Table3[#All],3,FALSE)="","No","Yes"),"")</f>
        <v>Yes</v>
      </c>
      <c r="F2031" s="107" t="str">
        <f>IFERROR(VLOOKUP(Table25[[#This Row],[Contract No.]],Table3[#All],3,FALSE),"")</f>
        <v>NASPO</v>
      </c>
      <c r="G2031" s="107" t="str">
        <f>IFERROR(IF(Table25[[#This Row],[Cooperative Purchase
(Yes/No)]]="Yes","Yes",IF(VLOOKUP(Table25[[#This Row],[Contract No.]],Table3[#All],1,FALSE)=Table25[[#This Row],[Contract No.]],"Yes","No")),"No")</f>
        <v>Yes</v>
      </c>
      <c r="H2031" s="51">
        <f>IFERROR(VLOOKUP(Table25[[#This Row],[Contract No.]],Table3[#All],4,FALSE),"")</f>
        <v>43983</v>
      </c>
      <c r="I2031" s="28">
        <f>IFERROR(IF(AND(MONTH(Table25[[#This Row],[Contract Start Date]])&gt;6,MONTH(Table25[[#This Row],[Contract Start Date]])&lt;=12),YEAR(Table25[[#This Row],[Contract Start Date]])+1,YEAR(Table25[[#This Row],[Contract Start Date]])),"")</f>
        <v>2020</v>
      </c>
      <c r="J2031" s="108">
        <f>Table25[[#This Row],[FY Formula start]]</f>
        <v>2020</v>
      </c>
      <c r="K2031" s="59" t="str">
        <f>"FY"&amp;" "&amp;Table25[[#This Row],[Year Start]]</f>
        <v>FY 2020</v>
      </c>
      <c r="L2031" s="109">
        <f>IFERROR(VLOOKUP(Table25[[#This Row],[Contract No.]],Table3[#All],5,FALSE),"")</f>
        <v>46295</v>
      </c>
      <c r="M2031" s="110">
        <f>IFERROR(IF(Table25[[#This Row],[Contract End Date]]="99/99/9999","No End",IF(AND(MONTH(Table25[[#This Row],[Contract End Date]])&gt;6,MONTH(Table25[[#This Row],[Contract End Date]])&lt;=12),YEAR(Table25[[#This Row],[Contract End Date]])+1,YEAR(Table25[[#This Row],[Contract End Date]]))),"")</f>
        <v>2027</v>
      </c>
      <c r="N2031" s="111">
        <f>Table25[[#This Row],[FY Formula end]]</f>
        <v>2027</v>
      </c>
      <c r="O2031" s="112" t="str">
        <f>IF(Table25[[#This Row],[Year End]]="No End","No End","FY"&amp;" "&amp;Table25[[#This Row],[Year End]])</f>
        <v>FY 2027</v>
      </c>
      <c r="P2031" s="27"/>
      <c r="Q2031" s="104">
        <f>_xlfn.IFNA(IF($B2031="","",VLOOKUP($B2031,'SWC Towers'!$A:$Q,$Q$2,FALSE)),"")</f>
        <v>0.1</v>
      </c>
      <c r="R2031" s="106">
        <f>_xlfn.IFNA(IF($B2031="","",VLOOKUP($B2031,'SWC Towers'!$A:$Q,$R$2,FALSE)),"")</f>
        <v>0.1</v>
      </c>
      <c r="S2031" s="106" t="str">
        <f>_xlfn.IFNA(IF($B2031="","",VLOOKUP($B2031,'SWC Towers'!$A:$Q,$S$2,FALSE)),"")</f>
        <v/>
      </c>
      <c r="T2031" s="106" t="str">
        <f>_xlfn.IFNA(IF($B2031="","",VLOOKUP($B2031,'SWC Towers'!$A:$Q,$T$2,FALSE)),"")</f>
        <v/>
      </c>
      <c r="U2031" s="104">
        <f>_xlfn.IFNA(IF($B2031="","",VLOOKUP($B2031,'SWC Towers'!$A:$Q,$U$2,FALSE)),"")</f>
        <v>0.15</v>
      </c>
      <c r="V2031" s="104" t="str">
        <f>_xlfn.IFNA(IF($B2031="","",VLOOKUP($B2031,'SWC Towers'!$A:$Q,$V$2,FALSE)),"")</f>
        <v/>
      </c>
      <c r="W2031" s="104">
        <f>_xlfn.IFNA(IF($B2031="","",VLOOKUP($B2031,'SWC Towers'!$A:$Q,$W$2,FALSE)),"")</f>
        <v>0.65</v>
      </c>
      <c r="X2031" s="104" t="str">
        <f>_xlfn.IFNA(IF($B2031="","",VLOOKUP($B2031,'SWC Towers'!$A:$Q,$X$2,FALSE)),"")</f>
        <v/>
      </c>
      <c r="Y2031" s="104" t="str">
        <f>_xlfn.IFNA(IF($B2031="","",VLOOKUP($B2031,'SWC Towers'!$A:$Q,$Y$2,FALSE)),"")</f>
        <v/>
      </c>
      <c r="Z2031" s="104" t="str">
        <f>_xlfn.IFNA(IF($B2031="","",VLOOKUP($B2031,'SWC Towers'!$A:$Q,$Z$2,FALSE)),"")</f>
        <v/>
      </c>
      <c r="AA2031" s="104" t="str">
        <f>_xlfn.IFNA(IF($B2031="","",VLOOKUP($B2031,'SWC Towers'!$A:$Q,$AA$2,FALSE)),"")</f>
        <v/>
      </c>
      <c r="AB2031" s="106" t="str">
        <f>_xlfn.IFNA(IF($B2031="","",VLOOKUP($B2031,'SWC Towers'!$A:$Q,$AB$2,FALSE)),"")</f>
        <v/>
      </c>
      <c r="AC2031" s="20">
        <f>SUM(Table25[[#This Row],[IT Tower: Application]:[Other/Non-IT ]])</f>
        <v>1</v>
      </c>
      <c r="AD2031" s="67"/>
      <c r="AE2031" s="67"/>
      <c r="AF2031" s="67"/>
      <c r="AG2031" s="67"/>
      <c r="AH2031" s="67"/>
      <c r="AI2031" s="67"/>
      <c r="AJ2031" s="67"/>
      <c r="AK2031" s="67"/>
      <c r="AL2031" s="67"/>
      <c r="AM2031" s="67"/>
      <c r="AN2031" s="67"/>
      <c r="AO2031" s="67"/>
      <c r="AP2031" s="67"/>
      <c r="AQ2031" s="67"/>
      <c r="AR2031" s="67"/>
      <c r="AS2031" s="67"/>
      <c r="AT2031" s="67"/>
      <c r="AU2031" s="67"/>
      <c r="AV2031" s="67"/>
      <c r="AW2031" s="67"/>
      <c r="AX2031" s="67"/>
      <c r="AY2031" s="67">
        <v>638777</v>
      </c>
      <c r="AZ2031" s="67">
        <v>1982270</v>
      </c>
      <c r="BA2031" s="67">
        <v>1709862</v>
      </c>
      <c r="BB2031" s="113">
        <v>708618</v>
      </c>
      <c r="BC2031" s="113">
        <v>657612</v>
      </c>
      <c r="BD2031" s="113"/>
      <c r="BE2031" s="113"/>
      <c r="BF2031" s="113"/>
      <c r="BG2031" s="113"/>
      <c r="BH2031" s="113"/>
      <c r="BI2031" s="113"/>
      <c r="BJ2031" s="113"/>
      <c r="BK2031" s="113"/>
      <c r="BL2031" s="113"/>
      <c r="BM2031" s="113"/>
      <c r="BN2031" s="113"/>
      <c r="BO2031" s="113"/>
      <c r="BP2031" s="113"/>
      <c r="BQ2031" s="113"/>
      <c r="BR2031" s="113"/>
      <c r="BS2031" s="113"/>
      <c r="BT2031" s="113"/>
      <c r="BU2031" s="113"/>
      <c r="BV2031" s="113"/>
      <c r="BW2031" s="113"/>
      <c r="BX2031" s="113"/>
      <c r="BY2031" s="113"/>
      <c r="BZ2031" s="113"/>
      <c r="CA2031" s="67"/>
      <c r="CB2031" s="113"/>
      <c r="CC2031" s="69">
        <f>SUM(Table25[[#This Row],[Contract Amount FY00]:[Contract Amount FY50]])</f>
        <v>5697139</v>
      </c>
      <c r="CD2031" s="114"/>
    </row>
    <row r="2032" spans="1:82" x14ac:dyDescent="0.25">
      <c r="A2032" s="122" t="s">
        <v>2029</v>
      </c>
      <c r="B2032" s="122" t="s">
        <v>2057</v>
      </c>
      <c r="C2032" s="122" t="s">
        <v>3191</v>
      </c>
      <c r="E2032" s="26" t="str">
        <f>IFERROR(IF(VLOOKUP(Table25[[#This Row],[Contract No.]],Table3[#All],3,FALSE)="","No","Yes"),"")</f>
        <v>Yes</v>
      </c>
      <c r="F2032" s="107" t="str">
        <f>IFERROR(VLOOKUP(Table25[[#This Row],[Contract No.]],Table3[#All],3,FALSE),"")</f>
        <v>NASPO</v>
      </c>
      <c r="G2032" s="107" t="str">
        <f>IFERROR(IF(Table25[[#This Row],[Cooperative Purchase
(Yes/No)]]="Yes","Yes",IF(VLOOKUP(Table25[[#This Row],[Contract No.]],Table3[#All],1,FALSE)=Table25[[#This Row],[Contract No.]],"Yes","No")),"No")</f>
        <v>Yes</v>
      </c>
      <c r="H2032" s="51">
        <f>IFERROR(VLOOKUP(Table25[[#This Row],[Contract No.]],Table3[#All],4,FALSE),"")</f>
        <v>43983</v>
      </c>
      <c r="I2032" s="28">
        <f>IFERROR(IF(AND(MONTH(Table25[[#This Row],[Contract Start Date]])&gt;6,MONTH(Table25[[#This Row],[Contract Start Date]])&lt;=12),YEAR(Table25[[#This Row],[Contract Start Date]])+1,YEAR(Table25[[#This Row],[Contract Start Date]])),"")</f>
        <v>2020</v>
      </c>
      <c r="J2032" s="108">
        <f>Table25[[#This Row],[FY Formula start]]</f>
        <v>2020</v>
      </c>
      <c r="K2032" s="59" t="str">
        <f>"FY"&amp;" "&amp;Table25[[#This Row],[Year Start]]</f>
        <v>FY 2020</v>
      </c>
      <c r="L2032" s="109">
        <f>IFERROR(VLOOKUP(Table25[[#This Row],[Contract No.]],Table3[#All],5,FALSE),"")</f>
        <v>46295</v>
      </c>
      <c r="M2032" s="110">
        <f>IFERROR(IF(Table25[[#This Row],[Contract End Date]]="99/99/9999","No End",IF(AND(MONTH(Table25[[#This Row],[Contract End Date]])&gt;6,MONTH(Table25[[#This Row],[Contract End Date]])&lt;=12),YEAR(Table25[[#This Row],[Contract End Date]])+1,YEAR(Table25[[#This Row],[Contract End Date]]))),"")</f>
        <v>2027</v>
      </c>
      <c r="N2032" s="111">
        <f>Table25[[#This Row],[FY Formula end]]</f>
        <v>2027</v>
      </c>
      <c r="O2032" s="112" t="str">
        <f>IF(Table25[[#This Row],[Year End]]="No End","No End","FY"&amp;" "&amp;Table25[[#This Row],[Year End]])</f>
        <v>FY 2027</v>
      </c>
      <c r="P2032" s="27"/>
      <c r="Q2032" s="104">
        <f>_xlfn.IFNA(IF($B2032="","",VLOOKUP($B2032,'SWC Towers'!$A:$Q,$Q$2,FALSE)),"")</f>
        <v>0.1</v>
      </c>
      <c r="R2032" s="106">
        <f>_xlfn.IFNA(IF($B2032="","",VLOOKUP($B2032,'SWC Towers'!$A:$Q,$R$2,FALSE)),"")</f>
        <v>0.1</v>
      </c>
      <c r="S2032" s="106" t="str">
        <f>_xlfn.IFNA(IF($B2032="","",VLOOKUP($B2032,'SWC Towers'!$A:$Q,$S$2,FALSE)),"")</f>
        <v/>
      </c>
      <c r="T2032" s="106" t="str">
        <f>_xlfn.IFNA(IF($B2032="","",VLOOKUP($B2032,'SWC Towers'!$A:$Q,$T$2,FALSE)),"")</f>
        <v/>
      </c>
      <c r="U2032" s="104">
        <f>_xlfn.IFNA(IF($B2032="","",VLOOKUP($B2032,'SWC Towers'!$A:$Q,$U$2,FALSE)),"")</f>
        <v>0.15</v>
      </c>
      <c r="V2032" s="104" t="str">
        <f>_xlfn.IFNA(IF($B2032="","",VLOOKUP($B2032,'SWC Towers'!$A:$Q,$V$2,FALSE)),"")</f>
        <v/>
      </c>
      <c r="W2032" s="104">
        <f>_xlfn.IFNA(IF($B2032="","",VLOOKUP($B2032,'SWC Towers'!$A:$Q,$W$2,FALSE)),"")</f>
        <v>0.65</v>
      </c>
      <c r="X2032" s="104" t="str">
        <f>_xlfn.IFNA(IF($B2032="","",VLOOKUP($B2032,'SWC Towers'!$A:$Q,$X$2,FALSE)),"")</f>
        <v/>
      </c>
      <c r="Y2032" s="104" t="str">
        <f>_xlfn.IFNA(IF($B2032="","",VLOOKUP($B2032,'SWC Towers'!$A:$Q,$Y$2,FALSE)),"")</f>
        <v/>
      </c>
      <c r="Z2032" s="104" t="str">
        <f>_xlfn.IFNA(IF($B2032="","",VLOOKUP($B2032,'SWC Towers'!$A:$Q,$Z$2,FALSE)),"")</f>
        <v/>
      </c>
      <c r="AA2032" s="104" t="str">
        <f>_xlfn.IFNA(IF($B2032="","",VLOOKUP($B2032,'SWC Towers'!$A:$Q,$AA$2,FALSE)),"")</f>
        <v/>
      </c>
      <c r="AB2032" s="106" t="str">
        <f>_xlfn.IFNA(IF($B2032="","",VLOOKUP($B2032,'SWC Towers'!$A:$Q,$AB$2,FALSE)),"")</f>
        <v/>
      </c>
      <c r="AC2032" s="20">
        <f>SUM(Table25[[#This Row],[IT Tower: Application]:[Other/Non-IT ]])</f>
        <v>1</v>
      </c>
      <c r="AD2032" s="67"/>
      <c r="AE2032" s="67"/>
      <c r="AF2032" s="67"/>
      <c r="AG2032" s="67"/>
      <c r="AH2032" s="67"/>
      <c r="AI2032" s="67"/>
      <c r="AJ2032" s="67"/>
      <c r="AK2032" s="67"/>
      <c r="AL2032" s="67"/>
      <c r="AM2032" s="67"/>
      <c r="AN2032" s="67"/>
      <c r="AO2032" s="67"/>
      <c r="AP2032" s="67"/>
      <c r="AQ2032" s="67"/>
      <c r="AR2032" s="67"/>
      <c r="AS2032" s="67"/>
      <c r="AT2032" s="67"/>
      <c r="AU2032" s="67"/>
      <c r="AV2032" s="67"/>
      <c r="AW2032" s="67"/>
      <c r="AX2032" s="67">
        <v>0</v>
      </c>
      <c r="AY2032" s="67">
        <v>378473</v>
      </c>
      <c r="AZ2032" s="67"/>
      <c r="BA2032" s="67"/>
      <c r="BB2032" s="113"/>
      <c r="BC2032" s="113"/>
      <c r="BD2032" s="113"/>
      <c r="BE2032" s="113"/>
      <c r="BF2032" s="113"/>
      <c r="BG2032" s="113"/>
      <c r="BH2032" s="113"/>
      <c r="BI2032" s="113"/>
      <c r="BJ2032" s="113"/>
      <c r="BK2032" s="113"/>
      <c r="BL2032" s="113"/>
      <c r="BM2032" s="113"/>
      <c r="BN2032" s="113"/>
      <c r="BO2032" s="113"/>
      <c r="BP2032" s="113"/>
      <c r="BQ2032" s="113"/>
      <c r="BR2032" s="113"/>
      <c r="BS2032" s="113"/>
      <c r="BT2032" s="113"/>
      <c r="BU2032" s="113"/>
      <c r="BV2032" s="113"/>
      <c r="BW2032" s="113"/>
      <c r="BX2032" s="113"/>
      <c r="BY2032" s="113"/>
      <c r="BZ2032" s="113"/>
      <c r="CA2032" s="67"/>
      <c r="CB2032" s="113"/>
      <c r="CC2032" s="69">
        <f>SUM(Table25[[#This Row],[Contract Amount FY00]:[Contract Amount FY50]])</f>
        <v>378473</v>
      </c>
      <c r="CD2032" s="114"/>
    </row>
    <row r="2033" spans="1:82" x14ac:dyDescent="0.25">
      <c r="A2033" s="122" t="s">
        <v>2029</v>
      </c>
      <c r="B2033" s="122" t="s">
        <v>3071</v>
      </c>
      <c r="C2033" s="122" t="s">
        <v>375</v>
      </c>
      <c r="E2033" s="26" t="str">
        <f>IFERROR(IF(VLOOKUP(Table25[[#This Row],[Contract No.]],Table3[#All],3,FALSE)="","No","Yes"),"")</f>
        <v>Yes</v>
      </c>
      <c r="F2033" s="107" t="str">
        <f>IFERROR(VLOOKUP(Table25[[#This Row],[Contract No.]],Table3[#All],3,FALSE),"")</f>
        <v>NASPO</v>
      </c>
      <c r="G2033" s="107" t="str">
        <f>IFERROR(IF(Table25[[#This Row],[Cooperative Purchase
(Yes/No)]]="Yes","Yes",IF(VLOOKUP(Table25[[#This Row],[Contract No.]],Table3[#All],1,FALSE)=Table25[[#This Row],[Contract No.]],"Yes","No")),"No")</f>
        <v>Yes</v>
      </c>
      <c r="H2033" s="51">
        <f>IFERROR(VLOOKUP(Table25[[#This Row],[Contract No.]],Table3[#All],4,FALSE),"")</f>
        <v>45322</v>
      </c>
      <c r="I2033" s="28">
        <f>IFERROR(IF(AND(MONTH(Table25[[#This Row],[Contract Start Date]])&gt;6,MONTH(Table25[[#This Row],[Contract Start Date]])&lt;=12),YEAR(Table25[[#This Row],[Contract Start Date]])+1,YEAR(Table25[[#This Row],[Contract Start Date]])),"")</f>
        <v>2024</v>
      </c>
      <c r="J2033" s="108">
        <f>Table25[[#This Row],[FY Formula start]]</f>
        <v>2024</v>
      </c>
      <c r="K2033" s="59" t="str">
        <f>"FY"&amp;" "&amp;Table25[[#This Row],[Year Start]]</f>
        <v>FY 2024</v>
      </c>
      <c r="L2033" s="109">
        <f>IFERROR(VLOOKUP(Table25[[#This Row],[Contract No.]],Table3[#All],5,FALSE),"")</f>
        <v>46934</v>
      </c>
      <c r="M2033" s="110">
        <f>IFERROR(IF(Table25[[#This Row],[Contract End Date]]="99/99/9999","No End",IF(AND(MONTH(Table25[[#This Row],[Contract End Date]])&gt;6,MONTH(Table25[[#This Row],[Contract End Date]])&lt;=12),YEAR(Table25[[#This Row],[Contract End Date]])+1,YEAR(Table25[[#This Row],[Contract End Date]]))),"")</f>
        <v>2028</v>
      </c>
      <c r="N2033" s="111">
        <f>Table25[[#This Row],[FY Formula end]]</f>
        <v>2028</v>
      </c>
      <c r="O2033" s="112" t="str">
        <f>IF(Table25[[#This Row],[Year End]]="No End","No End","FY"&amp;" "&amp;Table25[[#This Row],[Year End]])</f>
        <v>FY 2028</v>
      </c>
      <c r="P2033" s="27"/>
      <c r="Q2033" s="104" t="str">
        <f>_xlfn.IFNA(IF($B2033="","",VLOOKUP($B2033,'SWC Towers'!$A:$Q,$Q$2,FALSE)),"")</f>
        <v/>
      </c>
      <c r="R2033" s="106">
        <f>_xlfn.IFNA(IF($B2033="","",VLOOKUP($B2033,'SWC Towers'!$A:$Q,$R$2,FALSE)),"")</f>
        <v>0.2</v>
      </c>
      <c r="S2033" s="106" t="str">
        <f>_xlfn.IFNA(IF($B2033="","",VLOOKUP($B2033,'SWC Towers'!$A:$Q,$S$2,FALSE)),"")</f>
        <v/>
      </c>
      <c r="T2033" s="106" t="str">
        <f>_xlfn.IFNA(IF($B2033="","",VLOOKUP($B2033,'SWC Towers'!$A:$Q,$T$2,FALSE)),"")</f>
        <v/>
      </c>
      <c r="U2033" s="104">
        <f>_xlfn.IFNA(IF($B2033="","",VLOOKUP($B2033,'SWC Towers'!$A:$Q,$U$2,FALSE)),"")</f>
        <v>0.6</v>
      </c>
      <c r="V2033" s="104" t="str">
        <f>_xlfn.IFNA(IF($B2033="","",VLOOKUP($B2033,'SWC Towers'!$A:$Q,$V$2,FALSE)),"")</f>
        <v/>
      </c>
      <c r="W2033" s="104" t="str">
        <f>_xlfn.IFNA(IF($B2033="","",VLOOKUP($B2033,'SWC Towers'!$A:$Q,$W$2,FALSE)),"")</f>
        <v/>
      </c>
      <c r="X2033" s="104" t="str">
        <f>_xlfn.IFNA(IF($B2033="","",VLOOKUP($B2033,'SWC Towers'!$A:$Q,$X$2,FALSE)),"")</f>
        <v/>
      </c>
      <c r="Y2033" s="104" t="str">
        <f>_xlfn.IFNA(IF($B2033="","",VLOOKUP($B2033,'SWC Towers'!$A:$Q,$Y$2,FALSE)),"")</f>
        <v/>
      </c>
      <c r="Z2033" s="104" t="str">
        <f>_xlfn.IFNA(IF($B2033="","",VLOOKUP($B2033,'SWC Towers'!$A:$Q,$Z$2,FALSE)),"")</f>
        <v/>
      </c>
      <c r="AA2033" s="104">
        <f>_xlfn.IFNA(IF($B2033="","",VLOOKUP($B2033,'SWC Towers'!$A:$Q,$AA$2,FALSE)),"")</f>
        <v>0.2</v>
      </c>
      <c r="AB2033" s="106" t="str">
        <f>_xlfn.IFNA(IF($B2033="","",VLOOKUP($B2033,'SWC Towers'!$A:$Q,$AB$2,FALSE)),"")</f>
        <v/>
      </c>
      <c r="AC2033" s="20">
        <f>SUM(Table25[[#This Row],[IT Tower: Application]:[Other/Non-IT ]])</f>
        <v>1</v>
      </c>
      <c r="AD2033" s="67"/>
      <c r="AE2033" s="67"/>
      <c r="AF2033" s="67"/>
      <c r="AG2033" s="67"/>
      <c r="AH2033" s="67"/>
      <c r="AI2033" s="67"/>
      <c r="AJ2033" s="67"/>
      <c r="AK2033" s="67"/>
      <c r="AL2033" s="67"/>
      <c r="AM2033" s="67"/>
      <c r="AN2033" s="67"/>
      <c r="AO2033" s="67"/>
      <c r="AP2033" s="67"/>
      <c r="AQ2033" s="67"/>
      <c r="AR2033" s="67"/>
      <c r="AS2033" s="67"/>
      <c r="AT2033" s="67"/>
      <c r="AU2033" s="67"/>
      <c r="AV2033" s="67"/>
      <c r="AW2033" s="67"/>
      <c r="AX2033" s="67"/>
      <c r="AY2033" s="67"/>
      <c r="AZ2033" s="67"/>
      <c r="BA2033" s="67"/>
      <c r="BB2033" s="113">
        <v>9415</v>
      </c>
      <c r="BC2033" s="113">
        <v>932320</v>
      </c>
      <c r="BD2033" s="113"/>
      <c r="BE2033" s="113"/>
      <c r="BF2033" s="113"/>
      <c r="BG2033" s="113"/>
      <c r="BH2033" s="113"/>
      <c r="BI2033" s="113"/>
      <c r="BJ2033" s="113"/>
      <c r="BK2033" s="113"/>
      <c r="BL2033" s="113"/>
      <c r="BM2033" s="113"/>
      <c r="BN2033" s="113"/>
      <c r="BO2033" s="113"/>
      <c r="BP2033" s="113"/>
      <c r="BQ2033" s="113"/>
      <c r="BR2033" s="113"/>
      <c r="BS2033" s="113"/>
      <c r="BT2033" s="113"/>
      <c r="BU2033" s="113"/>
      <c r="BV2033" s="113"/>
      <c r="BW2033" s="113"/>
      <c r="BX2033" s="113"/>
      <c r="BY2033" s="113"/>
      <c r="BZ2033" s="113"/>
      <c r="CA2033" s="67"/>
      <c r="CB2033" s="113"/>
      <c r="CC2033" s="69">
        <f>SUM(Table25[[#This Row],[Contract Amount FY00]:[Contract Amount FY50]])</f>
        <v>941735</v>
      </c>
      <c r="CD2033" s="114"/>
    </row>
    <row r="2034" spans="1:82" x14ac:dyDescent="0.25">
      <c r="A2034" s="122" t="s">
        <v>2029</v>
      </c>
      <c r="B2034" s="122" t="s">
        <v>3071</v>
      </c>
      <c r="C2034" s="122" t="s">
        <v>383</v>
      </c>
      <c r="E2034" s="26" t="str">
        <f>IFERROR(IF(VLOOKUP(Table25[[#This Row],[Contract No.]],Table3[#All],3,FALSE)="","No","Yes"),"")</f>
        <v>Yes</v>
      </c>
      <c r="F2034" s="107" t="str">
        <f>IFERROR(VLOOKUP(Table25[[#This Row],[Contract No.]],Table3[#All],3,FALSE),"")</f>
        <v>NASPO</v>
      </c>
      <c r="G2034" s="107" t="str">
        <f>IFERROR(IF(Table25[[#This Row],[Cooperative Purchase
(Yes/No)]]="Yes","Yes",IF(VLOOKUP(Table25[[#This Row],[Contract No.]],Table3[#All],1,FALSE)=Table25[[#This Row],[Contract No.]],"Yes","No")),"No")</f>
        <v>Yes</v>
      </c>
      <c r="H2034" s="51">
        <f>IFERROR(VLOOKUP(Table25[[#This Row],[Contract No.]],Table3[#All],4,FALSE),"")</f>
        <v>45322</v>
      </c>
      <c r="I2034" s="28">
        <f>IFERROR(IF(AND(MONTH(Table25[[#This Row],[Contract Start Date]])&gt;6,MONTH(Table25[[#This Row],[Contract Start Date]])&lt;=12),YEAR(Table25[[#This Row],[Contract Start Date]])+1,YEAR(Table25[[#This Row],[Contract Start Date]])),"")</f>
        <v>2024</v>
      </c>
      <c r="J2034" s="108">
        <f>Table25[[#This Row],[FY Formula start]]</f>
        <v>2024</v>
      </c>
      <c r="K2034" s="59" t="str">
        <f>"FY"&amp;" "&amp;Table25[[#This Row],[Year Start]]</f>
        <v>FY 2024</v>
      </c>
      <c r="L2034" s="109">
        <f>IFERROR(VLOOKUP(Table25[[#This Row],[Contract No.]],Table3[#All],5,FALSE),"")</f>
        <v>46934</v>
      </c>
      <c r="M2034" s="110">
        <f>IFERROR(IF(Table25[[#This Row],[Contract End Date]]="99/99/9999","No End",IF(AND(MONTH(Table25[[#This Row],[Contract End Date]])&gt;6,MONTH(Table25[[#This Row],[Contract End Date]])&lt;=12),YEAR(Table25[[#This Row],[Contract End Date]])+1,YEAR(Table25[[#This Row],[Contract End Date]]))),"")</f>
        <v>2028</v>
      </c>
      <c r="N2034" s="111">
        <f>Table25[[#This Row],[FY Formula end]]</f>
        <v>2028</v>
      </c>
      <c r="O2034" s="112" t="str">
        <f>IF(Table25[[#This Row],[Year End]]="No End","No End","FY"&amp;" "&amp;Table25[[#This Row],[Year End]])</f>
        <v>FY 2028</v>
      </c>
      <c r="P2034" s="27"/>
      <c r="Q2034" s="104" t="str">
        <f>_xlfn.IFNA(IF($B2034="","",VLOOKUP($B2034,'SWC Towers'!$A:$Q,$Q$2,FALSE)),"")</f>
        <v/>
      </c>
      <c r="R2034" s="106">
        <f>_xlfn.IFNA(IF($B2034="","",VLOOKUP($B2034,'SWC Towers'!$A:$Q,$R$2,FALSE)),"")</f>
        <v>0.2</v>
      </c>
      <c r="S2034" s="106" t="str">
        <f>_xlfn.IFNA(IF($B2034="","",VLOOKUP($B2034,'SWC Towers'!$A:$Q,$S$2,FALSE)),"")</f>
        <v/>
      </c>
      <c r="T2034" s="106" t="str">
        <f>_xlfn.IFNA(IF($B2034="","",VLOOKUP($B2034,'SWC Towers'!$A:$Q,$T$2,FALSE)),"")</f>
        <v/>
      </c>
      <c r="U2034" s="104">
        <f>_xlfn.IFNA(IF($B2034="","",VLOOKUP($B2034,'SWC Towers'!$A:$Q,$U$2,FALSE)),"")</f>
        <v>0.6</v>
      </c>
      <c r="V2034" s="104" t="str">
        <f>_xlfn.IFNA(IF($B2034="","",VLOOKUP($B2034,'SWC Towers'!$A:$Q,$V$2,FALSE)),"")</f>
        <v/>
      </c>
      <c r="W2034" s="104" t="str">
        <f>_xlfn.IFNA(IF($B2034="","",VLOOKUP($B2034,'SWC Towers'!$A:$Q,$W$2,FALSE)),"")</f>
        <v/>
      </c>
      <c r="X2034" s="104" t="str">
        <f>_xlfn.IFNA(IF($B2034="","",VLOOKUP($B2034,'SWC Towers'!$A:$Q,$X$2,FALSE)),"")</f>
        <v/>
      </c>
      <c r="Y2034" s="104" t="str">
        <f>_xlfn.IFNA(IF($B2034="","",VLOOKUP($B2034,'SWC Towers'!$A:$Q,$Y$2,FALSE)),"")</f>
        <v/>
      </c>
      <c r="Z2034" s="104" t="str">
        <f>_xlfn.IFNA(IF($B2034="","",VLOOKUP($B2034,'SWC Towers'!$A:$Q,$Z$2,FALSE)),"")</f>
        <v/>
      </c>
      <c r="AA2034" s="104">
        <f>_xlfn.IFNA(IF($B2034="","",VLOOKUP($B2034,'SWC Towers'!$A:$Q,$AA$2,FALSE)),"")</f>
        <v>0.2</v>
      </c>
      <c r="AB2034" s="106" t="str">
        <f>_xlfn.IFNA(IF($B2034="","",VLOOKUP($B2034,'SWC Towers'!$A:$Q,$AB$2,FALSE)),"")</f>
        <v/>
      </c>
      <c r="AC2034" s="20">
        <f>SUM(Table25[[#This Row],[IT Tower: Application]:[Other/Non-IT ]])</f>
        <v>1</v>
      </c>
      <c r="AD2034" s="67"/>
      <c r="AE2034" s="67"/>
      <c r="AF2034" s="67"/>
      <c r="AG2034" s="67"/>
      <c r="AH2034" s="67"/>
      <c r="AI2034" s="67"/>
      <c r="AJ2034" s="67"/>
      <c r="AK2034" s="67"/>
      <c r="AL2034" s="67"/>
      <c r="AM2034" s="67"/>
      <c r="AN2034" s="67"/>
      <c r="AO2034" s="67"/>
      <c r="AP2034" s="67"/>
      <c r="AQ2034" s="67"/>
      <c r="AR2034" s="67"/>
      <c r="AS2034" s="67"/>
      <c r="AT2034" s="67"/>
      <c r="AU2034" s="67"/>
      <c r="AV2034" s="67"/>
      <c r="AW2034" s="67"/>
      <c r="AX2034" s="67"/>
      <c r="AY2034" s="67"/>
      <c r="AZ2034" s="67"/>
      <c r="BA2034" s="67"/>
      <c r="BB2034" s="113">
        <v>274075</v>
      </c>
      <c r="BC2034" s="113">
        <v>84072</v>
      </c>
      <c r="BD2034" s="113"/>
      <c r="BE2034" s="113"/>
      <c r="BF2034" s="113"/>
      <c r="BG2034" s="113"/>
      <c r="BH2034" s="113"/>
      <c r="BI2034" s="113"/>
      <c r="BJ2034" s="113"/>
      <c r="BK2034" s="113"/>
      <c r="BL2034" s="113"/>
      <c r="BM2034" s="113"/>
      <c r="BN2034" s="113"/>
      <c r="BO2034" s="113"/>
      <c r="BP2034" s="113"/>
      <c r="BQ2034" s="113"/>
      <c r="BR2034" s="113"/>
      <c r="BS2034" s="113"/>
      <c r="BT2034" s="113"/>
      <c r="BU2034" s="113"/>
      <c r="BV2034" s="113"/>
      <c r="BW2034" s="113"/>
      <c r="BX2034" s="113"/>
      <c r="BY2034" s="113"/>
      <c r="BZ2034" s="113"/>
      <c r="CA2034" s="67"/>
      <c r="CB2034" s="113"/>
      <c r="CC2034" s="69">
        <f>SUM(Table25[[#This Row],[Contract Amount FY00]:[Contract Amount FY50]])</f>
        <v>358147</v>
      </c>
      <c r="CD2034" s="114"/>
    </row>
    <row r="2035" spans="1:82" x14ac:dyDescent="0.25">
      <c r="A2035" s="122" t="s">
        <v>2029</v>
      </c>
      <c r="B2035" s="122" t="s">
        <v>2245</v>
      </c>
      <c r="C2035" s="122" t="s">
        <v>3131</v>
      </c>
      <c r="E2035" s="26" t="str">
        <f>IFERROR(IF(VLOOKUP(Table25[[#This Row],[Contract No.]],Table3[#All],3,FALSE)="","No","Yes"),"")</f>
        <v>No</v>
      </c>
      <c r="F2035" s="107" t="str">
        <f>IFERROR(VLOOKUP(Table25[[#This Row],[Contract No.]],Table3[#All],3,FALSE),"")</f>
        <v/>
      </c>
      <c r="G2035" s="107" t="str">
        <f>IFERROR(IF(Table25[[#This Row],[Cooperative Purchase
(Yes/No)]]="Yes","Yes",IF(VLOOKUP(Table25[[#This Row],[Contract No.]],Table3[#All],1,FALSE)=Table25[[#This Row],[Contract No.]],"Yes","No")),"No")</f>
        <v>Yes</v>
      </c>
      <c r="H2035" s="51">
        <f>IFERROR(VLOOKUP(Table25[[#This Row],[Contract No.]],Table3[#All],4,FALSE),"")</f>
        <v>43952</v>
      </c>
      <c r="I2035" s="28">
        <f>IFERROR(IF(AND(MONTH(Table25[[#This Row],[Contract Start Date]])&gt;6,MONTH(Table25[[#This Row],[Contract Start Date]])&lt;=12),YEAR(Table25[[#This Row],[Contract Start Date]])+1,YEAR(Table25[[#This Row],[Contract Start Date]])),"")</f>
        <v>2020</v>
      </c>
      <c r="J2035" s="108">
        <f>Table25[[#This Row],[FY Formula start]]</f>
        <v>2020</v>
      </c>
      <c r="K2035" s="59" t="str">
        <f>"FY"&amp;" "&amp;Table25[[#This Row],[Year Start]]</f>
        <v>FY 2020</v>
      </c>
      <c r="L2035" s="109">
        <f>IFERROR(VLOOKUP(Table25[[#This Row],[Contract No.]],Table3[#All],5,FALSE),"")</f>
        <v>46203</v>
      </c>
      <c r="M2035" s="110">
        <f>IFERROR(IF(Table25[[#This Row],[Contract End Date]]="99/99/9999","No End",IF(AND(MONTH(Table25[[#This Row],[Contract End Date]])&gt;6,MONTH(Table25[[#This Row],[Contract End Date]])&lt;=12),YEAR(Table25[[#This Row],[Contract End Date]])+1,YEAR(Table25[[#This Row],[Contract End Date]]))),"")</f>
        <v>2026</v>
      </c>
      <c r="N2035" s="111">
        <f>Table25[[#This Row],[FY Formula end]]</f>
        <v>2026</v>
      </c>
      <c r="O2035" s="112" t="str">
        <f>IF(Table25[[#This Row],[Year End]]="No End","No End","FY"&amp;" "&amp;Table25[[#This Row],[Year End]])</f>
        <v>FY 2026</v>
      </c>
      <c r="P2035" s="27"/>
      <c r="Q2035" s="104" t="str">
        <f>_xlfn.IFNA(IF($B2035="","",VLOOKUP($B2035,'SWC Towers'!$A:$Q,$Q$2,FALSE)),"")</f>
        <v/>
      </c>
      <c r="R2035" s="106" t="str">
        <f>_xlfn.IFNA(IF($B2035="","",VLOOKUP($B2035,'SWC Towers'!$A:$Q,$R$2,FALSE)),"")</f>
        <v/>
      </c>
      <c r="S2035" s="106" t="str">
        <f>_xlfn.IFNA(IF($B2035="","",VLOOKUP($B2035,'SWC Towers'!$A:$Q,$S$2,FALSE)),"")</f>
        <v/>
      </c>
      <c r="T2035" s="106" t="str">
        <f>_xlfn.IFNA(IF($B2035="","",VLOOKUP($B2035,'SWC Towers'!$A:$Q,$T$2,FALSE)),"")</f>
        <v/>
      </c>
      <c r="U2035" s="104">
        <f>_xlfn.IFNA(IF($B2035="","",VLOOKUP($B2035,'SWC Towers'!$A:$Q,$U$2,FALSE)),"")</f>
        <v>0.1</v>
      </c>
      <c r="V2035" s="104" t="str">
        <f>_xlfn.IFNA(IF($B2035="","",VLOOKUP($B2035,'SWC Towers'!$A:$Q,$V$2,FALSE)),"")</f>
        <v/>
      </c>
      <c r="W2035" s="104" t="str">
        <f>_xlfn.IFNA(IF($B2035="","",VLOOKUP($B2035,'SWC Towers'!$A:$Q,$W$2,FALSE)),"")</f>
        <v/>
      </c>
      <c r="X2035" s="104" t="str">
        <f>_xlfn.IFNA(IF($B2035="","",VLOOKUP($B2035,'SWC Towers'!$A:$Q,$X$2,FALSE)),"")</f>
        <v/>
      </c>
      <c r="Y2035" s="104" t="str">
        <f>_xlfn.IFNA(IF($B2035="","",VLOOKUP($B2035,'SWC Towers'!$A:$Q,$Y$2,FALSE)),"")</f>
        <v/>
      </c>
      <c r="Z2035" s="104" t="str">
        <f>_xlfn.IFNA(IF($B2035="","",VLOOKUP($B2035,'SWC Towers'!$A:$Q,$Z$2,FALSE)),"")</f>
        <v/>
      </c>
      <c r="AA2035" s="104" t="str">
        <f>_xlfn.IFNA(IF($B2035="","",VLOOKUP($B2035,'SWC Towers'!$A:$Q,$AA$2,FALSE)),"")</f>
        <v/>
      </c>
      <c r="AB2035" s="106">
        <f>_xlfn.IFNA(IF($B2035="","",VLOOKUP($B2035,'SWC Towers'!$A:$Q,$AB$2,FALSE)),"")</f>
        <v>0.9</v>
      </c>
      <c r="AC2035" s="20">
        <f>SUM(Table25[[#This Row],[IT Tower: Application]:[Other/Non-IT ]])</f>
        <v>1</v>
      </c>
      <c r="AD2035" s="67"/>
      <c r="AE2035" s="67"/>
      <c r="AF2035" s="67"/>
      <c r="AG2035" s="67"/>
      <c r="AH2035" s="67"/>
      <c r="AI2035" s="67"/>
      <c r="AJ2035" s="67"/>
      <c r="AK2035" s="67"/>
      <c r="AL2035" s="67"/>
      <c r="AM2035" s="67"/>
      <c r="AN2035" s="67"/>
      <c r="AO2035" s="67"/>
      <c r="AP2035" s="67"/>
      <c r="AQ2035" s="67"/>
      <c r="AR2035" s="67"/>
      <c r="AS2035" s="67"/>
      <c r="AT2035" s="67"/>
      <c r="AU2035" s="67"/>
      <c r="AV2035" s="67"/>
      <c r="AW2035" s="67"/>
      <c r="AX2035" s="67"/>
      <c r="AY2035" s="67"/>
      <c r="AZ2035" s="67">
        <v>0</v>
      </c>
      <c r="BA2035" s="67">
        <v>109596</v>
      </c>
      <c r="BB2035" s="113">
        <v>110805</v>
      </c>
      <c r="BC2035" s="113">
        <v>84997</v>
      </c>
      <c r="BD2035" s="113"/>
      <c r="BE2035" s="113"/>
      <c r="BF2035" s="113"/>
      <c r="BG2035" s="113"/>
      <c r="BH2035" s="113"/>
      <c r="BI2035" s="113"/>
      <c r="BJ2035" s="113"/>
      <c r="BK2035" s="113"/>
      <c r="BL2035" s="113"/>
      <c r="BM2035" s="113"/>
      <c r="BN2035" s="113"/>
      <c r="BO2035" s="113"/>
      <c r="BP2035" s="113"/>
      <c r="BQ2035" s="113"/>
      <c r="BR2035" s="113"/>
      <c r="BS2035" s="113"/>
      <c r="BT2035" s="113"/>
      <c r="BU2035" s="113"/>
      <c r="BV2035" s="113"/>
      <c r="BW2035" s="113"/>
      <c r="BX2035" s="113"/>
      <c r="BY2035" s="113"/>
      <c r="BZ2035" s="113"/>
      <c r="CA2035" s="67"/>
      <c r="CB2035" s="113"/>
      <c r="CC2035" s="69">
        <f>SUM(Table25[[#This Row],[Contract Amount FY00]:[Contract Amount FY50]])</f>
        <v>305398</v>
      </c>
      <c r="CD2035" s="114"/>
    </row>
    <row r="2036" spans="1:82" x14ac:dyDescent="0.25">
      <c r="A2036" s="122" t="s">
        <v>2029</v>
      </c>
      <c r="B2036" s="122" t="s">
        <v>2245</v>
      </c>
      <c r="C2036" s="122" t="s">
        <v>3192</v>
      </c>
      <c r="E2036" s="26" t="str">
        <f>IFERROR(IF(VLOOKUP(Table25[[#This Row],[Contract No.]],Table3[#All],3,FALSE)="","No","Yes"),"")</f>
        <v>No</v>
      </c>
      <c r="F2036" s="107" t="str">
        <f>IFERROR(VLOOKUP(Table25[[#This Row],[Contract No.]],Table3[#All],3,FALSE),"")</f>
        <v/>
      </c>
      <c r="G2036" s="107" t="str">
        <f>IFERROR(IF(Table25[[#This Row],[Cooperative Purchase
(Yes/No)]]="Yes","Yes",IF(VLOOKUP(Table25[[#This Row],[Contract No.]],Table3[#All],1,FALSE)=Table25[[#This Row],[Contract No.]],"Yes","No")),"No")</f>
        <v>Yes</v>
      </c>
      <c r="H2036" s="51">
        <f>IFERROR(VLOOKUP(Table25[[#This Row],[Contract No.]],Table3[#All],4,FALSE),"")</f>
        <v>43952</v>
      </c>
      <c r="I2036" s="28">
        <f>IFERROR(IF(AND(MONTH(Table25[[#This Row],[Contract Start Date]])&gt;6,MONTH(Table25[[#This Row],[Contract Start Date]])&lt;=12),YEAR(Table25[[#This Row],[Contract Start Date]])+1,YEAR(Table25[[#This Row],[Contract Start Date]])),"")</f>
        <v>2020</v>
      </c>
      <c r="J2036" s="108">
        <f>Table25[[#This Row],[FY Formula start]]</f>
        <v>2020</v>
      </c>
      <c r="K2036" s="59" t="str">
        <f>"FY"&amp;" "&amp;Table25[[#This Row],[Year Start]]</f>
        <v>FY 2020</v>
      </c>
      <c r="L2036" s="109">
        <f>IFERROR(VLOOKUP(Table25[[#This Row],[Contract No.]],Table3[#All],5,FALSE),"")</f>
        <v>46203</v>
      </c>
      <c r="M2036" s="110">
        <f>IFERROR(IF(Table25[[#This Row],[Contract End Date]]="99/99/9999","No End",IF(AND(MONTH(Table25[[#This Row],[Contract End Date]])&gt;6,MONTH(Table25[[#This Row],[Contract End Date]])&lt;=12),YEAR(Table25[[#This Row],[Contract End Date]])+1,YEAR(Table25[[#This Row],[Contract End Date]]))),"")</f>
        <v>2026</v>
      </c>
      <c r="N2036" s="111">
        <f>Table25[[#This Row],[FY Formula end]]</f>
        <v>2026</v>
      </c>
      <c r="O2036" s="112" t="str">
        <f>IF(Table25[[#This Row],[Year End]]="No End","No End","FY"&amp;" "&amp;Table25[[#This Row],[Year End]])</f>
        <v>FY 2026</v>
      </c>
      <c r="P2036" s="27"/>
      <c r="Q2036" s="104" t="str">
        <f>_xlfn.IFNA(IF($B2036="","",VLOOKUP($B2036,'SWC Towers'!$A:$Q,$Q$2,FALSE)),"")</f>
        <v/>
      </c>
      <c r="R2036" s="106" t="str">
        <f>_xlfn.IFNA(IF($B2036="","",VLOOKUP($B2036,'SWC Towers'!$A:$Q,$R$2,FALSE)),"")</f>
        <v/>
      </c>
      <c r="S2036" s="106" t="str">
        <f>_xlfn.IFNA(IF($B2036="","",VLOOKUP($B2036,'SWC Towers'!$A:$Q,$S$2,FALSE)),"")</f>
        <v/>
      </c>
      <c r="T2036" s="106" t="str">
        <f>_xlfn.IFNA(IF($B2036="","",VLOOKUP($B2036,'SWC Towers'!$A:$Q,$T$2,FALSE)),"")</f>
        <v/>
      </c>
      <c r="U2036" s="104">
        <f>_xlfn.IFNA(IF($B2036="","",VLOOKUP($B2036,'SWC Towers'!$A:$Q,$U$2,FALSE)),"")</f>
        <v>0.1</v>
      </c>
      <c r="V2036" s="104" t="str">
        <f>_xlfn.IFNA(IF($B2036="","",VLOOKUP($B2036,'SWC Towers'!$A:$Q,$V$2,FALSE)),"")</f>
        <v/>
      </c>
      <c r="W2036" s="104" t="str">
        <f>_xlfn.IFNA(IF($B2036="","",VLOOKUP($B2036,'SWC Towers'!$A:$Q,$W$2,FALSE)),"")</f>
        <v/>
      </c>
      <c r="X2036" s="104" t="str">
        <f>_xlfn.IFNA(IF($B2036="","",VLOOKUP($B2036,'SWC Towers'!$A:$Q,$X$2,FALSE)),"")</f>
        <v/>
      </c>
      <c r="Y2036" s="104" t="str">
        <f>_xlfn.IFNA(IF($B2036="","",VLOOKUP($B2036,'SWC Towers'!$A:$Q,$Y$2,FALSE)),"")</f>
        <v/>
      </c>
      <c r="Z2036" s="104" t="str">
        <f>_xlfn.IFNA(IF($B2036="","",VLOOKUP($B2036,'SWC Towers'!$A:$Q,$Z$2,FALSE)),"")</f>
        <v/>
      </c>
      <c r="AA2036" s="104" t="str">
        <f>_xlfn.IFNA(IF($B2036="","",VLOOKUP($B2036,'SWC Towers'!$A:$Q,$AA$2,FALSE)),"")</f>
        <v/>
      </c>
      <c r="AB2036" s="106">
        <f>_xlfn.IFNA(IF($B2036="","",VLOOKUP($B2036,'SWC Towers'!$A:$Q,$AB$2,FALSE)),"")</f>
        <v>0.9</v>
      </c>
      <c r="AC2036" s="20">
        <f>SUM(Table25[[#This Row],[IT Tower: Application]:[Other/Non-IT ]])</f>
        <v>1</v>
      </c>
      <c r="AD2036" s="67"/>
      <c r="AE2036" s="67"/>
      <c r="AF2036" s="67"/>
      <c r="AG2036" s="67"/>
      <c r="AH2036" s="67"/>
      <c r="AI2036" s="67"/>
      <c r="AJ2036" s="67"/>
      <c r="AK2036" s="67"/>
      <c r="AL2036" s="67"/>
      <c r="AM2036" s="67"/>
      <c r="AN2036" s="67"/>
      <c r="AO2036" s="67"/>
      <c r="AP2036" s="67"/>
      <c r="AQ2036" s="67"/>
      <c r="AR2036" s="67"/>
      <c r="AS2036" s="67"/>
      <c r="AT2036" s="67"/>
      <c r="AU2036" s="67"/>
      <c r="AV2036" s="67"/>
      <c r="AW2036" s="67"/>
      <c r="AX2036" s="67">
        <v>8050</v>
      </c>
      <c r="AY2036" s="67">
        <v>73704</v>
      </c>
      <c r="AZ2036" s="67">
        <v>100459</v>
      </c>
      <c r="BA2036" s="67">
        <v>0</v>
      </c>
      <c r="BB2036" s="113"/>
      <c r="BC2036" s="113"/>
      <c r="BD2036" s="113"/>
      <c r="BE2036" s="113"/>
      <c r="BF2036" s="113"/>
      <c r="BG2036" s="113"/>
      <c r="BH2036" s="113"/>
      <c r="BI2036" s="113"/>
      <c r="BJ2036" s="113"/>
      <c r="BK2036" s="113"/>
      <c r="BL2036" s="113"/>
      <c r="BM2036" s="113"/>
      <c r="BN2036" s="113"/>
      <c r="BO2036" s="113"/>
      <c r="BP2036" s="113"/>
      <c r="BQ2036" s="113"/>
      <c r="BR2036" s="113"/>
      <c r="BS2036" s="113"/>
      <c r="BT2036" s="113"/>
      <c r="BU2036" s="113"/>
      <c r="BV2036" s="113"/>
      <c r="BW2036" s="113"/>
      <c r="BX2036" s="113"/>
      <c r="BY2036" s="113"/>
      <c r="BZ2036" s="113"/>
      <c r="CA2036" s="67"/>
      <c r="CB2036" s="113"/>
      <c r="CC2036" s="69">
        <f>SUM(Table25[[#This Row],[Contract Amount FY00]:[Contract Amount FY50]])</f>
        <v>182213</v>
      </c>
      <c r="CD2036" s="114"/>
    </row>
    <row r="2037" spans="1:82" x14ac:dyDescent="0.25">
      <c r="A2037" s="122" t="s">
        <v>2029</v>
      </c>
      <c r="B2037" s="122" t="s">
        <v>2245</v>
      </c>
      <c r="C2037" s="122" t="s">
        <v>2273</v>
      </c>
      <c r="E2037" s="26" t="str">
        <f>IFERROR(IF(VLOOKUP(Table25[[#This Row],[Contract No.]],Table3[#All],3,FALSE)="","No","Yes"),"")</f>
        <v>No</v>
      </c>
      <c r="F2037" s="107" t="str">
        <f>IFERROR(VLOOKUP(Table25[[#This Row],[Contract No.]],Table3[#All],3,FALSE),"")</f>
        <v/>
      </c>
      <c r="G2037" s="107" t="str">
        <f>IFERROR(IF(Table25[[#This Row],[Cooperative Purchase
(Yes/No)]]="Yes","Yes",IF(VLOOKUP(Table25[[#This Row],[Contract No.]],Table3[#All],1,FALSE)=Table25[[#This Row],[Contract No.]],"Yes","No")),"No")</f>
        <v>Yes</v>
      </c>
      <c r="H2037" s="51">
        <f>IFERROR(VLOOKUP(Table25[[#This Row],[Contract No.]],Table3[#All],4,FALSE),"")</f>
        <v>43952</v>
      </c>
      <c r="I2037" s="28">
        <f>IFERROR(IF(AND(MONTH(Table25[[#This Row],[Contract Start Date]])&gt;6,MONTH(Table25[[#This Row],[Contract Start Date]])&lt;=12),YEAR(Table25[[#This Row],[Contract Start Date]])+1,YEAR(Table25[[#This Row],[Contract Start Date]])),"")</f>
        <v>2020</v>
      </c>
      <c r="J2037" s="108">
        <f>Table25[[#This Row],[FY Formula start]]</f>
        <v>2020</v>
      </c>
      <c r="K2037" s="59" t="str">
        <f>"FY"&amp;" "&amp;Table25[[#This Row],[Year Start]]</f>
        <v>FY 2020</v>
      </c>
      <c r="L2037" s="109">
        <f>IFERROR(VLOOKUP(Table25[[#This Row],[Contract No.]],Table3[#All],5,FALSE),"")</f>
        <v>46203</v>
      </c>
      <c r="M2037" s="110">
        <f>IFERROR(IF(Table25[[#This Row],[Contract End Date]]="99/99/9999","No End",IF(AND(MONTH(Table25[[#This Row],[Contract End Date]])&gt;6,MONTH(Table25[[#This Row],[Contract End Date]])&lt;=12),YEAR(Table25[[#This Row],[Contract End Date]])+1,YEAR(Table25[[#This Row],[Contract End Date]]))),"")</f>
        <v>2026</v>
      </c>
      <c r="N2037" s="111">
        <f>Table25[[#This Row],[FY Formula end]]</f>
        <v>2026</v>
      </c>
      <c r="O2037" s="112" t="str">
        <f>IF(Table25[[#This Row],[Year End]]="No End","No End","FY"&amp;" "&amp;Table25[[#This Row],[Year End]])</f>
        <v>FY 2026</v>
      </c>
      <c r="P2037" s="27"/>
      <c r="Q2037" s="104" t="str">
        <f>_xlfn.IFNA(IF($B2037="","",VLOOKUP($B2037,'SWC Towers'!$A:$Q,$Q$2,FALSE)),"")</f>
        <v/>
      </c>
      <c r="R2037" s="106" t="str">
        <f>_xlfn.IFNA(IF($B2037="","",VLOOKUP($B2037,'SWC Towers'!$A:$Q,$R$2,FALSE)),"")</f>
        <v/>
      </c>
      <c r="S2037" s="106" t="str">
        <f>_xlfn.IFNA(IF($B2037="","",VLOOKUP($B2037,'SWC Towers'!$A:$Q,$S$2,FALSE)),"")</f>
        <v/>
      </c>
      <c r="T2037" s="106" t="str">
        <f>_xlfn.IFNA(IF($B2037="","",VLOOKUP($B2037,'SWC Towers'!$A:$Q,$T$2,FALSE)),"")</f>
        <v/>
      </c>
      <c r="U2037" s="104">
        <f>_xlfn.IFNA(IF($B2037="","",VLOOKUP($B2037,'SWC Towers'!$A:$Q,$U$2,FALSE)),"")</f>
        <v>0.1</v>
      </c>
      <c r="V2037" s="104" t="str">
        <f>_xlfn.IFNA(IF($B2037="","",VLOOKUP($B2037,'SWC Towers'!$A:$Q,$V$2,FALSE)),"")</f>
        <v/>
      </c>
      <c r="W2037" s="104" t="str">
        <f>_xlfn.IFNA(IF($B2037="","",VLOOKUP($B2037,'SWC Towers'!$A:$Q,$W$2,FALSE)),"")</f>
        <v/>
      </c>
      <c r="X2037" s="104" t="str">
        <f>_xlfn.IFNA(IF($B2037="","",VLOOKUP($B2037,'SWC Towers'!$A:$Q,$X$2,FALSE)),"")</f>
        <v/>
      </c>
      <c r="Y2037" s="104" t="str">
        <f>_xlfn.IFNA(IF($B2037="","",VLOOKUP($B2037,'SWC Towers'!$A:$Q,$Y$2,FALSE)),"")</f>
        <v/>
      </c>
      <c r="Z2037" s="104" t="str">
        <f>_xlfn.IFNA(IF($B2037="","",VLOOKUP($B2037,'SWC Towers'!$A:$Q,$Z$2,FALSE)),"")</f>
        <v/>
      </c>
      <c r="AA2037" s="104" t="str">
        <f>_xlfn.IFNA(IF($B2037="","",VLOOKUP($B2037,'SWC Towers'!$A:$Q,$AA$2,FALSE)),"")</f>
        <v/>
      </c>
      <c r="AB2037" s="106">
        <f>_xlfn.IFNA(IF($B2037="","",VLOOKUP($B2037,'SWC Towers'!$A:$Q,$AB$2,FALSE)),"")</f>
        <v>0.9</v>
      </c>
      <c r="AC2037" s="20">
        <f>SUM(Table25[[#This Row],[IT Tower: Application]:[Other/Non-IT ]])</f>
        <v>1</v>
      </c>
      <c r="AD2037" s="67"/>
      <c r="AE2037" s="67"/>
      <c r="AF2037" s="67"/>
      <c r="AG2037" s="67"/>
      <c r="AH2037" s="67"/>
      <c r="AI2037" s="67"/>
      <c r="AJ2037" s="67"/>
      <c r="AK2037" s="67"/>
      <c r="AL2037" s="67"/>
      <c r="AM2037" s="67"/>
      <c r="AN2037" s="67"/>
      <c r="AO2037" s="67"/>
      <c r="AP2037" s="67"/>
      <c r="AQ2037" s="67"/>
      <c r="AR2037" s="67"/>
      <c r="AS2037" s="67"/>
      <c r="AT2037" s="67"/>
      <c r="AU2037" s="67"/>
      <c r="AV2037" s="67"/>
      <c r="AW2037" s="67"/>
      <c r="AX2037" s="67"/>
      <c r="AY2037" s="67"/>
      <c r="AZ2037" s="67">
        <v>40</v>
      </c>
      <c r="BA2037" s="67">
        <v>18</v>
      </c>
      <c r="BB2037" s="113">
        <v>18</v>
      </c>
      <c r="BC2037" s="113">
        <v>12</v>
      </c>
      <c r="BD2037" s="113"/>
      <c r="BE2037" s="113"/>
      <c r="BF2037" s="113"/>
      <c r="BG2037" s="113"/>
      <c r="BH2037" s="113"/>
      <c r="BI2037" s="113"/>
      <c r="BJ2037" s="113"/>
      <c r="BK2037" s="113"/>
      <c r="BL2037" s="113"/>
      <c r="BM2037" s="113"/>
      <c r="BN2037" s="113"/>
      <c r="BO2037" s="113"/>
      <c r="BP2037" s="113"/>
      <c r="BQ2037" s="113"/>
      <c r="BR2037" s="113"/>
      <c r="BS2037" s="113"/>
      <c r="BT2037" s="113"/>
      <c r="BU2037" s="113"/>
      <c r="BV2037" s="113"/>
      <c r="BW2037" s="113"/>
      <c r="BX2037" s="113"/>
      <c r="BY2037" s="113"/>
      <c r="BZ2037" s="113"/>
      <c r="CA2037" s="67"/>
      <c r="CB2037" s="113"/>
      <c r="CC2037" s="69">
        <f>SUM(Table25[[#This Row],[Contract Amount FY00]:[Contract Amount FY50]])</f>
        <v>88</v>
      </c>
      <c r="CD2037" s="114"/>
    </row>
    <row r="2038" spans="1:82" x14ac:dyDescent="0.25">
      <c r="A2038" s="122" t="s">
        <v>2029</v>
      </c>
      <c r="B2038" s="122" t="s">
        <v>526</v>
      </c>
      <c r="C2038" s="122" t="s">
        <v>966</v>
      </c>
      <c r="E2038" s="26" t="str">
        <f>IFERROR(IF(VLOOKUP(Table25[[#This Row],[Contract No.]],Table3[#All],3,FALSE)="","No","Yes"),"")</f>
        <v>Yes</v>
      </c>
      <c r="F2038" s="107" t="str">
        <f>IFERROR(VLOOKUP(Table25[[#This Row],[Contract No.]],Table3[#All],3,FALSE),"")</f>
        <v>NASPO</v>
      </c>
      <c r="G2038" s="107" t="str">
        <f>IFERROR(IF(Table25[[#This Row],[Cooperative Purchase
(Yes/No)]]="Yes","Yes",IF(VLOOKUP(Table25[[#This Row],[Contract No.]],Table3[#All],1,FALSE)=Table25[[#This Row],[Contract No.]],"Yes","No")),"No")</f>
        <v>Yes</v>
      </c>
      <c r="H2038" s="51">
        <f>IFERROR(VLOOKUP(Table25[[#This Row],[Contract No.]],Table3[#All],4,FALSE),"")</f>
        <v>43892</v>
      </c>
      <c r="I2038" s="28">
        <f>IFERROR(IF(AND(MONTH(Table25[[#This Row],[Contract Start Date]])&gt;6,MONTH(Table25[[#This Row],[Contract Start Date]])&lt;=12),YEAR(Table25[[#This Row],[Contract Start Date]])+1,YEAR(Table25[[#This Row],[Contract Start Date]])),"")</f>
        <v>2020</v>
      </c>
      <c r="J2038" s="108">
        <f>Table25[[#This Row],[FY Formula start]]</f>
        <v>2020</v>
      </c>
      <c r="K2038" s="59" t="str">
        <f>"FY"&amp;" "&amp;Table25[[#This Row],[Year Start]]</f>
        <v>FY 2020</v>
      </c>
      <c r="L2038" s="109">
        <f>IFERROR(VLOOKUP(Table25[[#This Row],[Contract No.]],Table3[#All],5,FALSE),"")</f>
        <v>45504</v>
      </c>
      <c r="M2038" s="110">
        <f>IFERROR(IF(Table25[[#This Row],[Contract End Date]]="99/99/9999","No End",IF(AND(MONTH(Table25[[#This Row],[Contract End Date]])&gt;6,MONTH(Table25[[#This Row],[Contract End Date]])&lt;=12),YEAR(Table25[[#This Row],[Contract End Date]])+1,YEAR(Table25[[#This Row],[Contract End Date]]))),"")</f>
        <v>2025</v>
      </c>
      <c r="N2038" s="111">
        <f>Table25[[#This Row],[FY Formula end]]</f>
        <v>2025</v>
      </c>
      <c r="O2038" s="112" t="str">
        <f>IF(Table25[[#This Row],[Year End]]="No End","No End","FY"&amp;" "&amp;Table25[[#This Row],[Year End]])</f>
        <v>FY 2025</v>
      </c>
      <c r="P2038" s="27"/>
      <c r="Q2038" s="104" t="str">
        <f>_xlfn.IFNA(IF($B2038="","",VLOOKUP($B2038,'SWC Towers'!$A:$Q,$Q$2,FALSE)),"")</f>
        <v/>
      </c>
      <c r="R2038" s="106">
        <f>_xlfn.IFNA(IF($B2038="","",VLOOKUP($B2038,'SWC Towers'!$A:$Q,$R$2,FALSE)),"")</f>
        <v>0.1</v>
      </c>
      <c r="S2038" s="106" t="str">
        <f>_xlfn.IFNA(IF($B2038="","",VLOOKUP($B2038,'SWC Towers'!$A:$Q,$S$2,FALSE)),"")</f>
        <v/>
      </c>
      <c r="T2038" s="106">
        <f>_xlfn.IFNA(IF($B2038="","",VLOOKUP($B2038,'SWC Towers'!$A:$Q,$T$2,FALSE)),"")</f>
        <v>0.05</v>
      </c>
      <c r="U2038" s="104">
        <f>_xlfn.IFNA(IF($B2038="","",VLOOKUP($B2038,'SWC Towers'!$A:$Q,$U$2,FALSE)),"")</f>
        <v>0.65</v>
      </c>
      <c r="V2038" s="104" t="str">
        <f>_xlfn.IFNA(IF($B2038="","",VLOOKUP($B2038,'SWC Towers'!$A:$Q,$V$2,FALSE)),"")</f>
        <v/>
      </c>
      <c r="W2038" s="104">
        <f>_xlfn.IFNA(IF($B2038="","",VLOOKUP($B2038,'SWC Towers'!$A:$Q,$W$2,FALSE)),"")</f>
        <v>0.1</v>
      </c>
      <c r="X2038" s="104" t="str">
        <f>_xlfn.IFNA(IF($B2038="","",VLOOKUP($B2038,'SWC Towers'!$A:$Q,$X$2,FALSE)),"")</f>
        <v/>
      </c>
      <c r="Y2038" s="104" t="str">
        <f>_xlfn.IFNA(IF($B2038="","",VLOOKUP($B2038,'SWC Towers'!$A:$Q,$Y$2,FALSE)),"")</f>
        <v/>
      </c>
      <c r="Z2038" s="104">
        <f>_xlfn.IFNA(IF($B2038="","",VLOOKUP($B2038,'SWC Towers'!$A:$Q,$Z$2,FALSE)),"")</f>
        <v>0.1</v>
      </c>
      <c r="AA2038" s="104" t="str">
        <f>_xlfn.IFNA(IF($B2038="","",VLOOKUP($B2038,'SWC Towers'!$A:$Q,$AA$2,FALSE)),"")</f>
        <v/>
      </c>
      <c r="AB2038" s="106" t="str">
        <f>_xlfn.IFNA(IF($B2038="","",VLOOKUP($B2038,'SWC Towers'!$A:$Q,$AB$2,FALSE)),"")</f>
        <v/>
      </c>
      <c r="AC2038" s="20">
        <f>SUM(Table25[[#This Row],[IT Tower: Application]:[Other/Non-IT ]])</f>
        <v>1</v>
      </c>
      <c r="AD2038" s="67"/>
      <c r="AE2038" s="67"/>
      <c r="AF2038" s="67"/>
      <c r="AG2038" s="67"/>
      <c r="AH2038" s="67"/>
      <c r="AI2038" s="67"/>
      <c r="AJ2038" s="67"/>
      <c r="AK2038" s="67"/>
      <c r="AL2038" s="67"/>
      <c r="AM2038" s="67"/>
      <c r="AN2038" s="67"/>
      <c r="AO2038" s="67"/>
      <c r="AP2038" s="67"/>
      <c r="AQ2038" s="67"/>
      <c r="AR2038" s="67"/>
      <c r="AS2038" s="67"/>
      <c r="AT2038" s="67"/>
      <c r="AU2038" s="67"/>
      <c r="AV2038" s="67"/>
      <c r="AW2038" s="67"/>
      <c r="AX2038" s="67"/>
      <c r="AY2038" s="67"/>
      <c r="AZ2038" s="67"/>
      <c r="BA2038" s="67"/>
      <c r="BB2038" s="113">
        <v>347930</v>
      </c>
      <c r="BC2038" s="113">
        <v>0</v>
      </c>
      <c r="BD2038" s="113"/>
      <c r="BE2038" s="113"/>
      <c r="BF2038" s="113"/>
      <c r="BG2038" s="113"/>
      <c r="BH2038" s="113"/>
      <c r="BI2038" s="113"/>
      <c r="BJ2038" s="113"/>
      <c r="BK2038" s="113"/>
      <c r="BL2038" s="113"/>
      <c r="BM2038" s="113"/>
      <c r="BN2038" s="113"/>
      <c r="BO2038" s="113"/>
      <c r="BP2038" s="113"/>
      <c r="BQ2038" s="113"/>
      <c r="BR2038" s="113"/>
      <c r="BS2038" s="113"/>
      <c r="BT2038" s="113"/>
      <c r="BU2038" s="113"/>
      <c r="BV2038" s="113"/>
      <c r="BW2038" s="113"/>
      <c r="BX2038" s="113"/>
      <c r="BY2038" s="113"/>
      <c r="BZ2038" s="113"/>
      <c r="CA2038" s="67"/>
      <c r="CB2038" s="113"/>
      <c r="CC2038" s="69">
        <f>SUM(Table25[[#This Row],[Contract Amount FY00]:[Contract Amount FY50]])</f>
        <v>347930</v>
      </c>
      <c r="CD2038" s="114"/>
    </row>
    <row r="2039" spans="1:82" x14ac:dyDescent="0.25">
      <c r="A2039" s="122" t="s">
        <v>2029</v>
      </c>
      <c r="B2039" s="122" t="s">
        <v>286</v>
      </c>
      <c r="C2039" s="122" t="s">
        <v>3194</v>
      </c>
      <c r="E2039" s="26" t="str">
        <f>IFERROR(IF(VLOOKUP(Table25[[#This Row],[Contract No.]],Table3[#All],3,FALSE)="","No","Yes"),"")</f>
        <v>No</v>
      </c>
      <c r="F2039" s="107" t="str">
        <f>IFERROR(VLOOKUP(Table25[[#This Row],[Contract No.]],Table3[#All],3,FALSE),"")</f>
        <v/>
      </c>
      <c r="G2039" s="107" t="str">
        <f>IFERROR(IF(Table25[[#This Row],[Cooperative Purchase
(Yes/No)]]="Yes","Yes",IF(VLOOKUP(Table25[[#This Row],[Contract No.]],Table3[#All],1,FALSE)=Table25[[#This Row],[Contract No.]],"Yes","No")),"No")</f>
        <v>Yes</v>
      </c>
      <c r="H2039" s="51">
        <f>IFERROR(VLOOKUP(Table25[[#This Row],[Contract No.]],Table3[#All],4,FALSE),"")</f>
        <v>42401</v>
      </c>
      <c r="I2039" s="28">
        <f>IFERROR(IF(AND(MONTH(Table25[[#This Row],[Contract Start Date]])&gt;6,MONTH(Table25[[#This Row],[Contract Start Date]])&lt;=12),YEAR(Table25[[#This Row],[Contract Start Date]])+1,YEAR(Table25[[#This Row],[Contract Start Date]])),"")</f>
        <v>2016</v>
      </c>
      <c r="J2039" s="108">
        <f>Table25[[#This Row],[FY Formula start]]</f>
        <v>2016</v>
      </c>
      <c r="K2039" s="59" t="str">
        <f>"FY"&amp;" "&amp;Table25[[#This Row],[Year Start]]</f>
        <v>FY 2016</v>
      </c>
      <c r="L2039" s="109">
        <f>IFERROR(VLOOKUP(Table25[[#This Row],[Contract No.]],Table3[#All],5,FALSE),"")</f>
        <v>72717</v>
      </c>
      <c r="M2039" s="110">
        <f>IFERROR(IF(Table25[[#This Row],[Contract End Date]]="99/99/9999","No End",IF(AND(MONTH(Table25[[#This Row],[Contract End Date]])&gt;6,MONTH(Table25[[#This Row],[Contract End Date]])&lt;=12),YEAR(Table25[[#This Row],[Contract End Date]])+1,YEAR(Table25[[#This Row],[Contract End Date]]))),"")</f>
        <v>2099</v>
      </c>
      <c r="N2039" s="111">
        <f>Table25[[#This Row],[FY Formula end]]</f>
        <v>2099</v>
      </c>
      <c r="O2039" s="112" t="str">
        <f>IF(Table25[[#This Row],[Year End]]="No End","No End","FY"&amp;" "&amp;Table25[[#This Row],[Year End]])</f>
        <v>FY 2099</v>
      </c>
      <c r="P2039" s="27"/>
      <c r="Q2039" s="104">
        <f>_xlfn.IFNA(IF($B2039="","",VLOOKUP($B2039,'SWC Towers'!$A:$Q,$Q$2,FALSE)),"")</f>
        <v>0.5</v>
      </c>
      <c r="R2039" s="106" t="str">
        <f>_xlfn.IFNA(IF($B2039="","",VLOOKUP($B2039,'SWC Towers'!$A:$Q,$R$2,FALSE)),"")</f>
        <v/>
      </c>
      <c r="S2039" s="106" t="str">
        <f>_xlfn.IFNA(IF($B2039="","",VLOOKUP($B2039,'SWC Towers'!$A:$Q,$S$2,FALSE)),"")</f>
        <v/>
      </c>
      <c r="T2039" s="106">
        <f>_xlfn.IFNA(IF($B2039="","",VLOOKUP($B2039,'SWC Towers'!$A:$Q,$T$2,FALSE)),"")</f>
        <v>0.5</v>
      </c>
      <c r="U2039" s="104" t="str">
        <f>_xlfn.IFNA(IF($B2039="","",VLOOKUP($B2039,'SWC Towers'!$A:$Q,$U$2,FALSE)),"")</f>
        <v/>
      </c>
      <c r="V2039" s="104" t="str">
        <f>_xlfn.IFNA(IF($B2039="","",VLOOKUP($B2039,'SWC Towers'!$A:$Q,$V$2,FALSE)),"")</f>
        <v/>
      </c>
      <c r="W2039" s="104" t="str">
        <f>_xlfn.IFNA(IF($B2039="","",VLOOKUP($B2039,'SWC Towers'!$A:$Q,$W$2,FALSE)),"")</f>
        <v/>
      </c>
      <c r="X2039" s="104" t="str">
        <f>_xlfn.IFNA(IF($B2039="","",VLOOKUP($B2039,'SWC Towers'!$A:$Q,$X$2,FALSE)),"")</f>
        <v/>
      </c>
      <c r="Y2039" s="104" t="str">
        <f>_xlfn.IFNA(IF($B2039="","",VLOOKUP($B2039,'SWC Towers'!$A:$Q,$Y$2,FALSE)),"")</f>
        <v/>
      </c>
      <c r="Z2039" s="104" t="str">
        <f>_xlfn.IFNA(IF($B2039="","",VLOOKUP($B2039,'SWC Towers'!$A:$Q,$Z$2,FALSE)),"")</f>
        <v/>
      </c>
      <c r="AA2039" s="104" t="str">
        <f>_xlfn.IFNA(IF($B2039="","",VLOOKUP($B2039,'SWC Towers'!$A:$Q,$AA$2,FALSE)),"")</f>
        <v/>
      </c>
      <c r="AB2039" s="106" t="str">
        <f>_xlfn.IFNA(IF($B2039="","",VLOOKUP($B2039,'SWC Towers'!$A:$Q,$AB$2,FALSE)),"")</f>
        <v/>
      </c>
      <c r="AC2039" s="20">
        <f>SUM(Table25[[#This Row],[IT Tower: Application]:[Other/Non-IT ]])</f>
        <v>1</v>
      </c>
      <c r="AD2039" s="67"/>
      <c r="AE2039" s="67"/>
      <c r="AF2039" s="67"/>
      <c r="AG2039" s="67"/>
      <c r="AH2039" s="67"/>
      <c r="AI2039" s="67"/>
      <c r="AJ2039" s="67"/>
      <c r="AK2039" s="67"/>
      <c r="AL2039" s="67"/>
      <c r="AM2039" s="67"/>
      <c r="AN2039" s="67"/>
      <c r="AO2039" s="67"/>
      <c r="AP2039" s="67"/>
      <c r="AQ2039" s="67"/>
      <c r="AR2039" s="67"/>
      <c r="AS2039" s="67"/>
      <c r="AT2039" s="67"/>
      <c r="AU2039" s="67"/>
      <c r="AV2039" s="67">
        <v>46625</v>
      </c>
      <c r="AW2039" s="67">
        <v>0</v>
      </c>
      <c r="AX2039" s="67"/>
      <c r="AY2039" s="67"/>
      <c r="AZ2039" s="67"/>
      <c r="BA2039" s="67"/>
      <c r="BB2039" s="113"/>
      <c r="BC2039" s="113"/>
      <c r="BD2039" s="113"/>
      <c r="BE2039" s="113"/>
      <c r="BF2039" s="113"/>
      <c r="BG2039" s="113"/>
      <c r="BH2039" s="113"/>
      <c r="BI2039" s="113"/>
      <c r="BJ2039" s="113"/>
      <c r="BK2039" s="113"/>
      <c r="BL2039" s="113"/>
      <c r="BM2039" s="113"/>
      <c r="BN2039" s="113"/>
      <c r="BO2039" s="113"/>
      <c r="BP2039" s="113"/>
      <c r="BQ2039" s="113"/>
      <c r="BR2039" s="113"/>
      <c r="BS2039" s="113"/>
      <c r="BT2039" s="113"/>
      <c r="BU2039" s="113"/>
      <c r="BV2039" s="113"/>
      <c r="BW2039" s="113"/>
      <c r="BX2039" s="113"/>
      <c r="BY2039" s="113"/>
      <c r="BZ2039" s="113"/>
      <c r="CA2039" s="67"/>
      <c r="CB2039" s="113"/>
      <c r="CC2039" s="69">
        <f>SUM(Table25[[#This Row],[Contract Amount FY00]:[Contract Amount FY50]])</f>
        <v>46625</v>
      </c>
      <c r="CD2039" s="114"/>
    </row>
    <row r="2040" spans="1:82" x14ac:dyDescent="0.25">
      <c r="A2040" s="122" t="s">
        <v>2029</v>
      </c>
      <c r="B2040" s="122" t="s">
        <v>286</v>
      </c>
      <c r="C2040" s="122" t="s">
        <v>2148</v>
      </c>
      <c r="E2040" s="26" t="str">
        <f>IFERROR(IF(VLOOKUP(Table25[[#This Row],[Contract No.]],Table3[#All],3,FALSE)="","No","Yes"),"")</f>
        <v>No</v>
      </c>
      <c r="F2040" s="107" t="str">
        <f>IFERROR(VLOOKUP(Table25[[#This Row],[Contract No.]],Table3[#All],3,FALSE),"")</f>
        <v/>
      </c>
      <c r="G2040" s="107" t="str">
        <f>IFERROR(IF(Table25[[#This Row],[Cooperative Purchase
(Yes/No)]]="Yes","Yes",IF(VLOOKUP(Table25[[#This Row],[Contract No.]],Table3[#All],1,FALSE)=Table25[[#This Row],[Contract No.]],"Yes","No")),"No")</f>
        <v>Yes</v>
      </c>
      <c r="H2040" s="51">
        <f>IFERROR(VLOOKUP(Table25[[#This Row],[Contract No.]],Table3[#All],4,FALSE),"")</f>
        <v>42401</v>
      </c>
      <c r="I2040" s="28">
        <f>IFERROR(IF(AND(MONTH(Table25[[#This Row],[Contract Start Date]])&gt;6,MONTH(Table25[[#This Row],[Contract Start Date]])&lt;=12),YEAR(Table25[[#This Row],[Contract Start Date]])+1,YEAR(Table25[[#This Row],[Contract Start Date]])),"")</f>
        <v>2016</v>
      </c>
      <c r="J2040" s="108">
        <f>Table25[[#This Row],[FY Formula start]]</f>
        <v>2016</v>
      </c>
      <c r="K2040" s="59" t="str">
        <f>"FY"&amp;" "&amp;Table25[[#This Row],[Year Start]]</f>
        <v>FY 2016</v>
      </c>
      <c r="L2040" s="109">
        <f>IFERROR(VLOOKUP(Table25[[#This Row],[Contract No.]],Table3[#All],5,FALSE),"")</f>
        <v>72717</v>
      </c>
      <c r="M2040" s="110">
        <f>IFERROR(IF(Table25[[#This Row],[Contract End Date]]="99/99/9999","No End",IF(AND(MONTH(Table25[[#This Row],[Contract End Date]])&gt;6,MONTH(Table25[[#This Row],[Contract End Date]])&lt;=12),YEAR(Table25[[#This Row],[Contract End Date]])+1,YEAR(Table25[[#This Row],[Contract End Date]]))),"")</f>
        <v>2099</v>
      </c>
      <c r="N2040" s="111">
        <f>Table25[[#This Row],[FY Formula end]]</f>
        <v>2099</v>
      </c>
      <c r="O2040" s="112" t="str">
        <f>IF(Table25[[#This Row],[Year End]]="No End","No End","FY"&amp;" "&amp;Table25[[#This Row],[Year End]])</f>
        <v>FY 2099</v>
      </c>
      <c r="P2040" s="27"/>
      <c r="Q2040" s="104">
        <f>_xlfn.IFNA(IF($B2040="","",VLOOKUP($B2040,'SWC Towers'!$A:$Q,$Q$2,FALSE)),"")</f>
        <v>0.5</v>
      </c>
      <c r="R2040" s="106" t="str">
        <f>_xlfn.IFNA(IF($B2040="","",VLOOKUP($B2040,'SWC Towers'!$A:$Q,$R$2,FALSE)),"")</f>
        <v/>
      </c>
      <c r="S2040" s="106" t="str">
        <f>_xlfn.IFNA(IF($B2040="","",VLOOKUP($B2040,'SWC Towers'!$A:$Q,$S$2,FALSE)),"")</f>
        <v/>
      </c>
      <c r="T2040" s="106">
        <f>_xlfn.IFNA(IF($B2040="","",VLOOKUP($B2040,'SWC Towers'!$A:$Q,$T$2,FALSE)),"")</f>
        <v>0.5</v>
      </c>
      <c r="U2040" s="104" t="str">
        <f>_xlfn.IFNA(IF($B2040="","",VLOOKUP($B2040,'SWC Towers'!$A:$Q,$U$2,FALSE)),"")</f>
        <v/>
      </c>
      <c r="V2040" s="104" t="str">
        <f>_xlfn.IFNA(IF($B2040="","",VLOOKUP($B2040,'SWC Towers'!$A:$Q,$V$2,FALSE)),"")</f>
        <v/>
      </c>
      <c r="W2040" s="104" t="str">
        <f>_xlfn.IFNA(IF($B2040="","",VLOOKUP($B2040,'SWC Towers'!$A:$Q,$W$2,FALSE)),"")</f>
        <v/>
      </c>
      <c r="X2040" s="104" t="str">
        <f>_xlfn.IFNA(IF($B2040="","",VLOOKUP($B2040,'SWC Towers'!$A:$Q,$X$2,FALSE)),"")</f>
        <v/>
      </c>
      <c r="Y2040" s="104" t="str">
        <f>_xlfn.IFNA(IF($B2040="","",VLOOKUP($B2040,'SWC Towers'!$A:$Q,$Y$2,FALSE)),"")</f>
        <v/>
      </c>
      <c r="Z2040" s="104" t="str">
        <f>_xlfn.IFNA(IF($B2040="","",VLOOKUP($B2040,'SWC Towers'!$A:$Q,$Z$2,FALSE)),"")</f>
        <v/>
      </c>
      <c r="AA2040" s="104" t="str">
        <f>_xlfn.IFNA(IF($B2040="","",VLOOKUP($B2040,'SWC Towers'!$A:$Q,$AA$2,FALSE)),"")</f>
        <v/>
      </c>
      <c r="AB2040" s="106" t="str">
        <f>_xlfn.IFNA(IF($B2040="","",VLOOKUP($B2040,'SWC Towers'!$A:$Q,$AB$2,FALSE)),"")</f>
        <v/>
      </c>
      <c r="AC2040" s="20">
        <f>SUM(Table25[[#This Row],[IT Tower: Application]:[Other/Non-IT ]])</f>
        <v>1</v>
      </c>
      <c r="AD2040" s="67"/>
      <c r="AE2040" s="67"/>
      <c r="AF2040" s="67"/>
      <c r="AG2040" s="67"/>
      <c r="AH2040" s="67"/>
      <c r="AI2040" s="67"/>
      <c r="AJ2040" s="67"/>
      <c r="AK2040" s="67"/>
      <c r="AL2040" s="67"/>
      <c r="AM2040" s="67"/>
      <c r="AN2040" s="67"/>
      <c r="AO2040" s="67"/>
      <c r="AP2040" s="67"/>
      <c r="AQ2040" s="67"/>
      <c r="AR2040" s="67"/>
      <c r="AS2040" s="67"/>
      <c r="AT2040" s="67"/>
      <c r="AU2040" s="67"/>
      <c r="AV2040" s="67"/>
      <c r="AW2040" s="67">
        <v>16920</v>
      </c>
      <c r="AX2040" s="67">
        <v>219240</v>
      </c>
      <c r="AY2040" s="67">
        <v>232080</v>
      </c>
      <c r="AZ2040" s="67">
        <v>230185</v>
      </c>
      <c r="BA2040" s="67">
        <v>242085</v>
      </c>
      <c r="BB2040" s="113">
        <v>151850</v>
      </c>
      <c r="BC2040" s="113">
        <v>46500</v>
      </c>
      <c r="BD2040" s="113"/>
      <c r="BE2040" s="113"/>
      <c r="BF2040" s="113"/>
      <c r="BG2040" s="113"/>
      <c r="BH2040" s="113"/>
      <c r="BI2040" s="113"/>
      <c r="BJ2040" s="113"/>
      <c r="BK2040" s="113"/>
      <c r="BL2040" s="113"/>
      <c r="BM2040" s="113"/>
      <c r="BN2040" s="113"/>
      <c r="BO2040" s="113"/>
      <c r="BP2040" s="113"/>
      <c r="BQ2040" s="113"/>
      <c r="BR2040" s="113"/>
      <c r="BS2040" s="113"/>
      <c r="BT2040" s="113"/>
      <c r="BU2040" s="113"/>
      <c r="BV2040" s="113"/>
      <c r="BW2040" s="113"/>
      <c r="BX2040" s="113"/>
      <c r="BY2040" s="113"/>
      <c r="BZ2040" s="113"/>
      <c r="CA2040" s="67"/>
      <c r="CB2040" s="113"/>
      <c r="CC2040" s="69">
        <f>SUM(Table25[[#This Row],[Contract Amount FY00]:[Contract Amount FY50]])</f>
        <v>1138860</v>
      </c>
      <c r="CD2040" s="114"/>
    </row>
    <row r="2041" spans="1:82" x14ac:dyDescent="0.25">
      <c r="A2041" s="122" t="s">
        <v>2029</v>
      </c>
      <c r="B2041" s="122" t="s">
        <v>286</v>
      </c>
      <c r="C2041" s="122" t="s">
        <v>3200</v>
      </c>
      <c r="E2041" s="26" t="str">
        <f>IFERROR(IF(VLOOKUP(Table25[[#This Row],[Contract No.]],Table3[#All],3,FALSE)="","No","Yes"),"")</f>
        <v>No</v>
      </c>
      <c r="F2041" s="107" t="str">
        <f>IFERROR(VLOOKUP(Table25[[#This Row],[Contract No.]],Table3[#All],3,FALSE),"")</f>
        <v/>
      </c>
      <c r="G2041" s="107" t="str">
        <f>IFERROR(IF(Table25[[#This Row],[Cooperative Purchase
(Yes/No)]]="Yes","Yes",IF(VLOOKUP(Table25[[#This Row],[Contract No.]],Table3[#All],1,FALSE)=Table25[[#This Row],[Contract No.]],"Yes","No")),"No")</f>
        <v>Yes</v>
      </c>
      <c r="H2041" s="51">
        <f>IFERROR(VLOOKUP(Table25[[#This Row],[Contract No.]],Table3[#All],4,FALSE),"")</f>
        <v>42401</v>
      </c>
      <c r="I2041" s="28">
        <f>IFERROR(IF(AND(MONTH(Table25[[#This Row],[Contract Start Date]])&gt;6,MONTH(Table25[[#This Row],[Contract Start Date]])&lt;=12),YEAR(Table25[[#This Row],[Contract Start Date]])+1,YEAR(Table25[[#This Row],[Contract Start Date]])),"")</f>
        <v>2016</v>
      </c>
      <c r="J2041" s="108">
        <f>Table25[[#This Row],[FY Formula start]]</f>
        <v>2016</v>
      </c>
      <c r="K2041" s="59" t="str">
        <f>"FY"&amp;" "&amp;Table25[[#This Row],[Year Start]]</f>
        <v>FY 2016</v>
      </c>
      <c r="L2041" s="109">
        <f>IFERROR(VLOOKUP(Table25[[#This Row],[Contract No.]],Table3[#All],5,FALSE),"")</f>
        <v>72717</v>
      </c>
      <c r="M2041" s="110">
        <f>IFERROR(IF(Table25[[#This Row],[Contract End Date]]="99/99/9999","No End",IF(AND(MONTH(Table25[[#This Row],[Contract End Date]])&gt;6,MONTH(Table25[[#This Row],[Contract End Date]])&lt;=12),YEAR(Table25[[#This Row],[Contract End Date]])+1,YEAR(Table25[[#This Row],[Contract End Date]]))),"")</f>
        <v>2099</v>
      </c>
      <c r="N2041" s="111">
        <f>Table25[[#This Row],[FY Formula end]]</f>
        <v>2099</v>
      </c>
      <c r="O2041" s="112" t="str">
        <f>IF(Table25[[#This Row],[Year End]]="No End","No End","FY"&amp;" "&amp;Table25[[#This Row],[Year End]])</f>
        <v>FY 2099</v>
      </c>
      <c r="P2041" s="27"/>
      <c r="Q2041" s="104">
        <f>_xlfn.IFNA(IF($B2041="","",VLOOKUP($B2041,'SWC Towers'!$A:$Q,$Q$2,FALSE)),"")</f>
        <v>0.5</v>
      </c>
      <c r="R2041" s="106" t="str">
        <f>_xlfn.IFNA(IF($B2041="","",VLOOKUP($B2041,'SWC Towers'!$A:$Q,$R$2,FALSE)),"")</f>
        <v/>
      </c>
      <c r="S2041" s="106" t="str">
        <f>_xlfn.IFNA(IF($B2041="","",VLOOKUP($B2041,'SWC Towers'!$A:$Q,$S$2,FALSE)),"")</f>
        <v/>
      </c>
      <c r="T2041" s="106">
        <f>_xlfn.IFNA(IF($B2041="","",VLOOKUP($B2041,'SWC Towers'!$A:$Q,$T$2,FALSE)),"")</f>
        <v>0.5</v>
      </c>
      <c r="U2041" s="104" t="str">
        <f>_xlfn.IFNA(IF($B2041="","",VLOOKUP($B2041,'SWC Towers'!$A:$Q,$U$2,FALSE)),"")</f>
        <v/>
      </c>
      <c r="V2041" s="104" t="str">
        <f>_xlfn.IFNA(IF($B2041="","",VLOOKUP($B2041,'SWC Towers'!$A:$Q,$V$2,FALSE)),"")</f>
        <v/>
      </c>
      <c r="W2041" s="104" t="str">
        <f>_xlfn.IFNA(IF($B2041="","",VLOOKUP($B2041,'SWC Towers'!$A:$Q,$W$2,FALSE)),"")</f>
        <v/>
      </c>
      <c r="X2041" s="104" t="str">
        <f>_xlfn.IFNA(IF($B2041="","",VLOOKUP($B2041,'SWC Towers'!$A:$Q,$X$2,FALSE)),"")</f>
        <v/>
      </c>
      <c r="Y2041" s="104" t="str">
        <f>_xlfn.IFNA(IF($B2041="","",VLOOKUP($B2041,'SWC Towers'!$A:$Q,$Y$2,FALSE)),"")</f>
        <v/>
      </c>
      <c r="Z2041" s="104" t="str">
        <f>_xlfn.IFNA(IF($B2041="","",VLOOKUP($B2041,'SWC Towers'!$A:$Q,$Z$2,FALSE)),"")</f>
        <v/>
      </c>
      <c r="AA2041" s="104" t="str">
        <f>_xlfn.IFNA(IF($B2041="","",VLOOKUP($B2041,'SWC Towers'!$A:$Q,$AA$2,FALSE)),"")</f>
        <v/>
      </c>
      <c r="AB2041" s="106" t="str">
        <f>_xlfn.IFNA(IF($B2041="","",VLOOKUP($B2041,'SWC Towers'!$A:$Q,$AB$2,FALSE)),"")</f>
        <v/>
      </c>
      <c r="AC2041" s="20">
        <f>SUM(Table25[[#This Row],[IT Tower: Application]:[Other/Non-IT ]])</f>
        <v>1</v>
      </c>
      <c r="AD2041" s="67"/>
      <c r="AE2041" s="67"/>
      <c r="AF2041" s="67"/>
      <c r="AG2041" s="67"/>
      <c r="AH2041" s="67"/>
      <c r="AI2041" s="67"/>
      <c r="AJ2041" s="67"/>
      <c r="AK2041" s="67"/>
      <c r="AL2041" s="67"/>
      <c r="AM2041" s="67"/>
      <c r="AN2041" s="67"/>
      <c r="AO2041" s="67"/>
      <c r="AP2041" s="67"/>
      <c r="AQ2041" s="67"/>
      <c r="AR2041" s="67"/>
      <c r="AS2041" s="67"/>
      <c r="AT2041" s="67">
        <v>0</v>
      </c>
      <c r="AU2041" s="67">
        <v>397429</v>
      </c>
      <c r="AV2041" s="67">
        <v>35573</v>
      </c>
      <c r="AW2041" s="67"/>
      <c r="AX2041" s="67"/>
      <c r="AY2041" s="67"/>
      <c r="AZ2041" s="67"/>
      <c r="BA2041" s="67"/>
      <c r="BB2041" s="113"/>
      <c r="BC2041" s="113"/>
      <c r="BD2041" s="113"/>
      <c r="BE2041" s="113"/>
      <c r="BF2041" s="113"/>
      <c r="BG2041" s="113"/>
      <c r="BH2041" s="113"/>
      <c r="BI2041" s="113"/>
      <c r="BJ2041" s="113"/>
      <c r="BK2041" s="113"/>
      <c r="BL2041" s="113"/>
      <c r="BM2041" s="113"/>
      <c r="BN2041" s="113"/>
      <c r="BO2041" s="113"/>
      <c r="BP2041" s="113"/>
      <c r="BQ2041" s="113"/>
      <c r="BR2041" s="113"/>
      <c r="BS2041" s="113"/>
      <c r="BT2041" s="113"/>
      <c r="BU2041" s="113"/>
      <c r="BV2041" s="113"/>
      <c r="BW2041" s="113"/>
      <c r="BX2041" s="113"/>
      <c r="BY2041" s="113"/>
      <c r="BZ2041" s="113"/>
      <c r="CA2041" s="67"/>
      <c r="CB2041" s="113"/>
      <c r="CC2041" s="69">
        <f>SUM(Table25[[#This Row],[Contract Amount FY00]:[Contract Amount FY50]])</f>
        <v>433002</v>
      </c>
      <c r="CD2041" s="114"/>
    </row>
    <row r="2042" spans="1:82" x14ac:dyDescent="0.25">
      <c r="A2042" s="122" t="s">
        <v>2029</v>
      </c>
      <c r="B2042" s="122" t="s">
        <v>286</v>
      </c>
      <c r="C2042" s="122" t="s">
        <v>3239</v>
      </c>
      <c r="E2042" s="26" t="str">
        <f>IFERROR(IF(VLOOKUP(Table25[[#This Row],[Contract No.]],Table3[#All],3,FALSE)="","No","Yes"),"")</f>
        <v>No</v>
      </c>
      <c r="F2042" s="107" t="str">
        <f>IFERROR(VLOOKUP(Table25[[#This Row],[Contract No.]],Table3[#All],3,FALSE),"")</f>
        <v/>
      </c>
      <c r="G2042" s="107" t="str">
        <f>IFERROR(IF(Table25[[#This Row],[Cooperative Purchase
(Yes/No)]]="Yes","Yes",IF(VLOOKUP(Table25[[#This Row],[Contract No.]],Table3[#All],1,FALSE)=Table25[[#This Row],[Contract No.]],"Yes","No")),"No")</f>
        <v>Yes</v>
      </c>
      <c r="H2042" s="51">
        <f>IFERROR(VLOOKUP(Table25[[#This Row],[Contract No.]],Table3[#All],4,FALSE),"")</f>
        <v>42401</v>
      </c>
      <c r="I2042" s="28">
        <f>IFERROR(IF(AND(MONTH(Table25[[#This Row],[Contract Start Date]])&gt;6,MONTH(Table25[[#This Row],[Contract Start Date]])&lt;=12),YEAR(Table25[[#This Row],[Contract Start Date]])+1,YEAR(Table25[[#This Row],[Contract Start Date]])),"")</f>
        <v>2016</v>
      </c>
      <c r="J2042" s="108">
        <f>Table25[[#This Row],[FY Formula start]]</f>
        <v>2016</v>
      </c>
      <c r="K2042" s="59" t="str">
        <f>"FY"&amp;" "&amp;Table25[[#This Row],[Year Start]]</f>
        <v>FY 2016</v>
      </c>
      <c r="L2042" s="109">
        <f>IFERROR(VLOOKUP(Table25[[#This Row],[Contract No.]],Table3[#All],5,FALSE),"")</f>
        <v>72717</v>
      </c>
      <c r="M2042" s="110">
        <f>IFERROR(IF(Table25[[#This Row],[Contract End Date]]="99/99/9999","No End",IF(AND(MONTH(Table25[[#This Row],[Contract End Date]])&gt;6,MONTH(Table25[[#This Row],[Contract End Date]])&lt;=12),YEAR(Table25[[#This Row],[Contract End Date]])+1,YEAR(Table25[[#This Row],[Contract End Date]]))),"")</f>
        <v>2099</v>
      </c>
      <c r="N2042" s="111">
        <f>Table25[[#This Row],[FY Formula end]]</f>
        <v>2099</v>
      </c>
      <c r="O2042" s="112" t="str">
        <f>IF(Table25[[#This Row],[Year End]]="No End","No End","FY"&amp;" "&amp;Table25[[#This Row],[Year End]])</f>
        <v>FY 2099</v>
      </c>
      <c r="P2042" s="27"/>
      <c r="Q2042" s="104">
        <f>_xlfn.IFNA(IF($B2042="","",VLOOKUP($B2042,'SWC Towers'!$A:$Q,$Q$2,FALSE)),"")</f>
        <v>0.5</v>
      </c>
      <c r="R2042" s="106" t="str">
        <f>_xlfn.IFNA(IF($B2042="","",VLOOKUP($B2042,'SWC Towers'!$A:$Q,$R$2,FALSE)),"")</f>
        <v/>
      </c>
      <c r="S2042" s="106" t="str">
        <f>_xlfn.IFNA(IF($B2042="","",VLOOKUP($B2042,'SWC Towers'!$A:$Q,$S$2,FALSE)),"")</f>
        <v/>
      </c>
      <c r="T2042" s="106">
        <f>_xlfn.IFNA(IF($B2042="","",VLOOKUP($B2042,'SWC Towers'!$A:$Q,$T$2,FALSE)),"")</f>
        <v>0.5</v>
      </c>
      <c r="U2042" s="104" t="str">
        <f>_xlfn.IFNA(IF($B2042="","",VLOOKUP($B2042,'SWC Towers'!$A:$Q,$U$2,FALSE)),"")</f>
        <v/>
      </c>
      <c r="V2042" s="104" t="str">
        <f>_xlfn.IFNA(IF($B2042="","",VLOOKUP($B2042,'SWC Towers'!$A:$Q,$V$2,FALSE)),"")</f>
        <v/>
      </c>
      <c r="W2042" s="104" t="str">
        <f>_xlfn.IFNA(IF($B2042="","",VLOOKUP($B2042,'SWC Towers'!$A:$Q,$W$2,FALSE)),"")</f>
        <v/>
      </c>
      <c r="X2042" s="104" t="str">
        <f>_xlfn.IFNA(IF($B2042="","",VLOOKUP($B2042,'SWC Towers'!$A:$Q,$X$2,FALSE)),"")</f>
        <v/>
      </c>
      <c r="Y2042" s="104" t="str">
        <f>_xlfn.IFNA(IF($B2042="","",VLOOKUP($B2042,'SWC Towers'!$A:$Q,$Y$2,FALSE)),"")</f>
        <v/>
      </c>
      <c r="Z2042" s="104" t="str">
        <f>_xlfn.IFNA(IF($B2042="","",VLOOKUP($B2042,'SWC Towers'!$A:$Q,$Z$2,FALSE)),"")</f>
        <v/>
      </c>
      <c r="AA2042" s="104" t="str">
        <f>_xlfn.IFNA(IF($B2042="","",VLOOKUP($B2042,'SWC Towers'!$A:$Q,$AA$2,FALSE)),"")</f>
        <v/>
      </c>
      <c r="AB2042" s="106" t="str">
        <f>_xlfn.IFNA(IF($B2042="","",VLOOKUP($B2042,'SWC Towers'!$A:$Q,$AB$2,FALSE)),"")</f>
        <v/>
      </c>
      <c r="AC2042" s="20">
        <f>SUM(Table25[[#This Row],[IT Tower: Application]:[Other/Non-IT ]])</f>
        <v>1</v>
      </c>
      <c r="AD2042" s="67"/>
      <c r="AE2042" s="67"/>
      <c r="AF2042" s="67"/>
      <c r="AG2042" s="67"/>
      <c r="AH2042" s="67"/>
      <c r="AI2042" s="67"/>
      <c r="AJ2042" s="67"/>
      <c r="AK2042" s="67"/>
      <c r="AL2042" s="67"/>
      <c r="AM2042" s="67"/>
      <c r="AN2042" s="67"/>
      <c r="AO2042" s="67"/>
      <c r="AP2042" s="67"/>
      <c r="AQ2042" s="67"/>
      <c r="AR2042" s="67"/>
      <c r="AS2042" s="67"/>
      <c r="AT2042" s="67">
        <v>0</v>
      </c>
      <c r="AU2042" s="67">
        <v>507005</v>
      </c>
      <c r="AV2042" s="67">
        <v>509860</v>
      </c>
      <c r="AW2042" s="67">
        <v>639355</v>
      </c>
      <c r="AX2042" s="67">
        <v>853050</v>
      </c>
      <c r="AY2042" s="67">
        <v>1257961</v>
      </c>
      <c r="AZ2042" s="67">
        <v>1806576</v>
      </c>
      <c r="BA2042" s="67">
        <v>1328572</v>
      </c>
      <c r="BB2042" s="113">
        <v>1239618</v>
      </c>
      <c r="BC2042" s="113">
        <v>886532</v>
      </c>
      <c r="BD2042" s="113"/>
      <c r="BE2042" s="113"/>
      <c r="BF2042" s="113"/>
      <c r="BG2042" s="113"/>
      <c r="BH2042" s="113"/>
      <c r="BI2042" s="113"/>
      <c r="BJ2042" s="113"/>
      <c r="BK2042" s="113"/>
      <c r="BL2042" s="113"/>
      <c r="BM2042" s="113"/>
      <c r="BN2042" s="113"/>
      <c r="BO2042" s="113"/>
      <c r="BP2042" s="113"/>
      <c r="BQ2042" s="113"/>
      <c r="BR2042" s="113"/>
      <c r="BS2042" s="113"/>
      <c r="BT2042" s="113"/>
      <c r="BU2042" s="113"/>
      <c r="BV2042" s="113"/>
      <c r="BW2042" s="113"/>
      <c r="BX2042" s="113"/>
      <c r="BY2042" s="113"/>
      <c r="BZ2042" s="113"/>
      <c r="CA2042" s="67"/>
      <c r="CB2042" s="113"/>
      <c r="CC2042" s="69">
        <f>SUM(Table25[[#This Row],[Contract Amount FY00]:[Contract Amount FY50]])</f>
        <v>9028529</v>
      </c>
      <c r="CD2042" s="114"/>
    </row>
    <row r="2043" spans="1:82" x14ac:dyDescent="0.25">
      <c r="A2043" s="122" t="s">
        <v>2029</v>
      </c>
      <c r="B2043" s="122" t="s">
        <v>286</v>
      </c>
      <c r="C2043" s="122" t="s">
        <v>3223</v>
      </c>
      <c r="E2043" s="26" t="str">
        <f>IFERROR(IF(VLOOKUP(Table25[[#This Row],[Contract No.]],Table3[#All],3,FALSE)="","No","Yes"),"")</f>
        <v>No</v>
      </c>
      <c r="F2043" s="107" t="str">
        <f>IFERROR(VLOOKUP(Table25[[#This Row],[Contract No.]],Table3[#All],3,FALSE),"")</f>
        <v/>
      </c>
      <c r="G2043" s="107" t="str">
        <f>IFERROR(IF(Table25[[#This Row],[Cooperative Purchase
(Yes/No)]]="Yes","Yes",IF(VLOOKUP(Table25[[#This Row],[Contract No.]],Table3[#All],1,FALSE)=Table25[[#This Row],[Contract No.]],"Yes","No")),"No")</f>
        <v>Yes</v>
      </c>
      <c r="H2043" s="51">
        <f>IFERROR(VLOOKUP(Table25[[#This Row],[Contract No.]],Table3[#All],4,FALSE),"")</f>
        <v>42401</v>
      </c>
      <c r="I2043" s="28">
        <f>IFERROR(IF(AND(MONTH(Table25[[#This Row],[Contract Start Date]])&gt;6,MONTH(Table25[[#This Row],[Contract Start Date]])&lt;=12),YEAR(Table25[[#This Row],[Contract Start Date]])+1,YEAR(Table25[[#This Row],[Contract Start Date]])),"")</f>
        <v>2016</v>
      </c>
      <c r="J2043" s="108">
        <f>Table25[[#This Row],[FY Formula start]]</f>
        <v>2016</v>
      </c>
      <c r="K2043" s="59" t="str">
        <f>"FY"&amp;" "&amp;Table25[[#This Row],[Year Start]]</f>
        <v>FY 2016</v>
      </c>
      <c r="L2043" s="109">
        <f>IFERROR(VLOOKUP(Table25[[#This Row],[Contract No.]],Table3[#All],5,FALSE),"")</f>
        <v>72717</v>
      </c>
      <c r="M2043" s="110">
        <f>IFERROR(IF(Table25[[#This Row],[Contract End Date]]="99/99/9999","No End",IF(AND(MONTH(Table25[[#This Row],[Contract End Date]])&gt;6,MONTH(Table25[[#This Row],[Contract End Date]])&lt;=12),YEAR(Table25[[#This Row],[Contract End Date]])+1,YEAR(Table25[[#This Row],[Contract End Date]]))),"")</f>
        <v>2099</v>
      </c>
      <c r="N2043" s="111">
        <f>Table25[[#This Row],[FY Formula end]]</f>
        <v>2099</v>
      </c>
      <c r="O2043" s="112" t="str">
        <f>IF(Table25[[#This Row],[Year End]]="No End","No End","FY"&amp;" "&amp;Table25[[#This Row],[Year End]])</f>
        <v>FY 2099</v>
      </c>
      <c r="P2043" s="27"/>
      <c r="Q2043" s="104">
        <f>_xlfn.IFNA(IF($B2043="","",VLOOKUP($B2043,'SWC Towers'!$A:$Q,$Q$2,FALSE)),"")</f>
        <v>0.5</v>
      </c>
      <c r="R2043" s="106" t="str">
        <f>_xlfn.IFNA(IF($B2043="","",VLOOKUP($B2043,'SWC Towers'!$A:$Q,$R$2,FALSE)),"")</f>
        <v/>
      </c>
      <c r="S2043" s="106" t="str">
        <f>_xlfn.IFNA(IF($B2043="","",VLOOKUP($B2043,'SWC Towers'!$A:$Q,$S$2,FALSE)),"")</f>
        <v/>
      </c>
      <c r="T2043" s="106">
        <f>_xlfn.IFNA(IF($B2043="","",VLOOKUP($B2043,'SWC Towers'!$A:$Q,$T$2,FALSE)),"")</f>
        <v>0.5</v>
      </c>
      <c r="U2043" s="104" t="str">
        <f>_xlfn.IFNA(IF($B2043="","",VLOOKUP($B2043,'SWC Towers'!$A:$Q,$U$2,FALSE)),"")</f>
        <v/>
      </c>
      <c r="V2043" s="104" t="str">
        <f>_xlfn.IFNA(IF($B2043="","",VLOOKUP($B2043,'SWC Towers'!$A:$Q,$V$2,FALSE)),"")</f>
        <v/>
      </c>
      <c r="W2043" s="104" t="str">
        <f>_xlfn.IFNA(IF($B2043="","",VLOOKUP($B2043,'SWC Towers'!$A:$Q,$W$2,FALSE)),"")</f>
        <v/>
      </c>
      <c r="X2043" s="104" t="str">
        <f>_xlfn.IFNA(IF($B2043="","",VLOOKUP($B2043,'SWC Towers'!$A:$Q,$X$2,FALSE)),"")</f>
        <v/>
      </c>
      <c r="Y2043" s="104" t="str">
        <f>_xlfn.IFNA(IF($B2043="","",VLOOKUP($B2043,'SWC Towers'!$A:$Q,$Y$2,FALSE)),"")</f>
        <v/>
      </c>
      <c r="Z2043" s="104" t="str">
        <f>_xlfn.IFNA(IF($B2043="","",VLOOKUP($B2043,'SWC Towers'!$A:$Q,$Z$2,FALSE)),"")</f>
        <v/>
      </c>
      <c r="AA2043" s="104" t="str">
        <f>_xlfn.IFNA(IF($B2043="","",VLOOKUP($B2043,'SWC Towers'!$A:$Q,$AA$2,FALSE)),"")</f>
        <v/>
      </c>
      <c r="AB2043" s="106" t="str">
        <f>_xlfn.IFNA(IF($B2043="","",VLOOKUP($B2043,'SWC Towers'!$A:$Q,$AB$2,FALSE)),"")</f>
        <v/>
      </c>
      <c r="AC2043" s="20">
        <f>SUM(Table25[[#This Row],[IT Tower: Application]:[Other/Non-IT ]])</f>
        <v>1</v>
      </c>
      <c r="AD2043" s="67"/>
      <c r="AE2043" s="67"/>
      <c r="AF2043" s="67"/>
      <c r="AG2043" s="67"/>
      <c r="AH2043" s="67"/>
      <c r="AI2043" s="67"/>
      <c r="AJ2043" s="67"/>
      <c r="AK2043" s="67"/>
      <c r="AL2043" s="67"/>
      <c r="AM2043" s="67"/>
      <c r="AN2043" s="67"/>
      <c r="AO2043" s="67"/>
      <c r="AP2043" s="67"/>
      <c r="AQ2043" s="67"/>
      <c r="AR2043" s="67"/>
      <c r="AS2043" s="67"/>
      <c r="AT2043" s="67"/>
      <c r="AU2043" s="67">
        <v>0</v>
      </c>
      <c r="AV2043" s="67">
        <v>85724</v>
      </c>
      <c r="AW2043" s="67">
        <v>112752</v>
      </c>
      <c r="AX2043" s="67">
        <v>115440</v>
      </c>
      <c r="AY2043" s="67">
        <v>60720</v>
      </c>
      <c r="AZ2043" s="67"/>
      <c r="BA2043" s="67"/>
      <c r="BB2043" s="113"/>
      <c r="BC2043" s="113"/>
      <c r="BD2043" s="113"/>
      <c r="BE2043" s="113"/>
      <c r="BF2043" s="113"/>
      <c r="BG2043" s="113"/>
      <c r="BH2043" s="113"/>
      <c r="BI2043" s="113"/>
      <c r="BJ2043" s="113"/>
      <c r="BK2043" s="113"/>
      <c r="BL2043" s="113"/>
      <c r="BM2043" s="113"/>
      <c r="BN2043" s="113"/>
      <c r="BO2043" s="113"/>
      <c r="BP2043" s="113"/>
      <c r="BQ2043" s="113"/>
      <c r="BR2043" s="113"/>
      <c r="BS2043" s="113"/>
      <c r="BT2043" s="113"/>
      <c r="BU2043" s="113"/>
      <c r="BV2043" s="113"/>
      <c r="BW2043" s="113"/>
      <c r="BX2043" s="113"/>
      <c r="BY2043" s="113"/>
      <c r="BZ2043" s="113"/>
      <c r="CA2043" s="67"/>
      <c r="CB2043" s="113"/>
      <c r="CC2043" s="69">
        <f>SUM(Table25[[#This Row],[Contract Amount FY00]:[Contract Amount FY50]])</f>
        <v>374636</v>
      </c>
      <c r="CD2043" s="114"/>
    </row>
    <row r="2044" spans="1:82" x14ac:dyDescent="0.25">
      <c r="A2044" s="122" t="s">
        <v>2029</v>
      </c>
      <c r="B2044" s="122" t="s">
        <v>286</v>
      </c>
      <c r="C2044" s="122" t="s">
        <v>3169</v>
      </c>
      <c r="E2044" s="26" t="str">
        <f>IFERROR(IF(VLOOKUP(Table25[[#This Row],[Contract No.]],Table3[#All],3,FALSE)="","No","Yes"),"")</f>
        <v>No</v>
      </c>
      <c r="F2044" s="107" t="str">
        <f>IFERROR(VLOOKUP(Table25[[#This Row],[Contract No.]],Table3[#All],3,FALSE),"")</f>
        <v/>
      </c>
      <c r="G2044" s="107" t="str">
        <f>IFERROR(IF(Table25[[#This Row],[Cooperative Purchase
(Yes/No)]]="Yes","Yes",IF(VLOOKUP(Table25[[#This Row],[Contract No.]],Table3[#All],1,FALSE)=Table25[[#This Row],[Contract No.]],"Yes","No")),"No")</f>
        <v>Yes</v>
      </c>
      <c r="H2044" s="51">
        <f>IFERROR(VLOOKUP(Table25[[#This Row],[Contract No.]],Table3[#All],4,FALSE),"")</f>
        <v>42401</v>
      </c>
      <c r="I2044" s="28">
        <f>IFERROR(IF(AND(MONTH(Table25[[#This Row],[Contract Start Date]])&gt;6,MONTH(Table25[[#This Row],[Contract Start Date]])&lt;=12),YEAR(Table25[[#This Row],[Contract Start Date]])+1,YEAR(Table25[[#This Row],[Contract Start Date]])),"")</f>
        <v>2016</v>
      </c>
      <c r="J2044" s="108">
        <f>Table25[[#This Row],[FY Formula start]]</f>
        <v>2016</v>
      </c>
      <c r="K2044" s="59" t="str">
        <f>"FY"&amp;" "&amp;Table25[[#This Row],[Year Start]]</f>
        <v>FY 2016</v>
      </c>
      <c r="L2044" s="109">
        <f>IFERROR(VLOOKUP(Table25[[#This Row],[Contract No.]],Table3[#All],5,FALSE),"")</f>
        <v>72717</v>
      </c>
      <c r="M2044" s="110">
        <f>IFERROR(IF(Table25[[#This Row],[Contract End Date]]="99/99/9999","No End",IF(AND(MONTH(Table25[[#This Row],[Contract End Date]])&gt;6,MONTH(Table25[[#This Row],[Contract End Date]])&lt;=12),YEAR(Table25[[#This Row],[Contract End Date]])+1,YEAR(Table25[[#This Row],[Contract End Date]]))),"")</f>
        <v>2099</v>
      </c>
      <c r="N2044" s="111">
        <f>Table25[[#This Row],[FY Formula end]]</f>
        <v>2099</v>
      </c>
      <c r="O2044" s="112" t="str">
        <f>IF(Table25[[#This Row],[Year End]]="No End","No End","FY"&amp;" "&amp;Table25[[#This Row],[Year End]])</f>
        <v>FY 2099</v>
      </c>
      <c r="P2044" s="27"/>
      <c r="Q2044" s="104">
        <f>_xlfn.IFNA(IF($B2044="","",VLOOKUP($B2044,'SWC Towers'!$A:$Q,$Q$2,FALSE)),"")</f>
        <v>0.5</v>
      </c>
      <c r="R2044" s="106" t="str">
        <f>_xlfn.IFNA(IF($B2044="","",VLOOKUP($B2044,'SWC Towers'!$A:$Q,$R$2,FALSE)),"")</f>
        <v/>
      </c>
      <c r="S2044" s="106" t="str">
        <f>_xlfn.IFNA(IF($B2044="","",VLOOKUP($B2044,'SWC Towers'!$A:$Q,$S$2,FALSE)),"")</f>
        <v/>
      </c>
      <c r="T2044" s="106">
        <f>_xlfn.IFNA(IF($B2044="","",VLOOKUP($B2044,'SWC Towers'!$A:$Q,$T$2,FALSE)),"")</f>
        <v>0.5</v>
      </c>
      <c r="U2044" s="104" t="str">
        <f>_xlfn.IFNA(IF($B2044="","",VLOOKUP($B2044,'SWC Towers'!$A:$Q,$U$2,FALSE)),"")</f>
        <v/>
      </c>
      <c r="V2044" s="104" t="str">
        <f>_xlfn.IFNA(IF($B2044="","",VLOOKUP($B2044,'SWC Towers'!$A:$Q,$V$2,FALSE)),"")</f>
        <v/>
      </c>
      <c r="W2044" s="104" t="str">
        <f>_xlfn.IFNA(IF($B2044="","",VLOOKUP($B2044,'SWC Towers'!$A:$Q,$W$2,FALSE)),"")</f>
        <v/>
      </c>
      <c r="X2044" s="104" t="str">
        <f>_xlfn.IFNA(IF($B2044="","",VLOOKUP($B2044,'SWC Towers'!$A:$Q,$X$2,FALSE)),"")</f>
        <v/>
      </c>
      <c r="Y2044" s="104" t="str">
        <f>_xlfn.IFNA(IF($B2044="","",VLOOKUP($B2044,'SWC Towers'!$A:$Q,$Y$2,FALSE)),"")</f>
        <v/>
      </c>
      <c r="Z2044" s="104" t="str">
        <f>_xlfn.IFNA(IF($B2044="","",VLOOKUP($B2044,'SWC Towers'!$A:$Q,$Z$2,FALSE)),"")</f>
        <v/>
      </c>
      <c r="AA2044" s="104" t="str">
        <f>_xlfn.IFNA(IF($B2044="","",VLOOKUP($B2044,'SWC Towers'!$A:$Q,$AA$2,FALSE)),"")</f>
        <v/>
      </c>
      <c r="AB2044" s="106" t="str">
        <f>_xlfn.IFNA(IF($B2044="","",VLOOKUP($B2044,'SWC Towers'!$A:$Q,$AB$2,FALSE)),"")</f>
        <v/>
      </c>
      <c r="AC2044" s="20">
        <f>SUM(Table25[[#This Row],[IT Tower: Application]:[Other/Non-IT ]])</f>
        <v>1</v>
      </c>
      <c r="AD2044" s="67"/>
      <c r="AE2044" s="67"/>
      <c r="AF2044" s="67"/>
      <c r="AG2044" s="67"/>
      <c r="AH2044" s="67"/>
      <c r="AI2044" s="67"/>
      <c r="AJ2044" s="67"/>
      <c r="AK2044" s="67"/>
      <c r="AL2044" s="67"/>
      <c r="AM2044" s="67"/>
      <c r="AN2044" s="67"/>
      <c r="AO2044" s="67"/>
      <c r="AP2044" s="67"/>
      <c r="AQ2044" s="67"/>
      <c r="AR2044" s="67"/>
      <c r="AS2044" s="67"/>
      <c r="AT2044" s="67"/>
      <c r="AU2044" s="67"/>
      <c r="AV2044" s="67"/>
      <c r="AW2044" s="67"/>
      <c r="AX2044" s="67"/>
      <c r="AY2044" s="67"/>
      <c r="AZ2044" s="67"/>
      <c r="BA2044" s="67"/>
      <c r="BB2044" s="113">
        <v>94400</v>
      </c>
      <c r="BC2044" s="113">
        <v>200000</v>
      </c>
      <c r="BD2044" s="113"/>
      <c r="BE2044" s="113"/>
      <c r="BF2044" s="113"/>
      <c r="BG2044" s="113"/>
      <c r="BH2044" s="113"/>
      <c r="BI2044" s="113"/>
      <c r="BJ2044" s="113"/>
      <c r="BK2044" s="113"/>
      <c r="BL2044" s="113"/>
      <c r="BM2044" s="113"/>
      <c r="BN2044" s="113"/>
      <c r="BO2044" s="113"/>
      <c r="BP2044" s="113"/>
      <c r="BQ2044" s="113"/>
      <c r="BR2044" s="113"/>
      <c r="BS2044" s="113"/>
      <c r="BT2044" s="113"/>
      <c r="BU2044" s="113"/>
      <c r="BV2044" s="113"/>
      <c r="BW2044" s="113"/>
      <c r="BX2044" s="113"/>
      <c r="BY2044" s="113"/>
      <c r="BZ2044" s="113"/>
      <c r="CA2044" s="67"/>
      <c r="CB2044" s="113"/>
      <c r="CC2044" s="69">
        <f>SUM(Table25[[#This Row],[Contract Amount FY00]:[Contract Amount FY50]])</f>
        <v>294400</v>
      </c>
      <c r="CD2044" s="114"/>
    </row>
    <row r="2045" spans="1:82" x14ac:dyDescent="0.25">
      <c r="A2045" s="122" t="s">
        <v>2029</v>
      </c>
      <c r="B2045" s="122" t="s">
        <v>286</v>
      </c>
      <c r="C2045" s="122" t="s">
        <v>1796</v>
      </c>
      <c r="E2045" s="26" t="str">
        <f>IFERROR(IF(VLOOKUP(Table25[[#This Row],[Contract No.]],Table3[#All],3,FALSE)="","No","Yes"),"")</f>
        <v>No</v>
      </c>
      <c r="F2045" s="107" t="str">
        <f>IFERROR(VLOOKUP(Table25[[#This Row],[Contract No.]],Table3[#All],3,FALSE),"")</f>
        <v/>
      </c>
      <c r="G2045" s="107" t="str">
        <f>IFERROR(IF(Table25[[#This Row],[Cooperative Purchase
(Yes/No)]]="Yes","Yes",IF(VLOOKUP(Table25[[#This Row],[Contract No.]],Table3[#All],1,FALSE)=Table25[[#This Row],[Contract No.]],"Yes","No")),"No")</f>
        <v>Yes</v>
      </c>
      <c r="H2045" s="51">
        <f>IFERROR(VLOOKUP(Table25[[#This Row],[Contract No.]],Table3[#All],4,FALSE),"")</f>
        <v>42401</v>
      </c>
      <c r="I2045" s="28">
        <f>IFERROR(IF(AND(MONTH(Table25[[#This Row],[Contract Start Date]])&gt;6,MONTH(Table25[[#This Row],[Contract Start Date]])&lt;=12),YEAR(Table25[[#This Row],[Contract Start Date]])+1,YEAR(Table25[[#This Row],[Contract Start Date]])),"")</f>
        <v>2016</v>
      </c>
      <c r="J2045" s="108">
        <f>Table25[[#This Row],[FY Formula start]]</f>
        <v>2016</v>
      </c>
      <c r="K2045" s="59" t="str">
        <f>"FY"&amp;" "&amp;Table25[[#This Row],[Year Start]]</f>
        <v>FY 2016</v>
      </c>
      <c r="L2045" s="109">
        <f>IFERROR(VLOOKUP(Table25[[#This Row],[Contract No.]],Table3[#All],5,FALSE),"")</f>
        <v>72717</v>
      </c>
      <c r="M2045" s="110">
        <f>IFERROR(IF(Table25[[#This Row],[Contract End Date]]="99/99/9999","No End",IF(AND(MONTH(Table25[[#This Row],[Contract End Date]])&gt;6,MONTH(Table25[[#This Row],[Contract End Date]])&lt;=12),YEAR(Table25[[#This Row],[Contract End Date]])+1,YEAR(Table25[[#This Row],[Contract End Date]]))),"")</f>
        <v>2099</v>
      </c>
      <c r="N2045" s="111">
        <f>Table25[[#This Row],[FY Formula end]]</f>
        <v>2099</v>
      </c>
      <c r="O2045" s="112" t="str">
        <f>IF(Table25[[#This Row],[Year End]]="No End","No End","FY"&amp;" "&amp;Table25[[#This Row],[Year End]])</f>
        <v>FY 2099</v>
      </c>
      <c r="P2045" s="27"/>
      <c r="Q2045" s="104">
        <f>_xlfn.IFNA(IF($B2045="","",VLOOKUP($B2045,'SWC Towers'!$A:$Q,$Q$2,FALSE)),"")</f>
        <v>0.5</v>
      </c>
      <c r="R2045" s="106" t="str">
        <f>_xlfn.IFNA(IF($B2045="","",VLOOKUP($B2045,'SWC Towers'!$A:$Q,$R$2,FALSE)),"")</f>
        <v/>
      </c>
      <c r="S2045" s="106" t="str">
        <f>_xlfn.IFNA(IF($B2045="","",VLOOKUP($B2045,'SWC Towers'!$A:$Q,$S$2,FALSE)),"")</f>
        <v/>
      </c>
      <c r="T2045" s="106">
        <f>_xlfn.IFNA(IF($B2045="","",VLOOKUP($B2045,'SWC Towers'!$A:$Q,$T$2,FALSE)),"")</f>
        <v>0.5</v>
      </c>
      <c r="U2045" s="104" t="str">
        <f>_xlfn.IFNA(IF($B2045="","",VLOOKUP($B2045,'SWC Towers'!$A:$Q,$U$2,FALSE)),"")</f>
        <v/>
      </c>
      <c r="V2045" s="104" t="str">
        <f>_xlfn.IFNA(IF($B2045="","",VLOOKUP($B2045,'SWC Towers'!$A:$Q,$V$2,FALSE)),"")</f>
        <v/>
      </c>
      <c r="W2045" s="104" t="str">
        <f>_xlfn.IFNA(IF($B2045="","",VLOOKUP($B2045,'SWC Towers'!$A:$Q,$W$2,FALSE)),"")</f>
        <v/>
      </c>
      <c r="X2045" s="104" t="str">
        <f>_xlfn.IFNA(IF($B2045="","",VLOOKUP($B2045,'SWC Towers'!$A:$Q,$X$2,FALSE)),"")</f>
        <v/>
      </c>
      <c r="Y2045" s="104" t="str">
        <f>_xlfn.IFNA(IF($B2045="","",VLOOKUP($B2045,'SWC Towers'!$A:$Q,$Y$2,FALSE)),"")</f>
        <v/>
      </c>
      <c r="Z2045" s="104" t="str">
        <f>_xlfn.IFNA(IF($B2045="","",VLOOKUP($B2045,'SWC Towers'!$A:$Q,$Z$2,FALSE)),"")</f>
        <v/>
      </c>
      <c r="AA2045" s="104" t="str">
        <f>_xlfn.IFNA(IF($B2045="","",VLOOKUP($B2045,'SWC Towers'!$A:$Q,$AA$2,FALSE)),"")</f>
        <v/>
      </c>
      <c r="AB2045" s="106" t="str">
        <f>_xlfn.IFNA(IF($B2045="","",VLOOKUP($B2045,'SWC Towers'!$A:$Q,$AB$2,FALSE)),"")</f>
        <v/>
      </c>
      <c r="AC2045" s="20">
        <f>SUM(Table25[[#This Row],[IT Tower: Application]:[Other/Non-IT ]])</f>
        <v>1</v>
      </c>
      <c r="AD2045" s="67"/>
      <c r="AE2045" s="67"/>
      <c r="AF2045" s="67"/>
      <c r="AG2045" s="67"/>
      <c r="AH2045" s="67"/>
      <c r="AI2045" s="67"/>
      <c r="AJ2045" s="67"/>
      <c r="AK2045" s="67"/>
      <c r="AL2045" s="67"/>
      <c r="AM2045" s="67"/>
      <c r="AN2045" s="67"/>
      <c r="AO2045" s="67"/>
      <c r="AP2045" s="67"/>
      <c r="AQ2045" s="67"/>
      <c r="AR2045" s="67"/>
      <c r="AS2045" s="67"/>
      <c r="AT2045" s="67"/>
      <c r="AU2045" s="67"/>
      <c r="AV2045" s="67"/>
      <c r="AW2045" s="67"/>
      <c r="AX2045" s="67"/>
      <c r="AY2045" s="67"/>
      <c r="AZ2045" s="67">
        <v>33660</v>
      </c>
      <c r="BA2045" s="67">
        <v>166320</v>
      </c>
      <c r="BB2045" s="113">
        <v>30360</v>
      </c>
      <c r="BC2045" s="113"/>
      <c r="BD2045" s="113"/>
      <c r="BE2045" s="113"/>
      <c r="BF2045" s="113"/>
      <c r="BG2045" s="113"/>
      <c r="BH2045" s="113"/>
      <c r="BI2045" s="113"/>
      <c r="BJ2045" s="113"/>
      <c r="BK2045" s="113"/>
      <c r="BL2045" s="113"/>
      <c r="BM2045" s="113"/>
      <c r="BN2045" s="113"/>
      <c r="BO2045" s="113"/>
      <c r="BP2045" s="113"/>
      <c r="BQ2045" s="113"/>
      <c r="BR2045" s="113"/>
      <c r="BS2045" s="113"/>
      <c r="BT2045" s="113"/>
      <c r="BU2045" s="113"/>
      <c r="BV2045" s="113"/>
      <c r="BW2045" s="113"/>
      <c r="BX2045" s="113"/>
      <c r="BY2045" s="113"/>
      <c r="BZ2045" s="113"/>
      <c r="CA2045" s="67"/>
      <c r="CB2045" s="113"/>
      <c r="CC2045" s="69">
        <f>SUM(Table25[[#This Row],[Contract Amount FY00]:[Contract Amount FY50]])</f>
        <v>230340</v>
      </c>
      <c r="CD2045" s="114"/>
    </row>
    <row r="2046" spans="1:82" x14ac:dyDescent="0.25">
      <c r="A2046" s="122" t="s">
        <v>2029</v>
      </c>
      <c r="B2046" s="122" t="s">
        <v>286</v>
      </c>
      <c r="C2046" s="122" t="s">
        <v>3246</v>
      </c>
      <c r="E2046" s="26" t="str">
        <f>IFERROR(IF(VLOOKUP(Table25[[#This Row],[Contract No.]],Table3[#All],3,FALSE)="","No","Yes"),"")</f>
        <v>No</v>
      </c>
      <c r="F2046" s="107" t="str">
        <f>IFERROR(VLOOKUP(Table25[[#This Row],[Contract No.]],Table3[#All],3,FALSE),"")</f>
        <v/>
      </c>
      <c r="G2046" s="107" t="str">
        <f>IFERROR(IF(Table25[[#This Row],[Cooperative Purchase
(Yes/No)]]="Yes","Yes",IF(VLOOKUP(Table25[[#This Row],[Contract No.]],Table3[#All],1,FALSE)=Table25[[#This Row],[Contract No.]],"Yes","No")),"No")</f>
        <v>Yes</v>
      </c>
      <c r="H2046" s="51">
        <f>IFERROR(VLOOKUP(Table25[[#This Row],[Contract No.]],Table3[#All],4,FALSE),"")</f>
        <v>42401</v>
      </c>
      <c r="I2046" s="28">
        <f>IFERROR(IF(AND(MONTH(Table25[[#This Row],[Contract Start Date]])&gt;6,MONTH(Table25[[#This Row],[Contract Start Date]])&lt;=12),YEAR(Table25[[#This Row],[Contract Start Date]])+1,YEAR(Table25[[#This Row],[Contract Start Date]])),"")</f>
        <v>2016</v>
      </c>
      <c r="J2046" s="108">
        <f>Table25[[#This Row],[FY Formula start]]</f>
        <v>2016</v>
      </c>
      <c r="K2046" s="59" t="str">
        <f>"FY"&amp;" "&amp;Table25[[#This Row],[Year Start]]</f>
        <v>FY 2016</v>
      </c>
      <c r="L2046" s="109">
        <f>IFERROR(VLOOKUP(Table25[[#This Row],[Contract No.]],Table3[#All],5,FALSE),"")</f>
        <v>72717</v>
      </c>
      <c r="M2046" s="110">
        <f>IFERROR(IF(Table25[[#This Row],[Contract End Date]]="99/99/9999","No End",IF(AND(MONTH(Table25[[#This Row],[Contract End Date]])&gt;6,MONTH(Table25[[#This Row],[Contract End Date]])&lt;=12),YEAR(Table25[[#This Row],[Contract End Date]])+1,YEAR(Table25[[#This Row],[Contract End Date]]))),"")</f>
        <v>2099</v>
      </c>
      <c r="N2046" s="111">
        <f>Table25[[#This Row],[FY Formula end]]</f>
        <v>2099</v>
      </c>
      <c r="O2046" s="112" t="str">
        <f>IF(Table25[[#This Row],[Year End]]="No End","No End","FY"&amp;" "&amp;Table25[[#This Row],[Year End]])</f>
        <v>FY 2099</v>
      </c>
      <c r="P2046" s="27"/>
      <c r="Q2046" s="104">
        <f>_xlfn.IFNA(IF($B2046="","",VLOOKUP($B2046,'SWC Towers'!$A:$Q,$Q$2,FALSE)),"")</f>
        <v>0.5</v>
      </c>
      <c r="R2046" s="106" t="str">
        <f>_xlfn.IFNA(IF($B2046="","",VLOOKUP($B2046,'SWC Towers'!$A:$Q,$R$2,FALSE)),"")</f>
        <v/>
      </c>
      <c r="S2046" s="106" t="str">
        <f>_xlfn.IFNA(IF($B2046="","",VLOOKUP($B2046,'SWC Towers'!$A:$Q,$S$2,FALSE)),"")</f>
        <v/>
      </c>
      <c r="T2046" s="106">
        <f>_xlfn.IFNA(IF($B2046="","",VLOOKUP($B2046,'SWC Towers'!$A:$Q,$T$2,FALSE)),"")</f>
        <v>0.5</v>
      </c>
      <c r="U2046" s="104" t="str">
        <f>_xlfn.IFNA(IF($B2046="","",VLOOKUP($B2046,'SWC Towers'!$A:$Q,$U$2,FALSE)),"")</f>
        <v/>
      </c>
      <c r="V2046" s="104" t="str">
        <f>_xlfn.IFNA(IF($B2046="","",VLOOKUP($B2046,'SWC Towers'!$A:$Q,$V$2,FALSE)),"")</f>
        <v/>
      </c>
      <c r="W2046" s="104" t="str">
        <f>_xlfn.IFNA(IF($B2046="","",VLOOKUP($B2046,'SWC Towers'!$A:$Q,$W$2,FALSE)),"")</f>
        <v/>
      </c>
      <c r="X2046" s="104" t="str">
        <f>_xlfn.IFNA(IF($B2046="","",VLOOKUP($B2046,'SWC Towers'!$A:$Q,$X$2,FALSE)),"")</f>
        <v/>
      </c>
      <c r="Y2046" s="104" t="str">
        <f>_xlfn.IFNA(IF($B2046="","",VLOOKUP($B2046,'SWC Towers'!$A:$Q,$Y$2,FALSE)),"")</f>
        <v/>
      </c>
      <c r="Z2046" s="104" t="str">
        <f>_xlfn.IFNA(IF($B2046="","",VLOOKUP($B2046,'SWC Towers'!$A:$Q,$Z$2,FALSE)),"")</f>
        <v/>
      </c>
      <c r="AA2046" s="104" t="str">
        <f>_xlfn.IFNA(IF($B2046="","",VLOOKUP($B2046,'SWC Towers'!$A:$Q,$AA$2,FALSE)),"")</f>
        <v/>
      </c>
      <c r="AB2046" s="106" t="str">
        <f>_xlfn.IFNA(IF($B2046="","",VLOOKUP($B2046,'SWC Towers'!$A:$Q,$AB$2,FALSE)),"")</f>
        <v/>
      </c>
      <c r="AC2046" s="20">
        <f>SUM(Table25[[#This Row],[IT Tower: Application]:[Other/Non-IT ]])</f>
        <v>1</v>
      </c>
      <c r="AD2046" s="67"/>
      <c r="AE2046" s="67"/>
      <c r="AF2046" s="67"/>
      <c r="AG2046" s="67"/>
      <c r="AH2046" s="67"/>
      <c r="AI2046" s="67"/>
      <c r="AJ2046" s="67"/>
      <c r="AK2046" s="67"/>
      <c r="AL2046" s="67"/>
      <c r="AM2046" s="67"/>
      <c r="AN2046" s="67"/>
      <c r="AO2046" s="67"/>
      <c r="AP2046" s="67"/>
      <c r="AQ2046" s="67"/>
      <c r="AR2046" s="67"/>
      <c r="AS2046" s="67"/>
      <c r="AT2046" s="67"/>
      <c r="AU2046" s="67">
        <v>55680</v>
      </c>
      <c r="AV2046" s="67">
        <v>118720</v>
      </c>
      <c r="AW2046" s="67">
        <v>147280</v>
      </c>
      <c r="AX2046" s="67">
        <v>150710</v>
      </c>
      <c r="AY2046" s="67">
        <v>144610</v>
      </c>
      <c r="AZ2046" s="67">
        <v>139408</v>
      </c>
      <c r="BA2046" s="67">
        <v>163312</v>
      </c>
      <c r="BB2046" s="113">
        <v>42656</v>
      </c>
      <c r="BC2046" s="113"/>
      <c r="BD2046" s="113"/>
      <c r="BE2046" s="113"/>
      <c r="BF2046" s="113"/>
      <c r="BG2046" s="113"/>
      <c r="BH2046" s="113"/>
      <c r="BI2046" s="113"/>
      <c r="BJ2046" s="113"/>
      <c r="BK2046" s="113"/>
      <c r="BL2046" s="113"/>
      <c r="BM2046" s="113"/>
      <c r="BN2046" s="113"/>
      <c r="BO2046" s="113"/>
      <c r="BP2046" s="113"/>
      <c r="BQ2046" s="113"/>
      <c r="BR2046" s="113"/>
      <c r="BS2046" s="113"/>
      <c r="BT2046" s="113"/>
      <c r="BU2046" s="113"/>
      <c r="BV2046" s="113"/>
      <c r="BW2046" s="113"/>
      <c r="BX2046" s="113"/>
      <c r="BY2046" s="113"/>
      <c r="BZ2046" s="113"/>
      <c r="CA2046" s="67"/>
      <c r="CB2046" s="113"/>
      <c r="CC2046" s="69">
        <f>SUM(Table25[[#This Row],[Contract Amount FY00]:[Contract Amount FY50]])</f>
        <v>962376</v>
      </c>
      <c r="CD2046" s="114"/>
    </row>
    <row r="2047" spans="1:82" x14ac:dyDescent="0.25">
      <c r="A2047" s="122" t="s">
        <v>2029</v>
      </c>
      <c r="B2047" s="122" t="s">
        <v>286</v>
      </c>
      <c r="C2047" s="122" t="s">
        <v>2157</v>
      </c>
      <c r="E2047" s="26" t="str">
        <f>IFERROR(IF(VLOOKUP(Table25[[#This Row],[Contract No.]],Table3[#All],3,FALSE)="","No","Yes"),"")</f>
        <v>No</v>
      </c>
      <c r="F2047" s="107" t="str">
        <f>IFERROR(VLOOKUP(Table25[[#This Row],[Contract No.]],Table3[#All],3,FALSE),"")</f>
        <v/>
      </c>
      <c r="G2047" s="107" t="str">
        <f>IFERROR(IF(Table25[[#This Row],[Cooperative Purchase
(Yes/No)]]="Yes","Yes",IF(VLOOKUP(Table25[[#This Row],[Contract No.]],Table3[#All],1,FALSE)=Table25[[#This Row],[Contract No.]],"Yes","No")),"No")</f>
        <v>Yes</v>
      </c>
      <c r="H2047" s="51">
        <f>IFERROR(VLOOKUP(Table25[[#This Row],[Contract No.]],Table3[#All],4,FALSE),"")</f>
        <v>42401</v>
      </c>
      <c r="I2047" s="28">
        <f>IFERROR(IF(AND(MONTH(Table25[[#This Row],[Contract Start Date]])&gt;6,MONTH(Table25[[#This Row],[Contract Start Date]])&lt;=12),YEAR(Table25[[#This Row],[Contract Start Date]])+1,YEAR(Table25[[#This Row],[Contract Start Date]])),"")</f>
        <v>2016</v>
      </c>
      <c r="J2047" s="108">
        <f>Table25[[#This Row],[FY Formula start]]</f>
        <v>2016</v>
      </c>
      <c r="K2047" s="59" t="str">
        <f>"FY"&amp;" "&amp;Table25[[#This Row],[Year Start]]</f>
        <v>FY 2016</v>
      </c>
      <c r="L2047" s="109">
        <f>IFERROR(VLOOKUP(Table25[[#This Row],[Contract No.]],Table3[#All],5,FALSE),"")</f>
        <v>72717</v>
      </c>
      <c r="M2047" s="110">
        <f>IFERROR(IF(Table25[[#This Row],[Contract End Date]]="99/99/9999","No End",IF(AND(MONTH(Table25[[#This Row],[Contract End Date]])&gt;6,MONTH(Table25[[#This Row],[Contract End Date]])&lt;=12),YEAR(Table25[[#This Row],[Contract End Date]])+1,YEAR(Table25[[#This Row],[Contract End Date]]))),"")</f>
        <v>2099</v>
      </c>
      <c r="N2047" s="111">
        <f>Table25[[#This Row],[FY Formula end]]</f>
        <v>2099</v>
      </c>
      <c r="O2047" s="112" t="str">
        <f>IF(Table25[[#This Row],[Year End]]="No End","No End","FY"&amp;" "&amp;Table25[[#This Row],[Year End]])</f>
        <v>FY 2099</v>
      </c>
      <c r="P2047" s="27"/>
      <c r="Q2047" s="104">
        <f>_xlfn.IFNA(IF($B2047="","",VLOOKUP($B2047,'SWC Towers'!$A:$Q,$Q$2,FALSE)),"")</f>
        <v>0.5</v>
      </c>
      <c r="R2047" s="106" t="str">
        <f>_xlfn.IFNA(IF($B2047="","",VLOOKUP($B2047,'SWC Towers'!$A:$Q,$R$2,FALSE)),"")</f>
        <v/>
      </c>
      <c r="S2047" s="106" t="str">
        <f>_xlfn.IFNA(IF($B2047="","",VLOOKUP($B2047,'SWC Towers'!$A:$Q,$S$2,FALSE)),"")</f>
        <v/>
      </c>
      <c r="T2047" s="106">
        <f>_xlfn.IFNA(IF($B2047="","",VLOOKUP($B2047,'SWC Towers'!$A:$Q,$T$2,FALSE)),"")</f>
        <v>0.5</v>
      </c>
      <c r="U2047" s="104" t="str">
        <f>_xlfn.IFNA(IF($B2047="","",VLOOKUP($B2047,'SWC Towers'!$A:$Q,$U$2,FALSE)),"")</f>
        <v/>
      </c>
      <c r="V2047" s="104" t="str">
        <f>_xlfn.IFNA(IF($B2047="","",VLOOKUP($B2047,'SWC Towers'!$A:$Q,$V$2,FALSE)),"")</f>
        <v/>
      </c>
      <c r="W2047" s="104" t="str">
        <f>_xlfn.IFNA(IF($B2047="","",VLOOKUP($B2047,'SWC Towers'!$A:$Q,$W$2,FALSE)),"")</f>
        <v/>
      </c>
      <c r="X2047" s="104" t="str">
        <f>_xlfn.IFNA(IF($B2047="","",VLOOKUP($B2047,'SWC Towers'!$A:$Q,$X$2,FALSE)),"")</f>
        <v/>
      </c>
      <c r="Y2047" s="104" t="str">
        <f>_xlfn.IFNA(IF($B2047="","",VLOOKUP($B2047,'SWC Towers'!$A:$Q,$Y$2,FALSE)),"")</f>
        <v/>
      </c>
      <c r="Z2047" s="104" t="str">
        <f>_xlfn.IFNA(IF($B2047="","",VLOOKUP($B2047,'SWC Towers'!$A:$Q,$Z$2,FALSE)),"")</f>
        <v/>
      </c>
      <c r="AA2047" s="104" t="str">
        <f>_xlfn.IFNA(IF($B2047="","",VLOOKUP($B2047,'SWC Towers'!$A:$Q,$AA$2,FALSE)),"")</f>
        <v/>
      </c>
      <c r="AB2047" s="106" t="str">
        <f>_xlfn.IFNA(IF($B2047="","",VLOOKUP($B2047,'SWC Towers'!$A:$Q,$AB$2,FALSE)),"")</f>
        <v/>
      </c>
      <c r="AC2047" s="20">
        <f>SUM(Table25[[#This Row],[IT Tower: Application]:[Other/Non-IT ]])</f>
        <v>1</v>
      </c>
      <c r="AD2047" s="67"/>
      <c r="AE2047" s="67"/>
      <c r="AF2047" s="67"/>
      <c r="AG2047" s="67"/>
      <c r="AH2047" s="67"/>
      <c r="AI2047" s="67"/>
      <c r="AJ2047" s="67"/>
      <c r="AK2047" s="67"/>
      <c r="AL2047" s="67"/>
      <c r="AM2047" s="67"/>
      <c r="AN2047" s="67"/>
      <c r="AO2047" s="67"/>
      <c r="AP2047" s="67"/>
      <c r="AQ2047" s="67"/>
      <c r="AR2047" s="67"/>
      <c r="AS2047" s="67"/>
      <c r="AT2047" s="67"/>
      <c r="AU2047" s="67"/>
      <c r="AV2047" s="67">
        <v>0</v>
      </c>
      <c r="AW2047" s="67">
        <v>52900</v>
      </c>
      <c r="AX2047" s="67">
        <v>49760</v>
      </c>
      <c r="AY2047" s="67">
        <v>0</v>
      </c>
      <c r="AZ2047" s="67"/>
      <c r="BA2047" s="67"/>
      <c r="BB2047" s="113"/>
      <c r="BC2047" s="113"/>
      <c r="BD2047" s="113"/>
      <c r="BE2047" s="113"/>
      <c r="BF2047" s="113"/>
      <c r="BG2047" s="113"/>
      <c r="BH2047" s="113"/>
      <c r="BI2047" s="113"/>
      <c r="BJ2047" s="113"/>
      <c r="BK2047" s="113"/>
      <c r="BL2047" s="113"/>
      <c r="BM2047" s="113"/>
      <c r="BN2047" s="113"/>
      <c r="BO2047" s="113"/>
      <c r="BP2047" s="113"/>
      <c r="BQ2047" s="113"/>
      <c r="BR2047" s="113"/>
      <c r="BS2047" s="113"/>
      <c r="BT2047" s="113"/>
      <c r="BU2047" s="113"/>
      <c r="BV2047" s="113"/>
      <c r="BW2047" s="113"/>
      <c r="BX2047" s="113"/>
      <c r="BY2047" s="113"/>
      <c r="BZ2047" s="113"/>
      <c r="CA2047" s="67"/>
      <c r="CB2047" s="113"/>
      <c r="CC2047" s="69">
        <f>SUM(Table25[[#This Row],[Contract Amount FY00]:[Contract Amount FY50]])</f>
        <v>102660</v>
      </c>
      <c r="CD2047" s="114"/>
    </row>
    <row r="2048" spans="1:82" x14ac:dyDescent="0.25">
      <c r="A2048" s="122" t="s">
        <v>2029</v>
      </c>
      <c r="B2048" s="122" t="s">
        <v>286</v>
      </c>
      <c r="C2048" s="122" t="s">
        <v>3243</v>
      </c>
      <c r="E2048" s="26" t="str">
        <f>IFERROR(IF(VLOOKUP(Table25[[#This Row],[Contract No.]],Table3[#All],3,FALSE)="","No","Yes"),"")</f>
        <v>No</v>
      </c>
      <c r="F2048" s="107" t="str">
        <f>IFERROR(VLOOKUP(Table25[[#This Row],[Contract No.]],Table3[#All],3,FALSE),"")</f>
        <v/>
      </c>
      <c r="G2048" s="107" t="str">
        <f>IFERROR(IF(Table25[[#This Row],[Cooperative Purchase
(Yes/No)]]="Yes","Yes",IF(VLOOKUP(Table25[[#This Row],[Contract No.]],Table3[#All],1,FALSE)=Table25[[#This Row],[Contract No.]],"Yes","No")),"No")</f>
        <v>Yes</v>
      </c>
      <c r="H2048" s="51">
        <f>IFERROR(VLOOKUP(Table25[[#This Row],[Contract No.]],Table3[#All],4,FALSE),"")</f>
        <v>42401</v>
      </c>
      <c r="I2048" s="28">
        <f>IFERROR(IF(AND(MONTH(Table25[[#This Row],[Contract Start Date]])&gt;6,MONTH(Table25[[#This Row],[Contract Start Date]])&lt;=12),YEAR(Table25[[#This Row],[Contract Start Date]])+1,YEAR(Table25[[#This Row],[Contract Start Date]])),"")</f>
        <v>2016</v>
      </c>
      <c r="J2048" s="108">
        <f>Table25[[#This Row],[FY Formula start]]</f>
        <v>2016</v>
      </c>
      <c r="K2048" s="59" t="str">
        <f>"FY"&amp;" "&amp;Table25[[#This Row],[Year Start]]</f>
        <v>FY 2016</v>
      </c>
      <c r="L2048" s="109">
        <f>IFERROR(VLOOKUP(Table25[[#This Row],[Contract No.]],Table3[#All],5,FALSE),"")</f>
        <v>72717</v>
      </c>
      <c r="M2048" s="110">
        <f>IFERROR(IF(Table25[[#This Row],[Contract End Date]]="99/99/9999","No End",IF(AND(MONTH(Table25[[#This Row],[Contract End Date]])&gt;6,MONTH(Table25[[#This Row],[Contract End Date]])&lt;=12),YEAR(Table25[[#This Row],[Contract End Date]])+1,YEAR(Table25[[#This Row],[Contract End Date]]))),"")</f>
        <v>2099</v>
      </c>
      <c r="N2048" s="111">
        <f>Table25[[#This Row],[FY Formula end]]</f>
        <v>2099</v>
      </c>
      <c r="O2048" s="112" t="str">
        <f>IF(Table25[[#This Row],[Year End]]="No End","No End","FY"&amp;" "&amp;Table25[[#This Row],[Year End]])</f>
        <v>FY 2099</v>
      </c>
      <c r="P2048" s="27"/>
      <c r="Q2048" s="104">
        <f>_xlfn.IFNA(IF($B2048="","",VLOOKUP($B2048,'SWC Towers'!$A:$Q,$Q$2,FALSE)),"")</f>
        <v>0.5</v>
      </c>
      <c r="R2048" s="106" t="str">
        <f>_xlfn.IFNA(IF($B2048="","",VLOOKUP($B2048,'SWC Towers'!$A:$Q,$R$2,FALSE)),"")</f>
        <v/>
      </c>
      <c r="S2048" s="106" t="str">
        <f>_xlfn.IFNA(IF($B2048="","",VLOOKUP($B2048,'SWC Towers'!$A:$Q,$S$2,FALSE)),"")</f>
        <v/>
      </c>
      <c r="T2048" s="106">
        <f>_xlfn.IFNA(IF($B2048="","",VLOOKUP($B2048,'SWC Towers'!$A:$Q,$T$2,FALSE)),"")</f>
        <v>0.5</v>
      </c>
      <c r="U2048" s="104" t="str">
        <f>_xlfn.IFNA(IF($B2048="","",VLOOKUP($B2048,'SWC Towers'!$A:$Q,$U$2,FALSE)),"")</f>
        <v/>
      </c>
      <c r="V2048" s="104" t="str">
        <f>_xlfn.IFNA(IF($B2048="","",VLOOKUP($B2048,'SWC Towers'!$A:$Q,$V$2,FALSE)),"")</f>
        <v/>
      </c>
      <c r="W2048" s="104" t="str">
        <f>_xlfn.IFNA(IF($B2048="","",VLOOKUP($B2048,'SWC Towers'!$A:$Q,$W$2,FALSE)),"")</f>
        <v/>
      </c>
      <c r="X2048" s="104" t="str">
        <f>_xlfn.IFNA(IF($B2048="","",VLOOKUP($B2048,'SWC Towers'!$A:$Q,$X$2,FALSE)),"")</f>
        <v/>
      </c>
      <c r="Y2048" s="104" t="str">
        <f>_xlfn.IFNA(IF($B2048="","",VLOOKUP($B2048,'SWC Towers'!$A:$Q,$Y$2,FALSE)),"")</f>
        <v/>
      </c>
      <c r="Z2048" s="104" t="str">
        <f>_xlfn.IFNA(IF($B2048="","",VLOOKUP($B2048,'SWC Towers'!$A:$Q,$Z$2,FALSE)),"")</f>
        <v/>
      </c>
      <c r="AA2048" s="104" t="str">
        <f>_xlfn.IFNA(IF($B2048="","",VLOOKUP($B2048,'SWC Towers'!$A:$Q,$AA$2,FALSE)),"")</f>
        <v/>
      </c>
      <c r="AB2048" s="106" t="str">
        <f>_xlfn.IFNA(IF($B2048="","",VLOOKUP($B2048,'SWC Towers'!$A:$Q,$AB$2,FALSE)),"")</f>
        <v/>
      </c>
      <c r="AC2048" s="20">
        <f>SUM(Table25[[#This Row],[IT Tower: Application]:[Other/Non-IT ]])</f>
        <v>1</v>
      </c>
      <c r="AD2048" s="67"/>
      <c r="AE2048" s="67"/>
      <c r="AF2048" s="67"/>
      <c r="AG2048" s="67"/>
      <c r="AH2048" s="67"/>
      <c r="AI2048" s="67"/>
      <c r="AJ2048" s="67"/>
      <c r="AK2048" s="67"/>
      <c r="AL2048" s="67"/>
      <c r="AM2048" s="67"/>
      <c r="AN2048" s="67"/>
      <c r="AO2048" s="67"/>
      <c r="AP2048" s="67"/>
      <c r="AQ2048" s="67"/>
      <c r="AR2048" s="67"/>
      <c r="AS2048" s="67"/>
      <c r="AT2048" s="67"/>
      <c r="AU2048" s="67"/>
      <c r="AV2048" s="67">
        <v>88070</v>
      </c>
      <c r="AW2048" s="67">
        <v>436050</v>
      </c>
      <c r="AX2048" s="67">
        <v>878665</v>
      </c>
      <c r="AY2048" s="67">
        <v>1031940</v>
      </c>
      <c r="AZ2048" s="67">
        <v>1775870</v>
      </c>
      <c r="BA2048" s="67">
        <v>1890158</v>
      </c>
      <c r="BB2048" s="113">
        <v>1900266</v>
      </c>
      <c r="BC2048" s="113">
        <v>1959700</v>
      </c>
      <c r="BD2048" s="113"/>
      <c r="BE2048" s="113"/>
      <c r="BF2048" s="113"/>
      <c r="BG2048" s="113"/>
      <c r="BH2048" s="113"/>
      <c r="BI2048" s="113"/>
      <c r="BJ2048" s="113"/>
      <c r="BK2048" s="113"/>
      <c r="BL2048" s="113"/>
      <c r="BM2048" s="113"/>
      <c r="BN2048" s="113"/>
      <c r="BO2048" s="113"/>
      <c r="BP2048" s="113"/>
      <c r="BQ2048" s="113"/>
      <c r="BR2048" s="113"/>
      <c r="BS2048" s="113"/>
      <c r="BT2048" s="113"/>
      <c r="BU2048" s="113"/>
      <c r="BV2048" s="113"/>
      <c r="BW2048" s="113"/>
      <c r="BX2048" s="113"/>
      <c r="BY2048" s="113"/>
      <c r="BZ2048" s="113"/>
      <c r="CA2048" s="67"/>
      <c r="CB2048" s="113"/>
      <c r="CC2048" s="69">
        <f>SUM(Table25[[#This Row],[Contract Amount FY00]:[Contract Amount FY50]])</f>
        <v>9960719</v>
      </c>
      <c r="CD2048" s="114"/>
    </row>
    <row r="2049" spans="1:82" x14ac:dyDescent="0.25">
      <c r="A2049" s="122" t="s">
        <v>2029</v>
      </c>
      <c r="B2049" s="122" t="s">
        <v>286</v>
      </c>
      <c r="C2049" s="122" t="s">
        <v>2163</v>
      </c>
      <c r="E2049" s="26" t="str">
        <f>IFERROR(IF(VLOOKUP(Table25[[#This Row],[Contract No.]],Table3[#All],3,FALSE)="","No","Yes"),"")</f>
        <v>No</v>
      </c>
      <c r="F2049" s="107" t="str">
        <f>IFERROR(VLOOKUP(Table25[[#This Row],[Contract No.]],Table3[#All],3,FALSE),"")</f>
        <v/>
      </c>
      <c r="G2049" s="107" t="str">
        <f>IFERROR(IF(Table25[[#This Row],[Cooperative Purchase
(Yes/No)]]="Yes","Yes",IF(VLOOKUP(Table25[[#This Row],[Contract No.]],Table3[#All],1,FALSE)=Table25[[#This Row],[Contract No.]],"Yes","No")),"No")</f>
        <v>Yes</v>
      </c>
      <c r="H2049" s="51">
        <f>IFERROR(VLOOKUP(Table25[[#This Row],[Contract No.]],Table3[#All],4,FALSE),"")</f>
        <v>42401</v>
      </c>
      <c r="I2049" s="28">
        <f>IFERROR(IF(AND(MONTH(Table25[[#This Row],[Contract Start Date]])&gt;6,MONTH(Table25[[#This Row],[Contract Start Date]])&lt;=12),YEAR(Table25[[#This Row],[Contract Start Date]])+1,YEAR(Table25[[#This Row],[Contract Start Date]])),"")</f>
        <v>2016</v>
      </c>
      <c r="J2049" s="108">
        <f>Table25[[#This Row],[FY Formula start]]</f>
        <v>2016</v>
      </c>
      <c r="K2049" s="59" t="str">
        <f>"FY"&amp;" "&amp;Table25[[#This Row],[Year Start]]</f>
        <v>FY 2016</v>
      </c>
      <c r="L2049" s="109">
        <f>IFERROR(VLOOKUP(Table25[[#This Row],[Contract No.]],Table3[#All],5,FALSE),"")</f>
        <v>72717</v>
      </c>
      <c r="M2049" s="110">
        <f>IFERROR(IF(Table25[[#This Row],[Contract End Date]]="99/99/9999","No End",IF(AND(MONTH(Table25[[#This Row],[Contract End Date]])&gt;6,MONTH(Table25[[#This Row],[Contract End Date]])&lt;=12),YEAR(Table25[[#This Row],[Contract End Date]])+1,YEAR(Table25[[#This Row],[Contract End Date]]))),"")</f>
        <v>2099</v>
      </c>
      <c r="N2049" s="111">
        <f>Table25[[#This Row],[FY Formula end]]</f>
        <v>2099</v>
      </c>
      <c r="O2049" s="112" t="str">
        <f>IF(Table25[[#This Row],[Year End]]="No End","No End","FY"&amp;" "&amp;Table25[[#This Row],[Year End]])</f>
        <v>FY 2099</v>
      </c>
      <c r="P2049" s="27"/>
      <c r="Q2049" s="104">
        <f>_xlfn.IFNA(IF($B2049="","",VLOOKUP($B2049,'SWC Towers'!$A:$Q,$Q$2,FALSE)),"")</f>
        <v>0.5</v>
      </c>
      <c r="R2049" s="106" t="str">
        <f>_xlfn.IFNA(IF($B2049="","",VLOOKUP($B2049,'SWC Towers'!$A:$Q,$R$2,FALSE)),"")</f>
        <v/>
      </c>
      <c r="S2049" s="106" t="str">
        <f>_xlfn.IFNA(IF($B2049="","",VLOOKUP($B2049,'SWC Towers'!$A:$Q,$S$2,FALSE)),"")</f>
        <v/>
      </c>
      <c r="T2049" s="106">
        <f>_xlfn.IFNA(IF($B2049="","",VLOOKUP($B2049,'SWC Towers'!$A:$Q,$T$2,FALSE)),"")</f>
        <v>0.5</v>
      </c>
      <c r="U2049" s="104" t="str">
        <f>_xlfn.IFNA(IF($B2049="","",VLOOKUP($B2049,'SWC Towers'!$A:$Q,$U$2,FALSE)),"")</f>
        <v/>
      </c>
      <c r="V2049" s="104" t="str">
        <f>_xlfn.IFNA(IF($B2049="","",VLOOKUP($B2049,'SWC Towers'!$A:$Q,$V$2,FALSE)),"")</f>
        <v/>
      </c>
      <c r="W2049" s="104" t="str">
        <f>_xlfn.IFNA(IF($B2049="","",VLOOKUP($B2049,'SWC Towers'!$A:$Q,$W$2,FALSE)),"")</f>
        <v/>
      </c>
      <c r="X2049" s="104" t="str">
        <f>_xlfn.IFNA(IF($B2049="","",VLOOKUP($B2049,'SWC Towers'!$A:$Q,$X$2,FALSE)),"")</f>
        <v/>
      </c>
      <c r="Y2049" s="104" t="str">
        <f>_xlfn.IFNA(IF($B2049="","",VLOOKUP($B2049,'SWC Towers'!$A:$Q,$Y$2,FALSE)),"")</f>
        <v/>
      </c>
      <c r="Z2049" s="104" t="str">
        <f>_xlfn.IFNA(IF($B2049="","",VLOOKUP($B2049,'SWC Towers'!$A:$Q,$Z$2,FALSE)),"")</f>
        <v/>
      </c>
      <c r="AA2049" s="104" t="str">
        <f>_xlfn.IFNA(IF($B2049="","",VLOOKUP($B2049,'SWC Towers'!$A:$Q,$AA$2,FALSE)),"")</f>
        <v/>
      </c>
      <c r="AB2049" s="106" t="str">
        <f>_xlfn.IFNA(IF($B2049="","",VLOOKUP($B2049,'SWC Towers'!$A:$Q,$AB$2,FALSE)),"")</f>
        <v/>
      </c>
      <c r="AC2049" s="20">
        <f>SUM(Table25[[#This Row],[IT Tower: Application]:[Other/Non-IT ]])</f>
        <v>1</v>
      </c>
      <c r="AD2049" s="67"/>
      <c r="AE2049" s="67"/>
      <c r="AF2049" s="67"/>
      <c r="AG2049" s="67"/>
      <c r="AH2049" s="67"/>
      <c r="AI2049" s="67"/>
      <c r="AJ2049" s="67"/>
      <c r="AK2049" s="67"/>
      <c r="AL2049" s="67"/>
      <c r="AM2049" s="67"/>
      <c r="AN2049" s="67"/>
      <c r="AO2049" s="67"/>
      <c r="AP2049" s="67"/>
      <c r="AQ2049" s="67"/>
      <c r="AR2049" s="67"/>
      <c r="AS2049" s="67"/>
      <c r="AT2049" s="67">
        <v>0</v>
      </c>
      <c r="AU2049" s="67">
        <v>114890</v>
      </c>
      <c r="AV2049" s="67">
        <v>66120</v>
      </c>
      <c r="AW2049" s="67"/>
      <c r="AX2049" s="67"/>
      <c r="AY2049" s="67"/>
      <c r="AZ2049" s="67"/>
      <c r="BA2049" s="67"/>
      <c r="BB2049" s="113"/>
      <c r="BC2049" s="113"/>
      <c r="BD2049" s="113"/>
      <c r="BE2049" s="113"/>
      <c r="BF2049" s="113"/>
      <c r="BG2049" s="113"/>
      <c r="BH2049" s="113"/>
      <c r="BI2049" s="113"/>
      <c r="BJ2049" s="113"/>
      <c r="BK2049" s="113"/>
      <c r="BL2049" s="113"/>
      <c r="BM2049" s="113"/>
      <c r="BN2049" s="113"/>
      <c r="BO2049" s="113"/>
      <c r="BP2049" s="113"/>
      <c r="BQ2049" s="113"/>
      <c r="BR2049" s="113"/>
      <c r="BS2049" s="113"/>
      <c r="BT2049" s="113"/>
      <c r="BU2049" s="113"/>
      <c r="BV2049" s="113"/>
      <c r="BW2049" s="113"/>
      <c r="BX2049" s="113"/>
      <c r="BY2049" s="113"/>
      <c r="BZ2049" s="113"/>
      <c r="CA2049" s="67"/>
      <c r="CB2049" s="113"/>
      <c r="CC2049" s="69">
        <f>SUM(Table25[[#This Row],[Contract Amount FY00]:[Contract Amount FY50]])</f>
        <v>181010</v>
      </c>
      <c r="CD2049" s="114"/>
    </row>
    <row r="2050" spans="1:82" x14ac:dyDescent="0.25">
      <c r="A2050" s="122" t="s">
        <v>2029</v>
      </c>
      <c r="B2050" s="122" t="s">
        <v>286</v>
      </c>
      <c r="C2050" s="122" t="s">
        <v>386</v>
      </c>
      <c r="E2050" s="26" t="str">
        <f>IFERROR(IF(VLOOKUP(Table25[[#This Row],[Contract No.]],Table3[#All],3,FALSE)="","No","Yes"),"")</f>
        <v>No</v>
      </c>
      <c r="F2050" s="107" t="str">
        <f>IFERROR(VLOOKUP(Table25[[#This Row],[Contract No.]],Table3[#All],3,FALSE),"")</f>
        <v/>
      </c>
      <c r="G2050" s="107" t="str">
        <f>IFERROR(IF(Table25[[#This Row],[Cooperative Purchase
(Yes/No)]]="Yes","Yes",IF(VLOOKUP(Table25[[#This Row],[Contract No.]],Table3[#All],1,FALSE)=Table25[[#This Row],[Contract No.]],"Yes","No")),"No")</f>
        <v>Yes</v>
      </c>
      <c r="H2050" s="51">
        <f>IFERROR(VLOOKUP(Table25[[#This Row],[Contract No.]],Table3[#All],4,FALSE),"")</f>
        <v>42401</v>
      </c>
      <c r="I2050" s="28">
        <f>IFERROR(IF(AND(MONTH(Table25[[#This Row],[Contract Start Date]])&gt;6,MONTH(Table25[[#This Row],[Contract Start Date]])&lt;=12),YEAR(Table25[[#This Row],[Contract Start Date]])+1,YEAR(Table25[[#This Row],[Contract Start Date]])),"")</f>
        <v>2016</v>
      </c>
      <c r="J2050" s="108">
        <f>Table25[[#This Row],[FY Formula start]]</f>
        <v>2016</v>
      </c>
      <c r="K2050" s="59" t="str">
        <f>"FY"&amp;" "&amp;Table25[[#This Row],[Year Start]]</f>
        <v>FY 2016</v>
      </c>
      <c r="L2050" s="109">
        <f>IFERROR(VLOOKUP(Table25[[#This Row],[Contract No.]],Table3[#All],5,FALSE),"")</f>
        <v>72717</v>
      </c>
      <c r="M2050" s="110">
        <f>IFERROR(IF(Table25[[#This Row],[Contract End Date]]="99/99/9999","No End",IF(AND(MONTH(Table25[[#This Row],[Contract End Date]])&gt;6,MONTH(Table25[[#This Row],[Contract End Date]])&lt;=12),YEAR(Table25[[#This Row],[Contract End Date]])+1,YEAR(Table25[[#This Row],[Contract End Date]]))),"")</f>
        <v>2099</v>
      </c>
      <c r="N2050" s="111">
        <f>Table25[[#This Row],[FY Formula end]]</f>
        <v>2099</v>
      </c>
      <c r="O2050" s="112" t="str">
        <f>IF(Table25[[#This Row],[Year End]]="No End","No End","FY"&amp;" "&amp;Table25[[#This Row],[Year End]])</f>
        <v>FY 2099</v>
      </c>
      <c r="P2050" s="27"/>
      <c r="Q2050" s="104">
        <f>_xlfn.IFNA(IF($B2050="","",VLOOKUP($B2050,'SWC Towers'!$A:$Q,$Q$2,FALSE)),"")</f>
        <v>0.5</v>
      </c>
      <c r="R2050" s="106" t="str">
        <f>_xlfn.IFNA(IF($B2050="","",VLOOKUP($B2050,'SWC Towers'!$A:$Q,$R$2,FALSE)),"")</f>
        <v/>
      </c>
      <c r="S2050" s="106" t="str">
        <f>_xlfn.IFNA(IF($B2050="","",VLOOKUP($B2050,'SWC Towers'!$A:$Q,$S$2,FALSE)),"")</f>
        <v/>
      </c>
      <c r="T2050" s="106">
        <f>_xlfn.IFNA(IF($B2050="","",VLOOKUP($B2050,'SWC Towers'!$A:$Q,$T$2,FALSE)),"")</f>
        <v>0.5</v>
      </c>
      <c r="U2050" s="104" t="str">
        <f>_xlfn.IFNA(IF($B2050="","",VLOOKUP($B2050,'SWC Towers'!$A:$Q,$U$2,FALSE)),"")</f>
        <v/>
      </c>
      <c r="V2050" s="104" t="str">
        <f>_xlfn.IFNA(IF($B2050="","",VLOOKUP($B2050,'SWC Towers'!$A:$Q,$V$2,FALSE)),"")</f>
        <v/>
      </c>
      <c r="W2050" s="104" t="str">
        <f>_xlfn.IFNA(IF($B2050="","",VLOOKUP($B2050,'SWC Towers'!$A:$Q,$W$2,FALSE)),"")</f>
        <v/>
      </c>
      <c r="X2050" s="104" t="str">
        <f>_xlfn.IFNA(IF($B2050="","",VLOOKUP($B2050,'SWC Towers'!$A:$Q,$X$2,FALSE)),"")</f>
        <v/>
      </c>
      <c r="Y2050" s="104" t="str">
        <f>_xlfn.IFNA(IF($B2050="","",VLOOKUP($B2050,'SWC Towers'!$A:$Q,$Y$2,FALSE)),"")</f>
        <v/>
      </c>
      <c r="Z2050" s="104" t="str">
        <f>_xlfn.IFNA(IF($B2050="","",VLOOKUP($B2050,'SWC Towers'!$A:$Q,$Z$2,FALSE)),"")</f>
        <v/>
      </c>
      <c r="AA2050" s="104" t="str">
        <f>_xlfn.IFNA(IF($B2050="","",VLOOKUP($B2050,'SWC Towers'!$A:$Q,$AA$2,FALSE)),"")</f>
        <v/>
      </c>
      <c r="AB2050" s="106" t="str">
        <f>_xlfn.IFNA(IF($B2050="","",VLOOKUP($B2050,'SWC Towers'!$A:$Q,$AB$2,FALSE)),"")</f>
        <v/>
      </c>
      <c r="AC2050" s="20">
        <f>SUM(Table25[[#This Row],[IT Tower: Application]:[Other/Non-IT ]])</f>
        <v>1</v>
      </c>
      <c r="AD2050" s="67"/>
      <c r="AE2050" s="67"/>
      <c r="AF2050" s="67"/>
      <c r="AG2050" s="67"/>
      <c r="AH2050" s="67"/>
      <c r="AI2050" s="67"/>
      <c r="AJ2050" s="67"/>
      <c r="AK2050" s="67"/>
      <c r="AL2050" s="67"/>
      <c r="AM2050" s="67"/>
      <c r="AN2050" s="67"/>
      <c r="AO2050" s="67"/>
      <c r="AP2050" s="67"/>
      <c r="AQ2050" s="67"/>
      <c r="AR2050" s="67"/>
      <c r="AS2050" s="67"/>
      <c r="AT2050" s="67"/>
      <c r="AU2050" s="67">
        <v>144330</v>
      </c>
      <c r="AV2050" s="67">
        <v>524100</v>
      </c>
      <c r="AW2050" s="67">
        <v>511700</v>
      </c>
      <c r="AX2050" s="67">
        <v>400555</v>
      </c>
      <c r="AY2050" s="67">
        <v>304370</v>
      </c>
      <c r="AZ2050" s="67">
        <v>12300</v>
      </c>
      <c r="BA2050" s="67">
        <v>75372</v>
      </c>
      <c r="BB2050" s="113">
        <v>11560</v>
      </c>
      <c r="BC2050" s="113"/>
      <c r="BD2050" s="113"/>
      <c r="BE2050" s="113"/>
      <c r="BF2050" s="113"/>
      <c r="BG2050" s="113"/>
      <c r="BH2050" s="113"/>
      <c r="BI2050" s="113"/>
      <c r="BJ2050" s="113"/>
      <c r="BK2050" s="113"/>
      <c r="BL2050" s="113"/>
      <c r="BM2050" s="113"/>
      <c r="BN2050" s="113"/>
      <c r="BO2050" s="113"/>
      <c r="BP2050" s="113"/>
      <c r="BQ2050" s="113"/>
      <c r="BR2050" s="113"/>
      <c r="BS2050" s="113"/>
      <c r="BT2050" s="113"/>
      <c r="BU2050" s="113"/>
      <c r="BV2050" s="113"/>
      <c r="BW2050" s="113"/>
      <c r="BX2050" s="113"/>
      <c r="BY2050" s="113"/>
      <c r="BZ2050" s="113"/>
      <c r="CA2050" s="67"/>
      <c r="CB2050" s="113"/>
      <c r="CC2050" s="69">
        <f>SUM(Table25[[#This Row],[Contract Amount FY00]:[Contract Amount FY50]])</f>
        <v>1984287</v>
      </c>
      <c r="CD2050" s="114"/>
    </row>
    <row r="2051" spans="1:82" x14ac:dyDescent="0.25">
      <c r="A2051" s="122" t="s">
        <v>2029</v>
      </c>
      <c r="B2051" s="122" t="s">
        <v>286</v>
      </c>
      <c r="C2051" s="122" t="s">
        <v>1351</v>
      </c>
      <c r="E2051" s="26" t="str">
        <f>IFERROR(IF(VLOOKUP(Table25[[#This Row],[Contract No.]],Table3[#All],3,FALSE)="","No","Yes"),"")</f>
        <v>No</v>
      </c>
      <c r="F2051" s="107" t="str">
        <f>IFERROR(VLOOKUP(Table25[[#This Row],[Contract No.]],Table3[#All],3,FALSE),"")</f>
        <v/>
      </c>
      <c r="G2051" s="107" t="str">
        <f>IFERROR(IF(Table25[[#This Row],[Cooperative Purchase
(Yes/No)]]="Yes","Yes",IF(VLOOKUP(Table25[[#This Row],[Contract No.]],Table3[#All],1,FALSE)=Table25[[#This Row],[Contract No.]],"Yes","No")),"No")</f>
        <v>Yes</v>
      </c>
      <c r="H2051" s="51">
        <f>IFERROR(VLOOKUP(Table25[[#This Row],[Contract No.]],Table3[#All],4,FALSE),"")</f>
        <v>42401</v>
      </c>
      <c r="I2051" s="28">
        <f>IFERROR(IF(AND(MONTH(Table25[[#This Row],[Contract Start Date]])&gt;6,MONTH(Table25[[#This Row],[Contract Start Date]])&lt;=12),YEAR(Table25[[#This Row],[Contract Start Date]])+1,YEAR(Table25[[#This Row],[Contract Start Date]])),"")</f>
        <v>2016</v>
      </c>
      <c r="J2051" s="108">
        <f>Table25[[#This Row],[FY Formula start]]</f>
        <v>2016</v>
      </c>
      <c r="K2051" s="59" t="str">
        <f>"FY"&amp;" "&amp;Table25[[#This Row],[Year Start]]</f>
        <v>FY 2016</v>
      </c>
      <c r="L2051" s="109">
        <f>IFERROR(VLOOKUP(Table25[[#This Row],[Contract No.]],Table3[#All],5,FALSE),"")</f>
        <v>72717</v>
      </c>
      <c r="M2051" s="110">
        <f>IFERROR(IF(Table25[[#This Row],[Contract End Date]]="99/99/9999","No End",IF(AND(MONTH(Table25[[#This Row],[Contract End Date]])&gt;6,MONTH(Table25[[#This Row],[Contract End Date]])&lt;=12),YEAR(Table25[[#This Row],[Contract End Date]])+1,YEAR(Table25[[#This Row],[Contract End Date]]))),"")</f>
        <v>2099</v>
      </c>
      <c r="N2051" s="111">
        <f>Table25[[#This Row],[FY Formula end]]</f>
        <v>2099</v>
      </c>
      <c r="O2051" s="112" t="str">
        <f>IF(Table25[[#This Row],[Year End]]="No End","No End","FY"&amp;" "&amp;Table25[[#This Row],[Year End]])</f>
        <v>FY 2099</v>
      </c>
      <c r="P2051" s="27"/>
      <c r="Q2051" s="104">
        <f>_xlfn.IFNA(IF($B2051="","",VLOOKUP($B2051,'SWC Towers'!$A:$Q,$Q$2,FALSE)),"")</f>
        <v>0.5</v>
      </c>
      <c r="R2051" s="106" t="str">
        <f>_xlfn.IFNA(IF($B2051="","",VLOOKUP($B2051,'SWC Towers'!$A:$Q,$R$2,FALSE)),"")</f>
        <v/>
      </c>
      <c r="S2051" s="106" t="str">
        <f>_xlfn.IFNA(IF($B2051="","",VLOOKUP($B2051,'SWC Towers'!$A:$Q,$S$2,FALSE)),"")</f>
        <v/>
      </c>
      <c r="T2051" s="106">
        <f>_xlfn.IFNA(IF($B2051="","",VLOOKUP($B2051,'SWC Towers'!$A:$Q,$T$2,FALSE)),"")</f>
        <v>0.5</v>
      </c>
      <c r="U2051" s="104" t="str">
        <f>_xlfn.IFNA(IF($B2051="","",VLOOKUP($B2051,'SWC Towers'!$A:$Q,$U$2,FALSE)),"")</f>
        <v/>
      </c>
      <c r="V2051" s="104" t="str">
        <f>_xlfn.IFNA(IF($B2051="","",VLOOKUP($B2051,'SWC Towers'!$A:$Q,$V$2,FALSE)),"")</f>
        <v/>
      </c>
      <c r="W2051" s="104" t="str">
        <f>_xlfn.IFNA(IF($B2051="","",VLOOKUP($B2051,'SWC Towers'!$A:$Q,$W$2,FALSE)),"")</f>
        <v/>
      </c>
      <c r="X2051" s="104" t="str">
        <f>_xlfn.IFNA(IF($B2051="","",VLOOKUP($B2051,'SWC Towers'!$A:$Q,$X$2,FALSE)),"")</f>
        <v/>
      </c>
      <c r="Y2051" s="104" t="str">
        <f>_xlfn.IFNA(IF($B2051="","",VLOOKUP($B2051,'SWC Towers'!$A:$Q,$Y$2,FALSE)),"")</f>
        <v/>
      </c>
      <c r="Z2051" s="104" t="str">
        <f>_xlfn.IFNA(IF($B2051="","",VLOOKUP($B2051,'SWC Towers'!$A:$Q,$Z$2,FALSE)),"")</f>
        <v/>
      </c>
      <c r="AA2051" s="104" t="str">
        <f>_xlfn.IFNA(IF($B2051="","",VLOOKUP($B2051,'SWC Towers'!$A:$Q,$AA$2,FALSE)),"")</f>
        <v/>
      </c>
      <c r="AB2051" s="106" t="str">
        <f>_xlfn.IFNA(IF($B2051="","",VLOOKUP($B2051,'SWC Towers'!$A:$Q,$AB$2,FALSE)),"")</f>
        <v/>
      </c>
      <c r="AC2051" s="20">
        <f>SUM(Table25[[#This Row],[IT Tower: Application]:[Other/Non-IT ]])</f>
        <v>1</v>
      </c>
      <c r="AD2051" s="67"/>
      <c r="AE2051" s="67"/>
      <c r="AF2051" s="67"/>
      <c r="AG2051" s="67"/>
      <c r="AH2051" s="67"/>
      <c r="AI2051" s="67"/>
      <c r="AJ2051" s="67"/>
      <c r="AK2051" s="67"/>
      <c r="AL2051" s="67"/>
      <c r="AM2051" s="67"/>
      <c r="AN2051" s="67"/>
      <c r="AO2051" s="67"/>
      <c r="AP2051" s="67"/>
      <c r="AQ2051" s="67"/>
      <c r="AR2051" s="67"/>
      <c r="AS2051" s="67"/>
      <c r="AT2051" s="67">
        <v>0</v>
      </c>
      <c r="AU2051" s="67">
        <v>176375</v>
      </c>
      <c r="AV2051" s="67">
        <v>127030</v>
      </c>
      <c r="AW2051" s="67">
        <v>395231</v>
      </c>
      <c r="AX2051" s="67">
        <v>1212856</v>
      </c>
      <c r="AY2051" s="67">
        <v>1245251</v>
      </c>
      <c r="AZ2051" s="67">
        <v>1532507</v>
      </c>
      <c r="BA2051" s="67">
        <v>1292587</v>
      </c>
      <c r="BB2051" s="113">
        <v>1453403</v>
      </c>
      <c r="BC2051" s="113">
        <v>915188</v>
      </c>
      <c r="BD2051" s="113"/>
      <c r="BE2051" s="113"/>
      <c r="BF2051" s="113"/>
      <c r="BG2051" s="113"/>
      <c r="BH2051" s="113"/>
      <c r="BI2051" s="113"/>
      <c r="BJ2051" s="113"/>
      <c r="BK2051" s="113"/>
      <c r="BL2051" s="113"/>
      <c r="BM2051" s="113"/>
      <c r="BN2051" s="113"/>
      <c r="BO2051" s="113"/>
      <c r="BP2051" s="113"/>
      <c r="BQ2051" s="113"/>
      <c r="BR2051" s="113"/>
      <c r="BS2051" s="113"/>
      <c r="BT2051" s="113"/>
      <c r="BU2051" s="113"/>
      <c r="BV2051" s="113"/>
      <c r="BW2051" s="113"/>
      <c r="BX2051" s="113"/>
      <c r="BY2051" s="113"/>
      <c r="BZ2051" s="113"/>
      <c r="CA2051" s="67"/>
      <c r="CB2051" s="113"/>
      <c r="CC2051" s="69">
        <f>SUM(Table25[[#This Row],[Contract Amount FY00]:[Contract Amount FY50]])</f>
        <v>8350428</v>
      </c>
      <c r="CD2051" s="114"/>
    </row>
    <row r="2052" spans="1:82" x14ac:dyDescent="0.25">
      <c r="A2052" s="122" t="s">
        <v>2029</v>
      </c>
      <c r="B2052" s="122" t="s">
        <v>286</v>
      </c>
      <c r="C2052" s="122" t="s">
        <v>1201</v>
      </c>
      <c r="E2052" s="26" t="str">
        <f>IFERROR(IF(VLOOKUP(Table25[[#This Row],[Contract No.]],Table3[#All],3,FALSE)="","No","Yes"),"")</f>
        <v>No</v>
      </c>
      <c r="F2052" s="107" t="str">
        <f>IFERROR(VLOOKUP(Table25[[#This Row],[Contract No.]],Table3[#All],3,FALSE),"")</f>
        <v/>
      </c>
      <c r="G2052" s="107" t="str">
        <f>IFERROR(IF(Table25[[#This Row],[Cooperative Purchase
(Yes/No)]]="Yes","Yes",IF(VLOOKUP(Table25[[#This Row],[Contract No.]],Table3[#All],1,FALSE)=Table25[[#This Row],[Contract No.]],"Yes","No")),"No")</f>
        <v>Yes</v>
      </c>
      <c r="H2052" s="51">
        <f>IFERROR(VLOOKUP(Table25[[#This Row],[Contract No.]],Table3[#All],4,FALSE),"")</f>
        <v>42401</v>
      </c>
      <c r="I2052" s="28">
        <f>IFERROR(IF(AND(MONTH(Table25[[#This Row],[Contract Start Date]])&gt;6,MONTH(Table25[[#This Row],[Contract Start Date]])&lt;=12),YEAR(Table25[[#This Row],[Contract Start Date]])+1,YEAR(Table25[[#This Row],[Contract Start Date]])),"")</f>
        <v>2016</v>
      </c>
      <c r="J2052" s="108">
        <f>Table25[[#This Row],[FY Formula start]]</f>
        <v>2016</v>
      </c>
      <c r="K2052" s="59" t="str">
        <f>"FY"&amp;" "&amp;Table25[[#This Row],[Year Start]]</f>
        <v>FY 2016</v>
      </c>
      <c r="L2052" s="109">
        <f>IFERROR(VLOOKUP(Table25[[#This Row],[Contract No.]],Table3[#All],5,FALSE),"")</f>
        <v>72717</v>
      </c>
      <c r="M2052" s="110">
        <f>IFERROR(IF(Table25[[#This Row],[Contract End Date]]="99/99/9999","No End",IF(AND(MONTH(Table25[[#This Row],[Contract End Date]])&gt;6,MONTH(Table25[[#This Row],[Contract End Date]])&lt;=12),YEAR(Table25[[#This Row],[Contract End Date]])+1,YEAR(Table25[[#This Row],[Contract End Date]]))),"")</f>
        <v>2099</v>
      </c>
      <c r="N2052" s="111">
        <f>Table25[[#This Row],[FY Formula end]]</f>
        <v>2099</v>
      </c>
      <c r="O2052" s="112" t="str">
        <f>IF(Table25[[#This Row],[Year End]]="No End","No End","FY"&amp;" "&amp;Table25[[#This Row],[Year End]])</f>
        <v>FY 2099</v>
      </c>
      <c r="P2052" s="27"/>
      <c r="Q2052" s="104">
        <f>_xlfn.IFNA(IF($B2052="","",VLOOKUP($B2052,'SWC Towers'!$A:$Q,$Q$2,FALSE)),"")</f>
        <v>0.5</v>
      </c>
      <c r="R2052" s="106" t="str">
        <f>_xlfn.IFNA(IF($B2052="","",VLOOKUP($B2052,'SWC Towers'!$A:$Q,$R$2,FALSE)),"")</f>
        <v/>
      </c>
      <c r="S2052" s="106" t="str">
        <f>_xlfn.IFNA(IF($B2052="","",VLOOKUP($B2052,'SWC Towers'!$A:$Q,$S$2,FALSE)),"")</f>
        <v/>
      </c>
      <c r="T2052" s="106">
        <f>_xlfn.IFNA(IF($B2052="","",VLOOKUP($B2052,'SWC Towers'!$A:$Q,$T$2,FALSE)),"")</f>
        <v>0.5</v>
      </c>
      <c r="U2052" s="104" t="str">
        <f>_xlfn.IFNA(IF($B2052="","",VLOOKUP($B2052,'SWC Towers'!$A:$Q,$U$2,FALSE)),"")</f>
        <v/>
      </c>
      <c r="V2052" s="104" t="str">
        <f>_xlfn.IFNA(IF($B2052="","",VLOOKUP($B2052,'SWC Towers'!$A:$Q,$V$2,FALSE)),"")</f>
        <v/>
      </c>
      <c r="W2052" s="104" t="str">
        <f>_xlfn.IFNA(IF($B2052="","",VLOOKUP($B2052,'SWC Towers'!$A:$Q,$W$2,FALSE)),"")</f>
        <v/>
      </c>
      <c r="X2052" s="104" t="str">
        <f>_xlfn.IFNA(IF($B2052="","",VLOOKUP($B2052,'SWC Towers'!$A:$Q,$X$2,FALSE)),"")</f>
        <v/>
      </c>
      <c r="Y2052" s="104" t="str">
        <f>_xlfn.IFNA(IF($B2052="","",VLOOKUP($B2052,'SWC Towers'!$A:$Q,$Y$2,FALSE)),"")</f>
        <v/>
      </c>
      <c r="Z2052" s="104" t="str">
        <f>_xlfn.IFNA(IF($B2052="","",VLOOKUP($B2052,'SWC Towers'!$A:$Q,$Z$2,FALSE)),"")</f>
        <v/>
      </c>
      <c r="AA2052" s="104" t="str">
        <f>_xlfn.IFNA(IF($B2052="","",VLOOKUP($B2052,'SWC Towers'!$A:$Q,$AA$2,FALSE)),"")</f>
        <v/>
      </c>
      <c r="AB2052" s="106" t="str">
        <f>_xlfn.IFNA(IF($B2052="","",VLOOKUP($B2052,'SWC Towers'!$A:$Q,$AB$2,FALSE)),"")</f>
        <v/>
      </c>
      <c r="AC2052" s="20">
        <f>SUM(Table25[[#This Row],[IT Tower: Application]:[Other/Non-IT ]])</f>
        <v>1</v>
      </c>
      <c r="AD2052" s="67"/>
      <c r="AE2052" s="67"/>
      <c r="AF2052" s="67"/>
      <c r="AG2052" s="67"/>
      <c r="AH2052" s="67"/>
      <c r="AI2052" s="67"/>
      <c r="AJ2052" s="67"/>
      <c r="AK2052" s="67"/>
      <c r="AL2052" s="67"/>
      <c r="AM2052" s="67"/>
      <c r="AN2052" s="67"/>
      <c r="AO2052" s="67"/>
      <c r="AP2052" s="67"/>
      <c r="AQ2052" s="67"/>
      <c r="AR2052" s="67"/>
      <c r="AS2052" s="67"/>
      <c r="AT2052" s="67"/>
      <c r="AU2052" s="67">
        <v>127478</v>
      </c>
      <c r="AV2052" s="67">
        <v>114310</v>
      </c>
      <c r="AW2052" s="67">
        <v>0</v>
      </c>
      <c r="AX2052" s="67"/>
      <c r="AY2052" s="67"/>
      <c r="AZ2052" s="67"/>
      <c r="BA2052" s="67"/>
      <c r="BB2052" s="113"/>
      <c r="BC2052" s="113"/>
      <c r="BD2052" s="113"/>
      <c r="BE2052" s="113"/>
      <c r="BF2052" s="113"/>
      <c r="BG2052" s="113"/>
      <c r="BH2052" s="113"/>
      <c r="BI2052" s="113"/>
      <c r="BJ2052" s="113"/>
      <c r="BK2052" s="113"/>
      <c r="BL2052" s="113"/>
      <c r="BM2052" s="113"/>
      <c r="BN2052" s="113"/>
      <c r="BO2052" s="113"/>
      <c r="BP2052" s="113"/>
      <c r="BQ2052" s="113"/>
      <c r="BR2052" s="113"/>
      <c r="BS2052" s="113"/>
      <c r="BT2052" s="113"/>
      <c r="BU2052" s="113"/>
      <c r="BV2052" s="113"/>
      <c r="BW2052" s="113"/>
      <c r="BX2052" s="113"/>
      <c r="BY2052" s="113"/>
      <c r="BZ2052" s="113"/>
      <c r="CA2052" s="67"/>
      <c r="CB2052" s="113"/>
      <c r="CC2052" s="69">
        <f>SUM(Table25[[#This Row],[Contract Amount FY00]:[Contract Amount FY50]])</f>
        <v>241788</v>
      </c>
      <c r="CD2052" s="114"/>
    </row>
    <row r="2053" spans="1:82" x14ac:dyDescent="0.25">
      <c r="A2053" s="122" t="s">
        <v>2029</v>
      </c>
      <c r="B2053" s="122" t="s">
        <v>286</v>
      </c>
      <c r="C2053" s="122" t="s">
        <v>3201</v>
      </c>
      <c r="E2053" s="26" t="str">
        <f>IFERROR(IF(VLOOKUP(Table25[[#This Row],[Contract No.]],Table3[#All],3,FALSE)="","No","Yes"),"")</f>
        <v>No</v>
      </c>
      <c r="F2053" s="107" t="str">
        <f>IFERROR(VLOOKUP(Table25[[#This Row],[Contract No.]],Table3[#All],3,FALSE),"")</f>
        <v/>
      </c>
      <c r="G2053" s="107" t="str">
        <f>IFERROR(IF(Table25[[#This Row],[Cooperative Purchase
(Yes/No)]]="Yes","Yes",IF(VLOOKUP(Table25[[#This Row],[Contract No.]],Table3[#All],1,FALSE)=Table25[[#This Row],[Contract No.]],"Yes","No")),"No")</f>
        <v>Yes</v>
      </c>
      <c r="H2053" s="51">
        <f>IFERROR(VLOOKUP(Table25[[#This Row],[Contract No.]],Table3[#All],4,FALSE),"")</f>
        <v>42401</v>
      </c>
      <c r="I2053" s="28">
        <f>IFERROR(IF(AND(MONTH(Table25[[#This Row],[Contract Start Date]])&gt;6,MONTH(Table25[[#This Row],[Contract Start Date]])&lt;=12),YEAR(Table25[[#This Row],[Contract Start Date]])+1,YEAR(Table25[[#This Row],[Contract Start Date]])),"")</f>
        <v>2016</v>
      </c>
      <c r="J2053" s="108">
        <f>Table25[[#This Row],[FY Formula start]]</f>
        <v>2016</v>
      </c>
      <c r="K2053" s="59" t="str">
        <f>"FY"&amp;" "&amp;Table25[[#This Row],[Year Start]]</f>
        <v>FY 2016</v>
      </c>
      <c r="L2053" s="109">
        <f>IFERROR(VLOOKUP(Table25[[#This Row],[Contract No.]],Table3[#All],5,FALSE),"")</f>
        <v>72717</v>
      </c>
      <c r="M2053" s="110">
        <f>IFERROR(IF(Table25[[#This Row],[Contract End Date]]="99/99/9999","No End",IF(AND(MONTH(Table25[[#This Row],[Contract End Date]])&gt;6,MONTH(Table25[[#This Row],[Contract End Date]])&lt;=12),YEAR(Table25[[#This Row],[Contract End Date]])+1,YEAR(Table25[[#This Row],[Contract End Date]]))),"")</f>
        <v>2099</v>
      </c>
      <c r="N2053" s="111">
        <f>Table25[[#This Row],[FY Formula end]]</f>
        <v>2099</v>
      </c>
      <c r="O2053" s="112" t="str">
        <f>IF(Table25[[#This Row],[Year End]]="No End","No End","FY"&amp;" "&amp;Table25[[#This Row],[Year End]])</f>
        <v>FY 2099</v>
      </c>
      <c r="P2053" s="27"/>
      <c r="Q2053" s="104">
        <f>_xlfn.IFNA(IF($B2053="","",VLOOKUP($B2053,'SWC Towers'!$A:$Q,$Q$2,FALSE)),"")</f>
        <v>0.5</v>
      </c>
      <c r="R2053" s="106" t="str">
        <f>_xlfn.IFNA(IF($B2053="","",VLOOKUP($B2053,'SWC Towers'!$A:$Q,$R$2,FALSE)),"")</f>
        <v/>
      </c>
      <c r="S2053" s="106" t="str">
        <f>_xlfn.IFNA(IF($B2053="","",VLOOKUP($B2053,'SWC Towers'!$A:$Q,$S$2,FALSE)),"")</f>
        <v/>
      </c>
      <c r="T2053" s="106">
        <f>_xlfn.IFNA(IF($B2053="","",VLOOKUP($B2053,'SWC Towers'!$A:$Q,$T$2,FALSE)),"")</f>
        <v>0.5</v>
      </c>
      <c r="U2053" s="104" t="str">
        <f>_xlfn.IFNA(IF($B2053="","",VLOOKUP($B2053,'SWC Towers'!$A:$Q,$U$2,FALSE)),"")</f>
        <v/>
      </c>
      <c r="V2053" s="104" t="str">
        <f>_xlfn.IFNA(IF($B2053="","",VLOOKUP($B2053,'SWC Towers'!$A:$Q,$V$2,FALSE)),"")</f>
        <v/>
      </c>
      <c r="W2053" s="104" t="str">
        <f>_xlfn.IFNA(IF($B2053="","",VLOOKUP($B2053,'SWC Towers'!$A:$Q,$W$2,FALSE)),"")</f>
        <v/>
      </c>
      <c r="X2053" s="104" t="str">
        <f>_xlfn.IFNA(IF($B2053="","",VLOOKUP($B2053,'SWC Towers'!$A:$Q,$X$2,FALSE)),"")</f>
        <v/>
      </c>
      <c r="Y2053" s="104" t="str">
        <f>_xlfn.IFNA(IF($B2053="","",VLOOKUP($B2053,'SWC Towers'!$A:$Q,$Y$2,FALSE)),"")</f>
        <v/>
      </c>
      <c r="Z2053" s="104" t="str">
        <f>_xlfn.IFNA(IF($B2053="","",VLOOKUP($B2053,'SWC Towers'!$A:$Q,$Z$2,FALSE)),"")</f>
        <v/>
      </c>
      <c r="AA2053" s="104" t="str">
        <f>_xlfn.IFNA(IF($B2053="","",VLOOKUP($B2053,'SWC Towers'!$A:$Q,$AA$2,FALSE)),"")</f>
        <v/>
      </c>
      <c r="AB2053" s="106" t="str">
        <f>_xlfn.IFNA(IF($B2053="","",VLOOKUP($B2053,'SWC Towers'!$A:$Q,$AB$2,FALSE)),"")</f>
        <v/>
      </c>
      <c r="AC2053" s="20">
        <f>SUM(Table25[[#This Row],[IT Tower: Application]:[Other/Non-IT ]])</f>
        <v>1</v>
      </c>
      <c r="AD2053" s="67"/>
      <c r="AE2053" s="67"/>
      <c r="AF2053" s="67"/>
      <c r="AG2053" s="67"/>
      <c r="AH2053" s="67"/>
      <c r="AI2053" s="67"/>
      <c r="AJ2053" s="67"/>
      <c r="AK2053" s="67"/>
      <c r="AL2053" s="67"/>
      <c r="AM2053" s="67"/>
      <c r="AN2053" s="67"/>
      <c r="AO2053" s="67"/>
      <c r="AP2053" s="67"/>
      <c r="AQ2053" s="67"/>
      <c r="AR2053" s="67"/>
      <c r="AS2053" s="67"/>
      <c r="AT2053" s="67"/>
      <c r="AU2053" s="67"/>
      <c r="AV2053" s="67"/>
      <c r="AW2053" s="67"/>
      <c r="AX2053" s="67"/>
      <c r="AY2053" s="67">
        <v>76000</v>
      </c>
      <c r="AZ2053" s="67">
        <v>120880</v>
      </c>
      <c r="BA2053" s="67">
        <v>301095</v>
      </c>
      <c r="BB2053" s="113">
        <v>254940</v>
      </c>
      <c r="BC2053" s="113">
        <v>264834</v>
      </c>
      <c r="BD2053" s="113"/>
      <c r="BE2053" s="113"/>
      <c r="BF2053" s="113"/>
      <c r="BG2053" s="113"/>
      <c r="BH2053" s="113"/>
      <c r="BI2053" s="113"/>
      <c r="BJ2053" s="113"/>
      <c r="BK2053" s="113"/>
      <c r="BL2053" s="113"/>
      <c r="BM2053" s="113"/>
      <c r="BN2053" s="113"/>
      <c r="BO2053" s="113"/>
      <c r="BP2053" s="113"/>
      <c r="BQ2053" s="113"/>
      <c r="BR2053" s="113"/>
      <c r="BS2053" s="113"/>
      <c r="BT2053" s="113"/>
      <c r="BU2053" s="113"/>
      <c r="BV2053" s="113"/>
      <c r="BW2053" s="113"/>
      <c r="BX2053" s="113"/>
      <c r="BY2053" s="113"/>
      <c r="BZ2053" s="113"/>
      <c r="CA2053" s="67"/>
      <c r="CB2053" s="113"/>
      <c r="CC2053" s="69">
        <f>SUM(Table25[[#This Row],[Contract Amount FY00]:[Contract Amount FY50]])</f>
        <v>1017749</v>
      </c>
      <c r="CD2053" s="114"/>
    </row>
    <row r="2054" spans="1:82" x14ac:dyDescent="0.25">
      <c r="A2054" s="122" t="s">
        <v>2029</v>
      </c>
      <c r="B2054" s="122" t="s">
        <v>286</v>
      </c>
      <c r="C2054" s="122" t="s">
        <v>2182</v>
      </c>
      <c r="E2054" s="26" t="str">
        <f>IFERROR(IF(VLOOKUP(Table25[[#This Row],[Contract No.]],Table3[#All],3,FALSE)="","No","Yes"),"")</f>
        <v>No</v>
      </c>
      <c r="F2054" s="107" t="str">
        <f>IFERROR(VLOOKUP(Table25[[#This Row],[Contract No.]],Table3[#All],3,FALSE),"")</f>
        <v/>
      </c>
      <c r="G2054" s="107" t="str">
        <f>IFERROR(IF(Table25[[#This Row],[Cooperative Purchase
(Yes/No)]]="Yes","Yes",IF(VLOOKUP(Table25[[#This Row],[Contract No.]],Table3[#All],1,FALSE)=Table25[[#This Row],[Contract No.]],"Yes","No")),"No")</f>
        <v>Yes</v>
      </c>
      <c r="H2054" s="51">
        <f>IFERROR(VLOOKUP(Table25[[#This Row],[Contract No.]],Table3[#All],4,FALSE),"")</f>
        <v>42401</v>
      </c>
      <c r="I2054" s="28">
        <f>IFERROR(IF(AND(MONTH(Table25[[#This Row],[Contract Start Date]])&gt;6,MONTH(Table25[[#This Row],[Contract Start Date]])&lt;=12),YEAR(Table25[[#This Row],[Contract Start Date]])+1,YEAR(Table25[[#This Row],[Contract Start Date]])),"")</f>
        <v>2016</v>
      </c>
      <c r="J2054" s="108">
        <f>Table25[[#This Row],[FY Formula start]]</f>
        <v>2016</v>
      </c>
      <c r="K2054" s="59" t="str">
        <f>"FY"&amp;" "&amp;Table25[[#This Row],[Year Start]]</f>
        <v>FY 2016</v>
      </c>
      <c r="L2054" s="109">
        <f>IFERROR(VLOOKUP(Table25[[#This Row],[Contract No.]],Table3[#All],5,FALSE),"")</f>
        <v>72717</v>
      </c>
      <c r="M2054" s="110">
        <f>IFERROR(IF(Table25[[#This Row],[Contract End Date]]="99/99/9999","No End",IF(AND(MONTH(Table25[[#This Row],[Contract End Date]])&gt;6,MONTH(Table25[[#This Row],[Contract End Date]])&lt;=12),YEAR(Table25[[#This Row],[Contract End Date]])+1,YEAR(Table25[[#This Row],[Contract End Date]]))),"")</f>
        <v>2099</v>
      </c>
      <c r="N2054" s="111">
        <f>Table25[[#This Row],[FY Formula end]]</f>
        <v>2099</v>
      </c>
      <c r="O2054" s="112" t="str">
        <f>IF(Table25[[#This Row],[Year End]]="No End","No End","FY"&amp;" "&amp;Table25[[#This Row],[Year End]])</f>
        <v>FY 2099</v>
      </c>
      <c r="P2054" s="27"/>
      <c r="Q2054" s="104">
        <f>_xlfn.IFNA(IF($B2054="","",VLOOKUP($B2054,'SWC Towers'!$A:$Q,$Q$2,FALSE)),"")</f>
        <v>0.5</v>
      </c>
      <c r="R2054" s="106" t="str">
        <f>_xlfn.IFNA(IF($B2054="","",VLOOKUP($B2054,'SWC Towers'!$A:$Q,$R$2,FALSE)),"")</f>
        <v/>
      </c>
      <c r="S2054" s="106" t="str">
        <f>_xlfn.IFNA(IF($B2054="","",VLOOKUP($B2054,'SWC Towers'!$A:$Q,$S$2,FALSE)),"")</f>
        <v/>
      </c>
      <c r="T2054" s="106">
        <f>_xlfn.IFNA(IF($B2054="","",VLOOKUP($B2054,'SWC Towers'!$A:$Q,$T$2,FALSE)),"")</f>
        <v>0.5</v>
      </c>
      <c r="U2054" s="104" t="str">
        <f>_xlfn.IFNA(IF($B2054="","",VLOOKUP($B2054,'SWC Towers'!$A:$Q,$U$2,FALSE)),"")</f>
        <v/>
      </c>
      <c r="V2054" s="104" t="str">
        <f>_xlfn.IFNA(IF($B2054="","",VLOOKUP($B2054,'SWC Towers'!$A:$Q,$V$2,FALSE)),"")</f>
        <v/>
      </c>
      <c r="W2054" s="104" t="str">
        <f>_xlfn.IFNA(IF($B2054="","",VLOOKUP($B2054,'SWC Towers'!$A:$Q,$W$2,FALSE)),"")</f>
        <v/>
      </c>
      <c r="X2054" s="104" t="str">
        <f>_xlfn.IFNA(IF($B2054="","",VLOOKUP($B2054,'SWC Towers'!$A:$Q,$X$2,FALSE)),"")</f>
        <v/>
      </c>
      <c r="Y2054" s="104" t="str">
        <f>_xlfn.IFNA(IF($B2054="","",VLOOKUP($B2054,'SWC Towers'!$A:$Q,$Y$2,FALSE)),"")</f>
        <v/>
      </c>
      <c r="Z2054" s="104" t="str">
        <f>_xlfn.IFNA(IF($B2054="","",VLOOKUP($B2054,'SWC Towers'!$A:$Q,$Z$2,FALSE)),"")</f>
        <v/>
      </c>
      <c r="AA2054" s="104" t="str">
        <f>_xlfn.IFNA(IF($B2054="","",VLOOKUP($B2054,'SWC Towers'!$A:$Q,$AA$2,FALSE)),"")</f>
        <v/>
      </c>
      <c r="AB2054" s="106" t="str">
        <f>_xlfn.IFNA(IF($B2054="","",VLOOKUP($B2054,'SWC Towers'!$A:$Q,$AB$2,FALSE)),"")</f>
        <v/>
      </c>
      <c r="AC2054" s="20">
        <f>SUM(Table25[[#This Row],[IT Tower: Application]:[Other/Non-IT ]])</f>
        <v>1</v>
      </c>
      <c r="AD2054" s="67"/>
      <c r="AE2054" s="67"/>
      <c r="AF2054" s="67"/>
      <c r="AG2054" s="67"/>
      <c r="AH2054" s="67"/>
      <c r="AI2054" s="67"/>
      <c r="AJ2054" s="67"/>
      <c r="AK2054" s="67"/>
      <c r="AL2054" s="67"/>
      <c r="AM2054" s="67"/>
      <c r="AN2054" s="67"/>
      <c r="AO2054" s="67"/>
      <c r="AP2054" s="67"/>
      <c r="AQ2054" s="67"/>
      <c r="AR2054" s="67"/>
      <c r="AS2054" s="67"/>
      <c r="AT2054" s="67">
        <v>0</v>
      </c>
      <c r="AU2054" s="67">
        <v>188997</v>
      </c>
      <c r="AV2054" s="67">
        <v>0</v>
      </c>
      <c r="AW2054" s="67"/>
      <c r="AX2054" s="67"/>
      <c r="AY2054" s="67"/>
      <c r="AZ2054" s="67"/>
      <c r="BA2054" s="67"/>
      <c r="BB2054" s="113"/>
      <c r="BC2054" s="113"/>
      <c r="BD2054" s="113"/>
      <c r="BE2054" s="113"/>
      <c r="BF2054" s="113"/>
      <c r="BG2054" s="113"/>
      <c r="BH2054" s="113"/>
      <c r="BI2054" s="113"/>
      <c r="BJ2054" s="113"/>
      <c r="BK2054" s="113"/>
      <c r="BL2054" s="113"/>
      <c r="BM2054" s="113"/>
      <c r="BN2054" s="113"/>
      <c r="BO2054" s="113"/>
      <c r="BP2054" s="113"/>
      <c r="BQ2054" s="113"/>
      <c r="BR2054" s="113"/>
      <c r="BS2054" s="113"/>
      <c r="BT2054" s="113"/>
      <c r="BU2054" s="113"/>
      <c r="BV2054" s="113"/>
      <c r="BW2054" s="113"/>
      <c r="BX2054" s="113"/>
      <c r="BY2054" s="113"/>
      <c r="BZ2054" s="113"/>
      <c r="CA2054" s="67"/>
      <c r="CB2054" s="113"/>
      <c r="CC2054" s="69">
        <f>SUM(Table25[[#This Row],[Contract Amount FY00]:[Contract Amount FY50]])</f>
        <v>188997</v>
      </c>
      <c r="CD2054" s="114"/>
    </row>
    <row r="2055" spans="1:82" x14ac:dyDescent="0.25">
      <c r="A2055" s="122" t="s">
        <v>2029</v>
      </c>
      <c r="B2055" s="122" t="s">
        <v>286</v>
      </c>
      <c r="C2055" s="122" t="s">
        <v>551</v>
      </c>
      <c r="E2055" s="26" t="str">
        <f>IFERROR(IF(VLOOKUP(Table25[[#This Row],[Contract No.]],Table3[#All],3,FALSE)="","No","Yes"),"")</f>
        <v>No</v>
      </c>
      <c r="F2055" s="107" t="str">
        <f>IFERROR(VLOOKUP(Table25[[#This Row],[Contract No.]],Table3[#All],3,FALSE),"")</f>
        <v/>
      </c>
      <c r="G2055" s="107" t="str">
        <f>IFERROR(IF(Table25[[#This Row],[Cooperative Purchase
(Yes/No)]]="Yes","Yes",IF(VLOOKUP(Table25[[#This Row],[Contract No.]],Table3[#All],1,FALSE)=Table25[[#This Row],[Contract No.]],"Yes","No")),"No")</f>
        <v>Yes</v>
      </c>
      <c r="H2055" s="51">
        <f>IFERROR(VLOOKUP(Table25[[#This Row],[Contract No.]],Table3[#All],4,FALSE),"")</f>
        <v>42401</v>
      </c>
      <c r="I2055" s="28">
        <f>IFERROR(IF(AND(MONTH(Table25[[#This Row],[Contract Start Date]])&gt;6,MONTH(Table25[[#This Row],[Contract Start Date]])&lt;=12),YEAR(Table25[[#This Row],[Contract Start Date]])+1,YEAR(Table25[[#This Row],[Contract Start Date]])),"")</f>
        <v>2016</v>
      </c>
      <c r="J2055" s="108">
        <f>Table25[[#This Row],[FY Formula start]]</f>
        <v>2016</v>
      </c>
      <c r="K2055" s="59" t="str">
        <f>"FY"&amp;" "&amp;Table25[[#This Row],[Year Start]]</f>
        <v>FY 2016</v>
      </c>
      <c r="L2055" s="109">
        <f>IFERROR(VLOOKUP(Table25[[#This Row],[Contract No.]],Table3[#All],5,FALSE),"")</f>
        <v>72717</v>
      </c>
      <c r="M2055" s="110">
        <f>IFERROR(IF(Table25[[#This Row],[Contract End Date]]="99/99/9999","No End",IF(AND(MONTH(Table25[[#This Row],[Contract End Date]])&gt;6,MONTH(Table25[[#This Row],[Contract End Date]])&lt;=12),YEAR(Table25[[#This Row],[Contract End Date]])+1,YEAR(Table25[[#This Row],[Contract End Date]]))),"")</f>
        <v>2099</v>
      </c>
      <c r="N2055" s="111">
        <f>Table25[[#This Row],[FY Formula end]]</f>
        <v>2099</v>
      </c>
      <c r="O2055" s="112" t="str">
        <f>IF(Table25[[#This Row],[Year End]]="No End","No End","FY"&amp;" "&amp;Table25[[#This Row],[Year End]])</f>
        <v>FY 2099</v>
      </c>
      <c r="P2055" s="27"/>
      <c r="Q2055" s="104">
        <f>_xlfn.IFNA(IF($B2055="","",VLOOKUP($B2055,'SWC Towers'!$A:$Q,$Q$2,FALSE)),"")</f>
        <v>0.5</v>
      </c>
      <c r="R2055" s="106" t="str">
        <f>_xlfn.IFNA(IF($B2055="","",VLOOKUP($B2055,'SWC Towers'!$A:$Q,$R$2,FALSE)),"")</f>
        <v/>
      </c>
      <c r="S2055" s="106" t="str">
        <f>_xlfn.IFNA(IF($B2055="","",VLOOKUP($B2055,'SWC Towers'!$A:$Q,$S$2,FALSE)),"")</f>
        <v/>
      </c>
      <c r="T2055" s="106">
        <f>_xlfn.IFNA(IF($B2055="","",VLOOKUP($B2055,'SWC Towers'!$A:$Q,$T$2,FALSE)),"")</f>
        <v>0.5</v>
      </c>
      <c r="U2055" s="104" t="str">
        <f>_xlfn.IFNA(IF($B2055="","",VLOOKUP($B2055,'SWC Towers'!$A:$Q,$U$2,FALSE)),"")</f>
        <v/>
      </c>
      <c r="V2055" s="104" t="str">
        <f>_xlfn.IFNA(IF($B2055="","",VLOOKUP($B2055,'SWC Towers'!$A:$Q,$V$2,FALSE)),"")</f>
        <v/>
      </c>
      <c r="W2055" s="104" t="str">
        <f>_xlfn.IFNA(IF($B2055="","",VLOOKUP($B2055,'SWC Towers'!$A:$Q,$W$2,FALSE)),"")</f>
        <v/>
      </c>
      <c r="X2055" s="104" t="str">
        <f>_xlfn.IFNA(IF($B2055="","",VLOOKUP($B2055,'SWC Towers'!$A:$Q,$X$2,FALSE)),"")</f>
        <v/>
      </c>
      <c r="Y2055" s="104" t="str">
        <f>_xlfn.IFNA(IF($B2055="","",VLOOKUP($B2055,'SWC Towers'!$A:$Q,$Y$2,FALSE)),"")</f>
        <v/>
      </c>
      <c r="Z2055" s="104" t="str">
        <f>_xlfn.IFNA(IF($B2055="","",VLOOKUP($B2055,'SWC Towers'!$A:$Q,$Z$2,FALSE)),"")</f>
        <v/>
      </c>
      <c r="AA2055" s="104" t="str">
        <f>_xlfn.IFNA(IF($B2055="","",VLOOKUP($B2055,'SWC Towers'!$A:$Q,$AA$2,FALSE)),"")</f>
        <v/>
      </c>
      <c r="AB2055" s="106" t="str">
        <f>_xlfn.IFNA(IF($B2055="","",VLOOKUP($B2055,'SWC Towers'!$A:$Q,$AB$2,FALSE)),"")</f>
        <v/>
      </c>
      <c r="AC2055" s="20">
        <f>SUM(Table25[[#This Row],[IT Tower: Application]:[Other/Non-IT ]])</f>
        <v>1</v>
      </c>
      <c r="AD2055" s="67"/>
      <c r="AE2055" s="67"/>
      <c r="AF2055" s="67"/>
      <c r="AG2055" s="67"/>
      <c r="AH2055" s="67"/>
      <c r="AI2055" s="67"/>
      <c r="AJ2055" s="67"/>
      <c r="AK2055" s="67"/>
      <c r="AL2055" s="67"/>
      <c r="AM2055" s="67"/>
      <c r="AN2055" s="67"/>
      <c r="AO2055" s="67"/>
      <c r="AP2055" s="67"/>
      <c r="AQ2055" s="67"/>
      <c r="AR2055" s="67"/>
      <c r="AS2055" s="67"/>
      <c r="AT2055" s="67"/>
      <c r="AU2055" s="67">
        <v>24000</v>
      </c>
      <c r="AV2055" s="67">
        <v>0</v>
      </c>
      <c r="AW2055" s="67"/>
      <c r="AX2055" s="67"/>
      <c r="AY2055" s="67"/>
      <c r="AZ2055" s="67"/>
      <c r="BA2055" s="67"/>
      <c r="BB2055" s="113"/>
      <c r="BC2055" s="113"/>
      <c r="BD2055" s="113"/>
      <c r="BE2055" s="113"/>
      <c r="BF2055" s="113"/>
      <c r="BG2055" s="113"/>
      <c r="BH2055" s="113"/>
      <c r="BI2055" s="113"/>
      <c r="BJ2055" s="113"/>
      <c r="BK2055" s="113"/>
      <c r="BL2055" s="113"/>
      <c r="BM2055" s="113"/>
      <c r="BN2055" s="113"/>
      <c r="BO2055" s="113"/>
      <c r="BP2055" s="113"/>
      <c r="BQ2055" s="113"/>
      <c r="BR2055" s="113"/>
      <c r="BS2055" s="113"/>
      <c r="BT2055" s="113"/>
      <c r="BU2055" s="113"/>
      <c r="BV2055" s="113"/>
      <c r="BW2055" s="113"/>
      <c r="BX2055" s="113"/>
      <c r="BY2055" s="113"/>
      <c r="BZ2055" s="113"/>
      <c r="CA2055" s="67"/>
      <c r="CB2055" s="113"/>
      <c r="CC2055" s="69">
        <f>SUM(Table25[[#This Row],[Contract Amount FY00]:[Contract Amount FY50]])</f>
        <v>24000</v>
      </c>
      <c r="CD2055" s="114"/>
    </row>
    <row r="2056" spans="1:82" x14ac:dyDescent="0.25">
      <c r="A2056" s="122" t="s">
        <v>2029</v>
      </c>
      <c r="B2056" s="122" t="s">
        <v>286</v>
      </c>
      <c r="C2056" s="122" t="s">
        <v>3149</v>
      </c>
      <c r="E2056" s="26" t="str">
        <f>IFERROR(IF(VLOOKUP(Table25[[#This Row],[Contract No.]],Table3[#All],3,FALSE)="","No","Yes"),"")</f>
        <v>No</v>
      </c>
      <c r="F2056" s="107" t="str">
        <f>IFERROR(VLOOKUP(Table25[[#This Row],[Contract No.]],Table3[#All],3,FALSE),"")</f>
        <v/>
      </c>
      <c r="G2056" s="107" t="str">
        <f>IFERROR(IF(Table25[[#This Row],[Cooperative Purchase
(Yes/No)]]="Yes","Yes",IF(VLOOKUP(Table25[[#This Row],[Contract No.]],Table3[#All],1,FALSE)=Table25[[#This Row],[Contract No.]],"Yes","No")),"No")</f>
        <v>Yes</v>
      </c>
      <c r="H2056" s="51">
        <f>IFERROR(VLOOKUP(Table25[[#This Row],[Contract No.]],Table3[#All],4,FALSE),"")</f>
        <v>42401</v>
      </c>
      <c r="I2056" s="28">
        <f>IFERROR(IF(AND(MONTH(Table25[[#This Row],[Contract Start Date]])&gt;6,MONTH(Table25[[#This Row],[Contract Start Date]])&lt;=12),YEAR(Table25[[#This Row],[Contract Start Date]])+1,YEAR(Table25[[#This Row],[Contract Start Date]])),"")</f>
        <v>2016</v>
      </c>
      <c r="J2056" s="108">
        <f>Table25[[#This Row],[FY Formula start]]</f>
        <v>2016</v>
      </c>
      <c r="K2056" s="59" t="str">
        <f>"FY"&amp;" "&amp;Table25[[#This Row],[Year Start]]</f>
        <v>FY 2016</v>
      </c>
      <c r="L2056" s="109">
        <f>IFERROR(VLOOKUP(Table25[[#This Row],[Contract No.]],Table3[#All],5,FALSE),"")</f>
        <v>72717</v>
      </c>
      <c r="M2056" s="110">
        <f>IFERROR(IF(Table25[[#This Row],[Contract End Date]]="99/99/9999","No End",IF(AND(MONTH(Table25[[#This Row],[Contract End Date]])&gt;6,MONTH(Table25[[#This Row],[Contract End Date]])&lt;=12),YEAR(Table25[[#This Row],[Contract End Date]])+1,YEAR(Table25[[#This Row],[Contract End Date]]))),"")</f>
        <v>2099</v>
      </c>
      <c r="N2056" s="111">
        <f>Table25[[#This Row],[FY Formula end]]</f>
        <v>2099</v>
      </c>
      <c r="O2056" s="112" t="str">
        <f>IF(Table25[[#This Row],[Year End]]="No End","No End","FY"&amp;" "&amp;Table25[[#This Row],[Year End]])</f>
        <v>FY 2099</v>
      </c>
      <c r="P2056" s="27"/>
      <c r="Q2056" s="104">
        <f>_xlfn.IFNA(IF($B2056="","",VLOOKUP($B2056,'SWC Towers'!$A:$Q,$Q$2,FALSE)),"")</f>
        <v>0.5</v>
      </c>
      <c r="R2056" s="106" t="str">
        <f>_xlfn.IFNA(IF($B2056="","",VLOOKUP($B2056,'SWC Towers'!$A:$Q,$R$2,FALSE)),"")</f>
        <v/>
      </c>
      <c r="S2056" s="106" t="str">
        <f>_xlfn.IFNA(IF($B2056="","",VLOOKUP($B2056,'SWC Towers'!$A:$Q,$S$2,FALSE)),"")</f>
        <v/>
      </c>
      <c r="T2056" s="106">
        <f>_xlfn.IFNA(IF($B2056="","",VLOOKUP($B2056,'SWC Towers'!$A:$Q,$T$2,FALSE)),"")</f>
        <v>0.5</v>
      </c>
      <c r="U2056" s="104" t="str">
        <f>_xlfn.IFNA(IF($B2056="","",VLOOKUP($B2056,'SWC Towers'!$A:$Q,$U$2,FALSE)),"")</f>
        <v/>
      </c>
      <c r="V2056" s="104" t="str">
        <f>_xlfn.IFNA(IF($B2056="","",VLOOKUP($B2056,'SWC Towers'!$A:$Q,$V$2,FALSE)),"")</f>
        <v/>
      </c>
      <c r="W2056" s="104" t="str">
        <f>_xlfn.IFNA(IF($B2056="","",VLOOKUP($B2056,'SWC Towers'!$A:$Q,$W$2,FALSE)),"")</f>
        <v/>
      </c>
      <c r="X2056" s="104" t="str">
        <f>_xlfn.IFNA(IF($B2056="","",VLOOKUP($B2056,'SWC Towers'!$A:$Q,$X$2,FALSE)),"")</f>
        <v/>
      </c>
      <c r="Y2056" s="104" t="str">
        <f>_xlfn.IFNA(IF($B2056="","",VLOOKUP($B2056,'SWC Towers'!$A:$Q,$Y$2,FALSE)),"")</f>
        <v/>
      </c>
      <c r="Z2056" s="104" t="str">
        <f>_xlfn.IFNA(IF($B2056="","",VLOOKUP($B2056,'SWC Towers'!$A:$Q,$Z$2,FALSE)),"")</f>
        <v/>
      </c>
      <c r="AA2056" s="104" t="str">
        <f>_xlfn.IFNA(IF($B2056="","",VLOOKUP($B2056,'SWC Towers'!$A:$Q,$AA$2,FALSE)),"")</f>
        <v/>
      </c>
      <c r="AB2056" s="106" t="str">
        <f>_xlfn.IFNA(IF($B2056="","",VLOOKUP($B2056,'SWC Towers'!$A:$Q,$AB$2,FALSE)),"")</f>
        <v/>
      </c>
      <c r="AC2056" s="20">
        <f>SUM(Table25[[#This Row],[IT Tower: Application]:[Other/Non-IT ]])</f>
        <v>1</v>
      </c>
      <c r="AD2056" s="67"/>
      <c r="AE2056" s="67"/>
      <c r="AF2056" s="67"/>
      <c r="AG2056" s="67"/>
      <c r="AH2056" s="67"/>
      <c r="AI2056" s="67"/>
      <c r="AJ2056" s="67"/>
      <c r="AK2056" s="67"/>
      <c r="AL2056" s="67"/>
      <c r="AM2056" s="67"/>
      <c r="AN2056" s="67"/>
      <c r="AO2056" s="67"/>
      <c r="AP2056" s="67"/>
      <c r="AQ2056" s="67"/>
      <c r="AR2056" s="67"/>
      <c r="AS2056" s="67"/>
      <c r="AT2056" s="67">
        <v>0</v>
      </c>
      <c r="AU2056" s="67">
        <v>24960</v>
      </c>
      <c r="AV2056" s="67"/>
      <c r="AW2056" s="67">
        <v>209583</v>
      </c>
      <c r="AX2056" s="67">
        <v>678590</v>
      </c>
      <c r="AY2056" s="67">
        <v>538329</v>
      </c>
      <c r="AZ2056" s="67">
        <v>600438</v>
      </c>
      <c r="BA2056" s="67">
        <v>620416</v>
      </c>
      <c r="BB2056" s="113">
        <v>560182</v>
      </c>
      <c r="BC2056" s="113">
        <v>594777</v>
      </c>
      <c r="BD2056" s="113"/>
      <c r="BE2056" s="113"/>
      <c r="BF2056" s="113"/>
      <c r="BG2056" s="113"/>
      <c r="BH2056" s="113"/>
      <c r="BI2056" s="113"/>
      <c r="BJ2056" s="113"/>
      <c r="BK2056" s="113"/>
      <c r="BL2056" s="113"/>
      <c r="BM2056" s="113"/>
      <c r="BN2056" s="113"/>
      <c r="BO2056" s="113"/>
      <c r="BP2056" s="113"/>
      <c r="BQ2056" s="113"/>
      <c r="BR2056" s="113"/>
      <c r="BS2056" s="113"/>
      <c r="BT2056" s="113"/>
      <c r="BU2056" s="113"/>
      <c r="BV2056" s="113"/>
      <c r="BW2056" s="113"/>
      <c r="BX2056" s="113"/>
      <c r="BY2056" s="113"/>
      <c r="BZ2056" s="113"/>
      <c r="CA2056" s="67"/>
      <c r="CB2056" s="113"/>
      <c r="CC2056" s="69">
        <f>SUM(Table25[[#This Row],[Contract Amount FY00]:[Contract Amount FY50]])</f>
        <v>3827275</v>
      </c>
      <c r="CD2056" s="114"/>
    </row>
    <row r="2057" spans="1:82" x14ac:dyDescent="0.25">
      <c r="A2057" s="122" t="s">
        <v>2029</v>
      </c>
      <c r="B2057" s="122" t="s">
        <v>286</v>
      </c>
      <c r="C2057" s="122" t="s">
        <v>699</v>
      </c>
      <c r="E2057" s="26" t="str">
        <f>IFERROR(IF(VLOOKUP(Table25[[#This Row],[Contract No.]],Table3[#All],3,FALSE)="","No","Yes"),"")</f>
        <v>No</v>
      </c>
      <c r="F2057" s="107" t="str">
        <f>IFERROR(VLOOKUP(Table25[[#This Row],[Contract No.]],Table3[#All],3,FALSE),"")</f>
        <v/>
      </c>
      <c r="G2057" s="107" t="str">
        <f>IFERROR(IF(Table25[[#This Row],[Cooperative Purchase
(Yes/No)]]="Yes","Yes",IF(VLOOKUP(Table25[[#This Row],[Contract No.]],Table3[#All],1,FALSE)=Table25[[#This Row],[Contract No.]],"Yes","No")),"No")</f>
        <v>Yes</v>
      </c>
      <c r="H2057" s="51">
        <f>IFERROR(VLOOKUP(Table25[[#This Row],[Contract No.]],Table3[#All],4,FALSE),"")</f>
        <v>42401</v>
      </c>
      <c r="I2057" s="28">
        <f>IFERROR(IF(AND(MONTH(Table25[[#This Row],[Contract Start Date]])&gt;6,MONTH(Table25[[#This Row],[Contract Start Date]])&lt;=12),YEAR(Table25[[#This Row],[Contract Start Date]])+1,YEAR(Table25[[#This Row],[Contract Start Date]])),"")</f>
        <v>2016</v>
      </c>
      <c r="J2057" s="108">
        <f>Table25[[#This Row],[FY Formula start]]</f>
        <v>2016</v>
      </c>
      <c r="K2057" s="59" t="str">
        <f>"FY"&amp;" "&amp;Table25[[#This Row],[Year Start]]</f>
        <v>FY 2016</v>
      </c>
      <c r="L2057" s="109">
        <f>IFERROR(VLOOKUP(Table25[[#This Row],[Contract No.]],Table3[#All],5,FALSE),"")</f>
        <v>72717</v>
      </c>
      <c r="M2057" s="110">
        <f>IFERROR(IF(Table25[[#This Row],[Contract End Date]]="99/99/9999","No End",IF(AND(MONTH(Table25[[#This Row],[Contract End Date]])&gt;6,MONTH(Table25[[#This Row],[Contract End Date]])&lt;=12),YEAR(Table25[[#This Row],[Contract End Date]])+1,YEAR(Table25[[#This Row],[Contract End Date]]))),"")</f>
        <v>2099</v>
      </c>
      <c r="N2057" s="111">
        <f>Table25[[#This Row],[FY Formula end]]</f>
        <v>2099</v>
      </c>
      <c r="O2057" s="112" t="str">
        <f>IF(Table25[[#This Row],[Year End]]="No End","No End","FY"&amp;" "&amp;Table25[[#This Row],[Year End]])</f>
        <v>FY 2099</v>
      </c>
      <c r="P2057" s="27"/>
      <c r="Q2057" s="104">
        <f>_xlfn.IFNA(IF($B2057="","",VLOOKUP($B2057,'SWC Towers'!$A:$Q,$Q$2,FALSE)),"")</f>
        <v>0.5</v>
      </c>
      <c r="R2057" s="106" t="str">
        <f>_xlfn.IFNA(IF($B2057="","",VLOOKUP($B2057,'SWC Towers'!$A:$Q,$R$2,FALSE)),"")</f>
        <v/>
      </c>
      <c r="S2057" s="106" t="str">
        <f>_xlfn.IFNA(IF($B2057="","",VLOOKUP($B2057,'SWC Towers'!$A:$Q,$S$2,FALSE)),"")</f>
        <v/>
      </c>
      <c r="T2057" s="106">
        <f>_xlfn.IFNA(IF($B2057="","",VLOOKUP($B2057,'SWC Towers'!$A:$Q,$T$2,FALSE)),"")</f>
        <v>0.5</v>
      </c>
      <c r="U2057" s="104" t="str">
        <f>_xlfn.IFNA(IF($B2057="","",VLOOKUP($B2057,'SWC Towers'!$A:$Q,$U$2,FALSE)),"")</f>
        <v/>
      </c>
      <c r="V2057" s="104" t="str">
        <f>_xlfn.IFNA(IF($B2057="","",VLOOKUP($B2057,'SWC Towers'!$A:$Q,$V$2,FALSE)),"")</f>
        <v/>
      </c>
      <c r="W2057" s="104" t="str">
        <f>_xlfn.IFNA(IF($B2057="","",VLOOKUP($B2057,'SWC Towers'!$A:$Q,$W$2,FALSE)),"")</f>
        <v/>
      </c>
      <c r="X2057" s="104" t="str">
        <f>_xlfn.IFNA(IF($B2057="","",VLOOKUP($B2057,'SWC Towers'!$A:$Q,$X$2,FALSE)),"")</f>
        <v/>
      </c>
      <c r="Y2057" s="104" t="str">
        <f>_xlfn.IFNA(IF($B2057="","",VLOOKUP($B2057,'SWC Towers'!$A:$Q,$Y$2,FALSE)),"")</f>
        <v/>
      </c>
      <c r="Z2057" s="104" t="str">
        <f>_xlfn.IFNA(IF($B2057="","",VLOOKUP($B2057,'SWC Towers'!$A:$Q,$Z$2,FALSE)),"")</f>
        <v/>
      </c>
      <c r="AA2057" s="104" t="str">
        <f>_xlfn.IFNA(IF($B2057="","",VLOOKUP($B2057,'SWC Towers'!$A:$Q,$AA$2,FALSE)),"")</f>
        <v/>
      </c>
      <c r="AB2057" s="106" t="str">
        <f>_xlfn.IFNA(IF($B2057="","",VLOOKUP($B2057,'SWC Towers'!$A:$Q,$AB$2,FALSE)),"")</f>
        <v/>
      </c>
      <c r="AC2057" s="20">
        <f>SUM(Table25[[#This Row],[IT Tower: Application]:[Other/Non-IT ]])</f>
        <v>1</v>
      </c>
      <c r="AD2057" s="67"/>
      <c r="AE2057" s="67"/>
      <c r="AF2057" s="67"/>
      <c r="AG2057" s="67"/>
      <c r="AH2057" s="67"/>
      <c r="AI2057" s="67"/>
      <c r="AJ2057" s="67"/>
      <c r="AK2057" s="67"/>
      <c r="AL2057" s="67"/>
      <c r="AM2057" s="67"/>
      <c r="AN2057" s="67"/>
      <c r="AO2057" s="67"/>
      <c r="AP2057" s="67"/>
      <c r="AQ2057" s="67"/>
      <c r="AR2057" s="67"/>
      <c r="AS2057" s="67"/>
      <c r="AT2057" s="67">
        <v>0</v>
      </c>
      <c r="AU2057" s="67">
        <v>569824</v>
      </c>
      <c r="AV2057" s="67">
        <v>955983</v>
      </c>
      <c r="AW2057" s="67">
        <v>999852</v>
      </c>
      <c r="AX2057" s="67">
        <v>807250</v>
      </c>
      <c r="AY2057" s="67">
        <v>644077</v>
      </c>
      <c r="AZ2057" s="67">
        <v>695400</v>
      </c>
      <c r="BA2057" s="67">
        <v>539851</v>
      </c>
      <c r="BB2057" s="113">
        <v>500851</v>
      </c>
      <c r="BC2057" s="113">
        <v>334446</v>
      </c>
      <c r="BD2057" s="113"/>
      <c r="BE2057" s="113"/>
      <c r="BF2057" s="113"/>
      <c r="BG2057" s="113"/>
      <c r="BH2057" s="113"/>
      <c r="BI2057" s="113"/>
      <c r="BJ2057" s="113"/>
      <c r="BK2057" s="113"/>
      <c r="BL2057" s="113"/>
      <c r="BM2057" s="113"/>
      <c r="BN2057" s="113"/>
      <c r="BO2057" s="113"/>
      <c r="BP2057" s="113"/>
      <c r="BQ2057" s="113"/>
      <c r="BR2057" s="113"/>
      <c r="BS2057" s="113"/>
      <c r="BT2057" s="113"/>
      <c r="BU2057" s="113"/>
      <c r="BV2057" s="113"/>
      <c r="BW2057" s="113"/>
      <c r="BX2057" s="113"/>
      <c r="BY2057" s="113"/>
      <c r="BZ2057" s="113"/>
      <c r="CA2057" s="67"/>
      <c r="CB2057" s="113"/>
      <c r="CC2057" s="69">
        <f>SUM(Table25[[#This Row],[Contract Amount FY00]:[Contract Amount FY50]])</f>
        <v>6047534</v>
      </c>
      <c r="CD2057" s="114"/>
    </row>
    <row r="2058" spans="1:82" x14ac:dyDescent="0.25">
      <c r="A2058" s="122" t="s">
        <v>2029</v>
      </c>
      <c r="B2058" s="122" t="s">
        <v>286</v>
      </c>
      <c r="C2058" s="122" t="s">
        <v>492</v>
      </c>
      <c r="E2058" s="26" t="str">
        <f>IFERROR(IF(VLOOKUP(Table25[[#This Row],[Contract No.]],Table3[#All],3,FALSE)="","No","Yes"),"")</f>
        <v>No</v>
      </c>
      <c r="F2058" s="107" t="str">
        <f>IFERROR(VLOOKUP(Table25[[#This Row],[Contract No.]],Table3[#All],3,FALSE),"")</f>
        <v/>
      </c>
      <c r="G2058" s="107" t="str">
        <f>IFERROR(IF(Table25[[#This Row],[Cooperative Purchase
(Yes/No)]]="Yes","Yes",IF(VLOOKUP(Table25[[#This Row],[Contract No.]],Table3[#All],1,FALSE)=Table25[[#This Row],[Contract No.]],"Yes","No")),"No")</f>
        <v>Yes</v>
      </c>
      <c r="H2058" s="51">
        <f>IFERROR(VLOOKUP(Table25[[#This Row],[Contract No.]],Table3[#All],4,FALSE),"")</f>
        <v>42401</v>
      </c>
      <c r="I2058" s="28">
        <f>IFERROR(IF(AND(MONTH(Table25[[#This Row],[Contract Start Date]])&gt;6,MONTH(Table25[[#This Row],[Contract Start Date]])&lt;=12),YEAR(Table25[[#This Row],[Contract Start Date]])+1,YEAR(Table25[[#This Row],[Contract Start Date]])),"")</f>
        <v>2016</v>
      </c>
      <c r="J2058" s="108">
        <f>Table25[[#This Row],[FY Formula start]]</f>
        <v>2016</v>
      </c>
      <c r="K2058" s="59" t="str">
        <f>"FY"&amp;" "&amp;Table25[[#This Row],[Year Start]]</f>
        <v>FY 2016</v>
      </c>
      <c r="L2058" s="109">
        <f>IFERROR(VLOOKUP(Table25[[#This Row],[Contract No.]],Table3[#All],5,FALSE),"")</f>
        <v>72717</v>
      </c>
      <c r="M2058" s="110">
        <f>IFERROR(IF(Table25[[#This Row],[Contract End Date]]="99/99/9999","No End",IF(AND(MONTH(Table25[[#This Row],[Contract End Date]])&gt;6,MONTH(Table25[[#This Row],[Contract End Date]])&lt;=12),YEAR(Table25[[#This Row],[Contract End Date]])+1,YEAR(Table25[[#This Row],[Contract End Date]]))),"")</f>
        <v>2099</v>
      </c>
      <c r="N2058" s="111">
        <f>Table25[[#This Row],[FY Formula end]]</f>
        <v>2099</v>
      </c>
      <c r="O2058" s="112" t="str">
        <f>IF(Table25[[#This Row],[Year End]]="No End","No End","FY"&amp;" "&amp;Table25[[#This Row],[Year End]])</f>
        <v>FY 2099</v>
      </c>
      <c r="P2058" s="27"/>
      <c r="Q2058" s="104">
        <f>_xlfn.IFNA(IF($B2058="","",VLOOKUP($B2058,'SWC Towers'!$A:$Q,$Q$2,FALSE)),"")</f>
        <v>0.5</v>
      </c>
      <c r="R2058" s="106" t="str">
        <f>_xlfn.IFNA(IF($B2058="","",VLOOKUP($B2058,'SWC Towers'!$A:$Q,$R$2,FALSE)),"")</f>
        <v/>
      </c>
      <c r="S2058" s="106" t="str">
        <f>_xlfn.IFNA(IF($B2058="","",VLOOKUP($B2058,'SWC Towers'!$A:$Q,$S$2,FALSE)),"")</f>
        <v/>
      </c>
      <c r="T2058" s="106">
        <f>_xlfn.IFNA(IF($B2058="","",VLOOKUP($B2058,'SWC Towers'!$A:$Q,$T$2,FALSE)),"")</f>
        <v>0.5</v>
      </c>
      <c r="U2058" s="104" t="str">
        <f>_xlfn.IFNA(IF($B2058="","",VLOOKUP($B2058,'SWC Towers'!$A:$Q,$U$2,FALSE)),"")</f>
        <v/>
      </c>
      <c r="V2058" s="104" t="str">
        <f>_xlfn.IFNA(IF($B2058="","",VLOOKUP($B2058,'SWC Towers'!$A:$Q,$V$2,FALSE)),"")</f>
        <v/>
      </c>
      <c r="W2058" s="104" t="str">
        <f>_xlfn.IFNA(IF($B2058="","",VLOOKUP($B2058,'SWC Towers'!$A:$Q,$W$2,FALSE)),"")</f>
        <v/>
      </c>
      <c r="X2058" s="104" t="str">
        <f>_xlfn.IFNA(IF($B2058="","",VLOOKUP($B2058,'SWC Towers'!$A:$Q,$X$2,FALSE)),"")</f>
        <v/>
      </c>
      <c r="Y2058" s="104" t="str">
        <f>_xlfn.IFNA(IF($B2058="","",VLOOKUP($B2058,'SWC Towers'!$A:$Q,$Y$2,FALSE)),"")</f>
        <v/>
      </c>
      <c r="Z2058" s="104" t="str">
        <f>_xlfn.IFNA(IF($B2058="","",VLOOKUP($B2058,'SWC Towers'!$A:$Q,$Z$2,FALSE)),"")</f>
        <v/>
      </c>
      <c r="AA2058" s="104" t="str">
        <f>_xlfn.IFNA(IF($B2058="","",VLOOKUP($B2058,'SWC Towers'!$A:$Q,$AA$2,FALSE)),"")</f>
        <v/>
      </c>
      <c r="AB2058" s="106" t="str">
        <f>_xlfn.IFNA(IF($B2058="","",VLOOKUP($B2058,'SWC Towers'!$A:$Q,$AB$2,FALSE)),"")</f>
        <v/>
      </c>
      <c r="AC2058" s="20">
        <f>SUM(Table25[[#This Row],[IT Tower: Application]:[Other/Non-IT ]])</f>
        <v>1</v>
      </c>
      <c r="AD2058" s="67"/>
      <c r="AE2058" s="67"/>
      <c r="AF2058" s="67"/>
      <c r="AG2058" s="67"/>
      <c r="AH2058" s="67"/>
      <c r="AI2058" s="67"/>
      <c r="AJ2058" s="67"/>
      <c r="AK2058" s="67"/>
      <c r="AL2058" s="67"/>
      <c r="AM2058" s="67"/>
      <c r="AN2058" s="67"/>
      <c r="AO2058" s="67"/>
      <c r="AP2058" s="67"/>
      <c r="AQ2058" s="67"/>
      <c r="AR2058" s="67"/>
      <c r="AS2058" s="67"/>
      <c r="AT2058" s="67">
        <v>0</v>
      </c>
      <c r="AU2058" s="67">
        <v>130340</v>
      </c>
      <c r="AV2058" s="67">
        <v>122570</v>
      </c>
      <c r="AW2058" s="67">
        <v>126840</v>
      </c>
      <c r="AX2058" s="67">
        <v>0</v>
      </c>
      <c r="AY2058" s="67"/>
      <c r="AZ2058" s="67"/>
      <c r="BA2058" s="67"/>
      <c r="BB2058" s="113"/>
      <c r="BC2058" s="113"/>
      <c r="BD2058" s="113"/>
      <c r="BE2058" s="113"/>
      <c r="BF2058" s="113"/>
      <c r="BG2058" s="113"/>
      <c r="BH2058" s="113"/>
      <c r="BI2058" s="113"/>
      <c r="BJ2058" s="113"/>
      <c r="BK2058" s="113"/>
      <c r="BL2058" s="113"/>
      <c r="BM2058" s="113"/>
      <c r="BN2058" s="113"/>
      <c r="BO2058" s="113"/>
      <c r="BP2058" s="113"/>
      <c r="BQ2058" s="113"/>
      <c r="BR2058" s="113"/>
      <c r="BS2058" s="113"/>
      <c r="BT2058" s="113"/>
      <c r="BU2058" s="113"/>
      <c r="BV2058" s="113"/>
      <c r="BW2058" s="113"/>
      <c r="BX2058" s="113"/>
      <c r="BY2058" s="113"/>
      <c r="BZ2058" s="113"/>
      <c r="CA2058" s="67"/>
      <c r="CB2058" s="113"/>
      <c r="CC2058" s="69">
        <f>SUM(Table25[[#This Row],[Contract Amount FY00]:[Contract Amount FY50]])</f>
        <v>379750</v>
      </c>
      <c r="CD2058" s="114"/>
    </row>
    <row r="2059" spans="1:82" x14ac:dyDescent="0.25">
      <c r="A2059" s="122" t="s">
        <v>2029</v>
      </c>
      <c r="B2059" s="122" t="s">
        <v>286</v>
      </c>
      <c r="C2059" s="122" t="s">
        <v>2272</v>
      </c>
      <c r="E2059" s="26" t="str">
        <f>IFERROR(IF(VLOOKUP(Table25[[#This Row],[Contract No.]],Table3[#All],3,FALSE)="","No","Yes"),"")</f>
        <v>No</v>
      </c>
      <c r="F2059" s="107" t="str">
        <f>IFERROR(VLOOKUP(Table25[[#This Row],[Contract No.]],Table3[#All],3,FALSE),"")</f>
        <v/>
      </c>
      <c r="G2059" s="107" t="str">
        <f>IFERROR(IF(Table25[[#This Row],[Cooperative Purchase
(Yes/No)]]="Yes","Yes",IF(VLOOKUP(Table25[[#This Row],[Contract No.]],Table3[#All],1,FALSE)=Table25[[#This Row],[Contract No.]],"Yes","No")),"No")</f>
        <v>Yes</v>
      </c>
      <c r="H2059" s="51">
        <f>IFERROR(VLOOKUP(Table25[[#This Row],[Contract No.]],Table3[#All],4,FALSE),"")</f>
        <v>42401</v>
      </c>
      <c r="I2059" s="28">
        <f>IFERROR(IF(AND(MONTH(Table25[[#This Row],[Contract Start Date]])&gt;6,MONTH(Table25[[#This Row],[Contract Start Date]])&lt;=12),YEAR(Table25[[#This Row],[Contract Start Date]])+1,YEAR(Table25[[#This Row],[Contract Start Date]])),"")</f>
        <v>2016</v>
      </c>
      <c r="J2059" s="108">
        <f>Table25[[#This Row],[FY Formula start]]</f>
        <v>2016</v>
      </c>
      <c r="K2059" s="59" t="str">
        <f>"FY"&amp;" "&amp;Table25[[#This Row],[Year Start]]</f>
        <v>FY 2016</v>
      </c>
      <c r="L2059" s="109">
        <f>IFERROR(VLOOKUP(Table25[[#This Row],[Contract No.]],Table3[#All],5,FALSE),"")</f>
        <v>72717</v>
      </c>
      <c r="M2059" s="110">
        <f>IFERROR(IF(Table25[[#This Row],[Contract End Date]]="99/99/9999","No End",IF(AND(MONTH(Table25[[#This Row],[Contract End Date]])&gt;6,MONTH(Table25[[#This Row],[Contract End Date]])&lt;=12),YEAR(Table25[[#This Row],[Contract End Date]])+1,YEAR(Table25[[#This Row],[Contract End Date]]))),"")</f>
        <v>2099</v>
      </c>
      <c r="N2059" s="111">
        <f>Table25[[#This Row],[FY Formula end]]</f>
        <v>2099</v>
      </c>
      <c r="O2059" s="112" t="str">
        <f>IF(Table25[[#This Row],[Year End]]="No End","No End","FY"&amp;" "&amp;Table25[[#This Row],[Year End]])</f>
        <v>FY 2099</v>
      </c>
      <c r="P2059" s="27"/>
      <c r="Q2059" s="104">
        <f>_xlfn.IFNA(IF($B2059="","",VLOOKUP($B2059,'SWC Towers'!$A:$Q,$Q$2,FALSE)),"")</f>
        <v>0.5</v>
      </c>
      <c r="R2059" s="106" t="str">
        <f>_xlfn.IFNA(IF($B2059="","",VLOOKUP($B2059,'SWC Towers'!$A:$Q,$R$2,FALSE)),"")</f>
        <v/>
      </c>
      <c r="S2059" s="106" t="str">
        <f>_xlfn.IFNA(IF($B2059="","",VLOOKUP($B2059,'SWC Towers'!$A:$Q,$S$2,FALSE)),"")</f>
        <v/>
      </c>
      <c r="T2059" s="106">
        <f>_xlfn.IFNA(IF($B2059="","",VLOOKUP($B2059,'SWC Towers'!$A:$Q,$T$2,FALSE)),"")</f>
        <v>0.5</v>
      </c>
      <c r="U2059" s="104" t="str">
        <f>_xlfn.IFNA(IF($B2059="","",VLOOKUP($B2059,'SWC Towers'!$A:$Q,$U$2,FALSE)),"")</f>
        <v/>
      </c>
      <c r="V2059" s="104" t="str">
        <f>_xlfn.IFNA(IF($B2059="","",VLOOKUP($B2059,'SWC Towers'!$A:$Q,$V$2,FALSE)),"")</f>
        <v/>
      </c>
      <c r="W2059" s="104" t="str">
        <f>_xlfn.IFNA(IF($B2059="","",VLOOKUP($B2059,'SWC Towers'!$A:$Q,$W$2,FALSE)),"")</f>
        <v/>
      </c>
      <c r="X2059" s="104" t="str">
        <f>_xlfn.IFNA(IF($B2059="","",VLOOKUP($B2059,'SWC Towers'!$A:$Q,$X$2,FALSE)),"")</f>
        <v/>
      </c>
      <c r="Y2059" s="104" t="str">
        <f>_xlfn.IFNA(IF($B2059="","",VLOOKUP($B2059,'SWC Towers'!$A:$Q,$Y$2,FALSE)),"")</f>
        <v/>
      </c>
      <c r="Z2059" s="104" t="str">
        <f>_xlfn.IFNA(IF($B2059="","",VLOOKUP($B2059,'SWC Towers'!$A:$Q,$Z$2,FALSE)),"")</f>
        <v/>
      </c>
      <c r="AA2059" s="104" t="str">
        <f>_xlfn.IFNA(IF($B2059="","",VLOOKUP($B2059,'SWC Towers'!$A:$Q,$AA$2,FALSE)),"")</f>
        <v/>
      </c>
      <c r="AB2059" s="106" t="str">
        <f>_xlfn.IFNA(IF($B2059="","",VLOOKUP($B2059,'SWC Towers'!$A:$Q,$AB$2,FALSE)),"")</f>
        <v/>
      </c>
      <c r="AC2059" s="20">
        <f>SUM(Table25[[#This Row],[IT Tower: Application]:[Other/Non-IT ]])</f>
        <v>1</v>
      </c>
      <c r="AD2059" s="67"/>
      <c r="AE2059" s="67"/>
      <c r="AF2059" s="67"/>
      <c r="AG2059" s="67"/>
      <c r="AH2059" s="67"/>
      <c r="AI2059" s="67"/>
      <c r="AJ2059" s="67"/>
      <c r="AK2059" s="67"/>
      <c r="AL2059" s="67"/>
      <c r="AM2059" s="67"/>
      <c r="AN2059" s="67"/>
      <c r="AO2059" s="67"/>
      <c r="AP2059" s="67"/>
      <c r="AQ2059" s="67"/>
      <c r="AR2059" s="67"/>
      <c r="AS2059" s="67"/>
      <c r="AT2059" s="67"/>
      <c r="AU2059" s="67"/>
      <c r="AV2059" s="67"/>
      <c r="AW2059" s="67"/>
      <c r="AX2059" s="67"/>
      <c r="AY2059" s="67"/>
      <c r="AZ2059" s="67"/>
      <c r="BA2059" s="67"/>
      <c r="BB2059" s="113">
        <v>0</v>
      </c>
      <c r="BC2059" s="113">
        <v>3703</v>
      </c>
      <c r="BD2059" s="113"/>
      <c r="BE2059" s="113"/>
      <c r="BF2059" s="113"/>
      <c r="BG2059" s="113"/>
      <c r="BH2059" s="113"/>
      <c r="BI2059" s="113"/>
      <c r="BJ2059" s="113"/>
      <c r="BK2059" s="113"/>
      <c r="BL2059" s="113"/>
      <c r="BM2059" s="113"/>
      <c r="BN2059" s="113"/>
      <c r="BO2059" s="113"/>
      <c r="BP2059" s="113"/>
      <c r="BQ2059" s="113"/>
      <c r="BR2059" s="113"/>
      <c r="BS2059" s="113"/>
      <c r="BT2059" s="113"/>
      <c r="BU2059" s="113"/>
      <c r="BV2059" s="113"/>
      <c r="BW2059" s="113"/>
      <c r="BX2059" s="113"/>
      <c r="BY2059" s="113"/>
      <c r="BZ2059" s="113"/>
      <c r="CA2059" s="67"/>
      <c r="CB2059" s="113"/>
      <c r="CC2059" s="69">
        <f>SUM(Table25[[#This Row],[Contract Amount FY00]:[Contract Amount FY50]])</f>
        <v>3703</v>
      </c>
      <c r="CD2059" s="114"/>
    </row>
    <row r="2060" spans="1:82" x14ac:dyDescent="0.25">
      <c r="A2060" s="122" t="s">
        <v>2029</v>
      </c>
      <c r="B2060" s="122" t="s">
        <v>286</v>
      </c>
      <c r="C2060" s="122" t="s">
        <v>1755</v>
      </c>
      <c r="E2060" s="26" t="str">
        <f>IFERROR(IF(VLOOKUP(Table25[[#This Row],[Contract No.]],Table3[#All],3,FALSE)="","No","Yes"),"")</f>
        <v>No</v>
      </c>
      <c r="F2060" s="107" t="str">
        <f>IFERROR(VLOOKUP(Table25[[#This Row],[Contract No.]],Table3[#All],3,FALSE),"")</f>
        <v/>
      </c>
      <c r="G2060" s="107" t="str">
        <f>IFERROR(IF(Table25[[#This Row],[Cooperative Purchase
(Yes/No)]]="Yes","Yes",IF(VLOOKUP(Table25[[#This Row],[Contract No.]],Table3[#All],1,FALSE)=Table25[[#This Row],[Contract No.]],"Yes","No")),"No")</f>
        <v>Yes</v>
      </c>
      <c r="H2060" s="51">
        <f>IFERROR(VLOOKUP(Table25[[#This Row],[Contract No.]],Table3[#All],4,FALSE),"")</f>
        <v>42401</v>
      </c>
      <c r="I2060" s="28">
        <f>IFERROR(IF(AND(MONTH(Table25[[#This Row],[Contract Start Date]])&gt;6,MONTH(Table25[[#This Row],[Contract Start Date]])&lt;=12),YEAR(Table25[[#This Row],[Contract Start Date]])+1,YEAR(Table25[[#This Row],[Contract Start Date]])),"")</f>
        <v>2016</v>
      </c>
      <c r="J2060" s="108">
        <f>Table25[[#This Row],[FY Formula start]]</f>
        <v>2016</v>
      </c>
      <c r="K2060" s="59" t="str">
        <f>"FY"&amp;" "&amp;Table25[[#This Row],[Year Start]]</f>
        <v>FY 2016</v>
      </c>
      <c r="L2060" s="109">
        <f>IFERROR(VLOOKUP(Table25[[#This Row],[Contract No.]],Table3[#All],5,FALSE),"")</f>
        <v>72717</v>
      </c>
      <c r="M2060" s="110">
        <f>IFERROR(IF(Table25[[#This Row],[Contract End Date]]="99/99/9999","No End",IF(AND(MONTH(Table25[[#This Row],[Contract End Date]])&gt;6,MONTH(Table25[[#This Row],[Contract End Date]])&lt;=12),YEAR(Table25[[#This Row],[Contract End Date]])+1,YEAR(Table25[[#This Row],[Contract End Date]]))),"")</f>
        <v>2099</v>
      </c>
      <c r="N2060" s="111">
        <f>Table25[[#This Row],[FY Formula end]]</f>
        <v>2099</v>
      </c>
      <c r="O2060" s="112" t="str">
        <f>IF(Table25[[#This Row],[Year End]]="No End","No End","FY"&amp;" "&amp;Table25[[#This Row],[Year End]])</f>
        <v>FY 2099</v>
      </c>
      <c r="P2060" s="27"/>
      <c r="Q2060" s="104">
        <f>_xlfn.IFNA(IF($B2060="","",VLOOKUP($B2060,'SWC Towers'!$A:$Q,$Q$2,FALSE)),"")</f>
        <v>0.5</v>
      </c>
      <c r="R2060" s="106" t="str">
        <f>_xlfn.IFNA(IF($B2060="","",VLOOKUP($B2060,'SWC Towers'!$A:$Q,$R$2,FALSE)),"")</f>
        <v/>
      </c>
      <c r="S2060" s="106" t="str">
        <f>_xlfn.IFNA(IF($B2060="","",VLOOKUP($B2060,'SWC Towers'!$A:$Q,$S$2,FALSE)),"")</f>
        <v/>
      </c>
      <c r="T2060" s="106">
        <f>_xlfn.IFNA(IF($B2060="","",VLOOKUP($B2060,'SWC Towers'!$A:$Q,$T$2,FALSE)),"")</f>
        <v>0.5</v>
      </c>
      <c r="U2060" s="104" t="str">
        <f>_xlfn.IFNA(IF($B2060="","",VLOOKUP($B2060,'SWC Towers'!$A:$Q,$U$2,FALSE)),"")</f>
        <v/>
      </c>
      <c r="V2060" s="104" t="str">
        <f>_xlfn.IFNA(IF($B2060="","",VLOOKUP($B2060,'SWC Towers'!$A:$Q,$V$2,FALSE)),"")</f>
        <v/>
      </c>
      <c r="W2060" s="104" t="str">
        <f>_xlfn.IFNA(IF($B2060="","",VLOOKUP($B2060,'SWC Towers'!$A:$Q,$W$2,FALSE)),"")</f>
        <v/>
      </c>
      <c r="X2060" s="104" t="str">
        <f>_xlfn.IFNA(IF($B2060="","",VLOOKUP($B2060,'SWC Towers'!$A:$Q,$X$2,FALSE)),"")</f>
        <v/>
      </c>
      <c r="Y2060" s="104" t="str">
        <f>_xlfn.IFNA(IF($B2060="","",VLOOKUP($B2060,'SWC Towers'!$A:$Q,$Y$2,FALSE)),"")</f>
        <v/>
      </c>
      <c r="Z2060" s="104" t="str">
        <f>_xlfn.IFNA(IF($B2060="","",VLOOKUP($B2060,'SWC Towers'!$A:$Q,$Z$2,FALSE)),"")</f>
        <v/>
      </c>
      <c r="AA2060" s="104" t="str">
        <f>_xlfn.IFNA(IF($B2060="","",VLOOKUP($B2060,'SWC Towers'!$A:$Q,$AA$2,FALSE)),"")</f>
        <v/>
      </c>
      <c r="AB2060" s="106" t="str">
        <f>_xlfn.IFNA(IF($B2060="","",VLOOKUP($B2060,'SWC Towers'!$A:$Q,$AB$2,FALSE)),"")</f>
        <v/>
      </c>
      <c r="AC2060" s="20">
        <f>SUM(Table25[[#This Row],[IT Tower: Application]:[Other/Non-IT ]])</f>
        <v>1</v>
      </c>
      <c r="AD2060" s="67"/>
      <c r="AE2060" s="67"/>
      <c r="AF2060" s="67"/>
      <c r="AG2060" s="67"/>
      <c r="AH2060" s="67"/>
      <c r="AI2060" s="67"/>
      <c r="AJ2060" s="67"/>
      <c r="AK2060" s="67"/>
      <c r="AL2060" s="67"/>
      <c r="AM2060" s="67"/>
      <c r="AN2060" s="67"/>
      <c r="AO2060" s="67"/>
      <c r="AP2060" s="67"/>
      <c r="AQ2060" s="67"/>
      <c r="AR2060" s="67"/>
      <c r="AS2060" s="67"/>
      <c r="AT2060" s="67">
        <v>97701</v>
      </c>
      <c r="AU2060" s="67">
        <v>207338</v>
      </c>
      <c r="AV2060" s="67">
        <v>178875</v>
      </c>
      <c r="AW2060" s="67">
        <v>183888</v>
      </c>
      <c r="AX2060" s="67">
        <v>12963</v>
      </c>
      <c r="AY2060" s="67"/>
      <c r="AZ2060" s="67"/>
      <c r="BA2060" s="67"/>
      <c r="BB2060" s="113"/>
      <c r="BC2060" s="113"/>
      <c r="BD2060" s="113"/>
      <c r="BE2060" s="113"/>
      <c r="BF2060" s="113"/>
      <c r="BG2060" s="113"/>
      <c r="BH2060" s="113"/>
      <c r="BI2060" s="113"/>
      <c r="BJ2060" s="113"/>
      <c r="BK2060" s="113"/>
      <c r="BL2060" s="113"/>
      <c r="BM2060" s="113"/>
      <c r="BN2060" s="113"/>
      <c r="BO2060" s="113"/>
      <c r="BP2060" s="113"/>
      <c r="BQ2060" s="113"/>
      <c r="BR2060" s="113"/>
      <c r="BS2060" s="113"/>
      <c r="BT2060" s="113"/>
      <c r="BU2060" s="113"/>
      <c r="BV2060" s="113"/>
      <c r="BW2060" s="113"/>
      <c r="BX2060" s="113"/>
      <c r="BY2060" s="113"/>
      <c r="BZ2060" s="113"/>
      <c r="CA2060" s="67"/>
      <c r="CB2060" s="113"/>
      <c r="CC2060" s="69">
        <f>SUM(Table25[[#This Row],[Contract Amount FY00]:[Contract Amount FY50]])</f>
        <v>680765</v>
      </c>
      <c r="CD2060" s="114"/>
    </row>
    <row r="2061" spans="1:82" x14ac:dyDescent="0.25">
      <c r="A2061" s="122" t="s">
        <v>2029</v>
      </c>
      <c r="B2061" s="122" t="s">
        <v>286</v>
      </c>
      <c r="C2061" s="122" t="s">
        <v>540</v>
      </c>
      <c r="E2061" s="26" t="str">
        <f>IFERROR(IF(VLOOKUP(Table25[[#This Row],[Contract No.]],Table3[#All],3,FALSE)="","No","Yes"),"")</f>
        <v>No</v>
      </c>
      <c r="F2061" s="107" t="str">
        <f>IFERROR(VLOOKUP(Table25[[#This Row],[Contract No.]],Table3[#All],3,FALSE),"")</f>
        <v/>
      </c>
      <c r="G2061" s="107" t="str">
        <f>IFERROR(IF(Table25[[#This Row],[Cooperative Purchase
(Yes/No)]]="Yes","Yes",IF(VLOOKUP(Table25[[#This Row],[Contract No.]],Table3[#All],1,FALSE)=Table25[[#This Row],[Contract No.]],"Yes","No")),"No")</f>
        <v>Yes</v>
      </c>
      <c r="H2061" s="51">
        <f>IFERROR(VLOOKUP(Table25[[#This Row],[Contract No.]],Table3[#All],4,FALSE),"")</f>
        <v>42401</v>
      </c>
      <c r="I2061" s="28">
        <f>IFERROR(IF(AND(MONTH(Table25[[#This Row],[Contract Start Date]])&gt;6,MONTH(Table25[[#This Row],[Contract Start Date]])&lt;=12),YEAR(Table25[[#This Row],[Contract Start Date]])+1,YEAR(Table25[[#This Row],[Contract Start Date]])),"")</f>
        <v>2016</v>
      </c>
      <c r="J2061" s="108">
        <f>Table25[[#This Row],[FY Formula start]]</f>
        <v>2016</v>
      </c>
      <c r="K2061" s="59" t="str">
        <f>"FY"&amp;" "&amp;Table25[[#This Row],[Year Start]]</f>
        <v>FY 2016</v>
      </c>
      <c r="L2061" s="109">
        <f>IFERROR(VLOOKUP(Table25[[#This Row],[Contract No.]],Table3[#All],5,FALSE),"")</f>
        <v>72717</v>
      </c>
      <c r="M2061" s="110">
        <f>IFERROR(IF(Table25[[#This Row],[Contract End Date]]="99/99/9999","No End",IF(AND(MONTH(Table25[[#This Row],[Contract End Date]])&gt;6,MONTH(Table25[[#This Row],[Contract End Date]])&lt;=12),YEAR(Table25[[#This Row],[Contract End Date]])+1,YEAR(Table25[[#This Row],[Contract End Date]]))),"")</f>
        <v>2099</v>
      </c>
      <c r="N2061" s="111">
        <f>Table25[[#This Row],[FY Formula end]]</f>
        <v>2099</v>
      </c>
      <c r="O2061" s="112" t="str">
        <f>IF(Table25[[#This Row],[Year End]]="No End","No End","FY"&amp;" "&amp;Table25[[#This Row],[Year End]])</f>
        <v>FY 2099</v>
      </c>
      <c r="P2061" s="27"/>
      <c r="Q2061" s="104">
        <f>_xlfn.IFNA(IF($B2061="","",VLOOKUP($B2061,'SWC Towers'!$A:$Q,$Q$2,FALSE)),"")</f>
        <v>0.5</v>
      </c>
      <c r="R2061" s="106" t="str">
        <f>_xlfn.IFNA(IF($B2061="","",VLOOKUP($B2061,'SWC Towers'!$A:$Q,$R$2,FALSE)),"")</f>
        <v/>
      </c>
      <c r="S2061" s="106" t="str">
        <f>_xlfn.IFNA(IF($B2061="","",VLOOKUP($B2061,'SWC Towers'!$A:$Q,$S$2,FALSE)),"")</f>
        <v/>
      </c>
      <c r="T2061" s="106">
        <f>_xlfn.IFNA(IF($B2061="","",VLOOKUP($B2061,'SWC Towers'!$A:$Q,$T$2,FALSE)),"")</f>
        <v>0.5</v>
      </c>
      <c r="U2061" s="104" t="str">
        <f>_xlfn.IFNA(IF($B2061="","",VLOOKUP($B2061,'SWC Towers'!$A:$Q,$U$2,FALSE)),"")</f>
        <v/>
      </c>
      <c r="V2061" s="104" t="str">
        <f>_xlfn.IFNA(IF($B2061="","",VLOOKUP($B2061,'SWC Towers'!$A:$Q,$V$2,FALSE)),"")</f>
        <v/>
      </c>
      <c r="W2061" s="104" t="str">
        <f>_xlfn.IFNA(IF($B2061="","",VLOOKUP($B2061,'SWC Towers'!$A:$Q,$W$2,FALSE)),"")</f>
        <v/>
      </c>
      <c r="X2061" s="104" t="str">
        <f>_xlfn.IFNA(IF($B2061="","",VLOOKUP($B2061,'SWC Towers'!$A:$Q,$X$2,FALSE)),"")</f>
        <v/>
      </c>
      <c r="Y2061" s="104" t="str">
        <f>_xlfn.IFNA(IF($B2061="","",VLOOKUP($B2061,'SWC Towers'!$A:$Q,$Y$2,FALSE)),"")</f>
        <v/>
      </c>
      <c r="Z2061" s="104" t="str">
        <f>_xlfn.IFNA(IF($B2061="","",VLOOKUP($B2061,'SWC Towers'!$A:$Q,$Z$2,FALSE)),"")</f>
        <v/>
      </c>
      <c r="AA2061" s="104" t="str">
        <f>_xlfn.IFNA(IF($B2061="","",VLOOKUP($B2061,'SWC Towers'!$A:$Q,$AA$2,FALSE)),"")</f>
        <v/>
      </c>
      <c r="AB2061" s="106" t="str">
        <f>_xlfn.IFNA(IF($B2061="","",VLOOKUP($B2061,'SWC Towers'!$A:$Q,$AB$2,FALSE)),"")</f>
        <v/>
      </c>
      <c r="AC2061" s="20">
        <f>SUM(Table25[[#This Row],[IT Tower: Application]:[Other/Non-IT ]])</f>
        <v>1</v>
      </c>
      <c r="AD2061" s="67"/>
      <c r="AE2061" s="67"/>
      <c r="AF2061" s="67"/>
      <c r="AG2061" s="67"/>
      <c r="AH2061" s="67"/>
      <c r="AI2061" s="67"/>
      <c r="AJ2061" s="67"/>
      <c r="AK2061" s="67"/>
      <c r="AL2061" s="67"/>
      <c r="AM2061" s="67"/>
      <c r="AN2061" s="67"/>
      <c r="AO2061" s="67"/>
      <c r="AP2061" s="67"/>
      <c r="AQ2061" s="67"/>
      <c r="AR2061" s="67"/>
      <c r="AS2061" s="67"/>
      <c r="AT2061" s="67"/>
      <c r="AU2061" s="67"/>
      <c r="AV2061" s="67">
        <v>105590</v>
      </c>
      <c r="AW2061" s="67">
        <v>295320</v>
      </c>
      <c r="AX2061" s="67">
        <v>186320</v>
      </c>
      <c r="AY2061" s="67">
        <v>0</v>
      </c>
      <c r="AZ2061" s="67"/>
      <c r="BA2061" s="67"/>
      <c r="BB2061" s="113"/>
      <c r="BC2061" s="113"/>
      <c r="BD2061" s="113"/>
      <c r="BE2061" s="113"/>
      <c r="BF2061" s="113"/>
      <c r="BG2061" s="113"/>
      <c r="BH2061" s="113"/>
      <c r="BI2061" s="113"/>
      <c r="BJ2061" s="113"/>
      <c r="BK2061" s="113"/>
      <c r="BL2061" s="113"/>
      <c r="BM2061" s="113"/>
      <c r="BN2061" s="113"/>
      <c r="BO2061" s="113"/>
      <c r="BP2061" s="113"/>
      <c r="BQ2061" s="113"/>
      <c r="BR2061" s="113"/>
      <c r="BS2061" s="113"/>
      <c r="BT2061" s="113"/>
      <c r="BU2061" s="113"/>
      <c r="BV2061" s="113"/>
      <c r="BW2061" s="113"/>
      <c r="BX2061" s="113"/>
      <c r="BY2061" s="113"/>
      <c r="BZ2061" s="113"/>
      <c r="CA2061" s="67"/>
      <c r="CB2061" s="113"/>
      <c r="CC2061" s="69">
        <f>SUM(Table25[[#This Row],[Contract Amount FY00]:[Contract Amount FY50]])</f>
        <v>587230</v>
      </c>
      <c r="CD2061" s="114"/>
    </row>
    <row r="2062" spans="1:82" x14ac:dyDescent="0.25">
      <c r="A2062" s="122" t="s">
        <v>2029</v>
      </c>
      <c r="B2062" s="122" t="s">
        <v>286</v>
      </c>
      <c r="C2062" s="122" t="s">
        <v>1203</v>
      </c>
      <c r="E2062" s="26" t="str">
        <f>IFERROR(IF(VLOOKUP(Table25[[#This Row],[Contract No.]],Table3[#All],3,FALSE)="","No","Yes"),"")</f>
        <v>No</v>
      </c>
      <c r="F2062" s="107" t="str">
        <f>IFERROR(VLOOKUP(Table25[[#This Row],[Contract No.]],Table3[#All],3,FALSE),"")</f>
        <v/>
      </c>
      <c r="G2062" s="107" t="str">
        <f>IFERROR(IF(Table25[[#This Row],[Cooperative Purchase
(Yes/No)]]="Yes","Yes",IF(VLOOKUP(Table25[[#This Row],[Contract No.]],Table3[#All],1,FALSE)=Table25[[#This Row],[Contract No.]],"Yes","No")),"No")</f>
        <v>Yes</v>
      </c>
      <c r="H2062" s="51">
        <f>IFERROR(VLOOKUP(Table25[[#This Row],[Contract No.]],Table3[#All],4,FALSE),"")</f>
        <v>42401</v>
      </c>
      <c r="I2062" s="28">
        <f>IFERROR(IF(AND(MONTH(Table25[[#This Row],[Contract Start Date]])&gt;6,MONTH(Table25[[#This Row],[Contract Start Date]])&lt;=12),YEAR(Table25[[#This Row],[Contract Start Date]])+1,YEAR(Table25[[#This Row],[Contract Start Date]])),"")</f>
        <v>2016</v>
      </c>
      <c r="J2062" s="108">
        <f>Table25[[#This Row],[FY Formula start]]</f>
        <v>2016</v>
      </c>
      <c r="K2062" s="59" t="str">
        <f>"FY"&amp;" "&amp;Table25[[#This Row],[Year Start]]</f>
        <v>FY 2016</v>
      </c>
      <c r="L2062" s="109">
        <f>IFERROR(VLOOKUP(Table25[[#This Row],[Contract No.]],Table3[#All],5,FALSE),"")</f>
        <v>72717</v>
      </c>
      <c r="M2062" s="110">
        <f>IFERROR(IF(Table25[[#This Row],[Contract End Date]]="99/99/9999","No End",IF(AND(MONTH(Table25[[#This Row],[Contract End Date]])&gt;6,MONTH(Table25[[#This Row],[Contract End Date]])&lt;=12),YEAR(Table25[[#This Row],[Contract End Date]])+1,YEAR(Table25[[#This Row],[Contract End Date]]))),"")</f>
        <v>2099</v>
      </c>
      <c r="N2062" s="111">
        <f>Table25[[#This Row],[FY Formula end]]</f>
        <v>2099</v>
      </c>
      <c r="O2062" s="112" t="str">
        <f>IF(Table25[[#This Row],[Year End]]="No End","No End","FY"&amp;" "&amp;Table25[[#This Row],[Year End]])</f>
        <v>FY 2099</v>
      </c>
      <c r="P2062" s="27"/>
      <c r="Q2062" s="104">
        <f>_xlfn.IFNA(IF($B2062="","",VLOOKUP($B2062,'SWC Towers'!$A:$Q,$Q$2,FALSE)),"")</f>
        <v>0.5</v>
      </c>
      <c r="R2062" s="106" t="str">
        <f>_xlfn.IFNA(IF($B2062="","",VLOOKUP($B2062,'SWC Towers'!$A:$Q,$R$2,FALSE)),"")</f>
        <v/>
      </c>
      <c r="S2062" s="106" t="str">
        <f>_xlfn.IFNA(IF($B2062="","",VLOOKUP($B2062,'SWC Towers'!$A:$Q,$S$2,FALSE)),"")</f>
        <v/>
      </c>
      <c r="T2062" s="106">
        <f>_xlfn.IFNA(IF($B2062="","",VLOOKUP($B2062,'SWC Towers'!$A:$Q,$T$2,FALSE)),"")</f>
        <v>0.5</v>
      </c>
      <c r="U2062" s="104" t="str">
        <f>_xlfn.IFNA(IF($B2062="","",VLOOKUP($B2062,'SWC Towers'!$A:$Q,$U$2,FALSE)),"")</f>
        <v/>
      </c>
      <c r="V2062" s="104" t="str">
        <f>_xlfn.IFNA(IF($B2062="","",VLOOKUP($B2062,'SWC Towers'!$A:$Q,$V$2,FALSE)),"")</f>
        <v/>
      </c>
      <c r="W2062" s="104" t="str">
        <f>_xlfn.IFNA(IF($B2062="","",VLOOKUP($B2062,'SWC Towers'!$A:$Q,$W$2,FALSE)),"")</f>
        <v/>
      </c>
      <c r="X2062" s="104" t="str">
        <f>_xlfn.IFNA(IF($B2062="","",VLOOKUP($B2062,'SWC Towers'!$A:$Q,$X$2,FALSE)),"")</f>
        <v/>
      </c>
      <c r="Y2062" s="104" t="str">
        <f>_xlfn.IFNA(IF($B2062="","",VLOOKUP($B2062,'SWC Towers'!$A:$Q,$Y$2,FALSE)),"")</f>
        <v/>
      </c>
      <c r="Z2062" s="104" t="str">
        <f>_xlfn.IFNA(IF($B2062="","",VLOOKUP($B2062,'SWC Towers'!$A:$Q,$Z$2,FALSE)),"")</f>
        <v/>
      </c>
      <c r="AA2062" s="104" t="str">
        <f>_xlfn.IFNA(IF($B2062="","",VLOOKUP($B2062,'SWC Towers'!$A:$Q,$AA$2,FALSE)),"")</f>
        <v/>
      </c>
      <c r="AB2062" s="106" t="str">
        <f>_xlfn.IFNA(IF($B2062="","",VLOOKUP($B2062,'SWC Towers'!$A:$Q,$AB$2,FALSE)),"")</f>
        <v/>
      </c>
      <c r="AC2062" s="20">
        <f>SUM(Table25[[#This Row],[IT Tower: Application]:[Other/Non-IT ]])</f>
        <v>1</v>
      </c>
      <c r="AD2062" s="67"/>
      <c r="AE2062" s="67"/>
      <c r="AF2062" s="67"/>
      <c r="AG2062" s="67"/>
      <c r="AH2062" s="67"/>
      <c r="AI2062" s="67"/>
      <c r="AJ2062" s="67"/>
      <c r="AK2062" s="67"/>
      <c r="AL2062" s="67"/>
      <c r="AM2062" s="67"/>
      <c r="AN2062" s="67"/>
      <c r="AO2062" s="67"/>
      <c r="AP2062" s="67"/>
      <c r="AQ2062" s="67"/>
      <c r="AR2062" s="67"/>
      <c r="AS2062" s="67"/>
      <c r="AT2062" s="67">
        <v>0</v>
      </c>
      <c r="AU2062" s="67">
        <v>90720</v>
      </c>
      <c r="AV2062" s="67">
        <v>17856</v>
      </c>
      <c r="AW2062" s="67"/>
      <c r="AX2062" s="67"/>
      <c r="AY2062" s="67"/>
      <c r="AZ2062" s="67"/>
      <c r="BA2062" s="67"/>
      <c r="BB2062" s="113"/>
      <c r="BC2062" s="113"/>
      <c r="BD2062" s="113"/>
      <c r="BE2062" s="113"/>
      <c r="BF2062" s="113"/>
      <c r="BG2062" s="113"/>
      <c r="BH2062" s="113"/>
      <c r="BI2062" s="113"/>
      <c r="BJ2062" s="113"/>
      <c r="BK2062" s="113"/>
      <c r="BL2062" s="113"/>
      <c r="BM2062" s="113"/>
      <c r="BN2062" s="113"/>
      <c r="BO2062" s="113"/>
      <c r="BP2062" s="113"/>
      <c r="BQ2062" s="113"/>
      <c r="BR2062" s="113"/>
      <c r="BS2062" s="113"/>
      <c r="BT2062" s="113"/>
      <c r="BU2062" s="113"/>
      <c r="BV2062" s="113"/>
      <c r="BW2062" s="113"/>
      <c r="BX2062" s="113"/>
      <c r="BY2062" s="113"/>
      <c r="BZ2062" s="113"/>
      <c r="CA2062" s="67"/>
      <c r="CB2062" s="113"/>
      <c r="CC2062" s="69">
        <f>SUM(Table25[[#This Row],[Contract Amount FY00]:[Contract Amount FY50]])</f>
        <v>108576</v>
      </c>
      <c r="CD2062" s="114"/>
    </row>
    <row r="2063" spans="1:82" x14ac:dyDescent="0.25">
      <c r="A2063" s="122" t="s">
        <v>2029</v>
      </c>
      <c r="B2063" s="122" t="s">
        <v>286</v>
      </c>
      <c r="C2063" s="122" t="s">
        <v>3170</v>
      </c>
      <c r="E2063" s="26" t="str">
        <f>IFERROR(IF(VLOOKUP(Table25[[#This Row],[Contract No.]],Table3[#All],3,FALSE)="","No","Yes"),"")</f>
        <v>No</v>
      </c>
      <c r="F2063" s="107" t="str">
        <f>IFERROR(VLOOKUP(Table25[[#This Row],[Contract No.]],Table3[#All],3,FALSE),"")</f>
        <v/>
      </c>
      <c r="G2063" s="107" t="str">
        <f>IFERROR(IF(Table25[[#This Row],[Cooperative Purchase
(Yes/No)]]="Yes","Yes",IF(VLOOKUP(Table25[[#This Row],[Contract No.]],Table3[#All],1,FALSE)=Table25[[#This Row],[Contract No.]],"Yes","No")),"No")</f>
        <v>Yes</v>
      </c>
      <c r="H2063" s="51">
        <f>IFERROR(VLOOKUP(Table25[[#This Row],[Contract No.]],Table3[#All],4,FALSE),"")</f>
        <v>42401</v>
      </c>
      <c r="I2063" s="28">
        <f>IFERROR(IF(AND(MONTH(Table25[[#This Row],[Contract Start Date]])&gt;6,MONTH(Table25[[#This Row],[Contract Start Date]])&lt;=12),YEAR(Table25[[#This Row],[Contract Start Date]])+1,YEAR(Table25[[#This Row],[Contract Start Date]])),"")</f>
        <v>2016</v>
      </c>
      <c r="J2063" s="108">
        <f>Table25[[#This Row],[FY Formula start]]</f>
        <v>2016</v>
      </c>
      <c r="K2063" s="59" t="str">
        <f>"FY"&amp;" "&amp;Table25[[#This Row],[Year Start]]</f>
        <v>FY 2016</v>
      </c>
      <c r="L2063" s="109">
        <f>IFERROR(VLOOKUP(Table25[[#This Row],[Contract No.]],Table3[#All],5,FALSE),"")</f>
        <v>72717</v>
      </c>
      <c r="M2063" s="110">
        <f>IFERROR(IF(Table25[[#This Row],[Contract End Date]]="99/99/9999","No End",IF(AND(MONTH(Table25[[#This Row],[Contract End Date]])&gt;6,MONTH(Table25[[#This Row],[Contract End Date]])&lt;=12),YEAR(Table25[[#This Row],[Contract End Date]])+1,YEAR(Table25[[#This Row],[Contract End Date]]))),"")</f>
        <v>2099</v>
      </c>
      <c r="N2063" s="111">
        <f>Table25[[#This Row],[FY Formula end]]</f>
        <v>2099</v>
      </c>
      <c r="O2063" s="112" t="str">
        <f>IF(Table25[[#This Row],[Year End]]="No End","No End","FY"&amp;" "&amp;Table25[[#This Row],[Year End]])</f>
        <v>FY 2099</v>
      </c>
      <c r="P2063" s="27"/>
      <c r="Q2063" s="104">
        <f>_xlfn.IFNA(IF($B2063="","",VLOOKUP($B2063,'SWC Towers'!$A:$Q,$Q$2,FALSE)),"")</f>
        <v>0.5</v>
      </c>
      <c r="R2063" s="106" t="str">
        <f>_xlfn.IFNA(IF($B2063="","",VLOOKUP($B2063,'SWC Towers'!$A:$Q,$R$2,FALSE)),"")</f>
        <v/>
      </c>
      <c r="S2063" s="106" t="str">
        <f>_xlfn.IFNA(IF($B2063="","",VLOOKUP($B2063,'SWC Towers'!$A:$Q,$S$2,FALSE)),"")</f>
        <v/>
      </c>
      <c r="T2063" s="106">
        <f>_xlfn.IFNA(IF($B2063="","",VLOOKUP($B2063,'SWC Towers'!$A:$Q,$T$2,FALSE)),"")</f>
        <v>0.5</v>
      </c>
      <c r="U2063" s="104" t="str">
        <f>_xlfn.IFNA(IF($B2063="","",VLOOKUP($B2063,'SWC Towers'!$A:$Q,$U$2,FALSE)),"")</f>
        <v/>
      </c>
      <c r="V2063" s="104" t="str">
        <f>_xlfn.IFNA(IF($B2063="","",VLOOKUP($B2063,'SWC Towers'!$A:$Q,$V$2,FALSE)),"")</f>
        <v/>
      </c>
      <c r="W2063" s="104" t="str">
        <f>_xlfn.IFNA(IF($B2063="","",VLOOKUP($B2063,'SWC Towers'!$A:$Q,$W$2,FALSE)),"")</f>
        <v/>
      </c>
      <c r="X2063" s="104" t="str">
        <f>_xlfn.IFNA(IF($B2063="","",VLOOKUP($B2063,'SWC Towers'!$A:$Q,$X$2,FALSE)),"")</f>
        <v/>
      </c>
      <c r="Y2063" s="104" t="str">
        <f>_xlfn.IFNA(IF($B2063="","",VLOOKUP($B2063,'SWC Towers'!$A:$Q,$Y$2,FALSE)),"")</f>
        <v/>
      </c>
      <c r="Z2063" s="104" t="str">
        <f>_xlfn.IFNA(IF($B2063="","",VLOOKUP($B2063,'SWC Towers'!$A:$Q,$Z$2,FALSE)),"")</f>
        <v/>
      </c>
      <c r="AA2063" s="104" t="str">
        <f>_xlfn.IFNA(IF($B2063="","",VLOOKUP($B2063,'SWC Towers'!$A:$Q,$AA$2,FALSE)),"")</f>
        <v/>
      </c>
      <c r="AB2063" s="106" t="str">
        <f>_xlfn.IFNA(IF($B2063="","",VLOOKUP($B2063,'SWC Towers'!$A:$Q,$AB$2,FALSE)),"")</f>
        <v/>
      </c>
      <c r="AC2063" s="20">
        <f>SUM(Table25[[#This Row],[IT Tower: Application]:[Other/Non-IT ]])</f>
        <v>1</v>
      </c>
      <c r="AD2063" s="67"/>
      <c r="AE2063" s="67"/>
      <c r="AF2063" s="67"/>
      <c r="AG2063" s="67"/>
      <c r="AH2063" s="67"/>
      <c r="AI2063" s="67"/>
      <c r="AJ2063" s="67"/>
      <c r="AK2063" s="67"/>
      <c r="AL2063" s="67"/>
      <c r="AM2063" s="67"/>
      <c r="AN2063" s="67"/>
      <c r="AO2063" s="67"/>
      <c r="AP2063" s="67"/>
      <c r="AQ2063" s="67"/>
      <c r="AR2063" s="67"/>
      <c r="AS2063" s="67"/>
      <c r="AT2063" s="67"/>
      <c r="AU2063" s="67"/>
      <c r="AV2063" s="67"/>
      <c r="AW2063" s="67"/>
      <c r="AX2063" s="67"/>
      <c r="AY2063" s="67"/>
      <c r="AZ2063" s="67"/>
      <c r="BA2063" s="67"/>
      <c r="BB2063" s="113">
        <v>15960</v>
      </c>
      <c r="BC2063" s="113">
        <v>356250</v>
      </c>
      <c r="BD2063" s="113"/>
      <c r="BE2063" s="113"/>
      <c r="BF2063" s="113"/>
      <c r="BG2063" s="113"/>
      <c r="BH2063" s="113"/>
      <c r="BI2063" s="113"/>
      <c r="BJ2063" s="113"/>
      <c r="BK2063" s="113"/>
      <c r="BL2063" s="113"/>
      <c r="BM2063" s="113"/>
      <c r="BN2063" s="113"/>
      <c r="BO2063" s="113"/>
      <c r="BP2063" s="113"/>
      <c r="BQ2063" s="113"/>
      <c r="BR2063" s="113"/>
      <c r="BS2063" s="113"/>
      <c r="BT2063" s="113"/>
      <c r="BU2063" s="113"/>
      <c r="BV2063" s="113"/>
      <c r="BW2063" s="113"/>
      <c r="BX2063" s="113"/>
      <c r="BY2063" s="113"/>
      <c r="BZ2063" s="113"/>
      <c r="CA2063" s="67"/>
      <c r="CB2063" s="113"/>
      <c r="CC2063" s="69">
        <f>SUM(Table25[[#This Row],[Contract Amount FY00]:[Contract Amount FY50]])</f>
        <v>372210</v>
      </c>
      <c r="CD2063" s="114"/>
    </row>
    <row r="2064" spans="1:82" x14ac:dyDescent="0.25">
      <c r="A2064" s="122" t="s">
        <v>2029</v>
      </c>
      <c r="B2064" s="122" t="s">
        <v>286</v>
      </c>
      <c r="C2064" s="122" t="s">
        <v>1563</v>
      </c>
      <c r="E2064" s="26" t="str">
        <f>IFERROR(IF(VLOOKUP(Table25[[#This Row],[Contract No.]],Table3[#All],3,FALSE)="","No","Yes"),"")</f>
        <v>No</v>
      </c>
      <c r="F2064" s="107" t="str">
        <f>IFERROR(VLOOKUP(Table25[[#This Row],[Contract No.]],Table3[#All],3,FALSE),"")</f>
        <v/>
      </c>
      <c r="G2064" s="107" t="str">
        <f>IFERROR(IF(Table25[[#This Row],[Cooperative Purchase
(Yes/No)]]="Yes","Yes",IF(VLOOKUP(Table25[[#This Row],[Contract No.]],Table3[#All],1,FALSE)=Table25[[#This Row],[Contract No.]],"Yes","No")),"No")</f>
        <v>Yes</v>
      </c>
      <c r="H2064" s="51">
        <f>IFERROR(VLOOKUP(Table25[[#This Row],[Contract No.]],Table3[#All],4,FALSE),"")</f>
        <v>42401</v>
      </c>
      <c r="I2064" s="28">
        <f>IFERROR(IF(AND(MONTH(Table25[[#This Row],[Contract Start Date]])&gt;6,MONTH(Table25[[#This Row],[Contract Start Date]])&lt;=12),YEAR(Table25[[#This Row],[Contract Start Date]])+1,YEAR(Table25[[#This Row],[Contract Start Date]])),"")</f>
        <v>2016</v>
      </c>
      <c r="J2064" s="108">
        <f>Table25[[#This Row],[FY Formula start]]</f>
        <v>2016</v>
      </c>
      <c r="K2064" s="59" t="str">
        <f>"FY"&amp;" "&amp;Table25[[#This Row],[Year Start]]</f>
        <v>FY 2016</v>
      </c>
      <c r="L2064" s="109">
        <f>IFERROR(VLOOKUP(Table25[[#This Row],[Contract No.]],Table3[#All],5,FALSE),"")</f>
        <v>72717</v>
      </c>
      <c r="M2064" s="110">
        <f>IFERROR(IF(Table25[[#This Row],[Contract End Date]]="99/99/9999","No End",IF(AND(MONTH(Table25[[#This Row],[Contract End Date]])&gt;6,MONTH(Table25[[#This Row],[Contract End Date]])&lt;=12),YEAR(Table25[[#This Row],[Contract End Date]])+1,YEAR(Table25[[#This Row],[Contract End Date]]))),"")</f>
        <v>2099</v>
      </c>
      <c r="N2064" s="111">
        <f>Table25[[#This Row],[FY Formula end]]</f>
        <v>2099</v>
      </c>
      <c r="O2064" s="112" t="str">
        <f>IF(Table25[[#This Row],[Year End]]="No End","No End","FY"&amp;" "&amp;Table25[[#This Row],[Year End]])</f>
        <v>FY 2099</v>
      </c>
      <c r="P2064" s="27"/>
      <c r="Q2064" s="104">
        <f>_xlfn.IFNA(IF($B2064="","",VLOOKUP($B2064,'SWC Towers'!$A:$Q,$Q$2,FALSE)),"")</f>
        <v>0.5</v>
      </c>
      <c r="R2064" s="106" t="str">
        <f>_xlfn.IFNA(IF($B2064="","",VLOOKUP($B2064,'SWC Towers'!$A:$Q,$R$2,FALSE)),"")</f>
        <v/>
      </c>
      <c r="S2064" s="106" t="str">
        <f>_xlfn.IFNA(IF($B2064="","",VLOOKUP($B2064,'SWC Towers'!$A:$Q,$S$2,FALSE)),"")</f>
        <v/>
      </c>
      <c r="T2064" s="106">
        <f>_xlfn.IFNA(IF($B2064="","",VLOOKUP($B2064,'SWC Towers'!$A:$Q,$T$2,FALSE)),"")</f>
        <v>0.5</v>
      </c>
      <c r="U2064" s="104" t="str">
        <f>_xlfn.IFNA(IF($B2064="","",VLOOKUP($B2064,'SWC Towers'!$A:$Q,$U$2,FALSE)),"")</f>
        <v/>
      </c>
      <c r="V2064" s="104" t="str">
        <f>_xlfn.IFNA(IF($B2064="","",VLOOKUP($B2064,'SWC Towers'!$A:$Q,$V$2,FALSE)),"")</f>
        <v/>
      </c>
      <c r="W2064" s="104" t="str">
        <f>_xlfn.IFNA(IF($B2064="","",VLOOKUP($B2064,'SWC Towers'!$A:$Q,$W$2,FALSE)),"")</f>
        <v/>
      </c>
      <c r="X2064" s="104" t="str">
        <f>_xlfn.IFNA(IF($B2064="","",VLOOKUP($B2064,'SWC Towers'!$A:$Q,$X$2,FALSE)),"")</f>
        <v/>
      </c>
      <c r="Y2064" s="104" t="str">
        <f>_xlfn.IFNA(IF($B2064="","",VLOOKUP($B2064,'SWC Towers'!$A:$Q,$Y$2,FALSE)),"")</f>
        <v/>
      </c>
      <c r="Z2064" s="104" t="str">
        <f>_xlfn.IFNA(IF($B2064="","",VLOOKUP($B2064,'SWC Towers'!$A:$Q,$Z$2,FALSE)),"")</f>
        <v/>
      </c>
      <c r="AA2064" s="104" t="str">
        <f>_xlfn.IFNA(IF($B2064="","",VLOOKUP($B2064,'SWC Towers'!$A:$Q,$AA$2,FALSE)),"")</f>
        <v/>
      </c>
      <c r="AB2064" s="106" t="str">
        <f>_xlfn.IFNA(IF($B2064="","",VLOOKUP($B2064,'SWC Towers'!$A:$Q,$AB$2,FALSE)),"")</f>
        <v/>
      </c>
      <c r="AC2064" s="20">
        <f>SUM(Table25[[#This Row],[IT Tower: Application]:[Other/Non-IT ]])</f>
        <v>1</v>
      </c>
      <c r="AD2064" s="67"/>
      <c r="AE2064" s="67"/>
      <c r="AF2064" s="67"/>
      <c r="AG2064" s="67"/>
      <c r="AH2064" s="67"/>
      <c r="AI2064" s="67"/>
      <c r="AJ2064" s="67"/>
      <c r="AK2064" s="67"/>
      <c r="AL2064" s="67"/>
      <c r="AM2064" s="67"/>
      <c r="AN2064" s="67"/>
      <c r="AO2064" s="67"/>
      <c r="AP2064" s="67"/>
      <c r="AQ2064" s="67"/>
      <c r="AR2064" s="67"/>
      <c r="AS2064" s="67"/>
      <c r="AT2064" s="67"/>
      <c r="AU2064" s="67"/>
      <c r="AV2064" s="67"/>
      <c r="AW2064" s="67"/>
      <c r="AX2064" s="67"/>
      <c r="AY2064" s="67"/>
      <c r="AZ2064" s="67">
        <v>16616</v>
      </c>
      <c r="BA2064" s="67">
        <v>69056</v>
      </c>
      <c r="BB2064" s="113">
        <v>315536</v>
      </c>
      <c r="BC2064" s="113">
        <v>239924</v>
      </c>
      <c r="BD2064" s="113"/>
      <c r="BE2064" s="113"/>
      <c r="BF2064" s="113"/>
      <c r="BG2064" s="113"/>
      <c r="BH2064" s="113"/>
      <c r="BI2064" s="113"/>
      <c r="BJ2064" s="113"/>
      <c r="BK2064" s="113"/>
      <c r="BL2064" s="113"/>
      <c r="BM2064" s="113"/>
      <c r="BN2064" s="113"/>
      <c r="BO2064" s="113"/>
      <c r="BP2064" s="113"/>
      <c r="BQ2064" s="113"/>
      <c r="BR2064" s="113"/>
      <c r="BS2064" s="113"/>
      <c r="BT2064" s="113"/>
      <c r="BU2064" s="113"/>
      <c r="BV2064" s="113"/>
      <c r="BW2064" s="113"/>
      <c r="BX2064" s="113"/>
      <c r="BY2064" s="113"/>
      <c r="BZ2064" s="113"/>
      <c r="CA2064" s="67"/>
      <c r="CB2064" s="113"/>
      <c r="CC2064" s="69">
        <f>SUM(Table25[[#This Row],[Contract Amount FY00]:[Contract Amount FY50]])</f>
        <v>641132</v>
      </c>
      <c r="CD2064" s="114"/>
    </row>
    <row r="2065" spans="1:82" x14ac:dyDescent="0.25">
      <c r="A2065" s="122" t="s">
        <v>2029</v>
      </c>
      <c r="B2065" s="122" t="s">
        <v>286</v>
      </c>
      <c r="C2065" s="122" t="s">
        <v>1004</v>
      </c>
      <c r="E2065" s="26" t="str">
        <f>IFERROR(IF(VLOOKUP(Table25[[#This Row],[Contract No.]],Table3[#All],3,FALSE)="","No","Yes"),"")</f>
        <v>No</v>
      </c>
      <c r="F2065" s="107" t="str">
        <f>IFERROR(VLOOKUP(Table25[[#This Row],[Contract No.]],Table3[#All],3,FALSE),"")</f>
        <v/>
      </c>
      <c r="G2065" s="107" t="str">
        <f>IFERROR(IF(Table25[[#This Row],[Cooperative Purchase
(Yes/No)]]="Yes","Yes",IF(VLOOKUP(Table25[[#This Row],[Contract No.]],Table3[#All],1,FALSE)=Table25[[#This Row],[Contract No.]],"Yes","No")),"No")</f>
        <v>Yes</v>
      </c>
      <c r="H2065" s="51">
        <f>IFERROR(VLOOKUP(Table25[[#This Row],[Contract No.]],Table3[#All],4,FALSE),"")</f>
        <v>42401</v>
      </c>
      <c r="I2065" s="28">
        <f>IFERROR(IF(AND(MONTH(Table25[[#This Row],[Contract Start Date]])&gt;6,MONTH(Table25[[#This Row],[Contract Start Date]])&lt;=12),YEAR(Table25[[#This Row],[Contract Start Date]])+1,YEAR(Table25[[#This Row],[Contract Start Date]])),"")</f>
        <v>2016</v>
      </c>
      <c r="J2065" s="108">
        <f>Table25[[#This Row],[FY Formula start]]</f>
        <v>2016</v>
      </c>
      <c r="K2065" s="59" t="str">
        <f>"FY"&amp;" "&amp;Table25[[#This Row],[Year Start]]</f>
        <v>FY 2016</v>
      </c>
      <c r="L2065" s="109">
        <f>IFERROR(VLOOKUP(Table25[[#This Row],[Contract No.]],Table3[#All],5,FALSE),"")</f>
        <v>72717</v>
      </c>
      <c r="M2065" s="110">
        <f>IFERROR(IF(Table25[[#This Row],[Contract End Date]]="99/99/9999","No End",IF(AND(MONTH(Table25[[#This Row],[Contract End Date]])&gt;6,MONTH(Table25[[#This Row],[Contract End Date]])&lt;=12),YEAR(Table25[[#This Row],[Contract End Date]])+1,YEAR(Table25[[#This Row],[Contract End Date]]))),"")</f>
        <v>2099</v>
      </c>
      <c r="N2065" s="111">
        <f>Table25[[#This Row],[FY Formula end]]</f>
        <v>2099</v>
      </c>
      <c r="O2065" s="112" t="str">
        <f>IF(Table25[[#This Row],[Year End]]="No End","No End","FY"&amp;" "&amp;Table25[[#This Row],[Year End]])</f>
        <v>FY 2099</v>
      </c>
      <c r="P2065" s="27"/>
      <c r="Q2065" s="104">
        <f>_xlfn.IFNA(IF($B2065="","",VLOOKUP($B2065,'SWC Towers'!$A:$Q,$Q$2,FALSE)),"")</f>
        <v>0.5</v>
      </c>
      <c r="R2065" s="106" t="str">
        <f>_xlfn.IFNA(IF($B2065="","",VLOOKUP($B2065,'SWC Towers'!$A:$Q,$R$2,FALSE)),"")</f>
        <v/>
      </c>
      <c r="S2065" s="106" t="str">
        <f>_xlfn.IFNA(IF($B2065="","",VLOOKUP($B2065,'SWC Towers'!$A:$Q,$S$2,FALSE)),"")</f>
        <v/>
      </c>
      <c r="T2065" s="106">
        <f>_xlfn.IFNA(IF($B2065="","",VLOOKUP($B2065,'SWC Towers'!$A:$Q,$T$2,FALSE)),"")</f>
        <v>0.5</v>
      </c>
      <c r="U2065" s="104" t="str">
        <f>_xlfn.IFNA(IF($B2065="","",VLOOKUP($B2065,'SWC Towers'!$A:$Q,$U$2,FALSE)),"")</f>
        <v/>
      </c>
      <c r="V2065" s="104" t="str">
        <f>_xlfn.IFNA(IF($B2065="","",VLOOKUP($B2065,'SWC Towers'!$A:$Q,$V$2,FALSE)),"")</f>
        <v/>
      </c>
      <c r="W2065" s="104" t="str">
        <f>_xlfn.IFNA(IF($B2065="","",VLOOKUP($B2065,'SWC Towers'!$A:$Q,$W$2,FALSE)),"")</f>
        <v/>
      </c>
      <c r="X2065" s="104" t="str">
        <f>_xlfn.IFNA(IF($B2065="","",VLOOKUP($B2065,'SWC Towers'!$A:$Q,$X$2,FALSE)),"")</f>
        <v/>
      </c>
      <c r="Y2065" s="104" t="str">
        <f>_xlfn.IFNA(IF($B2065="","",VLOOKUP($B2065,'SWC Towers'!$A:$Q,$Y$2,FALSE)),"")</f>
        <v/>
      </c>
      <c r="Z2065" s="104" t="str">
        <f>_xlfn.IFNA(IF($B2065="","",VLOOKUP($B2065,'SWC Towers'!$A:$Q,$Z$2,FALSE)),"")</f>
        <v/>
      </c>
      <c r="AA2065" s="104" t="str">
        <f>_xlfn.IFNA(IF($B2065="","",VLOOKUP($B2065,'SWC Towers'!$A:$Q,$AA$2,FALSE)),"")</f>
        <v/>
      </c>
      <c r="AB2065" s="106" t="str">
        <f>_xlfn.IFNA(IF($B2065="","",VLOOKUP($B2065,'SWC Towers'!$A:$Q,$AB$2,FALSE)),"")</f>
        <v/>
      </c>
      <c r="AC2065" s="20">
        <f>SUM(Table25[[#This Row],[IT Tower: Application]:[Other/Non-IT ]])</f>
        <v>1</v>
      </c>
      <c r="AD2065" s="67"/>
      <c r="AE2065" s="67"/>
      <c r="AF2065" s="67"/>
      <c r="AG2065" s="67"/>
      <c r="AH2065" s="67"/>
      <c r="AI2065" s="67"/>
      <c r="AJ2065" s="67"/>
      <c r="AK2065" s="67"/>
      <c r="AL2065" s="67"/>
      <c r="AM2065" s="67"/>
      <c r="AN2065" s="67"/>
      <c r="AO2065" s="67"/>
      <c r="AP2065" s="67"/>
      <c r="AQ2065" s="67"/>
      <c r="AR2065" s="67"/>
      <c r="AS2065" s="67"/>
      <c r="AT2065" s="67">
        <v>36000</v>
      </c>
      <c r="AU2065" s="67">
        <v>147984</v>
      </c>
      <c r="AV2065" s="67">
        <v>161472</v>
      </c>
      <c r="AW2065" s="67">
        <v>131283</v>
      </c>
      <c r="AX2065" s="67">
        <v>0</v>
      </c>
      <c r="AY2065" s="67"/>
      <c r="AZ2065" s="67"/>
      <c r="BA2065" s="67"/>
      <c r="BB2065" s="113"/>
      <c r="BC2065" s="113"/>
      <c r="BD2065" s="113"/>
      <c r="BE2065" s="113"/>
      <c r="BF2065" s="113"/>
      <c r="BG2065" s="113"/>
      <c r="BH2065" s="113"/>
      <c r="BI2065" s="113"/>
      <c r="BJ2065" s="113"/>
      <c r="BK2065" s="113"/>
      <c r="BL2065" s="113"/>
      <c r="BM2065" s="113"/>
      <c r="BN2065" s="113"/>
      <c r="BO2065" s="113"/>
      <c r="BP2065" s="113"/>
      <c r="BQ2065" s="113"/>
      <c r="BR2065" s="113"/>
      <c r="BS2065" s="113"/>
      <c r="BT2065" s="113"/>
      <c r="BU2065" s="113"/>
      <c r="BV2065" s="113"/>
      <c r="BW2065" s="113"/>
      <c r="BX2065" s="113"/>
      <c r="BY2065" s="113"/>
      <c r="BZ2065" s="113"/>
      <c r="CA2065" s="67"/>
      <c r="CB2065" s="113"/>
      <c r="CC2065" s="69">
        <f>SUM(Table25[[#This Row],[Contract Amount FY00]:[Contract Amount FY50]])</f>
        <v>476739</v>
      </c>
      <c r="CD2065" s="114"/>
    </row>
    <row r="2066" spans="1:82" x14ac:dyDescent="0.25">
      <c r="A2066" s="122" t="s">
        <v>2029</v>
      </c>
      <c r="B2066" s="122" t="s">
        <v>286</v>
      </c>
      <c r="C2066" s="122" t="s">
        <v>594</v>
      </c>
      <c r="E2066" s="26" t="str">
        <f>IFERROR(IF(VLOOKUP(Table25[[#This Row],[Contract No.]],Table3[#All],3,FALSE)="","No","Yes"),"")</f>
        <v>No</v>
      </c>
      <c r="F2066" s="107" t="str">
        <f>IFERROR(VLOOKUP(Table25[[#This Row],[Contract No.]],Table3[#All],3,FALSE),"")</f>
        <v/>
      </c>
      <c r="G2066" s="107" t="str">
        <f>IFERROR(IF(Table25[[#This Row],[Cooperative Purchase
(Yes/No)]]="Yes","Yes",IF(VLOOKUP(Table25[[#This Row],[Contract No.]],Table3[#All],1,FALSE)=Table25[[#This Row],[Contract No.]],"Yes","No")),"No")</f>
        <v>Yes</v>
      </c>
      <c r="H2066" s="51">
        <f>IFERROR(VLOOKUP(Table25[[#This Row],[Contract No.]],Table3[#All],4,FALSE),"")</f>
        <v>42401</v>
      </c>
      <c r="I2066" s="28">
        <f>IFERROR(IF(AND(MONTH(Table25[[#This Row],[Contract Start Date]])&gt;6,MONTH(Table25[[#This Row],[Contract Start Date]])&lt;=12),YEAR(Table25[[#This Row],[Contract Start Date]])+1,YEAR(Table25[[#This Row],[Contract Start Date]])),"")</f>
        <v>2016</v>
      </c>
      <c r="J2066" s="108">
        <f>Table25[[#This Row],[FY Formula start]]</f>
        <v>2016</v>
      </c>
      <c r="K2066" s="59" t="str">
        <f>"FY"&amp;" "&amp;Table25[[#This Row],[Year Start]]</f>
        <v>FY 2016</v>
      </c>
      <c r="L2066" s="109">
        <f>IFERROR(VLOOKUP(Table25[[#This Row],[Contract No.]],Table3[#All],5,FALSE),"")</f>
        <v>72717</v>
      </c>
      <c r="M2066" s="110">
        <f>IFERROR(IF(Table25[[#This Row],[Contract End Date]]="99/99/9999","No End",IF(AND(MONTH(Table25[[#This Row],[Contract End Date]])&gt;6,MONTH(Table25[[#This Row],[Contract End Date]])&lt;=12),YEAR(Table25[[#This Row],[Contract End Date]])+1,YEAR(Table25[[#This Row],[Contract End Date]]))),"")</f>
        <v>2099</v>
      </c>
      <c r="N2066" s="111">
        <f>Table25[[#This Row],[FY Formula end]]</f>
        <v>2099</v>
      </c>
      <c r="O2066" s="112" t="str">
        <f>IF(Table25[[#This Row],[Year End]]="No End","No End","FY"&amp;" "&amp;Table25[[#This Row],[Year End]])</f>
        <v>FY 2099</v>
      </c>
      <c r="P2066" s="27"/>
      <c r="Q2066" s="104">
        <f>_xlfn.IFNA(IF($B2066="","",VLOOKUP($B2066,'SWC Towers'!$A:$Q,$Q$2,FALSE)),"")</f>
        <v>0.5</v>
      </c>
      <c r="R2066" s="106" t="str">
        <f>_xlfn.IFNA(IF($B2066="","",VLOOKUP($B2066,'SWC Towers'!$A:$Q,$R$2,FALSE)),"")</f>
        <v/>
      </c>
      <c r="S2066" s="106" t="str">
        <f>_xlfn.IFNA(IF($B2066="","",VLOOKUP($B2066,'SWC Towers'!$A:$Q,$S$2,FALSE)),"")</f>
        <v/>
      </c>
      <c r="T2066" s="106">
        <f>_xlfn.IFNA(IF($B2066="","",VLOOKUP($B2066,'SWC Towers'!$A:$Q,$T$2,FALSE)),"")</f>
        <v>0.5</v>
      </c>
      <c r="U2066" s="104" t="str">
        <f>_xlfn.IFNA(IF($B2066="","",VLOOKUP($B2066,'SWC Towers'!$A:$Q,$U$2,FALSE)),"")</f>
        <v/>
      </c>
      <c r="V2066" s="104" t="str">
        <f>_xlfn.IFNA(IF($B2066="","",VLOOKUP($B2066,'SWC Towers'!$A:$Q,$V$2,FALSE)),"")</f>
        <v/>
      </c>
      <c r="W2066" s="104" t="str">
        <f>_xlfn.IFNA(IF($B2066="","",VLOOKUP($B2066,'SWC Towers'!$A:$Q,$W$2,FALSE)),"")</f>
        <v/>
      </c>
      <c r="X2066" s="104" t="str">
        <f>_xlfn.IFNA(IF($B2066="","",VLOOKUP($B2066,'SWC Towers'!$A:$Q,$X$2,FALSE)),"")</f>
        <v/>
      </c>
      <c r="Y2066" s="104" t="str">
        <f>_xlfn.IFNA(IF($B2066="","",VLOOKUP($B2066,'SWC Towers'!$A:$Q,$Y$2,FALSE)),"")</f>
        <v/>
      </c>
      <c r="Z2066" s="104" t="str">
        <f>_xlfn.IFNA(IF($B2066="","",VLOOKUP($B2066,'SWC Towers'!$A:$Q,$Z$2,FALSE)),"")</f>
        <v/>
      </c>
      <c r="AA2066" s="104" t="str">
        <f>_xlfn.IFNA(IF($B2066="","",VLOOKUP($B2066,'SWC Towers'!$A:$Q,$AA$2,FALSE)),"")</f>
        <v/>
      </c>
      <c r="AB2066" s="106" t="str">
        <f>_xlfn.IFNA(IF($B2066="","",VLOOKUP($B2066,'SWC Towers'!$A:$Q,$AB$2,FALSE)),"")</f>
        <v/>
      </c>
      <c r="AC2066" s="20">
        <f>SUM(Table25[[#This Row],[IT Tower: Application]:[Other/Non-IT ]])</f>
        <v>1</v>
      </c>
      <c r="AD2066" s="67"/>
      <c r="AE2066" s="67"/>
      <c r="AF2066" s="67"/>
      <c r="AG2066" s="67"/>
      <c r="AH2066" s="67"/>
      <c r="AI2066" s="67"/>
      <c r="AJ2066" s="67"/>
      <c r="AK2066" s="67"/>
      <c r="AL2066" s="67"/>
      <c r="AM2066" s="67"/>
      <c r="AN2066" s="67"/>
      <c r="AO2066" s="67"/>
      <c r="AP2066" s="67"/>
      <c r="AQ2066" s="67"/>
      <c r="AR2066" s="67"/>
      <c r="AS2066" s="67"/>
      <c r="AT2066" s="67">
        <v>23100</v>
      </c>
      <c r="AU2066" s="67">
        <v>93847</v>
      </c>
      <c r="AV2066" s="67">
        <v>0</v>
      </c>
      <c r="AW2066" s="67"/>
      <c r="AX2066" s="67"/>
      <c r="AY2066" s="67"/>
      <c r="AZ2066" s="67"/>
      <c r="BA2066" s="67"/>
      <c r="BB2066" s="113"/>
      <c r="BC2066" s="113"/>
      <c r="BD2066" s="113"/>
      <c r="BE2066" s="113"/>
      <c r="BF2066" s="113"/>
      <c r="BG2066" s="113"/>
      <c r="BH2066" s="113"/>
      <c r="BI2066" s="113"/>
      <c r="BJ2066" s="113"/>
      <c r="BK2066" s="113"/>
      <c r="BL2066" s="113"/>
      <c r="BM2066" s="113"/>
      <c r="BN2066" s="113"/>
      <c r="BO2066" s="113"/>
      <c r="BP2066" s="113"/>
      <c r="BQ2066" s="113"/>
      <c r="BR2066" s="113"/>
      <c r="BS2066" s="113"/>
      <c r="BT2066" s="113"/>
      <c r="BU2066" s="113"/>
      <c r="BV2066" s="113"/>
      <c r="BW2066" s="113"/>
      <c r="BX2066" s="113"/>
      <c r="BY2066" s="113"/>
      <c r="BZ2066" s="113"/>
      <c r="CA2066" s="67"/>
      <c r="CB2066" s="113"/>
      <c r="CC2066" s="69">
        <f>SUM(Table25[[#This Row],[Contract Amount FY00]:[Contract Amount FY50]])</f>
        <v>116947</v>
      </c>
      <c r="CD2066" s="114"/>
    </row>
    <row r="2067" spans="1:82" x14ac:dyDescent="0.25">
      <c r="A2067" s="122" t="s">
        <v>2029</v>
      </c>
      <c r="B2067" s="122" t="s">
        <v>286</v>
      </c>
      <c r="C2067" s="122" t="s">
        <v>747</v>
      </c>
      <c r="E2067" s="26" t="str">
        <f>IFERROR(IF(VLOOKUP(Table25[[#This Row],[Contract No.]],Table3[#All],3,FALSE)="","No","Yes"),"")</f>
        <v>No</v>
      </c>
      <c r="F2067" s="107" t="str">
        <f>IFERROR(VLOOKUP(Table25[[#This Row],[Contract No.]],Table3[#All],3,FALSE),"")</f>
        <v/>
      </c>
      <c r="G2067" s="107" t="str">
        <f>IFERROR(IF(Table25[[#This Row],[Cooperative Purchase
(Yes/No)]]="Yes","Yes",IF(VLOOKUP(Table25[[#This Row],[Contract No.]],Table3[#All],1,FALSE)=Table25[[#This Row],[Contract No.]],"Yes","No")),"No")</f>
        <v>Yes</v>
      </c>
      <c r="H2067" s="51">
        <f>IFERROR(VLOOKUP(Table25[[#This Row],[Contract No.]],Table3[#All],4,FALSE),"")</f>
        <v>42401</v>
      </c>
      <c r="I2067" s="28">
        <f>IFERROR(IF(AND(MONTH(Table25[[#This Row],[Contract Start Date]])&gt;6,MONTH(Table25[[#This Row],[Contract Start Date]])&lt;=12),YEAR(Table25[[#This Row],[Contract Start Date]])+1,YEAR(Table25[[#This Row],[Contract Start Date]])),"")</f>
        <v>2016</v>
      </c>
      <c r="J2067" s="108">
        <f>Table25[[#This Row],[FY Formula start]]</f>
        <v>2016</v>
      </c>
      <c r="K2067" s="59" t="str">
        <f>"FY"&amp;" "&amp;Table25[[#This Row],[Year Start]]</f>
        <v>FY 2016</v>
      </c>
      <c r="L2067" s="109">
        <f>IFERROR(VLOOKUP(Table25[[#This Row],[Contract No.]],Table3[#All],5,FALSE),"")</f>
        <v>72717</v>
      </c>
      <c r="M2067" s="110">
        <f>IFERROR(IF(Table25[[#This Row],[Contract End Date]]="99/99/9999","No End",IF(AND(MONTH(Table25[[#This Row],[Contract End Date]])&gt;6,MONTH(Table25[[#This Row],[Contract End Date]])&lt;=12),YEAR(Table25[[#This Row],[Contract End Date]])+1,YEAR(Table25[[#This Row],[Contract End Date]]))),"")</f>
        <v>2099</v>
      </c>
      <c r="N2067" s="111">
        <f>Table25[[#This Row],[FY Formula end]]</f>
        <v>2099</v>
      </c>
      <c r="O2067" s="112" t="str">
        <f>IF(Table25[[#This Row],[Year End]]="No End","No End","FY"&amp;" "&amp;Table25[[#This Row],[Year End]])</f>
        <v>FY 2099</v>
      </c>
      <c r="P2067" s="27"/>
      <c r="Q2067" s="104">
        <f>_xlfn.IFNA(IF($B2067="","",VLOOKUP($B2067,'SWC Towers'!$A:$Q,$Q$2,FALSE)),"")</f>
        <v>0.5</v>
      </c>
      <c r="R2067" s="106" t="str">
        <f>_xlfn.IFNA(IF($B2067="","",VLOOKUP($B2067,'SWC Towers'!$A:$Q,$R$2,FALSE)),"")</f>
        <v/>
      </c>
      <c r="S2067" s="106" t="str">
        <f>_xlfn.IFNA(IF($B2067="","",VLOOKUP($B2067,'SWC Towers'!$A:$Q,$S$2,FALSE)),"")</f>
        <v/>
      </c>
      <c r="T2067" s="106">
        <f>_xlfn.IFNA(IF($B2067="","",VLOOKUP($B2067,'SWC Towers'!$A:$Q,$T$2,FALSE)),"")</f>
        <v>0.5</v>
      </c>
      <c r="U2067" s="104" t="str">
        <f>_xlfn.IFNA(IF($B2067="","",VLOOKUP($B2067,'SWC Towers'!$A:$Q,$U$2,FALSE)),"")</f>
        <v/>
      </c>
      <c r="V2067" s="104" t="str">
        <f>_xlfn.IFNA(IF($B2067="","",VLOOKUP($B2067,'SWC Towers'!$A:$Q,$V$2,FALSE)),"")</f>
        <v/>
      </c>
      <c r="W2067" s="104" t="str">
        <f>_xlfn.IFNA(IF($B2067="","",VLOOKUP($B2067,'SWC Towers'!$A:$Q,$W$2,FALSE)),"")</f>
        <v/>
      </c>
      <c r="X2067" s="104" t="str">
        <f>_xlfn.IFNA(IF($B2067="","",VLOOKUP($B2067,'SWC Towers'!$A:$Q,$X$2,FALSE)),"")</f>
        <v/>
      </c>
      <c r="Y2067" s="104" t="str">
        <f>_xlfn.IFNA(IF($B2067="","",VLOOKUP($B2067,'SWC Towers'!$A:$Q,$Y$2,FALSE)),"")</f>
        <v/>
      </c>
      <c r="Z2067" s="104" t="str">
        <f>_xlfn.IFNA(IF($B2067="","",VLOOKUP($B2067,'SWC Towers'!$A:$Q,$Z$2,FALSE)),"")</f>
        <v/>
      </c>
      <c r="AA2067" s="104" t="str">
        <f>_xlfn.IFNA(IF($B2067="","",VLOOKUP($B2067,'SWC Towers'!$A:$Q,$AA$2,FALSE)),"")</f>
        <v/>
      </c>
      <c r="AB2067" s="106" t="str">
        <f>_xlfn.IFNA(IF($B2067="","",VLOOKUP($B2067,'SWC Towers'!$A:$Q,$AB$2,FALSE)),"")</f>
        <v/>
      </c>
      <c r="AC2067" s="20">
        <f>SUM(Table25[[#This Row],[IT Tower: Application]:[Other/Non-IT ]])</f>
        <v>1</v>
      </c>
      <c r="AD2067" s="67"/>
      <c r="AE2067" s="67"/>
      <c r="AF2067" s="67"/>
      <c r="AG2067" s="67"/>
      <c r="AH2067" s="67"/>
      <c r="AI2067" s="67"/>
      <c r="AJ2067" s="67"/>
      <c r="AK2067" s="67"/>
      <c r="AL2067" s="67"/>
      <c r="AM2067" s="67"/>
      <c r="AN2067" s="67"/>
      <c r="AO2067" s="67"/>
      <c r="AP2067" s="67"/>
      <c r="AQ2067" s="67"/>
      <c r="AR2067" s="67"/>
      <c r="AS2067" s="67"/>
      <c r="AT2067" s="67"/>
      <c r="AU2067" s="67"/>
      <c r="AV2067" s="67"/>
      <c r="AW2067" s="67">
        <v>0</v>
      </c>
      <c r="AX2067" s="67">
        <v>62650</v>
      </c>
      <c r="AY2067" s="67">
        <v>71269</v>
      </c>
      <c r="AZ2067" s="67">
        <v>50401</v>
      </c>
      <c r="BA2067" s="67">
        <v>0</v>
      </c>
      <c r="BB2067" s="113"/>
      <c r="BC2067" s="113"/>
      <c r="BD2067" s="113"/>
      <c r="BE2067" s="113"/>
      <c r="BF2067" s="113"/>
      <c r="BG2067" s="113"/>
      <c r="BH2067" s="113"/>
      <c r="BI2067" s="113"/>
      <c r="BJ2067" s="113"/>
      <c r="BK2067" s="113"/>
      <c r="BL2067" s="113"/>
      <c r="BM2067" s="113"/>
      <c r="BN2067" s="113"/>
      <c r="BO2067" s="113"/>
      <c r="BP2067" s="113"/>
      <c r="BQ2067" s="113"/>
      <c r="BR2067" s="113"/>
      <c r="BS2067" s="113"/>
      <c r="BT2067" s="113"/>
      <c r="BU2067" s="113"/>
      <c r="BV2067" s="113"/>
      <c r="BW2067" s="113"/>
      <c r="BX2067" s="113"/>
      <c r="BY2067" s="113"/>
      <c r="BZ2067" s="113"/>
      <c r="CA2067" s="67"/>
      <c r="CB2067" s="113"/>
      <c r="CC2067" s="69">
        <f>SUM(Table25[[#This Row],[Contract Amount FY00]:[Contract Amount FY50]])</f>
        <v>184320</v>
      </c>
      <c r="CD2067" s="114"/>
    </row>
    <row r="2068" spans="1:82" x14ac:dyDescent="0.25">
      <c r="A2068" s="122" t="s">
        <v>2029</v>
      </c>
      <c r="B2068" s="122" t="s">
        <v>286</v>
      </c>
      <c r="C2068" s="122" t="s">
        <v>718</v>
      </c>
      <c r="E2068" s="26" t="str">
        <f>IFERROR(IF(VLOOKUP(Table25[[#This Row],[Contract No.]],Table3[#All],3,FALSE)="","No","Yes"),"")</f>
        <v>No</v>
      </c>
      <c r="F2068" s="107" t="str">
        <f>IFERROR(VLOOKUP(Table25[[#This Row],[Contract No.]],Table3[#All],3,FALSE),"")</f>
        <v/>
      </c>
      <c r="G2068" s="107" t="str">
        <f>IFERROR(IF(Table25[[#This Row],[Cooperative Purchase
(Yes/No)]]="Yes","Yes",IF(VLOOKUP(Table25[[#This Row],[Contract No.]],Table3[#All],1,FALSE)=Table25[[#This Row],[Contract No.]],"Yes","No")),"No")</f>
        <v>Yes</v>
      </c>
      <c r="H2068" s="51">
        <f>IFERROR(VLOOKUP(Table25[[#This Row],[Contract No.]],Table3[#All],4,FALSE),"")</f>
        <v>42401</v>
      </c>
      <c r="I2068" s="28">
        <f>IFERROR(IF(AND(MONTH(Table25[[#This Row],[Contract Start Date]])&gt;6,MONTH(Table25[[#This Row],[Contract Start Date]])&lt;=12),YEAR(Table25[[#This Row],[Contract Start Date]])+1,YEAR(Table25[[#This Row],[Contract Start Date]])),"")</f>
        <v>2016</v>
      </c>
      <c r="J2068" s="108">
        <f>Table25[[#This Row],[FY Formula start]]</f>
        <v>2016</v>
      </c>
      <c r="K2068" s="59" t="str">
        <f>"FY"&amp;" "&amp;Table25[[#This Row],[Year Start]]</f>
        <v>FY 2016</v>
      </c>
      <c r="L2068" s="109">
        <f>IFERROR(VLOOKUP(Table25[[#This Row],[Contract No.]],Table3[#All],5,FALSE),"")</f>
        <v>72717</v>
      </c>
      <c r="M2068" s="110">
        <f>IFERROR(IF(Table25[[#This Row],[Contract End Date]]="99/99/9999","No End",IF(AND(MONTH(Table25[[#This Row],[Contract End Date]])&gt;6,MONTH(Table25[[#This Row],[Contract End Date]])&lt;=12),YEAR(Table25[[#This Row],[Contract End Date]])+1,YEAR(Table25[[#This Row],[Contract End Date]]))),"")</f>
        <v>2099</v>
      </c>
      <c r="N2068" s="111">
        <f>Table25[[#This Row],[FY Formula end]]</f>
        <v>2099</v>
      </c>
      <c r="O2068" s="112" t="str">
        <f>IF(Table25[[#This Row],[Year End]]="No End","No End","FY"&amp;" "&amp;Table25[[#This Row],[Year End]])</f>
        <v>FY 2099</v>
      </c>
      <c r="P2068" s="27"/>
      <c r="Q2068" s="104">
        <f>_xlfn.IFNA(IF($B2068="","",VLOOKUP($B2068,'SWC Towers'!$A:$Q,$Q$2,FALSE)),"")</f>
        <v>0.5</v>
      </c>
      <c r="R2068" s="106" t="str">
        <f>_xlfn.IFNA(IF($B2068="","",VLOOKUP($B2068,'SWC Towers'!$A:$Q,$R$2,FALSE)),"")</f>
        <v/>
      </c>
      <c r="S2068" s="106" t="str">
        <f>_xlfn.IFNA(IF($B2068="","",VLOOKUP($B2068,'SWC Towers'!$A:$Q,$S$2,FALSE)),"")</f>
        <v/>
      </c>
      <c r="T2068" s="106">
        <f>_xlfn.IFNA(IF($B2068="","",VLOOKUP($B2068,'SWC Towers'!$A:$Q,$T$2,FALSE)),"")</f>
        <v>0.5</v>
      </c>
      <c r="U2068" s="104" t="str">
        <f>_xlfn.IFNA(IF($B2068="","",VLOOKUP($B2068,'SWC Towers'!$A:$Q,$U$2,FALSE)),"")</f>
        <v/>
      </c>
      <c r="V2068" s="104" t="str">
        <f>_xlfn.IFNA(IF($B2068="","",VLOOKUP($B2068,'SWC Towers'!$A:$Q,$V$2,FALSE)),"")</f>
        <v/>
      </c>
      <c r="W2068" s="104" t="str">
        <f>_xlfn.IFNA(IF($B2068="","",VLOOKUP($B2068,'SWC Towers'!$A:$Q,$W$2,FALSE)),"")</f>
        <v/>
      </c>
      <c r="X2068" s="104" t="str">
        <f>_xlfn.IFNA(IF($B2068="","",VLOOKUP($B2068,'SWC Towers'!$A:$Q,$X$2,FALSE)),"")</f>
        <v/>
      </c>
      <c r="Y2068" s="104" t="str">
        <f>_xlfn.IFNA(IF($B2068="","",VLOOKUP($B2068,'SWC Towers'!$A:$Q,$Y$2,FALSE)),"")</f>
        <v/>
      </c>
      <c r="Z2068" s="104" t="str">
        <f>_xlfn.IFNA(IF($B2068="","",VLOOKUP($B2068,'SWC Towers'!$A:$Q,$Z$2,FALSE)),"")</f>
        <v/>
      </c>
      <c r="AA2068" s="104" t="str">
        <f>_xlfn.IFNA(IF($B2068="","",VLOOKUP($B2068,'SWC Towers'!$A:$Q,$AA$2,FALSE)),"")</f>
        <v/>
      </c>
      <c r="AB2068" s="106" t="str">
        <f>_xlfn.IFNA(IF($B2068="","",VLOOKUP($B2068,'SWC Towers'!$A:$Q,$AB$2,FALSE)),"")</f>
        <v/>
      </c>
      <c r="AC2068" s="20">
        <f>SUM(Table25[[#This Row],[IT Tower: Application]:[Other/Non-IT ]])</f>
        <v>1</v>
      </c>
      <c r="AD2068" s="67"/>
      <c r="AE2068" s="67"/>
      <c r="AF2068" s="67"/>
      <c r="AG2068" s="67"/>
      <c r="AH2068" s="67"/>
      <c r="AI2068" s="67"/>
      <c r="AJ2068" s="67"/>
      <c r="AK2068" s="67"/>
      <c r="AL2068" s="67"/>
      <c r="AM2068" s="67"/>
      <c r="AN2068" s="67"/>
      <c r="AO2068" s="67"/>
      <c r="AP2068" s="67"/>
      <c r="AQ2068" s="67"/>
      <c r="AR2068" s="67"/>
      <c r="AS2068" s="67"/>
      <c r="AT2068" s="67">
        <v>0</v>
      </c>
      <c r="AU2068" s="67">
        <v>252673</v>
      </c>
      <c r="AV2068" s="67">
        <v>419999</v>
      </c>
      <c r="AW2068" s="67">
        <v>824832</v>
      </c>
      <c r="AX2068" s="67">
        <v>943444</v>
      </c>
      <c r="AY2068" s="67">
        <v>401003</v>
      </c>
      <c r="AZ2068" s="67">
        <v>7951</v>
      </c>
      <c r="BA2068" s="67"/>
      <c r="BB2068" s="113"/>
      <c r="BC2068" s="113"/>
      <c r="BD2068" s="113"/>
      <c r="BE2068" s="113"/>
      <c r="BF2068" s="113"/>
      <c r="BG2068" s="113"/>
      <c r="BH2068" s="113"/>
      <c r="BI2068" s="113"/>
      <c r="BJ2068" s="113"/>
      <c r="BK2068" s="113"/>
      <c r="BL2068" s="113"/>
      <c r="BM2068" s="113"/>
      <c r="BN2068" s="113"/>
      <c r="BO2068" s="113"/>
      <c r="BP2068" s="113"/>
      <c r="BQ2068" s="113"/>
      <c r="BR2068" s="113"/>
      <c r="BS2068" s="113"/>
      <c r="BT2068" s="113"/>
      <c r="BU2068" s="113"/>
      <c r="BV2068" s="113"/>
      <c r="BW2068" s="113"/>
      <c r="BX2068" s="113"/>
      <c r="BY2068" s="113"/>
      <c r="BZ2068" s="113"/>
      <c r="CA2068" s="67"/>
      <c r="CB2068" s="113"/>
      <c r="CC2068" s="69">
        <f>SUM(Table25[[#This Row],[Contract Amount FY00]:[Contract Amount FY50]])</f>
        <v>2849902</v>
      </c>
      <c r="CD2068" s="114"/>
    </row>
    <row r="2069" spans="1:82" x14ac:dyDescent="0.25">
      <c r="A2069" s="122" t="s">
        <v>2029</v>
      </c>
      <c r="B2069" s="122" t="s">
        <v>286</v>
      </c>
      <c r="C2069" s="122" t="s">
        <v>815</v>
      </c>
      <c r="E2069" s="26" t="str">
        <f>IFERROR(IF(VLOOKUP(Table25[[#This Row],[Contract No.]],Table3[#All],3,FALSE)="","No","Yes"),"")</f>
        <v>No</v>
      </c>
      <c r="F2069" s="107" t="str">
        <f>IFERROR(VLOOKUP(Table25[[#This Row],[Contract No.]],Table3[#All],3,FALSE),"")</f>
        <v/>
      </c>
      <c r="G2069" s="107" t="str">
        <f>IFERROR(IF(Table25[[#This Row],[Cooperative Purchase
(Yes/No)]]="Yes","Yes",IF(VLOOKUP(Table25[[#This Row],[Contract No.]],Table3[#All],1,FALSE)=Table25[[#This Row],[Contract No.]],"Yes","No")),"No")</f>
        <v>Yes</v>
      </c>
      <c r="H2069" s="51">
        <f>IFERROR(VLOOKUP(Table25[[#This Row],[Contract No.]],Table3[#All],4,FALSE),"")</f>
        <v>42401</v>
      </c>
      <c r="I2069" s="28">
        <f>IFERROR(IF(AND(MONTH(Table25[[#This Row],[Contract Start Date]])&gt;6,MONTH(Table25[[#This Row],[Contract Start Date]])&lt;=12),YEAR(Table25[[#This Row],[Contract Start Date]])+1,YEAR(Table25[[#This Row],[Contract Start Date]])),"")</f>
        <v>2016</v>
      </c>
      <c r="J2069" s="108">
        <f>Table25[[#This Row],[FY Formula start]]</f>
        <v>2016</v>
      </c>
      <c r="K2069" s="59" t="str">
        <f>"FY"&amp;" "&amp;Table25[[#This Row],[Year Start]]</f>
        <v>FY 2016</v>
      </c>
      <c r="L2069" s="109">
        <f>IFERROR(VLOOKUP(Table25[[#This Row],[Contract No.]],Table3[#All],5,FALSE),"")</f>
        <v>72717</v>
      </c>
      <c r="M2069" s="110">
        <f>IFERROR(IF(Table25[[#This Row],[Contract End Date]]="99/99/9999","No End",IF(AND(MONTH(Table25[[#This Row],[Contract End Date]])&gt;6,MONTH(Table25[[#This Row],[Contract End Date]])&lt;=12),YEAR(Table25[[#This Row],[Contract End Date]])+1,YEAR(Table25[[#This Row],[Contract End Date]]))),"")</f>
        <v>2099</v>
      </c>
      <c r="N2069" s="111">
        <f>Table25[[#This Row],[FY Formula end]]</f>
        <v>2099</v>
      </c>
      <c r="O2069" s="112" t="str">
        <f>IF(Table25[[#This Row],[Year End]]="No End","No End","FY"&amp;" "&amp;Table25[[#This Row],[Year End]])</f>
        <v>FY 2099</v>
      </c>
      <c r="P2069" s="27"/>
      <c r="Q2069" s="104">
        <f>_xlfn.IFNA(IF($B2069="","",VLOOKUP($B2069,'SWC Towers'!$A:$Q,$Q$2,FALSE)),"")</f>
        <v>0.5</v>
      </c>
      <c r="R2069" s="106" t="str">
        <f>_xlfn.IFNA(IF($B2069="","",VLOOKUP($B2069,'SWC Towers'!$A:$Q,$R$2,FALSE)),"")</f>
        <v/>
      </c>
      <c r="S2069" s="106" t="str">
        <f>_xlfn.IFNA(IF($B2069="","",VLOOKUP($B2069,'SWC Towers'!$A:$Q,$S$2,FALSE)),"")</f>
        <v/>
      </c>
      <c r="T2069" s="106">
        <f>_xlfn.IFNA(IF($B2069="","",VLOOKUP($B2069,'SWC Towers'!$A:$Q,$T$2,FALSE)),"")</f>
        <v>0.5</v>
      </c>
      <c r="U2069" s="104" t="str">
        <f>_xlfn.IFNA(IF($B2069="","",VLOOKUP($B2069,'SWC Towers'!$A:$Q,$U$2,FALSE)),"")</f>
        <v/>
      </c>
      <c r="V2069" s="104" t="str">
        <f>_xlfn.IFNA(IF($B2069="","",VLOOKUP($B2069,'SWC Towers'!$A:$Q,$V$2,FALSE)),"")</f>
        <v/>
      </c>
      <c r="W2069" s="104" t="str">
        <f>_xlfn.IFNA(IF($B2069="","",VLOOKUP($B2069,'SWC Towers'!$A:$Q,$W$2,FALSE)),"")</f>
        <v/>
      </c>
      <c r="X2069" s="104" t="str">
        <f>_xlfn.IFNA(IF($B2069="","",VLOOKUP($B2069,'SWC Towers'!$A:$Q,$X$2,FALSE)),"")</f>
        <v/>
      </c>
      <c r="Y2069" s="104" t="str">
        <f>_xlfn.IFNA(IF($B2069="","",VLOOKUP($B2069,'SWC Towers'!$A:$Q,$Y$2,FALSE)),"")</f>
        <v/>
      </c>
      <c r="Z2069" s="104" t="str">
        <f>_xlfn.IFNA(IF($B2069="","",VLOOKUP($B2069,'SWC Towers'!$A:$Q,$Z$2,FALSE)),"")</f>
        <v/>
      </c>
      <c r="AA2069" s="104" t="str">
        <f>_xlfn.IFNA(IF($B2069="","",VLOOKUP($B2069,'SWC Towers'!$A:$Q,$AA$2,FALSE)),"")</f>
        <v/>
      </c>
      <c r="AB2069" s="106" t="str">
        <f>_xlfn.IFNA(IF($B2069="","",VLOOKUP($B2069,'SWC Towers'!$A:$Q,$AB$2,FALSE)),"")</f>
        <v/>
      </c>
      <c r="AC2069" s="20">
        <f>SUM(Table25[[#This Row],[IT Tower: Application]:[Other/Non-IT ]])</f>
        <v>1</v>
      </c>
      <c r="AD2069" s="67"/>
      <c r="AE2069" s="67"/>
      <c r="AF2069" s="67"/>
      <c r="AG2069" s="67"/>
      <c r="AH2069" s="67"/>
      <c r="AI2069" s="67"/>
      <c r="AJ2069" s="67"/>
      <c r="AK2069" s="67"/>
      <c r="AL2069" s="67"/>
      <c r="AM2069" s="67"/>
      <c r="AN2069" s="67"/>
      <c r="AO2069" s="67"/>
      <c r="AP2069" s="67"/>
      <c r="AQ2069" s="67"/>
      <c r="AR2069" s="67"/>
      <c r="AS2069" s="67"/>
      <c r="AT2069" s="67">
        <v>0</v>
      </c>
      <c r="AU2069" s="67">
        <v>84240</v>
      </c>
      <c r="AV2069" s="67">
        <v>76128</v>
      </c>
      <c r="AW2069" s="67"/>
      <c r="AX2069" s="67"/>
      <c r="AY2069" s="67"/>
      <c r="AZ2069" s="67"/>
      <c r="BA2069" s="67"/>
      <c r="BB2069" s="113"/>
      <c r="BC2069" s="113"/>
      <c r="BD2069" s="113"/>
      <c r="BE2069" s="113"/>
      <c r="BF2069" s="113"/>
      <c r="BG2069" s="113"/>
      <c r="BH2069" s="113"/>
      <c r="BI2069" s="113"/>
      <c r="BJ2069" s="113"/>
      <c r="BK2069" s="113"/>
      <c r="BL2069" s="113"/>
      <c r="BM2069" s="113"/>
      <c r="BN2069" s="113"/>
      <c r="BO2069" s="113"/>
      <c r="BP2069" s="113"/>
      <c r="BQ2069" s="113"/>
      <c r="BR2069" s="113"/>
      <c r="BS2069" s="113"/>
      <c r="BT2069" s="113"/>
      <c r="BU2069" s="113"/>
      <c r="BV2069" s="113"/>
      <c r="BW2069" s="113"/>
      <c r="BX2069" s="113"/>
      <c r="BY2069" s="113"/>
      <c r="BZ2069" s="113"/>
      <c r="CA2069" s="67"/>
      <c r="CB2069" s="113"/>
      <c r="CC2069" s="69">
        <f>SUM(Table25[[#This Row],[Contract Amount FY00]:[Contract Amount FY50]])</f>
        <v>160368</v>
      </c>
      <c r="CD2069" s="114"/>
    </row>
    <row r="2070" spans="1:82" x14ac:dyDescent="0.25">
      <c r="A2070" s="122" t="s">
        <v>2029</v>
      </c>
      <c r="B2070" s="122" t="s">
        <v>286</v>
      </c>
      <c r="C2070" s="122" t="s">
        <v>3196</v>
      </c>
      <c r="E2070" s="26" t="str">
        <f>IFERROR(IF(VLOOKUP(Table25[[#This Row],[Contract No.]],Table3[#All],3,FALSE)="","No","Yes"),"")</f>
        <v>No</v>
      </c>
      <c r="F2070" s="107" t="str">
        <f>IFERROR(VLOOKUP(Table25[[#This Row],[Contract No.]],Table3[#All],3,FALSE),"")</f>
        <v/>
      </c>
      <c r="G2070" s="107" t="str">
        <f>IFERROR(IF(Table25[[#This Row],[Cooperative Purchase
(Yes/No)]]="Yes","Yes",IF(VLOOKUP(Table25[[#This Row],[Contract No.]],Table3[#All],1,FALSE)=Table25[[#This Row],[Contract No.]],"Yes","No")),"No")</f>
        <v>Yes</v>
      </c>
      <c r="H2070" s="51">
        <f>IFERROR(VLOOKUP(Table25[[#This Row],[Contract No.]],Table3[#All],4,FALSE),"")</f>
        <v>42401</v>
      </c>
      <c r="I2070" s="28">
        <f>IFERROR(IF(AND(MONTH(Table25[[#This Row],[Contract Start Date]])&gt;6,MONTH(Table25[[#This Row],[Contract Start Date]])&lt;=12),YEAR(Table25[[#This Row],[Contract Start Date]])+1,YEAR(Table25[[#This Row],[Contract Start Date]])),"")</f>
        <v>2016</v>
      </c>
      <c r="J2070" s="108">
        <f>Table25[[#This Row],[FY Formula start]]</f>
        <v>2016</v>
      </c>
      <c r="K2070" s="59" t="str">
        <f>"FY"&amp;" "&amp;Table25[[#This Row],[Year Start]]</f>
        <v>FY 2016</v>
      </c>
      <c r="L2070" s="109">
        <f>IFERROR(VLOOKUP(Table25[[#This Row],[Contract No.]],Table3[#All],5,FALSE),"")</f>
        <v>72717</v>
      </c>
      <c r="M2070" s="110">
        <f>IFERROR(IF(Table25[[#This Row],[Contract End Date]]="99/99/9999","No End",IF(AND(MONTH(Table25[[#This Row],[Contract End Date]])&gt;6,MONTH(Table25[[#This Row],[Contract End Date]])&lt;=12),YEAR(Table25[[#This Row],[Contract End Date]])+1,YEAR(Table25[[#This Row],[Contract End Date]]))),"")</f>
        <v>2099</v>
      </c>
      <c r="N2070" s="111">
        <f>Table25[[#This Row],[FY Formula end]]</f>
        <v>2099</v>
      </c>
      <c r="O2070" s="112" t="str">
        <f>IF(Table25[[#This Row],[Year End]]="No End","No End","FY"&amp;" "&amp;Table25[[#This Row],[Year End]])</f>
        <v>FY 2099</v>
      </c>
      <c r="P2070" s="27"/>
      <c r="Q2070" s="104">
        <f>_xlfn.IFNA(IF($B2070="","",VLOOKUP($B2070,'SWC Towers'!$A:$Q,$Q$2,FALSE)),"")</f>
        <v>0.5</v>
      </c>
      <c r="R2070" s="106" t="str">
        <f>_xlfn.IFNA(IF($B2070="","",VLOOKUP($B2070,'SWC Towers'!$A:$Q,$R$2,FALSE)),"")</f>
        <v/>
      </c>
      <c r="S2070" s="106" t="str">
        <f>_xlfn.IFNA(IF($B2070="","",VLOOKUP($B2070,'SWC Towers'!$A:$Q,$S$2,FALSE)),"")</f>
        <v/>
      </c>
      <c r="T2070" s="106">
        <f>_xlfn.IFNA(IF($B2070="","",VLOOKUP($B2070,'SWC Towers'!$A:$Q,$T$2,FALSE)),"")</f>
        <v>0.5</v>
      </c>
      <c r="U2070" s="104" t="str">
        <f>_xlfn.IFNA(IF($B2070="","",VLOOKUP($B2070,'SWC Towers'!$A:$Q,$U$2,FALSE)),"")</f>
        <v/>
      </c>
      <c r="V2070" s="104" t="str">
        <f>_xlfn.IFNA(IF($B2070="","",VLOOKUP($B2070,'SWC Towers'!$A:$Q,$V$2,FALSE)),"")</f>
        <v/>
      </c>
      <c r="W2070" s="104" t="str">
        <f>_xlfn.IFNA(IF($B2070="","",VLOOKUP($B2070,'SWC Towers'!$A:$Q,$W$2,FALSE)),"")</f>
        <v/>
      </c>
      <c r="X2070" s="104" t="str">
        <f>_xlfn.IFNA(IF($B2070="","",VLOOKUP($B2070,'SWC Towers'!$A:$Q,$X$2,FALSE)),"")</f>
        <v/>
      </c>
      <c r="Y2070" s="104" t="str">
        <f>_xlfn.IFNA(IF($B2070="","",VLOOKUP($B2070,'SWC Towers'!$A:$Q,$Y$2,FALSE)),"")</f>
        <v/>
      </c>
      <c r="Z2070" s="104" t="str">
        <f>_xlfn.IFNA(IF($B2070="","",VLOOKUP($B2070,'SWC Towers'!$A:$Q,$Z$2,FALSE)),"")</f>
        <v/>
      </c>
      <c r="AA2070" s="104" t="str">
        <f>_xlfn.IFNA(IF($B2070="","",VLOOKUP($B2070,'SWC Towers'!$A:$Q,$AA$2,FALSE)),"")</f>
        <v/>
      </c>
      <c r="AB2070" s="106" t="str">
        <f>_xlfn.IFNA(IF($B2070="","",VLOOKUP($B2070,'SWC Towers'!$A:$Q,$AB$2,FALSE)),"")</f>
        <v/>
      </c>
      <c r="AC2070" s="20">
        <f>SUM(Table25[[#This Row],[IT Tower: Application]:[Other/Non-IT ]])</f>
        <v>1</v>
      </c>
      <c r="AD2070" s="67"/>
      <c r="AE2070" s="67"/>
      <c r="AF2070" s="67"/>
      <c r="AG2070" s="67"/>
      <c r="AH2070" s="67"/>
      <c r="AI2070" s="67"/>
      <c r="AJ2070" s="67"/>
      <c r="AK2070" s="67"/>
      <c r="AL2070" s="67"/>
      <c r="AM2070" s="67"/>
      <c r="AN2070" s="67"/>
      <c r="AO2070" s="67"/>
      <c r="AP2070" s="67"/>
      <c r="AQ2070" s="67"/>
      <c r="AR2070" s="67"/>
      <c r="AS2070" s="67"/>
      <c r="AT2070" s="67"/>
      <c r="AU2070" s="67">
        <v>47500</v>
      </c>
      <c r="AV2070" s="67">
        <v>188000</v>
      </c>
      <c r="AW2070" s="67">
        <v>179720</v>
      </c>
      <c r="AX2070" s="67">
        <v>171708</v>
      </c>
      <c r="AY2070" s="67">
        <v>6125</v>
      </c>
      <c r="AZ2070" s="67"/>
      <c r="BA2070" s="67"/>
      <c r="BB2070" s="113"/>
      <c r="BC2070" s="113"/>
      <c r="BD2070" s="113"/>
      <c r="BE2070" s="113"/>
      <c r="BF2070" s="113"/>
      <c r="BG2070" s="113"/>
      <c r="BH2070" s="113"/>
      <c r="BI2070" s="113"/>
      <c r="BJ2070" s="113"/>
      <c r="BK2070" s="113"/>
      <c r="BL2070" s="113"/>
      <c r="BM2070" s="113"/>
      <c r="BN2070" s="113"/>
      <c r="BO2070" s="113"/>
      <c r="BP2070" s="113"/>
      <c r="BQ2070" s="113"/>
      <c r="BR2070" s="113"/>
      <c r="BS2070" s="113"/>
      <c r="BT2070" s="113"/>
      <c r="BU2070" s="113"/>
      <c r="BV2070" s="113"/>
      <c r="BW2070" s="113"/>
      <c r="BX2070" s="113"/>
      <c r="BY2070" s="113"/>
      <c r="BZ2070" s="113"/>
      <c r="CA2070" s="67"/>
      <c r="CB2070" s="113"/>
      <c r="CC2070" s="69">
        <f>SUM(Table25[[#This Row],[Contract Amount FY00]:[Contract Amount FY50]])</f>
        <v>593053</v>
      </c>
      <c r="CD2070" s="114"/>
    </row>
    <row r="2071" spans="1:82" x14ac:dyDescent="0.25">
      <c r="A2071" s="122" t="s">
        <v>2029</v>
      </c>
      <c r="B2071" s="122" t="s">
        <v>3011</v>
      </c>
      <c r="C2071" s="122" t="s">
        <v>429</v>
      </c>
      <c r="E2071" s="26" t="str">
        <f>IFERROR(IF(VLOOKUP(Table25[[#This Row],[Contract No.]],Table3[#All],3,FALSE)="","No","Yes"),"")</f>
        <v>Yes</v>
      </c>
      <c r="F2071" s="107" t="str">
        <f>IFERROR(VLOOKUP(Table25[[#This Row],[Contract No.]],Table3[#All],3,FALSE),"")</f>
        <v>NASPO</v>
      </c>
      <c r="G2071" s="107" t="str">
        <f>IFERROR(IF(Table25[[#This Row],[Cooperative Purchase
(Yes/No)]]="Yes","Yes",IF(VLOOKUP(Table25[[#This Row],[Contract No.]],Table3[#All],1,FALSE)=Table25[[#This Row],[Contract No.]],"Yes","No")),"No")</f>
        <v>Yes</v>
      </c>
      <c r="H2071" s="51">
        <f>IFERROR(VLOOKUP(Table25[[#This Row],[Contract No.]],Table3[#All],4,FALSE),"")</f>
        <v>44440</v>
      </c>
      <c r="I2071" s="28">
        <f>IFERROR(IF(AND(MONTH(Table25[[#This Row],[Contract Start Date]])&gt;6,MONTH(Table25[[#This Row],[Contract Start Date]])&lt;=12),YEAR(Table25[[#This Row],[Contract Start Date]])+1,YEAR(Table25[[#This Row],[Contract Start Date]])),"")</f>
        <v>2022</v>
      </c>
      <c r="J2071" s="108">
        <f>Table25[[#This Row],[FY Formula start]]</f>
        <v>2022</v>
      </c>
      <c r="K2071" s="59" t="str">
        <f>"FY"&amp;" "&amp;Table25[[#This Row],[Year Start]]</f>
        <v>FY 2022</v>
      </c>
      <c r="L2071" s="109">
        <f>IFERROR(VLOOKUP(Table25[[#This Row],[Contract No.]],Table3[#All],5,FALSE),"")</f>
        <v>46040</v>
      </c>
      <c r="M2071" s="110">
        <f>IFERROR(IF(Table25[[#This Row],[Contract End Date]]="99/99/9999","No End",IF(AND(MONTH(Table25[[#This Row],[Contract End Date]])&gt;6,MONTH(Table25[[#This Row],[Contract End Date]])&lt;=12),YEAR(Table25[[#This Row],[Contract End Date]])+1,YEAR(Table25[[#This Row],[Contract End Date]]))),"")</f>
        <v>2026</v>
      </c>
      <c r="N2071" s="111">
        <f>Table25[[#This Row],[FY Formula end]]</f>
        <v>2026</v>
      </c>
      <c r="O2071" s="112" t="str">
        <f>IF(Table25[[#This Row],[Year End]]="No End","No End","FY"&amp;" "&amp;Table25[[#This Row],[Year End]])</f>
        <v>FY 2026</v>
      </c>
      <c r="P2071" s="27"/>
      <c r="Q2071" s="104">
        <f>_xlfn.IFNA(IF($B2071="","",VLOOKUP($B2071,'SWC Towers'!$A:$Q,$Q$2,FALSE)),"")</f>
        <v>0.15</v>
      </c>
      <c r="R2071" s="106" t="str">
        <f>_xlfn.IFNA(IF($B2071="","",VLOOKUP($B2071,'SWC Towers'!$A:$Q,$R$2,FALSE)),"")</f>
        <v/>
      </c>
      <c r="S2071" s="106" t="str">
        <f>_xlfn.IFNA(IF($B2071="","",VLOOKUP($B2071,'SWC Towers'!$A:$Q,$S$2,FALSE)),"")</f>
        <v/>
      </c>
      <c r="T2071" s="106">
        <f>_xlfn.IFNA(IF($B2071="","",VLOOKUP($B2071,'SWC Towers'!$A:$Q,$T$2,FALSE)),"")</f>
        <v>0.2</v>
      </c>
      <c r="U2071" s="104">
        <f>_xlfn.IFNA(IF($B2071="","",VLOOKUP($B2071,'SWC Towers'!$A:$Q,$U$2,FALSE)),"")</f>
        <v>0.2</v>
      </c>
      <c r="V2071" s="104" t="str">
        <f>_xlfn.IFNA(IF($B2071="","",VLOOKUP($B2071,'SWC Towers'!$A:$Q,$V$2,FALSE)),"")</f>
        <v/>
      </c>
      <c r="W2071" s="104" t="str">
        <f>_xlfn.IFNA(IF($B2071="","",VLOOKUP($B2071,'SWC Towers'!$A:$Q,$W$2,FALSE)),"")</f>
        <v/>
      </c>
      <c r="X2071" s="104" t="str">
        <f>_xlfn.IFNA(IF($B2071="","",VLOOKUP($B2071,'SWC Towers'!$A:$Q,$X$2,FALSE)),"")</f>
        <v/>
      </c>
      <c r="Y2071" s="104" t="str">
        <f>_xlfn.IFNA(IF($B2071="","",VLOOKUP($B2071,'SWC Towers'!$A:$Q,$Y$2,FALSE)),"")</f>
        <v/>
      </c>
      <c r="Z2071" s="104" t="str">
        <f>_xlfn.IFNA(IF($B2071="","",VLOOKUP($B2071,'SWC Towers'!$A:$Q,$Z$2,FALSE)),"")</f>
        <v/>
      </c>
      <c r="AA2071" s="104" t="str">
        <f>_xlfn.IFNA(IF($B2071="","",VLOOKUP($B2071,'SWC Towers'!$A:$Q,$AA$2,FALSE)),"")</f>
        <v/>
      </c>
      <c r="AB2071" s="106">
        <f>_xlfn.IFNA(IF($B2071="","",VLOOKUP($B2071,'SWC Towers'!$A:$Q,$AB$2,FALSE)),"")</f>
        <v>0.45</v>
      </c>
      <c r="AC2071" s="20">
        <f>SUM(Table25[[#This Row],[IT Tower: Application]:[Other/Non-IT ]])</f>
        <v>1</v>
      </c>
      <c r="AD2071" s="67"/>
      <c r="AE2071" s="67"/>
      <c r="AF2071" s="67"/>
      <c r="AG2071" s="67"/>
      <c r="AH2071" s="67"/>
      <c r="AI2071" s="67"/>
      <c r="AJ2071" s="67"/>
      <c r="AK2071" s="67"/>
      <c r="AL2071" s="67"/>
      <c r="AM2071" s="67"/>
      <c r="AN2071" s="67"/>
      <c r="AO2071" s="67"/>
      <c r="AP2071" s="67"/>
      <c r="AQ2071" s="67"/>
      <c r="AR2071" s="67"/>
      <c r="AS2071" s="67"/>
      <c r="AT2071" s="67"/>
      <c r="AU2071" s="67"/>
      <c r="AV2071" s="67"/>
      <c r="AW2071" s="67"/>
      <c r="AX2071" s="67"/>
      <c r="AY2071" s="67"/>
      <c r="AZ2071" s="67">
        <v>187017</v>
      </c>
      <c r="BA2071" s="67">
        <v>359216</v>
      </c>
      <c r="BB2071" s="113">
        <v>287507</v>
      </c>
      <c r="BC2071" s="113">
        <v>290877</v>
      </c>
      <c r="BD2071" s="113"/>
      <c r="BE2071" s="113"/>
      <c r="BF2071" s="113"/>
      <c r="BG2071" s="113"/>
      <c r="BH2071" s="113"/>
      <c r="BI2071" s="113"/>
      <c r="BJ2071" s="113"/>
      <c r="BK2071" s="113"/>
      <c r="BL2071" s="113"/>
      <c r="BM2071" s="113"/>
      <c r="BN2071" s="113"/>
      <c r="BO2071" s="113"/>
      <c r="BP2071" s="113"/>
      <c r="BQ2071" s="113"/>
      <c r="BR2071" s="113"/>
      <c r="BS2071" s="113"/>
      <c r="BT2071" s="113"/>
      <c r="BU2071" s="113"/>
      <c r="BV2071" s="113"/>
      <c r="BW2071" s="113"/>
      <c r="BX2071" s="113"/>
      <c r="BY2071" s="113"/>
      <c r="BZ2071" s="113"/>
      <c r="CA2071" s="67"/>
      <c r="CB2071" s="113"/>
      <c r="CC2071" s="69">
        <f>SUM(Table25[[#This Row],[Contract Amount FY00]:[Contract Amount FY50]])</f>
        <v>1124617</v>
      </c>
      <c r="CD2071" s="114"/>
    </row>
    <row r="2072" spans="1:82" x14ac:dyDescent="0.25">
      <c r="A2072" s="122" t="s">
        <v>2029</v>
      </c>
      <c r="B2072" s="122" t="s">
        <v>2246</v>
      </c>
      <c r="C2072" s="122" t="s">
        <v>379</v>
      </c>
      <c r="E2072" s="26" t="str">
        <f>IFERROR(IF(VLOOKUP(Table25[[#This Row],[Contract No.]],Table3[#All],3,FALSE)="","No","Yes"),"")</f>
        <v>No</v>
      </c>
      <c r="F2072" s="107" t="str">
        <f>IFERROR(VLOOKUP(Table25[[#This Row],[Contract No.]],Table3[#All],3,FALSE),"")</f>
        <v/>
      </c>
      <c r="G2072" s="107" t="str">
        <f>IFERROR(IF(Table25[[#This Row],[Cooperative Purchase
(Yes/No)]]="Yes","Yes",IF(VLOOKUP(Table25[[#This Row],[Contract No.]],Table3[#All],1,FALSE)=Table25[[#This Row],[Contract No.]],"Yes","No")),"No")</f>
        <v>Yes</v>
      </c>
      <c r="H2072" s="51">
        <f>IFERROR(VLOOKUP(Table25[[#This Row],[Contract No.]],Table3[#All],4,FALSE),"")</f>
        <v>44470</v>
      </c>
      <c r="I2072" s="28">
        <f>IFERROR(IF(AND(MONTH(Table25[[#This Row],[Contract Start Date]])&gt;6,MONTH(Table25[[#This Row],[Contract Start Date]])&lt;=12),YEAR(Table25[[#This Row],[Contract Start Date]])+1,YEAR(Table25[[#This Row],[Contract Start Date]])),"")</f>
        <v>2022</v>
      </c>
      <c r="J2072" s="108">
        <f>Table25[[#This Row],[FY Formula start]]</f>
        <v>2022</v>
      </c>
      <c r="K2072" s="59" t="str">
        <f>"FY"&amp;" "&amp;Table25[[#This Row],[Year Start]]</f>
        <v>FY 2022</v>
      </c>
      <c r="L2072" s="109">
        <f>IFERROR(VLOOKUP(Table25[[#This Row],[Contract No.]],Table3[#All],5,FALSE),"")</f>
        <v>46295</v>
      </c>
      <c r="M2072" s="110">
        <f>IFERROR(IF(Table25[[#This Row],[Contract End Date]]="99/99/9999","No End",IF(AND(MONTH(Table25[[#This Row],[Contract End Date]])&gt;6,MONTH(Table25[[#This Row],[Contract End Date]])&lt;=12),YEAR(Table25[[#This Row],[Contract End Date]])+1,YEAR(Table25[[#This Row],[Contract End Date]]))),"")</f>
        <v>2027</v>
      </c>
      <c r="N2072" s="111">
        <f>Table25[[#This Row],[FY Formula end]]</f>
        <v>2027</v>
      </c>
      <c r="O2072" s="112" t="str">
        <f>IF(Table25[[#This Row],[Year End]]="No End","No End","FY"&amp;" "&amp;Table25[[#This Row],[Year End]])</f>
        <v>FY 2027</v>
      </c>
      <c r="P2072" s="27"/>
      <c r="Q2072" s="104">
        <f>_xlfn.IFNA(IF($B2072="","",VLOOKUP($B2072,'SWC Towers'!$A:$Q,$Q$2,FALSE)),"")</f>
        <v>0.8</v>
      </c>
      <c r="R2072" s="106" t="str">
        <f>_xlfn.IFNA(IF($B2072="","",VLOOKUP($B2072,'SWC Towers'!$A:$Q,$R$2,FALSE)),"")</f>
        <v/>
      </c>
      <c r="S2072" s="106" t="str">
        <f>_xlfn.IFNA(IF($B2072="","",VLOOKUP($B2072,'SWC Towers'!$A:$Q,$S$2,FALSE)),"")</f>
        <v/>
      </c>
      <c r="T2072" s="106">
        <f>_xlfn.IFNA(IF($B2072="","",VLOOKUP($B2072,'SWC Towers'!$A:$Q,$T$2,FALSE)),"")</f>
        <v>0.1</v>
      </c>
      <c r="U2072" s="104" t="str">
        <f>_xlfn.IFNA(IF($B2072="","",VLOOKUP($B2072,'SWC Towers'!$A:$Q,$U$2,FALSE)),"")</f>
        <v/>
      </c>
      <c r="V2072" s="104" t="str">
        <f>_xlfn.IFNA(IF($B2072="","",VLOOKUP($B2072,'SWC Towers'!$A:$Q,$V$2,FALSE)),"")</f>
        <v/>
      </c>
      <c r="W2072" s="104" t="str">
        <f>_xlfn.IFNA(IF($B2072="","",VLOOKUP($B2072,'SWC Towers'!$A:$Q,$W$2,FALSE)),"")</f>
        <v/>
      </c>
      <c r="X2072" s="104" t="str">
        <f>_xlfn.IFNA(IF($B2072="","",VLOOKUP($B2072,'SWC Towers'!$A:$Q,$X$2,FALSE)),"")</f>
        <v/>
      </c>
      <c r="Y2072" s="104">
        <f>_xlfn.IFNA(IF($B2072="","",VLOOKUP($B2072,'SWC Towers'!$A:$Q,$Y$2,FALSE)),"")</f>
        <v>0.1</v>
      </c>
      <c r="Z2072" s="104" t="str">
        <f>_xlfn.IFNA(IF($B2072="","",VLOOKUP($B2072,'SWC Towers'!$A:$Q,$Z$2,FALSE)),"")</f>
        <v/>
      </c>
      <c r="AA2072" s="104" t="str">
        <f>_xlfn.IFNA(IF($B2072="","",VLOOKUP($B2072,'SWC Towers'!$A:$Q,$AA$2,FALSE)),"")</f>
        <v/>
      </c>
      <c r="AB2072" s="106" t="str">
        <f>_xlfn.IFNA(IF($B2072="","",VLOOKUP($B2072,'SWC Towers'!$A:$Q,$AB$2,FALSE)),"")</f>
        <v/>
      </c>
      <c r="AC2072" s="20">
        <f>SUM(Table25[[#This Row],[IT Tower: Application]:[Other/Non-IT ]])</f>
        <v>1</v>
      </c>
      <c r="AD2072" s="67"/>
      <c r="AE2072" s="67"/>
      <c r="AF2072" s="67"/>
      <c r="AG2072" s="67"/>
      <c r="AH2072" s="67"/>
      <c r="AI2072" s="67"/>
      <c r="AJ2072" s="67"/>
      <c r="AK2072" s="67"/>
      <c r="AL2072" s="67"/>
      <c r="AM2072" s="67"/>
      <c r="AN2072" s="67"/>
      <c r="AO2072" s="67"/>
      <c r="AP2072" s="67"/>
      <c r="AQ2072" s="67"/>
      <c r="AR2072" s="67"/>
      <c r="AS2072" s="67"/>
      <c r="AT2072" s="67"/>
      <c r="AU2072" s="67"/>
      <c r="AV2072" s="67"/>
      <c r="AW2072" s="67"/>
      <c r="AX2072" s="67"/>
      <c r="AY2072" s="67"/>
      <c r="AZ2072" s="67">
        <v>8197</v>
      </c>
      <c r="BA2072" s="67">
        <v>711</v>
      </c>
      <c r="BB2072" s="113">
        <v>782</v>
      </c>
      <c r="BC2072" s="113">
        <v>0</v>
      </c>
      <c r="BD2072" s="113"/>
      <c r="BE2072" s="113"/>
      <c r="BF2072" s="113"/>
      <c r="BG2072" s="113"/>
      <c r="BH2072" s="113"/>
      <c r="BI2072" s="113"/>
      <c r="BJ2072" s="113"/>
      <c r="BK2072" s="113"/>
      <c r="BL2072" s="113"/>
      <c r="BM2072" s="113"/>
      <c r="BN2072" s="113"/>
      <c r="BO2072" s="113"/>
      <c r="BP2072" s="113"/>
      <c r="BQ2072" s="113"/>
      <c r="BR2072" s="113"/>
      <c r="BS2072" s="113"/>
      <c r="BT2072" s="113"/>
      <c r="BU2072" s="113"/>
      <c r="BV2072" s="113"/>
      <c r="BW2072" s="113"/>
      <c r="BX2072" s="113"/>
      <c r="BY2072" s="113"/>
      <c r="BZ2072" s="113"/>
      <c r="CA2072" s="67"/>
      <c r="CB2072" s="113"/>
      <c r="CC2072" s="69">
        <f>SUM(Table25[[#This Row],[Contract Amount FY00]:[Contract Amount FY50]])</f>
        <v>9690</v>
      </c>
      <c r="CD2072" s="114"/>
    </row>
    <row r="2073" spans="1:82" x14ac:dyDescent="0.25">
      <c r="A2073" s="122" t="s">
        <v>2029</v>
      </c>
      <c r="B2073" s="122" t="s">
        <v>3139</v>
      </c>
      <c r="C2073" s="122" t="s">
        <v>693</v>
      </c>
      <c r="E2073" s="26" t="str">
        <f>IFERROR(IF(VLOOKUP(Table25[[#This Row],[Contract No.]],Table3[#All],3,FALSE)="","No","Yes"),"")</f>
        <v>No</v>
      </c>
      <c r="F2073" s="107" t="str">
        <f>IFERROR(VLOOKUP(Table25[[#This Row],[Contract No.]],Table3[#All],3,FALSE),"")</f>
        <v/>
      </c>
      <c r="G2073" s="107" t="str">
        <f>IFERROR(IF(Table25[[#This Row],[Cooperative Purchase
(Yes/No)]]="Yes","Yes",IF(VLOOKUP(Table25[[#This Row],[Contract No.]],Table3[#All],1,FALSE)=Table25[[#This Row],[Contract No.]],"Yes","No")),"No")</f>
        <v>Yes</v>
      </c>
      <c r="H2073" s="51">
        <f>IFERROR(VLOOKUP(Table25[[#This Row],[Contract No.]],Table3[#All],4,FALSE),"")</f>
        <v>45383</v>
      </c>
      <c r="I2073" s="28">
        <f>IFERROR(IF(AND(MONTH(Table25[[#This Row],[Contract Start Date]])&gt;6,MONTH(Table25[[#This Row],[Contract Start Date]])&lt;=12),YEAR(Table25[[#This Row],[Contract Start Date]])+1,YEAR(Table25[[#This Row],[Contract Start Date]])),"")</f>
        <v>2024</v>
      </c>
      <c r="J2073" s="108">
        <f>Table25[[#This Row],[FY Formula start]]</f>
        <v>2024</v>
      </c>
      <c r="K2073" s="59" t="str">
        <f>"FY"&amp;" "&amp;Table25[[#This Row],[Year Start]]</f>
        <v>FY 2024</v>
      </c>
      <c r="L2073" s="109">
        <f>IFERROR(VLOOKUP(Table25[[#This Row],[Contract No.]],Table3[#All],5,FALSE),"")</f>
        <v>46844</v>
      </c>
      <c r="M2073" s="110">
        <f>IFERROR(IF(Table25[[#This Row],[Contract End Date]]="99/99/9999","No End",IF(AND(MONTH(Table25[[#This Row],[Contract End Date]])&gt;6,MONTH(Table25[[#This Row],[Contract End Date]])&lt;=12),YEAR(Table25[[#This Row],[Contract End Date]])+1,YEAR(Table25[[#This Row],[Contract End Date]]))),"")</f>
        <v>2028</v>
      </c>
      <c r="N2073" s="111">
        <f>Table25[[#This Row],[FY Formula end]]</f>
        <v>2028</v>
      </c>
      <c r="O2073" s="112" t="str">
        <f>IF(Table25[[#This Row],[Year End]]="No End","No End","FY"&amp;" "&amp;Table25[[#This Row],[Year End]])</f>
        <v>FY 2028</v>
      </c>
      <c r="P2073" s="27"/>
      <c r="Q2073" s="104">
        <f>_xlfn.IFNA(IF($B2073="","",VLOOKUP($B2073,'SWC Towers'!$A:$Q,$Q$2,FALSE)),"")</f>
        <v>0.3</v>
      </c>
      <c r="R2073" s="106" t="str">
        <f>_xlfn.IFNA(IF($B2073="","",VLOOKUP($B2073,'SWC Towers'!$A:$Q,$R$2,FALSE)),"")</f>
        <v/>
      </c>
      <c r="S2073" s="106" t="str">
        <f>_xlfn.IFNA(IF($B2073="","",VLOOKUP($B2073,'SWC Towers'!$A:$Q,$S$2,FALSE)),"")</f>
        <v/>
      </c>
      <c r="T2073" s="106">
        <f>_xlfn.IFNA(IF($B2073="","",VLOOKUP($B2073,'SWC Towers'!$A:$Q,$T$2,FALSE)),"")</f>
        <v>0.3</v>
      </c>
      <c r="U2073" s="104" t="str">
        <f>_xlfn.IFNA(IF($B2073="","",VLOOKUP($B2073,'SWC Towers'!$A:$Q,$U$2,FALSE)),"")</f>
        <v/>
      </c>
      <c r="V2073" s="104">
        <f>_xlfn.IFNA(IF($B2073="","",VLOOKUP($B2073,'SWC Towers'!$A:$Q,$V$2,FALSE)),"")</f>
        <v>0.2</v>
      </c>
      <c r="W2073" s="104" t="str">
        <f>_xlfn.IFNA(IF($B2073="","",VLOOKUP($B2073,'SWC Towers'!$A:$Q,$W$2,FALSE)),"")</f>
        <v/>
      </c>
      <c r="X2073" s="104" t="str">
        <f>_xlfn.IFNA(IF($B2073="","",VLOOKUP($B2073,'SWC Towers'!$A:$Q,$X$2,FALSE)),"")</f>
        <v/>
      </c>
      <c r="Y2073" s="104" t="str">
        <f>_xlfn.IFNA(IF($B2073="","",VLOOKUP($B2073,'SWC Towers'!$A:$Q,$Y$2,FALSE)),"")</f>
        <v/>
      </c>
      <c r="Z2073" s="104">
        <f>_xlfn.IFNA(IF($B2073="","",VLOOKUP($B2073,'SWC Towers'!$A:$Q,$Z$2,FALSE)),"")</f>
        <v>0.1</v>
      </c>
      <c r="AA2073" s="104">
        <f>_xlfn.IFNA(IF($B2073="","",VLOOKUP($B2073,'SWC Towers'!$A:$Q,$AA$2,FALSE)),"")</f>
        <v>0.1</v>
      </c>
      <c r="AB2073" s="106" t="str">
        <f>_xlfn.IFNA(IF($B2073="","",VLOOKUP($B2073,'SWC Towers'!$A:$Q,$AB$2,FALSE)),"")</f>
        <v/>
      </c>
      <c r="AC2073" s="20">
        <f>SUM(Table25[[#This Row],[IT Tower: Application]:[Other/Non-IT ]])</f>
        <v>1</v>
      </c>
      <c r="AD2073" s="67"/>
      <c r="AE2073" s="67"/>
      <c r="AF2073" s="67"/>
      <c r="AG2073" s="67"/>
      <c r="AH2073" s="67"/>
      <c r="AI2073" s="67"/>
      <c r="AJ2073" s="67"/>
      <c r="AK2073" s="67"/>
      <c r="AL2073" s="67"/>
      <c r="AM2073" s="67"/>
      <c r="AN2073" s="67"/>
      <c r="AO2073" s="67"/>
      <c r="AP2073" s="67"/>
      <c r="AQ2073" s="67"/>
      <c r="AR2073" s="67"/>
      <c r="AS2073" s="67"/>
      <c r="AT2073" s="67"/>
      <c r="AU2073" s="67"/>
      <c r="AV2073" s="67"/>
      <c r="AW2073" s="67"/>
      <c r="AX2073" s="67"/>
      <c r="AY2073" s="67"/>
      <c r="AZ2073" s="67"/>
      <c r="BA2073" s="67"/>
      <c r="BB2073" s="113">
        <v>22800</v>
      </c>
      <c r="BC2073" s="113">
        <v>678904</v>
      </c>
      <c r="BD2073" s="113"/>
      <c r="BE2073" s="113"/>
      <c r="BF2073" s="113"/>
      <c r="BG2073" s="113"/>
      <c r="BH2073" s="113"/>
      <c r="BI2073" s="113"/>
      <c r="BJ2073" s="113"/>
      <c r="BK2073" s="113"/>
      <c r="BL2073" s="113"/>
      <c r="BM2073" s="113"/>
      <c r="BN2073" s="113"/>
      <c r="BO2073" s="113"/>
      <c r="BP2073" s="113"/>
      <c r="BQ2073" s="113"/>
      <c r="BR2073" s="113"/>
      <c r="BS2073" s="113"/>
      <c r="BT2073" s="113"/>
      <c r="BU2073" s="113"/>
      <c r="BV2073" s="113"/>
      <c r="BW2073" s="113"/>
      <c r="BX2073" s="113"/>
      <c r="BY2073" s="113"/>
      <c r="BZ2073" s="113"/>
      <c r="CA2073" s="67"/>
      <c r="CB2073" s="113"/>
      <c r="CC2073" s="69">
        <f>SUM(Table25[[#This Row],[Contract Amount FY00]:[Contract Amount FY50]])</f>
        <v>701704</v>
      </c>
      <c r="CD2073" s="114"/>
    </row>
    <row r="2074" spans="1:82" x14ac:dyDescent="0.25">
      <c r="A2074" s="122" t="s">
        <v>2029</v>
      </c>
      <c r="B2074" s="122" t="s">
        <v>3139</v>
      </c>
      <c r="C2074" s="122" t="s">
        <v>3201</v>
      </c>
      <c r="E2074" s="26" t="str">
        <f>IFERROR(IF(VLOOKUP(Table25[[#This Row],[Contract No.]],Table3[#All],3,FALSE)="","No","Yes"),"")</f>
        <v>No</v>
      </c>
      <c r="F2074" s="107" t="str">
        <f>IFERROR(VLOOKUP(Table25[[#This Row],[Contract No.]],Table3[#All],3,FALSE),"")</f>
        <v/>
      </c>
      <c r="G2074" s="107" t="str">
        <f>IFERROR(IF(Table25[[#This Row],[Cooperative Purchase
(Yes/No)]]="Yes","Yes",IF(VLOOKUP(Table25[[#This Row],[Contract No.]],Table3[#All],1,FALSE)=Table25[[#This Row],[Contract No.]],"Yes","No")),"No")</f>
        <v>Yes</v>
      </c>
      <c r="H2074" s="51">
        <f>IFERROR(VLOOKUP(Table25[[#This Row],[Contract No.]],Table3[#All],4,FALSE),"")</f>
        <v>45383</v>
      </c>
      <c r="I2074" s="28">
        <f>IFERROR(IF(AND(MONTH(Table25[[#This Row],[Contract Start Date]])&gt;6,MONTH(Table25[[#This Row],[Contract Start Date]])&lt;=12),YEAR(Table25[[#This Row],[Contract Start Date]])+1,YEAR(Table25[[#This Row],[Contract Start Date]])),"")</f>
        <v>2024</v>
      </c>
      <c r="J2074" s="108">
        <f>Table25[[#This Row],[FY Formula start]]</f>
        <v>2024</v>
      </c>
      <c r="K2074" s="59" t="str">
        <f>"FY"&amp;" "&amp;Table25[[#This Row],[Year Start]]</f>
        <v>FY 2024</v>
      </c>
      <c r="L2074" s="109">
        <f>IFERROR(VLOOKUP(Table25[[#This Row],[Contract No.]],Table3[#All],5,FALSE),"")</f>
        <v>46844</v>
      </c>
      <c r="M2074" s="110">
        <f>IFERROR(IF(Table25[[#This Row],[Contract End Date]]="99/99/9999","No End",IF(AND(MONTH(Table25[[#This Row],[Contract End Date]])&gt;6,MONTH(Table25[[#This Row],[Contract End Date]])&lt;=12),YEAR(Table25[[#This Row],[Contract End Date]])+1,YEAR(Table25[[#This Row],[Contract End Date]]))),"")</f>
        <v>2028</v>
      </c>
      <c r="N2074" s="111">
        <f>Table25[[#This Row],[FY Formula end]]</f>
        <v>2028</v>
      </c>
      <c r="O2074" s="112" t="str">
        <f>IF(Table25[[#This Row],[Year End]]="No End","No End","FY"&amp;" "&amp;Table25[[#This Row],[Year End]])</f>
        <v>FY 2028</v>
      </c>
      <c r="P2074" s="27"/>
      <c r="Q2074" s="104">
        <f>_xlfn.IFNA(IF($B2074="","",VLOOKUP($B2074,'SWC Towers'!$A:$Q,$Q$2,FALSE)),"")</f>
        <v>0.3</v>
      </c>
      <c r="R2074" s="106" t="str">
        <f>_xlfn.IFNA(IF($B2074="","",VLOOKUP($B2074,'SWC Towers'!$A:$Q,$R$2,FALSE)),"")</f>
        <v/>
      </c>
      <c r="S2074" s="106" t="str">
        <f>_xlfn.IFNA(IF($B2074="","",VLOOKUP($B2074,'SWC Towers'!$A:$Q,$S$2,FALSE)),"")</f>
        <v/>
      </c>
      <c r="T2074" s="106">
        <f>_xlfn.IFNA(IF($B2074="","",VLOOKUP($B2074,'SWC Towers'!$A:$Q,$T$2,FALSE)),"")</f>
        <v>0.3</v>
      </c>
      <c r="U2074" s="104" t="str">
        <f>_xlfn.IFNA(IF($B2074="","",VLOOKUP($B2074,'SWC Towers'!$A:$Q,$U$2,FALSE)),"")</f>
        <v/>
      </c>
      <c r="V2074" s="104">
        <f>_xlfn.IFNA(IF($B2074="","",VLOOKUP($B2074,'SWC Towers'!$A:$Q,$V$2,FALSE)),"")</f>
        <v>0.2</v>
      </c>
      <c r="W2074" s="104" t="str">
        <f>_xlfn.IFNA(IF($B2074="","",VLOOKUP($B2074,'SWC Towers'!$A:$Q,$W$2,FALSE)),"")</f>
        <v/>
      </c>
      <c r="X2074" s="104" t="str">
        <f>_xlfn.IFNA(IF($B2074="","",VLOOKUP($B2074,'SWC Towers'!$A:$Q,$X$2,FALSE)),"")</f>
        <v/>
      </c>
      <c r="Y2074" s="104" t="str">
        <f>_xlfn.IFNA(IF($B2074="","",VLOOKUP($B2074,'SWC Towers'!$A:$Q,$Y$2,FALSE)),"")</f>
        <v/>
      </c>
      <c r="Z2074" s="104">
        <f>_xlfn.IFNA(IF($B2074="","",VLOOKUP($B2074,'SWC Towers'!$A:$Q,$Z$2,FALSE)),"")</f>
        <v>0.1</v>
      </c>
      <c r="AA2074" s="104">
        <f>_xlfn.IFNA(IF($B2074="","",VLOOKUP($B2074,'SWC Towers'!$A:$Q,$AA$2,FALSE)),"")</f>
        <v>0.1</v>
      </c>
      <c r="AB2074" s="106" t="str">
        <f>_xlfn.IFNA(IF($B2074="","",VLOOKUP($B2074,'SWC Towers'!$A:$Q,$AB$2,FALSE)),"")</f>
        <v/>
      </c>
      <c r="AC2074" s="20">
        <f>SUM(Table25[[#This Row],[IT Tower: Application]:[Other/Non-IT ]])</f>
        <v>1</v>
      </c>
      <c r="AD2074" s="67"/>
      <c r="AE2074" s="67"/>
      <c r="AF2074" s="67"/>
      <c r="AG2074" s="67"/>
      <c r="AH2074" s="67"/>
      <c r="AI2074" s="67"/>
      <c r="AJ2074" s="67"/>
      <c r="AK2074" s="67"/>
      <c r="AL2074" s="67"/>
      <c r="AM2074" s="67"/>
      <c r="AN2074" s="67"/>
      <c r="AO2074" s="67"/>
      <c r="AP2074" s="67"/>
      <c r="AQ2074" s="67"/>
      <c r="AR2074" s="67"/>
      <c r="AS2074" s="67"/>
      <c r="AT2074" s="67"/>
      <c r="AU2074" s="67"/>
      <c r="AV2074" s="67"/>
      <c r="AW2074" s="67"/>
      <c r="AX2074" s="67"/>
      <c r="AY2074" s="67"/>
      <c r="AZ2074" s="67"/>
      <c r="BA2074" s="67"/>
      <c r="BB2074" s="113">
        <v>0</v>
      </c>
      <c r="BC2074" s="113">
        <v>55350</v>
      </c>
      <c r="BD2074" s="113"/>
      <c r="BE2074" s="113"/>
      <c r="BF2074" s="113"/>
      <c r="BG2074" s="113"/>
      <c r="BH2074" s="113"/>
      <c r="BI2074" s="113"/>
      <c r="BJ2074" s="113"/>
      <c r="BK2074" s="113"/>
      <c r="BL2074" s="113"/>
      <c r="BM2074" s="113"/>
      <c r="BN2074" s="113"/>
      <c r="BO2074" s="113"/>
      <c r="BP2074" s="113"/>
      <c r="BQ2074" s="113"/>
      <c r="BR2074" s="113"/>
      <c r="BS2074" s="113"/>
      <c r="BT2074" s="113"/>
      <c r="BU2074" s="113"/>
      <c r="BV2074" s="113"/>
      <c r="BW2074" s="113"/>
      <c r="BX2074" s="113"/>
      <c r="BY2074" s="113"/>
      <c r="BZ2074" s="113"/>
      <c r="CA2074" s="67"/>
      <c r="CB2074" s="113"/>
      <c r="CC2074" s="69">
        <f>SUM(Table25[[#This Row],[Contract Amount FY00]:[Contract Amount FY50]])</f>
        <v>55350</v>
      </c>
      <c r="CD2074" s="114"/>
    </row>
    <row r="2075" spans="1:82" x14ac:dyDescent="0.25">
      <c r="A2075" s="122" t="s">
        <v>2029</v>
      </c>
      <c r="B2075" s="122" t="s">
        <v>3013</v>
      </c>
      <c r="C2075" s="122" t="s">
        <v>547</v>
      </c>
      <c r="E2075" s="26" t="str">
        <f>IFERROR(IF(VLOOKUP(Table25[[#This Row],[Contract No.]],Table3[#All],3,FALSE)="","No","Yes"),"")</f>
        <v>Yes</v>
      </c>
      <c r="F2075" s="107" t="str">
        <f>IFERROR(VLOOKUP(Table25[[#This Row],[Contract No.]],Table3[#All],3,FALSE),"")</f>
        <v>NASPO</v>
      </c>
      <c r="G2075" s="107" t="str">
        <f>IFERROR(IF(Table25[[#This Row],[Cooperative Purchase
(Yes/No)]]="Yes","Yes",IF(VLOOKUP(Table25[[#This Row],[Contract No.]],Table3[#All],1,FALSE)=Table25[[#This Row],[Contract No.]],"Yes","No")),"No")</f>
        <v>Yes</v>
      </c>
      <c r="H2075" s="51">
        <f>IFERROR(VLOOKUP(Table25[[#This Row],[Contract No.]],Table3[#All],4,FALSE),"")</f>
        <v>44926</v>
      </c>
      <c r="I2075" s="28">
        <f>IFERROR(IF(AND(MONTH(Table25[[#This Row],[Contract Start Date]])&gt;6,MONTH(Table25[[#This Row],[Contract Start Date]])&lt;=12),YEAR(Table25[[#This Row],[Contract Start Date]])+1,YEAR(Table25[[#This Row],[Contract Start Date]])),"")</f>
        <v>2023</v>
      </c>
      <c r="J2075" s="108">
        <f>Table25[[#This Row],[FY Formula start]]</f>
        <v>2023</v>
      </c>
      <c r="K2075" s="59" t="str">
        <f>"FY"&amp;" "&amp;Table25[[#This Row],[Year Start]]</f>
        <v>FY 2023</v>
      </c>
      <c r="L2075" s="109">
        <f>IFERROR(VLOOKUP(Table25[[#This Row],[Contract No.]],Table3[#All],5,FALSE),"")</f>
        <v>46501</v>
      </c>
      <c r="M2075" s="110">
        <f>IFERROR(IF(Table25[[#This Row],[Contract End Date]]="99/99/9999","No End",IF(AND(MONTH(Table25[[#This Row],[Contract End Date]])&gt;6,MONTH(Table25[[#This Row],[Contract End Date]])&lt;=12),YEAR(Table25[[#This Row],[Contract End Date]])+1,YEAR(Table25[[#This Row],[Contract End Date]]))),"")</f>
        <v>2027</v>
      </c>
      <c r="N2075" s="111">
        <f>Table25[[#This Row],[FY Formula end]]</f>
        <v>2027</v>
      </c>
      <c r="O2075" s="112" t="str">
        <f>IF(Table25[[#This Row],[Year End]]="No End","No End","FY"&amp;" "&amp;Table25[[#This Row],[Year End]])</f>
        <v>FY 2027</v>
      </c>
      <c r="P2075" s="27"/>
      <c r="Q2075" s="104">
        <f>_xlfn.IFNA(IF($B2075="","",VLOOKUP($B2075,'SWC Towers'!$A:$Q,$Q$2,FALSE)),"")</f>
        <v>0.3</v>
      </c>
      <c r="R2075" s="106" t="str">
        <f>_xlfn.IFNA(IF($B2075="","",VLOOKUP($B2075,'SWC Towers'!$A:$Q,$R$2,FALSE)),"")</f>
        <v/>
      </c>
      <c r="S2075" s="106">
        <f>_xlfn.IFNA(IF($B2075="","",VLOOKUP($B2075,'SWC Towers'!$A:$Q,$S$2,FALSE)),"")</f>
        <v>0.1</v>
      </c>
      <c r="T2075" s="106" t="str">
        <f>_xlfn.IFNA(IF($B2075="","",VLOOKUP($B2075,'SWC Towers'!$A:$Q,$T$2,FALSE)),"")</f>
        <v/>
      </c>
      <c r="U2075" s="104">
        <f>_xlfn.IFNA(IF($B2075="","",VLOOKUP($B2075,'SWC Towers'!$A:$Q,$U$2,FALSE)),"")</f>
        <v>0.6</v>
      </c>
      <c r="V2075" s="104" t="str">
        <f>_xlfn.IFNA(IF($B2075="","",VLOOKUP($B2075,'SWC Towers'!$A:$Q,$V$2,FALSE)),"")</f>
        <v/>
      </c>
      <c r="W2075" s="104" t="str">
        <f>_xlfn.IFNA(IF($B2075="","",VLOOKUP($B2075,'SWC Towers'!$A:$Q,$W$2,FALSE)),"")</f>
        <v/>
      </c>
      <c r="X2075" s="104" t="str">
        <f>_xlfn.IFNA(IF($B2075="","",VLOOKUP($B2075,'SWC Towers'!$A:$Q,$X$2,FALSE)),"")</f>
        <v/>
      </c>
      <c r="Y2075" s="104" t="str">
        <f>_xlfn.IFNA(IF($B2075="","",VLOOKUP($B2075,'SWC Towers'!$A:$Q,$Y$2,FALSE)),"")</f>
        <v/>
      </c>
      <c r="Z2075" s="104" t="str">
        <f>_xlfn.IFNA(IF($B2075="","",VLOOKUP($B2075,'SWC Towers'!$A:$Q,$Z$2,FALSE)),"")</f>
        <v/>
      </c>
      <c r="AA2075" s="104" t="str">
        <f>_xlfn.IFNA(IF($B2075="","",VLOOKUP($B2075,'SWC Towers'!$A:$Q,$AA$2,FALSE)),"")</f>
        <v/>
      </c>
      <c r="AB2075" s="106" t="str">
        <f>_xlfn.IFNA(IF($B2075="","",VLOOKUP($B2075,'SWC Towers'!$A:$Q,$AB$2,FALSE)),"")</f>
        <v/>
      </c>
      <c r="AC2075" s="20">
        <f>SUM(Table25[[#This Row],[IT Tower: Application]:[Other/Non-IT ]])</f>
        <v>1</v>
      </c>
      <c r="AD2075" s="67"/>
      <c r="AE2075" s="67"/>
      <c r="AF2075" s="67"/>
      <c r="AG2075" s="67"/>
      <c r="AH2075" s="67"/>
      <c r="AI2075" s="67"/>
      <c r="AJ2075" s="67"/>
      <c r="AK2075" s="67"/>
      <c r="AL2075" s="67"/>
      <c r="AM2075" s="67"/>
      <c r="AN2075" s="67"/>
      <c r="AO2075" s="67"/>
      <c r="AP2075" s="67"/>
      <c r="AQ2075" s="67"/>
      <c r="AR2075" s="67"/>
      <c r="AS2075" s="67"/>
      <c r="AT2075" s="67"/>
      <c r="AU2075" s="67"/>
      <c r="AV2075" s="67"/>
      <c r="AW2075" s="67"/>
      <c r="AX2075" s="67"/>
      <c r="AY2075" s="67"/>
      <c r="AZ2075" s="67"/>
      <c r="BA2075" s="67"/>
      <c r="BB2075" s="113">
        <v>0</v>
      </c>
      <c r="BC2075" s="113">
        <v>342197</v>
      </c>
      <c r="BD2075" s="113"/>
      <c r="BE2075" s="113"/>
      <c r="BF2075" s="113"/>
      <c r="BG2075" s="113"/>
      <c r="BH2075" s="113"/>
      <c r="BI2075" s="113"/>
      <c r="BJ2075" s="113"/>
      <c r="BK2075" s="113"/>
      <c r="BL2075" s="113"/>
      <c r="BM2075" s="113"/>
      <c r="BN2075" s="113"/>
      <c r="BO2075" s="113"/>
      <c r="BP2075" s="113"/>
      <c r="BQ2075" s="113"/>
      <c r="BR2075" s="113"/>
      <c r="BS2075" s="113"/>
      <c r="BT2075" s="113"/>
      <c r="BU2075" s="113"/>
      <c r="BV2075" s="113"/>
      <c r="BW2075" s="113"/>
      <c r="BX2075" s="113"/>
      <c r="BY2075" s="113"/>
      <c r="BZ2075" s="113"/>
      <c r="CA2075" s="67"/>
      <c r="CB2075" s="113"/>
      <c r="CC2075" s="69">
        <f>SUM(Table25[[#This Row],[Contract Amount FY00]:[Contract Amount FY50]])</f>
        <v>342197</v>
      </c>
      <c r="CD2075" s="114"/>
    </row>
    <row r="2076" spans="1:82" x14ac:dyDescent="0.25">
      <c r="A2076" s="122" t="s">
        <v>2029</v>
      </c>
      <c r="B2076" s="122" t="s">
        <v>3013</v>
      </c>
      <c r="C2076" s="122" t="s">
        <v>1845</v>
      </c>
      <c r="E2076" s="26" t="str">
        <f>IFERROR(IF(VLOOKUP(Table25[[#This Row],[Contract No.]],Table3[#All],3,FALSE)="","No","Yes"),"")</f>
        <v>Yes</v>
      </c>
      <c r="F2076" s="107" t="str">
        <f>IFERROR(VLOOKUP(Table25[[#This Row],[Contract No.]],Table3[#All],3,FALSE),"")</f>
        <v>NASPO</v>
      </c>
      <c r="G2076" s="107" t="str">
        <f>IFERROR(IF(Table25[[#This Row],[Cooperative Purchase
(Yes/No)]]="Yes","Yes",IF(VLOOKUP(Table25[[#This Row],[Contract No.]],Table3[#All],1,FALSE)=Table25[[#This Row],[Contract No.]],"Yes","No")),"No")</f>
        <v>Yes</v>
      </c>
      <c r="H2076" s="51">
        <f>IFERROR(VLOOKUP(Table25[[#This Row],[Contract No.]],Table3[#All],4,FALSE),"")</f>
        <v>44926</v>
      </c>
      <c r="I2076" s="28">
        <f>IFERROR(IF(AND(MONTH(Table25[[#This Row],[Contract Start Date]])&gt;6,MONTH(Table25[[#This Row],[Contract Start Date]])&lt;=12),YEAR(Table25[[#This Row],[Contract Start Date]])+1,YEAR(Table25[[#This Row],[Contract Start Date]])),"")</f>
        <v>2023</v>
      </c>
      <c r="J2076" s="108">
        <f>Table25[[#This Row],[FY Formula start]]</f>
        <v>2023</v>
      </c>
      <c r="K2076" s="59" t="str">
        <f>"FY"&amp;" "&amp;Table25[[#This Row],[Year Start]]</f>
        <v>FY 2023</v>
      </c>
      <c r="L2076" s="109">
        <f>IFERROR(VLOOKUP(Table25[[#This Row],[Contract No.]],Table3[#All],5,FALSE),"")</f>
        <v>46501</v>
      </c>
      <c r="M2076" s="110">
        <f>IFERROR(IF(Table25[[#This Row],[Contract End Date]]="99/99/9999","No End",IF(AND(MONTH(Table25[[#This Row],[Contract End Date]])&gt;6,MONTH(Table25[[#This Row],[Contract End Date]])&lt;=12),YEAR(Table25[[#This Row],[Contract End Date]])+1,YEAR(Table25[[#This Row],[Contract End Date]]))),"")</f>
        <v>2027</v>
      </c>
      <c r="N2076" s="111">
        <f>Table25[[#This Row],[FY Formula end]]</f>
        <v>2027</v>
      </c>
      <c r="O2076" s="112" t="str">
        <f>IF(Table25[[#This Row],[Year End]]="No End","No End","FY"&amp;" "&amp;Table25[[#This Row],[Year End]])</f>
        <v>FY 2027</v>
      </c>
      <c r="P2076" s="27"/>
      <c r="Q2076" s="104">
        <f>_xlfn.IFNA(IF($B2076="","",VLOOKUP($B2076,'SWC Towers'!$A:$Q,$Q$2,FALSE)),"")</f>
        <v>0.3</v>
      </c>
      <c r="R2076" s="106" t="str">
        <f>_xlfn.IFNA(IF($B2076="","",VLOOKUP($B2076,'SWC Towers'!$A:$Q,$R$2,FALSE)),"")</f>
        <v/>
      </c>
      <c r="S2076" s="106">
        <f>_xlfn.IFNA(IF($B2076="","",VLOOKUP($B2076,'SWC Towers'!$A:$Q,$S$2,FALSE)),"")</f>
        <v>0.1</v>
      </c>
      <c r="T2076" s="106" t="str">
        <f>_xlfn.IFNA(IF($B2076="","",VLOOKUP($B2076,'SWC Towers'!$A:$Q,$T$2,FALSE)),"")</f>
        <v/>
      </c>
      <c r="U2076" s="104">
        <f>_xlfn.IFNA(IF($B2076="","",VLOOKUP($B2076,'SWC Towers'!$A:$Q,$U$2,FALSE)),"")</f>
        <v>0.6</v>
      </c>
      <c r="V2076" s="104" t="str">
        <f>_xlfn.IFNA(IF($B2076="","",VLOOKUP($B2076,'SWC Towers'!$A:$Q,$V$2,FALSE)),"")</f>
        <v/>
      </c>
      <c r="W2076" s="104" t="str">
        <f>_xlfn.IFNA(IF($B2076="","",VLOOKUP($B2076,'SWC Towers'!$A:$Q,$W$2,FALSE)),"")</f>
        <v/>
      </c>
      <c r="X2076" s="104" t="str">
        <f>_xlfn.IFNA(IF($B2076="","",VLOOKUP($B2076,'SWC Towers'!$A:$Q,$X$2,FALSE)),"")</f>
        <v/>
      </c>
      <c r="Y2076" s="104" t="str">
        <f>_xlfn.IFNA(IF($B2076="","",VLOOKUP($B2076,'SWC Towers'!$A:$Q,$Y$2,FALSE)),"")</f>
        <v/>
      </c>
      <c r="Z2076" s="104" t="str">
        <f>_xlfn.IFNA(IF($B2076="","",VLOOKUP($B2076,'SWC Towers'!$A:$Q,$Z$2,FALSE)),"")</f>
        <v/>
      </c>
      <c r="AA2076" s="104" t="str">
        <f>_xlfn.IFNA(IF($B2076="","",VLOOKUP($B2076,'SWC Towers'!$A:$Q,$AA$2,FALSE)),"")</f>
        <v/>
      </c>
      <c r="AB2076" s="106" t="str">
        <f>_xlfn.IFNA(IF($B2076="","",VLOOKUP($B2076,'SWC Towers'!$A:$Q,$AB$2,FALSE)),"")</f>
        <v/>
      </c>
      <c r="AC2076" s="20">
        <f>SUM(Table25[[#This Row],[IT Tower: Application]:[Other/Non-IT ]])</f>
        <v>1</v>
      </c>
      <c r="AD2076" s="67"/>
      <c r="AE2076" s="67"/>
      <c r="AF2076" s="67"/>
      <c r="AG2076" s="67"/>
      <c r="AH2076" s="67"/>
      <c r="AI2076" s="67"/>
      <c r="AJ2076" s="67"/>
      <c r="AK2076" s="67"/>
      <c r="AL2076" s="67"/>
      <c r="AM2076" s="67"/>
      <c r="AN2076" s="67"/>
      <c r="AO2076" s="67"/>
      <c r="AP2076" s="67"/>
      <c r="AQ2076" s="67"/>
      <c r="AR2076" s="67"/>
      <c r="AS2076" s="67"/>
      <c r="AT2076" s="67"/>
      <c r="AU2076" s="67"/>
      <c r="AV2076" s="67"/>
      <c r="AW2076" s="67"/>
      <c r="AX2076" s="67"/>
      <c r="AY2076" s="67"/>
      <c r="AZ2076" s="67"/>
      <c r="BA2076" s="67">
        <v>0</v>
      </c>
      <c r="BB2076" s="113">
        <v>24380</v>
      </c>
      <c r="BC2076" s="113">
        <v>115180</v>
      </c>
      <c r="BD2076" s="113"/>
      <c r="BE2076" s="113"/>
      <c r="BF2076" s="113"/>
      <c r="BG2076" s="113"/>
      <c r="BH2076" s="113"/>
      <c r="BI2076" s="113"/>
      <c r="BJ2076" s="113"/>
      <c r="BK2076" s="113"/>
      <c r="BL2076" s="113"/>
      <c r="BM2076" s="113"/>
      <c r="BN2076" s="113"/>
      <c r="BO2076" s="113"/>
      <c r="BP2076" s="113"/>
      <c r="BQ2076" s="113"/>
      <c r="BR2076" s="113"/>
      <c r="BS2076" s="113"/>
      <c r="BT2076" s="113"/>
      <c r="BU2076" s="113"/>
      <c r="BV2076" s="113"/>
      <c r="BW2076" s="113"/>
      <c r="BX2076" s="113"/>
      <c r="BY2076" s="113"/>
      <c r="BZ2076" s="113"/>
      <c r="CA2076" s="67"/>
      <c r="CB2076" s="113"/>
      <c r="CC2076" s="69">
        <f>SUM(Table25[[#This Row],[Contract Amount FY00]:[Contract Amount FY50]])</f>
        <v>139560</v>
      </c>
      <c r="CD2076" s="114"/>
    </row>
    <row r="2077" spans="1:82" x14ac:dyDescent="0.25">
      <c r="A2077" s="122" t="s">
        <v>2029</v>
      </c>
      <c r="B2077" s="122" t="s">
        <v>3013</v>
      </c>
      <c r="C2077" s="122" t="s">
        <v>279</v>
      </c>
      <c r="E2077" s="26" t="str">
        <f>IFERROR(IF(VLOOKUP(Table25[[#This Row],[Contract No.]],Table3[#All],3,FALSE)="","No","Yes"),"")</f>
        <v>Yes</v>
      </c>
      <c r="F2077" s="107" t="str">
        <f>IFERROR(VLOOKUP(Table25[[#This Row],[Contract No.]],Table3[#All],3,FALSE),"")</f>
        <v>NASPO</v>
      </c>
      <c r="G2077" s="107" t="str">
        <f>IFERROR(IF(Table25[[#This Row],[Cooperative Purchase
(Yes/No)]]="Yes","Yes",IF(VLOOKUP(Table25[[#This Row],[Contract No.]],Table3[#All],1,FALSE)=Table25[[#This Row],[Contract No.]],"Yes","No")),"No")</f>
        <v>Yes</v>
      </c>
      <c r="H2077" s="51">
        <f>IFERROR(VLOOKUP(Table25[[#This Row],[Contract No.]],Table3[#All],4,FALSE),"")</f>
        <v>44926</v>
      </c>
      <c r="I2077" s="28">
        <f>IFERROR(IF(AND(MONTH(Table25[[#This Row],[Contract Start Date]])&gt;6,MONTH(Table25[[#This Row],[Contract Start Date]])&lt;=12),YEAR(Table25[[#This Row],[Contract Start Date]])+1,YEAR(Table25[[#This Row],[Contract Start Date]])),"")</f>
        <v>2023</v>
      </c>
      <c r="J2077" s="108">
        <f>Table25[[#This Row],[FY Formula start]]</f>
        <v>2023</v>
      </c>
      <c r="K2077" s="59" t="str">
        <f>"FY"&amp;" "&amp;Table25[[#This Row],[Year Start]]</f>
        <v>FY 2023</v>
      </c>
      <c r="L2077" s="109">
        <f>IFERROR(VLOOKUP(Table25[[#This Row],[Contract No.]],Table3[#All],5,FALSE),"")</f>
        <v>46501</v>
      </c>
      <c r="M2077" s="110">
        <f>IFERROR(IF(Table25[[#This Row],[Contract End Date]]="99/99/9999","No End",IF(AND(MONTH(Table25[[#This Row],[Contract End Date]])&gt;6,MONTH(Table25[[#This Row],[Contract End Date]])&lt;=12),YEAR(Table25[[#This Row],[Contract End Date]])+1,YEAR(Table25[[#This Row],[Contract End Date]]))),"")</f>
        <v>2027</v>
      </c>
      <c r="N2077" s="111">
        <f>Table25[[#This Row],[FY Formula end]]</f>
        <v>2027</v>
      </c>
      <c r="O2077" s="112" t="str">
        <f>IF(Table25[[#This Row],[Year End]]="No End","No End","FY"&amp;" "&amp;Table25[[#This Row],[Year End]])</f>
        <v>FY 2027</v>
      </c>
      <c r="P2077" s="27"/>
      <c r="Q2077" s="104">
        <f>_xlfn.IFNA(IF($B2077="","",VLOOKUP($B2077,'SWC Towers'!$A:$Q,$Q$2,FALSE)),"")</f>
        <v>0.3</v>
      </c>
      <c r="R2077" s="106" t="str">
        <f>_xlfn.IFNA(IF($B2077="","",VLOOKUP($B2077,'SWC Towers'!$A:$Q,$R$2,FALSE)),"")</f>
        <v/>
      </c>
      <c r="S2077" s="106">
        <f>_xlfn.IFNA(IF($B2077="","",VLOOKUP($B2077,'SWC Towers'!$A:$Q,$S$2,FALSE)),"")</f>
        <v>0.1</v>
      </c>
      <c r="T2077" s="106" t="str">
        <f>_xlfn.IFNA(IF($B2077="","",VLOOKUP($B2077,'SWC Towers'!$A:$Q,$T$2,FALSE)),"")</f>
        <v/>
      </c>
      <c r="U2077" s="104">
        <f>_xlfn.IFNA(IF($B2077="","",VLOOKUP($B2077,'SWC Towers'!$A:$Q,$U$2,FALSE)),"")</f>
        <v>0.6</v>
      </c>
      <c r="V2077" s="104" t="str">
        <f>_xlfn.IFNA(IF($B2077="","",VLOOKUP($B2077,'SWC Towers'!$A:$Q,$V$2,FALSE)),"")</f>
        <v/>
      </c>
      <c r="W2077" s="104" t="str">
        <f>_xlfn.IFNA(IF($B2077="","",VLOOKUP($B2077,'SWC Towers'!$A:$Q,$W$2,FALSE)),"")</f>
        <v/>
      </c>
      <c r="X2077" s="104" t="str">
        <f>_xlfn.IFNA(IF($B2077="","",VLOOKUP($B2077,'SWC Towers'!$A:$Q,$X$2,FALSE)),"")</f>
        <v/>
      </c>
      <c r="Y2077" s="104" t="str">
        <f>_xlfn.IFNA(IF($B2077="","",VLOOKUP($B2077,'SWC Towers'!$A:$Q,$Y$2,FALSE)),"")</f>
        <v/>
      </c>
      <c r="Z2077" s="104" t="str">
        <f>_xlfn.IFNA(IF($B2077="","",VLOOKUP($B2077,'SWC Towers'!$A:$Q,$Z$2,FALSE)),"")</f>
        <v/>
      </c>
      <c r="AA2077" s="104" t="str">
        <f>_xlfn.IFNA(IF($B2077="","",VLOOKUP($B2077,'SWC Towers'!$A:$Q,$AA$2,FALSE)),"")</f>
        <v/>
      </c>
      <c r="AB2077" s="106" t="str">
        <f>_xlfn.IFNA(IF($B2077="","",VLOOKUP($B2077,'SWC Towers'!$A:$Q,$AB$2,FALSE)),"")</f>
        <v/>
      </c>
      <c r="AC2077" s="20">
        <f>SUM(Table25[[#This Row],[IT Tower: Application]:[Other/Non-IT ]])</f>
        <v>1</v>
      </c>
      <c r="AD2077" s="67"/>
      <c r="AE2077" s="67"/>
      <c r="AF2077" s="67"/>
      <c r="AG2077" s="67"/>
      <c r="AH2077" s="67"/>
      <c r="AI2077" s="67"/>
      <c r="AJ2077" s="67"/>
      <c r="AK2077" s="67"/>
      <c r="AL2077" s="67"/>
      <c r="AM2077" s="67"/>
      <c r="AN2077" s="67"/>
      <c r="AO2077" s="67"/>
      <c r="AP2077" s="67"/>
      <c r="AQ2077" s="67"/>
      <c r="AR2077" s="67"/>
      <c r="AS2077" s="67"/>
      <c r="AT2077" s="67"/>
      <c r="AU2077" s="67"/>
      <c r="AV2077" s="67"/>
      <c r="AW2077" s="67"/>
      <c r="AX2077" s="67"/>
      <c r="AY2077" s="67"/>
      <c r="AZ2077" s="67"/>
      <c r="BA2077" s="67">
        <v>912103</v>
      </c>
      <c r="BB2077" s="113">
        <v>1663391</v>
      </c>
      <c r="BC2077" s="113">
        <v>1415761</v>
      </c>
      <c r="BD2077" s="113"/>
      <c r="BE2077" s="113"/>
      <c r="BF2077" s="113"/>
      <c r="BG2077" s="113"/>
      <c r="BH2077" s="113"/>
      <c r="BI2077" s="113"/>
      <c r="BJ2077" s="113"/>
      <c r="BK2077" s="113"/>
      <c r="BL2077" s="113"/>
      <c r="BM2077" s="113"/>
      <c r="BN2077" s="113"/>
      <c r="BO2077" s="113"/>
      <c r="BP2077" s="113"/>
      <c r="BQ2077" s="113"/>
      <c r="BR2077" s="113"/>
      <c r="BS2077" s="113"/>
      <c r="BT2077" s="113"/>
      <c r="BU2077" s="113"/>
      <c r="BV2077" s="113"/>
      <c r="BW2077" s="113"/>
      <c r="BX2077" s="113"/>
      <c r="BY2077" s="113"/>
      <c r="BZ2077" s="113"/>
      <c r="CA2077" s="67"/>
      <c r="CB2077" s="113"/>
      <c r="CC2077" s="69">
        <f>SUM(Table25[[#This Row],[Contract Amount FY00]:[Contract Amount FY50]])</f>
        <v>3991255</v>
      </c>
      <c r="CD2077" s="114"/>
    </row>
    <row r="2078" spans="1:82" x14ac:dyDescent="0.25">
      <c r="A2078" s="122" t="s">
        <v>2029</v>
      </c>
      <c r="B2078" s="122" t="s">
        <v>3015</v>
      </c>
      <c r="C2078" s="122" t="s">
        <v>661</v>
      </c>
      <c r="E2078" s="26" t="str">
        <f>IFERROR(IF(VLOOKUP(Table25[[#This Row],[Contract No.]],Table3[#All],3,FALSE)="","No","Yes"),"")</f>
        <v>Yes</v>
      </c>
      <c r="F2078" s="107" t="str">
        <f>IFERROR(VLOOKUP(Table25[[#This Row],[Contract No.]],Table3[#All],3,FALSE),"")</f>
        <v>NASPO</v>
      </c>
      <c r="G2078" s="107" t="str">
        <f>IFERROR(IF(Table25[[#This Row],[Cooperative Purchase
(Yes/No)]]="Yes","Yes",IF(VLOOKUP(Table25[[#This Row],[Contract No.]],Table3[#All],1,FALSE)=Table25[[#This Row],[Contract No.]],"Yes","No")),"No")</f>
        <v>Yes</v>
      </c>
      <c r="H2078" s="51">
        <f>IFERROR(VLOOKUP(Table25[[#This Row],[Contract No.]],Table3[#All],4,FALSE),"")</f>
        <v>44805</v>
      </c>
      <c r="I2078" s="28">
        <f>IFERROR(IF(AND(MONTH(Table25[[#This Row],[Contract Start Date]])&gt;6,MONTH(Table25[[#This Row],[Contract Start Date]])&lt;=12),YEAR(Table25[[#This Row],[Contract Start Date]])+1,YEAR(Table25[[#This Row],[Contract Start Date]])),"")</f>
        <v>2023</v>
      </c>
      <c r="J2078" s="108">
        <f>Table25[[#This Row],[FY Formula start]]</f>
        <v>2023</v>
      </c>
      <c r="K2078" s="59" t="str">
        <f>"FY"&amp;" "&amp;Table25[[#This Row],[Year Start]]</f>
        <v>FY 2023</v>
      </c>
      <c r="L2078" s="109">
        <f>IFERROR(VLOOKUP(Table25[[#This Row],[Contract No.]],Table3[#All],5,FALSE),"")</f>
        <v>46521</v>
      </c>
      <c r="M2078" s="110">
        <f>IFERROR(IF(Table25[[#This Row],[Contract End Date]]="99/99/9999","No End",IF(AND(MONTH(Table25[[#This Row],[Contract End Date]])&gt;6,MONTH(Table25[[#This Row],[Contract End Date]])&lt;=12),YEAR(Table25[[#This Row],[Contract End Date]])+1,YEAR(Table25[[#This Row],[Contract End Date]]))),"")</f>
        <v>2027</v>
      </c>
      <c r="N2078" s="111">
        <f>Table25[[#This Row],[FY Formula end]]</f>
        <v>2027</v>
      </c>
      <c r="O2078" s="112" t="str">
        <f>IF(Table25[[#This Row],[Year End]]="No End","No End","FY"&amp;" "&amp;Table25[[#This Row],[Year End]])</f>
        <v>FY 2027</v>
      </c>
      <c r="P2078" s="27"/>
      <c r="Q2078" s="104" t="str">
        <f>_xlfn.IFNA(IF($B2078="","",VLOOKUP($B2078,'SWC Towers'!$A:$Q,$Q$2,FALSE)),"")</f>
        <v/>
      </c>
      <c r="R2078" s="106" t="str">
        <f>_xlfn.IFNA(IF($B2078="","",VLOOKUP($B2078,'SWC Towers'!$A:$Q,$R$2,FALSE)),"")</f>
        <v/>
      </c>
      <c r="S2078" s="106" t="str">
        <f>_xlfn.IFNA(IF($B2078="","",VLOOKUP($B2078,'SWC Towers'!$A:$Q,$S$2,FALSE)),"")</f>
        <v/>
      </c>
      <c r="T2078" s="106" t="str">
        <f>_xlfn.IFNA(IF($B2078="","",VLOOKUP($B2078,'SWC Towers'!$A:$Q,$T$2,FALSE)),"")</f>
        <v/>
      </c>
      <c r="U2078" s="104">
        <f>_xlfn.IFNA(IF($B2078="","",VLOOKUP($B2078,'SWC Towers'!$A:$Q,$U$2,FALSE)),"")</f>
        <v>0.4</v>
      </c>
      <c r="V2078" s="104" t="str">
        <f>_xlfn.IFNA(IF($B2078="","",VLOOKUP($B2078,'SWC Towers'!$A:$Q,$V$2,FALSE)),"")</f>
        <v/>
      </c>
      <c r="W2078" s="104" t="str">
        <f>_xlfn.IFNA(IF($B2078="","",VLOOKUP($B2078,'SWC Towers'!$A:$Q,$W$2,FALSE)),"")</f>
        <v/>
      </c>
      <c r="X2078" s="104" t="str">
        <f>_xlfn.IFNA(IF($B2078="","",VLOOKUP($B2078,'SWC Towers'!$A:$Q,$X$2,FALSE)),"")</f>
        <v/>
      </c>
      <c r="Y2078" s="104">
        <f>_xlfn.IFNA(IF($B2078="","",VLOOKUP($B2078,'SWC Towers'!$A:$Q,$Y$2,FALSE)),"")</f>
        <v>0.3</v>
      </c>
      <c r="Z2078" s="104">
        <f>_xlfn.IFNA(IF($B2078="","",VLOOKUP($B2078,'SWC Towers'!$A:$Q,$Z$2,FALSE)),"")</f>
        <v>0.3</v>
      </c>
      <c r="AA2078" s="104" t="str">
        <f>_xlfn.IFNA(IF($B2078="","",VLOOKUP($B2078,'SWC Towers'!$A:$Q,$AA$2,FALSE)),"")</f>
        <v/>
      </c>
      <c r="AB2078" s="106" t="str">
        <f>_xlfn.IFNA(IF($B2078="","",VLOOKUP($B2078,'SWC Towers'!$A:$Q,$AB$2,FALSE)),"")</f>
        <v/>
      </c>
      <c r="AC2078" s="20">
        <f>SUM(Table25[[#This Row],[IT Tower: Application]:[Other/Non-IT ]])</f>
        <v>1</v>
      </c>
      <c r="AD2078" s="67"/>
      <c r="AE2078" s="67"/>
      <c r="AF2078" s="67"/>
      <c r="AG2078" s="67"/>
      <c r="AH2078" s="67"/>
      <c r="AI2078" s="67"/>
      <c r="AJ2078" s="67"/>
      <c r="AK2078" s="67"/>
      <c r="AL2078" s="67"/>
      <c r="AM2078" s="67"/>
      <c r="AN2078" s="67"/>
      <c r="AO2078" s="67"/>
      <c r="AP2078" s="67"/>
      <c r="AQ2078" s="67"/>
      <c r="AR2078" s="67"/>
      <c r="AS2078" s="67"/>
      <c r="AT2078" s="67"/>
      <c r="AU2078" s="67"/>
      <c r="AV2078" s="67"/>
      <c r="AW2078" s="67"/>
      <c r="AX2078" s="67"/>
      <c r="AY2078" s="67"/>
      <c r="AZ2078" s="67"/>
      <c r="BA2078" s="67">
        <v>0</v>
      </c>
      <c r="BB2078" s="113">
        <v>80252</v>
      </c>
      <c r="BC2078" s="113">
        <v>12839</v>
      </c>
      <c r="BD2078" s="113"/>
      <c r="BE2078" s="113"/>
      <c r="BF2078" s="113"/>
      <c r="BG2078" s="113"/>
      <c r="BH2078" s="113"/>
      <c r="BI2078" s="113"/>
      <c r="BJ2078" s="113"/>
      <c r="BK2078" s="113"/>
      <c r="BL2078" s="113"/>
      <c r="BM2078" s="113"/>
      <c r="BN2078" s="113"/>
      <c r="BO2078" s="113"/>
      <c r="BP2078" s="113"/>
      <c r="BQ2078" s="113"/>
      <c r="BR2078" s="113"/>
      <c r="BS2078" s="113"/>
      <c r="BT2078" s="113"/>
      <c r="BU2078" s="113"/>
      <c r="BV2078" s="113"/>
      <c r="BW2078" s="113"/>
      <c r="BX2078" s="113"/>
      <c r="BY2078" s="113"/>
      <c r="BZ2078" s="113"/>
      <c r="CA2078" s="67"/>
      <c r="CB2078" s="113"/>
      <c r="CC2078" s="69">
        <f>SUM(Table25[[#This Row],[Contract Amount FY00]:[Contract Amount FY50]])</f>
        <v>93091</v>
      </c>
      <c r="CD2078" s="114"/>
    </row>
    <row r="2079" spans="1:82" x14ac:dyDescent="0.25">
      <c r="A2079" s="122" t="s">
        <v>2029</v>
      </c>
      <c r="B2079" s="122" t="s">
        <v>3141</v>
      </c>
      <c r="C2079" s="122" t="s">
        <v>3257</v>
      </c>
      <c r="E2079" s="26" t="str">
        <f>IFERROR(IF(VLOOKUP(Table25[[#This Row],[Contract No.]],Table3[#All],3,FALSE)="","No","Yes"),"")</f>
        <v>No</v>
      </c>
      <c r="F2079" s="107" t="str">
        <f>IFERROR(VLOOKUP(Table25[[#This Row],[Contract No.]],Table3[#All],3,FALSE),"")</f>
        <v/>
      </c>
      <c r="G2079" s="107" t="str">
        <f>IFERROR(IF(Table25[[#This Row],[Cooperative Purchase
(Yes/No)]]="Yes","Yes",IF(VLOOKUP(Table25[[#This Row],[Contract No.]],Table3[#All],1,FALSE)=Table25[[#This Row],[Contract No.]],"Yes","No")),"No")</f>
        <v>Yes</v>
      </c>
      <c r="H2079" s="51">
        <f>IFERROR(VLOOKUP(Table25[[#This Row],[Contract No.]],Table3[#All],4,FALSE),"")</f>
        <v>45427</v>
      </c>
      <c r="I2079" s="28">
        <f>IFERROR(IF(AND(MONTH(Table25[[#This Row],[Contract Start Date]])&gt;6,MONTH(Table25[[#This Row],[Contract Start Date]])&lt;=12),YEAR(Table25[[#This Row],[Contract Start Date]])+1,YEAR(Table25[[#This Row],[Contract Start Date]])),"")</f>
        <v>2024</v>
      </c>
      <c r="J2079" s="108">
        <f>Table25[[#This Row],[FY Formula start]]</f>
        <v>2024</v>
      </c>
      <c r="K2079" s="59" t="str">
        <f>"FY"&amp;" "&amp;Table25[[#This Row],[Year Start]]</f>
        <v>FY 2024</v>
      </c>
      <c r="L2079" s="109">
        <f>IFERROR(VLOOKUP(Table25[[#This Row],[Contract No.]],Table3[#All],5,FALSE),"")</f>
        <v>46888</v>
      </c>
      <c r="M2079" s="110">
        <f>IFERROR(IF(Table25[[#This Row],[Contract End Date]]="99/99/9999","No End",IF(AND(MONTH(Table25[[#This Row],[Contract End Date]])&gt;6,MONTH(Table25[[#This Row],[Contract End Date]])&lt;=12),YEAR(Table25[[#This Row],[Contract End Date]])+1,YEAR(Table25[[#This Row],[Contract End Date]]))),"")</f>
        <v>2028</v>
      </c>
      <c r="N2079" s="111">
        <f>Table25[[#This Row],[FY Formula end]]</f>
        <v>2028</v>
      </c>
      <c r="O2079" s="112" t="str">
        <f>IF(Table25[[#This Row],[Year End]]="No End","No End","FY"&amp;" "&amp;Table25[[#This Row],[Year End]])</f>
        <v>FY 2028</v>
      </c>
      <c r="P2079" s="27"/>
      <c r="Q2079" s="104">
        <f>_xlfn.IFNA(IF($B2079="","",VLOOKUP($B2079,'SWC Towers'!$A:$Q,$Q$2,FALSE)),"")</f>
        <v>0.4</v>
      </c>
      <c r="R2079" s="106" t="str">
        <f>_xlfn.IFNA(IF($B2079="","",VLOOKUP($B2079,'SWC Towers'!$A:$Q,$R$2,FALSE)),"")</f>
        <v/>
      </c>
      <c r="S2079" s="106" t="str">
        <f>_xlfn.IFNA(IF($B2079="","",VLOOKUP($B2079,'SWC Towers'!$A:$Q,$S$2,FALSE)),"")</f>
        <v/>
      </c>
      <c r="T2079" s="106">
        <f>_xlfn.IFNA(IF($B2079="","",VLOOKUP($B2079,'SWC Towers'!$A:$Q,$T$2,FALSE)),"")</f>
        <v>0.1</v>
      </c>
      <c r="U2079" s="104" t="str">
        <f>_xlfn.IFNA(IF($B2079="","",VLOOKUP($B2079,'SWC Towers'!$A:$Q,$U$2,FALSE)),"")</f>
        <v/>
      </c>
      <c r="V2079" s="104">
        <f>_xlfn.IFNA(IF($B2079="","",VLOOKUP($B2079,'SWC Towers'!$A:$Q,$V$2,FALSE)),"")</f>
        <v>0.4</v>
      </c>
      <c r="W2079" s="104" t="str">
        <f>_xlfn.IFNA(IF($B2079="","",VLOOKUP($B2079,'SWC Towers'!$A:$Q,$W$2,FALSE)),"")</f>
        <v/>
      </c>
      <c r="X2079" s="104" t="str">
        <f>_xlfn.IFNA(IF($B2079="","",VLOOKUP($B2079,'SWC Towers'!$A:$Q,$X$2,FALSE)),"")</f>
        <v/>
      </c>
      <c r="Y2079" s="104" t="str">
        <f>_xlfn.IFNA(IF($B2079="","",VLOOKUP($B2079,'SWC Towers'!$A:$Q,$Y$2,FALSE)),"")</f>
        <v/>
      </c>
      <c r="Z2079" s="104">
        <f>_xlfn.IFNA(IF($B2079="","",VLOOKUP($B2079,'SWC Towers'!$A:$Q,$Z$2,FALSE)),"")</f>
        <v>0.1</v>
      </c>
      <c r="AA2079" s="104" t="str">
        <f>_xlfn.IFNA(IF($B2079="","",VLOOKUP($B2079,'SWC Towers'!$A:$Q,$AA$2,FALSE)),"")</f>
        <v/>
      </c>
      <c r="AB2079" s="106" t="str">
        <f>_xlfn.IFNA(IF($B2079="","",VLOOKUP($B2079,'SWC Towers'!$A:$Q,$AB$2,FALSE)),"")</f>
        <v/>
      </c>
      <c r="AC2079" s="20">
        <f>SUM(Table25[[#This Row],[IT Tower: Application]:[Other/Non-IT ]])</f>
        <v>1</v>
      </c>
      <c r="AD2079" s="67"/>
      <c r="AE2079" s="67"/>
      <c r="AF2079" s="67"/>
      <c r="AG2079" s="67"/>
      <c r="AH2079" s="67"/>
      <c r="AI2079" s="67"/>
      <c r="AJ2079" s="67"/>
      <c r="AK2079" s="67"/>
      <c r="AL2079" s="67"/>
      <c r="AM2079" s="67"/>
      <c r="AN2079" s="67"/>
      <c r="AO2079" s="67"/>
      <c r="AP2079" s="67"/>
      <c r="AQ2079" s="67"/>
      <c r="AR2079" s="67"/>
      <c r="AS2079" s="67"/>
      <c r="AT2079" s="67"/>
      <c r="AU2079" s="67"/>
      <c r="AV2079" s="67"/>
      <c r="AW2079" s="67"/>
      <c r="AX2079" s="67"/>
      <c r="AY2079" s="67"/>
      <c r="AZ2079" s="67"/>
      <c r="BA2079" s="67"/>
      <c r="BB2079" s="113">
        <v>0</v>
      </c>
      <c r="BC2079" s="113">
        <v>79560</v>
      </c>
      <c r="BD2079" s="113"/>
      <c r="BE2079" s="113"/>
      <c r="BF2079" s="113"/>
      <c r="BG2079" s="113"/>
      <c r="BH2079" s="113"/>
      <c r="BI2079" s="113"/>
      <c r="BJ2079" s="113"/>
      <c r="BK2079" s="113"/>
      <c r="BL2079" s="113"/>
      <c r="BM2079" s="113"/>
      <c r="BN2079" s="113"/>
      <c r="BO2079" s="113"/>
      <c r="BP2079" s="113"/>
      <c r="BQ2079" s="113"/>
      <c r="BR2079" s="113"/>
      <c r="BS2079" s="113"/>
      <c r="BT2079" s="113"/>
      <c r="BU2079" s="113"/>
      <c r="BV2079" s="113"/>
      <c r="BW2079" s="113"/>
      <c r="BX2079" s="113"/>
      <c r="BY2079" s="113"/>
      <c r="BZ2079" s="113"/>
      <c r="CA2079" s="67"/>
      <c r="CB2079" s="113"/>
      <c r="CC2079" s="69">
        <f>SUM(Table25[[#This Row],[Contract Amount FY00]:[Contract Amount FY50]])</f>
        <v>79560</v>
      </c>
      <c r="CD2079" s="114"/>
    </row>
    <row r="2080" spans="1:82" x14ac:dyDescent="0.25">
      <c r="A2080" s="122" t="s">
        <v>2029</v>
      </c>
      <c r="B2080" s="122" t="s">
        <v>3141</v>
      </c>
      <c r="C2080" s="122" t="s">
        <v>3258</v>
      </c>
      <c r="E2080" s="26" t="str">
        <f>IFERROR(IF(VLOOKUP(Table25[[#This Row],[Contract No.]],Table3[#All],3,FALSE)="","No","Yes"),"")</f>
        <v>No</v>
      </c>
      <c r="F2080" s="107" t="str">
        <f>IFERROR(VLOOKUP(Table25[[#This Row],[Contract No.]],Table3[#All],3,FALSE),"")</f>
        <v/>
      </c>
      <c r="G2080" s="107" t="str">
        <f>IFERROR(IF(Table25[[#This Row],[Cooperative Purchase
(Yes/No)]]="Yes","Yes",IF(VLOOKUP(Table25[[#This Row],[Contract No.]],Table3[#All],1,FALSE)=Table25[[#This Row],[Contract No.]],"Yes","No")),"No")</f>
        <v>Yes</v>
      </c>
      <c r="H2080" s="51">
        <f>IFERROR(VLOOKUP(Table25[[#This Row],[Contract No.]],Table3[#All],4,FALSE),"")</f>
        <v>45427</v>
      </c>
      <c r="I2080" s="28">
        <f>IFERROR(IF(AND(MONTH(Table25[[#This Row],[Contract Start Date]])&gt;6,MONTH(Table25[[#This Row],[Contract Start Date]])&lt;=12),YEAR(Table25[[#This Row],[Contract Start Date]])+1,YEAR(Table25[[#This Row],[Contract Start Date]])),"")</f>
        <v>2024</v>
      </c>
      <c r="J2080" s="108">
        <f>Table25[[#This Row],[FY Formula start]]</f>
        <v>2024</v>
      </c>
      <c r="K2080" s="59" t="str">
        <f>"FY"&amp;" "&amp;Table25[[#This Row],[Year Start]]</f>
        <v>FY 2024</v>
      </c>
      <c r="L2080" s="109">
        <f>IFERROR(VLOOKUP(Table25[[#This Row],[Contract No.]],Table3[#All],5,FALSE),"")</f>
        <v>46888</v>
      </c>
      <c r="M2080" s="110">
        <f>IFERROR(IF(Table25[[#This Row],[Contract End Date]]="99/99/9999","No End",IF(AND(MONTH(Table25[[#This Row],[Contract End Date]])&gt;6,MONTH(Table25[[#This Row],[Contract End Date]])&lt;=12),YEAR(Table25[[#This Row],[Contract End Date]])+1,YEAR(Table25[[#This Row],[Contract End Date]]))),"")</f>
        <v>2028</v>
      </c>
      <c r="N2080" s="111">
        <f>Table25[[#This Row],[FY Formula end]]</f>
        <v>2028</v>
      </c>
      <c r="O2080" s="112" t="str">
        <f>IF(Table25[[#This Row],[Year End]]="No End","No End","FY"&amp;" "&amp;Table25[[#This Row],[Year End]])</f>
        <v>FY 2028</v>
      </c>
      <c r="P2080" s="27"/>
      <c r="Q2080" s="104">
        <f>_xlfn.IFNA(IF($B2080="","",VLOOKUP($B2080,'SWC Towers'!$A:$Q,$Q$2,FALSE)),"")</f>
        <v>0.4</v>
      </c>
      <c r="R2080" s="106" t="str">
        <f>_xlfn.IFNA(IF($B2080="","",VLOOKUP($B2080,'SWC Towers'!$A:$Q,$R$2,FALSE)),"")</f>
        <v/>
      </c>
      <c r="S2080" s="106" t="str">
        <f>_xlfn.IFNA(IF($B2080="","",VLOOKUP($B2080,'SWC Towers'!$A:$Q,$S$2,FALSE)),"")</f>
        <v/>
      </c>
      <c r="T2080" s="106">
        <f>_xlfn.IFNA(IF($B2080="","",VLOOKUP($B2080,'SWC Towers'!$A:$Q,$T$2,FALSE)),"")</f>
        <v>0.1</v>
      </c>
      <c r="U2080" s="104" t="str">
        <f>_xlfn.IFNA(IF($B2080="","",VLOOKUP($B2080,'SWC Towers'!$A:$Q,$U$2,FALSE)),"")</f>
        <v/>
      </c>
      <c r="V2080" s="104">
        <f>_xlfn.IFNA(IF($B2080="","",VLOOKUP($B2080,'SWC Towers'!$A:$Q,$V$2,FALSE)),"")</f>
        <v>0.4</v>
      </c>
      <c r="W2080" s="104" t="str">
        <f>_xlfn.IFNA(IF($B2080="","",VLOOKUP($B2080,'SWC Towers'!$A:$Q,$W$2,FALSE)),"")</f>
        <v/>
      </c>
      <c r="X2080" s="104" t="str">
        <f>_xlfn.IFNA(IF($B2080="","",VLOOKUP($B2080,'SWC Towers'!$A:$Q,$X$2,FALSE)),"")</f>
        <v/>
      </c>
      <c r="Y2080" s="104" t="str">
        <f>_xlfn.IFNA(IF($B2080="","",VLOOKUP($B2080,'SWC Towers'!$A:$Q,$Y$2,FALSE)),"")</f>
        <v/>
      </c>
      <c r="Z2080" s="104">
        <f>_xlfn.IFNA(IF($B2080="","",VLOOKUP($B2080,'SWC Towers'!$A:$Q,$Z$2,FALSE)),"")</f>
        <v>0.1</v>
      </c>
      <c r="AA2080" s="104" t="str">
        <f>_xlfn.IFNA(IF($B2080="","",VLOOKUP($B2080,'SWC Towers'!$A:$Q,$AA$2,FALSE)),"")</f>
        <v/>
      </c>
      <c r="AB2080" s="106" t="str">
        <f>_xlfn.IFNA(IF($B2080="","",VLOOKUP($B2080,'SWC Towers'!$A:$Q,$AB$2,FALSE)),"")</f>
        <v/>
      </c>
      <c r="AC2080" s="20">
        <f>SUM(Table25[[#This Row],[IT Tower: Application]:[Other/Non-IT ]])</f>
        <v>1</v>
      </c>
      <c r="AD2080" s="67"/>
      <c r="AE2080" s="67"/>
      <c r="AF2080" s="67"/>
      <c r="AG2080" s="67"/>
      <c r="AH2080" s="67"/>
      <c r="AI2080" s="67"/>
      <c r="AJ2080" s="67"/>
      <c r="AK2080" s="67"/>
      <c r="AL2080" s="67"/>
      <c r="AM2080" s="67"/>
      <c r="AN2080" s="67"/>
      <c r="AO2080" s="67"/>
      <c r="AP2080" s="67"/>
      <c r="AQ2080" s="67"/>
      <c r="AR2080" s="67"/>
      <c r="AS2080" s="67"/>
      <c r="AT2080" s="67"/>
      <c r="AU2080" s="67"/>
      <c r="AV2080" s="67"/>
      <c r="AW2080" s="67"/>
      <c r="AX2080" s="67"/>
      <c r="AY2080" s="67"/>
      <c r="AZ2080" s="67"/>
      <c r="BA2080" s="67"/>
      <c r="BB2080" s="113">
        <v>0</v>
      </c>
      <c r="BC2080" s="113">
        <v>83520</v>
      </c>
      <c r="BD2080" s="113"/>
      <c r="BE2080" s="113"/>
      <c r="BF2080" s="113"/>
      <c r="BG2080" s="113"/>
      <c r="BH2080" s="113"/>
      <c r="BI2080" s="113"/>
      <c r="BJ2080" s="113"/>
      <c r="BK2080" s="113"/>
      <c r="BL2080" s="113"/>
      <c r="BM2080" s="113"/>
      <c r="BN2080" s="113"/>
      <c r="BO2080" s="113"/>
      <c r="BP2080" s="113"/>
      <c r="BQ2080" s="113"/>
      <c r="BR2080" s="113"/>
      <c r="BS2080" s="113"/>
      <c r="BT2080" s="113"/>
      <c r="BU2080" s="113"/>
      <c r="BV2080" s="113"/>
      <c r="BW2080" s="113"/>
      <c r="BX2080" s="113"/>
      <c r="BY2080" s="113"/>
      <c r="BZ2080" s="113"/>
      <c r="CA2080" s="67"/>
      <c r="CB2080" s="113"/>
      <c r="CC2080" s="69">
        <f>SUM(Table25[[#This Row],[Contract Amount FY00]:[Contract Amount FY50]])</f>
        <v>83520</v>
      </c>
      <c r="CD2080" s="114"/>
    </row>
    <row r="2081" spans="1:82" x14ac:dyDescent="0.25">
      <c r="A2081" s="122" t="s">
        <v>2029</v>
      </c>
      <c r="B2081" s="122" t="s">
        <v>3141</v>
      </c>
      <c r="C2081" s="122" t="s">
        <v>3196</v>
      </c>
      <c r="E2081" s="26" t="str">
        <f>IFERROR(IF(VLOOKUP(Table25[[#This Row],[Contract No.]],Table3[#All],3,FALSE)="","No","Yes"),"")</f>
        <v>No</v>
      </c>
      <c r="F2081" s="107" t="str">
        <f>IFERROR(VLOOKUP(Table25[[#This Row],[Contract No.]],Table3[#All],3,FALSE),"")</f>
        <v/>
      </c>
      <c r="G2081" s="107" t="str">
        <f>IFERROR(IF(Table25[[#This Row],[Cooperative Purchase
(Yes/No)]]="Yes","Yes",IF(VLOOKUP(Table25[[#This Row],[Contract No.]],Table3[#All],1,FALSE)=Table25[[#This Row],[Contract No.]],"Yes","No")),"No")</f>
        <v>Yes</v>
      </c>
      <c r="H2081" s="51">
        <f>IFERROR(VLOOKUP(Table25[[#This Row],[Contract No.]],Table3[#All],4,FALSE),"")</f>
        <v>45427</v>
      </c>
      <c r="I2081" s="28">
        <f>IFERROR(IF(AND(MONTH(Table25[[#This Row],[Contract Start Date]])&gt;6,MONTH(Table25[[#This Row],[Contract Start Date]])&lt;=12),YEAR(Table25[[#This Row],[Contract Start Date]])+1,YEAR(Table25[[#This Row],[Contract Start Date]])),"")</f>
        <v>2024</v>
      </c>
      <c r="J2081" s="108">
        <f>Table25[[#This Row],[FY Formula start]]</f>
        <v>2024</v>
      </c>
      <c r="K2081" s="59" t="str">
        <f>"FY"&amp;" "&amp;Table25[[#This Row],[Year Start]]</f>
        <v>FY 2024</v>
      </c>
      <c r="L2081" s="109">
        <f>IFERROR(VLOOKUP(Table25[[#This Row],[Contract No.]],Table3[#All],5,FALSE),"")</f>
        <v>46888</v>
      </c>
      <c r="M2081" s="110">
        <f>IFERROR(IF(Table25[[#This Row],[Contract End Date]]="99/99/9999","No End",IF(AND(MONTH(Table25[[#This Row],[Contract End Date]])&gt;6,MONTH(Table25[[#This Row],[Contract End Date]])&lt;=12),YEAR(Table25[[#This Row],[Contract End Date]])+1,YEAR(Table25[[#This Row],[Contract End Date]]))),"")</f>
        <v>2028</v>
      </c>
      <c r="N2081" s="111">
        <f>Table25[[#This Row],[FY Formula end]]</f>
        <v>2028</v>
      </c>
      <c r="O2081" s="112" t="str">
        <f>IF(Table25[[#This Row],[Year End]]="No End","No End","FY"&amp;" "&amp;Table25[[#This Row],[Year End]])</f>
        <v>FY 2028</v>
      </c>
      <c r="P2081" s="27"/>
      <c r="Q2081" s="104">
        <f>_xlfn.IFNA(IF($B2081="","",VLOOKUP($B2081,'SWC Towers'!$A:$Q,$Q$2,FALSE)),"")</f>
        <v>0.4</v>
      </c>
      <c r="R2081" s="106" t="str">
        <f>_xlfn.IFNA(IF($B2081="","",VLOOKUP($B2081,'SWC Towers'!$A:$Q,$R$2,FALSE)),"")</f>
        <v/>
      </c>
      <c r="S2081" s="106" t="str">
        <f>_xlfn.IFNA(IF($B2081="","",VLOOKUP($B2081,'SWC Towers'!$A:$Q,$S$2,FALSE)),"")</f>
        <v/>
      </c>
      <c r="T2081" s="106">
        <f>_xlfn.IFNA(IF($B2081="","",VLOOKUP($B2081,'SWC Towers'!$A:$Q,$T$2,FALSE)),"")</f>
        <v>0.1</v>
      </c>
      <c r="U2081" s="104" t="str">
        <f>_xlfn.IFNA(IF($B2081="","",VLOOKUP($B2081,'SWC Towers'!$A:$Q,$U$2,FALSE)),"")</f>
        <v/>
      </c>
      <c r="V2081" s="104">
        <f>_xlfn.IFNA(IF($B2081="","",VLOOKUP($B2081,'SWC Towers'!$A:$Q,$V$2,FALSE)),"")</f>
        <v>0.4</v>
      </c>
      <c r="W2081" s="104" t="str">
        <f>_xlfn.IFNA(IF($B2081="","",VLOOKUP($B2081,'SWC Towers'!$A:$Q,$W$2,FALSE)),"")</f>
        <v/>
      </c>
      <c r="X2081" s="104" t="str">
        <f>_xlfn.IFNA(IF($B2081="","",VLOOKUP($B2081,'SWC Towers'!$A:$Q,$X$2,FALSE)),"")</f>
        <v/>
      </c>
      <c r="Y2081" s="104" t="str">
        <f>_xlfn.IFNA(IF($B2081="","",VLOOKUP($B2081,'SWC Towers'!$A:$Q,$Y$2,FALSE)),"")</f>
        <v/>
      </c>
      <c r="Z2081" s="104">
        <f>_xlfn.IFNA(IF($B2081="","",VLOOKUP($B2081,'SWC Towers'!$A:$Q,$Z$2,FALSE)),"")</f>
        <v>0.1</v>
      </c>
      <c r="AA2081" s="104" t="str">
        <f>_xlfn.IFNA(IF($B2081="","",VLOOKUP($B2081,'SWC Towers'!$A:$Q,$AA$2,FALSE)),"")</f>
        <v/>
      </c>
      <c r="AB2081" s="106" t="str">
        <f>_xlfn.IFNA(IF($B2081="","",VLOOKUP($B2081,'SWC Towers'!$A:$Q,$AB$2,FALSE)),"")</f>
        <v/>
      </c>
      <c r="AC2081" s="20">
        <f>SUM(Table25[[#This Row],[IT Tower: Application]:[Other/Non-IT ]])</f>
        <v>1</v>
      </c>
      <c r="AD2081" s="67"/>
      <c r="AE2081" s="67"/>
      <c r="AF2081" s="67"/>
      <c r="AG2081" s="67"/>
      <c r="AH2081" s="67"/>
      <c r="AI2081" s="67"/>
      <c r="AJ2081" s="67"/>
      <c r="AK2081" s="67"/>
      <c r="AL2081" s="67"/>
      <c r="AM2081" s="67"/>
      <c r="AN2081" s="67"/>
      <c r="AO2081" s="67"/>
      <c r="AP2081" s="67"/>
      <c r="AQ2081" s="67"/>
      <c r="AR2081" s="67"/>
      <c r="AS2081" s="67"/>
      <c r="AT2081" s="67"/>
      <c r="AU2081" s="67"/>
      <c r="AV2081" s="67"/>
      <c r="AW2081" s="67"/>
      <c r="AX2081" s="67"/>
      <c r="AY2081" s="67"/>
      <c r="AZ2081" s="67"/>
      <c r="BA2081" s="67"/>
      <c r="BB2081" s="113">
        <v>0</v>
      </c>
      <c r="BC2081" s="113">
        <v>179244</v>
      </c>
      <c r="BD2081" s="113"/>
      <c r="BE2081" s="113"/>
      <c r="BF2081" s="113"/>
      <c r="BG2081" s="113"/>
      <c r="BH2081" s="113"/>
      <c r="BI2081" s="113"/>
      <c r="BJ2081" s="113"/>
      <c r="BK2081" s="113"/>
      <c r="BL2081" s="113"/>
      <c r="BM2081" s="113"/>
      <c r="BN2081" s="113"/>
      <c r="BO2081" s="113"/>
      <c r="BP2081" s="113"/>
      <c r="BQ2081" s="113"/>
      <c r="BR2081" s="113"/>
      <c r="BS2081" s="113"/>
      <c r="BT2081" s="113"/>
      <c r="BU2081" s="113"/>
      <c r="BV2081" s="113"/>
      <c r="BW2081" s="113"/>
      <c r="BX2081" s="113"/>
      <c r="BY2081" s="113"/>
      <c r="BZ2081" s="113"/>
      <c r="CA2081" s="67"/>
      <c r="CB2081" s="113"/>
      <c r="CC2081" s="69">
        <f>SUM(Table25[[#This Row],[Contract Amount FY00]:[Contract Amount FY50]])</f>
        <v>179244</v>
      </c>
      <c r="CD2081" s="114"/>
    </row>
    <row r="2082" spans="1:82" x14ac:dyDescent="0.25">
      <c r="A2082" s="122" t="s">
        <v>2029</v>
      </c>
      <c r="B2082" s="122" t="s">
        <v>3145</v>
      </c>
      <c r="C2082" s="122" t="s">
        <v>3195</v>
      </c>
      <c r="E2082" s="26" t="str">
        <f>IFERROR(IF(VLOOKUP(Table25[[#This Row],[Contract No.]],Table3[#All],3,FALSE)="","No","Yes"),"")</f>
        <v>Yes</v>
      </c>
      <c r="F2082" s="107" t="str">
        <f>IFERROR(VLOOKUP(Table25[[#This Row],[Contract No.]],Table3[#All],3,FALSE),"")</f>
        <v>NASPO</v>
      </c>
      <c r="G2082" s="107" t="str">
        <f>IFERROR(IF(Table25[[#This Row],[Cooperative Purchase
(Yes/No)]]="Yes","Yes",IF(VLOOKUP(Table25[[#This Row],[Contract No.]],Table3[#All],1,FALSE)=Table25[[#This Row],[Contract No.]],"Yes","No")),"No")</f>
        <v>Yes</v>
      </c>
      <c r="H2082" s="51">
        <f>IFERROR(VLOOKUP(Table25[[#This Row],[Contract No.]],Table3[#All],4,FALSE),"")</f>
        <v>45138</v>
      </c>
      <c r="I2082" s="28">
        <f>IFERROR(IF(AND(MONTH(Table25[[#This Row],[Contract Start Date]])&gt;6,MONTH(Table25[[#This Row],[Contract Start Date]])&lt;=12),YEAR(Table25[[#This Row],[Contract Start Date]])+1,YEAR(Table25[[#This Row],[Contract Start Date]])),"")</f>
        <v>2024</v>
      </c>
      <c r="J2082" s="108">
        <f>Table25[[#This Row],[FY Formula start]]</f>
        <v>2024</v>
      </c>
      <c r="K2082" s="59" t="str">
        <f>"FY"&amp;" "&amp;Table25[[#This Row],[Year Start]]</f>
        <v>FY 2024</v>
      </c>
      <c r="L2082" s="109">
        <f>IFERROR(VLOOKUP(Table25[[#This Row],[Contract No.]],Table3[#All],5,FALSE),"")</f>
        <v>48426</v>
      </c>
      <c r="M2082" s="110">
        <f>IFERROR(IF(Table25[[#This Row],[Contract End Date]]="99/99/9999","No End",IF(AND(MONTH(Table25[[#This Row],[Contract End Date]])&gt;6,MONTH(Table25[[#This Row],[Contract End Date]])&lt;=12),YEAR(Table25[[#This Row],[Contract End Date]])+1,YEAR(Table25[[#This Row],[Contract End Date]]))),"")</f>
        <v>2033</v>
      </c>
      <c r="N2082" s="111">
        <f>Table25[[#This Row],[FY Formula end]]</f>
        <v>2033</v>
      </c>
      <c r="O2082" s="112" t="str">
        <f>IF(Table25[[#This Row],[Year End]]="No End","No End","FY"&amp;" "&amp;Table25[[#This Row],[Year End]])</f>
        <v>FY 2033</v>
      </c>
      <c r="P2082" s="27"/>
      <c r="Q2082" s="104">
        <f>_xlfn.IFNA(IF($B2082="","",VLOOKUP($B2082,'SWC Towers'!$A:$Q,$Q$2,FALSE)),"")</f>
        <v>0.2</v>
      </c>
      <c r="R2082" s="106">
        <f>_xlfn.IFNA(IF($B2082="","",VLOOKUP($B2082,'SWC Towers'!$A:$Q,$R$2,FALSE)),"")</f>
        <v>0.2</v>
      </c>
      <c r="S2082" s="106" t="str">
        <f>_xlfn.IFNA(IF($B2082="","",VLOOKUP($B2082,'SWC Towers'!$A:$Q,$S$2,FALSE)),"")</f>
        <v/>
      </c>
      <c r="T2082" s="106">
        <f>_xlfn.IFNA(IF($B2082="","",VLOOKUP($B2082,'SWC Towers'!$A:$Q,$T$2,FALSE)),"")</f>
        <v>0.1</v>
      </c>
      <c r="U2082" s="104" t="str">
        <f>_xlfn.IFNA(IF($B2082="","",VLOOKUP($B2082,'SWC Towers'!$A:$Q,$U$2,FALSE)),"")</f>
        <v/>
      </c>
      <c r="V2082" s="104" t="str">
        <f>_xlfn.IFNA(IF($B2082="","",VLOOKUP($B2082,'SWC Towers'!$A:$Q,$V$2,FALSE)),"")</f>
        <v/>
      </c>
      <c r="W2082" s="104">
        <f>_xlfn.IFNA(IF($B2082="","",VLOOKUP($B2082,'SWC Towers'!$A:$Q,$W$2,FALSE)),"")</f>
        <v>0.3</v>
      </c>
      <c r="X2082" s="104" t="str">
        <f>_xlfn.IFNA(IF($B2082="","",VLOOKUP($B2082,'SWC Towers'!$A:$Q,$X$2,FALSE)),"")</f>
        <v/>
      </c>
      <c r="Y2082" s="104" t="str">
        <f>_xlfn.IFNA(IF($B2082="","",VLOOKUP($B2082,'SWC Towers'!$A:$Q,$Y$2,FALSE)),"")</f>
        <v/>
      </c>
      <c r="Z2082" s="104">
        <f>_xlfn.IFNA(IF($B2082="","",VLOOKUP($B2082,'SWC Towers'!$A:$Q,$Z$2,FALSE)),"")</f>
        <v>0.1</v>
      </c>
      <c r="AA2082" s="104" t="str">
        <f>_xlfn.IFNA(IF($B2082="","",VLOOKUP($B2082,'SWC Towers'!$A:$Q,$AA$2,FALSE)),"")</f>
        <v/>
      </c>
      <c r="AB2082" s="106">
        <f>_xlfn.IFNA(IF($B2082="","",VLOOKUP($B2082,'SWC Towers'!$A:$Q,$AB$2,FALSE)),"")</f>
        <v>0.1</v>
      </c>
      <c r="AC2082" s="20">
        <f>SUM(Table25[[#This Row],[IT Tower: Application]:[Other/Non-IT ]])</f>
        <v>1</v>
      </c>
      <c r="AD2082" s="67"/>
      <c r="AE2082" s="67"/>
      <c r="AF2082" s="67"/>
      <c r="AG2082" s="67"/>
      <c r="AH2082" s="67"/>
      <c r="AI2082" s="67"/>
      <c r="AJ2082" s="67"/>
      <c r="AK2082" s="67"/>
      <c r="AL2082" s="67"/>
      <c r="AM2082" s="67"/>
      <c r="AN2082" s="67"/>
      <c r="AO2082" s="67"/>
      <c r="AP2082" s="67"/>
      <c r="AQ2082" s="67"/>
      <c r="AR2082" s="67"/>
      <c r="AS2082" s="67"/>
      <c r="AT2082" s="67"/>
      <c r="AU2082" s="67"/>
      <c r="AV2082" s="67"/>
      <c r="AW2082" s="67"/>
      <c r="AX2082" s="67"/>
      <c r="AY2082" s="67"/>
      <c r="AZ2082" s="67"/>
      <c r="BA2082" s="67">
        <v>0</v>
      </c>
      <c r="BB2082" s="113">
        <v>81544</v>
      </c>
      <c r="BC2082" s="113">
        <v>109953</v>
      </c>
      <c r="BD2082" s="113"/>
      <c r="BE2082" s="113"/>
      <c r="BF2082" s="113"/>
      <c r="BG2082" s="113"/>
      <c r="BH2082" s="113"/>
      <c r="BI2082" s="113"/>
      <c r="BJ2082" s="113"/>
      <c r="BK2082" s="113"/>
      <c r="BL2082" s="113"/>
      <c r="BM2082" s="113"/>
      <c r="BN2082" s="113"/>
      <c r="BO2082" s="113"/>
      <c r="BP2082" s="113"/>
      <c r="BQ2082" s="113"/>
      <c r="BR2082" s="113"/>
      <c r="BS2082" s="113"/>
      <c r="BT2082" s="113"/>
      <c r="BU2082" s="113"/>
      <c r="BV2082" s="113"/>
      <c r="BW2082" s="113"/>
      <c r="BX2082" s="113"/>
      <c r="BY2082" s="113"/>
      <c r="BZ2082" s="113"/>
      <c r="CA2082" s="67"/>
      <c r="CB2082" s="113"/>
      <c r="CC2082" s="69">
        <f>SUM(Table25[[#This Row],[Contract Amount FY00]:[Contract Amount FY50]])</f>
        <v>191497</v>
      </c>
      <c r="CD2082" s="114"/>
    </row>
    <row r="2083" spans="1:82" x14ac:dyDescent="0.25">
      <c r="A2083" s="122" t="s">
        <v>2029</v>
      </c>
      <c r="B2083" s="122" t="s">
        <v>3147</v>
      </c>
      <c r="C2083" s="122" t="s">
        <v>2757</v>
      </c>
      <c r="E2083" s="26" t="str">
        <f>IFERROR(IF(VLOOKUP(Table25[[#This Row],[Contract No.]],Table3[#All],3,FALSE)="","No","Yes"),"")</f>
        <v>No</v>
      </c>
      <c r="F2083" s="107" t="str">
        <f>IFERROR(VLOOKUP(Table25[[#This Row],[Contract No.]],Table3[#All],3,FALSE),"")</f>
        <v/>
      </c>
      <c r="G2083" s="107" t="str">
        <f>IFERROR(IF(Table25[[#This Row],[Cooperative Purchase
(Yes/No)]]="Yes","Yes",IF(VLOOKUP(Table25[[#This Row],[Contract No.]],Table3[#All],1,FALSE)=Table25[[#This Row],[Contract No.]],"Yes","No")),"No")</f>
        <v>Yes</v>
      </c>
      <c r="H2083" s="51">
        <f>IFERROR(VLOOKUP(Table25[[#This Row],[Contract No.]],Table3[#All],4,FALSE),"")</f>
        <v>45413</v>
      </c>
      <c r="I2083" s="28">
        <f>IFERROR(IF(AND(MONTH(Table25[[#This Row],[Contract Start Date]])&gt;6,MONTH(Table25[[#This Row],[Contract Start Date]])&lt;=12),YEAR(Table25[[#This Row],[Contract Start Date]])+1,YEAR(Table25[[#This Row],[Contract Start Date]])),"")</f>
        <v>2024</v>
      </c>
      <c r="J2083" s="108">
        <f>Table25[[#This Row],[FY Formula start]]</f>
        <v>2024</v>
      </c>
      <c r="K2083" s="59" t="str">
        <f>"FY"&amp;" "&amp;Table25[[#This Row],[Year Start]]</f>
        <v>FY 2024</v>
      </c>
      <c r="L2083" s="109">
        <f>IFERROR(VLOOKUP(Table25[[#This Row],[Contract No.]],Table3[#All],5,FALSE),"")</f>
        <v>46507</v>
      </c>
      <c r="M2083" s="110">
        <f>IFERROR(IF(Table25[[#This Row],[Contract End Date]]="99/99/9999","No End",IF(AND(MONTH(Table25[[#This Row],[Contract End Date]])&gt;6,MONTH(Table25[[#This Row],[Contract End Date]])&lt;=12),YEAR(Table25[[#This Row],[Contract End Date]])+1,YEAR(Table25[[#This Row],[Contract End Date]]))),"")</f>
        <v>2027</v>
      </c>
      <c r="N2083" s="111">
        <f>Table25[[#This Row],[FY Formula end]]</f>
        <v>2027</v>
      </c>
      <c r="O2083" s="112" t="str">
        <f>IF(Table25[[#This Row],[Year End]]="No End","No End","FY"&amp;" "&amp;Table25[[#This Row],[Year End]])</f>
        <v>FY 2027</v>
      </c>
      <c r="P2083" s="27"/>
      <c r="Q2083" s="104" t="str">
        <f>_xlfn.IFNA(IF($B2083="","",VLOOKUP($B2083,'SWC Towers'!$A:$Q,$Q$2,FALSE)),"")</f>
        <v/>
      </c>
      <c r="R2083" s="106" t="str">
        <f>_xlfn.IFNA(IF($B2083="","",VLOOKUP($B2083,'SWC Towers'!$A:$Q,$R$2,FALSE)),"")</f>
        <v/>
      </c>
      <c r="S2083" s="106">
        <f>_xlfn.IFNA(IF($B2083="","",VLOOKUP($B2083,'SWC Towers'!$A:$Q,$S$2,FALSE)),"")</f>
        <v>0.1</v>
      </c>
      <c r="T2083" s="106">
        <f>_xlfn.IFNA(IF($B2083="","",VLOOKUP($B2083,'SWC Towers'!$A:$Q,$T$2,FALSE)),"")</f>
        <v>0.1</v>
      </c>
      <c r="U2083" s="104" t="str">
        <f>_xlfn.IFNA(IF($B2083="","",VLOOKUP($B2083,'SWC Towers'!$A:$Q,$U$2,FALSE)),"")</f>
        <v/>
      </c>
      <c r="V2083" s="104" t="str">
        <f>_xlfn.IFNA(IF($B2083="","",VLOOKUP($B2083,'SWC Towers'!$A:$Q,$V$2,FALSE)),"")</f>
        <v/>
      </c>
      <c r="W2083" s="104">
        <f>_xlfn.IFNA(IF($B2083="","",VLOOKUP($B2083,'SWC Towers'!$A:$Q,$W$2,FALSE)),"")</f>
        <v>0.8</v>
      </c>
      <c r="X2083" s="104" t="str">
        <f>_xlfn.IFNA(IF($B2083="","",VLOOKUP($B2083,'SWC Towers'!$A:$Q,$X$2,FALSE)),"")</f>
        <v/>
      </c>
      <c r="Y2083" s="104" t="str">
        <f>_xlfn.IFNA(IF($B2083="","",VLOOKUP($B2083,'SWC Towers'!$A:$Q,$Y$2,FALSE)),"")</f>
        <v/>
      </c>
      <c r="Z2083" s="104" t="str">
        <f>_xlfn.IFNA(IF($B2083="","",VLOOKUP($B2083,'SWC Towers'!$A:$Q,$Z$2,FALSE)),"")</f>
        <v/>
      </c>
      <c r="AA2083" s="104" t="str">
        <f>_xlfn.IFNA(IF($B2083="","",VLOOKUP($B2083,'SWC Towers'!$A:$Q,$AA$2,FALSE)),"")</f>
        <v/>
      </c>
      <c r="AB2083" s="106" t="str">
        <f>_xlfn.IFNA(IF($B2083="","",VLOOKUP($B2083,'SWC Towers'!$A:$Q,$AB$2,FALSE)),"")</f>
        <v/>
      </c>
      <c r="AC2083" s="20">
        <f>SUM(Table25[[#This Row],[IT Tower: Application]:[Other/Non-IT ]])</f>
        <v>1</v>
      </c>
      <c r="AD2083" s="67"/>
      <c r="AE2083" s="67"/>
      <c r="AF2083" s="67"/>
      <c r="AG2083" s="67"/>
      <c r="AH2083" s="67"/>
      <c r="AI2083" s="67"/>
      <c r="AJ2083" s="67"/>
      <c r="AK2083" s="67"/>
      <c r="AL2083" s="67"/>
      <c r="AM2083" s="67"/>
      <c r="AN2083" s="67"/>
      <c r="AO2083" s="67"/>
      <c r="AP2083" s="67"/>
      <c r="AQ2083" s="67"/>
      <c r="AR2083" s="67"/>
      <c r="AS2083" s="67"/>
      <c r="AT2083" s="67"/>
      <c r="AU2083" s="67"/>
      <c r="AV2083" s="67"/>
      <c r="AW2083" s="67"/>
      <c r="AX2083" s="67"/>
      <c r="AY2083" s="67"/>
      <c r="AZ2083" s="67"/>
      <c r="BA2083" s="67"/>
      <c r="BB2083" s="113">
        <v>52930</v>
      </c>
      <c r="BC2083" s="113">
        <v>161008</v>
      </c>
      <c r="BD2083" s="113"/>
      <c r="BE2083" s="113"/>
      <c r="BF2083" s="113"/>
      <c r="BG2083" s="113"/>
      <c r="BH2083" s="113"/>
      <c r="BI2083" s="113"/>
      <c r="BJ2083" s="113"/>
      <c r="BK2083" s="113"/>
      <c r="BL2083" s="113"/>
      <c r="BM2083" s="113"/>
      <c r="BN2083" s="113"/>
      <c r="BO2083" s="113"/>
      <c r="BP2083" s="113"/>
      <c r="BQ2083" s="113"/>
      <c r="BR2083" s="113"/>
      <c r="BS2083" s="113"/>
      <c r="BT2083" s="113"/>
      <c r="BU2083" s="113"/>
      <c r="BV2083" s="113"/>
      <c r="BW2083" s="113"/>
      <c r="BX2083" s="113"/>
      <c r="BY2083" s="113"/>
      <c r="BZ2083" s="113"/>
      <c r="CA2083" s="67"/>
      <c r="CB2083" s="113"/>
      <c r="CC2083" s="69">
        <f>SUM(Table25[[#This Row],[Contract Amount FY00]:[Contract Amount FY50]])</f>
        <v>213938</v>
      </c>
      <c r="CD2083" s="114"/>
    </row>
    <row r="2084" spans="1:82" x14ac:dyDescent="0.25">
      <c r="A2084" s="122" t="s">
        <v>2030</v>
      </c>
      <c r="B2084" s="122" t="s">
        <v>278</v>
      </c>
      <c r="C2084" s="122" t="s">
        <v>3188</v>
      </c>
      <c r="E2084" s="26" t="str">
        <f>IFERROR(IF(VLOOKUP(Table25[[#This Row],[Contract No.]],Table3[#All],3,FALSE)="","No","Yes"),"")</f>
        <v>Yes</v>
      </c>
      <c r="F2084" s="107" t="str">
        <f>IFERROR(VLOOKUP(Table25[[#This Row],[Contract No.]],Table3[#All],3,FALSE),"")</f>
        <v>NASPO</v>
      </c>
      <c r="G2084" s="107" t="str">
        <f>IFERROR(IF(Table25[[#This Row],[Cooperative Purchase
(Yes/No)]]="Yes","Yes",IF(VLOOKUP(Table25[[#This Row],[Contract No.]],Table3[#All],1,FALSE)=Table25[[#This Row],[Contract No.]],"Yes","No")),"No")</f>
        <v>Yes</v>
      </c>
      <c r="H2084" s="51">
        <f>IFERROR(VLOOKUP(Table25[[#This Row],[Contract No.]],Table3[#All],4,FALSE),"")</f>
        <v>42917</v>
      </c>
      <c r="I2084" s="28">
        <f>IFERROR(IF(AND(MONTH(Table25[[#This Row],[Contract Start Date]])&gt;6,MONTH(Table25[[#This Row],[Contract Start Date]])&lt;=12),YEAR(Table25[[#This Row],[Contract Start Date]])+1,YEAR(Table25[[#This Row],[Contract Start Date]])),"")</f>
        <v>2018</v>
      </c>
      <c r="J2084" s="108">
        <f>Table25[[#This Row],[FY Formula start]]</f>
        <v>2018</v>
      </c>
      <c r="K2084" s="59" t="str">
        <f>"FY"&amp;" "&amp;Table25[[#This Row],[Year Start]]</f>
        <v>FY 2018</v>
      </c>
      <c r="L2084" s="109">
        <f>IFERROR(VLOOKUP(Table25[[#This Row],[Contract No.]],Table3[#All],5,FALSE),"")</f>
        <v>46280</v>
      </c>
      <c r="M2084" s="110">
        <f>IFERROR(IF(Table25[[#This Row],[Contract End Date]]="99/99/9999","No End",IF(AND(MONTH(Table25[[#This Row],[Contract End Date]])&gt;6,MONTH(Table25[[#This Row],[Contract End Date]])&lt;=12),YEAR(Table25[[#This Row],[Contract End Date]])+1,YEAR(Table25[[#This Row],[Contract End Date]]))),"")</f>
        <v>2027</v>
      </c>
      <c r="N2084" s="111">
        <f>Table25[[#This Row],[FY Formula end]]</f>
        <v>2027</v>
      </c>
      <c r="O2084" s="112" t="str">
        <f>IF(Table25[[#This Row],[Year End]]="No End","No End","FY"&amp;" "&amp;Table25[[#This Row],[Year End]])</f>
        <v>FY 2027</v>
      </c>
      <c r="P2084" s="27"/>
      <c r="Q2084" s="104">
        <f>_xlfn.IFNA(IF($B2084="","",VLOOKUP($B2084,'SWC Towers'!$A:$Q,$Q$2,FALSE)),"")</f>
        <v>0.4</v>
      </c>
      <c r="R2084" s="106" t="str">
        <f>_xlfn.IFNA(IF($B2084="","",VLOOKUP($B2084,'SWC Towers'!$A:$Q,$R$2,FALSE)),"")</f>
        <v/>
      </c>
      <c r="S2084" s="106" t="str">
        <f>_xlfn.IFNA(IF($B2084="","",VLOOKUP($B2084,'SWC Towers'!$A:$Q,$S$2,FALSE)),"")</f>
        <v/>
      </c>
      <c r="T2084" s="106">
        <f>_xlfn.IFNA(IF($B2084="","",VLOOKUP($B2084,'SWC Towers'!$A:$Q,$T$2,FALSE)),"")</f>
        <v>0.05</v>
      </c>
      <c r="U2084" s="104" t="str">
        <f>_xlfn.IFNA(IF($B2084="","",VLOOKUP($B2084,'SWC Towers'!$A:$Q,$U$2,FALSE)),"")</f>
        <v/>
      </c>
      <c r="V2084" s="104" t="str">
        <f>_xlfn.IFNA(IF($B2084="","",VLOOKUP($B2084,'SWC Towers'!$A:$Q,$V$2,FALSE)),"")</f>
        <v/>
      </c>
      <c r="W2084" s="104">
        <f>_xlfn.IFNA(IF($B2084="","",VLOOKUP($B2084,'SWC Towers'!$A:$Q,$W$2,FALSE)),"")</f>
        <v>0.1</v>
      </c>
      <c r="X2084" s="104" t="str">
        <f>_xlfn.IFNA(IF($B2084="","",VLOOKUP($B2084,'SWC Towers'!$A:$Q,$X$2,FALSE)),"")</f>
        <v/>
      </c>
      <c r="Y2084" s="104">
        <f>_xlfn.IFNA(IF($B2084="","",VLOOKUP($B2084,'SWC Towers'!$A:$Q,$Y$2,FALSE)),"")</f>
        <v>0.05</v>
      </c>
      <c r="Z2084" s="104" t="str">
        <f>_xlfn.IFNA(IF($B2084="","",VLOOKUP($B2084,'SWC Towers'!$A:$Q,$Z$2,FALSE)),"")</f>
        <v/>
      </c>
      <c r="AA2084" s="104">
        <f>_xlfn.IFNA(IF($B2084="","",VLOOKUP($B2084,'SWC Towers'!$A:$Q,$AA$2,FALSE)),"")</f>
        <v>0.4</v>
      </c>
      <c r="AB2084" s="106" t="str">
        <f>_xlfn.IFNA(IF($B2084="","",VLOOKUP($B2084,'SWC Towers'!$A:$Q,$AB$2,FALSE)),"")</f>
        <v/>
      </c>
      <c r="AC2084" s="20">
        <f>SUM(Table25[[#This Row],[IT Tower: Application]:[Other/Non-IT ]])</f>
        <v>1</v>
      </c>
      <c r="AD2084" s="67"/>
      <c r="AE2084" s="67"/>
      <c r="AF2084" s="67"/>
      <c r="AG2084" s="67"/>
      <c r="AH2084" s="67"/>
      <c r="AI2084" s="67"/>
      <c r="AJ2084" s="67"/>
      <c r="AK2084" s="67"/>
      <c r="AL2084" s="67"/>
      <c r="AM2084" s="67"/>
      <c r="AN2084" s="67"/>
      <c r="AO2084" s="67"/>
      <c r="AP2084" s="67"/>
      <c r="AQ2084" s="67"/>
      <c r="AR2084" s="67"/>
      <c r="AS2084" s="67"/>
      <c r="AT2084" s="67"/>
      <c r="AU2084" s="67"/>
      <c r="AV2084" s="67"/>
      <c r="AW2084" s="67"/>
      <c r="AX2084" s="67"/>
      <c r="AY2084" s="67">
        <v>0</v>
      </c>
      <c r="AZ2084" s="67">
        <v>75013</v>
      </c>
      <c r="BA2084" s="67">
        <v>0</v>
      </c>
      <c r="BB2084" s="113"/>
      <c r="BC2084" s="113"/>
      <c r="BD2084" s="113"/>
      <c r="BE2084" s="113"/>
      <c r="BF2084" s="113"/>
      <c r="BG2084" s="113"/>
      <c r="BH2084" s="113"/>
      <c r="BI2084" s="113"/>
      <c r="BJ2084" s="113"/>
      <c r="BK2084" s="113"/>
      <c r="BL2084" s="113"/>
      <c r="BM2084" s="113"/>
      <c r="BN2084" s="113"/>
      <c r="BO2084" s="113"/>
      <c r="BP2084" s="113"/>
      <c r="BQ2084" s="113"/>
      <c r="BR2084" s="113"/>
      <c r="BS2084" s="113"/>
      <c r="BT2084" s="113"/>
      <c r="BU2084" s="113"/>
      <c r="BV2084" s="113"/>
      <c r="BW2084" s="113"/>
      <c r="BX2084" s="113"/>
      <c r="BY2084" s="113"/>
      <c r="BZ2084" s="113"/>
      <c r="CA2084" s="67"/>
      <c r="CB2084" s="113"/>
      <c r="CC2084" s="69">
        <f>SUM(Table25[[#This Row],[Contract Amount FY00]:[Contract Amount FY50]])</f>
        <v>75013</v>
      </c>
      <c r="CD2084" s="114"/>
    </row>
    <row r="2085" spans="1:82" x14ac:dyDescent="0.25">
      <c r="A2085" s="122" t="s">
        <v>2030</v>
      </c>
      <c r="B2085" s="122" t="s">
        <v>3071</v>
      </c>
      <c r="C2085" s="122" t="s">
        <v>753</v>
      </c>
      <c r="E2085" s="26" t="str">
        <f>IFERROR(IF(VLOOKUP(Table25[[#This Row],[Contract No.]],Table3[#All],3,FALSE)="","No","Yes"),"")</f>
        <v>Yes</v>
      </c>
      <c r="F2085" s="107" t="str">
        <f>IFERROR(VLOOKUP(Table25[[#This Row],[Contract No.]],Table3[#All],3,FALSE),"")</f>
        <v>NASPO</v>
      </c>
      <c r="G2085" s="107" t="str">
        <f>IFERROR(IF(Table25[[#This Row],[Cooperative Purchase
(Yes/No)]]="Yes","Yes",IF(VLOOKUP(Table25[[#This Row],[Contract No.]],Table3[#All],1,FALSE)=Table25[[#This Row],[Contract No.]],"Yes","No")),"No")</f>
        <v>Yes</v>
      </c>
      <c r="H2085" s="51">
        <f>IFERROR(VLOOKUP(Table25[[#This Row],[Contract No.]],Table3[#All],4,FALSE),"")</f>
        <v>45322</v>
      </c>
      <c r="I2085" s="28">
        <f>IFERROR(IF(AND(MONTH(Table25[[#This Row],[Contract Start Date]])&gt;6,MONTH(Table25[[#This Row],[Contract Start Date]])&lt;=12),YEAR(Table25[[#This Row],[Contract Start Date]])+1,YEAR(Table25[[#This Row],[Contract Start Date]])),"")</f>
        <v>2024</v>
      </c>
      <c r="J2085" s="108">
        <f>Table25[[#This Row],[FY Formula start]]</f>
        <v>2024</v>
      </c>
      <c r="K2085" s="59" t="str">
        <f>"FY"&amp;" "&amp;Table25[[#This Row],[Year Start]]</f>
        <v>FY 2024</v>
      </c>
      <c r="L2085" s="109">
        <f>IFERROR(VLOOKUP(Table25[[#This Row],[Contract No.]],Table3[#All],5,FALSE),"")</f>
        <v>46934</v>
      </c>
      <c r="M2085" s="110">
        <f>IFERROR(IF(Table25[[#This Row],[Contract End Date]]="99/99/9999","No End",IF(AND(MONTH(Table25[[#This Row],[Contract End Date]])&gt;6,MONTH(Table25[[#This Row],[Contract End Date]])&lt;=12),YEAR(Table25[[#This Row],[Contract End Date]])+1,YEAR(Table25[[#This Row],[Contract End Date]]))),"")</f>
        <v>2028</v>
      </c>
      <c r="N2085" s="111">
        <f>Table25[[#This Row],[FY Formula end]]</f>
        <v>2028</v>
      </c>
      <c r="O2085" s="112" t="str">
        <f>IF(Table25[[#This Row],[Year End]]="No End","No End","FY"&amp;" "&amp;Table25[[#This Row],[Year End]])</f>
        <v>FY 2028</v>
      </c>
      <c r="P2085" s="27"/>
      <c r="Q2085" s="104" t="str">
        <f>_xlfn.IFNA(IF($B2085="","",VLOOKUP($B2085,'SWC Towers'!$A:$Q,$Q$2,FALSE)),"")</f>
        <v/>
      </c>
      <c r="R2085" s="106">
        <f>_xlfn.IFNA(IF($B2085="","",VLOOKUP($B2085,'SWC Towers'!$A:$Q,$R$2,FALSE)),"")</f>
        <v>0.2</v>
      </c>
      <c r="S2085" s="106" t="str">
        <f>_xlfn.IFNA(IF($B2085="","",VLOOKUP($B2085,'SWC Towers'!$A:$Q,$S$2,FALSE)),"")</f>
        <v/>
      </c>
      <c r="T2085" s="106" t="str">
        <f>_xlfn.IFNA(IF($B2085="","",VLOOKUP($B2085,'SWC Towers'!$A:$Q,$T$2,FALSE)),"")</f>
        <v/>
      </c>
      <c r="U2085" s="104">
        <f>_xlfn.IFNA(IF($B2085="","",VLOOKUP($B2085,'SWC Towers'!$A:$Q,$U$2,FALSE)),"")</f>
        <v>0.6</v>
      </c>
      <c r="V2085" s="104" t="str">
        <f>_xlfn.IFNA(IF($B2085="","",VLOOKUP($B2085,'SWC Towers'!$A:$Q,$V$2,FALSE)),"")</f>
        <v/>
      </c>
      <c r="W2085" s="104" t="str">
        <f>_xlfn.IFNA(IF($B2085="","",VLOOKUP($B2085,'SWC Towers'!$A:$Q,$W$2,FALSE)),"")</f>
        <v/>
      </c>
      <c r="X2085" s="104" t="str">
        <f>_xlfn.IFNA(IF($B2085="","",VLOOKUP($B2085,'SWC Towers'!$A:$Q,$X$2,FALSE)),"")</f>
        <v/>
      </c>
      <c r="Y2085" s="104" t="str">
        <f>_xlfn.IFNA(IF($B2085="","",VLOOKUP($B2085,'SWC Towers'!$A:$Q,$Y$2,FALSE)),"")</f>
        <v/>
      </c>
      <c r="Z2085" s="104" t="str">
        <f>_xlfn.IFNA(IF($B2085="","",VLOOKUP($B2085,'SWC Towers'!$A:$Q,$Z$2,FALSE)),"")</f>
        <v/>
      </c>
      <c r="AA2085" s="104">
        <f>_xlfn.IFNA(IF($B2085="","",VLOOKUP($B2085,'SWC Towers'!$A:$Q,$AA$2,FALSE)),"")</f>
        <v>0.2</v>
      </c>
      <c r="AB2085" s="106" t="str">
        <f>_xlfn.IFNA(IF($B2085="","",VLOOKUP($B2085,'SWC Towers'!$A:$Q,$AB$2,FALSE)),"")</f>
        <v/>
      </c>
      <c r="AC2085" s="20">
        <f>SUM(Table25[[#This Row],[IT Tower: Application]:[Other/Non-IT ]])</f>
        <v>1</v>
      </c>
      <c r="AD2085" s="67"/>
      <c r="AE2085" s="67"/>
      <c r="AF2085" s="67"/>
      <c r="AG2085" s="67"/>
      <c r="AH2085" s="67"/>
      <c r="AI2085" s="67"/>
      <c r="AJ2085" s="67"/>
      <c r="AK2085" s="67"/>
      <c r="AL2085" s="67"/>
      <c r="AM2085" s="67"/>
      <c r="AN2085" s="67"/>
      <c r="AO2085" s="67"/>
      <c r="AP2085" s="67"/>
      <c r="AQ2085" s="67"/>
      <c r="AR2085" s="67"/>
      <c r="AS2085" s="67"/>
      <c r="AT2085" s="67"/>
      <c r="AU2085" s="67"/>
      <c r="AV2085" s="67"/>
      <c r="AW2085" s="67"/>
      <c r="AX2085" s="67"/>
      <c r="AY2085" s="67"/>
      <c r="AZ2085" s="67"/>
      <c r="BA2085" s="67"/>
      <c r="BB2085" s="113">
        <v>0</v>
      </c>
      <c r="BC2085" s="113">
        <v>8818</v>
      </c>
      <c r="BD2085" s="113"/>
      <c r="BE2085" s="113"/>
      <c r="BF2085" s="113"/>
      <c r="BG2085" s="113"/>
      <c r="BH2085" s="113"/>
      <c r="BI2085" s="113"/>
      <c r="BJ2085" s="113"/>
      <c r="BK2085" s="113"/>
      <c r="BL2085" s="113"/>
      <c r="BM2085" s="113"/>
      <c r="BN2085" s="113"/>
      <c r="BO2085" s="113"/>
      <c r="BP2085" s="113"/>
      <c r="BQ2085" s="113"/>
      <c r="BR2085" s="113"/>
      <c r="BS2085" s="113"/>
      <c r="BT2085" s="113"/>
      <c r="BU2085" s="113"/>
      <c r="BV2085" s="113"/>
      <c r="BW2085" s="113"/>
      <c r="BX2085" s="113"/>
      <c r="BY2085" s="113"/>
      <c r="BZ2085" s="113"/>
      <c r="CA2085" s="67"/>
      <c r="CB2085" s="113"/>
      <c r="CC2085" s="69">
        <f>SUM(Table25[[#This Row],[Contract Amount FY00]:[Contract Amount FY50]])</f>
        <v>8818</v>
      </c>
      <c r="CD2085" s="114"/>
    </row>
    <row r="2086" spans="1:82" x14ac:dyDescent="0.25">
      <c r="A2086" s="122" t="s">
        <v>2030</v>
      </c>
      <c r="B2086" s="122" t="s">
        <v>286</v>
      </c>
      <c r="C2086" s="122" t="s">
        <v>3204</v>
      </c>
      <c r="E2086" s="26" t="str">
        <f>IFERROR(IF(VLOOKUP(Table25[[#This Row],[Contract No.]],Table3[#All],3,FALSE)="","No","Yes"),"")</f>
        <v>No</v>
      </c>
      <c r="F2086" s="107" t="str">
        <f>IFERROR(VLOOKUP(Table25[[#This Row],[Contract No.]],Table3[#All],3,FALSE),"")</f>
        <v/>
      </c>
      <c r="G2086" s="107" t="str">
        <f>IFERROR(IF(Table25[[#This Row],[Cooperative Purchase
(Yes/No)]]="Yes","Yes",IF(VLOOKUP(Table25[[#This Row],[Contract No.]],Table3[#All],1,FALSE)=Table25[[#This Row],[Contract No.]],"Yes","No")),"No")</f>
        <v>Yes</v>
      </c>
      <c r="H2086" s="51">
        <f>IFERROR(VLOOKUP(Table25[[#This Row],[Contract No.]],Table3[#All],4,FALSE),"")</f>
        <v>42401</v>
      </c>
      <c r="I2086" s="28">
        <f>IFERROR(IF(AND(MONTH(Table25[[#This Row],[Contract Start Date]])&gt;6,MONTH(Table25[[#This Row],[Contract Start Date]])&lt;=12),YEAR(Table25[[#This Row],[Contract Start Date]])+1,YEAR(Table25[[#This Row],[Contract Start Date]])),"")</f>
        <v>2016</v>
      </c>
      <c r="J2086" s="108">
        <f>Table25[[#This Row],[FY Formula start]]</f>
        <v>2016</v>
      </c>
      <c r="K2086" s="59" t="str">
        <f>"FY"&amp;" "&amp;Table25[[#This Row],[Year Start]]</f>
        <v>FY 2016</v>
      </c>
      <c r="L2086" s="109">
        <f>IFERROR(VLOOKUP(Table25[[#This Row],[Contract No.]],Table3[#All],5,FALSE),"")</f>
        <v>72717</v>
      </c>
      <c r="M2086" s="110">
        <f>IFERROR(IF(Table25[[#This Row],[Contract End Date]]="99/99/9999","No End",IF(AND(MONTH(Table25[[#This Row],[Contract End Date]])&gt;6,MONTH(Table25[[#This Row],[Contract End Date]])&lt;=12),YEAR(Table25[[#This Row],[Contract End Date]])+1,YEAR(Table25[[#This Row],[Contract End Date]]))),"")</f>
        <v>2099</v>
      </c>
      <c r="N2086" s="111">
        <f>Table25[[#This Row],[FY Formula end]]</f>
        <v>2099</v>
      </c>
      <c r="O2086" s="112" t="str">
        <f>IF(Table25[[#This Row],[Year End]]="No End","No End","FY"&amp;" "&amp;Table25[[#This Row],[Year End]])</f>
        <v>FY 2099</v>
      </c>
      <c r="P2086" s="27"/>
      <c r="Q2086" s="104">
        <f>_xlfn.IFNA(IF($B2086="","",VLOOKUP($B2086,'SWC Towers'!$A:$Q,$Q$2,FALSE)),"")</f>
        <v>0.5</v>
      </c>
      <c r="R2086" s="106" t="str">
        <f>_xlfn.IFNA(IF($B2086="","",VLOOKUP($B2086,'SWC Towers'!$A:$Q,$R$2,FALSE)),"")</f>
        <v/>
      </c>
      <c r="S2086" s="106" t="str">
        <f>_xlfn.IFNA(IF($B2086="","",VLOOKUP($B2086,'SWC Towers'!$A:$Q,$S$2,FALSE)),"")</f>
        <v/>
      </c>
      <c r="T2086" s="106">
        <f>_xlfn.IFNA(IF($B2086="","",VLOOKUP($B2086,'SWC Towers'!$A:$Q,$T$2,FALSE)),"")</f>
        <v>0.5</v>
      </c>
      <c r="U2086" s="104" t="str">
        <f>_xlfn.IFNA(IF($B2086="","",VLOOKUP($B2086,'SWC Towers'!$A:$Q,$U$2,FALSE)),"")</f>
        <v/>
      </c>
      <c r="V2086" s="104" t="str">
        <f>_xlfn.IFNA(IF($B2086="","",VLOOKUP($B2086,'SWC Towers'!$A:$Q,$V$2,FALSE)),"")</f>
        <v/>
      </c>
      <c r="W2086" s="104" t="str">
        <f>_xlfn.IFNA(IF($B2086="","",VLOOKUP($B2086,'SWC Towers'!$A:$Q,$W$2,FALSE)),"")</f>
        <v/>
      </c>
      <c r="X2086" s="104" t="str">
        <f>_xlfn.IFNA(IF($B2086="","",VLOOKUP($B2086,'SWC Towers'!$A:$Q,$X$2,FALSE)),"")</f>
        <v/>
      </c>
      <c r="Y2086" s="104" t="str">
        <f>_xlfn.IFNA(IF($B2086="","",VLOOKUP($B2086,'SWC Towers'!$A:$Q,$Y$2,FALSE)),"")</f>
        <v/>
      </c>
      <c r="Z2086" s="104" t="str">
        <f>_xlfn.IFNA(IF($B2086="","",VLOOKUP($B2086,'SWC Towers'!$A:$Q,$Z$2,FALSE)),"")</f>
        <v/>
      </c>
      <c r="AA2086" s="104" t="str">
        <f>_xlfn.IFNA(IF($B2086="","",VLOOKUP($B2086,'SWC Towers'!$A:$Q,$AA$2,FALSE)),"")</f>
        <v/>
      </c>
      <c r="AB2086" s="106" t="str">
        <f>_xlfn.IFNA(IF($B2086="","",VLOOKUP($B2086,'SWC Towers'!$A:$Q,$AB$2,FALSE)),"")</f>
        <v/>
      </c>
      <c r="AC2086" s="20">
        <f>SUM(Table25[[#This Row],[IT Tower: Application]:[Other/Non-IT ]])</f>
        <v>1</v>
      </c>
      <c r="AD2086" s="67"/>
      <c r="AE2086" s="67"/>
      <c r="AF2086" s="67"/>
      <c r="AG2086" s="67"/>
      <c r="AH2086" s="67"/>
      <c r="AI2086" s="67"/>
      <c r="AJ2086" s="67"/>
      <c r="AK2086" s="67"/>
      <c r="AL2086" s="67"/>
      <c r="AM2086" s="67"/>
      <c r="AN2086" s="67"/>
      <c r="AO2086" s="67"/>
      <c r="AP2086" s="67"/>
      <c r="AQ2086" s="67"/>
      <c r="AR2086" s="67"/>
      <c r="AS2086" s="67"/>
      <c r="AT2086" s="67"/>
      <c r="AU2086" s="67"/>
      <c r="AV2086" s="67"/>
      <c r="AW2086" s="67">
        <v>0</v>
      </c>
      <c r="AX2086" s="67">
        <v>262925</v>
      </c>
      <c r="AY2086" s="67"/>
      <c r="AZ2086" s="67"/>
      <c r="BA2086" s="67"/>
      <c r="BB2086" s="113"/>
      <c r="BC2086" s="113"/>
      <c r="BD2086" s="113"/>
      <c r="BE2086" s="113"/>
      <c r="BF2086" s="113"/>
      <c r="BG2086" s="113"/>
      <c r="BH2086" s="113"/>
      <c r="BI2086" s="113"/>
      <c r="BJ2086" s="113"/>
      <c r="BK2086" s="113"/>
      <c r="BL2086" s="113"/>
      <c r="BM2086" s="113"/>
      <c r="BN2086" s="113"/>
      <c r="BO2086" s="113"/>
      <c r="BP2086" s="113"/>
      <c r="BQ2086" s="113"/>
      <c r="BR2086" s="113"/>
      <c r="BS2086" s="113"/>
      <c r="BT2086" s="113"/>
      <c r="BU2086" s="113"/>
      <c r="BV2086" s="113"/>
      <c r="BW2086" s="113"/>
      <c r="BX2086" s="113"/>
      <c r="BY2086" s="113"/>
      <c r="BZ2086" s="113"/>
      <c r="CA2086" s="67"/>
      <c r="CB2086" s="113"/>
      <c r="CC2086" s="69">
        <f>SUM(Table25[[#This Row],[Contract Amount FY00]:[Contract Amount FY50]])</f>
        <v>262925</v>
      </c>
      <c r="CD2086" s="114"/>
    </row>
    <row r="2087" spans="1:82" x14ac:dyDescent="0.25">
      <c r="A2087" s="122" t="s">
        <v>2030</v>
      </c>
      <c r="B2087" s="122" t="s">
        <v>3015</v>
      </c>
      <c r="C2087" s="122" t="s">
        <v>2719</v>
      </c>
      <c r="E2087" s="26" t="str">
        <f>IFERROR(IF(VLOOKUP(Table25[[#This Row],[Contract No.]],Table3[#All],3,FALSE)="","No","Yes"),"")</f>
        <v>Yes</v>
      </c>
      <c r="F2087" s="107" t="str">
        <f>IFERROR(VLOOKUP(Table25[[#This Row],[Contract No.]],Table3[#All],3,FALSE),"")</f>
        <v>NASPO</v>
      </c>
      <c r="G2087" s="107" t="str">
        <f>IFERROR(IF(Table25[[#This Row],[Cooperative Purchase
(Yes/No)]]="Yes","Yes",IF(VLOOKUP(Table25[[#This Row],[Contract No.]],Table3[#All],1,FALSE)=Table25[[#This Row],[Contract No.]],"Yes","No")),"No")</f>
        <v>Yes</v>
      </c>
      <c r="H2087" s="51">
        <f>IFERROR(VLOOKUP(Table25[[#This Row],[Contract No.]],Table3[#All],4,FALSE),"")</f>
        <v>44805</v>
      </c>
      <c r="I2087" s="28">
        <f>IFERROR(IF(AND(MONTH(Table25[[#This Row],[Contract Start Date]])&gt;6,MONTH(Table25[[#This Row],[Contract Start Date]])&lt;=12),YEAR(Table25[[#This Row],[Contract Start Date]])+1,YEAR(Table25[[#This Row],[Contract Start Date]])),"")</f>
        <v>2023</v>
      </c>
      <c r="J2087" s="108">
        <f>Table25[[#This Row],[FY Formula start]]</f>
        <v>2023</v>
      </c>
      <c r="K2087" s="59" t="str">
        <f>"FY"&amp;" "&amp;Table25[[#This Row],[Year Start]]</f>
        <v>FY 2023</v>
      </c>
      <c r="L2087" s="109">
        <f>IFERROR(VLOOKUP(Table25[[#This Row],[Contract No.]],Table3[#All],5,FALSE),"")</f>
        <v>46521</v>
      </c>
      <c r="M2087" s="110">
        <f>IFERROR(IF(Table25[[#This Row],[Contract End Date]]="99/99/9999","No End",IF(AND(MONTH(Table25[[#This Row],[Contract End Date]])&gt;6,MONTH(Table25[[#This Row],[Contract End Date]])&lt;=12),YEAR(Table25[[#This Row],[Contract End Date]])+1,YEAR(Table25[[#This Row],[Contract End Date]]))),"")</f>
        <v>2027</v>
      </c>
      <c r="N2087" s="111">
        <f>Table25[[#This Row],[FY Formula end]]</f>
        <v>2027</v>
      </c>
      <c r="O2087" s="112" t="str">
        <f>IF(Table25[[#This Row],[Year End]]="No End","No End","FY"&amp;" "&amp;Table25[[#This Row],[Year End]])</f>
        <v>FY 2027</v>
      </c>
      <c r="P2087" s="27"/>
      <c r="Q2087" s="104" t="str">
        <f>_xlfn.IFNA(IF($B2087="","",VLOOKUP($B2087,'SWC Towers'!$A:$Q,$Q$2,FALSE)),"")</f>
        <v/>
      </c>
      <c r="R2087" s="106" t="str">
        <f>_xlfn.IFNA(IF($B2087="","",VLOOKUP($B2087,'SWC Towers'!$A:$Q,$R$2,FALSE)),"")</f>
        <v/>
      </c>
      <c r="S2087" s="106" t="str">
        <f>_xlfn.IFNA(IF($B2087="","",VLOOKUP($B2087,'SWC Towers'!$A:$Q,$S$2,FALSE)),"")</f>
        <v/>
      </c>
      <c r="T2087" s="106" t="str">
        <f>_xlfn.IFNA(IF($B2087="","",VLOOKUP($B2087,'SWC Towers'!$A:$Q,$T$2,FALSE)),"")</f>
        <v/>
      </c>
      <c r="U2087" s="104">
        <f>_xlfn.IFNA(IF($B2087="","",VLOOKUP($B2087,'SWC Towers'!$A:$Q,$U$2,FALSE)),"")</f>
        <v>0.4</v>
      </c>
      <c r="V2087" s="104" t="str">
        <f>_xlfn.IFNA(IF($B2087="","",VLOOKUP($B2087,'SWC Towers'!$A:$Q,$V$2,FALSE)),"")</f>
        <v/>
      </c>
      <c r="W2087" s="104" t="str">
        <f>_xlfn.IFNA(IF($B2087="","",VLOOKUP($B2087,'SWC Towers'!$A:$Q,$W$2,FALSE)),"")</f>
        <v/>
      </c>
      <c r="X2087" s="104" t="str">
        <f>_xlfn.IFNA(IF($B2087="","",VLOOKUP($B2087,'SWC Towers'!$A:$Q,$X$2,FALSE)),"")</f>
        <v/>
      </c>
      <c r="Y2087" s="104">
        <f>_xlfn.IFNA(IF($B2087="","",VLOOKUP($B2087,'SWC Towers'!$A:$Q,$Y$2,FALSE)),"")</f>
        <v>0.3</v>
      </c>
      <c r="Z2087" s="104">
        <f>_xlfn.IFNA(IF($B2087="","",VLOOKUP($B2087,'SWC Towers'!$A:$Q,$Z$2,FALSE)),"")</f>
        <v>0.3</v>
      </c>
      <c r="AA2087" s="104" t="str">
        <f>_xlfn.IFNA(IF($B2087="","",VLOOKUP($B2087,'SWC Towers'!$A:$Q,$AA$2,FALSE)),"")</f>
        <v/>
      </c>
      <c r="AB2087" s="106" t="str">
        <f>_xlfn.IFNA(IF($B2087="","",VLOOKUP($B2087,'SWC Towers'!$A:$Q,$AB$2,FALSE)),"")</f>
        <v/>
      </c>
      <c r="AC2087" s="20">
        <f>SUM(Table25[[#This Row],[IT Tower: Application]:[Other/Non-IT ]])</f>
        <v>1</v>
      </c>
      <c r="AD2087" s="67"/>
      <c r="AE2087" s="67"/>
      <c r="AF2087" s="67"/>
      <c r="AG2087" s="67"/>
      <c r="AH2087" s="67"/>
      <c r="AI2087" s="67"/>
      <c r="AJ2087" s="67"/>
      <c r="AK2087" s="67"/>
      <c r="AL2087" s="67"/>
      <c r="AM2087" s="67"/>
      <c r="AN2087" s="67"/>
      <c r="AO2087" s="67"/>
      <c r="AP2087" s="67"/>
      <c r="AQ2087" s="67"/>
      <c r="AR2087" s="67"/>
      <c r="AS2087" s="67"/>
      <c r="AT2087" s="67"/>
      <c r="AU2087" s="67"/>
      <c r="AV2087" s="67"/>
      <c r="AW2087" s="67"/>
      <c r="AX2087" s="67"/>
      <c r="AY2087" s="67"/>
      <c r="AZ2087" s="67"/>
      <c r="BA2087" s="67"/>
      <c r="BB2087" s="113">
        <v>0</v>
      </c>
      <c r="BC2087" s="113">
        <v>4650</v>
      </c>
      <c r="BD2087" s="113"/>
      <c r="BE2087" s="113"/>
      <c r="BF2087" s="113"/>
      <c r="BG2087" s="113"/>
      <c r="BH2087" s="113"/>
      <c r="BI2087" s="113"/>
      <c r="BJ2087" s="113"/>
      <c r="BK2087" s="113"/>
      <c r="BL2087" s="113"/>
      <c r="BM2087" s="113"/>
      <c r="BN2087" s="113"/>
      <c r="BO2087" s="113"/>
      <c r="BP2087" s="113"/>
      <c r="BQ2087" s="113"/>
      <c r="BR2087" s="113"/>
      <c r="BS2087" s="113"/>
      <c r="BT2087" s="113"/>
      <c r="BU2087" s="113"/>
      <c r="BV2087" s="113"/>
      <c r="BW2087" s="113"/>
      <c r="BX2087" s="113"/>
      <c r="BY2087" s="113"/>
      <c r="BZ2087" s="113"/>
      <c r="CA2087" s="67"/>
      <c r="CB2087" s="113"/>
      <c r="CC2087" s="69">
        <f>SUM(Table25[[#This Row],[Contract Amount FY00]:[Contract Amount FY50]])</f>
        <v>4650</v>
      </c>
      <c r="CD2087" s="114"/>
    </row>
    <row r="2088" spans="1:82" x14ac:dyDescent="0.25">
      <c r="A2088" s="122" t="s">
        <v>1965</v>
      </c>
      <c r="B2088" s="122" t="s">
        <v>533</v>
      </c>
      <c r="C2088" s="122" t="s">
        <v>2200</v>
      </c>
      <c r="E2088" s="26" t="str">
        <f>IFERROR(IF(VLOOKUP(Table25[[#This Row],[Contract No.]],Table3[#All],3,FALSE)="","No","Yes"),"")</f>
        <v>No</v>
      </c>
      <c r="F2088" s="107" t="str">
        <f>IFERROR(VLOOKUP(Table25[[#This Row],[Contract No.]],Table3[#All],3,FALSE),"")</f>
        <v/>
      </c>
      <c r="G2088" s="107" t="str">
        <f>IFERROR(IF(Table25[[#This Row],[Cooperative Purchase
(Yes/No)]]="Yes","Yes",IF(VLOOKUP(Table25[[#This Row],[Contract No.]],Table3[#All],1,FALSE)=Table25[[#This Row],[Contract No.]],"Yes","No")),"No")</f>
        <v>Yes</v>
      </c>
      <c r="H2088" s="51">
        <f>IFERROR(VLOOKUP(Table25[[#This Row],[Contract No.]],Table3[#All],4,FALSE),"")</f>
        <v>43556</v>
      </c>
      <c r="I2088" s="28">
        <f>IFERROR(IF(AND(MONTH(Table25[[#This Row],[Contract Start Date]])&gt;6,MONTH(Table25[[#This Row],[Contract Start Date]])&lt;=12),YEAR(Table25[[#This Row],[Contract Start Date]])+1,YEAR(Table25[[#This Row],[Contract Start Date]])),"")</f>
        <v>2019</v>
      </c>
      <c r="J2088" s="108">
        <f>Table25[[#This Row],[FY Formula start]]</f>
        <v>2019</v>
      </c>
      <c r="K2088" s="59" t="str">
        <f>"FY"&amp;" "&amp;Table25[[#This Row],[Year Start]]</f>
        <v>FY 2019</v>
      </c>
      <c r="L2088" s="109">
        <f>IFERROR(VLOOKUP(Table25[[#This Row],[Contract No.]],Table3[#All],5,FALSE),"")</f>
        <v>45747</v>
      </c>
      <c r="M2088" s="110">
        <f>IFERROR(IF(Table25[[#This Row],[Contract End Date]]="99/99/9999","No End",IF(AND(MONTH(Table25[[#This Row],[Contract End Date]])&gt;6,MONTH(Table25[[#This Row],[Contract End Date]])&lt;=12),YEAR(Table25[[#This Row],[Contract End Date]])+1,YEAR(Table25[[#This Row],[Contract End Date]]))),"")</f>
        <v>2025</v>
      </c>
      <c r="N2088" s="111">
        <f>Table25[[#This Row],[FY Formula end]]</f>
        <v>2025</v>
      </c>
      <c r="O2088" s="112" t="str">
        <f>IF(Table25[[#This Row],[Year End]]="No End","No End","FY"&amp;" "&amp;Table25[[#This Row],[Year End]])</f>
        <v>FY 2025</v>
      </c>
      <c r="P2088" s="27"/>
      <c r="Q2088" s="104">
        <f>_xlfn.IFNA(IF($B2088="","",VLOOKUP($B2088,'SWC Towers'!$A:$Q,$Q$2,FALSE)),"")</f>
        <v>0.2</v>
      </c>
      <c r="R2088" s="106">
        <f>_xlfn.IFNA(IF($B2088="","",VLOOKUP($B2088,'SWC Towers'!$A:$Q,$R$2,FALSE)),"")</f>
        <v>0.2</v>
      </c>
      <c r="S2088" s="106" t="str">
        <f>_xlfn.IFNA(IF($B2088="","",VLOOKUP($B2088,'SWC Towers'!$A:$Q,$S$2,FALSE)),"")</f>
        <v/>
      </c>
      <c r="T2088" s="106" t="str">
        <f>_xlfn.IFNA(IF($B2088="","",VLOOKUP($B2088,'SWC Towers'!$A:$Q,$T$2,FALSE)),"")</f>
        <v/>
      </c>
      <c r="U2088" s="104">
        <f>_xlfn.IFNA(IF($B2088="","",VLOOKUP($B2088,'SWC Towers'!$A:$Q,$U$2,FALSE)),"")</f>
        <v>0.2</v>
      </c>
      <c r="V2088" s="104" t="str">
        <f>_xlfn.IFNA(IF($B2088="","",VLOOKUP($B2088,'SWC Towers'!$A:$Q,$V$2,FALSE)),"")</f>
        <v/>
      </c>
      <c r="W2088" s="104">
        <f>_xlfn.IFNA(IF($B2088="","",VLOOKUP($B2088,'SWC Towers'!$A:$Q,$W$2,FALSE)),"")</f>
        <v>0.2</v>
      </c>
      <c r="X2088" s="104" t="str">
        <f>_xlfn.IFNA(IF($B2088="","",VLOOKUP($B2088,'SWC Towers'!$A:$Q,$X$2,FALSE)),"")</f>
        <v/>
      </c>
      <c r="Y2088" s="104" t="str">
        <f>_xlfn.IFNA(IF($B2088="","",VLOOKUP($B2088,'SWC Towers'!$A:$Q,$Y$2,FALSE)),"")</f>
        <v/>
      </c>
      <c r="Z2088" s="104" t="str">
        <f>_xlfn.IFNA(IF($B2088="","",VLOOKUP($B2088,'SWC Towers'!$A:$Q,$Z$2,FALSE)),"")</f>
        <v/>
      </c>
      <c r="AA2088" s="104">
        <f>_xlfn.IFNA(IF($B2088="","",VLOOKUP($B2088,'SWC Towers'!$A:$Q,$AA$2,FALSE)),"")</f>
        <v>0.2</v>
      </c>
      <c r="AB2088" s="106" t="str">
        <f>_xlfn.IFNA(IF($B2088="","",VLOOKUP($B2088,'SWC Towers'!$A:$Q,$AB$2,FALSE)),"")</f>
        <v/>
      </c>
      <c r="AC2088" s="20">
        <f>SUM(Table25[[#This Row],[IT Tower: Application]:[Other/Non-IT ]])</f>
        <v>1</v>
      </c>
      <c r="AD2088" s="67"/>
      <c r="AE2088" s="67"/>
      <c r="AF2088" s="67"/>
      <c r="AG2088" s="67"/>
      <c r="AH2088" s="67"/>
      <c r="AI2088" s="67"/>
      <c r="AJ2088" s="67"/>
      <c r="AK2088" s="67"/>
      <c r="AL2088" s="67"/>
      <c r="AM2088" s="67"/>
      <c r="AN2088" s="67"/>
      <c r="AO2088" s="67"/>
      <c r="AP2088" s="67"/>
      <c r="AQ2088" s="67"/>
      <c r="AR2088" s="67"/>
      <c r="AS2088" s="67"/>
      <c r="AT2088" s="67"/>
      <c r="AU2088" s="67"/>
      <c r="AV2088" s="67"/>
      <c r="AW2088" s="67"/>
      <c r="AX2088" s="67"/>
      <c r="AY2088" s="67"/>
      <c r="AZ2088" s="67"/>
      <c r="BA2088" s="67">
        <v>39334</v>
      </c>
      <c r="BB2088" s="113">
        <v>119628</v>
      </c>
      <c r="BC2088" s="113">
        <v>113088</v>
      </c>
      <c r="BD2088" s="113"/>
      <c r="BE2088" s="113"/>
      <c r="BF2088" s="113"/>
      <c r="BG2088" s="113"/>
      <c r="BH2088" s="113"/>
      <c r="BI2088" s="113"/>
      <c r="BJ2088" s="113"/>
      <c r="BK2088" s="113"/>
      <c r="BL2088" s="113"/>
      <c r="BM2088" s="113"/>
      <c r="BN2088" s="113"/>
      <c r="BO2088" s="113"/>
      <c r="BP2088" s="113"/>
      <c r="BQ2088" s="113"/>
      <c r="BR2088" s="113"/>
      <c r="BS2088" s="113"/>
      <c r="BT2088" s="113"/>
      <c r="BU2088" s="113"/>
      <c r="BV2088" s="113"/>
      <c r="BW2088" s="113"/>
      <c r="BX2088" s="113"/>
      <c r="BY2088" s="113"/>
      <c r="BZ2088" s="113"/>
      <c r="CA2088" s="67"/>
      <c r="CB2088" s="113"/>
      <c r="CC2088" s="69">
        <f>SUM(Table25[[#This Row],[Contract Amount FY00]:[Contract Amount FY50]])</f>
        <v>272050</v>
      </c>
      <c r="CD2088" s="114"/>
    </row>
    <row r="2089" spans="1:82" x14ac:dyDescent="0.25">
      <c r="A2089" s="122" t="s">
        <v>1965</v>
      </c>
      <c r="B2089" s="122" t="s">
        <v>705</v>
      </c>
      <c r="C2089" s="122" t="s">
        <v>559</v>
      </c>
      <c r="E2089" s="26" t="str">
        <f>IFERROR(IF(VLOOKUP(Table25[[#This Row],[Contract No.]],Table3[#All],3,FALSE)="","No","Yes"),"")</f>
        <v>Yes</v>
      </c>
      <c r="F2089" s="107" t="str">
        <f>IFERROR(VLOOKUP(Table25[[#This Row],[Contract No.]],Table3[#All],3,FALSE),"")</f>
        <v>NASPO</v>
      </c>
      <c r="G2089" s="107" t="str">
        <f>IFERROR(IF(Table25[[#This Row],[Cooperative Purchase
(Yes/No)]]="Yes","Yes",IF(VLOOKUP(Table25[[#This Row],[Contract No.]],Table3[#All],1,FALSE)=Table25[[#This Row],[Contract No.]],"Yes","No")),"No")</f>
        <v>Yes</v>
      </c>
      <c r="H2089" s="51">
        <f>IFERROR(VLOOKUP(Table25[[#This Row],[Contract No.]],Table3[#All],4,FALSE),"")</f>
        <v>43647</v>
      </c>
      <c r="I2089" s="28">
        <f>IFERROR(IF(AND(MONTH(Table25[[#This Row],[Contract Start Date]])&gt;6,MONTH(Table25[[#This Row],[Contract Start Date]])&lt;=12),YEAR(Table25[[#This Row],[Contract Start Date]])+1,YEAR(Table25[[#This Row],[Contract Start Date]])),"")</f>
        <v>2020</v>
      </c>
      <c r="J2089" s="108">
        <f>Table25[[#This Row],[FY Formula start]]</f>
        <v>2020</v>
      </c>
      <c r="K2089" s="59" t="str">
        <f>"FY"&amp;" "&amp;Table25[[#This Row],[Year Start]]</f>
        <v>FY 2020</v>
      </c>
      <c r="L2089" s="109">
        <f>IFERROR(VLOOKUP(Table25[[#This Row],[Contract No.]],Table3[#All],5,FALSE),"")</f>
        <v>47360</v>
      </c>
      <c r="M2089" s="110">
        <f>IFERROR(IF(Table25[[#This Row],[Contract End Date]]="99/99/9999","No End",IF(AND(MONTH(Table25[[#This Row],[Contract End Date]])&gt;6,MONTH(Table25[[#This Row],[Contract End Date]])&lt;=12),YEAR(Table25[[#This Row],[Contract End Date]])+1,YEAR(Table25[[#This Row],[Contract End Date]]))),"")</f>
        <v>2030</v>
      </c>
      <c r="N2089" s="111">
        <f>Table25[[#This Row],[FY Formula end]]</f>
        <v>2030</v>
      </c>
      <c r="O2089" s="112" t="str">
        <f>IF(Table25[[#This Row],[Year End]]="No End","No End","FY"&amp;" "&amp;Table25[[#This Row],[Year End]])</f>
        <v>FY 2030</v>
      </c>
      <c r="P2089" s="27"/>
      <c r="Q2089" s="104">
        <f>_xlfn.IFNA(IF($B2089="","",VLOOKUP($B2089,'SWC Towers'!$A:$Q,$Q$2,FALSE)),"")</f>
        <v>0.2</v>
      </c>
      <c r="R2089" s="106" t="str">
        <f>_xlfn.IFNA(IF($B2089="","",VLOOKUP($B2089,'SWC Towers'!$A:$Q,$R$2,FALSE)),"")</f>
        <v/>
      </c>
      <c r="S2089" s="106" t="str">
        <f>_xlfn.IFNA(IF($B2089="","",VLOOKUP($B2089,'SWC Towers'!$A:$Q,$S$2,FALSE)),"")</f>
        <v/>
      </c>
      <c r="T2089" s="106" t="str">
        <f>_xlfn.IFNA(IF($B2089="","",VLOOKUP($B2089,'SWC Towers'!$A:$Q,$T$2,FALSE)),"")</f>
        <v/>
      </c>
      <c r="U2089" s="104">
        <f>_xlfn.IFNA(IF($B2089="","",VLOOKUP($B2089,'SWC Towers'!$A:$Q,$U$2,FALSE)),"")</f>
        <v>0.4</v>
      </c>
      <c r="V2089" s="104" t="str">
        <f>_xlfn.IFNA(IF($B2089="","",VLOOKUP($B2089,'SWC Towers'!$A:$Q,$V$2,FALSE)),"")</f>
        <v/>
      </c>
      <c r="W2089" s="104">
        <f>_xlfn.IFNA(IF($B2089="","",VLOOKUP($B2089,'SWC Towers'!$A:$Q,$W$2,FALSE)),"")</f>
        <v>0.4</v>
      </c>
      <c r="X2089" s="104" t="str">
        <f>_xlfn.IFNA(IF($B2089="","",VLOOKUP($B2089,'SWC Towers'!$A:$Q,$X$2,FALSE)),"")</f>
        <v/>
      </c>
      <c r="Y2089" s="104" t="str">
        <f>_xlfn.IFNA(IF($B2089="","",VLOOKUP($B2089,'SWC Towers'!$A:$Q,$Y$2,FALSE)),"")</f>
        <v/>
      </c>
      <c r="Z2089" s="104" t="str">
        <f>_xlfn.IFNA(IF($B2089="","",VLOOKUP($B2089,'SWC Towers'!$A:$Q,$Z$2,FALSE)),"")</f>
        <v/>
      </c>
      <c r="AA2089" s="104" t="str">
        <f>_xlfn.IFNA(IF($B2089="","",VLOOKUP($B2089,'SWC Towers'!$A:$Q,$AA$2,FALSE)),"")</f>
        <v/>
      </c>
      <c r="AB2089" s="106" t="str">
        <f>_xlfn.IFNA(IF($B2089="","",VLOOKUP($B2089,'SWC Towers'!$A:$Q,$AB$2,FALSE)),"")</f>
        <v/>
      </c>
      <c r="AC2089" s="20">
        <f>SUM(Table25[[#This Row],[IT Tower: Application]:[Other/Non-IT ]])</f>
        <v>1</v>
      </c>
      <c r="AD2089" s="67"/>
      <c r="AE2089" s="67"/>
      <c r="AF2089" s="67"/>
      <c r="AG2089" s="67"/>
      <c r="AH2089" s="67"/>
      <c r="AI2089" s="67"/>
      <c r="AJ2089" s="67"/>
      <c r="AK2089" s="67"/>
      <c r="AL2089" s="67"/>
      <c r="AM2089" s="67"/>
      <c r="AN2089" s="67"/>
      <c r="AO2089" s="67"/>
      <c r="AP2089" s="67"/>
      <c r="AQ2089" s="67"/>
      <c r="AR2089" s="67"/>
      <c r="AS2089" s="67"/>
      <c r="AT2089" s="67"/>
      <c r="AU2089" s="67"/>
      <c r="AV2089" s="67"/>
      <c r="AW2089" s="67"/>
      <c r="AX2089" s="67">
        <v>27802</v>
      </c>
      <c r="AY2089" s="67">
        <v>340236</v>
      </c>
      <c r="AZ2089" s="67">
        <v>1367</v>
      </c>
      <c r="BA2089" s="67">
        <v>1547</v>
      </c>
      <c r="BB2089" s="113">
        <v>96373</v>
      </c>
      <c r="BC2089" s="113">
        <v>54701</v>
      </c>
      <c r="BD2089" s="113"/>
      <c r="BE2089" s="113"/>
      <c r="BF2089" s="113"/>
      <c r="BG2089" s="113"/>
      <c r="BH2089" s="113"/>
      <c r="BI2089" s="113"/>
      <c r="BJ2089" s="113"/>
      <c r="BK2089" s="113"/>
      <c r="BL2089" s="113"/>
      <c r="BM2089" s="113"/>
      <c r="BN2089" s="113"/>
      <c r="BO2089" s="113"/>
      <c r="BP2089" s="113"/>
      <c r="BQ2089" s="113"/>
      <c r="BR2089" s="113"/>
      <c r="BS2089" s="113"/>
      <c r="BT2089" s="113"/>
      <c r="BU2089" s="113"/>
      <c r="BV2089" s="113"/>
      <c r="BW2089" s="113"/>
      <c r="BX2089" s="113"/>
      <c r="BY2089" s="113"/>
      <c r="BZ2089" s="113"/>
      <c r="CA2089" s="67"/>
      <c r="CB2089" s="113"/>
      <c r="CC2089" s="69">
        <f>SUM(Table25[[#This Row],[Contract Amount FY00]:[Contract Amount FY50]])</f>
        <v>522026</v>
      </c>
      <c r="CD2089" s="114"/>
    </row>
    <row r="2090" spans="1:82" x14ac:dyDescent="0.25">
      <c r="A2090" s="122" t="s">
        <v>1965</v>
      </c>
      <c r="B2090" s="122" t="s">
        <v>705</v>
      </c>
      <c r="C2090" s="122" t="s">
        <v>1777</v>
      </c>
      <c r="E2090" s="26" t="str">
        <f>IFERROR(IF(VLOOKUP(Table25[[#This Row],[Contract No.]],Table3[#All],3,FALSE)="","No","Yes"),"")</f>
        <v>Yes</v>
      </c>
      <c r="F2090" s="107" t="str">
        <f>IFERROR(VLOOKUP(Table25[[#This Row],[Contract No.]],Table3[#All],3,FALSE),"")</f>
        <v>NASPO</v>
      </c>
      <c r="G2090" s="107" t="str">
        <f>IFERROR(IF(Table25[[#This Row],[Cooperative Purchase
(Yes/No)]]="Yes","Yes",IF(VLOOKUP(Table25[[#This Row],[Contract No.]],Table3[#All],1,FALSE)=Table25[[#This Row],[Contract No.]],"Yes","No")),"No")</f>
        <v>Yes</v>
      </c>
      <c r="H2090" s="51">
        <f>IFERROR(VLOOKUP(Table25[[#This Row],[Contract No.]],Table3[#All],4,FALSE),"")</f>
        <v>43647</v>
      </c>
      <c r="I2090" s="28">
        <f>IFERROR(IF(AND(MONTH(Table25[[#This Row],[Contract Start Date]])&gt;6,MONTH(Table25[[#This Row],[Contract Start Date]])&lt;=12),YEAR(Table25[[#This Row],[Contract Start Date]])+1,YEAR(Table25[[#This Row],[Contract Start Date]])),"")</f>
        <v>2020</v>
      </c>
      <c r="J2090" s="108">
        <f>Table25[[#This Row],[FY Formula start]]</f>
        <v>2020</v>
      </c>
      <c r="K2090" s="59" t="str">
        <f>"FY"&amp;" "&amp;Table25[[#This Row],[Year Start]]</f>
        <v>FY 2020</v>
      </c>
      <c r="L2090" s="109">
        <f>IFERROR(VLOOKUP(Table25[[#This Row],[Contract No.]],Table3[#All],5,FALSE),"")</f>
        <v>47360</v>
      </c>
      <c r="M2090" s="110">
        <f>IFERROR(IF(Table25[[#This Row],[Contract End Date]]="99/99/9999","No End",IF(AND(MONTH(Table25[[#This Row],[Contract End Date]])&gt;6,MONTH(Table25[[#This Row],[Contract End Date]])&lt;=12),YEAR(Table25[[#This Row],[Contract End Date]])+1,YEAR(Table25[[#This Row],[Contract End Date]]))),"")</f>
        <v>2030</v>
      </c>
      <c r="N2090" s="111">
        <f>Table25[[#This Row],[FY Formula end]]</f>
        <v>2030</v>
      </c>
      <c r="O2090" s="112" t="str">
        <f>IF(Table25[[#This Row],[Year End]]="No End","No End","FY"&amp;" "&amp;Table25[[#This Row],[Year End]])</f>
        <v>FY 2030</v>
      </c>
      <c r="P2090" s="27"/>
      <c r="Q2090" s="104">
        <f>_xlfn.IFNA(IF($B2090="","",VLOOKUP($B2090,'SWC Towers'!$A:$Q,$Q$2,FALSE)),"")</f>
        <v>0.2</v>
      </c>
      <c r="R2090" s="106" t="str">
        <f>_xlfn.IFNA(IF($B2090="","",VLOOKUP($B2090,'SWC Towers'!$A:$Q,$R$2,FALSE)),"")</f>
        <v/>
      </c>
      <c r="S2090" s="106" t="str">
        <f>_xlfn.IFNA(IF($B2090="","",VLOOKUP($B2090,'SWC Towers'!$A:$Q,$S$2,FALSE)),"")</f>
        <v/>
      </c>
      <c r="T2090" s="106" t="str">
        <f>_xlfn.IFNA(IF($B2090="","",VLOOKUP($B2090,'SWC Towers'!$A:$Q,$T$2,FALSE)),"")</f>
        <v/>
      </c>
      <c r="U2090" s="104">
        <f>_xlfn.IFNA(IF($B2090="","",VLOOKUP($B2090,'SWC Towers'!$A:$Q,$U$2,FALSE)),"")</f>
        <v>0.4</v>
      </c>
      <c r="V2090" s="104" t="str">
        <f>_xlfn.IFNA(IF($B2090="","",VLOOKUP($B2090,'SWC Towers'!$A:$Q,$V$2,FALSE)),"")</f>
        <v/>
      </c>
      <c r="W2090" s="104">
        <f>_xlfn.IFNA(IF($B2090="","",VLOOKUP($B2090,'SWC Towers'!$A:$Q,$W$2,FALSE)),"")</f>
        <v>0.4</v>
      </c>
      <c r="X2090" s="104" t="str">
        <f>_xlfn.IFNA(IF($B2090="","",VLOOKUP($B2090,'SWC Towers'!$A:$Q,$X$2,FALSE)),"")</f>
        <v/>
      </c>
      <c r="Y2090" s="104" t="str">
        <f>_xlfn.IFNA(IF($B2090="","",VLOOKUP($B2090,'SWC Towers'!$A:$Q,$Y$2,FALSE)),"")</f>
        <v/>
      </c>
      <c r="Z2090" s="104" t="str">
        <f>_xlfn.IFNA(IF($B2090="","",VLOOKUP($B2090,'SWC Towers'!$A:$Q,$Z$2,FALSE)),"")</f>
        <v/>
      </c>
      <c r="AA2090" s="104" t="str">
        <f>_xlfn.IFNA(IF($B2090="","",VLOOKUP($B2090,'SWC Towers'!$A:$Q,$AA$2,FALSE)),"")</f>
        <v/>
      </c>
      <c r="AB2090" s="106" t="str">
        <f>_xlfn.IFNA(IF($B2090="","",VLOOKUP($B2090,'SWC Towers'!$A:$Q,$AB$2,FALSE)),"")</f>
        <v/>
      </c>
      <c r="AC2090" s="20">
        <f>SUM(Table25[[#This Row],[IT Tower: Application]:[Other/Non-IT ]])</f>
        <v>1</v>
      </c>
      <c r="AD2090" s="67"/>
      <c r="AE2090" s="67"/>
      <c r="AF2090" s="67"/>
      <c r="AG2090" s="67"/>
      <c r="AH2090" s="67"/>
      <c r="AI2090" s="67"/>
      <c r="AJ2090" s="67"/>
      <c r="AK2090" s="67"/>
      <c r="AL2090" s="67"/>
      <c r="AM2090" s="67"/>
      <c r="AN2090" s="67"/>
      <c r="AO2090" s="67"/>
      <c r="AP2090" s="67"/>
      <c r="AQ2090" s="67"/>
      <c r="AR2090" s="67"/>
      <c r="AS2090" s="67"/>
      <c r="AT2090" s="67"/>
      <c r="AU2090" s="67"/>
      <c r="AV2090" s="67"/>
      <c r="AW2090" s="67"/>
      <c r="AX2090" s="67">
        <v>0</v>
      </c>
      <c r="AY2090" s="67">
        <v>5423</v>
      </c>
      <c r="AZ2090" s="67">
        <v>9627</v>
      </c>
      <c r="BA2090" s="67">
        <v>9907</v>
      </c>
      <c r="BB2090" s="113">
        <v>6970</v>
      </c>
      <c r="BC2090" s="113">
        <v>5925</v>
      </c>
      <c r="BD2090" s="113"/>
      <c r="BE2090" s="113"/>
      <c r="BF2090" s="113"/>
      <c r="BG2090" s="113"/>
      <c r="BH2090" s="113"/>
      <c r="BI2090" s="113"/>
      <c r="BJ2090" s="113"/>
      <c r="BK2090" s="113"/>
      <c r="BL2090" s="113"/>
      <c r="BM2090" s="113"/>
      <c r="BN2090" s="113"/>
      <c r="BO2090" s="113"/>
      <c r="BP2090" s="113"/>
      <c r="BQ2090" s="113"/>
      <c r="BR2090" s="113"/>
      <c r="BS2090" s="113"/>
      <c r="BT2090" s="113"/>
      <c r="BU2090" s="113"/>
      <c r="BV2090" s="113"/>
      <c r="BW2090" s="113"/>
      <c r="BX2090" s="113"/>
      <c r="BY2090" s="113"/>
      <c r="BZ2090" s="113"/>
      <c r="CA2090" s="67"/>
      <c r="CB2090" s="113"/>
      <c r="CC2090" s="69">
        <f>SUM(Table25[[#This Row],[Contract Amount FY00]:[Contract Amount FY50]])</f>
        <v>37852</v>
      </c>
      <c r="CD2090" s="114"/>
    </row>
    <row r="2091" spans="1:82" x14ac:dyDescent="0.25">
      <c r="A2091" s="122" t="s">
        <v>1965</v>
      </c>
      <c r="B2091" s="122" t="s">
        <v>278</v>
      </c>
      <c r="C2091" s="122" t="s">
        <v>3188</v>
      </c>
      <c r="E2091" s="26" t="str">
        <f>IFERROR(IF(VLOOKUP(Table25[[#This Row],[Contract No.]],Table3[#All],3,FALSE)="","No","Yes"),"")</f>
        <v>Yes</v>
      </c>
      <c r="F2091" s="107" t="str">
        <f>IFERROR(VLOOKUP(Table25[[#This Row],[Contract No.]],Table3[#All],3,FALSE),"")</f>
        <v>NASPO</v>
      </c>
      <c r="G2091" s="107" t="str">
        <f>IFERROR(IF(Table25[[#This Row],[Cooperative Purchase
(Yes/No)]]="Yes","Yes",IF(VLOOKUP(Table25[[#This Row],[Contract No.]],Table3[#All],1,FALSE)=Table25[[#This Row],[Contract No.]],"Yes","No")),"No")</f>
        <v>Yes</v>
      </c>
      <c r="H2091" s="51">
        <f>IFERROR(VLOOKUP(Table25[[#This Row],[Contract No.]],Table3[#All],4,FALSE),"")</f>
        <v>42917</v>
      </c>
      <c r="I2091" s="28">
        <f>IFERROR(IF(AND(MONTH(Table25[[#This Row],[Contract Start Date]])&gt;6,MONTH(Table25[[#This Row],[Contract Start Date]])&lt;=12),YEAR(Table25[[#This Row],[Contract Start Date]])+1,YEAR(Table25[[#This Row],[Contract Start Date]])),"")</f>
        <v>2018</v>
      </c>
      <c r="J2091" s="108">
        <f>Table25[[#This Row],[FY Formula start]]</f>
        <v>2018</v>
      </c>
      <c r="K2091" s="59" t="str">
        <f>"FY"&amp;" "&amp;Table25[[#This Row],[Year Start]]</f>
        <v>FY 2018</v>
      </c>
      <c r="L2091" s="109">
        <f>IFERROR(VLOOKUP(Table25[[#This Row],[Contract No.]],Table3[#All],5,FALSE),"")</f>
        <v>46280</v>
      </c>
      <c r="M2091" s="110">
        <f>IFERROR(IF(Table25[[#This Row],[Contract End Date]]="99/99/9999","No End",IF(AND(MONTH(Table25[[#This Row],[Contract End Date]])&gt;6,MONTH(Table25[[#This Row],[Contract End Date]])&lt;=12),YEAR(Table25[[#This Row],[Contract End Date]])+1,YEAR(Table25[[#This Row],[Contract End Date]]))),"")</f>
        <v>2027</v>
      </c>
      <c r="N2091" s="111">
        <f>Table25[[#This Row],[FY Formula end]]</f>
        <v>2027</v>
      </c>
      <c r="O2091" s="112" t="str">
        <f>IF(Table25[[#This Row],[Year End]]="No End","No End","FY"&amp;" "&amp;Table25[[#This Row],[Year End]])</f>
        <v>FY 2027</v>
      </c>
      <c r="P2091" s="27"/>
      <c r="Q2091" s="104">
        <f>_xlfn.IFNA(IF($B2091="","",VLOOKUP($B2091,'SWC Towers'!$A:$Q,$Q$2,FALSE)),"")</f>
        <v>0.4</v>
      </c>
      <c r="R2091" s="106" t="str">
        <f>_xlfn.IFNA(IF($B2091="","",VLOOKUP($B2091,'SWC Towers'!$A:$Q,$R$2,FALSE)),"")</f>
        <v/>
      </c>
      <c r="S2091" s="106" t="str">
        <f>_xlfn.IFNA(IF($B2091="","",VLOOKUP($B2091,'SWC Towers'!$A:$Q,$S$2,FALSE)),"")</f>
        <v/>
      </c>
      <c r="T2091" s="106">
        <f>_xlfn.IFNA(IF($B2091="","",VLOOKUP($B2091,'SWC Towers'!$A:$Q,$T$2,FALSE)),"")</f>
        <v>0.05</v>
      </c>
      <c r="U2091" s="104" t="str">
        <f>_xlfn.IFNA(IF($B2091="","",VLOOKUP($B2091,'SWC Towers'!$A:$Q,$U$2,FALSE)),"")</f>
        <v/>
      </c>
      <c r="V2091" s="104" t="str">
        <f>_xlfn.IFNA(IF($B2091="","",VLOOKUP($B2091,'SWC Towers'!$A:$Q,$V$2,FALSE)),"")</f>
        <v/>
      </c>
      <c r="W2091" s="104">
        <f>_xlfn.IFNA(IF($B2091="","",VLOOKUP($B2091,'SWC Towers'!$A:$Q,$W$2,FALSE)),"")</f>
        <v>0.1</v>
      </c>
      <c r="X2091" s="104" t="str">
        <f>_xlfn.IFNA(IF($B2091="","",VLOOKUP($B2091,'SWC Towers'!$A:$Q,$X$2,FALSE)),"")</f>
        <v/>
      </c>
      <c r="Y2091" s="104">
        <f>_xlfn.IFNA(IF($B2091="","",VLOOKUP($B2091,'SWC Towers'!$A:$Q,$Y$2,FALSE)),"")</f>
        <v>0.05</v>
      </c>
      <c r="Z2091" s="104" t="str">
        <f>_xlfn.IFNA(IF($B2091="","",VLOOKUP($B2091,'SWC Towers'!$A:$Q,$Z$2,FALSE)),"")</f>
        <v/>
      </c>
      <c r="AA2091" s="104">
        <f>_xlfn.IFNA(IF($B2091="","",VLOOKUP($B2091,'SWC Towers'!$A:$Q,$AA$2,FALSE)),"")</f>
        <v>0.4</v>
      </c>
      <c r="AB2091" s="106" t="str">
        <f>_xlfn.IFNA(IF($B2091="","",VLOOKUP($B2091,'SWC Towers'!$A:$Q,$AB$2,FALSE)),"")</f>
        <v/>
      </c>
      <c r="AC2091" s="20">
        <f>SUM(Table25[[#This Row],[IT Tower: Application]:[Other/Non-IT ]])</f>
        <v>1</v>
      </c>
      <c r="AD2091" s="67"/>
      <c r="AE2091" s="67"/>
      <c r="AF2091" s="67"/>
      <c r="AG2091" s="67"/>
      <c r="AH2091" s="67"/>
      <c r="AI2091" s="67"/>
      <c r="AJ2091" s="67"/>
      <c r="AK2091" s="67"/>
      <c r="AL2091" s="67"/>
      <c r="AM2091" s="67"/>
      <c r="AN2091" s="67"/>
      <c r="AO2091" s="67"/>
      <c r="AP2091" s="67"/>
      <c r="AQ2091" s="67"/>
      <c r="AR2091" s="67"/>
      <c r="AS2091" s="67"/>
      <c r="AT2091" s="67"/>
      <c r="AU2091" s="67"/>
      <c r="AV2091" s="67">
        <v>11602</v>
      </c>
      <c r="AW2091" s="67">
        <v>14502</v>
      </c>
      <c r="AX2091" s="67">
        <v>0</v>
      </c>
      <c r="AY2091" s="67">
        <v>82187</v>
      </c>
      <c r="AZ2091" s="67">
        <v>114096</v>
      </c>
      <c r="BA2091" s="67"/>
      <c r="BB2091" s="113"/>
      <c r="BC2091" s="113">
        <v>142785</v>
      </c>
      <c r="BD2091" s="113"/>
      <c r="BE2091" s="113"/>
      <c r="BF2091" s="113"/>
      <c r="BG2091" s="113"/>
      <c r="BH2091" s="113"/>
      <c r="BI2091" s="113"/>
      <c r="BJ2091" s="113"/>
      <c r="BK2091" s="113"/>
      <c r="BL2091" s="113"/>
      <c r="BM2091" s="113"/>
      <c r="BN2091" s="113"/>
      <c r="BO2091" s="113"/>
      <c r="BP2091" s="113"/>
      <c r="BQ2091" s="113"/>
      <c r="BR2091" s="113"/>
      <c r="BS2091" s="113"/>
      <c r="BT2091" s="113"/>
      <c r="BU2091" s="113"/>
      <c r="BV2091" s="113"/>
      <c r="BW2091" s="113"/>
      <c r="BX2091" s="113"/>
      <c r="BY2091" s="113"/>
      <c r="BZ2091" s="113"/>
      <c r="CA2091" s="67"/>
      <c r="CB2091" s="113"/>
      <c r="CC2091" s="69">
        <f>SUM(Table25[[#This Row],[Contract Amount FY00]:[Contract Amount FY50]])</f>
        <v>365172</v>
      </c>
      <c r="CD2091" s="114"/>
    </row>
    <row r="2092" spans="1:82" x14ac:dyDescent="0.25">
      <c r="A2092" s="122" t="s">
        <v>1965</v>
      </c>
      <c r="B2092" s="122" t="s">
        <v>278</v>
      </c>
      <c r="C2092" s="122" t="s">
        <v>441</v>
      </c>
      <c r="E2092" s="26" t="str">
        <f>IFERROR(IF(VLOOKUP(Table25[[#This Row],[Contract No.]],Table3[#All],3,FALSE)="","No","Yes"),"")</f>
        <v>Yes</v>
      </c>
      <c r="F2092" s="107" t="str">
        <f>IFERROR(VLOOKUP(Table25[[#This Row],[Contract No.]],Table3[#All],3,FALSE),"")</f>
        <v>NASPO</v>
      </c>
      <c r="G2092" s="107" t="str">
        <f>IFERROR(IF(Table25[[#This Row],[Cooperative Purchase
(Yes/No)]]="Yes","Yes",IF(VLOOKUP(Table25[[#This Row],[Contract No.]],Table3[#All],1,FALSE)=Table25[[#This Row],[Contract No.]],"Yes","No")),"No")</f>
        <v>Yes</v>
      </c>
      <c r="H2092" s="51">
        <f>IFERROR(VLOOKUP(Table25[[#This Row],[Contract No.]],Table3[#All],4,FALSE),"")</f>
        <v>42917</v>
      </c>
      <c r="I2092" s="28">
        <f>IFERROR(IF(AND(MONTH(Table25[[#This Row],[Contract Start Date]])&gt;6,MONTH(Table25[[#This Row],[Contract Start Date]])&lt;=12),YEAR(Table25[[#This Row],[Contract Start Date]])+1,YEAR(Table25[[#This Row],[Contract Start Date]])),"")</f>
        <v>2018</v>
      </c>
      <c r="J2092" s="108">
        <f>Table25[[#This Row],[FY Formula start]]</f>
        <v>2018</v>
      </c>
      <c r="K2092" s="59" t="str">
        <f>"FY"&amp;" "&amp;Table25[[#This Row],[Year Start]]</f>
        <v>FY 2018</v>
      </c>
      <c r="L2092" s="109">
        <f>IFERROR(VLOOKUP(Table25[[#This Row],[Contract No.]],Table3[#All],5,FALSE),"")</f>
        <v>46280</v>
      </c>
      <c r="M2092" s="110">
        <f>IFERROR(IF(Table25[[#This Row],[Contract End Date]]="99/99/9999","No End",IF(AND(MONTH(Table25[[#This Row],[Contract End Date]])&gt;6,MONTH(Table25[[#This Row],[Contract End Date]])&lt;=12),YEAR(Table25[[#This Row],[Contract End Date]])+1,YEAR(Table25[[#This Row],[Contract End Date]]))),"")</f>
        <v>2027</v>
      </c>
      <c r="N2092" s="111">
        <f>Table25[[#This Row],[FY Formula end]]</f>
        <v>2027</v>
      </c>
      <c r="O2092" s="112" t="str">
        <f>IF(Table25[[#This Row],[Year End]]="No End","No End","FY"&amp;" "&amp;Table25[[#This Row],[Year End]])</f>
        <v>FY 2027</v>
      </c>
      <c r="P2092" s="27"/>
      <c r="Q2092" s="104">
        <f>_xlfn.IFNA(IF($B2092="","",VLOOKUP($B2092,'SWC Towers'!$A:$Q,$Q$2,FALSE)),"")</f>
        <v>0.4</v>
      </c>
      <c r="R2092" s="106" t="str">
        <f>_xlfn.IFNA(IF($B2092="","",VLOOKUP($B2092,'SWC Towers'!$A:$Q,$R$2,FALSE)),"")</f>
        <v/>
      </c>
      <c r="S2092" s="106" t="str">
        <f>_xlfn.IFNA(IF($B2092="","",VLOOKUP($B2092,'SWC Towers'!$A:$Q,$S$2,FALSE)),"")</f>
        <v/>
      </c>
      <c r="T2092" s="106">
        <f>_xlfn.IFNA(IF($B2092="","",VLOOKUP($B2092,'SWC Towers'!$A:$Q,$T$2,FALSE)),"")</f>
        <v>0.05</v>
      </c>
      <c r="U2092" s="104" t="str">
        <f>_xlfn.IFNA(IF($B2092="","",VLOOKUP($B2092,'SWC Towers'!$A:$Q,$U$2,FALSE)),"")</f>
        <v/>
      </c>
      <c r="V2092" s="104" t="str">
        <f>_xlfn.IFNA(IF($B2092="","",VLOOKUP($B2092,'SWC Towers'!$A:$Q,$V$2,FALSE)),"")</f>
        <v/>
      </c>
      <c r="W2092" s="104">
        <f>_xlfn.IFNA(IF($B2092="","",VLOOKUP($B2092,'SWC Towers'!$A:$Q,$W$2,FALSE)),"")</f>
        <v>0.1</v>
      </c>
      <c r="X2092" s="104" t="str">
        <f>_xlfn.IFNA(IF($B2092="","",VLOOKUP($B2092,'SWC Towers'!$A:$Q,$X$2,FALSE)),"")</f>
        <v/>
      </c>
      <c r="Y2092" s="104">
        <f>_xlfn.IFNA(IF($B2092="","",VLOOKUP($B2092,'SWC Towers'!$A:$Q,$Y$2,FALSE)),"")</f>
        <v>0.05</v>
      </c>
      <c r="Z2092" s="104" t="str">
        <f>_xlfn.IFNA(IF($B2092="","",VLOOKUP($B2092,'SWC Towers'!$A:$Q,$Z$2,FALSE)),"")</f>
        <v/>
      </c>
      <c r="AA2092" s="104">
        <f>_xlfn.IFNA(IF($B2092="","",VLOOKUP($B2092,'SWC Towers'!$A:$Q,$AA$2,FALSE)),"")</f>
        <v>0.4</v>
      </c>
      <c r="AB2092" s="106" t="str">
        <f>_xlfn.IFNA(IF($B2092="","",VLOOKUP($B2092,'SWC Towers'!$A:$Q,$AB$2,FALSE)),"")</f>
        <v/>
      </c>
      <c r="AC2092" s="20">
        <f>SUM(Table25[[#This Row],[IT Tower: Application]:[Other/Non-IT ]])</f>
        <v>1</v>
      </c>
      <c r="AD2092" s="67"/>
      <c r="AE2092" s="67"/>
      <c r="AF2092" s="67"/>
      <c r="AG2092" s="67"/>
      <c r="AH2092" s="67"/>
      <c r="AI2092" s="67"/>
      <c r="AJ2092" s="67"/>
      <c r="AK2092" s="67"/>
      <c r="AL2092" s="67"/>
      <c r="AM2092" s="67"/>
      <c r="AN2092" s="67"/>
      <c r="AO2092" s="67"/>
      <c r="AP2092" s="67"/>
      <c r="AQ2092" s="67"/>
      <c r="AR2092" s="67"/>
      <c r="AS2092" s="67"/>
      <c r="AT2092" s="67"/>
      <c r="AU2092" s="67"/>
      <c r="AV2092" s="67"/>
      <c r="AW2092" s="67"/>
      <c r="AX2092" s="67"/>
      <c r="AY2092" s="67"/>
      <c r="AZ2092" s="67"/>
      <c r="BA2092" s="67"/>
      <c r="BB2092" s="113"/>
      <c r="BC2092" s="113">
        <v>53132</v>
      </c>
      <c r="BD2092" s="113"/>
      <c r="BE2092" s="113"/>
      <c r="BF2092" s="113"/>
      <c r="BG2092" s="113"/>
      <c r="BH2092" s="113"/>
      <c r="BI2092" s="113"/>
      <c r="BJ2092" s="113"/>
      <c r="BK2092" s="113"/>
      <c r="BL2092" s="113"/>
      <c r="BM2092" s="113"/>
      <c r="BN2092" s="113"/>
      <c r="BO2092" s="113"/>
      <c r="BP2092" s="113"/>
      <c r="BQ2092" s="113"/>
      <c r="BR2092" s="113"/>
      <c r="BS2092" s="113"/>
      <c r="BT2092" s="113"/>
      <c r="BU2092" s="113"/>
      <c r="BV2092" s="113"/>
      <c r="BW2092" s="113"/>
      <c r="BX2092" s="113"/>
      <c r="BY2092" s="113"/>
      <c r="BZ2092" s="113"/>
      <c r="CA2092" s="67"/>
      <c r="CB2092" s="113"/>
      <c r="CC2092" s="69">
        <f>SUM(Table25[[#This Row],[Contract Amount FY00]:[Contract Amount FY50]])</f>
        <v>53132</v>
      </c>
      <c r="CD2092" s="114"/>
    </row>
    <row r="2093" spans="1:82" x14ac:dyDescent="0.25">
      <c r="A2093" s="122" t="s">
        <v>1965</v>
      </c>
      <c r="B2093" s="122" t="s">
        <v>278</v>
      </c>
      <c r="C2093" s="122" t="s">
        <v>279</v>
      </c>
      <c r="E2093" s="26" t="str">
        <f>IFERROR(IF(VLOOKUP(Table25[[#This Row],[Contract No.]],Table3[#All],3,FALSE)="","No","Yes"),"")</f>
        <v>Yes</v>
      </c>
      <c r="F2093" s="107" t="str">
        <f>IFERROR(VLOOKUP(Table25[[#This Row],[Contract No.]],Table3[#All],3,FALSE),"")</f>
        <v>NASPO</v>
      </c>
      <c r="G2093" s="107" t="str">
        <f>IFERROR(IF(Table25[[#This Row],[Cooperative Purchase
(Yes/No)]]="Yes","Yes",IF(VLOOKUP(Table25[[#This Row],[Contract No.]],Table3[#All],1,FALSE)=Table25[[#This Row],[Contract No.]],"Yes","No")),"No")</f>
        <v>Yes</v>
      </c>
      <c r="H2093" s="51">
        <f>IFERROR(VLOOKUP(Table25[[#This Row],[Contract No.]],Table3[#All],4,FALSE),"")</f>
        <v>42917</v>
      </c>
      <c r="I2093" s="28">
        <f>IFERROR(IF(AND(MONTH(Table25[[#This Row],[Contract Start Date]])&gt;6,MONTH(Table25[[#This Row],[Contract Start Date]])&lt;=12),YEAR(Table25[[#This Row],[Contract Start Date]])+1,YEAR(Table25[[#This Row],[Contract Start Date]])),"")</f>
        <v>2018</v>
      </c>
      <c r="J2093" s="108">
        <f>Table25[[#This Row],[FY Formula start]]</f>
        <v>2018</v>
      </c>
      <c r="K2093" s="59" t="str">
        <f>"FY"&amp;" "&amp;Table25[[#This Row],[Year Start]]</f>
        <v>FY 2018</v>
      </c>
      <c r="L2093" s="109">
        <f>IFERROR(VLOOKUP(Table25[[#This Row],[Contract No.]],Table3[#All],5,FALSE),"")</f>
        <v>46280</v>
      </c>
      <c r="M2093" s="110">
        <f>IFERROR(IF(Table25[[#This Row],[Contract End Date]]="99/99/9999","No End",IF(AND(MONTH(Table25[[#This Row],[Contract End Date]])&gt;6,MONTH(Table25[[#This Row],[Contract End Date]])&lt;=12),YEAR(Table25[[#This Row],[Contract End Date]])+1,YEAR(Table25[[#This Row],[Contract End Date]]))),"")</f>
        <v>2027</v>
      </c>
      <c r="N2093" s="111">
        <f>Table25[[#This Row],[FY Formula end]]</f>
        <v>2027</v>
      </c>
      <c r="O2093" s="112" t="str">
        <f>IF(Table25[[#This Row],[Year End]]="No End","No End","FY"&amp;" "&amp;Table25[[#This Row],[Year End]])</f>
        <v>FY 2027</v>
      </c>
      <c r="P2093" s="27"/>
      <c r="Q2093" s="104">
        <f>_xlfn.IFNA(IF($B2093="","",VLOOKUP($B2093,'SWC Towers'!$A:$Q,$Q$2,FALSE)),"")</f>
        <v>0.4</v>
      </c>
      <c r="R2093" s="106" t="str">
        <f>_xlfn.IFNA(IF($B2093="","",VLOOKUP($B2093,'SWC Towers'!$A:$Q,$R$2,FALSE)),"")</f>
        <v/>
      </c>
      <c r="S2093" s="106" t="str">
        <f>_xlfn.IFNA(IF($B2093="","",VLOOKUP($B2093,'SWC Towers'!$A:$Q,$S$2,FALSE)),"")</f>
        <v/>
      </c>
      <c r="T2093" s="106">
        <f>_xlfn.IFNA(IF($B2093="","",VLOOKUP($B2093,'SWC Towers'!$A:$Q,$T$2,FALSE)),"")</f>
        <v>0.05</v>
      </c>
      <c r="U2093" s="104" t="str">
        <f>_xlfn.IFNA(IF($B2093="","",VLOOKUP($B2093,'SWC Towers'!$A:$Q,$U$2,FALSE)),"")</f>
        <v/>
      </c>
      <c r="V2093" s="104" t="str">
        <f>_xlfn.IFNA(IF($B2093="","",VLOOKUP($B2093,'SWC Towers'!$A:$Q,$V$2,FALSE)),"")</f>
        <v/>
      </c>
      <c r="W2093" s="104">
        <f>_xlfn.IFNA(IF($B2093="","",VLOOKUP($B2093,'SWC Towers'!$A:$Q,$W$2,FALSE)),"")</f>
        <v>0.1</v>
      </c>
      <c r="X2093" s="104" t="str">
        <f>_xlfn.IFNA(IF($B2093="","",VLOOKUP($B2093,'SWC Towers'!$A:$Q,$X$2,FALSE)),"")</f>
        <v/>
      </c>
      <c r="Y2093" s="104">
        <f>_xlfn.IFNA(IF($B2093="","",VLOOKUP($B2093,'SWC Towers'!$A:$Q,$Y$2,FALSE)),"")</f>
        <v>0.05</v>
      </c>
      <c r="Z2093" s="104" t="str">
        <f>_xlfn.IFNA(IF($B2093="","",VLOOKUP($B2093,'SWC Towers'!$A:$Q,$Z$2,FALSE)),"")</f>
        <v/>
      </c>
      <c r="AA2093" s="104">
        <f>_xlfn.IFNA(IF($B2093="","",VLOOKUP($B2093,'SWC Towers'!$A:$Q,$AA$2,FALSE)),"")</f>
        <v>0.4</v>
      </c>
      <c r="AB2093" s="106" t="str">
        <f>_xlfn.IFNA(IF($B2093="","",VLOOKUP($B2093,'SWC Towers'!$A:$Q,$AB$2,FALSE)),"")</f>
        <v/>
      </c>
      <c r="AC2093" s="20">
        <f>SUM(Table25[[#This Row],[IT Tower: Application]:[Other/Non-IT ]])</f>
        <v>1</v>
      </c>
      <c r="AD2093" s="67"/>
      <c r="AE2093" s="67"/>
      <c r="AF2093" s="67"/>
      <c r="AG2093" s="67"/>
      <c r="AH2093" s="67"/>
      <c r="AI2093" s="67"/>
      <c r="AJ2093" s="67"/>
      <c r="AK2093" s="67"/>
      <c r="AL2093" s="67"/>
      <c r="AM2093" s="67"/>
      <c r="AN2093" s="67"/>
      <c r="AO2093" s="67"/>
      <c r="AP2093" s="67"/>
      <c r="AQ2093" s="67"/>
      <c r="AR2093" s="67"/>
      <c r="AS2093" s="67"/>
      <c r="AT2093" s="67"/>
      <c r="AU2093" s="67"/>
      <c r="AV2093" s="67"/>
      <c r="AW2093" s="67"/>
      <c r="AX2093" s="67"/>
      <c r="AY2093" s="67"/>
      <c r="AZ2093" s="67"/>
      <c r="BA2093" s="67">
        <v>0</v>
      </c>
      <c r="BB2093" s="113">
        <v>12653</v>
      </c>
      <c r="BC2093" s="113">
        <v>0</v>
      </c>
      <c r="BD2093" s="113"/>
      <c r="BE2093" s="113"/>
      <c r="BF2093" s="113"/>
      <c r="BG2093" s="113"/>
      <c r="BH2093" s="113"/>
      <c r="BI2093" s="113"/>
      <c r="BJ2093" s="113"/>
      <c r="BK2093" s="113"/>
      <c r="BL2093" s="113"/>
      <c r="BM2093" s="113"/>
      <c r="BN2093" s="113"/>
      <c r="BO2093" s="113"/>
      <c r="BP2093" s="113"/>
      <c r="BQ2093" s="113"/>
      <c r="BR2093" s="113"/>
      <c r="BS2093" s="113"/>
      <c r="BT2093" s="113"/>
      <c r="BU2093" s="113"/>
      <c r="BV2093" s="113"/>
      <c r="BW2093" s="113"/>
      <c r="BX2093" s="113"/>
      <c r="BY2093" s="113"/>
      <c r="BZ2093" s="113"/>
      <c r="CA2093" s="67"/>
      <c r="CB2093" s="113"/>
      <c r="CC2093" s="69">
        <f>SUM(Table25[[#This Row],[Contract Amount FY00]:[Contract Amount FY50]])</f>
        <v>12653</v>
      </c>
      <c r="CD2093" s="114"/>
    </row>
    <row r="2094" spans="1:82" x14ac:dyDescent="0.25">
      <c r="A2094" s="122" t="s">
        <v>1965</v>
      </c>
      <c r="B2094" s="122" t="s">
        <v>2057</v>
      </c>
      <c r="C2094" s="122" t="s">
        <v>3190</v>
      </c>
      <c r="E2094" s="26" t="str">
        <f>IFERROR(IF(VLOOKUP(Table25[[#This Row],[Contract No.]],Table3[#All],3,FALSE)="","No","Yes"),"")</f>
        <v>Yes</v>
      </c>
      <c r="F2094" s="107" t="str">
        <f>IFERROR(VLOOKUP(Table25[[#This Row],[Contract No.]],Table3[#All],3,FALSE),"")</f>
        <v>NASPO</v>
      </c>
      <c r="G2094" s="107" t="str">
        <f>IFERROR(IF(Table25[[#This Row],[Cooperative Purchase
(Yes/No)]]="Yes","Yes",IF(VLOOKUP(Table25[[#This Row],[Contract No.]],Table3[#All],1,FALSE)=Table25[[#This Row],[Contract No.]],"Yes","No")),"No")</f>
        <v>Yes</v>
      </c>
      <c r="H2094" s="51">
        <f>IFERROR(VLOOKUP(Table25[[#This Row],[Contract No.]],Table3[#All],4,FALSE),"")</f>
        <v>43983</v>
      </c>
      <c r="I2094" s="28">
        <f>IFERROR(IF(AND(MONTH(Table25[[#This Row],[Contract Start Date]])&gt;6,MONTH(Table25[[#This Row],[Contract Start Date]])&lt;=12),YEAR(Table25[[#This Row],[Contract Start Date]])+1,YEAR(Table25[[#This Row],[Contract Start Date]])),"")</f>
        <v>2020</v>
      </c>
      <c r="J2094" s="108">
        <f>Table25[[#This Row],[FY Formula start]]</f>
        <v>2020</v>
      </c>
      <c r="K2094" s="59" t="str">
        <f>"FY"&amp;" "&amp;Table25[[#This Row],[Year Start]]</f>
        <v>FY 2020</v>
      </c>
      <c r="L2094" s="109">
        <f>IFERROR(VLOOKUP(Table25[[#This Row],[Contract No.]],Table3[#All],5,FALSE),"")</f>
        <v>46295</v>
      </c>
      <c r="M2094" s="110">
        <f>IFERROR(IF(Table25[[#This Row],[Contract End Date]]="99/99/9999","No End",IF(AND(MONTH(Table25[[#This Row],[Contract End Date]])&gt;6,MONTH(Table25[[#This Row],[Contract End Date]])&lt;=12),YEAR(Table25[[#This Row],[Contract End Date]])+1,YEAR(Table25[[#This Row],[Contract End Date]]))),"")</f>
        <v>2027</v>
      </c>
      <c r="N2094" s="111">
        <f>Table25[[#This Row],[FY Formula end]]</f>
        <v>2027</v>
      </c>
      <c r="O2094" s="112" t="str">
        <f>IF(Table25[[#This Row],[Year End]]="No End","No End","FY"&amp;" "&amp;Table25[[#This Row],[Year End]])</f>
        <v>FY 2027</v>
      </c>
      <c r="P2094" s="27"/>
      <c r="Q2094" s="104">
        <f>_xlfn.IFNA(IF($B2094="","",VLOOKUP($B2094,'SWC Towers'!$A:$Q,$Q$2,FALSE)),"")</f>
        <v>0.1</v>
      </c>
      <c r="R2094" s="106">
        <f>_xlfn.IFNA(IF($B2094="","",VLOOKUP($B2094,'SWC Towers'!$A:$Q,$R$2,FALSE)),"")</f>
        <v>0.1</v>
      </c>
      <c r="S2094" s="106" t="str">
        <f>_xlfn.IFNA(IF($B2094="","",VLOOKUP($B2094,'SWC Towers'!$A:$Q,$S$2,FALSE)),"")</f>
        <v/>
      </c>
      <c r="T2094" s="106" t="str">
        <f>_xlfn.IFNA(IF($B2094="","",VLOOKUP($B2094,'SWC Towers'!$A:$Q,$T$2,FALSE)),"")</f>
        <v/>
      </c>
      <c r="U2094" s="104">
        <f>_xlfn.IFNA(IF($B2094="","",VLOOKUP($B2094,'SWC Towers'!$A:$Q,$U$2,FALSE)),"")</f>
        <v>0.15</v>
      </c>
      <c r="V2094" s="104" t="str">
        <f>_xlfn.IFNA(IF($B2094="","",VLOOKUP($B2094,'SWC Towers'!$A:$Q,$V$2,FALSE)),"")</f>
        <v/>
      </c>
      <c r="W2094" s="104">
        <f>_xlfn.IFNA(IF($B2094="","",VLOOKUP($B2094,'SWC Towers'!$A:$Q,$W$2,FALSE)),"")</f>
        <v>0.65</v>
      </c>
      <c r="X2094" s="104" t="str">
        <f>_xlfn.IFNA(IF($B2094="","",VLOOKUP($B2094,'SWC Towers'!$A:$Q,$X$2,FALSE)),"")</f>
        <v/>
      </c>
      <c r="Y2094" s="104" t="str">
        <f>_xlfn.IFNA(IF($B2094="","",VLOOKUP($B2094,'SWC Towers'!$A:$Q,$Y$2,FALSE)),"")</f>
        <v/>
      </c>
      <c r="Z2094" s="104" t="str">
        <f>_xlfn.IFNA(IF($B2094="","",VLOOKUP($B2094,'SWC Towers'!$A:$Q,$Z$2,FALSE)),"")</f>
        <v/>
      </c>
      <c r="AA2094" s="104" t="str">
        <f>_xlfn.IFNA(IF($B2094="","",VLOOKUP($B2094,'SWC Towers'!$A:$Q,$AA$2,FALSE)),"")</f>
        <v/>
      </c>
      <c r="AB2094" s="106" t="str">
        <f>_xlfn.IFNA(IF($B2094="","",VLOOKUP($B2094,'SWC Towers'!$A:$Q,$AB$2,FALSE)),"")</f>
        <v/>
      </c>
      <c r="AC2094" s="20">
        <f>SUM(Table25[[#This Row],[IT Tower: Application]:[Other/Non-IT ]])</f>
        <v>1</v>
      </c>
      <c r="AD2094" s="67"/>
      <c r="AE2094" s="67"/>
      <c r="AF2094" s="67"/>
      <c r="AG2094" s="67"/>
      <c r="AH2094" s="67"/>
      <c r="AI2094" s="67"/>
      <c r="AJ2094" s="67"/>
      <c r="AK2094" s="67"/>
      <c r="AL2094" s="67"/>
      <c r="AM2094" s="67"/>
      <c r="AN2094" s="67"/>
      <c r="AO2094" s="67"/>
      <c r="AP2094" s="67"/>
      <c r="AQ2094" s="67"/>
      <c r="AR2094" s="67"/>
      <c r="AS2094" s="67"/>
      <c r="AT2094" s="67"/>
      <c r="AU2094" s="67"/>
      <c r="AV2094" s="67"/>
      <c r="AW2094" s="67"/>
      <c r="AX2094" s="67"/>
      <c r="AY2094" s="67"/>
      <c r="AZ2094" s="67">
        <v>28343</v>
      </c>
      <c r="BA2094" s="67">
        <v>32008</v>
      </c>
      <c r="BB2094" s="113">
        <v>0</v>
      </c>
      <c r="BC2094" s="113"/>
      <c r="BD2094" s="113"/>
      <c r="BE2094" s="113"/>
      <c r="BF2094" s="113"/>
      <c r="BG2094" s="113"/>
      <c r="BH2094" s="113"/>
      <c r="BI2094" s="113"/>
      <c r="BJ2094" s="113"/>
      <c r="BK2094" s="113"/>
      <c r="BL2094" s="113"/>
      <c r="BM2094" s="113"/>
      <c r="BN2094" s="113"/>
      <c r="BO2094" s="113"/>
      <c r="BP2094" s="113"/>
      <c r="BQ2094" s="113"/>
      <c r="BR2094" s="113"/>
      <c r="BS2094" s="113"/>
      <c r="BT2094" s="113"/>
      <c r="BU2094" s="113"/>
      <c r="BV2094" s="113"/>
      <c r="BW2094" s="113"/>
      <c r="BX2094" s="113"/>
      <c r="BY2094" s="113"/>
      <c r="BZ2094" s="113"/>
      <c r="CA2094" s="67"/>
      <c r="CB2094" s="113"/>
      <c r="CC2094" s="69">
        <f>SUM(Table25[[#This Row],[Contract Amount FY00]:[Contract Amount FY50]])</f>
        <v>60351</v>
      </c>
      <c r="CD2094" s="114"/>
    </row>
    <row r="2095" spans="1:82" x14ac:dyDescent="0.25">
      <c r="A2095" s="122" t="s">
        <v>1965</v>
      </c>
      <c r="B2095" s="122" t="s">
        <v>2057</v>
      </c>
      <c r="C2095" s="122" t="s">
        <v>1443</v>
      </c>
      <c r="E2095" s="26" t="str">
        <f>IFERROR(IF(VLOOKUP(Table25[[#This Row],[Contract No.]],Table3[#All],3,FALSE)="","No","Yes"),"")</f>
        <v>Yes</v>
      </c>
      <c r="F2095" s="107" t="str">
        <f>IFERROR(VLOOKUP(Table25[[#This Row],[Contract No.]],Table3[#All],3,FALSE),"")</f>
        <v>NASPO</v>
      </c>
      <c r="G2095" s="107" t="str">
        <f>IFERROR(IF(Table25[[#This Row],[Cooperative Purchase
(Yes/No)]]="Yes","Yes",IF(VLOOKUP(Table25[[#This Row],[Contract No.]],Table3[#All],1,FALSE)=Table25[[#This Row],[Contract No.]],"Yes","No")),"No")</f>
        <v>Yes</v>
      </c>
      <c r="H2095" s="51">
        <f>IFERROR(VLOOKUP(Table25[[#This Row],[Contract No.]],Table3[#All],4,FALSE),"")</f>
        <v>43983</v>
      </c>
      <c r="I2095" s="28">
        <f>IFERROR(IF(AND(MONTH(Table25[[#This Row],[Contract Start Date]])&gt;6,MONTH(Table25[[#This Row],[Contract Start Date]])&lt;=12),YEAR(Table25[[#This Row],[Contract Start Date]])+1,YEAR(Table25[[#This Row],[Contract Start Date]])),"")</f>
        <v>2020</v>
      </c>
      <c r="J2095" s="108">
        <f>Table25[[#This Row],[FY Formula start]]</f>
        <v>2020</v>
      </c>
      <c r="K2095" s="59" t="str">
        <f>"FY"&amp;" "&amp;Table25[[#This Row],[Year Start]]</f>
        <v>FY 2020</v>
      </c>
      <c r="L2095" s="109">
        <f>IFERROR(VLOOKUP(Table25[[#This Row],[Contract No.]],Table3[#All],5,FALSE),"")</f>
        <v>46295</v>
      </c>
      <c r="M2095" s="110">
        <f>IFERROR(IF(Table25[[#This Row],[Contract End Date]]="99/99/9999","No End",IF(AND(MONTH(Table25[[#This Row],[Contract End Date]])&gt;6,MONTH(Table25[[#This Row],[Contract End Date]])&lt;=12),YEAR(Table25[[#This Row],[Contract End Date]])+1,YEAR(Table25[[#This Row],[Contract End Date]]))),"")</f>
        <v>2027</v>
      </c>
      <c r="N2095" s="111">
        <f>Table25[[#This Row],[FY Formula end]]</f>
        <v>2027</v>
      </c>
      <c r="O2095" s="112" t="str">
        <f>IF(Table25[[#This Row],[Year End]]="No End","No End","FY"&amp;" "&amp;Table25[[#This Row],[Year End]])</f>
        <v>FY 2027</v>
      </c>
      <c r="P2095" s="27"/>
      <c r="Q2095" s="104">
        <f>_xlfn.IFNA(IF($B2095="","",VLOOKUP($B2095,'SWC Towers'!$A:$Q,$Q$2,FALSE)),"")</f>
        <v>0.1</v>
      </c>
      <c r="R2095" s="106">
        <f>_xlfn.IFNA(IF($B2095="","",VLOOKUP($B2095,'SWC Towers'!$A:$Q,$R$2,FALSE)),"")</f>
        <v>0.1</v>
      </c>
      <c r="S2095" s="106" t="str">
        <f>_xlfn.IFNA(IF($B2095="","",VLOOKUP($B2095,'SWC Towers'!$A:$Q,$S$2,FALSE)),"")</f>
        <v/>
      </c>
      <c r="T2095" s="106" t="str">
        <f>_xlfn.IFNA(IF($B2095="","",VLOOKUP($B2095,'SWC Towers'!$A:$Q,$T$2,FALSE)),"")</f>
        <v/>
      </c>
      <c r="U2095" s="104">
        <f>_xlfn.IFNA(IF($B2095="","",VLOOKUP($B2095,'SWC Towers'!$A:$Q,$U$2,FALSE)),"")</f>
        <v>0.15</v>
      </c>
      <c r="V2095" s="104" t="str">
        <f>_xlfn.IFNA(IF($B2095="","",VLOOKUP($B2095,'SWC Towers'!$A:$Q,$V$2,FALSE)),"")</f>
        <v/>
      </c>
      <c r="W2095" s="104">
        <f>_xlfn.IFNA(IF($B2095="","",VLOOKUP($B2095,'SWC Towers'!$A:$Q,$W$2,FALSE)),"")</f>
        <v>0.65</v>
      </c>
      <c r="X2095" s="104" t="str">
        <f>_xlfn.IFNA(IF($B2095="","",VLOOKUP($B2095,'SWC Towers'!$A:$Q,$X$2,FALSE)),"")</f>
        <v/>
      </c>
      <c r="Y2095" s="104" t="str">
        <f>_xlfn.IFNA(IF($B2095="","",VLOOKUP($B2095,'SWC Towers'!$A:$Q,$Y$2,FALSE)),"")</f>
        <v/>
      </c>
      <c r="Z2095" s="104" t="str">
        <f>_xlfn.IFNA(IF($B2095="","",VLOOKUP($B2095,'SWC Towers'!$A:$Q,$Z$2,FALSE)),"")</f>
        <v/>
      </c>
      <c r="AA2095" s="104" t="str">
        <f>_xlfn.IFNA(IF($B2095="","",VLOOKUP($B2095,'SWC Towers'!$A:$Q,$AA$2,FALSE)),"")</f>
        <v/>
      </c>
      <c r="AB2095" s="106" t="str">
        <f>_xlfn.IFNA(IF($B2095="","",VLOOKUP($B2095,'SWC Towers'!$A:$Q,$AB$2,FALSE)),"")</f>
        <v/>
      </c>
      <c r="AC2095" s="20">
        <f>SUM(Table25[[#This Row],[IT Tower: Application]:[Other/Non-IT ]])</f>
        <v>1</v>
      </c>
      <c r="AD2095" s="67"/>
      <c r="AE2095" s="67"/>
      <c r="AF2095" s="67"/>
      <c r="AG2095" s="67"/>
      <c r="AH2095" s="67"/>
      <c r="AI2095" s="67"/>
      <c r="AJ2095" s="67"/>
      <c r="AK2095" s="67"/>
      <c r="AL2095" s="67"/>
      <c r="AM2095" s="67"/>
      <c r="AN2095" s="67"/>
      <c r="AO2095" s="67"/>
      <c r="AP2095" s="67"/>
      <c r="AQ2095" s="67"/>
      <c r="AR2095" s="67"/>
      <c r="AS2095" s="67"/>
      <c r="AT2095" s="67"/>
      <c r="AU2095" s="67"/>
      <c r="AV2095" s="67"/>
      <c r="AW2095" s="67"/>
      <c r="AX2095" s="67"/>
      <c r="AY2095" s="67"/>
      <c r="AZ2095" s="67">
        <v>0</v>
      </c>
      <c r="BA2095" s="67">
        <v>507774</v>
      </c>
      <c r="BB2095" s="113">
        <v>5711</v>
      </c>
      <c r="BC2095" s="113">
        <v>166337</v>
      </c>
      <c r="BD2095" s="113"/>
      <c r="BE2095" s="113"/>
      <c r="BF2095" s="113"/>
      <c r="BG2095" s="113"/>
      <c r="BH2095" s="113"/>
      <c r="BI2095" s="113"/>
      <c r="BJ2095" s="113"/>
      <c r="BK2095" s="113"/>
      <c r="BL2095" s="113"/>
      <c r="BM2095" s="113"/>
      <c r="BN2095" s="113"/>
      <c r="BO2095" s="113"/>
      <c r="BP2095" s="113"/>
      <c r="BQ2095" s="113"/>
      <c r="BR2095" s="113"/>
      <c r="BS2095" s="113"/>
      <c r="BT2095" s="113"/>
      <c r="BU2095" s="113"/>
      <c r="BV2095" s="113"/>
      <c r="BW2095" s="113"/>
      <c r="BX2095" s="113"/>
      <c r="BY2095" s="113"/>
      <c r="BZ2095" s="113"/>
      <c r="CA2095" s="67"/>
      <c r="CB2095" s="113"/>
      <c r="CC2095" s="69">
        <f>SUM(Table25[[#This Row],[Contract Amount FY00]:[Contract Amount FY50]])</f>
        <v>679822</v>
      </c>
      <c r="CD2095" s="114"/>
    </row>
    <row r="2096" spans="1:82" x14ac:dyDescent="0.25">
      <c r="A2096" s="122" t="s">
        <v>1965</v>
      </c>
      <c r="B2096" s="122" t="s">
        <v>2057</v>
      </c>
      <c r="C2096" s="122" t="s">
        <v>3191</v>
      </c>
      <c r="E2096" s="26" t="str">
        <f>IFERROR(IF(VLOOKUP(Table25[[#This Row],[Contract No.]],Table3[#All],3,FALSE)="","No","Yes"),"")</f>
        <v>Yes</v>
      </c>
      <c r="F2096" s="107" t="str">
        <f>IFERROR(VLOOKUP(Table25[[#This Row],[Contract No.]],Table3[#All],3,FALSE),"")</f>
        <v>NASPO</v>
      </c>
      <c r="G2096" s="107" t="str">
        <f>IFERROR(IF(Table25[[#This Row],[Cooperative Purchase
(Yes/No)]]="Yes","Yes",IF(VLOOKUP(Table25[[#This Row],[Contract No.]],Table3[#All],1,FALSE)=Table25[[#This Row],[Contract No.]],"Yes","No")),"No")</f>
        <v>Yes</v>
      </c>
      <c r="H2096" s="51">
        <f>IFERROR(VLOOKUP(Table25[[#This Row],[Contract No.]],Table3[#All],4,FALSE),"")</f>
        <v>43983</v>
      </c>
      <c r="I2096" s="28">
        <f>IFERROR(IF(AND(MONTH(Table25[[#This Row],[Contract Start Date]])&gt;6,MONTH(Table25[[#This Row],[Contract Start Date]])&lt;=12),YEAR(Table25[[#This Row],[Contract Start Date]])+1,YEAR(Table25[[#This Row],[Contract Start Date]])),"")</f>
        <v>2020</v>
      </c>
      <c r="J2096" s="108">
        <f>Table25[[#This Row],[FY Formula start]]</f>
        <v>2020</v>
      </c>
      <c r="K2096" s="59" t="str">
        <f>"FY"&amp;" "&amp;Table25[[#This Row],[Year Start]]</f>
        <v>FY 2020</v>
      </c>
      <c r="L2096" s="109">
        <f>IFERROR(VLOOKUP(Table25[[#This Row],[Contract No.]],Table3[#All],5,FALSE),"")</f>
        <v>46295</v>
      </c>
      <c r="M2096" s="110">
        <f>IFERROR(IF(Table25[[#This Row],[Contract End Date]]="99/99/9999","No End",IF(AND(MONTH(Table25[[#This Row],[Contract End Date]])&gt;6,MONTH(Table25[[#This Row],[Contract End Date]])&lt;=12),YEAR(Table25[[#This Row],[Contract End Date]])+1,YEAR(Table25[[#This Row],[Contract End Date]]))),"")</f>
        <v>2027</v>
      </c>
      <c r="N2096" s="111">
        <f>Table25[[#This Row],[FY Formula end]]</f>
        <v>2027</v>
      </c>
      <c r="O2096" s="112" t="str">
        <f>IF(Table25[[#This Row],[Year End]]="No End","No End","FY"&amp;" "&amp;Table25[[#This Row],[Year End]])</f>
        <v>FY 2027</v>
      </c>
      <c r="P2096" s="27"/>
      <c r="Q2096" s="104">
        <f>_xlfn.IFNA(IF($B2096="","",VLOOKUP($B2096,'SWC Towers'!$A:$Q,$Q$2,FALSE)),"")</f>
        <v>0.1</v>
      </c>
      <c r="R2096" s="106">
        <f>_xlfn.IFNA(IF($B2096="","",VLOOKUP($B2096,'SWC Towers'!$A:$Q,$R$2,FALSE)),"")</f>
        <v>0.1</v>
      </c>
      <c r="S2096" s="106" t="str">
        <f>_xlfn.IFNA(IF($B2096="","",VLOOKUP($B2096,'SWC Towers'!$A:$Q,$S$2,FALSE)),"")</f>
        <v/>
      </c>
      <c r="T2096" s="106" t="str">
        <f>_xlfn.IFNA(IF($B2096="","",VLOOKUP($B2096,'SWC Towers'!$A:$Q,$T$2,FALSE)),"")</f>
        <v/>
      </c>
      <c r="U2096" s="104">
        <f>_xlfn.IFNA(IF($B2096="","",VLOOKUP($B2096,'SWC Towers'!$A:$Q,$U$2,FALSE)),"")</f>
        <v>0.15</v>
      </c>
      <c r="V2096" s="104" t="str">
        <f>_xlfn.IFNA(IF($B2096="","",VLOOKUP($B2096,'SWC Towers'!$A:$Q,$V$2,FALSE)),"")</f>
        <v/>
      </c>
      <c r="W2096" s="104">
        <f>_xlfn.IFNA(IF($B2096="","",VLOOKUP($B2096,'SWC Towers'!$A:$Q,$W$2,FALSE)),"")</f>
        <v>0.65</v>
      </c>
      <c r="X2096" s="104" t="str">
        <f>_xlfn.IFNA(IF($B2096="","",VLOOKUP($B2096,'SWC Towers'!$A:$Q,$X$2,FALSE)),"")</f>
        <v/>
      </c>
      <c r="Y2096" s="104" t="str">
        <f>_xlfn.IFNA(IF($B2096="","",VLOOKUP($B2096,'SWC Towers'!$A:$Q,$Y$2,FALSE)),"")</f>
        <v/>
      </c>
      <c r="Z2096" s="104" t="str">
        <f>_xlfn.IFNA(IF($B2096="","",VLOOKUP($B2096,'SWC Towers'!$A:$Q,$Z$2,FALSE)),"")</f>
        <v/>
      </c>
      <c r="AA2096" s="104" t="str">
        <f>_xlfn.IFNA(IF($B2096="","",VLOOKUP($B2096,'SWC Towers'!$A:$Q,$AA$2,FALSE)),"")</f>
        <v/>
      </c>
      <c r="AB2096" s="106" t="str">
        <f>_xlfn.IFNA(IF($B2096="","",VLOOKUP($B2096,'SWC Towers'!$A:$Q,$AB$2,FALSE)),"")</f>
        <v/>
      </c>
      <c r="AC2096" s="20">
        <f>SUM(Table25[[#This Row],[IT Tower: Application]:[Other/Non-IT ]])</f>
        <v>1</v>
      </c>
      <c r="AD2096" s="67"/>
      <c r="AE2096" s="67"/>
      <c r="AF2096" s="67"/>
      <c r="AG2096" s="67"/>
      <c r="AH2096" s="67"/>
      <c r="AI2096" s="67"/>
      <c r="AJ2096" s="67"/>
      <c r="AK2096" s="67"/>
      <c r="AL2096" s="67"/>
      <c r="AM2096" s="67"/>
      <c r="AN2096" s="67"/>
      <c r="AO2096" s="67"/>
      <c r="AP2096" s="67"/>
      <c r="AQ2096" s="67"/>
      <c r="AR2096" s="67"/>
      <c r="AS2096" s="67"/>
      <c r="AT2096" s="67"/>
      <c r="AU2096" s="67"/>
      <c r="AV2096" s="67"/>
      <c r="AW2096" s="67"/>
      <c r="AX2096" s="67"/>
      <c r="AY2096" s="67">
        <v>0</v>
      </c>
      <c r="AZ2096" s="67">
        <v>10614</v>
      </c>
      <c r="BA2096" s="67"/>
      <c r="BB2096" s="113"/>
      <c r="BC2096" s="113"/>
      <c r="BD2096" s="113"/>
      <c r="BE2096" s="113"/>
      <c r="BF2096" s="113"/>
      <c r="BG2096" s="113"/>
      <c r="BH2096" s="113"/>
      <c r="BI2096" s="113"/>
      <c r="BJ2096" s="113"/>
      <c r="BK2096" s="113"/>
      <c r="BL2096" s="113"/>
      <c r="BM2096" s="113"/>
      <c r="BN2096" s="113"/>
      <c r="BO2096" s="113"/>
      <c r="BP2096" s="113"/>
      <c r="BQ2096" s="113"/>
      <c r="BR2096" s="113"/>
      <c r="BS2096" s="113"/>
      <c r="BT2096" s="113"/>
      <c r="BU2096" s="113"/>
      <c r="BV2096" s="113"/>
      <c r="BW2096" s="113"/>
      <c r="BX2096" s="113"/>
      <c r="BY2096" s="113"/>
      <c r="BZ2096" s="113"/>
      <c r="CA2096" s="67"/>
      <c r="CB2096" s="113"/>
      <c r="CC2096" s="69">
        <f>SUM(Table25[[#This Row],[Contract Amount FY00]:[Contract Amount FY50]])</f>
        <v>10614</v>
      </c>
      <c r="CD2096" s="114"/>
    </row>
    <row r="2097" spans="1:82" x14ac:dyDescent="0.25">
      <c r="A2097" s="122" t="s">
        <v>1965</v>
      </c>
      <c r="B2097" s="122" t="s">
        <v>3071</v>
      </c>
      <c r="C2097" s="122" t="s">
        <v>753</v>
      </c>
      <c r="E2097" s="26" t="str">
        <f>IFERROR(IF(VLOOKUP(Table25[[#This Row],[Contract No.]],Table3[#All],3,FALSE)="","No","Yes"),"")</f>
        <v>Yes</v>
      </c>
      <c r="F2097" s="107" t="str">
        <f>IFERROR(VLOOKUP(Table25[[#This Row],[Contract No.]],Table3[#All],3,FALSE),"")</f>
        <v>NASPO</v>
      </c>
      <c r="G2097" s="107" t="str">
        <f>IFERROR(IF(Table25[[#This Row],[Cooperative Purchase
(Yes/No)]]="Yes","Yes",IF(VLOOKUP(Table25[[#This Row],[Contract No.]],Table3[#All],1,FALSE)=Table25[[#This Row],[Contract No.]],"Yes","No")),"No")</f>
        <v>Yes</v>
      </c>
      <c r="H2097" s="51">
        <f>IFERROR(VLOOKUP(Table25[[#This Row],[Contract No.]],Table3[#All],4,FALSE),"")</f>
        <v>45322</v>
      </c>
      <c r="I2097" s="28">
        <f>IFERROR(IF(AND(MONTH(Table25[[#This Row],[Contract Start Date]])&gt;6,MONTH(Table25[[#This Row],[Contract Start Date]])&lt;=12),YEAR(Table25[[#This Row],[Contract Start Date]])+1,YEAR(Table25[[#This Row],[Contract Start Date]])),"")</f>
        <v>2024</v>
      </c>
      <c r="J2097" s="108">
        <f>Table25[[#This Row],[FY Formula start]]</f>
        <v>2024</v>
      </c>
      <c r="K2097" s="59" t="str">
        <f>"FY"&amp;" "&amp;Table25[[#This Row],[Year Start]]</f>
        <v>FY 2024</v>
      </c>
      <c r="L2097" s="109">
        <f>IFERROR(VLOOKUP(Table25[[#This Row],[Contract No.]],Table3[#All],5,FALSE),"")</f>
        <v>46934</v>
      </c>
      <c r="M2097" s="110">
        <f>IFERROR(IF(Table25[[#This Row],[Contract End Date]]="99/99/9999","No End",IF(AND(MONTH(Table25[[#This Row],[Contract End Date]])&gt;6,MONTH(Table25[[#This Row],[Contract End Date]])&lt;=12),YEAR(Table25[[#This Row],[Contract End Date]])+1,YEAR(Table25[[#This Row],[Contract End Date]]))),"")</f>
        <v>2028</v>
      </c>
      <c r="N2097" s="111">
        <f>Table25[[#This Row],[FY Formula end]]</f>
        <v>2028</v>
      </c>
      <c r="O2097" s="112" t="str">
        <f>IF(Table25[[#This Row],[Year End]]="No End","No End","FY"&amp;" "&amp;Table25[[#This Row],[Year End]])</f>
        <v>FY 2028</v>
      </c>
      <c r="P2097" s="27"/>
      <c r="Q2097" s="104" t="str">
        <f>_xlfn.IFNA(IF($B2097="","",VLOOKUP($B2097,'SWC Towers'!$A:$Q,$Q$2,FALSE)),"")</f>
        <v/>
      </c>
      <c r="R2097" s="106">
        <f>_xlfn.IFNA(IF($B2097="","",VLOOKUP($B2097,'SWC Towers'!$A:$Q,$R$2,FALSE)),"")</f>
        <v>0.2</v>
      </c>
      <c r="S2097" s="106" t="str">
        <f>_xlfn.IFNA(IF($B2097="","",VLOOKUP($B2097,'SWC Towers'!$A:$Q,$S$2,FALSE)),"")</f>
        <v/>
      </c>
      <c r="T2097" s="106" t="str">
        <f>_xlfn.IFNA(IF($B2097="","",VLOOKUP($B2097,'SWC Towers'!$A:$Q,$T$2,FALSE)),"")</f>
        <v/>
      </c>
      <c r="U2097" s="104">
        <f>_xlfn.IFNA(IF($B2097="","",VLOOKUP($B2097,'SWC Towers'!$A:$Q,$U$2,FALSE)),"")</f>
        <v>0.6</v>
      </c>
      <c r="V2097" s="104" t="str">
        <f>_xlfn.IFNA(IF($B2097="","",VLOOKUP($B2097,'SWC Towers'!$A:$Q,$V$2,FALSE)),"")</f>
        <v/>
      </c>
      <c r="W2097" s="104" t="str">
        <f>_xlfn.IFNA(IF($B2097="","",VLOOKUP($B2097,'SWC Towers'!$A:$Q,$W$2,FALSE)),"")</f>
        <v/>
      </c>
      <c r="X2097" s="104" t="str">
        <f>_xlfn.IFNA(IF($B2097="","",VLOOKUP($B2097,'SWC Towers'!$A:$Q,$X$2,FALSE)),"")</f>
        <v/>
      </c>
      <c r="Y2097" s="104" t="str">
        <f>_xlfn.IFNA(IF($B2097="","",VLOOKUP($B2097,'SWC Towers'!$A:$Q,$Y$2,FALSE)),"")</f>
        <v/>
      </c>
      <c r="Z2097" s="104" t="str">
        <f>_xlfn.IFNA(IF($B2097="","",VLOOKUP($B2097,'SWC Towers'!$A:$Q,$Z$2,FALSE)),"")</f>
        <v/>
      </c>
      <c r="AA2097" s="104">
        <f>_xlfn.IFNA(IF($B2097="","",VLOOKUP($B2097,'SWC Towers'!$A:$Q,$AA$2,FALSE)),"")</f>
        <v>0.2</v>
      </c>
      <c r="AB2097" s="106" t="str">
        <f>_xlfn.IFNA(IF($B2097="","",VLOOKUP($B2097,'SWC Towers'!$A:$Q,$AB$2,FALSE)),"")</f>
        <v/>
      </c>
      <c r="AC2097" s="20">
        <f>SUM(Table25[[#This Row],[IT Tower: Application]:[Other/Non-IT ]])</f>
        <v>1</v>
      </c>
      <c r="AD2097" s="67"/>
      <c r="AE2097" s="67"/>
      <c r="AF2097" s="67"/>
      <c r="AG2097" s="67"/>
      <c r="AH2097" s="67"/>
      <c r="AI2097" s="67"/>
      <c r="AJ2097" s="67"/>
      <c r="AK2097" s="67"/>
      <c r="AL2097" s="67"/>
      <c r="AM2097" s="67"/>
      <c r="AN2097" s="67"/>
      <c r="AO2097" s="67"/>
      <c r="AP2097" s="67"/>
      <c r="AQ2097" s="67"/>
      <c r="AR2097" s="67"/>
      <c r="AS2097" s="67"/>
      <c r="AT2097" s="67"/>
      <c r="AU2097" s="67"/>
      <c r="AV2097" s="67"/>
      <c r="AW2097" s="67"/>
      <c r="AX2097" s="67"/>
      <c r="AY2097" s="67"/>
      <c r="AZ2097" s="67"/>
      <c r="BA2097" s="67"/>
      <c r="BB2097" s="113">
        <v>5805</v>
      </c>
      <c r="BC2097" s="113">
        <v>53182</v>
      </c>
      <c r="BD2097" s="113"/>
      <c r="BE2097" s="113"/>
      <c r="BF2097" s="113"/>
      <c r="BG2097" s="113"/>
      <c r="BH2097" s="113"/>
      <c r="BI2097" s="113"/>
      <c r="BJ2097" s="113"/>
      <c r="BK2097" s="113"/>
      <c r="BL2097" s="113"/>
      <c r="BM2097" s="113"/>
      <c r="BN2097" s="113"/>
      <c r="BO2097" s="113"/>
      <c r="BP2097" s="113"/>
      <c r="BQ2097" s="113"/>
      <c r="BR2097" s="113"/>
      <c r="BS2097" s="113"/>
      <c r="BT2097" s="113"/>
      <c r="BU2097" s="113"/>
      <c r="BV2097" s="113"/>
      <c r="BW2097" s="113"/>
      <c r="BX2097" s="113"/>
      <c r="BY2097" s="113"/>
      <c r="BZ2097" s="113"/>
      <c r="CA2097" s="67"/>
      <c r="CB2097" s="113"/>
      <c r="CC2097" s="69">
        <f>SUM(Table25[[#This Row],[Contract Amount FY00]:[Contract Amount FY50]])</f>
        <v>58987</v>
      </c>
      <c r="CD2097" s="114"/>
    </row>
    <row r="2098" spans="1:82" x14ac:dyDescent="0.25">
      <c r="A2098" s="122" t="s">
        <v>1965</v>
      </c>
      <c r="B2098" s="122" t="s">
        <v>526</v>
      </c>
      <c r="C2098" s="122" t="s">
        <v>946</v>
      </c>
      <c r="E2098" s="26" t="str">
        <f>IFERROR(IF(VLOOKUP(Table25[[#This Row],[Contract No.]],Table3[#All],3,FALSE)="","No","Yes"),"")</f>
        <v>Yes</v>
      </c>
      <c r="F2098" s="107" t="str">
        <f>IFERROR(VLOOKUP(Table25[[#This Row],[Contract No.]],Table3[#All],3,FALSE),"")</f>
        <v>NASPO</v>
      </c>
      <c r="G2098" s="107" t="str">
        <f>IFERROR(IF(Table25[[#This Row],[Cooperative Purchase
(Yes/No)]]="Yes","Yes",IF(VLOOKUP(Table25[[#This Row],[Contract No.]],Table3[#All],1,FALSE)=Table25[[#This Row],[Contract No.]],"Yes","No")),"No")</f>
        <v>Yes</v>
      </c>
      <c r="H2098" s="51">
        <f>IFERROR(VLOOKUP(Table25[[#This Row],[Contract No.]],Table3[#All],4,FALSE),"")</f>
        <v>43892</v>
      </c>
      <c r="I2098" s="28">
        <f>IFERROR(IF(AND(MONTH(Table25[[#This Row],[Contract Start Date]])&gt;6,MONTH(Table25[[#This Row],[Contract Start Date]])&lt;=12),YEAR(Table25[[#This Row],[Contract Start Date]])+1,YEAR(Table25[[#This Row],[Contract Start Date]])),"")</f>
        <v>2020</v>
      </c>
      <c r="J2098" s="108">
        <f>Table25[[#This Row],[FY Formula start]]</f>
        <v>2020</v>
      </c>
      <c r="K2098" s="59" t="str">
        <f>"FY"&amp;" "&amp;Table25[[#This Row],[Year Start]]</f>
        <v>FY 2020</v>
      </c>
      <c r="L2098" s="109">
        <f>IFERROR(VLOOKUP(Table25[[#This Row],[Contract No.]],Table3[#All],5,FALSE),"")</f>
        <v>45504</v>
      </c>
      <c r="M2098" s="110">
        <f>IFERROR(IF(Table25[[#This Row],[Contract End Date]]="99/99/9999","No End",IF(AND(MONTH(Table25[[#This Row],[Contract End Date]])&gt;6,MONTH(Table25[[#This Row],[Contract End Date]])&lt;=12),YEAR(Table25[[#This Row],[Contract End Date]])+1,YEAR(Table25[[#This Row],[Contract End Date]]))),"")</f>
        <v>2025</v>
      </c>
      <c r="N2098" s="111">
        <f>Table25[[#This Row],[FY Formula end]]</f>
        <v>2025</v>
      </c>
      <c r="O2098" s="112" t="str">
        <f>IF(Table25[[#This Row],[Year End]]="No End","No End","FY"&amp;" "&amp;Table25[[#This Row],[Year End]])</f>
        <v>FY 2025</v>
      </c>
      <c r="P2098" s="27"/>
      <c r="Q2098" s="104" t="str">
        <f>_xlfn.IFNA(IF($B2098="","",VLOOKUP($B2098,'SWC Towers'!$A:$Q,$Q$2,FALSE)),"")</f>
        <v/>
      </c>
      <c r="R2098" s="106">
        <f>_xlfn.IFNA(IF($B2098="","",VLOOKUP($B2098,'SWC Towers'!$A:$Q,$R$2,FALSE)),"")</f>
        <v>0.1</v>
      </c>
      <c r="S2098" s="106" t="str">
        <f>_xlfn.IFNA(IF($B2098="","",VLOOKUP($B2098,'SWC Towers'!$A:$Q,$S$2,FALSE)),"")</f>
        <v/>
      </c>
      <c r="T2098" s="106">
        <f>_xlfn.IFNA(IF($B2098="","",VLOOKUP($B2098,'SWC Towers'!$A:$Q,$T$2,FALSE)),"")</f>
        <v>0.05</v>
      </c>
      <c r="U2098" s="104">
        <f>_xlfn.IFNA(IF($B2098="","",VLOOKUP($B2098,'SWC Towers'!$A:$Q,$U$2,FALSE)),"")</f>
        <v>0.65</v>
      </c>
      <c r="V2098" s="104" t="str">
        <f>_xlfn.IFNA(IF($B2098="","",VLOOKUP($B2098,'SWC Towers'!$A:$Q,$V$2,FALSE)),"")</f>
        <v/>
      </c>
      <c r="W2098" s="104">
        <f>_xlfn.IFNA(IF($B2098="","",VLOOKUP($B2098,'SWC Towers'!$A:$Q,$W$2,FALSE)),"")</f>
        <v>0.1</v>
      </c>
      <c r="X2098" s="104" t="str">
        <f>_xlfn.IFNA(IF($B2098="","",VLOOKUP($B2098,'SWC Towers'!$A:$Q,$X$2,FALSE)),"")</f>
        <v/>
      </c>
      <c r="Y2098" s="104" t="str">
        <f>_xlfn.IFNA(IF($B2098="","",VLOOKUP($B2098,'SWC Towers'!$A:$Q,$Y$2,FALSE)),"")</f>
        <v/>
      </c>
      <c r="Z2098" s="104">
        <f>_xlfn.IFNA(IF($B2098="","",VLOOKUP($B2098,'SWC Towers'!$A:$Q,$Z$2,FALSE)),"")</f>
        <v>0.1</v>
      </c>
      <c r="AA2098" s="104" t="str">
        <f>_xlfn.IFNA(IF($B2098="","",VLOOKUP($B2098,'SWC Towers'!$A:$Q,$AA$2,FALSE)),"")</f>
        <v/>
      </c>
      <c r="AB2098" s="106" t="str">
        <f>_xlfn.IFNA(IF($B2098="","",VLOOKUP($B2098,'SWC Towers'!$A:$Q,$AB$2,FALSE)),"")</f>
        <v/>
      </c>
      <c r="AC2098" s="20">
        <f>SUM(Table25[[#This Row],[IT Tower: Application]:[Other/Non-IT ]])</f>
        <v>1</v>
      </c>
      <c r="AD2098" s="67"/>
      <c r="AE2098" s="67"/>
      <c r="AF2098" s="67"/>
      <c r="AG2098" s="67"/>
      <c r="AH2098" s="67"/>
      <c r="AI2098" s="67"/>
      <c r="AJ2098" s="67"/>
      <c r="AK2098" s="67"/>
      <c r="AL2098" s="67"/>
      <c r="AM2098" s="67"/>
      <c r="AN2098" s="67"/>
      <c r="AO2098" s="67"/>
      <c r="AP2098" s="67"/>
      <c r="AQ2098" s="67"/>
      <c r="AR2098" s="67"/>
      <c r="AS2098" s="67"/>
      <c r="AT2098" s="67"/>
      <c r="AU2098" s="67"/>
      <c r="AV2098" s="67"/>
      <c r="AW2098" s="67"/>
      <c r="AX2098" s="67">
        <v>19841</v>
      </c>
      <c r="AY2098" s="67">
        <v>71069</v>
      </c>
      <c r="AZ2098" s="67">
        <v>79000</v>
      </c>
      <c r="BA2098" s="67">
        <v>78117</v>
      </c>
      <c r="BB2098" s="113">
        <v>86339</v>
      </c>
      <c r="BC2098" s="113">
        <v>0</v>
      </c>
      <c r="BD2098" s="113"/>
      <c r="BE2098" s="113"/>
      <c r="BF2098" s="113"/>
      <c r="BG2098" s="113"/>
      <c r="BH2098" s="113"/>
      <c r="BI2098" s="113"/>
      <c r="BJ2098" s="113"/>
      <c r="BK2098" s="113"/>
      <c r="BL2098" s="113"/>
      <c r="BM2098" s="113"/>
      <c r="BN2098" s="113"/>
      <c r="BO2098" s="113"/>
      <c r="BP2098" s="113"/>
      <c r="BQ2098" s="113"/>
      <c r="BR2098" s="113"/>
      <c r="BS2098" s="113"/>
      <c r="BT2098" s="113"/>
      <c r="BU2098" s="113"/>
      <c r="BV2098" s="113"/>
      <c r="BW2098" s="113"/>
      <c r="BX2098" s="113"/>
      <c r="BY2098" s="113"/>
      <c r="BZ2098" s="113"/>
      <c r="CA2098" s="67"/>
      <c r="CB2098" s="113"/>
      <c r="CC2098" s="69">
        <f>SUM(Table25[[#This Row],[Contract Amount FY00]:[Contract Amount FY50]])</f>
        <v>334366</v>
      </c>
      <c r="CD2098" s="114"/>
    </row>
    <row r="2099" spans="1:82" x14ac:dyDescent="0.25">
      <c r="A2099" s="122" t="s">
        <v>1965</v>
      </c>
      <c r="B2099" s="122" t="s">
        <v>3013</v>
      </c>
      <c r="C2099" s="122" t="s">
        <v>279</v>
      </c>
      <c r="E2099" s="26" t="str">
        <f>IFERROR(IF(VLOOKUP(Table25[[#This Row],[Contract No.]],Table3[#All],3,FALSE)="","No","Yes"),"")</f>
        <v>Yes</v>
      </c>
      <c r="F2099" s="107" t="str">
        <f>IFERROR(VLOOKUP(Table25[[#This Row],[Contract No.]],Table3[#All],3,FALSE),"")</f>
        <v>NASPO</v>
      </c>
      <c r="G2099" s="107" t="str">
        <f>IFERROR(IF(Table25[[#This Row],[Cooperative Purchase
(Yes/No)]]="Yes","Yes",IF(VLOOKUP(Table25[[#This Row],[Contract No.]],Table3[#All],1,FALSE)=Table25[[#This Row],[Contract No.]],"Yes","No")),"No")</f>
        <v>Yes</v>
      </c>
      <c r="H2099" s="51">
        <f>IFERROR(VLOOKUP(Table25[[#This Row],[Contract No.]],Table3[#All],4,FALSE),"")</f>
        <v>44926</v>
      </c>
      <c r="I2099" s="28">
        <f>IFERROR(IF(AND(MONTH(Table25[[#This Row],[Contract Start Date]])&gt;6,MONTH(Table25[[#This Row],[Contract Start Date]])&lt;=12),YEAR(Table25[[#This Row],[Contract Start Date]])+1,YEAR(Table25[[#This Row],[Contract Start Date]])),"")</f>
        <v>2023</v>
      </c>
      <c r="J2099" s="108">
        <f>Table25[[#This Row],[FY Formula start]]</f>
        <v>2023</v>
      </c>
      <c r="K2099" s="59" t="str">
        <f>"FY"&amp;" "&amp;Table25[[#This Row],[Year Start]]</f>
        <v>FY 2023</v>
      </c>
      <c r="L2099" s="109">
        <f>IFERROR(VLOOKUP(Table25[[#This Row],[Contract No.]],Table3[#All],5,FALSE),"")</f>
        <v>46501</v>
      </c>
      <c r="M2099" s="110">
        <f>IFERROR(IF(Table25[[#This Row],[Contract End Date]]="99/99/9999","No End",IF(AND(MONTH(Table25[[#This Row],[Contract End Date]])&gt;6,MONTH(Table25[[#This Row],[Contract End Date]])&lt;=12),YEAR(Table25[[#This Row],[Contract End Date]])+1,YEAR(Table25[[#This Row],[Contract End Date]]))),"")</f>
        <v>2027</v>
      </c>
      <c r="N2099" s="111">
        <f>Table25[[#This Row],[FY Formula end]]</f>
        <v>2027</v>
      </c>
      <c r="O2099" s="112" t="str">
        <f>IF(Table25[[#This Row],[Year End]]="No End","No End","FY"&amp;" "&amp;Table25[[#This Row],[Year End]])</f>
        <v>FY 2027</v>
      </c>
      <c r="P2099" s="27"/>
      <c r="Q2099" s="104">
        <f>_xlfn.IFNA(IF($B2099="","",VLOOKUP($B2099,'SWC Towers'!$A:$Q,$Q$2,FALSE)),"")</f>
        <v>0.3</v>
      </c>
      <c r="R2099" s="106" t="str">
        <f>_xlfn.IFNA(IF($B2099="","",VLOOKUP($B2099,'SWC Towers'!$A:$Q,$R$2,FALSE)),"")</f>
        <v/>
      </c>
      <c r="S2099" s="106">
        <f>_xlfn.IFNA(IF($B2099="","",VLOOKUP($B2099,'SWC Towers'!$A:$Q,$S$2,FALSE)),"")</f>
        <v>0.1</v>
      </c>
      <c r="T2099" s="106" t="str">
        <f>_xlfn.IFNA(IF($B2099="","",VLOOKUP($B2099,'SWC Towers'!$A:$Q,$T$2,FALSE)),"")</f>
        <v/>
      </c>
      <c r="U2099" s="104">
        <f>_xlfn.IFNA(IF($B2099="","",VLOOKUP($B2099,'SWC Towers'!$A:$Q,$U$2,FALSE)),"")</f>
        <v>0.6</v>
      </c>
      <c r="V2099" s="104" t="str">
        <f>_xlfn.IFNA(IF($B2099="","",VLOOKUP($B2099,'SWC Towers'!$A:$Q,$V$2,FALSE)),"")</f>
        <v/>
      </c>
      <c r="W2099" s="104" t="str">
        <f>_xlfn.IFNA(IF($B2099="","",VLOOKUP($B2099,'SWC Towers'!$A:$Q,$W$2,FALSE)),"")</f>
        <v/>
      </c>
      <c r="X2099" s="104" t="str">
        <f>_xlfn.IFNA(IF($B2099="","",VLOOKUP($B2099,'SWC Towers'!$A:$Q,$X$2,FALSE)),"")</f>
        <v/>
      </c>
      <c r="Y2099" s="104" t="str">
        <f>_xlfn.IFNA(IF($B2099="","",VLOOKUP($B2099,'SWC Towers'!$A:$Q,$Y$2,FALSE)),"")</f>
        <v/>
      </c>
      <c r="Z2099" s="104" t="str">
        <f>_xlfn.IFNA(IF($B2099="","",VLOOKUP($B2099,'SWC Towers'!$A:$Q,$Z$2,FALSE)),"")</f>
        <v/>
      </c>
      <c r="AA2099" s="104" t="str">
        <f>_xlfn.IFNA(IF($B2099="","",VLOOKUP($B2099,'SWC Towers'!$A:$Q,$AA$2,FALSE)),"")</f>
        <v/>
      </c>
      <c r="AB2099" s="106" t="str">
        <f>_xlfn.IFNA(IF($B2099="","",VLOOKUP($B2099,'SWC Towers'!$A:$Q,$AB$2,FALSE)),"")</f>
        <v/>
      </c>
      <c r="AC2099" s="20">
        <f>SUM(Table25[[#This Row],[IT Tower: Application]:[Other/Non-IT ]])</f>
        <v>1</v>
      </c>
      <c r="AD2099" s="67"/>
      <c r="AE2099" s="67"/>
      <c r="AF2099" s="67"/>
      <c r="AG2099" s="67"/>
      <c r="AH2099" s="67"/>
      <c r="AI2099" s="67"/>
      <c r="AJ2099" s="67"/>
      <c r="AK2099" s="67"/>
      <c r="AL2099" s="67"/>
      <c r="AM2099" s="67"/>
      <c r="AN2099" s="67"/>
      <c r="AO2099" s="67"/>
      <c r="AP2099" s="67"/>
      <c r="AQ2099" s="67"/>
      <c r="AR2099" s="67"/>
      <c r="AS2099" s="67"/>
      <c r="AT2099" s="67"/>
      <c r="AU2099" s="67"/>
      <c r="AV2099" s="67"/>
      <c r="AW2099" s="67"/>
      <c r="AX2099" s="67"/>
      <c r="AY2099" s="67"/>
      <c r="AZ2099" s="67"/>
      <c r="BA2099" s="67"/>
      <c r="BB2099" s="113">
        <v>0</v>
      </c>
      <c r="BC2099" s="113">
        <v>79860</v>
      </c>
      <c r="BD2099" s="113"/>
      <c r="BE2099" s="113"/>
      <c r="BF2099" s="113"/>
      <c r="BG2099" s="113"/>
      <c r="BH2099" s="113"/>
      <c r="BI2099" s="113"/>
      <c r="BJ2099" s="113"/>
      <c r="BK2099" s="113"/>
      <c r="BL2099" s="113"/>
      <c r="BM2099" s="113"/>
      <c r="BN2099" s="113"/>
      <c r="BO2099" s="113"/>
      <c r="BP2099" s="113"/>
      <c r="BQ2099" s="113"/>
      <c r="BR2099" s="113"/>
      <c r="BS2099" s="113"/>
      <c r="BT2099" s="113"/>
      <c r="BU2099" s="113"/>
      <c r="BV2099" s="113"/>
      <c r="BW2099" s="113"/>
      <c r="BX2099" s="113"/>
      <c r="BY2099" s="113"/>
      <c r="BZ2099" s="113"/>
      <c r="CA2099" s="67"/>
      <c r="CB2099" s="113"/>
      <c r="CC2099" s="69">
        <f>SUM(Table25[[#This Row],[Contract Amount FY00]:[Contract Amount FY50]])</f>
        <v>79860</v>
      </c>
      <c r="CD2099" s="114"/>
    </row>
    <row r="2100" spans="1:82" x14ac:dyDescent="0.25">
      <c r="A2100" s="122" t="s">
        <v>1965</v>
      </c>
      <c r="B2100" s="122" t="s">
        <v>3015</v>
      </c>
      <c r="C2100" s="122" t="s">
        <v>3161</v>
      </c>
      <c r="E2100" s="26" t="str">
        <f>IFERROR(IF(VLOOKUP(Table25[[#This Row],[Contract No.]],Table3[#All],3,FALSE)="","No","Yes"),"")</f>
        <v>Yes</v>
      </c>
      <c r="F2100" s="107" t="str">
        <f>IFERROR(VLOOKUP(Table25[[#This Row],[Contract No.]],Table3[#All],3,FALSE),"")</f>
        <v>NASPO</v>
      </c>
      <c r="G2100" s="107" t="str">
        <f>IFERROR(IF(Table25[[#This Row],[Cooperative Purchase
(Yes/No)]]="Yes","Yes",IF(VLOOKUP(Table25[[#This Row],[Contract No.]],Table3[#All],1,FALSE)=Table25[[#This Row],[Contract No.]],"Yes","No")),"No")</f>
        <v>Yes</v>
      </c>
      <c r="H2100" s="51">
        <f>IFERROR(VLOOKUP(Table25[[#This Row],[Contract No.]],Table3[#All],4,FALSE),"")</f>
        <v>44805</v>
      </c>
      <c r="I2100" s="28">
        <f>IFERROR(IF(AND(MONTH(Table25[[#This Row],[Contract Start Date]])&gt;6,MONTH(Table25[[#This Row],[Contract Start Date]])&lt;=12),YEAR(Table25[[#This Row],[Contract Start Date]])+1,YEAR(Table25[[#This Row],[Contract Start Date]])),"")</f>
        <v>2023</v>
      </c>
      <c r="J2100" s="108">
        <f>Table25[[#This Row],[FY Formula start]]</f>
        <v>2023</v>
      </c>
      <c r="K2100" s="59" t="str">
        <f>"FY"&amp;" "&amp;Table25[[#This Row],[Year Start]]</f>
        <v>FY 2023</v>
      </c>
      <c r="L2100" s="109">
        <f>IFERROR(VLOOKUP(Table25[[#This Row],[Contract No.]],Table3[#All],5,FALSE),"")</f>
        <v>46521</v>
      </c>
      <c r="M2100" s="110">
        <f>IFERROR(IF(Table25[[#This Row],[Contract End Date]]="99/99/9999","No End",IF(AND(MONTH(Table25[[#This Row],[Contract End Date]])&gt;6,MONTH(Table25[[#This Row],[Contract End Date]])&lt;=12),YEAR(Table25[[#This Row],[Contract End Date]])+1,YEAR(Table25[[#This Row],[Contract End Date]]))),"")</f>
        <v>2027</v>
      </c>
      <c r="N2100" s="111">
        <f>Table25[[#This Row],[FY Formula end]]</f>
        <v>2027</v>
      </c>
      <c r="O2100" s="112" t="str">
        <f>IF(Table25[[#This Row],[Year End]]="No End","No End","FY"&amp;" "&amp;Table25[[#This Row],[Year End]])</f>
        <v>FY 2027</v>
      </c>
      <c r="P2100" s="27"/>
      <c r="Q2100" s="104" t="str">
        <f>_xlfn.IFNA(IF($B2100="","",VLOOKUP($B2100,'SWC Towers'!$A:$Q,$Q$2,FALSE)),"")</f>
        <v/>
      </c>
      <c r="R2100" s="106" t="str">
        <f>_xlfn.IFNA(IF($B2100="","",VLOOKUP($B2100,'SWC Towers'!$A:$Q,$R$2,FALSE)),"")</f>
        <v/>
      </c>
      <c r="S2100" s="106" t="str">
        <f>_xlfn.IFNA(IF($B2100="","",VLOOKUP($B2100,'SWC Towers'!$A:$Q,$S$2,FALSE)),"")</f>
        <v/>
      </c>
      <c r="T2100" s="106" t="str">
        <f>_xlfn.IFNA(IF($B2100="","",VLOOKUP($B2100,'SWC Towers'!$A:$Q,$T$2,FALSE)),"")</f>
        <v/>
      </c>
      <c r="U2100" s="104">
        <f>_xlfn.IFNA(IF($B2100="","",VLOOKUP($B2100,'SWC Towers'!$A:$Q,$U$2,FALSE)),"")</f>
        <v>0.4</v>
      </c>
      <c r="V2100" s="104" t="str">
        <f>_xlfn.IFNA(IF($B2100="","",VLOOKUP($B2100,'SWC Towers'!$A:$Q,$V$2,FALSE)),"")</f>
        <v/>
      </c>
      <c r="W2100" s="104" t="str">
        <f>_xlfn.IFNA(IF($B2100="","",VLOOKUP($B2100,'SWC Towers'!$A:$Q,$W$2,FALSE)),"")</f>
        <v/>
      </c>
      <c r="X2100" s="104" t="str">
        <f>_xlfn.IFNA(IF($B2100="","",VLOOKUP($B2100,'SWC Towers'!$A:$Q,$X$2,FALSE)),"")</f>
        <v/>
      </c>
      <c r="Y2100" s="104">
        <f>_xlfn.IFNA(IF($B2100="","",VLOOKUP($B2100,'SWC Towers'!$A:$Q,$Y$2,FALSE)),"")</f>
        <v>0.3</v>
      </c>
      <c r="Z2100" s="104">
        <f>_xlfn.IFNA(IF($B2100="","",VLOOKUP($B2100,'SWC Towers'!$A:$Q,$Z$2,FALSE)),"")</f>
        <v>0.3</v>
      </c>
      <c r="AA2100" s="104" t="str">
        <f>_xlfn.IFNA(IF($B2100="","",VLOOKUP($B2100,'SWC Towers'!$A:$Q,$AA$2,FALSE)),"")</f>
        <v/>
      </c>
      <c r="AB2100" s="106" t="str">
        <f>_xlfn.IFNA(IF($B2100="","",VLOOKUP($B2100,'SWC Towers'!$A:$Q,$AB$2,FALSE)),"")</f>
        <v/>
      </c>
      <c r="AC2100" s="20">
        <f>SUM(Table25[[#This Row],[IT Tower: Application]:[Other/Non-IT ]])</f>
        <v>1</v>
      </c>
      <c r="AD2100" s="67"/>
      <c r="AE2100" s="67"/>
      <c r="AF2100" s="67"/>
      <c r="AG2100" s="67"/>
      <c r="AH2100" s="67"/>
      <c r="AI2100" s="67"/>
      <c r="AJ2100" s="67"/>
      <c r="AK2100" s="67"/>
      <c r="AL2100" s="67"/>
      <c r="AM2100" s="67"/>
      <c r="AN2100" s="67"/>
      <c r="AO2100" s="67"/>
      <c r="AP2100" s="67"/>
      <c r="AQ2100" s="67"/>
      <c r="AR2100" s="67"/>
      <c r="AS2100" s="67"/>
      <c r="AT2100" s="67"/>
      <c r="AU2100" s="67"/>
      <c r="AV2100" s="67"/>
      <c r="AW2100" s="67"/>
      <c r="AX2100" s="67"/>
      <c r="AY2100" s="67"/>
      <c r="AZ2100" s="67"/>
      <c r="BA2100" s="67"/>
      <c r="BB2100" s="113"/>
      <c r="BC2100" s="113">
        <v>203</v>
      </c>
      <c r="BD2100" s="113"/>
      <c r="BE2100" s="113"/>
      <c r="BF2100" s="113"/>
      <c r="BG2100" s="113"/>
      <c r="BH2100" s="113"/>
      <c r="BI2100" s="113"/>
      <c r="BJ2100" s="113"/>
      <c r="BK2100" s="113"/>
      <c r="BL2100" s="113"/>
      <c r="BM2100" s="113"/>
      <c r="BN2100" s="113"/>
      <c r="BO2100" s="113"/>
      <c r="BP2100" s="113"/>
      <c r="BQ2100" s="113"/>
      <c r="BR2100" s="113"/>
      <c r="BS2100" s="113"/>
      <c r="BT2100" s="113"/>
      <c r="BU2100" s="113"/>
      <c r="BV2100" s="113"/>
      <c r="BW2100" s="113"/>
      <c r="BX2100" s="113"/>
      <c r="BY2100" s="113"/>
      <c r="BZ2100" s="113"/>
      <c r="CA2100" s="67"/>
      <c r="CB2100" s="113"/>
      <c r="CC2100" s="69">
        <f>SUM(Table25[[#This Row],[Contract Amount FY00]:[Contract Amount FY50]])</f>
        <v>203</v>
      </c>
      <c r="CD2100" s="114"/>
    </row>
    <row r="2101" spans="1:82" x14ac:dyDescent="0.25">
      <c r="A2101" s="122" t="s">
        <v>1965</v>
      </c>
      <c r="B2101" s="122" t="s">
        <v>3015</v>
      </c>
      <c r="C2101" s="122" t="s">
        <v>2719</v>
      </c>
      <c r="E2101" s="26" t="str">
        <f>IFERROR(IF(VLOOKUP(Table25[[#This Row],[Contract No.]],Table3[#All],3,FALSE)="","No","Yes"),"")</f>
        <v>Yes</v>
      </c>
      <c r="F2101" s="107" t="str">
        <f>IFERROR(VLOOKUP(Table25[[#This Row],[Contract No.]],Table3[#All],3,FALSE),"")</f>
        <v>NASPO</v>
      </c>
      <c r="G2101" s="107" t="str">
        <f>IFERROR(IF(Table25[[#This Row],[Cooperative Purchase
(Yes/No)]]="Yes","Yes",IF(VLOOKUP(Table25[[#This Row],[Contract No.]],Table3[#All],1,FALSE)=Table25[[#This Row],[Contract No.]],"Yes","No")),"No")</f>
        <v>Yes</v>
      </c>
      <c r="H2101" s="51">
        <f>IFERROR(VLOOKUP(Table25[[#This Row],[Contract No.]],Table3[#All],4,FALSE),"")</f>
        <v>44805</v>
      </c>
      <c r="I2101" s="28">
        <f>IFERROR(IF(AND(MONTH(Table25[[#This Row],[Contract Start Date]])&gt;6,MONTH(Table25[[#This Row],[Contract Start Date]])&lt;=12),YEAR(Table25[[#This Row],[Contract Start Date]])+1,YEAR(Table25[[#This Row],[Contract Start Date]])),"")</f>
        <v>2023</v>
      </c>
      <c r="J2101" s="108">
        <f>Table25[[#This Row],[FY Formula start]]</f>
        <v>2023</v>
      </c>
      <c r="K2101" s="59" t="str">
        <f>"FY"&amp;" "&amp;Table25[[#This Row],[Year Start]]</f>
        <v>FY 2023</v>
      </c>
      <c r="L2101" s="109">
        <f>IFERROR(VLOOKUP(Table25[[#This Row],[Contract No.]],Table3[#All],5,FALSE),"")</f>
        <v>46521</v>
      </c>
      <c r="M2101" s="110">
        <f>IFERROR(IF(Table25[[#This Row],[Contract End Date]]="99/99/9999","No End",IF(AND(MONTH(Table25[[#This Row],[Contract End Date]])&gt;6,MONTH(Table25[[#This Row],[Contract End Date]])&lt;=12),YEAR(Table25[[#This Row],[Contract End Date]])+1,YEAR(Table25[[#This Row],[Contract End Date]]))),"")</f>
        <v>2027</v>
      </c>
      <c r="N2101" s="111">
        <f>Table25[[#This Row],[FY Formula end]]</f>
        <v>2027</v>
      </c>
      <c r="O2101" s="112" t="str">
        <f>IF(Table25[[#This Row],[Year End]]="No End","No End","FY"&amp;" "&amp;Table25[[#This Row],[Year End]])</f>
        <v>FY 2027</v>
      </c>
      <c r="P2101" s="27"/>
      <c r="Q2101" s="104" t="str">
        <f>_xlfn.IFNA(IF($B2101="","",VLOOKUP($B2101,'SWC Towers'!$A:$Q,$Q$2,FALSE)),"")</f>
        <v/>
      </c>
      <c r="R2101" s="106" t="str">
        <f>_xlfn.IFNA(IF($B2101="","",VLOOKUP($B2101,'SWC Towers'!$A:$Q,$R$2,FALSE)),"")</f>
        <v/>
      </c>
      <c r="S2101" s="106" t="str">
        <f>_xlfn.IFNA(IF($B2101="","",VLOOKUP($B2101,'SWC Towers'!$A:$Q,$S$2,FALSE)),"")</f>
        <v/>
      </c>
      <c r="T2101" s="106" t="str">
        <f>_xlfn.IFNA(IF($B2101="","",VLOOKUP($B2101,'SWC Towers'!$A:$Q,$T$2,FALSE)),"")</f>
        <v/>
      </c>
      <c r="U2101" s="104">
        <f>_xlfn.IFNA(IF($B2101="","",VLOOKUP($B2101,'SWC Towers'!$A:$Q,$U$2,FALSE)),"")</f>
        <v>0.4</v>
      </c>
      <c r="V2101" s="104" t="str">
        <f>_xlfn.IFNA(IF($B2101="","",VLOOKUP($B2101,'SWC Towers'!$A:$Q,$V$2,FALSE)),"")</f>
        <v/>
      </c>
      <c r="W2101" s="104" t="str">
        <f>_xlfn.IFNA(IF($B2101="","",VLOOKUP($B2101,'SWC Towers'!$A:$Q,$W$2,FALSE)),"")</f>
        <v/>
      </c>
      <c r="X2101" s="104" t="str">
        <f>_xlfn.IFNA(IF($B2101="","",VLOOKUP($B2101,'SWC Towers'!$A:$Q,$X$2,FALSE)),"")</f>
        <v/>
      </c>
      <c r="Y2101" s="104">
        <f>_xlfn.IFNA(IF($B2101="","",VLOOKUP($B2101,'SWC Towers'!$A:$Q,$Y$2,FALSE)),"")</f>
        <v>0.3</v>
      </c>
      <c r="Z2101" s="104">
        <f>_xlfn.IFNA(IF($B2101="","",VLOOKUP($B2101,'SWC Towers'!$A:$Q,$Z$2,FALSE)),"")</f>
        <v>0.3</v>
      </c>
      <c r="AA2101" s="104" t="str">
        <f>_xlfn.IFNA(IF($B2101="","",VLOOKUP($B2101,'SWC Towers'!$A:$Q,$AA$2,FALSE)),"")</f>
        <v/>
      </c>
      <c r="AB2101" s="106" t="str">
        <f>_xlfn.IFNA(IF($B2101="","",VLOOKUP($B2101,'SWC Towers'!$A:$Q,$AB$2,FALSE)),"")</f>
        <v/>
      </c>
      <c r="AC2101" s="20">
        <f>SUM(Table25[[#This Row],[IT Tower: Application]:[Other/Non-IT ]])</f>
        <v>1</v>
      </c>
      <c r="AD2101" s="67"/>
      <c r="AE2101" s="67"/>
      <c r="AF2101" s="67"/>
      <c r="AG2101" s="67"/>
      <c r="AH2101" s="67"/>
      <c r="AI2101" s="67"/>
      <c r="AJ2101" s="67"/>
      <c r="AK2101" s="67"/>
      <c r="AL2101" s="67"/>
      <c r="AM2101" s="67"/>
      <c r="AN2101" s="67"/>
      <c r="AO2101" s="67"/>
      <c r="AP2101" s="67"/>
      <c r="AQ2101" s="67"/>
      <c r="AR2101" s="67"/>
      <c r="AS2101" s="67"/>
      <c r="AT2101" s="67"/>
      <c r="AU2101" s="67"/>
      <c r="AV2101" s="67"/>
      <c r="AW2101" s="67"/>
      <c r="AX2101" s="67"/>
      <c r="AY2101" s="67"/>
      <c r="AZ2101" s="67"/>
      <c r="BA2101" s="67">
        <v>0</v>
      </c>
      <c r="BB2101" s="113">
        <v>4380</v>
      </c>
      <c r="BC2101" s="113">
        <v>-2190</v>
      </c>
      <c r="BD2101" s="113"/>
      <c r="BE2101" s="113"/>
      <c r="BF2101" s="113"/>
      <c r="BG2101" s="113"/>
      <c r="BH2101" s="113"/>
      <c r="BI2101" s="113"/>
      <c r="BJ2101" s="113"/>
      <c r="BK2101" s="113"/>
      <c r="BL2101" s="113"/>
      <c r="BM2101" s="113"/>
      <c r="BN2101" s="113"/>
      <c r="BO2101" s="113"/>
      <c r="BP2101" s="113"/>
      <c r="BQ2101" s="113"/>
      <c r="BR2101" s="113"/>
      <c r="BS2101" s="113"/>
      <c r="BT2101" s="113"/>
      <c r="BU2101" s="113"/>
      <c r="BV2101" s="113"/>
      <c r="BW2101" s="113"/>
      <c r="BX2101" s="113"/>
      <c r="BY2101" s="113"/>
      <c r="BZ2101" s="113"/>
      <c r="CA2101" s="67"/>
      <c r="CB2101" s="113"/>
      <c r="CC2101" s="69">
        <f>SUM(Table25[[#This Row],[Contract Amount FY00]:[Contract Amount FY50]])</f>
        <v>2190</v>
      </c>
      <c r="CD2101" s="114"/>
    </row>
    <row r="2102" spans="1:82" x14ac:dyDescent="0.25">
      <c r="A2102" s="122" t="s">
        <v>1965</v>
      </c>
      <c r="B2102" s="122" t="s">
        <v>3183</v>
      </c>
      <c r="C2102" s="122" t="s">
        <v>946</v>
      </c>
      <c r="E2102" s="26" t="str">
        <f>IFERROR(IF(VLOOKUP(Table25[[#This Row],[Contract No.]],Table3[#All],3,FALSE)="","No","Yes"),"")</f>
        <v>Yes</v>
      </c>
      <c r="F2102" s="107" t="str">
        <f>IFERROR(VLOOKUP(Table25[[#This Row],[Contract No.]],Table3[#All],3,FALSE),"")</f>
        <v>NASPO</v>
      </c>
      <c r="G2102" s="107" t="str">
        <f>IFERROR(IF(Table25[[#This Row],[Cooperative Purchase
(Yes/No)]]="Yes","Yes",IF(VLOOKUP(Table25[[#This Row],[Contract No.]],Table3[#All],1,FALSE)=Table25[[#This Row],[Contract No.]],"Yes","No")),"No")</f>
        <v>Yes</v>
      </c>
      <c r="H2102" s="51">
        <f>IFERROR(VLOOKUP(Table25[[#This Row],[Contract No.]],Table3[#All],4,FALSE),"")</f>
        <v>45505</v>
      </c>
      <c r="I2102" s="28">
        <f>IFERROR(IF(AND(MONTH(Table25[[#This Row],[Contract Start Date]])&gt;6,MONTH(Table25[[#This Row],[Contract Start Date]])&lt;=12),YEAR(Table25[[#This Row],[Contract Start Date]])+1,YEAR(Table25[[#This Row],[Contract Start Date]])),"")</f>
        <v>2025</v>
      </c>
      <c r="J2102" s="108">
        <f>Table25[[#This Row],[FY Formula start]]</f>
        <v>2025</v>
      </c>
      <c r="K2102" s="59" t="str">
        <f>"FY"&amp;" "&amp;Table25[[#This Row],[Year Start]]</f>
        <v>FY 2025</v>
      </c>
      <c r="L2102" s="109">
        <f>IFERROR(VLOOKUP(Table25[[#This Row],[Contract No.]],Table3[#All],5,FALSE),"")</f>
        <v>47330</v>
      </c>
      <c r="M2102" s="110">
        <f>IFERROR(IF(Table25[[#This Row],[Contract End Date]]="99/99/9999","No End",IF(AND(MONTH(Table25[[#This Row],[Contract End Date]])&gt;6,MONTH(Table25[[#This Row],[Contract End Date]])&lt;=12),YEAR(Table25[[#This Row],[Contract End Date]])+1,YEAR(Table25[[#This Row],[Contract End Date]]))),"")</f>
        <v>2030</v>
      </c>
      <c r="N2102" s="111">
        <f>Table25[[#This Row],[FY Formula end]]</f>
        <v>2030</v>
      </c>
      <c r="O2102" s="112" t="str">
        <f>IF(Table25[[#This Row],[Year End]]="No End","No End","FY"&amp;" "&amp;Table25[[#This Row],[Year End]])</f>
        <v>FY 2030</v>
      </c>
      <c r="P2102" s="27"/>
      <c r="Q2102" s="104">
        <f>_xlfn.IFNA(IF($B2102="","",VLOOKUP($B2102,'SWC Towers'!$A:$Q,$Q$2,FALSE)),"")</f>
        <v>0.2</v>
      </c>
      <c r="R2102" s="106" t="str">
        <f>_xlfn.IFNA(IF($B2102="","",VLOOKUP($B2102,'SWC Towers'!$A:$Q,$R$2,FALSE)),"")</f>
        <v/>
      </c>
      <c r="S2102" s="106">
        <f>_xlfn.IFNA(IF($B2102="","",VLOOKUP($B2102,'SWC Towers'!$A:$Q,$S$2,FALSE)),"")</f>
        <v>0.2</v>
      </c>
      <c r="T2102" s="106" t="str">
        <f>_xlfn.IFNA(IF($B2102="","",VLOOKUP($B2102,'SWC Towers'!$A:$Q,$T$2,FALSE)),"")</f>
        <v/>
      </c>
      <c r="U2102" s="104">
        <f>_xlfn.IFNA(IF($B2102="","",VLOOKUP($B2102,'SWC Towers'!$A:$Q,$U$2,FALSE)),"")</f>
        <v>0.4</v>
      </c>
      <c r="V2102" s="104" t="str">
        <f>_xlfn.IFNA(IF($B2102="","",VLOOKUP($B2102,'SWC Towers'!$A:$Q,$V$2,FALSE)),"")</f>
        <v/>
      </c>
      <c r="W2102" s="104">
        <f>_xlfn.IFNA(IF($B2102="","",VLOOKUP($B2102,'SWC Towers'!$A:$Q,$W$2,FALSE)),"")</f>
        <v>0.2</v>
      </c>
      <c r="X2102" s="104" t="str">
        <f>_xlfn.IFNA(IF($B2102="","",VLOOKUP($B2102,'SWC Towers'!$A:$Q,$X$2,FALSE)),"")</f>
        <v/>
      </c>
      <c r="Y2102" s="104" t="str">
        <f>_xlfn.IFNA(IF($B2102="","",VLOOKUP($B2102,'SWC Towers'!$A:$Q,$Y$2,FALSE)),"")</f>
        <v/>
      </c>
      <c r="Z2102" s="104" t="str">
        <f>_xlfn.IFNA(IF($B2102="","",VLOOKUP($B2102,'SWC Towers'!$A:$Q,$Z$2,FALSE)),"")</f>
        <v/>
      </c>
      <c r="AA2102" s="104" t="str">
        <f>_xlfn.IFNA(IF($B2102="","",VLOOKUP($B2102,'SWC Towers'!$A:$Q,$AA$2,FALSE)),"")</f>
        <v/>
      </c>
      <c r="AB2102" s="106" t="str">
        <f>_xlfn.IFNA(IF($B2102="","",VLOOKUP($B2102,'SWC Towers'!$A:$Q,$AB$2,FALSE)),"")</f>
        <v/>
      </c>
      <c r="AC2102" s="20">
        <f>SUM(Table25[[#This Row],[IT Tower: Application]:[Other/Non-IT ]])</f>
        <v>1</v>
      </c>
      <c r="AD2102" s="67"/>
      <c r="AE2102" s="67"/>
      <c r="AF2102" s="67"/>
      <c r="AG2102" s="67"/>
      <c r="AH2102" s="67"/>
      <c r="AI2102" s="67"/>
      <c r="AJ2102" s="67"/>
      <c r="AK2102" s="67"/>
      <c r="AL2102" s="67"/>
      <c r="AM2102" s="67"/>
      <c r="AN2102" s="67"/>
      <c r="AO2102" s="67"/>
      <c r="AP2102" s="67"/>
      <c r="AQ2102" s="67"/>
      <c r="AR2102" s="67"/>
      <c r="AS2102" s="67"/>
      <c r="AT2102" s="67"/>
      <c r="AU2102" s="67"/>
      <c r="AV2102" s="67"/>
      <c r="AW2102" s="67"/>
      <c r="AX2102" s="67"/>
      <c r="AY2102" s="67"/>
      <c r="AZ2102" s="67"/>
      <c r="BA2102" s="67"/>
      <c r="BB2102" s="113">
        <v>0</v>
      </c>
      <c r="BC2102" s="113">
        <v>86582</v>
      </c>
      <c r="BD2102" s="113"/>
      <c r="BE2102" s="113"/>
      <c r="BF2102" s="113"/>
      <c r="BG2102" s="113"/>
      <c r="BH2102" s="113"/>
      <c r="BI2102" s="113"/>
      <c r="BJ2102" s="113"/>
      <c r="BK2102" s="113"/>
      <c r="BL2102" s="113"/>
      <c r="BM2102" s="113"/>
      <c r="BN2102" s="113"/>
      <c r="BO2102" s="113"/>
      <c r="BP2102" s="113"/>
      <c r="BQ2102" s="113"/>
      <c r="BR2102" s="113"/>
      <c r="BS2102" s="113"/>
      <c r="BT2102" s="113"/>
      <c r="BU2102" s="113"/>
      <c r="BV2102" s="113"/>
      <c r="BW2102" s="113"/>
      <c r="BX2102" s="113"/>
      <c r="BY2102" s="113"/>
      <c r="BZ2102" s="113"/>
      <c r="CA2102" s="67"/>
      <c r="CB2102" s="113"/>
      <c r="CC2102" s="69">
        <f>SUM(Table25[[#This Row],[Contract Amount FY00]:[Contract Amount FY50]])</f>
        <v>86582</v>
      </c>
      <c r="CD2102" s="114"/>
    </row>
    <row r="2103" spans="1:82" x14ac:dyDescent="0.25">
      <c r="A2103" s="122" t="s">
        <v>1966</v>
      </c>
      <c r="B2103" s="122" t="s">
        <v>705</v>
      </c>
      <c r="C2103" s="122" t="s">
        <v>405</v>
      </c>
      <c r="E2103" s="26" t="str">
        <f>IFERROR(IF(VLOOKUP(Table25[[#This Row],[Contract No.]],Table3[#All],3,FALSE)="","No","Yes"),"")</f>
        <v>Yes</v>
      </c>
      <c r="F2103" s="107" t="str">
        <f>IFERROR(VLOOKUP(Table25[[#This Row],[Contract No.]],Table3[#All],3,FALSE),"")</f>
        <v>NASPO</v>
      </c>
      <c r="G2103" s="107" t="str">
        <f>IFERROR(IF(Table25[[#This Row],[Cooperative Purchase
(Yes/No)]]="Yes","Yes",IF(VLOOKUP(Table25[[#This Row],[Contract No.]],Table3[#All],1,FALSE)=Table25[[#This Row],[Contract No.]],"Yes","No")),"No")</f>
        <v>Yes</v>
      </c>
      <c r="H2103" s="51">
        <f>IFERROR(VLOOKUP(Table25[[#This Row],[Contract No.]],Table3[#All],4,FALSE),"")</f>
        <v>43647</v>
      </c>
      <c r="I2103" s="28">
        <f>IFERROR(IF(AND(MONTH(Table25[[#This Row],[Contract Start Date]])&gt;6,MONTH(Table25[[#This Row],[Contract Start Date]])&lt;=12),YEAR(Table25[[#This Row],[Contract Start Date]])+1,YEAR(Table25[[#This Row],[Contract Start Date]])),"")</f>
        <v>2020</v>
      </c>
      <c r="J2103" s="108">
        <f>Table25[[#This Row],[FY Formula start]]</f>
        <v>2020</v>
      </c>
      <c r="K2103" s="59" t="str">
        <f>"FY"&amp;" "&amp;Table25[[#This Row],[Year Start]]</f>
        <v>FY 2020</v>
      </c>
      <c r="L2103" s="109">
        <f>IFERROR(VLOOKUP(Table25[[#This Row],[Contract No.]],Table3[#All],5,FALSE),"")</f>
        <v>47360</v>
      </c>
      <c r="M2103" s="110">
        <f>IFERROR(IF(Table25[[#This Row],[Contract End Date]]="99/99/9999","No End",IF(AND(MONTH(Table25[[#This Row],[Contract End Date]])&gt;6,MONTH(Table25[[#This Row],[Contract End Date]])&lt;=12),YEAR(Table25[[#This Row],[Contract End Date]])+1,YEAR(Table25[[#This Row],[Contract End Date]]))),"")</f>
        <v>2030</v>
      </c>
      <c r="N2103" s="111">
        <f>Table25[[#This Row],[FY Formula end]]</f>
        <v>2030</v>
      </c>
      <c r="O2103" s="112" t="str">
        <f>IF(Table25[[#This Row],[Year End]]="No End","No End","FY"&amp;" "&amp;Table25[[#This Row],[Year End]])</f>
        <v>FY 2030</v>
      </c>
      <c r="P2103" s="27"/>
      <c r="Q2103" s="104">
        <f>_xlfn.IFNA(IF($B2103="","",VLOOKUP($B2103,'SWC Towers'!$A:$Q,$Q$2,FALSE)),"")</f>
        <v>0.2</v>
      </c>
      <c r="R2103" s="106" t="str">
        <f>_xlfn.IFNA(IF($B2103="","",VLOOKUP($B2103,'SWC Towers'!$A:$Q,$R$2,FALSE)),"")</f>
        <v/>
      </c>
      <c r="S2103" s="106" t="str">
        <f>_xlfn.IFNA(IF($B2103="","",VLOOKUP($B2103,'SWC Towers'!$A:$Q,$S$2,FALSE)),"")</f>
        <v/>
      </c>
      <c r="T2103" s="106" t="str">
        <f>_xlfn.IFNA(IF($B2103="","",VLOOKUP($B2103,'SWC Towers'!$A:$Q,$T$2,FALSE)),"")</f>
        <v/>
      </c>
      <c r="U2103" s="104">
        <f>_xlfn.IFNA(IF($B2103="","",VLOOKUP($B2103,'SWC Towers'!$A:$Q,$U$2,FALSE)),"")</f>
        <v>0.4</v>
      </c>
      <c r="V2103" s="104" t="str">
        <f>_xlfn.IFNA(IF($B2103="","",VLOOKUP($B2103,'SWC Towers'!$A:$Q,$V$2,FALSE)),"")</f>
        <v/>
      </c>
      <c r="W2103" s="104">
        <f>_xlfn.IFNA(IF($B2103="","",VLOOKUP($B2103,'SWC Towers'!$A:$Q,$W$2,FALSE)),"")</f>
        <v>0.4</v>
      </c>
      <c r="X2103" s="104" t="str">
        <f>_xlfn.IFNA(IF($B2103="","",VLOOKUP($B2103,'SWC Towers'!$A:$Q,$X$2,FALSE)),"")</f>
        <v/>
      </c>
      <c r="Y2103" s="104" t="str">
        <f>_xlfn.IFNA(IF($B2103="","",VLOOKUP($B2103,'SWC Towers'!$A:$Q,$Y$2,FALSE)),"")</f>
        <v/>
      </c>
      <c r="Z2103" s="104" t="str">
        <f>_xlfn.IFNA(IF($B2103="","",VLOOKUP($B2103,'SWC Towers'!$A:$Q,$Z$2,FALSE)),"")</f>
        <v/>
      </c>
      <c r="AA2103" s="104" t="str">
        <f>_xlfn.IFNA(IF($B2103="","",VLOOKUP($B2103,'SWC Towers'!$A:$Q,$AA$2,FALSE)),"")</f>
        <v/>
      </c>
      <c r="AB2103" s="106" t="str">
        <f>_xlfn.IFNA(IF($B2103="","",VLOOKUP($B2103,'SWC Towers'!$A:$Q,$AB$2,FALSE)),"")</f>
        <v/>
      </c>
      <c r="AC2103" s="20">
        <f>SUM(Table25[[#This Row],[IT Tower: Application]:[Other/Non-IT ]])</f>
        <v>1</v>
      </c>
      <c r="AD2103" s="67"/>
      <c r="AE2103" s="67"/>
      <c r="AF2103" s="67"/>
      <c r="AG2103" s="67"/>
      <c r="AH2103" s="67"/>
      <c r="AI2103" s="67"/>
      <c r="AJ2103" s="67"/>
      <c r="AK2103" s="67"/>
      <c r="AL2103" s="67"/>
      <c r="AM2103" s="67"/>
      <c r="AN2103" s="67"/>
      <c r="AO2103" s="67"/>
      <c r="AP2103" s="67"/>
      <c r="AQ2103" s="67"/>
      <c r="AR2103" s="67"/>
      <c r="AS2103" s="67"/>
      <c r="AT2103" s="67"/>
      <c r="AU2103" s="67"/>
      <c r="AV2103" s="67"/>
      <c r="AW2103" s="67"/>
      <c r="AX2103" s="67">
        <v>0</v>
      </c>
      <c r="AY2103" s="67">
        <v>1220</v>
      </c>
      <c r="AZ2103" s="67">
        <v>300</v>
      </c>
      <c r="BA2103" s="67"/>
      <c r="BB2103" s="113"/>
      <c r="BC2103" s="113"/>
      <c r="BD2103" s="113"/>
      <c r="BE2103" s="113"/>
      <c r="BF2103" s="113"/>
      <c r="BG2103" s="113"/>
      <c r="BH2103" s="113"/>
      <c r="BI2103" s="113"/>
      <c r="BJ2103" s="113"/>
      <c r="BK2103" s="113"/>
      <c r="BL2103" s="113"/>
      <c r="BM2103" s="113"/>
      <c r="BN2103" s="113"/>
      <c r="BO2103" s="113"/>
      <c r="BP2103" s="113"/>
      <c r="BQ2103" s="113"/>
      <c r="BR2103" s="113"/>
      <c r="BS2103" s="113"/>
      <c r="BT2103" s="113"/>
      <c r="BU2103" s="113"/>
      <c r="BV2103" s="113"/>
      <c r="BW2103" s="113"/>
      <c r="BX2103" s="113"/>
      <c r="BY2103" s="113"/>
      <c r="BZ2103" s="113"/>
      <c r="CA2103" s="67"/>
      <c r="CB2103" s="113"/>
      <c r="CC2103" s="69">
        <f>SUM(Table25[[#This Row],[Contract Amount FY00]:[Contract Amount FY50]])</f>
        <v>1520</v>
      </c>
      <c r="CD2103" s="114"/>
    </row>
    <row r="2104" spans="1:82" x14ac:dyDescent="0.25">
      <c r="A2104" s="122" t="s">
        <v>1966</v>
      </c>
      <c r="B2104" s="122" t="s">
        <v>705</v>
      </c>
      <c r="C2104" s="122" t="s">
        <v>559</v>
      </c>
      <c r="E2104" s="26" t="str">
        <f>IFERROR(IF(VLOOKUP(Table25[[#This Row],[Contract No.]],Table3[#All],3,FALSE)="","No","Yes"),"")</f>
        <v>Yes</v>
      </c>
      <c r="F2104" s="107" t="str">
        <f>IFERROR(VLOOKUP(Table25[[#This Row],[Contract No.]],Table3[#All],3,FALSE),"")</f>
        <v>NASPO</v>
      </c>
      <c r="G2104" s="107" t="str">
        <f>IFERROR(IF(Table25[[#This Row],[Cooperative Purchase
(Yes/No)]]="Yes","Yes",IF(VLOOKUP(Table25[[#This Row],[Contract No.]],Table3[#All],1,FALSE)=Table25[[#This Row],[Contract No.]],"Yes","No")),"No")</f>
        <v>Yes</v>
      </c>
      <c r="H2104" s="51">
        <f>IFERROR(VLOOKUP(Table25[[#This Row],[Contract No.]],Table3[#All],4,FALSE),"")</f>
        <v>43647</v>
      </c>
      <c r="I2104" s="28">
        <f>IFERROR(IF(AND(MONTH(Table25[[#This Row],[Contract Start Date]])&gt;6,MONTH(Table25[[#This Row],[Contract Start Date]])&lt;=12),YEAR(Table25[[#This Row],[Contract Start Date]])+1,YEAR(Table25[[#This Row],[Contract Start Date]])),"")</f>
        <v>2020</v>
      </c>
      <c r="J2104" s="108">
        <f>Table25[[#This Row],[FY Formula start]]</f>
        <v>2020</v>
      </c>
      <c r="K2104" s="59" t="str">
        <f>"FY"&amp;" "&amp;Table25[[#This Row],[Year Start]]</f>
        <v>FY 2020</v>
      </c>
      <c r="L2104" s="109">
        <f>IFERROR(VLOOKUP(Table25[[#This Row],[Contract No.]],Table3[#All],5,FALSE),"")</f>
        <v>47360</v>
      </c>
      <c r="M2104" s="110">
        <f>IFERROR(IF(Table25[[#This Row],[Contract End Date]]="99/99/9999","No End",IF(AND(MONTH(Table25[[#This Row],[Contract End Date]])&gt;6,MONTH(Table25[[#This Row],[Contract End Date]])&lt;=12),YEAR(Table25[[#This Row],[Contract End Date]])+1,YEAR(Table25[[#This Row],[Contract End Date]]))),"")</f>
        <v>2030</v>
      </c>
      <c r="N2104" s="111">
        <f>Table25[[#This Row],[FY Formula end]]</f>
        <v>2030</v>
      </c>
      <c r="O2104" s="112" t="str">
        <f>IF(Table25[[#This Row],[Year End]]="No End","No End","FY"&amp;" "&amp;Table25[[#This Row],[Year End]])</f>
        <v>FY 2030</v>
      </c>
      <c r="P2104" s="27"/>
      <c r="Q2104" s="104">
        <f>_xlfn.IFNA(IF($B2104="","",VLOOKUP($B2104,'SWC Towers'!$A:$Q,$Q$2,FALSE)),"")</f>
        <v>0.2</v>
      </c>
      <c r="R2104" s="106" t="str">
        <f>_xlfn.IFNA(IF($B2104="","",VLOOKUP($B2104,'SWC Towers'!$A:$Q,$R$2,FALSE)),"")</f>
        <v/>
      </c>
      <c r="S2104" s="106" t="str">
        <f>_xlfn.IFNA(IF($B2104="","",VLOOKUP($B2104,'SWC Towers'!$A:$Q,$S$2,FALSE)),"")</f>
        <v/>
      </c>
      <c r="T2104" s="106" t="str">
        <f>_xlfn.IFNA(IF($B2104="","",VLOOKUP($B2104,'SWC Towers'!$A:$Q,$T$2,FALSE)),"")</f>
        <v/>
      </c>
      <c r="U2104" s="104">
        <f>_xlfn.IFNA(IF($B2104="","",VLOOKUP($B2104,'SWC Towers'!$A:$Q,$U$2,FALSE)),"")</f>
        <v>0.4</v>
      </c>
      <c r="V2104" s="104" t="str">
        <f>_xlfn.IFNA(IF($B2104="","",VLOOKUP($B2104,'SWC Towers'!$A:$Q,$V$2,FALSE)),"")</f>
        <v/>
      </c>
      <c r="W2104" s="104">
        <f>_xlfn.IFNA(IF($B2104="","",VLOOKUP($B2104,'SWC Towers'!$A:$Q,$W$2,FALSE)),"")</f>
        <v>0.4</v>
      </c>
      <c r="X2104" s="104" t="str">
        <f>_xlfn.IFNA(IF($B2104="","",VLOOKUP($B2104,'SWC Towers'!$A:$Q,$X$2,FALSE)),"")</f>
        <v/>
      </c>
      <c r="Y2104" s="104" t="str">
        <f>_xlfn.IFNA(IF($B2104="","",VLOOKUP($B2104,'SWC Towers'!$A:$Q,$Y$2,FALSE)),"")</f>
        <v/>
      </c>
      <c r="Z2104" s="104" t="str">
        <f>_xlfn.IFNA(IF($B2104="","",VLOOKUP($B2104,'SWC Towers'!$A:$Q,$Z$2,FALSE)),"")</f>
        <v/>
      </c>
      <c r="AA2104" s="104" t="str">
        <f>_xlfn.IFNA(IF($B2104="","",VLOOKUP($B2104,'SWC Towers'!$A:$Q,$AA$2,FALSE)),"")</f>
        <v/>
      </c>
      <c r="AB2104" s="106" t="str">
        <f>_xlfn.IFNA(IF($B2104="","",VLOOKUP($B2104,'SWC Towers'!$A:$Q,$AB$2,FALSE)),"")</f>
        <v/>
      </c>
      <c r="AC2104" s="20">
        <f>SUM(Table25[[#This Row],[IT Tower: Application]:[Other/Non-IT ]])</f>
        <v>1</v>
      </c>
      <c r="AD2104" s="67"/>
      <c r="AE2104" s="67"/>
      <c r="AF2104" s="67"/>
      <c r="AG2104" s="67"/>
      <c r="AH2104" s="67"/>
      <c r="AI2104" s="67"/>
      <c r="AJ2104" s="67"/>
      <c r="AK2104" s="67"/>
      <c r="AL2104" s="67"/>
      <c r="AM2104" s="67"/>
      <c r="AN2104" s="67"/>
      <c r="AO2104" s="67"/>
      <c r="AP2104" s="67"/>
      <c r="AQ2104" s="67"/>
      <c r="AR2104" s="67"/>
      <c r="AS2104" s="67"/>
      <c r="AT2104" s="67"/>
      <c r="AU2104" s="67"/>
      <c r="AV2104" s="67"/>
      <c r="AW2104" s="67"/>
      <c r="AX2104" s="67">
        <v>1038</v>
      </c>
      <c r="AY2104" s="67">
        <v>1999</v>
      </c>
      <c r="AZ2104" s="67">
        <v>2270</v>
      </c>
      <c r="BA2104" s="67">
        <v>1116</v>
      </c>
      <c r="BB2104" s="113">
        <v>540</v>
      </c>
      <c r="BC2104" s="113">
        <v>912</v>
      </c>
      <c r="BD2104" s="113"/>
      <c r="BE2104" s="113"/>
      <c r="BF2104" s="113"/>
      <c r="BG2104" s="113"/>
      <c r="BH2104" s="113"/>
      <c r="BI2104" s="113"/>
      <c r="BJ2104" s="113"/>
      <c r="BK2104" s="113"/>
      <c r="BL2104" s="113"/>
      <c r="BM2104" s="113"/>
      <c r="BN2104" s="113"/>
      <c r="BO2104" s="113"/>
      <c r="BP2104" s="113"/>
      <c r="BQ2104" s="113"/>
      <c r="BR2104" s="113"/>
      <c r="BS2104" s="113"/>
      <c r="BT2104" s="113"/>
      <c r="BU2104" s="113"/>
      <c r="BV2104" s="113"/>
      <c r="BW2104" s="113"/>
      <c r="BX2104" s="113"/>
      <c r="BY2104" s="113"/>
      <c r="BZ2104" s="113"/>
      <c r="CA2104" s="67"/>
      <c r="CB2104" s="113"/>
      <c r="CC2104" s="69">
        <f>SUM(Table25[[#This Row],[Contract Amount FY00]:[Contract Amount FY50]])</f>
        <v>7875</v>
      </c>
      <c r="CD2104" s="114"/>
    </row>
    <row r="2105" spans="1:82" x14ac:dyDescent="0.25">
      <c r="A2105" s="122" t="s">
        <v>1966</v>
      </c>
      <c r="B2105" s="122" t="s">
        <v>705</v>
      </c>
      <c r="C2105" s="122" t="s">
        <v>1777</v>
      </c>
      <c r="E2105" s="26" t="str">
        <f>IFERROR(IF(VLOOKUP(Table25[[#This Row],[Contract No.]],Table3[#All],3,FALSE)="","No","Yes"),"")</f>
        <v>Yes</v>
      </c>
      <c r="F2105" s="107" t="str">
        <f>IFERROR(VLOOKUP(Table25[[#This Row],[Contract No.]],Table3[#All],3,FALSE),"")</f>
        <v>NASPO</v>
      </c>
      <c r="G2105" s="107" t="str">
        <f>IFERROR(IF(Table25[[#This Row],[Cooperative Purchase
(Yes/No)]]="Yes","Yes",IF(VLOOKUP(Table25[[#This Row],[Contract No.]],Table3[#All],1,FALSE)=Table25[[#This Row],[Contract No.]],"Yes","No")),"No")</f>
        <v>Yes</v>
      </c>
      <c r="H2105" s="51">
        <f>IFERROR(VLOOKUP(Table25[[#This Row],[Contract No.]],Table3[#All],4,FALSE),"")</f>
        <v>43647</v>
      </c>
      <c r="I2105" s="28">
        <f>IFERROR(IF(AND(MONTH(Table25[[#This Row],[Contract Start Date]])&gt;6,MONTH(Table25[[#This Row],[Contract Start Date]])&lt;=12),YEAR(Table25[[#This Row],[Contract Start Date]])+1,YEAR(Table25[[#This Row],[Contract Start Date]])),"")</f>
        <v>2020</v>
      </c>
      <c r="J2105" s="108">
        <f>Table25[[#This Row],[FY Formula start]]</f>
        <v>2020</v>
      </c>
      <c r="K2105" s="59" t="str">
        <f>"FY"&amp;" "&amp;Table25[[#This Row],[Year Start]]</f>
        <v>FY 2020</v>
      </c>
      <c r="L2105" s="109">
        <f>IFERROR(VLOOKUP(Table25[[#This Row],[Contract No.]],Table3[#All],5,FALSE),"")</f>
        <v>47360</v>
      </c>
      <c r="M2105" s="110">
        <f>IFERROR(IF(Table25[[#This Row],[Contract End Date]]="99/99/9999","No End",IF(AND(MONTH(Table25[[#This Row],[Contract End Date]])&gt;6,MONTH(Table25[[#This Row],[Contract End Date]])&lt;=12),YEAR(Table25[[#This Row],[Contract End Date]])+1,YEAR(Table25[[#This Row],[Contract End Date]]))),"")</f>
        <v>2030</v>
      </c>
      <c r="N2105" s="111">
        <f>Table25[[#This Row],[FY Formula end]]</f>
        <v>2030</v>
      </c>
      <c r="O2105" s="112" t="str">
        <f>IF(Table25[[#This Row],[Year End]]="No End","No End","FY"&amp;" "&amp;Table25[[#This Row],[Year End]])</f>
        <v>FY 2030</v>
      </c>
      <c r="P2105" s="27"/>
      <c r="Q2105" s="104">
        <f>_xlfn.IFNA(IF($B2105="","",VLOOKUP($B2105,'SWC Towers'!$A:$Q,$Q$2,FALSE)),"")</f>
        <v>0.2</v>
      </c>
      <c r="R2105" s="106" t="str">
        <f>_xlfn.IFNA(IF($B2105="","",VLOOKUP($B2105,'SWC Towers'!$A:$Q,$R$2,FALSE)),"")</f>
        <v/>
      </c>
      <c r="S2105" s="106" t="str">
        <f>_xlfn.IFNA(IF($B2105="","",VLOOKUP($B2105,'SWC Towers'!$A:$Q,$S$2,FALSE)),"")</f>
        <v/>
      </c>
      <c r="T2105" s="106" t="str">
        <f>_xlfn.IFNA(IF($B2105="","",VLOOKUP($B2105,'SWC Towers'!$A:$Q,$T$2,FALSE)),"")</f>
        <v/>
      </c>
      <c r="U2105" s="104">
        <f>_xlfn.IFNA(IF($B2105="","",VLOOKUP($B2105,'SWC Towers'!$A:$Q,$U$2,FALSE)),"")</f>
        <v>0.4</v>
      </c>
      <c r="V2105" s="104" t="str">
        <f>_xlfn.IFNA(IF($B2105="","",VLOOKUP($B2105,'SWC Towers'!$A:$Q,$V$2,FALSE)),"")</f>
        <v/>
      </c>
      <c r="W2105" s="104">
        <f>_xlfn.IFNA(IF($B2105="","",VLOOKUP($B2105,'SWC Towers'!$A:$Q,$W$2,FALSE)),"")</f>
        <v>0.4</v>
      </c>
      <c r="X2105" s="104" t="str">
        <f>_xlfn.IFNA(IF($B2105="","",VLOOKUP($B2105,'SWC Towers'!$A:$Q,$X$2,FALSE)),"")</f>
        <v/>
      </c>
      <c r="Y2105" s="104" t="str">
        <f>_xlfn.IFNA(IF($B2105="","",VLOOKUP($B2105,'SWC Towers'!$A:$Q,$Y$2,FALSE)),"")</f>
        <v/>
      </c>
      <c r="Z2105" s="104" t="str">
        <f>_xlfn.IFNA(IF($B2105="","",VLOOKUP($B2105,'SWC Towers'!$A:$Q,$Z$2,FALSE)),"")</f>
        <v/>
      </c>
      <c r="AA2105" s="104" t="str">
        <f>_xlfn.IFNA(IF($B2105="","",VLOOKUP($B2105,'SWC Towers'!$A:$Q,$AA$2,FALSE)),"")</f>
        <v/>
      </c>
      <c r="AB2105" s="106" t="str">
        <f>_xlfn.IFNA(IF($B2105="","",VLOOKUP($B2105,'SWC Towers'!$A:$Q,$AB$2,FALSE)),"")</f>
        <v/>
      </c>
      <c r="AC2105" s="20">
        <f>SUM(Table25[[#This Row],[IT Tower: Application]:[Other/Non-IT ]])</f>
        <v>1</v>
      </c>
      <c r="AD2105" s="67"/>
      <c r="AE2105" s="67"/>
      <c r="AF2105" s="67"/>
      <c r="AG2105" s="67"/>
      <c r="AH2105" s="67"/>
      <c r="AI2105" s="67"/>
      <c r="AJ2105" s="67"/>
      <c r="AK2105" s="67"/>
      <c r="AL2105" s="67"/>
      <c r="AM2105" s="67"/>
      <c r="AN2105" s="67"/>
      <c r="AO2105" s="67"/>
      <c r="AP2105" s="67"/>
      <c r="AQ2105" s="67"/>
      <c r="AR2105" s="67"/>
      <c r="AS2105" s="67"/>
      <c r="AT2105" s="67"/>
      <c r="AU2105" s="67"/>
      <c r="AV2105" s="67"/>
      <c r="AW2105" s="67"/>
      <c r="AX2105" s="67"/>
      <c r="AY2105" s="67">
        <v>61222</v>
      </c>
      <c r="AZ2105" s="67">
        <v>98753</v>
      </c>
      <c r="BA2105" s="67">
        <v>76588</v>
      </c>
      <c r="BB2105" s="113">
        <v>64327</v>
      </c>
      <c r="BC2105" s="113">
        <v>54461</v>
      </c>
      <c r="BD2105" s="113"/>
      <c r="BE2105" s="113"/>
      <c r="BF2105" s="113"/>
      <c r="BG2105" s="113"/>
      <c r="BH2105" s="113"/>
      <c r="BI2105" s="113"/>
      <c r="BJ2105" s="113"/>
      <c r="BK2105" s="113"/>
      <c r="BL2105" s="113"/>
      <c r="BM2105" s="113"/>
      <c r="BN2105" s="113"/>
      <c r="BO2105" s="113"/>
      <c r="BP2105" s="113"/>
      <c r="BQ2105" s="113"/>
      <c r="BR2105" s="113"/>
      <c r="BS2105" s="113"/>
      <c r="BT2105" s="113"/>
      <c r="BU2105" s="113"/>
      <c r="BV2105" s="113"/>
      <c r="BW2105" s="113"/>
      <c r="BX2105" s="113"/>
      <c r="BY2105" s="113"/>
      <c r="BZ2105" s="113"/>
      <c r="CA2105" s="67"/>
      <c r="CB2105" s="113"/>
      <c r="CC2105" s="69">
        <f>SUM(Table25[[#This Row],[Contract Amount FY00]:[Contract Amount FY50]])</f>
        <v>355351</v>
      </c>
      <c r="CD2105" s="114"/>
    </row>
    <row r="2106" spans="1:82" x14ac:dyDescent="0.25">
      <c r="A2106" s="122" t="s">
        <v>1966</v>
      </c>
      <c r="B2106" s="122" t="s">
        <v>278</v>
      </c>
      <c r="C2106" s="122" t="s">
        <v>441</v>
      </c>
      <c r="E2106" s="26" t="str">
        <f>IFERROR(IF(VLOOKUP(Table25[[#This Row],[Contract No.]],Table3[#All],3,FALSE)="","No","Yes"),"")</f>
        <v>Yes</v>
      </c>
      <c r="F2106" s="107" t="str">
        <f>IFERROR(VLOOKUP(Table25[[#This Row],[Contract No.]],Table3[#All],3,FALSE),"")</f>
        <v>NASPO</v>
      </c>
      <c r="G2106" s="107" t="str">
        <f>IFERROR(IF(Table25[[#This Row],[Cooperative Purchase
(Yes/No)]]="Yes","Yes",IF(VLOOKUP(Table25[[#This Row],[Contract No.]],Table3[#All],1,FALSE)=Table25[[#This Row],[Contract No.]],"Yes","No")),"No")</f>
        <v>Yes</v>
      </c>
      <c r="H2106" s="51">
        <f>IFERROR(VLOOKUP(Table25[[#This Row],[Contract No.]],Table3[#All],4,FALSE),"")</f>
        <v>42917</v>
      </c>
      <c r="I2106" s="28">
        <f>IFERROR(IF(AND(MONTH(Table25[[#This Row],[Contract Start Date]])&gt;6,MONTH(Table25[[#This Row],[Contract Start Date]])&lt;=12),YEAR(Table25[[#This Row],[Contract Start Date]])+1,YEAR(Table25[[#This Row],[Contract Start Date]])),"")</f>
        <v>2018</v>
      </c>
      <c r="J2106" s="108">
        <f>Table25[[#This Row],[FY Formula start]]</f>
        <v>2018</v>
      </c>
      <c r="K2106" s="59" t="str">
        <f>"FY"&amp;" "&amp;Table25[[#This Row],[Year Start]]</f>
        <v>FY 2018</v>
      </c>
      <c r="L2106" s="109">
        <f>IFERROR(VLOOKUP(Table25[[#This Row],[Contract No.]],Table3[#All],5,FALSE),"")</f>
        <v>46280</v>
      </c>
      <c r="M2106" s="110">
        <f>IFERROR(IF(Table25[[#This Row],[Contract End Date]]="99/99/9999","No End",IF(AND(MONTH(Table25[[#This Row],[Contract End Date]])&gt;6,MONTH(Table25[[#This Row],[Contract End Date]])&lt;=12),YEAR(Table25[[#This Row],[Contract End Date]])+1,YEAR(Table25[[#This Row],[Contract End Date]]))),"")</f>
        <v>2027</v>
      </c>
      <c r="N2106" s="111">
        <f>Table25[[#This Row],[FY Formula end]]</f>
        <v>2027</v>
      </c>
      <c r="O2106" s="112" t="str">
        <f>IF(Table25[[#This Row],[Year End]]="No End","No End","FY"&amp;" "&amp;Table25[[#This Row],[Year End]])</f>
        <v>FY 2027</v>
      </c>
      <c r="P2106" s="27"/>
      <c r="Q2106" s="104">
        <f>_xlfn.IFNA(IF($B2106="","",VLOOKUP($B2106,'SWC Towers'!$A:$Q,$Q$2,FALSE)),"")</f>
        <v>0.4</v>
      </c>
      <c r="R2106" s="106" t="str">
        <f>_xlfn.IFNA(IF($B2106="","",VLOOKUP($B2106,'SWC Towers'!$A:$Q,$R$2,FALSE)),"")</f>
        <v/>
      </c>
      <c r="S2106" s="106" t="str">
        <f>_xlfn.IFNA(IF($B2106="","",VLOOKUP($B2106,'SWC Towers'!$A:$Q,$S$2,FALSE)),"")</f>
        <v/>
      </c>
      <c r="T2106" s="106">
        <f>_xlfn.IFNA(IF($B2106="","",VLOOKUP($B2106,'SWC Towers'!$A:$Q,$T$2,FALSE)),"")</f>
        <v>0.05</v>
      </c>
      <c r="U2106" s="104" t="str">
        <f>_xlfn.IFNA(IF($B2106="","",VLOOKUP($B2106,'SWC Towers'!$A:$Q,$U$2,FALSE)),"")</f>
        <v/>
      </c>
      <c r="V2106" s="104" t="str">
        <f>_xlfn.IFNA(IF($B2106="","",VLOOKUP($B2106,'SWC Towers'!$A:$Q,$V$2,FALSE)),"")</f>
        <v/>
      </c>
      <c r="W2106" s="104">
        <f>_xlfn.IFNA(IF($B2106="","",VLOOKUP($B2106,'SWC Towers'!$A:$Q,$W$2,FALSE)),"")</f>
        <v>0.1</v>
      </c>
      <c r="X2106" s="104" t="str">
        <f>_xlfn.IFNA(IF($B2106="","",VLOOKUP($B2106,'SWC Towers'!$A:$Q,$X$2,FALSE)),"")</f>
        <v/>
      </c>
      <c r="Y2106" s="104">
        <f>_xlfn.IFNA(IF($B2106="","",VLOOKUP($B2106,'SWC Towers'!$A:$Q,$Y$2,FALSE)),"")</f>
        <v>0.05</v>
      </c>
      <c r="Z2106" s="104" t="str">
        <f>_xlfn.IFNA(IF($B2106="","",VLOOKUP($B2106,'SWC Towers'!$A:$Q,$Z$2,FALSE)),"")</f>
        <v/>
      </c>
      <c r="AA2106" s="104">
        <f>_xlfn.IFNA(IF($B2106="","",VLOOKUP($B2106,'SWC Towers'!$A:$Q,$AA$2,FALSE)),"")</f>
        <v>0.4</v>
      </c>
      <c r="AB2106" s="106" t="str">
        <f>_xlfn.IFNA(IF($B2106="","",VLOOKUP($B2106,'SWC Towers'!$A:$Q,$AB$2,FALSE)),"")</f>
        <v/>
      </c>
      <c r="AC2106" s="20">
        <f>SUM(Table25[[#This Row],[IT Tower: Application]:[Other/Non-IT ]])</f>
        <v>1</v>
      </c>
      <c r="AD2106" s="67"/>
      <c r="AE2106" s="67"/>
      <c r="AF2106" s="67"/>
      <c r="AG2106" s="67"/>
      <c r="AH2106" s="67"/>
      <c r="AI2106" s="67"/>
      <c r="AJ2106" s="67"/>
      <c r="AK2106" s="67"/>
      <c r="AL2106" s="67"/>
      <c r="AM2106" s="67"/>
      <c r="AN2106" s="67"/>
      <c r="AO2106" s="67"/>
      <c r="AP2106" s="67"/>
      <c r="AQ2106" s="67"/>
      <c r="AR2106" s="67"/>
      <c r="AS2106" s="67"/>
      <c r="AT2106" s="67"/>
      <c r="AU2106" s="67"/>
      <c r="AV2106" s="67"/>
      <c r="AW2106" s="67"/>
      <c r="AX2106" s="67"/>
      <c r="AY2106" s="67"/>
      <c r="AZ2106" s="67"/>
      <c r="BA2106" s="67"/>
      <c r="BB2106" s="113">
        <v>51270</v>
      </c>
      <c r="BC2106" s="113">
        <v>15120</v>
      </c>
      <c r="BD2106" s="113"/>
      <c r="BE2106" s="113"/>
      <c r="BF2106" s="113"/>
      <c r="BG2106" s="113"/>
      <c r="BH2106" s="113"/>
      <c r="BI2106" s="113"/>
      <c r="BJ2106" s="113"/>
      <c r="BK2106" s="113"/>
      <c r="BL2106" s="113"/>
      <c r="BM2106" s="113"/>
      <c r="BN2106" s="113"/>
      <c r="BO2106" s="113"/>
      <c r="BP2106" s="113"/>
      <c r="BQ2106" s="113"/>
      <c r="BR2106" s="113"/>
      <c r="BS2106" s="113"/>
      <c r="BT2106" s="113"/>
      <c r="BU2106" s="113"/>
      <c r="BV2106" s="113"/>
      <c r="BW2106" s="113"/>
      <c r="BX2106" s="113"/>
      <c r="BY2106" s="113"/>
      <c r="BZ2106" s="113"/>
      <c r="CA2106" s="67"/>
      <c r="CB2106" s="113"/>
      <c r="CC2106" s="69">
        <f>SUM(Table25[[#This Row],[Contract Amount FY00]:[Contract Amount FY50]])</f>
        <v>66390</v>
      </c>
      <c r="CD2106" s="114"/>
    </row>
    <row r="2107" spans="1:82" x14ac:dyDescent="0.25">
      <c r="A2107" s="122" t="s">
        <v>1966</v>
      </c>
      <c r="B2107" s="122" t="s">
        <v>2057</v>
      </c>
      <c r="C2107" s="122" t="s">
        <v>3190</v>
      </c>
      <c r="E2107" s="26" t="str">
        <f>IFERROR(IF(VLOOKUP(Table25[[#This Row],[Contract No.]],Table3[#All],3,FALSE)="","No","Yes"),"")</f>
        <v>Yes</v>
      </c>
      <c r="F2107" s="107" t="str">
        <f>IFERROR(VLOOKUP(Table25[[#This Row],[Contract No.]],Table3[#All],3,FALSE),"")</f>
        <v>NASPO</v>
      </c>
      <c r="G2107" s="107" t="str">
        <f>IFERROR(IF(Table25[[#This Row],[Cooperative Purchase
(Yes/No)]]="Yes","Yes",IF(VLOOKUP(Table25[[#This Row],[Contract No.]],Table3[#All],1,FALSE)=Table25[[#This Row],[Contract No.]],"Yes","No")),"No")</f>
        <v>Yes</v>
      </c>
      <c r="H2107" s="51">
        <f>IFERROR(VLOOKUP(Table25[[#This Row],[Contract No.]],Table3[#All],4,FALSE),"")</f>
        <v>43983</v>
      </c>
      <c r="I2107" s="28">
        <f>IFERROR(IF(AND(MONTH(Table25[[#This Row],[Contract Start Date]])&gt;6,MONTH(Table25[[#This Row],[Contract Start Date]])&lt;=12),YEAR(Table25[[#This Row],[Contract Start Date]])+1,YEAR(Table25[[#This Row],[Contract Start Date]])),"")</f>
        <v>2020</v>
      </c>
      <c r="J2107" s="108">
        <f>Table25[[#This Row],[FY Formula start]]</f>
        <v>2020</v>
      </c>
      <c r="K2107" s="59" t="str">
        <f>"FY"&amp;" "&amp;Table25[[#This Row],[Year Start]]</f>
        <v>FY 2020</v>
      </c>
      <c r="L2107" s="109">
        <f>IFERROR(VLOOKUP(Table25[[#This Row],[Contract No.]],Table3[#All],5,FALSE),"")</f>
        <v>46295</v>
      </c>
      <c r="M2107" s="110">
        <f>IFERROR(IF(Table25[[#This Row],[Contract End Date]]="99/99/9999","No End",IF(AND(MONTH(Table25[[#This Row],[Contract End Date]])&gt;6,MONTH(Table25[[#This Row],[Contract End Date]])&lt;=12),YEAR(Table25[[#This Row],[Contract End Date]])+1,YEAR(Table25[[#This Row],[Contract End Date]]))),"")</f>
        <v>2027</v>
      </c>
      <c r="N2107" s="111">
        <f>Table25[[#This Row],[FY Formula end]]</f>
        <v>2027</v>
      </c>
      <c r="O2107" s="112" t="str">
        <f>IF(Table25[[#This Row],[Year End]]="No End","No End","FY"&amp;" "&amp;Table25[[#This Row],[Year End]])</f>
        <v>FY 2027</v>
      </c>
      <c r="P2107" s="27"/>
      <c r="Q2107" s="104">
        <f>_xlfn.IFNA(IF($B2107="","",VLOOKUP($B2107,'SWC Towers'!$A:$Q,$Q$2,FALSE)),"")</f>
        <v>0.1</v>
      </c>
      <c r="R2107" s="106">
        <f>_xlfn.IFNA(IF($B2107="","",VLOOKUP($B2107,'SWC Towers'!$A:$Q,$R$2,FALSE)),"")</f>
        <v>0.1</v>
      </c>
      <c r="S2107" s="106" t="str">
        <f>_xlfn.IFNA(IF($B2107="","",VLOOKUP($B2107,'SWC Towers'!$A:$Q,$S$2,FALSE)),"")</f>
        <v/>
      </c>
      <c r="T2107" s="106" t="str">
        <f>_xlfn.IFNA(IF($B2107="","",VLOOKUP($B2107,'SWC Towers'!$A:$Q,$T$2,FALSE)),"")</f>
        <v/>
      </c>
      <c r="U2107" s="104">
        <f>_xlfn.IFNA(IF($B2107="","",VLOOKUP($B2107,'SWC Towers'!$A:$Q,$U$2,FALSE)),"")</f>
        <v>0.15</v>
      </c>
      <c r="V2107" s="104" t="str">
        <f>_xlfn.IFNA(IF($B2107="","",VLOOKUP($B2107,'SWC Towers'!$A:$Q,$V$2,FALSE)),"")</f>
        <v/>
      </c>
      <c r="W2107" s="104">
        <f>_xlfn.IFNA(IF($B2107="","",VLOOKUP($B2107,'SWC Towers'!$A:$Q,$W$2,FALSE)),"")</f>
        <v>0.65</v>
      </c>
      <c r="X2107" s="104" t="str">
        <f>_xlfn.IFNA(IF($B2107="","",VLOOKUP($B2107,'SWC Towers'!$A:$Q,$X$2,FALSE)),"")</f>
        <v/>
      </c>
      <c r="Y2107" s="104" t="str">
        <f>_xlfn.IFNA(IF($B2107="","",VLOOKUP($B2107,'SWC Towers'!$A:$Q,$Y$2,FALSE)),"")</f>
        <v/>
      </c>
      <c r="Z2107" s="104" t="str">
        <f>_xlfn.IFNA(IF($B2107="","",VLOOKUP($B2107,'SWC Towers'!$A:$Q,$Z$2,FALSE)),"")</f>
        <v/>
      </c>
      <c r="AA2107" s="104" t="str">
        <f>_xlfn.IFNA(IF($B2107="","",VLOOKUP($B2107,'SWC Towers'!$A:$Q,$AA$2,FALSE)),"")</f>
        <v/>
      </c>
      <c r="AB2107" s="106" t="str">
        <f>_xlfn.IFNA(IF($B2107="","",VLOOKUP($B2107,'SWC Towers'!$A:$Q,$AB$2,FALSE)),"")</f>
        <v/>
      </c>
      <c r="AC2107" s="20">
        <f>SUM(Table25[[#This Row],[IT Tower: Application]:[Other/Non-IT ]])</f>
        <v>1</v>
      </c>
      <c r="AD2107" s="67"/>
      <c r="AE2107" s="67"/>
      <c r="AF2107" s="67"/>
      <c r="AG2107" s="67"/>
      <c r="AH2107" s="67"/>
      <c r="AI2107" s="67"/>
      <c r="AJ2107" s="67"/>
      <c r="AK2107" s="67"/>
      <c r="AL2107" s="67"/>
      <c r="AM2107" s="67"/>
      <c r="AN2107" s="67"/>
      <c r="AO2107" s="67"/>
      <c r="AP2107" s="67"/>
      <c r="AQ2107" s="67"/>
      <c r="AR2107" s="67"/>
      <c r="AS2107" s="67"/>
      <c r="AT2107" s="67"/>
      <c r="AU2107" s="67"/>
      <c r="AV2107" s="67"/>
      <c r="AW2107" s="67"/>
      <c r="AX2107" s="67"/>
      <c r="AY2107" s="67">
        <v>0</v>
      </c>
      <c r="AZ2107" s="67">
        <v>36478</v>
      </c>
      <c r="BA2107" s="67">
        <v>0</v>
      </c>
      <c r="BB2107" s="113">
        <v>31391</v>
      </c>
      <c r="BC2107" s="113">
        <v>63199</v>
      </c>
      <c r="BD2107" s="113"/>
      <c r="BE2107" s="113"/>
      <c r="BF2107" s="113"/>
      <c r="BG2107" s="113"/>
      <c r="BH2107" s="113"/>
      <c r="BI2107" s="113"/>
      <c r="BJ2107" s="113"/>
      <c r="BK2107" s="113"/>
      <c r="BL2107" s="113"/>
      <c r="BM2107" s="113"/>
      <c r="BN2107" s="113"/>
      <c r="BO2107" s="113"/>
      <c r="BP2107" s="113"/>
      <c r="BQ2107" s="113"/>
      <c r="BR2107" s="113"/>
      <c r="BS2107" s="113"/>
      <c r="BT2107" s="113"/>
      <c r="BU2107" s="113"/>
      <c r="BV2107" s="113"/>
      <c r="BW2107" s="113"/>
      <c r="BX2107" s="113"/>
      <c r="BY2107" s="113"/>
      <c r="BZ2107" s="113"/>
      <c r="CA2107" s="67"/>
      <c r="CB2107" s="113"/>
      <c r="CC2107" s="69">
        <f>SUM(Table25[[#This Row],[Contract Amount FY00]:[Contract Amount FY50]])</f>
        <v>131068</v>
      </c>
      <c r="CD2107" s="114"/>
    </row>
    <row r="2108" spans="1:82" x14ac:dyDescent="0.25">
      <c r="A2108" s="122" t="s">
        <v>1966</v>
      </c>
      <c r="B2108" s="122" t="s">
        <v>3071</v>
      </c>
      <c r="C2108" s="122" t="s">
        <v>753</v>
      </c>
      <c r="E2108" s="26" t="str">
        <f>IFERROR(IF(VLOOKUP(Table25[[#This Row],[Contract No.]],Table3[#All],3,FALSE)="","No","Yes"),"")</f>
        <v>Yes</v>
      </c>
      <c r="F2108" s="107" t="str">
        <f>IFERROR(VLOOKUP(Table25[[#This Row],[Contract No.]],Table3[#All],3,FALSE),"")</f>
        <v>NASPO</v>
      </c>
      <c r="G2108" s="107" t="str">
        <f>IFERROR(IF(Table25[[#This Row],[Cooperative Purchase
(Yes/No)]]="Yes","Yes",IF(VLOOKUP(Table25[[#This Row],[Contract No.]],Table3[#All],1,FALSE)=Table25[[#This Row],[Contract No.]],"Yes","No")),"No")</f>
        <v>Yes</v>
      </c>
      <c r="H2108" s="51">
        <f>IFERROR(VLOOKUP(Table25[[#This Row],[Contract No.]],Table3[#All],4,FALSE),"")</f>
        <v>45322</v>
      </c>
      <c r="I2108" s="28">
        <f>IFERROR(IF(AND(MONTH(Table25[[#This Row],[Contract Start Date]])&gt;6,MONTH(Table25[[#This Row],[Contract Start Date]])&lt;=12),YEAR(Table25[[#This Row],[Contract Start Date]])+1,YEAR(Table25[[#This Row],[Contract Start Date]])),"")</f>
        <v>2024</v>
      </c>
      <c r="J2108" s="108">
        <f>Table25[[#This Row],[FY Formula start]]</f>
        <v>2024</v>
      </c>
      <c r="K2108" s="59" t="str">
        <f>"FY"&amp;" "&amp;Table25[[#This Row],[Year Start]]</f>
        <v>FY 2024</v>
      </c>
      <c r="L2108" s="109">
        <f>IFERROR(VLOOKUP(Table25[[#This Row],[Contract No.]],Table3[#All],5,FALSE),"")</f>
        <v>46934</v>
      </c>
      <c r="M2108" s="110">
        <f>IFERROR(IF(Table25[[#This Row],[Contract End Date]]="99/99/9999","No End",IF(AND(MONTH(Table25[[#This Row],[Contract End Date]])&gt;6,MONTH(Table25[[#This Row],[Contract End Date]])&lt;=12),YEAR(Table25[[#This Row],[Contract End Date]])+1,YEAR(Table25[[#This Row],[Contract End Date]]))),"")</f>
        <v>2028</v>
      </c>
      <c r="N2108" s="111">
        <f>Table25[[#This Row],[FY Formula end]]</f>
        <v>2028</v>
      </c>
      <c r="O2108" s="112" t="str">
        <f>IF(Table25[[#This Row],[Year End]]="No End","No End","FY"&amp;" "&amp;Table25[[#This Row],[Year End]])</f>
        <v>FY 2028</v>
      </c>
      <c r="P2108" s="27"/>
      <c r="Q2108" s="104" t="str">
        <f>_xlfn.IFNA(IF($B2108="","",VLOOKUP($B2108,'SWC Towers'!$A:$Q,$Q$2,FALSE)),"")</f>
        <v/>
      </c>
      <c r="R2108" s="106">
        <f>_xlfn.IFNA(IF($B2108="","",VLOOKUP($B2108,'SWC Towers'!$A:$Q,$R$2,FALSE)),"")</f>
        <v>0.2</v>
      </c>
      <c r="S2108" s="106" t="str">
        <f>_xlfn.IFNA(IF($B2108="","",VLOOKUP($B2108,'SWC Towers'!$A:$Q,$S$2,FALSE)),"")</f>
        <v/>
      </c>
      <c r="T2108" s="106" t="str">
        <f>_xlfn.IFNA(IF($B2108="","",VLOOKUP($B2108,'SWC Towers'!$A:$Q,$T$2,FALSE)),"")</f>
        <v/>
      </c>
      <c r="U2108" s="104">
        <f>_xlfn.IFNA(IF($B2108="","",VLOOKUP($B2108,'SWC Towers'!$A:$Q,$U$2,FALSE)),"")</f>
        <v>0.6</v>
      </c>
      <c r="V2108" s="104" t="str">
        <f>_xlfn.IFNA(IF($B2108="","",VLOOKUP($B2108,'SWC Towers'!$A:$Q,$V$2,FALSE)),"")</f>
        <v/>
      </c>
      <c r="W2108" s="104" t="str">
        <f>_xlfn.IFNA(IF($B2108="","",VLOOKUP($B2108,'SWC Towers'!$A:$Q,$W$2,FALSE)),"")</f>
        <v/>
      </c>
      <c r="X2108" s="104" t="str">
        <f>_xlfn.IFNA(IF($B2108="","",VLOOKUP($B2108,'SWC Towers'!$A:$Q,$X$2,FALSE)),"")</f>
        <v/>
      </c>
      <c r="Y2108" s="104" t="str">
        <f>_xlfn.IFNA(IF($B2108="","",VLOOKUP($B2108,'SWC Towers'!$A:$Q,$Y$2,FALSE)),"")</f>
        <v/>
      </c>
      <c r="Z2108" s="104" t="str">
        <f>_xlfn.IFNA(IF($B2108="","",VLOOKUP($B2108,'SWC Towers'!$A:$Q,$Z$2,FALSE)),"")</f>
        <v/>
      </c>
      <c r="AA2108" s="104">
        <f>_xlfn.IFNA(IF($B2108="","",VLOOKUP($B2108,'SWC Towers'!$A:$Q,$AA$2,FALSE)),"")</f>
        <v>0.2</v>
      </c>
      <c r="AB2108" s="106" t="str">
        <f>_xlfn.IFNA(IF($B2108="","",VLOOKUP($B2108,'SWC Towers'!$A:$Q,$AB$2,FALSE)),"")</f>
        <v/>
      </c>
      <c r="AC2108" s="20">
        <f>SUM(Table25[[#This Row],[IT Tower: Application]:[Other/Non-IT ]])</f>
        <v>1</v>
      </c>
      <c r="AD2108" s="67"/>
      <c r="AE2108" s="67"/>
      <c r="AF2108" s="67"/>
      <c r="AG2108" s="67"/>
      <c r="AH2108" s="67"/>
      <c r="AI2108" s="67"/>
      <c r="AJ2108" s="67"/>
      <c r="AK2108" s="67"/>
      <c r="AL2108" s="67"/>
      <c r="AM2108" s="67"/>
      <c r="AN2108" s="67"/>
      <c r="AO2108" s="67"/>
      <c r="AP2108" s="67"/>
      <c r="AQ2108" s="67"/>
      <c r="AR2108" s="67"/>
      <c r="AS2108" s="67"/>
      <c r="AT2108" s="67"/>
      <c r="AU2108" s="67"/>
      <c r="AV2108" s="67"/>
      <c r="AW2108" s="67"/>
      <c r="AX2108" s="67"/>
      <c r="AY2108" s="67"/>
      <c r="AZ2108" s="67"/>
      <c r="BA2108" s="67"/>
      <c r="BB2108" s="113">
        <v>99227</v>
      </c>
      <c r="BC2108" s="113">
        <v>258969</v>
      </c>
      <c r="BD2108" s="113"/>
      <c r="BE2108" s="113"/>
      <c r="BF2108" s="113"/>
      <c r="BG2108" s="113"/>
      <c r="BH2108" s="113"/>
      <c r="BI2108" s="113"/>
      <c r="BJ2108" s="113"/>
      <c r="BK2108" s="113"/>
      <c r="BL2108" s="113"/>
      <c r="BM2108" s="113"/>
      <c r="BN2108" s="113"/>
      <c r="BO2108" s="113"/>
      <c r="BP2108" s="113"/>
      <c r="BQ2108" s="113"/>
      <c r="BR2108" s="113"/>
      <c r="BS2108" s="113"/>
      <c r="BT2108" s="113"/>
      <c r="BU2108" s="113"/>
      <c r="BV2108" s="113"/>
      <c r="BW2108" s="113"/>
      <c r="BX2108" s="113"/>
      <c r="BY2108" s="113"/>
      <c r="BZ2108" s="113"/>
      <c r="CA2108" s="67"/>
      <c r="CB2108" s="113"/>
      <c r="CC2108" s="69">
        <f>SUM(Table25[[#This Row],[Contract Amount FY00]:[Contract Amount FY50]])</f>
        <v>358196</v>
      </c>
      <c r="CD2108" s="114"/>
    </row>
    <row r="2109" spans="1:82" x14ac:dyDescent="0.25">
      <c r="A2109" s="122" t="s">
        <v>1966</v>
      </c>
      <c r="B2109" s="122" t="s">
        <v>3071</v>
      </c>
      <c r="C2109" s="122" t="s">
        <v>375</v>
      </c>
      <c r="E2109" s="26" t="str">
        <f>IFERROR(IF(VLOOKUP(Table25[[#This Row],[Contract No.]],Table3[#All],3,FALSE)="","No","Yes"),"")</f>
        <v>Yes</v>
      </c>
      <c r="F2109" s="107" t="str">
        <f>IFERROR(VLOOKUP(Table25[[#This Row],[Contract No.]],Table3[#All],3,FALSE),"")</f>
        <v>NASPO</v>
      </c>
      <c r="G2109" s="107" t="str">
        <f>IFERROR(IF(Table25[[#This Row],[Cooperative Purchase
(Yes/No)]]="Yes","Yes",IF(VLOOKUP(Table25[[#This Row],[Contract No.]],Table3[#All],1,FALSE)=Table25[[#This Row],[Contract No.]],"Yes","No")),"No")</f>
        <v>Yes</v>
      </c>
      <c r="H2109" s="51">
        <f>IFERROR(VLOOKUP(Table25[[#This Row],[Contract No.]],Table3[#All],4,FALSE),"")</f>
        <v>45322</v>
      </c>
      <c r="I2109" s="28">
        <f>IFERROR(IF(AND(MONTH(Table25[[#This Row],[Contract Start Date]])&gt;6,MONTH(Table25[[#This Row],[Contract Start Date]])&lt;=12),YEAR(Table25[[#This Row],[Contract Start Date]])+1,YEAR(Table25[[#This Row],[Contract Start Date]])),"")</f>
        <v>2024</v>
      </c>
      <c r="J2109" s="108">
        <f>Table25[[#This Row],[FY Formula start]]</f>
        <v>2024</v>
      </c>
      <c r="K2109" s="59" t="str">
        <f>"FY"&amp;" "&amp;Table25[[#This Row],[Year Start]]</f>
        <v>FY 2024</v>
      </c>
      <c r="L2109" s="109">
        <f>IFERROR(VLOOKUP(Table25[[#This Row],[Contract No.]],Table3[#All],5,FALSE),"")</f>
        <v>46934</v>
      </c>
      <c r="M2109" s="110">
        <f>IFERROR(IF(Table25[[#This Row],[Contract End Date]]="99/99/9999","No End",IF(AND(MONTH(Table25[[#This Row],[Contract End Date]])&gt;6,MONTH(Table25[[#This Row],[Contract End Date]])&lt;=12),YEAR(Table25[[#This Row],[Contract End Date]])+1,YEAR(Table25[[#This Row],[Contract End Date]]))),"")</f>
        <v>2028</v>
      </c>
      <c r="N2109" s="111">
        <f>Table25[[#This Row],[FY Formula end]]</f>
        <v>2028</v>
      </c>
      <c r="O2109" s="112" t="str">
        <f>IF(Table25[[#This Row],[Year End]]="No End","No End","FY"&amp;" "&amp;Table25[[#This Row],[Year End]])</f>
        <v>FY 2028</v>
      </c>
      <c r="P2109" s="27"/>
      <c r="Q2109" s="104" t="str">
        <f>_xlfn.IFNA(IF($B2109="","",VLOOKUP($B2109,'SWC Towers'!$A:$Q,$Q$2,FALSE)),"")</f>
        <v/>
      </c>
      <c r="R2109" s="106">
        <f>_xlfn.IFNA(IF($B2109="","",VLOOKUP($B2109,'SWC Towers'!$A:$Q,$R$2,FALSE)),"")</f>
        <v>0.2</v>
      </c>
      <c r="S2109" s="106" t="str">
        <f>_xlfn.IFNA(IF($B2109="","",VLOOKUP($B2109,'SWC Towers'!$A:$Q,$S$2,FALSE)),"")</f>
        <v/>
      </c>
      <c r="T2109" s="106" t="str">
        <f>_xlfn.IFNA(IF($B2109="","",VLOOKUP($B2109,'SWC Towers'!$A:$Q,$T$2,FALSE)),"")</f>
        <v/>
      </c>
      <c r="U2109" s="104">
        <f>_xlfn.IFNA(IF($B2109="","",VLOOKUP($B2109,'SWC Towers'!$A:$Q,$U$2,FALSE)),"")</f>
        <v>0.6</v>
      </c>
      <c r="V2109" s="104" t="str">
        <f>_xlfn.IFNA(IF($B2109="","",VLOOKUP($B2109,'SWC Towers'!$A:$Q,$V$2,FALSE)),"")</f>
        <v/>
      </c>
      <c r="W2109" s="104" t="str">
        <f>_xlfn.IFNA(IF($B2109="","",VLOOKUP($B2109,'SWC Towers'!$A:$Q,$W$2,FALSE)),"")</f>
        <v/>
      </c>
      <c r="X2109" s="104" t="str">
        <f>_xlfn.IFNA(IF($B2109="","",VLOOKUP($B2109,'SWC Towers'!$A:$Q,$X$2,FALSE)),"")</f>
        <v/>
      </c>
      <c r="Y2109" s="104" t="str">
        <f>_xlfn.IFNA(IF($B2109="","",VLOOKUP($B2109,'SWC Towers'!$A:$Q,$Y$2,FALSE)),"")</f>
        <v/>
      </c>
      <c r="Z2109" s="104" t="str">
        <f>_xlfn.IFNA(IF($B2109="","",VLOOKUP($B2109,'SWC Towers'!$A:$Q,$Z$2,FALSE)),"")</f>
        <v/>
      </c>
      <c r="AA2109" s="104">
        <f>_xlfn.IFNA(IF($B2109="","",VLOOKUP($B2109,'SWC Towers'!$A:$Q,$AA$2,FALSE)),"")</f>
        <v>0.2</v>
      </c>
      <c r="AB2109" s="106" t="str">
        <f>_xlfn.IFNA(IF($B2109="","",VLOOKUP($B2109,'SWC Towers'!$A:$Q,$AB$2,FALSE)),"")</f>
        <v/>
      </c>
      <c r="AC2109" s="20">
        <f>SUM(Table25[[#This Row],[IT Tower: Application]:[Other/Non-IT ]])</f>
        <v>1</v>
      </c>
      <c r="AD2109" s="67"/>
      <c r="AE2109" s="67"/>
      <c r="AF2109" s="67"/>
      <c r="AG2109" s="67"/>
      <c r="AH2109" s="67"/>
      <c r="AI2109" s="67"/>
      <c r="AJ2109" s="67"/>
      <c r="AK2109" s="67"/>
      <c r="AL2109" s="67"/>
      <c r="AM2109" s="67"/>
      <c r="AN2109" s="67"/>
      <c r="AO2109" s="67"/>
      <c r="AP2109" s="67"/>
      <c r="AQ2109" s="67"/>
      <c r="AR2109" s="67"/>
      <c r="AS2109" s="67"/>
      <c r="AT2109" s="67"/>
      <c r="AU2109" s="67"/>
      <c r="AV2109" s="67"/>
      <c r="AW2109" s="67"/>
      <c r="AX2109" s="67"/>
      <c r="AY2109" s="67"/>
      <c r="AZ2109" s="67"/>
      <c r="BA2109" s="67"/>
      <c r="BB2109" s="113">
        <v>601</v>
      </c>
      <c r="BC2109" s="113">
        <v>330</v>
      </c>
      <c r="BD2109" s="113"/>
      <c r="BE2109" s="113"/>
      <c r="BF2109" s="113"/>
      <c r="BG2109" s="113"/>
      <c r="BH2109" s="113"/>
      <c r="BI2109" s="113"/>
      <c r="BJ2109" s="113"/>
      <c r="BK2109" s="113"/>
      <c r="BL2109" s="113"/>
      <c r="BM2109" s="113"/>
      <c r="BN2109" s="113"/>
      <c r="BO2109" s="113"/>
      <c r="BP2109" s="113"/>
      <c r="BQ2109" s="113"/>
      <c r="BR2109" s="113"/>
      <c r="BS2109" s="113"/>
      <c r="BT2109" s="113"/>
      <c r="BU2109" s="113"/>
      <c r="BV2109" s="113"/>
      <c r="BW2109" s="113"/>
      <c r="BX2109" s="113"/>
      <c r="BY2109" s="113"/>
      <c r="BZ2109" s="113"/>
      <c r="CA2109" s="67"/>
      <c r="CB2109" s="113"/>
      <c r="CC2109" s="69">
        <f>SUM(Table25[[#This Row],[Contract Amount FY00]:[Contract Amount FY50]])</f>
        <v>931</v>
      </c>
      <c r="CD2109" s="114"/>
    </row>
    <row r="2110" spans="1:82" x14ac:dyDescent="0.25">
      <c r="A2110" s="122" t="s">
        <v>1966</v>
      </c>
      <c r="B2110" s="122" t="s">
        <v>2245</v>
      </c>
      <c r="C2110" s="122" t="s">
        <v>2273</v>
      </c>
      <c r="E2110" s="26" t="str">
        <f>IFERROR(IF(VLOOKUP(Table25[[#This Row],[Contract No.]],Table3[#All],3,FALSE)="","No","Yes"),"")</f>
        <v>No</v>
      </c>
      <c r="F2110" s="107" t="str">
        <f>IFERROR(VLOOKUP(Table25[[#This Row],[Contract No.]],Table3[#All],3,FALSE),"")</f>
        <v/>
      </c>
      <c r="G2110" s="107" t="str">
        <f>IFERROR(IF(Table25[[#This Row],[Cooperative Purchase
(Yes/No)]]="Yes","Yes",IF(VLOOKUP(Table25[[#This Row],[Contract No.]],Table3[#All],1,FALSE)=Table25[[#This Row],[Contract No.]],"Yes","No")),"No")</f>
        <v>Yes</v>
      </c>
      <c r="H2110" s="51">
        <f>IFERROR(VLOOKUP(Table25[[#This Row],[Contract No.]],Table3[#All],4,FALSE),"")</f>
        <v>43952</v>
      </c>
      <c r="I2110" s="28">
        <f>IFERROR(IF(AND(MONTH(Table25[[#This Row],[Contract Start Date]])&gt;6,MONTH(Table25[[#This Row],[Contract Start Date]])&lt;=12),YEAR(Table25[[#This Row],[Contract Start Date]])+1,YEAR(Table25[[#This Row],[Contract Start Date]])),"")</f>
        <v>2020</v>
      </c>
      <c r="J2110" s="108">
        <f>Table25[[#This Row],[FY Formula start]]</f>
        <v>2020</v>
      </c>
      <c r="K2110" s="59" t="str">
        <f>"FY"&amp;" "&amp;Table25[[#This Row],[Year Start]]</f>
        <v>FY 2020</v>
      </c>
      <c r="L2110" s="109">
        <f>IFERROR(VLOOKUP(Table25[[#This Row],[Contract No.]],Table3[#All],5,FALSE),"")</f>
        <v>46203</v>
      </c>
      <c r="M2110" s="110">
        <f>IFERROR(IF(Table25[[#This Row],[Contract End Date]]="99/99/9999","No End",IF(AND(MONTH(Table25[[#This Row],[Contract End Date]])&gt;6,MONTH(Table25[[#This Row],[Contract End Date]])&lt;=12),YEAR(Table25[[#This Row],[Contract End Date]])+1,YEAR(Table25[[#This Row],[Contract End Date]]))),"")</f>
        <v>2026</v>
      </c>
      <c r="N2110" s="111">
        <f>Table25[[#This Row],[FY Formula end]]</f>
        <v>2026</v>
      </c>
      <c r="O2110" s="112" t="str">
        <f>IF(Table25[[#This Row],[Year End]]="No End","No End","FY"&amp;" "&amp;Table25[[#This Row],[Year End]])</f>
        <v>FY 2026</v>
      </c>
      <c r="P2110" s="27"/>
      <c r="Q2110" s="104" t="str">
        <f>_xlfn.IFNA(IF($B2110="","",VLOOKUP($B2110,'SWC Towers'!$A:$Q,$Q$2,FALSE)),"")</f>
        <v/>
      </c>
      <c r="R2110" s="106" t="str">
        <f>_xlfn.IFNA(IF($B2110="","",VLOOKUP($B2110,'SWC Towers'!$A:$Q,$R$2,FALSE)),"")</f>
        <v/>
      </c>
      <c r="S2110" s="106" t="str">
        <f>_xlfn.IFNA(IF($B2110="","",VLOOKUP($B2110,'SWC Towers'!$A:$Q,$S$2,FALSE)),"")</f>
        <v/>
      </c>
      <c r="T2110" s="106" t="str">
        <f>_xlfn.IFNA(IF($B2110="","",VLOOKUP($B2110,'SWC Towers'!$A:$Q,$T$2,FALSE)),"")</f>
        <v/>
      </c>
      <c r="U2110" s="104">
        <f>_xlfn.IFNA(IF($B2110="","",VLOOKUP($B2110,'SWC Towers'!$A:$Q,$U$2,FALSE)),"")</f>
        <v>0.1</v>
      </c>
      <c r="V2110" s="104" t="str">
        <f>_xlfn.IFNA(IF($B2110="","",VLOOKUP($B2110,'SWC Towers'!$A:$Q,$V$2,FALSE)),"")</f>
        <v/>
      </c>
      <c r="W2110" s="104" t="str">
        <f>_xlfn.IFNA(IF($B2110="","",VLOOKUP($B2110,'SWC Towers'!$A:$Q,$W$2,FALSE)),"")</f>
        <v/>
      </c>
      <c r="X2110" s="104" t="str">
        <f>_xlfn.IFNA(IF($B2110="","",VLOOKUP($B2110,'SWC Towers'!$A:$Q,$X$2,FALSE)),"")</f>
        <v/>
      </c>
      <c r="Y2110" s="104" t="str">
        <f>_xlfn.IFNA(IF($B2110="","",VLOOKUP($B2110,'SWC Towers'!$A:$Q,$Y$2,FALSE)),"")</f>
        <v/>
      </c>
      <c r="Z2110" s="104" t="str">
        <f>_xlfn.IFNA(IF($B2110="","",VLOOKUP($B2110,'SWC Towers'!$A:$Q,$Z$2,FALSE)),"")</f>
        <v/>
      </c>
      <c r="AA2110" s="104" t="str">
        <f>_xlfn.IFNA(IF($B2110="","",VLOOKUP($B2110,'SWC Towers'!$A:$Q,$AA$2,FALSE)),"")</f>
        <v/>
      </c>
      <c r="AB2110" s="106">
        <f>_xlfn.IFNA(IF($B2110="","",VLOOKUP($B2110,'SWC Towers'!$A:$Q,$AB$2,FALSE)),"")</f>
        <v>0.9</v>
      </c>
      <c r="AC2110" s="20">
        <f>SUM(Table25[[#This Row],[IT Tower: Application]:[Other/Non-IT ]])</f>
        <v>1</v>
      </c>
      <c r="AD2110" s="67"/>
      <c r="AE2110" s="67"/>
      <c r="AF2110" s="67"/>
      <c r="AG2110" s="67"/>
      <c r="AH2110" s="67"/>
      <c r="AI2110" s="67"/>
      <c r="AJ2110" s="67"/>
      <c r="AK2110" s="67"/>
      <c r="AL2110" s="67"/>
      <c r="AM2110" s="67"/>
      <c r="AN2110" s="67"/>
      <c r="AO2110" s="67"/>
      <c r="AP2110" s="67"/>
      <c r="AQ2110" s="67"/>
      <c r="AR2110" s="67"/>
      <c r="AS2110" s="67"/>
      <c r="AT2110" s="67"/>
      <c r="AU2110" s="67"/>
      <c r="AV2110" s="67"/>
      <c r="AW2110" s="67"/>
      <c r="AX2110" s="67"/>
      <c r="AY2110" s="67"/>
      <c r="AZ2110" s="67"/>
      <c r="BA2110" s="67"/>
      <c r="BB2110" s="113"/>
      <c r="BC2110" s="113">
        <v>195</v>
      </c>
      <c r="BD2110" s="113"/>
      <c r="BE2110" s="113"/>
      <c r="BF2110" s="113"/>
      <c r="BG2110" s="113"/>
      <c r="BH2110" s="113"/>
      <c r="BI2110" s="113"/>
      <c r="BJ2110" s="113"/>
      <c r="BK2110" s="113"/>
      <c r="BL2110" s="113"/>
      <c r="BM2110" s="113"/>
      <c r="BN2110" s="113"/>
      <c r="BO2110" s="113"/>
      <c r="BP2110" s="113"/>
      <c r="BQ2110" s="113"/>
      <c r="BR2110" s="113"/>
      <c r="BS2110" s="113"/>
      <c r="BT2110" s="113"/>
      <c r="BU2110" s="113"/>
      <c r="BV2110" s="113"/>
      <c r="BW2110" s="113"/>
      <c r="BX2110" s="113"/>
      <c r="BY2110" s="113"/>
      <c r="BZ2110" s="113"/>
      <c r="CA2110" s="67"/>
      <c r="CB2110" s="113"/>
      <c r="CC2110" s="69">
        <f>SUM(Table25[[#This Row],[Contract Amount FY00]:[Contract Amount FY50]])</f>
        <v>195</v>
      </c>
      <c r="CD2110" s="114"/>
    </row>
    <row r="2111" spans="1:82" x14ac:dyDescent="0.25">
      <c r="A2111" s="122" t="s">
        <v>1966</v>
      </c>
      <c r="B2111" s="122" t="s">
        <v>526</v>
      </c>
      <c r="C2111" s="122" t="s">
        <v>3206</v>
      </c>
      <c r="E2111" s="26" t="str">
        <f>IFERROR(IF(VLOOKUP(Table25[[#This Row],[Contract No.]],Table3[#All],3,FALSE)="","No","Yes"),"")</f>
        <v>Yes</v>
      </c>
      <c r="F2111" s="107" t="str">
        <f>IFERROR(VLOOKUP(Table25[[#This Row],[Contract No.]],Table3[#All],3,FALSE),"")</f>
        <v>NASPO</v>
      </c>
      <c r="G2111" s="107" t="str">
        <f>IFERROR(IF(Table25[[#This Row],[Cooperative Purchase
(Yes/No)]]="Yes","Yes",IF(VLOOKUP(Table25[[#This Row],[Contract No.]],Table3[#All],1,FALSE)=Table25[[#This Row],[Contract No.]],"Yes","No")),"No")</f>
        <v>Yes</v>
      </c>
      <c r="H2111" s="51">
        <f>IFERROR(VLOOKUP(Table25[[#This Row],[Contract No.]],Table3[#All],4,FALSE),"")</f>
        <v>43892</v>
      </c>
      <c r="I2111" s="28">
        <f>IFERROR(IF(AND(MONTH(Table25[[#This Row],[Contract Start Date]])&gt;6,MONTH(Table25[[#This Row],[Contract Start Date]])&lt;=12),YEAR(Table25[[#This Row],[Contract Start Date]])+1,YEAR(Table25[[#This Row],[Contract Start Date]])),"")</f>
        <v>2020</v>
      </c>
      <c r="J2111" s="108">
        <f>Table25[[#This Row],[FY Formula start]]</f>
        <v>2020</v>
      </c>
      <c r="K2111" s="59" t="str">
        <f>"FY"&amp;" "&amp;Table25[[#This Row],[Year Start]]</f>
        <v>FY 2020</v>
      </c>
      <c r="L2111" s="109">
        <f>IFERROR(VLOOKUP(Table25[[#This Row],[Contract No.]],Table3[#All],5,FALSE),"")</f>
        <v>45504</v>
      </c>
      <c r="M2111" s="110">
        <f>IFERROR(IF(Table25[[#This Row],[Contract End Date]]="99/99/9999","No End",IF(AND(MONTH(Table25[[#This Row],[Contract End Date]])&gt;6,MONTH(Table25[[#This Row],[Contract End Date]])&lt;=12),YEAR(Table25[[#This Row],[Contract End Date]])+1,YEAR(Table25[[#This Row],[Contract End Date]]))),"")</f>
        <v>2025</v>
      </c>
      <c r="N2111" s="111">
        <f>Table25[[#This Row],[FY Formula end]]</f>
        <v>2025</v>
      </c>
      <c r="O2111" s="112" t="str">
        <f>IF(Table25[[#This Row],[Year End]]="No End","No End","FY"&amp;" "&amp;Table25[[#This Row],[Year End]])</f>
        <v>FY 2025</v>
      </c>
      <c r="P2111" s="27"/>
      <c r="Q2111" s="104" t="str">
        <f>_xlfn.IFNA(IF($B2111="","",VLOOKUP($B2111,'SWC Towers'!$A:$Q,$Q$2,FALSE)),"")</f>
        <v/>
      </c>
      <c r="R2111" s="106">
        <f>_xlfn.IFNA(IF($B2111="","",VLOOKUP($B2111,'SWC Towers'!$A:$Q,$R$2,FALSE)),"")</f>
        <v>0.1</v>
      </c>
      <c r="S2111" s="106" t="str">
        <f>_xlfn.IFNA(IF($B2111="","",VLOOKUP($B2111,'SWC Towers'!$A:$Q,$S$2,FALSE)),"")</f>
        <v/>
      </c>
      <c r="T2111" s="106">
        <f>_xlfn.IFNA(IF($B2111="","",VLOOKUP($B2111,'SWC Towers'!$A:$Q,$T$2,FALSE)),"")</f>
        <v>0.05</v>
      </c>
      <c r="U2111" s="104">
        <f>_xlfn.IFNA(IF($B2111="","",VLOOKUP($B2111,'SWC Towers'!$A:$Q,$U$2,FALSE)),"")</f>
        <v>0.65</v>
      </c>
      <c r="V2111" s="104" t="str">
        <f>_xlfn.IFNA(IF($B2111="","",VLOOKUP($B2111,'SWC Towers'!$A:$Q,$V$2,FALSE)),"")</f>
        <v/>
      </c>
      <c r="W2111" s="104">
        <f>_xlfn.IFNA(IF($B2111="","",VLOOKUP($B2111,'SWC Towers'!$A:$Q,$W$2,FALSE)),"")</f>
        <v>0.1</v>
      </c>
      <c r="X2111" s="104" t="str">
        <f>_xlfn.IFNA(IF($B2111="","",VLOOKUP($B2111,'SWC Towers'!$A:$Q,$X$2,FALSE)),"")</f>
        <v/>
      </c>
      <c r="Y2111" s="104" t="str">
        <f>_xlfn.IFNA(IF($B2111="","",VLOOKUP($B2111,'SWC Towers'!$A:$Q,$Y$2,FALSE)),"")</f>
        <v/>
      </c>
      <c r="Z2111" s="104">
        <f>_xlfn.IFNA(IF($B2111="","",VLOOKUP($B2111,'SWC Towers'!$A:$Q,$Z$2,FALSE)),"")</f>
        <v>0.1</v>
      </c>
      <c r="AA2111" s="104" t="str">
        <f>_xlfn.IFNA(IF($B2111="","",VLOOKUP($B2111,'SWC Towers'!$A:$Q,$AA$2,FALSE)),"")</f>
        <v/>
      </c>
      <c r="AB2111" s="106" t="str">
        <f>_xlfn.IFNA(IF($B2111="","",VLOOKUP($B2111,'SWC Towers'!$A:$Q,$AB$2,FALSE)),"")</f>
        <v/>
      </c>
      <c r="AC2111" s="20">
        <f>SUM(Table25[[#This Row],[IT Tower: Application]:[Other/Non-IT ]])</f>
        <v>1</v>
      </c>
      <c r="AD2111" s="67"/>
      <c r="AE2111" s="67"/>
      <c r="AF2111" s="67"/>
      <c r="AG2111" s="67"/>
      <c r="AH2111" s="67"/>
      <c r="AI2111" s="67"/>
      <c r="AJ2111" s="67"/>
      <c r="AK2111" s="67"/>
      <c r="AL2111" s="67"/>
      <c r="AM2111" s="67"/>
      <c r="AN2111" s="67"/>
      <c r="AO2111" s="67"/>
      <c r="AP2111" s="67"/>
      <c r="AQ2111" s="67"/>
      <c r="AR2111" s="67"/>
      <c r="AS2111" s="67"/>
      <c r="AT2111" s="67"/>
      <c r="AU2111" s="67"/>
      <c r="AV2111" s="67"/>
      <c r="AW2111" s="67"/>
      <c r="AX2111" s="67"/>
      <c r="AY2111" s="67"/>
      <c r="AZ2111" s="67"/>
      <c r="BA2111" s="67"/>
      <c r="BB2111" s="113">
        <v>14620</v>
      </c>
      <c r="BC2111" s="113">
        <v>0</v>
      </c>
      <c r="BD2111" s="113"/>
      <c r="BE2111" s="113"/>
      <c r="BF2111" s="113"/>
      <c r="BG2111" s="113"/>
      <c r="BH2111" s="113"/>
      <c r="BI2111" s="113"/>
      <c r="BJ2111" s="113"/>
      <c r="BK2111" s="113"/>
      <c r="BL2111" s="113"/>
      <c r="BM2111" s="113"/>
      <c r="BN2111" s="113"/>
      <c r="BO2111" s="113"/>
      <c r="BP2111" s="113"/>
      <c r="BQ2111" s="113"/>
      <c r="BR2111" s="113"/>
      <c r="BS2111" s="113"/>
      <c r="BT2111" s="113"/>
      <c r="BU2111" s="113"/>
      <c r="BV2111" s="113"/>
      <c r="BW2111" s="113"/>
      <c r="BX2111" s="113"/>
      <c r="BY2111" s="113"/>
      <c r="BZ2111" s="113"/>
      <c r="CA2111" s="67"/>
      <c r="CB2111" s="113"/>
      <c r="CC2111" s="69">
        <f>SUM(Table25[[#This Row],[Contract Amount FY00]:[Contract Amount FY50]])</f>
        <v>14620</v>
      </c>
      <c r="CD2111" s="114"/>
    </row>
    <row r="2112" spans="1:82" x14ac:dyDescent="0.25">
      <c r="A2112" s="122" t="s">
        <v>1966</v>
      </c>
      <c r="B2112" s="122" t="s">
        <v>526</v>
      </c>
      <c r="C2112" s="122" t="s">
        <v>3193</v>
      </c>
      <c r="E2112" s="26" t="str">
        <f>IFERROR(IF(VLOOKUP(Table25[[#This Row],[Contract No.]],Table3[#All],3,FALSE)="","No","Yes"),"")</f>
        <v>Yes</v>
      </c>
      <c r="F2112" s="107" t="str">
        <f>IFERROR(VLOOKUP(Table25[[#This Row],[Contract No.]],Table3[#All],3,FALSE),"")</f>
        <v>NASPO</v>
      </c>
      <c r="G2112" s="107" t="str">
        <f>IFERROR(IF(Table25[[#This Row],[Cooperative Purchase
(Yes/No)]]="Yes","Yes",IF(VLOOKUP(Table25[[#This Row],[Contract No.]],Table3[#All],1,FALSE)=Table25[[#This Row],[Contract No.]],"Yes","No")),"No")</f>
        <v>Yes</v>
      </c>
      <c r="H2112" s="51">
        <f>IFERROR(VLOOKUP(Table25[[#This Row],[Contract No.]],Table3[#All],4,FALSE),"")</f>
        <v>43892</v>
      </c>
      <c r="I2112" s="28">
        <f>IFERROR(IF(AND(MONTH(Table25[[#This Row],[Contract Start Date]])&gt;6,MONTH(Table25[[#This Row],[Contract Start Date]])&lt;=12),YEAR(Table25[[#This Row],[Contract Start Date]])+1,YEAR(Table25[[#This Row],[Contract Start Date]])),"")</f>
        <v>2020</v>
      </c>
      <c r="J2112" s="108">
        <f>Table25[[#This Row],[FY Formula start]]</f>
        <v>2020</v>
      </c>
      <c r="K2112" s="59" t="str">
        <f>"FY"&amp;" "&amp;Table25[[#This Row],[Year Start]]</f>
        <v>FY 2020</v>
      </c>
      <c r="L2112" s="109">
        <f>IFERROR(VLOOKUP(Table25[[#This Row],[Contract No.]],Table3[#All],5,FALSE),"")</f>
        <v>45504</v>
      </c>
      <c r="M2112" s="110">
        <f>IFERROR(IF(Table25[[#This Row],[Contract End Date]]="99/99/9999","No End",IF(AND(MONTH(Table25[[#This Row],[Contract End Date]])&gt;6,MONTH(Table25[[#This Row],[Contract End Date]])&lt;=12),YEAR(Table25[[#This Row],[Contract End Date]])+1,YEAR(Table25[[#This Row],[Contract End Date]]))),"")</f>
        <v>2025</v>
      </c>
      <c r="N2112" s="111">
        <f>Table25[[#This Row],[FY Formula end]]</f>
        <v>2025</v>
      </c>
      <c r="O2112" s="112" t="str">
        <f>IF(Table25[[#This Row],[Year End]]="No End","No End","FY"&amp;" "&amp;Table25[[#This Row],[Year End]])</f>
        <v>FY 2025</v>
      </c>
      <c r="P2112" s="27"/>
      <c r="Q2112" s="104" t="str">
        <f>_xlfn.IFNA(IF($B2112="","",VLOOKUP($B2112,'SWC Towers'!$A:$Q,$Q$2,FALSE)),"")</f>
        <v/>
      </c>
      <c r="R2112" s="106">
        <f>_xlfn.IFNA(IF($B2112="","",VLOOKUP($B2112,'SWC Towers'!$A:$Q,$R$2,FALSE)),"")</f>
        <v>0.1</v>
      </c>
      <c r="S2112" s="106" t="str">
        <f>_xlfn.IFNA(IF($B2112="","",VLOOKUP($B2112,'SWC Towers'!$A:$Q,$S$2,FALSE)),"")</f>
        <v/>
      </c>
      <c r="T2112" s="106">
        <f>_xlfn.IFNA(IF($B2112="","",VLOOKUP($B2112,'SWC Towers'!$A:$Q,$T$2,FALSE)),"")</f>
        <v>0.05</v>
      </c>
      <c r="U2112" s="104">
        <f>_xlfn.IFNA(IF($B2112="","",VLOOKUP($B2112,'SWC Towers'!$A:$Q,$U$2,FALSE)),"")</f>
        <v>0.65</v>
      </c>
      <c r="V2112" s="104" t="str">
        <f>_xlfn.IFNA(IF($B2112="","",VLOOKUP($B2112,'SWC Towers'!$A:$Q,$V$2,FALSE)),"")</f>
        <v/>
      </c>
      <c r="W2112" s="104">
        <f>_xlfn.IFNA(IF($B2112="","",VLOOKUP($B2112,'SWC Towers'!$A:$Q,$W$2,FALSE)),"")</f>
        <v>0.1</v>
      </c>
      <c r="X2112" s="104" t="str">
        <f>_xlfn.IFNA(IF($B2112="","",VLOOKUP($B2112,'SWC Towers'!$A:$Q,$X$2,FALSE)),"")</f>
        <v/>
      </c>
      <c r="Y2112" s="104" t="str">
        <f>_xlfn.IFNA(IF($B2112="","",VLOOKUP($B2112,'SWC Towers'!$A:$Q,$Y$2,FALSE)),"")</f>
        <v/>
      </c>
      <c r="Z2112" s="104">
        <f>_xlfn.IFNA(IF($B2112="","",VLOOKUP($B2112,'SWC Towers'!$A:$Q,$Z$2,FALSE)),"")</f>
        <v>0.1</v>
      </c>
      <c r="AA2112" s="104" t="str">
        <f>_xlfn.IFNA(IF($B2112="","",VLOOKUP($B2112,'SWC Towers'!$A:$Q,$AA$2,FALSE)),"")</f>
        <v/>
      </c>
      <c r="AB2112" s="106" t="str">
        <f>_xlfn.IFNA(IF($B2112="","",VLOOKUP($B2112,'SWC Towers'!$A:$Q,$AB$2,FALSE)),"")</f>
        <v/>
      </c>
      <c r="AC2112" s="20">
        <f>SUM(Table25[[#This Row],[IT Tower: Application]:[Other/Non-IT ]])</f>
        <v>1</v>
      </c>
      <c r="AD2112" s="67"/>
      <c r="AE2112" s="67"/>
      <c r="AF2112" s="67"/>
      <c r="AG2112" s="67"/>
      <c r="AH2112" s="67"/>
      <c r="AI2112" s="67"/>
      <c r="AJ2112" s="67"/>
      <c r="AK2112" s="67"/>
      <c r="AL2112" s="67"/>
      <c r="AM2112" s="67"/>
      <c r="AN2112" s="67"/>
      <c r="AO2112" s="67"/>
      <c r="AP2112" s="67"/>
      <c r="AQ2112" s="67"/>
      <c r="AR2112" s="67"/>
      <c r="AS2112" s="67"/>
      <c r="AT2112" s="67"/>
      <c r="AU2112" s="67"/>
      <c r="AV2112" s="67"/>
      <c r="AW2112" s="67"/>
      <c r="AX2112" s="67"/>
      <c r="AY2112" s="67">
        <v>39490</v>
      </c>
      <c r="AZ2112" s="67">
        <v>5814</v>
      </c>
      <c r="BA2112" s="67">
        <v>21010</v>
      </c>
      <c r="BB2112" s="113">
        <v>13917</v>
      </c>
      <c r="BC2112" s="113">
        <v>23889</v>
      </c>
      <c r="BD2112" s="113"/>
      <c r="BE2112" s="113"/>
      <c r="BF2112" s="113"/>
      <c r="BG2112" s="113"/>
      <c r="BH2112" s="113"/>
      <c r="BI2112" s="113"/>
      <c r="BJ2112" s="113"/>
      <c r="BK2112" s="113"/>
      <c r="BL2112" s="113"/>
      <c r="BM2112" s="113"/>
      <c r="BN2112" s="113"/>
      <c r="BO2112" s="113"/>
      <c r="BP2112" s="113"/>
      <c r="BQ2112" s="113"/>
      <c r="BR2112" s="113"/>
      <c r="BS2112" s="113"/>
      <c r="BT2112" s="113"/>
      <c r="BU2112" s="113"/>
      <c r="BV2112" s="113"/>
      <c r="BW2112" s="113"/>
      <c r="BX2112" s="113"/>
      <c r="BY2112" s="113"/>
      <c r="BZ2112" s="113"/>
      <c r="CA2112" s="67"/>
      <c r="CB2112" s="113"/>
      <c r="CC2112" s="69">
        <f>SUM(Table25[[#This Row],[Contract Amount FY00]:[Contract Amount FY50]])</f>
        <v>104120</v>
      </c>
      <c r="CD2112" s="114"/>
    </row>
    <row r="2113" spans="1:82" x14ac:dyDescent="0.25">
      <c r="A2113" s="122" t="s">
        <v>1966</v>
      </c>
      <c r="B2113" s="122" t="s">
        <v>286</v>
      </c>
      <c r="C2113" s="122" t="s">
        <v>2238</v>
      </c>
      <c r="E2113" s="26" t="str">
        <f>IFERROR(IF(VLOOKUP(Table25[[#This Row],[Contract No.]],Table3[#All],3,FALSE)="","No","Yes"),"")</f>
        <v>No</v>
      </c>
      <c r="F2113" s="107" t="str">
        <f>IFERROR(VLOOKUP(Table25[[#This Row],[Contract No.]],Table3[#All],3,FALSE),"")</f>
        <v/>
      </c>
      <c r="G2113" s="107" t="str">
        <f>IFERROR(IF(Table25[[#This Row],[Cooperative Purchase
(Yes/No)]]="Yes","Yes",IF(VLOOKUP(Table25[[#This Row],[Contract No.]],Table3[#All],1,FALSE)=Table25[[#This Row],[Contract No.]],"Yes","No")),"No")</f>
        <v>Yes</v>
      </c>
      <c r="H2113" s="51">
        <f>IFERROR(VLOOKUP(Table25[[#This Row],[Contract No.]],Table3[#All],4,FALSE),"")</f>
        <v>42401</v>
      </c>
      <c r="I2113" s="28">
        <f>IFERROR(IF(AND(MONTH(Table25[[#This Row],[Contract Start Date]])&gt;6,MONTH(Table25[[#This Row],[Contract Start Date]])&lt;=12),YEAR(Table25[[#This Row],[Contract Start Date]])+1,YEAR(Table25[[#This Row],[Contract Start Date]])),"")</f>
        <v>2016</v>
      </c>
      <c r="J2113" s="108">
        <f>Table25[[#This Row],[FY Formula start]]</f>
        <v>2016</v>
      </c>
      <c r="K2113" s="59" t="str">
        <f>"FY"&amp;" "&amp;Table25[[#This Row],[Year Start]]</f>
        <v>FY 2016</v>
      </c>
      <c r="L2113" s="109">
        <f>IFERROR(VLOOKUP(Table25[[#This Row],[Contract No.]],Table3[#All],5,FALSE),"")</f>
        <v>72717</v>
      </c>
      <c r="M2113" s="110">
        <f>IFERROR(IF(Table25[[#This Row],[Contract End Date]]="99/99/9999","No End",IF(AND(MONTH(Table25[[#This Row],[Contract End Date]])&gt;6,MONTH(Table25[[#This Row],[Contract End Date]])&lt;=12),YEAR(Table25[[#This Row],[Contract End Date]])+1,YEAR(Table25[[#This Row],[Contract End Date]]))),"")</f>
        <v>2099</v>
      </c>
      <c r="N2113" s="111">
        <f>Table25[[#This Row],[FY Formula end]]</f>
        <v>2099</v>
      </c>
      <c r="O2113" s="112" t="str">
        <f>IF(Table25[[#This Row],[Year End]]="No End","No End","FY"&amp;" "&amp;Table25[[#This Row],[Year End]])</f>
        <v>FY 2099</v>
      </c>
      <c r="P2113" s="27"/>
      <c r="Q2113" s="104">
        <f>_xlfn.IFNA(IF($B2113="","",VLOOKUP($B2113,'SWC Towers'!$A:$Q,$Q$2,FALSE)),"")</f>
        <v>0.5</v>
      </c>
      <c r="R2113" s="106" t="str">
        <f>_xlfn.IFNA(IF($B2113="","",VLOOKUP($B2113,'SWC Towers'!$A:$Q,$R$2,FALSE)),"")</f>
        <v/>
      </c>
      <c r="S2113" s="106" t="str">
        <f>_xlfn.IFNA(IF($B2113="","",VLOOKUP($B2113,'SWC Towers'!$A:$Q,$S$2,FALSE)),"")</f>
        <v/>
      </c>
      <c r="T2113" s="106">
        <f>_xlfn.IFNA(IF($B2113="","",VLOOKUP($B2113,'SWC Towers'!$A:$Q,$T$2,FALSE)),"")</f>
        <v>0.5</v>
      </c>
      <c r="U2113" s="104" t="str">
        <f>_xlfn.IFNA(IF($B2113="","",VLOOKUP($B2113,'SWC Towers'!$A:$Q,$U$2,FALSE)),"")</f>
        <v/>
      </c>
      <c r="V2113" s="104" t="str">
        <f>_xlfn.IFNA(IF($B2113="","",VLOOKUP($B2113,'SWC Towers'!$A:$Q,$V$2,FALSE)),"")</f>
        <v/>
      </c>
      <c r="W2113" s="104" t="str">
        <f>_xlfn.IFNA(IF($B2113="","",VLOOKUP($B2113,'SWC Towers'!$A:$Q,$W$2,FALSE)),"")</f>
        <v/>
      </c>
      <c r="X2113" s="104" t="str">
        <f>_xlfn.IFNA(IF($B2113="","",VLOOKUP($B2113,'SWC Towers'!$A:$Q,$X$2,FALSE)),"")</f>
        <v/>
      </c>
      <c r="Y2113" s="104" t="str">
        <f>_xlfn.IFNA(IF($B2113="","",VLOOKUP($B2113,'SWC Towers'!$A:$Q,$Y$2,FALSE)),"")</f>
        <v/>
      </c>
      <c r="Z2113" s="104" t="str">
        <f>_xlfn.IFNA(IF($B2113="","",VLOOKUP($B2113,'SWC Towers'!$A:$Q,$Z$2,FALSE)),"")</f>
        <v/>
      </c>
      <c r="AA2113" s="104" t="str">
        <f>_xlfn.IFNA(IF($B2113="","",VLOOKUP($B2113,'SWC Towers'!$A:$Q,$AA$2,FALSE)),"")</f>
        <v/>
      </c>
      <c r="AB2113" s="106" t="str">
        <f>_xlfn.IFNA(IF($B2113="","",VLOOKUP($B2113,'SWC Towers'!$A:$Q,$AB$2,FALSE)),"")</f>
        <v/>
      </c>
      <c r="AC2113" s="20">
        <f>SUM(Table25[[#This Row],[IT Tower: Application]:[Other/Non-IT ]])</f>
        <v>1</v>
      </c>
      <c r="AD2113" s="67"/>
      <c r="AE2113" s="67"/>
      <c r="AF2113" s="67"/>
      <c r="AG2113" s="67"/>
      <c r="AH2113" s="67"/>
      <c r="AI2113" s="67"/>
      <c r="AJ2113" s="67"/>
      <c r="AK2113" s="67"/>
      <c r="AL2113" s="67"/>
      <c r="AM2113" s="67"/>
      <c r="AN2113" s="67"/>
      <c r="AO2113" s="67"/>
      <c r="AP2113" s="67"/>
      <c r="AQ2113" s="67"/>
      <c r="AR2113" s="67"/>
      <c r="AS2113" s="67"/>
      <c r="AT2113" s="67">
        <v>0</v>
      </c>
      <c r="AU2113" s="67">
        <v>5638</v>
      </c>
      <c r="AV2113" s="67">
        <v>5981</v>
      </c>
      <c r="AW2113" s="67"/>
      <c r="AX2113" s="67"/>
      <c r="AY2113" s="67"/>
      <c r="AZ2113" s="67"/>
      <c r="BA2113" s="67"/>
      <c r="BB2113" s="113"/>
      <c r="BC2113" s="113"/>
      <c r="BD2113" s="113"/>
      <c r="BE2113" s="113"/>
      <c r="BF2113" s="113"/>
      <c r="BG2113" s="113"/>
      <c r="BH2113" s="113"/>
      <c r="BI2113" s="113"/>
      <c r="BJ2113" s="113"/>
      <c r="BK2113" s="113"/>
      <c r="BL2113" s="113"/>
      <c r="BM2113" s="113"/>
      <c r="BN2113" s="113"/>
      <c r="BO2113" s="113"/>
      <c r="BP2113" s="113"/>
      <c r="BQ2113" s="113"/>
      <c r="BR2113" s="113"/>
      <c r="BS2113" s="113"/>
      <c r="BT2113" s="113"/>
      <c r="BU2113" s="113"/>
      <c r="BV2113" s="113"/>
      <c r="BW2113" s="113"/>
      <c r="BX2113" s="113"/>
      <c r="BY2113" s="113"/>
      <c r="BZ2113" s="113"/>
      <c r="CA2113" s="67"/>
      <c r="CB2113" s="113"/>
      <c r="CC2113" s="69">
        <f>SUM(Table25[[#This Row],[Contract Amount FY00]:[Contract Amount FY50]])</f>
        <v>11619</v>
      </c>
      <c r="CD2113" s="114"/>
    </row>
    <row r="2114" spans="1:82" x14ac:dyDescent="0.25">
      <c r="A2114" s="122" t="s">
        <v>1966</v>
      </c>
      <c r="B2114" s="122" t="s">
        <v>286</v>
      </c>
      <c r="C2114" s="122" t="s">
        <v>822</v>
      </c>
      <c r="E2114" s="26" t="str">
        <f>IFERROR(IF(VLOOKUP(Table25[[#This Row],[Contract No.]],Table3[#All],3,FALSE)="","No","Yes"),"")</f>
        <v>No</v>
      </c>
      <c r="F2114" s="107" t="str">
        <f>IFERROR(VLOOKUP(Table25[[#This Row],[Contract No.]],Table3[#All],3,FALSE),"")</f>
        <v/>
      </c>
      <c r="G2114" s="107" t="str">
        <f>IFERROR(IF(Table25[[#This Row],[Cooperative Purchase
(Yes/No)]]="Yes","Yes",IF(VLOOKUP(Table25[[#This Row],[Contract No.]],Table3[#All],1,FALSE)=Table25[[#This Row],[Contract No.]],"Yes","No")),"No")</f>
        <v>Yes</v>
      </c>
      <c r="H2114" s="51">
        <f>IFERROR(VLOOKUP(Table25[[#This Row],[Contract No.]],Table3[#All],4,FALSE),"")</f>
        <v>42401</v>
      </c>
      <c r="I2114" s="28">
        <f>IFERROR(IF(AND(MONTH(Table25[[#This Row],[Contract Start Date]])&gt;6,MONTH(Table25[[#This Row],[Contract Start Date]])&lt;=12),YEAR(Table25[[#This Row],[Contract Start Date]])+1,YEAR(Table25[[#This Row],[Contract Start Date]])),"")</f>
        <v>2016</v>
      </c>
      <c r="J2114" s="108">
        <f>Table25[[#This Row],[FY Formula start]]</f>
        <v>2016</v>
      </c>
      <c r="K2114" s="59" t="str">
        <f>"FY"&amp;" "&amp;Table25[[#This Row],[Year Start]]</f>
        <v>FY 2016</v>
      </c>
      <c r="L2114" s="109">
        <f>IFERROR(VLOOKUP(Table25[[#This Row],[Contract No.]],Table3[#All],5,FALSE),"")</f>
        <v>72717</v>
      </c>
      <c r="M2114" s="110">
        <f>IFERROR(IF(Table25[[#This Row],[Contract End Date]]="99/99/9999","No End",IF(AND(MONTH(Table25[[#This Row],[Contract End Date]])&gt;6,MONTH(Table25[[#This Row],[Contract End Date]])&lt;=12),YEAR(Table25[[#This Row],[Contract End Date]])+1,YEAR(Table25[[#This Row],[Contract End Date]]))),"")</f>
        <v>2099</v>
      </c>
      <c r="N2114" s="111">
        <f>Table25[[#This Row],[FY Formula end]]</f>
        <v>2099</v>
      </c>
      <c r="O2114" s="112" t="str">
        <f>IF(Table25[[#This Row],[Year End]]="No End","No End","FY"&amp;" "&amp;Table25[[#This Row],[Year End]])</f>
        <v>FY 2099</v>
      </c>
      <c r="P2114" s="27"/>
      <c r="Q2114" s="104">
        <f>_xlfn.IFNA(IF($B2114="","",VLOOKUP($B2114,'SWC Towers'!$A:$Q,$Q$2,FALSE)),"")</f>
        <v>0.5</v>
      </c>
      <c r="R2114" s="106" t="str">
        <f>_xlfn.IFNA(IF($B2114="","",VLOOKUP($B2114,'SWC Towers'!$A:$Q,$R$2,FALSE)),"")</f>
        <v/>
      </c>
      <c r="S2114" s="106" t="str">
        <f>_xlfn.IFNA(IF($B2114="","",VLOOKUP($B2114,'SWC Towers'!$A:$Q,$S$2,FALSE)),"")</f>
        <v/>
      </c>
      <c r="T2114" s="106">
        <f>_xlfn.IFNA(IF($B2114="","",VLOOKUP($B2114,'SWC Towers'!$A:$Q,$T$2,FALSE)),"")</f>
        <v>0.5</v>
      </c>
      <c r="U2114" s="104" t="str">
        <f>_xlfn.IFNA(IF($B2114="","",VLOOKUP($B2114,'SWC Towers'!$A:$Q,$U$2,FALSE)),"")</f>
        <v/>
      </c>
      <c r="V2114" s="104" t="str">
        <f>_xlfn.IFNA(IF($B2114="","",VLOOKUP($B2114,'SWC Towers'!$A:$Q,$V$2,FALSE)),"")</f>
        <v/>
      </c>
      <c r="W2114" s="104" t="str">
        <f>_xlfn.IFNA(IF($B2114="","",VLOOKUP($B2114,'SWC Towers'!$A:$Q,$W$2,FALSE)),"")</f>
        <v/>
      </c>
      <c r="X2114" s="104" t="str">
        <f>_xlfn.IFNA(IF($B2114="","",VLOOKUP($B2114,'SWC Towers'!$A:$Q,$X$2,FALSE)),"")</f>
        <v/>
      </c>
      <c r="Y2114" s="104" t="str">
        <f>_xlfn.IFNA(IF($B2114="","",VLOOKUP($B2114,'SWC Towers'!$A:$Q,$Y$2,FALSE)),"")</f>
        <v/>
      </c>
      <c r="Z2114" s="104" t="str">
        <f>_xlfn.IFNA(IF($B2114="","",VLOOKUP($B2114,'SWC Towers'!$A:$Q,$Z$2,FALSE)),"")</f>
        <v/>
      </c>
      <c r="AA2114" s="104" t="str">
        <f>_xlfn.IFNA(IF($B2114="","",VLOOKUP($B2114,'SWC Towers'!$A:$Q,$AA$2,FALSE)),"")</f>
        <v/>
      </c>
      <c r="AB2114" s="106" t="str">
        <f>_xlfn.IFNA(IF($B2114="","",VLOOKUP($B2114,'SWC Towers'!$A:$Q,$AB$2,FALSE)),"")</f>
        <v/>
      </c>
      <c r="AC2114" s="20">
        <f>SUM(Table25[[#This Row],[IT Tower: Application]:[Other/Non-IT ]])</f>
        <v>1</v>
      </c>
      <c r="AD2114" s="67"/>
      <c r="AE2114" s="67"/>
      <c r="AF2114" s="67"/>
      <c r="AG2114" s="67"/>
      <c r="AH2114" s="67"/>
      <c r="AI2114" s="67"/>
      <c r="AJ2114" s="67"/>
      <c r="AK2114" s="67"/>
      <c r="AL2114" s="67"/>
      <c r="AM2114" s="67"/>
      <c r="AN2114" s="67"/>
      <c r="AO2114" s="67"/>
      <c r="AP2114" s="67"/>
      <c r="AQ2114" s="67"/>
      <c r="AR2114" s="67"/>
      <c r="AS2114" s="67"/>
      <c r="AT2114" s="67"/>
      <c r="AU2114" s="67"/>
      <c r="AV2114" s="67">
        <v>0</v>
      </c>
      <c r="AW2114" s="67">
        <v>1320</v>
      </c>
      <c r="AX2114" s="67"/>
      <c r="AY2114" s="67"/>
      <c r="AZ2114" s="67"/>
      <c r="BA2114" s="67"/>
      <c r="BB2114" s="113"/>
      <c r="BC2114" s="113"/>
      <c r="BD2114" s="113"/>
      <c r="BE2114" s="113"/>
      <c r="BF2114" s="113"/>
      <c r="BG2114" s="113"/>
      <c r="BH2114" s="113"/>
      <c r="BI2114" s="113"/>
      <c r="BJ2114" s="113"/>
      <c r="BK2114" s="113"/>
      <c r="BL2114" s="113"/>
      <c r="BM2114" s="113"/>
      <c r="BN2114" s="113"/>
      <c r="BO2114" s="113"/>
      <c r="BP2114" s="113"/>
      <c r="BQ2114" s="113"/>
      <c r="BR2114" s="113"/>
      <c r="BS2114" s="113"/>
      <c r="BT2114" s="113"/>
      <c r="BU2114" s="113"/>
      <c r="BV2114" s="113"/>
      <c r="BW2114" s="113"/>
      <c r="BX2114" s="113"/>
      <c r="BY2114" s="113"/>
      <c r="BZ2114" s="113"/>
      <c r="CA2114" s="67"/>
      <c r="CB2114" s="113"/>
      <c r="CC2114" s="69">
        <f>SUM(Table25[[#This Row],[Contract Amount FY00]:[Contract Amount FY50]])</f>
        <v>1320</v>
      </c>
      <c r="CD2114" s="114"/>
    </row>
    <row r="2115" spans="1:82" x14ac:dyDescent="0.25">
      <c r="A2115" s="122" t="s">
        <v>1966</v>
      </c>
      <c r="B2115" s="122" t="s">
        <v>3013</v>
      </c>
      <c r="C2115" s="122" t="s">
        <v>547</v>
      </c>
      <c r="E2115" s="26" t="str">
        <f>IFERROR(IF(VLOOKUP(Table25[[#This Row],[Contract No.]],Table3[#All],3,FALSE)="","No","Yes"),"")</f>
        <v>Yes</v>
      </c>
      <c r="F2115" s="107" t="str">
        <f>IFERROR(VLOOKUP(Table25[[#This Row],[Contract No.]],Table3[#All],3,FALSE),"")</f>
        <v>NASPO</v>
      </c>
      <c r="G2115" s="107" t="str">
        <f>IFERROR(IF(Table25[[#This Row],[Cooperative Purchase
(Yes/No)]]="Yes","Yes",IF(VLOOKUP(Table25[[#This Row],[Contract No.]],Table3[#All],1,FALSE)=Table25[[#This Row],[Contract No.]],"Yes","No")),"No")</f>
        <v>Yes</v>
      </c>
      <c r="H2115" s="51">
        <f>IFERROR(VLOOKUP(Table25[[#This Row],[Contract No.]],Table3[#All],4,FALSE),"")</f>
        <v>44926</v>
      </c>
      <c r="I2115" s="28">
        <f>IFERROR(IF(AND(MONTH(Table25[[#This Row],[Contract Start Date]])&gt;6,MONTH(Table25[[#This Row],[Contract Start Date]])&lt;=12),YEAR(Table25[[#This Row],[Contract Start Date]])+1,YEAR(Table25[[#This Row],[Contract Start Date]])),"")</f>
        <v>2023</v>
      </c>
      <c r="J2115" s="108">
        <f>Table25[[#This Row],[FY Formula start]]</f>
        <v>2023</v>
      </c>
      <c r="K2115" s="59" t="str">
        <f>"FY"&amp;" "&amp;Table25[[#This Row],[Year Start]]</f>
        <v>FY 2023</v>
      </c>
      <c r="L2115" s="109">
        <f>IFERROR(VLOOKUP(Table25[[#This Row],[Contract No.]],Table3[#All],5,FALSE),"")</f>
        <v>46501</v>
      </c>
      <c r="M2115" s="110">
        <f>IFERROR(IF(Table25[[#This Row],[Contract End Date]]="99/99/9999","No End",IF(AND(MONTH(Table25[[#This Row],[Contract End Date]])&gt;6,MONTH(Table25[[#This Row],[Contract End Date]])&lt;=12),YEAR(Table25[[#This Row],[Contract End Date]])+1,YEAR(Table25[[#This Row],[Contract End Date]]))),"")</f>
        <v>2027</v>
      </c>
      <c r="N2115" s="111">
        <f>Table25[[#This Row],[FY Formula end]]</f>
        <v>2027</v>
      </c>
      <c r="O2115" s="112" t="str">
        <f>IF(Table25[[#This Row],[Year End]]="No End","No End","FY"&amp;" "&amp;Table25[[#This Row],[Year End]])</f>
        <v>FY 2027</v>
      </c>
      <c r="P2115" s="27"/>
      <c r="Q2115" s="104">
        <f>_xlfn.IFNA(IF($B2115="","",VLOOKUP($B2115,'SWC Towers'!$A:$Q,$Q$2,FALSE)),"")</f>
        <v>0.3</v>
      </c>
      <c r="R2115" s="106" t="str">
        <f>_xlfn.IFNA(IF($B2115="","",VLOOKUP($B2115,'SWC Towers'!$A:$Q,$R$2,FALSE)),"")</f>
        <v/>
      </c>
      <c r="S2115" s="106">
        <f>_xlfn.IFNA(IF($B2115="","",VLOOKUP($B2115,'SWC Towers'!$A:$Q,$S$2,FALSE)),"")</f>
        <v>0.1</v>
      </c>
      <c r="T2115" s="106" t="str">
        <f>_xlfn.IFNA(IF($B2115="","",VLOOKUP($B2115,'SWC Towers'!$A:$Q,$T$2,FALSE)),"")</f>
        <v/>
      </c>
      <c r="U2115" s="104">
        <f>_xlfn.IFNA(IF($B2115="","",VLOOKUP($B2115,'SWC Towers'!$A:$Q,$U$2,FALSE)),"")</f>
        <v>0.6</v>
      </c>
      <c r="V2115" s="104" t="str">
        <f>_xlfn.IFNA(IF($B2115="","",VLOOKUP($B2115,'SWC Towers'!$A:$Q,$V$2,FALSE)),"")</f>
        <v/>
      </c>
      <c r="W2115" s="104" t="str">
        <f>_xlfn.IFNA(IF($B2115="","",VLOOKUP($B2115,'SWC Towers'!$A:$Q,$W$2,FALSE)),"")</f>
        <v/>
      </c>
      <c r="X2115" s="104" t="str">
        <f>_xlfn.IFNA(IF($B2115="","",VLOOKUP($B2115,'SWC Towers'!$A:$Q,$X$2,FALSE)),"")</f>
        <v/>
      </c>
      <c r="Y2115" s="104" t="str">
        <f>_xlfn.IFNA(IF($B2115="","",VLOOKUP($B2115,'SWC Towers'!$A:$Q,$Y$2,FALSE)),"")</f>
        <v/>
      </c>
      <c r="Z2115" s="104" t="str">
        <f>_xlfn.IFNA(IF($B2115="","",VLOOKUP($B2115,'SWC Towers'!$A:$Q,$Z$2,FALSE)),"")</f>
        <v/>
      </c>
      <c r="AA2115" s="104" t="str">
        <f>_xlfn.IFNA(IF($B2115="","",VLOOKUP($B2115,'SWC Towers'!$A:$Q,$AA$2,FALSE)),"")</f>
        <v/>
      </c>
      <c r="AB2115" s="106" t="str">
        <f>_xlfn.IFNA(IF($B2115="","",VLOOKUP($B2115,'SWC Towers'!$A:$Q,$AB$2,FALSE)),"")</f>
        <v/>
      </c>
      <c r="AC2115" s="20">
        <f>SUM(Table25[[#This Row],[IT Tower: Application]:[Other/Non-IT ]])</f>
        <v>1</v>
      </c>
      <c r="AD2115" s="67"/>
      <c r="AE2115" s="67"/>
      <c r="AF2115" s="67"/>
      <c r="AG2115" s="67"/>
      <c r="AH2115" s="67"/>
      <c r="AI2115" s="67"/>
      <c r="AJ2115" s="67"/>
      <c r="AK2115" s="67"/>
      <c r="AL2115" s="67"/>
      <c r="AM2115" s="67"/>
      <c r="AN2115" s="67"/>
      <c r="AO2115" s="67"/>
      <c r="AP2115" s="67"/>
      <c r="AQ2115" s="67"/>
      <c r="AR2115" s="67"/>
      <c r="AS2115" s="67"/>
      <c r="AT2115" s="67"/>
      <c r="AU2115" s="67"/>
      <c r="AV2115" s="67"/>
      <c r="AW2115" s="67"/>
      <c r="AX2115" s="67"/>
      <c r="AY2115" s="67"/>
      <c r="AZ2115" s="67"/>
      <c r="BA2115" s="67"/>
      <c r="BB2115" s="113">
        <v>0</v>
      </c>
      <c r="BC2115" s="113">
        <v>119</v>
      </c>
      <c r="BD2115" s="113"/>
      <c r="BE2115" s="113"/>
      <c r="BF2115" s="113"/>
      <c r="BG2115" s="113"/>
      <c r="BH2115" s="113"/>
      <c r="BI2115" s="113"/>
      <c r="BJ2115" s="113"/>
      <c r="BK2115" s="113"/>
      <c r="BL2115" s="113"/>
      <c r="BM2115" s="113"/>
      <c r="BN2115" s="113"/>
      <c r="BO2115" s="113"/>
      <c r="BP2115" s="113"/>
      <c r="BQ2115" s="113"/>
      <c r="BR2115" s="113"/>
      <c r="BS2115" s="113"/>
      <c r="BT2115" s="113"/>
      <c r="BU2115" s="113"/>
      <c r="BV2115" s="113"/>
      <c r="BW2115" s="113"/>
      <c r="BX2115" s="113"/>
      <c r="BY2115" s="113"/>
      <c r="BZ2115" s="113"/>
      <c r="CA2115" s="67"/>
      <c r="CB2115" s="113"/>
      <c r="CC2115" s="69">
        <f>SUM(Table25[[#This Row],[Contract Amount FY00]:[Contract Amount FY50]])</f>
        <v>119</v>
      </c>
      <c r="CD2115" s="114"/>
    </row>
    <row r="2116" spans="1:82" x14ac:dyDescent="0.25">
      <c r="A2116" s="122" t="s">
        <v>1966</v>
      </c>
      <c r="B2116" s="122" t="s">
        <v>3013</v>
      </c>
      <c r="C2116" s="122" t="s">
        <v>279</v>
      </c>
      <c r="E2116" s="26" t="str">
        <f>IFERROR(IF(VLOOKUP(Table25[[#This Row],[Contract No.]],Table3[#All],3,FALSE)="","No","Yes"),"")</f>
        <v>Yes</v>
      </c>
      <c r="F2116" s="107" t="str">
        <f>IFERROR(VLOOKUP(Table25[[#This Row],[Contract No.]],Table3[#All],3,FALSE),"")</f>
        <v>NASPO</v>
      </c>
      <c r="G2116" s="107" t="str">
        <f>IFERROR(IF(Table25[[#This Row],[Cooperative Purchase
(Yes/No)]]="Yes","Yes",IF(VLOOKUP(Table25[[#This Row],[Contract No.]],Table3[#All],1,FALSE)=Table25[[#This Row],[Contract No.]],"Yes","No")),"No")</f>
        <v>Yes</v>
      </c>
      <c r="H2116" s="51">
        <f>IFERROR(VLOOKUP(Table25[[#This Row],[Contract No.]],Table3[#All],4,FALSE),"")</f>
        <v>44926</v>
      </c>
      <c r="I2116" s="28">
        <f>IFERROR(IF(AND(MONTH(Table25[[#This Row],[Contract Start Date]])&gt;6,MONTH(Table25[[#This Row],[Contract Start Date]])&lt;=12),YEAR(Table25[[#This Row],[Contract Start Date]])+1,YEAR(Table25[[#This Row],[Contract Start Date]])),"")</f>
        <v>2023</v>
      </c>
      <c r="J2116" s="108">
        <f>Table25[[#This Row],[FY Formula start]]</f>
        <v>2023</v>
      </c>
      <c r="K2116" s="59" t="str">
        <f>"FY"&amp;" "&amp;Table25[[#This Row],[Year Start]]</f>
        <v>FY 2023</v>
      </c>
      <c r="L2116" s="109">
        <f>IFERROR(VLOOKUP(Table25[[#This Row],[Contract No.]],Table3[#All],5,FALSE),"")</f>
        <v>46501</v>
      </c>
      <c r="M2116" s="110">
        <f>IFERROR(IF(Table25[[#This Row],[Contract End Date]]="99/99/9999","No End",IF(AND(MONTH(Table25[[#This Row],[Contract End Date]])&gt;6,MONTH(Table25[[#This Row],[Contract End Date]])&lt;=12),YEAR(Table25[[#This Row],[Contract End Date]])+1,YEAR(Table25[[#This Row],[Contract End Date]]))),"")</f>
        <v>2027</v>
      </c>
      <c r="N2116" s="111">
        <f>Table25[[#This Row],[FY Formula end]]</f>
        <v>2027</v>
      </c>
      <c r="O2116" s="112" t="str">
        <f>IF(Table25[[#This Row],[Year End]]="No End","No End","FY"&amp;" "&amp;Table25[[#This Row],[Year End]])</f>
        <v>FY 2027</v>
      </c>
      <c r="P2116" s="27"/>
      <c r="Q2116" s="104">
        <f>_xlfn.IFNA(IF($B2116="","",VLOOKUP($B2116,'SWC Towers'!$A:$Q,$Q$2,FALSE)),"")</f>
        <v>0.3</v>
      </c>
      <c r="R2116" s="106" t="str">
        <f>_xlfn.IFNA(IF($B2116="","",VLOOKUP($B2116,'SWC Towers'!$A:$Q,$R$2,FALSE)),"")</f>
        <v/>
      </c>
      <c r="S2116" s="106">
        <f>_xlfn.IFNA(IF($B2116="","",VLOOKUP($B2116,'SWC Towers'!$A:$Q,$S$2,FALSE)),"")</f>
        <v>0.1</v>
      </c>
      <c r="T2116" s="106" t="str">
        <f>_xlfn.IFNA(IF($B2116="","",VLOOKUP($B2116,'SWC Towers'!$A:$Q,$T$2,FALSE)),"")</f>
        <v/>
      </c>
      <c r="U2116" s="104">
        <f>_xlfn.IFNA(IF($B2116="","",VLOOKUP($B2116,'SWC Towers'!$A:$Q,$U$2,FALSE)),"")</f>
        <v>0.6</v>
      </c>
      <c r="V2116" s="104" t="str">
        <f>_xlfn.IFNA(IF($B2116="","",VLOOKUP($B2116,'SWC Towers'!$A:$Q,$V$2,FALSE)),"")</f>
        <v/>
      </c>
      <c r="W2116" s="104" t="str">
        <f>_xlfn.IFNA(IF($B2116="","",VLOOKUP($B2116,'SWC Towers'!$A:$Q,$W$2,FALSE)),"")</f>
        <v/>
      </c>
      <c r="X2116" s="104" t="str">
        <f>_xlfn.IFNA(IF($B2116="","",VLOOKUP($B2116,'SWC Towers'!$A:$Q,$X$2,FALSE)),"")</f>
        <v/>
      </c>
      <c r="Y2116" s="104" t="str">
        <f>_xlfn.IFNA(IF($B2116="","",VLOOKUP($B2116,'SWC Towers'!$A:$Q,$Y$2,FALSE)),"")</f>
        <v/>
      </c>
      <c r="Z2116" s="104" t="str">
        <f>_xlfn.IFNA(IF($B2116="","",VLOOKUP($B2116,'SWC Towers'!$A:$Q,$Z$2,FALSE)),"")</f>
        <v/>
      </c>
      <c r="AA2116" s="104" t="str">
        <f>_xlfn.IFNA(IF($B2116="","",VLOOKUP($B2116,'SWC Towers'!$A:$Q,$AA$2,FALSE)),"")</f>
        <v/>
      </c>
      <c r="AB2116" s="106" t="str">
        <f>_xlfn.IFNA(IF($B2116="","",VLOOKUP($B2116,'SWC Towers'!$A:$Q,$AB$2,FALSE)),"")</f>
        <v/>
      </c>
      <c r="AC2116" s="20">
        <f>SUM(Table25[[#This Row],[IT Tower: Application]:[Other/Non-IT ]])</f>
        <v>1</v>
      </c>
      <c r="AD2116" s="67"/>
      <c r="AE2116" s="67"/>
      <c r="AF2116" s="67"/>
      <c r="AG2116" s="67"/>
      <c r="AH2116" s="67"/>
      <c r="AI2116" s="67"/>
      <c r="AJ2116" s="67"/>
      <c r="AK2116" s="67"/>
      <c r="AL2116" s="67"/>
      <c r="AM2116" s="67"/>
      <c r="AN2116" s="67"/>
      <c r="AO2116" s="67"/>
      <c r="AP2116" s="67"/>
      <c r="AQ2116" s="67"/>
      <c r="AR2116" s="67"/>
      <c r="AS2116" s="67"/>
      <c r="AT2116" s="67"/>
      <c r="AU2116" s="67"/>
      <c r="AV2116" s="67"/>
      <c r="AW2116" s="67"/>
      <c r="AX2116" s="67"/>
      <c r="AY2116" s="67"/>
      <c r="AZ2116" s="67"/>
      <c r="BA2116" s="67">
        <v>0</v>
      </c>
      <c r="BB2116" s="113">
        <v>27280</v>
      </c>
      <c r="BC2116" s="113">
        <v>72363</v>
      </c>
      <c r="BD2116" s="113"/>
      <c r="BE2116" s="113"/>
      <c r="BF2116" s="113"/>
      <c r="BG2116" s="113"/>
      <c r="BH2116" s="113"/>
      <c r="BI2116" s="113"/>
      <c r="BJ2116" s="113"/>
      <c r="BK2116" s="113"/>
      <c r="BL2116" s="113"/>
      <c r="BM2116" s="113"/>
      <c r="BN2116" s="113"/>
      <c r="BO2116" s="113"/>
      <c r="BP2116" s="113"/>
      <c r="BQ2116" s="113"/>
      <c r="BR2116" s="113"/>
      <c r="BS2116" s="113"/>
      <c r="BT2116" s="113"/>
      <c r="BU2116" s="113"/>
      <c r="BV2116" s="113"/>
      <c r="BW2116" s="113"/>
      <c r="BX2116" s="113"/>
      <c r="BY2116" s="113"/>
      <c r="BZ2116" s="113"/>
      <c r="CA2116" s="67"/>
      <c r="CB2116" s="113"/>
      <c r="CC2116" s="69">
        <f>SUM(Table25[[#This Row],[Contract Amount FY00]:[Contract Amount FY50]])</f>
        <v>99643</v>
      </c>
      <c r="CD2116" s="114"/>
    </row>
    <row r="2117" spans="1:82" x14ac:dyDescent="0.25">
      <c r="A2117" s="122" t="s">
        <v>1966</v>
      </c>
      <c r="B2117" s="122" t="s">
        <v>3015</v>
      </c>
      <c r="C2117" s="122" t="s">
        <v>661</v>
      </c>
      <c r="E2117" s="26" t="str">
        <f>IFERROR(IF(VLOOKUP(Table25[[#This Row],[Contract No.]],Table3[#All],3,FALSE)="","No","Yes"),"")</f>
        <v>Yes</v>
      </c>
      <c r="F2117" s="107" t="str">
        <f>IFERROR(VLOOKUP(Table25[[#This Row],[Contract No.]],Table3[#All],3,FALSE),"")</f>
        <v>NASPO</v>
      </c>
      <c r="G2117" s="107" t="str">
        <f>IFERROR(IF(Table25[[#This Row],[Cooperative Purchase
(Yes/No)]]="Yes","Yes",IF(VLOOKUP(Table25[[#This Row],[Contract No.]],Table3[#All],1,FALSE)=Table25[[#This Row],[Contract No.]],"Yes","No")),"No")</f>
        <v>Yes</v>
      </c>
      <c r="H2117" s="51">
        <f>IFERROR(VLOOKUP(Table25[[#This Row],[Contract No.]],Table3[#All],4,FALSE),"")</f>
        <v>44805</v>
      </c>
      <c r="I2117" s="28">
        <f>IFERROR(IF(AND(MONTH(Table25[[#This Row],[Contract Start Date]])&gt;6,MONTH(Table25[[#This Row],[Contract Start Date]])&lt;=12),YEAR(Table25[[#This Row],[Contract Start Date]])+1,YEAR(Table25[[#This Row],[Contract Start Date]])),"")</f>
        <v>2023</v>
      </c>
      <c r="J2117" s="108">
        <f>Table25[[#This Row],[FY Formula start]]</f>
        <v>2023</v>
      </c>
      <c r="K2117" s="59" t="str">
        <f>"FY"&amp;" "&amp;Table25[[#This Row],[Year Start]]</f>
        <v>FY 2023</v>
      </c>
      <c r="L2117" s="109">
        <f>IFERROR(VLOOKUP(Table25[[#This Row],[Contract No.]],Table3[#All],5,FALSE),"")</f>
        <v>46521</v>
      </c>
      <c r="M2117" s="110">
        <f>IFERROR(IF(Table25[[#This Row],[Contract End Date]]="99/99/9999","No End",IF(AND(MONTH(Table25[[#This Row],[Contract End Date]])&gt;6,MONTH(Table25[[#This Row],[Contract End Date]])&lt;=12),YEAR(Table25[[#This Row],[Contract End Date]])+1,YEAR(Table25[[#This Row],[Contract End Date]]))),"")</f>
        <v>2027</v>
      </c>
      <c r="N2117" s="111">
        <f>Table25[[#This Row],[FY Formula end]]</f>
        <v>2027</v>
      </c>
      <c r="O2117" s="112" t="str">
        <f>IF(Table25[[#This Row],[Year End]]="No End","No End","FY"&amp;" "&amp;Table25[[#This Row],[Year End]])</f>
        <v>FY 2027</v>
      </c>
      <c r="P2117" s="27"/>
      <c r="Q2117" s="104" t="str">
        <f>_xlfn.IFNA(IF($B2117="","",VLOOKUP($B2117,'SWC Towers'!$A:$Q,$Q$2,FALSE)),"")</f>
        <v/>
      </c>
      <c r="R2117" s="106" t="str">
        <f>_xlfn.IFNA(IF($B2117="","",VLOOKUP($B2117,'SWC Towers'!$A:$Q,$R$2,FALSE)),"")</f>
        <v/>
      </c>
      <c r="S2117" s="106" t="str">
        <f>_xlfn.IFNA(IF($B2117="","",VLOOKUP($B2117,'SWC Towers'!$A:$Q,$S$2,FALSE)),"")</f>
        <v/>
      </c>
      <c r="T2117" s="106" t="str">
        <f>_xlfn.IFNA(IF($B2117="","",VLOOKUP($B2117,'SWC Towers'!$A:$Q,$T$2,FALSE)),"")</f>
        <v/>
      </c>
      <c r="U2117" s="104">
        <f>_xlfn.IFNA(IF($B2117="","",VLOOKUP($B2117,'SWC Towers'!$A:$Q,$U$2,FALSE)),"")</f>
        <v>0.4</v>
      </c>
      <c r="V2117" s="104" t="str">
        <f>_xlfn.IFNA(IF($B2117="","",VLOOKUP($B2117,'SWC Towers'!$A:$Q,$V$2,FALSE)),"")</f>
        <v/>
      </c>
      <c r="W2117" s="104" t="str">
        <f>_xlfn.IFNA(IF($B2117="","",VLOOKUP($B2117,'SWC Towers'!$A:$Q,$W$2,FALSE)),"")</f>
        <v/>
      </c>
      <c r="X2117" s="104" t="str">
        <f>_xlfn.IFNA(IF($B2117="","",VLOOKUP($B2117,'SWC Towers'!$A:$Q,$X$2,FALSE)),"")</f>
        <v/>
      </c>
      <c r="Y2117" s="104">
        <f>_xlfn.IFNA(IF($B2117="","",VLOOKUP($B2117,'SWC Towers'!$A:$Q,$Y$2,FALSE)),"")</f>
        <v>0.3</v>
      </c>
      <c r="Z2117" s="104">
        <f>_xlfn.IFNA(IF($B2117="","",VLOOKUP($B2117,'SWC Towers'!$A:$Q,$Z$2,FALSE)),"")</f>
        <v>0.3</v>
      </c>
      <c r="AA2117" s="104" t="str">
        <f>_xlfn.IFNA(IF($B2117="","",VLOOKUP($B2117,'SWC Towers'!$A:$Q,$AA$2,FALSE)),"")</f>
        <v/>
      </c>
      <c r="AB2117" s="106" t="str">
        <f>_xlfn.IFNA(IF($B2117="","",VLOOKUP($B2117,'SWC Towers'!$A:$Q,$AB$2,FALSE)),"")</f>
        <v/>
      </c>
      <c r="AC2117" s="20">
        <f>SUM(Table25[[#This Row],[IT Tower: Application]:[Other/Non-IT ]])</f>
        <v>1</v>
      </c>
      <c r="AD2117" s="67"/>
      <c r="AE2117" s="67"/>
      <c r="AF2117" s="67"/>
      <c r="AG2117" s="67"/>
      <c r="AH2117" s="67"/>
      <c r="AI2117" s="67"/>
      <c r="AJ2117" s="67"/>
      <c r="AK2117" s="67"/>
      <c r="AL2117" s="67"/>
      <c r="AM2117" s="67"/>
      <c r="AN2117" s="67"/>
      <c r="AO2117" s="67"/>
      <c r="AP2117" s="67"/>
      <c r="AQ2117" s="67"/>
      <c r="AR2117" s="67"/>
      <c r="AS2117" s="67"/>
      <c r="AT2117" s="67"/>
      <c r="AU2117" s="67"/>
      <c r="AV2117" s="67"/>
      <c r="AW2117" s="67"/>
      <c r="AX2117" s="67"/>
      <c r="AY2117" s="67"/>
      <c r="AZ2117" s="67"/>
      <c r="BA2117" s="67"/>
      <c r="BB2117" s="113">
        <v>0</v>
      </c>
      <c r="BC2117" s="113">
        <v>756</v>
      </c>
      <c r="BD2117" s="113"/>
      <c r="BE2117" s="113"/>
      <c r="BF2117" s="113"/>
      <c r="BG2117" s="113"/>
      <c r="BH2117" s="113"/>
      <c r="BI2117" s="113"/>
      <c r="BJ2117" s="113"/>
      <c r="BK2117" s="113"/>
      <c r="BL2117" s="113"/>
      <c r="BM2117" s="113"/>
      <c r="BN2117" s="113"/>
      <c r="BO2117" s="113"/>
      <c r="BP2117" s="113"/>
      <c r="BQ2117" s="113"/>
      <c r="BR2117" s="113"/>
      <c r="BS2117" s="113"/>
      <c r="BT2117" s="113"/>
      <c r="BU2117" s="113"/>
      <c r="BV2117" s="113"/>
      <c r="BW2117" s="113"/>
      <c r="BX2117" s="113"/>
      <c r="BY2117" s="113"/>
      <c r="BZ2117" s="113"/>
      <c r="CA2117" s="67"/>
      <c r="CB2117" s="113"/>
      <c r="CC2117" s="69">
        <f>SUM(Table25[[#This Row],[Contract Amount FY00]:[Contract Amount FY50]])</f>
        <v>756</v>
      </c>
      <c r="CD2117" s="114"/>
    </row>
    <row r="2118" spans="1:82" x14ac:dyDescent="0.25">
      <c r="A2118" s="122" t="s">
        <v>1966</v>
      </c>
      <c r="B2118" s="122" t="s">
        <v>3015</v>
      </c>
      <c r="C2118" s="122" t="s">
        <v>2719</v>
      </c>
      <c r="E2118" s="26" t="str">
        <f>IFERROR(IF(VLOOKUP(Table25[[#This Row],[Contract No.]],Table3[#All],3,FALSE)="","No","Yes"),"")</f>
        <v>Yes</v>
      </c>
      <c r="F2118" s="107" t="str">
        <f>IFERROR(VLOOKUP(Table25[[#This Row],[Contract No.]],Table3[#All],3,FALSE),"")</f>
        <v>NASPO</v>
      </c>
      <c r="G2118" s="107" t="str">
        <f>IFERROR(IF(Table25[[#This Row],[Cooperative Purchase
(Yes/No)]]="Yes","Yes",IF(VLOOKUP(Table25[[#This Row],[Contract No.]],Table3[#All],1,FALSE)=Table25[[#This Row],[Contract No.]],"Yes","No")),"No")</f>
        <v>Yes</v>
      </c>
      <c r="H2118" s="51">
        <f>IFERROR(VLOOKUP(Table25[[#This Row],[Contract No.]],Table3[#All],4,FALSE),"")</f>
        <v>44805</v>
      </c>
      <c r="I2118" s="28">
        <f>IFERROR(IF(AND(MONTH(Table25[[#This Row],[Contract Start Date]])&gt;6,MONTH(Table25[[#This Row],[Contract Start Date]])&lt;=12),YEAR(Table25[[#This Row],[Contract Start Date]])+1,YEAR(Table25[[#This Row],[Contract Start Date]])),"")</f>
        <v>2023</v>
      </c>
      <c r="J2118" s="108">
        <f>Table25[[#This Row],[FY Formula start]]</f>
        <v>2023</v>
      </c>
      <c r="K2118" s="59" t="str">
        <f>"FY"&amp;" "&amp;Table25[[#This Row],[Year Start]]</f>
        <v>FY 2023</v>
      </c>
      <c r="L2118" s="109">
        <f>IFERROR(VLOOKUP(Table25[[#This Row],[Contract No.]],Table3[#All],5,FALSE),"")</f>
        <v>46521</v>
      </c>
      <c r="M2118" s="110">
        <f>IFERROR(IF(Table25[[#This Row],[Contract End Date]]="99/99/9999","No End",IF(AND(MONTH(Table25[[#This Row],[Contract End Date]])&gt;6,MONTH(Table25[[#This Row],[Contract End Date]])&lt;=12),YEAR(Table25[[#This Row],[Contract End Date]])+1,YEAR(Table25[[#This Row],[Contract End Date]]))),"")</f>
        <v>2027</v>
      </c>
      <c r="N2118" s="111">
        <f>Table25[[#This Row],[FY Formula end]]</f>
        <v>2027</v>
      </c>
      <c r="O2118" s="112" t="str">
        <f>IF(Table25[[#This Row],[Year End]]="No End","No End","FY"&amp;" "&amp;Table25[[#This Row],[Year End]])</f>
        <v>FY 2027</v>
      </c>
      <c r="P2118" s="27"/>
      <c r="Q2118" s="104" t="str">
        <f>_xlfn.IFNA(IF($B2118="","",VLOOKUP($B2118,'SWC Towers'!$A:$Q,$Q$2,FALSE)),"")</f>
        <v/>
      </c>
      <c r="R2118" s="106" t="str">
        <f>_xlfn.IFNA(IF($B2118="","",VLOOKUP($B2118,'SWC Towers'!$A:$Q,$R$2,FALSE)),"")</f>
        <v/>
      </c>
      <c r="S2118" s="106" t="str">
        <f>_xlfn.IFNA(IF($B2118="","",VLOOKUP($B2118,'SWC Towers'!$A:$Q,$S$2,FALSE)),"")</f>
        <v/>
      </c>
      <c r="T2118" s="106" t="str">
        <f>_xlfn.IFNA(IF($B2118="","",VLOOKUP($B2118,'SWC Towers'!$A:$Q,$T$2,FALSE)),"")</f>
        <v/>
      </c>
      <c r="U2118" s="104">
        <f>_xlfn.IFNA(IF($B2118="","",VLOOKUP($B2118,'SWC Towers'!$A:$Q,$U$2,FALSE)),"")</f>
        <v>0.4</v>
      </c>
      <c r="V2118" s="104" t="str">
        <f>_xlfn.IFNA(IF($B2118="","",VLOOKUP($B2118,'SWC Towers'!$A:$Q,$V$2,FALSE)),"")</f>
        <v/>
      </c>
      <c r="W2118" s="104" t="str">
        <f>_xlfn.IFNA(IF($B2118="","",VLOOKUP($B2118,'SWC Towers'!$A:$Q,$W$2,FALSE)),"")</f>
        <v/>
      </c>
      <c r="X2118" s="104" t="str">
        <f>_xlfn.IFNA(IF($B2118="","",VLOOKUP($B2118,'SWC Towers'!$A:$Q,$X$2,FALSE)),"")</f>
        <v/>
      </c>
      <c r="Y2118" s="104">
        <f>_xlfn.IFNA(IF($B2118="","",VLOOKUP($B2118,'SWC Towers'!$A:$Q,$Y$2,FALSE)),"")</f>
        <v>0.3</v>
      </c>
      <c r="Z2118" s="104">
        <f>_xlfn.IFNA(IF($B2118="","",VLOOKUP($B2118,'SWC Towers'!$A:$Q,$Z$2,FALSE)),"")</f>
        <v>0.3</v>
      </c>
      <c r="AA2118" s="104" t="str">
        <f>_xlfn.IFNA(IF($B2118="","",VLOOKUP($B2118,'SWC Towers'!$A:$Q,$AA$2,FALSE)),"")</f>
        <v/>
      </c>
      <c r="AB2118" s="106" t="str">
        <f>_xlfn.IFNA(IF($B2118="","",VLOOKUP($B2118,'SWC Towers'!$A:$Q,$AB$2,FALSE)),"")</f>
        <v/>
      </c>
      <c r="AC2118" s="20">
        <f>SUM(Table25[[#This Row],[IT Tower: Application]:[Other/Non-IT ]])</f>
        <v>1</v>
      </c>
      <c r="AD2118" s="67"/>
      <c r="AE2118" s="67"/>
      <c r="AF2118" s="67"/>
      <c r="AG2118" s="67"/>
      <c r="AH2118" s="67"/>
      <c r="AI2118" s="67"/>
      <c r="AJ2118" s="67"/>
      <c r="AK2118" s="67"/>
      <c r="AL2118" s="67"/>
      <c r="AM2118" s="67"/>
      <c r="AN2118" s="67"/>
      <c r="AO2118" s="67"/>
      <c r="AP2118" s="67"/>
      <c r="AQ2118" s="67"/>
      <c r="AR2118" s="67"/>
      <c r="AS2118" s="67"/>
      <c r="AT2118" s="67"/>
      <c r="AU2118" s="67"/>
      <c r="AV2118" s="67"/>
      <c r="AW2118" s="67"/>
      <c r="AX2118" s="67"/>
      <c r="AY2118" s="67"/>
      <c r="AZ2118" s="67"/>
      <c r="BA2118" s="67"/>
      <c r="BB2118" s="113">
        <v>0</v>
      </c>
      <c r="BC2118" s="113">
        <v>11535</v>
      </c>
      <c r="BD2118" s="113"/>
      <c r="BE2118" s="113"/>
      <c r="BF2118" s="113"/>
      <c r="BG2118" s="113"/>
      <c r="BH2118" s="113"/>
      <c r="BI2118" s="113"/>
      <c r="BJ2118" s="113"/>
      <c r="BK2118" s="113"/>
      <c r="BL2118" s="113"/>
      <c r="BM2118" s="113"/>
      <c r="BN2118" s="113"/>
      <c r="BO2118" s="113"/>
      <c r="BP2118" s="113"/>
      <c r="BQ2118" s="113"/>
      <c r="BR2118" s="113"/>
      <c r="BS2118" s="113"/>
      <c r="BT2118" s="113"/>
      <c r="BU2118" s="113"/>
      <c r="BV2118" s="113"/>
      <c r="BW2118" s="113"/>
      <c r="BX2118" s="113"/>
      <c r="BY2118" s="113"/>
      <c r="BZ2118" s="113"/>
      <c r="CA2118" s="67"/>
      <c r="CB2118" s="113"/>
      <c r="CC2118" s="69">
        <f>SUM(Table25[[#This Row],[Contract Amount FY00]:[Contract Amount FY50]])</f>
        <v>11535</v>
      </c>
      <c r="CD2118" s="114"/>
    </row>
    <row r="2119" spans="1:82" x14ac:dyDescent="0.25">
      <c r="A2119" s="122" t="s">
        <v>1966</v>
      </c>
      <c r="B2119" s="122" t="s">
        <v>3183</v>
      </c>
      <c r="C2119" s="122" t="s">
        <v>3193</v>
      </c>
      <c r="E2119" s="26" t="str">
        <f>IFERROR(IF(VLOOKUP(Table25[[#This Row],[Contract No.]],Table3[#All],3,FALSE)="","No","Yes"),"")</f>
        <v>Yes</v>
      </c>
      <c r="F2119" s="107" t="str">
        <f>IFERROR(VLOOKUP(Table25[[#This Row],[Contract No.]],Table3[#All],3,FALSE),"")</f>
        <v>NASPO</v>
      </c>
      <c r="G2119" s="107" t="str">
        <f>IFERROR(IF(Table25[[#This Row],[Cooperative Purchase
(Yes/No)]]="Yes","Yes",IF(VLOOKUP(Table25[[#This Row],[Contract No.]],Table3[#All],1,FALSE)=Table25[[#This Row],[Contract No.]],"Yes","No")),"No")</f>
        <v>Yes</v>
      </c>
      <c r="H2119" s="51">
        <f>IFERROR(VLOOKUP(Table25[[#This Row],[Contract No.]],Table3[#All],4,FALSE),"")</f>
        <v>45505</v>
      </c>
      <c r="I2119" s="28">
        <f>IFERROR(IF(AND(MONTH(Table25[[#This Row],[Contract Start Date]])&gt;6,MONTH(Table25[[#This Row],[Contract Start Date]])&lt;=12),YEAR(Table25[[#This Row],[Contract Start Date]])+1,YEAR(Table25[[#This Row],[Contract Start Date]])),"")</f>
        <v>2025</v>
      </c>
      <c r="J2119" s="108">
        <f>Table25[[#This Row],[FY Formula start]]</f>
        <v>2025</v>
      </c>
      <c r="K2119" s="59" t="str">
        <f>"FY"&amp;" "&amp;Table25[[#This Row],[Year Start]]</f>
        <v>FY 2025</v>
      </c>
      <c r="L2119" s="109">
        <f>IFERROR(VLOOKUP(Table25[[#This Row],[Contract No.]],Table3[#All],5,FALSE),"")</f>
        <v>47330</v>
      </c>
      <c r="M2119" s="110">
        <f>IFERROR(IF(Table25[[#This Row],[Contract End Date]]="99/99/9999","No End",IF(AND(MONTH(Table25[[#This Row],[Contract End Date]])&gt;6,MONTH(Table25[[#This Row],[Contract End Date]])&lt;=12),YEAR(Table25[[#This Row],[Contract End Date]])+1,YEAR(Table25[[#This Row],[Contract End Date]]))),"")</f>
        <v>2030</v>
      </c>
      <c r="N2119" s="111">
        <f>Table25[[#This Row],[FY Formula end]]</f>
        <v>2030</v>
      </c>
      <c r="O2119" s="112" t="str">
        <f>IF(Table25[[#This Row],[Year End]]="No End","No End","FY"&amp;" "&amp;Table25[[#This Row],[Year End]])</f>
        <v>FY 2030</v>
      </c>
      <c r="P2119" s="27"/>
      <c r="Q2119" s="104">
        <f>_xlfn.IFNA(IF($B2119="","",VLOOKUP($B2119,'SWC Towers'!$A:$Q,$Q$2,FALSE)),"")</f>
        <v>0.2</v>
      </c>
      <c r="R2119" s="106" t="str">
        <f>_xlfn.IFNA(IF($B2119="","",VLOOKUP($B2119,'SWC Towers'!$A:$Q,$R$2,FALSE)),"")</f>
        <v/>
      </c>
      <c r="S2119" s="106">
        <f>_xlfn.IFNA(IF($B2119="","",VLOOKUP($B2119,'SWC Towers'!$A:$Q,$S$2,FALSE)),"")</f>
        <v>0.2</v>
      </c>
      <c r="T2119" s="106" t="str">
        <f>_xlfn.IFNA(IF($B2119="","",VLOOKUP($B2119,'SWC Towers'!$A:$Q,$T$2,FALSE)),"")</f>
        <v/>
      </c>
      <c r="U2119" s="104">
        <f>_xlfn.IFNA(IF($B2119="","",VLOOKUP($B2119,'SWC Towers'!$A:$Q,$U$2,FALSE)),"")</f>
        <v>0.4</v>
      </c>
      <c r="V2119" s="104" t="str">
        <f>_xlfn.IFNA(IF($B2119="","",VLOOKUP($B2119,'SWC Towers'!$A:$Q,$V$2,FALSE)),"")</f>
        <v/>
      </c>
      <c r="W2119" s="104">
        <f>_xlfn.IFNA(IF($B2119="","",VLOOKUP($B2119,'SWC Towers'!$A:$Q,$W$2,FALSE)),"")</f>
        <v>0.2</v>
      </c>
      <c r="X2119" s="104" t="str">
        <f>_xlfn.IFNA(IF($B2119="","",VLOOKUP($B2119,'SWC Towers'!$A:$Q,$X$2,FALSE)),"")</f>
        <v/>
      </c>
      <c r="Y2119" s="104" t="str">
        <f>_xlfn.IFNA(IF($B2119="","",VLOOKUP($B2119,'SWC Towers'!$A:$Q,$Y$2,FALSE)),"")</f>
        <v/>
      </c>
      <c r="Z2119" s="104" t="str">
        <f>_xlfn.IFNA(IF($B2119="","",VLOOKUP($B2119,'SWC Towers'!$A:$Q,$Z$2,FALSE)),"")</f>
        <v/>
      </c>
      <c r="AA2119" s="104" t="str">
        <f>_xlfn.IFNA(IF($B2119="","",VLOOKUP($B2119,'SWC Towers'!$A:$Q,$AA$2,FALSE)),"")</f>
        <v/>
      </c>
      <c r="AB2119" s="106" t="str">
        <f>_xlfn.IFNA(IF($B2119="","",VLOOKUP($B2119,'SWC Towers'!$A:$Q,$AB$2,FALSE)),"")</f>
        <v/>
      </c>
      <c r="AC2119" s="20">
        <f>SUM(Table25[[#This Row],[IT Tower: Application]:[Other/Non-IT ]])</f>
        <v>1</v>
      </c>
      <c r="AD2119" s="67"/>
      <c r="AE2119" s="67"/>
      <c r="AF2119" s="67"/>
      <c r="AG2119" s="67"/>
      <c r="AH2119" s="67"/>
      <c r="AI2119" s="67"/>
      <c r="AJ2119" s="67"/>
      <c r="AK2119" s="67"/>
      <c r="AL2119" s="67"/>
      <c r="AM2119" s="67"/>
      <c r="AN2119" s="67"/>
      <c r="AO2119" s="67"/>
      <c r="AP2119" s="67"/>
      <c r="AQ2119" s="67"/>
      <c r="AR2119" s="67"/>
      <c r="AS2119" s="67"/>
      <c r="AT2119" s="67"/>
      <c r="AU2119" s="67"/>
      <c r="AV2119" s="67"/>
      <c r="AW2119" s="67"/>
      <c r="AX2119" s="67"/>
      <c r="AY2119" s="67"/>
      <c r="AZ2119" s="67"/>
      <c r="BA2119" s="67"/>
      <c r="BB2119" s="113"/>
      <c r="BC2119" s="113">
        <v>20258</v>
      </c>
      <c r="BD2119" s="113"/>
      <c r="BE2119" s="113"/>
      <c r="BF2119" s="113"/>
      <c r="BG2119" s="113"/>
      <c r="BH2119" s="113"/>
      <c r="BI2119" s="113"/>
      <c r="BJ2119" s="113"/>
      <c r="BK2119" s="113"/>
      <c r="BL2119" s="113"/>
      <c r="BM2119" s="113"/>
      <c r="BN2119" s="113"/>
      <c r="BO2119" s="113"/>
      <c r="BP2119" s="113"/>
      <c r="BQ2119" s="113"/>
      <c r="BR2119" s="113"/>
      <c r="BS2119" s="113"/>
      <c r="BT2119" s="113"/>
      <c r="BU2119" s="113"/>
      <c r="BV2119" s="113"/>
      <c r="BW2119" s="113"/>
      <c r="BX2119" s="113"/>
      <c r="BY2119" s="113"/>
      <c r="BZ2119" s="113"/>
      <c r="CA2119" s="67"/>
      <c r="CB2119" s="113"/>
      <c r="CC2119" s="69">
        <f>SUM(Table25[[#This Row],[Contract Amount FY00]:[Contract Amount FY50]])</f>
        <v>20258</v>
      </c>
      <c r="CD2119" s="114"/>
    </row>
    <row r="2120" spans="1:82" x14ac:dyDescent="0.25">
      <c r="A2120" s="122" t="s">
        <v>1967</v>
      </c>
      <c r="B2120" s="122" t="s">
        <v>533</v>
      </c>
      <c r="C2120" s="122" t="s">
        <v>1682</v>
      </c>
      <c r="E2120" s="26" t="str">
        <f>IFERROR(IF(VLOOKUP(Table25[[#This Row],[Contract No.]],Table3[#All],3,FALSE)="","No","Yes"),"")</f>
        <v>No</v>
      </c>
      <c r="F2120" s="107" t="str">
        <f>IFERROR(VLOOKUP(Table25[[#This Row],[Contract No.]],Table3[#All],3,FALSE),"")</f>
        <v/>
      </c>
      <c r="G2120" s="107" t="str">
        <f>IFERROR(IF(Table25[[#This Row],[Cooperative Purchase
(Yes/No)]]="Yes","Yes",IF(VLOOKUP(Table25[[#This Row],[Contract No.]],Table3[#All],1,FALSE)=Table25[[#This Row],[Contract No.]],"Yes","No")),"No")</f>
        <v>Yes</v>
      </c>
      <c r="H2120" s="51">
        <f>IFERROR(VLOOKUP(Table25[[#This Row],[Contract No.]],Table3[#All],4,FALSE),"")</f>
        <v>43556</v>
      </c>
      <c r="I2120" s="28">
        <f>IFERROR(IF(AND(MONTH(Table25[[#This Row],[Contract Start Date]])&gt;6,MONTH(Table25[[#This Row],[Contract Start Date]])&lt;=12),YEAR(Table25[[#This Row],[Contract Start Date]])+1,YEAR(Table25[[#This Row],[Contract Start Date]])),"")</f>
        <v>2019</v>
      </c>
      <c r="J2120" s="108">
        <f>Table25[[#This Row],[FY Formula start]]</f>
        <v>2019</v>
      </c>
      <c r="K2120" s="59" t="str">
        <f>"FY"&amp;" "&amp;Table25[[#This Row],[Year Start]]</f>
        <v>FY 2019</v>
      </c>
      <c r="L2120" s="109">
        <f>IFERROR(VLOOKUP(Table25[[#This Row],[Contract No.]],Table3[#All],5,FALSE),"")</f>
        <v>45747</v>
      </c>
      <c r="M2120" s="110">
        <f>IFERROR(IF(Table25[[#This Row],[Contract End Date]]="99/99/9999","No End",IF(AND(MONTH(Table25[[#This Row],[Contract End Date]])&gt;6,MONTH(Table25[[#This Row],[Contract End Date]])&lt;=12),YEAR(Table25[[#This Row],[Contract End Date]])+1,YEAR(Table25[[#This Row],[Contract End Date]]))),"")</f>
        <v>2025</v>
      </c>
      <c r="N2120" s="111">
        <f>Table25[[#This Row],[FY Formula end]]</f>
        <v>2025</v>
      </c>
      <c r="O2120" s="112" t="str">
        <f>IF(Table25[[#This Row],[Year End]]="No End","No End","FY"&amp;" "&amp;Table25[[#This Row],[Year End]])</f>
        <v>FY 2025</v>
      </c>
      <c r="P2120" s="27"/>
      <c r="Q2120" s="104">
        <f>_xlfn.IFNA(IF($B2120="","",VLOOKUP($B2120,'SWC Towers'!$A:$Q,$Q$2,FALSE)),"")</f>
        <v>0.2</v>
      </c>
      <c r="R2120" s="106">
        <f>_xlfn.IFNA(IF($B2120="","",VLOOKUP($B2120,'SWC Towers'!$A:$Q,$R$2,FALSE)),"")</f>
        <v>0.2</v>
      </c>
      <c r="S2120" s="106" t="str">
        <f>_xlfn.IFNA(IF($B2120="","",VLOOKUP($B2120,'SWC Towers'!$A:$Q,$S$2,FALSE)),"")</f>
        <v/>
      </c>
      <c r="T2120" s="106" t="str">
        <f>_xlfn.IFNA(IF($B2120="","",VLOOKUP($B2120,'SWC Towers'!$A:$Q,$T$2,FALSE)),"")</f>
        <v/>
      </c>
      <c r="U2120" s="104">
        <f>_xlfn.IFNA(IF($B2120="","",VLOOKUP($B2120,'SWC Towers'!$A:$Q,$U$2,FALSE)),"")</f>
        <v>0.2</v>
      </c>
      <c r="V2120" s="104" t="str">
        <f>_xlfn.IFNA(IF($B2120="","",VLOOKUP($B2120,'SWC Towers'!$A:$Q,$V$2,FALSE)),"")</f>
        <v/>
      </c>
      <c r="W2120" s="104">
        <f>_xlfn.IFNA(IF($B2120="","",VLOOKUP($B2120,'SWC Towers'!$A:$Q,$W$2,FALSE)),"")</f>
        <v>0.2</v>
      </c>
      <c r="X2120" s="104" t="str">
        <f>_xlfn.IFNA(IF($B2120="","",VLOOKUP($B2120,'SWC Towers'!$A:$Q,$X$2,FALSE)),"")</f>
        <v/>
      </c>
      <c r="Y2120" s="104" t="str">
        <f>_xlfn.IFNA(IF($B2120="","",VLOOKUP($B2120,'SWC Towers'!$A:$Q,$Y$2,FALSE)),"")</f>
        <v/>
      </c>
      <c r="Z2120" s="104" t="str">
        <f>_xlfn.IFNA(IF($B2120="","",VLOOKUP($B2120,'SWC Towers'!$A:$Q,$Z$2,FALSE)),"")</f>
        <v/>
      </c>
      <c r="AA2120" s="104">
        <f>_xlfn.IFNA(IF($B2120="","",VLOOKUP($B2120,'SWC Towers'!$A:$Q,$AA$2,FALSE)),"")</f>
        <v>0.2</v>
      </c>
      <c r="AB2120" s="106" t="str">
        <f>_xlfn.IFNA(IF($B2120="","",VLOOKUP($B2120,'SWC Towers'!$A:$Q,$AB$2,FALSE)),"")</f>
        <v/>
      </c>
      <c r="AC2120" s="20">
        <f>SUM(Table25[[#This Row],[IT Tower: Application]:[Other/Non-IT ]])</f>
        <v>1</v>
      </c>
      <c r="AD2120" s="67"/>
      <c r="AE2120" s="67"/>
      <c r="AF2120" s="67"/>
      <c r="AG2120" s="67"/>
      <c r="AH2120" s="67"/>
      <c r="AI2120" s="67"/>
      <c r="AJ2120" s="67"/>
      <c r="AK2120" s="67"/>
      <c r="AL2120" s="67"/>
      <c r="AM2120" s="67"/>
      <c r="AN2120" s="67"/>
      <c r="AO2120" s="67"/>
      <c r="AP2120" s="67"/>
      <c r="AQ2120" s="67"/>
      <c r="AR2120" s="67"/>
      <c r="AS2120" s="67"/>
      <c r="AT2120" s="67"/>
      <c r="AU2120" s="67"/>
      <c r="AV2120" s="67"/>
      <c r="AW2120" s="67"/>
      <c r="AX2120" s="67">
        <v>6298</v>
      </c>
      <c r="AY2120" s="67">
        <v>196</v>
      </c>
      <c r="AZ2120" s="67"/>
      <c r="BA2120" s="67"/>
      <c r="BB2120" s="113"/>
      <c r="BC2120" s="113"/>
      <c r="BD2120" s="113"/>
      <c r="BE2120" s="113"/>
      <c r="BF2120" s="113"/>
      <c r="BG2120" s="113"/>
      <c r="BH2120" s="113"/>
      <c r="BI2120" s="113"/>
      <c r="BJ2120" s="113"/>
      <c r="BK2120" s="113"/>
      <c r="BL2120" s="113"/>
      <c r="BM2120" s="113"/>
      <c r="BN2120" s="113"/>
      <c r="BO2120" s="113"/>
      <c r="BP2120" s="113"/>
      <c r="BQ2120" s="113"/>
      <c r="BR2120" s="113"/>
      <c r="BS2120" s="113"/>
      <c r="BT2120" s="113"/>
      <c r="BU2120" s="113"/>
      <c r="BV2120" s="113"/>
      <c r="BW2120" s="113"/>
      <c r="BX2120" s="113"/>
      <c r="BY2120" s="113"/>
      <c r="BZ2120" s="113"/>
      <c r="CA2120" s="67"/>
      <c r="CB2120" s="113"/>
      <c r="CC2120" s="69">
        <f>SUM(Table25[[#This Row],[Contract Amount FY00]:[Contract Amount FY50]])</f>
        <v>6494</v>
      </c>
      <c r="CD2120" s="114"/>
    </row>
    <row r="2121" spans="1:82" x14ac:dyDescent="0.25">
      <c r="A2121" s="122" t="s">
        <v>1967</v>
      </c>
      <c r="B2121" s="122" t="s">
        <v>533</v>
      </c>
      <c r="C2121" s="122" t="s">
        <v>3237</v>
      </c>
      <c r="E2121" s="26" t="str">
        <f>IFERROR(IF(VLOOKUP(Table25[[#This Row],[Contract No.]],Table3[#All],3,FALSE)="","No","Yes"),"")</f>
        <v>No</v>
      </c>
      <c r="F2121" s="107" t="str">
        <f>IFERROR(VLOOKUP(Table25[[#This Row],[Contract No.]],Table3[#All],3,FALSE),"")</f>
        <v/>
      </c>
      <c r="G2121" s="107" t="str">
        <f>IFERROR(IF(Table25[[#This Row],[Cooperative Purchase
(Yes/No)]]="Yes","Yes",IF(VLOOKUP(Table25[[#This Row],[Contract No.]],Table3[#All],1,FALSE)=Table25[[#This Row],[Contract No.]],"Yes","No")),"No")</f>
        <v>Yes</v>
      </c>
      <c r="H2121" s="51">
        <f>IFERROR(VLOOKUP(Table25[[#This Row],[Contract No.]],Table3[#All],4,FALSE),"")</f>
        <v>43556</v>
      </c>
      <c r="I2121" s="28">
        <f>IFERROR(IF(AND(MONTH(Table25[[#This Row],[Contract Start Date]])&gt;6,MONTH(Table25[[#This Row],[Contract Start Date]])&lt;=12),YEAR(Table25[[#This Row],[Contract Start Date]])+1,YEAR(Table25[[#This Row],[Contract Start Date]])),"")</f>
        <v>2019</v>
      </c>
      <c r="J2121" s="108">
        <f>Table25[[#This Row],[FY Formula start]]</f>
        <v>2019</v>
      </c>
      <c r="K2121" s="59" t="str">
        <f>"FY"&amp;" "&amp;Table25[[#This Row],[Year Start]]</f>
        <v>FY 2019</v>
      </c>
      <c r="L2121" s="109">
        <f>IFERROR(VLOOKUP(Table25[[#This Row],[Contract No.]],Table3[#All],5,FALSE),"")</f>
        <v>45747</v>
      </c>
      <c r="M2121" s="110">
        <f>IFERROR(IF(Table25[[#This Row],[Contract End Date]]="99/99/9999","No End",IF(AND(MONTH(Table25[[#This Row],[Contract End Date]])&gt;6,MONTH(Table25[[#This Row],[Contract End Date]])&lt;=12),YEAR(Table25[[#This Row],[Contract End Date]])+1,YEAR(Table25[[#This Row],[Contract End Date]]))),"")</f>
        <v>2025</v>
      </c>
      <c r="N2121" s="111">
        <f>Table25[[#This Row],[FY Formula end]]</f>
        <v>2025</v>
      </c>
      <c r="O2121" s="112" t="str">
        <f>IF(Table25[[#This Row],[Year End]]="No End","No End","FY"&amp;" "&amp;Table25[[#This Row],[Year End]])</f>
        <v>FY 2025</v>
      </c>
      <c r="P2121" s="27"/>
      <c r="Q2121" s="104">
        <f>_xlfn.IFNA(IF($B2121="","",VLOOKUP($B2121,'SWC Towers'!$A:$Q,$Q$2,FALSE)),"")</f>
        <v>0.2</v>
      </c>
      <c r="R2121" s="106">
        <f>_xlfn.IFNA(IF($B2121="","",VLOOKUP($B2121,'SWC Towers'!$A:$Q,$R$2,FALSE)),"")</f>
        <v>0.2</v>
      </c>
      <c r="S2121" s="106" t="str">
        <f>_xlfn.IFNA(IF($B2121="","",VLOOKUP($B2121,'SWC Towers'!$A:$Q,$S$2,FALSE)),"")</f>
        <v/>
      </c>
      <c r="T2121" s="106" t="str">
        <f>_xlfn.IFNA(IF($B2121="","",VLOOKUP($B2121,'SWC Towers'!$A:$Q,$T$2,FALSE)),"")</f>
        <v/>
      </c>
      <c r="U2121" s="104">
        <f>_xlfn.IFNA(IF($B2121="","",VLOOKUP($B2121,'SWC Towers'!$A:$Q,$U$2,FALSE)),"")</f>
        <v>0.2</v>
      </c>
      <c r="V2121" s="104" t="str">
        <f>_xlfn.IFNA(IF($B2121="","",VLOOKUP($B2121,'SWC Towers'!$A:$Q,$V$2,FALSE)),"")</f>
        <v/>
      </c>
      <c r="W2121" s="104">
        <f>_xlfn.IFNA(IF($B2121="","",VLOOKUP($B2121,'SWC Towers'!$A:$Q,$W$2,FALSE)),"")</f>
        <v>0.2</v>
      </c>
      <c r="X2121" s="104" t="str">
        <f>_xlfn.IFNA(IF($B2121="","",VLOOKUP($B2121,'SWC Towers'!$A:$Q,$X$2,FALSE)),"")</f>
        <v/>
      </c>
      <c r="Y2121" s="104" t="str">
        <f>_xlfn.IFNA(IF($B2121="","",VLOOKUP($B2121,'SWC Towers'!$A:$Q,$Y$2,FALSE)),"")</f>
        <v/>
      </c>
      <c r="Z2121" s="104" t="str">
        <f>_xlfn.IFNA(IF($B2121="","",VLOOKUP($B2121,'SWC Towers'!$A:$Q,$Z$2,FALSE)),"")</f>
        <v/>
      </c>
      <c r="AA2121" s="104">
        <f>_xlfn.IFNA(IF($B2121="","",VLOOKUP($B2121,'SWC Towers'!$A:$Q,$AA$2,FALSE)),"")</f>
        <v>0.2</v>
      </c>
      <c r="AB2121" s="106" t="str">
        <f>_xlfn.IFNA(IF($B2121="","",VLOOKUP($B2121,'SWC Towers'!$A:$Q,$AB$2,FALSE)),"")</f>
        <v/>
      </c>
      <c r="AC2121" s="20">
        <f>SUM(Table25[[#This Row],[IT Tower: Application]:[Other/Non-IT ]])</f>
        <v>1</v>
      </c>
      <c r="AD2121" s="67"/>
      <c r="AE2121" s="67"/>
      <c r="AF2121" s="67"/>
      <c r="AG2121" s="67"/>
      <c r="AH2121" s="67"/>
      <c r="AI2121" s="67"/>
      <c r="AJ2121" s="67"/>
      <c r="AK2121" s="67"/>
      <c r="AL2121" s="67"/>
      <c r="AM2121" s="67"/>
      <c r="AN2121" s="67"/>
      <c r="AO2121" s="67"/>
      <c r="AP2121" s="67"/>
      <c r="AQ2121" s="67"/>
      <c r="AR2121" s="67"/>
      <c r="AS2121" s="67"/>
      <c r="AT2121" s="67"/>
      <c r="AU2121" s="67"/>
      <c r="AV2121" s="67"/>
      <c r="AW2121" s="67"/>
      <c r="AX2121" s="67">
        <v>99794</v>
      </c>
      <c r="AY2121" s="67">
        <v>25043</v>
      </c>
      <c r="AZ2121" s="67">
        <v>0</v>
      </c>
      <c r="BA2121" s="67"/>
      <c r="BB2121" s="113"/>
      <c r="BC2121" s="113"/>
      <c r="BD2121" s="113"/>
      <c r="BE2121" s="113"/>
      <c r="BF2121" s="113"/>
      <c r="BG2121" s="113"/>
      <c r="BH2121" s="113"/>
      <c r="BI2121" s="113"/>
      <c r="BJ2121" s="113"/>
      <c r="BK2121" s="113"/>
      <c r="BL2121" s="113"/>
      <c r="BM2121" s="113"/>
      <c r="BN2121" s="113"/>
      <c r="BO2121" s="113"/>
      <c r="BP2121" s="113"/>
      <c r="BQ2121" s="113"/>
      <c r="BR2121" s="113"/>
      <c r="BS2121" s="113"/>
      <c r="BT2121" s="113"/>
      <c r="BU2121" s="113"/>
      <c r="BV2121" s="113"/>
      <c r="BW2121" s="113"/>
      <c r="BX2121" s="113"/>
      <c r="BY2121" s="113"/>
      <c r="BZ2121" s="113"/>
      <c r="CA2121" s="67"/>
      <c r="CB2121" s="113"/>
      <c r="CC2121" s="69">
        <f>SUM(Table25[[#This Row],[Contract Amount FY00]:[Contract Amount FY50]])</f>
        <v>124837</v>
      </c>
      <c r="CD2121" s="114"/>
    </row>
    <row r="2122" spans="1:82" x14ac:dyDescent="0.25">
      <c r="A2122" s="122" t="s">
        <v>1967</v>
      </c>
      <c r="B2122" s="122" t="s">
        <v>705</v>
      </c>
      <c r="C2122" s="122" t="s">
        <v>405</v>
      </c>
      <c r="E2122" s="26" t="str">
        <f>IFERROR(IF(VLOOKUP(Table25[[#This Row],[Contract No.]],Table3[#All],3,FALSE)="","No","Yes"),"")</f>
        <v>Yes</v>
      </c>
      <c r="F2122" s="107" t="str">
        <f>IFERROR(VLOOKUP(Table25[[#This Row],[Contract No.]],Table3[#All],3,FALSE),"")</f>
        <v>NASPO</v>
      </c>
      <c r="G2122" s="107" t="str">
        <f>IFERROR(IF(Table25[[#This Row],[Cooperative Purchase
(Yes/No)]]="Yes","Yes",IF(VLOOKUP(Table25[[#This Row],[Contract No.]],Table3[#All],1,FALSE)=Table25[[#This Row],[Contract No.]],"Yes","No")),"No")</f>
        <v>Yes</v>
      </c>
      <c r="H2122" s="51">
        <f>IFERROR(VLOOKUP(Table25[[#This Row],[Contract No.]],Table3[#All],4,FALSE),"")</f>
        <v>43647</v>
      </c>
      <c r="I2122" s="28">
        <f>IFERROR(IF(AND(MONTH(Table25[[#This Row],[Contract Start Date]])&gt;6,MONTH(Table25[[#This Row],[Contract Start Date]])&lt;=12),YEAR(Table25[[#This Row],[Contract Start Date]])+1,YEAR(Table25[[#This Row],[Contract Start Date]])),"")</f>
        <v>2020</v>
      </c>
      <c r="J2122" s="108">
        <f>Table25[[#This Row],[FY Formula start]]</f>
        <v>2020</v>
      </c>
      <c r="K2122" s="59" t="str">
        <f>"FY"&amp;" "&amp;Table25[[#This Row],[Year Start]]</f>
        <v>FY 2020</v>
      </c>
      <c r="L2122" s="109">
        <f>IFERROR(VLOOKUP(Table25[[#This Row],[Contract No.]],Table3[#All],5,FALSE),"")</f>
        <v>47360</v>
      </c>
      <c r="M2122" s="110">
        <f>IFERROR(IF(Table25[[#This Row],[Contract End Date]]="99/99/9999","No End",IF(AND(MONTH(Table25[[#This Row],[Contract End Date]])&gt;6,MONTH(Table25[[#This Row],[Contract End Date]])&lt;=12),YEAR(Table25[[#This Row],[Contract End Date]])+1,YEAR(Table25[[#This Row],[Contract End Date]]))),"")</f>
        <v>2030</v>
      </c>
      <c r="N2122" s="111">
        <f>Table25[[#This Row],[FY Formula end]]</f>
        <v>2030</v>
      </c>
      <c r="O2122" s="112" t="str">
        <f>IF(Table25[[#This Row],[Year End]]="No End","No End","FY"&amp;" "&amp;Table25[[#This Row],[Year End]])</f>
        <v>FY 2030</v>
      </c>
      <c r="P2122" s="27"/>
      <c r="Q2122" s="104">
        <f>_xlfn.IFNA(IF($B2122="","",VLOOKUP($B2122,'SWC Towers'!$A:$Q,$Q$2,FALSE)),"")</f>
        <v>0.2</v>
      </c>
      <c r="R2122" s="106" t="str">
        <f>_xlfn.IFNA(IF($B2122="","",VLOOKUP($B2122,'SWC Towers'!$A:$Q,$R$2,FALSE)),"")</f>
        <v/>
      </c>
      <c r="S2122" s="106" t="str">
        <f>_xlfn.IFNA(IF($B2122="","",VLOOKUP($B2122,'SWC Towers'!$A:$Q,$S$2,FALSE)),"")</f>
        <v/>
      </c>
      <c r="T2122" s="106" t="str">
        <f>_xlfn.IFNA(IF($B2122="","",VLOOKUP($B2122,'SWC Towers'!$A:$Q,$T$2,FALSE)),"")</f>
        <v/>
      </c>
      <c r="U2122" s="104">
        <f>_xlfn.IFNA(IF($B2122="","",VLOOKUP($B2122,'SWC Towers'!$A:$Q,$U$2,FALSE)),"")</f>
        <v>0.4</v>
      </c>
      <c r="V2122" s="104" t="str">
        <f>_xlfn.IFNA(IF($B2122="","",VLOOKUP($B2122,'SWC Towers'!$A:$Q,$V$2,FALSE)),"")</f>
        <v/>
      </c>
      <c r="W2122" s="104">
        <f>_xlfn.IFNA(IF($B2122="","",VLOOKUP($B2122,'SWC Towers'!$A:$Q,$W$2,FALSE)),"")</f>
        <v>0.4</v>
      </c>
      <c r="X2122" s="104" t="str">
        <f>_xlfn.IFNA(IF($B2122="","",VLOOKUP($B2122,'SWC Towers'!$A:$Q,$X$2,FALSE)),"")</f>
        <v/>
      </c>
      <c r="Y2122" s="104" t="str">
        <f>_xlfn.IFNA(IF($B2122="","",VLOOKUP($B2122,'SWC Towers'!$A:$Q,$Y$2,FALSE)),"")</f>
        <v/>
      </c>
      <c r="Z2122" s="104" t="str">
        <f>_xlfn.IFNA(IF($B2122="","",VLOOKUP($B2122,'SWC Towers'!$A:$Q,$Z$2,FALSE)),"")</f>
        <v/>
      </c>
      <c r="AA2122" s="104" t="str">
        <f>_xlfn.IFNA(IF($B2122="","",VLOOKUP($B2122,'SWC Towers'!$A:$Q,$AA$2,FALSE)),"")</f>
        <v/>
      </c>
      <c r="AB2122" s="106" t="str">
        <f>_xlfn.IFNA(IF($B2122="","",VLOOKUP($B2122,'SWC Towers'!$A:$Q,$AB$2,FALSE)),"")</f>
        <v/>
      </c>
      <c r="AC2122" s="20">
        <f>SUM(Table25[[#This Row],[IT Tower: Application]:[Other/Non-IT ]])</f>
        <v>1</v>
      </c>
      <c r="AD2122" s="67"/>
      <c r="AE2122" s="67"/>
      <c r="AF2122" s="67"/>
      <c r="AG2122" s="67"/>
      <c r="AH2122" s="67"/>
      <c r="AI2122" s="67"/>
      <c r="AJ2122" s="67"/>
      <c r="AK2122" s="67"/>
      <c r="AL2122" s="67"/>
      <c r="AM2122" s="67"/>
      <c r="AN2122" s="67"/>
      <c r="AO2122" s="67"/>
      <c r="AP2122" s="67"/>
      <c r="AQ2122" s="67"/>
      <c r="AR2122" s="67"/>
      <c r="AS2122" s="67"/>
      <c r="AT2122" s="67"/>
      <c r="AU2122" s="67"/>
      <c r="AV2122" s="67"/>
      <c r="AW2122" s="67"/>
      <c r="AX2122" s="67">
        <v>0</v>
      </c>
      <c r="AY2122" s="67">
        <v>1151</v>
      </c>
      <c r="AZ2122" s="67">
        <v>0</v>
      </c>
      <c r="BA2122" s="67"/>
      <c r="BB2122" s="113"/>
      <c r="BC2122" s="113"/>
      <c r="BD2122" s="113"/>
      <c r="BE2122" s="113"/>
      <c r="BF2122" s="113"/>
      <c r="BG2122" s="113"/>
      <c r="BH2122" s="113"/>
      <c r="BI2122" s="113"/>
      <c r="BJ2122" s="113"/>
      <c r="BK2122" s="113"/>
      <c r="BL2122" s="113"/>
      <c r="BM2122" s="113"/>
      <c r="BN2122" s="113"/>
      <c r="BO2122" s="113"/>
      <c r="BP2122" s="113"/>
      <c r="BQ2122" s="113"/>
      <c r="BR2122" s="113"/>
      <c r="BS2122" s="113"/>
      <c r="BT2122" s="113"/>
      <c r="BU2122" s="113"/>
      <c r="BV2122" s="113"/>
      <c r="BW2122" s="113"/>
      <c r="BX2122" s="113"/>
      <c r="BY2122" s="113"/>
      <c r="BZ2122" s="113"/>
      <c r="CA2122" s="67"/>
      <c r="CB2122" s="113"/>
      <c r="CC2122" s="69">
        <f>SUM(Table25[[#This Row],[Contract Amount FY00]:[Contract Amount FY50]])</f>
        <v>1151</v>
      </c>
      <c r="CD2122" s="114"/>
    </row>
    <row r="2123" spans="1:82" x14ac:dyDescent="0.25">
      <c r="A2123" s="122" t="s">
        <v>1967</v>
      </c>
      <c r="B2123" s="122" t="s">
        <v>705</v>
      </c>
      <c r="C2123" s="122" t="s">
        <v>1777</v>
      </c>
      <c r="E2123" s="26" t="str">
        <f>IFERROR(IF(VLOOKUP(Table25[[#This Row],[Contract No.]],Table3[#All],3,FALSE)="","No","Yes"),"")</f>
        <v>Yes</v>
      </c>
      <c r="F2123" s="107" t="str">
        <f>IFERROR(VLOOKUP(Table25[[#This Row],[Contract No.]],Table3[#All],3,FALSE),"")</f>
        <v>NASPO</v>
      </c>
      <c r="G2123" s="107" t="str">
        <f>IFERROR(IF(Table25[[#This Row],[Cooperative Purchase
(Yes/No)]]="Yes","Yes",IF(VLOOKUP(Table25[[#This Row],[Contract No.]],Table3[#All],1,FALSE)=Table25[[#This Row],[Contract No.]],"Yes","No")),"No")</f>
        <v>Yes</v>
      </c>
      <c r="H2123" s="51">
        <f>IFERROR(VLOOKUP(Table25[[#This Row],[Contract No.]],Table3[#All],4,FALSE),"")</f>
        <v>43647</v>
      </c>
      <c r="I2123" s="28">
        <f>IFERROR(IF(AND(MONTH(Table25[[#This Row],[Contract Start Date]])&gt;6,MONTH(Table25[[#This Row],[Contract Start Date]])&lt;=12),YEAR(Table25[[#This Row],[Contract Start Date]])+1,YEAR(Table25[[#This Row],[Contract Start Date]])),"")</f>
        <v>2020</v>
      </c>
      <c r="J2123" s="108">
        <f>Table25[[#This Row],[FY Formula start]]</f>
        <v>2020</v>
      </c>
      <c r="K2123" s="59" t="str">
        <f>"FY"&amp;" "&amp;Table25[[#This Row],[Year Start]]</f>
        <v>FY 2020</v>
      </c>
      <c r="L2123" s="109">
        <f>IFERROR(VLOOKUP(Table25[[#This Row],[Contract No.]],Table3[#All],5,FALSE),"")</f>
        <v>47360</v>
      </c>
      <c r="M2123" s="110">
        <f>IFERROR(IF(Table25[[#This Row],[Contract End Date]]="99/99/9999","No End",IF(AND(MONTH(Table25[[#This Row],[Contract End Date]])&gt;6,MONTH(Table25[[#This Row],[Contract End Date]])&lt;=12),YEAR(Table25[[#This Row],[Contract End Date]])+1,YEAR(Table25[[#This Row],[Contract End Date]]))),"")</f>
        <v>2030</v>
      </c>
      <c r="N2123" s="111">
        <f>Table25[[#This Row],[FY Formula end]]</f>
        <v>2030</v>
      </c>
      <c r="O2123" s="112" t="str">
        <f>IF(Table25[[#This Row],[Year End]]="No End","No End","FY"&amp;" "&amp;Table25[[#This Row],[Year End]])</f>
        <v>FY 2030</v>
      </c>
      <c r="P2123" s="27"/>
      <c r="Q2123" s="104">
        <f>_xlfn.IFNA(IF($B2123="","",VLOOKUP($B2123,'SWC Towers'!$A:$Q,$Q$2,FALSE)),"")</f>
        <v>0.2</v>
      </c>
      <c r="R2123" s="106" t="str">
        <f>_xlfn.IFNA(IF($B2123="","",VLOOKUP($B2123,'SWC Towers'!$A:$Q,$R$2,FALSE)),"")</f>
        <v/>
      </c>
      <c r="S2123" s="106" t="str">
        <f>_xlfn.IFNA(IF($B2123="","",VLOOKUP($B2123,'SWC Towers'!$A:$Q,$S$2,FALSE)),"")</f>
        <v/>
      </c>
      <c r="T2123" s="106" t="str">
        <f>_xlfn.IFNA(IF($B2123="","",VLOOKUP($B2123,'SWC Towers'!$A:$Q,$T$2,FALSE)),"")</f>
        <v/>
      </c>
      <c r="U2123" s="104">
        <f>_xlfn.IFNA(IF($B2123="","",VLOOKUP($B2123,'SWC Towers'!$A:$Q,$U$2,FALSE)),"")</f>
        <v>0.4</v>
      </c>
      <c r="V2123" s="104" t="str">
        <f>_xlfn.IFNA(IF($B2123="","",VLOOKUP($B2123,'SWC Towers'!$A:$Q,$V$2,FALSE)),"")</f>
        <v/>
      </c>
      <c r="W2123" s="104">
        <f>_xlfn.IFNA(IF($B2123="","",VLOOKUP($B2123,'SWC Towers'!$A:$Q,$W$2,FALSE)),"")</f>
        <v>0.4</v>
      </c>
      <c r="X2123" s="104" t="str">
        <f>_xlfn.IFNA(IF($B2123="","",VLOOKUP($B2123,'SWC Towers'!$A:$Q,$X$2,FALSE)),"")</f>
        <v/>
      </c>
      <c r="Y2123" s="104" t="str">
        <f>_xlfn.IFNA(IF($B2123="","",VLOOKUP($B2123,'SWC Towers'!$A:$Q,$Y$2,FALSE)),"")</f>
        <v/>
      </c>
      <c r="Z2123" s="104" t="str">
        <f>_xlfn.IFNA(IF($B2123="","",VLOOKUP($B2123,'SWC Towers'!$A:$Q,$Z$2,FALSE)),"")</f>
        <v/>
      </c>
      <c r="AA2123" s="104" t="str">
        <f>_xlfn.IFNA(IF($B2123="","",VLOOKUP($B2123,'SWC Towers'!$A:$Q,$AA$2,FALSE)),"")</f>
        <v/>
      </c>
      <c r="AB2123" s="106" t="str">
        <f>_xlfn.IFNA(IF($B2123="","",VLOOKUP($B2123,'SWC Towers'!$A:$Q,$AB$2,FALSE)),"")</f>
        <v/>
      </c>
      <c r="AC2123" s="20">
        <f>SUM(Table25[[#This Row],[IT Tower: Application]:[Other/Non-IT ]])</f>
        <v>1</v>
      </c>
      <c r="AD2123" s="67"/>
      <c r="AE2123" s="67"/>
      <c r="AF2123" s="67"/>
      <c r="AG2123" s="67"/>
      <c r="AH2123" s="67"/>
      <c r="AI2123" s="67"/>
      <c r="AJ2123" s="67"/>
      <c r="AK2123" s="67"/>
      <c r="AL2123" s="67"/>
      <c r="AM2123" s="67"/>
      <c r="AN2123" s="67"/>
      <c r="AO2123" s="67"/>
      <c r="AP2123" s="67"/>
      <c r="AQ2123" s="67"/>
      <c r="AR2123" s="67"/>
      <c r="AS2123" s="67"/>
      <c r="AT2123" s="67"/>
      <c r="AU2123" s="67"/>
      <c r="AV2123" s="67"/>
      <c r="AW2123" s="67"/>
      <c r="AX2123" s="67"/>
      <c r="AY2123" s="67">
        <v>17901</v>
      </c>
      <c r="AZ2123" s="67">
        <v>53161</v>
      </c>
      <c r="BA2123" s="67">
        <v>39888</v>
      </c>
      <c r="BB2123" s="113">
        <v>18380</v>
      </c>
      <c r="BC2123" s="113">
        <v>16241</v>
      </c>
      <c r="BD2123" s="113"/>
      <c r="BE2123" s="113"/>
      <c r="BF2123" s="113"/>
      <c r="BG2123" s="113"/>
      <c r="BH2123" s="113"/>
      <c r="BI2123" s="113"/>
      <c r="BJ2123" s="113"/>
      <c r="BK2123" s="113"/>
      <c r="BL2123" s="113"/>
      <c r="BM2123" s="113"/>
      <c r="BN2123" s="113"/>
      <c r="BO2123" s="113"/>
      <c r="BP2123" s="113"/>
      <c r="BQ2123" s="113"/>
      <c r="BR2123" s="113"/>
      <c r="BS2123" s="113"/>
      <c r="BT2123" s="113"/>
      <c r="BU2123" s="113"/>
      <c r="BV2123" s="113"/>
      <c r="BW2123" s="113"/>
      <c r="BX2123" s="113"/>
      <c r="BY2123" s="113"/>
      <c r="BZ2123" s="113"/>
      <c r="CA2123" s="67"/>
      <c r="CB2123" s="113"/>
      <c r="CC2123" s="69">
        <f>SUM(Table25[[#This Row],[Contract Amount FY00]:[Contract Amount FY50]])</f>
        <v>145571</v>
      </c>
      <c r="CD2123" s="114"/>
    </row>
    <row r="2124" spans="1:82" x14ac:dyDescent="0.25">
      <c r="A2124" s="122" t="s">
        <v>1967</v>
      </c>
      <c r="B2124" s="122" t="s">
        <v>278</v>
      </c>
      <c r="C2124" s="122" t="s">
        <v>3188</v>
      </c>
      <c r="E2124" s="26" t="str">
        <f>IFERROR(IF(VLOOKUP(Table25[[#This Row],[Contract No.]],Table3[#All],3,FALSE)="","No","Yes"),"")</f>
        <v>Yes</v>
      </c>
      <c r="F2124" s="107" t="str">
        <f>IFERROR(VLOOKUP(Table25[[#This Row],[Contract No.]],Table3[#All],3,FALSE),"")</f>
        <v>NASPO</v>
      </c>
      <c r="G2124" s="107" t="str">
        <f>IFERROR(IF(Table25[[#This Row],[Cooperative Purchase
(Yes/No)]]="Yes","Yes",IF(VLOOKUP(Table25[[#This Row],[Contract No.]],Table3[#All],1,FALSE)=Table25[[#This Row],[Contract No.]],"Yes","No")),"No")</f>
        <v>Yes</v>
      </c>
      <c r="H2124" s="51">
        <f>IFERROR(VLOOKUP(Table25[[#This Row],[Contract No.]],Table3[#All],4,FALSE),"")</f>
        <v>42917</v>
      </c>
      <c r="I2124" s="28">
        <f>IFERROR(IF(AND(MONTH(Table25[[#This Row],[Contract Start Date]])&gt;6,MONTH(Table25[[#This Row],[Contract Start Date]])&lt;=12),YEAR(Table25[[#This Row],[Contract Start Date]])+1,YEAR(Table25[[#This Row],[Contract Start Date]])),"")</f>
        <v>2018</v>
      </c>
      <c r="J2124" s="108">
        <f>Table25[[#This Row],[FY Formula start]]</f>
        <v>2018</v>
      </c>
      <c r="K2124" s="59" t="str">
        <f>"FY"&amp;" "&amp;Table25[[#This Row],[Year Start]]</f>
        <v>FY 2018</v>
      </c>
      <c r="L2124" s="109">
        <f>IFERROR(VLOOKUP(Table25[[#This Row],[Contract No.]],Table3[#All],5,FALSE),"")</f>
        <v>46280</v>
      </c>
      <c r="M2124" s="110">
        <f>IFERROR(IF(Table25[[#This Row],[Contract End Date]]="99/99/9999","No End",IF(AND(MONTH(Table25[[#This Row],[Contract End Date]])&gt;6,MONTH(Table25[[#This Row],[Contract End Date]])&lt;=12),YEAR(Table25[[#This Row],[Contract End Date]])+1,YEAR(Table25[[#This Row],[Contract End Date]]))),"")</f>
        <v>2027</v>
      </c>
      <c r="N2124" s="111">
        <f>Table25[[#This Row],[FY Formula end]]</f>
        <v>2027</v>
      </c>
      <c r="O2124" s="112" t="str">
        <f>IF(Table25[[#This Row],[Year End]]="No End","No End","FY"&amp;" "&amp;Table25[[#This Row],[Year End]])</f>
        <v>FY 2027</v>
      </c>
      <c r="P2124" s="27"/>
      <c r="Q2124" s="104">
        <f>_xlfn.IFNA(IF($B2124="","",VLOOKUP($B2124,'SWC Towers'!$A:$Q,$Q$2,FALSE)),"")</f>
        <v>0.4</v>
      </c>
      <c r="R2124" s="106" t="str">
        <f>_xlfn.IFNA(IF($B2124="","",VLOOKUP($B2124,'SWC Towers'!$A:$Q,$R$2,FALSE)),"")</f>
        <v/>
      </c>
      <c r="S2124" s="106" t="str">
        <f>_xlfn.IFNA(IF($B2124="","",VLOOKUP($B2124,'SWC Towers'!$A:$Q,$S$2,FALSE)),"")</f>
        <v/>
      </c>
      <c r="T2124" s="106">
        <f>_xlfn.IFNA(IF($B2124="","",VLOOKUP($B2124,'SWC Towers'!$A:$Q,$T$2,FALSE)),"")</f>
        <v>0.05</v>
      </c>
      <c r="U2124" s="104" t="str">
        <f>_xlfn.IFNA(IF($B2124="","",VLOOKUP($B2124,'SWC Towers'!$A:$Q,$U$2,FALSE)),"")</f>
        <v/>
      </c>
      <c r="V2124" s="104" t="str">
        <f>_xlfn.IFNA(IF($B2124="","",VLOOKUP($B2124,'SWC Towers'!$A:$Q,$V$2,FALSE)),"")</f>
        <v/>
      </c>
      <c r="W2124" s="104">
        <f>_xlfn.IFNA(IF($B2124="","",VLOOKUP($B2124,'SWC Towers'!$A:$Q,$W$2,FALSE)),"")</f>
        <v>0.1</v>
      </c>
      <c r="X2124" s="104" t="str">
        <f>_xlfn.IFNA(IF($B2124="","",VLOOKUP($B2124,'SWC Towers'!$A:$Q,$X$2,FALSE)),"")</f>
        <v/>
      </c>
      <c r="Y2124" s="104">
        <f>_xlfn.IFNA(IF($B2124="","",VLOOKUP($B2124,'SWC Towers'!$A:$Q,$Y$2,FALSE)),"")</f>
        <v>0.05</v>
      </c>
      <c r="Z2124" s="104" t="str">
        <f>_xlfn.IFNA(IF($B2124="","",VLOOKUP($B2124,'SWC Towers'!$A:$Q,$Z$2,FALSE)),"")</f>
        <v/>
      </c>
      <c r="AA2124" s="104">
        <f>_xlfn.IFNA(IF($B2124="","",VLOOKUP($B2124,'SWC Towers'!$A:$Q,$AA$2,FALSE)),"")</f>
        <v>0.4</v>
      </c>
      <c r="AB2124" s="106" t="str">
        <f>_xlfn.IFNA(IF($B2124="","",VLOOKUP($B2124,'SWC Towers'!$A:$Q,$AB$2,FALSE)),"")</f>
        <v/>
      </c>
      <c r="AC2124" s="20">
        <f>SUM(Table25[[#This Row],[IT Tower: Application]:[Other/Non-IT ]])</f>
        <v>1</v>
      </c>
      <c r="AD2124" s="67"/>
      <c r="AE2124" s="67"/>
      <c r="AF2124" s="67"/>
      <c r="AG2124" s="67"/>
      <c r="AH2124" s="67"/>
      <c r="AI2124" s="67"/>
      <c r="AJ2124" s="67"/>
      <c r="AK2124" s="67"/>
      <c r="AL2124" s="67"/>
      <c r="AM2124" s="67"/>
      <c r="AN2124" s="67"/>
      <c r="AO2124" s="67"/>
      <c r="AP2124" s="67"/>
      <c r="AQ2124" s="67"/>
      <c r="AR2124" s="67"/>
      <c r="AS2124" s="67"/>
      <c r="AT2124" s="67"/>
      <c r="AU2124" s="67"/>
      <c r="AV2124" s="67"/>
      <c r="AW2124" s="67"/>
      <c r="AX2124" s="67"/>
      <c r="AY2124" s="67">
        <v>0</v>
      </c>
      <c r="AZ2124" s="67">
        <v>121499</v>
      </c>
      <c r="BA2124" s="67">
        <v>0</v>
      </c>
      <c r="BB2124" s="113"/>
      <c r="BC2124" s="113">
        <v>52440</v>
      </c>
      <c r="BD2124" s="113"/>
      <c r="BE2124" s="113"/>
      <c r="BF2124" s="113"/>
      <c r="BG2124" s="113"/>
      <c r="BH2124" s="113"/>
      <c r="BI2124" s="113"/>
      <c r="BJ2124" s="113"/>
      <c r="BK2124" s="113"/>
      <c r="BL2124" s="113"/>
      <c r="BM2124" s="113"/>
      <c r="BN2124" s="113"/>
      <c r="BO2124" s="113"/>
      <c r="BP2124" s="113"/>
      <c r="BQ2124" s="113"/>
      <c r="BR2124" s="113"/>
      <c r="BS2124" s="113"/>
      <c r="BT2124" s="113"/>
      <c r="BU2124" s="113"/>
      <c r="BV2124" s="113"/>
      <c r="BW2124" s="113"/>
      <c r="BX2124" s="113"/>
      <c r="BY2124" s="113"/>
      <c r="BZ2124" s="113"/>
      <c r="CA2124" s="67"/>
      <c r="CB2124" s="113"/>
      <c r="CC2124" s="69">
        <f>SUM(Table25[[#This Row],[Contract Amount FY00]:[Contract Amount FY50]])</f>
        <v>173939</v>
      </c>
      <c r="CD2124" s="114"/>
    </row>
    <row r="2125" spans="1:82" x14ac:dyDescent="0.25">
      <c r="A2125" s="122" t="s">
        <v>1967</v>
      </c>
      <c r="B2125" s="122" t="s">
        <v>278</v>
      </c>
      <c r="C2125" s="122" t="s">
        <v>279</v>
      </c>
      <c r="E2125" s="26" t="str">
        <f>IFERROR(IF(VLOOKUP(Table25[[#This Row],[Contract No.]],Table3[#All],3,FALSE)="","No","Yes"),"")</f>
        <v>Yes</v>
      </c>
      <c r="F2125" s="107" t="str">
        <f>IFERROR(VLOOKUP(Table25[[#This Row],[Contract No.]],Table3[#All],3,FALSE),"")</f>
        <v>NASPO</v>
      </c>
      <c r="G2125" s="107" t="str">
        <f>IFERROR(IF(Table25[[#This Row],[Cooperative Purchase
(Yes/No)]]="Yes","Yes",IF(VLOOKUP(Table25[[#This Row],[Contract No.]],Table3[#All],1,FALSE)=Table25[[#This Row],[Contract No.]],"Yes","No")),"No")</f>
        <v>Yes</v>
      </c>
      <c r="H2125" s="51">
        <f>IFERROR(VLOOKUP(Table25[[#This Row],[Contract No.]],Table3[#All],4,FALSE),"")</f>
        <v>42917</v>
      </c>
      <c r="I2125" s="28">
        <f>IFERROR(IF(AND(MONTH(Table25[[#This Row],[Contract Start Date]])&gt;6,MONTH(Table25[[#This Row],[Contract Start Date]])&lt;=12),YEAR(Table25[[#This Row],[Contract Start Date]])+1,YEAR(Table25[[#This Row],[Contract Start Date]])),"")</f>
        <v>2018</v>
      </c>
      <c r="J2125" s="108">
        <f>Table25[[#This Row],[FY Formula start]]</f>
        <v>2018</v>
      </c>
      <c r="K2125" s="59" t="str">
        <f>"FY"&amp;" "&amp;Table25[[#This Row],[Year Start]]</f>
        <v>FY 2018</v>
      </c>
      <c r="L2125" s="109">
        <f>IFERROR(VLOOKUP(Table25[[#This Row],[Contract No.]],Table3[#All],5,FALSE),"")</f>
        <v>46280</v>
      </c>
      <c r="M2125" s="110">
        <f>IFERROR(IF(Table25[[#This Row],[Contract End Date]]="99/99/9999","No End",IF(AND(MONTH(Table25[[#This Row],[Contract End Date]])&gt;6,MONTH(Table25[[#This Row],[Contract End Date]])&lt;=12),YEAR(Table25[[#This Row],[Contract End Date]])+1,YEAR(Table25[[#This Row],[Contract End Date]]))),"")</f>
        <v>2027</v>
      </c>
      <c r="N2125" s="111">
        <f>Table25[[#This Row],[FY Formula end]]</f>
        <v>2027</v>
      </c>
      <c r="O2125" s="112" t="str">
        <f>IF(Table25[[#This Row],[Year End]]="No End","No End","FY"&amp;" "&amp;Table25[[#This Row],[Year End]])</f>
        <v>FY 2027</v>
      </c>
      <c r="P2125" s="27"/>
      <c r="Q2125" s="104">
        <f>_xlfn.IFNA(IF($B2125="","",VLOOKUP($B2125,'SWC Towers'!$A:$Q,$Q$2,FALSE)),"")</f>
        <v>0.4</v>
      </c>
      <c r="R2125" s="106" t="str">
        <f>_xlfn.IFNA(IF($B2125="","",VLOOKUP($B2125,'SWC Towers'!$A:$Q,$R$2,FALSE)),"")</f>
        <v/>
      </c>
      <c r="S2125" s="106" t="str">
        <f>_xlfn.IFNA(IF($B2125="","",VLOOKUP($B2125,'SWC Towers'!$A:$Q,$S$2,FALSE)),"")</f>
        <v/>
      </c>
      <c r="T2125" s="106">
        <f>_xlfn.IFNA(IF($B2125="","",VLOOKUP($B2125,'SWC Towers'!$A:$Q,$T$2,FALSE)),"")</f>
        <v>0.05</v>
      </c>
      <c r="U2125" s="104" t="str">
        <f>_xlfn.IFNA(IF($B2125="","",VLOOKUP($B2125,'SWC Towers'!$A:$Q,$U$2,FALSE)),"")</f>
        <v/>
      </c>
      <c r="V2125" s="104" t="str">
        <f>_xlfn.IFNA(IF($B2125="","",VLOOKUP($B2125,'SWC Towers'!$A:$Q,$V$2,FALSE)),"")</f>
        <v/>
      </c>
      <c r="W2125" s="104">
        <f>_xlfn.IFNA(IF($B2125="","",VLOOKUP($B2125,'SWC Towers'!$A:$Q,$W$2,FALSE)),"")</f>
        <v>0.1</v>
      </c>
      <c r="X2125" s="104" t="str">
        <f>_xlfn.IFNA(IF($B2125="","",VLOOKUP($B2125,'SWC Towers'!$A:$Q,$X$2,FALSE)),"")</f>
        <v/>
      </c>
      <c r="Y2125" s="104">
        <f>_xlfn.IFNA(IF($B2125="","",VLOOKUP($B2125,'SWC Towers'!$A:$Q,$Y$2,FALSE)),"")</f>
        <v>0.05</v>
      </c>
      <c r="Z2125" s="104" t="str">
        <f>_xlfn.IFNA(IF($B2125="","",VLOOKUP($B2125,'SWC Towers'!$A:$Q,$Z$2,FALSE)),"")</f>
        <v/>
      </c>
      <c r="AA2125" s="104">
        <f>_xlfn.IFNA(IF($B2125="","",VLOOKUP($B2125,'SWC Towers'!$A:$Q,$AA$2,FALSE)),"")</f>
        <v>0.4</v>
      </c>
      <c r="AB2125" s="106" t="str">
        <f>_xlfn.IFNA(IF($B2125="","",VLOOKUP($B2125,'SWC Towers'!$A:$Q,$AB$2,FALSE)),"")</f>
        <v/>
      </c>
      <c r="AC2125" s="20">
        <f>SUM(Table25[[#This Row],[IT Tower: Application]:[Other/Non-IT ]])</f>
        <v>1</v>
      </c>
      <c r="AD2125" s="67"/>
      <c r="AE2125" s="67"/>
      <c r="AF2125" s="67"/>
      <c r="AG2125" s="67"/>
      <c r="AH2125" s="67"/>
      <c r="AI2125" s="67"/>
      <c r="AJ2125" s="67"/>
      <c r="AK2125" s="67"/>
      <c r="AL2125" s="67"/>
      <c r="AM2125" s="67"/>
      <c r="AN2125" s="67"/>
      <c r="AO2125" s="67"/>
      <c r="AP2125" s="67"/>
      <c r="AQ2125" s="67"/>
      <c r="AR2125" s="67"/>
      <c r="AS2125" s="67"/>
      <c r="AT2125" s="67"/>
      <c r="AU2125" s="67"/>
      <c r="AV2125" s="67"/>
      <c r="AW2125" s="67"/>
      <c r="AX2125" s="67"/>
      <c r="AY2125" s="67"/>
      <c r="AZ2125" s="67"/>
      <c r="BA2125" s="67">
        <v>110416</v>
      </c>
      <c r="BB2125" s="113">
        <v>110416</v>
      </c>
      <c r="BC2125" s="113">
        <v>0</v>
      </c>
      <c r="BD2125" s="113"/>
      <c r="BE2125" s="113"/>
      <c r="BF2125" s="113"/>
      <c r="BG2125" s="113"/>
      <c r="BH2125" s="113"/>
      <c r="BI2125" s="113"/>
      <c r="BJ2125" s="113"/>
      <c r="BK2125" s="113"/>
      <c r="BL2125" s="113"/>
      <c r="BM2125" s="113"/>
      <c r="BN2125" s="113"/>
      <c r="BO2125" s="113"/>
      <c r="BP2125" s="113"/>
      <c r="BQ2125" s="113"/>
      <c r="BR2125" s="113"/>
      <c r="BS2125" s="113"/>
      <c r="BT2125" s="113"/>
      <c r="BU2125" s="113"/>
      <c r="BV2125" s="113"/>
      <c r="BW2125" s="113"/>
      <c r="BX2125" s="113"/>
      <c r="BY2125" s="113"/>
      <c r="BZ2125" s="113"/>
      <c r="CA2125" s="67"/>
      <c r="CB2125" s="113"/>
      <c r="CC2125" s="69">
        <f>SUM(Table25[[#This Row],[Contract Amount FY00]:[Contract Amount FY50]])</f>
        <v>220832</v>
      </c>
      <c r="CD2125" s="114"/>
    </row>
    <row r="2126" spans="1:82" x14ac:dyDescent="0.25">
      <c r="A2126" s="122" t="s">
        <v>1967</v>
      </c>
      <c r="B2126" s="122" t="s">
        <v>2057</v>
      </c>
      <c r="C2126" s="122" t="s">
        <v>3190</v>
      </c>
      <c r="E2126" s="26" t="str">
        <f>IFERROR(IF(VLOOKUP(Table25[[#This Row],[Contract No.]],Table3[#All],3,FALSE)="","No","Yes"),"")</f>
        <v>Yes</v>
      </c>
      <c r="F2126" s="107" t="str">
        <f>IFERROR(VLOOKUP(Table25[[#This Row],[Contract No.]],Table3[#All],3,FALSE),"")</f>
        <v>NASPO</v>
      </c>
      <c r="G2126" s="107" t="str">
        <f>IFERROR(IF(Table25[[#This Row],[Cooperative Purchase
(Yes/No)]]="Yes","Yes",IF(VLOOKUP(Table25[[#This Row],[Contract No.]],Table3[#All],1,FALSE)=Table25[[#This Row],[Contract No.]],"Yes","No")),"No")</f>
        <v>Yes</v>
      </c>
      <c r="H2126" s="51">
        <f>IFERROR(VLOOKUP(Table25[[#This Row],[Contract No.]],Table3[#All],4,FALSE),"")</f>
        <v>43983</v>
      </c>
      <c r="I2126" s="28">
        <f>IFERROR(IF(AND(MONTH(Table25[[#This Row],[Contract Start Date]])&gt;6,MONTH(Table25[[#This Row],[Contract Start Date]])&lt;=12),YEAR(Table25[[#This Row],[Contract Start Date]])+1,YEAR(Table25[[#This Row],[Contract Start Date]])),"")</f>
        <v>2020</v>
      </c>
      <c r="J2126" s="108">
        <f>Table25[[#This Row],[FY Formula start]]</f>
        <v>2020</v>
      </c>
      <c r="K2126" s="59" t="str">
        <f>"FY"&amp;" "&amp;Table25[[#This Row],[Year Start]]</f>
        <v>FY 2020</v>
      </c>
      <c r="L2126" s="109">
        <f>IFERROR(VLOOKUP(Table25[[#This Row],[Contract No.]],Table3[#All],5,FALSE),"")</f>
        <v>46295</v>
      </c>
      <c r="M2126" s="110">
        <f>IFERROR(IF(Table25[[#This Row],[Contract End Date]]="99/99/9999","No End",IF(AND(MONTH(Table25[[#This Row],[Contract End Date]])&gt;6,MONTH(Table25[[#This Row],[Contract End Date]])&lt;=12),YEAR(Table25[[#This Row],[Contract End Date]])+1,YEAR(Table25[[#This Row],[Contract End Date]]))),"")</f>
        <v>2027</v>
      </c>
      <c r="N2126" s="111">
        <f>Table25[[#This Row],[FY Formula end]]</f>
        <v>2027</v>
      </c>
      <c r="O2126" s="112" t="str">
        <f>IF(Table25[[#This Row],[Year End]]="No End","No End","FY"&amp;" "&amp;Table25[[#This Row],[Year End]])</f>
        <v>FY 2027</v>
      </c>
      <c r="P2126" s="27"/>
      <c r="Q2126" s="104">
        <f>_xlfn.IFNA(IF($B2126="","",VLOOKUP($B2126,'SWC Towers'!$A:$Q,$Q$2,FALSE)),"")</f>
        <v>0.1</v>
      </c>
      <c r="R2126" s="106">
        <f>_xlfn.IFNA(IF($B2126="","",VLOOKUP($B2126,'SWC Towers'!$A:$Q,$R$2,FALSE)),"")</f>
        <v>0.1</v>
      </c>
      <c r="S2126" s="106" t="str">
        <f>_xlfn.IFNA(IF($B2126="","",VLOOKUP($B2126,'SWC Towers'!$A:$Q,$S$2,FALSE)),"")</f>
        <v/>
      </c>
      <c r="T2126" s="106" t="str">
        <f>_xlfn.IFNA(IF($B2126="","",VLOOKUP($B2126,'SWC Towers'!$A:$Q,$T$2,FALSE)),"")</f>
        <v/>
      </c>
      <c r="U2126" s="104">
        <f>_xlfn.IFNA(IF($B2126="","",VLOOKUP($B2126,'SWC Towers'!$A:$Q,$U$2,FALSE)),"")</f>
        <v>0.15</v>
      </c>
      <c r="V2126" s="104" t="str">
        <f>_xlfn.IFNA(IF($B2126="","",VLOOKUP($B2126,'SWC Towers'!$A:$Q,$V$2,FALSE)),"")</f>
        <v/>
      </c>
      <c r="W2126" s="104">
        <f>_xlfn.IFNA(IF($B2126="","",VLOOKUP($B2126,'SWC Towers'!$A:$Q,$W$2,FALSE)),"")</f>
        <v>0.65</v>
      </c>
      <c r="X2126" s="104" t="str">
        <f>_xlfn.IFNA(IF($B2126="","",VLOOKUP($B2126,'SWC Towers'!$A:$Q,$X$2,FALSE)),"")</f>
        <v/>
      </c>
      <c r="Y2126" s="104" t="str">
        <f>_xlfn.IFNA(IF($B2126="","",VLOOKUP($B2126,'SWC Towers'!$A:$Q,$Y$2,FALSE)),"")</f>
        <v/>
      </c>
      <c r="Z2126" s="104" t="str">
        <f>_xlfn.IFNA(IF($B2126="","",VLOOKUP($B2126,'SWC Towers'!$A:$Q,$Z$2,FALSE)),"")</f>
        <v/>
      </c>
      <c r="AA2126" s="104" t="str">
        <f>_xlfn.IFNA(IF($B2126="","",VLOOKUP($B2126,'SWC Towers'!$A:$Q,$AA$2,FALSE)),"")</f>
        <v/>
      </c>
      <c r="AB2126" s="106" t="str">
        <f>_xlfn.IFNA(IF($B2126="","",VLOOKUP($B2126,'SWC Towers'!$A:$Q,$AB$2,FALSE)),"")</f>
        <v/>
      </c>
      <c r="AC2126" s="20">
        <f>SUM(Table25[[#This Row],[IT Tower: Application]:[Other/Non-IT ]])</f>
        <v>1</v>
      </c>
      <c r="AD2126" s="67"/>
      <c r="AE2126" s="67"/>
      <c r="AF2126" s="67"/>
      <c r="AG2126" s="67"/>
      <c r="AH2126" s="67"/>
      <c r="AI2126" s="67"/>
      <c r="AJ2126" s="67"/>
      <c r="AK2126" s="67"/>
      <c r="AL2126" s="67"/>
      <c r="AM2126" s="67"/>
      <c r="AN2126" s="67"/>
      <c r="AO2126" s="67"/>
      <c r="AP2126" s="67"/>
      <c r="AQ2126" s="67"/>
      <c r="AR2126" s="67"/>
      <c r="AS2126" s="67"/>
      <c r="AT2126" s="67"/>
      <c r="AU2126" s="67"/>
      <c r="AV2126" s="67"/>
      <c r="AW2126" s="67"/>
      <c r="AX2126" s="67"/>
      <c r="AY2126" s="67"/>
      <c r="AZ2126" s="67">
        <v>3291</v>
      </c>
      <c r="BA2126" s="67">
        <v>0</v>
      </c>
      <c r="BB2126" s="113"/>
      <c r="BC2126" s="113">
        <v>18435</v>
      </c>
      <c r="BD2126" s="113"/>
      <c r="BE2126" s="113"/>
      <c r="BF2126" s="113"/>
      <c r="BG2126" s="113"/>
      <c r="BH2126" s="113"/>
      <c r="BI2126" s="113"/>
      <c r="BJ2126" s="113"/>
      <c r="BK2126" s="113"/>
      <c r="BL2126" s="113"/>
      <c r="BM2126" s="113"/>
      <c r="BN2126" s="113"/>
      <c r="BO2126" s="113"/>
      <c r="BP2126" s="113"/>
      <c r="BQ2126" s="113"/>
      <c r="BR2126" s="113"/>
      <c r="BS2126" s="113"/>
      <c r="BT2126" s="113"/>
      <c r="BU2126" s="113"/>
      <c r="BV2126" s="113"/>
      <c r="BW2126" s="113"/>
      <c r="BX2126" s="113"/>
      <c r="BY2126" s="113"/>
      <c r="BZ2126" s="113"/>
      <c r="CA2126" s="67"/>
      <c r="CB2126" s="113"/>
      <c r="CC2126" s="69">
        <f>SUM(Table25[[#This Row],[Contract Amount FY00]:[Contract Amount FY50]])</f>
        <v>21726</v>
      </c>
      <c r="CD2126" s="114"/>
    </row>
    <row r="2127" spans="1:82" x14ac:dyDescent="0.25">
      <c r="A2127" s="122" t="s">
        <v>1967</v>
      </c>
      <c r="B2127" s="122" t="s">
        <v>2057</v>
      </c>
      <c r="C2127" s="122" t="s">
        <v>1443</v>
      </c>
      <c r="E2127" s="26" t="str">
        <f>IFERROR(IF(VLOOKUP(Table25[[#This Row],[Contract No.]],Table3[#All],3,FALSE)="","No","Yes"),"")</f>
        <v>Yes</v>
      </c>
      <c r="F2127" s="107" t="str">
        <f>IFERROR(VLOOKUP(Table25[[#This Row],[Contract No.]],Table3[#All],3,FALSE),"")</f>
        <v>NASPO</v>
      </c>
      <c r="G2127" s="107" t="str">
        <f>IFERROR(IF(Table25[[#This Row],[Cooperative Purchase
(Yes/No)]]="Yes","Yes",IF(VLOOKUP(Table25[[#This Row],[Contract No.]],Table3[#All],1,FALSE)=Table25[[#This Row],[Contract No.]],"Yes","No")),"No")</f>
        <v>Yes</v>
      </c>
      <c r="H2127" s="51">
        <f>IFERROR(VLOOKUP(Table25[[#This Row],[Contract No.]],Table3[#All],4,FALSE),"")</f>
        <v>43983</v>
      </c>
      <c r="I2127" s="28">
        <f>IFERROR(IF(AND(MONTH(Table25[[#This Row],[Contract Start Date]])&gt;6,MONTH(Table25[[#This Row],[Contract Start Date]])&lt;=12),YEAR(Table25[[#This Row],[Contract Start Date]])+1,YEAR(Table25[[#This Row],[Contract Start Date]])),"")</f>
        <v>2020</v>
      </c>
      <c r="J2127" s="108">
        <f>Table25[[#This Row],[FY Formula start]]</f>
        <v>2020</v>
      </c>
      <c r="K2127" s="59" t="str">
        <f>"FY"&amp;" "&amp;Table25[[#This Row],[Year Start]]</f>
        <v>FY 2020</v>
      </c>
      <c r="L2127" s="109">
        <f>IFERROR(VLOOKUP(Table25[[#This Row],[Contract No.]],Table3[#All],5,FALSE),"")</f>
        <v>46295</v>
      </c>
      <c r="M2127" s="110">
        <f>IFERROR(IF(Table25[[#This Row],[Contract End Date]]="99/99/9999","No End",IF(AND(MONTH(Table25[[#This Row],[Contract End Date]])&gt;6,MONTH(Table25[[#This Row],[Contract End Date]])&lt;=12),YEAR(Table25[[#This Row],[Contract End Date]])+1,YEAR(Table25[[#This Row],[Contract End Date]]))),"")</f>
        <v>2027</v>
      </c>
      <c r="N2127" s="111">
        <f>Table25[[#This Row],[FY Formula end]]</f>
        <v>2027</v>
      </c>
      <c r="O2127" s="112" t="str">
        <f>IF(Table25[[#This Row],[Year End]]="No End","No End","FY"&amp;" "&amp;Table25[[#This Row],[Year End]])</f>
        <v>FY 2027</v>
      </c>
      <c r="P2127" s="27"/>
      <c r="Q2127" s="104">
        <f>_xlfn.IFNA(IF($B2127="","",VLOOKUP($B2127,'SWC Towers'!$A:$Q,$Q$2,FALSE)),"")</f>
        <v>0.1</v>
      </c>
      <c r="R2127" s="106">
        <f>_xlfn.IFNA(IF($B2127="","",VLOOKUP($B2127,'SWC Towers'!$A:$Q,$R$2,FALSE)),"")</f>
        <v>0.1</v>
      </c>
      <c r="S2127" s="106" t="str">
        <f>_xlfn.IFNA(IF($B2127="","",VLOOKUP($B2127,'SWC Towers'!$A:$Q,$S$2,FALSE)),"")</f>
        <v/>
      </c>
      <c r="T2127" s="106" t="str">
        <f>_xlfn.IFNA(IF($B2127="","",VLOOKUP($B2127,'SWC Towers'!$A:$Q,$T$2,FALSE)),"")</f>
        <v/>
      </c>
      <c r="U2127" s="104">
        <f>_xlfn.IFNA(IF($B2127="","",VLOOKUP($B2127,'SWC Towers'!$A:$Q,$U$2,FALSE)),"")</f>
        <v>0.15</v>
      </c>
      <c r="V2127" s="104" t="str">
        <f>_xlfn.IFNA(IF($B2127="","",VLOOKUP($B2127,'SWC Towers'!$A:$Q,$V$2,FALSE)),"")</f>
        <v/>
      </c>
      <c r="W2127" s="104">
        <f>_xlfn.IFNA(IF($B2127="","",VLOOKUP($B2127,'SWC Towers'!$A:$Q,$W$2,FALSE)),"")</f>
        <v>0.65</v>
      </c>
      <c r="X2127" s="104" t="str">
        <f>_xlfn.IFNA(IF($B2127="","",VLOOKUP($B2127,'SWC Towers'!$A:$Q,$X$2,FALSE)),"")</f>
        <v/>
      </c>
      <c r="Y2127" s="104" t="str">
        <f>_xlfn.IFNA(IF($B2127="","",VLOOKUP($B2127,'SWC Towers'!$A:$Q,$Y$2,FALSE)),"")</f>
        <v/>
      </c>
      <c r="Z2127" s="104" t="str">
        <f>_xlfn.IFNA(IF($B2127="","",VLOOKUP($B2127,'SWC Towers'!$A:$Q,$Z$2,FALSE)),"")</f>
        <v/>
      </c>
      <c r="AA2127" s="104" t="str">
        <f>_xlfn.IFNA(IF($B2127="","",VLOOKUP($B2127,'SWC Towers'!$A:$Q,$AA$2,FALSE)),"")</f>
        <v/>
      </c>
      <c r="AB2127" s="106" t="str">
        <f>_xlfn.IFNA(IF($B2127="","",VLOOKUP($B2127,'SWC Towers'!$A:$Q,$AB$2,FALSE)),"")</f>
        <v/>
      </c>
      <c r="AC2127" s="20">
        <f>SUM(Table25[[#This Row],[IT Tower: Application]:[Other/Non-IT ]])</f>
        <v>1</v>
      </c>
      <c r="AD2127" s="67"/>
      <c r="AE2127" s="67"/>
      <c r="AF2127" s="67"/>
      <c r="AG2127" s="67"/>
      <c r="AH2127" s="67"/>
      <c r="AI2127" s="67"/>
      <c r="AJ2127" s="67"/>
      <c r="AK2127" s="67"/>
      <c r="AL2127" s="67"/>
      <c r="AM2127" s="67"/>
      <c r="AN2127" s="67"/>
      <c r="AO2127" s="67"/>
      <c r="AP2127" s="67"/>
      <c r="AQ2127" s="67"/>
      <c r="AR2127" s="67"/>
      <c r="AS2127" s="67"/>
      <c r="AT2127" s="67"/>
      <c r="AU2127" s="67"/>
      <c r="AV2127" s="67"/>
      <c r="AW2127" s="67"/>
      <c r="AX2127" s="67"/>
      <c r="AY2127" s="67"/>
      <c r="AZ2127" s="67">
        <v>0</v>
      </c>
      <c r="BA2127" s="67">
        <v>443015</v>
      </c>
      <c r="BB2127" s="113">
        <v>0</v>
      </c>
      <c r="BC2127" s="113">
        <v>160393</v>
      </c>
      <c r="BD2127" s="113"/>
      <c r="BE2127" s="113"/>
      <c r="BF2127" s="113"/>
      <c r="BG2127" s="113"/>
      <c r="BH2127" s="113"/>
      <c r="BI2127" s="113"/>
      <c r="BJ2127" s="113"/>
      <c r="BK2127" s="113"/>
      <c r="BL2127" s="113"/>
      <c r="BM2127" s="113"/>
      <c r="BN2127" s="113"/>
      <c r="BO2127" s="113"/>
      <c r="BP2127" s="113"/>
      <c r="BQ2127" s="113"/>
      <c r="BR2127" s="113"/>
      <c r="BS2127" s="113"/>
      <c r="BT2127" s="113"/>
      <c r="BU2127" s="113"/>
      <c r="BV2127" s="113"/>
      <c r="BW2127" s="113"/>
      <c r="BX2127" s="113"/>
      <c r="BY2127" s="113"/>
      <c r="BZ2127" s="113"/>
      <c r="CA2127" s="67"/>
      <c r="CB2127" s="113"/>
      <c r="CC2127" s="69">
        <f>SUM(Table25[[#This Row],[Contract Amount FY00]:[Contract Amount FY50]])</f>
        <v>603408</v>
      </c>
      <c r="CD2127" s="114"/>
    </row>
    <row r="2128" spans="1:82" x14ac:dyDescent="0.25">
      <c r="A2128" s="122" t="s">
        <v>1967</v>
      </c>
      <c r="B2128" s="122" t="s">
        <v>3071</v>
      </c>
      <c r="C2128" s="122" t="s">
        <v>753</v>
      </c>
      <c r="E2128" s="26" t="str">
        <f>IFERROR(IF(VLOOKUP(Table25[[#This Row],[Contract No.]],Table3[#All],3,FALSE)="","No","Yes"),"")</f>
        <v>Yes</v>
      </c>
      <c r="F2128" s="107" t="str">
        <f>IFERROR(VLOOKUP(Table25[[#This Row],[Contract No.]],Table3[#All],3,FALSE),"")</f>
        <v>NASPO</v>
      </c>
      <c r="G2128" s="107" t="str">
        <f>IFERROR(IF(Table25[[#This Row],[Cooperative Purchase
(Yes/No)]]="Yes","Yes",IF(VLOOKUP(Table25[[#This Row],[Contract No.]],Table3[#All],1,FALSE)=Table25[[#This Row],[Contract No.]],"Yes","No")),"No")</f>
        <v>Yes</v>
      </c>
      <c r="H2128" s="51">
        <f>IFERROR(VLOOKUP(Table25[[#This Row],[Contract No.]],Table3[#All],4,FALSE),"")</f>
        <v>45322</v>
      </c>
      <c r="I2128" s="28">
        <f>IFERROR(IF(AND(MONTH(Table25[[#This Row],[Contract Start Date]])&gt;6,MONTH(Table25[[#This Row],[Contract Start Date]])&lt;=12),YEAR(Table25[[#This Row],[Contract Start Date]])+1,YEAR(Table25[[#This Row],[Contract Start Date]])),"")</f>
        <v>2024</v>
      </c>
      <c r="J2128" s="108">
        <f>Table25[[#This Row],[FY Formula start]]</f>
        <v>2024</v>
      </c>
      <c r="K2128" s="59" t="str">
        <f>"FY"&amp;" "&amp;Table25[[#This Row],[Year Start]]</f>
        <v>FY 2024</v>
      </c>
      <c r="L2128" s="109">
        <f>IFERROR(VLOOKUP(Table25[[#This Row],[Contract No.]],Table3[#All],5,FALSE),"")</f>
        <v>46934</v>
      </c>
      <c r="M2128" s="110">
        <f>IFERROR(IF(Table25[[#This Row],[Contract End Date]]="99/99/9999","No End",IF(AND(MONTH(Table25[[#This Row],[Contract End Date]])&gt;6,MONTH(Table25[[#This Row],[Contract End Date]])&lt;=12),YEAR(Table25[[#This Row],[Contract End Date]])+1,YEAR(Table25[[#This Row],[Contract End Date]]))),"")</f>
        <v>2028</v>
      </c>
      <c r="N2128" s="111">
        <f>Table25[[#This Row],[FY Formula end]]</f>
        <v>2028</v>
      </c>
      <c r="O2128" s="112" t="str">
        <f>IF(Table25[[#This Row],[Year End]]="No End","No End","FY"&amp;" "&amp;Table25[[#This Row],[Year End]])</f>
        <v>FY 2028</v>
      </c>
      <c r="P2128" s="27"/>
      <c r="Q2128" s="104" t="str">
        <f>_xlfn.IFNA(IF($B2128="","",VLOOKUP($B2128,'SWC Towers'!$A:$Q,$Q$2,FALSE)),"")</f>
        <v/>
      </c>
      <c r="R2128" s="106">
        <f>_xlfn.IFNA(IF($B2128="","",VLOOKUP($B2128,'SWC Towers'!$A:$Q,$R$2,FALSE)),"")</f>
        <v>0.2</v>
      </c>
      <c r="S2128" s="106" t="str">
        <f>_xlfn.IFNA(IF($B2128="","",VLOOKUP($B2128,'SWC Towers'!$A:$Q,$S$2,FALSE)),"")</f>
        <v/>
      </c>
      <c r="T2128" s="106" t="str">
        <f>_xlfn.IFNA(IF($B2128="","",VLOOKUP($B2128,'SWC Towers'!$A:$Q,$T$2,FALSE)),"")</f>
        <v/>
      </c>
      <c r="U2128" s="104">
        <f>_xlfn.IFNA(IF($B2128="","",VLOOKUP($B2128,'SWC Towers'!$A:$Q,$U$2,FALSE)),"")</f>
        <v>0.6</v>
      </c>
      <c r="V2128" s="104" t="str">
        <f>_xlfn.IFNA(IF($B2128="","",VLOOKUP($B2128,'SWC Towers'!$A:$Q,$V$2,FALSE)),"")</f>
        <v/>
      </c>
      <c r="W2128" s="104" t="str">
        <f>_xlfn.IFNA(IF($B2128="","",VLOOKUP($B2128,'SWC Towers'!$A:$Q,$W$2,FALSE)),"")</f>
        <v/>
      </c>
      <c r="X2128" s="104" t="str">
        <f>_xlfn.IFNA(IF($B2128="","",VLOOKUP($B2128,'SWC Towers'!$A:$Q,$X$2,FALSE)),"")</f>
        <v/>
      </c>
      <c r="Y2128" s="104" t="str">
        <f>_xlfn.IFNA(IF($B2128="","",VLOOKUP($B2128,'SWC Towers'!$A:$Q,$Y$2,FALSE)),"")</f>
        <v/>
      </c>
      <c r="Z2128" s="104" t="str">
        <f>_xlfn.IFNA(IF($B2128="","",VLOOKUP($B2128,'SWC Towers'!$A:$Q,$Z$2,FALSE)),"")</f>
        <v/>
      </c>
      <c r="AA2128" s="104">
        <f>_xlfn.IFNA(IF($B2128="","",VLOOKUP($B2128,'SWC Towers'!$A:$Q,$AA$2,FALSE)),"")</f>
        <v>0.2</v>
      </c>
      <c r="AB2128" s="106" t="str">
        <f>_xlfn.IFNA(IF($B2128="","",VLOOKUP($B2128,'SWC Towers'!$A:$Q,$AB$2,FALSE)),"")</f>
        <v/>
      </c>
      <c r="AC2128" s="20">
        <f>SUM(Table25[[#This Row],[IT Tower: Application]:[Other/Non-IT ]])</f>
        <v>1</v>
      </c>
      <c r="AD2128" s="67"/>
      <c r="AE2128" s="67"/>
      <c r="AF2128" s="67"/>
      <c r="AG2128" s="67"/>
      <c r="AH2128" s="67"/>
      <c r="AI2128" s="67"/>
      <c r="AJ2128" s="67"/>
      <c r="AK2128" s="67"/>
      <c r="AL2128" s="67"/>
      <c r="AM2128" s="67"/>
      <c r="AN2128" s="67"/>
      <c r="AO2128" s="67"/>
      <c r="AP2128" s="67"/>
      <c r="AQ2128" s="67"/>
      <c r="AR2128" s="67"/>
      <c r="AS2128" s="67"/>
      <c r="AT2128" s="67"/>
      <c r="AU2128" s="67"/>
      <c r="AV2128" s="67"/>
      <c r="AW2128" s="67"/>
      <c r="AX2128" s="67"/>
      <c r="AY2128" s="67"/>
      <c r="AZ2128" s="67"/>
      <c r="BA2128" s="67"/>
      <c r="BB2128" s="113">
        <v>98052</v>
      </c>
      <c r="BC2128" s="113">
        <v>52766</v>
      </c>
      <c r="BD2128" s="113"/>
      <c r="BE2128" s="113"/>
      <c r="BF2128" s="113"/>
      <c r="BG2128" s="113"/>
      <c r="BH2128" s="113"/>
      <c r="BI2128" s="113"/>
      <c r="BJ2128" s="113"/>
      <c r="BK2128" s="113"/>
      <c r="BL2128" s="113"/>
      <c r="BM2128" s="113"/>
      <c r="BN2128" s="113"/>
      <c r="BO2128" s="113"/>
      <c r="BP2128" s="113"/>
      <c r="BQ2128" s="113"/>
      <c r="BR2128" s="113"/>
      <c r="BS2128" s="113"/>
      <c r="BT2128" s="113"/>
      <c r="BU2128" s="113"/>
      <c r="BV2128" s="113"/>
      <c r="BW2128" s="113"/>
      <c r="BX2128" s="113"/>
      <c r="BY2128" s="113"/>
      <c r="BZ2128" s="113"/>
      <c r="CA2128" s="67"/>
      <c r="CB2128" s="113"/>
      <c r="CC2128" s="69">
        <f>SUM(Table25[[#This Row],[Contract Amount FY00]:[Contract Amount FY50]])</f>
        <v>150818</v>
      </c>
      <c r="CD2128" s="114"/>
    </row>
    <row r="2129" spans="1:82" x14ac:dyDescent="0.25">
      <c r="A2129" s="122" t="s">
        <v>1967</v>
      </c>
      <c r="B2129" s="122" t="s">
        <v>3013</v>
      </c>
      <c r="C2129" s="122" t="s">
        <v>547</v>
      </c>
      <c r="E2129" s="26" t="str">
        <f>IFERROR(IF(VLOOKUP(Table25[[#This Row],[Contract No.]],Table3[#All],3,FALSE)="","No","Yes"),"")</f>
        <v>Yes</v>
      </c>
      <c r="F2129" s="107" t="str">
        <f>IFERROR(VLOOKUP(Table25[[#This Row],[Contract No.]],Table3[#All],3,FALSE),"")</f>
        <v>NASPO</v>
      </c>
      <c r="G2129" s="107" t="str">
        <f>IFERROR(IF(Table25[[#This Row],[Cooperative Purchase
(Yes/No)]]="Yes","Yes",IF(VLOOKUP(Table25[[#This Row],[Contract No.]],Table3[#All],1,FALSE)=Table25[[#This Row],[Contract No.]],"Yes","No")),"No")</f>
        <v>Yes</v>
      </c>
      <c r="H2129" s="51">
        <f>IFERROR(VLOOKUP(Table25[[#This Row],[Contract No.]],Table3[#All],4,FALSE),"")</f>
        <v>44926</v>
      </c>
      <c r="I2129" s="28">
        <f>IFERROR(IF(AND(MONTH(Table25[[#This Row],[Contract Start Date]])&gt;6,MONTH(Table25[[#This Row],[Contract Start Date]])&lt;=12),YEAR(Table25[[#This Row],[Contract Start Date]])+1,YEAR(Table25[[#This Row],[Contract Start Date]])),"")</f>
        <v>2023</v>
      </c>
      <c r="J2129" s="108">
        <f>Table25[[#This Row],[FY Formula start]]</f>
        <v>2023</v>
      </c>
      <c r="K2129" s="59" t="str">
        <f>"FY"&amp;" "&amp;Table25[[#This Row],[Year Start]]</f>
        <v>FY 2023</v>
      </c>
      <c r="L2129" s="109">
        <f>IFERROR(VLOOKUP(Table25[[#This Row],[Contract No.]],Table3[#All],5,FALSE),"")</f>
        <v>46501</v>
      </c>
      <c r="M2129" s="110">
        <f>IFERROR(IF(Table25[[#This Row],[Contract End Date]]="99/99/9999","No End",IF(AND(MONTH(Table25[[#This Row],[Contract End Date]])&gt;6,MONTH(Table25[[#This Row],[Contract End Date]])&lt;=12),YEAR(Table25[[#This Row],[Contract End Date]])+1,YEAR(Table25[[#This Row],[Contract End Date]]))),"")</f>
        <v>2027</v>
      </c>
      <c r="N2129" s="111">
        <f>Table25[[#This Row],[FY Formula end]]</f>
        <v>2027</v>
      </c>
      <c r="O2129" s="112" t="str">
        <f>IF(Table25[[#This Row],[Year End]]="No End","No End","FY"&amp;" "&amp;Table25[[#This Row],[Year End]])</f>
        <v>FY 2027</v>
      </c>
      <c r="P2129" s="27"/>
      <c r="Q2129" s="104">
        <f>_xlfn.IFNA(IF($B2129="","",VLOOKUP($B2129,'SWC Towers'!$A:$Q,$Q$2,FALSE)),"")</f>
        <v>0.3</v>
      </c>
      <c r="R2129" s="106" t="str">
        <f>_xlfn.IFNA(IF($B2129="","",VLOOKUP($B2129,'SWC Towers'!$A:$Q,$R$2,FALSE)),"")</f>
        <v/>
      </c>
      <c r="S2129" s="106">
        <f>_xlfn.IFNA(IF($B2129="","",VLOOKUP($B2129,'SWC Towers'!$A:$Q,$S$2,FALSE)),"")</f>
        <v>0.1</v>
      </c>
      <c r="T2129" s="106" t="str">
        <f>_xlfn.IFNA(IF($B2129="","",VLOOKUP($B2129,'SWC Towers'!$A:$Q,$T$2,FALSE)),"")</f>
        <v/>
      </c>
      <c r="U2129" s="104">
        <f>_xlfn.IFNA(IF($B2129="","",VLOOKUP($B2129,'SWC Towers'!$A:$Q,$U$2,FALSE)),"")</f>
        <v>0.6</v>
      </c>
      <c r="V2129" s="104" t="str">
        <f>_xlfn.IFNA(IF($B2129="","",VLOOKUP($B2129,'SWC Towers'!$A:$Q,$V$2,FALSE)),"")</f>
        <v/>
      </c>
      <c r="W2129" s="104" t="str">
        <f>_xlfn.IFNA(IF($B2129="","",VLOOKUP($B2129,'SWC Towers'!$A:$Q,$W$2,FALSE)),"")</f>
        <v/>
      </c>
      <c r="X2129" s="104" t="str">
        <f>_xlfn.IFNA(IF($B2129="","",VLOOKUP($B2129,'SWC Towers'!$A:$Q,$X$2,FALSE)),"")</f>
        <v/>
      </c>
      <c r="Y2129" s="104" t="str">
        <f>_xlfn.IFNA(IF($B2129="","",VLOOKUP($B2129,'SWC Towers'!$A:$Q,$Y$2,FALSE)),"")</f>
        <v/>
      </c>
      <c r="Z2129" s="104" t="str">
        <f>_xlfn.IFNA(IF($B2129="","",VLOOKUP($B2129,'SWC Towers'!$A:$Q,$Z$2,FALSE)),"")</f>
        <v/>
      </c>
      <c r="AA2129" s="104" t="str">
        <f>_xlfn.IFNA(IF($B2129="","",VLOOKUP($B2129,'SWC Towers'!$A:$Q,$AA$2,FALSE)),"")</f>
        <v/>
      </c>
      <c r="AB2129" s="106" t="str">
        <f>_xlfn.IFNA(IF($B2129="","",VLOOKUP($B2129,'SWC Towers'!$A:$Q,$AB$2,FALSE)),"")</f>
        <v/>
      </c>
      <c r="AC2129" s="20">
        <f>SUM(Table25[[#This Row],[IT Tower: Application]:[Other/Non-IT ]])</f>
        <v>1</v>
      </c>
      <c r="AD2129" s="67"/>
      <c r="AE2129" s="67"/>
      <c r="AF2129" s="67"/>
      <c r="AG2129" s="67"/>
      <c r="AH2129" s="67"/>
      <c r="AI2129" s="67"/>
      <c r="AJ2129" s="67"/>
      <c r="AK2129" s="67"/>
      <c r="AL2129" s="67"/>
      <c r="AM2129" s="67"/>
      <c r="AN2129" s="67"/>
      <c r="AO2129" s="67"/>
      <c r="AP2129" s="67"/>
      <c r="AQ2129" s="67"/>
      <c r="AR2129" s="67"/>
      <c r="AS2129" s="67"/>
      <c r="AT2129" s="67"/>
      <c r="AU2129" s="67"/>
      <c r="AV2129" s="67"/>
      <c r="AW2129" s="67"/>
      <c r="AX2129" s="67"/>
      <c r="AY2129" s="67"/>
      <c r="AZ2129" s="67"/>
      <c r="BA2129" s="67"/>
      <c r="BB2129" s="113">
        <v>0</v>
      </c>
      <c r="BC2129" s="113">
        <v>10700</v>
      </c>
      <c r="BD2129" s="113"/>
      <c r="BE2129" s="113"/>
      <c r="BF2129" s="113"/>
      <c r="BG2129" s="113"/>
      <c r="BH2129" s="113"/>
      <c r="BI2129" s="113"/>
      <c r="BJ2129" s="113"/>
      <c r="BK2129" s="113"/>
      <c r="BL2129" s="113"/>
      <c r="BM2129" s="113"/>
      <c r="BN2129" s="113"/>
      <c r="BO2129" s="113"/>
      <c r="BP2129" s="113"/>
      <c r="BQ2129" s="113"/>
      <c r="BR2129" s="113"/>
      <c r="BS2129" s="113"/>
      <c r="BT2129" s="113"/>
      <c r="BU2129" s="113"/>
      <c r="BV2129" s="113"/>
      <c r="BW2129" s="113"/>
      <c r="BX2129" s="113"/>
      <c r="BY2129" s="113"/>
      <c r="BZ2129" s="113"/>
      <c r="CA2129" s="67"/>
      <c r="CB2129" s="113"/>
      <c r="CC2129" s="69">
        <f>SUM(Table25[[#This Row],[Contract Amount FY00]:[Contract Amount FY50]])</f>
        <v>10700</v>
      </c>
      <c r="CD2129" s="114"/>
    </row>
    <row r="2130" spans="1:82" x14ac:dyDescent="0.25">
      <c r="A2130" s="122" t="s">
        <v>1967</v>
      </c>
      <c r="B2130" s="122" t="s">
        <v>3013</v>
      </c>
      <c r="C2130" s="122" t="s">
        <v>279</v>
      </c>
      <c r="E2130" s="26" t="str">
        <f>IFERROR(IF(VLOOKUP(Table25[[#This Row],[Contract No.]],Table3[#All],3,FALSE)="","No","Yes"),"")</f>
        <v>Yes</v>
      </c>
      <c r="F2130" s="107" t="str">
        <f>IFERROR(VLOOKUP(Table25[[#This Row],[Contract No.]],Table3[#All],3,FALSE),"")</f>
        <v>NASPO</v>
      </c>
      <c r="G2130" s="107" t="str">
        <f>IFERROR(IF(Table25[[#This Row],[Cooperative Purchase
(Yes/No)]]="Yes","Yes",IF(VLOOKUP(Table25[[#This Row],[Contract No.]],Table3[#All],1,FALSE)=Table25[[#This Row],[Contract No.]],"Yes","No")),"No")</f>
        <v>Yes</v>
      </c>
      <c r="H2130" s="51">
        <f>IFERROR(VLOOKUP(Table25[[#This Row],[Contract No.]],Table3[#All],4,FALSE),"")</f>
        <v>44926</v>
      </c>
      <c r="I2130" s="28">
        <f>IFERROR(IF(AND(MONTH(Table25[[#This Row],[Contract Start Date]])&gt;6,MONTH(Table25[[#This Row],[Contract Start Date]])&lt;=12),YEAR(Table25[[#This Row],[Contract Start Date]])+1,YEAR(Table25[[#This Row],[Contract Start Date]])),"")</f>
        <v>2023</v>
      </c>
      <c r="J2130" s="108">
        <f>Table25[[#This Row],[FY Formula start]]</f>
        <v>2023</v>
      </c>
      <c r="K2130" s="59" t="str">
        <f>"FY"&amp;" "&amp;Table25[[#This Row],[Year Start]]</f>
        <v>FY 2023</v>
      </c>
      <c r="L2130" s="109">
        <f>IFERROR(VLOOKUP(Table25[[#This Row],[Contract No.]],Table3[#All],5,FALSE),"")</f>
        <v>46501</v>
      </c>
      <c r="M2130" s="110">
        <f>IFERROR(IF(Table25[[#This Row],[Contract End Date]]="99/99/9999","No End",IF(AND(MONTH(Table25[[#This Row],[Contract End Date]])&gt;6,MONTH(Table25[[#This Row],[Contract End Date]])&lt;=12),YEAR(Table25[[#This Row],[Contract End Date]])+1,YEAR(Table25[[#This Row],[Contract End Date]]))),"")</f>
        <v>2027</v>
      </c>
      <c r="N2130" s="111">
        <f>Table25[[#This Row],[FY Formula end]]</f>
        <v>2027</v>
      </c>
      <c r="O2130" s="112" t="str">
        <f>IF(Table25[[#This Row],[Year End]]="No End","No End","FY"&amp;" "&amp;Table25[[#This Row],[Year End]])</f>
        <v>FY 2027</v>
      </c>
      <c r="P2130" s="27"/>
      <c r="Q2130" s="104">
        <f>_xlfn.IFNA(IF($B2130="","",VLOOKUP($B2130,'SWC Towers'!$A:$Q,$Q$2,FALSE)),"")</f>
        <v>0.3</v>
      </c>
      <c r="R2130" s="106" t="str">
        <f>_xlfn.IFNA(IF($B2130="","",VLOOKUP($B2130,'SWC Towers'!$A:$Q,$R$2,FALSE)),"")</f>
        <v/>
      </c>
      <c r="S2130" s="106">
        <f>_xlfn.IFNA(IF($B2130="","",VLOOKUP($B2130,'SWC Towers'!$A:$Q,$S$2,FALSE)),"")</f>
        <v>0.1</v>
      </c>
      <c r="T2130" s="106" t="str">
        <f>_xlfn.IFNA(IF($B2130="","",VLOOKUP($B2130,'SWC Towers'!$A:$Q,$T$2,FALSE)),"")</f>
        <v/>
      </c>
      <c r="U2130" s="104">
        <f>_xlfn.IFNA(IF($B2130="","",VLOOKUP($B2130,'SWC Towers'!$A:$Q,$U$2,FALSE)),"")</f>
        <v>0.6</v>
      </c>
      <c r="V2130" s="104" t="str">
        <f>_xlfn.IFNA(IF($B2130="","",VLOOKUP($B2130,'SWC Towers'!$A:$Q,$V$2,FALSE)),"")</f>
        <v/>
      </c>
      <c r="W2130" s="104" t="str">
        <f>_xlfn.IFNA(IF($B2130="","",VLOOKUP($B2130,'SWC Towers'!$A:$Q,$W$2,FALSE)),"")</f>
        <v/>
      </c>
      <c r="X2130" s="104" t="str">
        <f>_xlfn.IFNA(IF($B2130="","",VLOOKUP($B2130,'SWC Towers'!$A:$Q,$X$2,FALSE)),"")</f>
        <v/>
      </c>
      <c r="Y2130" s="104" t="str">
        <f>_xlfn.IFNA(IF($B2130="","",VLOOKUP($B2130,'SWC Towers'!$A:$Q,$Y$2,FALSE)),"")</f>
        <v/>
      </c>
      <c r="Z2130" s="104" t="str">
        <f>_xlfn.IFNA(IF($B2130="","",VLOOKUP($B2130,'SWC Towers'!$A:$Q,$Z$2,FALSE)),"")</f>
        <v/>
      </c>
      <c r="AA2130" s="104" t="str">
        <f>_xlfn.IFNA(IF($B2130="","",VLOOKUP($B2130,'SWC Towers'!$A:$Q,$AA$2,FALSE)),"")</f>
        <v/>
      </c>
      <c r="AB2130" s="106" t="str">
        <f>_xlfn.IFNA(IF($B2130="","",VLOOKUP($B2130,'SWC Towers'!$A:$Q,$AB$2,FALSE)),"")</f>
        <v/>
      </c>
      <c r="AC2130" s="20">
        <f>SUM(Table25[[#This Row],[IT Tower: Application]:[Other/Non-IT ]])</f>
        <v>1</v>
      </c>
      <c r="AD2130" s="67"/>
      <c r="AE2130" s="67"/>
      <c r="AF2130" s="67"/>
      <c r="AG2130" s="67"/>
      <c r="AH2130" s="67"/>
      <c r="AI2130" s="67"/>
      <c r="AJ2130" s="67"/>
      <c r="AK2130" s="67"/>
      <c r="AL2130" s="67"/>
      <c r="AM2130" s="67"/>
      <c r="AN2130" s="67"/>
      <c r="AO2130" s="67"/>
      <c r="AP2130" s="67"/>
      <c r="AQ2130" s="67"/>
      <c r="AR2130" s="67"/>
      <c r="AS2130" s="67"/>
      <c r="AT2130" s="67"/>
      <c r="AU2130" s="67"/>
      <c r="AV2130" s="67"/>
      <c r="AW2130" s="67"/>
      <c r="AX2130" s="67"/>
      <c r="AY2130" s="67"/>
      <c r="AZ2130" s="67"/>
      <c r="BA2130" s="67"/>
      <c r="BB2130" s="113"/>
      <c r="BC2130" s="113">
        <v>22884</v>
      </c>
      <c r="BD2130" s="113"/>
      <c r="BE2130" s="113"/>
      <c r="BF2130" s="113"/>
      <c r="BG2130" s="113"/>
      <c r="BH2130" s="113"/>
      <c r="BI2130" s="113"/>
      <c r="BJ2130" s="113"/>
      <c r="BK2130" s="113"/>
      <c r="BL2130" s="113"/>
      <c r="BM2130" s="113"/>
      <c r="BN2130" s="113"/>
      <c r="BO2130" s="113"/>
      <c r="BP2130" s="113"/>
      <c r="BQ2130" s="113"/>
      <c r="BR2130" s="113"/>
      <c r="BS2130" s="113"/>
      <c r="BT2130" s="113"/>
      <c r="BU2130" s="113"/>
      <c r="BV2130" s="113"/>
      <c r="BW2130" s="113"/>
      <c r="BX2130" s="113"/>
      <c r="BY2130" s="113"/>
      <c r="BZ2130" s="113"/>
      <c r="CA2130" s="67"/>
      <c r="CB2130" s="113"/>
      <c r="CC2130" s="69">
        <f>SUM(Table25[[#This Row],[Contract Amount FY00]:[Contract Amount FY50]])</f>
        <v>22884</v>
      </c>
      <c r="CD2130" s="114"/>
    </row>
    <row r="2131" spans="1:82" x14ac:dyDescent="0.25">
      <c r="A2131" s="122" t="s">
        <v>1967</v>
      </c>
      <c r="B2131" s="122" t="s">
        <v>3015</v>
      </c>
      <c r="C2131" s="122" t="s">
        <v>2719</v>
      </c>
      <c r="E2131" s="26" t="str">
        <f>IFERROR(IF(VLOOKUP(Table25[[#This Row],[Contract No.]],Table3[#All],3,FALSE)="","No","Yes"),"")</f>
        <v>Yes</v>
      </c>
      <c r="F2131" s="107" t="str">
        <f>IFERROR(VLOOKUP(Table25[[#This Row],[Contract No.]],Table3[#All],3,FALSE),"")</f>
        <v>NASPO</v>
      </c>
      <c r="G2131" s="107" t="str">
        <f>IFERROR(IF(Table25[[#This Row],[Cooperative Purchase
(Yes/No)]]="Yes","Yes",IF(VLOOKUP(Table25[[#This Row],[Contract No.]],Table3[#All],1,FALSE)=Table25[[#This Row],[Contract No.]],"Yes","No")),"No")</f>
        <v>Yes</v>
      </c>
      <c r="H2131" s="51">
        <f>IFERROR(VLOOKUP(Table25[[#This Row],[Contract No.]],Table3[#All],4,FALSE),"")</f>
        <v>44805</v>
      </c>
      <c r="I2131" s="28">
        <f>IFERROR(IF(AND(MONTH(Table25[[#This Row],[Contract Start Date]])&gt;6,MONTH(Table25[[#This Row],[Contract Start Date]])&lt;=12),YEAR(Table25[[#This Row],[Contract Start Date]])+1,YEAR(Table25[[#This Row],[Contract Start Date]])),"")</f>
        <v>2023</v>
      </c>
      <c r="J2131" s="108">
        <f>Table25[[#This Row],[FY Formula start]]</f>
        <v>2023</v>
      </c>
      <c r="K2131" s="59" t="str">
        <f>"FY"&amp;" "&amp;Table25[[#This Row],[Year Start]]</f>
        <v>FY 2023</v>
      </c>
      <c r="L2131" s="109">
        <f>IFERROR(VLOOKUP(Table25[[#This Row],[Contract No.]],Table3[#All],5,FALSE),"")</f>
        <v>46521</v>
      </c>
      <c r="M2131" s="110">
        <f>IFERROR(IF(Table25[[#This Row],[Contract End Date]]="99/99/9999","No End",IF(AND(MONTH(Table25[[#This Row],[Contract End Date]])&gt;6,MONTH(Table25[[#This Row],[Contract End Date]])&lt;=12),YEAR(Table25[[#This Row],[Contract End Date]])+1,YEAR(Table25[[#This Row],[Contract End Date]]))),"")</f>
        <v>2027</v>
      </c>
      <c r="N2131" s="111">
        <f>Table25[[#This Row],[FY Formula end]]</f>
        <v>2027</v>
      </c>
      <c r="O2131" s="112" t="str">
        <f>IF(Table25[[#This Row],[Year End]]="No End","No End","FY"&amp;" "&amp;Table25[[#This Row],[Year End]])</f>
        <v>FY 2027</v>
      </c>
      <c r="P2131" s="27"/>
      <c r="Q2131" s="104" t="str">
        <f>_xlfn.IFNA(IF($B2131="","",VLOOKUP($B2131,'SWC Towers'!$A:$Q,$Q$2,FALSE)),"")</f>
        <v/>
      </c>
      <c r="R2131" s="106" t="str">
        <f>_xlfn.IFNA(IF($B2131="","",VLOOKUP($B2131,'SWC Towers'!$A:$Q,$R$2,FALSE)),"")</f>
        <v/>
      </c>
      <c r="S2131" s="106" t="str">
        <f>_xlfn.IFNA(IF($B2131="","",VLOOKUP($B2131,'SWC Towers'!$A:$Q,$S$2,FALSE)),"")</f>
        <v/>
      </c>
      <c r="T2131" s="106" t="str">
        <f>_xlfn.IFNA(IF($B2131="","",VLOOKUP($B2131,'SWC Towers'!$A:$Q,$T$2,FALSE)),"")</f>
        <v/>
      </c>
      <c r="U2131" s="104">
        <f>_xlfn.IFNA(IF($B2131="","",VLOOKUP($B2131,'SWC Towers'!$A:$Q,$U$2,FALSE)),"")</f>
        <v>0.4</v>
      </c>
      <c r="V2131" s="104" t="str">
        <f>_xlfn.IFNA(IF($B2131="","",VLOOKUP($B2131,'SWC Towers'!$A:$Q,$V$2,FALSE)),"")</f>
        <v/>
      </c>
      <c r="W2131" s="104" t="str">
        <f>_xlfn.IFNA(IF($B2131="","",VLOOKUP($B2131,'SWC Towers'!$A:$Q,$W$2,FALSE)),"")</f>
        <v/>
      </c>
      <c r="X2131" s="104" t="str">
        <f>_xlfn.IFNA(IF($B2131="","",VLOOKUP($B2131,'SWC Towers'!$A:$Q,$X$2,FALSE)),"")</f>
        <v/>
      </c>
      <c r="Y2131" s="104">
        <f>_xlfn.IFNA(IF($B2131="","",VLOOKUP($B2131,'SWC Towers'!$A:$Q,$Y$2,FALSE)),"")</f>
        <v>0.3</v>
      </c>
      <c r="Z2131" s="104">
        <f>_xlfn.IFNA(IF($B2131="","",VLOOKUP($B2131,'SWC Towers'!$A:$Q,$Z$2,FALSE)),"")</f>
        <v>0.3</v>
      </c>
      <c r="AA2131" s="104" t="str">
        <f>_xlfn.IFNA(IF($B2131="","",VLOOKUP($B2131,'SWC Towers'!$A:$Q,$AA$2,FALSE)),"")</f>
        <v/>
      </c>
      <c r="AB2131" s="106" t="str">
        <f>_xlfn.IFNA(IF($B2131="","",VLOOKUP($B2131,'SWC Towers'!$A:$Q,$AB$2,FALSE)),"")</f>
        <v/>
      </c>
      <c r="AC2131" s="20">
        <f>SUM(Table25[[#This Row],[IT Tower: Application]:[Other/Non-IT ]])</f>
        <v>1</v>
      </c>
      <c r="AD2131" s="67"/>
      <c r="AE2131" s="67"/>
      <c r="AF2131" s="67"/>
      <c r="AG2131" s="67"/>
      <c r="AH2131" s="67"/>
      <c r="AI2131" s="67"/>
      <c r="AJ2131" s="67"/>
      <c r="AK2131" s="67"/>
      <c r="AL2131" s="67"/>
      <c r="AM2131" s="67"/>
      <c r="AN2131" s="67"/>
      <c r="AO2131" s="67"/>
      <c r="AP2131" s="67"/>
      <c r="AQ2131" s="67"/>
      <c r="AR2131" s="67"/>
      <c r="AS2131" s="67"/>
      <c r="AT2131" s="67"/>
      <c r="AU2131" s="67"/>
      <c r="AV2131" s="67"/>
      <c r="AW2131" s="67"/>
      <c r="AX2131" s="67"/>
      <c r="AY2131" s="67"/>
      <c r="AZ2131" s="67"/>
      <c r="BA2131" s="67"/>
      <c r="BB2131" s="113">
        <v>10605</v>
      </c>
      <c r="BC2131" s="113">
        <v>-218</v>
      </c>
      <c r="BD2131" s="113"/>
      <c r="BE2131" s="113"/>
      <c r="BF2131" s="113"/>
      <c r="BG2131" s="113"/>
      <c r="BH2131" s="113"/>
      <c r="BI2131" s="113"/>
      <c r="BJ2131" s="113"/>
      <c r="BK2131" s="113"/>
      <c r="BL2131" s="113"/>
      <c r="BM2131" s="113"/>
      <c r="BN2131" s="113"/>
      <c r="BO2131" s="113"/>
      <c r="BP2131" s="113"/>
      <c r="BQ2131" s="113"/>
      <c r="BR2131" s="113"/>
      <c r="BS2131" s="113"/>
      <c r="BT2131" s="113"/>
      <c r="BU2131" s="113"/>
      <c r="BV2131" s="113"/>
      <c r="BW2131" s="113"/>
      <c r="BX2131" s="113"/>
      <c r="BY2131" s="113"/>
      <c r="BZ2131" s="113"/>
      <c r="CA2131" s="67"/>
      <c r="CB2131" s="113"/>
      <c r="CC2131" s="69">
        <f>SUM(Table25[[#This Row],[Contract Amount FY00]:[Contract Amount FY50]])</f>
        <v>10387</v>
      </c>
      <c r="CD2131" s="114"/>
    </row>
    <row r="2132" spans="1:82" x14ac:dyDescent="0.25">
      <c r="A2132" s="122" t="s">
        <v>2037</v>
      </c>
      <c r="B2132" s="122" t="s">
        <v>533</v>
      </c>
      <c r="C2132" s="122" t="s">
        <v>2200</v>
      </c>
      <c r="E2132" s="26" t="str">
        <f>IFERROR(IF(VLOOKUP(Table25[[#This Row],[Contract No.]],Table3[#All],3,FALSE)="","No","Yes"),"")</f>
        <v>No</v>
      </c>
      <c r="F2132" s="107" t="str">
        <f>IFERROR(VLOOKUP(Table25[[#This Row],[Contract No.]],Table3[#All],3,FALSE),"")</f>
        <v/>
      </c>
      <c r="G2132" s="107" t="str">
        <f>IFERROR(IF(Table25[[#This Row],[Cooperative Purchase
(Yes/No)]]="Yes","Yes",IF(VLOOKUP(Table25[[#This Row],[Contract No.]],Table3[#All],1,FALSE)=Table25[[#This Row],[Contract No.]],"Yes","No")),"No")</f>
        <v>Yes</v>
      </c>
      <c r="H2132" s="51">
        <f>IFERROR(VLOOKUP(Table25[[#This Row],[Contract No.]],Table3[#All],4,FALSE),"")</f>
        <v>43556</v>
      </c>
      <c r="I2132" s="28">
        <f>IFERROR(IF(AND(MONTH(Table25[[#This Row],[Contract Start Date]])&gt;6,MONTH(Table25[[#This Row],[Contract Start Date]])&lt;=12),YEAR(Table25[[#This Row],[Contract Start Date]])+1,YEAR(Table25[[#This Row],[Contract Start Date]])),"")</f>
        <v>2019</v>
      </c>
      <c r="J2132" s="108">
        <f>Table25[[#This Row],[FY Formula start]]</f>
        <v>2019</v>
      </c>
      <c r="K2132" s="59" t="str">
        <f>"FY"&amp;" "&amp;Table25[[#This Row],[Year Start]]</f>
        <v>FY 2019</v>
      </c>
      <c r="L2132" s="109">
        <f>IFERROR(VLOOKUP(Table25[[#This Row],[Contract No.]],Table3[#All],5,FALSE),"")</f>
        <v>45747</v>
      </c>
      <c r="M2132" s="110">
        <f>IFERROR(IF(Table25[[#This Row],[Contract End Date]]="99/99/9999","No End",IF(AND(MONTH(Table25[[#This Row],[Contract End Date]])&gt;6,MONTH(Table25[[#This Row],[Contract End Date]])&lt;=12),YEAR(Table25[[#This Row],[Contract End Date]])+1,YEAR(Table25[[#This Row],[Contract End Date]]))),"")</f>
        <v>2025</v>
      </c>
      <c r="N2132" s="111">
        <f>Table25[[#This Row],[FY Formula end]]</f>
        <v>2025</v>
      </c>
      <c r="O2132" s="112" t="str">
        <f>IF(Table25[[#This Row],[Year End]]="No End","No End","FY"&amp;" "&amp;Table25[[#This Row],[Year End]])</f>
        <v>FY 2025</v>
      </c>
      <c r="P2132" s="27"/>
      <c r="Q2132" s="104">
        <f>_xlfn.IFNA(IF($B2132="","",VLOOKUP($B2132,'SWC Towers'!$A:$Q,$Q$2,FALSE)),"")</f>
        <v>0.2</v>
      </c>
      <c r="R2132" s="106">
        <f>_xlfn.IFNA(IF($B2132="","",VLOOKUP($B2132,'SWC Towers'!$A:$Q,$R$2,FALSE)),"")</f>
        <v>0.2</v>
      </c>
      <c r="S2132" s="106" t="str">
        <f>_xlfn.IFNA(IF($B2132="","",VLOOKUP($B2132,'SWC Towers'!$A:$Q,$S$2,FALSE)),"")</f>
        <v/>
      </c>
      <c r="T2132" s="106" t="str">
        <f>_xlfn.IFNA(IF($B2132="","",VLOOKUP($B2132,'SWC Towers'!$A:$Q,$T$2,FALSE)),"")</f>
        <v/>
      </c>
      <c r="U2132" s="104">
        <f>_xlfn.IFNA(IF($B2132="","",VLOOKUP($B2132,'SWC Towers'!$A:$Q,$U$2,FALSE)),"")</f>
        <v>0.2</v>
      </c>
      <c r="V2132" s="104" t="str">
        <f>_xlfn.IFNA(IF($B2132="","",VLOOKUP($B2132,'SWC Towers'!$A:$Q,$V$2,FALSE)),"")</f>
        <v/>
      </c>
      <c r="W2132" s="104">
        <f>_xlfn.IFNA(IF($B2132="","",VLOOKUP($B2132,'SWC Towers'!$A:$Q,$W$2,FALSE)),"")</f>
        <v>0.2</v>
      </c>
      <c r="X2132" s="104" t="str">
        <f>_xlfn.IFNA(IF($B2132="","",VLOOKUP($B2132,'SWC Towers'!$A:$Q,$X$2,FALSE)),"")</f>
        <v/>
      </c>
      <c r="Y2132" s="104" t="str">
        <f>_xlfn.IFNA(IF($B2132="","",VLOOKUP($B2132,'SWC Towers'!$A:$Q,$Y$2,FALSE)),"")</f>
        <v/>
      </c>
      <c r="Z2132" s="104" t="str">
        <f>_xlfn.IFNA(IF($B2132="","",VLOOKUP($B2132,'SWC Towers'!$A:$Q,$Z$2,FALSE)),"")</f>
        <v/>
      </c>
      <c r="AA2132" s="104">
        <f>_xlfn.IFNA(IF($B2132="","",VLOOKUP($B2132,'SWC Towers'!$A:$Q,$AA$2,FALSE)),"")</f>
        <v>0.2</v>
      </c>
      <c r="AB2132" s="106" t="str">
        <f>_xlfn.IFNA(IF($B2132="","",VLOOKUP($B2132,'SWC Towers'!$A:$Q,$AB$2,FALSE)),"")</f>
        <v/>
      </c>
      <c r="AC2132" s="20">
        <f>SUM(Table25[[#This Row],[IT Tower: Application]:[Other/Non-IT ]])</f>
        <v>1</v>
      </c>
      <c r="AD2132" s="67"/>
      <c r="AE2132" s="67"/>
      <c r="AF2132" s="67"/>
      <c r="AG2132" s="67"/>
      <c r="AH2132" s="67"/>
      <c r="AI2132" s="67"/>
      <c r="AJ2132" s="67"/>
      <c r="AK2132" s="67"/>
      <c r="AL2132" s="67"/>
      <c r="AM2132" s="67"/>
      <c r="AN2132" s="67"/>
      <c r="AO2132" s="67"/>
      <c r="AP2132" s="67"/>
      <c r="AQ2132" s="67"/>
      <c r="AR2132" s="67"/>
      <c r="AS2132" s="67"/>
      <c r="AT2132" s="67"/>
      <c r="AU2132" s="67"/>
      <c r="AV2132" s="67"/>
      <c r="AW2132" s="67"/>
      <c r="AX2132" s="67"/>
      <c r="AY2132" s="67"/>
      <c r="AZ2132" s="67"/>
      <c r="BA2132" s="67">
        <v>0</v>
      </c>
      <c r="BB2132" s="113">
        <v>949</v>
      </c>
      <c r="BC2132" s="113">
        <v>996</v>
      </c>
      <c r="BD2132" s="113"/>
      <c r="BE2132" s="113"/>
      <c r="BF2132" s="113"/>
      <c r="BG2132" s="113"/>
      <c r="BH2132" s="113"/>
      <c r="BI2132" s="113"/>
      <c r="BJ2132" s="113"/>
      <c r="BK2132" s="113"/>
      <c r="BL2132" s="113"/>
      <c r="BM2132" s="113"/>
      <c r="BN2132" s="113"/>
      <c r="BO2132" s="113"/>
      <c r="BP2132" s="113"/>
      <c r="BQ2132" s="113"/>
      <c r="BR2132" s="113"/>
      <c r="BS2132" s="113"/>
      <c r="BT2132" s="113"/>
      <c r="BU2132" s="113"/>
      <c r="BV2132" s="113"/>
      <c r="BW2132" s="113"/>
      <c r="BX2132" s="113"/>
      <c r="BY2132" s="113"/>
      <c r="BZ2132" s="113"/>
      <c r="CA2132" s="67"/>
      <c r="CB2132" s="113"/>
      <c r="CC2132" s="69">
        <f>SUM(Table25[[#This Row],[Contract Amount FY00]:[Contract Amount FY50]])</f>
        <v>1945</v>
      </c>
      <c r="CD2132" s="114"/>
    </row>
    <row r="2133" spans="1:82" x14ac:dyDescent="0.25">
      <c r="A2133" s="122" t="s">
        <v>2037</v>
      </c>
      <c r="B2133" s="122" t="s">
        <v>705</v>
      </c>
      <c r="C2133" s="122" t="s">
        <v>559</v>
      </c>
      <c r="E2133" s="26" t="str">
        <f>IFERROR(IF(VLOOKUP(Table25[[#This Row],[Contract No.]],Table3[#All],3,FALSE)="","No","Yes"),"")</f>
        <v>Yes</v>
      </c>
      <c r="F2133" s="107" t="str">
        <f>IFERROR(VLOOKUP(Table25[[#This Row],[Contract No.]],Table3[#All],3,FALSE),"")</f>
        <v>NASPO</v>
      </c>
      <c r="G2133" s="107" t="str">
        <f>IFERROR(IF(Table25[[#This Row],[Cooperative Purchase
(Yes/No)]]="Yes","Yes",IF(VLOOKUP(Table25[[#This Row],[Contract No.]],Table3[#All],1,FALSE)=Table25[[#This Row],[Contract No.]],"Yes","No")),"No")</f>
        <v>Yes</v>
      </c>
      <c r="H2133" s="51">
        <f>IFERROR(VLOOKUP(Table25[[#This Row],[Contract No.]],Table3[#All],4,FALSE),"")</f>
        <v>43647</v>
      </c>
      <c r="I2133" s="28">
        <f>IFERROR(IF(AND(MONTH(Table25[[#This Row],[Contract Start Date]])&gt;6,MONTH(Table25[[#This Row],[Contract Start Date]])&lt;=12),YEAR(Table25[[#This Row],[Contract Start Date]])+1,YEAR(Table25[[#This Row],[Contract Start Date]])),"")</f>
        <v>2020</v>
      </c>
      <c r="J2133" s="108">
        <f>Table25[[#This Row],[FY Formula start]]</f>
        <v>2020</v>
      </c>
      <c r="K2133" s="59" t="str">
        <f>"FY"&amp;" "&amp;Table25[[#This Row],[Year Start]]</f>
        <v>FY 2020</v>
      </c>
      <c r="L2133" s="109">
        <f>IFERROR(VLOOKUP(Table25[[#This Row],[Contract No.]],Table3[#All],5,FALSE),"")</f>
        <v>47360</v>
      </c>
      <c r="M2133" s="110">
        <f>IFERROR(IF(Table25[[#This Row],[Contract End Date]]="99/99/9999","No End",IF(AND(MONTH(Table25[[#This Row],[Contract End Date]])&gt;6,MONTH(Table25[[#This Row],[Contract End Date]])&lt;=12),YEAR(Table25[[#This Row],[Contract End Date]])+1,YEAR(Table25[[#This Row],[Contract End Date]]))),"")</f>
        <v>2030</v>
      </c>
      <c r="N2133" s="111">
        <f>Table25[[#This Row],[FY Formula end]]</f>
        <v>2030</v>
      </c>
      <c r="O2133" s="112" t="str">
        <f>IF(Table25[[#This Row],[Year End]]="No End","No End","FY"&amp;" "&amp;Table25[[#This Row],[Year End]])</f>
        <v>FY 2030</v>
      </c>
      <c r="P2133" s="27"/>
      <c r="Q2133" s="104">
        <f>_xlfn.IFNA(IF($B2133="","",VLOOKUP($B2133,'SWC Towers'!$A:$Q,$Q$2,FALSE)),"")</f>
        <v>0.2</v>
      </c>
      <c r="R2133" s="106" t="str">
        <f>_xlfn.IFNA(IF($B2133="","",VLOOKUP($B2133,'SWC Towers'!$A:$Q,$R$2,FALSE)),"")</f>
        <v/>
      </c>
      <c r="S2133" s="106" t="str">
        <f>_xlfn.IFNA(IF($B2133="","",VLOOKUP($B2133,'SWC Towers'!$A:$Q,$S$2,FALSE)),"")</f>
        <v/>
      </c>
      <c r="T2133" s="106" t="str">
        <f>_xlfn.IFNA(IF($B2133="","",VLOOKUP($B2133,'SWC Towers'!$A:$Q,$T$2,FALSE)),"")</f>
        <v/>
      </c>
      <c r="U2133" s="104">
        <f>_xlfn.IFNA(IF($B2133="","",VLOOKUP($B2133,'SWC Towers'!$A:$Q,$U$2,FALSE)),"")</f>
        <v>0.4</v>
      </c>
      <c r="V2133" s="104" t="str">
        <f>_xlfn.IFNA(IF($B2133="","",VLOOKUP($B2133,'SWC Towers'!$A:$Q,$V$2,FALSE)),"")</f>
        <v/>
      </c>
      <c r="W2133" s="104">
        <f>_xlfn.IFNA(IF($B2133="","",VLOOKUP($B2133,'SWC Towers'!$A:$Q,$W$2,FALSE)),"")</f>
        <v>0.4</v>
      </c>
      <c r="X2133" s="104" t="str">
        <f>_xlfn.IFNA(IF($B2133="","",VLOOKUP($B2133,'SWC Towers'!$A:$Q,$X$2,FALSE)),"")</f>
        <v/>
      </c>
      <c r="Y2133" s="104" t="str">
        <f>_xlfn.IFNA(IF($B2133="","",VLOOKUP($B2133,'SWC Towers'!$A:$Q,$Y$2,FALSE)),"")</f>
        <v/>
      </c>
      <c r="Z2133" s="104" t="str">
        <f>_xlfn.IFNA(IF($B2133="","",VLOOKUP($B2133,'SWC Towers'!$A:$Q,$Z$2,FALSE)),"")</f>
        <v/>
      </c>
      <c r="AA2133" s="104" t="str">
        <f>_xlfn.IFNA(IF($B2133="","",VLOOKUP($B2133,'SWC Towers'!$A:$Q,$AA$2,FALSE)),"")</f>
        <v/>
      </c>
      <c r="AB2133" s="106" t="str">
        <f>_xlfn.IFNA(IF($B2133="","",VLOOKUP($B2133,'SWC Towers'!$A:$Q,$AB$2,FALSE)),"")</f>
        <v/>
      </c>
      <c r="AC2133" s="20">
        <f>SUM(Table25[[#This Row],[IT Tower: Application]:[Other/Non-IT ]])</f>
        <v>1</v>
      </c>
      <c r="AD2133" s="67"/>
      <c r="AE2133" s="67"/>
      <c r="AF2133" s="67"/>
      <c r="AG2133" s="67"/>
      <c r="AH2133" s="67"/>
      <c r="AI2133" s="67"/>
      <c r="AJ2133" s="67"/>
      <c r="AK2133" s="67"/>
      <c r="AL2133" s="67"/>
      <c r="AM2133" s="67"/>
      <c r="AN2133" s="67"/>
      <c r="AO2133" s="67"/>
      <c r="AP2133" s="67"/>
      <c r="AQ2133" s="67"/>
      <c r="AR2133" s="67"/>
      <c r="AS2133" s="67"/>
      <c r="AT2133" s="67"/>
      <c r="AU2133" s="67"/>
      <c r="AV2133" s="67"/>
      <c r="AW2133" s="67"/>
      <c r="AX2133" s="67">
        <v>93</v>
      </c>
      <c r="AY2133" s="67">
        <v>24358</v>
      </c>
      <c r="AZ2133" s="67">
        <v>24193</v>
      </c>
      <c r="BA2133" s="67">
        <v>87706</v>
      </c>
      <c r="BB2133" s="113">
        <v>26949</v>
      </c>
      <c r="BC2133" s="113">
        <v>26755</v>
      </c>
      <c r="BD2133" s="113"/>
      <c r="BE2133" s="113"/>
      <c r="BF2133" s="113"/>
      <c r="BG2133" s="113"/>
      <c r="BH2133" s="113"/>
      <c r="BI2133" s="113"/>
      <c r="BJ2133" s="113"/>
      <c r="BK2133" s="113"/>
      <c r="BL2133" s="113"/>
      <c r="BM2133" s="113"/>
      <c r="BN2133" s="113"/>
      <c r="BO2133" s="113"/>
      <c r="BP2133" s="113"/>
      <c r="BQ2133" s="113"/>
      <c r="BR2133" s="113"/>
      <c r="BS2133" s="113"/>
      <c r="BT2133" s="113"/>
      <c r="BU2133" s="113"/>
      <c r="BV2133" s="113"/>
      <c r="BW2133" s="113"/>
      <c r="BX2133" s="113"/>
      <c r="BY2133" s="113"/>
      <c r="BZ2133" s="113"/>
      <c r="CA2133" s="67"/>
      <c r="CB2133" s="113"/>
      <c r="CC2133" s="69">
        <f>SUM(Table25[[#This Row],[Contract Amount FY00]:[Contract Amount FY50]])</f>
        <v>190054</v>
      </c>
      <c r="CD2133" s="114"/>
    </row>
    <row r="2134" spans="1:82" x14ac:dyDescent="0.25">
      <c r="A2134" s="122" t="s">
        <v>2037</v>
      </c>
      <c r="B2134" s="122" t="s">
        <v>705</v>
      </c>
      <c r="C2134" s="122" t="s">
        <v>1777</v>
      </c>
      <c r="E2134" s="26" t="str">
        <f>IFERROR(IF(VLOOKUP(Table25[[#This Row],[Contract No.]],Table3[#All],3,FALSE)="","No","Yes"),"")</f>
        <v>Yes</v>
      </c>
      <c r="F2134" s="107" t="str">
        <f>IFERROR(VLOOKUP(Table25[[#This Row],[Contract No.]],Table3[#All],3,FALSE),"")</f>
        <v>NASPO</v>
      </c>
      <c r="G2134" s="107" t="str">
        <f>IFERROR(IF(Table25[[#This Row],[Cooperative Purchase
(Yes/No)]]="Yes","Yes",IF(VLOOKUP(Table25[[#This Row],[Contract No.]],Table3[#All],1,FALSE)=Table25[[#This Row],[Contract No.]],"Yes","No")),"No")</f>
        <v>Yes</v>
      </c>
      <c r="H2134" s="51">
        <f>IFERROR(VLOOKUP(Table25[[#This Row],[Contract No.]],Table3[#All],4,FALSE),"")</f>
        <v>43647</v>
      </c>
      <c r="I2134" s="28">
        <f>IFERROR(IF(AND(MONTH(Table25[[#This Row],[Contract Start Date]])&gt;6,MONTH(Table25[[#This Row],[Contract Start Date]])&lt;=12),YEAR(Table25[[#This Row],[Contract Start Date]])+1,YEAR(Table25[[#This Row],[Contract Start Date]])),"")</f>
        <v>2020</v>
      </c>
      <c r="J2134" s="108">
        <f>Table25[[#This Row],[FY Formula start]]</f>
        <v>2020</v>
      </c>
      <c r="K2134" s="59" t="str">
        <f>"FY"&amp;" "&amp;Table25[[#This Row],[Year Start]]</f>
        <v>FY 2020</v>
      </c>
      <c r="L2134" s="109">
        <f>IFERROR(VLOOKUP(Table25[[#This Row],[Contract No.]],Table3[#All],5,FALSE),"")</f>
        <v>47360</v>
      </c>
      <c r="M2134" s="110">
        <f>IFERROR(IF(Table25[[#This Row],[Contract End Date]]="99/99/9999","No End",IF(AND(MONTH(Table25[[#This Row],[Contract End Date]])&gt;6,MONTH(Table25[[#This Row],[Contract End Date]])&lt;=12),YEAR(Table25[[#This Row],[Contract End Date]])+1,YEAR(Table25[[#This Row],[Contract End Date]]))),"")</f>
        <v>2030</v>
      </c>
      <c r="N2134" s="111">
        <f>Table25[[#This Row],[FY Formula end]]</f>
        <v>2030</v>
      </c>
      <c r="O2134" s="112" t="str">
        <f>IF(Table25[[#This Row],[Year End]]="No End","No End","FY"&amp;" "&amp;Table25[[#This Row],[Year End]])</f>
        <v>FY 2030</v>
      </c>
      <c r="P2134" s="27"/>
      <c r="Q2134" s="104">
        <f>_xlfn.IFNA(IF($B2134="","",VLOOKUP($B2134,'SWC Towers'!$A:$Q,$Q$2,FALSE)),"")</f>
        <v>0.2</v>
      </c>
      <c r="R2134" s="106" t="str">
        <f>_xlfn.IFNA(IF($B2134="","",VLOOKUP($B2134,'SWC Towers'!$A:$Q,$R$2,FALSE)),"")</f>
        <v/>
      </c>
      <c r="S2134" s="106" t="str">
        <f>_xlfn.IFNA(IF($B2134="","",VLOOKUP($B2134,'SWC Towers'!$A:$Q,$S$2,FALSE)),"")</f>
        <v/>
      </c>
      <c r="T2134" s="106" t="str">
        <f>_xlfn.IFNA(IF($B2134="","",VLOOKUP($B2134,'SWC Towers'!$A:$Q,$T$2,FALSE)),"")</f>
        <v/>
      </c>
      <c r="U2134" s="104">
        <f>_xlfn.IFNA(IF($B2134="","",VLOOKUP($B2134,'SWC Towers'!$A:$Q,$U$2,FALSE)),"")</f>
        <v>0.4</v>
      </c>
      <c r="V2134" s="104" t="str">
        <f>_xlfn.IFNA(IF($B2134="","",VLOOKUP($B2134,'SWC Towers'!$A:$Q,$V$2,FALSE)),"")</f>
        <v/>
      </c>
      <c r="W2134" s="104">
        <f>_xlfn.IFNA(IF($B2134="","",VLOOKUP($B2134,'SWC Towers'!$A:$Q,$W$2,FALSE)),"")</f>
        <v>0.4</v>
      </c>
      <c r="X2134" s="104" t="str">
        <f>_xlfn.IFNA(IF($B2134="","",VLOOKUP($B2134,'SWC Towers'!$A:$Q,$X$2,FALSE)),"")</f>
        <v/>
      </c>
      <c r="Y2134" s="104" t="str">
        <f>_xlfn.IFNA(IF($B2134="","",VLOOKUP($B2134,'SWC Towers'!$A:$Q,$Y$2,FALSE)),"")</f>
        <v/>
      </c>
      <c r="Z2134" s="104" t="str">
        <f>_xlfn.IFNA(IF($B2134="","",VLOOKUP($B2134,'SWC Towers'!$A:$Q,$Z$2,FALSE)),"")</f>
        <v/>
      </c>
      <c r="AA2134" s="104" t="str">
        <f>_xlfn.IFNA(IF($B2134="","",VLOOKUP($B2134,'SWC Towers'!$A:$Q,$AA$2,FALSE)),"")</f>
        <v/>
      </c>
      <c r="AB2134" s="106" t="str">
        <f>_xlfn.IFNA(IF($B2134="","",VLOOKUP($B2134,'SWC Towers'!$A:$Q,$AB$2,FALSE)),"")</f>
        <v/>
      </c>
      <c r="AC2134" s="20">
        <f>SUM(Table25[[#This Row],[IT Tower: Application]:[Other/Non-IT ]])</f>
        <v>1</v>
      </c>
      <c r="AD2134" s="67"/>
      <c r="AE2134" s="67"/>
      <c r="AF2134" s="67"/>
      <c r="AG2134" s="67"/>
      <c r="AH2134" s="67"/>
      <c r="AI2134" s="67"/>
      <c r="AJ2134" s="67"/>
      <c r="AK2134" s="67"/>
      <c r="AL2134" s="67"/>
      <c r="AM2134" s="67"/>
      <c r="AN2134" s="67"/>
      <c r="AO2134" s="67"/>
      <c r="AP2134" s="67"/>
      <c r="AQ2134" s="67"/>
      <c r="AR2134" s="67"/>
      <c r="AS2134" s="67"/>
      <c r="AT2134" s="67"/>
      <c r="AU2134" s="67"/>
      <c r="AV2134" s="67"/>
      <c r="AW2134" s="67"/>
      <c r="AX2134" s="67"/>
      <c r="AY2134" s="67">
        <v>7929</v>
      </c>
      <c r="AZ2134" s="67">
        <v>12875</v>
      </c>
      <c r="BA2134" s="67">
        <v>15545</v>
      </c>
      <c r="BB2134" s="113">
        <v>16284</v>
      </c>
      <c r="BC2134" s="113">
        <v>17269</v>
      </c>
      <c r="BD2134" s="113"/>
      <c r="BE2134" s="113"/>
      <c r="BF2134" s="113"/>
      <c r="BG2134" s="113"/>
      <c r="BH2134" s="113"/>
      <c r="BI2134" s="113"/>
      <c r="BJ2134" s="113"/>
      <c r="BK2134" s="113"/>
      <c r="BL2134" s="113"/>
      <c r="BM2134" s="113"/>
      <c r="BN2134" s="113"/>
      <c r="BO2134" s="113"/>
      <c r="BP2134" s="113"/>
      <c r="BQ2134" s="113"/>
      <c r="BR2134" s="113"/>
      <c r="BS2134" s="113"/>
      <c r="BT2134" s="113"/>
      <c r="BU2134" s="113"/>
      <c r="BV2134" s="113"/>
      <c r="BW2134" s="113"/>
      <c r="BX2134" s="113"/>
      <c r="BY2134" s="113"/>
      <c r="BZ2134" s="113"/>
      <c r="CA2134" s="67"/>
      <c r="CB2134" s="113"/>
      <c r="CC2134" s="69">
        <f>SUM(Table25[[#This Row],[Contract Amount FY00]:[Contract Amount FY50]])</f>
        <v>69902</v>
      </c>
      <c r="CD2134" s="114"/>
    </row>
    <row r="2135" spans="1:82" x14ac:dyDescent="0.25">
      <c r="A2135" s="122" t="s">
        <v>2037</v>
      </c>
      <c r="B2135" s="122" t="s">
        <v>278</v>
      </c>
      <c r="C2135" s="122" t="s">
        <v>279</v>
      </c>
      <c r="E2135" s="26" t="str">
        <f>IFERROR(IF(VLOOKUP(Table25[[#This Row],[Contract No.]],Table3[#All],3,FALSE)="","No","Yes"),"")</f>
        <v>Yes</v>
      </c>
      <c r="F2135" s="107" t="str">
        <f>IFERROR(VLOOKUP(Table25[[#This Row],[Contract No.]],Table3[#All],3,FALSE),"")</f>
        <v>NASPO</v>
      </c>
      <c r="G2135" s="107" t="str">
        <f>IFERROR(IF(Table25[[#This Row],[Cooperative Purchase
(Yes/No)]]="Yes","Yes",IF(VLOOKUP(Table25[[#This Row],[Contract No.]],Table3[#All],1,FALSE)=Table25[[#This Row],[Contract No.]],"Yes","No")),"No")</f>
        <v>Yes</v>
      </c>
      <c r="H2135" s="51">
        <f>IFERROR(VLOOKUP(Table25[[#This Row],[Contract No.]],Table3[#All],4,FALSE),"")</f>
        <v>42917</v>
      </c>
      <c r="I2135" s="28">
        <f>IFERROR(IF(AND(MONTH(Table25[[#This Row],[Contract Start Date]])&gt;6,MONTH(Table25[[#This Row],[Contract Start Date]])&lt;=12),YEAR(Table25[[#This Row],[Contract Start Date]])+1,YEAR(Table25[[#This Row],[Contract Start Date]])),"")</f>
        <v>2018</v>
      </c>
      <c r="J2135" s="108">
        <f>Table25[[#This Row],[FY Formula start]]</f>
        <v>2018</v>
      </c>
      <c r="K2135" s="59" t="str">
        <f>"FY"&amp;" "&amp;Table25[[#This Row],[Year Start]]</f>
        <v>FY 2018</v>
      </c>
      <c r="L2135" s="109">
        <f>IFERROR(VLOOKUP(Table25[[#This Row],[Contract No.]],Table3[#All],5,FALSE),"")</f>
        <v>46280</v>
      </c>
      <c r="M2135" s="110">
        <f>IFERROR(IF(Table25[[#This Row],[Contract End Date]]="99/99/9999","No End",IF(AND(MONTH(Table25[[#This Row],[Contract End Date]])&gt;6,MONTH(Table25[[#This Row],[Contract End Date]])&lt;=12),YEAR(Table25[[#This Row],[Contract End Date]])+1,YEAR(Table25[[#This Row],[Contract End Date]]))),"")</f>
        <v>2027</v>
      </c>
      <c r="N2135" s="111">
        <f>Table25[[#This Row],[FY Formula end]]</f>
        <v>2027</v>
      </c>
      <c r="O2135" s="112" t="str">
        <f>IF(Table25[[#This Row],[Year End]]="No End","No End","FY"&amp;" "&amp;Table25[[#This Row],[Year End]])</f>
        <v>FY 2027</v>
      </c>
      <c r="P2135" s="27"/>
      <c r="Q2135" s="104">
        <f>_xlfn.IFNA(IF($B2135="","",VLOOKUP($B2135,'SWC Towers'!$A:$Q,$Q$2,FALSE)),"")</f>
        <v>0.4</v>
      </c>
      <c r="R2135" s="106" t="str">
        <f>_xlfn.IFNA(IF($B2135="","",VLOOKUP($B2135,'SWC Towers'!$A:$Q,$R$2,FALSE)),"")</f>
        <v/>
      </c>
      <c r="S2135" s="106" t="str">
        <f>_xlfn.IFNA(IF($B2135="","",VLOOKUP($B2135,'SWC Towers'!$A:$Q,$S$2,FALSE)),"")</f>
        <v/>
      </c>
      <c r="T2135" s="106">
        <f>_xlfn.IFNA(IF($B2135="","",VLOOKUP($B2135,'SWC Towers'!$A:$Q,$T$2,FALSE)),"")</f>
        <v>0.05</v>
      </c>
      <c r="U2135" s="104" t="str">
        <f>_xlfn.IFNA(IF($B2135="","",VLOOKUP($B2135,'SWC Towers'!$A:$Q,$U$2,FALSE)),"")</f>
        <v/>
      </c>
      <c r="V2135" s="104" t="str">
        <f>_xlfn.IFNA(IF($B2135="","",VLOOKUP($B2135,'SWC Towers'!$A:$Q,$V$2,FALSE)),"")</f>
        <v/>
      </c>
      <c r="W2135" s="104">
        <f>_xlfn.IFNA(IF($B2135="","",VLOOKUP($B2135,'SWC Towers'!$A:$Q,$W$2,FALSE)),"")</f>
        <v>0.1</v>
      </c>
      <c r="X2135" s="104" t="str">
        <f>_xlfn.IFNA(IF($B2135="","",VLOOKUP($B2135,'SWC Towers'!$A:$Q,$X$2,FALSE)),"")</f>
        <v/>
      </c>
      <c r="Y2135" s="104">
        <f>_xlfn.IFNA(IF($B2135="","",VLOOKUP($B2135,'SWC Towers'!$A:$Q,$Y$2,FALSE)),"")</f>
        <v>0.05</v>
      </c>
      <c r="Z2135" s="104" t="str">
        <f>_xlfn.IFNA(IF($B2135="","",VLOOKUP($B2135,'SWC Towers'!$A:$Q,$Z$2,FALSE)),"")</f>
        <v/>
      </c>
      <c r="AA2135" s="104">
        <f>_xlfn.IFNA(IF($B2135="","",VLOOKUP($B2135,'SWC Towers'!$A:$Q,$AA$2,FALSE)),"")</f>
        <v>0.4</v>
      </c>
      <c r="AB2135" s="106" t="str">
        <f>_xlfn.IFNA(IF($B2135="","",VLOOKUP($B2135,'SWC Towers'!$A:$Q,$AB$2,FALSE)),"")</f>
        <v/>
      </c>
      <c r="AC2135" s="20">
        <f>SUM(Table25[[#This Row],[IT Tower: Application]:[Other/Non-IT ]])</f>
        <v>1</v>
      </c>
      <c r="AD2135" s="67"/>
      <c r="AE2135" s="67"/>
      <c r="AF2135" s="67"/>
      <c r="AG2135" s="67"/>
      <c r="AH2135" s="67"/>
      <c r="AI2135" s="67"/>
      <c r="AJ2135" s="67"/>
      <c r="AK2135" s="67"/>
      <c r="AL2135" s="67"/>
      <c r="AM2135" s="67"/>
      <c r="AN2135" s="67"/>
      <c r="AO2135" s="67"/>
      <c r="AP2135" s="67"/>
      <c r="AQ2135" s="67"/>
      <c r="AR2135" s="67"/>
      <c r="AS2135" s="67"/>
      <c r="AT2135" s="67"/>
      <c r="AU2135" s="67"/>
      <c r="AV2135" s="67"/>
      <c r="AW2135" s="67"/>
      <c r="AX2135" s="67"/>
      <c r="AY2135" s="67">
        <v>1009</v>
      </c>
      <c r="AZ2135" s="67">
        <v>0</v>
      </c>
      <c r="BA2135" s="67"/>
      <c r="BB2135" s="113"/>
      <c r="BC2135" s="113"/>
      <c r="BD2135" s="113"/>
      <c r="BE2135" s="113"/>
      <c r="BF2135" s="113"/>
      <c r="BG2135" s="113"/>
      <c r="BH2135" s="113"/>
      <c r="BI2135" s="113"/>
      <c r="BJ2135" s="113"/>
      <c r="BK2135" s="113"/>
      <c r="BL2135" s="113"/>
      <c r="BM2135" s="113"/>
      <c r="BN2135" s="113"/>
      <c r="BO2135" s="113"/>
      <c r="BP2135" s="113"/>
      <c r="BQ2135" s="113"/>
      <c r="BR2135" s="113"/>
      <c r="BS2135" s="113"/>
      <c r="BT2135" s="113"/>
      <c r="BU2135" s="113"/>
      <c r="BV2135" s="113"/>
      <c r="BW2135" s="113"/>
      <c r="BX2135" s="113"/>
      <c r="BY2135" s="113"/>
      <c r="BZ2135" s="113"/>
      <c r="CA2135" s="67"/>
      <c r="CB2135" s="113"/>
      <c r="CC2135" s="69">
        <f>SUM(Table25[[#This Row],[Contract Amount FY00]:[Contract Amount FY50]])</f>
        <v>1009</v>
      </c>
      <c r="CD2135" s="114"/>
    </row>
    <row r="2136" spans="1:82" x14ac:dyDescent="0.25">
      <c r="A2136" s="122" t="s">
        <v>2037</v>
      </c>
      <c r="B2136" s="122" t="s">
        <v>3071</v>
      </c>
      <c r="C2136" s="122" t="s">
        <v>753</v>
      </c>
      <c r="E2136" s="26" t="str">
        <f>IFERROR(IF(VLOOKUP(Table25[[#This Row],[Contract No.]],Table3[#All],3,FALSE)="","No","Yes"),"")</f>
        <v>Yes</v>
      </c>
      <c r="F2136" s="107" t="str">
        <f>IFERROR(VLOOKUP(Table25[[#This Row],[Contract No.]],Table3[#All],3,FALSE),"")</f>
        <v>NASPO</v>
      </c>
      <c r="G2136" s="107" t="str">
        <f>IFERROR(IF(Table25[[#This Row],[Cooperative Purchase
(Yes/No)]]="Yes","Yes",IF(VLOOKUP(Table25[[#This Row],[Contract No.]],Table3[#All],1,FALSE)=Table25[[#This Row],[Contract No.]],"Yes","No")),"No")</f>
        <v>Yes</v>
      </c>
      <c r="H2136" s="51">
        <f>IFERROR(VLOOKUP(Table25[[#This Row],[Contract No.]],Table3[#All],4,FALSE),"")</f>
        <v>45322</v>
      </c>
      <c r="I2136" s="28">
        <f>IFERROR(IF(AND(MONTH(Table25[[#This Row],[Contract Start Date]])&gt;6,MONTH(Table25[[#This Row],[Contract Start Date]])&lt;=12),YEAR(Table25[[#This Row],[Contract Start Date]])+1,YEAR(Table25[[#This Row],[Contract Start Date]])),"")</f>
        <v>2024</v>
      </c>
      <c r="J2136" s="108">
        <f>Table25[[#This Row],[FY Formula start]]</f>
        <v>2024</v>
      </c>
      <c r="K2136" s="59" t="str">
        <f>"FY"&amp;" "&amp;Table25[[#This Row],[Year Start]]</f>
        <v>FY 2024</v>
      </c>
      <c r="L2136" s="109">
        <f>IFERROR(VLOOKUP(Table25[[#This Row],[Contract No.]],Table3[#All],5,FALSE),"")</f>
        <v>46934</v>
      </c>
      <c r="M2136" s="110">
        <f>IFERROR(IF(Table25[[#This Row],[Contract End Date]]="99/99/9999","No End",IF(AND(MONTH(Table25[[#This Row],[Contract End Date]])&gt;6,MONTH(Table25[[#This Row],[Contract End Date]])&lt;=12),YEAR(Table25[[#This Row],[Contract End Date]])+1,YEAR(Table25[[#This Row],[Contract End Date]]))),"")</f>
        <v>2028</v>
      </c>
      <c r="N2136" s="111">
        <f>Table25[[#This Row],[FY Formula end]]</f>
        <v>2028</v>
      </c>
      <c r="O2136" s="112" t="str">
        <f>IF(Table25[[#This Row],[Year End]]="No End","No End","FY"&amp;" "&amp;Table25[[#This Row],[Year End]])</f>
        <v>FY 2028</v>
      </c>
      <c r="P2136" s="27"/>
      <c r="Q2136" s="104" t="str">
        <f>_xlfn.IFNA(IF($B2136="","",VLOOKUP($B2136,'SWC Towers'!$A:$Q,$Q$2,FALSE)),"")</f>
        <v/>
      </c>
      <c r="R2136" s="106">
        <f>_xlfn.IFNA(IF($B2136="","",VLOOKUP($B2136,'SWC Towers'!$A:$Q,$R$2,FALSE)),"")</f>
        <v>0.2</v>
      </c>
      <c r="S2136" s="106" t="str">
        <f>_xlfn.IFNA(IF($B2136="","",VLOOKUP($B2136,'SWC Towers'!$A:$Q,$S$2,FALSE)),"")</f>
        <v/>
      </c>
      <c r="T2136" s="106" t="str">
        <f>_xlfn.IFNA(IF($B2136="","",VLOOKUP($B2136,'SWC Towers'!$A:$Q,$T$2,FALSE)),"")</f>
        <v/>
      </c>
      <c r="U2136" s="104">
        <f>_xlfn.IFNA(IF($B2136="","",VLOOKUP($B2136,'SWC Towers'!$A:$Q,$U$2,FALSE)),"")</f>
        <v>0.6</v>
      </c>
      <c r="V2136" s="104" t="str">
        <f>_xlfn.IFNA(IF($B2136="","",VLOOKUP($B2136,'SWC Towers'!$A:$Q,$V$2,FALSE)),"")</f>
        <v/>
      </c>
      <c r="W2136" s="104" t="str">
        <f>_xlfn.IFNA(IF($B2136="","",VLOOKUP($B2136,'SWC Towers'!$A:$Q,$W$2,FALSE)),"")</f>
        <v/>
      </c>
      <c r="X2136" s="104" t="str">
        <f>_xlfn.IFNA(IF($B2136="","",VLOOKUP($B2136,'SWC Towers'!$A:$Q,$X$2,FALSE)),"")</f>
        <v/>
      </c>
      <c r="Y2136" s="104" t="str">
        <f>_xlfn.IFNA(IF($B2136="","",VLOOKUP($B2136,'SWC Towers'!$A:$Q,$Y$2,FALSE)),"")</f>
        <v/>
      </c>
      <c r="Z2136" s="104" t="str">
        <f>_xlfn.IFNA(IF($B2136="","",VLOOKUP($B2136,'SWC Towers'!$A:$Q,$Z$2,FALSE)),"")</f>
        <v/>
      </c>
      <c r="AA2136" s="104">
        <f>_xlfn.IFNA(IF($B2136="","",VLOOKUP($B2136,'SWC Towers'!$A:$Q,$AA$2,FALSE)),"")</f>
        <v>0.2</v>
      </c>
      <c r="AB2136" s="106" t="str">
        <f>_xlfn.IFNA(IF($B2136="","",VLOOKUP($B2136,'SWC Towers'!$A:$Q,$AB$2,FALSE)),"")</f>
        <v/>
      </c>
      <c r="AC2136" s="20">
        <f>SUM(Table25[[#This Row],[IT Tower: Application]:[Other/Non-IT ]])</f>
        <v>1</v>
      </c>
      <c r="AD2136" s="67"/>
      <c r="AE2136" s="67"/>
      <c r="AF2136" s="67"/>
      <c r="AG2136" s="67"/>
      <c r="AH2136" s="67"/>
      <c r="AI2136" s="67"/>
      <c r="AJ2136" s="67"/>
      <c r="AK2136" s="67"/>
      <c r="AL2136" s="67"/>
      <c r="AM2136" s="67"/>
      <c r="AN2136" s="67"/>
      <c r="AO2136" s="67"/>
      <c r="AP2136" s="67"/>
      <c r="AQ2136" s="67"/>
      <c r="AR2136" s="67"/>
      <c r="AS2136" s="67"/>
      <c r="AT2136" s="67"/>
      <c r="AU2136" s="67"/>
      <c r="AV2136" s="67"/>
      <c r="AW2136" s="67"/>
      <c r="AX2136" s="67"/>
      <c r="AY2136" s="67"/>
      <c r="AZ2136" s="67"/>
      <c r="BA2136" s="67"/>
      <c r="BB2136" s="113">
        <v>0</v>
      </c>
      <c r="BC2136" s="113">
        <v>3472</v>
      </c>
      <c r="BD2136" s="113"/>
      <c r="BE2136" s="113"/>
      <c r="BF2136" s="113"/>
      <c r="BG2136" s="113"/>
      <c r="BH2136" s="113"/>
      <c r="BI2136" s="113"/>
      <c r="BJ2136" s="113"/>
      <c r="BK2136" s="113"/>
      <c r="BL2136" s="113"/>
      <c r="BM2136" s="113"/>
      <c r="BN2136" s="113"/>
      <c r="BO2136" s="113"/>
      <c r="BP2136" s="113"/>
      <c r="BQ2136" s="113"/>
      <c r="BR2136" s="113"/>
      <c r="BS2136" s="113"/>
      <c r="BT2136" s="113"/>
      <c r="BU2136" s="113"/>
      <c r="BV2136" s="113"/>
      <c r="BW2136" s="113"/>
      <c r="BX2136" s="113"/>
      <c r="BY2136" s="113"/>
      <c r="BZ2136" s="113"/>
      <c r="CA2136" s="67"/>
      <c r="CB2136" s="113"/>
      <c r="CC2136" s="69">
        <f>SUM(Table25[[#This Row],[Contract Amount FY00]:[Contract Amount FY50]])</f>
        <v>3472</v>
      </c>
      <c r="CD2136" s="114"/>
    </row>
    <row r="2137" spans="1:82" x14ac:dyDescent="0.25">
      <c r="A2137" s="122" t="s">
        <v>2037</v>
      </c>
      <c r="B2137" s="122" t="s">
        <v>526</v>
      </c>
      <c r="C2137" s="122" t="s">
        <v>946</v>
      </c>
      <c r="E2137" s="26" t="str">
        <f>IFERROR(IF(VLOOKUP(Table25[[#This Row],[Contract No.]],Table3[#All],3,FALSE)="","No","Yes"),"")</f>
        <v>Yes</v>
      </c>
      <c r="F2137" s="107" t="str">
        <f>IFERROR(VLOOKUP(Table25[[#This Row],[Contract No.]],Table3[#All],3,FALSE),"")</f>
        <v>NASPO</v>
      </c>
      <c r="G2137" s="107" t="str">
        <f>IFERROR(IF(Table25[[#This Row],[Cooperative Purchase
(Yes/No)]]="Yes","Yes",IF(VLOOKUP(Table25[[#This Row],[Contract No.]],Table3[#All],1,FALSE)=Table25[[#This Row],[Contract No.]],"Yes","No")),"No")</f>
        <v>Yes</v>
      </c>
      <c r="H2137" s="51">
        <f>IFERROR(VLOOKUP(Table25[[#This Row],[Contract No.]],Table3[#All],4,FALSE),"")</f>
        <v>43892</v>
      </c>
      <c r="I2137" s="28">
        <f>IFERROR(IF(AND(MONTH(Table25[[#This Row],[Contract Start Date]])&gt;6,MONTH(Table25[[#This Row],[Contract Start Date]])&lt;=12),YEAR(Table25[[#This Row],[Contract Start Date]])+1,YEAR(Table25[[#This Row],[Contract Start Date]])),"")</f>
        <v>2020</v>
      </c>
      <c r="J2137" s="108">
        <f>Table25[[#This Row],[FY Formula start]]</f>
        <v>2020</v>
      </c>
      <c r="K2137" s="59" t="str">
        <f>"FY"&amp;" "&amp;Table25[[#This Row],[Year Start]]</f>
        <v>FY 2020</v>
      </c>
      <c r="L2137" s="109">
        <f>IFERROR(VLOOKUP(Table25[[#This Row],[Contract No.]],Table3[#All],5,FALSE),"")</f>
        <v>45504</v>
      </c>
      <c r="M2137" s="110">
        <f>IFERROR(IF(Table25[[#This Row],[Contract End Date]]="99/99/9999","No End",IF(AND(MONTH(Table25[[#This Row],[Contract End Date]])&gt;6,MONTH(Table25[[#This Row],[Contract End Date]])&lt;=12),YEAR(Table25[[#This Row],[Contract End Date]])+1,YEAR(Table25[[#This Row],[Contract End Date]]))),"")</f>
        <v>2025</v>
      </c>
      <c r="N2137" s="111">
        <f>Table25[[#This Row],[FY Formula end]]</f>
        <v>2025</v>
      </c>
      <c r="O2137" s="112" t="str">
        <f>IF(Table25[[#This Row],[Year End]]="No End","No End","FY"&amp;" "&amp;Table25[[#This Row],[Year End]])</f>
        <v>FY 2025</v>
      </c>
      <c r="P2137" s="27"/>
      <c r="Q2137" s="104" t="str">
        <f>_xlfn.IFNA(IF($B2137="","",VLOOKUP($B2137,'SWC Towers'!$A:$Q,$Q$2,FALSE)),"")</f>
        <v/>
      </c>
      <c r="R2137" s="106">
        <f>_xlfn.IFNA(IF($B2137="","",VLOOKUP($B2137,'SWC Towers'!$A:$Q,$R$2,FALSE)),"")</f>
        <v>0.1</v>
      </c>
      <c r="S2137" s="106" t="str">
        <f>_xlfn.IFNA(IF($B2137="","",VLOOKUP($B2137,'SWC Towers'!$A:$Q,$S$2,FALSE)),"")</f>
        <v/>
      </c>
      <c r="T2137" s="106">
        <f>_xlfn.IFNA(IF($B2137="","",VLOOKUP($B2137,'SWC Towers'!$A:$Q,$T$2,FALSE)),"")</f>
        <v>0.05</v>
      </c>
      <c r="U2137" s="104">
        <f>_xlfn.IFNA(IF($B2137="","",VLOOKUP($B2137,'SWC Towers'!$A:$Q,$U$2,FALSE)),"")</f>
        <v>0.65</v>
      </c>
      <c r="V2137" s="104" t="str">
        <f>_xlfn.IFNA(IF($B2137="","",VLOOKUP($B2137,'SWC Towers'!$A:$Q,$V$2,FALSE)),"")</f>
        <v/>
      </c>
      <c r="W2137" s="104">
        <f>_xlfn.IFNA(IF($B2137="","",VLOOKUP($B2137,'SWC Towers'!$A:$Q,$W$2,FALSE)),"")</f>
        <v>0.1</v>
      </c>
      <c r="X2137" s="104" t="str">
        <f>_xlfn.IFNA(IF($B2137="","",VLOOKUP($B2137,'SWC Towers'!$A:$Q,$X$2,FALSE)),"")</f>
        <v/>
      </c>
      <c r="Y2137" s="104" t="str">
        <f>_xlfn.IFNA(IF($B2137="","",VLOOKUP($B2137,'SWC Towers'!$A:$Q,$Y$2,FALSE)),"")</f>
        <v/>
      </c>
      <c r="Z2137" s="104">
        <f>_xlfn.IFNA(IF($B2137="","",VLOOKUP($B2137,'SWC Towers'!$A:$Q,$Z$2,FALSE)),"")</f>
        <v>0.1</v>
      </c>
      <c r="AA2137" s="104" t="str">
        <f>_xlfn.IFNA(IF($B2137="","",VLOOKUP($B2137,'SWC Towers'!$A:$Q,$AA$2,FALSE)),"")</f>
        <v/>
      </c>
      <c r="AB2137" s="106" t="str">
        <f>_xlfn.IFNA(IF($B2137="","",VLOOKUP($B2137,'SWC Towers'!$A:$Q,$AB$2,FALSE)),"")</f>
        <v/>
      </c>
      <c r="AC2137" s="20">
        <f>SUM(Table25[[#This Row],[IT Tower: Application]:[Other/Non-IT ]])</f>
        <v>1</v>
      </c>
      <c r="AD2137" s="67"/>
      <c r="AE2137" s="67"/>
      <c r="AF2137" s="67"/>
      <c r="AG2137" s="67"/>
      <c r="AH2137" s="67"/>
      <c r="AI2137" s="67"/>
      <c r="AJ2137" s="67"/>
      <c r="AK2137" s="67"/>
      <c r="AL2137" s="67"/>
      <c r="AM2137" s="67"/>
      <c r="AN2137" s="67"/>
      <c r="AO2137" s="67"/>
      <c r="AP2137" s="67"/>
      <c r="AQ2137" s="67"/>
      <c r="AR2137" s="67"/>
      <c r="AS2137" s="67"/>
      <c r="AT2137" s="67"/>
      <c r="AU2137" s="67"/>
      <c r="AV2137" s="67"/>
      <c r="AW2137" s="67"/>
      <c r="AX2137" s="67">
        <v>5164</v>
      </c>
      <c r="AY2137" s="67">
        <v>17473</v>
      </c>
      <c r="AZ2137" s="67">
        <v>18767</v>
      </c>
      <c r="BA2137" s="67">
        <v>22513</v>
      </c>
      <c r="BB2137" s="113">
        <v>21936</v>
      </c>
      <c r="BC2137" s="113">
        <v>0</v>
      </c>
      <c r="BD2137" s="113"/>
      <c r="BE2137" s="113"/>
      <c r="BF2137" s="113"/>
      <c r="BG2137" s="113"/>
      <c r="BH2137" s="113"/>
      <c r="BI2137" s="113"/>
      <c r="BJ2137" s="113"/>
      <c r="BK2137" s="113"/>
      <c r="BL2137" s="113"/>
      <c r="BM2137" s="113"/>
      <c r="BN2137" s="113"/>
      <c r="BO2137" s="113"/>
      <c r="BP2137" s="113"/>
      <c r="BQ2137" s="113"/>
      <c r="BR2137" s="113"/>
      <c r="BS2137" s="113"/>
      <c r="BT2137" s="113"/>
      <c r="BU2137" s="113"/>
      <c r="BV2137" s="113"/>
      <c r="BW2137" s="113"/>
      <c r="BX2137" s="113"/>
      <c r="BY2137" s="113"/>
      <c r="BZ2137" s="113"/>
      <c r="CA2137" s="67"/>
      <c r="CB2137" s="113"/>
      <c r="CC2137" s="69">
        <f>SUM(Table25[[#This Row],[Contract Amount FY00]:[Contract Amount FY50]])</f>
        <v>85853</v>
      </c>
      <c r="CD2137" s="114"/>
    </row>
    <row r="2138" spans="1:82" x14ac:dyDescent="0.25">
      <c r="A2138" s="122" t="s">
        <v>2037</v>
      </c>
      <c r="B2138" s="122" t="s">
        <v>286</v>
      </c>
      <c r="C2138" s="122" t="s">
        <v>3212</v>
      </c>
      <c r="E2138" s="26" t="str">
        <f>IFERROR(IF(VLOOKUP(Table25[[#This Row],[Contract No.]],Table3[#All],3,FALSE)="","No","Yes"),"")</f>
        <v>No</v>
      </c>
      <c r="F2138" s="107" t="str">
        <f>IFERROR(VLOOKUP(Table25[[#This Row],[Contract No.]],Table3[#All],3,FALSE),"")</f>
        <v/>
      </c>
      <c r="G2138" s="107" t="str">
        <f>IFERROR(IF(Table25[[#This Row],[Cooperative Purchase
(Yes/No)]]="Yes","Yes",IF(VLOOKUP(Table25[[#This Row],[Contract No.]],Table3[#All],1,FALSE)=Table25[[#This Row],[Contract No.]],"Yes","No")),"No")</f>
        <v>Yes</v>
      </c>
      <c r="H2138" s="51">
        <f>IFERROR(VLOOKUP(Table25[[#This Row],[Contract No.]],Table3[#All],4,FALSE),"")</f>
        <v>42401</v>
      </c>
      <c r="I2138" s="28">
        <f>IFERROR(IF(AND(MONTH(Table25[[#This Row],[Contract Start Date]])&gt;6,MONTH(Table25[[#This Row],[Contract Start Date]])&lt;=12),YEAR(Table25[[#This Row],[Contract Start Date]])+1,YEAR(Table25[[#This Row],[Contract Start Date]])),"")</f>
        <v>2016</v>
      </c>
      <c r="J2138" s="108">
        <f>Table25[[#This Row],[FY Formula start]]</f>
        <v>2016</v>
      </c>
      <c r="K2138" s="59" t="str">
        <f>"FY"&amp;" "&amp;Table25[[#This Row],[Year Start]]</f>
        <v>FY 2016</v>
      </c>
      <c r="L2138" s="109">
        <f>IFERROR(VLOOKUP(Table25[[#This Row],[Contract No.]],Table3[#All],5,FALSE),"")</f>
        <v>72717</v>
      </c>
      <c r="M2138" s="110">
        <f>IFERROR(IF(Table25[[#This Row],[Contract End Date]]="99/99/9999","No End",IF(AND(MONTH(Table25[[#This Row],[Contract End Date]])&gt;6,MONTH(Table25[[#This Row],[Contract End Date]])&lt;=12),YEAR(Table25[[#This Row],[Contract End Date]])+1,YEAR(Table25[[#This Row],[Contract End Date]]))),"")</f>
        <v>2099</v>
      </c>
      <c r="N2138" s="111">
        <f>Table25[[#This Row],[FY Formula end]]</f>
        <v>2099</v>
      </c>
      <c r="O2138" s="112" t="str">
        <f>IF(Table25[[#This Row],[Year End]]="No End","No End","FY"&amp;" "&amp;Table25[[#This Row],[Year End]])</f>
        <v>FY 2099</v>
      </c>
      <c r="P2138" s="27"/>
      <c r="Q2138" s="104">
        <f>_xlfn.IFNA(IF($B2138="","",VLOOKUP($B2138,'SWC Towers'!$A:$Q,$Q$2,FALSE)),"")</f>
        <v>0.5</v>
      </c>
      <c r="R2138" s="106" t="str">
        <f>_xlfn.IFNA(IF($B2138="","",VLOOKUP($B2138,'SWC Towers'!$A:$Q,$R$2,FALSE)),"")</f>
        <v/>
      </c>
      <c r="S2138" s="106" t="str">
        <f>_xlfn.IFNA(IF($B2138="","",VLOOKUP($B2138,'SWC Towers'!$A:$Q,$S$2,FALSE)),"")</f>
        <v/>
      </c>
      <c r="T2138" s="106">
        <f>_xlfn.IFNA(IF($B2138="","",VLOOKUP($B2138,'SWC Towers'!$A:$Q,$T$2,FALSE)),"")</f>
        <v>0.5</v>
      </c>
      <c r="U2138" s="104" t="str">
        <f>_xlfn.IFNA(IF($B2138="","",VLOOKUP($B2138,'SWC Towers'!$A:$Q,$U$2,FALSE)),"")</f>
        <v/>
      </c>
      <c r="V2138" s="104" t="str">
        <f>_xlfn.IFNA(IF($B2138="","",VLOOKUP($B2138,'SWC Towers'!$A:$Q,$V$2,FALSE)),"")</f>
        <v/>
      </c>
      <c r="W2138" s="104" t="str">
        <f>_xlfn.IFNA(IF($B2138="","",VLOOKUP($B2138,'SWC Towers'!$A:$Q,$W$2,FALSE)),"")</f>
        <v/>
      </c>
      <c r="X2138" s="104" t="str">
        <f>_xlfn.IFNA(IF($B2138="","",VLOOKUP($B2138,'SWC Towers'!$A:$Q,$X$2,FALSE)),"")</f>
        <v/>
      </c>
      <c r="Y2138" s="104" t="str">
        <f>_xlfn.IFNA(IF($B2138="","",VLOOKUP($B2138,'SWC Towers'!$A:$Q,$Y$2,FALSE)),"")</f>
        <v/>
      </c>
      <c r="Z2138" s="104" t="str">
        <f>_xlfn.IFNA(IF($B2138="","",VLOOKUP($B2138,'SWC Towers'!$A:$Q,$Z$2,FALSE)),"")</f>
        <v/>
      </c>
      <c r="AA2138" s="104" t="str">
        <f>_xlfn.IFNA(IF($B2138="","",VLOOKUP($B2138,'SWC Towers'!$A:$Q,$AA$2,FALSE)),"")</f>
        <v/>
      </c>
      <c r="AB2138" s="106" t="str">
        <f>_xlfn.IFNA(IF($B2138="","",VLOOKUP($B2138,'SWC Towers'!$A:$Q,$AB$2,FALSE)),"")</f>
        <v/>
      </c>
      <c r="AC2138" s="20">
        <f>SUM(Table25[[#This Row],[IT Tower: Application]:[Other/Non-IT ]])</f>
        <v>1</v>
      </c>
      <c r="AD2138" s="67"/>
      <c r="AE2138" s="67"/>
      <c r="AF2138" s="67"/>
      <c r="AG2138" s="67"/>
      <c r="AH2138" s="67"/>
      <c r="AI2138" s="67"/>
      <c r="AJ2138" s="67"/>
      <c r="AK2138" s="67"/>
      <c r="AL2138" s="67"/>
      <c r="AM2138" s="67"/>
      <c r="AN2138" s="67"/>
      <c r="AO2138" s="67"/>
      <c r="AP2138" s="67"/>
      <c r="AQ2138" s="67"/>
      <c r="AR2138" s="67"/>
      <c r="AS2138" s="67"/>
      <c r="AT2138" s="67"/>
      <c r="AU2138" s="67"/>
      <c r="AV2138" s="67">
        <v>370502</v>
      </c>
      <c r="AW2138" s="67">
        <v>0</v>
      </c>
      <c r="AX2138" s="67"/>
      <c r="AY2138" s="67"/>
      <c r="AZ2138" s="67"/>
      <c r="BA2138" s="67"/>
      <c r="BB2138" s="113"/>
      <c r="BC2138" s="113"/>
      <c r="BD2138" s="113"/>
      <c r="BE2138" s="113"/>
      <c r="BF2138" s="113"/>
      <c r="BG2138" s="113"/>
      <c r="BH2138" s="113"/>
      <c r="BI2138" s="113"/>
      <c r="BJ2138" s="113"/>
      <c r="BK2138" s="113"/>
      <c r="BL2138" s="113"/>
      <c r="BM2138" s="113"/>
      <c r="BN2138" s="113"/>
      <c r="BO2138" s="113"/>
      <c r="BP2138" s="113"/>
      <c r="BQ2138" s="113"/>
      <c r="BR2138" s="113"/>
      <c r="BS2138" s="113"/>
      <c r="BT2138" s="113"/>
      <c r="BU2138" s="113"/>
      <c r="BV2138" s="113"/>
      <c r="BW2138" s="113"/>
      <c r="BX2138" s="113"/>
      <c r="BY2138" s="113"/>
      <c r="BZ2138" s="113"/>
      <c r="CA2138" s="67"/>
      <c r="CB2138" s="113"/>
      <c r="CC2138" s="69">
        <f>SUM(Table25[[#This Row],[Contract Amount FY00]:[Contract Amount FY50]])</f>
        <v>370502</v>
      </c>
      <c r="CD2138" s="114"/>
    </row>
    <row r="2139" spans="1:82" x14ac:dyDescent="0.25">
      <c r="A2139" s="122" t="s">
        <v>2037</v>
      </c>
      <c r="B2139" s="122" t="s">
        <v>286</v>
      </c>
      <c r="C2139" s="122" t="s">
        <v>1844</v>
      </c>
      <c r="E2139" s="26" t="str">
        <f>IFERROR(IF(VLOOKUP(Table25[[#This Row],[Contract No.]],Table3[#All],3,FALSE)="","No","Yes"),"")</f>
        <v>No</v>
      </c>
      <c r="F2139" s="107" t="str">
        <f>IFERROR(VLOOKUP(Table25[[#This Row],[Contract No.]],Table3[#All],3,FALSE),"")</f>
        <v/>
      </c>
      <c r="G2139" s="107" t="str">
        <f>IFERROR(IF(Table25[[#This Row],[Cooperative Purchase
(Yes/No)]]="Yes","Yes",IF(VLOOKUP(Table25[[#This Row],[Contract No.]],Table3[#All],1,FALSE)=Table25[[#This Row],[Contract No.]],"Yes","No")),"No")</f>
        <v>Yes</v>
      </c>
      <c r="H2139" s="51">
        <f>IFERROR(VLOOKUP(Table25[[#This Row],[Contract No.]],Table3[#All],4,FALSE),"")</f>
        <v>42401</v>
      </c>
      <c r="I2139" s="28">
        <f>IFERROR(IF(AND(MONTH(Table25[[#This Row],[Contract Start Date]])&gt;6,MONTH(Table25[[#This Row],[Contract Start Date]])&lt;=12),YEAR(Table25[[#This Row],[Contract Start Date]])+1,YEAR(Table25[[#This Row],[Contract Start Date]])),"")</f>
        <v>2016</v>
      </c>
      <c r="J2139" s="108">
        <f>Table25[[#This Row],[FY Formula start]]</f>
        <v>2016</v>
      </c>
      <c r="K2139" s="59" t="str">
        <f>"FY"&amp;" "&amp;Table25[[#This Row],[Year Start]]</f>
        <v>FY 2016</v>
      </c>
      <c r="L2139" s="109">
        <f>IFERROR(VLOOKUP(Table25[[#This Row],[Contract No.]],Table3[#All],5,FALSE),"")</f>
        <v>72717</v>
      </c>
      <c r="M2139" s="110">
        <f>IFERROR(IF(Table25[[#This Row],[Contract End Date]]="99/99/9999","No End",IF(AND(MONTH(Table25[[#This Row],[Contract End Date]])&gt;6,MONTH(Table25[[#This Row],[Contract End Date]])&lt;=12),YEAR(Table25[[#This Row],[Contract End Date]])+1,YEAR(Table25[[#This Row],[Contract End Date]]))),"")</f>
        <v>2099</v>
      </c>
      <c r="N2139" s="111">
        <f>Table25[[#This Row],[FY Formula end]]</f>
        <v>2099</v>
      </c>
      <c r="O2139" s="112" t="str">
        <f>IF(Table25[[#This Row],[Year End]]="No End","No End","FY"&amp;" "&amp;Table25[[#This Row],[Year End]])</f>
        <v>FY 2099</v>
      </c>
      <c r="P2139" s="27"/>
      <c r="Q2139" s="104">
        <f>_xlfn.IFNA(IF($B2139="","",VLOOKUP($B2139,'SWC Towers'!$A:$Q,$Q$2,FALSE)),"")</f>
        <v>0.5</v>
      </c>
      <c r="R2139" s="106" t="str">
        <f>_xlfn.IFNA(IF($B2139="","",VLOOKUP($B2139,'SWC Towers'!$A:$Q,$R$2,FALSE)),"")</f>
        <v/>
      </c>
      <c r="S2139" s="106" t="str">
        <f>_xlfn.IFNA(IF($B2139="","",VLOOKUP($B2139,'SWC Towers'!$A:$Q,$S$2,FALSE)),"")</f>
        <v/>
      </c>
      <c r="T2139" s="106">
        <f>_xlfn.IFNA(IF($B2139="","",VLOOKUP($B2139,'SWC Towers'!$A:$Q,$T$2,FALSE)),"")</f>
        <v>0.5</v>
      </c>
      <c r="U2139" s="104" t="str">
        <f>_xlfn.IFNA(IF($B2139="","",VLOOKUP($B2139,'SWC Towers'!$A:$Q,$U$2,FALSE)),"")</f>
        <v/>
      </c>
      <c r="V2139" s="104" t="str">
        <f>_xlfn.IFNA(IF($B2139="","",VLOOKUP($B2139,'SWC Towers'!$A:$Q,$V$2,FALSE)),"")</f>
        <v/>
      </c>
      <c r="W2139" s="104" t="str">
        <f>_xlfn.IFNA(IF($B2139="","",VLOOKUP($B2139,'SWC Towers'!$A:$Q,$W$2,FALSE)),"")</f>
        <v/>
      </c>
      <c r="X2139" s="104" t="str">
        <f>_xlfn.IFNA(IF($B2139="","",VLOOKUP($B2139,'SWC Towers'!$A:$Q,$X$2,FALSE)),"")</f>
        <v/>
      </c>
      <c r="Y2139" s="104" t="str">
        <f>_xlfn.IFNA(IF($B2139="","",VLOOKUP($B2139,'SWC Towers'!$A:$Q,$Y$2,FALSE)),"")</f>
        <v/>
      </c>
      <c r="Z2139" s="104" t="str">
        <f>_xlfn.IFNA(IF($B2139="","",VLOOKUP($B2139,'SWC Towers'!$A:$Q,$Z$2,FALSE)),"")</f>
        <v/>
      </c>
      <c r="AA2139" s="104" t="str">
        <f>_xlfn.IFNA(IF($B2139="","",VLOOKUP($B2139,'SWC Towers'!$A:$Q,$AA$2,FALSE)),"")</f>
        <v/>
      </c>
      <c r="AB2139" s="106" t="str">
        <f>_xlfn.IFNA(IF($B2139="","",VLOOKUP($B2139,'SWC Towers'!$A:$Q,$AB$2,FALSE)),"")</f>
        <v/>
      </c>
      <c r="AC2139" s="20">
        <f>SUM(Table25[[#This Row],[IT Tower: Application]:[Other/Non-IT ]])</f>
        <v>1</v>
      </c>
      <c r="AD2139" s="67"/>
      <c r="AE2139" s="67"/>
      <c r="AF2139" s="67"/>
      <c r="AG2139" s="67"/>
      <c r="AH2139" s="67"/>
      <c r="AI2139" s="67"/>
      <c r="AJ2139" s="67"/>
      <c r="AK2139" s="67"/>
      <c r="AL2139" s="67"/>
      <c r="AM2139" s="67"/>
      <c r="AN2139" s="67"/>
      <c r="AO2139" s="67"/>
      <c r="AP2139" s="67"/>
      <c r="AQ2139" s="67"/>
      <c r="AR2139" s="67"/>
      <c r="AS2139" s="67"/>
      <c r="AT2139" s="67"/>
      <c r="AU2139" s="67"/>
      <c r="AV2139" s="67">
        <v>39600</v>
      </c>
      <c r="AW2139" s="67">
        <v>36000</v>
      </c>
      <c r="AX2139" s="67"/>
      <c r="AY2139" s="67"/>
      <c r="AZ2139" s="67"/>
      <c r="BA2139" s="67"/>
      <c r="BB2139" s="113"/>
      <c r="BC2139" s="113"/>
      <c r="BD2139" s="113"/>
      <c r="BE2139" s="113"/>
      <c r="BF2139" s="113"/>
      <c r="BG2139" s="113"/>
      <c r="BH2139" s="113"/>
      <c r="BI2139" s="113"/>
      <c r="BJ2139" s="113"/>
      <c r="BK2139" s="113"/>
      <c r="BL2139" s="113"/>
      <c r="BM2139" s="113"/>
      <c r="BN2139" s="113"/>
      <c r="BO2139" s="113"/>
      <c r="BP2139" s="113"/>
      <c r="BQ2139" s="113"/>
      <c r="BR2139" s="113"/>
      <c r="BS2139" s="113"/>
      <c r="BT2139" s="113"/>
      <c r="BU2139" s="113"/>
      <c r="BV2139" s="113"/>
      <c r="BW2139" s="113"/>
      <c r="BX2139" s="113"/>
      <c r="BY2139" s="113"/>
      <c r="BZ2139" s="113"/>
      <c r="CA2139" s="67"/>
      <c r="CB2139" s="113"/>
      <c r="CC2139" s="69">
        <f>SUM(Table25[[#This Row],[Contract Amount FY00]:[Contract Amount FY50]])</f>
        <v>75600</v>
      </c>
      <c r="CD2139" s="114"/>
    </row>
    <row r="2140" spans="1:82" x14ac:dyDescent="0.25">
      <c r="A2140" s="122" t="s">
        <v>2037</v>
      </c>
      <c r="B2140" s="122" t="s">
        <v>3015</v>
      </c>
      <c r="C2140" s="122" t="s">
        <v>2719</v>
      </c>
      <c r="E2140" s="26" t="str">
        <f>IFERROR(IF(VLOOKUP(Table25[[#This Row],[Contract No.]],Table3[#All],3,FALSE)="","No","Yes"),"")</f>
        <v>Yes</v>
      </c>
      <c r="F2140" s="107" t="str">
        <f>IFERROR(VLOOKUP(Table25[[#This Row],[Contract No.]],Table3[#All],3,FALSE),"")</f>
        <v>NASPO</v>
      </c>
      <c r="G2140" s="107" t="str">
        <f>IFERROR(IF(Table25[[#This Row],[Cooperative Purchase
(Yes/No)]]="Yes","Yes",IF(VLOOKUP(Table25[[#This Row],[Contract No.]],Table3[#All],1,FALSE)=Table25[[#This Row],[Contract No.]],"Yes","No")),"No")</f>
        <v>Yes</v>
      </c>
      <c r="H2140" s="51">
        <f>IFERROR(VLOOKUP(Table25[[#This Row],[Contract No.]],Table3[#All],4,FALSE),"")</f>
        <v>44805</v>
      </c>
      <c r="I2140" s="28">
        <f>IFERROR(IF(AND(MONTH(Table25[[#This Row],[Contract Start Date]])&gt;6,MONTH(Table25[[#This Row],[Contract Start Date]])&lt;=12),YEAR(Table25[[#This Row],[Contract Start Date]])+1,YEAR(Table25[[#This Row],[Contract Start Date]])),"")</f>
        <v>2023</v>
      </c>
      <c r="J2140" s="108">
        <f>Table25[[#This Row],[FY Formula start]]</f>
        <v>2023</v>
      </c>
      <c r="K2140" s="59" t="str">
        <f>"FY"&amp;" "&amp;Table25[[#This Row],[Year Start]]</f>
        <v>FY 2023</v>
      </c>
      <c r="L2140" s="109">
        <f>IFERROR(VLOOKUP(Table25[[#This Row],[Contract No.]],Table3[#All],5,FALSE),"")</f>
        <v>46521</v>
      </c>
      <c r="M2140" s="110">
        <f>IFERROR(IF(Table25[[#This Row],[Contract End Date]]="99/99/9999","No End",IF(AND(MONTH(Table25[[#This Row],[Contract End Date]])&gt;6,MONTH(Table25[[#This Row],[Contract End Date]])&lt;=12),YEAR(Table25[[#This Row],[Contract End Date]])+1,YEAR(Table25[[#This Row],[Contract End Date]]))),"")</f>
        <v>2027</v>
      </c>
      <c r="N2140" s="111">
        <f>Table25[[#This Row],[FY Formula end]]</f>
        <v>2027</v>
      </c>
      <c r="O2140" s="112" t="str">
        <f>IF(Table25[[#This Row],[Year End]]="No End","No End","FY"&amp;" "&amp;Table25[[#This Row],[Year End]])</f>
        <v>FY 2027</v>
      </c>
      <c r="P2140" s="27"/>
      <c r="Q2140" s="104" t="str">
        <f>_xlfn.IFNA(IF($B2140="","",VLOOKUP($B2140,'SWC Towers'!$A:$Q,$Q$2,FALSE)),"")</f>
        <v/>
      </c>
      <c r="R2140" s="106" t="str">
        <f>_xlfn.IFNA(IF($B2140="","",VLOOKUP($B2140,'SWC Towers'!$A:$Q,$R$2,FALSE)),"")</f>
        <v/>
      </c>
      <c r="S2140" s="106" t="str">
        <f>_xlfn.IFNA(IF($B2140="","",VLOOKUP($B2140,'SWC Towers'!$A:$Q,$S$2,FALSE)),"")</f>
        <v/>
      </c>
      <c r="T2140" s="106" t="str">
        <f>_xlfn.IFNA(IF($B2140="","",VLOOKUP($B2140,'SWC Towers'!$A:$Q,$T$2,FALSE)),"")</f>
        <v/>
      </c>
      <c r="U2140" s="104">
        <f>_xlfn.IFNA(IF($B2140="","",VLOOKUP($B2140,'SWC Towers'!$A:$Q,$U$2,FALSE)),"")</f>
        <v>0.4</v>
      </c>
      <c r="V2140" s="104" t="str">
        <f>_xlfn.IFNA(IF($B2140="","",VLOOKUP($B2140,'SWC Towers'!$A:$Q,$V$2,FALSE)),"")</f>
        <v/>
      </c>
      <c r="W2140" s="104" t="str">
        <f>_xlfn.IFNA(IF($B2140="","",VLOOKUP($B2140,'SWC Towers'!$A:$Q,$W$2,FALSE)),"")</f>
        <v/>
      </c>
      <c r="X2140" s="104" t="str">
        <f>_xlfn.IFNA(IF($B2140="","",VLOOKUP($B2140,'SWC Towers'!$A:$Q,$X$2,FALSE)),"")</f>
        <v/>
      </c>
      <c r="Y2140" s="104">
        <f>_xlfn.IFNA(IF($B2140="","",VLOOKUP($B2140,'SWC Towers'!$A:$Q,$Y$2,FALSE)),"")</f>
        <v>0.3</v>
      </c>
      <c r="Z2140" s="104">
        <f>_xlfn.IFNA(IF($B2140="","",VLOOKUP($B2140,'SWC Towers'!$A:$Q,$Z$2,FALSE)),"")</f>
        <v>0.3</v>
      </c>
      <c r="AA2140" s="104" t="str">
        <f>_xlfn.IFNA(IF($B2140="","",VLOOKUP($B2140,'SWC Towers'!$A:$Q,$AA$2,FALSE)),"")</f>
        <v/>
      </c>
      <c r="AB2140" s="106" t="str">
        <f>_xlfn.IFNA(IF($B2140="","",VLOOKUP($B2140,'SWC Towers'!$A:$Q,$AB$2,FALSE)),"")</f>
        <v/>
      </c>
      <c r="AC2140" s="20">
        <f>SUM(Table25[[#This Row],[IT Tower: Application]:[Other/Non-IT ]])</f>
        <v>1</v>
      </c>
      <c r="AD2140" s="67"/>
      <c r="AE2140" s="67"/>
      <c r="AF2140" s="67"/>
      <c r="AG2140" s="67"/>
      <c r="AH2140" s="67"/>
      <c r="AI2140" s="67"/>
      <c r="AJ2140" s="67"/>
      <c r="AK2140" s="67"/>
      <c r="AL2140" s="67"/>
      <c r="AM2140" s="67"/>
      <c r="AN2140" s="67"/>
      <c r="AO2140" s="67"/>
      <c r="AP2140" s="67"/>
      <c r="AQ2140" s="67"/>
      <c r="AR2140" s="67"/>
      <c r="AS2140" s="67"/>
      <c r="AT2140" s="67"/>
      <c r="AU2140" s="67"/>
      <c r="AV2140" s="67"/>
      <c r="AW2140" s="67"/>
      <c r="AX2140" s="67"/>
      <c r="AY2140" s="67"/>
      <c r="AZ2140" s="67"/>
      <c r="BA2140" s="67"/>
      <c r="BB2140" s="113">
        <v>0</v>
      </c>
      <c r="BC2140" s="113">
        <v>14728</v>
      </c>
      <c r="BD2140" s="113"/>
      <c r="BE2140" s="113"/>
      <c r="BF2140" s="113"/>
      <c r="BG2140" s="113"/>
      <c r="BH2140" s="113"/>
      <c r="BI2140" s="113"/>
      <c r="BJ2140" s="113"/>
      <c r="BK2140" s="113"/>
      <c r="BL2140" s="113"/>
      <c r="BM2140" s="113"/>
      <c r="BN2140" s="113"/>
      <c r="BO2140" s="113"/>
      <c r="BP2140" s="113"/>
      <c r="BQ2140" s="113"/>
      <c r="BR2140" s="113"/>
      <c r="BS2140" s="113"/>
      <c r="BT2140" s="113"/>
      <c r="BU2140" s="113"/>
      <c r="BV2140" s="113"/>
      <c r="BW2140" s="113"/>
      <c r="BX2140" s="113"/>
      <c r="BY2140" s="113"/>
      <c r="BZ2140" s="113"/>
      <c r="CA2140" s="67"/>
      <c r="CB2140" s="113"/>
      <c r="CC2140" s="69">
        <f>SUM(Table25[[#This Row],[Contract Amount FY00]:[Contract Amount FY50]])</f>
        <v>14728</v>
      </c>
      <c r="CD2140" s="114"/>
    </row>
    <row r="2141" spans="1:82" x14ac:dyDescent="0.25">
      <c r="A2141" s="122" t="s">
        <v>2037</v>
      </c>
      <c r="B2141" s="122" t="s">
        <v>3183</v>
      </c>
      <c r="C2141" s="122" t="s">
        <v>946</v>
      </c>
      <c r="E2141" s="26" t="str">
        <f>IFERROR(IF(VLOOKUP(Table25[[#This Row],[Contract No.]],Table3[#All],3,FALSE)="","No","Yes"),"")</f>
        <v>Yes</v>
      </c>
      <c r="F2141" s="107" t="str">
        <f>IFERROR(VLOOKUP(Table25[[#This Row],[Contract No.]],Table3[#All],3,FALSE),"")</f>
        <v>NASPO</v>
      </c>
      <c r="G2141" s="107" t="str">
        <f>IFERROR(IF(Table25[[#This Row],[Cooperative Purchase
(Yes/No)]]="Yes","Yes",IF(VLOOKUP(Table25[[#This Row],[Contract No.]],Table3[#All],1,FALSE)=Table25[[#This Row],[Contract No.]],"Yes","No")),"No")</f>
        <v>Yes</v>
      </c>
      <c r="H2141" s="51">
        <f>IFERROR(VLOOKUP(Table25[[#This Row],[Contract No.]],Table3[#All],4,FALSE),"")</f>
        <v>45505</v>
      </c>
      <c r="I2141" s="28">
        <f>IFERROR(IF(AND(MONTH(Table25[[#This Row],[Contract Start Date]])&gt;6,MONTH(Table25[[#This Row],[Contract Start Date]])&lt;=12),YEAR(Table25[[#This Row],[Contract Start Date]])+1,YEAR(Table25[[#This Row],[Contract Start Date]])),"")</f>
        <v>2025</v>
      </c>
      <c r="J2141" s="108">
        <f>Table25[[#This Row],[FY Formula start]]</f>
        <v>2025</v>
      </c>
      <c r="K2141" s="59" t="str">
        <f>"FY"&amp;" "&amp;Table25[[#This Row],[Year Start]]</f>
        <v>FY 2025</v>
      </c>
      <c r="L2141" s="109">
        <f>IFERROR(VLOOKUP(Table25[[#This Row],[Contract No.]],Table3[#All],5,FALSE),"")</f>
        <v>47330</v>
      </c>
      <c r="M2141" s="110">
        <f>IFERROR(IF(Table25[[#This Row],[Contract End Date]]="99/99/9999","No End",IF(AND(MONTH(Table25[[#This Row],[Contract End Date]])&gt;6,MONTH(Table25[[#This Row],[Contract End Date]])&lt;=12),YEAR(Table25[[#This Row],[Contract End Date]])+1,YEAR(Table25[[#This Row],[Contract End Date]]))),"")</f>
        <v>2030</v>
      </c>
      <c r="N2141" s="111">
        <f>Table25[[#This Row],[FY Formula end]]</f>
        <v>2030</v>
      </c>
      <c r="O2141" s="112" t="str">
        <f>IF(Table25[[#This Row],[Year End]]="No End","No End","FY"&amp;" "&amp;Table25[[#This Row],[Year End]])</f>
        <v>FY 2030</v>
      </c>
      <c r="P2141" s="27"/>
      <c r="Q2141" s="104">
        <f>_xlfn.IFNA(IF($B2141="","",VLOOKUP($B2141,'SWC Towers'!$A:$Q,$Q$2,FALSE)),"")</f>
        <v>0.2</v>
      </c>
      <c r="R2141" s="106" t="str">
        <f>_xlfn.IFNA(IF($B2141="","",VLOOKUP($B2141,'SWC Towers'!$A:$Q,$R$2,FALSE)),"")</f>
        <v/>
      </c>
      <c r="S2141" s="106">
        <f>_xlfn.IFNA(IF($B2141="","",VLOOKUP($B2141,'SWC Towers'!$A:$Q,$S$2,FALSE)),"")</f>
        <v>0.2</v>
      </c>
      <c r="T2141" s="106" t="str">
        <f>_xlfn.IFNA(IF($B2141="","",VLOOKUP($B2141,'SWC Towers'!$A:$Q,$T$2,FALSE)),"")</f>
        <v/>
      </c>
      <c r="U2141" s="104">
        <f>_xlfn.IFNA(IF($B2141="","",VLOOKUP($B2141,'SWC Towers'!$A:$Q,$U$2,FALSE)),"")</f>
        <v>0.4</v>
      </c>
      <c r="V2141" s="104" t="str">
        <f>_xlfn.IFNA(IF($B2141="","",VLOOKUP($B2141,'SWC Towers'!$A:$Q,$V$2,FALSE)),"")</f>
        <v/>
      </c>
      <c r="W2141" s="104">
        <f>_xlfn.IFNA(IF($B2141="","",VLOOKUP($B2141,'SWC Towers'!$A:$Q,$W$2,FALSE)),"")</f>
        <v>0.2</v>
      </c>
      <c r="X2141" s="104" t="str">
        <f>_xlfn.IFNA(IF($B2141="","",VLOOKUP($B2141,'SWC Towers'!$A:$Q,$X$2,FALSE)),"")</f>
        <v/>
      </c>
      <c r="Y2141" s="104" t="str">
        <f>_xlfn.IFNA(IF($B2141="","",VLOOKUP($B2141,'SWC Towers'!$A:$Q,$Y$2,FALSE)),"")</f>
        <v/>
      </c>
      <c r="Z2141" s="104" t="str">
        <f>_xlfn.IFNA(IF($B2141="","",VLOOKUP($B2141,'SWC Towers'!$A:$Q,$Z$2,FALSE)),"")</f>
        <v/>
      </c>
      <c r="AA2141" s="104" t="str">
        <f>_xlfn.IFNA(IF($B2141="","",VLOOKUP($B2141,'SWC Towers'!$A:$Q,$AA$2,FALSE)),"")</f>
        <v/>
      </c>
      <c r="AB2141" s="106" t="str">
        <f>_xlfn.IFNA(IF($B2141="","",VLOOKUP($B2141,'SWC Towers'!$A:$Q,$AB$2,FALSE)),"")</f>
        <v/>
      </c>
      <c r="AC2141" s="20">
        <f>SUM(Table25[[#This Row],[IT Tower: Application]:[Other/Non-IT ]])</f>
        <v>1</v>
      </c>
      <c r="AD2141" s="67"/>
      <c r="AE2141" s="67"/>
      <c r="AF2141" s="67"/>
      <c r="AG2141" s="67"/>
      <c r="AH2141" s="67"/>
      <c r="AI2141" s="67"/>
      <c r="AJ2141" s="67"/>
      <c r="AK2141" s="67"/>
      <c r="AL2141" s="67"/>
      <c r="AM2141" s="67"/>
      <c r="AN2141" s="67"/>
      <c r="AO2141" s="67"/>
      <c r="AP2141" s="67"/>
      <c r="AQ2141" s="67"/>
      <c r="AR2141" s="67"/>
      <c r="AS2141" s="67"/>
      <c r="AT2141" s="67"/>
      <c r="AU2141" s="67"/>
      <c r="AV2141" s="67"/>
      <c r="AW2141" s="67"/>
      <c r="AX2141" s="67"/>
      <c r="AY2141" s="67"/>
      <c r="AZ2141" s="67"/>
      <c r="BA2141" s="67"/>
      <c r="BB2141" s="113">
        <v>0</v>
      </c>
      <c r="BC2141" s="113">
        <v>21567</v>
      </c>
      <c r="BD2141" s="113"/>
      <c r="BE2141" s="113"/>
      <c r="BF2141" s="113"/>
      <c r="BG2141" s="113"/>
      <c r="BH2141" s="113"/>
      <c r="BI2141" s="113"/>
      <c r="BJ2141" s="113"/>
      <c r="BK2141" s="113"/>
      <c r="BL2141" s="113"/>
      <c r="BM2141" s="113"/>
      <c r="BN2141" s="113"/>
      <c r="BO2141" s="113"/>
      <c r="BP2141" s="113"/>
      <c r="BQ2141" s="113"/>
      <c r="BR2141" s="113"/>
      <c r="BS2141" s="113"/>
      <c r="BT2141" s="113"/>
      <c r="BU2141" s="113"/>
      <c r="BV2141" s="113"/>
      <c r="BW2141" s="113"/>
      <c r="BX2141" s="113"/>
      <c r="BY2141" s="113"/>
      <c r="BZ2141" s="113"/>
      <c r="CA2141" s="67"/>
      <c r="CB2141" s="113"/>
      <c r="CC2141" s="69">
        <f>SUM(Table25[[#This Row],[Contract Amount FY00]:[Contract Amount FY50]])</f>
        <v>21567</v>
      </c>
      <c r="CD2141" s="114"/>
    </row>
    <row r="2142" spans="1:82" x14ac:dyDescent="0.25">
      <c r="A2142" s="122" t="s">
        <v>1968</v>
      </c>
      <c r="B2142" s="122" t="s">
        <v>705</v>
      </c>
      <c r="C2142" s="122" t="s">
        <v>1777</v>
      </c>
      <c r="E2142" s="26" t="str">
        <f>IFERROR(IF(VLOOKUP(Table25[[#This Row],[Contract No.]],Table3[#All],3,FALSE)="","No","Yes"),"")</f>
        <v>Yes</v>
      </c>
      <c r="F2142" s="107" t="str">
        <f>IFERROR(VLOOKUP(Table25[[#This Row],[Contract No.]],Table3[#All],3,FALSE),"")</f>
        <v>NASPO</v>
      </c>
      <c r="G2142" s="107" t="str">
        <f>IFERROR(IF(Table25[[#This Row],[Cooperative Purchase
(Yes/No)]]="Yes","Yes",IF(VLOOKUP(Table25[[#This Row],[Contract No.]],Table3[#All],1,FALSE)=Table25[[#This Row],[Contract No.]],"Yes","No")),"No")</f>
        <v>Yes</v>
      </c>
      <c r="H2142" s="51">
        <f>IFERROR(VLOOKUP(Table25[[#This Row],[Contract No.]],Table3[#All],4,FALSE),"")</f>
        <v>43647</v>
      </c>
      <c r="I2142" s="28">
        <f>IFERROR(IF(AND(MONTH(Table25[[#This Row],[Contract Start Date]])&gt;6,MONTH(Table25[[#This Row],[Contract Start Date]])&lt;=12),YEAR(Table25[[#This Row],[Contract Start Date]])+1,YEAR(Table25[[#This Row],[Contract Start Date]])),"")</f>
        <v>2020</v>
      </c>
      <c r="J2142" s="108">
        <f>Table25[[#This Row],[FY Formula start]]</f>
        <v>2020</v>
      </c>
      <c r="K2142" s="59" t="str">
        <f>"FY"&amp;" "&amp;Table25[[#This Row],[Year Start]]</f>
        <v>FY 2020</v>
      </c>
      <c r="L2142" s="109">
        <f>IFERROR(VLOOKUP(Table25[[#This Row],[Contract No.]],Table3[#All],5,FALSE),"")</f>
        <v>47360</v>
      </c>
      <c r="M2142" s="110">
        <f>IFERROR(IF(Table25[[#This Row],[Contract End Date]]="99/99/9999","No End",IF(AND(MONTH(Table25[[#This Row],[Contract End Date]])&gt;6,MONTH(Table25[[#This Row],[Contract End Date]])&lt;=12),YEAR(Table25[[#This Row],[Contract End Date]])+1,YEAR(Table25[[#This Row],[Contract End Date]]))),"")</f>
        <v>2030</v>
      </c>
      <c r="N2142" s="111">
        <f>Table25[[#This Row],[FY Formula end]]</f>
        <v>2030</v>
      </c>
      <c r="O2142" s="112" t="str">
        <f>IF(Table25[[#This Row],[Year End]]="No End","No End","FY"&amp;" "&amp;Table25[[#This Row],[Year End]])</f>
        <v>FY 2030</v>
      </c>
      <c r="P2142" s="27"/>
      <c r="Q2142" s="104">
        <f>_xlfn.IFNA(IF($B2142="","",VLOOKUP($B2142,'SWC Towers'!$A:$Q,$Q$2,FALSE)),"")</f>
        <v>0.2</v>
      </c>
      <c r="R2142" s="106" t="str">
        <f>_xlfn.IFNA(IF($B2142="","",VLOOKUP($B2142,'SWC Towers'!$A:$Q,$R$2,FALSE)),"")</f>
        <v/>
      </c>
      <c r="S2142" s="106" t="str">
        <f>_xlfn.IFNA(IF($B2142="","",VLOOKUP($B2142,'SWC Towers'!$A:$Q,$S$2,FALSE)),"")</f>
        <v/>
      </c>
      <c r="T2142" s="106" t="str">
        <f>_xlfn.IFNA(IF($B2142="","",VLOOKUP($B2142,'SWC Towers'!$A:$Q,$T$2,FALSE)),"")</f>
        <v/>
      </c>
      <c r="U2142" s="104">
        <f>_xlfn.IFNA(IF($B2142="","",VLOOKUP($B2142,'SWC Towers'!$A:$Q,$U$2,FALSE)),"")</f>
        <v>0.4</v>
      </c>
      <c r="V2142" s="104" t="str">
        <f>_xlfn.IFNA(IF($B2142="","",VLOOKUP($B2142,'SWC Towers'!$A:$Q,$V$2,FALSE)),"")</f>
        <v/>
      </c>
      <c r="W2142" s="104">
        <f>_xlfn.IFNA(IF($B2142="","",VLOOKUP($B2142,'SWC Towers'!$A:$Q,$W$2,FALSE)),"")</f>
        <v>0.4</v>
      </c>
      <c r="X2142" s="104" t="str">
        <f>_xlfn.IFNA(IF($B2142="","",VLOOKUP($B2142,'SWC Towers'!$A:$Q,$X$2,FALSE)),"")</f>
        <v/>
      </c>
      <c r="Y2142" s="104" t="str">
        <f>_xlfn.IFNA(IF($B2142="","",VLOOKUP($B2142,'SWC Towers'!$A:$Q,$Y$2,FALSE)),"")</f>
        <v/>
      </c>
      <c r="Z2142" s="104" t="str">
        <f>_xlfn.IFNA(IF($B2142="","",VLOOKUP($B2142,'SWC Towers'!$A:$Q,$Z$2,FALSE)),"")</f>
        <v/>
      </c>
      <c r="AA2142" s="104" t="str">
        <f>_xlfn.IFNA(IF($B2142="","",VLOOKUP($B2142,'SWC Towers'!$A:$Q,$AA$2,FALSE)),"")</f>
        <v/>
      </c>
      <c r="AB2142" s="106" t="str">
        <f>_xlfn.IFNA(IF($B2142="","",VLOOKUP($B2142,'SWC Towers'!$A:$Q,$AB$2,FALSE)),"")</f>
        <v/>
      </c>
      <c r="AC2142" s="20">
        <f>SUM(Table25[[#This Row],[IT Tower: Application]:[Other/Non-IT ]])</f>
        <v>1</v>
      </c>
      <c r="AD2142" s="67"/>
      <c r="AE2142" s="67"/>
      <c r="AF2142" s="67"/>
      <c r="AG2142" s="67"/>
      <c r="AH2142" s="67"/>
      <c r="AI2142" s="67"/>
      <c r="AJ2142" s="67"/>
      <c r="AK2142" s="67"/>
      <c r="AL2142" s="67"/>
      <c r="AM2142" s="67"/>
      <c r="AN2142" s="67"/>
      <c r="AO2142" s="67"/>
      <c r="AP2142" s="67"/>
      <c r="AQ2142" s="67"/>
      <c r="AR2142" s="67"/>
      <c r="AS2142" s="67"/>
      <c r="AT2142" s="67"/>
      <c r="AU2142" s="67"/>
      <c r="AV2142" s="67"/>
      <c r="AW2142" s="67"/>
      <c r="AX2142" s="67"/>
      <c r="AY2142" s="67">
        <v>507</v>
      </c>
      <c r="AZ2142" s="67">
        <v>2962</v>
      </c>
      <c r="BA2142" s="67">
        <v>2642</v>
      </c>
      <c r="BB2142" s="113">
        <v>2912</v>
      </c>
      <c r="BC2142" s="113">
        <v>3876</v>
      </c>
      <c r="BD2142" s="113"/>
      <c r="BE2142" s="113"/>
      <c r="BF2142" s="113"/>
      <c r="BG2142" s="113"/>
      <c r="BH2142" s="113"/>
      <c r="BI2142" s="113"/>
      <c r="BJ2142" s="113"/>
      <c r="BK2142" s="113"/>
      <c r="BL2142" s="113"/>
      <c r="BM2142" s="113"/>
      <c r="BN2142" s="113"/>
      <c r="BO2142" s="113"/>
      <c r="BP2142" s="113"/>
      <c r="BQ2142" s="113"/>
      <c r="BR2142" s="113"/>
      <c r="BS2142" s="113"/>
      <c r="BT2142" s="113"/>
      <c r="BU2142" s="113"/>
      <c r="BV2142" s="113"/>
      <c r="BW2142" s="113"/>
      <c r="BX2142" s="113"/>
      <c r="BY2142" s="113"/>
      <c r="BZ2142" s="113"/>
      <c r="CA2142" s="67"/>
      <c r="CB2142" s="113"/>
      <c r="CC2142" s="69">
        <f>SUM(Table25[[#This Row],[Contract Amount FY00]:[Contract Amount FY50]])</f>
        <v>12899</v>
      </c>
      <c r="CD2142" s="114"/>
    </row>
    <row r="2143" spans="1:82" x14ac:dyDescent="0.25">
      <c r="A2143" s="122" t="s">
        <v>1968</v>
      </c>
      <c r="B2143" s="122" t="s">
        <v>2244</v>
      </c>
      <c r="C2143" s="122" t="s">
        <v>1106</v>
      </c>
      <c r="E2143" s="26" t="str">
        <f>IFERROR(IF(VLOOKUP(Table25[[#This Row],[Contract No.]],Table3[#All],3,FALSE)="","No","Yes"),"")</f>
        <v>No</v>
      </c>
      <c r="F2143" s="107" t="str">
        <f>IFERROR(VLOOKUP(Table25[[#This Row],[Contract No.]],Table3[#All],3,FALSE),"")</f>
        <v/>
      </c>
      <c r="G2143" s="107" t="str">
        <f>IFERROR(IF(Table25[[#This Row],[Cooperative Purchase
(Yes/No)]]="Yes","Yes",IF(VLOOKUP(Table25[[#This Row],[Contract No.]],Table3[#All],1,FALSE)=Table25[[#This Row],[Contract No.]],"Yes","No")),"No")</f>
        <v>Yes</v>
      </c>
      <c r="H2143" s="51">
        <f>IFERROR(VLOOKUP(Table25[[#This Row],[Contract No.]],Table3[#All],4,FALSE),"")</f>
        <v>44512</v>
      </c>
      <c r="I2143" s="28">
        <f>IFERROR(IF(AND(MONTH(Table25[[#This Row],[Contract Start Date]])&gt;6,MONTH(Table25[[#This Row],[Contract Start Date]])&lt;=12),YEAR(Table25[[#This Row],[Contract Start Date]])+1,YEAR(Table25[[#This Row],[Contract Start Date]])),"")</f>
        <v>2022</v>
      </c>
      <c r="J2143" s="108">
        <f>Table25[[#This Row],[FY Formula start]]</f>
        <v>2022</v>
      </c>
      <c r="K2143" s="59" t="str">
        <f>"FY"&amp;" "&amp;Table25[[#This Row],[Year Start]]</f>
        <v>FY 2022</v>
      </c>
      <c r="L2143" s="109">
        <f>IFERROR(VLOOKUP(Table25[[#This Row],[Contract No.]],Table3[#All],5,FALSE),"")</f>
        <v>46702</v>
      </c>
      <c r="M2143" s="110">
        <f>IFERROR(IF(Table25[[#This Row],[Contract End Date]]="99/99/9999","No End",IF(AND(MONTH(Table25[[#This Row],[Contract End Date]])&gt;6,MONTH(Table25[[#This Row],[Contract End Date]])&lt;=12),YEAR(Table25[[#This Row],[Contract End Date]])+1,YEAR(Table25[[#This Row],[Contract End Date]]))),"")</f>
        <v>2028</v>
      </c>
      <c r="N2143" s="111">
        <f>Table25[[#This Row],[FY Formula end]]</f>
        <v>2028</v>
      </c>
      <c r="O2143" s="112" t="str">
        <f>IF(Table25[[#This Row],[Year End]]="No End","No End","FY"&amp;" "&amp;Table25[[#This Row],[Year End]])</f>
        <v>FY 2028</v>
      </c>
      <c r="P2143" s="27"/>
      <c r="Q2143" s="104" t="str">
        <f>_xlfn.IFNA(IF($B2143="","",VLOOKUP($B2143,'SWC Towers'!$A:$Q,$Q$2,FALSE)),"")</f>
        <v/>
      </c>
      <c r="R2143" s="106" t="str">
        <f>_xlfn.IFNA(IF($B2143="","",VLOOKUP($B2143,'SWC Towers'!$A:$Q,$R$2,FALSE)),"")</f>
        <v/>
      </c>
      <c r="S2143" s="106" t="str">
        <f>_xlfn.IFNA(IF($B2143="","",VLOOKUP($B2143,'SWC Towers'!$A:$Q,$S$2,FALSE)),"")</f>
        <v/>
      </c>
      <c r="T2143" s="106">
        <f>_xlfn.IFNA(IF($B2143="","",VLOOKUP($B2143,'SWC Towers'!$A:$Q,$T$2,FALSE)),"")</f>
        <v>0.5</v>
      </c>
      <c r="U2143" s="104" t="str">
        <f>_xlfn.IFNA(IF($B2143="","",VLOOKUP($B2143,'SWC Towers'!$A:$Q,$U$2,FALSE)),"")</f>
        <v/>
      </c>
      <c r="V2143" s="104" t="str">
        <f>_xlfn.IFNA(IF($B2143="","",VLOOKUP($B2143,'SWC Towers'!$A:$Q,$V$2,FALSE)),"")</f>
        <v/>
      </c>
      <c r="W2143" s="104">
        <f>_xlfn.IFNA(IF($B2143="","",VLOOKUP($B2143,'SWC Towers'!$A:$Q,$W$2,FALSE)),"")</f>
        <v>0.5</v>
      </c>
      <c r="X2143" s="104" t="str">
        <f>_xlfn.IFNA(IF($B2143="","",VLOOKUP($B2143,'SWC Towers'!$A:$Q,$X$2,FALSE)),"")</f>
        <v/>
      </c>
      <c r="Y2143" s="104" t="str">
        <f>_xlfn.IFNA(IF($B2143="","",VLOOKUP($B2143,'SWC Towers'!$A:$Q,$Y$2,FALSE)),"")</f>
        <v/>
      </c>
      <c r="Z2143" s="104" t="str">
        <f>_xlfn.IFNA(IF($B2143="","",VLOOKUP($B2143,'SWC Towers'!$A:$Q,$Z$2,FALSE)),"")</f>
        <v/>
      </c>
      <c r="AA2143" s="104" t="str">
        <f>_xlfn.IFNA(IF($B2143="","",VLOOKUP($B2143,'SWC Towers'!$A:$Q,$AA$2,FALSE)),"")</f>
        <v/>
      </c>
      <c r="AB2143" s="106" t="str">
        <f>_xlfn.IFNA(IF($B2143="","",VLOOKUP($B2143,'SWC Towers'!$A:$Q,$AB$2,FALSE)),"")</f>
        <v/>
      </c>
      <c r="AC2143" s="20">
        <f>SUM(Table25[[#This Row],[IT Tower: Application]:[Other/Non-IT ]])</f>
        <v>1</v>
      </c>
      <c r="AD2143" s="67"/>
      <c r="AE2143" s="67"/>
      <c r="AF2143" s="67"/>
      <c r="AG2143" s="67"/>
      <c r="AH2143" s="67"/>
      <c r="AI2143" s="67"/>
      <c r="AJ2143" s="67"/>
      <c r="AK2143" s="67"/>
      <c r="AL2143" s="67"/>
      <c r="AM2143" s="67"/>
      <c r="AN2143" s="67"/>
      <c r="AO2143" s="67"/>
      <c r="AP2143" s="67"/>
      <c r="AQ2143" s="67"/>
      <c r="AR2143" s="67"/>
      <c r="AS2143" s="67"/>
      <c r="AT2143" s="67"/>
      <c r="AU2143" s="67"/>
      <c r="AV2143" s="67"/>
      <c r="AW2143" s="67"/>
      <c r="AX2143" s="67"/>
      <c r="AY2143" s="67"/>
      <c r="AZ2143" s="67"/>
      <c r="BA2143" s="67">
        <v>0</v>
      </c>
      <c r="BB2143" s="113">
        <v>15293</v>
      </c>
      <c r="BC2143" s="113">
        <v>22444</v>
      </c>
      <c r="BD2143" s="113"/>
      <c r="BE2143" s="113"/>
      <c r="BF2143" s="113"/>
      <c r="BG2143" s="113"/>
      <c r="BH2143" s="113"/>
      <c r="BI2143" s="113"/>
      <c r="BJ2143" s="113"/>
      <c r="BK2143" s="113"/>
      <c r="BL2143" s="113"/>
      <c r="BM2143" s="113"/>
      <c r="BN2143" s="113"/>
      <c r="BO2143" s="113"/>
      <c r="BP2143" s="113"/>
      <c r="BQ2143" s="113"/>
      <c r="BR2143" s="113"/>
      <c r="BS2143" s="113"/>
      <c r="BT2143" s="113"/>
      <c r="BU2143" s="113"/>
      <c r="BV2143" s="113"/>
      <c r="BW2143" s="113"/>
      <c r="BX2143" s="113"/>
      <c r="BY2143" s="113"/>
      <c r="BZ2143" s="113"/>
      <c r="CA2143" s="67"/>
      <c r="CB2143" s="113"/>
      <c r="CC2143" s="69">
        <f>SUM(Table25[[#This Row],[Contract Amount FY00]:[Contract Amount FY50]])</f>
        <v>37737</v>
      </c>
      <c r="CD2143" s="114"/>
    </row>
    <row r="2144" spans="1:82" x14ac:dyDescent="0.25">
      <c r="A2144" s="122" t="s">
        <v>1968</v>
      </c>
      <c r="B2144" s="122" t="s">
        <v>2057</v>
      </c>
      <c r="C2144" s="122" t="s">
        <v>3190</v>
      </c>
      <c r="E2144" s="26" t="str">
        <f>IFERROR(IF(VLOOKUP(Table25[[#This Row],[Contract No.]],Table3[#All],3,FALSE)="","No","Yes"),"")</f>
        <v>Yes</v>
      </c>
      <c r="F2144" s="107" t="str">
        <f>IFERROR(VLOOKUP(Table25[[#This Row],[Contract No.]],Table3[#All],3,FALSE),"")</f>
        <v>NASPO</v>
      </c>
      <c r="G2144" s="107" t="str">
        <f>IFERROR(IF(Table25[[#This Row],[Cooperative Purchase
(Yes/No)]]="Yes","Yes",IF(VLOOKUP(Table25[[#This Row],[Contract No.]],Table3[#All],1,FALSE)=Table25[[#This Row],[Contract No.]],"Yes","No")),"No")</f>
        <v>Yes</v>
      </c>
      <c r="H2144" s="51">
        <f>IFERROR(VLOOKUP(Table25[[#This Row],[Contract No.]],Table3[#All],4,FALSE),"")</f>
        <v>43983</v>
      </c>
      <c r="I2144" s="28">
        <f>IFERROR(IF(AND(MONTH(Table25[[#This Row],[Contract Start Date]])&gt;6,MONTH(Table25[[#This Row],[Contract Start Date]])&lt;=12),YEAR(Table25[[#This Row],[Contract Start Date]])+1,YEAR(Table25[[#This Row],[Contract Start Date]])),"")</f>
        <v>2020</v>
      </c>
      <c r="J2144" s="108">
        <f>Table25[[#This Row],[FY Formula start]]</f>
        <v>2020</v>
      </c>
      <c r="K2144" s="59" t="str">
        <f>"FY"&amp;" "&amp;Table25[[#This Row],[Year Start]]</f>
        <v>FY 2020</v>
      </c>
      <c r="L2144" s="109">
        <f>IFERROR(VLOOKUP(Table25[[#This Row],[Contract No.]],Table3[#All],5,FALSE),"")</f>
        <v>46295</v>
      </c>
      <c r="M2144" s="110">
        <f>IFERROR(IF(Table25[[#This Row],[Contract End Date]]="99/99/9999","No End",IF(AND(MONTH(Table25[[#This Row],[Contract End Date]])&gt;6,MONTH(Table25[[#This Row],[Contract End Date]])&lt;=12),YEAR(Table25[[#This Row],[Contract End Date]])+1,YEAR(Table25[[#This Row],[Contract End Date]]))),"")</f>
        <v>2027</v>
      </c>
      <c r="N2144" s="111">
        <f>Table25[[#This Row],[FY Formula end]]</f>
        <v>2027</v>
      </c>
      <c r="O2144" s="112" t="str">
        <f>IF(Table25[[#This Row],[Year End]]="No End","No End","FY"&amp;" "&amp;Table25[[#This Row],[Year End]])</f>
        <v>FY 2027</v>
      </c>
      <c r="P2144" s="27"/>
      <c r="Q2144" s="104">
        <f>_xlfn.IFNA(IF($B2144="","",VLOOKUP($B2144,'SWC Towers'!$A:$Q,$Q$2,FALSE)),"")</f>
        <v>0.1</v>
      </c>
      <c r="R2144" s="106">
        <f>_xlfn.IFNA(IF($B2144="","",VLOOKUP($B2144,'SWC Towers'!$A:$Q,$R$2,FALSE)),"")</f>
        <v>0.1</v>
      </c>
      <c r="S2144" s="106" t="str">
        <f>_xlfn.IFNA(IF($B2144="","",VLOOKUP($B2144,'SWC Towers'!$A:$Q,$S$2,FALSE)),"")</f>
        <v/>
      </c>
      <c r="T2144" s="106" t="str">
        <f>_xlfn.IFNA(IF($B2144="","",VLOOKUP($B2144,'SWC Towers'!$A:$Q,$T$2,FALSE)),"")</f>
        <v/>
      </c>
      <c r="U2144" s="104">
        <f>_xlfn.IFNA(IF($B2144="","",VLOOKUP($B2144,'SWC Towers'!$A:$Q,$U$2,FALSE)),"")</f>
        <v>0.15</v>
      </c>
      <c r="V2144" s="104" t="str">
        <f>_xlfn.IFNA(IF($B2144="","",VLOOKUP($B2144,'SWC Towers'!$A:$Q,$V$2,FALSE)),"")</f>
        <v/>
      </c>
      <c r="W2144" s="104">
        <f>_xlfn.IFNA(IF($B2144="","",VLOOKUP($B2144,'SWC Towers'!$A:$Q,$W$2,FALSE)),"")</f>
        <v>0.65</v>
      </c>
      <c r="X2144" s="104" t="str">
        <f>_xlfn.IFNA(IF($B2144="","",VLOOKUP($B2144,'SWC Towers'!$A:$Q,$X$2,FALSE)),"")</f>
        <v/>
      </c>
      <c r="Y2144" s="104" t="str">
        <f>_xlfn.IFNA(IF($B2144="","",VLOOKUP($B2144,'SWC Towers'!$A:$Q,$Y$2,FALSE)),"")</f>
        <v/>
      </c>
      <c r="Z2144" s="104" t="str">
        <f>_xlfn.IFNA(IF($B2144="","",VLOOKUP($B2144,'SWC Towers'!$A:$Q,$Z$2,FALSE)),"")</f>
        <v/>
      </c>
      <c r="AA2144" s="104" t="str">
        <f>_xlfn.IFNA(IF($B2144="","",VLOOKUP($B2144,'SWC Towers'!$A:$Q,$AA$2,FALSE)),"")</f>
        <v/>
      </c>
      <c r="AB2144" s="106" t="str">
        <f>_xlfn.IFNA(IF($B2144="","",VLOOKUP($B2144,'SWC Towers'!$A:$Q,$AB$2,FALSE)),"")</f>
        <v/>
      </c>
      <c r="AC2144" s="20">
        <f>SUM(Table25[[#This Row],[IT Tower: Application]:[Other/Non-IT ]])</f>
        <v>1</v>
      </c>
      <c r="AD2144" s="67"/>
      <c r="AE2144" s="67"/>
      <c r="AF2144" s="67"/>
      <c r="AG2144" s="67"/>
      <c r="AH2144" s="67"/>
      <c r="AI2144" s="67"/>
      <c r="AJ2144" s="67"/>
      <c r="AK2144" s="67"/>
      <c r="AL2144" s="67"/>
      <c r="AM2144" s="67"/>
      <c r="AN2144" s="67"/>
      <c r="AO2144" s="67"/>
      <c r="AP2144" s="67"/>
      <c r="AQ2144" s="67"/>
      <c r="AR2144" s="67"/>
      <c r="AS2144" s="67"/>
      <c r="AT2144" s="67"/>
      <c r="AU2144" s="67"/>
      <c r="AV2144" s="67"/>
      <c r="AW2144" s="67"/>
      <c r="AX2144" s="67"/>
      <c r="AY2144" s="67">
        <v>0</v>
      </c>
      <c r="AZ2144" s="67">
        <v>71338</v>
      </c>
      <c r="BA2144" s="67">
        <v>69677</v>
      </c>
      <c r="BB2144" s="113">
        <v>61472</v>
      </c>
      <c r="BC2144" s="113">
        <v>33317</v>
      </c>
      <c r="BD2144" s="113"/>
      <c r="BE2144" s="113"/>
      <c r="BF2144" s="113"/>
      <c r="BG2144" s="113"/>
      <c r="BH2144" s="113"/>
      <c r="BI2144" s="113"/>
      <c r="BJ2144" s="113"/>
      <c r="BK2144" s="113"/>
      <c r="BL2144" s="113"/>
      <c r="BM2144" s="113"/>
      <c r="BN2144" s="113"/>
      <c r="BO2144" s="113"/>
      <c r="BP2144" s="113"/>
      <c r="BQ2144" s="113"/>
      <c r="BR2144" s="113"/>
      <c r="BS2144" s="113"/>
      <c r="BT2144" s="113"/>
      <c r="BU2144" s="113"/>
      <c r="BV2144" s="113"/>
      <c r="BW2144" s="113"/>
      <c r="BX2144" s="113"/>
      <c r="BY2144" s="113"/>
      <c r="BZ2144" s="113"/>
      <c r="CA2144" s="67"/>
      <c r="CB2144" s="113"/>
      <c r="CC2144" s="69">
        <f>SUM(Table25[[#This Row],[Contract Amount FY00]:[Contract Amount FY50]])</f>
        <v>235804</v>
      </c>
      <c r="CD2144" s="114"/>
    </row>
    <row r="2145" spans="1:82" x14ac:dyDescent="0.25">
      <c r="A2145" s="122" t="s">
        <v>1968</v>
      </c>
      <c r="B2145" s="122" t="s">
        <v>3071</v>
      </c>
      <c r="C2145" s="122" t="s">
        <v>753</v>
      </c>
      <c r="E2145" s="26" t="str">
        <f>IFERROR(IF(VLOOKUP(Table25[[#This Row],[Contract No.]],Table3[#All],3,FALSE)="","No","Yes"),"")</f>
        <v>Yes</v>
      </c>
      <c r="F2145" s="107" t="str">
        <f>IFERROR(VLOOKUP(Table25[[#This Row],[Contract No.]],Table3[#All],3,FALSE),"")</f>
        <v>NASPO</v>
      </c>
      <c r="G2145" s="107" t="str">
        <f>IFERROR(IF(Table25[[#This Row],[Cooperative Purchase
(Yes/No)]]="Yes","Yes",IF(VLOOKUP(Table25[[#This Row],[Contract No.]],Table3[#All],1,FALSE)=Table25[[#This Row],[Contract No.]],"Yes","No")),"No")</f>
        <v>Yes</v>
      </c>
      <c r="H2145" s="51">
        <f>IFERROR(VLOOKUP(Table25[[#This Row],[Contract No.]],Table3[#All],4,FALSE),"")</f>
        <v>45322</v>
      </c>
      <c r="I2145" s="28">
        <f>IFERROR(IF(AND(MONTH(Table25[[#This Row],[Contract Start Date]])&gt;6,MONTH(Table25[[#This Row],[Contract Start Date]])&lt;=12),YEAR(Table25[[#This Row],[Contract Start Date]])+1,YEAR(Table25[[#This Row],[Contract Start Date]])),"")</f>
        <v>2024</v>
      </c>
      <c r="J2145" s="108">
        <f>Table25[[#This Row],[FY Formula start]]</f>
        <v>2024</v>
      </c>
      <c r="K2145" s="59" t="str">
        <f>"FY"&amp;" "&amp;Table25[[#This Row],[Year Start]]</f>
        <v>FY 2024</v>
      </c>
      <c r="L2145" s="109">
        <f>IFERROR(VLOOKUP(Table25[[#This Row],[Contract No.]],Table3[#All],5,FALSE),"")</f>
        <v>46934</v>
      </c>
      <c r="M2145" s="110">
        <f>IFERROR(IF(Table25[[#This Row],[Contract End Date]]="99/99/9999","No End",IF(AND(MONTH(Table25[[#This Row],[Contract End Date]])&gt;6,MONTH(Table25[[#This Row],[Contract End Date]])&lt;=12),YEAR(Table25[[#This Row],[Contract End Date]])+1,YEAR(Table25[[#This Row],[Contract End Date]]))),"")</f>
        <v>2028</v>
      </c>
      <c r="N2145" s="111">
        <f>Table25[[#This Row],[FY Formula end]]</f>
        <v>2028</v>
      </c>
      <c r="O2145" s="112" t="str">
        <f>IF(Table25[[#This Row],[Year End]]="No End","No End","FY"&amp;" "&amp;Table25[[#This Row],[Year End]])</f>
        <v>FY 2028</v>
      </c>
      <c r="P2145" s="27"/>
      <c r="Q2145" s="104" t="str">
        <f>_xlfn.IFNA(IF($B2145="","",VLOOKUP($B2145,'SWC Towers'!$A:$Q,$Q$2,FALSE)),"")</f>
        <v/>
      </c>
      <c r="R2145" s="106">
        <f>_xlfn.IFNA(IF($B2145="","",VLOOKUP($B2145,'SWC Towers'!$A:$Q,$R$2,FALSE)),"")</f>
        <v>0.2</v>
      </c>
      <c r="S2145" s="106" t="str">
        <f>_xlfn.IFNA(IF($B2145="","",VLOOKUP($B2145,'SWC Towers'!$A:$Q,$S$2,FALSE)),"")</f>
        <v/>
      </c>
      <c r="T2145" s="106" t="str">
        <f>_xlfn.IFNA(IF($B2145="","",VLOOKUP($B2145,'SWC Towers'!$A:$Q,$T$2,FALSE)),"")</f>
        <v/>
      </c>
      <c r="U2145" s="104">
        <f>_xlfn.IFNA(IF($B2145="","",VLOOKUP($B2145,'SWC Towers'!$A:$Q,$U$2,FALSE)),"")</f>
        <v>0.6</v>
      </c>
      <c r="V2145" s="104" t="str">
        <f>_xlfn.IFNA(IF($B2145="","",VLOOKUP($B2145,'SWC Towers'!$A:$Q,$V$2,FALSE)),"")</f>
        <v/>
      </c>
      <c r="W2145" s="104" t="str">
        <f>_xlfn.IFNA(IF($B2145="","",VLOOKUP($B2145,'SWC Towers'!$A:$Q,$W$2,FALSE)),"")</f>
        <v/>
      </c>
      <c r="X2145" s="104" t="str">
        <f>_xlfn.IFNA(IF($B2145="","",VLOOKUP($B2145,'SWC Towers'!$A:$Q,$X$2,FALSE)),"")</f>
        <v/>
      </c>
      <c r="Y2145" s="104" t="str">
        <f>_xlfn.IFNA(IF($B2145="","",VLOOKUP($B2145,'SWC Towers'!$A:$Q,$Y$2,FALSE)),"")</f>
        <v/>
      </c>
      <c r="Z2145" s="104" t="str">
        <f>_xlfn.IFNA(IF($B2145="","",VLOOKUP($B2145,'SWC Towers'!$A:$Q,$Z$2,FALSE)),"")</f>
        <v/>
      </c>
      <c r="AA2145" s="104">
        <f>_xlfn.IFNA(IF($B2145="","",VLOOKUP($B2145,'SWC Towers'!$A:$Q,$AA$2,FALSE)),"")</f>
        <v>0.2</v>
      </c>
      <c r="AB2145" s="106" t="str">
        <f>_xlfn.IFNA(IF($B2145="","",VLOOKUP($B2145,'SWC Towers'!$A:$Q,$AB$2,FALSE)),"")</f>
        <v/>
      </c>
      <c r="AC2145" s="20">
        <f>SUM(Table25[[#This Row],[IT Tower: Application]:[Other/Non-IT ]])</f>
        <v>1</v>
      </c>
      <c r="AD2145" s="67"/>
      <c r="AE2145" s="67"/>
      <c r="AF2145" s="67"/>
      <c r="AG2145" s="67"/>
      <c r="AH2145" s="67"/>
      <c r="AI2145" s="67"/>
      <c r="AJ2145" s="67"/>
      <c r="AK2145" s="67"/>
      <c r="AL2145" s="67"/>
      <c r="AM2145" s="67"/>
      <c r="AN2145" s="67"/>
      <c r="AO2145" s="67"/>
      <c r="AP2145" s="67"/>
      <c r="AQ2145" s="67"/>
      <c r="AR2145" s="67"/>
      <c r="AS2145" s="67"/>
      <c r="AT2145" s="67"/>
      <c r="AU2145" s="67"/>
      <c r="AV2145" s="67"/>
      <c r="AW2145" s="67"/>
      <c r="AX2145" s="67"/>
      <c r="AY2145" s="67"/>
      <c r="AZ2145" s="67"/>
      <c r="BA2145" s="67"/>
      <c r="BB2145" s="113">
        <v>0</v>
      </c>
      <c r="BC2145" s="113">
        <v>11016</v>
      </c>
      <c r="BD2145" s="113"/>
      <c r="BE2145" s="113"/>
      <c r="BF2145" s="113"/>
      <c r="BG2145" s="113"/>
      <c r="BH2145" s="113"/>
      <c r="BI2145" s="113"/>
      <c r="BJ2145" s="113"/>
      <c r="BK2145" s="113"/>
      <c r="BL2145" s="113"/>
      <c r="BM2145" s="113"/>
      <c r="BN2145" s="113"/>
      <c r="BO2145" s="113"/>
      <c r="BP2145" s="113"/>
      <c r="BQ2145" s="113"/>
      <c r="BR2145" s="113"/>
      <c r="BS2145" s="113"/>
      <c r="BT2145" s="113"/>
      <c r="BU2145" s="113"/>
      <c r="BV2145" s="113"/>
      <c r="BW2145" s="113"/>
      <c r="BX2145" s="113"/>
      <c r="BY2145" s="113"/>
      <c r="BZ2145" s="113"/>
      <c r="CA2145" s="67"/>
      <c r="CB2145" s="113"/>
      <c r="CC2145" s="69">
        <f>SUM(Table25[[#This Row],[Contract Amount FY00]:[Contract Amount FY50]])</f>
        <v>11016</v>
      </c>
      <c r="CD2145" s="114"/>
    </row>
    <row r="2146" spans="1:82" x14ac:dyDescent="0.25">
      <c r="A2146" s="122" t="s">
        <v>1968</v>
      </c>
      <c r="B2146" s="122" t="s">
        <v>526</v>
      </c>
      <c r="C2146" s="122" t="s">
        <v>3193</v>
      </c>
      <c r="E2146" s="26" t="str">
        <f>IFERROR(IF(VLOOKUP(Table25[[#This Row],[Contract No.]],Table3[#All],3,FALSE)="","No","Yes"),"")</f>
        <v>Yes</v>
      </c>
      <c r="F2146" s="107" t="str">
        <f>IFERROR(VLOOKUP(Table25[[#This Row],[Contract No.]],Table3[#All],3,FALSE),"")</f>
        <v>NASPO</v>
      </c>
      <c r="G2146" s="107" t="str">
        <f>IFERROR(IF(Table25[[#This Row],[Cooperative Purchase
(Yes/No)]]="Yes","Yes",IF(VLOOKUP(Table25[[#This Row],[Contract No.]],Table3[#All],1,FALSE)=Table25[[#This Row],[Contract No.]],"Yes","No")),"No")</f>
        <v>Yes</v>
      </c>
      <c r="H2146" s="51">
        <f>IFERROR(VLOOKUP(Table25[[#This Row],[Contract No.]],Table3[#All],4,FALSE),"")</f>
        <v>43892</v>
      </c>
      <c r="I2146" s="28">
        <f>IFERROR(IF(AND(MONTH(Table25[[#This Row],[Contract Start Date]])&gt;6,MONTH(Table25[[#This Row],[Contract Start Date]])&lt;=12),YEAR(Table25[[#This Row],[Contract Start Date]])+1,YEAR(Table25[[#This Row],[Contract Start Date]])),"")</f>
        <v>2020</v>
      </c>
      <c r="J2146" s="108">
        <f>Table25[[#This Row],[FY Formula start]]</f>
        <v>2020</v>
      </c>
      <c r="K2146" s="59" t="str">
        <f>"FY"&amp;" "&amp;Table25[[#This Row],[Year Start]]</f>
        <v>FY 2020</v>
      </c>
      <c r="L2146" s="109">
        <f>IFERROR(VLOOKUP(Table25[[#This Row],[Contract No.]],Table3[#All],5,FALSE),"")</f>
        <v>45504</v>
      </c>
      <c r="M2146" s="110">
        <f>IFERROR(IF(Table25[[#This Row],[Contract End Date]]="99/99/9999","No End",IF(AND(MONTH(Table25[[#This Row],[Contract End Date]])&gt;6,MONTH(Table25[[#This Row],[Contract End Date]])&lt;=12),YEAR(Table25[[#This Row],[Contract End Date]])+1,YEAR(Table25[[#This Row],[Contract End Date]]))),"")</f>
        <v>2025</v>
      </c>
      <c r="N2146" s="111">
        <f>Table25[[#This Row],[FY Formula end]]</f>
        <v>2025</v>
      </c>
      <c r="O2146" s="112" t="str">
        <f>IF(Table25[[#This Row],[Year End]]="No End","No End","FY"&amp;" "&amp;Table25[[#This Row],[Year End]])</f>
        <v>FY 2025</v>
      </c>
      <c r="P2146" s="27"/>
      <c r="Q2146" s="104" t="str">
        <f>_xlfn.IFNA(IF($B2146="","",VLOOKUP($B2146,'SWC Towers'!$A:$Q,$Q$2,FALSE)),"")</f>
        <v/>
      </c>
      <c r="R2146" s="106">
        <f>_xlfn.IFNA(IF($B2146="","",VLOOKUP($B2146,'SWC Towers'!$A:$Q,$R$2,FALSE)),"")</f>
        <v>0.1</v>
      </c>
      <c r="S2146" s="106" t="str">
        <f>_xlfn.IFNA(IF($B2146="","",VLOOKUP($B2146,'SWC Towers'!$A:$Q,$S$2,FALSE)),"")</f>
        <v/>
      </c>
      <c r="T2146" s="106">
        <f>_xlfn.IFNA(IF($B2146="","",VLOOKUP($B2146,'SWC Towers'!$A:$Q,$T$2,FALSE)),"")</f>
        <v>0.05</v>
      </c>
      <c r="U2146" s="104">
        <f>_xlfn.IFNA(IF($B2146="","",VLOOKUP($B2146,'SWC Towers'!$A:$Q,$U$2,FALSE)),"")</f>
        <v>0.65</v>
      </c>
      <c r="V2146" s="104" t="str">
        <f>_xlfn.IFNA(IF($B2146="","",VLOOKUP($B2146,'SWC Towers'!$A:$Q,$V$2,FALSE)),"")</f>
        <v/>
      </c>
      <c r="W2146" s="104">
        <f>_xlfn.IFNA(IF($B2146="","",VLOOKUP($B2146,'SWC Towers'!$A:$Q,$W$2,FALSE)),"")</f>
        <v>0.1</v>
      </c>
      <c r="X2146" s="104" t="str">
        <f>_xlfn.IFNA(IF($B2146="","",VLOOKUP($B2146,'SWC Towers'!$A:$Q,$X$2,FALSE)),"")</f>
        <v/>
      </c>
      <c r="Y2146" s="104" t="str">
        <f>_xlfn.IFNA(IF($B2146="","",VLOOKUP($B2146,'SWC Towers'!$A:$Q,$Y$2,FALSE)),"")</f>
        <v/>
      </c>
      <c r="Z2146" s="104">
        <f>_xlfn.IFNA(IF($B2146="","",VLOOKUP($B2146,'SWC Towers'!$A:$Q,$Z$2,FALSE)),"")</f>
        <v>0.1</v>
      </c>
      <c r="AA2146" s="104" t="str">
        <f>_xlfn.IFNA(IF($B2146="","",VLOOKUP($B2146,'SWC Towers'!$A:$Q,$AA$2,FALSE)),"")</f>
        <v/>
      </c>
      <c r="AB2146" s="106" t="str">
        <f>_xlfn.IFNA(IF($B2146="","",VLOOKUP($B2146,'SWC Towers'!$A:$Q,$AB$2,FALSE)),"")</f>
        <v/>
      </c>
      <c r="AC2146" s="20">
        <f>SUM(Table25[[#This Row],[IT Tower: Application]:[Other/Non-IT ]])</f>
        <v>1</v>
      </c>
      <c r="AD2146" s="67"/>
      <c r="AE2146" s="67"/>
      <c r="AF2146" s="67"/>
      <c r="AG2146" s="67"/>
      <c r="AH2146" s="67"/>
      <c r="AI2146" s="67"/>
      <c r="AJ2146" s="67"/>
      <c r="AK2146" s="67"/>
      <c r="AL2146" s="67"/>
      <c r="AM2146" s="67"/>
      <c r="AN2146" s="67"/>
      <c r="AO2146" s="67"/>
      <c r="AP2146" s="67"/>
      <c r="AQ2146" s="67"/>
      <c r="AR2146" s="67"/>
      <c r="AS2146" s="67"/>
      <c r="AT2146" s="67"/>
      <c r="AU2146" s="67"/>
      <c r="AV2146" s="67"/>
      <c r="AW2146" s="67"/>
      <c r="AX2146" s="67"/>
      <c r="AY2146" s="67">
        <v>0</v>
      </c>
      <c r="AZ2146" s="67">
        <v>1919</v>
      </c>
      <c r="BA2146" s="67">
        <v>130</v>
      </c>
      <c r="BB2146" s="113">
        <v>-27</v>
      </c>
      <c r="BC2146" s="113">
        <v>311</v>
      </c>
      <c r="BD2146" s="113"/>
      <c r="BE2146" s="113"/>
      <c r="BF2146" s="113"/>
      <c r="BG2146" s="113"/>
      <c r="BH2146" s="113"/>
      <c r="BI2146" s="113"/>
      <c r="BJ2146" s="113"/>
      <c r="BK2146" s="113"/>
      <c r="BL2146" s="113"/>
      <c r="BM2146" s="113"/>
      <c r="BN2146" s="113"/>
      <c r="BO2146" s="113"/>
      <c r="BP2146" s="113"/>
      <c r="BQ2146" s="113"/>
      <c r="BR2146" s="113"/>
      <c r="BS2146" s="113"/>
      <c r="BT2146" s="113"/>
      <c r="BU2146" s="113"/>
      <c r="BV2146" s="113"/>
      <c r="BW2146" s="113"/>
      <c r="BX2146" s="113"/>
      <c r="BY2146" s="113"/>
      <c r="BZ2146" s="113"/>
      <c r="CA2146" s="67"/>
      <c r="CB2146" s="113"/>
      <c r="CC2146" s="69">
        <f>SUM(Table25[[#This Row],[Contract Amount FY00]:[Contract Amount FY50]])</f>
        <v>2333</v>
      </c>
      <c r="CD2146" s="114"/>
    </row>
    <row r="2147" spans="1:82" x14ac:dyDescent="0.25">
      <c r="A2147" s="122" t="s">
        <v>1968</v>
      </c>
      <c r="B2147" s="122" t="s">
        <v>3013</v>
      </c>
      <c r="C2147" s="122" t="s">
        <v>753</v>
      </c>
      <c r="E2147" s="26" t="str">
        <f>IFERROR(IF(VLOOKUP(Table25[[#This Row],[Contract No.]],Table3[#All],3,FALSE)="","No","Yes"),"")</f>
        <v>Yes</v>
      </c>
      <c r="F2147" s="107" t="str">
        <f>IFERROR(VLOOKUP(Table25[[#This Row],[Contract No.]],Table3[#All],3,FALSE),"")</f>
        <v>NASPO</v>
      </c>
      <c r="G2147" s="107" t="str">
        <f>IFERROR(IF(Table25[[#This Row],[Cooperative Purchase
(Yes/No)]]="Yes","Yes",IF(VLOOKUP(Table25[[#This Row],[Contract No.]],Table3[#All],1,FALSE)=Table25[[#This Row],[Contract No.]],"Yes","No")),"No")</f>
        <v>Yes</v>
      </c>
      <c r="H2147" s="51">
        <f>IFERROR(VLOOKUP(Table25[[#This Row],[Contract No.]],Table3[#All],4,FALSE),"")</f>
        <v>44926</v>
      </c>
      <c r="I2147" s="28">
        <f>IFERROR(IF(AND(MONTH(Table25[[#This Row],[Contract Start Date]])&gt;6,MONTH(Table25[[#This Row],[Contract Start Date]])&lt;=12),YEAR(Table25[[#This Row],[Contract Start Date]])+1,YEAR(Table25[[#This Row],[Contract Start Date]])),"")</f>
        <v>2023</v>
      </c>
      <c r="J2147" s="108">
        <f>Table25[[#This Row],[FY Formula start]]</f>
        <v>2023</v>
      </c>
      <c r="K2147" s="59" t="str">
        <f>"FY"&amp;" "&amp;Table25[[#This Row],[Year Start]]</f>
        <v>FY 2023</v>
      </c>
      <c r="L2147" s="109">
        <f>IFERROR(VLOOKUP(Table25[[#This Row],[Contract No.]],Table3[#All],5,FALSE),"")</f>
        <v>46501</v>
      </c>
      <c r="M2147" s="110">
        <f>IFERROR(IF(Table25[[#This Row],[Contract End Date]]="99/99/9999","No End",IF(AND(MONTH(Table25[[#This Row],[Contract End Date]])&gt;6,MONTH(Table25[[#This Row],[Contract End Date]])&lt;=12),YEAR(Table25[[#This Row],[Contract End Date]])+1,YEAR(Table25[[#This Row],[Contract End Date]]))),"")</f>
        <v>2027</v>
      </c>
      <c r="N2147" s="111">
        <f>Table25[[#This Row],[FY Formula end]]</f>
        <v>2027</v>
      </c>
      <c r="O2147" s="112" t="str">
        <f>IF(Table25[[#This Row],[Year End]]="No End","No End","FY"&amp;" "&amp;Table25[[#This Row],[Year End]])</f>
        <v>FY 2027</v>
      </c>
      <c r="P2147" s="27"/>
      <c r="Q2147" s="104">
        <f>_xlfn.IFNA(IF($B2147="","",VLOOKUP($B2147,'SWC Towers'!$A:$Q,$Q$2,FALSE)),"")</f>
        <v>0.3</v>
      </c>
      <c r="R2147" s="106" t="str">
        <f>_xlfn.IFNA(IF($B2147="","",VLOOKUP($B2147,'SWC Towers'!$A:$Q,$R$2,FALSE)),"")</f>
        <v/>
      </c>
      <c r="S2147" s="106">
        <f>_xlfn.IFNA(IF($B2147="","",VLOOKUP($B2147,'SWC Towers'!$A:$Q,$S$2,FALSE)),"")</f>
        <v>0.1</v>
      </c>
      <c r="T2147" s="106" t="str">
        <f>_xlfn.IFNA(IF($B2147="","",VLOOKUP($B2147,'SWC Towers'!$A:$Q,$T$2,FALSE)),"")</f>
        <v/>
      </c>
      <c r="U2147" s="104">
        <f>_xlfn.IFNA(IF($B2147="","",VLOOKUP($B2147,'SWC Towers'!$A:$Q,$U$2,FALSE)),"")</f>
        <v>0.6</v>
      </c>
      <c r="V2147" s="104" t="str">
        <f>_xlfn.IFNA(IF($B2147="","",VLOOKUP($B2147,'SWC Towers'!$A:$Q,$V$2,FALSE)),"")</f>
        <v/>
      </c>
      <c r="W2147" s="104" t="str">
        <f>_xlfn.IFNA(IF($B2147="","",VLOOKUP($B2147,'SWC Towers'!$A:$Q,$W$2,FALSE)),"")</f>
        <v/>
      </c>
      <c r="X2147" s="104" t="str">
        <f>_xlfn.IFNA(IF($B2147="","",VLOOKUP($B2147,'SWC Towers'!$A:$Q,$X$2,FALSE)),"")</f>
        <v/>
      </c>
      <c r="Y2147" s="104" t="str">
        <f>_xlfn.IFNA(IF($B2147="","",VLOOKUP($B2147,'SWC Towers'!$A:$Q,$Y$2,FALSE)),"")</f>
        <v/>
      </c>
      <c r="Z2147" s="104" t="str">
        <f>_xlfn.IFNA(IF($B2147="","",VLOOKUP($B2147,'SWC Towers'!$A:$Q,$Z$2,FALSE)),"")</f>
        <v/>
      </c>
      <c r="AA2147" s="104" t="str">
        <f>_xlfn.IFNA(IF($B2147="","",VLOOKUP($B2147,'SWC Towers'!$A:$Q,$AA$2,FALSE)),"")</f>
        <v/>
      </c>
      <c r="AB2147" s="106" t="str">
        <f>_xlfn.IFNA(IF($B2147="","",VLOOKUP($B2147,'SWC Towers'!$A:$Q,$AB$2,FALSE)),"")</f>
        <v/>
      </c>
      <c r="AC2147" s="20">
        <f>SUM(Table25[[#This Row],[IT Tower: Application]:[Other/Non-IT ]])</f>
        <v>1</v>
      </c>
      <c r="AD2147" s="67"/>
      <c r="AE2147" s="67"/>
      <c r="AF2147" s="67"/>
      <c r="AG2147" s="67"/>
      <c r="AH2147" s="67"/>
      <c r="AI2147" s="67"/>
      <c r="AJ2147" s="67"/>
      <c r="AK2147" s="67"/>
      <c r="AL2147" s="67"/>
      <c r="AM2147" s="67"/>
      <c r="AN2147" s="67"/>
      <c r="AO2147" s="67"/>
      <c r="AP2147" s="67"/>
      <c r="AQ2147" s="67"/>
      <c r="AR2147" s="67"/>
      <c r="AS2147" s="67"/>
      <c r="AT2147" s="67"/>
      <c r="AU2147" s="67"/>
      <c r="AV2147" s="67"/>
      <c r="AW2147" s="67"/>
      <c r="AX2147" s="67"/>
      <c r="AY2147" s="67"/>
      <c r="AZ2147" s="67"/>
      <c r="BA2147" s="67"/>
      <c r="BB2147" s="113"/>
      <c r="BC2147" s="113">
        <v>51476</v>
      </c>
      <c r="BD2147" s="113"/>
      <c r="BE2147" s="113"/>
      <c r="BF2147" s="113"/>
      <c r="BG2147" s="113"/>
      <c r="BH2147" s="113"/>
      <c r="BI2147" s="113"/>
      <c r="BJ2147" s="113"/>
      <c r="BK2147" s="113"/>
      <c r="BL2147" s="113"/>
      <c r="BM2147" s="113"/>
      <c r="BN2147" s="113"/>
      <c r="BO2147" s="113"/>
      <c r="BP2147" s="113"/>
      <c r="BQ2147" s="113"/>
      <c r="BR2147" s="113"/>
      <c r="BS2147" s="113"/>
      <c r="BT2147" s="113"/>
      <c r="BU2147" s="113"/>
      <c r="BV2147" s="113"/>
      <c r="BW2147" s="113"/>
      <c r="BX2147" s="113"/>
      <c r="BY2147" s="113"/>
      <c r="BZ2147" s="113"/>
      <c r="CA2147" s="67"/>
      <c r="CB2147" s="113"/>
      <c r="CC2147" s="69">
        <f>SUM(Table25[[#This Row],[Contract Amount FY00]:[Contract Amount FY50]])</f>
        <v>51476</v>
      </c>
      <c r="CD2147" s="114"/>
    </row>
    <row r="2148" spans="1:82" x14ac:dyDescent="0.25">
      <c r="A2148" s="122" t="s">
        <v>1968</v>
      </c>
      <c r="B2148" s="122" t="s">
        <v>3183</v>
      </c>
      <c r="C2148" s="122" t="s">
        <v>3210</v>
      </c>
      <c r="E2148" s="26" t="str">
        <f>IFERROR(IF(VLOOKUP(Table25[[#This Row],[Contract No.]],Table3[#All],3,FALSE)="","No","Yes"),"")</f>
        <v>Yes</v>
      </c>
      <c r="F2148" s="107" t="str">
        <f>IFERROR(VLOOKUP(Table25[[#This Row],[Contract No.]],Table3[#All],3,FALSE),"")</f>
        <v>NASPO</v>
      </c>
      <c r="G2148" s="107" t="str">
        <f>IFERROR(IF(Table25[[#This Row],[Cooperative Purchase
(Yes/No)]]="Yes","Yes",IF(VLOOKUP(Table25[[#This Row],[Contract No.]],Table3[#All],1,FALSE)=Table25[[#This Row],[Contract No.]],"Yes","No")),"No")</f>
        <v>Yes</v>
      </c>
      <c r="H2148" s="51">
        <f>IFERROR(VLOOKUP(Table25[[#This Row],[Contract No.]],Table3[#All],4,FALSE),"")</f>
        <v>45505</v>
      </c>
      <c r="I2148" s="28">
        <f>IFERROR(IF(AND(MONTH(Table25[[#This Row],[Contract Start Date]])&gt;6,MONTH(Table25[[#This Row],[Contract Start Date]])&lt;=12),YEAR(Table25[[#This Row],[Contract Start Date]])+1,YEAR(Table25[[#This Row],[Contract Start Date]])),"")</f>
        <v>2025</v>
      </c>
      <c r="J2148" s="108">
        <f>Table25[[#This Row],[FY Formula start]]</f>
        <v>2025</v>
      </c>
      <c r="K2148" s="59" t="str">
        <f>"FY"&amp;" "&amp;Table25[[#This Row],[Year Start]]</f>
        <v>FY 2025</v>
      </c>
      <c r="L2148" s="109">
        <f>IFERROR(VLOOKUP(Table25[[#This Row],[Contract No.]],Table3[#All],5,FALSE),"")</f>
        <v>47330</v>
      </c>
      <c r="M2148" s="110">
        <f>IFERROR(IF(Table25[[#This Row],[Contract End Date]]="99/99/9999","No End",IF(AND(MONTH(Table25[[#This Row],[Contract End Date]])&gt;6,MONTH(Table25[[#This Row],[Contract End Date]])&lt;=12),YEAR(Table25[[#This Row],[Contract End Date]])+1,YEAR(Table25[[#This Row],[Contract End Date]]))),"")</f>
        <v>2030</v>
      </c>
      <c r="N2148" s="111">
        <f>Table25[[#This Row],[FY Formula end]]</f>
        <v>2030</v>
      </c>
      <c r="O2148" s="112" t="str">
        <f>IF(Table25[[#This Row],[Year End]]="No End","No End","FY"&amp;" "&amp;Table25[[#This Row],[Year End]])</f>
        <v>FY 2030</v>
      </c>
      <c r="P2148" s="27"/>
      <c r="Q2148" s="104">
        <f>_xlfn.IFNA(IF($B2148="","",VLOOKUP($B2148,'SWC Towers'!$A:$Q,$Q$2,FALSE)),"")</f>
        <v>0.2</v>
      </c>
      <c r="R2148" s="106" t="str">
        <f>_xlfn.IFNA(IF($B2148="","",VLOOKUP($B2148,'SWC Towers'!$A:$Q,$R$2,FALSE)),"")</f>
        <v/>
      </c>
      <c r="S2148" s="106">
        <f>_xlfn.IFNA(IF($B2148="","",VLOOKUP($B2148,'SWC Towers'!$A:$Q,$S$2,FALSE)),"")</f>
        <v>0.2</v>
      </c>
      <c r="T2148" s="106" t="str">
        <f>_xlfn.IFNA(IF($B2148="","",VLOOKUP($B2148,'SWC Towers'!$A:$Q,$T$2,FALSE)),"")</f>
        <v/>
      </c>
      <c r="U2148" s="104">
        <f>_xlfn.IFNA(IF($B2148="","",VLOOKUP($B2148,'SWC Towers'!$A:$Q,$U$2,FALSE)),"")</f>
        <v>0.4</v>
      </c>
      <c r="V2148" s="104" t="str">
        <f>_xlfn.IFNA(IF($B2148="","",VLOOKUP($B2148,'SWC Towers'!$A:$Q,$V$2,FALSE)),"")</f>
        <v/>
      </c>
      <c r="W2148" s="104">
        <f>_xlfn.IFNA(IF($B2148="","",VLOOKUP($B2148,'SWC Towers'!$A:$Q,$W$2,FALSE)),"")</f>
        <v>0.2</v>
      </c>
      <c r="X2148" s="104" t="str">
        <f>_xlfn.IFNA(IF($B2148="","",VLOOKUP($B2148,'SWC Towers'!$A:$Q,$X$2,FALSE)),"")</f>
        <v/>
      </c>
      <c r="Y2148" s="104" t="str">
        <f>_xlfn.IFNA(IF($B2148="","",VLOOKUP($B2148,'SWC Towers'!$A:$Q,$Y$2,FALSE)),"")</f>
        <v/>
      </c>
      <c r="Z2148" s="104" t="str">
        <f>_xlfn.IFNA(IF($B2148="","",VLOOKUP($B2148,'SWC Towers'!$A:$Q,$Z$2,FALSE)),"")</f>
        <v/>
      </c>
      <c r="AA2148" s="104" t="str">
        <f>_xlfn.IFNA(IF($B2148="","",VLOOKUP($B2148,'SWC Towers'!$A:$Q,$AA$2,FALSE)),"")</f>
        <v/>
      </c>
      <c r="AB2148" s="106" t="str">
        <f>_xlfn.IFNA(IF($B2148="","",VLOOKUP($B2148,'SWC Towers'!$A:$Q,$AB$2,FALSE)),"")</f>
        <v/>
      </c>
      <c r="AC2148" s="20">
        <f>SUM(Table25[[#This Row],[IT Tower: Application]:[Other/Non-IT ]])</f>
        <v>1</v>
      </c>
      <c r="AD2148" s="67"/>
      <c r="AE2148" s="67"/>
      <c r="AF2148" s="67"/>
      <c r="AG2148" s="67"/>
      <c r="AH2148" s="67"/>
      <c r="AI2148" s="67"/>
      <c r="AJ2148" s="67"/>
      <c r="AK2148" s="67"/>
      <c r="AL2148" s="67"/>
      <c r="AM2148" s="67"/>
      <c r="AN2148" s="67"/>
      <c r="AO2148" s="67"/>
      <c r="AP2148" s="67"/>
      <c r="AQ2148" s="67"/>
      <c r="AR2148" s="67"/>
      <c r="AS2148" s="67"/>
      <c r="AT2148" s="67"/>
      <c r="AU2148" s="67"/>
      <c r="AV2148" s="67"/>
      <c r="AW2148" s="67"/>
      <c r="AX2148" s="67"/>
      <c r="AY2148" s="67"/>
      <c r="AZ2148" s="67"/>
      <c r="BA2148" s="67"/>
      <c r="BB2148" s="113">
        <v>0</v>
      </c>
      <c r="BC2148" s="113">
        <v>22741</v>
      </c>
      <c r="BD2148" s="113"/>
      <c r="BE2148" s="113"/>
      <c r="BF2148" s="113"/>
      <c r="BG2148" s="113"/>
      <c r="BH2148" s="113"/>
      <c r="BI2148" s="113"/>
      <c r="BJ2148" s="113"/>
      <c r="BK2148" s="113"/>
      <c r="BL2148" s="113"/>
      <c r="BM2148" s="113"/>
      <c r="BN2148" s="113"/>
      <c r="BO2148" s="113"/>
      <c r="BP2148" s="113"/>
      <c r="BQ2148" s="113"/>
      <c r="BR2148" s="113"/>
      <c r="BS2148" s="113"/>
      <c r="BT2148" s="113"/>
      <c r="BU2148" s="113"/>
      <c r="BV2148" s="113"/>
      <c r="BW2148" s="113"/>
      <c r="BX2148" s="113"/>
      <c r="BY2148" s="113"/>
      <c r="BZ2148" s="113"/>
      <c r="CA2148" s="67"/>
      <c r="CB2148" s="113"/>
      <c r="CC2148" s="69">
        <f>SUM(Table25[[#This Row],[Contract Amount FY00]:[Contract Amount FY50]])</f>
        <v>22741</v>
      </c>
      <c r="CD2148" s="114"/>
    </row>
    <row r="2149" spans="1:82" x14ac:dyDescent="0.25">
      <c r="A2149" s="122" t="s">
        <v>1969</v>
      </c>
      <c r="B2149" s="122" t="s">
        <v>705</v>
      </c>
      <c r="C2149" s="122" t="s">
        <v>1777</v>
      </c>
      <c r="E2149" s="26" t="str">
        <f>IFERROR(IF(VLOOKUP(Table25[[#This Row],[Contract No.]],Table3[#All],3,FALSE)="","No","Yes"),"")</f>
        <v>Yes</v>
      </c>
      <c r="F2149" s="107" t="str">
        <f>IFERROR(VLOOKUP(Table25[[#This Row],[Contract No.]],Table3[#All],3,FALSE),"")</f>
        <v>NASPO</v>
      </c>
      <c r="G2149" s="107" t="str">
        <f>IFERROR(IF(Table25[[#This Row],[Cooperative Purchase
(Yes/No)]]="Yes","Yes",IF(VLOOKUP(Table25[[#This Row],[Contract No.]],Table3[#All],1,FALSE)=Table25[[#This Row],[Contract No.]],"Yes","No")),"No")</f>
        <v>Yes</v>
      </c>
      <c r="H2149" s="51">
        <f>IFERROR(VLOOKUP(Table25[[#This Row],[Contract No.]],Table3[#All],4,FALSE),"")</f>
        <v>43647</v>
      </c>
      <c r="I2149" s="28">
        <f>IFERROR(IF(AND(MONTH(Table25[[#This Row],[Contract Start Date]])&gt;6,MONTH(Table25[[#This Row],[Contract Start Date]])&lt;=12),YEAR(Table25[[#This Row],[Contract Start Date]])+1,YEAR(Table25[[#This Row],[Contract Start Date]])),"")</f>
        <v>2020</v>
      </c>
      <c r="J2149" s="108">
        <f>Table25[[#This Row],[FY Formula start]]</f>
        <v>2020</v>
      </c>
      <c r="K2149" s="59" t="str">
        <f>"FY"&amp;" "&amp;Table25[[#This Row],[Year Start]]</f>
        <v>FY 2020</v>
      </c>
      <c r="L2149" s="109">
        <f>IFERROR(VLOOKUP(Table25[[#This Row],[Contract No.]],Table3[#All],5,FALSE),"")</f>
        <v>47360</v>
      </c>
      <c r="M2149" s="110">
        <f>IFERROR(IF(Table25[[#This Row],[Contract End Date]]="99/99/9999","No End",IF(AND(MONTH(Table25[[#This Row],[Contract End Date]])&gt;6,MONTH(Table25[[#This Row],[Contract End Date]])&lt;=12),YEAR(Table25[[#This Row],[Contract End Date]])+1,YEAR(Table25[[#This Row],[Contract End Date]]))),"")</f>
        <v>2030</v>
      </c>
      <c r="N2149" s="111">
        <f>Table25[[#This Row],[FY Formula end]]</f>
        <v>2030</v>
      </c>
      <c r="O2149" s="112" t="str">
        <f>IF(Table25[[#This Row],[Year End]]="No End","No End","FY"&amp;" "&amp;Table25[[#This Row],[Year End]])</f>
        <v>FY 2030</v>
      </c>
      <c r="P2149" s="27"/>
      <c r="Q2149" s="104">
        <f>_xlfn.IFNA(IF($B2149="","",VLOOKUP($B2149,'SWC Towers'!$A:$Q,$Q$2,FALSE)),"")</f>
        <v>0.2</v>
      </c>
      <c r="R2149" s="106" t="str">
        <f>_xlfn.IFNA(IF($B2149="","",VLOOKUP($B2149,'SWC Towers'!$A:$Q,$R$2,FALSE)),"")</f>
        <v/>
      </c>
      <c r="S2149" s="106" t="str">
        <f>_xlfn.IFNA(IF($B2149="","",VLOOKUP($B2149,'SWC Towers'!$A:$Q,$S$2,FALSE)),"")</f>
        <v/>
      </c>
      <c r="T2149" s="106" t="str">
        <f>_xlfn.IFNA(IF($B2149="","",VLOOKUP($B2149,'SWC Towers'!$A:$Q,$T$2,FALSE)),"")</f>
        <v/>
      </c>
      <c r="U2149" s="104">
        <f>_xlfn.IFNA(IF($B2149="","",VLOOKUP($B2149,'SWC Towers'!$A:$Q,$U$2,FALSE)),"")</f>
        <v>0.4</v>
      </c>
      <c r="V2149" s="104" t="str">
        <f>_xlfn.IFNA(IF($B2149="","",VLOOKUP($B2149,'SWC Towers'!$A:$Q,$V$2,FALSE)),"")</f>
        <v/>
      </c>
      <c r="W2149" s="104">
        <f>_xlfn.IFNA(IF($B2149="","",VLOOKUP($B2149,'SWC Towers'!$A:$Q,$W$2,FALSE)),"")</f>
        <v>0.4</v>
      </c>
      <c r="X2149" s="104" t="str">
        <f>_xlfn.IFNA(IF($B2149="","",VLOOKUP($B2149,'SWC Towers'!$A:$Q,$X$2,FALSE)),"")</f>
        <v/>
      </c>
      <c r="Y2149" s="104" t="str">
        <f>_xlfn.IFNA(IF($B2149="","",VLOOKUP($B2149,'SWC Towers'!$A:$Q,$Y$2,FALSE)),"")</f>
        <v/>
      </c>
      <c r="Z2149" s="104" t="str">
        <f>_xlfn.IFNA(IF($B2149="","",VLOOKUP($B2149,'SWC Towers'!$A:$Q,$Z$2,FALSE)),"")</f>
        <v/>
      </c>
      <c r="AA2149" s="104" t="str">
        <f>_xlfn.IFNA(IF($B2149="","",VLOOKUP($B2149,'SWC Towers'!$A:$Q,$AA$2,FALSE)),"")</f>
        <v/>
      </c>
      <c r="AB2149" s="106" t="str">
        <f>_xlfn.IFNA(IF($B2149="","",VLOOKUP($B2149,'SWC Towers'!$A:$Q,$AB$2,FALSE)),"")</f>
        <v/>
      </c>
      <c r="AC2149" s="20">
        <f>SUM(Table25[[#This Row],[IT Tower: Application]:[Other/Non-IT ]])</f>
        <v>1</v>
      </c>
      <c r="AD2149" s="67"/>
      <c r="AE2149" s="67"/>
      <c r="AF2149" s="67"/>
      <c r="AG2149" s="67"/>
      <c r="AH2149" s="67"/>
      <c r="AI2149" s="67"/>
      <c r="AJ2149" s="67"/>
      <c r="AK2149" s="67"/>
      <c r="AL2149" s="67"/>
      <c r="AM2149" s="67"/>
      <c r="AN2149" s="67"/>
      <c r="AO2149" s="67"/>
      <c r="AP2149" s="67"/>
      <c r="AQ2149" s="67"/>
      <c r="AR2149" s="67"/>
      <c r="AS2149" s="67"/>
      <c r="AT2149" s="67"/>
      <c r="AU2149" s="67"/>
      <c r="AV2149" s="67"/>
      <c r="AW2149" s="67"/>
      <c r="AX2149" s="67">
        <v>0</v>
      </c>
      <c r="AY2149" s="67">
        <v>31294</v>
      </c>
      <c r="AZ2149" s="67">
        <v>35619</v>
      </c>
      <c r="BA2149" s="67">
        <v>20756</v>
      </c>
      <c r="BB2149" s="113">
        <v>19842</v>
      </c>
      <c r="BC2149" s="113">
        <v>21722</v>
      </c>
      <c r="BD2149" s="113"/>
      <c r="BE2149" s="113"/>
      <c r="BF2149" s="113"/>
      <c r="BG2149" s="113"/>
      <c r="BH2149" s="113"/>
      <c r="BI2149" s="113"/>
      <c r="BJ2149" s="113"/>
      <c r="BK2149" s="113"/>
      <c r="BL2149" s="113"/>
      <c r="BM2149" s="113"/>
      <c r="BN2149" s="113"/>
      <c r="BO2149" s="113"/>
      <c r="BP2149" s="113"/>
      <c r="BQ2149" s="113"/>
      <c r="BR2149" s="113"/>
      <c r="BS2149" s="113"/>
      <c r="BT2149" s="113"/>
      <c r="BU2149" s="113"/>
      <c r="BV2149" s="113"/>
      <c r="BW2149" s="113"/>
      <c r="BX2149" s="113"/>
      <c r="BY2149" s="113"/>
      <c r="BZ2149" s="113"/>
      <c r="CA2149" s="67"/>
      <c r="CB2149" s="113"/>
      <c r="CC2149" s="69">
        <f>SUM(Table25[[#This Row],[Contract Amount FY00]:[Contract Amount FY50]])</f>
        <v>129233</v>
      </c>
      <c r="CD2149" s="114"/>
    </row>
    <row r="2150" spans="1:82" x14ac:dyDescent="0.25">
      <c r="A2150" s="122" t="s">
        <v>1969</v>
      </c>
      <c r="B2150" s="122" t="s">
        <v>278</v>
      </c>
      <c r="C2150" s="122" t="s">
        <v>3188</v>
      </c>
      <c r="E2150" s="26" t="str">
        <f>IFERROR(IF(VLOOKUP(Table25[[#This Row],[Contract No.]],Table3[#All],3,FALSE)="","No","Yes"),"")</f>
        <v>Yes</v>
      </c>
      <c r="F2150" s="107" t="str">
        <f>IFERROR(VLOOKUP(Table25[[#This Row],[Contract No.]],Table3[#All],3,FALSE),"")</f>
        <v>NASPO</v>
      </c>
      <c r="G2150" s="107" t="str">
        <f>IFERROR(IF(Table25[[#This Row],[Cooperative Purchase
(Yes/No)]]="Yes","Yes",IF(VLOOKUP(Table25[[#This Row],[Contract No.]],Table3[#All],1,FALSE)=Table25[[#This Row],[Contract No.]],"Yes","No")),"No")</f>
        <v>Yes</v>
      </c>
      <c r="H2150" s="51">
        <f>IFERROR(VLOOKUP(Table25[[#This Row],[Contract No.]],Table3[#All],4,FALSE),"")</f>
        <v>42917</v>
      </c>
      <c r="I2150" s="28">
        <f>IFERROR(IF(AND(MONTH(Table25[[#This Row],[Contract Start Date]])&gt;6,MONTH(Table25[[#This Row],[Contract Start Date]])&lt;=12),YEAR(Table25[[#This Row],[Contract Start Date]])+1,YEAR(Table25[[#This Row],[Contract Start Date]])),"")</f>
        <v>2018</v>
      </c>
      <c r="J2150" s="108">
        <f>Table25[[#This Row],[FY Formula start]]</f>
        <v>2018</v>
      </c>
      <c r="K2150" s="59" t="str">
        <f>"FY"&amp;" "&amp;Table25[[#This Row],[Year Start]]</f>
        <v>FY 2018</v>
      </c>
      <c r="L2150" s="109">
        <f>IFERROR(VLOOKUP(Table25[[#This Row],[Contract No.]],Table3[#All],5,FALSE),"")</f>
        <v>46280</v>
      </c>
      <c r="M2150" s="110">
        <f>IFERROR(IF(Table25[[#This Row],[Contract End Date]]="99/99/9999","No End",IF(AND(MONTH(Table25[[#This Row],[Contract End Date]])&gt;6,MONTH(Table25[[#This Row],[Contract End Date]])&lt;=12),YEAR(Table25[[#This Row],[Contract End Date]])+1,YEAR(Table25[[#This Row],[Contract End Date]]))),"")</f>
        <v>2027</v>
      </c>
      <c r="N2150" s="111">
        <f>Table25[[#This Row],[FY Formula end]]</f>
        <v>2027</v>
      </c>
      <c r="O2150" s="112" t="str">
        <f>IF(Table25[[#This Row],[Year End]]="No End","No End","FY"&amp;" "&amp;Table25[[#This Row],[Year End]])</f>
        <v>FY 2027</v>
      </c>
      <c r="P2150" s="27"/>
      <c r="Q2150" s="104">
        <f>_xlfn.IFNA(IF($B2150="","",VLOOKUP($B2150,'SWC Towers'!$A:$Q,$Q$2,FALSE)),"")</f>
        <v>0.4</v>
      </c>
      <c r="R2150" s="106" t="str">
        <f>_xlfn.IFNA(IF($B2150="","",VLOOKUP($B2150,'SWC Towers'!$A:$Q,$R$2,FALSE)),"")</f>
        <v/>
      </c>
      <c r="S2150" s="106" t="str">
        <f>_xlfn.IFNA(IF($B2150="","",VLOOKUP($B2150,'SWC Towers'!$A:$Q,$S$2,FALSE)),"")</f>
        <v/>
      </c>
      <c r="T2150" s="106">
        <f>_xlfn.IFNA(IF($B2150="","",VLOOKUP($B2150,'SWC Towers'!$A:$Q,$T$2,FALSE)),"")</f>
        <v>0.05</v>
      </c>
      <c r="U2150" s="104" t="str">
        <f>_xlfn.IFNA(IF($B2150="","",VLOOKUP($B2150,'SWC Towers'!$A:$Q,$U$2,FALSE)),"")</f>
        <v/>
      </c>
      <c r="V2150" s="104" t="str">
        <f>_xlfn.IFNA(IF($B2150="","",VLOOKUP($B2150,'SWC Towers'!$A:$Q,$V$2,FALSE)),"")</f>
        <v/>
      </c>
      <c r="W2150" s="104">
        <f>_xlfn.IFNA(IF($B2150="","",VLOOKUP($B2150,'SWC Towers'!$A:$Q,$W$2,FALSE)),"")</f>
        <v>0.1</v>
      </c>
      <c r="X2150" s="104" t="str">
        <f>_xlfn.IFNA(IF($B2150="","",VLOOKUP($B2150,'SWC Towers'!$A:$Q,$X$2,FALSE)),"")</f>
        <v/>
      </c>
      <c r="Y2150" s="104">
        <f>_xlfn.IFNA(IF($B2150="","",VLOOKUP($B2150,'SWC Towers'!$A:$Q,$Y$2,FALSE)),"")</f>
        <v>0.05</v>
      </c>
      <c r="Z2150" s="104" t="str">
        <f>_xlfn.IFNA(IF($B2150="","",VLOOKUP($B2150,'SWC Towers'!$A:$Q,$Z$2,FALSE)),"")</f>
        <v/>
      </c>
      <c r="AA2150" s="104">
        <f>_xlfn.IFNA(IF($B2150="","",VLOOKUP($B2150,'SWC Towers'!$A:$Q,$AA$2,FALSE)),"")</f>
        <v>0.4</v>
      </c>
      <c r="AB2150" s="106" t="str">
        <f>_xlfn.IFNA(IF($B2150="","",VLOOKUP($B2150,'SWC Towers'!$A:$Q,$AB$2,FALSE)),"")</f>
        <v/>
      </c>
      <c r="AC2150" s="20">
        <f>SUM(Table25[[#This Row],[IT Tower: Application]:[Other/Non-IT ]])</f>
        <v>1</v>
      </c>
      <c r="AD2150" s="67"/>
      <c r="AE2150" s="67"/>
      <c r="AF2150" s="67"/>
      <c r="AG2150" s="67"/>
      <c r="AH2150" s="67"/>
      <c r="AI2150" s="67"/>
      <c r="AJ2150" s="67"/>
      <c r="AK2150" s="67"/>
      <c r="AL2150" s="67"/>
      <c r="AM2150" s="67"/>
      <c r="AN2150" s="67"/>
      <c r="AO2150" s="67"/>
      <c r="AP2150" s="67"/>
      <c r="AQ2150" s="67"/>
      <c r="AR2150" s="67"/>
      <c r="AS2150" s="67"/>
      <c r="AT2150" s="67"/>
      <c r="AU2150" s="67"/>
      <c r="AV2150" s="67"/>
      <c r="AW2150" s="67"/>
      <c r="AX2150" s="67"/>
      <c r="AY2150" s="67"/>
      <c r="AZ2150" s="67">
        <v>253217</v>
      </c>
      <c r="BA2150" s="67">
        <v>0</v>
      </c>
      <c r="BB2150" s="113"/>
      <c r="BC2150" s="113">
        <v>29666</v>
      </c>
      <c r="BD2150" s="113"/>
      <c r="BE2150" s="113"/>
      <c r="BF2150" s="113"/>
      <c r="BG2150" s="113"/>
      <c r="BH2150" s="113"/>
      <c r="BI2150" s="113"/>
      <c r="BJ2150" s="113"/>
      <c r="BK2150" s="113"/>
      <c r="BL2150" s="113"/>
      <c r="BM2150" s="113"/>
      <c r="BN2150" s="113"/>
      <c r="BO2150" s="113"/>
      <c r="BP2150" s="113"/>
      <c r="BQ2150" s="113"/>
      <c r="BR2150" s="113"/>
      <c r="BS2150" s="113"/>
      <c r="BT2150" s="113"/>
      <c r="BU2150" s="113"/>
      <c r="BV2150" s="113"/>
      <c r="BW2150" s="113"/>
      <c r="BX2150" s="113"/>
      <c r="BY2150" s="113"/>
      <c r="BZ2150" s="113"/>
      <c r="CA2150" s="67"/>
      <c r="CB2150" s="113"/>
      <c r="CC2150" s="69">
        <f>SUM(Table25[[#This Row],[Contract Amount FY00]:[Contract Amount FY50]])</f>
        <v>282883</v>
      </c>
      <c r="CD2150" s="114"/>
    </row>
    <row r="2151" spans="1:82" x14ac:dyDescent="0.25">
      <c r="A2151" s="122" t="s">
        <v>1969</v>
      </c>
      <c r="B2151" s="122" t="s">
        <v>278</v>
      </c>
      <c r="C2151" s="122" t="s">
        <v>279</v>
      </c>
      <c r="E2151" s="26" t="str">
        <f>IFERROR(IF(VLOOKUP(Table25[[#This Row],[Contract No.]],Table3[#All],3,FALSE)="","No","Yes"),"")</f>
        <v>Yes</v>
      </c>
      <c r="F2151" s="107" t="str">
        <f>IFERROR(VLOOKUP(Table25[[#This Row],[Contract No.]],Table3[#All],3,FALSE),"")</f>
        <v>NASPO</v>
      </c>
      <c r="G2151" s="107" t="str">
        <f>IFERROR(IF(Table25[[#This Row],[Cooperative Purchase
(Yes/No)]]="Yes","Yes",IF(VLOOKUP(Table25[[#This Row],[Contract No.]],Table3[#All],1,FALSE)=Table25[[#This Row],[Contract No.]],"Yes","No")),"No")</f>
        <v>Yes</v>
      </c>
      <c r="H2151" s="51">
        <f>IFERROR(VLOOKUP(Table25[[#This Row],[Contract No.]],Table3[#All],4,FALSE),"")</f>
        <v>42917</v>
      </c>
      <c r="I2151" s="28">
        <f>IFERROR(IF(AND(MONTH(Table25[[#This Row],[Contract Start Date]])&gt;6,MONTH(Table25[[#This Row],[Contract Start Date]])&lt;=12),YEAR(Table25[[#This Row],[Contract Start Date]])+1,YEAR(Table25[[#This Row],[Contract Start Date]])),"")</f>
        <v>2018</v>
      </c>
      <c r="J2151" s="108">
        <f>Table25[[#This Row],[FY Formula start]]</f>
        <v>2018</v>
      </c>
      <c r="K2151" s="59" t="str">
        <f>"FY"&amp;" "&amp;Table25[[#This Row],[Year Start]]</f>
        <v>FY 2018</v>
      </c>
      <c r="L2151" s="109">
        <f>IFERROR(VLOOKUP(Table25[[#This Row],[Contract No.]],Table3[#All],5,FALSE),"")</f>
        <v>46280</v>
      </c>
      <c r="M2151" s="110">
        <f>IFERROR(IF(Table25[[#This Row],[Contract End Date]]="99/99/9999","No End",IF(AND(MONTH(Table25[[#This Row],[Contract End Date]])&gt;6,MONTH(Table25[[#This Row],[Contract End Date]])&lt;=12),YEAR(Table25[[#This Row],[Contract End Date]])+1,YEAR(Table25[[#This Row],[Contract End Date]]))),"")</f>
        <v>2027</v>
      </c>
      <c r="N2151" s="111">
        <f>Table25[[#This Row],[FY Formula end]]</f>
        <v>2027</v>
      </c>
      <c r="O2151" s="112" t="str">
        <f>IF(Table25[[#This Row],[Year End]]="No End","No End","FY"&amp;" "&amp;Table25[[#This Row],[Year End]])</f>
        <v>FY 2027</v>
      </c>
      <c r="P2151" s="27"/>
      <c r="Q2151" s="104">
        <f>_xlfn.IFNA(IF($B2151="","",VLOOKUP($B2151,'SWC Towers'!$A:$Q,$Q$2,FALSE)),"")</f>
        <v>0.4</v>
      </c>
      <c r="R2151" s="106" t="str">
        <f>_xlfn.IFNA(IF($B2151="","",VLOOKUP($B2151,'SWC Towers'!$A:$Q,$R$2,FALSE)),"")</f>
        <v/>
      </c>
      <c r="S2151" s="106" t="str">
        <f>_xlfn.IFNA(IF($B2151="","",VLOOKUP($B2151,'SWC Towers'!$A:$Q,$S$2,FALSE)),"")</f>
        <v/>
      </c>
      <c r="T2151" s="106">
        <f>_xlfn.IFNA(IF($B2151="","",VLOOKUP($B2151,'SWC Towers'!$A:$Q,$T$2,FALSE)),"")</f>
        <v>0.05</v>
      </c>
      <c r="U2151" s="104" t="str">
        <f>_xlfn.IFNA(IF($B2151="","",VLOOKUP($B2151,'SWC Towers'!$A:$Q,$U$2,FALSE)),"")</f>
        <v/>
      </c>
      <c r="V2151" s="104" t="str">
        <f>_xlfn.IFNA(IF($B2151="","",VLOOKUP($B2151,'SWC Towers'!$A:$Q,$V$2,FALSE)),"")</f>
        <v/>
      </c>
      <c r="W2151" s="104">
        <f>_xlfn.IFNA(IF($B2151="","",VLOOKUP($B2151,'SWC Towers'!$A:$Q,$W$2,FALSE)),"")</f>
        <v>0.1</v>
      </c>
      <c r="X2151" s="104" t="str">
        <f>_xlfn.IFNA(IF($B2151="","",VLOOKUP($B2151,'SWC Towers'!$A:$Q,$X$2,FALSE)),"")</f>
        <v/>
      </c>
      <c r="Y2151" s="104">
        <f>_xlfn.IFNA(IF($B2151="","",VLOOKUP($B2151,'SWC Towers'!$A:$Q,$Y$2,FALSE)),"")</f>
        <v>0.05</v>
      </c>
      <c r="Z2151" s="104" t="str">
        <f>_xlfn.IFNA(IF($B2151="","",VLOOKUP($B2151,'SWC Towers'!$A:$Q,$Z$2,FALSE)),"")</f>
        <v/>
      </c>
      <c r="AA2151" s="104">
        <f>_xlfn.IFNA(IF($B2151="","",VLOOKUP($B2151,'SWC Towers'!$A:$Q,$AA$2,FALSE)),"")</f>
        <v>0.4</v>
      </c>
      <c r="AB2151" s="106" t="str">
        <f>_xlfn.IFNA(IF($B2151="","",VLOOKUP($B2151,'SWC Towers'!$A:$Q,$AB$2,FALSE)),"")</f>
        <v/>
      </c>
      <c r="AC2151" s="20">
        <f>SUM(Table25[[#This Row],[IT Tower: Application]:[Other/Non-IT ]])</f>
        <v>1</v>
      </c>
      <c r="AD2151" s="67"/>
      <c r="AE2151" s="67"/>
      <c r="AF2151" s="67"/>
      <c r="AG2151" s="67"/>
      <c r="AH2151" s="67"/>
      <c r="AI2151" s="67"/>
      <c r="AJ2151" s="67"/>
      <c r="AK2151" s="67"/>
      <c r="AL2151" s="67"/>
      <c r="AM2151" s="67"/>
      <c r="AN2151" s="67"/>
      <c r="AO2151" s="67"/>
      <c r="AP2151" s="67"/>
      <c r="AQ2151" s="67"/>
      <c r="AR2151" s="67"/>
      <c r="AS2151" s="67"/>
      <c r="AT2151" s="67"/>
      <c r="AU2151" s="67"/>
      <c r="AV2151" s="67"/>
      <c r="AW2151" s="67"/>
      <c r="AX2151" s="67"/>
      <c r="AY2151" s="67"/>
      <c r="AZ2151" s="67"/>
      <c r="BA2151" s="67">
        <v>47485</v>
      </c>
      <c r="BB2151" s="113">
        <v>49723</v>
      </c>
      <c r="BC2151" s="113">
        <v>0</v>
      </c>
      <c r="BD2151" s="113"/>
      <c r="BE2151" s="113"/>
      <c r="BF2151" s="113"/>
      <c r="BG2151" s="113"/>
      <c r="BH2151" s="113"/>
      <c r="BI2151" s="113"/>
      <c r="BJ2151" s="113"/>
      <c r="BK2151" s="113"/>
      <c r="BL2151" s="113"/>
      <c r="BM2151" s="113"/>
      <c r="BN2151" s="113"/>
      <c r="BO2151" s="113"/>
      <c r="BP2151" s="113"/>
      <c r="BQ2151" s="113"/>
      <c r="BR2151" s="113"/>
      <c r="BS2151" s="113"/>
      <c r="BT2151" s="113"/>
      <c r="BU2151" s="113"/>
      <c r="BV2151" s="113"/>
      <c r="BW2151" s="113"/>
      <c r="BX2151" s="113"/>
      <c r="BY2151" s="113"/>
      <c r="BZ2151" s="113"/>
      <c r="CA2151" s="67"/>
      <c r="CB2151" s="113"/>
      <c r="CC2151" s="69">
        <f>SUM(Table25[[#This Row],[Contract Amount FY00]:[Contract Amount FY50]])</f>
        <v>97208</v>
      </c>
      <c r="CD2151" s="114"/>
    </row>
    <row r="2152" spans="1:82" x14ac:dyDescent="0.25">
      <c r="A2152" s="122" t="s">
        <v>1969</v>
      </c>
      <c r="B2152" s="122" t="s">
        <v>3071</v>
      </c>
      <c r="C2152" s="122" t="s">
        <v>753</v>
      </c>
      <c r="E2152" s="26" t="str">
        <f>IFERROR(IF(VLOOKUP(Table25[[#This Row],[Contract No.]],Table3[#All],3,FALSE)="","No","Yes"),"")</f>
        <v>Yes</v>
      </c>
      <c r="F2152" s="107" t="str">
        <f>IFERROR(VLOOKUP(Table25[[#This Row],[Contract No.]],Table3[#All],3,FALSE),"")</f>
        <v>NASPO</v>
      </c>
      <c r="G2152" s="107" t="str">
        <f>IFERROR(IF(Table25[[#This Row],[Cooperative Purchase
(Yes/No)]]="Yes","Yes",IF(VLOOKUP(Table25[[#This Row],[Contract No.]],Table3[#All],1,FALSE)=Table25[[#This Row],[Contract No.]],"Yes","No")),"No")</f>
        <v>Yes</v>
      </c>
      <c r="H2152" s="51">
        <f>IFERROR(VLOOKUP(Table25[[#This Row],[Contract No.]],Table3[#All],4,FALSE),"")</f>
        <v>45322</v>
      </c>
      <c r="I2152" s="28">
        <f>IFERROR(IF(AND(MONTH(Table25[[#This Row],[Contract Start Date]])&gt;6,MONTH(Table25[[#This Row],[Contract Start Date]])&lt;=12),YEAR(Table25[[#This Row],[Contract Start Date]])+1,YEAR(Table25[[#This Row],[Contract Start Date]])),"")</f>
        <v>2024</v>
      </c>
      <c r="J2152" s="108">
        <f>Table25[[#This Row],[FY Formula start]]</f>
        <v>2024</v>
      </c>
      <c r="K2152" s="59" t="str">
        <f>"FY"&amp;" "&amp;Table25[[#This Row],[Year Start]]</f>
        <v>FY 2024</v>
      </c>
      <c r="L2152" s="109">
        <f>IFERROR(VLOOKUP(Table25[[#This Row],[Contract No.]],Table3[#All],5,FALSE),"")</f>
        <v>46934</v>
      </c>
      <c r="M2152" s="110">
        <f>IFERROR(IF(Table25[[#This Row],[Contract End Date]]="99/99/9999","No End",IF(AND(MONTH(Table25[[#This Row],[Contract End Date]])&gt;6,MONTH(Table25[[#This Row],[Contract End Date]])&lt;=12),YEAR(Table25[[#This Row],[Contract End Date]])+1,YEAR(Table25[[#This Row],[Contract End Date]]))),"")</f>
        <v>2028</v>
      </c>
      <c r="N2152" s="111">
        <f>Table25[[#This Row],[FY Formula end]]</f>
        <v>2028</v>
      </c>
      <c r="O2152" s="112" t="str">
        <f>IF(Table25[[#This Row],[Year End]]="No End","No End","FY"&amp;" "&amp;Table25[[#This Row],[Year End]])</f>
        <v>FY 2028</v>
      </c>
      <c r="P2152" s="27"/>
      <c r="Q2152" s="104" t="str">
        <f>_xlfn.IFNA(IF($B2152="","",VLOOKUP($B2152,'SWC Towers'!$A:$Q,$Q$2,FALSE)),"")</f>
        <v/>
      </c>
      <c r="R2152" s="106">
        <f>_xlfn.IFNA(IF($B2152="","",VLOOKUP($B2152,'SWC Towers'!$A:$Q,$R$2,FALSE)),"")</f>
        <v>0.2</v>
      </c>
      <c r="S2152" s="106" t="str">
        <f>_xlfn.IFNA(IF($B2152="","",VLOOKUP($B2152,'SWC Towers'!$A:$Q,$S$2,FALSE)),"")</f>
        <v/>
      </c>
      <c r="T2152" s="106" t="str">
        <f>_xlfn.IFNA(IF($B2152="","",VLOOKUP($B2152,'SWC Towers'!$A:$Q,$T$2,FALSE)),"")</f>
        <v/>
      </c>
      <c r="U2152" s="104">
        <f>_xlfn.IFNA(IF($B2152="","",VLOOKUP($B2152,'SWC Towers'!$A:$Q,$U$2,FALSE)),"")</f>
        <v>0.6</v>
      </c>
      <c r="V2152" s="104" t="str">
        <f>_xlfn.IFNA(IF($B2152="","",VLOOKUP($B2152,'SWC Towers'!$A:$Q,$V$2,FALSE)),"")</f>
        <v/>
      </c>
      <c r="W2152" s="104" t="str">
        <f>_xlfn.IFNA(IF($B2152="","",VLOOKUP($B2152,'SWC Towers'!$A:$Q,$W$2,FALSE)),"")</f>
        <v/>
      </c>
      <c r="X2152" s="104" t="str">
        <f>_xlfn.IFNA(IF($B2152="","",VLOOKUP($B2152,'SWC Towers'!$A:$Q,$X$2,FALSE)),"")</f>
        <v/>
      </c>
      <c r="Y2152" s="104" t="str">
        <f>_xlfn.IFNA(IF($B2152="","",VLOOKUP($B2152,'SWC Towers'!$A:$Q,$Y$2,FALSE)),"")</f>
        <v/>
      </c>
      <c r="Z2152" s="104" t="str">
        <f>_xlfn.IFNA(IF($B2152="","",VLOOKUP($B2152,'SWC Towers'!$A:$Q,$Z$2,FALSE)),"")</f>
        <v/>
      </c>
      <c r="AA2152" s="104">
        <f>_xlfn.IFNA(IF($B2152="","",VLOOKUP($B2152,'SWC Towers'!$A:$Q,$AA$2,FALSE)),"")</f>
        <v>0.2</v>
      </c>
      <c r="AB2152" s="106" t="str">
        <f>_xlfn.IFNA(IF($B2152="","",VLOOKUP($B2152,'SWC Towers'!$A:$Q,$AB$2,FALSE)),"")</f>
        <v/>
      </c>
      <c r="AC2152" s="20">
        <f>SUM(Table25[[#This Row],[IT Tower: Application]:[Other/Non-IT ]])</f>
        <v>1</v>
      </c>
      <c r="AD2152" s="67"/>
      <c r="AE2152" s="67"/>
      <c r="AF2152" s="67"/>
      <c r="AG2152" s="67"/>
      <c r="AH2152" s="67"/>
      <c r="AI2152" s="67"/>
      <c r="AJ2152" s="67"/>
      <c r="AK2152" s="67"/>
      <c r="AL2152" s="67"/>
      <c r="AM2152" s="67"/>
      <c r="AN2152" s="67"/>
      <c r="AO2152" s="67"/>
      <c r="AP2152" s="67"/>
      <c r="AQ2152" s="67"/>
      <c r="AR2152" s="67"/>
      <c r="AS2152" s="67"/>
      <c r="AT2152" s="67"/>
      <c r="AU2152" s="67"/>
      <c r="AV2152" s="67"/>
      <c r="AW2152" s="67"/>
      <c r="AX2152" s="67"/>
      <c r="AY2152" s="67"/>
      <c r="AZ2152" s="67"/>
      <c r="BA2152" s="67"/>
      <c r="BB2152" s="113">
        <v>55259</v>
      </c>
      <c r="BC2152" s="113">
        <v>217831</v>
      </c>
      <c r="BD2152" s="113"/>
      <c r="BE2152" s="113"/>
      <c r="BF2152" s="113"/>
      <c r="BG2152" s="113"/>
      <c r="BH2152" s="113"/>
      <c r="BI2152" s="113"/>
      <c r="BJ2152" s="113"/>
      <c r="BK2152" s="113"/>
      <c r="BL2152" s="113"/>
      <c r="BM2152" s="113"/>
      <c r="BN2152" s="113"/>
      <c r="BO2152" s="113"/>
      <c r="BP2152" s="113"/>
      <c r="BQ2152" s="113"/>
      <c r="BR2152" s="113"/>
      <c r="BS2152" s="113"/>
      <c r="BT2152" s="113"/>
      <c r="BU2152" s="113"/>
      <c r="BV2152" s="113"/>
      <c r="BW2152" s="113"/>
      <c r="BX2152" s="113"/>
      <c r="BY2152" s="113"/>
      <c r="BZ2152" s="113"/>
      <c r="CA2152" s="67"/>
      <c r="CB2152" s="113"/>
      <c r="CC2152" s="69">
        <f>SUM(Table25[[#This Row],[Contract Amount FY00]:[Contract Amount FY50]])</f>
        <v>273090</v>
      </c>
      <c r="CD2152" s="114"/>
    </row>
    <row r="2153" spans="1:82" x14ac:dyDescent="0.25">
      <c r="A2153" s="122" t="s">
        <v>1969</v>
      </c>
      <c r="B2153" s="122" t="s">
        <v>2245</v>
      </c>
      <c r="C2153" s="122" t="s">
        <v>3131</v>
      </c>
      <c r="E2153" s="26" t="str">
        <f>IFERROR(IF(VLOOKUP(Table25[[#This Row],[Contract No.]],Table3[#All],3,FALSE)="","No","Yes"),"")</f>
        <v>No</v>
      </c>
      <c r="F2153" s="107" t="str">
        <f>IFERROR(VLOOKUP(Table25[[#This Row],[Contract No.]],Table3[#All],3,FALSE),"")</f>
        <v/>
      </c>
      <c r="G2153" s="107" t="str">
        <f>IFERROR(IF(Table25[[#This Row],[Cooperative Purchase
(Yes/No)]]="Yes","Yes",IF(VLOOKUP(Table25[[#This Row],[Contract No.]],Table3[#All],1,FALSE)=Table25[[#This Row],[Contract No.]],"Yes","No")),"No")</f>
        <v>Yes</v>
      </c>
      <c r="H2153" s="51">
        <f>IFERROR(VLOOKUP(Table25[[#This Row],[Contract No.]],Table3[#All],4,FALSE),"")</f>
        <v>43952</v>
      </c>
      <c r="I2153" s="28">
        <f>IFERROR(IF(AND(MONTH(Table25[[#This Row],[Contract Start Date]])&gt;6,MONTH(Table25[[#This Row],[Contract Start Date]])&lt;=12),YEAR(Table25[[#This Row],[Contract Start Date]])+1,YEAR(Table25[[#This Row],[Contract Start Date]])),"")</f>
        <v>2020</v>
      </c>
      <c r="J2153" s="108">
        <f>Table25[[#This Row],[FY Formula start]]</f>
        <v>2020</v>
      </c>
      <c r="K2153" s="59" t="str">
        <f>"FY"&amp;" "&amp;Table25[[#This Row],[Year Start]]</f>
        <v>FY 2020</v>
      </c>
      <c r="L2153" s="109">
        <f>IFERROR(VLOOKUP(Table25[[#This Row],[Contract No.]],Table3[#All],5,FALSE),"")</f>
        <v>46203</v>
      </c>
      <c r="M2153" s="110">
        <f>IFERROR(IF(Table25[[#This Row],[Contract End Date]]="99/99/9999","No End",IF(AND(MONTH(Table25[[#This Row],[Contract End Date]])&gt;6,MONTH(Table25[[#This Row],[Contract End Date]])&lt;=12),YEAR(Table25[[#This Row],[Contract End Date]])+1,YEAR(Table25[[#This Row],[Contract End Date]]))),"")</f>
        <v>2026</v>
      </c>
      <c r="N2153" s="111">
        <f>Table25[[#This Row],[FY Formula end]]</f>
        <v>2026</v>
      </c>
      <c r="O2153" s="112" t="str">
        <f>IF(Table25[[#This Row],[Year End]]="No End","No End","FY"&amp;" "&amp;Table25[[#This Row],[Year End]])</f>
        <v>FY 2026</v>
      </c>
      <c r="P2153" s="27"/>
      <c r="Q2153" s="104" t="str">
        <f>_xlfn.IFNA(IF($B2153="","",VLOOKUP($B2153,'SWC Towers'!$A:$Q,$Q$2,FALSE)),"")</f>
        <v/>
      </c>
      <c r="R2153" s="106" t="str">
        <f>_xlfn.IFNA(IF($B2153="","",VLOOKUP($B2153,'SWC Towers'!$A:$Q,$R$2,FALSE)),"")</f>
        <v/>
      </c>
      <c r="S2153" s="106" t="str">
        <f>_xlfn.IFNA(IF($B2153="","",VLOOKUP($B2153,'SWC Towers'!$A:$Q,$S$2,FALSE)),"")</f>
        <v/>
      </c>
      <c r="T2153" s="106" t="str">
        <f>_xlfn.IFNA(IF($B2153="","",VLOOKUP($B2153,'SWC Towers'!$A:$Q,$T$2,FALSE)),"")</f>
        <v/>
      </c>
      <c r="U2153" s="104">
        <f>_xlfn.IFNA(IF($B2153="","",VLOOKUP($B2153,'SWC Towers'!$A:$Q,$U$2,FALSE)),"")</f>
        <v>0.1</v>
      </c>
      <c r="V2153" s="104" t="str">
        <f>_xlfn.IFNA(IF($B2153="","",VLOOKUP($B2153,'SWC Towers'!$A:$Q,$V$2,FALSE)),"")</f>
        <v/>
      </c>
      <c r="W2153" s="104" t="str">
        <f>_xlfn.IFNA(IF($B2153="","",VLOOKUP($B2153,'SWC Towers'!$A:$Q,$W$2,FALSE)),"")</f>
        <v/>
      </c>
      <c r="X2153" s="104" t="str">
        <f>_xlfn.IFNA(IF($B2153="","",VLOOKUP($B2153,'SWC Towers'!$A:$Q,$X$2,FALSE)),"")</f>
        <v/>
      </c>
      <c r="Y2153" s="104" t="str">
        <f>_xlfn.IFNA(IF($B2153="","",VLOOKUP($B2153,'SWC Towers'!$A:$Q,$Y$2,FALSE)),"")</f>
        <v/>
      </c>
      <c r="Z2153" s="104" t="str">
        <f>_xlfn.IFNA(IF($B2153="","",VLOOKUP($B2153,'SWC Towers'!$A:$Q,$Z$2,FALSE)),"")</f>
        <v/>
      </c>
      <c r="AA2153" s="104" t="str">
        <f>_xlfn.IFNA(IF($B2153="","",VLOOKUP($B2153,'SWC Towers'!$A:$Q,$AA$2,FALSE)),"")</f>
        <v/>
      </c>
      <c r="AB2153" s="106">
        <f>_xlfn.IFNA(IF($B2153="","",VLOOKUP($B2153,'SWC Towers'!$A:$Q,$AB$2,FALSE)),"")</f>
        <v>0.9</v>
      </c>
      <c r="AC2153" s="20">
        <f>SUM(Table25[[#This Row],[IT Tower: Application]:[Other/Non-IT ]])</f>
        <v>1</v>
      </c>
      <c r="AD2153" s="67"/>
      <c r="AE2153" s="67"/>
      <c r="AF2153" s="67"/>
      <c r="AG2153" s="67"/>
      <c r="AH2153" s="67"/>
      <c r="AI2153" s="67"/>
      <c r="AJ2153" s="67"/>
      <c r="AK2153" s="67"/>
      <c r="AL2153" s="67"/>
      <c r="AM2153" s="67"/>
      <c r="AN2153" s="67"/>
      <c r="AO2153" s="67"/>
      <c r="AP2153" s="67"/>
      <c r="AQ2153" s="67"/>
      <c r="AR2153" s="67"/>
      <c r="AS2153" s="67"/>
      <c r="AT2153" s="67"/>
      <c r="AU2153" s="67"/>
      <c r="AV2153" s="67"/>
      <c r="AW2153" s="67"/>
      <c r="AX2153" s="67"/>
      <c r="AY2153" s="67"/>
      <c r="AZ2153" s="67">
        <v>0</v>
      </c>
      <c r="BA2153" s="67">
        <v>42340</v>
      </c>
      <c r="BB2153" s="113">
        <v>49148</v>
      </c>
      <c r="BC2153" s="113">
        <v>14701</v>
      </c>
      <c r="BD2153" s="113"/>
      <c r="BE2153" s="113"/>
      <c r="BF2153" s="113"/>
      <c r="BG2153" s="113"/>
      <c r="BH2153" s="113"/>
      <c r="BI2153" s="113"/>
      <c r="BJ2153" s="113"/>
      <c r="BK2153" s="113"/>
      <c r="BL2153" s="113"/>
      <c r="BM2153" s="113"/>
      <c r="BN2153" s="113"/>
      <c r="BO2153" s="113"/>
      <c r="BP2153" s="113"/>
      <c r="BQ2153" s="113"/>
      <c r="BR2153" s="113"/>
      <c r="BS2153" s="113"/>
      <c r="BT2153" s="113"/>
      <c r="BU2153" s="113"/>
      <c r="BV2153" s="113"/>
      <c r="BW2153" s="113"/>
      <c r="BX2153" s="113"/>
      <c r="BY2153" s="113"/>
      <c r="BZ2153" s="113"/>
      <c r="CA2153" s="67"/>
      <c r="CB2153" s="113"/>
      <c r="CC2153" s="69">
        <f>SUM(Table25[[#This Row],[Contract Amount FY00]:[Contract Amount FY50]])</f>
        <v>106189</v>
      </c>
      <c r="CD2153" s="114"/>
    </row>
    <row r="2154" spans="1:82" x14ac:dyDescent="0.25">
      <c r="A2154" s="122" t="s">
        <v>1969</v>
      </c>
      <c r="B2154" s="122" t="s">
        <v>2245</v>
      </c>
      <c r="C2154" s="122" t="s">
        <v>3192</v>
      </c>
      <c r="E2154" s="26" t="str">
        <f>IFERROR(IF(VLOOKUP(Table25[[#This Row],[Contract No.]],Table3[#All],3,FALSE)="","No","Yes"),"")</f>
        <v>No</v>
      </c>
      <c r="F2154" s="107" t="str">
        <f>IFERROR(VLOOKUP(Table25[[#This Row],[Contract No.]],Table3[#All],3,FALSE),"")</f>
        <v/>
      </c>
      <c r="G2154" s="107" t="str">
        <f>IFERROR(IF(Table25[[#This Row],[Cooperative Purchase
(Yes/No)]]="Yes","Yes",IF(VLOOKUP(Table25[[#This Row],[Contract No.]],Table3[#All],1,FALSE)=Table25[[#This Row],[Contract No.]],"Yes","No")),"No")</f>
        <v>Yes</v>
      </c>
      <c r="H2154" s="51">
        <f>IFERROR(VLOOKUP(Table25[[#This Row],[Contract No.]],Table3[#All],4,FALSE),"")</f>
        <v>43952</v>
      </c>
      <c r="I2154" s="28">
        <f>IFERROR(IF(AND(MONTH(Table25[[#This Row],[Contract Start Date]])&gt;6,MONTH(Table25[[#This Row],[Contract Start Date]])&lt;=12),YEAR(Table25[[#This Row],[Contract Start Date]])+1,YEAR(Table25[[#This Row],[Contract Start Date]])),"")</f>
        <v>2020</v>
      </c>
      <c r="J2154" s="108">
        <f>Table25[[#This Row],[FY Formula start]]</f>
        <v>2020</v>
      </c>
      <c r="K2154" s="59" t="str">
        <f>"FY"&amp;" "&amp;Table25[[#This Row],[Year Start]]</f>
        <v>FY 2020</v>
      </c>
      <c r="L2154" s="109">
        <f>IFERROR(VLOOKUP(Table25[[#This Row],[Contract No.]],Table3[#All],5,FALSE),"")</f>
        <v>46203</v>
      </c>
      <c r="M2154" s="110">
        <f>IFERROR(IF(Table25[[#This Row],[Contract End Date]]="99/99/9999","No End",IF(AND(MONTH(Table25[[#This Row],[Contract End Date]])&gt;6,MONTH(Table25[[#This Row],[Contract End Date]])&lt;=12),YEAR(Table25[[#This Row],[Contract End Date]])+1,YEAR(Table25[[#This Row],[Contract End Date]]))),"")</f>
        <v>2026</v>
      </c>
      <c r="N2154" s="111">
        <f>Table25[[#This Row],[FY Formula end]]</f>
        <v>2026</v>
      </c>
      <c r="O2154" s="112" t="str">
        <f>IF(Table25[[#This Row],[Year End]]="No End","No End","FY"&amp;" "&amp;Table25[[#This Row],[Year End]])</f>
        <v>FY 2026</v>
      </c>
      <c r="P2154" s="27"/>
      <c r="Q2154" s="104" t="str">
        <f>_xlfn.IFNA(IF($B2154="","",VLOOKUP($B2154,'SWC Towers'!$A:$Q,$Q$2,FALSE)),"")</f>
        <v/>
      </c>
      <c r="R2154" s="106" t="str">
        <f>_xlfn.IFNA(IF($B2154="","",VLOOKUP($B2154,'SWC Towers'!$A:$Q,$R$2,FALSE)),"")</f>
        <v/>
      </c>
      <c r="S2154" s="106" t="str">
        <f>_xlfn.IFNA(IF($B2154="","",VLOOKUP($B2154,'SWC Towers'!$A:$Q,$S$2,FALSE)),"")</f>
        <v/>
      </c>
      <c r="T2154" s="106" t="str">
        <f>_xlfn.IFNA(IF($B2154="","",VLOOKUP($B2154,'SWC Towers'!$A:$Q,$T$2,FALSE)),"")</f>
        <v/>
      </c>
      <c r="U2154" s="104">
        <f>_xlfn.IFNA(IF($B2154="","",VLOOKUP($B2154,'SWC Towers'!$A:$Q,$U$2,FALSE)),"")</f>
        <v>0.1</v>
      </c>
      <c r="V2154" s="104" t="str">
        <f>_xlfn.IFNA(IF($B2154="","",VLOOKUP($B2154,'SWC Towers'!$A:$Q,$V$2,FALSE)),"")</f>
        <v/>
      </c>
      <c r="W2154" s="104" t="str">
        <f>_xlfn.IFNA(IF($B2154="","",VLOOKUP($B2154,'SWC Towers'!$A:$Q,$W$2,FALSE)),"")</f>
        <v/>
      </c>
      <c r="X2154" s="104" t="str">
        <f>_xlfn.IFNA(IF($B2154="","",VLOOKUP($B2154,'SWC Towers'!$A:$Q,$X$2,FALSE)),"")</f>
        <v/>
      </c>
      <c r="Y2154" s="104" t="str">
        <f>_xlfn.IFNA(IF($B2154="","",VLOOKUP($B2154,'SWC Towers'!$A:$Q,$Y$2,FALSE)),"")</f>
        <v/>
      </c>
      <c r="Z2154" s="104" t="str">
        <f>_xlfn.IFNA(IF($B2154="","",VLOOKUP($B2154,'SWC Towers'!$A:$Q,$Z$2,FALSE)),"")</f>
        <v/>
      </c>
      <c r="AA2154" s="104" t="str">
        <f>_xlfn.IFNA(IF($B2154="","",VLOOKUP($B2154,'SWC Towers'!$A:$Q,$AA$2,FALSE)),"")</f>
        <v/>
      </c>
      <c r="AB2154" s="106">
        <f>_xlfn.IFNA(IF($B2154="","",VLOOKUP($B2154,'SWC Towers'!$A:$Q,$AB$2,FALSE)),"")</f>
        <v>0.9</v>
      </c>
      <c r="AC2154" s="20">
        <f>SUM(Table25[[#This Row],[IT Tower: Application]:[Other/Non-IT ]])</f>
        <v>1</v>
      </c>
      <c r="AD2154" s="67"/>
      <c r="AE2154" s="67"/>
      <c r="AF2154" s="67"/>
      <c r="AG2154" s="67"/>
      <c r="AH2154" s="67"/>
      <c r="AI2154" s="67"/>
      <c r="AJ2154" s="67"/>
      <c r="AK2154" s="67"/>
      <c r="AL2154" s="67"/>
      <c r="AM2154" s="67"/>
      <c r="AN2154" s="67"/>
      <c r="AO2154" s="67"/>
      <c r="AP2154" s="67"/>
      <c r="AQ2154" s="67"/>
      <c r="AR2154" s="67"/>
      <c r="AS2154" s="67"/>
      <c r="AT2154" s="67"/>
      <c r="AU2154" s="67"/>
      <c r="AV2154" s="67"/>
      <c r="AW2154" s="67"/>
      <c r="AX2154" s="67">
        <v>7993</v>
      </c>
      <c r="AY2154" s="67">
        <v>36912</v>
      </c>
      <c r="AZ2154" s="67">
        <v>52706</v>
      </c>
      <c r="BA2154" s="67">
        <v>0</v>
      </c>
      <c r="BB2154" s="113"/>
      <c r="BC2154" s="113"/>
      <c r="BD2154" s="113"/>
      <c r="BE2154" s="113"/>
      <c r="BF2154" s="113"/>
      <c r="BG2154" s="113"/>
      <c r="BH2154" s="113"/>
      <c r="BI2154" s="113"/>
      <c r="BJ2154" s="113"/>
      <c r="BK2154" s="113"/>
      <c r="BL2154" s="113"/>
      <c r="BM2154" s="113"/>
      <c r="BN2154" s="113"/>
      <c r="BO2154" s="113"/>
      <c r="BP2154" s="113"/>
      <c r="BQ2154" s="113"/>
      <c r="BR2154" s="113"/>
      <c r="BS2154" s="113"/>
      <c r="BT2154" s="113"/>
      <c r="BU2154" s="113"/>
      <c r="BV2154" s="113"/>
      <c r="BW2154" s="113"/>
      <c r="BX2154" s="113"/>
      <c r="BY2154" s="113"/>
      <c r="BZ2154" s="113"/>
      <c r="CA2154" s="67"/>
      <c r="CB2154" s="113"/>
      <c r="CC2154" s="69">
        <f>SUM(Table25[[#This Row],[Contract Amount FY00]:[Contract Amount FY50]])</f>
        <v>97611</v>
      </c>
      <c r="CD2154" s="114"/>
    </row>
    <row r="2155" spans="1:82" x14ac:dyDescent="0.25">
      <c r="A2155" s="122" t="s">
        <v>1969</v>
      </c>
      <c r="B2155" s="122" t="s">
        <v>3015</v>
      </c>
      <c r="C2155" s="122" t="s">
        <v>661</v>
      </c>
      <c r="E2155" s="26" t="str">
        <f>IFERROR(IF(VLOOKUP(Table25[[#This Row],[Contract No.]],Table3[#All],3,FALSE)="","No","Yes"),"")</f>
        <v>Yes</v>
      </c>
      <c r="F2155" s="107" t="str">
        <f>IFERROR(VLOOKUP(Table25[[#This Row],[Contract No.]],Table3[#All],3,FALSE),"")</f>
        <v>NASPO</v>
      </c>
      <c r="G2155" s="107" t="str">
        <f>IFERROR(IF(Table25[[#This Row],[Cooperative Purchase
(Yes/No)]]="Yes","Yes",IF(VLOOKUP(Table25[[#This Row],[Contract No.]],Table3[#All],1,FALSE)=Table25[[#This Row],[Contract No.]],"Yes","No")),"No")</f>
        <v>Yes</v>
      </c>
      <c r="H2155" s="51">
        <f>IFERROR(VLOOKUP(Table25[[#This Row],[Contract No.]],Table3[#All],4,FALSE),"")</f>
        <v>44805</v>
      </c>
      <c r="I2155" s="28">
        <f>IFERROR(IF(AND(MONTH(Table25[[#This Row],[Contract Start Date]])&gt;6,MONTH(Table25[[#This Row],[Contract Start Date]])&lt;=12),YEAR(Table25[[#This Row],[Contract Start Date]])+1,YEAR(Table25[[#This Row],[Contract Start Date]])),"")</f>
        <v>2023</v>
      </c>
      <c r="J2155" s="108">
        <f>Table25[[#This Row],[FY Formula start]]</f>
        <v>2023</v>
      </c>
      <c r="K2155" s="59" t="str">
        <f>"FY"&amp;" "&amp;Table25[[#This Row],[Year Start]]</f>
        <v>FY 2023</v>
      </c>
      <c r="L2155" s="109">
        <f>IFERROR(VLOOKUP(Table25[[#This Row],[Contract No.]],Table3[#All],5,FALSE),"")</f>
        <v>46521</v>
      </c>
      <c r="M2155" s="110">
        <f>IFERROR(IF(Table25[[#This Row],[Contract End Date]]="99/99/9999","No End",IF(AND(MONTH(Table25[[#This Row],[Contract End Date]])&gt;6,MONTH(Table25[[#This Row],[Contract End Date]])&lt;=12),YEAR(Table25[[#This Row],[Contract End Date]])+1,YEAR(Table25[[#This Row],[Contract End Date]]))),"")</f>
        <v>2027</v>
      </c>
      <c r="N2155" s="111">
        <f>Table25[[#This Row],[FY Formula end]]</f>
        <v>2027</v>
      </c>
      <c r="O2155" s="112" t="str">
        <f>IF(Table25[[#This Row],[Year End]]="No End","No End","FY"&amp;" "&amp;Table25[[#This Row],[Year End]])</f>
        <v>FY 2027</v>
      </c>
      <c r="P2155" s="27"/>
      <c r="Q2155" s="104" t="str">
        <f>_xlfn.IFNA(IF($B2155="","",VLOOKUP($B2155,'SWC Towers'!$A:$Q,$Q$2,FALSE)),"")</f>
        <v/>
      </c>
      <c r="R2155" s="106" t="str">
        <f>_xlfn.IFNA(IF($B2155="","",VLOOKUP($B2155,'SWC Towers'!$A:$Q,$R$2,FALSE)),"")</f>
        <v/>
      </c>
      <c r="S2155" s="106" t="str">
        <f>_xlfn.IFNA(IF($B2155="","",VLOOKUP($B2155,'SWC Towers'!$A:$Q,$S$2,FALSE)),"")</f>
        <v/>
      </c>
      <c r="T2155" s="106" t="str">
        <f>_xlfn.IFNA(IF($B2155="","",VLOOKUP($B2155,'SWC Towers'!$A:$Q,$T$2,FALSE)),"")</f>
        <v/>
      </c>
      <c r="U2155" s="104">
        <f>_xlfn.IFNA(IF($B2155="","",VLOOKUP($B2155,'SWC Towers'!$A:$Q,$U$2,FALSE)),"")</f>
        <v>0.4</v>
      </c>
      <c r="V2155" s="104" t="str">
        <f>_xlfn.IFNA(IF($B2155="","",VLOOKUP($B2155,'SWC Towers'!$A:$Q,$V$2,FALSE)),"")</f>
        <v/>
      </c>
      <c r="W2155" s="104" t="str">
        <f>_xlfn.IFNA(IF($B2155="","",VLOOKUP($B2155,'SWC Towers'!$A:$Q,$W$2,FALSE)),"")</f>
        <v/>
      </c>
      <c r="X2155" s="104" t="str">
        <f>_xlfn.IFNA(IF($B2155="","",VLOOKUP($B2155,'SWC Towers'!$A:$Q,$X$2,FALSE)),"")</f>
        <v/>
      </c>
      <c r="Y2155" s="104">
        <f>_xlfn.IFNA(IF($B2155="","",VLOOKUP($B2155,'SWC Towers'!$A:$Q,$Y$2,FALSE)),"")</f>
        <v>0.3</v>
      </c>
      <c r="Z2155" s="104">
        <f>_xlfn.IFNA(IF($B2155="","",VLOOKUP($B2155,'SWC Towers'!$A:$Q,$Z$2,FALSE)),"")</f>
        <v>0.3</v>
      </c>
      <c r="AA2155" s="104" t="str">
        <f>_xlfn.IFNA(IF($B2155="","",VLOOKUP($B2155,'SWC Towers'!$A:$Q,$AA$2,FALSE)),"")</f>
        <v/>
      </c>
      <c r="AB2155" s="106" t="str">
        <f>_xlfn.IFNA(IF($B2155="","",VLOOKUP($B2155,'SWC Towers'!$A:$Q,$AB$2,FALSE)),"")</f>
        <v/>
      </c>
      <c r="AC2155" s="20">
        <f>SUM(Table25[[#This Row],[IT Tower: Application]:[Other/Non-IT ]])</f>
        <v>1</v>
      </c>
      <c r="AD2155" s="67"/>
      <c r="AE2155" s="67"/>
      <c r="AF2155" s="67"/>
      <c r="AG2155" s="67"/>
      <c r="AH2155" s="67"/>
      <c r="AI2155" s="67"/>
      <c r="AJ2155" s="67"/>
      <c r="AK2155" s="67"/>
      <c r="AL2155" s="67"/>
      <c r="AM2155" s="67"/>
      <c r="AN2155" s="67"/>
      <c r="AO2155" s="67"/>
      <c r="AP2155" s="67"/>
      <c r="AQ2155" s="67"/>
      <c r="AR2155" s="67"/>
      <c r="AS2155" s="67"/>
      <c r="AT2155" s="67"/>
      <c r="AU2155" s="67"/>
      <c r="AV2155" s="67"/>
      <c r="AW2155" s="67"/>
      <c r="AX2155" s="67"/>
      <c r="AY2155" s="67"/>
      <c r="AZ2155" s="67"/>
      <c r="BA2155" s="67">
        <v>0</v>
      </c>
      <c r="BB2155" s="113">
        <v>15521</v>
      </c>
      <c r="BC2155" s="113">
        <v>2119</v>
      </c>
      <c r="BD2155" s="113"/>
      <c r="BE2155" s="113"/>
      <c r="BF2155" s="113"/>
      <c r="BG2155" s="113"/>
      <c r="BH2155" s="113"/>
      <c r="BI2155" s="113"/>
      <c r="BJ2155" s="113"/>
      <c r="BK2155" s="113"/>
      <c r="BL2155" s="113"/>
      <c r="BM2155" s="113"/>
      <c r="BN2155" s="113"/>
      <c r="BO2155" s="113"/>
      <c r="BP2155" s="113"/>
      <c r="BQ2155" s="113"/>
      <c r="BR2155" s="113"/>
      <c r="BS2155" s="113"/>
      <c r="BT2155" s="113"/>
      <c r="BU2155" s="113"/>
      <c r="BV2155" s="113"/>
      <c r="BW2155" s="113"/>
      <c r="BX2155" s="113"/>
      <c r="BY2155" s="113"/>
      <c r="BZ2155" s="113"/>
      <c r="CA2155" s="67"/>
      <c r="CB2155" s="113"/>
      <c r="CC2155" s="69">
        <f>SUM(Table25[[#This Row],[Contract Amount FY00]:[Contract Amount FY50]])</f>
        <v>17640</v>
      </c>
      <c r="CD2155" s="114"/>
    </row>
    <row r="2156" spans="1:82" x14ac:dyDescent="0.25">
      <c r="A2156" s="122" t="s">
        <v>1970</v>
      </c>
      <c r="B2156" s="122" t="s">
        <v>533</v>
      </c>
      <c r="C2156" s="122" t="s">
        <v>1682</v>
      </c>
      <c r="E2156" s="26" t="str">
        <f>IFERROR(IF(VLOOKUP(Table25[[#This Row],[Contract No.]],Table3[#All],3,FALSE)="","No","Yes"),"")</f>
        <v>No</v>
      </c>
      <c r="F2156" s="107" t="str">
        <f>IFERROR(VLOOKUP(Table25[[#This Row],[Contract No.]],Table3[#All],3,FALSE),"")</f>
        <v/>
      </c>
      <c r="G2156" s="107" t="str">
        <f>IFERROR(IF(Table25[[#This Row],[Cooperative Purchase
(Yes/No)]]="Yes","Yes",IF(VLOOKUP(Table25[[#This Row],[Contract No.]],Table3[#All],1,FALSE)=Table25[[#This Row],[Contract No.]],"Yes","No")),"No")</f>
        <v>Yes</v>
      </c>
      <c r="H2156" s="51">
        <f>IFERROR(VLOOKUP(Table25[[#This Row],[Contract No.]],Table3[#All],4,FALSE),"")</f>
        <v>43556</v>
      </c>
      <c r="I2156" s="28">
        <f>IFERROR(IF(AND(MONTH(Table25[[#This Row],[Contract Start Date]])&gt;6,MONTH(Table25[[#This Row],[Contract Start Date]])&lt;=12),YEAR(Table25[[#This Row],[Contract Start Date]])+1,YEAR(Table25[[#This Row],[Contract Start Date]])),"")</f>
        <v>2019</v>
      </c>
      <c r="J2156" s="108">
        <f>Table25[[#This Row],[FY Formula start]]</f>
        <v>2019</v>
      </c>
      <c r="K2156" s="59" t="str">
        <f>"FY"&amp;" "&amp;Table25[[#This Row],[Year Start]]</f>
        <v>FY 2019</v>
      </c>
      <c r="L2156" s="109">
        <f>IFERROR(VLOOKUP(Table25[[#This Row],[Contract No.]],Table3[#All],5,FALSE),"")</f>
        <v>45747</v>
      </c>
      <c r="M2156" s="110">
        <f>IFERROR(IF(Table25[[#This Row],[Contract End Date]]="99/99/9999","No End",IF(AND(MONTH(Table25[[#This Row],[Contract End Date]])&gt;6,MONTH(Table25[[#This Row],[Contract End Date]])&lt;=12),YEAR(Table25[[#This Row],[Contract End Date]])+1,YEAR(Table25[[#This Row],[Contract End Date]]))),"")</f>
        <v>2025</v>
      </c>
      <c r="N2156" s="111">
        <f>Table25[[#This Row],[FY Formula end]]</f>
        <v>2025</v>
      </c>
      <c r="O2156" s="112" t="str">
        <f>IF(Table25[[#This Row],[Year End]]="No End","No End","FY"&amp;" "&amp;Table25[[#This Row],[Year End]])</f>
        <v>FY 2025</v>
      </c>
      <c r="P2156" s="27"/>
      <c r="Q2156" s="104">
        <f>_xlfn.IFNA(IF($B2156="","",VLOOKUP($B2156,'SWC Towers'!$A:$Q,$Q$2,FALSE)),"")</f>
        <v>0.2</v>
      </c>
      <c r="R2156" s="106">
        <f>_xlfn.IFNA(IF($B2156="","",VLOOKUP($B2156,'SWC Towers'!$A:$Q,$R$2,FALSE)),"")</f>
        <v>0.2</v>
      </c>
      <c r="S2156" s="106" t="str">
        <f>_xlfn.IFNA(IF($B2156="","",VLOOKUP($B2156,'SWC Towers'!$A:$Q,$S$2,FALSE)),"")</f>
        <v/>
      </c>
      <c r="T2156" s="106" t="str">
        <f>_xlfn.IFNA(IF($B2156="","",VLOOKUP($B2156,'SWC Towers'!$A:$Q,$T$2,FALSE)),"")</f>
        <v/>
      </c>
      <c r="U2156" s="104">
        <f>_xlfn.IFNA(IF($B2156="","",VLOOKUP($B2156,'SWC Towers'!$A:$Q,$U$2,FALSE)),"")</f>
        <v>0.2</v>
      </c>
      <c r="V2156" s="104" t="str">
        <f>_xlfn.IFNA(IF($B2156="","",VLOOKUP($B2156,'SWC Towers'!$A:$Q,$V$2,FALSE)),"")</f>
        <v/>
      </c>
      <c r="W2156" s="104">
        <f>_xlfn.IFNA(IF($B2156="","",VLOOKUP($B2156,'SWC Towers'!$A:$Q,$W$2,FALSE)),"")</f>
        <v>0.2</v>
      </c>
      <c r="X2156" s="104" t="str">
        <f>_xlfn.IFNA(IF($B2156="","",VLOOKUP($B2156,'SWC Towers'!$A:$Q,$X$2,FALSE)),"")</f>
        <v/>
      </c>
      <c r="Y2156" s="104" t="str">
        <f>_xlfn.IFNA(IF($B2156="","",VLOOKUP($B2156,'SWC Towers'!$A:$Q,$Y$2,FALSE)),"")</f>
        <v/>
      </c>
      <c r="Z2156" s="104" t="str">
        <f>_xlfn.IFNA(IF($B2156="","",VLOOKUP($B2156,'SWC Towers'!$A:$Q,$Z$2,FALSE)),"")</f>
        <v/>
      </c>
      <c r="AA2156" s="104">
        <f>_xlfn.IFNA(IF($B2156="","",VLOOKUP($B2156,'SWC Towers'!$A:$Q,$AA$2,FALSE)),"")</f>
        <v>0.2</v>
      </c>
      <c r="AB2156" s="106" t="str">
        <f>_xlfn.IFNA(IF($B2156="","",VLOOKUP($B2156,'SWC Towers'!$A:$Q,$AB$2,FALSE)),"")</f>
        <v/>
      </c>
      <c r="AC2156" s="20">
        <f>SUM(Table25[[#This Row],[IT Tower: Application]:[Other/Non-IT ]])</f>
        <v>1</v>
      </c>
      <c r="AD2156" s="67"/>
      <c r="AE2156" s="67"/>
      <c r="AF2156" s="67"/>
      <c r="AG2156" s="67"/>
      <c r="AH2156" s="67"/>
      <c r="AI2156" s="67"/>
      <c r="AJ2156" s="67"/>
      <c r="AK2156" s="67"/>
      <c r="AL2156" s="67"/>
      <c r="AM2156" s="67"/>
      <c r="AN2156" s="67"/>
      <c r="AO2156" s="67"/>
      <c r="AP2156" s="67"/>
      <c r="AQ2156" s="67"/>
      <c r="AR2156" s="67"/>
      <c r="AS2156" s="67"/>
      <c r="AT2156" s="67"/>
      <c r="AU2156" s="67"/>
      <c r="AV2156" s="67"/>
      <c r="AW2156" s="67"/>
      <c r="AX2156" s="67"/>
      <c r="AY2156" s="67"/>
      <c r="AZ2156" s="67"/>
      <c r="BA2156" s="67">
        <v>113323</v>
      </c>
      <c r="BB2156" s="113">
        <v>0</v>
      </c>
      <c r="BC2156" s="113">
        <v>173421</v>
      </c>
      <c r="BD2156" s="113"/>
      <c r="BE2156" s="113"/>
      <c r="BF2156" s="113"/>
      <c r="BG2156" s="113"/>
      <c r="BH2156" s="113"/>
      <c r="BI2156" s="113"/>
      <c r="BJ2156" s="113"/>
      <c r="BK2156" s="113"/>
      <c r="BL2156" s="113"/>
      <c r="BM2156" s="113"/>
      <c r="BN2156" s="113"/>
      <c r="BO2156" s="113"/>
      <c r="BP2156" s="113"/>
      <c r="BQ2156" s="113"/>
      <c r="BR2156" s="113"/>
      <c r="BS2156" s="113"/>
      <c r="BT2156" s="113"/>
      <c r="BU2156" s="113"/>
      <c r="BV2156" s="113"/>
      <c r="BW2156" s="113"/>
      <c r="BX2156" s="113"/>
      <c r="BY2156" s="113"/>
      <c r="BZ2156" s="113"/>
      <c r="CA2156" s="67"/>
      <c r="CB2156" s="113"/>
      <c r="CC2156" s="69">
        <f>SUM(Table25[[#This Row],[Contract Amount FY00]:[Contract Amount FY50]])</f>
        <v>286744</v>
      </c>
      <c r="CD2156" s="114"/>
    </row>
    <row r="2157" spans="1:82" x14ac:dyDescent="0.25">
      <c r="A2157" s="122" t="s">
        <v>1970</v>
      </c>
      <c r="B2157" s="122" t="s">
        <v>533</v>
      </c>
      <c r="C2157" s="122" t="s">
        <v>3237</v>
      </c>
      <c r="E2157" s="26" t="str">
        <f>IFERROR(IF(VLOOKUP(Table25[[#This Row],[Contract No.]],Table3[#All],3,FALSE)="","No","Yes"),"")</f>
        <v>No</v>
      </c>
      <c r="F2157" s="107" t="str">
        <f>IFERROR(VLOOKUP(Table25[[#This Row],[Contract No.]],Table3[#All],3,FALSE),"")</f>
        <v/>
      </c>
      <c r="G2157" s="107" t="str">
        <f>IFERROR(IF(Table25[[#This Row],[Cooperative Purchase
(Yes/No)]]="Yes","Yes",IF(VLOOKUP(Table25[[#This Row],[Contract No.]],Table3[#All],1,FALSE)=Table25[[#This Row],[Contract No.]],"Yes","No")),"No")</f>
        <v>Yes</v>
      </c>
      <c r="H2157" s="51">
        <f>IFERROR(VLOOKUP(Table25[[#This Row],[Contract No.]],Table3[#All],4,FALSE),"")</f>
        <v>43556</v>
      </c>
      <c r="I2157" s="28">
        <f>IFERROR(IF(AND(MONTH(Table25[[#This Row],[Contract Start Date]])&gt;6,MONTH(Table25[[#This Row],[Contract Start Date]])&lt;=12),YEAR(Table25[[#This Row],[Contract Start Date]])+1,YEAR(Table25[[#This Row],[Contract Start Date]])),"")</f>
        <v>2019</v>
      </c>
      <c r="J2157" s="108">
        <f>Table25[[#This Row],[FY Formula start]]</f>
        <v>2019</v>
      </c>
      <c r="K2157" s="59" t="str">
        <f>"FY"&amp;" "&amp;Table25[[#This Row],[Year Start]]</f>
        <v>FY 2019</v>
      </c>
      <c r="L2157" s="109">
        <f>IFERROR(VLOOKUP(Table25[[#This Row],[Contract No.]],Table3[#All],5,FALSE),"")</f>
        <v>45747</v>
      </c>
      <c r="M2157" s="110">
        <f>IFERROR(IF(Table25[[#This Row],[Contract End Date]]="99/99/9999","No End",IF(AND(MONTH(Table25[[#This Row],[Contract End Date]])&gt;6,MONTH(Table25[[#This Row],[Contract End Date]])&lt;=12),YEAR(Table25[[#This Row],[Contract End Date]])+1,YEAR(Table25[[#This Row],[Contract End Date]]))),"")</f>
        <v>2025</v>
      </c>
      <c r="N2157" s="111">
        <f>Table25[[#This Row],[FY Formula end]]</f>
        <v>2025</v>
      </c>
      <c r="O2157" s="112" t="str">
        <f>IF(Table25[[#This Row],[Year End]]="No End","No End","FY"&amp;" "&amp;Table25[[#This Row],[Year End]])</f>
        <v>FY 2025</v>
      </c>
      <c r="P2157" s="27"/>
      <c r="Q2157" s="104">
        <f>_xlfn.IFNA(IF($B2157="","",VLOOKUP($B2157,'SWC Towers'!$A:$Q,$Q$2,FALSE)),"")</f>
        <v>0.2</v>
      </c>
      <c r="R2157" s="106">
        <f>_xlfn.IFNA(IF($B2157="","",VLOOKUP($B2157,'SWC Towers'!$A:$Q,$R$2,FALSE)),"")</f>
        <v>0.2</v>
      </c>
      <c r="S2157" s="106" t="str">
        <f>_xlfn.IFNA(IF($B2157="","",VLOOKUP($B2157,'SWC Towers'!$A:$Q,$S$2,FALSE)),"")</f>
        <v/>
      </c>
      <c r="T2157" s="106" t="str">
        <f>_xlfn.IFNA(IF($B2157="","",VLOOKUP($B2157,'SWC Towers'!$A:$Q,$T$2,FALSE)),"")</f>
        <v/>
      </c>
      <c r="U2157" s="104">
        <f>_xlfn.IFNA(IF($B2157="","",VLOOKUP($B2157,'SWC Towers'!$A:$Q,$U$2,FALSE)),"")</f>
        <v>0.2</v>
      </c>
      <c r="V2157" s="104" t="str">
        <f>_xlfn.IFNA(IF($B2157="","",VLOOKUP($B2157,'SWC Towers'!$A:$Q,$V$2,FALSE)),"")</f>
        <v/>
      </c>
      <c r="W2157" s="104">
        <f>_xlfn.IFNA(IF($B2157="","",VLOOKUP($B2157,'SWC Towers'!$A:$Q,$W$2,FALSE)),"")</f>
        <v>0.2</v>
      </c>
      <c r="X2157" s="104" t="str">
        <f>_xlfn.IFNA(IF($B2157="","",VLOOKUP($B2157,'SWC Towers'!$A:$Q,$X$2,FALSE)),"")</f>
        <v/>
      </c>
      <c r="Y2157" s="104" t="str">
        <f>_xlfn.IFNA(IF($B2157="","",VLOOKUP($B2157,'SWC Towers'!$A:$Q,$Y$2,FALSE)),"")</f>
        <v/>
      </c>
      <c r="Z2157" s="104" t="str">
        <f>_xlfn.IFNA(IF($B2157="","",VLOOKUP($B2157,'SWC Towers'!$A:$Q,$Z$2,FALSE)),"")</f>
        <v/>
      </c>
      <c r="AA2157" s="104">
        <f>_xlfn.IFNA(IF($B2157="","",VLOOKUP($B2157,'SWC Towers'!$A:$Q,$AA$2,FALSE)),"")</f>
        <v>0.2</v>
      </c>
      <c r="AB2157" s="106" t="str">
        <f>_xlfn.IFNA(IF($B2157="","",VLOOKUP($B2157,'SWC Towers'!$A:$Q,$AB$2,FALSE)),"")</f>
        <v/>
      </c>
      <c r="AC2157" s="20">
        <f>SUM(Table25[[#This Row],[IT Tower: Application]:[Other/Non-IT ]])</f>
        <v>1</v>
      </c>
      <c r="AD2157" s="67"/>
      <c r="AE2157" s="67"/>
      <c r="AF2157" s="67"/>
      <c r="AG2157" s="67"/>
      <c r="AH2157" s="67"/>
      <c r="AI2157" s="67"/>
      <c r="AJ2157" s="67"/>
      <c r="AK2157" s="67"/>
      <c r="AL2157" s="67"/>
      <c r="AM2157" s="67"/>
      <c r="AN2157" s="67"/>
      <c r="AO2157" s="67"/>
      <c r="AP2157" s="67"/>
      <c r="AQ2157" s="67"/>
      <c r="AR2157" s="67"/>
      <c r="AS2157" s="67"/>
      <c r="AT2157" s="67"/>
      <c r="AU2157" s="67"/>
      <c r="AV2157" s="67"/>
      <c r="AW2157" s="67"/>
      <c r="AX2157" s="67">
        <v>4956</v>
      </c>
      <c r="AY2157" s="67">
        <v>235718</v>
      </c>
      <c r="AZ2157" s="67">
        <v>25825</v>
      </c>
      <c r="BA2157" s="67"/>
      <c r="BB2157" s="113"/>
      <c r="BC2157" s="113"/>
      <c r="BD2157" s="113"/>
      <c r="BE2157" s="113"/>
      <c r="BF2157" s="113"/>
      <c r="BG2157" s="113"/>
      <c r="BH2157" s="113"/>
      <c r="BI2157" s="113"/>
      <c r="BJ2157" s="113"/>
      <c r="BK2157" s="113"/>
      <c r="BL2157" s="113"/>
      <c r="BM2157" s="113"/>
      <c r="BN2157" s="113"/>
      <c r="BO2157" s="113"/>
      <c r="BP2157" s="113"/>
      <c r="BQ2157" s="113"/>
      <c r="BR2157" s="113"/>
      <c r="BS2157" s="113"/>
      <c r="BT2157" s="113"/>
      <c r="BU2157" s="113"/>
      <c r="BV2157" s="113"/>
      <c r="BW2157" s="113"/>
      <c r="BX2157" s="113"/>
      <c r="BY2157" s="113"/>
      <c r="BZ2157" s="113"/>
      <c r="CA2157" s="67"/>
      <c r="CB2157" s="113"/>
      <c r="CC2157" s="69">
        <f>SUM(Table25[[#This Row],[Contract Amount FY00]:[Contract Amount FY50]])</f>
        <v>266499</v>
      </c>
      <c r="CD2157" s="114"/>
    </row>
    <row r="2158" spans="1:82" x14ac:dyDescent="0.25">
      <c r="A2158" s="122" t="s">
        <v>1970</v>
      </c>
      <c r="B2158" s="122" t="s">
        <v>705</v>
      </c>
      <c r="C2158" s="122" t="s">
        <v>1777</v>
      </c>
      <c r="E2158" s="26" t="str">
        <f>IFERROR(IF(VLOOKUP(Table25[[#This Row],[Contract No.]],Table3[#All],3,FALSE)="","No","Yes"),"")</f>
        <v>Yes</v>
      </c>
      <c r="F2158" s="107" t="str">
        <f>IFERROR(VLOOKUP(Table25[[#This Row],[Contract No.]],Table3[#All],3,FALSE),"")</f>
        <v>NASPO</v>
      </c>
      <c r="G2158" s="107" t="str">
        <f>IFERROR(IF(Table25[[#This Row],[Cooperative Purchase
(Yes/No)]]="Yes","Yes",IF(VLOOKUP(Table25[[#This Row],[Contract No.]],Table3[#All],1,FALSE)=Table25[[#This Row],[Contract No.]],"Yes","No")),"No")</f>
        <v>Yes</v>
      </c>
      <c r="H2158" s="51">
        <f>IFERROR(VLOOKUP(Table25[[#This Row],[Contract No.]],Table3[#All],4,FALSE),"")</f>
        <v>43647</v>
      </c>
      <c r="I2158" s="28">
        <f>IFERROR(IF(AND(MONTH(Table25[[#This Row],[Contract Start Date]])&gt;6,MONTH(Table25[[#This Row],[Contract Start Date]])&lt;=12),YEAR(Table25[[#This Row],[Contract Start Date]])+1,YEAR(Table25[[#This Row],[Contract Start Date]])),"")</f>
        <v>2020</v>
      </c>
      <c r="J2158" s="108">
        <f>Table25[[#This Row],[FY Formula start]]</f>
        <v>2020</v>
      </c>
      <c r="K2158" s="59" t="str">
        <f>"FY"&amp;" "&amp;Table25[[#This Row],[Year Start]]</f>
        <v>FY 2020</v>
      </c>
      <c r="L2158" s="109">
        <f>IFERROR(VLOOKUP(Table25[[#This Row],[Contract No.]],Table3[#All],5,FALSE),"")</f>
        <v>47360</v>
      </c>
      <c r="M2158" s="110">
        <f>IFERROR(IF(Table25[[#This Row],[Contract End Date]]="99/99/9999","No End",IF(AND(MONTH(Table25[[#This Row],[Contract End Date]])&gt;6,MONTH(Table25[[#This Row],[Contract End Date]])&lt;=12),YEAR(Table25[[#This Row],[Contract End Date]])+1,YEAR(Table25[[#This Row],[Contract End Date]]))),"")</f>
        <v>2030</v>
      </c>
      <c r="N2158" s="111">
        <f>Table25[[#This Row],[FY Formula end]]</f>
        <v>2030</v>
      </c>
      <c r="O2158" s="112" t="str">
        <f>IF(Table25[[#This Row],[Year End]]="No End","No End","FY"&amp;" "&amp;Table25[[#This Row],[Year End]])</f>
        <v>FY 2030</v>
      </c>
      <c r="P2158" s="27"/>
      <c r="Q2158" s="104">
        <f>_xlfn.IFNA(IF($B2158="","",VLOOKUP($B2158,'SWC Towers'!$A:$Q,$Q$2,FALSE)),"")</f>
        <v>0.2</v>
      </c>
      <c r="R2158" s="106" t="str">
        <f>_xlfn.IFNA(IF($B2158="","",VLOOKUP($B2158,'SWC Towers'!$A:$Q,$R$2,FALSE)),"")</f>
        <v/>
      </c>
      <c r="S2158" s="106" t="str">
        <f>_xlfn.IFNA(IF($B2158="","",VLOOKUP($B2158,'SWC Towers'!$A:$Q,$S$2,FALSE)),"")</f>
        <v/>
      </c>
      <c r="T2158" s="106" t="str">
        <f>_xlfn.IFNA(IF($B2158="","",VLOOKUP($B2158,'SWC Towers'!$A:$Q,$T$2,FALSE)),"")</f>
        <v/>
      </c>
      <c r="U2158" s="104">
        <f>_xlfn.IFNA(IF($B2158="","",VLOOKUP($B2158,'SWC Towers'!$A:$Q,$U$2,FALSE)),"")</f>
        <v>0.4</v>
      </c>
      <c r="V2158" s="104" t="str">
        <f>_xlfn.IFNA(IF($B2158="","",VLOOKUP($B2158,'SWC Towers'!$A:$Q,$V$2,FALSE)),"")</f>
        <v/>
      </c>
      <c r="W2158" s="104">
        <f>_xlfn.IFNA(IF($B2158="","",VLOOKUP($B2158,'SWC Towers'!$A:$Q,$W$2,FALSE)),"")</f>
        <v>0.4</v>
      </c>
      <c r="X2158" s="104" t="str">
        <f>_xlfn.IFNA(IF($B2158="","",VLOOKUP($B2158,'SWC Towers'!$A:$Q,$X$2,FALSE)),"")</f>
        <v/>
      </c>
      <c r="Y2158" s="104" t="str">
        <f>_xlfn.IFNA(IF($B2158="","",VLOOKUP($B2158,'SWC Towers'!$A:$Q,$Y$2,FALSE)),"")</f>
        <v/>
      </c>
      <c r="Z2158" s="104" t="str">
        <f>_xlfn.IFNA(IF($B2158="","",VLOOKUP($B2158,'SWC Towers'!$A:$Q,$Z$2,FALSE)),"")</f>
        <v/>
      </c>
      <c r="AA2158" s="104" t="str">
        <f>_xlfn.IFNA(IF($B2158="","",VLOOKUP($B2158,'SWC Towers'!$A:$Q,$AA$2,FALSE)),"")</f>
        <v/>
      </c>
      <c r="AB2158" s="106" t="str">
        <f>_xlfn.IFNA(IF($B2158="","",VLOOKUP($B2158,'SWC Towers'!$A:$Q,$AB$2,FALSE)),"")</f>
        <v/>
      </c>
      <c r="AC2158" s="20">
        <f>SUM(Table25[[#This Row],[IT Tower: Application]:[Other/Non-IT ]])</f>
        <v>1</v>
      </c>
      <c r="AD2158" s="67"/>
      <c r="AE2158" s="67"/>
      <c r="AF2158" s="67"/>
      <c r="AG2158" s="67"/>
      <c r="AH2158" s="67"/>
      <c r="AI2158" s="67"/>
      <c r="AJ2158" s="67"/>
      <c r="AK2158" s="67"/>
      <c r="AL2158" s="67"/>
      <c r="AM2158" s="67"/>
      <c r="AN2158" s="67"/>
      <c r="AO2158" s="67"/>
      <c r="AP2158" s="67"/>
      <c r="AQ2158" s="67"/>
      <c r="AR2158" s="67"/>
      <c r="AS2158" s="67"/>
      <c r="AT2158" s="67"/>
      <c r="AU2158" s="67"/>
      <c r="AV2158" s="67"/>
      <c r="AW2158" s="67"/>
      <c r="AX2158" s="67"/>
      <c r="AY2158" s="67">
        <v>1447</v>
      </c>
      <c r="AZ2158" s="67">
        <v>3981</v>
      </c>
      <c r="BA2158" s="67">
        <v>5201</v>
      </c>
      <c r="BB2158" s="113">
        <v>5824</v>
      </c>
      <c r="BC2158" s="113">
        <v>5286</v>
      </c>
      <c r="BD2158" s="113"/>
      <c r="BE2158" s="113"/>
      <c r="BF2158" s="113"/>
      <c r="BG2158" s="113"/>
      <c r="BH2158" s="113"/>
      <c r="BI2158" s="113"/>
      <c r="BJ2158" s="113"/>
      <c r="BK2158" s="113"/>
      <c r="BL2158" s="113"/>
      <c r="BM2158" s="113"/>
      <c r="BN2158" s="113"/>
      <c r="BO2158" s="113"/>
      <c r="BP2158" s="113"/>
      <c r="BQ2158" s="113"/>
      <c r="BR2158" s="113"/>
      <c r="BS2158" s="113"/>
      <c r="BT2158" s="113"/>
      <c r="BU2158" s="113"/>
      <c r="BV2158" s="113"/>
      <c r="BW2158" s="113"/>
      <c r="BX2158" s="113"/>
      <c r="BY2158" s="113"/>
      <c r="BZ2158" s="113"/>
      <c r="CA2158" s="67"/>
      <c r="CB2158" s="113"/>
      <c r="CC2158" s="69">
        <f>SUM(Table25[[#This Row],[Contract Amount FY00]:[Contract Amount FY50]])</f>
        <v>21739</v>
      </c>
      <c r="CD2158" s="114"/>
    </row>
    <row r="2159" spans="1:82" x14ac:dyDescent="0.25">
      <c r="A2159" s="122" t="s">
        <v>1970</v>
      </c>
      <c r="B2159" s="122" t="s">
        <v>278</v>
      </c>
      <c r="C2159" s="122" t="s">
        <v>3188</v>
      </c>
      <c r="E2159" s="26" t="str">
        <f>IFERROR(IF(VLOOKUP(Table25[[#This Row],[Contract No.]],Table3[#All],3,FALSE)="","No","Yes"),"")</f>
        <v>Yes</v>
      </c>
      <c r="F2159" s="107" t="str">
        <f>IFERROR(VLOOKUP(Table25[[#This Row],[Contract No.]],Table3[#All],3,FALSE),"")</f>
        <v>NASPO</v>
      </c>
      <c r="G2159" s="107" t="str">
        <f>IFERROR(IF(Table25[[#This Row],[Cooperative Purchase
(Yes/No)]]="Yes","Yes",IF(VLOOKUP(Table25[[#This Row],[Contract No.]],Table3[#All],1,FALSE)=Table25[[#This Row],[Contract No.]],"Yes","No")),"No")</f>
        <v>Yes</v>
      </c>
      <c r="H2159" s="51">
        <f>IFERROR(VLOOKUP(Table25[[#This Row],[Contract No.]],Table3[#All],4,FALSE),"")</f>
        <v>42917</v>
      </c>
      <c r="I2159" s="28">
        <f>IFERROR(IF(AND(MONTH(Table25[[#This Row],[Contract Start Date]])&gt;6,MONTH(Table25[[#This Row],[Contract Start Date]])&lt;=12),YEAR(Table25[[#This Row],[Contract Start Date]])+1,YEAR(Table25[[#This Row],[Contract Start Date]])),"")</f>
        <v>2018</v>
      </c>
      <c r="J2159" s="108">
        <f>Table25[[#This Row],[FY Formula start]]</f>
        <v>2018</v>
      </c>
      <c r="K2159" s="59" t="str">
        <f>"FY"&amp;" "&amp;Table25[[#This Row],[Year Start]]</f>
        <v>FY 2018</v>
      </c>
      <c r="L2159" s="109">
        <f>IFERROR(VLOOKUP(Table25[[#This Row],[Contract No.]],Table3[#All],5,FALSE),"")</f>
        <v>46280</v>
      </c>
      <c r="M2159" s="110">
        <f>IFERROR(IF(Table25[[#This Row],[Contract End Date]]="99/99/9999","No End",IF(AND(MONTH(Table25[[#This Row],[Contract End Date]])&gt;6,MONTH(Table25[[#This Row],[Contract End Date]])&lt;=12),YEAR(Table25[[#This Row],[Contract End Date]])+1,YEAR(Table25[[#This Row],[Contract End Date]]))),"")</f>
        <v>2027</v>
      </c>
      <c r="N2159" s="111">
        <f>Table25[[#This Row],[FY Formula end]]</f>
        <v>2027</v>
      </c>
      <c r="O2159" s="112" t="str">
        <f>IF(Table25[[#This Row],[Year End]]="No End","No End","FY"&amp;" "&amp;Table25[[#This Row],[Year End]])</f>
        <v>FY 2027</v>
      </c>
      <c r="P2159" s="27"/>
      <c r="Q2159" s="104">
        <f>_xlfn.IFNA(IF($B2159="","",VLOOKUP($B2159,'SWC Towers'!$A:$Q,$Q$2,FALSE)),"")</f>
        <v>0.4</v>
      </c>
      <c r="R2159" s="106" t="str">
        <f>_xlfn.IFNA(IF($B2159="","",VLOOKUP($B2159,'SWC Towers'!$A:$Q,$R$2,FALSE)),"")</f>
        <v/>
      </c>
      <c r="S2159" s="106" t="str">
        <f>_xlfn.IFNA(IF($B2159="","",VLOOKUP($B2159,'SWC Towers'!$A:$Q,$S$2,FALSE)),"")</f>
        <v/>
      </c>
      <c r="T2159" s="106">
        <f>_xlfn.IFNA(IF($B2159="","",VLOOKUP($B2159,'SWC Towers'!$A:$Q,$T$2,FALSE)),"")</f>
        <v>0.05</v>
      </c>
      <c r="U2159" s="104" t="str">
        <f>_xlfn.IFNA(IF($B2159="","",VLOOKUP($B2159,'SWC Towers'!$A:$Q,$U$2,FALSE)),"")</f>
        <v/>
      </c>
      <c r="V2159" s="104" t="str">
        <f>_xlfn.IFNA(IF($B2159="","",VLOOKUP($B2159,'SWC Towers'!$A:$Q,$V$2,FALSE)),"")</f>
        <v/>
      </c>
      <c r="W2159" s="104">
        <f>_xlfn.IFNA(IF($B2159="","",VLOOKUP($B2159,'SWC Towers'!$A:$Q,$W$2,FALSE)),"")</f>
        <v>0.1</v>
      </c>
      <c r="X2159" s="104" t="str">
        <f>_xlfn.IFNA(IF($B2159="","",VLOOKUP($B2159,'SWC Towers'!$A:$Q,$X$2,FALSE)),"")</f>
        <v/>
      </c>
      <c r="Y2159" s="104">
        <f>_xlfn.IFNA(IF($B2159="","",VLOOKUP($B2159,'SWC Towers'!$A:$Q,$Y$2,FALSE)),"")</f>
        <v>0.05</v>
      </c>
      <c r="Z2159" s="104" t="str">
        <f>_xlfn.IFNA(IF($B2159="","",VLOOKUP($B2159,'SWC Towers'!$A:$Q,$Z$2,FALSE)),"")</f>
        <v/>
      </c>
      <c r="AA2159" s="104">
        <f>_xlfn.IFNA(IF($B2159="","",VLOOKUP($B2159,'SWC Towers'!$A:$Q,$AA$2,FALSE)),"")</f>
        <v>0.4</v>
      </c>
      <c r="AB2159" s="106" t="str">
        <f>_xlfn.IFNA(IF($B2159="","",VLOOKUP($B2159,'SWC Towers'!$A:$Q,$AB$2,FALSE)),"")</f>
        <v/>
      </c>
      <c r="AC2159" s="20">
        <f>SUM(Table25[[#This Row],[IT Tower: Application]:[Other/Non-IT ]])</f>
        <v>1</v>
      </c>
      <c r="AD2159" s="67"/>
      <c r="AE2159" s="67"/>
      <c r="AF2159" s="67"/>
      <c r="AG2159" s="67"/>
      <c r="AH2159" s="67"/>
      <c r="AI2159" s="67"/>
      <c r="AJ2159" s="67"/>
      <c r="AK2159" s="67"/>
      <c r="AL2159" s="67"/>
      <c r="AM2159" s="67"/>
      <c r="AN2159" s="67"/>
      <c r="AO2159" s="67"/>
      <c r="AP2159" s="67"/>
      <c r="AQ2159" s="67"/>
      <c r="AR2159" s="67"/>
      <c r="AS2159" s="67"/>
      <c r="AT2159" s="67"/>
      <c r="AU2159" s="67"/>
      <c r="AV2159" s="67">
        <v>0</v>
      </c>
      <c r="AW2159" s="67">
        <v>39532</v>
      </c>
      <c r="AX2159" s="67">
        <v>0</v>
      </c>
      <c r="AY2159" s="67"/>
      <c r="AZ2159" s="67"/>
      <c r="BA2159" s="67">
        <v>38032</v>
      </c>
      <c r="BB2159" s="113">
        <v>53217</v>
      </c>
      <c r="BC2159" s="113">
        <v>76963</v>
      </c>
      <c r="BD2159" s="113"/>
      <c r="BE2159" s="113"/>
      <c r="BF2159" s="113"/>
      <c r="BG2159" s="113"/>
      <c r="BH2159" s="113"/>
      <c r="BI2159" s="113"/>
      <c r="BJ2159" s="113"/>
      <c r="BK2159" s="113"/>
      <c r="BL2159" s="113"/>
      <c r="BM2159" s="113"/>
      <c r="BN2159" s="113"/>
      <c r="BO2159" s="113"/>
      <c r="BP2159" s="113"/>
      <c r="BQ2159" s="113"/>
      <c r="BR2159" s="113"/>
      <c r="BS2159" s="113"/>
      <c r="BT2159" s="113"/>
      <c r="BU2159" s="113"/>
      <c r="BV2159" s="113"/>
      <c r="BW2159" s="113"/>
      <c r="BX2159" s="113"/>
      <c r="BY2159" s="113"/>
      <c r="BZ2159" s="113"/>
      <c r="CA2159" s="67"/>
      <c r="CB2159" s="113"/>
      <c r="CC2159" s="69">
        <f>SUM(Table25[[#This Row],[Contract Amount FY00]:[Contract Amount FY50]])</f>
        <v>207744</v>
      </c>
      <c r="CD2159" s="114"/>
    </row>
    <row r="2160" spans="1:82" x14ac:dyDescent="0.25">
      <c r="A2160" s="122" t="s">
        <v>1970</v>
      </c>
      <c r="B2160" s="122" t="s">
        <v>278</v>
      </c>
      <c r="C2160" s="122" t="s">
        <v>441</v>
      </c>
      <c r="E2160" s="26" t="str">
        <f>IFERROR(IF(VLOOKUP(Table25[[#This Row],[Contract No.]],Table3[#All],3,FALSE)="","No","Yes"),"")</f>
        <v>Yes</v>
      </c>
      <c r="F2160" s="107" t="str">
        <f>IFERROR(VLOOKUP(Table25[[#This Row],[Contract No.]],Table3[#All],3,FALSE),"")</f>
        <v>NASPO</v>
      </c>
      <c r="G2160" s="107" t="str">
        <f>IFERROR(IF(Table25[[#This Row],[Cooperative Purchase
(Yes/No)]]="Yes","Yes",IF(VLOOKUP(Table25[[#This Row],[Contract No.]],Table3[#All],1,FALSE)=Table25[[#This Row],[Contract No.]],"Yes","No")),"No")</f>
        <v>Yes</v>
      </c>
      <c r="H2160" s="51">
        <f>IFERROR(VLOOKUP(Table25[[#This Row],[Contract No.]],Table3[#All],4,FALSE),"")</f>
        <v>42917</v>
      </c>
      <c r="I2160" s="28">
        <f>IFERROR(IF(AND(MONTH(Table25[[#This Row],[Contract Start Date]])&gt;6,MONTH(Table25[[#This Row],[Contract Start Date]])&lt;=12),YEAR(Table25[[#This Row],[Contract Start Date]])+1,YEAR(Table25[[#This Row],[Contract Start Date]])),"")</f>
        <v>2018</v>
      </c>
      <c r="J2160" s="108">
        <f>Table25[[#This Row],[FY Formula start]]</f>
        <v>2018</v>
      </c>
      <c r="K2160" s="59" t="str">
        <f>"FY"&amp;" "&amp;Table25[[#This Row],[Year Start]]</f>
        <v>FY 2018</v>
      </c>
      <c r="L2160" s="109">
        <f>IFERROR(VLOOKUP(Table25[[#This Row],[Contract No.]],Table3[#All],5,FALSE),"")</f>
        <v>46280</v>
      </c>
      <c r="M2160" s="110">
        <f>IFERROR(IF(Table25[[#This Row],[Contract End Date]]="99/99/9999","No End",IF(AND(MONTH(Table25[[#This Row],[Contract End Date]])&gt;6,MONTH(Table25[[#This Row],[Contract End Date]])&lt;=12),YEAR(Table25[[#This Row],[Contract End Date]])+1,YEAR(Table25[[#This Row],[Contract End Date]]))),"")</f>
        <v>2027</v>
      </c>
      <c r="N2160" s="111">
        <f>Table25[[#This Row],[FY Formula end]]</f>
        <v>2027</v>
      </c>
      <c r="O2160" s="112" t="str">
        <f>IF(Table25[[#This Row],[Year End]]="No End","No End","FY"&amp;" "&amp;Table25[[#This Row],[Year End]])</f>
        <v>FY 2027</v>
      </c>
      <c r="P2160" s="27"/>
      <c r="Q2160" s="104">
        <f>_xlfn.IFNA(IF($B2160="","",VLOOKUP($B2160,'SWC Towers'!$A:$Q,$Q$2,FALSE)),"")</f>
        <v>0.4</v>
      </c>
      <c r="R2160" s="106" t="str">
        <f>_xlfn.IFNA(IF($B2160="","",VLOOKUP($B2160,'SWC Towers'!$A:$Q,$R$2,FALSE)),"")</f>
        <v/>
      </c>
      <c r="S2160" s="106" t="str">
        <f>_xlfn.IFNA(IF($B2160="","",VLOOKUP($B2160,'SWC Towers'!$A:$Q,$S$2,FALSE)),"")</f>
        <v/>
      </c>
      <c r="T2160" s="106">
        <f>_xlfn.IFNA(IF($B2160="","",VLOOKUP($B2160,'SWC Towers'!$A:$Q,$T$2,FALSE)),"")</f>
        <v>0.05</v>
      </c>
      <c r="U2160" s="104" t="str">
        <f>_xlfn.IFNA(IF($B2160="","",VLOOKUP($B2160,'SWC Towers'!$A:$Q,$U$2,FALSE)),"")</f>
        <v/>
      </c>
      <c r="V2160" s="104" t="str">
        <f>_xlfn.IFNA(IF($B2160="","",VLOOKUP($B2160,'SWC Towers'!$A:$Q,$V$2,FALSE)),"")</f>
        <v/>
      </c>
      <c r="W2160" s="104">
        <f>_xlfn.IFNA(IF($B2160="","",VLOOKUP($B2160,'SWC Towers'!$A:$Q,$W$2,FALSE)),"")</f>
        <v>0.1</v>
      </c>
      <c r="X2160" s="104" t="str">
        <f>_xlfn.IFNA(IF($B2160="","",VLOOKUP($B2160,'SWC Towers'!$A:$Q,$X$2,FALSE)),"")</f>
        <v/>
      </c>
      <c r="Y2160" s="104">
        <f>_xlfn.IFNA(IF($B2160="","",VLOOKUP($B2160,'SWC Towers'!$A:$Q,$Y$2,FALSE)),"")</f>
        <v>0.05</v>
      </c>
      <c r="Z2160" s="104" t="str">
        <f>_xlfn.IFNA(IF($B2160="","",VLOOKUP($B2160,'SWC Towers'!$A:$Q,$Z$2,FALSE)),"")</f>
        <v/>
      </c>
      <c r="AA2160" s="104">
        <f>_xlfn.IFNA(IF($B2160="","",VLOOKUP($B2160,'SWC Towers'!$A:$Q,$AA$2,FALSE)),"")</f>
        <v>0.4</v>
      </c>
      <c r="AB2160" s="106" t="str">
        <f>_xlfn.IFNA(IF($B2160="","",VLOOKUP($B2160,'SWC Towers'!$A:$Q,$AB$2,FALSE)),"")</f>
        <v/>
      </c>
      <c r="AC2160" s="20">
        <f>SUM(Table25[[#This Row],[IT Tower: Application]:[Other/Non-IT ]])</f>
        <v>1</v>
      </c>
      <c r="AD2160" s="67"/>
      <c r="AE2160" s="67"/>
      <c r="AF2160" s="67"/>
      <c r="AG2160" s="67"/>
      <c r="AH2160" s="67"/>
      <c r="AI2160" s="67"/>
      <c r="AJ2160" s="67"/>
      <c r="AK2160" s="67"/>
      <c r="AL2160" s="67"/>
      <c r="AM2160" s="67"/>
      <c r="AN2160" s="67"/>
      <c r="AO2160" s="67"/>
      <c r="AP2160" s="67"/>
      <c r="AQ2160" s="67"/>
      <c r="AR2160" s="67"/>
      <c r="AS2160" s="67"/>
      <c r="AT2160" s="67"/>
      <c r="AU2160" s="67"/>
      <c r="AV2160" s="67"/>
      <c r="AW2160" s="67"/>
      <c r="AX2160" s="67"/>
      <c r="AY2160" s="67"/>
      <c r="AZ2160" s="67"/>
      <c r="BA2160" s="67"/>
      <c r="BB2160" s="113">
        <v>0</v>
      </c>
      <c r="BC2160" s="113">
        <v>39373</v>
      </c>
      <c r="BD2160" s="113"/>
      <c r="BE2160" s="113"/>
      <c r="BF2160" s="113"/>
      <c r="BG2160" s="113"/>
      <c r="BH2160" s="113"/>
      <c r="BI2160" s="113"/>
      <c r="BJ2160" s="113"/>
      <c r="BK2160" s="113"/>
      <c r="BL2160" s="113"/>
      <c r="BM2160" s="113"/>
      <c r="BN2160" s="113"/>
      <c r="BO2160" s="113"/>
      <c r="BP2160" s="113"/>
      <c r="BQ2160" s="113"/>
      <c r="BR2160" s="113"/>
      <c r="BS2160" s="113"/>
      <c r="BT2160" s="113"/>
      <c r="BU2160" s="113"/>
      <c r="BV2160" s="113"/>
      <c r="BW2160" s="113"/>
      <c r="BX2160" s="113"/>
      <c r="BY2160" s="113"/>
      <c r="BZ2160" s="113"/>
      <c r="CA2160" s="67"/>
      <c r="CB2160" s="113"/>
      <c r="CC2160" s="69">
        <f>SUM(Table25[[#This Row],[Contract Amount FY00]:[Contract Amount FY50]])</f>
        <v>39373</v>
      </c>
      <c r="CD2160" s="114"/>
    </row>
    <row r="2161" spans="1:82" x14ac:dyDescent="0.25">
      <c r="A2161" s="122" t="s">
        <v>1970</v>
      </c>
      <c r="B2161" s="122" t="s">
        <v>278</v>
      </c>
      <c r="C2161" s="122" t="s">
        <v>279</v>
      </c>
      <c r="E2161" s="26" t="str">
        <f>IFERROR(IF(VLOOKUP(Table25[[#This Row],[Contract No.]],Table3[#All],3,FALSE)="","No","Yes"),"")</f>
        <v>Yes</v>
      </c>
      <c r="F2161" s="107" t="str">
        <f>IFERROR(VLOOKUP(Table25[[#This Row],[Contract No.]],Table3[#All],3,FALSE),"")</f>
        <v>NASPO</v>
      </c>
      <c r="G2161" s="107" t="str">
        <f>IFERROR(IF(Table25[[#This Row],[Cooperative Purchase
(Yes/No)]]="Yes","Yes",IF(VLOOKUP(Table25[[#This Row],[Contract No.]],Table3[#All],1,FALSE)=Table25[[#This Row],[Contract No.]],"Yes","No")),"No")</f>
        <v>Yes</v>
      </c>
      <c r="H2161" s="51">
        <f>IFERROR(VLOOKUP(Table25[[#This Row],[Contract No.]],Table3[#All],4,FALSE),"")</f>
        <v>42917</v>
      </c>
      <c r="I2161" s="28">
        <f>IFERROR(IF(AND(MONTH(Table25[[#This Row],[Contract Start Date]])&gt;6,MONTH(Table25[[#This Row],[Contract Start Date]])&lt;=12),YEAR(Table25[[#This Row],[Contract Start Date]])+1,YEAR(Table25[[#This Row],[Contract Start Date]])),"")</f>
        <v>2018</v>
      </c>
      <c r="J2161" s="108">
        <f>Table25[[#This Row],[FY Formula start]]</f>
        <v>2018</v>
      </c>
      <c r="K2161" s="59" t="str">
        <f>"FY"&amp;" "&amp;Table25[[#This Row],[Year Start]]</f>
        <v>FY 2018</v>
      </c>
      <c r="L2161" s="109">
        <f>IFERROR(VLOOKUP(Table25[[#This Row],[Contract No.]],Table3[#All],5,FALSE),"")</f>
        <v>46280</v>
      </c>
      <c r="M2161" s="110">
        <f>IFERROR(IF(Table25[[#This Row],[Contract End Date]]="99/99/9999","No End",IF(AND(MONTH(Table25[[#This Row],[Contract End Date]])&gt;6,MONTH(Table25[[#This Row],[Contract End Date]])&lt;=12),YEAR(Table25[[#This Row],[Contract End Date]])+1,YEAR(Table25[[#This Row],[Contract End Date]]))),"")</f>
        <v>2027</v>
      </c>
      <c r="N2161" s="111">
        <f>Table25[[#This Row],[FY Formula end]]</f>
        <v>2027</v>
      </c>
      <c r="O2161" s="112" t="str">
        <f>IF(Table25[[#This Row],[Year End]]="No End","No End","FY"&amp;" "&amp;Table25[[#This Row],[Year End]])</f>
        <v>FY 2027</v>
      </c>
      <c r="P2161" s="27"/>
      <c r="Q2161" s="104">
        <f>_xlfn.IFNA(IF($B2161="","",VLOOKUP($B2161,'SWC Towers'!$A:$Q,$Q$2,FALSE)),"")</f>
        <v>0.4</v>
      </c>
      <c r="R2161" s="106" t="str">
        <f>_xlfn.IFNA(IF($B2161="","",VLOOKUP($B2161,'SWC Towers'!$A:$Q,$R$2,FALSE)),"")</f>
        <v/>
      </c>
      <c r="S2161" s="106" t="str">
        <f>_xlfn.IFNA(IF($B2161="","",VLOOKUP($B2161,'SWC Towers'!$A:$Q,$S$2,FALSE)),"")</f>
        <v/>
      </c>
      <c r="T2161" s="106">
        <f>_xlfn.IFNA(IF($B2161="","",VLOOKUP($B2161,'SWC Towers'!$A:$Q,$T$2,FALSE)),"")</f>
        <v>0.05</v>
      </c>
      <c r="U2161" s="104" t="str">
        <f>_xlfn.IFNA(IF($B2161="","",VLOOKUP($B2161,'SWC Towers'!$A:$Q,$U$2,FALSE)),"")</f>
        <v/>
      </c>
      <c r="V2161" s="104" t="str">
        <f>_xlfn.IFNA(IF($B2161="","",VLOOKUP($B2161,'SWC Towers'!$A:$Q,$V$2,FALSE)),"")</f>
        <v/>
      </c>
      <c r="W2161" s="104">
        <f>_xlfn.IFNA(IF($B2161="","",VLOOKUP($B2161,'SWC Towers'!$A:$Q,$W$2,FALSE)),"")</f>
        <v>0.1</v>
      </c>
      <c r="X2161" s="104" t="str">
        <f>_xlfn.IFNA(IF($B2161="","",VLOOKUP($B2161,'SWC Towers'!$A:$Q,$X$2,FALSE)),"")</f>
        <v/>
      </c>
      <c r="Y2161" s="104">
        <f>_xlfn.IFNA(IF($B2161="","",VLOOKUP($B2161,'SWC Towers'!$A:$Q,$Y$2,FALSE)),"")</f>
        <v>0.05</v>
      </c>
      <c r="Z2161" s="104" t="str">
        <f>_xlfn.IFNA(IF($B2161="","",VLOOKUP($B2161,'SWC Towers'!$A:$Q,$Z$2,FALSE)),"")</f>
        <v/>
      </c>
      <c r="AA2161" s="104">
        <f>_xlfn.IFNA(IF($B2161="","",VLOOKUP($B2161,'SWC Towers'!$A:$Q,$AA$2,FALSE)),"")</f>
        <v>0.4</v>
      </c>
      <c r="AB2161" s="106" t="str">
        <f>_xlfn.IFNA(IF($B2161="","",VLOOKUP($B2161,'SWC Towers'!$A:$Q,$AB$2,FALSE)),"")</f>
        <v/>
      </c>
      <c r="AC2161" s="20">
        <f>SUM(Table25[[#This Row],[IT Tower: Application]:[Other/Non-IT ]])</f>
        <v>1</v>
      </c>
      <c r="AD2161" s="67"/>
      <c r="AE2161" s="67"/>
      <c r="AF2161" s="67"/>
      <c r="AG2161" s="67"/>
      <c r="AH2161" s="67"/>
      <c r="AI2161" s="67"/>
      <c r="AJ2161" s="67"/>
      <c r="AK2161" s="67"/>
      <c r="AL2161" s="67"/>
      <c r="AM2161" s="67"/>
      <c r="AN2161" s="67"/>
      <c r="AO2161" s="67"/>
      <c r="AP2161" s="67"/>
      <c r="AQ2161" s="67"/>
      <c r="AR2161" s="67"/>
      <c r="AS2161" s="67"/>
      <c r="AT2161" s="67"/>
      <c r="AU2161" s="67"/>
      <c r="AV2161" s="67"/>
      <c r="AW2161" s="67"/>
      <c r="AX2161" s="67"/>
      <c r="AY2161" s="67"/>
      <c r="AZ2161" s="67"/>
      <c r="BA2161" s="67">
        <v>4716</v>
      </c>
      <c r="BB2161" s="113">
        <v>10564</v>
      </c>
      <c r="BC2161" s="113">
        <v>10016</v>
      </c>
      <c r="BD2161" s="113"/>
      <c r="BE2161" s="113"/>
      <c r="BF2161" s="113"/>
      <c r="BG2161" s="113"/>
      <c r="BH2161" s="113"/>
      <c r="BI2161" s="113"/>
      <c r="BJ2161" s="113"/>
      <c r="BK2161" s="113"/>
      <c r="BL2161" s="113"/>
      <c r="BM2161" s="113"/>
      <c r="BN2161" s="113"/>
      <c r="BO2161" s="113"/>
      <c r="BP2161" s="113"/>
      <c r="BQ2161" s="113"/>
      <c r="BR2161" s="113"/>
      <c r="BS2161" s="113"/>
      <c r="BT2161" s="113"/>
      <c r="BU2161" s="113"/>
      <c r="BV2161" s="113"/>
      <c r="BW2161" s="113"/>
      <c r="BX2161" s="113"/>
      <c r="BY2161" s="113"/>
      <c r="BZ2161" s="113"/>
      <c r="CA2161" s="67"/>
      <c r="CB2161" s="113"/>
      <c r="CC2161" s="69">
        <f>SUM(Table25[[#This Row],[Contract Amount FY00]:[Contract Amount FY50]])</f>
        <v>25296</v>
      </c>
      <c r="CD2161" s="114"/>
    </row>
    <row r="2162" spans="1:82" x14ac:dyDescent="0.25">
      <c r="A2162" s="122" t="s">
        <v>1970</v>
      </c>
      <c r="B2162" s="122" t="s">
        <v>2244</v>
      </c>
      <c r="C2162" s="122" t="s">
        <v>374</v>
      </c>
      <c r="E2162" s="26" t="str">
        <f>IFERROR(IF(VLOOKUP(Table25[[#This Row],[Contract No.]],Table3[#All],3,FALSE)="","No","Yes"),"")</f>
        <v>No</v>
      </c>
      <c r="F2162" s="107" t="str">
        <f>IFERROR(VLOOKUP(Table25[[#This Row],[Contract No.]],Table3[#All],3,FALSE),"")</f>
        <v/>
      </c>
      <c r="G2162" s="107" t="str">
        <f>IFERROR(IF(Table25[[#This Row],[Cooperative Purchase
(Yes/No)]]="Yes","Yes",IF(VLOOKUP(Table25[[#This Row],[Contract No.]],Table3[#All],1,FALSE)=Table25[[#This Row],[Contract No.]],"Yes","No")),"No")</f>
        <v>Yes</v>
      </c>
      <c r="H2162" s="51">
        <f>IFERROR(VLOOKUP(Table25[[#This Row],[Contract No.]],Table3[#All],4,FALSE),"")</f>
        <v>44512</v>
      </c>
      <c r="I2162" s="28">
        <f>IFERROR(IF(AND(MONTH(Table25[[#This Row],[Contract Start Date]])&gt;6,MONTH(Table25[[#This Row],[Contract Start Date]])&lt;=12),YEAR(Table25[[#This Row],[Contract Start Date]])+1,YEAR(Table25[[#This Row],[Contract Start Date]])),"")</f>
        <v>2022</v>
      </c>
      <c r="J2162" s="108">
        <f>Table25[[#This Row],[FY Formula start]]</f>
        <v>2022</v>
      </c>
      <c r="K2162" s="59" t="str">
        <f>"FY"&amp;" "&amp;Table25[[#This Row],[Year Start]]</f>
        <v>FY 2022</v>
      </c>
      <c r="L2162" s="109">
        <f>IFERROR(VLOOKUP(Table25[[#This Row],[Contract No.]],Table3[#All],5,FALSE),"")</f>
        <v>46702</v>
      </c>
      <c r="M2162" s="110">
        <f>IFERROR(IF(Table25[[#This Row],[Contract End Date]]="99/99/9999","No End",IF(AND(MONTH(Table25[[#This Row],[Contract End Date]])&gt;6,MONTH(Table25[[#This Row],[Contract End Date]])&lt;=12),YEAR(Table25[[#This Row],[Contract End Date]])+1,YEAR(Table25[[#This Row],[Contract End Date]]))),"")</f>
        <v>2028</v>
      </c>
      <c r="N2162" s="111">
        <f>Table25[[#This Row],[FY Formula end]]</f>
        <v>2028</v>
      </c>
      <c r="O2162" s="112" t="str">
        <f>IF(Table25[[#This Row],[Year End]]="No End","No End","FY"&amp;" "&amp;Table25[[#This Row],[Year End]])</f>
        <v>FY 2028</v>
      </c>
      <c r="P2162" s="27"/>
      <c r="Q2162" s="104" t="str">
        <f>_xlfn.IFNA(IF($B2162="","",VLOOKUP($B2162,'SWC Towers'!$A:$Q,$Q$2,FALSE)),"")</f>
        <v/>
      </c>
      <c r="R2162" s="106" t="str">
        <f>_xlfn.IFNA(IF($B2162="","",VLOOKUP($B2162,'SWC Towers'!$A:$Q,$R$2,FALSE)),"")</f>
        <v/>
      </c>
      <c r="S2162" s="106" t="str">
        <f>_xlfn.IFNA(IF($B2162="","",VLOOKUP($B2162,'SWC Towers'!$A:$Q,$S$2,FALSE)),"")</f>
        <v/>
      </c>
      <c r="T2162" s="106">
        <f>_xlfn.IFNA(IF($B2162="","",VLOOKUP($B2162,'SWC Towers'!$A:$Q,$T$2,FALSE)),"")</f>
        <v>0.5</v>
      </c>
      <c r="U2162" s="104" t="str">
        <f>_xlfn.IFNA(IF($B2162="","",VLOOKUP($B2162,'SWC Towers'!$A:$Q,$U$2,FALSE)),"")</f>
        <v/>
      </c>
      <c r="V2162" s="104" t="str">
        <f>_xlfn.IFNA(IF($B2162="","",VLOOKUP($B2162,'SWC Towers'!$A:$Q,$V$2,FALSE)),"")</f>
        <v/>
      </c>
      <c r="W2162" s="104">
        <f>_xlfn.IFNA(IF($B2162="","",VLOOKUP($B2162,'SWC Towers'!$A:$Q,$W$2,FALSE)),"")</f>
        <v>0.5</v>
      </c>
      <c r="X2162" s="104" t="str">
        <f>_xlfn.IFNA(IF($B2162="","",VLOOKUP($B2162,'SWC Towers'!$A:$Q,$X$2,FALSE)),"")</f>
        <v/>
      </c>
      <c r="Y2162" s="104" t="str">
        <f>_xlfn.IFNA(IF($B2162="","",VLOOKUP($B2162,'SWC Towers'!$A:$Q,$Y$2,FALSE)),"")</f>
        <v/>
      </c>
      <c r="Z2162" s="104" t="str">
        <f>_xlfn.IFNA(IF($B2162="","",VLOOKUP($B2162,'SWC Towers'!$A:$Q,$Z$2,FALSE)),"")</f>
        <v/>
      </c>
      <c r="AA2162" s="104" t="str">
        <f>_xlfn.IFNA(IF($B2162="","",VLOOKUP($B2162,'SWC Towers'!$A:$Q,$AA$2,FALSE)),"")</f>
        <v/>
      </c>
      <c r="AB2162" s="106" t="str">
        <f>_xlfn.IFNA(IF($B2162="","",VLOOKUP($B2162,'SWC Towers'!$A:$Q,$AB$2,FALSE)),"")</f>
        <v/>
      </c>
      <c r="AC2162" s="20">
        <f>SUM(Table25[[#This Row],[IT Tower: Application]:[Other/Non-IT ]])</f>
        <v>1</v>
      </c>
      <c r="AD2162" s="67"/>
      <c r="AE2162" s="67"/>
      <c r="AF2162" s="67"/>
      <c r="AG2162" s="67"/>
      <c r="AH2162" s="67"/>
      <c r="AI2162" s="67"/>
      <c r="AJ2162" s="67"/>
      <c r="AK2162" s="67"/>
      <c r="AL2162" s="67"/>
      <c r="AM2162" s="67"/>
      <c r="AN2162" s="67"/>
      <c r="AO2162" s="67"/>
      <c r="AP2162" s="67"/>
      <c r="AQ2162" s="67"/>
      <c r="AR2162" s="67"/>
      <c r="AS2162" s="67"/>
      <c r="AT2162" s="67"/>
      <c r="AU2162" s="67"/>
      <c r="AV2162" s="67"/>
      <c r="AW2162" s="67"/>
      <c r="AX2162" s="67"/>
      <c r="AY2162" s="67"/>
      <c r="AZ2162" s="67"/>
      <c r="BA2162" s="67">
        <v>18696</v>
      </c>
      <c r="BB2162" s="113">
        <v>5318</v>
      </c>
      <c r="BC2162" s="113">
        <v>5168</v>
      </c>
      <c r="BD2162" s="113"/>
      <c r="BE2162" s="113"/>
      <c r="BF2162" s="113"/>
      <c r="BG2162" s="113"/>
      <c r="BH2162" s="113"/>
      <c r="BI2162" s="113"/>
      <c r="BJ2162" s="113"/>
      <c r="BK2162" s="113"/>
      <c r="BL2162" s="113"/>
      <c r="BM2162" s="113"/>
      <c r="BN2162" s="113"/>
      <c r="BO2162" s="113"/>
      <c r="BP2162" s="113"/>
      <c r="BQ2162" s="113"/>
      <c r="BR2162" s="113"/>
      <c r="BS2162" s="113"/>
      <c r="BT2162" s="113"/>
      <c r="BU2162" s="113"/>
      <c r="BV2162" s="113"/>
      <c r="BW2162" s="113"/>
      <c r="BX2162" s="113"/>
      <c r="BY2162" s="113"/>
      <c r="BZ2162" s="113"/>
      <c r="CA2162" s="67"/>
      <c r="CB2162" s="113"/>
      <c r="CC2162" s="69">
        <f>SUM(Table25[[#This Row],[Contract Amount FY00]:[Contract Amount FY50]])</f>
        <v>29182</v>
      </c>
      <c r="CD2162" s="114"/>
    </row>
    <row r="2163" spans="1:82" x14ac:dyDescent="0.25">
      <c r="A2163" s="122" t="s">
        <v>1970</v>
      </c>
      <c r="B2163" s="122" t="s">
        <v>2057</v>
      </c>
      <c r="C2163" s="122" t="s">
        <v>3190</v>
      </c>
      <c r="E2163" s="26" t="str">
        <f>IFERROR(IF(VLOOKUP(Table25[[#This Row],[Contract No.]],Table3[#All],3,FALSE)="","No","Yes"),"")</f>
        <v>Yes</v>
      </c>
      <c r="F2163" s="107" t="str">
        <f>IFERROR(VLOOKUP(Table25[[#This Row],[Contract No.]],Table3[#All],3,FALSE),"")</f>
        <v>NASPO</v>
      </c>
      <c r="G2163" s="107" t="str">
        <f>IFERROR(IF(Table25[[#This Row],[Cooperative Purchase
(Yes/No)]]="Yes","Yes",IF(VLOOKUP(Table25[[#This Row],[Contract No.]],Table3[#All],1,FALSE)=Table25[[#This Row],[Contract No.]],"Yes","No")),"No")</f>
        <v>Yes</v>
      </c>
      <c r="H2163" s="51">
        <f>IFERROR(VLOOKUP(Table25[[#This Row],[Contract No.]],Table3[#All],4,FALSE),"")</f>
        <v>43983</v>
      </c>
      <c r="I2163" s="28">
        <f>IFERROR(IF(AND(MONTH(Table25[[#This Row],[Contract Start Date]])&gt;6,MONTH(Table25[[#This Row],[Contract Start Date]])&lt;=12),YEAR(Table25[[#This Row],[Contract Start Date]])+1,YEAR(Table25[[#This Row],[Contract Start Date]])),"")</f>
        <v>2020</v>
      </c>
      <c r="J2163" s="108">
        <f>Table25[[#This Row],[FY Formula start]]</f>
        <v>2020</v>
      </c>
      <c r="K2163" s="59" t="str">
        <f>"FY"&amp;" "&amp;Table25[[#This Row],[Year Start]]</f>
        <v>FY 2020</v>
      </c>
      <c r="L2163" s="109">
        <f>IFERROR(VLOOKUP(Table25[[#This Row],[Contract No.]],Table3[#All],5,FALSE),"")</f>
        <v>46295</v>
      </c>
      <c r="M2163" s="110">
        <f>IFERROR(IF(Table25[[#This Row],[Contract End Date]]="99/99/9999","No End",IF(AND(MONTH(Table25[[#This Row],[Contract End Date]])&gt;6,MONTH(Table25[[#This Row],[Contract End Date]])&lt;=12),YEAR(Table25[[#This Row],[Contract End Date]])+1,YEAR(Table25[[#This Row],[Contract End Date]]))),"")</f>
        <v>2027</v>
      </c>
      <c r="N2163" s="111">
        <f>Table25[[#This Row],[FY Formula end]]</f>
        <v>2027</v>
      </c>
      <c r="O2163" s="112" t="str">
        <f>IF(Table25[[#This Row],[Year End]]="No End","No End","FY"&amp;" "&amp;Table25[[#This Row],[Year End]])</f>
        <v>FY 2027</v>
      </c>
      <c r="P2163" s="27"/>
      <c r="Q2163" s="104">
        <f>_xlfn.IFNA(IF($B2163="","",VLOOKUP($B2163,'SWC Towers'!$A:$Q,$Q$2,FALSE)),"")</f>
        <v>0.1</v>
      </c>
      <c r="R2163" s="106">
        <f>_xlfn.IFNA(IF($B2163="","",VLOOKUP($B2163,'SWC Towers'!$A:$Q,$R$2,FALSE)),"")</f>
        <v>0.1</v>
      </c>
      <c r="S2163" s="106" t="str">
        <f>_xlfn.IFNA(IF($B2163="","",VLOOKUP($B2163,'SWC Towers'!$A:$Q,$S$2,FALSE)),"")</f>
        <v/>
      </c>
      <c r="T2163" s="106" t="str">
        <f>_xlfn.IFNA(IF($B2163="","",VLOOKUP($B2163,'SWC Towers'!$A:$Q,$T$2,FALSE)),"")</f>
        <v/>
      </c>
      <c r="U2163" s="104">
        <f>_xlfn.IFNA(IF($B2163="","",VLOOKUP($B2163,'SWC Towers'!$A:$Q,$U$2,FALSE)),"")</f>
        <v>0.15</v>
      </c>
      <c r="V2163" s="104" t="str">
        <f>_xlfn.IFNA(IF($B2163="","",VLOOKUP($B2163,'SWC Towers'!$A:$Q,$V$2,FALSE)),"")</f>
        <v/>
      </c>
      <c r="W2163" s="104">
        <f>_xlfn.IFNA(IF($B2163="","",VLOOKUP($B2163,'SWC Towers'!$A:$Q,$W$2,FALSE)),"")</f>
        <v>0.65</v>
      </c>
      <c r="X2163" s="104" t="str">
        <f>_xlfn.IFNA(IF($B2163="","",VLOOKUP($B2163,'SWC Towers'!$A:$Q,$X$2,FALSE)),"")</f>
        <v/>
      </c>
      <c r="Y2163" s="104" t="str">
        <f>_xlfn.IFNA(IF($B2163="","",VLOOKUP($B2163,'SWC Towers'!$A:$Q,$Y$2,FALSE)),"")</f>
        <v/>
      </c>
      <c r="Z2163" s="104" t="str">
        <f>_xlfn.IFNA(IF($B2163="","",VLOOKUP($B2163,'SWC Towers'!$A:$Q,$Z$2,FALSE)),"")</f>
        <v/>
      </c>
      <c r="AA2163" s="104" t="str">
        <f>_xlfn.IFNA(IF($B2163="","",VLOOKUP($B2163,'SWC Towers'!$A:$Q,$AA$2,FALSE)),"")</f>
        <v/>
      </c>
      <c r="AB2163" s="106" t="str">
        <f>_xlfn.IFNA(IF($B2163="","",VLOOKUP($B2163,'SWC Towers'!$A:$Q,$AB$2,FALSE)),"")</f>
        <v/>
      </c>
      <c r="AC2163" s="20">
        <f>SUM(Table25[[#This Row],[IT Tower: Application]:[Other/Non-IT ]])</f>
        <v>1</v>
      </c>
      <c r="AD2163" s="67"/>
      <c r="AE2163" s="67"/>
      <c r="AF2163" s="67"/>
      <c r="AG2163" s="67"/>
      <c r="AH2163" s="67"/>
      <c r="AI2163" s="67"/>
      <c r="AJ2163" s="67"/>
      <c r="AK2163" s="67"/>
      <c r="AL2163" s="67"/>
      <c r="AM2163" s="67"/>
      <c r="AN2163" s="67"/>
      <c r="AO2163" s="67"/>
      <c r="AP2163" s="67"/>
      <c r="AQ2163" s="67"/>
      <c r="AR2163" s="67"/>
      <c r="AS2163" s="67"/>
      <c r="AT2163" s="67"/>
      <c r="AU2163" s="67"/>
      <c r="AV2163" s="67"/>
      <c r="AW2163" s="67"/>
      <c r="AX2163" s="67"/>
      <c r="AY2163" s="67">
        <v>17054</v>
      </c>
      <c r="AZ2163" s="67">
        <v>0</v>
      </c>
      <c r="BA2163" s="67"/>
      <c r="BB2163" s="113"/>
      <c r="BC2163" s="113"/>
      <c r="BD2163" s="113"/>
      <c r="BE2163" s="113"/>
      <c r="BF2163" s="113"/>
      <c r="BG2163" s="113"/>
      <c r="BH2163" s="113"/>
      <c r="BI2163" s="113"/>
      <c r="BJ2163" s="113"/>
      <c r="BK2163" s="113"/>
      <c r="BL2163" s="113"/>
      <c r="BM2163" s="113"/>
      <c r="BN2163" s="113"/>
      <c r="BO2163" s="113"/>
      <c r="BP2163" s="113"/>
      <c r="BQ2163" s="113"/>
      <c r="BR2163" s="113"/>
      <c r="BS2163" s="113"/>
      <c r="BT2163" s="113"/>
      <c r="BU2163" s="113"/>
      <c r="BV2163" s="113"/>
      <c r="BW2163" s="113"/>
      <c r="BX2163" s="113"/>
      <c r="BY2163" s="113"/>
      <c r="BZ2163" s="113"/>
      <c r="CA2163" s="67"/>
      <c r="CB2163" s="113"/>
      <c r="CC2163" s="69">
        <f>SUM(Table25[[#This Row],[Contract Amount FY00]:[Contract Amount FY50]])</f>
        <v>17054</v>
      </c>
      <c r="CD2163" s="114"/>
    </row>
    <row r="2164" spans="1:82" x14ac:dyDescent="0.25">
      <c r="A2164" s="122" t="s">
        <v>1970</v>
      </c>
      <c r="B2164" s="122" t="s">
        <v>3071</v>
      </c>
      <c r="C2164" s="122" t="s">
        <v>1784</v>
      </c>
      <c r="E2164" s="26" t="str">
        <f>IFERROR(IF(VLOOKUP(Table25[[#This Row],[Contract No.]],Table3[#All],3,FALSE)="","No","Yes"),"")</f>
        <v>Yes</v>
      </c>
      <c r="F2164" s="107" t="str">
        <f>IFERROR(VLOOKUP(Table25[[#This Row],[Contract No.]],Table3[#All],3,FALSE),"")</f>
        <v>NASPO</v>
      </c>
      <c r="G2164" s="107" t="str">
        <f>IFERROR(IF(Table25[[#This Row],[Cooperative Purchase
(Yes/No)]]="Yes","Yes",IF(VLOOKUP(Table25[[#This Row],[Contract No.]],Table3[#All],1,FALSE)=Table25[[#This Row],[Contract No.]],"Yes","No")),"No")</f>
        <v>Yes</v>
      </c>
      <c r="H2164" s="51">
        <f>IFERROR(VLOOKUP(Table25[[#This Row],[Contract No.]],Table3[#All],4,FALSE),"")</f>
        <v>45322</v>
      </c>
      <c r="I2164" s="28">
        <f>IFERROR(IF(AND(MONTH(Table25[[#This Row],[Contract Start Date]])&gt;6,MONTH(Table25[[#This Row],[Contract Start Date]])&lt;=12),YEAR(Table25[[#This Row],[Contract Start Date]])+1,YEAR(Table25[[#This Row],[Contract Start Date]])),"")</f>
        <v>2024</v>
      </c>
      <c r="J2164" s="108">
        <f>Table25[[#This Row],[FY Formula start]]</f>
        <v>2024</v>
      </c>
      <c r="K2164" s="59" t="str">
        <f>"FY"&amp;" "&amp;Table25[[#This Row],[Year Start]]</f>
        <v>FY 2024</v>
      </c>
      <c r="L2164" s="109">
        <f>IFERROR(VLOOKUP(Table25[[#This Row],[Contract No.]],Table3[#All],5,FALSE),"")</f>
        <v>46934</v>
      </c>
      <c r="M2164" s="110">
        <f>IFERROR(IF(Table25[[#This Row],[Contract End Date]]="99/99/9999","No End",IF(AND(MONTH(Table25[[#This Row],[Contract End Date]])&gt;6,MONTH(Table25[[#This Row],[Contract End Date]])&lt;=12),YEAR(Table25[[#This Row],[Contract End Date]])+1,YEAR(Table25[[#This Row],[Contract End Date]]))),"")</f>
        <v>2028</v>
      </c>
      <c r="N2164" s="111">
        <f>Table25[[#This Row],[FY Formula end]]</f>
        <v>2028</v>
      </c>
      <c r="O2164" s="112" t="str">
        <f>IF(Table25[[#This Row],[Year End]]="No End","No End","FY"&amp;" "&amp;Table25[[#This Row],[Year End]])</f>
        <v>FY 2028</v>
      </c>
      <c r="P2164" s="27"/>
      <c r="Q2164" s="104" t="str">
        <f>_xlfn.IFNA(IF($B2164="","",VLOOKUP($B2164,'SWC Towers'!$A:$Q,$Q$2,FALSE)),"")</f>
        <v/>
      </c>
      <c r="R2164" s="106">
        <f>_xlfn.IFNA(IF($B2164="","",VLOOKUP($B2164,'SWC Towers'!$A:$Q,$R$2,FALSE)),"")</f>
        <v>0.2</v>
      </c>
      <c r="S2164" s="106" t="str">
        <f>_xlfn.IFNA(IF($B2164="","",VLOOKUP($B2164,'SWC Towers'!$A:$Q,$S$2,FALSE)),"")</f>
        <v/>
      </c>
      <c r="T2164" s="106" t="str">
        <f>_xlfn.IFNA(IF($B2164="","",VLOOKUP($B2164,'SWC Towers'!$A:$Q,$T$2,FALSE)),"")</f>
        <v/>
      </c>
      <c r="U2164" s="104">
        <f>_xlfn.IFNA(IF($B2164="","",VLOOKUP($B2164,'SWC Towers'!$A:$Q,$U$2,FALSE)),"")</f>
        <v>0.6</v>
      </c>
      <c r="V2164" s="104" t="str">
        <f>_xlfn.IFNA(IF($B2164="","",VLOOKUP($B2164,'SWC Towers'!$A:$Q,$V$2,FALSE)),"")</f>
        <v/>
      </c>
      <c r="W2164" s="104" t="str">
        <f>_xlfn.IFNA(IF($B2164="","",VLOOKUP($B2164,'SWC Towers'!$A:$Q,$W$2,FALSE)),"")</f>
        <v/>
      </c>
      <c r="X2164" s="104" t="str">
        <f>_xlfn.IFNA(IF($B2164="","",VLOOKUP($B2164,'SWC Towers'!$A:$Q,$X$2,FALSE)),"")</f>
        <v/>
      </c>
      <c r="Y2164" s="104" t="str">
        <f>_xlfn.IFNA(IF($B2164="","",VLOOKUP($B2164,'SWC Towers'!$A:$Q,$Y$2,FALSE)),"")</f>
        <v/>
      </c>
      <c r="Z2164" s="104" t="str">
        <f>_xlfn.IFNA(IF($B2164="","",VLOOKUP($B2164,'SWC Towers'!$A:$Q,$Z$2,FALSE)),"")</f>
        <v/>
      </c>
      <c r="AA2164" s="104">
        <f>_xlfn.IFNA(IF($B2164="","",VLOOKUP($B2164,'SWC Towers'!$A:$Q,$AA$2,FALSE)),"")</f>
        <v>0.2</v>
      </c>
      <c r="AB2164" s="106" t="str">
        <f>_xlfn.IFNA(IF($B2164="","",VLOOKUP($B2164,'SWC Towers'!$A:$Q,$AB$2,FALSE)),"")</f>
        <v/>
      </c>
      <c r="AC2164" s="20">
        <f>SUM(Table25[[#This Row],[IT Tower: Application]:[Other/Non-IT ]])</f>
        <v>1</v>
      </c>
      <c r="AD2164" s="67"/>
      <c r="AE2164" s="67"/>
      <c r="AF2164" s="67"/>
      <c r="AG2164" s="67"/>
      <c r="AH2164" s="67"/>
      <c r="AI2164" s="67"/>
      <c r="AJ2164" s="67"/>
      <c r="AK2164" s="67"/>
      <c r="AL2164" s="67"/>
      <c r="AM2164" s="67"/>
      <c r="AN2164" s="67"/>
      <c r="AO2164" s="67"/>
      <c r="AP2164" s="67"/>
      <c r="AQ2164" s="67"/>
      <c r="AR2164" s="67"/>
      <c r="AS2164" s="67"/>
      <c r="AT2164" s="67"/>
      <c r="AU2164" s="67"/>
      <c r="AV2164" s="67"/>
      <c r="AW2164" s="67"/>
      <c r="AX2164" s="67"/>
      <c r="AY2164" s="67"/>
      <c r="AZ2164" s="67"/>
      <c r="BA2164" s="67"/>
      <c r="BB2164" s="113"/>
      <c r="BC2164" s="113">
        <v>3636</v>
      </c>
      <c r="BD2164" s="113"/>
      <c r="BE2164" s="113"/>
      <c r="BF2164" s="113"/>
      <c r="BG2164" s="113"/>
      <c r="BH2164" s="113"/>
      <c r="BI2164" s="113"/>
      <c r="BJ2164" s="113"/>
      <c r="BK2164" s="113"/>
      <c r="BL2164" s="113"/>
      <c r="BM2164" s="113"/>
      <c r="BN2164" s="113"/>
      <c r="BO2164" s="113"/>
      <c r="BP2164" s="113"/>
      <c r="BQ2164" s="113"/>
      <c r="BR2164" s="113"/>
      <c r="BS2164" s="113"/>
      <c r="BT2164" s="113"/>
      <c r="BU2164" s="113"/>
      <c r="BV2164" s="113"/>
      <c r="BW2164" s="113"/>
      <c r="BX2164" s="113"/>
      <c r="BY2164" s="113"/>
      <c r="BZ2164" s="113"/>
      <c r="CA2164" s="67"/>
      <c r="CB2164" s="113"/>
      <c r="CC2164" s="69">
        <f>SUM(Table25[[#This Row],[Contract Amount FY00]:[Contract Amount FY50]])</f>
        <v>3636</v>
      </c>
      <c r="CD2164" s="114"/>
    </row>
    <row r="2165" spans="1:82" x14ac:dyDescent="0.25">
      <c r="A2165" s="122" t="s">
        <v>1970</v>
      </c>
      <c r="B2165" s="122" t="s">
        <v>3071</v>
      </c>
      <c r="C2165" s="122" t="s">
        <v>753</v>
      </c>
      <c r="E2165" s="26" t="str">
        <f>IFERROR(IF(VLOOKUP(Table25[[#This Row],[Contract No.]],Table3[#All],3,FALSE)="","No","Yes"),"")</f>
        <v>Yes</v>
      </c>
      <c r="F2165" s="107" t="str">
        <f>IFERROR(VLOOKUP(Table25[[#This Row],[Contract No.]],Table3[#All],3,FALSE),"")</f>
        <v>NASPO</v>
      </c>
      <c r="G2165" s="107" t="str">
        <f>IFERROR(IF(Table25[[#This Row],[Cooperative Purchase
(Yes/No)]]="Yes","Yes",IF(VLOOKUP(Table25[[#This Row],[Contract No.]],Table3[#All],1,FALSE)=Table25[[#This Row],[Contract No.]],"Yes","No")),"No")</f>
        <v>Yes</v>
      </c>
      <c r="H2165" s="51">
        <f>IFERROR(VLOOKUP(Table25[[#This Row],[Contract No.]],Table3[#All],4,FALSE),"")</f>
        <v>45322</v>
      </c>
      <c r="I2165" s="28">
        <f>IFERROR(IF(AND(MONTH(Table25[[#This Row],[Contract Start Date]])&gt;6,MONTH(Table25[[#This Row],[Contract Start Date]])&lt;=12),YEAR(Table25[[#This Row],[Contract Start Date]])+1,YEAR(Table25[[#This Row],[Contract Start Date]])),"")</f>
        <v>2024</v>
      </c>
      <c r="J2165" s="108">
        <f>Table25[[#This Row],[FY Formula start]]</f>
        <v>2024</v>
      </c>
      <c r="K2165" s="59" t="str">
        <f>"FY"&amp;" "&amp;Table25[[#This Row],[Year Start]]</f>
        <v>FY 2024</v>
      </c>
      <c r="L2165" s="109">
        <f>IFERROR(VLOOKUP(Table25[[#This Row],[Contract No.]],Table3[#All],5,FALSE),"")</f>
        <v>46934</v>
      </c>
      <c r="M2165" s="110">
        <f>IFERROR(IF(Table25[[#This Row],[Contract End Date]]="99/99/9999","No End",IF(AND(MONTH(Table25[[#This Row],[Contract End Date]])&gt;6,MONTH(Table25[[#This Row],[Contract End Date]])&lt;=12),YEAR(Table25[[#This Row],[Contract End Date]])+1,YEAR(Table25[[#This Row],[Contract End Date]]))),"")</f>
        <v>2028</v>
      </c>
      <c r="N2165" s="111">
        <f>Table25[[#This Row],[FY Formula end]]</f>
        <v>2028</v>
      </c>
      <c r="O2165" s="112" t="str">
        <f>IF(Table25[[#This Row],[Year End]]="No End","No End","FY"&amp;" "&amp;Table25[[#This Row],[Year End]])</f>
        <v>FY 2028</v>
      </c>
      <c r="P2165" s="27"/>
      <c r="Q2165" s="104" t="str">
        <f>_xlfn.IFNA(IF($B2165="","",VLOOKUP($B2165,'SWC Towers'!$A:$Q,$Q$2,FALSE)),"")</f>
        <v/>
      </c>
      <c r="R2165" s="106">
        <f>_xlfn.IFNA(IF($B2165="","",VLOOKUP($B2165,'SWC Towers'!$A:$Q,$R$2,FALSE)),"")</f>
        <v>0.2</v>
      </c>
      <c r="S2165" s="106" t="str">
        <f>_xlfn.IFNA(IF($B2165="","",VLOOKUP($B2165,'SWC Towers'!$A:$Q,$S$2,FALSE)),"")</f>
        <v/>
      </c>
      <c r="T2165" s="106" t="str">
        <f>_xlfn.IFNA(IF($B2165="","",VLOOKUP($B2165,'SWC Towers'!$A:$Q,$T$2,FALSE)),"")</f>
        <v/>
      </c>
      <c r="U2165" s="104">
        <f>_xlfn.IFNA(IF($B2165="","",VLOOKUP($B2165,'SWC Towers'!$A:$Q,$U$2,FALSE)),"")</f>
        <v>0.6</v>
      </c>
      <c r="V2165" s="104" t="str">
        <f>_xlfn.IFNA(IF($B2165="","",VLOOKUP($B2165,'SWC Towers'!$A:$Q,$V$2,FALSE)),"")</f>
        <v/>
      </c>
      <c r="W2165" s="104" t="str">
        <f>_xlfn.IFNA(IF($B2165="","",VLOOKUP($B2165,'SWC Towers'!$A:$Q,$W$2,FALSE)),"")</f>
        <v/>
      </c>
      <c r="X2165" s="104" t="str">
        <f>_xlfn.IFNA(IF($B2165="","",VLOOKUP($B2165,'SWC Towers'!$A:$Q,$X$2,FALSE)),"")</f>
        <v/>
      </c>
      <c r="Y2165" s="104" t="str">
        <f>_xlfn.IFNA(IF($B2165="","",VLOOKUP($B2165,'SWC Towers'!$A:$Q,$Y$2,FALSE)),"")</f>
        <v/>
      </c>
      <c r="Z2165" s="104" t="str">
        <f>_xlfn.IFNA(IF($B2165="","",VLOOKUP($B2165,'SWC Towers'!$A:$Q,$Z$2,FALSE)),"")</f>
        <v/>
      </c>
      <c r="AA2165" s="104">
        <f>_xlfn.IFNA(IF($B2165="","",VLOOKUP($B2165,'SWC Towers'!$A:$Q,$AA$2,FALSE)),"")</f>
        <v>0.2</v>
      </c>
      <c r="AB2165" s="106" t="str">
        <f>_xlfn.IFNA(IF($B2165="","",VLOOKUP($B2165,'SWC Towers'!$A:$Q,$AB$2,FALSE)),"")</f>
        <v/>
      </c>
      <c r="AC2165" s="20">
        <f>SUM(Table25[[#This Row],[IT Tower: Application]:[Other/Non-IT ]])</f>
        <v>1</v>
      </c>
      <c r="AD2165" s="67"/>
      <c r="AE2165" s="67"/>
      <c r="AF2165" s="67"/>
      <c r="AG2165" s="67"/>
      <c r="AH2165" s="67"/>
      <c r="AI2165" s="67"/>
      <c r="AJ2165" s="67"/>
      <c r="AK2165" s="67"/>
      <c r="AL2165" s="67"/>
      <c r="AM2165" s="67"/>
      <c r="AN2165" s="67"/>
      <c r="AO2165" s="67"/>
      <c r="AP2165" s="67"/>
      <c r="AQ2165" s="67"/>
      <c r="AR2165" s="67"/>
      <c r="AS2165" s="67"/>
      <c r="AT2165" s="67"/>
      <c r="AU2165" s="67"/>
      <c r="AV2165" s="67"/>
      <c r="AW2165" s="67"/>
      <c r="AX2165" s="67"/>
      <c r="AY2165" s="67"/>
      <c r="AZ2165" s="67"/>
      <c r="BA2165" s="67"/>
      <c r="BB2165" s="113">
        <v>31535</v>
      </c>
      <c r="BC2165" s="113">
        <v>265351</v>
      </c>
      <c r="BD2165" s="113"/>
      <c r="BE2165" s="113"/>
      <c r="BF2165" s="113"/>
      <c r="BG2165" s="113"/>
      <c r="BH2165" s="113"/>
      <c r="BI2165" s="113"/>
      <c r="BJ2165" s="113"/>
      <c r="BK2165" s="113"/>
      <c r="BL2165" s="113"/>
      <c r="BM2165" s="113"/>
      <c r="BN2165" s="113"/>
      <c r="BO2165" s="113"/>
      <c r="BP2165" s="113"/>
      <c r="BQ2165" s="113"/>
      <c r="BR2165" s="113"/>
      <c r="BS2165" s="113"/>
      <c r="BT2165" s="113"/>
      <c r="BU2165" s="113"/>
      <c r="BV2165" s="113"/>
      <c r="BW2165" s="113"/>
      <c r="BX2165" s="113"/>
      <c r="BY2165" s="113"/>
      <c r="BZ2165" s="113"/>
      <c r="CA2165" s="67"/>
      <c r="CB2165" s="113"/>
      <c r="CC2165" s="69">
        <f>SUM(Table25[[#This Row],[Contract Amount FY00]:[Contract Amount FY50]])</f>
        <v>296886</v>
      </c>
      <c r="CD2165" s="114"/>
    </row>
    <row r="2166" spans="1:82" x14ac:dyDescent="0.25">
      <c r="A2166" s="122" t="s">
        <v>1970</v>
      </c>
      <c r="B2166" s="122" t="s">
        <v>3071</v>
      </c>
      <c r="C2166" s="122" t="s">
        <v>383</v>
      </c>
      <c r="E2166" s="26" t="str">
        <f>IFERROR(IF(VLOOKUP(Table25[[#This Row],[Contract No.]],Table3[#All],3,FALSE)="","No","Yes"),"")</f>
        <v>Yes</v>
      </c>
      <c r="F2166" s="107" t="str">
        <f>IFERROR(VLOOKUP(Table25[[#This Row],[Contract No.]],Table3[#All],3,FALSE),"")</f>
        <v>NASPO</v>
      </c>
      <c r="G2166" s="107" t="str">
        <f>IFERROR(IF(Table25[[#This Row],[Cooperative Purchase
(Yes/No)]]="Yes","Yes",IF(VLOOKUP(Table25[[#This Row],[Contract No.]],Table3[#All],1,FALSE)=Table25[[#This Row],[Contract No.]],"Yes","No")),"No")</f>
        <v>Yes</v>
      </c>
      <c r="H2166" s="51">
        <f>IFERROR(VLOOKUP(Table25[[#This Row],[Contract No.]],Table3[#All],4,FALSE),"")</f>
        <v>45322</v>
      </c>
      <c r="I2166" s="28">
        <f>IFERROR(IF(AND(MONTH(Table25[[#This Row],[Contract Start Date]])&gt;6,MONTH(Table25[[#This Row],[Contract Start Date]])&lt;=12),YEAR(Table25[[#This Row],[Contract Start Date]])+1,YEAR(Table25[[#This Row],[Contract Start Date]])),"")</f>
        <v>2024</v>
      </c>
      <c r="J2166" s="108">
        <f>Table25[[#This Row],[FY Formula start]]</f>
        <v>2024</v>
      </c>
      <c r="K2166" s="59" t="str">
        <f>"FY"&amp;" "&amp;Table25[[#This Row],[Year Start]]</f>
        <v>FY 2024</v>
      </c>
      <c r="L2166" s="109">
        <f>IFERROR(VLOOKUP(Table25[[#This Row],[Contract No.]],Table3[#All],5,FALSE),"")</f>
        <v>46934</v>
      </c>
      <c r="M2166" s="110">
        <f>IFERROR(IF(Table25[[#This Row],[Contract End Date]]="99/99/9999","No End",IF(AND(MONTH(Table25[[#This Row],[Contract End Date]])&gt;6,MONTH(Table25[[#This Row],[Contract End Date]])&lt;=12),YEAR(Table25[[#This Row],[Contract End Date]])+1,YEAR(Table25[[#This Row],[Contract End Date]]))),"")</f>
        <v>2028</v>
      </c>
      <c r="N2166" s="111">
        <f>Table25[[#This Row],[FY Formula end]]</f>
        <v>2028</v>
      </c>
      <c r="O2166" s="112" t="str">
        <f>IF(Table25[[#This Row],[Year End]]="No End","No End","FY"&amp;" "&amp;Table25[[#This Row],[Year End]])</f>
        <v>FY 2028</v>
      </c>
      <c r="P2166" s="27"/>
      <c r="Q2166" s="104" t="str">
        <f>_xlfn.IFNA(IF($B2166="","",VLOOKUP($B2166,'SWC Towers'!$A:$Q,$Q$2,FALSE)),"")</f>
        <v/>
      </c>
      <c r="R2166" s="106">
        <f>_xlfn.IFNA(IF($B2166="","",VLOOKUP($B2166,'SWC Towers'!$A:$Q,$R$2,FALSE)),"")</f>
        <v>0.2</v>
      </c>
      <c r="S2166" s="106" t="str">
        <f>_xlfn.IFNA(IF($B2166="","",VLOOKUP($B2166,'SWC Towers'!$A:$Q,$S$2,FALSE)),"")</f>
        <v/>
      </c>
      <c r="T2166" s="106" t="str">
        <f>_xlfn.IFNA(IF($B2166="","",VLOOKUP($B2166,'SWC Towers'!$A:$Q,$T$2,FALSE)),"")</f>
        <v/>
      </c>
      <c r="U2166" s="104">
        <f>_xlfn.IFNA(IF($B2166="","",VLOOKUP($B2166,'SWC Towers'!$A:$Q,$U$2,FALSE)),"")</f>
        <v>0.6</v>
      </c>
      <c r="V2166" s="104" t="str">
        <f>_xlfn.IFNA(IF($B2166="","",VLOOKUP($B2166,'SWC Towers'!$A:$Q,$V$2,FALSE)),"")</f>
        <v/>
      </c>
      <c r="W2166" s="104" t="str">
        <f>_xlfn.IFNA(IF($B2166="","",VLOOKUP($B2166,'SWC Towers'!$A:$Q,$W$2,FALSE)),"")</f>
        <v/>
      </c>
      <c r="X2166" s="104" t="str">
        <f>_xlfn.IFNA(IF($B2166="","",VLOOKUP($B2166,'SWC Towers'!$A:$Q,$X$2,FALSE)),"")</f>
        <v/>
      </c>
      <c r="Y2166" s="104" t="str">
        <f>_xlfn.IFNA(IF($B2166="","",VLOOKUP($B2166,'SWC Towers'!$A:$Q,$Y$2,FALSE)),"")</f>
        <v/>
      </c>
      <c r="Z2166" s="104" t="str">
        <f>_xlfn.IFNA(IF($B2166="","",VLOOKUP($B2166,'SWC Towers'!$A:$Q,$Z$2,FALSE)),"")</f>
        <v/>
      </c>
      <c r="AA2166" s="104">
        <f>_xlfn.IFNA(IF($B2166="","",VLOOKUP($B2166,'SWC Towers'!$A:$Q,$AA$2,FALSE)),"")</f>
        <v>0.2</v>
      </c>
      <c r="AB2166" s="106" t="str">
        <f>_xlfn.IFNA(IF($B2166="","",VLOOKUP($B2166,'SWC Towers'!$A:$Q,$AB$2,FALSE)),"")</f>
        <v/>
      </c>
      <c r="AC2166" s="20">
        <f>SUM(Table25[[#This Row],[IT Tower: Application]:[Other/Non-IT ]])</f>
        <v>1</v>
      </c>
      <c r="AD2166" s="67"/>
      <c r="AE2166" s="67"/>
      <c r="AF2166" s="67"/>
      <c r="AG2166" s="67"/>
      <c r="AH2166" s="67"/>
      <c r="AI2166" s="67"/>
      <c r="AJ2166" s="67"/>
      <c r="AK2166" s="67"/>
      <c r="AL2166" s="67"/>
      <c r="AM2166" s="67"/>
      <c r="AN2166" s="67"/>
      <c r="AO2166" s="67"/>
      <c r="AP2166" s="67"/>
      <c r="AQ2166" s="67"/>
      <c r="AR2166" s="67"/>
      <c r="AS2166" s="67"/>
      <c r="AT2166" s="67"/>
      <c r="AU2166" s="67"/>
      <c r="AV2166" s="67"/>
      <c r="AW2166" s="67"/>
      <c r="AX2166" s="67"/>
      <c r="AY2166" s="67"/>
      <c r="AZ2166" s="67"/>
      <c r="BA2166" s="67"/>
      <c r="BB2166" s="113">
        <v>0</v>
      </c>
      <c r="BC2166" s="113">
        <v>9955</v>
      </c>
      <c r="BD2166" s="113"/>
      <c r="BE2166" s="113"/>
      <c r="BF2166" s="113"/>
      <c r="BG2166" s="113"/>
      <c r="BH2166" s="113"/>
      <c r="BI2166" s="113"/>
      <c r="BJ2166" s="113"/>
      <c r="BK2166" s="113"/>
      <c r="BL2166" s="113"/>
      <c r="BM2166" s="113"/>
      <c r="BN2166" s="113"/>
      <c r="BO2166" s="113"/>
      <c r="BP2166" s="113"/>
      <c r="BQ2166" s="113"/>
      <c r="BR2166" s="113"/>
      <c r="BS2166" s="113"/>
      <c r="BT2166" s="113"/>
      <c r="BU2166" s="113"/>
      <c r="BV2166" s="113"/>
      <c r="BW2166" s="113"/>
      <c r="BX2166" s="113"/>
      <c r="BY2166" s="113"/>
      <c r="BZ2166" s="113"/>
      <c r="CA2166" s="67"/>
      <c r="CB2166" s="113"/>
      <c r="CC2166" s="69">
        <f>SUM(Table25[[#This Row],[Contract Amount FY00]:[Contract Amount FY50]])</f>
        <v>9955</v>
      </c>
      <c r="CD2166" s="114"/>
    </row>
    <row r="2167" spans="1:82" x14ac:dyDescent="0.25">
      <c r="A2167" s="122" t="s">
        <v>1970</v>
      </c>
      <c r="B2167" s="122" t="s">
        <v>526</v>
      </c>
      <c r="C2167" s="122" t="s">
        <v>946</v>
      </c>
      <c r="E2167" s="26" t="str">
        <f>IFERROR(IF(VLOOKUP(Table25[[#This Row],[Contract No.]],Table3[#All],3,FALSE)="","No","Yes"),"")</f>
        <v>Yes</v>
      </c>
      <c r="F2167" s="107" t="str">
        <f>IFERROR(VLOOKUP(Table25[[#This Row],[Contract No.]],Table3[#All],3,FALSE),"")</f>
        <v>NASPO</v>
      </c>
      <c r="G2167" s="107" t="str">
        <f>IFERROR(IF(Table25[[#This Row],[Cooperative Purchase
(Yes/No)]]="Yes","Yes",IF(VLOOKUP(Table25[[#This Row],[Contract No.]],Table3[#All],1,FALSE)=Table25[[#This Row],[Contract No.]],"Yes","No")),"No")</f>
        <v>Yes</v>
      </c>
      <c r="H2167" s="51">
        <f>IFERROR(VLOOKUP(Table25[[#This Row],[Contract No.]],Table3[#All],4,FALSE),"")</f>
        <v>43892</v>
      </c>
      <c r="I2167" s="28">
        <f>IFERROR(IF(AND(MONTH(Table25[[#This Row],[Contract Start Date]])&gt;6,MONTH(Table25[[#This Row],[Contract Start Date]])&lt;=12),YEAR(Table25[[#This Row],[Contract Start Date]])+1,YEAR(Table25[[#This Row],[Contract Start Date]])),"")</f>
        <v>2020</v>
      </c>
      <c r="J2167" s="108">
        <f>Table25[[#This Row],[FY Formula start]]</f>
        <v>2020</v>
      </c>
      <c r="K2167" s="59" t="str">
        <f>"FY"&amp;" "&amp;Table25[[#This Row],[Year Start]]</f>
        <v>FY 2020</v>
      </c>
      <c r="L2167" s="109">
        <f>IFERROR(VLOOKUP(Table25[[#This Row],[Contract No.]],Table3[#All],5,FALSE),"")</f>
        <v>45504</v>
      </c>
      <c r="M2167" s="110">
        <f>IFERROR(IF(Table25[[#This Row],[Contract End Date]]="99/99/9999","No End",IF(AND(MONTH(Table25[[#This Row],[Contract End Date]])&gt;6,MONTH(Table25[[#This Row],[Contract End Date]])&lt;=12),YEAR(Table25[[#This Row],[Contract End Date]])+1,YEAR(Table25[[#This Row],[Contract End Date]]))),"")</f>
        <v>2025</v>
      </c>
      <c r="N2167" s="111">
        <f>Table25[[#This Row],[FY Formula end]]</f>
        <v>2025</v>
      </c>
      <c r="O2167" s="112" t="str">
        <f>IF(Table25[[#This Row],[Year End]]="No End","No End","FY"&amp;" "&amp;Table25[[#This Row],[Year End]])</f>
        <v>FY 2025</v>
      </c>
      <c r="P2167" s="27"/>
      <c r="Q2167" s="104" t="str">
        <f>_xlfn.IFNA(IF($B2167="","",VLOOKUP($B2167,'SWC Towers'!$A:$Q,$Q$2,FALSE)),"")</f>
        <v/>
      </c>
      <c r="R2167" s="106">
        <f>_xlfn.IFNA(IF($B2167="","",VLOOKUP($B2167,'SWC Towers'!$A:$Q,$R$2,FALSE)),"")</f>
        <v>0.1</v>
      </c>
      <c r="S2167" s="106" t="str">
        <f>_xlfn.IFNA(IF($B2167="","",VLOOKUP($B2167,'SWC Towers'!$A:$Q,$S$2,FALSE)),"")</f>
        <v/>
      </c>
      <c r="T2167" s="106">
        <f>_xlfn.IFNA(IF($B2167="","",VLOOKUP($B2167,'SWC Towers'!$A:$Q,$T$2,FALSE)),"")</f>
        <v>0.05</v>
      </c>
      <c r="U2167" s="104">
        <f>_xlfn.IFNA(IF($B2167="","",VLOOKUP($B2167,'SWC Towers'!$A:$Q,$U$2,FALSE)),"")</f>
        <v>0.65</v>
      </c>
      <c r="V2167" s="104" t="str">
        <f>_xlfn.IFNA(IF($B2167="","",VLOOKUP($B2167,'SWC Towers'!$A:$Q,$V$2,FALSE)),"")</f>
        <v/>
      </c>
      <c r="W2167" s="104">
        <f>_xlfn.IFNA(IF($B2167="","",VLOOKUP($B2167,'SWC Towers'!$A:$Q,$W$2,FALSE)),"")</f>
        <v>0.1</v>
      </c>
      <c r="X2167" s="104" t="str">
        <f>_xlfn.IFNA(IF($B2167="","",VLOOKUP($B2167,'SWC Towers'!$A:$Q,$X$2,FALSE)),"")</f>
        <v/>
      </c>
      <c r="Y2167" s="104" t="str">
        <f>_xlfn.IFNA(IF($B2167="","",VLOOKUP($B2167,'SWC Towers'!$A:$Q,$Y$2,FALSE)),"")</f>
        <v/>
      </c>
      <c r="Z2167" s="104">
        <f>_xlfn.IFNA(IF($B2167="","",VLOOKUP($B2167,'SWC Towers'!$A:$Q,$Z$2,FALSE)),"")</f>
        <v>0.1</v>
      </c>
      <c r="AA2167" s="104" t="str">
        <f>_xlfn.IFNA(IF($B2167="","",VLOOKUP($B2167,'SWC Towers'!$A:$Q,$AA$2,FALSE)),"")</f>
        <v/>
      </c>
      <c r="AB2167" s="106" t="str">
        <f>_xlfn.IFNA(IF($B2167="","",VLOOKUP($B2167,'SWC Towers'!$A:$Q,$AB$2,FALSE)),"")</f>
        <v/>
      </c>
      <c r="AC2167" s="20">
        <f>SUM(Table25[[#This Row],[IT Tower: Application]:[Other/Non-IT ]])</f>
        <v>1</v>
      </c>
      <c r="AD2167" s="67"/>
      <c r="AE2167" s="67"/>
      <c r="AF2167" s="67"/>
      <c r="AG2167" s="67"/>
      <c r="AH2167" s="67"/>
      <c r="AI2167" s="67"/>
      <c r="AJ2167" s="67"/>
      <c r="AK2167" s="67"/>
      <c r="AL2167" s="67"/>
      <c r="AM2167" s="67"/>
      <c r="AN2167" s="67"/>
      <c r="AO2167" s="67"/>
      <c r="AP2167" s="67"/>
      <c r="AQ2167" s="67"/>
      <c r="AR2167" s="67"/>
      <c r="AS2167" s="67"/>
      <c r="AT2167" s="67"/>
      <c r="AU2167" s="67"/>
      <c r="AV2167" s="67"/>
      <c r="AW2167" s="67"/>
      <c r="AX2167" s="67"/>
      <c r="AY2167" s="67"/>
      <c r="AZ2167" s="67"/>
      <c r="BA2167" s="67">
        <v>0</v>
      </c>
      <c r="BB2167" s="113">
        <v>9083</v>
      </c>
      <c r="BC2167" s="113">
        <v>0</v>
      </c>
      <c r="BD2167" s="113"/>
      <c r="BE2167" s="113"/>
      <c r="BF2167" s="113"/>
      <c r="BG2167" s="113"/>
      <c r="BH2167" s="113"/>
      <c r="BI2167" s="113"/>
      <c r="BJ2167" s="113"/>
      <c r="BK2167" s="113"/>
      <c r="BL2167" s="113"/>
      <c r="BM2167" s="113"/>
      <c r="BN2167" s="113"/>
      <c r="BO2167" s="113"/>
      <c r="BP2167" s="113"/>
      <c r="BQ2167" s="113"/>
      <c r="BR2167" s="113"/>
      <c r="BS2167" s="113"/>
      <c r="BT2167" s="113"/>
      <c r="BU2167" s="113"/>
      <c r="BV2167" s="113"/>
      <c r="BW2167" s="113"/>
      <c r="BX2167" s="113"/>
      <c r="BY2167" s="113"/>
      <c r="BZ2167" s="113"/>
      <c r="CA2167" s="67"/>
      <c r="CB2167" s="113"/>
      <c r="CC2167" s="69">
        <f>SUM(Table25[[#This Row],[Contract Amount FY00]:[Contract Amount FY50]])</f>
        <v>9083</v>
      </c>
      <c r="CD2167" s="114"/>
    </row>
    <row r="2168" spans="1:82" x14ac:dyDescent="0.25">
      <c r="A2168" s="122" t="s">
        <v>1970</v>
      </c>
      <c r="B2168" s="122" t="s">
        <v>3183</v>
      </c>
      <c r="C2168" s="122" t="s">
        <v>946</v>
      </c>
      <c r="E2168" s="26" t="str">
        <f>IFERROR(IF(VLOOKUP(Table25[[#This Row],[Contract No.]],Table3[#All],3,FALSE)="","No","Yes"),"")</f>
        <v>Yes</v>
      </c>
      <c r="F2168" s="107" t="str">
        <f>IFERROR(VLOOKUP(Table25[[#This Row],[Contract No.]],Table3[#All],3,FALSE),"")</f>
        <v>NASPO</v>
      </c>
      <c r="G2168" s="107" t="str">
        <f>IFERROR(IF(Table25[[#This Row],[Cooperative Purchase
(Yes/No)]]="Yes","Yes",IF(VLOOKUP(Table25[[#This Row],[Contract No.]],Table3[#All],1,FALSE)=Table25[[#This Row],[Contract No.]],"Yes","No")),"No")</f>
        <v>Yes</v>
      </c>
      <c r="H2168" s="51">
        <f>IFERROR(VLOOKUP(Table25[[#This Row],[Contract No.]],Table3[#All],4,FALSE),"")</f>
        <v>45505</v>
      </c>
      <c r="I2168" s="28">
        <f>IFERROR(IF(AND(MONTH(Table25[[#This Row],[Contract Start Date]])&gt;6,MONTH(Table25[[#This Row],[Contract Start Date]])&lt;=12),YEAR(Table25[[#This Row],[Contract Start Date]])+1,YEAR(Table25[[#This Row],[Contract Start Date]])),"")</f>
        <v>2025</v>
      </c>
      <c r="J2168" s="108">
        <f>Table25[[#This Row],[FY Formula start]]</f>
        <v>2025</v>
      </c>
      <c r="K2168" s="59" t="str">
        <f>"FY"&amp;" "&amp;Table25[[#This Row],[Year Start]]</f>
        <v>FY 2025</v>
      </c>
      <c r="L2168" s="109">
        <f>IFERROR(VLOOKUP(Table25[[#This Row],[Contract No.]],Table3[#All],5,FALSE),"")</f>
        <v>47330</v>
      </c>
      <c r="M2168" s="110">
        <f>IFERROR(IF(Table25[[#This Row],[Contract End Date]]="99/99/9999","No End",IF(AND(MONTH(Table25[[#This Row],[Contract End Date]])&gt;6,MONTH(Table25[[#This Row],[Contract End Date]])&lt;=12),YEAR(Table25[[#This Row],[Contract End Date]])+1,YEAR(Table25[[#This Row],[Contract End Date]]))),"")</f>
        <v>2030</v>
      </c>
      <c r="N2168" s="111">
        <f>Table25[[#This Row],[FY Formula end]]</f>
        <v>2030</v>
      </c>
      <c r="O2168" s="112" t="str">
        <f>IF(Table25[[#This Row],[Year End]]="No End","No End","FY"&amp;" "&amp;Table25[[#This Row],[Year End]])</f>
        <v>FY 2030</v>
      </c>
      <c r="P2168" s="27"/>
      <c r="Q2168" s="104">
        <f>_xlfn.IFNA(IF($B2168="","",VLOOKUP($B2168,'SWC Towers'!$A:$Q,$Q$2,FALSE)),"")</f>
        <v>0.2</v>
      </c>
      <c r="R2168" s="106" t="str">
        <f>_xlfn.IFNA(IF($B2168="","",VLOOKUP($B2168,'SWC Towers'!$A:$Q,$R$2,FALSE)),"")</f>
        <v/>
      </c>
      <c r="S2168" s="106">
        <f>_xlfn.IFNA(IF($B2168="","",VLOOKUP($B2168,'SWC Towers'!$A:$Q,$S$2,FALSE)),"")</f>
        <v>0.2</v>
      </c>
      <c r="T2168" s="106" t="str">
        <f>_xlfn.IFNA(IF($B2168="","",VLOOKUP($B2168,'SWC Towers'!$A:$Q,$T$2,FALSE)),"")</f>
        <v/>
      </c>
      <c r="U2168" s="104">
        <f>_xlfn.IFNA(IF($B2168="","",VLOOKUP($B2168,'SWC Towers'!$A:$Q,$U$2,FALSE)),"")</f>
        <v>0.4</v>
      </c>
      <c r="V2168" s="104" t="str">
        <f>_xlfn.IFNA(IF($B2168="","",VLOOKUP($B2168,'SWC Towers'!$A:$Q,$V$2,FALSE)),"")</f>
        <v/>
      </c>
      <c r="W2168" s="104">
        <f>_xlfn.IFNA(IF($B2168="","",VLOOKUP($B2168,'SWC Towers'!$A:$Q,$W$2,FALSE)),"")</f>
        <v>0.2</v>
      </c>
      <c r="X2168" s="104" t="str">
        <f>_xlfn.IFNA(IF($B2168="","",VLOOKUP($B2168,'SWC Towers'!$A:$Q,$X$2,FALSE)),"")</f>
        <v/>
      </c>
      <c r="Y2168" s="104" t="str">
        <f>_xlfn.IFNA(IF($B2168="","",VLOOKUP($B2168,'SWC Towers'!$A:$Q,$Y$2,FALSE)),"")</f>
        <v/>
      </c>
      <c r="Z2168" s="104" t="str">
        <f>_xlfn.IFNA(IF($B2168="","",VLOOKUP($B2168,'SWC Towers'!$A:$Q,$Z$2,FALSE)),"")</f>
        <v/>
      </c>
      <c r="AA2168" s="104" t="str">
        <f>_xlfn.IFNA(IF($B2168="","",VLOOKUP($B2168,'SWC Towers'!$A:$Q,$AA$2,FALSE)),"")</f>
        <v/>
      </c>
      <c r="AB2168" s="106" t="str">
        <f>_xlfn.IFNA(IF($B2168="","",VLOOKUP($B2168,'SWC Towers'!$A:$Q,$AB$2,FALSE)),"")</f>
        <v/>
      </c>
      <c r="AC2168" s="20">
        <f>SUM(Table25[[#This Row],[IT Tower: Application]:[Other/Non-IT ]])</f>
        <v>1</v>
      </c>
      <c r="AD2168" s="67"/>
      <c r="AE2168" s="67"/>
      <c r="AF2168" s="67"/>
      <c r="AG2168" s="67"/>
      <c r="AH2168" s="67"/>
      <c r="AI2168" s="67"/>
      <c r="AJ2168" s="67"/>
      <c r="AK2168" s="67"/>
      <c r="AL2168" s="67"/>
      <c r="AM2168" s="67"/>
      <c r="AN2168" s="67"/>
      <c r="AO2168" s="67"/>
      <c r="AP2168" s="67"/>
      <c r="AQ2168" s="67"/>
      <c r="AR2168" s="67"/>
      <c r="AS2168" s="67"/>
      <c r="AT2168" s="67"/>
      <c r="AU2168" s="67"/>
      <c r="AV2168" s="67"/>
      <c r="AW2168" s="67"/>
      <c r="AX2168" s="67"/>
      <c r="AY2168" s="67"/>
      <c r="AZ2168" s="67"/>
      <c r="BA2168" s="67"/>
      <c r="BB2168" s="113">
        <v>0</v>
      </c>
      <c r="BC2168" s="113">
        <v>52646</v>
      </c>
      <c r="BD2168" s="113"/>
      <c r="BE2168" s="113"/>
      <c r="BF2168" s="113"/>
      <c r="BG2168" s="113"/>
      <c r="BH2168" s="113"/>
      <c r="BI2168" s="113"/>
      <c r="BJ2168" s="113"/>
      <c r="BK2168" s="113"/>
      <c r="BL2168" s="113"/>
      <c r="BM2168" s="113"/>
      <c r="BN2168" s="113"/>
      <c r="BO2168" s="113"/>
      <c r="BP2168" s="113"/>
      <c r="BQ2168" s="113"/>
      <c r="BR2168" s="113"/>
      <c r="BS2168" s="113"/>
      <c r="BT2168" s="113"/>
      <c r="BU2168" s="113"/>
      <c r="BV2168" s="113"/>
      <c r="BW2168" s="113"/>
      <c r="BX2168" s="113"/>
      <c r="BY2168" s="113"/>
      <c r="BZ2168" s="113"/>
      <c r="CA2168" s="67"/>
      <c r="CB2168" s="113"/>
      <c r="CC2168" s="69">
        <f>SUM(Table25[[#This Row],[Contract Amount FY00]:[Contract Amount FY50]])</f>
        <v>52646</v>
      </c>
      <c r="CD2168" s="114"/>
    </row>
    <row r="2169" spans="1:82" x14ac:dyDescent="0.25">
      <c r="A2169" s="122" t="s">
        <v>1971</v>
      </c>
      <c r="B2169" s="122" t="s">
        <v>762</v>
      </c>
      <c r="C2169" s="122" t="s">
        <v>2277</v>
      </c>
      <c r="E2169" s="26" t="str">
        <f>IFERROR(IF(VLOOKUP(Table25[[#This Row],[Contract No.]],Table3[#All],3,FALSE)="","No","Yes"),"")</f>
        <v>No</v>
      </c>
      <c r="F2169" s="107" t="str">
        <f>IFERROR(VLOOKUP(Table25[[#This Row],[Contract No.]],Table3[#All],3,FALSE),"")</f>
        <v/>
      </c>
      <c r="G2169" s="107" t="str">
        <f>IFERROR(IF(Table25[[#This Row],[Cooperative Purchase
(Yes/No)]]="Yes","Yes",IF(VLOOKUP(Table25[[#This Row],[Contract No.]],Table3[#All],1,FALSE)=Table25[[#This Row],[Contract No.]],"Yes","No")),"No")</f>
        <v>Yes</v>
      </c>
      <c r="H2169" s="51">
        <f>IFERROR(VLOOKUP(Table25[[#This Row],[Contract No.]],Table3[#All],4,FALSE),"")</f>
        <v>43435</v>
      </c>
      <c r="I2169" s="28">
        <f>IFERROR(IF(AND(MONTH(Table25[[#This Row],[Contract Start Date]])&gt;6,MONTH(Table25[[#This Row],[Contract Start Date]])&lt;=12),YEAR(Table25[[#This Row],[Contract Start Date]])+1,YEAR(Table25[[#This Row],[Contract Start Date]])),"")</f>
        <v>2019</v>
      </c>
      <c r="J2169" s="108">
        <f>Table25[[#This Row],[FY Formula start]]</f>
        <v>2019</v>
      </c>
      <c r="K2169" s="59" t="str">
        <f>"FY"&amp;" "&amp;Table25[[#This Row],[Year Start]]</f>
        <v>FY 2019</v>
      </c>
      <c r="L2169" s="109">
        <f>IFERROR(VLOOKUP(Table25[[#This Row],[Contract No.]],Table3[#All],5,FALSE),"")</f>
        <v>45626</v>
      </c>
      <c r="M2169" s="110">
        <f>IFERROR(IF(Table25[[#This Row],[Contract End Date]]="99/99/9999","No End",IF(AND(MONTH(Table25[[#This Row],[Contract End Date]])&gt;6,MONTH(Table25[[#This Row],[Contract End Date]])&lt;=12),YEAR(Table25[[#This Row],[Contract End Date]])+1,YEAR(Table25[[#This Row],[Contract End Date]]))),"")</f>
        <v>2025</v>
      </c>
      <c r="N2169" s="111">
        <f>Table25[[#This Row],[FY Formula end]]</f>
        <v>2025</v>
      </c>
      <c r="O2169" s="112" t="str">
        <f>IF(Table25[[#This Row],[Year End]]="No End","No End","FY"&amp;" "&amp;Table25[[#This Row],[Year End]])</f>
        <v>FY 2025</v>
      </c>
      <c r="P2169" s="27"/>
      <c r="Q2169" s="104" t="str">
        <f>_xlfn.IFNA(IF($B2169="","",VLOOKUP($B2169,'SWC Towers'!$A:$Q,$Q$2,FALSE)),"")</f>
        <v/>
      </c>
      <c r="R2169" s="106" t="str">
        <f>_xlfn.IFNA(IF($B2169="","",VLOOKUP($B2169,'SWC Towers'!$A:$Q,$R$2,FALSE)),"")</f>
        <v/>
      </c>
      <c r="S2169" s="106" t="str">
        <f>_xlfn.IFNA(IF($B2169="","",VLOOKUP($B2169,'SWC Towers'!$A:$Q,$S$2,FALSE)),"")</f>
        <v/>
      </c>
      <c r="T2169" s="106" t="str">
        <f>_xlfn.IFNA(IF($B2169="","",VLOOKUP($B2169,'SWC Towers'!$A:$Q,$T$2,FALSE)),"")</f>
        <v/>
      </c>
      <c r="U2169" s="104">
        <f>_xlfn.IFNA(IF($B2169="","",VLOOKUP($B2169,'SWC Towers'!$A:$Q,$U$2,FALSE)),"")</f>
        <v>0.7</v>
      </c>
      <c r="V2169" s="104" t="str">
        <f>_xlfn.IFNA(IF($B2169="","",VLOOKUP($B2169,'SWC Towers'!$A:$Q,$V$2,FALSE)),"")</f>
        <v/>
      </c>
      <c r="W2169" s="104" t="str">
        <f>_xlfn.IFNA(IF($B2169="","",VLOOKUP($B2169,'SWC Towers'!$A:$Q,$W$2,FALSE)),"")</f>
        <v/>
      </c>
      <c r="X2169" s="104" t="str">
        <f>_xlfn.IFNA(IF($B2169="","",VLOOKUP($B2169,'SWC Towers'!$A:$Q,$X$2,FALSE)),"")</f>
        <v/>
      </c>
      <c r="Y2169" s="104" t="str">
        <f>_xlfn.IFNA(IF($B2169="","",VLOOKUP($B2169,'SWC Towers'!$A:$Q,$Y$2,FALSE)),"")</f>
        <v/>
      </c>
      <c r="Z2169" s="104" t="str">
        <f>_xlfn.IFNA(IF($B2169="","",VLOOKUP($B2169,'SWC Towers'!$A:$Q,$Z$2,FALSE)),"")</f>
        <v/>
      </c>
      <c r="AA2169" s="104" t="str">
        <f>_xlfn.IFNA(IF($B2169="","",VLOOKUP($B2169,'SWC Towers'!$A:$Q,$AA$2,FALSE)),"")</f>
        <v/>
      </c>
      <c r="AB2169" s="106">
        <f>_xlfn.IFNA(IF($B2169="","",VLOOKUP($B2169,'SWC Towers'!$A:$Q,$AB$2,FALSE)),"")</f>
        <v>0.3</v>
      </c>
      <c r="AC2169" s="20">
        <f>SUM(Table25[[#This Row],[IT Tower: Application]:[Other/Non-IT ]])</f>
        <v>1</v>
      </c>
      <c r="AD2169" s="67"/>
      <c r="AE2169" s="67"/>
      <c r="AF2169" s="67"/>
      <c r="AG2169" s="67"/>
      <c r="AH2169" s="67"/>
      <c r="AI2169" s="67"/>
      <c r="AJ2169" s="67"/>
      <c r="AK2169" s="67"/>
      <c r="AL2169" s="67"/>
      <c r="AM2169" s="67"/>
      <c r="AN2169" s="67"/>
      <c r="AO2169" s="67"/>
      <c r="AP2169" s="67"/>
      <c r="AQ2169" s="67"/>
      <c r="AR2169" s="67"/>
      <c r="AS2169" s="67"/>
      <c r="AT2169" s="67"/>
      <c r="AU2169" s="67"/>
      <c r="AV2169" s="67"/>
      <c r="AW2169" s="67">
        <v>0</v>
      </c>
      <c r="AX2169" s="67">
        <v>7057</v>
      </c>
      <c r="AY2169" s="67">
        <v>2517</v>
      </c>
      <c r="AZ2169" s="67">
        <v>118524</v>
      </c>
      <c r="BA2169" s="67">
        <v>5400</v>
      </c>
      <c r="BB2169" s="113"/>
      <c r="BC2169" s="113"/>
      <c r="BD2169" s="113"/>
      <c r="BE2169" s="113"/>
      <c r="BF2169" s="113"/>
      <c r="BG2169" s="113"/>
      <c r="BH2169" s="113"/>
      <c r="BI2169" s="113"/>
      <c r="BJ2169" s="113"/>
      <c r="BK2169" s="113"/>
      <c r="BL2169" s="113"/>
      <c r="BM2169" s="113"/>
      <c r="BN2169" s="113"/>
      <c r="BO2169" s="113"/>
      <c r="BP2169" s="113"/>
      <c r="BQ2169" s="113"/>
      <c r="BR2169" s="113"/>
      <c r="BS2169" s="113"/>
      <c r="BT2169" s="113"/>
      <c r="BU2169" s="113"/>
      <c r="BV2169" s="113"/>
      <c r="BW2169" s="113"/>
      <c r="BX2169" s="113"/>
      <c r="BY2169" s="113"/>
      <c r="BZ2169" s="113"/>
      <c r="CA2169" s="67"/>
      <c r="CB2169" s="113"/>
      <c r="CC2169" s="69">
        <f>SUM(Table25[[#This Row],[Contract Amount FY00]:[Contract Amount FY50]])</f>
        <v>133498</v>
      </c>
      <c r="CD2169" s="114"/>
    </row>
    <row r="2170" spans="1:82" x14ac:dyDescent="0.25">
      <c r="A2170" s="122" t="s">
        <v>1971</v>
      </c>
      <c r="B2170" s="122" t="s">
        <v>533</v>
      </c>
      <c r="C2170" s="122" t="s">
        <v>2200</v>
      </c>
      <c r="E2170" s="26" t="str">
        <f>IFERROR(IF(VLOOKUP(Table25[[#This Row],[Contract No.]],Table3[#All],3,FALSE)="","No","Yes"),"")</f>
        <v>No</v>
      </c>
      <c r="F2170" s="107" t="str">
        <f>IFERROR(VLOOKUP(Table25[[#This Row],[Contract No.]],Table3[#All],3,FALSE),"")</f>
        <v/>
      </c>
      <c r="G2170" s="107" t="str">
        <f>IFERROR(IF(Table25[[#This Row],[Cooperative Purchase
(Yes/No)]]="Yes","Yes",IF(VLOOKUP(Table25[[#This Row],[Contract No.]],Table3[#All],1,FALSE)=Table25[[#This Row],[Contract No.]],"Yes","No")),"No")</f>
        <v>Yes</v>
      </c>
      <c r="H2170" s="51">
        <f>IFERROR(VLOOKUP(Table25[[#This Row],[Contract No.]],Table3[#All],4,FALSE),"")</f>
        <v>43556</v>
      </c>
      <c r="I2170" s="28">
        <f>IFERROR(IF(AND(MONTH(Table25[[#This Row],[Contract Start Date]])&gt;6,MONTH(Table25[[#This Row],[Contract Start Date]])&lt;=12),YEAR(Table25[[#This Row],[Contract Start Date]])+1,YEAR(Table25[[#This Row],[Contract Start Date]])),"")</f>
        <v>2019</v>
      </c>
      <c r="J2170" s="108">
        <f>Table25[[#This Row],[FY Formula start]]</f>
        <v>2019</v>
      </c>
      <c r="K2170" s="59" t="str">
        <f>"FY"&amp;" "&amp;Table25[[#This Row],[Year Start]]</f>
        <v>FY 2019</v>
      </c>
      <c r="L2170" s="109">
        <f>IFERROR(VLOOKUP(Table25[[#This Row],[Contract No.]],Table3[#All],5,FALSE),"")</f>
        <v>45747</v>
      </c>
      <c r="M2170" s="110">
        <f>IFERROR(IF(Table25[[#This Row],[Contract End Date]]="99/99/9999","No End",IF(AND(MONTH(Table25[[#This Row],[Contract End Date]])&gt;6,MONTH(Table25[[#This Row],[Contract End Date]])&lt;=12),YEAR(Table25[[#This Row],[Contract End Date]])+1,YEAR(Table25[[#This Row],[Contract End Date]]))),"")</f>
        <v>2025</v>
      </c>
      <c r="N2170" s="111">
        <f>Table25[[#This Row],[FY Formula end]]</f>
        <v>2025</v>
      </c>
      <c r="O2170" s="112" t="str">
        <f>IF(Table25[[#This Row],[Year End]]="No End","No End","FY"&amp;" "&amp;Table25[[#This Row],[Year End]])</f>
        <v>FY 2025</v>
      </c>
      <c r="P2170" s="27"/>
      <c r="Q2170" s="104">
        <f>_xlfn.IFNA(IF($B2170="","",VLOOKUP($B2170,'SWC Towers'!$A:$Q,$Q$2,FALSE)),"")</f>
        <v>0.2</v>
      </c>
      <c r="R2170" s="106">
        <f>_xlfn.IFNA(IF($B2170="","",VLOOKUP($B2170,'SWC Towers'!$A:$Q,$R$2,FALSE)),"")</f>
        <v>0.2</v>
      </c>
      <c r="S2170" s="106" t="str">
        <f>_xlfn.IFNA(IF($B2170="","",VLOOKUP($B2170,'SWC Towers'!$A:$Q,$S$2,FALSE)),"")</f>
        <v/>
      </c>
      <c r="T2170" s="106" t="str">
        <f>_xlfn.IFNA(IF($B2170="","",VLOOKUP($B2170,'SWC Towers'!$A:$Q,$T$2,FALSE)),"")</f>
        <v/>
      </c>
      <c r="U2170" s="104">
        <f>_xlfn.IFNA(IF($B2170="","",VLOOKUP($B2170,'SWC Towers'!$A:$Q,$U$2,FALSE)),"")</f>
        <v>0.2</v>
      </c>
      <c r="V2170" s="104" t="str">
        <f>_xlfn.IFNA(IF($B2170="","",VLOOKUP($B2170,'SWC Towers'!$A:$Q,$V$2,FALSE)),"")</f>
        <v/>
      </c>
      <c r="W2170" s="104">
        <f>_xlfn.IFNA(IF($B2170="","",VLOOKUP($B2170,'SWC Towers'!$A:$Q,$W$2,FALSE)),"")</f>
        <v>0.2</v>
      </c>
      <c r="X2170" s="104" t="str">
        <f>_xlfn.IFNA(IF($B2170="","",VLOOKUP($B2170,'SWC Towers'!$A:$Q,$X$2,FALSE)),"")</f>
        <v/>
      </c>
      <c r="Y2170" s="104" t="str">
        <f>_xlfn.IFNA(IF($B2170="","",VLOOKUP($B2170,'SWC Towers'!$A:$Q,$Y$2,FALSE)),"")</f>
        <v/>
      </c>
      <c r="Z2170" s="104" t="str">
        <f>_xlfn.IFNA(IF($B2170="","",VLOOKUP($B2170,'SWC Towers'!$A:$Q,$Z$2,FALSE)),"")</f>
        <v/>
      </c>
      <c r="AA2170" s="104">
        <f>_xlfn.IFNA(IF($B2170="","",VLOOKUP($B2170,'SWC Towers'!$A:$Q,$AA$2,FALSE)),"")</f>
        <v>0.2</v>
      </c>
      <c r="AB2170" s="106" t="str">
        <f>_xlfn.IFNA(IF($B2170="","",VLOOKUP($B2170,'SWC Towers'!$A:$Q,$AB$2,FALSE)),"")</f>
        <v/>
      </c>
      <c r="AC2170" s="20">
        <f>SUM(Table25[[#This Row],[IT Tower: Application]:[Other/Non-IT ]])</f>
        <v>1</v>
      </c>
      <c r="AD2170" s="67"/>
      <c r="AE2170" s="67"/>
      <c r="AF2170" s="67"/>
      <c r="AG2170" s="67"/>
      <c r="AH2170" s="67"/>
      <c r="AI2170" s="67"/>
      <c r="AJ2170" s="67"/>
      <c r="AK2170" s="67"/>
      <c r="AL2170" s="67"/>
      <c r="AM2170" s="67"/>
      <c r="AN2170" s="67"/>
      <c r="AO2170" s="67"/>
      <c r="AP2170" s="67"/>
      <c r="AQ2170" s="67"/>
      <c r="AR2170" s="67"/>
      <c r="AS2170" s="67"/>
      <c r="AT2170" s="67"/>
      <c r="AU2170" s="67"/>
      <c r="AV2170" s="67"/>
      <c r="AW2170" s="67">
        <v>0</v>
      </c>
      <c r="AX2170" s="67">
        <v>83286</v>
      </c>
      <c r="AY2170" s="67">
        <v>5562</v>
      </c>
      <c r="AZ2170" s="67">
        <v>14608</v>
      </c>
      <c r="BA2170" s="67">
        <v>25404</v>
      </c>
      <c r="BB2170" s="113">
        <v>6066</v>
      </c>
      <c r="BC2170" s="113">
        <v>4877</v>
      </c>
      <c r="BD2170" s="113"/>
      <c r="BE2170" s="113"/>
      <c r="BF2170" s="113"/>
      <c r="BG2170" s="113"/>
      <c r="BH2170" s="113"/>
      <c r="BI2170" s="113"/>
      <c r="BJ2170" s="113"/>
      <c r="BK2170" s="113"/>
      <c r="BL2170" s="113"/>
      <c r="BM2170" s="113"/>
      <c r="BN2170" s="113"/>
      <c r="BO2170" s="113"/>
      <c r="BP2170" s="113"/>
      <c r="BQ2170" s="113"/>
      <c r="BR2170" s="113"/>
      <c r="BS2170" s="113"/>
      <c r="BT2170" s="113"/>
      <c r="BU2170" s="113"/>
      <c r="BV2170" s="113"/>
      <c r="BW2170" s="113"/>
      <c r="BX2170" s="113"/>
      <c r="BY2170" s="113"/>
      <c r="BZ2170" s="113"/>
      <c r="CA2170" s="67"/>
      <c r="CB2170" s="113"/>
      <c r="CC2170" s="69">
        <f>SUM(Table25[[#This Row],[Contract Amount FY00]:[Contract Amount FY50]])</f>
        <v>139803</v>
      </c>
      <c r="CD2170" s="114"/>
    </row>
    <row r="2171" spans="1:82" x14ac:dyDescent="0.25">
      <c r="A2171" s="122" t="s">
        <v>1971</v>
      </c>
      <c r="B2171" s="122" t="s">
        <v>533</v>
      </c>
      <c r="C2171" s="122" t="s">
        <v>2200</v>
      </c>
      <c r="E2171" s="26" t="str">
        <f>IFERROR(IF(VLOOKUP(Table25[[#This Row],[Contract No.]],Table3[#All],3,FALSE)="","No","Yes"),"")</f>
        <v>No</v>
      </c>
      <c r="F2171" s="107" t="str">
        <f>IFERROR(VLOOKUP(Table25[[#This Row],[Contract No.]],Table3[#All],3,FALSE),"")</f>
        <v/>
      </c>
      <c r="G2171" s="107" t="str">
        <f>IFERROR(IF(Table25[[#This Row],[Cooperative Purchase
(Yes/No)]]="Yes","Yes",IF(VLOOKUP(Table25[[#This Row],[Contract No.]],Table3[#All],1,FALSE)=Table25[[#This Row],[Contract No.]],"Yes","No")),"No")</f>
        <v>Yes</v>
      </c>
      <c r="H2171" s="51">
        <f>IFERROR(VLOOKUP(Table25[[#This Row],[Contract No.]],Table3[#All],4,FALSE),"")</f>
        <v>43556</v>
      </c>
      <c r="I2171" s="28">
        <f>IFERROR(IF(AND(MONTH(Table25[[#This Row],[Contract Start Date]])&gt;6,MONTH(Table25[[#This Row],[Contract Start Date]])&lt;=12),YEAR(Table25[[#This Row],[Contract Start Date]])+1,YEAR(Table25[[#This Row],[Contract Start Date]])),"")</f>
        <v>2019</v>
      </c>
      <c r="J2171" s="108">
        <f>Table25[[#This Row],[FY Formula start]]</f>
        <v>2019</v>
      </c>
      <c r="K2171" s="59" t="str">
        <f>"FY"&amp;" "&amp;Table25[[#This Row],[Year Start]]</f>
        <v>FY 2019</v>
      </c>
      <c r="L2171" s="109">
        <f>IFERROR(VLOOKUP(Table25[[#This Row],[Contract No.]],Table3[#All],5,FALSE),"")</f>
        <v>45747</v>
      </c>
      <c r="M2171" s="110">
        <f>IFERROR(IF(Table25[[#This Row],[Contract End Date]]="99/99/9999","No End",IF(AND(MONTH(Table25[[#This Row],[Contract End Date]])&gt;6,MONTH(Table25[[#This Row],[Contract End Date]])&lt;=12),YEAR(Table25[[#This Row],[Contract End Date]])+1,YEAR(Table25[[#This Row],[Contract End Date]]))),"")</f>
        <v>2025</v>
      </c>
      <c r="N2171" s="111">
        <f>Table25[[#This Row],[FY Formula end]]</f>
        <v>2025</v>
      </c>
      <c r="O2171" s="112" t="str">
        <f>IF(Table25[[#This Row],[Year End]]="No End","No End","FY"&amp;" "&amp;Table25[[#This Row],[Year End]])</f>
        <v>FY 2025</v>
      </c>
      <c r="P2171" s="27"/>
      <c r="Q2171" s="104">
        <f>_xlfn.IFNA(IF($B2171="","",VLOOKUP($B2171,'SWC Towers'!$A:$Q,$Q$2,FALSE)),"")</f>
        <v>0.2</v>
      </c>
      <c r="R2171" s="106">
        <f>_xlfn.IFNA(IF($B2171="","",VLOOKUP($B2171,'SWC Towers'!$A:$Q,$R$2,FALSE)),"")</f>
        <v>0.2</v>
      </c>
      <c r="S2171" s="106" t="str">
        <f>_xlfn.IFNA(IF($B2171="","",VLOOKUP($B2171,'SWC Towers'!$A:$Q,$S$2,FALSE)),"")</f>
        <v/>
      </c>
      <c r="T2171" s="106" t="str">
        <f>_xlfn.IFNA(IF($B2171="","",VLOOKUP($B2171,'SWC Towers'!$A:$Q,$T$2,FALSE)),"")</f>
        <v/>
      </c>
      <c r="U2171" s="104">
        <f>_xlfn.IFNA(IF($B2171="","",VLOOKUP($B2171,'SWC Towers'!$A:$Q,$U$2,FALSE)),"")</f>
        <v>0.2</v>
      </c>
      <c r="V2171" s="104" t="str">
        <f>_xlfn.IFNA(IF($B2171="","",VLOOKUP($B2171,'SWC Towers'!$A:$Q,$V$2,FALSE)),"")</f>
        <v/>
      </c>
      <c r="W2171" s="104">
        <f>_xlfn.IFNA(IF($B2171="","",VLOOKUP($B2171,'SWC Towers'!$A:$Q,$W$2,FALSE)),"")</f>
        <v>0.2</v>
      </c>
      <c r="X2171" s="104" t="str">
        <f>_xlfn.IFNA(IF($B2171="","",VLOOKUP($B2171,'SWC Towers'!$A:$Q,$X$2,FALSE)),"")</f>
        <v/>
      </c>
      <c r="Y2171" s="104" t="str">
        <f>_xlfn.IFNA(IF($B2171="","",VLOOKUP($B2171,'SWC Towers'!$A:$Q,$Y$2,FALSE)),"")</f>
        <v/>
      </c>
      <c r="Z2171" s="104" t="str">
        <f>_xlfn.IFNA(IF($B2171="","",VLOOKUP($B2171,'SWC Towers'!$A:$Q,$Z$2,FALSE)),"")</f>
        <v/>
      </c>
      <c r="AA2171" s="104">
        <f>_xlfn.IFNA(IF($B2171="","",VLOOKUP($B2171,'SWC Towers'!$A:$Q,$AA$2,FALSE)),"")</f>
        <v>0.2</v>
      </c>
      <c r="AB2171" s="106" t="str">
        <f>_xlfn.IFNA(IF($B2171="","",VLOOKUP($B2171,'SWC Towers'!$A:$Q,$AB$2,FALSE)),"")</f>
        <v/>
      </c>
      <c r="AC2171" s="20">
        <f>SUM(Table25[[#This Row],[IT Tower: Application]:[Other/Non-IT ]])</f>
        <v>1</v>
      </c>
      <c r="AD2171" s="67"/>
      <c r="AE2171" s="67"/>
      <c r="AF2171" s="67"/>
      <c r="AG2171" s="67"/>
      <c r="AH2171" s="67"/>
      <c r="AI2171" s="67"/>
      <c r="AJ2171" s="67"/>
      <c r="AK2171" s="67"/>
      <c r="AL2171" s="67"/>
      <c r="AM2171" s="67"/>
      <c r="AN2171" s="67"/>
      <c r="AO2171" s="67"/>
      <c r="AP2171" s="67"/>
      <c r="AQ2171" s="67"/>
      <c r="AR2171" s="67"/>
      <c r="AS2171" s="67"/>
      <c r="AT2171" s="67"/>
      <c r="AU2171" s="67"/>
      <c r="AV2171" s="67"/>
      <c r="AW2171" s="67"/>
      <c r="AX2171" s="67"/>
      <c r="AY2171" s="67"/>
      <c r="AZ2171" s="67"/>
      <c r="BA2171" s="67"/>
      <c r="BB2171" s="113"/>
      <c r="BC2171" s="113">
        <v>128383</v>
      </c>
      <c r="BD2171" s="113"/>
      <c r="BE2171" s="113"/>
      <c r="BF2171" s="113"/>
      <c r="BG2171" s="113"/>
      <c r="BH2171" s="113"/>
      <c r="BI2171" s="113"/>
      <c r="BJ2171" s="113"/>
      <c r="BK2171" s="113"/>
      <c r="BL2171" s="113"/>
      <c r="BM2171" s="113"/>
      <c r="BN2171" s="113"/>
      <c r="BO2171" s="113"/>
      <c r="BP2171" s="113"/>
      <c r="BQ2171" s="113"/>
      <c r="BR2171" s="113"/>
      <c r="BS2171" s="113"/>
      <c r="BT2171" s="113"/>
      <c r="BU2171" s="113"/>
      <c r="BV2171" s="113"/>
      <c r="BW2171" s="113"/>
      <c r="BX2171" s="113"/>
      <c r="BY2171" s="113"/>
      <c r="BZ2171" s="113"/>
      <c r="CA2171" s="67"/>
      <c r="CB2171" s="113"/>
      <c r="CC2171" s="69">
        <f>SUM(Table25[[#This Row],[Contract Amount FY00]:[Contract Amount FY50]])</f>
        <v>128383</v>
      </c>
      <c r="CD2171" s="114"/>
    </row>
    <row r="2172" spans="1:82" x14ac:dyDescent="0.25">
      <c r="A2172" s="122" t="s">
        <v>1971</v>
      </c>
      <c r="B2172" s="122" t="s">
        <v>382</v>
      </c>
      <c r="C2172" s="122" t="s">
        <v>743</v>
      </c>
      <c r="E2172" s="26" t="str">
        <f>IFERROR(IF(VLOOKUP(Table25[[#This Row],[Contract No.]],Table3[#All],3,FALSE)="","No","Yes"),"")</f>
        <v>No</v>
      </c>
      <c r="F2172" s="107" t="str">
        <f>IFERROR(VLOOKUP(Table25[[#This Row],[Contract No.]],Table3[#All],3,FALSE),"")</f>
        <v/>
      </c>
      <c r="G2172" s="107" t="str">
        <f>IFERROR(IF(Table25[[#This Row],[Cooperative Purchase
(Yes/No)]]="Yes","Yes",IF(VLOOKUP(Table25[[#This Row],[Contract No.]],Table3[#All],1,FALSE)=Table25[[#This Row],[Contract No.]],"Yes","No")),"No")</f>
        <v>Yes</v>
      </c>
      <c r="H2172" s="51">
        <f>IFERROR(VLOOKUP(Table25[[#This Row],[Contract No.]],Table3[#All],4,FALSE),"")</f>
        <v>42727</v>
      </c>
      <c r="I2172" s="28">
        <f>IFERROR(IF(AND(MONTH(Table25[[#This Row],[Contract Start Date]])&gt;6,MONTH(Table25[[#This Row],[Contract Start Date]])&lt;=12),YEAR(Table25[[#This Row],[Contract Start Date]])+1,YEAR(Table25[[#This Row],[Contract Start Date]])),"")</f>
        <v>2017</v>
      </c>
      <c r="J2172" s="108">
        <f>Table25[[#This Row],[FY Formula start]]</f>
        <v>2017</v>
      </c>
      <c r="K2172" s="59" t="str">
        <f>"FY"&amp;" "&amp;Table25[[#This Row],[Year Start]]</f>
        <v>FY 2017</v>
      </c>
      <c r="L2172" s="109">
        <f>IFERROR(VLOOKUP(Table25[[#This Row],[Contract No.]],Table3[#All],5,FALSE),"")</f>
        <v>45688</v>
      </c>
      <c r="M2172" s="110">
        <f>IFERROR(IF(Table25[[#This Row],[Contract End Date]]="99/99/9999","No End",IF(AND(MONTH(Table25[[#This Row],[Contract End Date]])&gt;6,MONTH(Table25[[#This Row],[Contract End Date]])&lt;=12),YEAR(Table25[[#This Row],[Contract End Date]])+1,YEAR(Table25[[#This Row],[Contract End Date]]))),"")</f>
        <v>2025</v>
      </c>
      <c r="N2172" s="111">
        <f>Table25[[#This Row],[FY Formula end]]</f>
        <v>2025</v>
      </c>
      <c r="O2172" s="112" t="str">
        <f>IF(Table25[[#This Row],[Year End]]="No End","No End","FY"&amp;" "&amp;Table25[[#This Row],[Year End]])</f>
        <v>FY 2025</v>
      </c>
      <c r="P2172" s="27"/>
      <c r="Q2172" s="104">
        <f>_xlfn.IFNA(IF($B2172="","",VLOOKUP($B2172,'SWC Towers'!$A:$Q,$Q$2,FALSE)),"")</f>
        <v>0.1</v>
      </c>
      <c r="R2172" s="106">
        <f>_xlfn.IFNA(IF($B2172="","",VLOOKUP($B2172,'SWC Towers'!$A:$Q,$R$2,FALSE)),"")</f>
        <v>0.1</v>
      </c>
      <c r="S2172" s="106" t="str">
        <f>_xlfn.IFNA(IF($B2172="","",VLOOKUP($B2172,'SWC Towers'!$A:$Q,$S$2,FALSE)),"")</f>
        <v/>
      </c>
      <c r="T2172" s="106" t="str">
        <f>_xlfn.IFNA(IF($B2172="","",VLOOKUP($B2172,'SWC Towers'!$A:$Q,$T$2,FALSE)),"")</f>
        <v/>
      </c>
      <c r="U2172" s="104" t="str">
        <f>_xlfn.IFNA(IF($B2172="","",VLOOKUP($B2172,'SWC Towers'!$A:$Q,$U$2,FALSE)),"")</f>
        <v/>
      </c>
      <c r="V2172" s="104" t="str">
        <f>_xlfn.IFNA(IF($B2172="","",VLOOKUP($B2172,'SWC Towers'!$A:$Q,$V$2,FALSE)),"")</f>
        <v/>
      </c>
      <c r="W2172" s="104">
        <f>_xlfn.IFNA(IF($B2172="","",VLOOKUP($B2172,'SWC Towers'!$A:$Q,$W$2,FALSE)),"")</f>
        <v>0.4</v>
      </c>
      <c r="X2172" s="104" t="str">
        <f>_xlfn.IFNA(IF($B2172="","",VLOOKUP($B2172,'SWC Towers'!$A:$Q,$X$2,FALSE)),"")</f>
        <v/>
      </c>
      <c r="Y2172" s="104" t="str">
        <f>_xlfn.IFNA(IF($B2172="","",VLOOKUP($B2172,'SWC Towers'!$A:$Q,$Y$2,FALSE)),"")</f>
        <v/>
      </c>
      <c r="Z2172" s="104" t="str">
        <f>_xlfn.IFNA(IF($B2172="","",VLOOKUP($B2172,'SWC Towers'!$A:$Q,$Z$2,FALSE)),"")</f>
        <v/>
      </c>
      <c r="AA2172" s="104" t="str">
        <f>_xlfn.IFNA(IF($B2172="","",VLOOKUP($B2172,'SWC Towers'!$A:$Q,$AA$2,FALSE)),"")</f>
        <v/>
      </c>
      <c r="AB2172" s="106">
        <f>_xlfn.IFNA(IF($B2172="","",VLOOKUP($B2172,'SWC Towers'!$A:$Q,$AB$2,FALSE)),"")</f>
        <v>0.4</v>
      </c>
      <c r="AC2172" s="20">
        <f>SUM(Table25[[#This Row],[IT Tower: Application]:[Other/Non-IT ]])</f>
        <v>1</v>
      </c>
      <c r="AD2172" s="67"/>
      <c r="AE2172" s="67"/>
      <c r="AF2172" s="67"/>
      <c r="AG2172" s="67"/>
      <c r="AH2172" s="67"/>
      <c r="AI2172" s="67"/>
      <c r="AJ2172" s="67"/>
      <c r="AK2172" s="67"/>
      <c r="AL2172" s="67"/>
      <c r="AM2172" s="67"/>
      <c r="AN2172" s="67"/>
      <c r="AO2172" s="67"/>
      <c r="AP2172" s="67"/>
      <c r="AQ2172" s="67"/>
      <c r="AR2172" s="67"/>
      <c r="AS2172" s="67"/>
      <c r="AT2172" s="67"/>
      <c r="AU2172" s="67">
        <v>0</v>
      </c>
      <c r="AV2172" s="67">
        <v>379</v>
      </c>
      <c r="AW2172" s="67"/>
      <c r="AX2172" s="67"/>
      <c r="AY2172" s="67"/>
      <c r="AZ2172" s="67"/>
      <c r="BA2172" s="67"/>
      <c r="BB2172" s="113"/>
      <c r="BC2172" s="113"/>
      <c r="BD2172" s="113"/>
      <c r="BE2172" s="113"/>
      <c r="BF2172" s="113"/>
      <c r="BG2172" s="113"/>
      <c r="BH2172" s="113"/>
      <c r="BI2172" s="113"/>
      <c r="BJ2172" s="113"/>
      <c r="BK2172" s="113"/>
      <c r="BL2172" s="113"/>
      <c r="BM2172" s="113"/>
      <c r="BN2172" s="113"/>
      <c r="BO2172" s="113"/>
      <c r="BP2172" s="113"/>
      <c r="BQ2172" s="113"/>
      <c r="BR2172" s="113"/>
      <c r="BS2172" s="113"/>
      <c r="BT2172" s="113"/>
      <c r="BU2172" s="113"/>
      <c r="BV2172" s="113"/>
      <c r="BW2172" s="113"/>
      <c r="BX2172" s="113"/>
      <c r="BY2172" s="113"/>
      <c r="BZ2172" s="113"/>
      <c r="CA2172" s="67"/>
      <c r="CB2172" s="113"/>
      <c r="CC2172" s="69">
        <f>SUM(Table25[[#This Row],[Contract Amount FY00]:[Contract Amount FY50]])</f>
        <v>379</v>
      </c>
      <c r="CD2172" s="114"/>
    </row>
    <row r="2173" spans="1:82" x14ac:dyDescent="0.25">
      <c r="A2173" s="122" t="s">
        <v>1971</v>
      </c>
      <c r="B2173" s="122" t="s">
        <v>705</v>
      </c>
      <c r="C2173" s="122" t="s">
        <v>384</v>
      </c>
      <c r="E2173" s="26" t="str">
        <f>IFERROR(IF(VLOOKUP(Table25[[#This Row],[Contract No.]],Table3[#All],3,FALSE)="","No","Yes"),"")</f>
        <v>Yes</v>
      </c>
      <c r="F2173" s="107" t="str">
        <f>IFERROR(VLOOKUP(Table25[[#This Row],[Contract No.]],Table3[#All],3,FALSE),"")</f>
        <v>NASPO</v>
      </c>
      <c r="G2173" s="107" t="str">
        <f>IFERROR(IF(Table25[[#This Row],[Cooperative Purchase
(Yes/No)]]="Yes","Yes",IF(VLOOKUP(Table25[[#This Row],[Contract No.]],Table3[#All],1,FALSE)=Table25[[#This Row],[Contract No.]],"Yes","No")),"No")</f>
        <v>Yes</v>
      </c>
      <c r="H2173" s="51">
        <f>IFERROR(VLOOKUP(Table25[[#This Row],[Contract No.]],Table3[#All],4,FALSE),"")</f>
        <v>43647</v>
      </c>
      <c r="I2173" s="28">
        <f>IFERROR(IF(AND(MONTH(Table25[[#This Row],[Contract Start Date]])&gt;6,MONTH(Table25[[#This Row],[Contract Start Date]])&lt;=12),YEAR(Table25[[#This Row],[Contract Start Date]])+1,YEAR(Table25[[#This Row],[Contract Start Date]])),"")</f>
        <v>2020</v>
      </c>
      <c r="J2173" s="108">
        <f>Table25[[#This Row],[FY Formula start]]</f>
        <v>2020</v>
      </c>
      <c r="K2173" s="59" t="str">
        <f>"FY"&amp;" "&amp;Table25[[#This Row],[Year Start]]</f>
        <v>FY 2020</v>
      </c>
      <c r="L2173" s="109">
        <f>IFERROR(VLOOKUP(Table25[[#This Row],[Contract No.]],Table3[#All],5,FALSE),"")</f>
        <v>47360</v>
      </c>
      <c r="M2173" s="110">
        <f>IFERROR(IF(Table25[[#This Row],[Contract End Date]]="99/99/9999","No End",IF(AND(MONTH(Table25[[#This Row],[Contract End Date]])&gt;6,MONTH(Table25[[#This Row],[Contract End Date]])&lt;=12),YEAR(Table25[[#This Row],[Contract End Date]])+1,YEAR(Table25[[#This Row],[Contract End Date]]))),"")</f>
        <v>2030</v>
      </c>
      <c r="N2173" s="111">
        <f>Table25[[#This Row],[FY Formula end]]</f>
        <v>2030</v>
      </c>
      <c r="O2173" s="112" t="str">
        <f>IF(Table25[[#This Row],[Year End]]="No End","No End","FY"&amp;" "&amp;Table25[[#This Row],[Year End]])</f>
        <v>FY 2030</v>
      </c>
      <c r="P2173" s="27"/>
      <c r="Q2173" s="104">
        <f>_xlfn.IFNA(IF($B2173="","",VLOOKUP($B2173,'SWC Towers'!$A:$Q,$Q$2,FALSE)),"")</f>
        <v>0.2</v>
      </c>
      <c r="R2173" s="106" t="str">
        <f>_xlfn.IFNA(IF($B2173="","",VLOOKUP($B2173,'SWC Towers'!$A:$Q,$R$2,FALSE)),"")</f>
        <v/>
      </c>
      <c r="S2173" s="106" t="str">
        <f>_xlfn.IFNA(IF($B2173="","",VLOOKUP($B2173,'SWC Towers'!$A:$Q,$S$2,FALSE)),"")</f>
        <v/>
      </c>
      <c r="T2173" s="106" t="str">
        <f>_xlfn.IFNA(IF($B2173="","",VLOOKUP($B2173,'SWC Towers'!$A:$Q,$T$2,FALSE)),"")</f>
        <v/>
      </c>
      <c r="U2173" s="104">
        <f>_xlfn.IFNA(IF($B2173="","",VLOOKUP($B2173,'SWC Towers'!$A:$Q,$U$2,FALSE)),"")</f>
        <v>0.4</v>
      </c>
      <c r="V2173" s="104" t="str">
        <f>_xlfn.IFNA(IF($B2173="","",VLOOKUP($B2173,'SWC Towers'!$A:$Q,$V$2,FALSE)),"")</f>
        <v/>
      </c>
      <c r="W2173" s="104">
        <f>_xlfn.IFNA(IF($B2173="","",VLOOKUP($B2173,'SWC Towers'!$A:$Q,$W$2,FALSE)),"")</f>
        <v>0.4</v>
      </c>
      <c r="X2173" s="104" t="str">
        <f>_xlfn.IFNA(IF($B2173="","",VLOOKUP($B2173,'SWC Towers'!$A:$Q,$X$2,FALSE)),"")</f>
        <v/>
      </c>
      <c r="Y2173" s="104" t="str">
        <f>_xlfn.IFNA(IF($B2173="","",VLOOKUP($B2173,'SWC Towers'!$A:$Q,$Y$2,FALSE)),"")</f>
        <v/>
      </c>
      <c r="Z2173" s="104" t="str">
        <f>_xlfn.IFNA(IF($B2173="","",VLOOKUP($B2173,'SWC Towers'!$A:$Q,$Z$2,FALSE)),"")</f>
        <v/>
      </c>
      <c r="AA2173" s="104" t="str">
        <f>_xlfn.IFNA(IF($B2173="","",VLOOKUP($B2173,'SWC Towers'!$A:$Q,$AA$2,FALSE)),"")</f>
        <v/>
      </c>
      <c r="AB2173" s="106" t="str">
        <f>_xlfn.IFNA(IF($B2173="","",VLOOKUP($B2173,'SWC Towers'!$A:$Q,$AB$2,FALSE)),"")</f>
        <v/>
      </c>
      <c r="AC2173" s="20">
        <f>SUM(Table25[[#This Row],[IT Tower: Application]:[Other/Non-IT ]])</f>
        <v>1</v>
      </c>
      <c r="AD2173" s="67"/>
      <c r="AE2173" s="67"/>
      <c r="AF2173" s="67"/>
      <c r="AG2173" s="67"/>
      <c r="AH2173" s="67"/>
      <c r="AI2173" s="67"/>
      <c r="AJ2173" s="67"/>
      <c r="AK2173" s="67"/>
      <c r="AL2173" s="67"/>
      <c r="AM2173" s="67"/>
      <c r="AN2173" s="67"/>
      <c r="AO2173" s="67"/>
      <c r="AP2173" s="67"/>
      <c r="AQ2173" s="67"/>
      <c r="AR2173" s="67"/>
      <c r="AS2173" s="67"/>
      <c r="AT2173" s="67"/>
      <c r="AU2173" s="67"/>
      <c r="AV2173" s="67"/>
      <c r="AW2173" s="67"/>
      <c r="AX2173" s="67"/>
      <c r="AY2173" s="67"/>
      <c r="AZ2173" s="67"/>
      <c r="BA2173" s="67"/>
      <c r="BB2173" s="113">
        <v>1937</v>
      </c>
      <c r="BC2173" s="113">
        <v>129</v>
      </c>
      <c r="BD2173" s="113"/>
      <c r="BE2173" s="113"/>
      <c r="BF2173" s="113"/>
      <c r="BG2173" s="113"/>
      <c r="BH2173" s="113"/>
      <c r="BI2173" s="113"/>
      <c r="BJ2173" s="113"/>
      <c r="BK2173" s="113"/>
      <c r="BL2173" s="113"/>
      <c r="BM2173" s="113"/>
      <c r="BN2173" s="113"/>
      <c r="BO2173" s="113"/>
      <c r="BP2173" s="113"/>
      <c r="BQ2173" s="113"/>
      <c r="BR2173" s="113"/>
      <c r="BS2173" s="113"/>
      <c r="BT2173" s="113"/>
      <c r="BU2173" s="113"/>
      <c r="BV2173" s="113"/>
      <c r="BW2173" s="113"/>
      <c r="BX2173" s="113"/>
      <c r="BY2173" s="113"/>
      <c r="BZ2173" s="113"/>
      <c r="CA2173" s="67"/>
      <c r="CB2173" s="113"/>
      <c r="CC2173" s="69">
        <f>SUM(Table25[[#This Row],[Contract Amount FY00]:[Contract Amount FY50]])</f>
        <v>2066</v>
      </c>
      <c r="CD2173" s="114"/>
    </row>
    <row r="2174" spans="1:82" x14ac:dyDescent="0.25">
      <c r="A2174" s="122" t="s">
        <v>1971</v>
      </c>
      <c r="B2174" s="122" t="s">
        <v>705</v>
      </c>
      <c r="C2174" s="122" t="s">
        <v>1777</v>
      </c>
      <c r="E2174" s="26" t="str">
        <f>IFERROR(IF(VLOOKUP(Table25[[#This Row],[Contract No.]],Table3[#All],3,FALSE)="","No","Yes"),"")</f>
        <v>Yes</v>
      </c>
      <c r="F2174" s="107" t="str">
        <f>IFERROR(VLOOKUP(Table25[[#This Row],[Contract No.]],Table3[#All],3,FALSE),"")</f>
        <v>NASPO</v>
      </c>
      <c r="G2174" s="107" t="str">
        <f>IFERROR(IF(Table25[[#This Row],[Cooperative Purchase
(Yes/No)]]="Yes","Yes",IF(VLOOKUP(Table25[[#This Row],[Contract No.]],Table3[#All],1,FALSE)=Table25[[#This Row],[Contract No.]],"Yes","No")),"No")</f>
        <v>Yes</v>
      </c>
      <c r="H2174" s="51">
        <f>IFERROR(VLOOKUP(Table25[[#This Row],[Contract No.]],Table3[#All],4,FALSE),"")</f>
        <v>43647</v>
      </c>
      <c r="I2174" s="28">
        <f>IFERROR(IF(AND(MONTH(Table25[[#This Row],[Contract Start Date]])&gt;6,MONTH(Table25[[#This Row],[Contract Start Date]])&lt;=12),YEAR(Table25[[#This Row],[Contract Start Date]])+1,YEAR(Table25[[#This Row],[Contract Start Date]])),"")</f>
        <v>2020</v>
      </c>
      <c r="J2174" s="108">
        <f>Table25[[#This Row],[FY Formula start]]</f>
        <v>2020</v>
      </c>
      <c r="K2174" s="59" t="str">
        <f>"FY"&amp;" "&amp;Table25[[#This Row],[Year Start]]</f>
        <v>FY 2020</v>
      </c>
      <c r="L2174" s="109">
        <f>IFERROR(VLOOKUP(Table25[[#This Row],[Contract No.]],Table3[#All],5,FALSE),"")</f>
        <v>47360</v>
      </c>
      <c r="M2174" s="110">
        <f>IFERROR(IF(Table25[[#This Row],[Contract End Date]]="99/99/9999","No End",IF(AND(MONTH(Table25[[#This Row],[Contract End Date]])&gt;6,MONTH(Table25[[#This Row],[Contract End Date]])&lt;=12),YEAR(Table25[[#This Row],[Contract End Date]])+1,YEAR(Table25[[#This Row],[Contract End Date]]))),"")</f>
        <v>2030</v>
      </c>
      <c r="N2174" s="111">
        <f>Table25[[#This Row],[FY Formula end]]</f>
        <v>2030</v>
      </c>
      <c r="O2174" s="112" t="str">
        <f>IF(Table25[[#This Row],[Year End]]="No End","No End","FY"&amp;" "&amp;Table25[[#This Row],[Year End]])</f>
        <v>FY 2030</v>
      </c>
      <c r="P2174" s="27"/>
      <c r="Q2174" s="104">
        <f>_xlfn.IFNA(IF($B2174="","",VLOOKUP($B2174,'SWC Towers'!$A:$Q,$Q$2,FALSE)),"")</f>
        <v>0.2</v>
      </c>
      <c r="R2174" s="106" t="str">
        <f>_xlfn.IFNA(IF($B2174="","",VLOOKUP($B2174,'SWC Towers'!$A:$Q,$R$2,FALSE)),"")</f>
        <v/>
      </c>
      <c r="S2174" s="106" t="str">
        <f>_xlfn.IFNA(IF($B2174="","",VLOOKUP($B2174,'SWC Towers'!$A:$Q,$S$2,FALSE)),"")</f>
        <v/>
      </c>
      <c r="T2174" s="106" t="str">
        <f>_xlfn.IFNA(IF($B2174="","",VLOOKUP($B2174,'SWC Towers'!$A:$Q,$T$2,FALSE)),"")</f>
        <v/>
      </c>
      <c r="U2174" s="104">
        <f>_xlfn.IFNA(IF($B2174="","",VLOOKUP($B2174,'SWC Towers'!$A:$Q,$U$2,FALSE)),"")</f>
        <v>0.4</v>
      </c>
      <c r="V2174" s="104" t="str">
        <f>_xlfn.IFNA(IF($B2174="","",VLOOKUP($B2174,'SWC Towers'!$A:$Q,$V$2,FALSE)),"")</f>
        <v/>
      </c>
      <c r="W2174" s="104">
        <f>_xlfn.IFNA(IF($B2174="","",VLOOKUP($B2174,'SWC Towers'!$A:$Q,$W$2,FALSE)),"")</f>
        <v>0.4</v>
      </c>
      <c r="X2174" s="104" t="str">
        <f>_xlfn.IFNA(IF($B2174="","",VLOOKUP($B2174,'SWC Towers'!$A:$Q,$X$2,FALSE)),"")</f>
        <v/>
      </c>
      <c r="Y2174" s="104" t="str">
        <f>_xlfn.IFNA(IF($B2174="","",VLOOKUP($B2174,'SWC Towers'!$A:$Q,$Y$2,FALSE)),"")</f>
        <v/>
      </c>
      <c r="Z2174" s="104" t="str">
        <f>_xlfn.IFNA(IF($B2174="","",VLOOKUP($B2174,'SWC Towers'!$A:$Q,$Z$2,FALSE)),"")</f>
        <v/>
      </c>
      <c r="AA2174" s="104" t="str">
        <f>_xlfn.IFNA(IF($B2174="","",VLOOKUP($B2174,'SWC Towers'!$A:$Q,$AA$2,FALSE)),"")</f>
        <v/>
      </c>
      <c r="AB2174" s="106" t="str">
        <f>_xlfn.IFNA(IF($B2174="","",VLOOKUP($B2174,'SWC Towers'!$A:$Q,$AB$2,FALSE)),"")</f>
        <v/>
      </c>
      <c r="AC2174" s="20">
        <f>SUM(Table25[[#This Row],[IT Tower: Application]:[Other/Non-IT ]])</f>
        <v>1</v>
      </c>
      <c r="AD2174" s="67"/>
      <c r="AE2174" s="67"/>
      <c r="AF2174" s="67"/>
      <c r="AG2174" s="67"/>
      <c r="AH2174" s="67"/>
      <c r="AI2174" s="67"/>
      <c r="AJ2174" s="67"/>
      <c r="AK2174" s="67"/>
      <c r="AL2174" s="67"/>
      <c r="AM2174" s="67"/>
      <c r="AN2174" s="67"/>
      <c r="AO2174" s="67"/>
      <c r="AP2174" s="67"/>
      <c r="AQ2174" s="67"/>
      <c r="AR2174" s="67"/>
      <c r="AS2174" s="67"/>
      <c r="AT2174" s="67"/>
      <c r="AU2174" s="67"/>
      <c r="AV2174" s="67"/>
      <c r="AW2174" s="67"/>
      <c r="AX2174" s="67"/>
      <c r="AY2174" s="67">
        <v>49793</v>
      </c>
      <c r="AZ2174" s="67">
        <v>84972</v>
      </c>
      <c r="BA2174" s="67">
        <v>16710</v>
      </c>
      <c r="BB2174" s="113">
        <v>16289</v>
      </c>
      <c r="BC2174" s="113">
        <v>15945</v>
      </c>
      <c r="BD2174" s="113"/>
      <c r="BE2174" s="113"/>
      <c r="BF2174" s="113"/>
      <c r="BG2174" s="113"/>
      <c r="BH2174" s="113"/>
      <c r="BI2174" s="113"/>
      <c r="BJ2174" s="113"/>
      <c r="BK2174" s="113"/>
      <c r="BL2174" s="113"/>
      <c r="BM2174" s="113"/>
      <c r="BN2174" s="113"/>
      <c r="BO2174" s="113"/>
      <c r="BP2174" s="113"/>
      <c r="BQ2174" s="113"/>
      <c r="BR2174" s="113"/>
      <c r="BS2174" s="113"/>
      <c r="BT2174" s="113"/>
      <c r="BU2174" s="113"/>
      <c r="BV2174" s="113"/>
      <c r="BW2174" s="113"/>
      <c r="BX2174" s="113"/>
      <c r="BY2174" s="113"/>
      <c r="BZ2174" s="113"/>
      <c r="CA2174" s="67"/>
      <c r="CB2174" s="113"/>
      <c r="CC2174" s="69">
        <f>SUM(Table25[[#This Row],[Contract Amount FY00]:[Contract Amount FY50]])</f>
        <v>183709</v>
      </c>
      <c r="CD2174" s="114"/>
    </row>
    <row r="2175" spans="1:82" x14ac:dyDescent="0.25">
      <c r="A2175" s="122" t="s">
        <v>1971</v>
      </c>
      <c r="B2175" s="122" t="s">
        <v>278</v>
      </c>
      <c r="C2175" s="122" t="s">
        <v>3188</v>
      </c>
      <c r="E2175" s="26" t="str">
        <f>IFERROR(IF(VLOOKUP(Table25[[#This Row],[Contract No.]],Table3[#All],3,FALSE)="","No","Yes"),"")</f>
        <v>Yes</v>
      </c>
      <c r="F2175" s="107" t="str">
        <f>IFERROR(VLOOKUP(Table25[[#This Row],[Contract No.]],Table3[#All],3,FALSE),"")</f>
        <v>NASPO</v>
      </c>
      <c r="G2175" s="107" t="str">
        <f>IFERROR(IF(Table25[[#This Row],[Cooperative Purchase
(Yes/No)]]="Yes","Yes",IF(VLOOKUP(Table25[[#This Row],[Contract No.]],Table3[#All],1,FALSE)=Table25[[#This Row],[Contract No.]],"Yes","No")),"No")</f>
        <v>Yes</v>
      </c>
      <c r="H2175" s="51">
        <f>IFERROR(VLOOKUP(Table25[[#This Row],[Contract No.]],Table3[#All],4,FALSE),"")</f>
        <v>42917</v>
      </c>
      <c r="I2175" s="28">
        <f>IFERROR(IF(AND(MONTH(Table25[[#This Row],[Contract Start Date]])&gt;6,MONTH(Table25[[#This Row],[Contract Start Date]])&lt;=12),YEAR(Table25[[#This Row],[Contract Start Date]])+1,YEAR(Table25[[#This Row],[Contract Start Date]])),"")</f>
        <v>2018</v>
      </c>
      <c r="J2175" s="108">
        <f>Table25[[#This Row],[FY Formula start]]</f>
        <v>2018</v>
      </c>
      <c r="K2175" s="59" t="str">
        <f>"FY"&amp;" "&amp;Table25[[#This Row],[Year Start]]</f>
        <v>FY 2018</v>
      </c>
      <c r="L2175" s="109">
        <f>IFERROR(VLOOKUP(Table25[[#This Row],[Contract No.]],Table3[#All],5,FALSE),"")</f>
        <v>46280</v>
      </c>
      <c r="M2175" s="110">
        <f>IFERROR(IF(Table25[[#This Row],[Contract End Date]]="99/99/9999","No End",IF(AND(MONTH(Table25[[#This Row],[Contract End Date]])&gt;6,MONTH(Table25[[#This Row],[Contract End Date]])&lt;=12),YEAR(Table25[[#This Row],[Contract End Date]])+1,YEAR(Table25[[#This Row],[Contract End Date]]))),"")</f>
        <v>2027</v>
      </c>
      <c r="N2175" s="111">
        <f>Table25[[#This Row],[FY Formula end]]</f>
        <v>2027</v>
      </c>
      <c r="O2175" s="112" t="str">
        <f>IF(Table25[[#This Row],[Year End]]="No End","No End","FY"&amp;" "&amp;Table25[[#This Row],[Year End]])</f>
        <v>FY 2027</v>
      </c>
      <c r="P2175" s="27"/>
      <c r="Q2175" s="104">
        <f>_xlfn.IFNA(IF($B2175="","",VLOOKUP($B2175,'SWC Towers'!$A:$Q,$Q$2,FALSE)),"")</f>
        <v>0.4</v>
      </c>
      <c r="R2175" s="106" t="str">
        <f>_xlfn.IFNA(IF($B2175="","",VLOOKUP($B2175,'SWC Towers'!$A:$Q,$R$2,FALSE)),"")</f>
        <v/>
      </c>
      <c r="S2175" s="106" t="str">
        <f>_xlfn.IFNA(IF($B2175="","",VLOOKUP($B2175,'SWC Towers'!$A:$Q,$S$2,FALSE)),"")</f>
        <v/>
      </c>
      <c r="T2175" s="106">
        <f>_xlfn.IFNA(IF($B2175="","",VLOOKUP($B2175,'SWC Towers'!$A:$Q,$T$2,FALSE)),"")</f>
        <v>0.05</v>
      </c>
      <c r="U2175" s="104" t="str">
        <f>_xlfn.IFNA(IF($B2175="","",VLOOKUP($B2175,'SWC Towers'!$A:$Q,$U$2,FALSE)),"")</f>
        <v/>
      </c>
      <c r="V2175" s="104" t="str">
        <f>_xlfn.IFNA(IF($B2175="","",VLOOKUP($B2175,'SWC Towers'!$A:$Q,$V$2,FALSE)),"")</f>
        <v/>
      </c>
      <c r="W2175" s="104">
        <f>_xlfn.IFNA(IF($B2175="","",VLOOKUP($B2175,'SWC Towers'!$A:$Q,$W$2,FALSE)),"")</f>
        <v>0.1</v>
      </c>
      <c r="X2175" s="104" t="str">
        <f>_xlfn.IFNA(IF($B2175="","",VLOOKUP($B2175,'SWC Towers'!$A:$Q,$X$2,FALSE)),"")</f>
        <v/>
      </c>
      <c r="Y2175" s="104">
        <f>_xlfn.IFNA(IF($B2175="","",VLOOKUP($B2175,'SWC Towers'!$A:$Q,$Y$2,FALSE)),"")</f>
        <v>0.05</v>
      </c>
      <c r="Z2175" s="104" t="str">
        <f>_xlfn.IFNA(IF($B2175="","",VLOOKUP($B2175,'SWC Towers'!$A:$Q,$Z$2,FALSE)),"")</f>
        <v/>
      </c>
      <c r="AA2175" s="104">
        <f>_xlfn.IFNA(IF($B2175="","",VLOOKUP($B2175,'SWC Towers'!$A:$Q,$AA$2,FALSE)),"")</f>
        <v>0.4</v>
      </c>
      <c r="AB2175" s="106" t="str">
        <f>_xlfn.IFNA(IF($B2175="","",VLOOKUP($B2175,'SWC Towers'!$A:$Q,$AB$2,FALSE)),"")</f>
        <v/>
      </c>
      <c r="AC2175" s="20">
        <f>SUM(Table25[[#This Row],[IT Tower: Application]:[Other/Non-IT ]])</f>
        <v>1</v>
      </c>
      <c r="AD2175" s="67"/>
      <c r="AE2175" s="67"/>
      <c r="AF2175" s="67"/>
      <c r="AG2175" s="67"/>
      <c r="AH2175" s="67"/>
      <c r="AI2175" s="67"/>
      <c r="AJ2175" s="67"/>
      <c r="AK2175" s="67"/>
      <c r="AL2175" s="67"/>
      <c r="AM2175" s="67"/>
      <c r="AN2175" s="67"/>
      <c r="AO2175" s="67"/>
      <c r="AP2175" s="67"/>
      <c r="AQ2175" s="67"/>
      <c r="AR2175" s="67"/>
      <c r="AS2175" s="67"/>
      <c r="AT2175" s="67"/>
      <c r="AU2175" s="67"/>
      <c r="AV2175" s="67"/>
      <c r="AW2175" s="67"/>
      <c r="AX2175" s="67"/>
      <c r="AY2175" s="67"/>
      <c r="AZ2175" s="67"/>
      <c r="BA2175" s="67">
        <v>137491</v>
      </c>
      <c r="BB2175" s="113">
        <v>4214</v>
      </c>
      <c r="BC2175" s="113">
        <v>137485</v>
      </c>
      <c r="BD2175" s="113"/>
      <c r="BE2175" s="113"/>
      <c r="BF2175" s="113"/>
      <c r="BG2175" s="113"/>
      <c r="BH2175" s="113"/>
      <c r="BI2175" s="113"/>
      <c r="BJ2175" s="113"/>
      <c r="BK2175" s="113"/>
      <c r="BL2175" s="113"/>
      <c r="BM2175" s="113"/>
      <c r="BN2175" s="113"/>
      <c r="BO2175" s="113"/>
      <c r="BP2175" s="113"/>
      <c r="BQ2175" s="113"/>
      <c r="BR2175" s="113"/>
      <c r="BS2175" s="113"/>
      <c r="BT2175" s="113"/>
      <c r="BU2175" s="113"/>
      <c r="BV2175" s="113"/>
      <c r="BW2175" s="113"/>
      <c r="BX2175" s="113"/>
      <c r="BY2175" s="113"/>
      <c r="BZ2175" s="113"/>
      <c r="CA2175" s="67"/>
      <c r="CB2175" s="113"/>
      <c r="CC2175" s="69">
        <f>SUM(Table25[[#This Row],[Contract Amount FY00]:[Contract Amount FY50]])</f>
        <v>279190</v>
      </c>
      <c r="CD2175" s="114"/>
    </row>
    <row r="2176" spans="1:82" x14ac:dyDescent="0.25">
      <c r="A2176" s="122" t="s">
        <v>1971</v>
      </c>
      <c r="B2176" s="122" t="s">
        <v>278</v>
      </c>
      <c r="C2176" s="122" t="s">
        <v>2265</v>
      </c>
      <c r="E2176" s="26" t="str">
        <f>IFERROR(IF(VLOOKUP(Table25[[#This Row],[Contract No.]],Table3[#All],3,FALSE)="","No","Yes"),"")</f>
        <v>Yes</v>
      </c>
      <c r="F2176" s="107" t="str">
        <f>IFERROR(VLOOKUP(Table25[[#This Row],[Contract No.]],Table3[#All],3,FALSE),"")</f>
        <v>NASPO</v>
      </c>
      <c r="G2176" s="107" t="str">
        <f>IFERROR(IF(Table25[[#This Row],[Cooperative Purchase
(Yes/No)]]="Yes","Yes",IF(VLOOKUP(Table25[[#This Row],[Contract No.]],Table3[#All],1,FALSE)=Table25[[#This Row],[Contract No.]],"Yes","No")),"No")</f>
        <v>Yes</v>
      </c>
      <c r="H2176" s="51">
        <f>IFERROR(VLOOKUP(Table25[[#This Row],[Contract No.]],Table3[#All],4,FALSE),"")</f>
        <v>42917</v>
      </c>
      <c r="I2176" s="28">
        <f>IFERROR(IF(AND(MONTH(Table25[[#This Row],[Contract Start Date]])&gt;6,MONTH(Table25[[#This Row],[Contract Start Date]])&lt;=12),YEAR(Table25[[#This Row],[Contract Start Date]])+1,YEAR(Table25[[#This Row],[Contract Start Date]])),"")</f>
        <v>2018</v>
      </c>
      <c r="J2176" s="108">
        <f>Table25[[#This Row],[FY Formula start]]</f>
        <v>2018</v>
      </c>
      <c r="K2176" s="59" t="str">
        <f>"FY"&amp;" "&amp;Table25[[#This Row],[Year Start]]</f>
        <v>FY 2018</v>
      </c>
      <c r="L2176" s="109">
        <f>IFERROR(VLOOKUP(Table25[[#This Row],[Contract No.]],Table3[#All],5,FALSE),"")</f>
        <v>46280</v>
      </c>
      <c r="M2176" s="110">
        <f>IFERROR(IF(Table25[[#This Row],[Contract End Date]]="99/99/9999","No End",IF(AND(MONTH(Table25[[#This Row],[Contract End Date]])&gt;6,MONTH(Table25[[#This Row],[Contract End Date]])&lt;=12),YEAR(Table25[[#This Row],[Contract End Date]])+1,YEAR(Table25[[#This Row],[Contract End Date]]))),"")</f>
        <v>2027</v>
      </c>
      <c r="N2176" s="111">
        <f>Table25[[#This Row],[FY Formula end]]</f>
        <v>2027</v>
      </c>
      <c r="O2176" s="112" t="str">
        <f>IF(Table25[[#This Row],[Year End]]="No End","No End","FY"&amp;" "&amp;Table25[[#This Row],[Year End]])</f>
        <v>FY 2027</v>
      </c>
      <c r="P2176" s="27"/>
      <c r="Q2176" s="104">
        <f>_xlfn.IFNA(IF($B2176="","",VLOOKUP($B2176,'SWC Towers'!$A:$Q,$Q$2,FALSE)),"")</f>
        <v>0.4</v>
      </c>
      <c r="R2176" s="106" t="str">
        <f>_xlfn.IFNA(IF($B2176="","",VLOOKUP($B2176,'SWC Towers'!$A:$Q,$R$2,FALSE)),"")</f>
        <v/>
      </c>
      <c r="S2176" s="106" t="str">
        <f>_xlfn.IFNA(IF($B2176="","",VLOOKUP($B2176,'SWC Towers'!$A:$Q,$S$2,FALSE)),"")</f>
        <v/>
      </c>
      <c r="T2176" s="106">
        <f>_xlfn.IFNA(IF($B2176="","",VLOOKUP($B2176,'SWC Towers'!$A:$Q,$T$2,FALSE)),"")</f>
        <v>0.05</v>
      </c>
      <c r="U2176" s="104" t="str">
        <f>_xlfn.IFNA(IF($B2176="","",VLOOKUP($B2176,'SWC Towers'!$A:$Q,$U$2,FALSE)),"")</f>
        <v/>
      </c>
      <c r="V2176" s="104" t="str">
        <f>_xlfn.IFNA(IF($B2176="","",VLOOKUP($B2176,'SWC Towers'!$A:$Q,$V$2,FALSE)),"")</f>
        <v/>
      </c>
      <c r="W2176" s="104">
        <f>_xlfn.IFNA(IF($B2176="","",VLOOKUP($B2176,'SWC Towers'!$A:$Q,$W$2,FALSE)),"")</f>
        <v>0.1</v>
      </c>
      <c r="X2176" s="104" t="str">
        <f>_xlfn.IFNA(IF($B2176="","",VLOOKUP($B2176,'SWC Towers'!$A:$Q,$X$2,FALSE)),"")</f>
        <v/>
      </c>
      <c r="Y2176" s="104">
        <f>_xlfn.IFNA(IF($B2176="","",VLOOKUP($B2176,'SWC Towers'!$A:$Q,$Y$2,FALSE)),"")</f>
        <v>0.05</v>
      </c>
      <c r="Z2176" s="104" t="str">
        <f>_xlfn.IFNA(IF($B2176="","",VLOOKUP($B2176,'SWC Towers'!$A:$Q,$Z$2,FALSE)),"")</f>
        <v/>
      </c>
      <c r="AA2176" s="104">
        <f>_xlfn.IFNA(IF($B2176="","",VLOOKUP($B2176,'SWC Towers'!$A:$Q,$AA$2,FALSE)),"")</f>
        <v>0.4</v>
      </c>
      <c r="AB2176" s="106" t="str">
        <f>_xlfn.IFNA(IF($B2176="","",VLOOKUP($B2176,'SWC Towers'!$A:$Q,$AB$2,FALSE)),"")</f>
        <v/>
      </c>
      <c r="AC2176" s="20">
        <f>SUM(Table25[[#This Row],[IT Tower: Application]:[Other/Non-IT ]])</f>
        <v>1</v>
      </c>
      <c r="AD2176" s="67"/>
      <c r="AE2176" s="67"/>
      <c r="AF2176" s="67"/>
      <c r="AG2176" s="67"/>
      <c r="AH2176" s="67"/>
      <c r="AI2176" s="67"/>
      <c r="AJ2176" s="67"/>
      <c r="AK2176" s="67"/>
      <c r="AL2176" s="67"/>
      <c r="AM2176" s="67"/>
      <c r="AN2176" s="67"/>
      <c r="AO2176" s="67"/>
      <c r="AP2176" s="67"/>
      <c r="AQ2176" s="67"/>
      <c r="AR2176" s="67"/>
      <c r="AS2176" s="67"/>
      <c r="AT2176" s="67"/>
      <c r="AU2176" s="67"/>
      <c r="AV2176" s="67"/>
      <c r="AW2176" s="67"/>
      <c r="AX2176" s="67">
        <v>0</v>
      </c>
      <c r="AY2176" s="67">
        <v>43899</v>
      </c>
      <c r="AZ2176" s="67">
        <v>47970</v>
      </c>
      <c r="BA2176" s="67">
        <v>44776</v>
      </c>
      <c r="BB2176" s="113">
        <v>58102</v>
      </c>
      <c r="BC2176" s="113">
        <v>72782</v>
      </c>
      <c r="BD2176" s="113"/>
      <c r="BE2176" s="113"/>
      <c r="BF2176" s="113"/>
      <c r="BG2176" s="113"/>
      <c r="BH2176" s="113"/>
      <c r="BI2176" s="113"/>
      <c r="BJ2176" s="113"/>
      <c r="BK2176" s="113"/>
      <c r="BL2176" s="113"/>
      <c r="BM2176" s="113"/>
      <c r="BN2176" s="113"/>
      <c r="BO2176" s="113"/>
      <c r="BP2176" s="113"/>
      <c r="BQ2176" s="113"/>
      <c r="BR2176" s="113"/>
      <c r="BS2176" s="113"/>
      <c r="BT2176" s="113"/>
      <c r="BU2176" s="113"/>
      <c r="BV2176" s="113"/>
      <c r="BW2176" s="113"/>
      <c r="BX2176" s="113"/>
      <c r="BY2176" s="113"/>
      <c r="BZ2176" s="113"/>
      <c r="CA2176" s="67"/>
      <c r="CB2176" s="113"/>
      <c r="CC2176" s="69">
        <f>SUM(Table25[[#This Row],[Contract Amount FY00]:[Contract Amount FY50]])</f>
        <v>267529</v>
      </c>
      <c r="CD2176" s="114"/>
    </row>
    <row r="2177" spans="1:82" x14ac:dyDescent="0.25">
      <c r="A2177" s="122" t="s">
        <v>1971</v>
      </c>
      <c r="B2177" s="122" t="s">
        <v>278</v>
      </c>
      <c r="C2177" s="122" t="s">
        <v>441</v>
      </c>
      <c r="E2177" s="26" t="str">
        <f>IFERROR(IF(VLOOKUP(Table25[[#This Row],[Contract No.]],Table3[#All],3,FALSE)="","No","Yes"),"")</f>
        <v>Yes</v>
      </c>
      <c r="F2177" s="107" t="str">
        <f>IFERROR(VLOOKUP(Table25[[#This Row],[Contract No.]],Table3[#All],3,FALSE),"")</f>
        <v>NASPO</v>
      </c>
      <c r="G2177" s="107" t="str">
        <f>IFERROR(IF(Table25[[#This Row],[Cooperative Purchase
(Yes/No)]]="Yes","Yes",IF(VLOOKUP(Table25[[#This Row],[Contract No.]],Table3[#All],1,FALSE)=Table25[[#This Row],[Contract No.]],"Yes","No")),"No")</f>
        <v>Yes</v>
      </c>
      <c r="H2177" s="51">
        <f>IFERROR(VLOOKUP(Table25[[#This Row],[Contract No.]],Table3[#All],4,FALSE),"")</f>
        <v>42917</v>
      </c>
      <c r="I2177" s="28">
        <f>IFERROR(IF(AND(MONTH(Table25[[#This Row],[Contract Start Date]])&gt;6,MONTH(Table25[[#This Row],[Contract Start Date]])&lt;=12),YEAR(Table25[[#This Row],[Contract Start Date]])+1,YEAR(Table25[[#This Row],[Contract Start Date]])),"")</f>
        <v>2018</v>
      </c>
      <c r="J2177" s="108">
        <f>Table25[[#This Row],[FY Formula start]]</f>
        <v>2018</v>
      </c>
      <c r="K2177" s="59" t="str">
        <f>"FY"&amp;" "&amp;Table25[[#This Row],[Year Start]]</f>
        <v>FY 2018</v>
      </c>
      <c r="L2177" s="109">
        <f>IFERROR(VLOOKUP(Table25[[#This Row],[Contract No.]],Table3[#All],5,FALSE),"")</f>
        <v>46280</v>
      </c>
      <c r="M2177" s="110">
        <f>IFERROR(IF(Table25[[#This Row],[Contract End Date]]="99/99/9999","No End",IF(AND(MONTH(Table25[[#This Row],[Contract End Date]])&gt;6,MONTH(Table25[[#This Row],[Contract End Date]])&lt;=12),YEAR(Table25[[#This Row],[Contract End Date]])+1,YEAR(Table25[[#This Row],[Contract End Date]]))),"")</f>
        <v>2027</v>
      </c>
      <c r="N2177" s="111">
        <f>Table25[[#This Row],[FY Formula end]]</f>
        <v>2027</v>
      </c>
      <c r="O2177" s="112" t="str">
        <f>IF(Table25[[#This Row],[Year End]]="No End","No End","FY"&amp;" "&amp;Table25[[#This Row],[Year End]])</f>
        <v>FY 2027</v>
      </c>
      <c r="P2177" s="27"/>
      <c r="Q2177" s="104">
        <f>_xlfn.IFNA(IF($B2177="","",VLOOKUP($B2177,'SWC Towers'!$A:$Q,$Q$2,FALSE)),"")</f>
        <v>0.4</v>
      </c>
      <c r="R2177" s="106" t="str">
        <f>_xlfn.IFNA(IF($B2177="","",VLOOKUP($B2177,'SWC Towers'!$A:$Q,$R$2,FALSE)),"")</f>
        <v/>
      </c>
      <c r="S2177" s="106" t="str">
        <f>_xlfn.IFNA(IF($B2177="","",VLOOKUP($B2177,'SWC Towers'!$A:$Q,$S$2,FALSE)),"")</f>
        <v/>
      </c>
      <c r="T2177" s="106">
        <f>_xlfn.IFNA(IF($B2177="","",VLOOKUP($B2177,'SWC Towers'!$A:$Q,$T$2,FALSE)),"")</f>
        <v>0.05</v>
      </c>
      <c r="U2177" s="104" t="str">
        <f>_xlfn.IFNA(IF($B2177="","",VLOOKUP($B2177,'SWC Towers'!$A:$Q,$U$2,FALSE)),"")</f>
        <v/>
      </c>
      <c r="V2177" s="104" t="str">
        <f>_xlfn.IFNA(IF($B2177="","",VLOOKUP($B2177,'SWC Towers'!$A:$Q,$V$2,FALSE)),"")</f>
        <v/>
      </c>
      <c r="W2177" s="104">
        <f>_xlfn.IFNA(IF($B2177="","",VLOOKUP($B2177,'SWC Towers'!$A:$Q,$W$2,FALSE)),"")</f>
        <v>0.1</v>
      </c>
      <c r="X2177" s="104" t="str">
        <f>_xlfn.IFNA(IF($B2177="","",VLOOKUP($B2177,'SWC Towers'!$A:$Q,$X$2,FALSE)),"")</f>
        <v/>
      </c>
      <c r="Y2177" s="104">
        <f>_xlfn.IFNA(IF($B2177="","",VLOOKUP($B2177,'SWC Towers'!$A:$Q,$Y$2,FALSE)),"")</f>
        <v>0.05</v>
      </c>
      <c r="Z2177" s="104" t="str">
        <f>_xlfn.IFNA(IF($B2177="","",VLOOKUP($B2177,'SWC Towers'!$A:$Q,$Z$2,FALSE)),"")</f>
        <v/>
      </c>
      <c r="AA2177" s="104">
        <f>_xlfn.IFNA(IF($B2177="","",VLOOKUP($B2177,'SWC Towers'!$A:$Q,$AA$2,FALSE)),"")</f>
        <v>0.4</v>
      </c>
      <c r="AB2177" s="106" t="str">
        <f>_xlfn.IFNA(IF($B2177="","",VLOOKUP($B2177,'SWC Towers'!$A:$Q,$AB$2,FALSE)),"")</f>
        <v/>
      </c>
      <c r="AC2177" s="20">
        <f>SUM(Table25[[#This Row],[IT Tower: Application]:[Other/Non-IT ]])</f>
        <v>1</v>
      </c>
      <c r="AD2177" s="67"/>
      <c r="AE2177" s="67"/>
      <c r="AF2177" s="67"/>
      <c r="AG2177" s="67"/>
      <c r="AH2177" s="67"/>
      <c r="AI2177" s="67"/>
      <c r="AJ2177" s="67"/>
      <c r="AK2177" s="67"/>
      <c r="AL2177" s="67"/>
      <c r="AM2177" s="67"/>
      <c r="AN2177" s="67"/>
      <c r="AO2177" s="67"/>
      <c r="AP2177" s="67"/>
      <c r="AQ2177" s="67"/>
      <c r="AR2177" s="67"/>
      <c r="AS2177" s="67"/>
      <c r="AT2177" s="67"/>
      <c r="AU2177" s="67"/>
      <c r="AV2177" s="67"/>
      <c r="AW2177" s="67"/>
      <c r="AX2177" s="67"/>
      <c r="AY2177" s="67"/>
      <c r="AZ2177" s="67">
        <v>11100</v>
      </c>
      <c r="BA2177" s="67">
        <v>41438</v>
      </c>
      <c r="BB2177" s="113">
        <v>0</v>
      </c>
      <c r="BC2177" s="113"/>
      <c r="BD2177" s="113"/>
      <c r="BE2177" s="113"/>
      <c r="BF2177" s="113"/>
      <c r="BG2177" s="113"/>
      <c r="BH2177" s="113"/>
      <c r="BI2177" s="113"/>
      <c r="BJ2177" s="113"/>
      <c r="BK2177" s="113"/>
      <c r="BL2177" s="113"/>
      <c r="BM2177" s="113"/>
      <c r="BN2177" s="113"/>
      <c r="BO2177" s="113"/>
      <c r="BP2177" s="113"/>
      <c r="BQ2177" s="113"/>
      <c r="BR2177" s="113"/>
      <c r="BS2177" s="113"/>
      <c r="BT2177" s="113"/>
      <c r="BU2177" s="113"/>
      <c r="BV2177" s="113"/>
      <c r="BW2177" s="113"/>
      <c r="BX2177" s="113"/>
      <c r="BY2177" s="113"/>
      <c r="BZ2177" s="113"/>
      <c r="CA2177" s="67"/>
      <c r="CB2177" s="113"/>
      <c r="CC2177" s="69">
        <f>SUM(Table25[[#This Row],[Contract Amount FY00]:[Contract Amount FY50]])</f>
        <v>52538</v>
      </c>
      <c r="CD2177" s="114"/>
    </row>
    <row r="2178" spans="1:82" x14ac:dyDescent="0.25">
      <c r="A2178" s="122" t="s">
        <v>1971</v>
      </c>
      <c r="B2178" s="122" t="s">
        <v>2057</v>
      </c>
      <c r="C2178" s="122" t="s">
        <v>3190</v>
      </c>
      <c r="E2178" s="26" t="str">
        <f>IFERROR(IF(VLOOKUP(Table25[[#This Row],[Contract No.]],Table3[#All],3,FALSE)="","No","Yes"),"")</f>
        <v>Yes</v>
      </c>
      <c r="F2178" s="107" t="str">
        <f>IFERROR(VLOOKUP(Table25[[#This Row],[Contract No.]],Table3[#All],3,FALSE),"")</f>
        <v>NASPO</v>
      </c>
      <c r="G2178" s="107" t="str">
        <f>IFERROR(IF(Table25[[#This Row],[Cooperative Purchase
(Yes/No)]]="Yes","Yes",IF(VLOOKUP(Table25[[#This Row],[Contract No.]],Table3[#All],1,FALSE)=Table25[[#This Row],[Contract No.]],"Yes","No")),"No")</f>
        <v>Yes</v>
      </c>
      <c r="H2178" s="51">
        <f>IFERROR(VLOOKUP(Table25[[#This Row],[Contract No.]],Table3[#All],4,FALSE),"")</f>
        <v>43983</v>
      </c>
      <c r="I2178" s="28">
        <f>IFERROR(IF(AND(MONTH(Table25[[#This Row],[Contract Start Date]])&gt;6,MONTH(Table25[[#This Row],[Contract Start Date]])&lt;=12),YEAR(Table25[[#This Row],[Contract Start Date]])+1,YEAR(Table25[[#This Row],[Contract Start Date]])),"")</f>
        <v>2020</v>
      </c>
      <c r="J2178" s="108">
        <f>Table25[[#This Row],[FY Formula start]]</f>
        <v>2020</v>
      </c>
      <c r="K2178" s="59" t="str">
        <f>"FY"&amp;" "&amp;Table25[[#This Row],[Year Start]]</f>
        <v>FY 2020</v>
      </c>
      <c r="L2178" s="109">
        <f>IFERROR(VLOOKUP(Table25[[#This Row],[Contract No.]],Table3[#All],5,FALSE),"")</f>
        <v>46295</v>
      </c>
      <c r="M2178" s="110">
        <f>IFERROR(IF(Table25[[#This Row],[Contract End Date]]="99/99/9999","No End",IF(AND(MONTH(Table25[[#This Row],[Contract End Date]])&gt;6,MONTH(Table25[[#This Row],[Contract End Date]])&lt;=12),YEAR(Table25[[#This Row],[Contract End Date]])+1,YEAR(Table25[[#This Row],[Contract End Date]]))),"")</f>
        <v>2027</v>
      </c>
      <c r="N2178" s="111">
        <f>Table25[[#This Row],[FY Formula end]]</f>
        <v>2027</v>
      </c>
      <c r="O2178" s="112" t="str">
        <f>IF(Table25[[#This Row],[Year End]]="No End","No End","FY"&amp;" "&amp;Table25[[#This Row],[Year End]])</f>
        <v>FY 2027</v>
      </c>
      <c r="P2178" s="27"/>
      <c r="Q2178" s="104">
        <f>_xlfn.IFNA(IF($B2178="","",VLOOKUP($B2178,'SWC Towers'!$A:$Q,$Q$2,FALSE)),"")</f>
        <v>0.1</v>
      </c>
      <c r="R2178" s="106">
        <f>_xlfn.IFNA(IF($B2178="","",VLOOKUP($B2178,'SWC Towers'!$A:$Q,$R$2,FALSE)),"")</f>
        <v>0.1</v>
      </c>
      <c r="S2178" s="106" t="str">
        <f>_xlfn.IFNA(IF($B2178="","",VLOOKUP($B2178,'SWC Towers'!$A:$Q,$S$2,FALSE)),"")</f>
        <v/>
      </c>
      <c r="T2178" s="106" t="str">
        <f>_xlfn.IFNA(IF($B2178="","",VLOOKUP($B2178,'SWC Towers'!$A:$Q,$T$2,FALSE)),"")</f>
        <v/>
      </c>
      <c r="U2178" s="104">
        <f>_xlfn.IFNA(IF($B2178="","",VLOOKUP($B2178,'SWC Towers'!$A:$Q,$U$2,FALSE)),"")</f>
        <v>0.15</v>
      </c>
      <c r="V2178" s="104" t="str">
        <f>_xlfn.IFNA(IF($B2178="","",VLOOKUP($B2178,'SWC Towers'!$A:$Q,$V$2,FALSE)),"")</f>
        <v/>
      </c>
      <c r="W2178" s="104">
        <f>_xlfn.IFNA(IF($B2178="","",VLOOKUP($B2178,'SWC Towers'!$A:$Q,$W$2,FALSE)),"")</f>
        <v>0.65</v>
      </c>
      <c r="X2178" s="104" t="str">
        <f>_xlfn.IFNA(IF($B2178="","",VLOOKUP($B2178,'SWC Towers'!$A:$Q,$X$2,FALSE)),"")</f>
        <v/>
      </c>
      <c r="Y2178" s="104" t="str">
        <f>_xlfn.IFNA(IF($B2178="","",VLOOKUP($B2178,'SWC Towers'!$A:$Q,$Y$2,FALSE)),"")</f>
        <v/>
      </c>
      <c r="Z2178" s="104" t="str">
        <f>_xlfn.IFNA(IF($B2178="","",VLOOKUP($B2178,'SWC Towers'!$A:$Q,$Z$2,FALSE)),"")</f>
        <v/>
      </c>
      <c r="AA2178" s="104" t="str">
        <f>_xlfn.IFNA(IF($B2178="","",VLOOKUP($B2178,'SWC Towers'!$A:$Q,$AA$2,FALSE)),"")</f>
        <v/>
      </c>
      <c r="AB2178" s="106" t="str">
        <f>_xlfn.IFNA(IF($B2178="","",VLOOKUP($B2178,'SWC Towers'!$A:$Q,$AB$2,FALSE)),"")</f>
        <v/>
      </c>
      <c r="AC2178" s="20">
        <f>SUM(Table25[[#This Row],[IT Tower: Application]:[Other/Non-IT ]])</f>
        <v>1</v>
      </c>
      <c r="AD2178" s="67"/>
      <c r="AE2178" s="67"/>
      <c r="AF2178" s="67"/>
      <c r="AG2178" s="67"/>
      <c r="AH2178" s="67"/>
      <c r="AI2178" s="67"/>
      <c r="AJ2178" s="67"/>
      <c r="AK2178" s="67"/>
      <c r="AL2178" s="67"/>
      <c r="AM2178" s="67"/>
      <c r="AN2178" s="67"/>
      <c r="AO2178" s="67"/>
      <c r="AP2178" s="67"/>
      <c r="AQ2178" s="67"/>
      <c r="AR2178" s="67"/>
      <c r="AS2178" s="67"/>
      <c r="AT2178" s="67"/>
      <c r="AU2178" s="67"/>
      <c r="AV2178" s="67"/>
      <c r="AW2178" s="67"/>
      <c r="AX2178" s="67"/>
      <c r="AY2178" s="67">
        <v>5797</v>
      </c>
      <c r="AZ2178" s="67">
        <v>0</v>
      </c>
      <c r="BA2178" s="67">
        <v>29502</v>
      </c>
      <c r="BB2178" s="113">
        <v>72061</v>
      </c>
      <c r="BC2178" s="113">
        <v>420828</v>
      </c>
      <c r="BD2178" s="113"/>
      <c r="BE2178" s="113"/>
      <c r="BF2178" s="113"/>
      <c r="BG2178" s="113"/>
      <c r="BH2178" s="113"/>
      <c r="BI2178" s="113"/>
      <c r="BJ2178" s="113"/>
      <c r="BK2178" s="113"/>
      <c r="BL2178" s="113"/>
      <c r="BM2178" s="113"/>
      <c r="BN2178" s="113"/>
      <c r="BO2178" s="113"/>
      <c r="BP2178" s="113"/>
      <c r="BQ2178" s="113"/>
      <c r="BR2178" s="113"/>
      <c r="BS2178" s="113"/>
      <c r="BT2178" s="113"/>
      <c r="BU2178" s="113"/>
      <c r="BV2178" s="113"/>
      <c r="BW2178" s="113"/>
      <c r="BX2178" s="113"/>
      <c r="BY2178" s="113"/>
      <c r="BZ2178" s="113"/>
      <c r="CA2178" s="67"/>
      <c r="CB2178" s="113"/>
      <c r="CC2178" s="69">
        <f>SUM(Table25[[#This Row],[Contract Amount FY00]:[Contract Amount FY50]])</f>
        <v>528188</v>
      </c>
      <c r="CD2178" s="114"/>
    </row>
    <row r="2179" spans="1:82" x14ac:dyDescent="0.25">
      <c r="A2179" s="122" t="s">
        <v>1971</v>
      </c>
      <c r="B2179" s="122" t="s">
        <v>2057</v>
      </c>
      <c r="C2179" s="122" t="s">
        <v>3191</v>
      </c>
      <c r="E2179" s="26" t="str">
        <f>IFERROR(IF(VLOOKUP(Table25[[#This Row],[Contract No.]],Table3[#All],3,FALSE)="","No","Yes"),"")</f>
        <v>Yes</v>
      </c>
      <c r="F2179" s="107" t="str">
        <f>IFERROR(VLOOKUP(Table25[[#This Row],[Contract No.]],Table3[#All],3,FALSE),"")</f>
        <v>NASPO</v>
      </c>
      <c r="G2179" s="107" t="str">
        <f>IFERROR(IF(Table25[[#This Row],[Cooperative Purchase
(Yes/No)]]="Yes","Yes",IF(VLOOKUP(Table25[[#This Row],[Contract No.]],Table3[#All],1,FALSE)=Table25[[#This Row],[Contract No.]],"Yes","No")),"No")</f>
        <v>Yes</v>
      </c>
      <c r="H2179" s="51">
        <f>IFERROR(VLOOKUP(Table25[[#This Row],[Contract No.]],Table3[#All],4,FALSE),"")</f>
        <v>43983</v>
      </c>
      <c r="I2179" s="28">
        <f>IFERROR(IF(AND(MONTH(Table25[[#This Row],[Contract Start Date]])&gt;6,MONTH(Table25[[#This Row],[Contract Start Date]])&lt;=12),YEAR(Table25[[#This Row],[Contract Start Date]])+1,YEAR(Table25[[#This Row],[Contract Start Date]])),"")</f>
        <v>2020</v>
      </c>
      <c r="J2179" s="108">
        <f>Table25[[#This Row],[FY Formula start]]</f>
        <v>2020</v>
      </c>
      <c r="K2179" s="59" t="str">
        <f>"FY"&amp;" "&amp;Table25[[#This Row],[Year Start]]</f>
        <v>FY 2020</v>
      </c>
      <c r="L2179" s="109">
        <f>IFERROR(VLOOKUP(Table25[[#This Row],[Contract No.]],Table3[#All],5,FALSE),"")</f>
        <v>46295</v>
      </c>
      <c r="M2179" s="110">
        <f>IFERROR(IF(Table25[[#This Row],[Contract End Date]]="99/99/9999","No End",IF(AND(MONTH(Table25[[#This Row],[Contract End Date]])&gt;6,MONTH(Table25[[#This Row],[Contract End Date]])&lt;=12),YEAR(Table25[[#This Row],[Contract End Date]])+1,YEAR(Table25[[#This Row],[Contract End Date]]))),"")</f>
        <v>2027</v>
      </c>
      <c r="N2179" s="111">
        <f>Table25[[#This Row],[FY Formula end]]</f>
        <v>2027</v>
      </c>
      <c r="O2179" s="112" t="str">
        <f>IF(Table25[[#This Row],[Year End]]="No End","No End","FY"&amp;" "&amp;Table25[[#This Row],[Year End]])</f>
        <v>FY 2027</v>
      </c>
      <c r="P2179" s="27"/>
      <c r="Q2179" s="104">
        <f>_xlfn.IFNA(IF($B2179="","",VLOOKUP($B2179,'SWC Towers'!$A:$Q,$Q$2,FALSE)),"")</f>
        <v>0.1</v>
      </c>
      <c r="R2179" s="106">
        <f>_xlfn.IFNA(IF($B2179="","",VLOOKUP($B2179,'SWC Towers'!$A:$Q,$R$2,FALSE)),"")</f>
        <v>0.1</v>
      </c>
      <c r="S2179" s="106" t="str">
        <f>_xlfn.IFNA(IF($B2179="","",VLOOKUP($B2179,'SWC Towers'!$A:$Q,$S$2,FALSE)),"")</f>
        <v/>
      </c>
      <c r="T2179" s="106" t="str">
        <f>_xlfn.IFNA(IF($B2179="","",VLOOKUP($B2179,'SWC Towers'!$A:$Q,$T$2,FALSE)),"")</f>
        <v/>
      </c>
      <c r="U2179" s="104">
        <f>_xlfn.IFNA(IF($B2179="","",VLOOKUP($B2179,'SWC Towers'!$A:$Q,$U$2,FALSE)),"")</f>
        <v>0.15</v>
      </c>
      <c r="V2179" s="104" t="str">
        <f>_xlfn.IFNA(IF($B2179="","",VLOOKUP($B2179,'SWC Towers'!$A:$Q,$V$2,FALSE)),"")</f>
        <v/>
      </c>
      <c r="W2179" s="104">
        <f>_xlfn.IFNA(IF($B2179="","",VLOOKUP($B2179,'SWC Towers'!$A:$Q,$W$2,FALSE)),"")</f>
        <v>0.65</v>
      </c>
      <c r="X2179" s="104" t="str">
        <f>_xlfn.IFNA(IF($B2179="","",VLOOKUP($B2179,'SWC Towers'!$A:$Q,$X$2,FALSE)),"")</f>
        <v/>
      </c>
      <c r="Y2179" s="104" t="str">
        <f>_xlfn.IFNA(IF($B2179="","",VLOOKUP($B2179,'SWC Towers'!$A:$Q,$Y$2,FALSE)),"")</f>
        <v/>
      </c>
      <c r="Z2179" s="104" t="str">
        <f>_xlfn.IFNA(IF($B2179="","",VLOOKUP($B2179,'SWC Towers'!$A:$Q,$Z$2,FALSE)),"")</f>
        <v/>
      </c>
      <c r="AA2179" s="104" t="str">
        <f>_xlfn.IFNA(IF($B2179="","",VLOOKUP($B2179,'SWC Towers'!$A:$Q,$AA$2,FALSE)),"")</f>
        <v/>
      </c>
      <c r="AB2179" s="106" t="str">
        <f>_xlfn.IFNA(IF($B2179="","",VLOOKUP($B2179,'SWC Towers'!$A:$Q,$AB$2,FALSE)),"")</f>
        <v/>
      </c>
      <c r="AC2179" s="20">
        <f>SUM(Table25[[#This Row],[IT Tower: Application]:[Other/Non-IT ]])</f>
        <v>1</v>
      </c>
      <c r="AD2179" s="67"/>
      <c r="AE2179" s="67"/>
      <c r="AF2179" s="67"/>
      <c r="AG2179" s="67"/>
      <c r="AH2179" s="67"/>
      <c r="AI2179" s="67"/>
      <c r="AJ2179" s="67"/>
      <c r="AK2179" s="67"/>
      <c r="AL2179" s="67"/>
      <c r="AM2179" s="67"/>
      <c r="AN2179" s="67"/>
      <c r="AO2179" s="67"/>
      <c r="AP2179" s="67"/>
      <c r="AQ2179" s="67"/>
      <c r="AR2179" s="67"/>
      <c r="AS2179" s="67"/>
      <c r="AT2179" s="67"/>
      <c r="AU2179" s="67"/>
      <c r="AV2179" s="67"/>
      <c r="AW2179" s="67"/>
      <c r="AX2179" s="67"/>
      <c r="AY2179" s="67">
        <v>288895</v>
      </c>
      <c r="AZ2179" s="67">
        <v>0</v>
      </c>
      <c r="BA2179" s="67"/>
      <c r="BB2179" s="113">
        <v>342363</v>
      </c>
      <c r="BC2179" s="113">
        <v>25059</v>
      </c>
      <c r="BD2179" s="113"/>
      <c r="BE2179" s="113"/>
      <c r="BF2179" s="113"/>
      <c r="BG2179" s="113"/>
      <c r="BH2179" s="113"/>
      <c r="BI2179" s="113"/>
      <c r="BJ2179" s="113"/>
      <c r="BK2179" s="113"/>
      <c r="BL2179" s="113"/>
      <c r="BM2179" s="113"/>
      <c r="BN2179" s="113"/>
      <c r="BO2179" s="113"/>
      <c r="BP2179" s="113"/>
      <c r="BQ2179" s="113"/>
      <c r="BR2179" s="113"/>
      <c r="BS2179" s="113"/>
      <c r="BT2179" s="113"/>
      <c r="BU2179" s="113"/>
      <c r="BV2179" s="113"/>
      <c r="BW2179" s="113"/>
      <c r="BX2179" s="113"/>
      <c r="BY2179" s="113"/>
      <c r="BZ2179" s="113"/>
      <c r="CA2179" s="67"/>
      <c r="CB2179" s="113"/>
      <c r="CC2179" s="69">
        <f>SUM(Table25[[#This Row],[Contract Amount FY00]:[Contract Amount FY50]])</f>
        <v>656317</v>
      </c>
      <c r="CD2179" s="114"/>
    </row>
    <row r="2180" spans="1:82" x14ac:dyDescent="0.25">
      <c r="A2180" s="122" t="s">
        <v>1971</v>
      </c>
      <c r="B2180" s="122" t="s">
        <v>3071</v>
      </c>
      <c r="C2180" s="122" t="s">
        <v>753</v>
      </c>
      <c r="E2180" s="26" t="str">
        <f>IFERROR(IF(VLOOKUP(Table25[[#This Row],[Contract No.]],Table3[#All],3,FALSE)="","No","Yes"),"")</f>
        <v>Yes</v>
      </c>
      <c r="F2180" s="107" t="str">
        <f>IFERROR(VLOOKUP(Table25[[#This Row],[Contract No.]],Table3[#All],3,FALSE),"")</f>
        <v>NASPO</v>
      </c>
      <c r="G2180" s="107" t="str">
        <f>IFERROR(IF(Table25[[#This Row],[Cooperative Purchase
(Yes/No)]]="Yes","Yes",IF(VLOOKUP(Table25[[#This Row],[Contract No.]],Table3[#All],1,FALSE)=Table25[[#This Row],[Contract No.]],"Yes","No")),"No")</f>
        <v>Yes</v>
      </c>
      <c r="H2180" s="51">
        <f>IFERROR(VLOOKUP(Table25[[#This Row],[Contract No.]],Table3[#All],4,FALSE),"")</f>
        <v>45322</v>
      </c>
      <c r="I2180" s="28">
        <f>IFERROR(IF(AND(MONTH(Table25[[#This Row],[Contract Start Date]])&gt;6,MONTH(Table25[[#This Row],[Contract Start Date]])&lt;=12),YEAR(Table25[[#This Row],[Contract Start Date]])+1,YEAR(Table25[[#This Row],[Contract Start Date]])),"")</f>
        <v>2024</v>
      </c>
      <c r="J2180" s="108">
        <f>Table25[[#This Row],[FY Formula start]]</f>
        <v>2024</v>
      </c>
      <c r="K2180" s="59" t="str">
        <f>"FY"&amp;" "&amp;Table25[[#This Row],[Year Start]]</f>
        <v>FY 2024</v>
      </c>
      <c r="L2180" s="109">
        <f>IFERROR(VLOOKUP(Table25[[#This Row],[Contract No.]],Table3[#All],5,FALSE),"")</f>
        <v>46934</v>
      </c>
      <c r="M2180" s="110">
        <f>IFERROR(IF(Table25[[#This Row],[Contract End Date]]="99/99/9999","No End",IF(AND(MONTH(Table25[[#This Row],[Contract End Date]])&gt;6,MONTH(Table25[[#This Row],[Contract End Date]])&lt;=12),YEAR(Table25[[#This Row],[Contract End Date]])+1,YEAR(Table25[[#This Row],[Contract End Date]]))),"")</f>
        <v>2028</v>
      </c>
      <c r="N2180" s="111">
        <f>Table25[[#This Row],[FY Formula end]]</f>
        <v>2028</v>
      </c>
      <c r="O2180" s="112" t="str">
        <f>IF(Table25[[#This Row],[Year End]]="No End","No End","FY"&amp;" "&amp;Table25[[#This Row],[Year End]])</f>
        <v>FY 2028</v>
      </c>
      <c r="P2180" s="27"/>
      <c r="Q2180" s="104" t="str">
        <f>_xlfn.IFNA(IF($B2180="","",VLOOKUP($B2180,'SWC Towers'!$A:$Q,$Q$2,FALSE)),"")</f>
        <v/>
      </c>
      <c r="R2180" s="106">
        <f>_xlfn.IFNA(IF($B2180="","",VLOOKUP($B2180,'SWC Towers'!$A:$Q,$R$2,FALSE)),"")</f>
        <v>0.2</v>
      </c>
      <c r="S2180" s="106" t="str">
        <f>_xlfn.IFNA(IF($B2180="","",VLOOKUP($B2180,'SWC Towers'!$A:$Q,$S$2,FALSE)),"")</f>
        <v/>
      </c>
      <c r="T2180" s="106" t="str">
        <f>_xlfn.IFNA(IF($B2180="","",VLOOKUP($B2180,'SWC Towers'!$A:$Q,$T$2,FALSE)),"")</f>
        <v/>
      </c>
      <c r="U2180" s="104">
        <f>_xlfn.IFNA(IF($B2180="","",VLOOKUP($B2180,'SWC Towers'!$A:$Q,$U$2,FALSE)),"")</f>
        <v>0.6</v>
      </c>
      <c r="V2180" s="104" t="str">
        <f>_xlfn.IFNA(IF($B2180="","",VLOOKUP($B2180,'SWC Towers'!$A:$Q,$V$2,FALSE)),"")</f>
        <v/>
      </c>
      <c r="W2180" s="104" t="str">
        <f>_xlfn.IFNA(IF($B2180="","",VLOOKUP($B2180,'SWC Towers'!$A:$Q,$W$2,FALSE)),"")</f>
        <v/>
      </c>
      <c r="X2180" s="104" t="str">
        <f>_xlfn.IFNA(IF($B2180="","",VLOOKUP($B2180,'SWC Towers'!$A:$Q,$X$2,FALSE)),"")</f>
        <v/>
      </c>
      <c r="Y2180" s="104" t="str">
        <f>_xlfn.IFNA(IF($B2180="","",VLOOKUP($B2180,'SWC Towers'!$A:$Q,$Y$2,FALSE)),"")</f>
        <v/>
      </c>
      <c r="Z2180" s="104" t="str">
        <f>_xlfn.IFNA(IF($B2180="","",VLOOKUP($B2180,'SWC Towers'!$A:$Q,$Z$2,FALSE)),"")</f>
        <v/>
      </c>
      <c r="AA2180" s="104">
        <f>_xlfn.IFNA(IF($B2180="","",VLOOKUP($B2180,'SWC Towers'!$A:$Q,$AA$2,FALSE)),"")</f>
        <v>0.2</v>
      </c>
      <c r="AB2180" s="106" t="str">
        <f>_xlfn.IFNA(IF($B2180="","",VLOOKUP($B2180,'SWC Towers'!$A:$Q,$AB$2,FALSE)),"")</f>
        <v/>
      </c>
      <c r="AC2180" s="20">
        <f>SUM(Table25[[#This Row],[IT Tower: Application]:[Other/Non-IT ]])</f>
        <v>1</v>
      </c>
      <c r="AD2180" s="67"/>
      <c r="AE2180" s="67"/>
      <c r="AF2180" s="67"/>
      <c r="AG2180" s="67"/>
      <c r="AH2180" s="67"/>
      <c r="AI2180" s="67"/>
      <c r="AJ2180" s="67"/>
      <c r="AK2180" s="67"/>
      <c r="AL2180" s="67"/>
      <c r="AM2180" s="67"/>
      <c r="AN2180" s="67"/>
      <c r="AO2180" s="67"/>
      <c r="AP2180" s="67"/>
      <c r="AQ2180" s="67"/>
      <c r="AR2180" s="67"/>
      <c r="AS2180" s="67"/>
      <c r="AT2180" s="67"/>
      <c r="AU2180" s="67"/>
      <c r="AV2180" s="67"/>
      <c r="AW2180" s="67"/>
      <c r="AX2180" s="67"/>
      <c r="AY2180" s="67"/>
      <c r="AZ2180" s="67"/>
      <c r="BA2180" s="67"/>
      <c r="BB2180" s="113">
        <v>192811</v>
      </c>
      <c r="BC2180" s="113">
        <v>303402</v>
      </c>
      <c r="BD2180" s="113"/>
      <c r="BE2180" s="113"/>
      <c r="BF2180" s="113"/>
      <c r="BG2180" s="113"/>
      <c r="BH2180" s="113"/>
      <c r="BI2180" s="113"/>
      <c r="BJ2180" s="113"/>
      <c r="BK2180" s="113"/>
      <c r="BL2180" s="113"/>
      <c r="BM2180" s="113"/>
      <c r="BN2180" s="113"/>
      <c r="BO2180" s="113"/>
      <c r="BP2180" s="113"/>
      <c r="BQ2180" s="113"/>
      <c r="BR2180" s="113"/>
      <c r="BS2180" s="113"/>
      <c r="BT2180" s="113"/>
      <c r="BU2180" s="113"/>
      <c r="BV2180" s="113"/>
      <c r="BW2180" s="113"/>
      <c r="BX2180" s="113"/>
      <c r="BY2180" s="113"/>
      <c r="BZ2180" s="113"/>
      <c r="CA2180" s="67"/>
      <c r="CB2180" s="113"/>
      <c r="CC2180" s="69">
        <f>SUM(Table25[[#This Row],[Contract Amount FY00]:[Contract Amount FY50]])</f>
        <v>496213</v>
      </c>
      <c r="CD2180" s="114"/>
    </row>
    <row r="2181" spans="1:82" x14ac:dyDescent="0.25">
      <c r="A2181" s="122" t="s">
        <v>1971</v>
      </c>
      <c r="B2181" s="122" t="s">
        <v>3071</v>
      </c>
      <c r="C2181" s="122" t="s">
        <v>375</v>
      </c>
      <c r="E2181" s="26" t="str">
        <f>IFERROR(IF(VLOOKUP(Table25[[#This Row],[Contract No.]],Table3[#All],3,FALSE)="","No","Yes"),"")</f>
        <v>Yes</v>
      </c>
      <c r="F2181" s="107" t="str">
        <f>IFERROR(VLOOKUP(Table25[[#This Row],[Contract No.]],Table3[#All],3,FALSE),"")</f>
        <v>NASPO</v>
      </c>
      <c r="G2181" s="107" t="str">
        <f>IFERROR(IF(Table25[[#This Row],[Cooperative Purchase
(Yes/No)]]="Yes","Yes",IF(VLOOKUP(Table25[[#This Row],[Contract No.]],Table3[#All],1,FALSE)=Table25[[#This Row],[Contract No.]],"Yes","No")),"No")</f>
        <v>Yes</v>
      </c>
      <c r="H2181" s="51">
        <f>IFERROR(VLOOKUP(Table25[[#This Row],[Contract No.]],Table3[#All],4,FALSE),"")</f>
        <v>45322</v>
      </c>
      <c r="I2181" s="28">
        <f>IFERROR(IF(AND(MONTH(Table25[[#This Row],[Contract Start Date]])&gt;6,MONTH(Table25[[#This Row],[Contract Start Date]])&lt;=12),YEAR(Table25[[#This Row],[Contract Start Date]])+1,YEAR(Table25[[#This Row],[Contract Start Date]])),"")</f>
        <v>2024</v>
      </c>
      <c r="J2181" s="108">
        <f>Table25[[#This Row],[FY Formula start]]</f>
        <v>2024</v>
      </c>
      <c r="K2181" s="59" t="str">
        <f>"FY"&amp;" "&amp;Table25[[#This Row],[Year Start]]</f>
        <v>FY 2024</v>
      </c>
      <c r="L2181" s="109">
        <f>IFERROR(VLOOKUP(Table25[[#This Row],[Contract No.]],Table3[#All],5,FALSE),"")</f>
        <v>46934</v>
      </c>
      <c r="M2181" s="110">
        <f>IFERROR(IF(Table25[[#This Row],[Contract End Date]]="99/99/9999","No End",IF(AND(MONTH(Table25[[#This Row],[Contract End Date]])&gt;6,MONTH(Table25[[#This Row],[Contract End Date]])&lt;=12),YEAR(Table25[[#This Row],[Contract End Date]])+1,YEAR(Table25[[#This Row],[Contract End Date]]))),"")</f>
        <v>2028</v>
      </c>
      <c r="N2181" s="111">
        <f>Table25[[#This Row],[FY Formula end]]</f>
        <v>2028</v>
      </c>
      <c r="O2181" s="112" t="str">
        <f>IF(Table25[[#This Row],[Year End]]="No End","No End","FY"&amp;" "&amp;Table25[[#This Row],[Year End]])</f>
        <v>FY 2028</v>
      </c>
      <c r="P2181" s="27"/>
      <c r="Q2181" s="104" t="str">
        <f>_xlfn.IFNA(IF($B2181="","",VLOOKUP($B2181,'SWC Towers'!$A:$Q,$Q$2,FALSE)),"")</f>
        <v/>
      </c>
      <c r="R2181" s="106">
        <f>_xlfn.IFNA(IF($B2181="","",VLOOKUP($B2181,'SWC Towers'!$A:$Q,$R$2,FALSE)),"")</f>
        <v>0.2</v>
      </c>
      <c r="S2181" s="106" t="str">
        <f>_xlfn.IFNA(IF($B2181="","",VLOOKUP($B2181,'SWC Towers'!$A:$Q,$S$2,FALSE)),"")</f>
        <v/>
      </c>
      <c r="T2181" s="106" t="str">
        <f>_xlfn.IFNA(IF($B2181="","",VLOOKUP($B2181,'SWC Towers'!$A:$Q,$T$2,FALSE)),"")</f>
        <v/>
      </c>
      <c r="U2181" s="104">
        <f>_xlfn.IFNA(IF($B2181="","",VLOOKUP($B2181,'SWC Towers'!$A:$Q,$U$2,FALSE)),"")</f>
        <v>0.6</v>
      </c>
      <c r="V2181" s="104" t="str">
        <f>_xlfn.IFNA(IF($B2181="","",VLOOKUP($B2181,'SWC Towers'!$A:$Q,$V$2,FALSE)),"")</f>
        <v/>
      </c>
      <c r="W2181" s="104" t="str">
        <f>_xlfn.IFNA(IF($B2181="","",VLOOKUP($B2181,'SWC Towers'!$A:$Q,$W$2,FALSE)),"")</f>
        <v/>
      </c>
      <c r="X2181" s="104" t="str">
        <f>_xlfn.IFNA(IF($B2181="","",VLOOKUP($B2181,'SWC Towers'!$A:$Q,$X$2,FALSE)),"")</f>
        <v/>
      </c>
      <c r="Y2181" s="104" t="str">
        <f>_xlfn.IFNA(IF($B2181="","",VLOOKUP($B2181,'SWC Towers'!$A:$Q,$Y$2,FALSE)),"")</f>
        <v/>
      </c>
      <c r="Z2181" s="104" t="str">
        <f>_xlfn.IFNA(IF($B2181="","",VLOOKUP($B2181,'SWC Towers'!$A:$Q,$Z$2,FALSE)),"")</f>
        <v/>
      </c>
      <c r="AA2181" s="104">
        <f>_xlfn.IFNA(IF($B2181="","",VLOOKUP($B2181,'SWC Towers'!$A:$Q,$AA$2,FALSE)),"")</f>
        <v>0.2</v>
      </c>
      <c r="AB2181" s="106" t="str">
        <f>_xlfn.IFNA(IF($B2181="","",VLOOKUP($B2181,'SWC Towers'!$A:$Q,$AB$2,FALSE)),"")</f>
        <v/>
      </c>
      <c r="AC2181" s="20">
        <f>SUM(Table25[[#This Row],[IT Tower: Application]:[Other/Non-IT ]])</f>
        <v>1</v>
      </c>
      <c r="AD2181" s="67"/>
      <c r="AE2181" s="67"/>
      <c r="AF2181" s="67"/>
      <c r="AG2181" s="67"/>
      <c r="AH2181" s="67"/>
      <c r="AI2181" s="67"/>
      <c r="AJ2181" s="67"/>
      <c r="AK2181" s="67"/>
      <c r="AL2181" s="67"/>
      <c r="AM2181" s="67"/>
      <c r="AN2181" s="67"/>
      <c r="AO2181" s="67"/>
      <c r="AP2181" s="67"/>
      <c r="AQ2181" s="67"/>
      <c r="AR2181" s="67"/>
      <c r="AS2181" s="67"/>
      <c r="AT2181" s="67"/>
      <c r="AU2181" s="67"/>
      <c r="AV2181" s="67"/>
      <c r="AW2181" s="67"/>
      <c r="AX2181" s="67"/>
      <c r="AY2181" s="67"/>
      <c r="AZ2181" s="67"/>
      <c r="BA2181" s="67"/>
      <c r="BB2181" s="113">
        <v>5154</v>
      </c>
      <c r="BC2181" s="113">
        <v>4418</v>
      </c>
      <c r="BD2181" s="113"/>
      <c r="BE2181" s="113"/>
      <c r="BF2181" s="113"/>
      <c r="BG2181" s="113"/>
      <c r="BH2181" s="113"/>
      <c r="BI2181" s="113"/>
      <c r="BJ2181" s="113"/>
      <c r="BK2181" s="113"/>
      <c r="BL2181" s="113"/>
      <c r="BM2181" s="113"/>
      <c r="BN2181" s="113"/>
      <c r="BO2181" s="113"/>
      <c r="BP2181" s="113"/>
      <c r="BQ2181" s="113"/>
      <c r="BR2181" s="113"/>
      <c r="BS2181" s="113"/>
      <c r="BT2181" s="113"/>
      <c r="BU2181" s="113"/>
      <c r="BV2181" s="113"/>
      <c r="BW2181" s="113"/>
      <c r="BX2181" s="113"/>
      <c r="BY2181" s="113"/>
      <c r="BZ2181" s="113"/>
      <c r="CA2181" s="67"/>
      <c r="CB2181" s="113"/>
      <c r="CC2181" s="69">
        <f>SUM(Table25[[#This Row],[Contract Amount FY00]:[Contract Amount FY50]])</f>
        <v>9572</v>
      </c>
      <c r="CD2181" s="114"/>
    </row>
    <row r="2182" spans="1:82" x14ac:dyDescent="0.25">
      <c r="A2182" s="122" t="s">
        <v>1971</v>
      </c>
      <c r="B2182" s="122" t="s">
        <v>286</v>
      </c>
      <c r="C2182" s="122" t="s">
        <v>1418</v>
      </c>
      <c r="E2182" s="26" t="str">
        <f>IFERROR(IF(VLOOKUP(Table25[[#This Row],[Contract No.]],Table3[#All],3,FALSE)="","No","Yes"),"")</f>
        <v>No</v>
      </c>
      <c r="F2182" s="107" t="str">
        <f>IFERROR(VLOOKUP(Table25[[#This Row],[Contract No.]],Table3[#All],3,FALSE),"")</f>
        <v/>
      </c>
      <c r="G2182" s="107" t="str">
        <f>IFERROR(IF(Table25[[#This Row],[Cooperative Purchase
(Yes/No)]]="Yes","Yes",IF(VLOOKUP(Table25[[#This Row],[Contract No.]],Table3[#All],1,FALSE)=Table25[[#This Row],[Contract No.]],"Yes","No")),"No")</f>
        <v>Yes</v>
      </c>
      <c r="H2182" s="51">
        <f>IFERROR(VLOOKUP(Table25[[#This Row],[Contract No.]],Table3[#All],4,FALSE),"")</f>
        <v>42401</v>
      </c>
      <c r="I2182" s="28">
        <f>IFERROR(IF(AND(MONTH(Table25[[#This Row],[Contract Start Date]])&gt;6,MONTH(Table25[[#This Row],[Contract Start Date]])&lt;=12),YEAR(Table25[[#This Row],[Contract Start Date]])+1,YEAR(Table25[[#This Row],[Contract Start Date]])),"")</f>
        <v>2016</v>
      </c>
      <c r="J2182" s="108">
        <f>Table25[[#This Row],[FY Formula start]]</f>
        <v>2016</v>
      </c>
      <c r="K2182" s="59" t="str">
        <f>"FY"&amp;" "&amp;Table25[[#This Row],[Year Start]]</f>
        <v>FY 2016</v>
      </c>
      <c r="L2182" s="109">
        <f>IFERROR(VLOOKUP(Table25[[#This Row],[Contract No.]],Table3[#All],5,FALSE),"")</f>
        <v>72717</v>
      </c>
      <c r="M2182" s="110">
        <f>IFERROR(IF(Table25[[#This Row],[Contract End Date]]="99/99/9999","No End",IF(AND(MONTH(Table25[[#This Row],[Contract End Date]])&gt;6,MONTH(Table25[[#This Row],[Contract End Date]])&lt;=12),YEAR(Table25[[#This Row],[Contract End Date]])+1,YEAR(Table25[[#This Row],[Contract End Date]]))),"")</f>
        <v>2099</v>
      </c>
      <c r="N2182" s="111">
        <f>Table25[[#This Row],[FY Formula end]]</f>
        <v>2099</v>
      </c>
      <c r="O2182" s="112" t="str">
        <f>IF(Table25[[#This Row],[Year End]]="No End","No End","FY"&amp;" "&amp;Table25[[#This Row],[Year End]])</f>
        <v>FY 2099</v>
      </c>
      <c r="P2182" s="27"/>
      <c r="Q2182" s="104">
        <f>_xlfn.IFNA(IF($B2182="","",VLOOKUP($B2182,'SWC Towers'!$A:$Q,$Q$2,FALSE)),"")</f>
        <v>0.5</v>
      </c>
      <c r="R2182" s="106" t="str">
        <f>_xlfn.IFNA(IF($B2182="","",VLOOKUP($B2182,'SWC Towers'!$A:$Q,$R$2,FALSE)),"")</f>
        <v/>
      </c>
      <c r="S2182" s="106" t="str">
        <f>_xlfn.IFNA(IF($B2182="","",VLOOKUP($B2182,'SWC Towers'!$A:$Q,$S$2,FALSE)),"")</f>
        <v/>
      </c>
      <c r="T2182" s="106">
        <f>_xlfn.IFNA(IF($B2182="","",VLOOKUP($B2182,'SWC Towers'!$A:$Q,$T$2,FALSE)),"")</f>
        <v>0.5</v>
      </c>
      <c r="U2182" s="104" t="str">
        <f>_xlfn.IFNA(IF($B2182="","",VLOOKUP($B2182,'SWC Towers'!$A:$Q,$U$2,FALSE)),"")</f>
        <v/>
      </c>
      <c r="V2182" s="104" t="str">
        <f>_xlfn.IFNA(IF($B2182="","",VLOOKUP($B2182,'SWC Towers'!$A:$Q,$V$2,FALSE)),"")</f>
        <v/>
      </c>
      <c r="W2182" s="104" t="str">
        <f>_xlfn.IFNA(IF($B2182="","",VLOOKUP($B2182,'SWC Towers'!$A:$Q,$W$2,FALSE)),"")</f>
        <v/>
      </c>
      <c r="X2182" s="104" t="str">
        <f>_xlfn.IFNA(IF($B2182="","",VLOOKUP($B2182,'SWC Towers'!$A:$Q,$X$2,FALSE)),"")</f>
        <v/>
      </c>
      <c r="Y2182" s="104" t="str">
        <f>_xlfn.IFNA(IF($B2182="","",VLOOKUP($B2182,'SWC Towers'!$A:$Q,$Y$2,FALSE)),"")</f>
        <v/>
      </c>
      <c r="Z2182" s="104" t="str">
        <f>_xlfn.IFNA(IF($B2182="","",VLOOKUP($B2182,'SWC Towers'!$A:$Q,$Z$2,FALSE)),"")</f>
        <v/>
      </c>
      <c r="AA2182" s="104" t="str">
        <f>_xlfn.IFNA(IF($B2182="","",VLOOKUP($B2182,'SWC Towers'!$A:$Q,$AA$2,FALSE)),"")</f>
        <v/>
      </c>
      <c r="AB2182" s="106" t="str">
        <f>_xlfn.IFNA(IF($B2182="","",VLOOKUP($B2182,'SWC Towers'!$A:$Q,$AB$2,FALSE)),"")</f>
        <v/>
      </c>
      <c r="AC2182" s="20">
        <f>SUM(Table25[[#This Row],[IT Tower: Application]:[Other/Non-IT ]])</f>
        <v>1</v>
      </c>
      <c r="AD2182" s="67"/>
      <c r="AE2182" s="67"/>
      <c r="AF2182" s="67"/>
      <c r="AG2182" s="67"/>
      <c r="AH2182" s="67"/>
      <c r="AI2182" s="67"/>
      <c r="AJ2182" s="67"/>
      <c r="AK2182" s="67"/>
      <c r="AL2182" s="67"/>
      <c r="AM2182" s="67"/>
      <c r="AN2182" s="67"/>
      <c r="AO2182" s="67"/>
      <c r="AP2182" s="67"/>
      <c r="AQ2182" s="67"/>
      <c r="AR2182" s="67"/>
      <c r="AS2182" s="67"/>
      <c r="AT2182" s="67"/>
      <c r="AU2182" s="67">
        <v>0</v>
      </c>
      <c r="AV2182" s="67">
        <v>6800</v>
      </c>
      <c r="AW2182" s="67">
        <v>6800</v>
      </c>
      <c r="AX2182" s="67">
        <v>0</v>
      </c>
      <c r="AY2182" s="67">
        <v>-6800</v>
      </c>
      <c r="AZ2182" s="67">
        <v>0</v>
      </c>
      <c r="BA2182" s="67"/>
      <c r="BB2182" s="113"/>
      <c r="BC2182" s="113"/>
      <c r="BD2182" s="113"/>
      <c r="BE2182" s="113"/>
      <c r="BF2182" s="113"/>
      <c r="BG2182" s="113"/>
      <c r="BH2182" s="113"/>
      <c r="BI2182" s="113"/>
      <c r="BJ2182" s="113"/>
      <c r="BK2182" s="113"/>
      <c r="BL2182" s="113"/>
      <c r="BM2182" s="113"/>
      <c r="BN2182" s="113"/>
      <c r="BO2182" s="113"/>
      <c r="BP2182" s="113"/>
      <c r="BQ2182" s="113"/>
      <c r="BR2182" s="113"/>
      <c r="BS2182" s="113"/>
      <c r="BT2182" s="113"/>
      <c r="BU2182" s="113"/>
      <c r="BV2182" s="113"/>
      <c r="BW2182" s="113"/>
      <c r="BX2182" s="113"/>
      <c r="BY2182" s="113"/>
      <c r="BZ2182" s="113"/>
      <c r="CA2182" s="67"/>
      <c r="CB2182" s="113"/>
      <c r="CC2182" s="69">
        <f>SUM(Table25[[#This Row],[Contract Amount FY00]:[Contract Amount FY50]])</f>
        <v>6800</v>
      </c>
      <c r="CD2182" s="114"/>
    </row>
    <row r="2183" spans="1:82" x14ac:dyDescent="0.25">
      <c r="A2183" s="122" t="s">
        <v>1971</v>
      </c>
      <c r="B2183" s="122" t="s">
        <v>286</v>
      </c>
      <c r="C2183" s="122" t="s">
        <v>1844</v>
      </c>
      <c r="E2183" s="26" t="str">
        <f>IFERROR(IF(VLOOKUP(Table25[[#This Row],[Contract No.]],Table3[#All],3,FALSE)="","No","Yes"),"")</f>
        <v>No</v>
      </c>
      <c r="F2183" s="107" t="str">
        <f>IFERROR(VLOOKUP(Table25[[#This Row],[Contract No.]],Table3[#All],3,FALSE),"")</f>
        <v/>
      </c>
      <c r="G2183" s="107" t="str">
        <f>IFERROR(IF(Table25[[#This Row],[Cooperative Purchase
(Yes/No)]]="Yes","Yes",IF(VLOOKUP(Table25[[#This Row],[Contract No.]],Table3[#All],1,FALSE)=Table25[[#This Row],[Contract No.]],"Yes","No")),"No")</f>
        <v>Yes</v>
      </c>
      <c r="H2183" s="51">
        <f>IFERROR(VLOOKUP(Table25[[#This Row],[Contract No.]],Table3[#All],4,FALSE),"")</f>
        <v>42401</v>
      </c>
      <c r="I2183" s="28">
        <f>IFERROR(IF(AND(MONTH(Table25[[#This Row],[Contract Start Date]])&gt;6,MONTH(Table25[[#This Row],[Contract Start Date]])&lt;=12),YEAR(Table25[[#This Row],[Contract Start Date]])+1,YEAR(Table25[[#This Row],[Contract Start Date]])),"")</f>
        <v>2016</v>
      </c>
      <c r="J2183" s="108">
        <f>Table25[[#This Row],[FY Formula start]]</f>
        <v>2016</v>
      </c>
      <c r="K2183" s="59" t="str">
        <f>"FY"&amp;" "&amp;Table25[[#This Row],[Year Start]]</f>
        <v>FY 2016</v>
      </c>
      <c r="L2183" s="109">
        <f>IFERROR(VLOOKUP(Table25[[#This Row],[Contract No.]],Table3[#All],5,FALSE),"")</f>
        <v>72717</v>
      </c>
      <c r="M2183" s="110">
        <f>IFERROR(IF(Table25[[#This Row],[Contract End Date]]="99/99/9999","No End",IF(AND(MONTH(Table25[[#This Row],[Contract End Date]])&gt;6,MONTH(Table25[[#This Row],[Contract End Date]])&lt;=12),YEAR(Table25[[#This Row],[Contract End Date]])+1,YEAR(Table25[[#This Row],[Contract End Date]]))),"")</f>
        <v>2099</v>
      </c>
      <c r="N2183" s="111">
        <f>Table25[[#This Row],[FY Formula end]]</f>
        <v>2099</v>
      </c>
      <c r="O2183" s="112" t="str">
        <f>IF(Table25[[#This Row],[Year End]]="No End","No End","FY"&amp;" "&amp;Table25[[#This Row],[Year End]])</f>
        <v>FY 2099</v>
      </c>
      <c r="P2183" s="27"/>
      <c r="Q2183" s="104">
        <f>_xlfn.IFNA(IF($B2183="","",VLOOKUP($B2183,'SWC Towers'!$A:$Q,$Q$2,FALSE)),"")</f>
        <v>0.5</v>
      </c>
      <c r="R2183" s="106" t="str">
        <f>_xlfn.IFNA(IF($B2183="","",VLOOKUP($B2183,'SWC Towers'!$A:$Q,$R$2,FALSE)),"")</f>
        <v/>
      </c>
      <c r="S2183" s="106" t="str">
        <f>_xlfn.IFNA(IF($B2183="","",VLOOKUP($B2183,'SWC Towers'!$A:$Q,$S$2,FALSE)),"")</f>
        <v/>
      </c>
      <c r="T2183" s="106">
        <f>_xlfn.IFNA(IF($B2183="","",VLOOKUP($B2183,'SWC Towers'!$A:$Q,$T$2,FALSE)),"")</f>
        <v>0.5</v>
      </c>
      <c r="U2183" s="104" t="str">
        <f>_xlfn.IFNA(IF($B2183="","",VLOOKUP($B2183,'SWC Towers'!$A:$Q,$U$2,FALSE)),"")</f>
        <v/>
      </c>
      <c r="V2183" s="104" t="str">
        <f>_xlfn.IFNA(IF($B2183="","",VLOOKUP($B2183,'SWC Towers'!$A:$Q,$V$2,FALSE)),"")</f>
        <v/>
      </c>
      <c r="W2183" s="104" t="str">
        <f>_xlfn.IFNA(IF($B2183="","",VLOOKUP($B2183,'SWC Towers'!$A:$Q,$W$2,FALSE)),"")</f>
        <v/>
      </c>
      <c r="X2183" s="104" t="str">
        <f>_xlfn.IFNA(IF($B2183="","",VLOOKUP($B2183,'SWC Towers'!$A:$Q,$X$2,FALSE)),"")</f>
        <v/>
      </c>
      <c r="Y2183" s="104" t="str">
        <f>_xlfn.IFNA(IF($B2183="","",VLOOKUP($B2183,'SWC Towers'!$A:$Q,$Y$2,FALSE)),"")</f>
        <v/>
      </c>
      <c r="Z2183" s="104" t="str">
        <f>_xlfn.IFNA(IF($B2183="","",VLOOKUP($B2183,'SWC Towers'!$A:$Q,$Z$2,FALSE)),"")</f>
        <v/>
      </c>
      <c r="AA2183" s="104" t="str">
        <f>_xlfn.IFNA(IF($B2183="","",VLOOKUP($B2183,'SWC Towers'!$A:$Q,$AA$2,FALSE)),"")</f>
        <v/>
      </c>
      <c r="AB2183" s="106" t="str">
        <f>_xlfn.IFNA(IF($B2183="","",VLOOKUP($B2183,'SWC Towers'!$A:$Q,$AB$2,FALSE)),"")</f>
        <v/>
      </c>
      <c r="AC2183" s="20">
        <f>SUM(Table25[[#This Row],[IT Tower: Application]:[Other/Non-IT ]])</f>
        <v>1</v>
      </c>
      <c r="AD2183" s="67"/>
      <c r="AE2183" s="67"/>
      <c r="AF2183" s="67"/>
      <c r="AG2183" s="67"/>
      <c r="AH2183" s="67"/>
      <c r="AI2183" s="67"/>
      <c r="AJ2183" s="67"/>
      <c r="AK2183" s="67"/>
      <c r="AL2183" s="67"/>
      <c r="AM2183" s="67"/>
      <c r="AN2183" s="67"/>
      <c r="AO2183" s="67"/>
      <c r="AP2183" s="67"/>
      <c r="AQ2183" s="67"/>
      <c r="AR2183" s="67"/>
      <c r="AS2183" s="67"/>
      <c r="AT2183" s="67"/>
      <c r="AU2183" s="67"/>
      <c r="AV2183" s="67">
        <v>9600</v>
      </c>
      <c r="AW2183" s="67">
        <v>0</v>
      </c>
      <c r="AX2183" s="67"/>
      <c r="AY2183" s="67"/>
      <c r="AZ2183" s="67"/>
      <c r="BA2183" s="67"/>
      <c r="BB2183" s="113"/>
      <c r="BC2183" s="113"/>
      <c r="BD2183" s="113"/>
      <c r="BE2183" s="113"/>
      <c r="BF2183" s="113"/>
      <c r="BG2183" s="113"/>
      <c r="BH2183" s="113"/>
      <c r="BI2183" s="113"/>
      <c r="BJ2183" s="113"/>
      <c r="BK2183" s="113"/>
      <c r="BL2183" s="113"/>
      <c r="BM2183" s="113"/>
      <c r="BN2183" s="113"/>
      <c r="BO2183" s="113"/>
      <c r="BP2183" s="113"/>
      <c r="BQ2183" s="113"/>
      <c r="BR2183" s="113"/>
      <c r="BS2183" s="113"/>
      <c r="BT2183" s="113"/>
      <c r="BU2183" s="113"/>
      <c r="BV2183" s="113"/>
      <c r="BW2183" s="113"/>
      <c r="BX2183" s="113"/>
      <c r="BY2183" s="113"/>
      <c r="BZ2183" s="113"/>
      <c r="CA2183" s="67"/>
      <c r="CB2183" s="113"/>
      <c r="CC2183" s="69">
        <f>SUM(Table25[[#This Row],[Contract Amount FY00]:[Contract Amount FY50]])</f>
        <v>9600</v>
      </c>
      <c r="CD2183" s="114"/>
    </row>
    <row r="2184" spans="1:82" x14ac:dyDescent="0.25">
      <c r="A2184" s="122" t="s">
        <v>2104</v>
      </c>
      <c r="B2184" s="122" t="s">
        <v>533</v>
      </c>
      <c r="C2184" s="122" t="s">
        <v>2200</v>
      </c>
      <c r="E2184" s="26" t="str">
        <f>IFERROR(IF(VLOOKUP(Table25[[#This Row],[Contract No.]],Table3[#All],3,FALSE)="","No","Yes"),"")</f>
        <v>No</v>
      </c>
      <c r="F2184" s="107" t="str">
        <f>IFERROR(VLOOKUP(Table25[[#This Row],[Contract No.]],Table3[#All],3,FALSE),"")</f>
        <v/>
      </c>
      <c r="G2184" s="107" t="str">
        <f>IFERROR(IF(Table25[[#This Row],[Cooperative Purchase
(Yes/No)]]="Yes","Yes",IF(VLOOKUP(Table25[[#This Row],[Contract No.]],Table3[#All],1,FALSE)=Table25[[#This Row],[Contract No.]],"Yes","No")),"No")</f>
        <v>Yes</v>
      </c>
      <c r="H2184" s="51">
        <f>IFERROR(VLOOKUP(Table25[[#This Row],[Contract No.]],Table3[#All],4,FALSE),"")</f>
        <v>43556</v>
      </c>
      <c r="I2184" s="28">
        <f>IFERROR(IF(AND(MONTH(Table25[[#This Row],[Contract Start Date]])&gt;6,MONTH(Table25[[#This Row],[Contract Start Date]])&lt;=12),YEAR(Table25[[#This Row],[Contract Start Date]])+1,YEAR(Table25[[#This Row],[Contract Start Date]])),"")</f>
        <v>2019</v>
      </c>
      <c r="J2184" s="108">
        <f>Table25[[#This Row],[FY Formula start]]</f>
        <v>2019</v>
      </c>
      <c r="K2184" s="59" t="str">
        <f>"FY"&amp;" "&amp;Table25[[#This Row],[Year Start]]</f>
        <v>FY 2019</v>
      </c>
      <c r="L2184" s="109">
        <f>IFERROR(VLOOKUP(Table25[[#This Row],[Contract No.]],Table3[#All],5,FALSE),"")</f>
        <v>45747</v>
      </c>
      <c r="M2184" s="110">
        <f>IFERROR(IF(Table25[[#This Row],[Contract End Date]]="99/99/9999","No End",IF(AND(MONTH(Table25[[#This Row],[Contract End Date]])&gt;6,MONTH(Table25[[#This Row],[Contract End Date]])&lt;=12),YEAR(Table25[[#This Row],[Contract End Date]])+1,YEAR(Table25[[#This Row],[Contract End Date]]))),"")</f>
        <v>2025</v>
      </c>
      <c r="N2184" s="111">
        <f>Table25[[#This Row],[FY Formula end]]</f>
        <v>2025</v>
      </c>
      <c r="O2184" s="112" t="str">
        <f>IF(Table25[[#This Row],[Year End]]="No End","No End","FY"&amp;" "&amp;Table25[[#This Row],[Year End]])</f>
        <v>FY 2025</v>
      </c>
      <c r="P2184" s="27"/>
      <c r="Q2184" s="104">
        <f>_xlfn.IFNA(IF($B2184="","",VLOOKUP($B2184,'SWC Towers'!$A:$Q,$Q$2,FALSE)),"")</f>
        <v>0.2</v>
      </c>
      <c r="R2184" s="106">
        <f>_xlfn.IFNA(IF($B2184="","",VLOOKUP($B2184,'SWC Towers'!$A:$Q,$R$2,FALSE)),"")</f>
        <v>0.2</v>
      </c>
      <c r="S2184" s="106" t="str">
        <f>_xlfn.IFNA(IF($B2184="","",VLOOKUP($B2184,'SWC Towers'!$A:$Q,$S$2,FALSE)),"")</f>
        <v/>
      </c>
      <c r="T2184" s="106" t="str">
        <f>_xlfn.IFNA(IF($B2184="","",VLOOKUP($B2184,'SWC Towers'!$A:$Q,$T$2,FALSE)),"")</f>
        <v/>
      </c>
      <c r="U2184" s="104">
        <f>_xlfn.IFNA(IF($B2184="","",VLOOKUP($B2184,'SWC Towers'!$A:$Q,$U$2,FALSE)),"")</f>
        <v>0.2</v>
      </c>
      <c r="V2184" s="104" t="str">
        <f>_xlfn.IFNA(IF($B2184="","",VLOOKUP($B2184,'SWC Towers'!$A:$Q,$V$2,FALSE)),"")</f>
        <v/>
      </c>
      <c r="W2184" s="104">
        <f>_xlfn.IFNA(IF($B2184="","",VLOOKUP($B2184,'SWC Towers'!$A:$Q,$W$2,FALSE)),"")</f>
        <v>0.2</v>
      </c>
      <c r="X2184" s="104" t="str">
        <f>_xlfn.IFNA(IF($B2184="","",VLOOKUP($B2184,'SWC Towers'!$A:$Q,$X$2,FALSE)),"")</f>
        <v/>
      </c>
      <c r="Y2184" s="104" t="str">
        <f>_xlfn.IFNA(IF($B2184="","",VLOOKUP($B2184,'SWC Towers'!$A:$Q,$Y$2,FALSE)),"")</f>
        <v/>
      </c>
      <c r="Z2184" s="104" t="str">
        <f>_xlfn.IFNA(IF($B2184="","",VLOOKUP($B2184,'SWC Towers'!$A:$Q,$Z$2,FALSE)),"")</f>
        <v/>
      </c>
      <c r="AA2184" s="104">
        <f>_xlfn.IFNA(IF($B2184="","",VLOOKUP($B2184,'SWC Towers'!$A:$Q,$AA$2,FALSE)),"")</f>
        <v>0.2</v>
      </c>
      <c r="AB2184" s="106" t="str">
        <f>_xlfn.IFNA(IF($B2184="","",VLOOKUP($B2184,'SWC Towers'!$A:$Q,$AB$2,FALSE)),"")</f>
        <v/>
      </c>
      <c r="AC2184" s="20">
        <f>SUM(Table25[[#This Row],[IT Tower: Application]:[Other/Non-IT ]])</f>
        <v>1</v>
      </c>
      <c r="AD2184" s="67"/>
      <c r="AE2184" s="67"/>
      <c r="AF2184" s="67"/>
      <c r="AG2184" s="67"/>
      <c r="AH2184" s="67"/>
      <c r="AI2184" s="67"/>
      <c r="AJ2184" s="67"/>
      <c r="AK2184" s="67"/>
      <c r="AL2184" s="67"/>
      <c r="AM2184" s="67"/>
      <c r="AN2184" s="67"/>
      <c r="AO2184" s="67"/>
      <c r="AP2184" s="67"/>
      <c r="AQ2184" s="67"/>
      <c r="AR2184" s="67"/>
      <c r="AS2184" s="67"/>
      <c r="AT2184" s="67"/>
      <c r="AU2184" s="67"/>
      <c r="AV2184" s="67"/>
      <c r="AW2184" s="67"/>
      <c r="AX2184" s="67"/>
      <c r="AY2184" s="67"/>
      <c r="AZ2184" s="67"/>
      <c r="BA2184" s="67"/>
      <c r="BB2184" s="113">
        <v>199672</v>
      </c>
      <c r="BC2184" s="113">
        <v>252024</v>
      </c>
      <c r="BD2184" s="113"/>
      <c r="BE2184" s="113"/>
      <c r="BF2184" s="113"/>
      <c r="BG2184" s="113"/>
      <c r="BH2184" s="113"/>
      <c r="BI2184" s="113"/>
      <c r="BJ2184" s="113"/>
      <c r="BK2184" s="113"/>
      <c r="BL2184" s="113"/>
      <c r="BM2184" s="113"/>
      <c r="BN2184" s="113"/>
      <c r="BO2184" s="113"/>
      <c r="BP2184" s="113"/>
      <c r="BQ2184" s="113"/>
      <c r="BR2184" s="113"/>
      <c r="BS2184" s="113"/>
      <c r="BT2184" s="113"/>
      <c r="BU2184" s="113"/>
      <c r="BV2184" s="113"/>
      <c r="BW2184" s="113"/>
      <c r="BX2184" s="113"/>
      <c r="BY2184" s="113"/>
      <c r="BZ2184" s="113"/>
      <c r="CA2184" s="67"/>
      <c r="CB2184" s="113"/>
      <c r="CC2184" s="69">
        <f>SUM(Table25[[#This Row],[Contract Amount FY00]:[Contract Amount FY50]])</f>
        <v>451696</v>
      </c>
      <c r="CD2184" s="114"/>
    </row>
    <row r="2185" spans="1:82" x14ac:dyDescent="0.25">
      <c r="A2185" s="122" t="s">
        <v>2104</v>
      </c>
      <c r="B2185" s="122" t="s">
        <v>533</v>
      </c>
      <c r="C2185" s="122" t="s">
        <v>2200</v>
      </c>
      <c r="E2185" s="26" t="str">
        <f>IFERROR(IF(VLOOKUP(Table25[[#This Row],[Contract No.]],Table3[#All],3,FALSE)="","No","Yes"),"")</f>
        <v>No</v>
      </c>
      <c r="F2185" s="107" t="str">
        <f>IFERROR(VLOOKUP(Table25[[#This Row],[Contract No.]],Table3[#All],3,FALSE),"")</f>
        <v/>
      </c>
      <c r="G2185" s="107" t="str">
        <f>IFERROR(IF(Table25[[#This Row],[Cooperative Purchase
(Yes/No)]]="Yes","Yes",IF(VLOOKUP(Table25[[#This Row],[Contract No.]],Table3[#All],1,FALSE)=Table25[[#This Row],[Contract No.]],"Yes","No")),"No")</f>
        <v>Yes</v>
      </c>
      <c r="H2185" s="51">
        <f>IFERROR(VLOOKUP(Table25[[#This Row],[Contract No.]],Table3[#All],4,FALSE),"")</f>
        <v>43556</v>
      </c>
      <c r="I2185" s="28">
        <f>IFERROR(IF(AND(MONTH(Table25[[#This Row],[Contract Start Date]])&gt;6,MONTH(Table25[[#This Row],[Contract Start Date]])&lt;=12),YEAR(Table25[[#This Row],[Contract Start Date]])+1,YEAR(Table25[[#This Row],[Contract Start Date]])),"")</f>
        <v>2019</v>
      </c>
      <c r="J2185" s="108">
        <f>Table25[[#This Row],[FY Formula start]]</f>
        <v>2019</v>
      </c>
      <c r="K2185" s="59" t="str">
        <f>"FY"&amp;" "&amp;Table25[[#This Row],[Year Start]]</f>
        <v>FY 2019</v>
      </c>
      <c r="L2185" s="109">
        <f>IFERROR(VLOOKUP(Table25[[#This Row],[Contract No.]],Table3[#All],5,FALSE),"")</f>
        <v>45747</v>
      </c>
      <c r="M2185" s="110">
        <f>IFERROR(IF(Table25[[#This Row],[Contract End Date]]="99/99/9999","No End",IF(AND(MONTH(Table25[[#This Row],[Contract End Date]])&gt;6,MONTH(Table25[[#This Row],[Contract End Date]])&lt;=12),YEAR(Table25[[#This Row],[Contract End Date]])+1,YEAR(Table25[[#This Row],[Contract End Date]]))),"")</f>
        <v>2025</v>
      </c>
      <c r="N2185" s="111">
        <f>Table25[[#This Row],[FY Formula end]]</f>
        <v>2025</v>
      </c>
      <c r="O2185" s="112" t="str">
        <f>IF(Table25[[#This Row],[Year End]]="No End","No End","FY"&amp;" "&amp;Table25[[#This Row],[Year End]])</f>
        <v>FY 2025</v>
      </c>
      <c r="P2185" s="27"/>
      <c r="Q2185" s="104">
        <f>_xlfn.IFNA(IF($B2185="","",VLOOKUP($B2185,'SWC Towers'!$A:$Q,$Q$2,FALSE)),"")</f>
        <v>0.2</v>
      </c>
      <c r="R2185" s="106">
        <f>_xlfn.IFNA(IF($B2185="","",VLOOKUP($B2185,'SWC Towers'!$A:$Q,$R$2,FALSE)),"")</f>
        <v>0.2</v>
      </c>
      <c r="S2185" s="106" t="str">
        <f>_xlfn.IFNA(IF($B2185="","",VLOOKUP($B2185,'SWC Towers'!$A:$Q,$S$2,FALSE)),"")</f>
        <v/>
      </c>
      <c r="T2185" s="106" t="str">
        <f>_xlfn.IFNA(IF($B2185="","",VLOOKUP($B2185,'SWC Towers'!$A:$Q,$T$2,FALSE)),"")</f>
        <v/>
      </c>
      <c r="U2185" s="104">
        <f>_xlfn.IFNA(IF($B2185="","",VLOOKUP($B2185,'SWC Towers'!$A:$Q,$U$2,FALSE)),"")</f>
        <v>0.2</v>
      </c>
      <c r="V2185" s="104" t="str">
        <f>_xlfn.IFNA(IF($B2185="","",VLOOKUP($B2185,'SWC Towers'!$A:$Q,$V$2,FALSE)),"")</f>
        <v/>
      </c>
      <c r="W2185" s="104">
        <f>_xlfn.IFNA(IF($B2185="","",VLOOKUP($B2185,'SWC Towers'!$A:$Q,$W$2,FALSE)),"")</f>
        <v>0.2</v>
      </c>
      <c r="X2185" s="104" t="str">
        <f>_xlfn.IFNA(IF($B2185="","",VLOOKUP($B2185,'SWC Towers'!$A:$Q,$X$2,FALSE)),"")</f>
        <v/>
      </c>
      <c r="Y2185" s="104" t="str">
        <f>_xlfn.IFNA(IF($B2185="","",VLOOKUP($B2185,'SWC Towers'!$A:$Q,$Y$2,FALSE)),"")</f>
        <v/>
      </c>
      <c r="Z2185" s="104" t="str">
        <f>_xlfn.IFNA(IF($B2185="","",VLOOKUP($B2185,'SWC Towers'!$A:$Q,$Z$2,FALSE)),"")</f>
        <v/>
      </c>
      <c r="AA2185" s="104">
        <f>_xlfn.IFNA(IF($B2185="","",VLOOKUP($B2185,'SWC Towers'!$A:$Q,$AA$2,FALSE)),"")</f>
        <v>0.2</v>
      </c>
      <c r="AB2185" s="106" t="str">
        <f>_xlfn.IFNA(IF($B2185="","",VLOOKUP($B2185,'SWC Towers'!$A:$Q,$AB$2,FALSE)),"")</f>
        <v/>
      </c>
      <c r="AC2185" s="20">
        <f>SUM(Table25[[#This Row],[IT Tower: Application]:[Other/Non-IT ]])</f>
        <v>1</v>
      </c>
      <c r="AD2185" s="67"/>
      <c r="AE2185" s="67"/>
      <c r="AF2185" s="67"/>
      <c r="AG2185" s="67"/>
      <c r="AH2185" s="67"/>
      <c r="AI2185" s="67"/>
      <c r="AJ2185" s="67"/>
      <c r="AK2185" s="67"/>
      <c r="AL2185" s="67"/>
      <c r="AM2185" s="67"/>
      <c r="AN2185" s="67"/>
      <c r="AO2185" s="67"/>
      <c r="AP2185" s="67"/>
      <c r="AQ2185" s="67"/>
      <c r="AR2185" s="67"/>
      <c r="AS2185" s="67"/>
      <c r="AT2185" s="67"/>
      <c r="AU2185" s="67"/>
      <c r="AV2185" s="67"/>
      <c r="AW2185" s="67"/>
      <c r="AX2185" s="67"/>
      <c r="AY2185" s="67"/>
      <c r="AZ2185" s="67"/>
      <c r="BA2185" s="67"/>
      <c r="BB2185" s="113"/>
      <c r="BC2185" s="113">
        <v>34535</v>
      </c>
      <c r="BD2185" s="113"/>
      <c r="BE2185" s="113"/>
      <c r="BF2185" s="113"/>
      <c r="BG2185" s="113"/>
      <c r="BH2185" s="113"/>
      <c r="BI2185" s="113"/>
      <c r="BJ2185" s="113"/>
      <c r="BK2185" s="113"/>
      <c r="BL2185" s="113"/>
      <c r="BM2185" s="113"/>
      <c r="BN2185" s="113"/>
      <c r="BO2185" s="113"/>
      <c r="BP2185" s="113"/>
      <c r="BQ2185" s="113"/>
      <c r="BR2185" s="113"/>
      <c r="BS2185" s="113"/>
      <c r="BT2185" s="113"/>
      <c r="BU2185" s="113"/>
      <c r="BV2185" s="113"/>
      <c r="BW2185" s="113"/>
      <c r="BX2185" s="113"/>
      <c r="BY2185" s="113"/>
      <c r="BZ2185" s="113"/>
      <c r="CA2185" s="67"/>
      <c r="CB2185" s="113"/>
      <c r="CC2185" s="69">
        <f>SUM(Table25[[#This Row],[Contract Amount FY00]:[Contract Amount FY50]])</f>
        <v>34535</v>
      </c>
      <c r="CD2185" s="114"/>
    </row>
    <row r="2186" spans="1:82" x14ac:dyDescent="0.25">
      <c r="A2186" s="122" t="s">
        <v>2104</v>
      </c>
      <c r="B2186" s="122" t="s">
        <v>705</v>
      </c>
      <c r="C2186" s="122" t="s">
        <v>1777</v>
      </c>
      <c r="E2186" s="26" t="str">
        <f>IFERROR(IF(VLOOKUP(Table25[[#This Row],[Contract No.]],Table3[#All],3,FALSE)="","No","Yes"),"")</f>
        <v>Yes</v>
      </c>
      <c r="F2186" s="107" t="str">
        <f>IFERROR(VLOOKUP(Table25[[#This Row],[Contract No.]],Table3[#All],3,FALSE),"")</f>
        <v>NASPO</v>
      </c>
      <c r="G2186" s="107" t="str">
        <f>IFERROR(IF(Table25[[#This Row],[Cooperative Purchase
(Yes/No)]]="Yes","Yes",IF(VLOOKUP(Table25[[#This Row],[Contract No.]],Table3[#All],1,FALSE)=Table25[[#This Row],[Contract No.]],"Yes","No")),"No")</f>
        <v>Yes</v>
      </c>
      <c r="H2186" s="51">
        <f>IFERROR(VLOOKUP(Table25[[#This Row],[Contract No.]],Table3[#All],4,FALSE),"")</f>
        <v>43647</v>
      </c>
      <c r="I2186" s="28">
        <f>IFERROR(IF(AND(MONTH(Table25[[#This Row],[Contract Start Date]])&gt;6,MONTH(Table25[[#This Row],[Contract Start Date]])&lt;=12),YEAR(Table25[[#This Row],[Contract Start Date]])+1,YEAR(Table25[[#This Row],[Contract Start Date]])),"")</f>
        <v>2020</v>
      </c>
      <c r="J2186" s="108">
        <f>Table25[[#This Row],[FY Formula start]]</f>
        <v>2020</v>
      </c>
      <c r="K2186" s="59" t="str">
        <f>"FY"&amp;" "&amp;Table25[[#This Row],[Year Start]]</f>
        <v>FY 2020</v>
      </c>
      <c r="L2186" s="109">
        <f>IFERROR(VLOOKUP(Table25[[#This Row],[Contract No.]],Table3[#All],5,FALSE),"")</f>
        <v>47360</v>
      </c>
      <c r="M2186" s="110">
        <f>IFERROR(IF(Table25[[#This Row],[Contract End Date]]="99/99/9999","No End",IF(AND(MONTH(Table25[[#This Row],[Contract End Date]])&gt;6,MONTH(Table25[[#This Row],[Contract End Date]])&lt;=12),YEAR(Table25[[#This Row],[Contract End Date]])+1,YEAR(Table25[[#This Row],[Contract End Date]]))),"")</f>
        <v>2030</v>
      </c>
      <c r="N2186" s="111">
        <f>Table25[[#This Row],[FY Formula end]]</f>
        <v>2030</v>
      </c>
      <c r="O2186" s="112" t="str">
        <f>IF(Table25[[#This Row],[Year End]]="No End","No End","FY"&amp;" "&amp;Table25[[#This Row],[Year End]])</f>
        <v>FY 2030</v>
      </c>
      <c r="P2186" s="27"/>
      <c r="Q2186" s="104">
        <f>_xlfn.IFNA(IF($B2186="","",VLOOKUP($B2186,'SWC Towers'!$A:$Q,$Q$2,FALSE)),"")</f>
        <v>0.2</v>
      </c>
      <c r="R2186" s="106" t="str">
        <f>_xlfn.IFNA(IF($B2186="","",VLOOKUP($B2186,'SWC Towers'!$A:$Q,$R$2,FALSE)),"")</f>
        <v/>
      </c>
      <c r="S2186" s="106" t="str">
        <f>_xlfn.IFNA(IF($B2186="","",VLOOKUP($B2186,'SWC Towers'!$A:$Q,$S$2,FALSE)),"")</f>
        <v/>
      </c>
      <c r="T2186" s="106" t="str">
        <f>_xlfn.IFNA(IF($B2186="","",VLOOKUP($B2186,'SWC Towers'!$A:$Q,$T$2,FALSE)),"")</f>
        <v/>
      </c>
      <c r="U2186" s="104">
        <f>_xlfn.IFNA(IF($B2186="","",VLOOKUP($B2186,'SWC Towers'!$A:$Q,$U$2,FALSE)),"")</f>
        <v>0.4</v>
      </c>
      <c r="V2186" s="104" t="str">
        <f>_xlfn.IFNA(IF($B2186="","",VLOOKUP($B2186,'SWC Towers'!$A:$Q,$V$2,FALSE)),"")</f>
        <v/>
      </c>
      <c r="W2186" s="104">
        <f>_xlfn.IFNA(IF($B2186="","",VLOOKUP($B2186,'SWC Towers'!$A:$Q,$W$2,FALSE)),"")</f>
        <v>0.4</v>
      </c>
      <c r="X2186" s="104" t="str">
        <f>_xlfn.IFNA(IF($B2186="","",VLOOKUP($B2186,'SWC Towers'!$A:$Q,$X$2,FALSE)),"")</f>
        <v/>
      </c>
      <c r="Y2186" s="104" t="str">
        <f>_xlfn.IFNA(IF($B2186="","",VLOOKUP($B2186,'SWC Towers'!$A:$Q,$Y$2,FALSE)),"")</f>
        <v/>
      </c>
      <c r="Z2186" s="104" t="str">
        <f>_xlfn.IFNA(IF($B2186="","",VLOOKUP($B2186,'SWC Towers'!$A:$Q,$Z$2,FALSE)),"")</f>
        <v/>
      </c>
      <c r="AA2186" s="104" t="str">
        <f>_xlfn.IFNA(IF($B2186="","",VLOOKUP($B2186,'SWC Towers'!$A:$Q,$AA$2,FALSE)),"")</f>
        <v/>
      </c>
      <c r="AB2186" s="106" t="str">
        <f>_xlfn.IFNA(IF($B2186="","",VLOOKUP($B2186,'SWC Towers'!$A:$Q,$AB$2,FALSE)),"")</f>
        <v/>
      </c>
      <c r="AC2186" s="20">
        <f>SUM(Table25[[#This Row],[IT Tower: Application]:[Other/Non-IT ]])</f>
        <v>1</v>
      </c>
      <c r="AD2186" s="67"/>
      <c r="AE2186" s="67"/>
      <c r="AF2186" s="67"/>
      <c r="AG2186" s="67"/>
      <c r="AH2186" s="67"/>
      <c r="AI2186" s="67"/>
      <c r="AJ2186" s="67"/>
      <c r="AK2186" s="67"/>
      <c r="AL2186" s="67"/>
      <c r="AM2186" s="67"/>
      <c r="AN2186" s="67"/>
      <c r="AO2186" s="67"/>
      <c r="AP2186" s="67"/>
      <c r="AQ2186" s="67"/>
      <c r="AR2186" s="67"/>
      <c r="AS2186" s="67"/>
      <c r="AT2186" s="67"/>
      <c r="AU2186" s="67"/>
      <c r="AV2186" s="67"/>
      <c r="AW2186" s="67"/>
      <c r="AX2186" s="67">
        <v>0</v>
      </c>
      <c r="AY2186" s="67">
        <v>185022</v>
      </c>
      <c r="AZ2186" s="67">
        <v>226063</v>
      </c>
      <c r="BA2186" s="67">
        <v>117713</v>
      </c>
      <c r="BB2186" s="113">
        <v>27224</v>
      </c>
      <c r="BC2186" s="113">
        <v>31268</v>
      </c>
      <c r="BD2186" s="113"/>
      <c r="BE2186" s="113"/>
      <c r="BF2186" s="113"/>
      <c r="BG2186" s="113"/>
      <c r="BH2186" s="113"/>
      <c r="BI2186" s="113"/>
      <c r="BJ2186" s="113"/>
      <c r="BK2186" s="113"/>
      <c r="BL2186" s="113"/>
      <c r="BM2186" s="113"/>
      <c r="BN2186" s="113"/>
      <c r="BO2186" s="113"/>
      <c r="BP2186" s="113"/>
      <c r="BQ2186" s="113"/>
      <c r="BR2186" s="113"/>
      <c r="BS2186" s="113"/>
      <c r="BT2186" s="113"/>
      <c r="BU2186" s="113"/>
      <c r="BV2186" s="113"/>
      <c r="BW2186" s="113"/>
      <c r="BX2186" s="113"/>
      <c r="BY2186" s="113"/>
      <c r="BZ2186" s="113"/>
      <c r="CA2186" s="67"/>
      <c r="CB2186" s="113"/>
      <c r="CC2186" s="69">
        <f>SUM(Table25[[#This Row],[Contract Amount FY00]:[Contract Amount FY50]])</f>
        <v>587290</v>
      </c>
      <c r="CD2186" s="114"/>
    </row>
    <row r="2187" spans="1:82" x14ac:dyDescent="0.25">
      <c r="A2187" s="122" t="s">
        <v>2104</v>
      </c>
      <c r="B2187" s="122" t="s">
        <v>278</v>
      </c>
      <c r="C2187" s="122" t="s">
        <v>3188</v>
      </c>
      <c r="E2187" s="26" t="str">
        <f>IFERROR(IF(VLOOKUP(Table25[[#This Row],[Contract No.]],Table3[#All],3,FALSE)="","No","Yes"),"")</f>
        <v>Yes</v>
      </c>
      <c r="F2187" s="107" t="str">
        <f>IFERROR(VLOOKUP(Table25[[#This Row],[Contract No.]],Table3[#All],3,FALSE),"")</f>
        <v>NASPO</v>
      </c>
      <c r="G2187" s="107" t="str">
        <f>IFERROR(IF(Table25[[#This Row],[Cooperative Purchase
(Yes/No)]]="Yes","Yes",IF(VLOOKUP(Table25[[#This Row],[Contract No.]],Table3[#All],1,FALSE)=Table25[[#This Row],[Contract No.]],"Yes","No")),"No")</f>
        <v>Yes</v>
      </c>
      <c r="H2187" s="51">
        <f>IFERROR(VLOOKUP(Table25[[#This Row],[Contract No.]],Table3[#All],4,FALSE),"")</f>
        <v>42917</v>
      </c>
      <c r="I2187" s="28">
        <f>IFERROR(IF(AND(MONTH(Table25[[#This Row],[Contract Start Date]])&gt;6,MONTH(Table25[[#This Row],[Contract Start Date]])&lt;=12),YEAR(Table25[[#This Row],[Contract Start Date]])+1,YEAR(Table25[[#This Row],[Contract Start Date]])),"")</f>
        <v>2018</v>
      </c>
      <c r="J2187" s="108">
        <f>Table25[[#This Row],[FY Formula start]]</f>
        <v>2018</v>
      </c>
      <c r="K2187" s="59" t="str">
        <f>"FY"&amp;" "&amp;Table25[[#This Row],[Year Start]]</f>
        <v>FY 2018</v>
      </c>
      <c r="L2187" s="109">
        <f>IFERROR(VLOOKUP(Table25[[#This Row],[Contract No.]],Table3[#All],5,FALSE),"")</f>
        <v>46280</v>
      </c>
      <c r="M2187" s="110">
        <f>IFERROR(IF(Table25[[#This Row],[Contract End Date]]="99/99/9999","No End",IF(AND(MONTH(Table25[[#This Row],[Contract End Date]])&gt;6,MONTH(Table25[[#This Row],[Contract End Date]])&lt;=12),YEAR(Table25[[#This Row],[Contract End Date]])+1,YEAR(Table25[[#This Row],[Contract End Date]]))),"")</f>
        <v>2027</v>
      </c>
      <c r="N2187" s="111">
        <f>Table25[[#This Row],[FY Formula end]]</f>
        <v>2027</v>
      </c>
      <c r="O2187" s="112" t="str">
        <f>IF(Table25[[#This Row],[Year End]]="No End","No End","FY"&amp;" "&amp;Table25[[#This Row],[Year End]])</f>
        <v>FY 2027</v>
      </c>
      <c r="P2187" s="27"/>
      <c r="Q2187" s="104">
        <f>_xlfn.IFNA(IF($B2187="","",VLOOKUP($B2187,'SWC Towers'!$A:$Q,$Q$2,FALSE)),"")</f>
        <v>0.4</v>
      </c>
      <c r="R2187" s="106" t="str">
        <f>_xlfn.IFNA(IF($B2187="","",VLOOKUP($B2187,'SWC Towers'!$A:$Q,$R$2,FALSE)),"")</f>
        <v/>
      </c>
      <c r="S2187" s="106" t="str">
        <f>_xlfn.IFNA(IF($B2187="","",VLOOKUP($B2187,'SWC Towers'!$A:$Q,$S$2,FALSE)),"")</f>
        <v/>
      </c>
      <c r="T2187" s="106">
        <f>_xlfn.IFNA(IF($B2187="","",VLOOKUP($B2187,'SWC Towers'!$A:$Q,$T$2,FALSE)),"")</f>
        <v>0.05</v>
      </c>
      <c r="U2187" s="104" t="str">
        <f>_xlfn.IFNA(IF($B2187="","",VLOOKUP($B2187,'SWC Towers'!$A:$Q,$U$2,FALSE)),"")</f>
        <v/>
      </c>
      <c r="V2187" s="104" t="str">
        <f>_xlfn.IFNA(IF($B2187="","",VLOOKUP($B2187,'SWC Towers'!$A:$Q,$V$2,FALSE)),"")</f>
        <v/>
      </c>
      <c r="W2187" s="104">
        <f>_xlfn.IFNA(IF($B2187="","",VLOOKUP($B2187,'SWC Towers'!$A:$Q,$W$2,FALSE)),"")</f>
        <v>0.1</v>
      </c>
      <c r="X2187" s="104" t="str">
        <f>_xlfn.IFNA(IF($B2187="","",VLOOKUP($B2187,'SWC Towers'!$A:$Q,$X$2,FALSE)),"")</f>
        <v/>
      </c>
      <c r="Y2187" s="104">
        <f>_xlfn.IFNA(IF($B2187="","",VLOOKUP($B2187,'SWC Towers'!$A:$Q,$Y$2,FALSE)),"")</f>
        <v>0.05</v>
      </c>
      <c r="Z2187" s="104" t="str">
        <f>_xlfn.IFNA(IF($B2187="","",VLOOKUP($B2187,'SWC Towers'!$A:$Q,$Z$2,FALSE)),"")</f>
        <v/>
      </c>
      <c r="AA2187" s="104">
        <f>_xlfn.IFNA(IF($B2187="","",VLOOKUP($B2187,'SWC Towers'!$A:$Q,$AA$2,FALSE)),"")</f>
        <v>0.4</v>
      </c>
      <c r="AB2187" s="106" t="str">
        <f>_xlfn.IFNA(IF($B2187="","",VLOOKUP($B2187,'SWC Towers'!$A:$Q,$AB$2,FALSE)),"")</f>
        <v/>
      </c>
      <c r="AC2187" s="20">
        <f>SUM(Table25[[#This Row],[IT Tower: Application]:[Other/Non-IT ]])</f>
        <v>1</v>
      </c>
      <c r="AD2187" s="67"/>
      <c r="AE2187" s="67"/>
      <c r="AF2187" s="67"/>
      <c r="AG2187" s="67"/>
      <c r="AH2187" s="67"/>
      <c r="AI2187" s="67"/>
      <c r="AJ2187" s="67"/>
      <c r="AK2187" s="67"/>
      <c r="AL2187" s="67"/>
      <c r="AM2187" s="67"/>
      <c r="AN2187" s="67"/>
      <c r="AO2187" s="67"/>
      <c r="AP2187" s="67"/>
      <c r="AQ2187" s="67"/>
      <c r="AR2187" s="67"/>
      <c r="AS2187" s="67"/>
      <c r="AT2187" s="67"/>
      <c r="AU2187" s="67"/>
      <c r="AV2187" s="67"/>
      <c r="AW2187" s="67"/>
      <c r="AX2187" s="67"/>
      <c r="AY2187" s="67"/>
      <c r="AZ2187" s="67"/>
      <c r="BA2187" s="67"/>
      <c r="BB2187" s="113"/>
      <c r="BC2187" s="113">
        <v>206546</v>
      </c>
      <c r="BD2187" s="113"/>
      <c r="BE2187" s="113"/>
      <c r="BF2187" s="113"/>
      <c r="BG2187" s="113"/>
      <c r="BH2187" s="113"/>
      <c r="BI2187" s="113"/>
      <c r="BJ2187" s="113"/>
      <c r="BK2187" s="113"/>
      <c r="BL2187" s="113"/>
      <c r="BM2187" s="113"/>
      <c r="BN2187" s="113"/>
      <c r="BO2187" s="113"/>
      <c r="BP2187" s="113"/>
      <c r="BQ2187" s="113"/>
      <c r="BR2187" s="113"/>
      <c r="BS2187" s="113"/>
      <c r="BT2187" s="113"/>
      <c r="BU2187" s="113"/>
      <c r="BV2187" s="113"/>
      <c r="BW2187" s="113"/>
      <c r="BX2187" s="113"/>
      <c r="BY2187" s="113"/>
      <c r="BZ2187" s="113"/>
      <c r="CA2187" s="67"/>
      <c r="CB2187" s="113"/>
      <c r="CC2187" s="69">
        <f>SUM(Table25[[#This Row],[Contract Amount FY00]:[Contract Amount FY50]])</f>
        <v>206546</v>
      </c>
      <c r="CD2187" s="114"/>
    </row>
    <row r="2188" spans="1:82" x14ac:dyDescent="0.25">
      <c r="A2188" s="122" t="s">
        <v>2104</v>
      </c>
      <c r="B2188" s="122" t="s">
        <v>278</v>
      </c>
      <c r="C2188" s="122" t="s">
        <v>279</v>
      </c>
      <c r="E2188" s="26" t="str">
        <f>IFERROR(IF(VLOOKUP(Table25[[#This Row],[Contract No.]],Table3[#All],3,FALSE)="","No","Yes"),"")</f>
        <v>Yes</v>
      </c>
      <c r="F2188" s="107" t="str">
        <f>IFERROR(VLOOKUP(Table25[[#This Row],[Contract No.]],Table3[#All],3,FALSE),"")</f>
        <v>NASPO</v>
      </c>
      <c r="G2188" s="107" t="str">
        <f>IFERROR(IF(Table25[[#This Row],[Cooperative Purchase
(Yes/No)]]="Yes","Yes",IF(VLOOKUP(Table25[[#This Row],[Contract No.]],Table3[#All],1,FALSE)=Table25[[#This Row],[Contract No.]],"Yes","No")),"No")</f>
        <v>Yes</v>
      </c>
      <c r="H2188" s="51">
        <f>IFERROR(VLOOKUP(Table25[[#This Row],[Contract No.]],Table3[#All],4,FALSE),"")</f>
        <v>42917</v>
      </c>
      <c r="I2188" s="28">
        <f>IFERROR(IF(AND(MONTH(Table25[[#This Row],[Contract Start Date]])&gt;6,MONTH(Table25[[#This Row],[Contract Start Date]])&lt;=12),YEAR(Table25[[#This Row],[Contract Start Date]])+1,YEAR(Table25[[#This Row],[Contract Start Date]])),"")</f>
        <v>2018</v>
      </c>
      <c r="J2188" s="108">
        <f>Table25[[#This Row],[FY Formula start]]</f>
        <v>2018</v>
      </c>
      <c r="K2188" s="59" t="str">
        <f>"FY"&amp;" "&amp;Table25[[#This Row],[Year Start]]</f>
        <v>FY 2018</v>
      </c>
      <c r="L2188" s="109">
        <f>IFERROR(VLOOKUP(Table25[[#This Row],[Contract No.]],Table3[#All],5,FALSE),"")</f>
        <v>46280</v>
      </c>
      <c r="M2188" s="110">
        <f>IFERROR(IF(Table25[[#This Row],[Contract End Date]]="99/99/9999","No End",IF(AND(MONTH(Table25[[#This Row],[Contract End Date]])&gt;6,MONTH(Table25[[#This Row],[Contract End Date]])&lt;=12),YEAR(Table25[[#This Row],[Contract End Date]])+1,YEAR(Table25[[#This Row],[Contract End Date]]))),"")</f>
        <v>2027</v>
      </c>
      <c r="N2188" s="111">
        <f>Table25[[#This Row],[FY Formula end]]</f>
        <v>2027</v>
      </c>
      <c r="O2188" s="112" t="str">
        <f>IF(Table25[[#This Row],[Year End]]="No End","No End","FY"&amp;" "&amp;Table25[[#This Row],[Year End]])</f>
        <v>FY 2027</v>
      </c>
      <c r="P2188" s="27"/>
      <c r="Q2188" s="104">
        <f>_xlfn.IFNA(IF($B2188="","",VLOOKUP($B2188,'SWC Towers'!$A:$Q,$Q$2,FALSE)),"")</f>
        <v>0.4</v>
      </c>
      <c r="R2188" s="106" t="str">
        <f>_xlfn.IFNA(IF($B2188="","",VLOOKUP($B2188,'SWC Towers'!$A:$Q,$R$2,FALSE)),"")</f>
        <v/>
      </c>
      <c r="S2188" s="106" t="str">
        <f>_xlfn.IFNA(IF($B2188="","",VLOOKUP($B2188,'SWC Towers'!$A:$Q,$S$2,FALSE)),"")</f>
        <v/>
      </c>
      <c r="T2188" s="106">
        <f>_xlfn.IFNA(IF($B2188="","",VLOOKUP($B2188,'SWC Towers'!$A:$Q,$T$2,FALSE)),"")</f>
        <v>0.05</v>
      </c>
      <c r="U2188" s="104" t="str">
        <f>_xlfn.IFNA(IF($B2188="","",VLOOKUP($B2188,'SWC Towers'!$A:$Q,$U$2,FALSE)),"")</f>
        <v/>
      </c>
      <c r="V2188" s="104" t="str">
        <f>_xlfn.IFNA(IF($B2188="","",VLOOKUP($B2188,'SWC Towers'!$A:$Q,$V$2,FALSE)),"")</f>
        <v/>
      </c>
      <c r="W2188" s="104">
        <f>_xlfn.IFNA(IF($B2188="","",VLOOKUP($B2188,'SWC Towers'!$A:$Q,$W$2,FALSE)),"")</f>
        <v>0.1</v>
      </c>
      <c r="X2188" s="104" t="str">
        <f>_xlfn.IFNA(IF($B2188="","",VLOOKUP($B2188,'SWC Towers'!$A:$Q,$X$2,FALSE)),"")</f>
        <v/>
      </c>
      <c r="Y2188" s="104">
        <f>_xlfn.IFNA(IF($B2188="","",VLOOKUP($B2188,'SWC Towers'!$A:$Q,$Y$2,FALSE)),"")</f>
        <v>0.05</v>
      </c>
      <c r="Z2188" s="104" t="str">
        <f>_xlfn.IFNA(IF($B2188="","",VLOOKUP($B2188,'SWC Towers'!$A:$Q,$Z$2,FALSE)),"")</f>
        <v/>
      </c>
      <c r="AA2188" s="104">
        <f>_xlfn.IFNA(IF($B2188="","",VLOOKUP($B2188,'SWC Towers'!$A:$Q,$AA$2,FALSE)),"")</f>
        <v>0.4</v>
      </c>
      <c r="AB2188" s="106" t="str">
        <f>_xlfn.IFNA(IF($B2188="","",VLOOKUP($B2188,'SWC Towers'!$A:$Q,$AB$2,FALSE)),"")</f>
        <v/>
      </c>
      <c r="AC2188" s="20">
        <f>SUM(Table25[[#This Row],[IT Tower: Application]:[Other/Non-IT ]])</f>
        <v>1</v>
      </c>
      <c r="AD2188" s="67"/>
      <c r="AE2188" s="67"/>
      <c r="AF2188" s="67"/>
      <c r="AG2188" s="67"/>
      <c r="AH2188" s="67"/>
      <c r="AI2188" s="67"/>
      <c r="AJ2188" s="67"/>
      <c r="AK2188" s="67"/>
      <c r="AL2188" s="67"/>
      <c r="AM2188" s="67"/>
      <c r="AN2188" s="67"/>
      <c r="AO2188" s="67"/>
      <c r="AP2188" s="67"/>
      <c r="AQ2188" s="67"/>
      <c r="AR2188" s="67"/>
      <c r="AS2188" s="67"/>
      <c r="AT2188" s="67"/>
      <c r="AU2188" s="67"/>
      <c r="AV2188" s="67"/>
      <c r="AW2188" s="67"/>
      <c r="AX2188" s="67"/>
      <c r="AY2188" s="67"/>
      <c r="AZ2188" s="67"/>
      <c r="BA2188" s="67">
        <v>190420</v>
      </c>
      <c r="BB2188" s="113">
        <v>193818</v>
      </c>
      <c r="BC2188" s="113">
        <v>2400</v>
      </c>
      <c r="BD2188" s="113"/>
      <c r="BE2188" s="113"/>
      <c r="BF2188" s="113"/>
      <c r="BG2188" s="113"/>
      <c r="BH2188" s="113"/>
      <c r="BI2188" s="113"/>
      <c r="BJ2188" s="113"/>
      <c r="BK2188" s="113"/>
      <c r="BL2188" s="113"/>
      <c r="BM2188" s="113"/>
      <c r="BN2188" s="113"/>
      <c r="BO2188" s="113"/>
      <c r="BP2188" s="113"/>
      <c r="BQ2188" s="113"/>
      <c r="BR2188" s="113"/>
      <c r="BS2188" s="113"/>
      <c r="BT2188" s="113"/>
      <c r="BU2188" s="113"/>
      <c r="BV2188" s="113"/>
      <c r="BW2188" s="113"/>
      <c r="BX2188" s="113"/>
      <c r="BY2188" s="113"/>
      <c r="BZ2188" s="113"/>
      <c r="CA2188" s="67"/>
      <c r="CB2188" s="113"/>
      <c r="CC2188" s="69">
        <f>SUM(Table25[[#This Row],[Contract Amount FY00]:[Contract Amount FY50]])</f>
        <v>386638</v>
      </c>
      <c r="CD2188" s="114"/>
    </row>
    <row r="2189" spans="1:82" x14ac:dyDescent="0.25">
      <c r="A2189" s="122" t="s">
        <v>2104</v>
      </c>
      <c r="B2189" s="122" t="s">
        <v>2244</v>
      </c>
      <c r="C2189" s="122" t="s">
        <v>652</v>
      </c>
      <c r="E2189" s="26" t="str">
        <f>IFERROR(IF(VLOOKUP(Table25[[#This Row],[Contract No.]],Table3[#All],3,FALSE)="","No","Yes"),"")</f>
        <v>No</v>
      </c>
      <c r="F2189" s="107" t="str">
        <f>IFERROR(VLOOKUP(Table25[[#This Row],[Contract No.]],Table3[#All],3,FALSE),"")</f>
        <v/>
      </c>
      <c r="G2189" s="107" t="str">
        <f>IFERROR(IF(Table25[[#This Row],[Cooperative Purchase
(Yes/No)]]="Yes","Yes",IF(VLOOKUP(Table25[[#This Row],[Contract No.]],Table3[#All],1,FALSE)=Table25[[#This Row],[Contract No.]],"Yes","No")),"No")</f>
        <v>Yes</v>
      </c>
      <c r="H2189" s="51">
        <f>IFERROR(VLOOKUP(Table25[[#This Row],[Contract No.]],Table3[#All],4,FALSE),"")</f>
        <v>44512</v>
      </c>
      <c r="I2189" s="28">
        <f>IFERROR(IF(AND(MONTH(Table25[[#This Row],[Contract Start Date]])&gt;6,MONTH(Table25[[#This Row],[Contract Start Date]])&lt;=12),YEAR(Table25[[#This Row],[Contract Start Date]])+1,YEAR(Table25[[#This Row],[Contract Start Date]])),"")</f>
        <v>2022</v>
      </c>
      <c r="J2189" s="108">
        <f>Table25[[#This Row],[FY Formula start]]</f>
        <v>2022</v>
      </c>
      <c r="K2189" s="59" t="str">
        <f>"FY"&amp;" "&amp;Table25[[#This Row],[Year Start]]</f>
        <v>FY 2022</v>
      </c>
      <c r="L2189" s="109">
        <f>IFERROR(VLOOKUP(Table25[[#This Row],[Contract No.]],Table3[#All],5,FALSE),"")</f>
        <v>46702</v>
      </c>
      <c r="M2189" s="110">
        <f>IFERROR(IF(Table25[[#This Row],[Contract End Date]]="99/99/9999","No End",IF(AND(MONTH(Table25[[#This Row],[Contract End Date]])&gt;6,MONTH(Table25[[#This Row],[Contract End Date]])&lt;=12),YEAR(Table25[[#This Row],[Contract End Date]])+1,YEAR(Table25[[#This Row],[Contract End Date]]))),"")</f>
        <v>2028</v>
      </c>
      <c r="N2189" s="111">
        <f>Table25[[#This Row],[FY Formula end]]</f>
        <v>2028</v>
      </c>
      <c r="O2189" s="112" t="str">
        <f>IF(Table25[[#This Row],[Year End]]="No End","No End","FY"&amp;" "&amp;Table25[[#This Row],[Year End]])</f>
        <v>FY 2028</v>
      </c>
      <c r="P2189" s="27"/>
      <c r="Q2189" s="104" t="str">
        <f>_xlfn.IFNA(IF($B2189="","",VLOOKUP($B2189,'SWC Towers'!$A:$Q,$Q$2,FALSE)),"")</f>
        <v/>
      </c>
      <c r="R2189" s="106" t="str">
        <f>_xlfn.IFNA(IF($B2189="","",VLOOKUP($B2189,'SWC Towers'!$A:$Q,$R$2,FALSE)),"")</f>
        <v/>
      </c>
      <c r="S2189" s="106" t="str">
        <f>_xlfn.IFNA(IF($B2189="","",VLOOKUP($B2189,'SWC Towers'!$A:$Q,$S$2,FALSE)),"")</f>
        <v/>
      </c>
      <c r="T2189" s="106">
        <f>_xlfn.IFNA(IF($B2189="","",VLOOKUP($B2189,'SWC Towers'!$A:$Q,$T$2,FALSE)),"")</f>
        <v>0.5</v>
      </c>
      <c r="U2189" s="104" t="str">
        <f>_xlfn.IFNA(IF($B2189="","",VLOOKUP($B2189,'SWC Towers'!$A:$Q,$U$2,FALSE)),"")</f>
        <v/>
      </c>
      <c r="V2189" s="104" t="str">
        <f>_xlfn.IFNA(IF($B2189="","",VLOOKUP($B2189,'SWC Towers'!$A:$Q,$V$2,FALSE)),"")</f>
        <v/>
      </c>
      <c r="W2189" s="104">
        <f>_xlfn.IFNA(IF($B2189="","",VLOOKUP($B2189,'SWC Towers'!$A:$Q,$W$2,FALSE)),"")</f>
        <v>0.5</v>
      </c>
      <c r="X2189" s="104" t="str">
        <f>_xlfn.IFNA(IF($B2189="","",VLOOKUP($B2189,'SWC Towers'!$A:$Q,$X$2,FALSE)),"")</f>
        <v/>
      </c>
      <c r="Y2189" s="104" t="str">
        <f>_xlfn.IFNA(IF($B2189="","",VLOOKUP($B2189,'SWC Towers'!$A:$Q,$Y$2,FALSE)),"")</f>
        <v/>
      </c>
      <c r="Z2189" s="104" t="str">
        <f>_xlfn.IFNA(IF($B2189="","",VLOOKUP($B2189,'SWC Towers'!$A:$Q,$Z$2,FALSE)),"")</f>
        <v/>
      </c>
      <c r="AA2189" s="104" t="str">
        <f>_xlfn.IFNA(IF($B2189="","",VLOOKUP($B2189,'SWC Towers'!$A:$Q,$AA$2,FALSE)),"")</f>
        <v/>
      </c>
      <c r="AB2189" s="106" t="str">
        <f>_xlfn.IFNA(IF($B2189="","",VLOOKUP($B2189,'SWC Towers'!$A:$Q,$AB$2,FALSE)),"")</f>
        <v/>
      </c>
      <c r="AC2189" s="20">
        <f>SUM(Table25[[#This Row],[IT Tower: Application]:[Other/Non-IT ]])</f>
        <v>1</v>
      </c>
      <c r="AD2189" s="67"/>
      <c r="AE2189" s="67"/>
      <c r="AF2189" s="67"/>
      <c r="AG2189" s="67"/>
      <c r="AH2189" s="67"/>
      <c r="AI2189" s="67"/>
      <c r="AJ2189" s="67"/>
      <c r="AK2189" s="67"/>
      <c r="AL2189" s="67"/>
      <c r="AM2189" s="67"/>
      <c r="AN2189" s="67"/>
      <c r="AO2189" s="67"/>
      <c r="AP2189" s="67"/>
      <c r="AQ2189" s="67"/>
      <c r="AR2189" s="67"/>
      <c r="AS2189" s="67"/>
      <c r="AT2189" s="67"/>
      <c r="AU2189" s="67"/>
      <c r="AV2189" s="67"/>
      <c r="AW2189" s="67"/>
      <c r="AX2189" s="67"/>
      <c r="AY2189" s="67"/>
      <c r="AZ2189" s="67"/>
      <c r="BA2189" s="67"/>
      <c r="BB2189" s="113"/>
      <c r="BC2189" s="113">
        <v>15760</v>
      </c>
      <c r="BD2189" s="113"/>
      <c r="BE2189" s="113"/>
      <c r="BF2189" s="113"/>
      <c r="BG2189" s="113"/>
      <c r="BH2189" s="113"/>
      <c r="BI2189" s="113"/>
      <c r="BJ2189" s="113"/>
      <c r="BK2189" s="113"/>
      <c r="BL2189" s="113"/>
      <c r="BM2189" s="113"/>
      <c r="BN2189" s="113"/>
      <c r="BO2189" s="113"/>
      <c r="BP2189" s="113"/>
      <c r="BQ2189" s="113"/>
      <c r="BR2189" s="113"/>
      <c r="BS2189" s="113"/>
      <c r="BT2189" s="113"/>
      <c r="BU2189" s="113"/>
      <c r="BV2189" s="113"/>
      <c r="BW2189" s="113"/>
      <c r="BX2189" s="113"/>
      <c r="BY2189" s="113"/>
      <c r="BZ2189" s="113"/>
      <c r="CA2189" s="67"/>
      <c r="CB2189" s="113"/>
      <c r="CC2189" s="69">
        <f>SUM(Table25[[#This Row],[Contract Amount FY00]:[Contract Amount FY50]])</f>
        <v>15760</v>
      </c>
      <c r="CD2189" s="114"/>
    </row>
    <row r="2190" spans="1:82" x14ac:dyDescent="0.25">
      <c r="A2190" s="122" t="s">
        <v>2104</v>
      </c>
      <c r="B2190" s="122" t="s">
        <v>2057</v>
      </c>
      <c r="C2190" s="122" t="s">
        <v>3190</v>
      </c>
      <c r="E2190" s="26" t="str">
        <f>IFERROR(IF(VLOOKUP(Table25[[#This Row],[Contract No.]],Table3[#All],3,FALSE)="","No","Yes"),"")</f>
        <v>Yes</v>
      </c>
      <c r="F2190" s="107" t="str">
        <f>IFERROR(VLOOKUP(Table25[[#This Row],[Contract No.]],Table3[#All],3,FALSE),"")</f>
        <v>NASPO</v>
      </c>
      <c r="G2190" s="107" t="str">
        <f>IFERROR(IF(Table25[[#This Row],[Cooperative Purchase
(Yes/No)]]="Yes","Yes",IF(VLOOKUP(Table25[[#This Row],[Contract No.]],Table3[#All],1,FALSE)=Table25[[#This Row],[Contract No.]],"Yes","No")),"No")</f>
        <v>Yes</v>
      </c>
      <c r="H2190" s="51">
        <f>IFERROR(VLOOKUP(Table25[[#This Row],[Contract No.]],Table3[#All],4,FALSE),"")</f>
        <v>43983</v>
      </c>
      <c r="I2190" s="28">
        <f>IFERROR(IF(AND(MONTH(Table25[[#This Row],[Contract Start Date]])&gt;6,MONTH(Table25[[#This Row],[Contract Start Date]])&lt;=12),YEAR(Table25[[#This Row],[Contract Start Date]])+1,YEAR(Table25[[#This Row],[Contract Start Date]])),"")</f>
        <v>2020</v>
      </c>
      <c r="J2190" s="108">
        <f>Table25[[#This Row],[FY Formula start]]</f>
        <v>2020</v>
      </c>
      <c r="K2190" s="59" t="str">
        <f>"FY"&amp;" "&amp;Table25[[#This Row],[Year Start]]</f>
        <v>FY 2020</v>
      </c>
      <c r="L2190" s="109">
        <f>IFERROR(VLOOKUP(Table25[[#This Row],[Contract No.]],Table3[#All],5,FALSE),"")</f>
        <v>46295</v>
      </c>
      <c r="M2190" s="110">
        <f>IFERROR(IF(Table25[[#This Row],[Contract End Date]]="99/99/9999","No End",IF(AND(MONTH(Table25[[#This Row],[Contract End Date]])&gt;6,MONTH(Table25[[#This Row],[Contract End Date]])&lt;=12),YEAR(Table25[[#This Row],[Contract End Date]])+1,YEAR(Table25[[#This Row],[Contract End Date]]))),"")</f>
        <v>2027</v>
      </c>
      <c r="N2190" s="111">
        <f>Table25[[#This Row],[FY Formula end]]</f>
        <v>2027</v>
      </c>
      <c r="O2190" s="112" t="str">
        <f>IF(Table25[[#This Row],[Year End]]="No End","No End","FY"&amp;" "&amp;Table25[[#This Row],[Year End]])</f>
        <v>FY 2027</v>
      </c>
      <c r="P2190" s="27"/>
      <c r="Q2190" s="104">
        <f>_xlfn.IFNA(IF($B2190="","",VLOOKUP($B2190,'SWC Towers'!$A:$Q,$Q$2,FALSE)),"")</f>
        <v>0.1</v>
      </c>
      <c r="R2190" s="106">
        <f>_xlfn.IFNA(IF($B2190="","",VLOOKUP($B2190,'SWC Towers'!$A:$Q,$R$2,FALSE)),"")</f>
        <v>0.1</v>
      </c>
      <c r="S2190" s="106" t="str">
        <f>_xlfn.IFNA(IF($B2190="","",VLOOKUP($B2190,'SWC Towers'!$A:$Q,$S$2,FALSE)),"")</f>
        <v/>
      </c>
      <c r="T2190" s="106" t="str">
        <f>_xlfn.IFNA(IF($B2190="","",VLOOKUP($B2190,'SWC Towers'!$A:$Q,$T$2,FALSE)),"")</f>
        <v/>
      </c>
      <c r="U2190" s="104">
        <f>_xlfn.IFNA(IF($B2190="","",VLOOKUP($B2190,'SWC Towers'!$A:$Q,$U$2,FALSE)),"")</f>
        <v>0.15</v>
      </c>
      <c r="V2190" s="104" t="str">
        <f>_xlfn.IFNA(IF($B2190="","",VLOOKUP($B2190,'SWC Towers'!$A:$Q,$V$2,FALSE)),"")</f>
        <v/>
      </c>
      <c r="W2190" s="104">
        <f>_xlfn.IFNA(IF($B2190="","",VLOOKUP($B2190,'SWC Towers'!$A:$Q,$W$2,FALSE)),"")</f>
        <v>0.65</v>
      </c>
      <c r="X2190" s="104" t="str">
        <f>_xlfn.IFNA(IF($B2190="","",VLOOKUP($B2190,'SWC Towers'!$A:$Q,$X$2,FALSE)),"")</f>
        <v/>
      </c>
      <c r="Y2190" s="104" t="str">
        <f>_xlfn.IFNA(IF($B2190="","",VLOOKUP($B2190,'SWC Towers'!$A:$Q,$Y$2,FALSE)),"")</f>
        <v/>
      </c>
      <c r="Z2190" s="104" t="str">
        <f>_xlfn.IFNA(IF($B2190="","",VLOOKUP($B2190,'SWC Towers'!$A:$Q,$Z$2,FALSE)),"")</f>
        <v/>
      </c>
      <c r="AA2190" s="104" t="str">
        <f>_xlfn.IFNA(IF($B2190="","",VLOOKUP($B2190,'SWC Towers'!$A:$Q,$AA$2,FALSE)),"")</f>
        <v/>
      </c>
      <c r="AB2190" s="106" t="str">
        <f>_xlfn.IFNA(IF($B2190="","",VLOOKUP($B2190,'SWC Towers'!$A:$Q,$AB$2,FALSE)),"")</f>
        <v/>
      </c>
      <c r="AC2190" s="20">
        <f>SUM(Table25[[#This Row],[IT Tower: Application]:[Other/Non-IT ]])</f>
        <v>1</v>
      </c>
      <c r="AD2190" s="67"/>
      <c r="AE2190" s="67"/>
      <c r="AF2190" s="67"/>
      <c r="AG2190" s="67"/>
      <c r="AH2190" s="67"/>
      <c r="AI2190" s="67"/>
      <c r="AJ2190" s="67"/>
      <c r="AK2190" s="67"/>
      <c r="AL2190" s="67"/>
      <c r="AM2190" s="67"/>
      <c r="AN2190" s="67"/>
      <c r="AO2190" s="67"/>
      <c r="AP2190" s="67"/>
      <c r="AQ2190" s="67"/>
      <c r="AR2190" s="67"/>
      <c r="AS2190" s="67"/>
      <c r="AT2190" s="67"/>
      <c r="AU2190" s="67"/>
      <c r="AV2190" s="67"/>
      <c r="AW2190" s="67"/>
      <c r="AX2190" s="67"/>
      <c r="AY2190" s="67">
        <v>0</v>
      </c>
      <c r="AZ2190" s="67">
        <v>137965</v>
      </c>
      <c r="BA2190" s="67">
        <v>110176</v>
      </c>
      <c r="BB2190" s="113">
        <v>138736</v>
      </c>
      <c r="BC2190" s="113">
        <v>336949</v>
      </c>
      <c r="BD2190" s="113"/>
      <c r="BE2190" s="113"/>
      <c r="BF2190" s="113"/>
      <c r="BG2190" s="113"/>
      <c r="BH2190" s="113"/>
      <c r="BI2190" s="113"/>
      <c r="BJ2190" s="113"/>
      <c r="BK2190" s="113"/>
      <c r="BL2190" s="113"/>
      <c r="BM2190" s="113"/>
      <c r="BN2190" s="113"/>
      <c r="BO2190" s="113"/>
      <c r="BP2190" s="113"/>
      <c r="BQ2190" s="113"/>
      <c r="BR2190" s="113"/>
      <c r="BS2190" s="113"/>
      <c r="BT2190" s="113"/>
      <c r="BU2190" s="113"/>
      <c r="BV2190" s="113"/>
      <c r="BW2190" s="113"/>
      <c r="BX2190" s="113"/>
      <c r="BY2190" s="113"/>
      <c r="BZ2190" s="113"/>
      <c r="CA2190" s="67"/>
      <c r="CB2190" s="113"/>
      <c r="CC2190" s="69">
        <f>SUM(Table25[[#This Row],[Contract Amount FY00]:[Contract Amount FY50]])</f>
        <v>723826</v>
      </c>
      <c r="CD2190" s="114"/>
    </row>
    <row r="2191" spans="1:82" x14ac:dyDescent="0.25">
      <c r="A2191" s="122" t="s">
        <v>2104</v>
      </c>
      <c r="B2191" s="122" t="s">
        <v>2057</v>
      </c>
      <c r="C2191" s="122" t="s">
        <v>276</v>
      </c>
      <c r="E2191" s="26" t="str">
        <f>IFERROR(IF(VLOOKUP(Table25[[#This Row],[Contract No.]],Table3[#All],3,FALSE)="","No","Yes"),"")</f>
        <v>Yes</v>
      </c>
      <c r="F2191" s="107" t="str">
        <f>IFERROR(VLOOKUP(Table25[[#This Row],[Contract No.]],Table3[#All],3,FALSE),"")</f>
        <v>NASPO</v>
      </c>
      <c r="G2191" s="107" t="str">
        <f>IFERROR(IF(Table25[[#This Row],[Cooperative Purchase
(Yes/No)]]="Yes","Yes",IF(VLOOKUP(Table25[[#This Row],[Contract No.]],Table3[#All],1,FALSE)=Table25[[#This Row],[Contract No.]],"Yes","No")),"No")</f>
        <v>Yes</v>
      </c>
      <c r="H2191" s="51">
        <f>IFERROR(VLOOKUP(Table25[[#This Row],[Contract No.]],Table3[#All],4,FALSE),"")</f>
        <v>43983</v>
      </c>
      <c r="I2191" s="28">
        <f>IFERROR(IF(AND(MONTH(Table25[[#This Row],[Contract Start Date]])&gt;6,MONTH(Table25[[#This Row],[Contract Start Date]])&lt;=12),YEAR(Table25[[#This Row],[Contract Start Date]])+1,YEAR(Table25[[#This Row],[Contract Start Date]])),"")</f>
        <v>2020</v>
      </c>
      <c r="J2191" s="108">
        <f>Table25[[#This Row],[FY Formula start]]</f>
        <v>2020</v>
      </c>
      <c r="K2191" s="59" t="str">
        <f>"FY"&amp;" "&amp;Table25[[#This Row],[Year Start]]</f>
        <v>FY 2020</v>
      </c>
      <c r="L2191" s="109">
        <f>IFERROR(VLOOKUP(Table25[[#This Row],[Contract No.]],Table3[#All],5,FALSE),"")</f>
        <v>46295</v>
      </c>
      <c r="M2191" s="110">
        <f>IFERROR(IF(Table25[[#This Row],[Contract End Date]]="99/99/9999","No End",IF(AND(MONTH(Table25[[#This Row],[Contract End Date]])&gt;6,MONTH(Table25[[#This Row],[Contract End Date]])&lt;=12),YEAR(Table25[[#This Row],[Contract End Date]])+1,YEAR(Table25[[#This Row],[Contract End Date]]))),"")</f>
        <v>2027</v>
      </c>
      <c r="N2191" s="111">
        <f>Table25[[#This Row],[FY Formula end]]</f>
        <v>2027</v>
      </c>
      <c r="O2191" s="112" t="str">
        <f>IF(Table25[[#This Row],[Year End]]="No End","No End","FY"&amp;" "&amp;Table25[[#This Row],[Year End]])</f>
        <v>FY 2027</v>
      </c>
      <c r="P2191" s="27"/>
      <c r="Q2191" s="104">
        <f>_xlfn.IFNA(IF($B2191="","",VLOOKUP($B2191,'SWC Towers'!$A:$Q,$Q$2,FALSE)),"")</f>
        <v>0.1</v>
      </c>
      <c r="R2191" s="106">
        <f>_xlfn.IFNA(IF($B2191="","",VLOOKUP($B2191,'SWC Towers'!$A:$Q,$R$2,FALSE)),"")</f>
        <v>0.1</v>
      </c>
      <c r="S2191" s="106" t="str">
        <f>_xlfn.IFNA(IF($B2191="","",VLOOKUP($B2191,'SWC Towers'!$A:$Q,$S$2,FALSE)),"")</f>
        <v/>
      </c>
      <c r="T2191" s="106" t="str">
        <f>_xlfn.IFNA(IF($B2191="","",VLOOKUP($B2191,'SWC Towers'!$A:$Q,$T$2,FALSE)),"")</f>
        <v/>
      </c>
      <c r="U2191" s="104">
        <f>_xlfn.IFNA(IF($B2191="","",VLOOKUP($B2191,'SWC Towers'!$A:$Q,$U$2,FALSE)),"")</f>
        <v>0.15</v>
      </c>
      <c r="V2191" s="104" t="str">
        <f>_xlfn.IFNA(IF($B2191="","",VLOOKUP($B2191,'SWC Towers'!$A:$Q,$V$2,FALSE)),"")</f>
        <v/>
      </c>
      <c r="W2191" s="104">
        <f>_xlfn.IFNA(IF($B2191="","",VLOOKUP($B2191,'SWC Towers'!$A:$Q,$W$2,FALSE)),"")</f>
        <v>0.65</v>
      </c>
      <c r="X2191" s="104" t="str">
        <f>_xlfn.IFNA(IF($B2191="","",VLOOKUP($B2191,'SWC Towers'!$A:$Q,$X$2,FALSE)),"")</f>
        <v/>
      </c>
      <c r="Y2191" s="104" t="str">
        <f>_xlfn.IFNA(IF($B2191="","",VLOOKUP($B2191,'SWC Towers'!$A:$Q,$Y$2,FALSE)),"")</f>
        <v/>
      </c>
      <c r="Z2191" s="104" t="str">
        <f>_xlfn.IFNA(IF($B2191="","",VLOOKUP($B2191,'SWC Towers'!$A:$Q,$Z$2,FALSE)),"")</f>
        <v/>
      </c>
      <c r="AA2191" s="104" t="str">
        <f>_xlfn.IFNA(IF($B2191="","",VLOOKUP($B2191,'SWC Towers'!$A:$Q,$AA$2,FALSE)),"")</f>
        <v/>
      </c>
      <c r="AB2191" s="106" t="str">
        <f>_xlfn.IFNA(IF($B2191="","",VLOOKUP($B2191,'SWC Towers'!$A:$Q,$AB$2,FALSE)),"")</f>
        <v/>
      </c>
      <c r="AC2191" s="20">
        <f>SUM(Table25[[#This Row],[IT Tower: Application]:[Other/Non-IT ]])</f>
        <v>1</v>
      </c>
      <c r="AD2191" s="67"/>
      <c r="AE2191" s="67"/>
      <c r="AF2191" s="67"/>
      <c r="AG2191" s="67"/>
      <c r="AH2191" s="67"/>
      <c r="AI2191" s="67"/>
      <c r="AJ2191" s="67"/>
      <c r="AK2191" s="67"/>
      <c r="AL2191" s="67"/>
      <c r="AM2191" s="67"/>
      <c r="AN2191" s="67"/>
      <c r="AO2191" s="67"/>
      <c r="AP2191" s="67"/>
      <c r="AQ2191" s="67"/>
      <c r="AR2191" s="67"/>
      <c r="AS2191" s="67"/>
      <c r="AT2191" s="67"/>
      <c r="AU2191" s="67"/>
      <c r="AV2191" s="67"/>
      <c r="AW2191" s="67"/>
      <c r="AX2191" s="67"/>
      <c r="AY2191" s="67">
        <v>0</v>
      </c>
      <c r="AZ2191" s="67">
        <v>6618</v>
      </c>
      <c r="BA2191" s="67">
        <v>0</v>
      </c>
      <c r="BB2191" s="113">
        <v>109513</v>
      </c>
      <c r="BC2191" s="113">
        <v>41561</v>
      </c>
      <c r="BD2191" s="113"/>
      <c r="BE2191" s="113"/>
      <c r="BF2191" s="113"/>
      <c r="BG2191" s="113"/>
      <c r="BH2191" s="113"/>
      <c r="BI2191" s="113"/>
      <c r="BJ2191" s="113"/>
      <c r="BK2191" s="113"/>
      <c r="BL2191" s="113"/>
      <c r="BM2191" s="113"/>
      <c r="BN2191" s="113"/>
      <c r="BO2191" s="113"/>
      <c r="BP2191" s="113"/>
      <c r="BQ2191" s="113"/>
      <c r="BR2191" s="113"/>
      <c r="BS2191" s="113"/>
      <c r="BT2191" s="113"/>
      <c r="BU2191" s="113"/>
      <c r="BV2191" s="113"/>
      <c r="BW2191" s="113"/>
      <c r="BX2191" s="113"/>
      <c r="BY2191" s="113"/>
      <c r="BZ2191" s="113"/>
      <c r="CA2191" s="67"/>
      <c r="CB2191" s="113"/>
      <c r="CC2191" s="69">
        <f>SUM(Table25[[#This Row],[Contract Amount FY00]:[Contract Amount FY50]])</f>
        <v>157692</v>
      </c>
      <c r="CD2191" s="114"/>
    </row>
    <row r="2192" spans="1:82" x14ac:dyDescent="0.25">
      <c r="A2192" s="122" t="s">
        <v>2104</v>
      </c>
      <c r="B2192" s="122" t="s">
        <v>3071</v>
      </c>
      <c r="C2192" s="122" t="s">
        <v>1784</v>
      </c>
      <c r="E2192" s="26" t="str">
        <f>IFERROR(IF(VLOOKUP(Table25[[#This Row],[Contract No.]],Table3[#All],3,FALSE)="","No","Yes"),"")</f>
        <v>Yes</v>
      </c>
      <c r="F2192" s="107" t="str">
        <f>IFERROR(VLOOKUP(Table25[[#This Row],[Contract No.]],Table3[#All],3,FALSE),"")</f>
        <v>NASPO</v>
      </c>
      <c r="G2192" s="107" t="str">
        <f>IFERROR(IF(Table25[[#This Row],[Cooperative Purchase
(Yes/No)]]="Yes","Yes",IF(VLOOKUP(Table25[[#This Row],[Contract No.]],Table3[#All],1,FALSE)=Table25[[#This Row],[Contract No.]],"Yes","No")),"No")</f>
        <v>Yes</v>
      </c>
      <c r="H2192" s="51">
        <f>IFERROR(VLOOKUP(Table25[[#This Row],[Contract No.]],Table3[#All],4,FALSE),"")</f>
        <v>45322</v>
      </c>
      <c r="I2192" s="28">
        <f>IFERROR(IF(AND(MONTH(Table25[[#This Row],[Contract Start Date]])&gt;6,MONTH(Table25[[#This Row],[Contract Start Date]])&lt;=12),YEAR(Table25[[#This Row],[Contract Start Date]])+1,YEAR(Table25[[#This Row],[Contract Start Date]])),"")</f>
        <v>2024</v>
      </c>
      <c r="J2192" s="108">
        <f>Table25[[#This Row],[FY Formula start]]</f>
        <v>2024</v>
      </c>
      <c r="K2192" s="59" t="str">
        <f>"FY"&amp;" "&amp;Table25[[#This Row],[Year Start]]</f>
        <v>FY 2024</v>
      </c>
      <c r="L2192" s="109">
        <f>IFERROR(VLOOKUP(Table25[[#This Row],[Contract No.]],Table3[#All],5,FALSE),"")</f>
        <v>46934</v>
      </c>
      <c r="M2192" s="110">
        <f>IFERROR(IF(Table25[[#This Row],[Contract End Date]]="99/99/9999","No End",IF(AND(MONTH(Table25[[#This Row],[Contract End Date]])&gt;6,MONTH(Table25[[#This Row],[Contract End Date]])&lt;=12),YEAR(Table25[[#This Row],[Contract End Date]])+1,YEAR(Table25[[#This Row],[Contract End Date]]))),"")</f>
        <v>2028</v>
      </c>
      <c r="N2192" s="111">
        <f>Table25[[#This Row],[FY Formula end]]</f>
        <v>2028</v>
      </c>
      <c r="O2192" s="112" t="str">
        <f>IF(Table25[[#This Row],[Year End]]="No End","No End","FY"&amp;" "&amp;Table25[[#This Row],[Year End]])</f>
        <v>FY 2028</v>
      </c>
      <c r="P2192" s="27"/>
      <c r="Q2192" s="104" t="str">
        <f>_xlfn.IFNA(IF($B2192="","",VLOOKUP($B2192,'SWC Towers'!$A:$Q,$Q$2,FALSE)),"")</f>
        <v/>
      </c>
      <c r="R2192" s="106">
        <f>_xlfn.IFNA(IF($B2192="","",VLOOKUP($B2192,'SWC Towers'!$A:$Q,$R$2,FALSE)),"")</f>
        <v>0.2</v>
      </c>
      <c r="S2192" s="106" t="str">
        <f>_xlfn.IFNA(IF($B2192="","",VLOOKUP($B2192,'SWC Towers'!$A:$Q,$S$2,FALSE)),"")</f>
        <v/>
      </c>
      <c r="T2192" s="106" t="str">
        <f>_xlfn.IFNA(IF($B2192="","",VLOOKUP($B2192,'SWC Towers'!$A:$Q,$T$2,FALSE)),"")</f>
        <v/>
      </c>
      <c r="U2192" s="104">
        <f>_xlfn.IFNA(IF($B2192="","",VLOOKUP($B2192,'SWC Towers'!$A:$Q,$U$2,FALSE)),"")</f>
        <v>0.6</v>
      </c>
      <c r="V2192" s="104" t="str">
        <f>_xlfn.IFNA(IF($B2192="","",VLOOKUP($B2192,'SWC Towers'!$A:$Q,$V$2,FALSE)),"")</f>
        <v/>
      </c>
      <c r="W2192" s="104" t="str">
        <f>_xlfn.IFNA(IF($B2192="","",VLOOKUP($B2192,'SWC Towers'!$A:$Q,$W$2,FALSE)),"")</f>
        <v/>
      </c>
      <c r="X2192" s="104" t="str">
        <f>_xlfn.IFNA(IF($B2192="","",VLOOKUP($B2192,'SWC Towers'!$A:$Q,$X$2,FALSE)),"")</f>
        <v/>
      </c>
      <c r="Y2192" s="104" t="str">
        <f>_xlfn.IFNA(IF($B2192="","",VLOOKUP($B2192,'SWC Towers'!$A:$Q,$Y$2,FALSE)),"")</f>
        <v/>
      </c>
      <c r="Z2192" s="104" t="str">
        <f>_xlfn.IFNA(IF($B2192="","",VLOOKUP($B2192,'SWC Towers'!$A:$Q,$Z$2,FALSE)),"")</f>
        <v/>
      </c>
      <c r="AA2192" s="104">
        <f>_xlfn.IFNA(IF($B2192="","",VLOOKUP($B2192,'SWC Towers'!$A:$Q,$AA$2,FALSE)),"")</f>
        <v>0.2</v>
      </c>
      <c r="AB2192" s="106" t="str">
        <f>_xlfn.IFNA(IF($B2192="","",VLOOKUP($B2192,'SWC Towers'!$A:$Q,$AB$2,FALSE)),"")</f>
        <v/>
      </c>
      <c r="AC2192" s="20">
        <f>SUM(Table25[[#This Row],[IT Tower: Application]:[Other/Non-IT ]])</f>
        <v>1</v>
      </c>
      <c r="AD2192" s="67"/>
      <c r="AE2192" s="67"/>
      <c r="AF2192" s="67"/>
      <c r="AG2192" s="67"/>
      <c r="AH2192" s="67"/>
      <c r="AI2192" s="67"/>
      <c r="AJ2192" s="67"/>
      <c r="AK2192" s="67"/>
      <c r="AL2192" s="67"/>
      <c r="AM2192" s="67"/>
      <c r="AN2192" s="67"/>
      <c r="AO2192" s="67"/>
      <c r="AP2192" s="67"/>
      <c r="AQ2192" s="67"/>
      <c r="AR2192" s="67"/>
      <c r="AS2192" s="67"/>
      <c r="AT2192" s="67"/>
      <c r="AU2192" s="67"/>
      <c r="AV2192" s="67"/>
      <c r="AW2192" s="67"/>
      <c r="AX2192" s="67"/>
      <c r="AY2192" s="67"/>
      <c r="AZ2192" s="67"/>
      <c r="BA2192" s="67"/>
      <c r="BB2192" s="113">
        <v>2112</v>
      </c>
      <c r="BC2192" s="113">
        <v>0</v>
      </c>
      <c r="BD2192" s="113"/>
      <c r="BE2192" s="113"/>
      <c r="BF2192" s="113"/>
      <c r="BG2192" s="113"/>
      <c r="BH2192" s="113"/>
      <c r="BI2192" s="113"/>
      <c r="BJ2192" s="113"/>
      <c r="BK2192" s="113"/>
      <c r="BL2192" s="113"/>
      <c r="BM2192" s="113"/>
      <c r="BN2192" s="113"/>
      <c r="BO2192" s="113"/>
      <c r="BP2192" s="113"/>
      <c r="BQ2192" s="113"/>
      <c r="BR2192" s="113"/>
      <c r="BS2192" s="113"/>
      <c r="BT2192" s="113"/>
      <c r="BU2192" s="113"/>
      <c r="BV2192" s="113"/>
      <c r="BW2192" s="113"/>
      <c r="BX2192" s="113"/>
      <c r="BY2192" s="113"/>
      <c r="BZ2192" s="113"/>
      <c r="CA2192" s="67"/>
      <c r="CB2192" s="113"/>
      <c r="CC2192" s="69">
        <f>SUM(Table25[[#This Row],[Contract Amount FY00]:[Contract Amount FY50]])</f>
        <v>2112</v>
      </c>
      <c r="CD2192" s="114"/>
    </row>
    <row r="2193" spans="1:82" x14ac:dyDescent="0.25">
      <c r="A2193" s="122" t="s">
        <v>2104</v>
      </c>
      <c r="B2193" s="122" t="s">
        <v>3071</v>
      </c>
      <c r="C2193" s="122" t="s">
        <v>753</v>
      </c>
      <c r="E2193" s="26" t="str">
        <f>IFERROR(IF(VLOOKUP(Table25[[#This Row],[Contract No.]],Table3[#All],3,FALSE)="","No","Yes"),"")</f>
        <v>Yes</v>
      </c>
      <c r="F2193" s="107" t="str">
        <f>IFERROR(VLOOKUP(Table25[[#This Row],[Contract No.]],Table3[#All],3,FALSE),"")</f>
        <v>NASPO</v>
      </c>
      <c r="G2193" s="107" t="str">
        <f>IFERROR(IF(Table25[[#This Row],[Cooperative Purchase
(Yes/No)]]="Yes","Yes",IF(VLOOKUP(Table25[[#This Row],[Contract No.]],Table3[#All],1,FALSE)=Table25[[#This Row],[Contract No.]],"Yes","No")),"No")</f>
        <v>Yes</v>
      </c>
      <c r="H2193" s="51">
        <f>IFERROR(VLOOKUP(Table25[[#This Row],[Contract No.]],Table3[#All],4,FALSE),"")</f>
        <v>45322</v>
      </c>
      <c r="I2193" s="28">
        <f>IFERROR(IF(AND(MONTH(Table25[[#This Row],[Contract Start Date]])&gt;6,MONTH(Table25[[#This Row],[Contract Start Date]])&lt;=12),YEAR(Table25[[#This Row],[Contract Start Date]])+1,YEAR(Table25[[#This Row],[Contract Start Date]])),"")</f>
        <v>2024</v>
      </c>
      <c r="J2193" s="108">
        <f>Table25[[#This Row],[FY Formula start]]</f>
        <v>2024</v>
      </c>
      <c r="K2193" s="59" t="str">
        <f>"FY"&amp;" "&amp;Table25[[#This Row],[Year Start]]</f>
        <v>FY 2024</v>
      </c>
      <c r="L2193" s="109">
        <f>IFERROR(VLOOKUP(Table25[[#This Row],[Contract No.]],Table3[#All],5,FALSE),"")</f>
        <v>46934</v>
      </c>
      <c r="M2193" s="110">
        <f>IFERROR(IF(Table25[[#This Row],[Contract End Date]]="99/99/9999","No End",IF(AND(MONTH(Table25[[#This Row],[Contract End Date]])&gt;6,MONTH(Table25[[#This Row],[Contract End Date]])&lt;=12),YEAR(Table25[[#This Row],[Contract End Date]])+1,YEAR(Table25[[#This Row],[Contract End Date]]))),"")</f>
        <v>2028</v>
      </c>
      <c r="N2193" s="111">
        <f>Table25[[#This Row],[FY Formula end]]</f>
        <v>2028</v>
      </c>
      <c r="O2193" s="112" t="str">
        <f>IF(Table25[[#This Row],[Year End]]="No End","No End","FY"&amp;" "&amp;Table25[[#This Row],[Year End]])</f>
        <v>FY 2028</v>
      </c>
      <c r="P2193" s="27"/>
      <c r="Q2193" s="104" t="str">
        <f>_xlfn.IFNA(IF($B2193="","",VLOOKUP($B2193,'SWC Towers'!$A:$Q,$Q$2,FALSE)),"")</f>
        <v/>
      </c>
      <c r="R2193" s="106">
        <f>_xlfn.IFNA(IF($B2193="","",VLOOKUP($B2193,'SWC Towers'!$A:$Q,$R$2,FALSE)),"")</f>
        <v>0.2</v>
      </c>
      <c r="S2193" s="106" t="str">
        <f>_xlfn.IFNA(IF($B2193="","",VLOOKUP($B2193,'SWC Towers'!$A:$Q,$S$2,FALSE)),"")</f>
        <v/>
      </c>
      <c r="T2193" s="106" t="str">
        <f>_xlfn.IFNA(IF($B2193="","",VLOOKUP($B2193,'SWC Towers'!$A:$Q,$T$2,FALSE)),"")</f>
        <v/>
      </c>
      <c r="U2193" s="104">
        <f>_xlfn.IFNA(IF($B2193="","",VLOOKUP($B2193,'SWC Towers'!$A:$Q,$U$2,FALSE)),"")</f>
        <v>0.6</v>
      </c>
      <c r="V2193" s="104" t="str">
        <f>_xlfn.IFNA(IF($B2193="","",VLOOKUP($B2193,'SWC Towers'!$A:$Q,$V$2,FALSE)),"")</f>
        <v/>
      </c>
      <c r="W2193" s="104" t="str">
        <f>_xlfn.IFNA(IF($B2193="","",VLOOKUP($B2193,'SWC Towers'!$A:$Q,$W$2,FALSE)),"")</f>
        <v/>
      </c>
      <c r="X2193" s="104" t="str">
        <f>_xlfn.IFNA(IF($B2193="","",VLOOKUP($B2193,'SWC Towers'!$A:$Q,$X$2,FALSE)),"")</f>
        <v/>
      </c>
      <c r="Y2193" s="104" t="str">
        <f>_xlfn.IFNA(IF($B2193="","",VLOOKUP($B2193,'SWC Towers'!$A:$Q,$Y$2,FALSE)),"")</f>
        <v/>
      </c>
      <c r="Z2193" s="104" t="str">
        <f>_xlfn.IFNA(IF($B2193="","",VLOOKUP($B2193,'SWC Towers'!$A:$Q,$Z$2,FALSE)),"")</f>
        <v/>
      </c>
      <c r="AA2193" s="104">
        <f>_xlfn.IFNA(IF($B2193="","",VLOOKUP($B2193,'SWC Towers'!$A:$Q,$AA$2,FALSE)),"")</f>
        <v>0.2</v>
      </c>
      <c r="AB2193" s="106" t="str">
        <f>_xlfn.IFNA(IF($B2193="","",VLOOKUP($B2193,'SWC Towers'!$A:$Q,$AB$2,FALSE)),"")</f>
        <v/>
      </c>
      <c r="AC2193" s="20">
        <f>SUM(Table25[[#This Row],[IT Tower: Application]:[Other/Non-IT ]])</f>
        <v>1</v>
      </c>
      <c r="AD2193" s="67"/>
      <c r="AE2193" s="67"/>
      <c r="AF2193" s="67"/>
      <c r="AG2193" s="67"/>
      <c r="AH2193" s="67"/>
      <c r="AI2193" s="67"/>
      <c r="AJ2193" s="67"/>
      <c r="AK2193" s="67"/>
      <c r="AL2193" s="67"/>
      <c r="AM2193" s="67"/>
      <c r="AN2193" s="67"/>
      <c r="AO2193" s="67"/>
      <c r="AP2193" s="67"/>
      <c r="AQ2193" s="67"/>
      <c r="AR2193" s="67"/>
      <c r="AS2193" s="67"/>
      <c r="AT2193" s="67"/>
      <c r="AU2193" s="67"/>
      <c r="AV2193" s="67"/>
      <c r="AW2193" s="67"/>
      <c r="AX2193" s="67"/>
      <c r="AY2193" s="67"/>
      <c r="AZ2193" s="67"/>
      <c r="BA2193" s="67"/>
      <c r="BB2193" s="113">
        <v>189425</v>
      </c>
      <c r="BC2193" s="113">
        <v>201850</v>
      </c>
      <c r="BD2193" s="113"/>
      <c r="BE2193" s="113"/>
      <c r="BF2193" s="113"/>
      <c r="BG2193" s="113"/>
      <c r="BH2193" s="113"/>
      <c r="BI2193" s="113"/>
      <c r="BJ2193" s="113"/>
      <c r="BK2193" s="113"/>
      <c r="BL2193" s="113"/>
      <c r="BM2193" s="113"/>
      <c r="BN2193" s="113"/>
      <c r="BO2193" s="113"/>
      <c r="BP2193" s="113"/>
      <c r="BQ2193" s="113"/>
      <c r="BR2193" s="113"/>
      <c r="BS2193" s="113"/>
      <c r="BT2193" s="113"/>
      <c r="BU2193" s="113"/>
      <c r="BV2193" s="113"/>
      <c r="BW2193" s="113"/>
      <c r="BX2193" s="113"/>
      <c r="BY2193" s="113"/>
      <c r="BZ2193" s="113"/>
      <c r="CA2193" s="67"/>
      <c r="CB2193" s="113"/>
      <c r="CC2193" s="69">
        <f>SUM(Table25[[#This Row],[Contract Amount FY00]:[Contract Amount FY50]])</f>
        <v>391275</v>
      </c>
      <c r="CD2193" s="114"/>
    </row>
    <row r="2194" spans="1:82" x14ac:dyDescent="0.25">
      <c r="A2194" s="122" t="s">
        <v>2104</v>
      </c>
      <c r="B2194" s="122" t="s">
        <v>526</v>
      </c>
      <c r="C2194" s="122" t="s">
        <v>3193</v>
      </c>
      <c r="E2194" s="26" t="str">
        <f>IFERROR(IF(VLOOKUP(Table25[[#This Row],[Contract No.]],Table3[#All],3,FALSE)="","No","Yes"),"")</f>
        <v>Yes</v>
      </c>
      <c r="F2194" s="107" t="str">
        <f>IFERROR(VLOOKUP(Table25[[#This Row],[Contract No.]],Table3[#All],3,FALSE),"")</f>
        <v>NASPO</v>
      </c>
      <c r="G2194" s="107" t="str">
        <f>IFERROR(IF(Table25[[#This Row],[Cooperative Purchase
(Yes/No)]]="Yes","Yes",IF(VLOOKUP(Table25[[#This Row],[Contract No.]],Table3[#All],1,FALSE)=Table25[[#This Row],[Contract No.]],"Yes","No")),"No")</f>
        <v>Yes</v>
      </c>
      <c r="H2194" s="51">
        <f>IFERROR(VLOOKUP(Table25[[#This Row],[Contract No.]],Table3[#All],4,FALSE),"")</f>
        <v>43892</v>
      </c>
      <c r="I2194" s="28">
        <f>IFERROR(IF(AND(MONTH(Table25[[#This Row],[Contract Start Date]])&gt;6,MONTH(Table25[[#This Row],[Contract Start Date]])&lt;=12),YEAR(Table25[[#This Row],[Contract Start Date]])+1,YEAR(Table25[[#This Row],[Contract Start Date]])),"")</f>
        <v>2020</v>
      </c>
      <c r="J2194" s="108">
        <f>Table25[[#This Row],[FY Formula start]]</f>
        <v>2020</v>
      </c>
      <c r="K2194" s="59" t="str">
        <f>"FY"&amp;" "&amp;Table25[[#This Row],[Year Start]]</f>
        <v>FY 2020</v>
      </c>
      <c r="L2194" s="109">
        <f>IFERROR(VLOOKUP(Table25[[#This Row],[Contract No.]],Table3[#All],5,FALSE),"")</f>
        <v>45504</v>
      </c>
      <c r="M2194" s="110">
        <f>IFERROR(IF(Table25[[#This Row],[Contract End Date]]="99/99/9999","No End",IF(AND(MONTH(Table25[[#This Row],[Contract End Date]])&gt;6,MONTH(Table25[[#This Row],[Contract End Date]])&lt;=12),YEAR(Table25[[#This Row],[Contract End Date]])+1,YEAR(Table25[[#This Row],[Contract End Date]]))),"")</f>
        <v>2025</v>
      </c>
      <c r="N2194" s="111">
        <f>Table25[[#This Row],[FY Formula end]]</f>
        <v>2025</v>
      </c>
      <c r="O2194" s="112" t="str">
        <f>IF(Table25[[#This Row],[Year End]]="No End","No End","FY"&amp;" "&amp;Table25[[#This Row],[Year End]])</f>
        <v>FY 2025</v>
      </c>
      <c r="P2194" s="27"/>
      <c r="Q2194" s="104" t="str">
        <f>_xlfn.IFNA(IF($B2194="","",VLOOKUP($B2194,'SWC Towers'!$A:$Q,$Q$2,FALSE)),"")</f>
        <v/>
      </c>
      <c r="R2194" s="106">
        <f>_xlfn.IFNA(IF($B2194="","",VLOOKUP($B2194,'SWC Towers'!$A:$Q,$R$2,FALSE)),"")</f>
        <v>0.1</v>
      </c>
      <c r="S2194" s="106" t="str">
        <f>_xlfn.IFNA(IF($B2194="","",VLOOKUP($B2194,'SWC Towers'!$A:$Q,$S$2,FALSE)),"")</f>
        <v/>
      </c>
      <c r="T2194" s="106">
        <f>_xlfn.IFNA(IF($B2194="","",VLOOKUP($B2194,'SWC Towers'!$A:$Q,$T$2,FALSE)),"")</f>
        <v>0.05</v>
      </c>
      <c r="U2194" s="104">
        <f>_xlfn.IFNA(IF($B2194="","",VLOOKUP($B2194,'SWC Towers'!$A:$Q,$U$2,FALSE)),"")</f>
        <v>0.65</v>
      </c>
      <c r="V2194" s="104" t="str">
        <f>_xlfn.IFNA(IF($B2194="","",VLOOKUP($B2194,'SWC Towers'!$A:$Q,$V$2,FALSE)),"")</f>
        <v/>
      </c>
      <c r="W2194" s="104">
        <f>_xlfn.IFNA(IF($B2194="","",VLOOKUP($B2194,'SWC Towers'!$A:$Q,$W$2,FALSE)),"")</f>
        <v>0.1</v>
      </c>
      <c r="X2194" s="104" t="str">
        <f>_xlfn.IFNA(IF($B2194="","",VLOOKUP($B2194,'SWC Towers'!$A:$Q,$X$2,FALSE)),"")</f>
        <v/>
      </c>
      <c r="Y2194" s="104" t="str">
        <f>_xlfn.IFNA(IF($B2194="","",VLOOKUP($B2194,'SWC Towers'!$A:$Q,$Y$2,FALSE)),"")</f>
        <v/>
      </c>
      <c r="Z2194" s="104">
        <f>_xlfn.IFNA(IF($B2194="","",VLOOKUP($B2194,'SWC Towers'!$A:$Q,$Z$2,FALSE)),"")</f>
        <v>0.1</v>
      </c>
      <c r="AA2194" s="104" t="str">
        <f>_xlfn.IFNA(IF($B2194="","",VLOOKUP($B2194,'SWC Towers'!$A:$Q,$AA$2,FALSE)),"")</f>
        <v/>
      </c>
      <c r="AB2194" s="106" t="str">
        <f>_xlfn.IFNA(IF($B2194="","",VLOOKUP($B2194,'SWC Towers'!$A:$Q,$AB$2,FALSE)),"")</f>
        <v/>
      </c>
      <c r="AC2194" s="20">
        <f>SUM(Table25[[#This Row],[IT Tower: Application]:[Other/Non-IT ]])</f>
        <v>1</v>
      </c>
      <c r="AD2194" s="67"/>
      <c r="AE2194" s="67"/>
      <c r="AF2194" s="67"/>
      <c r="AG2194" s="67"/>
      <c r="AH2194" s="67"/>
      <c r="AI2194" s="67"/>
      <c r="AJ2194" s="67"/>
      <c r="AK2194" s="67"/>
      <c r="AL2194" s="67"/>
      <c r="AM2194" s="67"/>
      <c r="AN2194" s="67"/>
      <c r="AO2194" s="67"/>
      <c r="AP2194" s="67"/>
      <c r="AQ2194" s="67"/>
      <c r="AR2194" s="67"/>
      <c r="AS2194" s="67"/>
      <c r="AT2194" s="67"/>
      <c r="AU2194" s="67"/>
      <c r="AV2194" s="67"/>
      <c r="AW2194" s="67"/>
      <c r="AX2194" s="67">
        <v>0</v>
      </c>
      <c r="AY2194" s="67">
        <v>910</v>
      </c>
      <c r="AZ2194" s="67">
        <v>83934</v>
      </c>
      <c r="BA2194" s="67">
        <v>46538</v>
      </c>
      <c r="BB2194" s="113">
        <v>6350</v>
      </c>
      <c r="BC2194" s="113">
        <v>137538</v>
      </c>
      <c r="BD2194" s="113"/>
      <c r="BE2194" s="113"/>
      <c r="BF2194" s="113"/>
      <c r="BG2194" s="113"/>
      <c r="BH2194" s="113"/>
      <c r="BI2194" s="113"/>
      <c r="BJ2194" s="113"/>
      <c r="BK2194" s="113"/>
      <c r="BL2194" s="113"/>
      <c r="BM2194" s="113"/>
      <c r="BN2194" s="113"/>
      <c r="BO2194" s="113"/>
      <c r="BP2194" s="113"/>
      <c r="BQ2194" s="113"/>
      <c r="BR2194" s="113"/>
      <c r="BS2194" s="113"/>
      <c r="BT2194" s="113"/>
      <c r="BU2194" s="113"/>
      <c r="BV2194" s="113"/>
      <c r="BW2194" s="113"/>
      <c r="BX2194" s="113"/>
      <c r="BY2194" s="113"/>
      <c r="BZ2194" s="113"/>
      <c r="CA2194" s="67"/>
      <c r="CB2194" s="113"/>
      <c r="CC2194" s="69">
        <f>SUM(Table25[[#This Row],[Contract Amount FY00]:[Contract Amount FY50]])</f>
        <v>275270</v>
      </c>
      <c r="CD2194" s="114"/>
    </row>
    <row r="2195" spans="1:82" x14ac:dyDescent="0.25">
      <c r="A2195" s="122" t="s">
        <v>2104</v>
      </c>
      <c r="B2195" s="122" t="s">
        <v>1196</v>
      </c>
      <c r="C2195" s="122" t="s">
        <v>586</v>
      </c>
      <c r="E2195" s="26" t="str">
        <f>IFERROR(IF(VLOOKUP(Table25[[#This Row],[Contract No.]],Table3[#All],3,FALSE)="","No","Yes"),"")</f>
        <v>No</v>
      </c>
      <c r="F2195" s="107" t="str">
        <f>IFERROR(VLOOKUP(Table25[[#This Row],[Contract No.]],Table3[#All],3,FALSE),"")</f>
        <v/>
      </c>
      <c r="G2195" s="107" t="str">
        <f>IFERROR(IF(Table25[[#This Row],[Cooperative Purchase
(Yes/No)]]="Yes","Yes",IF(VLOOKUP(Table25[[#This Row],[Contract No.]],Table3[#All],1,FALSE)=Table25[[#This Row],[Contract No.]],"Yes","No")),"No")</f>
        <v>Yes</v>
      </c>
      <c r="H2195" s="51">
        <f>IFERROR(VLOOKUP(Table25[[#This Row],[Contract No.]],Table3[#All],4,FALSE),"")</f>
        <v>42303</v>
      </c>
      <c r="I2195" s="28">
        <f>IFERROR(IF(AND(MONTH(Table25[[#This Row],[Contract Start Date]])&gt;6,MONTH(Table25[[#This Row],[Contract Start Date]])&lt;=12),YEAR(Table25[[#This Row],[Contract Start Date]])+1,YEAR(Table25[[#This Row],[Contract Start Date]])),"")</f>
        <v>2016</v>
      </c>
      <c r="J2195" s="108">
        <f>Table25[[#This Row],[FY Formula start]]</f>
        <v>2016</v>
      </c>
      <c r="K2195" s="59" t="str">
        <f>"FY"&amp;" "&amp;Table25[[#This Row],[Year Start]]</f>
        <v>FY 2016</v>
      </c>
      <c r="L2195" s="109">
        <f>IFERROR(VLOOKUP(Table25[[#This Row],[Contract No.]],Table3[#All],5,FALSE),"")</f>
        <v>46321</v>
      </c>
      <c r="M2195" s="110">
        <f>IFERROR(IF(Table25[[#This Row],[Contract End Date]]="99/99/9999","No End",IF(AND(MONTH(Table25[[#This Row],[Contract End Date]])&gt;6,MONTH(Table25[[#This Row],[Contract End Date]])&lt;=12),YEAR(Table25[[#This Row],[Contract End Date]])+1,YEAR(Table25[[#This Row],[Contract End Date]]))),"")</f>
        <v>2027</v>
      </c>
      <c r="N2195" s="111">
        <f>Table25[[#This Row],[FY Formula end]]</f>
        <v>2027</v>
      </c>
      <c r="O2195" s="112" t="str">
        <f>IF(Table25[[#This Row],[Year End]]="No End","No End","FY"&amp;" "&amp;Table25[[#This Row],[Year End]])</f>
        <v>FY 2027</v>
      </c>
      <c r="P2195" s="27"/>
      <c r="Q2195" s="104">
        <f>_xlfn.IFNA(IF($B2195="","",VLOOKUP($B2195,'SWC Towers'!$A:$Q,$Q$2,FALSE)),"")</f>
        <v>1</v>
      </c>
      <c r="R2195" s="106" t="str">
        <f>_xlfn.IFNA(IF($B2195="","",VLOOKUP($B2195,'SWC Towers'!$A:$Q,$R$2,FALSE)),"")</f>
        <v/>
      </c>
      <c r="S2195" s="106" t="str">
        <f>_xlfn.IFNA(IF($B2195="","",VLOOKUP($B2195,'SWC Towers'!$A:$Q,$S$2,FALSE)),"")</f>
        <v/>
      </c>
      <c r="T2195" s="106" t="str">
        <f>_xlfn.IFNA(IF($B2195="","",VLOOKUP($B2195,'SWC Towers'!$A:$Q,$T$2,FALSE)),"")</f>
        <v/>
      </c>
      <c r="U2195" s="104" t="str">
        <f>_xlfn.IFNA(IF($B2195="","",VLOOKUP($B2195,'SWC Towers'!$A:$Q,$U$2,FALSE)),"")</f>
        <v/>
      </c>
      <c r="V2195" s="104" t="str">
        <f>_xlfn.IFNA(IF($B2195="","",VLOOKUP($B2195,'SWC Towers'!$A:$Q,$V$2,FALSE)),"")</f>
        <v/>
      </c>
      <c r="W2195" s="104" t="str">
        <f>_xlfn.IFNA(IF($B2195="","",VLOOKUP($B2195,'SWC Towers'!$A:$Q,$W$2,FALSE)),"")</f>
        <v/>
      </c>
      <c r="X2195" s="104" t="str">
        <f>_xlfn.IFNA(IF($B2195="","",VLOOKUP($B2195,'SWC Towers'!$A:$Q,$X$2,FALSE)),"")</f>
        <v/>
      </c>
      <c r="Y2195" s="104" t="str">
        <f>_xlfn.IFNA(IF($B2195="","",VLOOKUP($B2195,'SWC Towers'!$A:$Q,$Y$2,FALSE)),"")</f>
        <v/>
      </c>
      <c r="Z2195" s="104" t="str">
        <f>_xlfn.IFNA(IF($B2195="","",VLOOKUP($B2195,'SWC Towers'!$A:$Q,$Z$2,FALSE)),"")</f>
        <v/>
      </c>
      <c r="AA2195" s="104" t="str">
        <f>_xlfn.IFNA(IF($B2195="","",VLOOKUP($B2195,'SWC Towers'!$A:$Q,$AA$2,FALSE)),"")</f>
        <v/>
      </c>
      <c r="AB2195" s="106" t="str">
        <f>_xlfn.IFNA(IF($B2195="","",VLOOKUP($B2195,'SWC Towers'!$A:$Q,$AB$2,FALSE)),"")</f>
        <v/>
      </c>
      <c r="AC2195" s="20">
        <f>SUM(Table25[[#This Row],[IT Tower: Application]:[Other/Non-IT ]])</f>
        <v>1</v>
      </c>
      <c r="AD2195" s="67"/>
      <c r="AE2195" s="67"/>
      <c r="AF2195" s="67"/>
      <c r="AG2195" s="67"/>
      <c r="AH2195" s="67"/>
      <c r="AI2195" s="67"/>
      <c r="AJ2195" s="67"/>
      <c r="AK2195" s="67"/>
      <c r="AL2195" s="67"/>
      <c r="AM2195" s="67"/>
      <c r="AN2195" s="67"/>
      <c r="AO2195" s="67"/>
      <c r="AP2195" s="67"/>
      <c r="AQ2195" s="67"/>
      <c r="AR2195" s="67"/>
      <c r="AS2195" s="67"/>
      <c r="AT2195" s="67"/>
      <c r="AU2195" s="67"/>
      <c r="AV2195" s="67"/>
      <c r="AW2195" s="67"/>
      <c r="AX2195" s="67"/>
      <c r="AY2195" s="67">
        <v>22947</v>
      </c>
      <c r="AZ2195" s="67">
        <v>26659</v>
      </c>
      <c r="BA2195" s="67"/>
      <c r="BB2195" s="113"/>
      <c r="BC2195" s="113"/>
      <c r="BD2195" s="113"/>
      <c r="BE2195" s="113"/>
      <c r="BF2195" s="113"/>
      <c r="BG2195" s="113"/>
      <c r="BH2195" s="113"/>
      <c r="BI2195" s="113"/>
      <c r="BJ2195" s="113"/>
      <c r="BK2195" s="113"/>
      <c r="BL2195" s="113"/>
      <c r="BM2195" s="113"/>
      <c r="BN2195" s="113"/>
      <c r="BO2195" s="113"/>
      <c r="BP2195" s="113"/>
      <c r="BQ2195" s="113"/>
      <c r="BR2195" s="113"/>
      <c r="BS2195" s="113"/>
      <c r="BT2195" s="113"/>
      <c r="BU2195" s="113"/>
      <c r="BV2195" s="113"/>
      <c r="BW2195" s="113"/>
      <c r="BX2195" s="113"/>
      <c r="BY2195" s="113"/>
      <c r="BZ2195" s="113"/>
      <c r="CA2195" s="67"/>
      <c r="CB2195" s="113"/>
      <c r="CC2195" s="69">
        <f>SUM(Table25[[#This Row],[Contract Amount FY00]:[Contract Amount FY50]])</f>
        <v>49606</v>
      </c>
      <c r="CD2195" s="114"/>
    </row>
    <row r="2196" spans="1:82" x14ac:dyDescent="0.25">
      <c r="A2196" s="122" t="s">
        <v>2104</v>
      </c>
      <c r="B2196" s="122" t="s">
        <v>3013</v>
      </c>
      <c r="C2196" s="122" t="s">
        <v>547</v>
      </c>
      <c r="E2196" s="26" t="str">
        <f>IFERROR(IF(VLOOKUP(Table25[[#This Row],[Contract No.]],Table3[#All],3,FALSE)="","No","Yes"),"")</f>
        <v>Yes</v>
      </c>
      <c r="F2196" s="107" t="str">
        <f>IFERROR(VLOOKUP(Table25[[#This Row],[Contract No.]],Table3[#All],3,FALSE),"")</f>
        <v>NASPO</v>
      </c>
      <c r="G2196" s="107" t="str">
        <f>IFERROR(IF(Table25[[#This Row],[Cooperative Purchase
(Yes/No)]]="Yes","Yes",IF(VLOOKUP(Table25[[#This Row],[Contract No.]],Table3[#All],1,FALSE)=Table25[[#This Row],[Contract No.]],"Yes","No")),"No")</f>
        <v>Yes</v>
      </c>
      <c r="H2196" s="51">
        <f>IFERROR(VLOOKUP(Table25[[#This Row],[Contract No.]],Table3[#All],4,FALSE),"")</f>
        <v>44926</v>
      </c>
      <c r="I2196" s="28">
        <f>IFERROR(IF(AND(MONTH(Table25[[#This Row],[Contract Start Date]])&gt;6,MONTH(Table25[[#This Row],[Contract Start Date]])&lt;=12),YEAR(Table25[[#This Row],[Contract Start Date]])+1,YEAR(Table25[[#This Row],[Contract Start Date]])),"")</f>
        <v>2023</v>
      </c>
      <c r="J2196" s="108">
        <f>Table25[[#This Row],[FY Formula start]]</f>
        <v>2023</v>
      </c>
      <c r="K2196" s="59" t="str">
        <f>"FY"&amp;" "&amp;Table25[[#This Row],[Year Start]]</f>
        <v>FY 2023</v>
      </c>
      <c r="L2196" s="109">
        <f>IFERROR(VLOOKUP(Table25[[#This Row],[Contract No.]],Table3[#All],5,FALSE),"")</f>
        <v>46501</v>
      </c>
      <c r="M2196" s="110">
        <f>IFERROR(IF(Table25[[#This Row],[Contract End Date]]="99/99/9999","No End",IF(AND(MONTH(Table25[[#This Row],[Contract End Date]])&gt;6,MONTH(Table25[[#This Row],[Contract End Date]])&lt;=12),YEAR(Table25[[#This Row],[Contract End Date]])+1,YEAR(Table25[[#This Row],[Contract End Date]]))),"")</f>
        <v>2027</v>
      </c>
      <c r="N2196" s="111">
        <f>Table25[[#This Row],[FY Formula end]]</f>
        <v>2027</v>
      </c>
      <c r="O2196" s="112" t="str">
        <f>IF(Table25[[#This Row],[Year End]]="No End","No End","FY"&amp;" "&amp;Table25[[#This Row],[Year End]])</f>
        <v>FY 2027</v>
      </c>
      <c r="P2196" s="27"/>
      <c r="Q2196" s="104">
        <f>_xlfn.IFNA(IF($B2196="","",VLOOKUP($B2196,'SWC Towers'!$A:$Q,$Q$2,FALSE)),"")</f>
        <v>0.3</v>
      </c>
      <c r="R2196" s="106" t="str">
        <f>_xlfn.IFNA(IF($B2196="","",VLOOKUP($B2196,'SWC Towers'!$A:$Q,$R$2,FALSE)),"")</f>
        <v/>
      </c>
      <c r="S2196" s="106">
        <f>_xlfn.IFNA(IF($B2196="","",VLOOKUP($B2196,'SWC Towers'!$A:$Q,$S$2,FALSE)),"")</f>
        <v>0.1</v>
      </c>
      <c r="T2196" s="106" t="str">
        <f>_xlfn.IFNA(IF($B2196="","",VLOOKUP($B2196,'SWC Towers'!$A:$Q,$T$2,FALSE)),"")</f>
        <v/>
      </c>
      <c r="U2196" s="104">
        <f>_xlfn.IFNA(IF($B2196="","",VLOOKUP($B2196,'SWC Towers'!$A:$Q,$U$2,FALSE)),"")</f>
        <v>0.6</v>
      </c>
      <c r="V2196" s="104" t="str">
        <f>_xlfn.IFNA(IF($B2196="","",VLOOKUP($B2196,'SWC Towers'!$A:$Q,$V$2,FALSE)),"")</f>
        <v/>
      </c>
      <c r="W2196" s="104" t="str">
        <f>_xlfn.IFNA(IF($B2196="","",VLOOKUP($B2196,'SWC Towers'!$A:$Q,$W$2,FALSE)),"")</f>
        <v/>
      </c>
      <c r="X2196" s="104" t="str">
        <f>_xlfn.IFNA(IF($B2196="","",VLOOKUP($B2196,'SWC Towers'!$A:$Q,$X$2,FALSE)),"")</f>
        <v/>
      </c>
      <c r="Y2196" s="104" t="str">
        <f>_xlfn.IFNA(IF($B2196="","",VLOOKUP($B2196,'SWC Towers'!$A:$Q,$Y$2,FALSE)),"")</f>
        <v/>
      </c>
      <c r="Z2196" s="104" t="str">
        <f>_xlfn.IFNA(IF($B2196="","",VLOOKUP($B2196,'SWC Towers'!$A:$Q,$Z$2,FALSE)),"")</f>
        <v/>
      </c>
      <c r="AA2196" s="104" t="str">
        <f>_xlfn.IFNA(IF($B2196="","",VLOOKUP($B2196,'SWC Towers'!$A:$Q,$AA$2,FALSE)),"")</f>
        <v/>
      </c>
      <c r="AB2196" s="106" t="str">
        <f>_xlfn.IFNA(IF($B2196="","",VLOOKUP($B2196,'SWC Towers'!$A:$Q,$AB$2,FALSE)),"")</f>
        <v/>
      </c>
      <c r="AC2196" s="20">
        <f>SUM(Table25[[#This Row],[IT Tower: Application]:[Other/Non-IT ]])</f>
        <v>1</v>
      </c>
      <c r="AD2196" s="67"/>
      <c r="AE2196" s="67"/>
      <c r="AF2196" s="67"/>
      <c r="AG2196" s="67"/>
      <c r="AH2196" s="67"/>
      <c r="AI2196" s="67"/>
      <c r="AJ2196" s="67"/>
      <c r="AK2196" s="67"/>
      <c r="AL2196" s="67"/>
      <c r="AM2196" s="67"/>
      <c r="AN2196" s="67"/>
      <c r="AO2196" s="67"/>
      <c r="AP2196" s="67"/>
      <c r="AQ2196" s="67"/>
      <c r="AR2196" s="67"/>
      <c r="AS2196" s="67"/>
      <c r="AT2196" s="67"/>
      <c r="AU2196" s="67"/>
      <c r="AV2196" s="67"/>
      <c r="AW2196" s="67"/>
      <c r="AX2196" s="67"/>
      <c r="AY2196" s="67"/>
      <c r="AZ2196" s="67"/>
      <c r="BA2196" s="67"/>
      <c r="BB2196" s="113">
        <v>0</v>
      </c>
      <c r="BC2196" s="113">
        <v>7111</v>
      </c>
      <c r="BD2196" s="113"/>
      <c r="BE2196" s="113"/>
      <c r="BF2196" s="113"/>
      <c r="BG2196" s="113"/>
      <c r="BH2196" s="113"/>
      <c r="BI2196" s="113"/>
      <c r="BJ2196" s="113"/>
      <c r="BK2196" s="113"/>
      <c r="BL2196" s="113"/>
      <c r="BM2196" s="113"/>
      <c r="BN2196" s="113"/>
      <c r="BO2196" s="113"/>
      <c r="BP2196" s="113"/>
      <c r="BQ2196" s="113"/>
      <c r="BR2196" s="113"/>
      <c r="BS2196" s="113"/>
      <c r="BT2196" s="113"/>
      <c r="BU2196" s="113"/>
      <c r="BV2196" s="113"/>
      <c r="BW2196" s="113"/>
      <c r="BX2196" s="113"/>
      <c r="BY2196" s="113"/>
      <c r="BZ2196" s="113"/>
      <c r="CA2196" s="67"/>
      <c r="CB2196" s="113"/>
      <c r="CC2196" s="69">
        <f>SUM(Table25[[#This Row],[Contract Amount FY00]:[Contract Amount FY50]])</f>
        <v>7111</v>
      </c>
      <c r="CD2196" s="114"/>
    </row>
    <row r="2197" spans="1:82" x14ac:dyDescent="0.25">
      <c r="A2197" s="122" t="s">
        <v>2104</v>
      </c>
      <c r="B2197" s="122" t="s">
        <v>3145</v>
      </c>
      <c r="C2197" s="122" t="s">
        <v>3195</v>
      </c>
      <c r="E2197" s="26" t="str">
        <f>IFERROR(IF(VLOOKUP(Table25[[#This Row],[Contract No.]],Table3[#All],3,FALSE)="","No","Yes"),"")</f>
        <v>Yes</v>
      </c>
      <c r="F2197" s="107" t="str">
        <f>IFERROR(VLOOKUP(Table25[[#This Row],[Contract No.]],Table3[#All],3,FALSE),"")</f>
        <v>NASPO</v>
      </c>
      <c r="G2197" s="107" t="str">
        <f>IFERROR(IF(Table25[[#This Row],[Cooperative Purchase
(Yes/No)]]="Yes","Yes",IF(VLOOKUP(Table25[[#This Row],[Contract No.]],Table3[#All],1,FALSE)=Table25[[#This Row],[Contract No.]],"Yes","No")),"No")</f>
        <v>Yes</v>
      </c>
      <c r="H2197" s="51">
        <f>IFERROR(VLOOKUP(Table25[[#This Row],[Contract No.]],Table3[#All],4,FALSE),"")</f>
        <v>45138</v>
      </c>
      <c r="I2197" s="28">
        <f>IFERROR(IF(AND(MONTH(Table25[[#This Row],[Contract Start Date]])&gt;6,MONTH(Table25[[#This Row],[Contract Start Date]])&lt;=12),YEAR(Table25[[#This Row],[Contract Start Date]])+1,YEAR(Table25[[#This Row],[Contract Start Date]])),"")</f>
        <v>2024</v>
      </c>
      <c r="J2197" s="108">
        <f>Table25[[#This Row],[FY Formula start]]</f>
        <v>2024</v>
      </c>
      <c r="K2197" s="59" t="str">
        <f>"FY"&amp;" "&amp;Table25[[#This Row],[Year Start]]</f>
        <v>FY 2024</v>
      </c>
      <c r="L2197" s="109">
        <f>IFERROR(VLOOKUP(Table25[[#This Row],[Contract No.]],Table3[#All],5,FALSE),"")</f>
        <v>48426</v>
      </c>
      <c r="M2197" s="110">
        <f>IFERROR(IF(Table25[[#This Row],[Contract End Date]]="99/99/9999","No End",IF(AND(MONTH(Table25[[#This Row],[Contract End Date]])&gt;6,MONTH(Table25[[#This Row],[Contract End Date]])&lt;=12),YEAR(Table25[[#This Row],[Contract End Date]])+1,YEAR(Table25[[#This Row],[Contract End Date]]))),"")</f>
        <v>2033</v>
      </c>
      <c r="N2197" s="111">
        <f>Table25[[#This Row],[FY Formula end]]</f>
        <v>2033</v>
      </c>
      <c r="O2197" s="112" t="str">
        <f>IF(Table25[[#This Row],[Year End]]="No End","No End","FY"&amp;" "&amp;Table25[[#This Row],[Year End]])</f>
        <v>FY 2033</v>
      </c>
      <c r="P2197" s="27"/>
      <c r="Q2197" s="104">
        <f>_xlfn.IFNA(IF($B2197="","",VLOOKUP($B2197,'SWC Towers'!$A:$Q,$Q$2,FALSE)),"")</f>
        <v>0.2</v>
      </c>
      <c r="R2197" s="106">
        <f>_xlfn.IFNA(IF($B2197="","",VLOOKUP($B2197,'SWC Towers'!$A:$Q,$R$2,FALSE)),"")</f>
        <v>0.2</v>
      </c>
      <c r="S2197" s="106" t="str">
        <f>_xlfn.IFNA(IF($B2197="","",VLOOKUP($B2197,'SWC Towers'!$A:$Q,$S$2,FALSE)),"")</f>
        <v/>
      </c>
      <c r="T2197" s="106">
        <f>_xlfn.IFNA(IF($B2197="","",VLOOKUP($B2197,'SWC Towers'!$A:$Q,$T$2,FALSE)),"")</f>
        <v>0.1</v>
      </c>
      <c r="U2197" s="104" t="str">
        <f>_xlfn.IFNA(IF($B2197="","",VLOOKUP($B2197,'SWC Towers'!$A:$Q,$U$2,FALSE)),"")</f>
        <v/>
      </c>
      <c r="V2197" s="104" t="str">
        <f>_xlfn.IFNA(IF($B2197="","",VLOOKUP($B2197,'SWC Towers'!$A:$Q,$V$2,FALSE)),"")</f>
        <v/>
      </c>
      <c r="W2197" s="104">
        <f>_xlfn.IFNA(IF($B2197="","",VLOOKUP($B2197,'SWC Towers'!$A:$Q,$W$2,FALSE)),"")</f>
        <v>0.3</v>
      </c>
      <c r="X2197" s="104" t="str">
        <f>_xlfn.IFNA(IF($B2197="","",VLOOKUP($B2197,'SWC Towers'!$A:$Q,$X$2,FALSE)),"")</f>
        <v/>
      </c>
      <c r="Y2197" s="104" t="str">
        <f>_xlfn.IFNA(IF($B2197="","",VLOOKUP($B2197,'SWC Towers'!$A:$Q,$Y$2,FALSE)),"")</f>
        <v/>
      </c>
      <c r="Z2197" s="104">
        <f>_xlfn.IFNA(IF($B2197="","",VLOOKUP($B2197,'SWC Towers'!$A:$Q,$Z$2,FALSE)),"")</f>
        <v>0.1</v>
      </c>
      <c r="AA2197" s="104" t="str">
        <f>_xlfn.IFNA(IF($B2197="","",VLOOKUP($B2197,'SWC Towers'!$A:$Q,$AA$2,FALSE)),"")</f>
        <v/>
      </c>
      <c r="AB2197" s="106">
        <f>_xlfn.IFNA(IF($B2197="","",VLOOKUP($B2197,'SWC Towers'!$A:$Q,$AB$2,FALSE)),"")</f>
        <v>0.1</v>
      </c>
      <c r="AC2197" s="20">
        <f>SUM(Table25[[#This Row],[IT Tower: Application]:[Other/Non-IT ]])</f>
        <v>1</v>
      </c>
      <c r="AD2197" s="67"/>
      <c r="AE2197" s="67"/>
      <c r="AF2197" s="67"/>
      <c r="AG2197" s="67"/>
      <c r="AH2197" s="67"/>
      <c r="AI2197" s="67"/>
      <c r="AJ2197" s="67"/>
      <c r="AK2197" s="67"/>
      <c r="AL2197" s="67"/>
      <c r="AM2197" s="67"/>
      <c r="AN2197" s="67"/>
      <c r="AO2197" s="67"/>
      <c r="AP2197" s="67"/>
      <c r="AQ2197" s="67"/>
      <c r="AR2197" s="67"/>
      <c r="AS2197" s="67"/>
      <c r="AT2197" s="67"/>
      <c r="AU2197" s="67"/>
      <c r="AV2197" s="67"/>
      <c r="AW2197" s="67"/>
      <c r="AX2197" s="67"/>
      <c r="AY2197" s="67"/>
      <c r="AZ2197" s="67"/>
      <c r="BA2197" s="67"/>
      <c r="BB2197" s="113">
        <v>0</v>
      </c>
      <c r="BC2197" s="113">
        <v>58</v>
      </c>
      <c r="BD2197" s="113"/>
      <c r="BE2197" s="113"/>
      <c r="BF2197" s="113"/>
      <c r="BG2197" s="113"/>
      <c r="BH2197" s="113"/>
      <c r="BI2197" s="113"/>
      <c r="BJ2197" s="113"/>
      <c r="BK2197" s="113"/>
      <c r="BL2197" s="113"/>
      <c r="BM2197" s="113"/>
      <c r="BN2197" s="113"/>
      <c r="BO2197" s="113"/>
      <c r="BP2197" s="113"/>
      <c r="BQ2197" s="113"/>
      <c r="BR2197" s="113"/>
      <c r="BS2197" s="113"/>
      <c r="BT2197" s="113"/>
      <c r="BU2197" s="113"/>
      <c r="BV2197" s="113"/>
      <c r="BW2197" s="113"/>
      <c r="BX2197" s="113"/>
      <c r="BY2197" s="113"/>
      <c r="BZ2197" s="113"/>
      <c r="CA2197" s="67"/>
      <c r="CB2197" s="113"/>
      <c r="CC2197" s="69">
        <f>SUM(Table25[[#This Row],[Contract Amount FY00]:[Contract Amount FY50]])</f>
        <v>58</v>
      </c>
      <c r="CD2197" s="114"/>
    </row>
    <row r="2198" spans="1:82" x14ac:dyDescent="0.25">
      <c r="A2198" s="122" t="s">
        <v>2104</v>
      </c>
      <c r="B2198" s="122" t="s">
        <v>3145</v>
      </c>
      <c r="C2198" s="122" t="s">
        <v>615</v>
      </c>
      <c r="E2198" s="26" t="str">
        <f>IFERROR(IF(VLOOKUP(Table25[[#This Row],[Contract No.]],Table3[#All],3,FALSE)="","No","Yes"),"")</f>
        <v>Yes</v>
      </c>
      <c r="F2198" s="107" t="str">
        <f>IFERROR(VLOOKUP(Table25[[#This Row],[Contract No.]],Table3[#All],3,FALSE),"")</f>
        <v>NASPO</v>
      </c>
      <c r="G2198" s="107" t="str">
        <f>IFERROR(IF(Table25[[#This Row],[Cooperative Purchase
(Yes/No)]]="Yes","Yes",IF(VLOOKUP(Table25[[#This Row],[Contract No.]],Table3[#All],1,FALSE)=Table25[[#This Row],[Contract No.]],"Yes","No")),"No")</f>
        <v>Yes</v>
      </c>
      <c r="H2198" s="51">
        <f>IFERROR(VLOOKUP(Table25[[#This Row],[Contract No.]],Table3[#All],4,FALSE),"")</f>
        <v>45138</v>
      </c>
      <c r="I2198" s="28">
        <f>IFERROR(IF(AND(MONTH(Table25[[#This Row],[Contract Start Date]])&gt;6,MONTH(Table25[[#This Row],[Contract Start Date]])&lt;=12),YEAR(Table25[[#This Row],[Contract Start Date]])+1,YEAR(Table25[[#This Row],[Contract Start Date]])),"")</f>
        <v>2024</v>
      </c>
      <c r="J2198" s="108">
        <f>Table25[[#This Row],[FY Formula start]]</f>
        <v>2024</v>
      </c>
      <c r="K2198" s="59" t="str">
        <f>"FY"&amp;" "&amp;Table25[[#This Row],[Year Start]]</f>
        <v>FY 2024</v>
      </c>
      <c r="L2198" s="109">
        <f>IFERROR(VLOOKUP(Table25[[#This Row],[Contract No.]],Table3[#All],5,FALSE),"")</f>
        <v>48426</v>
      </c>
      <c r="M2198" s="110">
        <f>IFERROR(IF(Table25[[#This Row],[Contract End Date]]="99/99/9999","No End",IF(AND(MONTH(Table25[[#This Row],[Contract End Date]])&gt;6,MONTH(Table25[[#This Row],[Contract End Date]])&lt;=12),YEAR(Table25[[#This Row],[Contract End Date]])+1,YEAR(Table25[[#This Row],[Contract End Date]]))),"")</f>
        <v>2033</v>
      </c>
      <c r="N2198" s="111">
        <f>Table25[[#This Row],[FY Formula end]]</f>
        <v>2033</v>
      </c>
      <c r="O2198" s="112" t="str">
        <f>IF(Table25[[#This Row],[Year End]]="No End","No End","FY"&amp;" "&amp;Table25[[#This Row],[Year End]])</f>
        <v>FY 2033</v>
      </c>
      <c r="P2198" s="27"/>
      <c r="Q2198" s="104">
        <f>_xlfn.IFNA(IF($B2198="","",VLOOKUP($B2198,'SWC Towers'!$A:$Q,$Q$2,FALSE)),"")</f>
        <v>0.2</v>
      </c>
      <c r="R2198" s="106">
        <f>_xlfn.IFNA(IF($B2198="","",VLOOKUP($B2198,'SWC Towers'!$A:$Q,$R$2,FALSE)),"")</f>
        <v>0.2</v>
      </c>
      <c r="S2198" s="106" t="str">
        <f>_xlfn.IFNA(IF($B2198="","",VLOOKUP($B2198,'SWC Towers'!$A:$Q,$S$2,FALSE)),"")</f>
        <v/>
      </c>
      <c r="T2198" s="106">
        <f>_xlfn.IFNA(IF($B2198="","",VLOOKUP($B2198,'SWC Towers'!$A:$Q,$T$2,FALSE)),"")</f>
        <v>0.1</v>
      </c>
      <c r="U2198" s="104" t="str">
        <f>_xlfn.IFNA(IF($B2198="","",VLOOKUP($B2198,'SWC Towers'!$A:$Q,$U$2,FALSE)),"")</f>
        <v/>
      </c>
      <c r="V2198" s="104" t="str">
        <f>_xlfn.IFNA(IF($B2198="","",VLOOKUP($B2198,'SWC Towers'!$A:$Q,$V$2,FALSE)),"")</f>
        <v/>
      </c>
      <c r="W2198" s="104">
        <f>_xlfn.IFNA(IF($B2198="","",VLOOKUP($B2198,'SWC Towers'!$A:$Q,$W$2,FALSE)),"")</f>
        <v>0.3</v>
      </c>
      <c r="X2198" s="104" t="str">
        <f>_xlfn.IFNA(IF($B2198="","",VLOOKUP($B2198,'SWC Towers'!$A:$Q,$X$2,FALSE)),"")</f>
        <v/>
      </c>
      <c r="Y2198" s="104" t="str">
        <f>_xlfn.IFNA(IF($B2198="","",VLOOKUP($B2198,'SWC Towers'!$A:$Q,$Y$2,FALSE)),"")</f>
        <v/>
      </c>
      <c r="Z2198" s="104">
        <f>_xlfn.IFNA(IF($B2198="","",VLOOKUP($B2198,'SWC Towers'!$A:$Q,$Z$2,FALSE)),"")</f>
        <v>0.1</v>
      </c>
      <c r="AA2198" s="104" t="str">
        <f>_xlfn.IFNA(IF($B2198="","",VLOOKUP($B2198,'SWC Towers'!$A:$Q,$AA$2,FALSE)),"")</f>
        <v/>
      </c>
      <c r="AB2198" s="106">
        <f>_xlfn.IFNA(IF($B2198="","",VLOOKUP($B2198,'SWC Towers'!$A:$Q,$AB$2,FALSE)),"")</f>
        <v>0.1</v>
      </c>
      <c r="AC2198" s="20">
        <f>SUM(Table25[[#This Row],[IT Tower: Application]:[Other/Non-IT ]])</f>
        <v>1</v>
      </c>
      <c r="AD2198" s="67"/>
      <c r="AE2198" s="67"/>
      <c r="AF2198" s="67"/>
      <c r="AG2198" s="67"/>
      <c r="AH2198" s="67"/>
      <c r="AI2198" s="67"/>
      <c r="AJ2198" s="67"/>
      <c r="AK2198" s="67"/>
      <c r="AL2198" s="67"/>
      <c r="AM2198" s="67"/>
      <c r="AN2198" s="67"/>
      <c r="AO2198" s="67"/>
      <c r="AP2198" s="67"/>
      <c r="AQ2198" s="67"/>
      <c r="AR2198" s="67"/>
      <c r="AS2198" s="67"/>
      <c r="AT2198" s="67"/>
      <c r="AU2198" s="67"/>
      <c r="AV2198" s="67"/>
      <c r="AW2198" s="67"/>
      <c r="AX2198" s="67"/>
      <c r="AY2198" s="67"/>
      <c r="AZ2198" s="67"/>
      <c r="BA2198" s="67"/>
      <c r="BB2198" s="113">
        <v>0</v>
      </c>
      <c r="BC2198" s="113">
        <v>871</v>
      </c>
      <c r="BD2198" s="113"/>
      <c r="BE2198" s="113"/>
      <c r="BF2198" s="113"/>
      <c r="BG2198" s="113"/>
      <c r="BH2198" s="113"/>
      <c r="BI2198" s="113"/>
      <c r="BJ2198" s="113"/>
      <c r="BK2198" s="113"/>
      <c r="BL2198" s="113"/>
      <c r="BM2198" s="113"/>
      <c r="BN2198" s="113"/>
      <c r="BO2198" s="113"/>
      <c r="BP2198" s="113"/>
      <c r="BQ2198" s="113"/>
      <c r="BR2198" s="113"/>
      <c r="BS2198" s="113"/>
      <c r="BT2198" s="113"/>
      <c r="BU2198" s="113"/>
      <c r="BV2198" s="113"/>
      <c r="BW2198" s="113"/>
      <c r="BX2198" s="113"/>
      <c r="BY2198" s="113"/>
      <c r="BZ2198" s="113"/>
      <c r="CA2198" s="67"/>
      <c r="CB2198" s="113"/>
      <c r="CC2198" s="69">
        <f>SUM(Table25[[#This Row],[Contract Amount FY00]:[Contract Amount FY50]])</f>
        <v>871</v>
      </c>
      <c r="CD2198" s="114"/>
    </row>
    <row r="2199" spans="1:82" x14ac:dyDescent="0.25">
      <c r="A2199" s="122" t="s">
        <v>2104</v>
      </c>
      <c r="B2199" s="122" t="s">
        <v>3183</v>
      </c>
      <c r="C2199" s="122" t="s">
        <v>3193</v>
      </c>
      <c r="E2199" s="26" t="str">
        <f>IFERROR(IF(VLOOKUP(Table25[[#This Row],[Contract No.]],Table3[#All],3,FALSE)="","No","Yes"),"")</f>
        <v>Yes</v>
      </c>
      <c r="F2199" s="107" t="str">
        <f>IFERROR(VLOOKUP(Table25[[#This Row],[Contract No.]],Table3[#All],3,FALSE),"")</f>
        <v>NASPO</v>
      </c>
      <c r="G2199" s="107" t="str">
        <f>IFERROR(IF(Table25[[#This Row],[Cooperative Purchase
(Yes/No)]]="Yes","Yes",IF(VLOOKUP(Table25[[#This Row],[Contract No.]],Table3[#All],1,FALSE)=Table25[[#This Row],[Contract No.]],"Yes","No")),"No")</f>
        <v>Yes</v>
      </c>
      <c r="H2199" s="51">
        <f>IFERROR(VLOOKUP(Table25[[#This Row],[Contract No.]],Table3[#All],4,FALSE),"")</f>
        <v>45505</v>
      </c>
      <c r="I2199" s="28">
        <f>IFERROR(IF(AND(MONTH(Table25[[#This Row],[Contract Start Date]])&gt;6,MONTH(Table25[[#This Row],[Contract Start Date]])&lt;=12),YEAR(Table25[[#This Row],[Contract Start Date]])+1,YEAR(Table25[[#This Row],[Contract Start Date]])),"")</f>
        <v>2025</v>
      </c>
      <c r="J2199" s="108">
        <f>Table25[[#This Row],[FY Formula start]]</f>
        <v>2025</v>
      </c>
      <c r="K2199" s="59" t="str">
        <f>"FY"&amp;" "&amp;Table25[[#This Row],[Year Start]]</f>
        <v>FY 2025</v>
      </c>
      <c r="L2199" s="109">
        <f>IFERROR(VLOOKUP(Table25[[#This Row],[Contract No.]],Table3[#All],5,FALSE),"")</f>
        <v>47330</v>
      </c>
      <c r="M2199" s="110">
        <f>IFERROR(IF(Table25[[#This Row],[Contract End Date]]="99/99/9999","No End",IF(AND(MONTH(Table25[[#This Row],[Contract End Date]])&gt;6,MONTH(Table25[[#This Row],[Contract End Date]])&lt;=12),YEAR(Table25[[#This Row],[Contract End Date]])+1,YEAR(Table25[[#This Row],[Contract End Date]]))),"")</f>
        <v>2030</v>
      </c>
      <c r="N2199" s="111">
        <f>Table25[[#This Row],[FY Formula end]]</f>
        <v>2030</v>
      </c>
      <c r="O2199" s="112" t="str">
        <f>IF(Table25[[#This Row],[Year End]]="No End","No End","FY"&amp;" "&amp;Table25[[#This Row],[Year End]])</f>
        <v>FY 2030</v>
      </c>
      <c r="P2199" s="27"/>
      <c r="Q2199" s="104">
        <f>_xlfn.IFNA(IF($B2199="","",VLOOKUP($B2199,'SWC Towers'!$A:$Q,$Q$2,FALSE)),"")</f>
        <v>0.2</v>
      </c>
      <c r="R2199" s="106" t="str">
        <f>_xlfn.IFNA(IF($B2199="","",VLOOKUP($B2199,'SWC Towers'!$A:$Q,$R$2,FALSE)),"")</f>
        <v/>
      </c>
      <c r="S2199" s="106">
        <f>_xlfn.IFNA(IF($B2199="","",VLOOKUP($B2199,'SWC Towers'!$A:$Q,$S$2,FALSE)),"")</f>
        <v>0.2</v>
      </c>
      <c r="T2199" s="106" t="str">
        <f>_xlfn.IFNA(IF($B2199="","",VLOOKUP($B2199,'SWC Towers'!$A:$Q,$T$2,FALSE)),"")</f>
        <v/>
      </c>
      <c r="U2199" s="104">
        <f>_xlfn.IFNA(IF($B2199="","",VLOOKUP($B2199,'SWC Towers'!$A:$Q,$U$2,FALSE)),"")</f>
        <v>0.4</v>
      </c>
      <c r="V2199" s="104" t="str">
        <f>_xlfn.IFNA(IF($B2199="","",VLOOKUP($B2199,'SWC Towers'!$A:$Q,$V$2,FALSE)),"")</f>
        <v/>
      </c>
      <c r="W2199" s="104">
        <f>_xlfn.IFNA(IF($B2199="","",VLOOKUP($B2199,'SWC Towers'!$A:$Q,$W$2,FALSE)),"")</f>
        <v>0.2</v>
      </c>
      <c r="X2199" s="104" t="str">
        <f>_xlfn.IFNA(IF($B2199="","",VLOOKUP($B2199,'SWC Towers'!$A:$Q,$X$2,FALSE)),"")</f>
        <v/>
      </c>
      <c r="Y2199" s="104" t="str">
        <f>_xlfn.IFNA(IF($B2199="","",VLOOKUP($B2199,'SWC Towers'!$A:$Q,$Y$2,FALSE)),"")</f>
        <v/>
      </c>
      <c r="Z2199" s="104" t="str">
        <f>_xlfn.IFNA(IF($B2199="","",VLOOKUP($B2199,'SWC Towers'!$A:$Q,$Z$2,FALSE)),"")</f>
        <v/>
      </c>
      <c r="AA2199" s="104" t="str">
        <f>_xlfn.IFNA(IF($B2199="","",VLOOKUP($B2199,'SWC Towers'!$A:$Q,$AA$2,FALSE)),"")</f>
        <v/>
      </c>
      <c r="AB2199" s="106" t="str">
        <f>_xlfn.IFNA(IF($B2199="","",VLOOKUP($B2199,'SWC Towers'!$A:$Q,$AB$2,FALSE)),"")</f>
        <v/>
      </c>
      <c r="AC2199" s="20">
        <f>SUM(Table25[[#This Row],[IT Tower: Application]:[Other/Non-IT ]])</f>
        <v>1</v>
      </c>
      <c r="AD2199" s="67"/>
      <c r="AE2199" s="67"/>
      <c r="AF2199" s="67"/>
      <c r="AG2199" s="67"/>
      <c r="AH2199" s="67"/>
      <c r="AI2199" s="67"/>
      <c r="AJ2199" s="67"/>
      <c r="AK2199" s="67"/>
      <c r="AL2199" s="67"/>
      <c r="AM2199" s="67"/>
      <c r="AN2199" s="67"/>
      <c r="AO2199" s="67"/>
      <c r="AP2199" s="67"/>
      <c r="AQ2199" s="67"/>
      <c r="AR2199" s="67"/>
      <c r="AS2199" s="67"/>
      <c r="AT2199" s="67"/>
      <c r="AU2199" s="67"/>
      <c r="AV2199" s="67"/>
      <c r="AW2199" s="67"/>
      <c r="AX2199" s="67"/>
      <c r="AY2199" s="67"/>
      <c r="AZ2199" s="67"/>
      <c r="BA2199" s="67"/>
      <c r="BB2199" s="113"/>
      <c r="BC2199" s="113">
        <v>2458</v>
      </c>
      <c r="BD2199" s="113"/>
      <c r="BE2199" s="113"/>
      <c r="BF2199" s="113"/>
      <c r="BG2199" s="113"/>
      <c r="BH2199" s="113"/>
      <c r="BI2199" s="113"/>
      <c r="BJ2199" s="113"/>
      <c r="BK2199" s="113"/>
      <c r="BL2199" s="113"/>
      <c r="BM2199" s="113"/>
      <c r="BN2199" s="113"/>
      <c r="BO2199" s="113"/>
      <c r="BP2199" s="113"/>
      <c r="BQ2199" s="113"/>
      <c r="BR2199" s="113"/>
      <c r="BS2199" s="113"/>
      <c r="BT2199" s="113"/>
      <c r="BU2199" s="113"/>
      <c r="BV2199" s="113"/>
      <c r="BW2199" s="113"/>
      <c r="BX2199" s="113"/>
      <c r="BY2199" s="113"/>
      <c r="BZ2199" s="113"/>
      <c r="CA2199" s="67"/>
      <c r="CB2199" s="113"/>
      <c r="CC2199" s="69">
        <f>SUM(Table25[[#This Row],[Contract Amount FY00]:[Contract Amount FY50]])</f>
        <v>2458</v>
      </c>
      <c r="CD2199" s="114"/>
    </row>
    <row r="2200" spans="1:82" x14ac:dyDescent="0.25">
      <c r="A2200" s="122" t="s">
        <v>2031</v>
      </c>
      <c r="B2200" s="122" t="s">
        <v>762</v>
      </c>
      <c r="C2200" s="122" t="s">
        <v>2277</v>
      </c>
      <c r="E2200" s="26" t="str">
        <f>IFERROR(IF(VLOOKUP(Table25[[#This Row],[Contract No.]],Table3[#All],3,FALSE)="","No","Yes"),"")</f>
        <v>No</v>
      </c>
      <c r="F2200" s="107" t="str">
        <f>IFERROR(VLOOKUP(Table25[[#This Row],[Contract No.]],Table3[#All],3,FALSE),"")</f>
        <v/>
      </c>
      <c r="G2200" s="107" t="str">
        <f>IFERROR(IF(Table25[[#This Row],[Cooperative Purchase
(Yes/No)]]="Yes","Yes",IF(VLOOKUP(Table25[[#This Row],[Contract No.]],Table3[#All],1,FALSE)=Table25[[#This Row],[Contract No.]],"Yes","No")),"No")</f>
        <v>Yes</v>
      </c>
      <c r="H2200" s="51">
        <f>IFERROR(VLOOKUP(Table25[[#This Row],[Contract No.]],Table3[#All],4,FALSE),"")</f>
        <v>43435</v>
      </c>
      <c r="I2200" s="28">
        <f>IFERROR(IF(AND(MONTH(Table25[[#This Row],[Contract Start Date]])&gt;6,MONTH(Table25[[#This Row],[Contract Start Date]])&lt;=12),YEAR(Table25[[#This Row],[Contract Start Date]])+1,YEAR(Table25[[#This Row],[Contract Start Date]])),"")</f>
        <v>2019</v>
      </c>
      <c r="J2200" s="108">
        <f>Table25[[#This Row],[FY Formula start]]</f>
        <v>2019</v>
      </c>
      <c r="K2200" s="59" t="str">
        <f>"FY"&amp;" "&amp;Table25[[#This Row],[Year Start]]</f>
        <v>FY 2019</v>
      </c>
      <c r="L2200" s="109">
        <f>IFERROR(VLOOKUP(Table25[[#This Row],[Contract No.]],Table3[#All],5,FALSE),"")</f>
        <v>45626</v>
      </c>
      <c r="M2200" s="110">
        <f>IFERROR(IF(Table25[[#This Row],[Contract End Date]]="99/99/9999","No End",IF(AND(MONTH(Table25[[#This Row],[Contract End Date]])&gt;6,MONTH(Table25[[#This Row],[Contract End Date]])&lt;=12),YEAR(Table25[[#This Row],[Contract End Date]])+1,YEAR(Table25[[#This Row],[Contract End Date]]))),"")</f>
        <v>2025</v>
      </c>
      <c r="N2200" s="111">
        <f>Table25[[#This Row],[FY Formula end]]</f>
        <v>2025</v>
      </c>
      <c r="O2200" s="112" t="str">
        <f>IF(Table25[[#This Row],[Year End]]="No End","No End","FY"&amp;" "&amp;Table25[[#This Row],[Year End]])</f>
        <v>FY 2025</v>
      </c>
      <c r="P2200" s="27"/>
      <c r="Q2200" s="104" t="str">
        <f>_xlfn.IFNA(IF($B2200="","",VLOOKUP($B2200,'SWC Towers'!$A:$Q,$Q$2,FALSE)),"")</f>
        <v/>
      </c>
      <c r="R2200" s="106" t="str">
        <f>_xlfn.IFNA(IF($B2200="","",VLOOKUP($B2200,'SWC Towers'!$A:$Q,$R$2,FALSE)),"")</f>
        <v/>
      </c>
      <c r="S2200" s="106" t="str">
        <f>_xlfn.IFNA(IF($B2200="","",VLOOKUP($B2200,'SWC Towers'!$A:$Q,$S$2,FALSE)),"")</f>
        <v/>
      </c>
      <c r="T2200" s="106" t="str">
        <f>_xlfn.IFNA(IF($B2200="","",VLOOKUP($B2200,'SWC Towers'!$A:$Q,$T$2,FALSE)),"")</f>
        <v/>
      </c>
      <c r="U2200" s="104">
        <f>_xlfn.IFNA(IF($B2200="","",VLOOKUP($B2200,'SWC Towers'!$A:$Q,$U$2,FALSE)),"")</f>
        <v>0.7</v>
      </c>
      <c r="V2200" s="104" t="str">
        <f>_xlfn.IFNA(IF($B2200="","",VLOOKUP($B2200,'SWC Towers'!$A:$Q,$V$2,FALSE)),"")</f>
        <v/>
      </c>
      <c r="W2200" s="104" t="str">
        <f>_xlfn.IFNA(IF($B2200="","",VLOOKUP($B2200,'SWC Towers'!$A:$Q,$W$2,FALSE)),"")</f>
        <v/>
      </c>
      <c r="X2200" s="104" t="str">
        <f>_xlfn.IFNA(IF($B2200="","",VLOOKUP($B2200,'SWC Towers'!$A:$Q,$X$2,FALSE)),"")</f>
        <v/>
      </c>
      <c r="Y2200" s="104" t="str">
        <f>_xlfn.IFNA(IF($B2200="","",VLOOKUP($B2200,'SWC Towers'!$A:$Q,$Y$2,FALSE)),"")</f>
        <v/>
      </c>
      <c r="Z2200" s="104" t="str">
        <f>_xlfn.IFNA(IF($B2200="","",VLOOKUP($B2200,'SWC Towers'!$A:$Q,$Z$2,FALSE)),"")</f>
        <v/>
      </c>
      <c r="AA2200" s="104" t="str">
        <f>_xlfn.IFNA(IF($B2200="","",VLOOKUP($B2200,'SWC Towers'!$A:$Q,$AA$2,FALSE)),"")</f>
        <v/>
      </c>
      <c r="AB2200" s="106">
        <f>_xlfn.IFNA(IF($B2200="","",VLOOKUP($B2200,'SWC Towers'!$A:$Q,$AB$2,FALSE)),"")</f>
        <v>0.3</v>
      </c>
      <c r="AC2200" s="20">
        <f>SUM(Table25[[#This Row],[IT Tower: Application]:[Other/Non-IT ]])</f>
        <v>1</v>
      </c>
      <c r="AD2200" s="67"/>
      <c r="AE2200" s="67"/>
      <c r="AF2200" s="67"/>
      <c r="AG2200" s="67"/>
      <c r="AH2200" s="67"/>
      <c r="AI2200" s="67"/>
      <c r="AJ2200" s="67"/>
      <c r="AK2200" s="67"/>
      <c r="AL2200" s="67"/>
      <c r="AM2200" s="67"/>
      <c r="AN2200" s="67"/>
      <c r="AO2200" s="67"/>
      <c r="AP2200" s="67"/>
      <c r="AQ2200" s="67"/>
      <c r="AR2200" s="67"/>
      <c r="AS2200" s="67"/>
      <c r="AT2200" s="67"/>
      <c r="AU2200" s="67"/>
      <c r="AV2200" s="67"/>
      <c r="AW2200" s="67">
        <v>872</v>
      </c>
      <c r="AX2200" s="67">
        <v>24402</v>
      </c>
      <c r="AY2200" s="67">
        <v>2258</v>
      </c>
      <c r="AZ2200" s="67">
        <v>0</v>
      </c>
      <c r="BA2200" s="67"/>
      <c r="BB2200" s="113"/>
      <c r="BC2200" s="113"/>
      <c r="BD2200" s="113"/>
      <c r="BE2200" s="113"/>
      <c r="BF2200" s="113"/>
      <c r="BG2200" s="113"/>
      <c r="BH2200" s="113"/>
      <c r="BI2200" s="113"/>
      <c r="BJ2200" s="113"/>
      <c r="BK2200" s="113"/>
      <c r="BL2200" s="113"/>
      <c r="BM2200" s="113"/>
      <c r="BN2200" s="113"/>
      <c r="BO2200" s="113"/>
      <c r="BP2200" s="113"/>
      <c r="BQ2200" s="113"/>
      <c r="BR2200" s="113"/>
      <c r="BS2200" s="113"/>
      <c r="BT2200" s="113"/>
      <c r="BU2200" s="113"/>
      <c r="BV2200" s="113"/>
      <c r="BW2200" s="113"/>
      <c r="BX2200" s="113"/>
      <c r="BY2200" s="113"/>
      <c r="BZ2200" s="113"/>
      <c r="CA2200" s="67"/>
      <c r="CB2200" s="113"/>
      <c r="CC2200" s="69">
        <f>SUM(Table25[[#This Row],[Contract Amount FY00]:[Contract Amount FY50]])</f>
        <v>27532</v>
      </c>
      <c r="CD2200" s="114"/>
    </row>
    <row r="2201" spans="1:82" x14ac:dyDescent="0.25">
      <c r="A2201" s="122" t="s">
        <v>2031</v>
      </c>
      <c r="B2201" s="122" t="s">
        <v>278</v>
      </c>
      <c r="C2201" s="122" t="s">
        <v>3188</v>
      </c>
      <c r="E2201" s="26" t="str">
        <f>IFERROR(IF(VLOOKUP(Table25[[#This Row],[Contract No.]],Table3[#All],3,FALSE)="","No","Yes"),"")</f>
        <v>Yes</v>
      </c>
      <c r="F2201" s="107" t="str">
        <f>IFERROR(VLOOKUP(Table25[[#This Row],[Contract No.]],Table3[#All],3,FALSE),"")</f>
        <v>NASPO</v>
      </c>
      <c r="G2201" s="107" t="str">
        <f>IFERROR(IF(Table25[[#This Row],[Cooperative Purchase
(Yes/No)]]="Yes","Yes",IF(VLOOKUP(Table25[[#This Row],[Contract No.]],Table3[#All],1,FALSE)=Table25[[#This Row],[Contract No.]],"Yes","No")),"No")</f>
        <v>Yes</v>
      </c>
      <c r="H2201" s="51">
        <f>IFERROR(VLOOKUP(Table25[[#This Row],[Contract No.]],Table3[#All],4,FALSE),"")</f>
        <v>42917</v>
      </c>
      <c r="I2201" s="28">
        <f>IFERROR(IF(AND(MONTH(Table25[[#This Row],[Contract Start Date]])&gt;6,MONTH(Table25[[#This Row],[Contract Start Date]])&lt;=12),YEAR(Table25[[#This Row],[Contract Start Date]])+1,YEAR(Table25[[#This Row],[Contract Start Date]])),"")</f>
        <v>2018</v>
      </c>
      <c r="J2201" s="108">
        <f>Table25[[#This Row],[FY Formula start]]</f>
        <v>2018</v>
      </c>
      <c r="K2201" s="59" t="str">
        <f>"FY"&amp;" "&amp;Table25[[#This Row],[Year Start]]</f>
        <v>FY 2018</v>
      </c>
      <c r="L2201" s="109">
        <f>IFERROR(VLOOKUP(Table25[[#This Row],[Contract No.]],Table3[#All],5,FALSE),"")</f>
        <v>46280</v>
      </c>
      <c r="M2201" s="110">
        <f>IFERROR(IF(Table25[[#This Row],[Contract End Date]]="99/99/9999","No End",IF(AND(MONTH(Table25[[#This Row],[Contract End Date]])&gt;6,MONTH(Table25[[#This Row],[Contract End Date]])&lt;=12),YEAR(Table25[[#This Row],[Contract End Date]])+1,YEAR(Table25[[#This Row],[Contract End Date]]))),"")</f>
        <v>2027</v>
      </c>
      <c r="N2201" s="111">
        <f>Table25[[#This Row],[FY Formula end]]</f>
        <v>2027</v>
      </c>
      <c r="O2201" s="112" t="str">
        <f>IF(Table25[[#This Row],[Year End]]="No End","No End","FY"&amp;" "&amp;Table25[[#This Row],[Year End]])</f>
        <v>FY 2027</v>
      </c>
      <c r="P2201" s="27"/>
      <c r="Q2201" s="104">
        <f>_xlfn.IFNA(IF($B2201="","",VLOOKUP($B2201,'SWC Towers'!$A:$Q,$Q$2,FALSE)),"")</f>
        <v>0.4</v>
      </c>
      <c r="R2201" s="106" t="str">
        <f>_xlfn.IFNA(IF($B2201="","",VLOOKUP($B2201,'SWC Towers'!$A:$Q,$R$2,FALSE)),"")</f>
        <v/>
      </c>
      <c r="S2201" s="106" t="str">
        <f>_xlfn.IFNA(IF($B2201="","",VLOOKUP($B2201,'SWC Towers'!$A:$Q,$S$2,FALSE)),"")</f>
        <v/>
      </c>
      <c r="T2201" s="106">
        <f>_xlfn.IFNA(IF($B2201="","",VLOOKUP($B2201,'SWC Towers'!$A:$Q,$T$2,FALSE)),"")</f>
        <v>0.05</v>
      </c>
      <c r="U2201" s="104" t="str">
        <f>_xlfn.IFNA(IF($B2201="","",VLOOKUP($B2201,'SWC Towers'!$A:$Q,$U$2,FALSE)),"")</f>
        <v/>
      </c>
      <c r="V2201" s="104" t="str">
        <f>_xlfn.IFNA(IF($B2201="","",VLOOKUP($B2201,'SWC Towers'!$A:$Q,$V$2,FALSE)),"")</f>
        <v/>
      </c>
      <c r="W2201" s="104">
        <f>_xlfn.IFNA(IF($B2201="","",VLOOKUP($B2201,'SWC Towers'!$A:$Q,$W$2,FALSE)),"")</f>
        <v>0.1</v>
      </c>
      <c r="X2201" s="104" t="str">
        <f>_xlfn.IFNA(IF($B2201="","",VLOOKUP($B2201,'SWC Towers'!$A:$Q,$X$2,FALSE)),"")</f>
        <v/>
      </c>
      <c r="Y2201" s="104">
        <f>_xlfn.IFNA(IF($B2201="","",VLOOKUP($B2201,'SWC Towers'!$A:$Q,$Y$2,FALSE)),"")</f>
        <v>0.05</v>
      </c>
      <c r="Z2201" s="104" t="str">
        <f>_xlfn.IFNA(IF($B2201="","",VLOOKUP($B2201,'SWC Towers'!$A:$Q,$Z$2,FALSE)),"")</f>
        <v/>
      </c>
      <c r="AA2201" s="104">
        <f>_xlfn.IFNA(IF($B2201="","",VLOOKUP($B2201,'SWC Towers'!$A:$Q,$AA$2,FALSE)),"")</f>
        <v>0.4</v>
      </c>
      <c r="AB2201" s="106" t="str">
        <f>_xlfn.IFNA(IF($B2201="","",VLOOKUP($B2201,'SWC Towers'!$A:$Q,$AB$2,FALSE)),"")</f>
        <v/>
      </c>
      <c r="AC2201" s="20">
        <f>SUM(Table25[[#This Row],[IT Tower: Application]:[Other/Non-IT ]])</f>
        <v>1</v>
      </c>
      <c r="AD2201" s="67"/>
      <c r="AE2201" s="67"/>
      <c r="AF2201" s="67"/>
      <c r="AG2201" s="67"/>
      <c r="AH2201" s="67"/>
      <c r="AI2201" s="67"/>
      <c r="AJ2201" s="67"/>
      <c r="AK2201" s="67"/>
      <c r="AL2201" s="67"/>
      <c r="AM2201" s="67"/>
      <c r="AN2201" s="67"/>
      <c r="AO2201" s="67"/>
      <c r="AP2201" s="67"/>
      <c r="AQ2201" s="67"/>
      <c r="AR2201" s="67"/>
      <c r="AS2201" s="67"/>
      <c r="AT2201" s="67"/>
      <c r="AU2201" s="67"/>
      <c r="AV2201" s="67"/>
      <c r="AW2201" s="67"/>
      <c r="AX2201" s="67"/>
      <c r="AY2201" s="67"/>
      <c r="AZ2201" s="67"/>
      <c r="BA2201" s="67"/>
      <c r="BB2201" s="113"/>
      <c r="BC2201" s="113">
        <v>30932</v>
      </c>
      <c r="BD2201" s="113"/>
      <c r="BE2201" s="113"/>
      <c r="BF2201" s="113"/>
      <c r="BG2201" s="113"/>
      <c r="BH2201" s="113"/>
      <c r="BI2201" s="113"/>
      <c r="BJ2201" s="113"/>
      <c r="BK2201" s="113"/>
      <c r="BL2201" s="113"/>
      <c r="BM2201" s="113"/>
      <c r="BN2201" s="113"/>
      <c r="BO2201" s="113"/>
      <c r="BP2201" s="113"/>
      <c r="BQ2201" s="113"/>
      <c r="BR2201" s="113"/>
      <c r="BS2201" s="113"/>
      <c r="BT2201" s="113"/>
      <c r="BU2201" s="113"/>
      <c r="BV2201" s="113"/>
      <c r="BW2201" s="113"/>
      <c r="BX2201" s="113"/>
      <c r="BY2201" s="113"/>
      <c r="BZ2201" s="113"/>
      <c r="CA2201" s="67"/>
      <c r="CB2201" s="113"/>
      <c r="CC2201" s="69">
        <f>SUM(Table25[[#This Row],[Contract Amount FY00]:[Contract Amount FY50]])</f>
        <v>30932</v>
      </c>
      <c r="CD2201" s="114"/>
    </row>
    <row r="2202" spans="1:82" x14ac:dyDescent="0.25">
      <c r="A2202" s="122" t="s">
        <v>2031</v>
      </c>
      <c r="B2202" s="122" t="s">
        <v>278</v>
      </c>
      <c r="C2202" s="122" t="s">
        <v>279</v>
      </c>
      <c r="E2202" s="26" t="str">
        <f>IFERROR(IF(VLOOKUP(Table25[[#This Row],[Contract No.]],Table3[#All],3,FALSE)="","No","Yes"),"")</f>
        <v>Yes</v>
      </c>
      <c r="F2202" s="107" t="str">
        <f>IFERROR(VLOOKUP(Table25[[#This Row],[Contract No.]],Table3[#All],3,FALSE),"")</f>
        <v>NASPO</v>
      </c>
      <c r="G2202" s="107" t="str">
        <f>IFERROR(IF(Table25[[#This Row],[Cooperative Purchase
(Yes/No)]]="Yes","Yes",IF(VLOOKUP(Table25[[#This Row],[Contract No.]],Table3[#All],1,FALSE)=Table25[[#This Row],[Contract No.]],"Yes","No")),"No")</f>
        <v>Yes</v>
      </c>
      <c r="H2202" s="51">
        <f>IFERROR(VLOOKUP(Table25[[#This Row],[Contract No.]],Table3[#All],4,FALSE),"")</f>
        <v>42917</v>
      </c>
      <c r="I2202" s="28">
        <f>IFERROR(IF(AND(MONTH(Table25[[#This Row],[Contract Start Date]])&gt;6,MONTH(Table25[[#This Row],[Contract Start Date]])&lt;=12),YEAR(Table25[[#This Row],[Contract Start Date]])+1,YEAR(Table25[[#This Row],[Contract Start Date]])),"")</f>
        <v>2018</v>
      </c>
      <c r="J2202" s="108">
        <f>Table25[[#This Row],[FY Formula start]]</f>
        <v>2018</v>
      </c>
      <c r="K2202" s="59" t="str">
        <f>"FY"&amp;" "&amp;Table25[[#This Row],[Year Start]]</f>
        <v>FY 2018</v>
      </c>
      <c r="L2202" s="109">
        <f>IFERROR(VLOOKUP(Table25[[#This Row],[Contract No.]],Table3[#All],5,FALSE),"")</f>
        <v>46280</v>
      </c>
      <c r="M2202" s="110">
        <f>IFERROR(IF(Table25[[#This Row],[Contract End Date]]="99/99/9999","No End",IF(AND(MONTH(Table25[[#This Row],[Contract End Date]])&gt;6,MONTH(Table25[[#This Row],[Contract End Date]])&lt;=12),YEAR(Table25[[#This Row],[Contract End Date]])+1,YEAR(Table25[[#This Row],[Contract End Date]]))),"")</f>
        <v>2027</v>
      </c>
      <c r="N2202" s="111">
        <f>Table25[[#This Row],[FY Formula end]]</f>
        <v>2027</v>
      </c>
      <c r="O2202" s="112" t="str">
        <f>IF(Table25[[#This Row],[Year End]]="No End","No End","FY"&amp;" "&amp;Table25[[#This Row],[Year End]])</f>
        <v>FY 2027</v>
      </c>
      <c r="P2202" s="27"/>
      <c r="Q2202" s="104">
        <f>_xlfn.IFNA(IF($B2202="","",VLOOKUP($B2202,'SWC Towers'!$A:$Q,$Q$2,FALSE)),"")</f>
        <v>0.4</v>
      </c>
      <c r="R2202" s="106" t="str">
        <f>_xlfn.IFNA(IF($B2202="","",VLOOKUP($B2202,'SWC Towers'!$A:$Q,$R$2,FALSE)),"")</f>
        <v/>
      </c>
      <c r="S2202" s="106" t="str">
        <f>_xlfn.IFNA(IF($B2202="","",VLOOKUP($B2202,'SWC Towers'!$A:$Q,$S$2,FALSE)),"")</f>
        <v/>
      </c>
      <c r="T2202" s="106">
        <f>_xlfn.IFNA(IF($B2202="","",VLOOKUP($B2202,'SWC Towers'!$A:$Q,$T$2,FALSE)),"")</f>
        <v>0.05</v>
      </c>
      <c r="U2202" s="104" t="str">
        <f>_xlfn.IFNA(IF($B2202="","",VLOOKUP($B2202,'SWC Towers'!$A:$Q,$U$2,FALSE)),"")</f>
        <v/>
      </c>
      <c r="V2202" s="104" t="str">
        <f>_xlfn.IFNA(IF($B2202="","",VLOOKUP($B2202,'SWC Towers'!$A:$Q,$V$2,FALSE)),"")</f>
        <v/>
      </c>
      <c r="W2202" s="104">
        <f>_xlfn.IFNA(IF($B2202="","",VLOOKUP($B2202,'SWC Towers'!$A:$Q,$W$2,FALSE)),"")</f>
        <v>0.1</v>
      </c>
      <c r="X2202" s="104" t="str">
        <f>_xlfn.IFNA(IF($B2202="","",VLOOKUP($B2202,'SWC Towers'!$A:$Q,$X$2,FALSE)),"")</f>
        <v/>
      </c>
      <c r="Y2202" s="104">
        <f>_xlfn.IFNA(IF($B2202="","",VLOOKUP($B2202,'SWC Towers'!$A:$Q,$Y$2,FALSE)),"")</f>
        <v>0.05</v>
      </c>
      <c r="Z2202" s="104" t="str">
        <f>_xlfn.IFNA(IF($B2202="","",VLOOKUP($B2202,'SWC Towers'!$A:$Q,$Z$2,FALSE)),"")</f>
        <v/>
      </c>
      <c r="AA2202" s="104">
        <f>_xlfn.IFNA(IF($B2202="","",VLOOKUP($B2202,'SWC Towers'!$A:$Q,$AA$2,FALSE)),"")</f>
        <v>0.4</v>
      </c>
      <c r="AB2202" s="106" t="str">
        <f>_xlfn.IFNA(IF($B2202="","",VLOOKUP($B2202,'SWC Towers'!$A:$Q,$AB$2,FALSE)),"")</f>
        <v/>
      </c>
      <c r="AC2202" s="20">
        <f>SUM(Table25[[#This Row],[IT Tower: Application]:[Other/Non-IT ]])</f>
        <v>1</v>
      </c>
      <c r="AD2202" s="67"/>
      <c r="AE2202" s="67"/>
      <c r="AF2202" s="67"/>
      <c r="AG2202" s="67"/>
      <c r="AH2202" s="67"/>
      <c r="AI2202" s="67"/>
      <c r="AJ2202" s="67"/>
      <c r="AK2202" s="67"/>
      <c r="AL2202" s="67"/>
      <c r="AM2202" s="67"/>
      <c r="AN2202" s="67"/>
      <c r="AO2202" s="67"/>
      <c r="AP2202" s="67"/>
      <c r="AQ2202" s="67"/>
      <c r="AR2202" s="67"/>
      <c r="AS2202" s="67"/>
      <c r="AT2202" s="67"/>
      <c r="AU2202" s="67"/>
      <c r="AV2202" s="67"/>
      <c r="AW2202" s="67"/>
      <c r="AX2202" s="67"/>
      <c r="AY2202" s="67"/>
      <c r="AZ2202" s="67"/>
      <c r="BA2202" s="67"/>
      <c r="BB2202" s="113"/>
      <c r="BC2202" s="113">
        <v>36416</v>
      </c>
      <c r="BD2202" s="113"/>
      <c r="BE2202" s="113"/>
      <c r="BF2202" s="113"/>
      <c r="BG2202" s="113"/>
      <c r="BH2202" s="113"/>
      <c r="BI2202" s="113"/>
      <c r="BJ2202" s="113"/>
      <c r="BK2202" s="113"/>
      <c r="BL2202" s="113"/>
      <c r="BM2202" s="113"/>
      <c r="BN2202" s="113"/>
      <c r="BO2202" s="113"/>
      <c r="BP2202" s="113"/>
      <c r="BQ2202" s="113"/>
      <c r="BR2202" s="113"/>
      <c r="BS2202" s="113"/>
      <c r="BT2202" s="113"/>
      <c r="BU2202" s="113"/>
      <c r="BV2202" s="113"/>
      <c r="BW2202" s="113"/>
      <c r="BX2202" s="113"/>
      <c r="BY2202" s="113"/>
      <c r="BZ2202" s="113"/>
      <c r="CA2202" s="67"/>
      <c r="CB2202" s="113"/>
      <c r="CC2202" s="69">
        <f>SUM(Table25[[#This Row],[Contract Amount FY00]:[Contract Amount FY50]])</f>
        <v>36416</v>
      </c>
      <c r="CD2202" s="114"/>
    </row>
    <row r="2203" spans="1:82" x14ac:dyDescent="0.25">
      <c r="A2203" s="122" t="s">
        <v>2031</v>
      </c>
      <c r="B2203" s="122" t="s">
        <v>2244</v>
      </c>
      <c r="C2203" s="122" t="s">
        <v>1106</v>
      </c>
      <c r="E2203" s="26" t="str">
        <f>IFERROR(IF(VLOOKUP(Table25[[#This Row],[Contract No.]],Table3[#All],3,FALSE)="","No","Yes"),"")</f>
        <v>No</v>
      </c>
      <c r="F2203" s="107" t="str">
        <f>IFERROR(VLOOKUP(Table25[[#This Row],[Contract No.]],Table3[#All],3,FALSE),"")</f>
        <v/>
      </c>
      <c r="G2203" s="107" t="str">
        <f>IFERROR(IF(Table25[[#This Row],[Cooperative Purchase
(Yes/No)]]="Yes","Yes",IF(VLOOKUP(Table25[[#This Row],[Contract No.]],Table3[#All],1,FALSE)=Table25[[#This Row],[Contract No.]],"Yes","No")),"No")</f>
        <v>Yes</v>
      </c>
      <c r="H2203" s="51">
        <f>IFERROR(VLOOKUP(Table25[[#This Row],[Contract No.]],Table3[#All],4,FALSE),"")</f>
        <v>44512</v>
      </c>
      <c r="I2203" s="28">
        <f>IFERROR(IF(AND(MONTH(Table25[[#This Row],[Contract Start Date]])&gt;6,MONTH(Table25[[#This Row],[Contract Start Date]])&lt;=12),YEAR(Table25[[#This Row],[Contract Start Date]])+1,YEAR(Table25[[#This Row],[Contract Start Date]])),"")</f>
        <v>2022</v>
      </c>
      <c r="J2203" s="108">
        <f>Table25[[#This Row],[FY Formula start]]</f>
        <v>2022</v>
      </c>
      <c r="K2203" s="59" t="str">
        <f>"FY"&amp;" "&amp;Table25[[#This Row],[Year Start]]</f>
        <v>FY 2022</v>
      </c>
      <c r="L2203" s="109">
        <f>IFERROR(VLOOKUP(Table25[[#This Row],[Contract No.]],Table3[#All],5,FALSE),"")</f>
        <v>46702</v>
      </c>
      <c r="M2203" s="110">
        <f>IFERROR(IF(Table25[[#This Row],[Contract End Date]]="99/99/9999","No End",IF(AND(MONTH(Table25[[#This Row],[Contract End Date]])&gt;6,MONTH(Table25[[#This Row],[Contract End Date]])&lt;=12),YEAR(Table25[[#This Row],[Contract End Date]])+1,YEAR(Table25[[#This Row],[Contract End Date]]))),"")</f>
        <v>2028</v>
      </c>
      <c r="N2203" s="111">
        <f>Table25[[#This Row],[FY Formula end]]</f>
        <v>2028</v>
      </c>
      <c r="O2203" s="112" t="str">
        <f>IF(Table25[[#This Row],[Year End]]="No End","No End","FY"&amp;" "&amp;Table25[[#This Row],[Year End]])</f>
        <v>FY 2028</v>
      </c>
      <c r="P2203" s="27"/>
      <c r="Q2203" s="104" t="str">
        <f>_xlfn.IFNA(IF($B2203="","",VLOOKUP($B2203,'SWC Towers'!$A:$Q,$Q$2,FALSE)),"")</f>
        <v/>
      </c>
      <c r="R2203" s="106" t="str">
        <f>_xlfn.IFNA(IF($B2203="","",VLOOKUP($B2203,'SWC Towers'!$A:$Q,$R$2,FALSE)),"")</f>
        <v/>
      </c>
      <c r="S2203" s="106" t="str">
        <f>_xlfn.IFNA(IF($B2203="","",VLOOKUP($B2203,'SWC Towers'!$A:$Q,$S$2,FALSE)),"")</f>
        <v/>
      </c>
      <c r="T2203" s="106">
        <f>_xlfn.IFNA(IF($B2203="","",VLOOKUP($B2203,'SWC Towers'!$A:$Q,$T$2,FALSE)),"")</f>
        <v>0.5</v>
      </c>
      <c r="U2203" s="104" t="str">
        <f>_xlfn.IFNA(IF($B2203="","",VLOOKUP($B2203,'SWC Towers'!$A:$Q,$U$2,FALSE)),"")</f>
        <v/>
      </c>
      <c r="V2203" s="104" t="str">
        <f>_xlfn.IFNA(IF($B2203="","",VLOOKUP($B2203,'SWC Towers'!$A:$Q,$V$2,FALSE)),"")</f>
        <v/>
      </c>
      <c r="W2203" s="104">
        <f>_xlfn.IFNA(IF($B2203="","",VLOOKUP($B2203,'SWC Towers'!$A:$Q,$W$2,FALSE)),"")</f>
        <v>0.5</v>
      </c>
      <c r="X2203" s="104" t="str">
        <f>_xlfn.IFNA(IF($B2203="","",VLOOKUP($B2203,'SWC Towers'!$A:$Q,$X$2,FALSE)),"")</f>
        <v/>
      </c>
      <c r="Y2203" s="104" t="str">
        <f>_xlfn.IFNA(IF($B2203="","",VLOOKUP($B2203,'SWC Towers'!$A:$Q,$Y$2,FALSE)),"")</f>
        <v/>
      </c>
      <c r="Z2203" s="104" t="str">
        <f>_xlfn.IFNA(IF($B2203="","",VLOOKUP($B2203,'SWC Towers'!$A:$Q,$Z$2,FALSE)),"")</f>
        <v/>
      </c>
      <c r="AA2203" s="104" t="str">
        <f>_xlfn.IFNA(IF($B2203="","",VLOOKUP($B2203,'SWC Towers'!$A:$Q,$AA$2,FALSE)),"")</f>
        <v/>
      </c>
      <c r="AB2203" s="106" t="str">
        <f>_xlfn.IFNA(IF($B2203="","",VLOOKUP($B2203,'SWC Towers'!$A:$Q,$AB$2,FALSE)),"")</f>
        <v/>
      </c>
      <c r="AC2203" s="20">
        <f>SUM(Table25[[#This Row],[IT Tower: Application]:[Other/Non-IT ]])</f>
        <v>1</v>
      </c>
      <c r="AD2203" s="67"/>
      <c r="AE2203" s="67"/>
      <c r="AF2203" s="67"/>
      <c r="AG2203" s="67"/>
      <c r="AH2203" s="67"/>
      <c r="AI2203" s="67"/>
      <c r="AJ2203" s="67"/>
      <c r="AK2203" s="67"/>
      <c r="AL2203" s="67"/>
      <c r="AM2203" s="67"/>
      <c r="AN2203" s="67"/>
      <c r="AO2203" s="67"/>
      <c r="AP2203" s="67"/>
      <c r="AQ2203" s="67"/>
      <c r="AR2203" s="67"/>
      <c r="AS2203" s="67"/>
      <c r="AT2203" s="67"/>
      <c r="AU2203" s="67"/>
      <c r="AV2203" s="67"/>
      <c r="AW2203" s="67"/>
      <c r="AX2203" s="67"/>
      <c r="AY2203" s="67"/>
      <c r="AZ2203" s="67">
        <v>0</v>
      </c>
      <c r="BA2203" s="67">
        <v>60944</v>
      </c>
      <c r="BB2203" s="113">
        <v>30102</v>
      </c>
      <c r="BC2203" s="113">
        <v>24397</v>
      </c>
      <c r="BD2203" s="113"/>
      <c r="BE2203" s="113"/>
      <c r="BF2203" s="113"/>
      <c r="BG2203" s="113"/>
      <c r="BH2203" s="113"/>
      <c r="BI2203" s="113"/>
      <c r="BJ2203" s="113"/>
      <c r="BK2203" s="113"/>
      <c r="BL2203" s="113"/>
      <c r="BM2203" s="113"/>
      <c r="BN2203" s="113"/>
      <c r="BO2203" s="113"/>
      <c r="BP2203" s="113"/>
      <c r="BQ2203" s="113"/>
      <c r="BR2203" s="113"/>
      <c r="BS2203" s="113"/>
      <c r="BT2203" s="113"/>
      <c r="BU2203" s="113"/>
      <c r="BV2203" s="113"/>
      <c r="BW2203" s="113"/>
      <c r="BX2203" s="113"/>
      <c r="BY2203" s="113"/>
      <c r="BZ2203" s="113"/>
      <c r="CA2203" s="67"/>
      <c r="CB2203" s="113"/>
      <c r="CC2203" s="69">
        <f>SUM(Table25[[#This Row],[Contract Amount FY00]:[Contract Amount FY50]])</f>
        <v>115443</v>
      </c>
      <c r="CD2203" s="114"/>
    </row>
    <row r="2204" spans="1:82" x14ac:dyDescent="0.25">
      <c r="A2204" s="122" t="s">
        <v>2031</v>
      </c>
      <c r="B2204" s="122" t="s">
        <v>2057</v>
      </c>
      <c r="C2204" s="122" t="s">
        <v>276</v>
      </c>
      <c r="E2204" s="26" t="str">
        <f>IFERROR(IF(VLOOKUP(Table25[[#This Row],[Contract No.]],Table3[#All],3,FALSE)="","No","Yes"),"")</f>
        <v>Yes</v>
      </c>
      <c r="F2204" s="107" t="str">
        <f>IFERROR(VLOOKUP(Table25[[#This Row],[Contract No.]],Table3[#All],3,FALSE),"")</f>
        <v>NASPO</v>
      </c>
      <c r="G2204" s="107" t="str">
        <f>IFERROR(IF(Table25[[#This Row],[Cooperative Purchase
(Yes/No)]]="Yes","Yes",IF(VLOOKUP(Table25[[#This Row],[Contract No.]],Table3[#All],1,FALSE)=Table25[[#This Row],[Contract No.]],"Yes","No")),"No")</f>
        <v>Yes</v>
      </c>
      <c r="H2204" s="51">
        <f>IFERROR(VLOOKUP(Table25[[#This Row],[Contract No.]],Table3[#All],4,FALSE),"")</f>
        <v>43983</v>
      </c>
      <c r="I2204" s="28">
        <f>IFERROR(IF(AND(MONTH(Table25[[#This Row],[Contract Start Date]])&gt;6,MONTH(Table25[[#This Row],[Contract Start Date]])&lt;=12),YEAR(Table25[[#This Row],[Contract Start Date]])+1,YEAR(Table25[[#This Row],[Contract Start Date]])),"")</f>
        <v>2020</v>
      </c>
      <c r="J2204" s="108">
        <f>Table25[[#This Row],[FY Formula start]]</f>
        <v>2020</v>
      </c>
      <c r="K2204" s="59" t="str">
        <f>"FY"&amp;" "&amp;Table25[[#This Row],[Year Start]]</f>
        <v>FY 2020</v>
      </c>
      <c r="L2204" s="109">
        <f>IFERROR(VLOOKUP(Table25[[#This Row],[Contract No.]],Table3[#All],5,FALSE),"")</f>
        <v>46295</v>
      </c>
      <c r="M2204" s="110">
        <f>IFERROR(IF(Table25[[#This Row],[Contract End Date]]="99/99/9999","No End",IF(AND(MONTH(Table25[[#This Row],[Contract End Date]])&gt;6,MONTH(Table25[[#This Row],[Contract End Date]])&lt;=12),YEAR(Table25[[#This Row],[Contract End Date]])+1,YEAR(Table25[[#This Row],[Contract End Date]]))),"")</f>
        <v>2027</v>
      </c>
      <c r="N2204" s="111">
        <f>Table25[[#This Row],[FY Formula end]]</f>
        <v>2027</v>
      </c>
      <c r="O2204" s="112" t="str">
        <f>IF(Table25[[#This Row],[Year End]]="No End","No End","FY"&amp;" "&amp;Table25[[#This Row],[Year End]])</f>
        <v>FY 2027</v>
      </c>
      <c r="P2204" s="27"/>
      <c r="Q2204" s="104">
        <f>_xlfn.IFNA(IF($B2204="","",VLOOKUP($B2204,'SWC Towers'!$A:$Q,$Q$2,FALSE)),"")</f>
        <v>0.1</v>
      </c>
      <c r="R2204" s="106">
        <f>_xlfn.IFNA(IF($B2204="","",VLOOKUP($B2204,'SWC Towers'!$A:$Q,$R$2,FALSE)),"")</f>
        <v>0.1</v>
      </c>
      <c r="S2204" s="106" t="str">
        <f>_xlfn.IFNA(IF($B2204="","",VLOOKUP($B2204,'SWC Towers'!$A:$Q,$S$2,FALSE)),"")</f>
        <v/>
      </c>
      <c r="T2204" s="106" t="str">
        <f>_xlfn.IFNA(IF($B2204="","",VLOOKUP($B2204,'SWC Towers'!$A:$Q,$T$2,FALSE)),"")</f>
        <v/>
      </c>
      <c r="U2204" s="104">
        <f>_xlfn.IFNA(IF($B2204="","",VLOOKUP($B2204,'SWC Towers'!$A:$Q,$U$2,FALSE)),"")</f>
        <v>0.15</v>
      </c>
      <c r="V2204" s="104" t="str">
        <f>_xlfn.IFNA(IF($B2204="","",VLOOKUP($B2204,'SWC Towers'!$A:$Q,$V$2,FALSE)),"")</f>
        <v/>
      </c>
      <c r="W2204" s="104">
        <f>_xlfn.IFNA(IF($B2204="","",VLOOKUP($B2204,'SWC Towers'!$A:$Q,$W$2,FALSE)),"")</f>
        <v>0.65</v>
      </c>
      <c r="X2204" s="104" t="str">
        <f>_xlfn.IFNA(IF($B2204="","",VLOOKUP($B2204,'SWC Towers'!$A:$Q,$X$2,FALSE)),"")</f>
        <v/>
      </c>
      <c r="Y2204" s="104" t="str">
        <f>_xlfn.IFNA(IF($B2204="","",VLOOKUP($B2204,'SWC Towers'!$A:$Q,$Y$2,FALSE)),"")</f>
        <v/>
      </c>
      <c r="Z2204" s="104" t="str">
        <f>_xlfn.IFNA(IF($B2204="","",VLOOKUP($B2204,'SWC Towers'!$A:$Q,$Z$2,FALSE)),"")</f>
        <v/>
      </c>
      <c r="AA2204" s="104" t="str">
        <f>_xlfn.IFNA(IF($B2204="","",VLOOKUP($B2204,'SWC Towers'!$A:$Q,$AA$2,FALSE)),"")</f>
        <v/>
      </c>
      <c r="AB2204" s="106" t="str">
        <f>_xlfn.IFNA(IF($B2204="","",VLOOKUP($B2204,'SWC Towers'!$A:$Q,$AB$2,FALSE)),"")</f>
        <v/>
      </c>
      <c r="AC2204" s="20">
        <f>SUM(Table25[[#This Row],[IT Tower: Application]:[Other/Non-IT ]])</f>
        <v>1</v>
      </c>
      <c r="AD2204" s="67"/>
      <c r="AE2204" s="67"/>
      <c r="AF2204" s="67"/>
      <c r="AG2204" s="67"/>
      <c r="AH2204" s="67"/>
      <c r="AI2204" s="67"/>
      <c r="AJ2204" s="67"/>
      <c r="AK2204" s="67"/>
      <c r="AL2204" s="67"/>
      <c r="AM2204" s="67"/>
      <c r="AN2204" s="67"/>
      <c r="AO2204" s="67"/>
      <c r="AP2204" s="67"/>
      <c r="AQ2204" s="67"/>
      <c r="AR2204" s="67"/>
      <c r="AS2204" s="67"/>
      <c r="AT2204" s="67"/>
      <c r="AU2204" s="67"/>
      <c r="AV2204" s="67"/>
      <c r="AW2204" s="67"/>
      <c r="AX2204" s="67"/>
      <c r="AY2204" s="67"/>
      <c r="AZ2204" s="67"/>
      <c r="BA2204" s="67"/>
      <c r="BB2204" s="113"/>
      <c r="BC2204" s="113">
        <v>131505</v>
      </c>
      <c r="BD2204" s="113"/>
      <c r="BE2204" s="113"/>
      <c r="BF2204" s="113"/>
      <c r="BG2204" s="113"/>
      <c r="BH2204" s="113"/>
      <c r="BI2204" s="113"/>
      <c r="BJ2204" s="113"/>
      <c r="BK2204" s="113"/>
      <c r="BL2204" s="113"/>
      <c r="BM2204" s="113"/>
      <c r="BN2204" s="113"/>
      <c r="BO2204" s="113"/>
      <c r="BP2204" s="113"/>
      <c r="BQ2204" s="113"/>
      <c r="BR2204" s="113"/>
      <c r="BS2204" s="113"/>
      <c r="BT2204" s="113"/>
      <c r="BU2204" s="113"/>
      <c r="BV2204" s="113"/>
      <c r="BW2204" s="113"/>
      <c r="BX2204" s="113"/>
      <c r="BY2204" s="113"/>
      <c r="BZ2204" s="113"/>
      <c r="CA2204" s="67"/>
      <c r="CB2204" s="113"/>
      <c r="CC2204" s="69">
        <f>SUM(Table25[[#This Row],[Contract Amount FY00]:[Contract Amount FY50]])</f>
        <v>131505</v>
      </c>
      <c r="CD2204" s="114"/>
    </row>
    <row r="2205" spans="1:82" x14ac:dyDescent="0.25">
      <c r="A2205" s="122" t="s">
        <v>2031</v>
      </c>
      <c r="B2205" s="122" t="s">
        <v>2057</v>
      </c>
      <c r="C2205" s="122" t="s">
        <v>3191</v>
      </c>
      <c r="E2205" s="26" t="str">
        <f>IFERROR(IF(VLOOKUP(Table25[[#This Row],[Contract No.]],Table3[#All],3,FALSE)="","No","Yes"),"")</f>
        <v>Yes</v>
      </c>
      <c r="F2205" s="107" t="str">
        <f>IFERROR(VLOOKUP(Table25[[#This Row],[Contract No.]],Table3[#All],3,FALSE),"")</f>
        <v>NASPO</v>
      </c>
      <c r="G2205" s="107" t="str">
        <f>IFERROR(IF(Table25[[#This Row],[Cooperative Purchase
(Yes/No)]]="Yes","Yes",IF(VLOOKUP(Table25[[#This Row],[Contract No.]],Table3[#All],1,FALSE)=Table25[[#This Row],[Contract No.]],"Yes","No")),"No")</f>
        <v>Yes</v>
      </c>
      <c r="H2205" s="51">
        <f>IFERROR(VLOOKUP(Table25[[#This Row],[Contract No.]],Table3[#All],4,FALSE),"")</f>
        <v>43983</v>
      </c>
      <c r="I2205" s="28">
        <f>IFERROR(IF(AND(MONTH(Table25[[#This Row],[Contract Start Date]])&gt;6,MONTH(Table25[[#This Row],[Contract Start Date]])&lt;=12),YEAR(Table25[[#This Row],[Contract Start Date]])+1,YEAR(Table25[[#This Row],[Contract Start Date]])),"")</f>
        <v>2020</v>
      </c>
      <c r="J2205" s="108">
        <f>Table25[[#This Row],[FY Formula start]]</f>
        <v>2020</v>
      </c>
      <c r="K2205" s="59" t="str">
        <f>"FY"&amp;" "&amp;Table25[[#This Row],[Year Start]]</f>
        <v>FY 2020</v>
      </c>
      <c r="L2205" s="109">
        <f>IFERROR(VLOOKUP(Table25[[#This Row],[Contract No.]],Table3[#All],5,FALSE),"")</f>
        <v>46295</v>
      </c>
      <c r="M2205" s="110">
        <f>IFERROR(IF(Table25[[#This Row],[Contract End Date]]="99/99/9999","No End",IF(AND(MONTH(Table25[[#This Row],[Contract End Date]])&gt;6,MONTH(Table25[[#This Row],[Contract End Date]])&lt;=12),YEAR(Table25[[#This Row],[Contract End Date]])+1,YEAR(Table25[[#This Row],[Contract End Date]]))),"")</f>
        <v>2027</v>
      </c>
      <c r="N2205" s="111">
        <f>Table25[[#This Row],[FY Formula end]]</f>
        <v>2027</v>
      </c>
      <c r="O2205" s="112" t="str">
        <f>IF(Table25[[#This Row],[Year End]]="No End","No End","FY"&amp;" "&amp;Table25[[#This Row],[Year End]])</f>
        <v>FY 2027</v>
      </c>
      <c r="P2205" s="27"/>
      <c r="Q2205" s="104">
        <f>_xlfn.IFNA(IF($B2205="","",VLOOKUP($B2205,'SWC Towers'!$A:$Q,$Q$2,FALSE)),"")</f>
        <v>0.1</v>
      </c>
      <c r="R2205" s="106">
        <f>_xlfn.IFNA(IF($B2205="","",VLOOKUP($B2205,'SWC Towers'!$A:$Q,$R$2,FALSE)),"")</f>
        <v>0.1</v>
      </c>
      <c r="S2205" s="106" t="str">
        <f>_xlfn.IFNA(IF($B2205="","",VLOOKUP($B2205,'SWC Towers'!$A:$Q,$S$2,FALSE)),"")</f>
        <v/>
      </c>
      <c r="T2205" s="106" t="str">
        <f>_xlfn.IFNA(IF($B2205="","",VLOOKUP($B2205,'SWC Towers'!$A:$Q,$T$2,FALSE)),"")</f>
        <v/>
      </c>
      <c r="U2205" s="104">
        <f>_xlfn.IFNA(IF($B2205="","",VLOOKUP($B2205,'SWC Towers'!$A:$Q,$U$2,FALSE)),"")</f>
        <v>0.15</v>
      </c>
      <c r="V2205" s="104" t="str">
        <f>_xlfn.IFNA(IF($B2205="","",VLOOKUP($B2205,'SWC Towers'!$A:$Q,$V$2,FALSE)),"")</f>
        <v/>
      </c>
      <c r="W2205" s="104">
        <f>_xlfn.IFNA(IF($B2205="","",VLOOKUP($B2205,'SWC Towers'!$A:$Q,$W$2,FALSE)),"")</f>
        <v>0.65</v>
      </c>
      <c r="X2205" s="104" t="str">
        <f>_xlfn.IFNA(IF($B2205="","",VLOOKUP($B2205,'SWC Towers'!$A:$Q,$X$2,FALSE)),"")</f>
        <v/>
      </c>
      <c r="Y2205" s="104" t="str">
        <f>_xlfn.IFNA(IF($B2205="","",VLOOKUP($B2205,'SWC Towers'!$A:$Q,$Y$2,FALSE)),"")</f>
        <v/>
      </c>
      <c r="Z2205" s="104" t="str">
        <f>_xlfn.IFNA(IF($B2205="","",VLOOKUP($B2205,'SWC Towers'!$A:$Q,$Z$2,FALSE)),"")</f>
        <v/>
      </c>
      <c r="AA2205" s="104" t="str">
        <f>_xlfn.IFNA(IF($B2205="","",VLOOKUP($B2205,'SWC Towers'!$A:$Q,$AA$2,FALSE)),"")</f>
        <v/>
      </c>
      <c r="AB2205" s="106" t="str">
        <f>_xlfn.IFNA(IF($B2205="","",VLOOKUP($B2205,'SWC Towers'!$A:$Q,$AB$2,FALSE)),"")</f>
        <v/>
      </c>
      <c r="AC2205" s="20">
        <f>SUM(Table25[[#This Row],[IT Tower: Application]:[Other/Non-IT ]])</f>
        <v>1</v>
      </c>
      <c r="AD2205" s="67"/>
      <c r="AE2205" s="67"/>
      <c r="AF2205" s="67"/>
      <c r="AG2205" s="67"/>
      <c r="AH2205" s="67"/>
      <c r="AI2205" s="67"/>
      <c r="AJ2205" s="67"/>
      <c r="AK2205" s="67"/>
      <c r="AL2205" s="67"/>
      <c r="AM2205" s="67"/>
      <c r="AN2205" s="67"/>
      <c r="AO2205" s="67"/>
      <c r="AP2205" s="67"/>
      <c r="AQ2205" s="67"/>
      <c r="AR2205" s="67"/>
      <c r="AS2205" s="67"/>
      <c r="AT2205" s="67"/>
      <c r="AU2205" s="67"/>
      <c r="AV2205" s="67"/>
      <c r="AW2205" s="67"/>
      <c r="AX2205" s="67">
        <v>0</v>
      </c>
      <c r="AY2205" s="67">
        <v>35702</v>
      </c>
      <c r="AZ2205" s="67"/>
      <c r="BA2205" s="67"/>
      <c r="BB2205" s="113"/>
      <c r="BC2205" s="113"/>
      <c r="BD2205" s="113"/>
      <c r="BE2205" s="113"/>
      <c r="BF2205" s="113"/>
      <c r="BG2205" s="113"/>
      <c r="BH2205" s="113"/>
      <c r="BI2205" s="113"/>
      <c r="BJ2205" s="113"/>
      <c r="BK2205" s="113"/>
      <c r="BL2205" s="113"/>
      <c r="BM2205" s="113"/>
      <c r="BN2205" s="113"/>
      <c r="BO2205" s="113"/>
      <c r="BP2205" s="113"/>
      <c r="BQ2205" s="113"/>
      <c r="BR2205" s="113"/>
      <c r="BS2205" s="113"/>
      <c r="BT2205" s="113"/>
      <c r="BU2205" s="113"/>
      <c r="BV2205" s="113"/>
      <c r="BW2205" s="113"/>
      <c r="BX2205" s="113"/>
      <c r="BY2205" s="113"/>
      <c r="BZ2205" s="113"/>
      <c r="CA2205" s="67"/>
      <c r="CB2205" s="113"/>
      <c r="CC2205" s="69">
        <f>SUM(Table25[[#This Row],[Contract Amount FY00]:[Contract Amount FY50]])</f>
        <v>35702</v>
      </c>
      <c r="CD2205" s="114"/>
    </row>
    <row r="2206" spans="1:82" x14ac:dyDescent="0.25">
      <c r="A2206" s="122" t="s">
        <v>2031</v>
      </c>
      <c r="B2206" s="122" t="s">
        <v>3071</v>
      </c>
      <c r="C2206" s="122" t="s">
        <v>753</v>
      </c>
      <c r="E2206" s="26" t="str">
        <f>IFERROR(IF(VLOOKUP(Table25[[#This Row],[Contract No.]],Table3[#All],3,FALSE)="","No","Yes"),"")</f>
        <v>Yes</v>
      </c>
      <c r="F2206" s="107" t="str">
        <f>IFERROR(VLOOKUP(Table25[[#This Row],[Contract No.]],Table3[#All],3,FALSE),"")</f>
        <v>NASPO</v>
      </c>
      <c r="G2206" s="107" t="str">
        <f>IFERROR(IF(Table25[[#This Row],[Cooperative Purchase
(Yes/No)]]="Yes","Yes",IF(VLOOKUP(Table25[[#This Row],[Contract No.]],Table3[#All],1,FALSE)=Table25[[#This Row],[Contract No.]],"Yes","No")),"No")</f>
        <v>Yes</v>
      </c>
      <c r="H2206" s="51">
        <f>IFERROR(VLOOKUP(Table25[[#This Row],[Contract No.]],Table3[#All],4,FALSE),"")</f>
        <v>45322</v>
      </c>
      <c r="I2206" s="28">
        <f>IFERROR(IF(AND(MONTH(Table25[[#This Row],[Contract Start Date]])&gt;6,MONTH(Table25[[#This Row],[Contract Start Date]])&lt;=12),YEAR(Table25[[#This Row],[Contract Start Date]])+1,YEAR(Table25[[#This Row],[Contract Start Date]])),"")</f>
        <v>2024</v>
      </c>
      <c r="J2206" s="108">
        <f>Table25[[#This Row],[FY Formula start]]</f>
        <v>2024</v>
      </c>
      <c r="K2206" s="59" t="str">
        <f>"FY"&amp;" "&amp;Table25[[#This Row],[Year Start]]</f>
        <v>FY 2024</v>
      </c>
      <c r="L2206" s="109">
        <f>IFERROR(VLOOKUP(Table25[[#This Row],[Contract No.]],Table3[#All],5,FALSE),"")</f>
        <v>46934</v>
      </c>
      <c r="M2206" s="110">
        <f>IFERROR(IF(Table25[[#This Row],[Contract End Date]]="99/99/9999","No End",IF(AND(MONTH(Table25[[#This Row],[Contract End Date]])&gt;6,MONTH(Table25[[#This Row],[Contract End Date]])&lt;=12),YEAR(Table25[[#This Row],[Contract End Date]])+1,YEAR(Table25[[#This Row],[Contract End Date]]))),"")</f>
        <v>2028</v>
      </c>
      <c r="N2206" s="111">
        <f>Table25[[#This Row],[FY Formula end]]</f>
        <v>2028</v>
      </c>
      <c r="O2206" s="112" t="str">
        <f>IF(Table25[[#This Row],[Year End]]="No End","No End","FY"&amp;" "&amp;Table25[[#This Row],[Year End]])</f>
        <v>FY 2028</v>
      </c>
      <c r="P2206" s="27"/>
      <c r="Q2206" s="104" t="str">
        <f>_xlfn.IFNA(IF($B2206="","",VLOOKUP($B2206,'SWC Towers'!$A:$Q,$Q$2,FALSE)),"")</f>
        <v/>
      </c>
      <c r="R2206" s="106">
        <f>_xlfn.IFNA(IF($B2206="","",VLOOKUP($B2206,'SWC Towers'!$A:$Q,$R$2,FALSE)),"")</f>
        <v>0.2</v>
      </c>
      <c r="S2206" s="106" t="str">
        <f>_xlfn.IFNA(IF($B2206="","",VLOOKUP($B2206,'SWC Towers'!$A:$Q,$S$2,FALSE)),"")</f>
        <v/>
      </c>
      <c r="T2206" s="106" t="str">
        <f>_xlfn.IFNA(IF($B2206="","",VLOOKUP($B2206,'SWC Towers'!$A:$Q,$T$2,FALSE)),"")</f>
        <v/>
      </c>
      <c r="U2206" s="104">
        <f>_xlfn.IFNA(IF($B2206="","",VLOOKUP($B2206,'SWC Towers'!$A:$Q,$U$2,FALSE)),"")</f>
        <v>0.6</v>
      </c>
      <c r="V2206" s="104" t="str">
        <f>_xlfn.IFNA(IF($B2206="","",VLOOKUP($B2206,'SWC Towers'!$A:$Q,$V$2,FALSE)),"")</f>
        <v/>
      </c>
      <c r="W2206" s="104" t="str">
        <f>_xlfn.IFNA(IF($B2206="","",VLOOKUP($B2206,'SWC Towers'!$A:$Q,$W$2,FALSE)),"")</f>
        <v/>
      </c>
      <c r="X2206" s="104" t="str">
        <f>_xlfn.IFNA(IF($B2206="","",VLOOKUP($B2206,'SWC Towers'!$A:$Q,$X$2,FALSE)),"")</f>
        <v/>
      </c>
      <c r="Y2206" s="104" t="str">
        <f>_xlfn.IFNA(IF($B2206="","",VLOOKUP($B2206,'SWC Towers'!$A:$Q,$Y$2,FALSE)),"")</f>
        <v/>
      </c>
      <c r="Z2206" s="104" t="str">
        <f>_xlfn.IFNA(IF($B2206="","",VLOOKUP($B2206,'SWC Towers'!$A:$Q,$Z$2,FALSE)),"")</f>
        <v/>
      </c>
      <c r="AA2206" s="104">
        <f>_xlfn.IFNA(IF($B2206="","",VLOOKUP($B2206,'SWC Towers'!$A:$Q,$AA$2,FALSE)),"")</f>
        <v>0.2</v>
      </c>
      <c r="AB2206" s="106" t="str">
        <f>_xlfn.IFNA(IF($B2206="","",VLOOKUP($B2206,'SWC Towers'!$A:$Q,$AB$2,FALSE)),"")</f>
        <v/>
      </c>
      <c r="AC2206" s="20">
        <f>SUM(Table25[[#This Row],[IT Tower: Application]:[Other/Non-IT ]])</f>
        <v>1</v>
      </c>
      <c r="AD2206" s="67"/>
      <c r="AE2206" s="67"/>
      <c r="AF2206" s="67"/>
      <c r="AG2206" s="67"/>
      <c r="AH2206" s="67"/>
      <c r="AI2206" s="67"/>
      <c r="AJ2206" s="67"/>
      <c r="AK2206" s="67"/>
      <c r="AL2206" s="67"/>
      <c r="AM2206" s="67"/>
      <c r="AN2206" s="67"/>
      <c r="AO2206" s="67"/>
      <c r="AP2206" s="67"/>
      <c r="AQ2206" s="67"/>
      <c r="AR2206" s="67"/>
      <c r="AS2206" s="67"/>
      <c r="AT2206" s="67"/>
      <c r="AU2206" s="67"/>
      <c r="AV2206" s="67"/>
      <c r="AW2206" s="67"/>
      <c r="AX2206" s="67"/>
      <c r="AY2206" s="67"/>
      <c r="AZ2206" s="67"/>
      <c r="BA2206" s="67"/>
      <c r="BB2206" s="113">
        <v>204878</v>
      </c>
      <c r="BC2206" s="113">
        <v>414263</v>
      </c>
      <c r="BD2206" s="113"/>
      <c r="BE2206" s="113"/>
      <c r="BF2206" s="113"/>
      <c r="BG2206" s="113"/>
      <c r="BH2206" s="113"/>
      <c r="BI2206" s="113"/>
      <c r="BJ2206" s="113"/>
      <c r="BK2206" s="113"/>
      <c r="BL2206" s="113"/>
      <c r="BM2206" s="113"/>
      <c r="BN2206" s="113"/>
      <c r="BO2206" s="113"/>
      <c r="BP2206" s="113"/>
      <c r="BQ2206" s="113"/>
      <c r="BR2206" s="113"/>
      <c r="BS2206" s="113"/>
      <c r="BT2206" s="113"/>
      <c r="BU2206" s="113"/>
      <c r="BV2206" s="113"/>
      <c r="BW2206" s="113"/>
      <c r="BX2206" s="113"/>
      <c r="BY2206" s="113"/>
      <c r="BZ2206" s="113"/>
      <c r="CA2206" s="67"/>
      <c r="CB2206" s="113"/>
      <c r="CC2206" s="69">
        <f>SUM(Table25[[#This Row],[Contract Amount FY00]:[Contract Amount FY50]])</f>
        <v>619141</v>
      </c>
      <c r="CD2206" s="114"/>
    </row>
    <row r="2207" spans="1:82" x14ac:dyDescent="0.25">
      <c r="A2207" s="122" t="s">
        <v>2031</v>
      </c>
      <c r="B2207" s="122" t="s">
        <v>3071</v>
      </c>
      <c r="C2207" s="122" t="s">
        <v>375</v>
      </c>
      <c r="E2207" s="26" t="str">
        <f>IFERROR(IF(VLOOKUP(Table25[[#This Row],[Contract No.]],Table3[#All],3,FALSE)="","No","Yes"),"")</f>
        <v>Yes</v>
      </c>
      <c r="F2207" s="107" t="str">
        <f>IFERROR(VLOOKUP(Table25[[#This Row],[Contract No.]],Table3[#All],3,FALSE),"")</f>
        <v>NASPO</v>
      </c>
      <c r="G2207" s="107" t="str">
        <f>IFERROR(IF(Table25[[#This Row],[Cooperative Purchase
(Yes/No)]]="Yes","Yes",IF(VLOOKUP(Table25[[#This Row],[Contract No.]],Table3[#All],1,FALSE)=Table25[[#This Row],[Contract No.]],"Yes","No")),"No")</f>
        <v>Yes</v>
      </c>
      <c r="H2207" s="51">
        <f>IFERROR(VLOOKUP(Table25[[#This Row],[Contract No.]],Table3[#All],4,FALSE),"")</f>
        <v>45322</v>
      </c>
      <c r="I2207" s="28">
        <f>IFERROR(IF(AND(MONTH(Table25[[#This Row],[Contract Start Date]])&gt;6,MONTH(Table25[[#This Row],[Contract Start Date]])&lt;=12),YEAR(Table25[[#This Row],[Contract Start Date]])+1,YEAR(Table25[[#This Row],[Contract Start Date]])),"")</f>
        <v>2024</v>
      </c>
      <c r="J2207" s="108">
        <f>Table25[[#This Row],[FY Formula start]]</f>
        <v>2024</v>
      </c>
      <c r="K2207" s="59" t="str">
        <f>"FY"&amp;" "&amp;Table25[[#This Row],[Year Start]]</f>
        <v>FY 2024</v>
      </c>
      <c r="L2207" s="109">
        <f>IFERROR(VLOOKUP(Table25[[#This Row],[Contract No.]],Table3[#All],5,FALSE),"")</f>
        <v>46934</v>
      </c>
      <c r="M2207" s="110">
        <f>IFERROR(IF(Table25[[#This Row],[Contract End Date]]="99/99/9999","No End",IF(AND(MONTH(Table25[[#This Row],[Contract End Date]])&gt;6,MONTH(Table25[[#This Row],[Contract End Date]])&lt;=12),YEAR(Table25[[#This Row],[Contract End Date]])+1,YEAR(Table25[[#This Row],[Contract End Date]]))),"")</f>
        <v>2028</v>
      </c>
      <c r="N2207" s="111">
        <f>Table25[[#This Row],[FY Formula end]]</f>
        <v>2028</v>
      </c>
      <c r="O2207" s="112" t="str">
        <f>IF(Table25[[#This Row],[Year End]]="No End","No End","FY"&amp;" "&amp;Table25[[#This Row],[Year End]])</f>
        <v>FY 2028</v>
      </c>
      <c r="P2207" s="27"/>
      <c r="Q2207" s="104" t="str">
        <f>_xlfn.IFNA(IF($B2207="","",VLOOKUP($B2207,'SWC Towers'!$A:$Q,$Q$2,FALSE)),"")</f>
        <v/>
      </c>
      <c r="R2207" s="106">
        <f>_xlfn.IFNA(IF($B2207="","",VLOOKUP($B2207,'SWC Towers'!$A:$Q,$R$2,FALSE)),"")</f>
        <v>0.2</v>
      </c>
      <c r="S2207" s="106" t="str">
        <f>_xlfn.IFNA(IF($B2207="","",VLOOKUP($B2207,'SWC Towers'!$A:$Q,$S$2,FALSE)),"")</f>
        <v/>
      </c>
      <c r="T2207" s="106" t="str">
        <f>_xlfn.IFNA(IF($B2207="","",VLOOKUP($B2207,'SWC Towers'!$A:$Q,$T$2,FALSE)),"")</f>
        <v/>
      </c>
      <c r="U2207" s="104">
        <f>_xlfn.IFNA(IF($B2207="","",VLOOKUP($B2207,'SWC Towers'!$A:$Q,$U$2,FALSE)),"")</f>
        <v>0.6</v>
      </c>
      <c r="V2207" s="104" t="str">
        <f>_xlfn.IFNA(IF($B2207="","",VLOOKUP($B2207,'SWC Towers'!$A:$Q,$V$2,FALSE)),"")</f>
        <v/>
      </c>
      <c r="W2207" s="104" t="str">
        <f>_xlfn.IFNA(IF($B2207="","",VLOOKUP($B2207,'SWC Towers'!$A:$Q,$W$2,FALSE)),"")</f>
        <v/>
      </c>
      <c r="X2207" s="104" t="str">
        <f>_xlfn.IFNA(IF($B2207="","",VLOOKUP($B2207,'SWC Towers'!$A:$Q,$X$2,FALSE)),"")</f>
        <v/>
      </c>
      <c r="Y2207" s="104" t="str">
        <f>_xlfn.IFNA(IF($B2207="","",VLOOKUP($B2207,'SWC Towers'!$A:$Q,$Y$2,FALSE)),"")</f>
        <v/>
      </c>
      <c r="Z2207" s="104" t="str">
        <f>_xlfn.IFNA(IF($B2207="","",VLOOKUP($B2207,'SWC Towers'!$A:$Q,$Z$2,FALSE)),"")</f>
        <v/>
      </c>
      <c r="AA2207" s="104">
        <f>_xlfn.IFNA(IF($B2207="","",VLOOKUP($B2207,'SWC Towers'!$A:$Q,$AA$2,FALSE)),"")</f>
        <v>0.2</v>
      </c>
      <c r="AB2207" s="106" t="str">
        <f>_xlfn.IFNA(IF($B2207="","",VLOOKUP($B2207,'SWC Towers'!$A:$Q,$AB$2,FALSE)),"")</f>
        <v/>
      </c>
      <c r="AC2207" s="20">
        <f>SUM(Table25[[#This Row],[IT Tower: Application]:[Other/Non-IT ]])</f>
        <v>1</v>
      </c>
      <c r="AD2207" s="67"/>
      <c r="AE2207" s="67"/>
      <c r="AF2207" s="67"/>
      <c r="AG2207" s="67"/>
      <c r="AH2207" s="67"/>
      <c r="AI2207" s="67"/>
      <c r="AJ2207" s="67"/>
      <c r="AK2207" s="67"/>
      <c r="AL2207" s="67"/>
      <c r="AM2207" s="67"/>
      <c r="AN2207" s="67"/>
      <c r="AO2207" s="67"/>
      <c r="AP2207" s="67"/>
      <c r="AQ2207" s="67"/>
      <c r="AR2207" s="67"/>
      <c r="AS2207" s="67"/>
      <c r="AT2207" s="67"/>
      <c r="AU2207" s="67"/>
      <c r="AV2207" s="67"/>
      <c r="AW2207" s="67"/>
      <c r="AX2207" s="67"/>
      <c r="AY2207" s="67"/>
      <c r="AZ2207" s="67"/>
      <c r="BA2207" s="67"/>
      <c r="BB2207" s="113">
        <v>436</v>
      </c>
      <c r="BC2207" s="113">
        <v>1605</v>
      </c>
      <c r="BD2207" s="113"/>
      <c r="BE2207" s="113"/>
      <c r="BF2207" s="113"/>
      <c r="BG2207" s="113"/>
      <c r="BH2207" s="113"/>
      <c r="BI2207" s="113"/>
      <c r="BJ2207" s="113"/>
      <c r="BK2207" s="113"/>
      <c r="BL2207" s="113"/>
      <c r="BM2207" s="113"/>
      <c r="BN2207" s="113"/>
      <c r="BO2207" s="113"/>
      <c r="BP2207" s="113"/>
      <c r="BQ2207" s="113"/>
      <c r="BR2207" s="113"/>
      <c r="BS2207" s="113"/>
      <c r="BT2207" s="113"/>
      <c r="BU2207" s="113"/>
      <c r="BV2207" s="113"/>
      <c r="BW2207" s="113"/>
      <c r="BX2207" s="113"/>
      <c r="BY2207" s="113"/>
      <c r="BZ2207" s="113"/>
      <c r="CA2207" s="67"/>
      <c r="CB2207" s="113"/>
      <c r="CC2207" s="69">
        <f>SUM(Table25[[#This Row],[Contract Amount FY00]:[Contract Amount FY50]])</f>
        <v>2041</v>
      </c>
      <c r="CD2207" s="114"/>
    </row>
    <row r="2208" spans="1:82" x14ac:dyDescent="0.25">
      <c r="A2208" s="122" t="s">
        <v>2031</v>
      </c>
      <c r="B2208" s="122" t="s">
        <v>3071</v>
      </c>
      <c r="C2208" s="122" t="s">
        <v>372</v>
      </c>
      <c r="E2208" s="26" t="str">
        <f>IFERROR(IF(VLOOKUP(Table25[[#This Row],[Contract No.]],Table3[#All],3,FALSE)="","No","Yes"),"")</f>
        <v>Yes</v>
      </c>
      <c r="F2208" s="107" t="str">
        <f>IFERROR(VLOOKUP(Table25[[#This Row],[Contract No.]],Table3[#All],3,FALSE),"")</f>
        <v>NASPO</v>
      </c>
      <c r="G2208" s="107" t="str">
        <f>IFERROR(IF(Table25[[#This Row],[Cooperative Purchase
(Yes/No)]]="Yes","Yes",IF(VLOOKUP(Table25[[#This Row],[Contract No.]],Table3[#All],1,FALSE)=Table25[[#This Row],[Contract No.]],"Yes","No")),"No")</f>
        <v>Yes</v>
      </c>
      <c r="H2208" s="51">
        <f>IFERROR(VLOOKUP(Table25[[#This Row],[Contract No.]],Table3[#All],4,FALSE),"")</f>
        <v>45322</v>
      </c>
      <c r="I2208" s="28">
        <f>IFERROR(IF(AND(MONTH(Table25[[#This Row],[Contract Start Date]])&gt;6,MONTH(Table25[[#This Row],[Contract Start Date]])&lt;=12),YEAR(Table25[[#This Row],[Contract Start Date]])+1,YEAR(Table25[[#This Row],[Contract Start Date]])),"")</f>
        <v>2024</v>
      </c>
      <c r="J2208" s="108">
        <f>Table25[[#This Row],[FY Formula start]]</f>
        <v>2024</v>
      </c>
      <c r="K2208" s="59" t="str">
        <f>"FY"&amp;" "&amp;Table25[[#This Row],[Year Start]]</f>
        <v>FY 2024</v>
      </c>
      <c r="L2208" s="109">
        <f>IFERROR(VLOOKUP(Table25[[#This Row],[Contract No.]],Table3[#All],5,FALSE),"")</f>
        <v>46934</v>
      </c>
      <c r="M2208" s="110">
        <f>IFERROR(IF(Table25[[#This Row],[Contract End Date]]="99/99/9999","No End",IF(AND(MONTH(Table25[[#This Row],[Contract End Date]])&gt;6,MONTH(Table25[[#This Row],[Contract End Date]])&lt;=12),YEAR(Table25[[#This Row],[Contract End Date]])+1,YEAR(Table25[[#This Row],[Contract End Date]]))),"")</f>
        <v>2028</v>
      </c>
      <c r="N2208" s="111">
        <f>Table25[[#This Row],[FY Formula end]]</f>
        <v>2028</v>
      </c>
      <c r="O2208" s="112" t="str">
        <f>IF(Table25[[#This Row],[Year End]]="No End","No End","FY"&amp;" "&amp;Table25[[#This Row],[Year End]])</f>
        <v>FY 2028</v>
      </c>
      <c r="P2208" s="27"/>
      <c r="Q2208" s="104" t="str">
        <f>_xlfn.IFNA(IF($B2208="","",VLOOKUP($B2208,'SWC Towers'!$A:$Q,$Q$2,FALSE)),"")</f>
        <v/>
      </c>
      <c r="R2208" s="106">
        <f>_xlfn.IFNA(IF($B2208="","",VLOOKUP($B2208,'SWC Towers'!$A:$Q,$R$2,FALSE)),"")</f>
        <v>0.2</v>
      </c>
      <c r="S2208" s="106" t="str">
        <f>_xlfn.IFNA(IF($B2208="","",VLOOKUP($B2208,'SWC Towers'!$A:$Q,$S$2,FALSE)),"")</f>
        <v/>
      </c>
      <c r="T2208" s="106" t="str">
        <f>_xlfn.IFNA(IF($B2208="","",VLOOKUP($B2208,'SWC Towers'!$A:$Q,$T$2,FALSE)),"")</f>
        <v/>
      </c>
      <c r="U2208" s="104">
        <f>_xlfn.IFNA(IF($B2208="","",VLOOKUP($B2208,'SWC Towers'!$A:$Q,$U$2,FALSE)),"")</f>
        <v>0.6</v>
      </c>
      <c r="V2208" s="104" t="str">
        <f>_xlfn.IFNA(IF($B2208="","",VLOOKUP($B2208,'SWC Towers'!$A:$Q,$V$2,FALSE)),"")</f>
        <v/>
      </c>
      <c r="W2208" s="104" t="str">
        <f>_xlfn.IFNA(IF($B2208="","",VLOOKUP($B2208,'SWC Towers'!$A:$Q,$W$2,FALSE)),"")</f>
        <v/>
      </c>
      <c r="X2208" s="104" t="str">
        <f>_xlfn.IFNA(IF($B2208="","",VLOOKUP($B2208,'SWC Towers'!$A:$Q,$X$2,FALSE)),"")</f>
        <v/>
      </c>
      <c r="Y2208" s="104" t="str">
        <f>_xlfn.IFNA(IF($B2208="","",VLOOKUP($B2208,'SWC Towers'!$A:$Q,$Y$2,FALSE)),"")</f>
        <v/>
      </c>
      <c r="Z2208" s="104" t="str">
        <f>_xlfn.IFNA(IF($B2208="","",VLOOKUP($B2208,'SWC Towers'!$A:$Q,$Z$2,FALSE)),"")</f>
        <v/>
      </c>
      <c r="AA2208" s="104">
        <f>_xlfn.IFNA(IF($B2208="","",VLOOKUP($B2208,'SWC Towers'!$A:$Q,$AA$2,FALSE)),"")</f>
        <v>0.2</v>
      </c>
      <c r="AB2208" s="106" t="str">
        <f>_xlfn.IFNA(IF($B2208="","",VLOOKUP($B2208,'SWC Towers'!$A:$Q,$AB$2,FALSE)),"")</f>
        <v/>
      </c>
      <c r="AC2208" s="20">
        <f>SUM(Table25[[#This Row],[IT Tower: Application]:[Other/Non-IT ]])</f>
        <v>1</v>
      </c>
      <c r="AD2208" s="67"/>
      <c r="AE2208" s="67"/>
      <c r="AF2208" s="67"/>
      <c r="AG2208" s="67"/>
      <c r="AH2208" s="67"/>
      <c r="AI2208" s="67"/>
      <c r="AJ2208" s="67"/>
      <c r="AK2208" s="67"/>
      <c r="AL2208" s="67"/>
      <c r="AM2208" s="67"/>
      <c r="AN2208" s="67"/>
      <c r="AO2208" s="67"/>
      <c r="AP2208" s="67"/>
      <c r="AQ2208" s="67"/>
      <c r="AR2208" s="67"/>
      <c r="AS2208" s="67"/>
      <c r="AT2208" s="67"/>
      <c r="AU2208" s="67"/>
      <c r="AV2208" s="67"/>
      <c r="AW2208" s="67"/>
      <c r="AX2208" s="67"/>
      <c r="AY2208" s="67"/>
      <c r="AZ2208" s="67"/>
      <c r="BA2208" s="67"/>
      <c r="BB2208" s="113"/>
      <c r="BC2208" s="113">
        <v>3273</v>
      </c>
      <c r="BD2208" s="113"/>
      <c r="BE2208" s="113"/>
      <c r="BF2208" s="113"/>
      <c r="BG2208" s="113"/>
      <c r="BH2208" s="113"/>
      <c r="BI2208" s="113"/>
      <c r="BJ2208" s="113"/>
      <c r="BK2208" s="113"/>
      <c r="BL2208" s="113"/>
      <c r="BM2208" s="113"/>
      <c r="BN2208" s="113"/>
      <c r="BO2208" s="113"/>
      <c r="BP2208" s="113"/>
      <c r="BQ2208" s="113"/>
      <c r="BR2208" s="113"/>
      <c r="BS2208" s="113"/>
      <c r="BT2208" s="113"/>
      <c r="BU2208" s="113"/>
      <c r="BV2208" s="113"/>
      <c r="BW2208" s="113"/>
      <c r="BX2208" s="113"/>
      <c r="BY2208" s="113"/>
      <c r="BZ2208" s="113"/>
      <c r="CA2208" s="67"/>
      <c r="CB2208" s="113"/>
      <c r="CC2208" s="69">
        <f>SUM(Table25[[#This Row],[Contract Amount FY00]:[Contract Amount FY50]])</f>
        <v>3273</v>
      </c>
      <c r="CD2208" s="114"/>
    </row>
    <row r="2209" spans="1:82" x14ac:dyDescent="0.25">
      <c r="A2209" s="122" t="s">
        <v>2031</v>
      </c>
      <c r="B2209" s="122" t="s">
        <v>2245</v>
      </c>
      <c r="C2209" s="122" t="s">
        <v>3131</v>
      </c>
      <c r="E2209" s="26" t="str">
        <f>IFERROR(IF(VLOOKUP(Table25[[#This Row],[Contract No.]],Table3[#All],3,FALSE)="","No","Yes"),"")</f>
        <v>No</v>
      </c>
      <c r="F2209" s="107" t="str">
        <f>IFERROR(VLOOKUP(Table25[[#This Row],[Contract No.]],Table3[#All],3,FALSE),"")</f>
        <v/>
      </c>
      <c r="G2209" s="107" t="str">
        <f>IFERROR(IF(Table25[[#This Row],[Cooperative Purchase
(Yes/No)]]="Yes","Yes",IF(VLOOKUP(Table25[[#This Row],[Contract No.]],Table3[#All],1,FALSE)=Table25[[#This Row],[Contract No.]],"Yes","No")),"No")</f>
        <v>Yes</v>
      </c>
      <c r="H2209" s="51">
        <f>IFERROR(VLOOKUP(Table25[[#This Row],[Contract No.]],Table3[#All],4,FALSE),"")</f>
        <v>43952</v>
      </c>
      <c r="I2209" s="28">
        <f>IFERROR(IF(AND(MONTH(Table25[[#This Row],[Contract Start Date]])&gt;6,MONTH(Table25[[#This Row],[Contract Start Date]])&lt;=12),YEAR(Table25[[#This Row],[Contract Start Date]])+1,YEAR(Table25[[#This Row],[Contract Start Date]])),"")</f>
        <v>2020</v>
      </c>
      <c r="J2209" s="108">
        <f>Table25[[#This Row],[FY Formula start]]</f>
        <v>2020</v>
      </c>
      <c r="K2209" s="59" t="str">
        <f>"FY"&amp;" "&amp;Table25[[#This Row],[Year Start]]</f>
        <v>FY 2020</v>
      </c>
      <c r="L2209" s="109">
        <f>IFERROR(VLOOKUP(Table25[[#This Row],[Contract No.]],Table3[#All],5,FALSE),"")</f>
        <v>46203</v>
      </c>
      <c r="M2209" s="110">
        <f>IFERROR(IF(Table25[[#This Row],[Contract End Date]]="99/99/9999","No End",IF(AND(MONTH(Table25[[#This Row],[Contract End Date]])&gt;6,MONTH(Table25[[#This Row],[Contract End Date]])&lt;=12),YEAR(Table25[[#This Row],[Contract End Date]])+1,YEAR(Table25[[#This Row],[Contract End Date]]))),"")</f>
        <v>2026</v>
      </c>
      <c r="N2209" s="111">
        <f>Table25[[#This Row],[FY Formula end]]</f>
        <v>2026</v>
      </c>
      <c r="O2209" s="112" t="str">
        <f>IF(Table25[[#This Row],[Year End]]="No End","No End","FY"&amp;" "&amp;Table25[[#This Row],[Year End]])</f>
        <v>FY 2026</v>
      </c>
      <c r="P2209" s="27"/>
      <c r="Q2209" s="104" t="str">
        <f>_xlfn.IFNA(IF($B2209="","",VLOOKUP($B2209,'SWC Towers'!$A:$Q,$Q$2,FALSE)),"")</f>
        <v/>
      </c>
      <c r="R2209" s="106" t="str">
        <f>_xlfn.IFNA(IF($B2209="","",VLOOKUP($B2209,'SWC Towers'!$A:$Q,$R$2,FALSE)),"")</f>
        <v/>
      </c>
      <c r="S2209" s="106" t="str">
        <f>_xlfn.IFNA(IF($B2209="","",VLOOKUP($B2209,'SWC Towers'!$A:$Q,$S$2,FALSE)),"")</f>
        <v/>
      </c>
      <c r="T2209" s="106" t="str">
        <f>_xlfn.IFNA(IF($B2209="","",VLOOKUP($B2209,'SWC Towers'!$A:$Q,$T$2,FALSE)),"")</f>
        <v/>
      </c>
      <c r="U2209" s="104">
        <f>_xlfn.IFNA(IF($B2209="","",VLOOKUP($B2209,'SWC Towers'!$A:$Q,$U$2,FALSE)),"")</f>
        <v>0.1</v>
      </c>
      <c r="V2209" s="104" t="str">
        <f>_xlfn.IFNA(IF($B2209="","",VLOOKUP($B2209,'SWC Towers'!$A:$Q,$V$2,FALSE)),"")</f>
        <v/>
      </c>
      <c r="W2209" s="104" t="str">
        <f>_xlfn.IFNA(IF($B2209="","",VLOOKUP($B2209,'SWC Towers'!$A:$Q,$W$2,FALSE)),"")</f>
        <v/>
      </c>
      <c r="X2209" s="104" t="str">
        <f>_xlfn.IFNA(IF($B2209="","",VLOOKUP($B2209,'SWC Towers'!$A:$Q,$X$2,FALSE)),"")</f>
        <v/>
      </c>
      <c r="Y2209" s="104" t="str">
        <f>_xlfn.IFNA(IF($B2209="","",VLOOKUP($B2209,'SWC Towers'!$A:$Q,$Y$2,FALSE)),"")</f>
        <v/>
      </c>
      <c r="Z2209" s="104" t="str">
        <f>_xlfn.IFNA(IF($B2209="","",VLOOKUP($B2209,'SWC Towers'!$A:$Q,$Z$2,FALSE)),"")</f>
        <v/>
      </c>
      <c r="AA2209" s="104" t="str">
        <f>_xlfn.IFNA(IF($B2209="","",VLOOKUP($B2209,'SWC Towers'!$A:$Q,$AA$2,FALSE)),"")</f>
        <v/>
      </c>
      <c r="AB2209" s="106">
        <f>_xlfn.IFNA(IF($B2209="","",VLOOKUP($B2209,'SWC Towers'!$A:$Q,$AB$2,FALSE)),"")</f>
        <v>0.9</v>
      </c>
      <c r="AC2209" s="20">
        <f>SUM(Table25[[#This Row],[IT Tower: Application]:[Other/Non-IT ]])</f>
        <v>1</v>
      </c>
      <c r="AD2209" s="67"/>
      <c r="AE2209" s="67"/>
      <c r="AF2209" s="67"/>
      <c r="AG2209" s="67"/>
      <c r="AH2209" s="67"/>
      <c r="AI2209" s="67"/>
      <c r="AJ2209" s="67"/>
      <c r="AK2209" s="67"/>
      <c r="AL2209" s="67"/>
      <c r="AM2209" s="67"/>
      <c r="AN2209" s="67"/>
      <c r="AO2209" s="67"/>
      <c r="AP2209" s="67"/>
      <c r="AQ2209" s="67"/>
      <c r="AR2209" s="67"/>
      <c r="AS2209" s="67"/>
      <c r="AT2209" s="67"/>
      <c r="AU2209" s="67"/>
      <c r="AV2209" s="67"/>
      <c r="AW2209" s="67"/>
      <c r="AX2209" s="67"/>
      <c r="AY2209" s="67"/>
      <c r="AZ2209" s="67"/>
      <c r="BA2209" s="67">
        <v>49178</v>
      </c>
      <c r="BB2209" s="113">
        <v>50406</v>
      </c>
      <c r="BC2209" s="113">
        <v>16232</v>
      </c>
      <c r="BD2209" s="113"/>
      <c r="BE2209" s="113"/>
      <c r="BF2209" s="113"/>
      <c r="BG2209" s="113"/>
      <c r="BH2209" s="113"/>
      <c r="BI2209" s="113"/>
      <c r="BJ2209" s="113"/>
      <c r="BK2209" s="113"/>
      <c r="BL2209" s="113"/>
      <c r="BM2209" s="113"/>
      <c r="BN2209" s="113"/>
      <c r="BO2209" s="113"/>
      <c r="BP2209" s="113"/>
      <c r="BQ2209" s="113"/>
      <c r="BR2209" s="113"/>
      <c r="BS2209" s="113"/>
      <c r="BT2209" s="113"/>
      <c r="BU2209" s="113"/>
      <c r="BV2209" s="113"/>
      <c r="BW2209" s="113"/>
      <c r="BX2209" s="113"/>
      <c r="BY2209" s="113"/>
      <c r="BZ2209" s="113"/>
      <c r="CA2209" s="67"/>
      <c r="CB2209" s="113"/>
      <c r="CC2209" s="69">
        <f>SUM(Table25[[#This Row],[Contract Amount FY00]:[Contract Amount FY50]])</f>
        <v>115816</v>
      </c>
      <c r="CD2209" s="114"/>
    </row>
    <row r="2210" spans="1:82" x14ac:dyDescent="0.25">
      <c r="A2210" s="122" t="s">
        <v>2031</v>
      </c>
      <c r="B2210" s="122" t="s">
        <v>2245</v>
      </c>
      <c r="C2210" s="122" t="s">
        <v>2273</v>
      </c>
      <c r="E2210" s="26" t="str">
        <f>IFERROR(IF(VLOOKUP(Table25[[#This Row],[Contract No.]],Table3[#All],3,FALSE)="","No","Yes"),"")</f>
        <v>No</v>
      </c>
      <c r="F2210" s="107" t="str">
        <f>IFERROR(VLOOKUP(Table25[[#This Row],[Contract No.]],Table3[#All],3,FALSE),"")</f>
        <v/>
      </c>
      <c r="G2210" s="107" t="str">
        <f>IFERROR(IF(Table25[[#This Row],[Cooperative Purchase
(Yes/No)]]="Yes","Yes",IF(VLOOKUP(Table25[[#This Row],[Contract No.]],Table3[#All],1,FALSE)=Table25[[#This Row],[Contract No.]],"Yes","No")),"No")</f>
        <v>Yes</v>
      </c>
      <c r="H2210" s="51">
        <f>IFERROR(VLOOKUP(Table25[[#This Row],[Contract No.]],Table3[#All],4,FALSE),"")</f>
        <v>43952</v>
      </c>
      <c r="I2210" s="28">
        <f>IFERROR(IF(AND(MONTH(Table25[[#This Row],[Contract Start Date]])&gt;6,MONTH(Table25[[#This Row],[Contract Start Date]])&lt;=12),YEAR(Table25[[#This Row],[Contract Start Date]])+1,YEAR(Table25[[#This Row],[Contract Start Date]])),"")</f>
        <v>2020</v>
      </c>
      <c r="J2210" s="108">
        <f>Table25[[#This Row],[FY Formula start]]</f>
        <v>2020</v>
      </c>
      <c r="K2210" s="59" t="str">
        <f>"FY"&amp;" "&amp;Table25[[#This Row],[Year Start]]</f>
        <v>FY 2020</v>
      </c>
      <c r="L2210" s="109">
        <f>IFERROR(VLOOKUP(Table25[[#This Row],[Contract No.]],Table3[#All],5,FALSE),"")</f>
        <v>46203</v>
      </c>
      <c r="M2210" s="110">
        <f>IFERROR(IF(Table25[[#This Row],[Contract End Date]]="99/99/9999","No End",IF(AND(MONTH(Table25[[#This Row],[Contract End Date]])&gt;6,MONTH(Table25[[#This Row],[Contract End Date]])&lt;=12),YEAR(Table25[[#This Row],[Contract End Date]])+1,YEAR(Table25[[#This Row],[Contract End Date]]))),"")</f>
        <v>2026</v>
      </c>
      <c r="N2210" s="111">
        <f>Table25[[#This Row],[FY Formula end]]</f>
        <v>2026</v>
      </c>
      <c r="O2210" s="112" t="str">
        <f>IF(Table25[[#This Row],[Year End]]="No End","No End","FY"&amp;" "&amp;Table25[[#This Row],[Year End]])</f>
        <v>FY 2026</v>
      </c>
      <c r="P2210" s="27"/>
      <c r="Q2210" s="104" t="str">
        <f>_xlfn.IFNA(IF($B2210="","",VLOOKUP($B2210,'SWC Towers'!$A:$Q,$Q$2,FALSE)),"")</f>
        <v/>
      </c>
      <c r="R2210" s="106" t="str">
        <f>_xlfn.IFNA(IF($B2210="","",VLOOKUP($B2210,'SWC Towers'!$A:$Q,$R$2,FALSE)),"")</f>
        <v/>
      </c>
      <c r="S2210" s="106" t="str">
        <f>_xlfn.IFNA(IF($B2210="","",VLOOKUP($B2210,'SWC Towers'!$A:$Q,$S$2,FALSE)),"")</f>
        <v/>
      </c>
      <c r="T2210" s="106" t="str">
        <f>_xlfn.IFNA(IF($B2210="","",VLOOKUP($B2210,'SWC Towers'!$A:$Q,$T$2,FALSE)),"")</f>
        <v/>
      </c>
      <c r="U2210" s="104">
        <f>_xlfn.IFNA(IF($B2210="","",VLOOKUP($B2210,'SWC Towers'!$A:$Q,$U$2,FALSE)),"")</f>
        <v>0.1</v>
      </c>
      <c r="V2210" s="104" t="str">
        <f>_xlfn.IFNA(IF($B2210="","",VLOOKUP($B2210,'SWC Towers'!$A:$Q,$V$2,FALSE)),"")</f>
        <v/>
      </c>
      <c r="W2210" s="104" t="str">
        <f>_xlfn.IFNA(IF($B2210="","",VLOOKUP($B2210,'SWC Towers'!$A:$Q,$W$2,FALSE)),"")</f>
        <v/>
      </c>
      <c r="X2210" s="104" t="str">
        <f>_xlfn.IFNA(IF($B2210="","",VLOOKUP($B2210,'SWC Towers'!$A:$Q,$X$2,FALSE)),"")</f>
        <v/>
      </c>
      <c r="Y2210" s="104" t="str">
        <f>_xlfn.IFNA(IF($B2210="","",VLOOKUP($B2210,'SWC Towers'!$A:$Q,$Y$2,FALSE)),"")</f>
        <v/>
      </c>
      <c r="Z2210" s="104" t="str">
        <f>_xlfn.IFNA(IF($B2210="","",VLOOKUP($B2210,'SWC Towers'!$A:$Q,$Z$2,FALSE)),"")</f>
        <v/>
      </c>
      <c r="AA2210" s="104" t="str">
        <f>_xlfn.IFNA(IF($B2210="","",VLOOKUP($B2210,'SWC Towers'!$A:$Q,$AA$2,FALSE)),"")</f>
        <v/>
      </c>
      <c r="AB2210" s="106">
        <f>_xlfn.IFNA(IF($B2210="","",VLOOKUP($B2210,'SWC Towers'!$A:$Q,$AB$2,FALSE)),"")</f>
        <v>0.9</v>
      </c>
      <c r="AC2210" s="20">
        <f>SUM(Table25[[#This Row],[IT Tower: Application]:[Other/Non-IT ]])</f>
        <v>1</v>
      </c>
      <c r="AD2210" s="67"/>
      <c r="AE2210" s="67"/>
      <c r="AF2210" s="67"/>
      <c r="AG2210" s="67"/>
      <c r="AH2210" s="67"/>
      <c r="AI2210" s="67"/>
      <c r="AJ2210" s="67"/>
      <c r="AK2210" s="67"/>
      <c r="AL2210" s="67"/>
      <c r="AM2210" s="67"/>
      <c r="AN2210" s="67"/>
      <c r="AO2210" s="67"/>
      <c r="AP2210" s="67"/>
      <c r="AQ2210" s="67"/>
      <c r="AR2210" s="67"/>
      <c r="AS2210" s="67"/>
      <c r="AT2210" s="67"/>
      <c r="AU2210" s="67"/>
      <c r="AV2210" s="67"/>
      <c r="AW2210" s="67"/>
      <c r="AX2210" s="67"/>
      <c r="AY2210" s="67"/>
      <c r="AZ2210" s="67"/>
      <c r="BA2210" s="67">
        <v>1020</v>
      </c>
      <c r="BB2210" s="113">
        <v>63</v>
      </c>
      <c r="BC2210" s="113">
        <v>810</v>
      </c>
      <c r="BD2210" s="113"/>
      <c r="BE2210" s="113"/>
      <c r="BF2210" s="113"/>
      <c r="BG2210" s="113"/>
      <c r="BH2210" s="113"/>
      <c r="BI2210" s="113"/>
      <c r="BJ2210" s="113"/>
      <c r="BK2210" s="113"/>
      <c r="BL2210" s="113"/>
      <c r="BM2210" s="113"/>
      <c r="BN2210" s="113"/>
      <c r="BO2210" s="113"/>
      <c r="BP2210" s="113"/>
      <c r="BQ2210" s="113"/>
      <c r="BR2210" s="113"/>
      <c r="BS2210" s="113"/>
      <c r="BT2210" s="113"/>
      <c r="BU2210" s="113"/>
      <c r="BV2210" s="113"/>
      <c r="BW2210" s="113"/>
      <c r="BX2210" s="113"/>
      <c r="BY2210" s="113"/>
      <c r="BZ2210" s="113"/>
      <c r="CA2210" s="67"/>
      <c r="CB2210" s="113"/>
      <c r="CC2210" s="69">
        <f>SUM(Table25[[#This Row],[Contract Amount FY00]:[Contract Amount FY50]])</f>
        <v>1893</v>
      </c>
      <c r="CD2210" s="114"/>
    </row>
    <row r="2211" spans="1:82" x14ac:dyDescent="0.25">
      <c r="A2211" s="122" t="s">
        <v>2031</v>
      </c>
      <c r="B2211" s="122" t="s">
        <v>526</v>
      </c>
      <c r="C2211" s="122" t="s">
        <v>3206</v>
      </c>
      <c r="E2211" s="26" t="str">
        <f>IFERROR(IF(VLOOKUP(Table25[[#This Row],[Contract No.]],Table3[#All],3,FALSE)="","No","Yes"),"")</f>
        <v>Yes</v>
      </c>
      <c r="F2211" s="107" t="str">
        <f>IFERROR(VLOOKUP(Table25[[#This Row],[Contract No.]],Table3[#All],3,FALSE),"")</f>
        <v>NASPO</v>
      </c>
      <c r="G2211" s="107" t="str">
        <f>IFERROR(IF(Table25[[#This Row],[Cooperative Purchase
(Yes/No)]]="Yes","Yes",IF(VLOOKUP(Table25[[#This Row],[Contract No.]],Table3[#All],1,FALSE)=Table25[[#This Row],[Contract No.]],"Yes","No")),"No")</f>
        <v>Yes</v>
      </c>
      <c r="H2211" s="51">
        <f>IFERROR(VLOOKUP(Table25[[#This Row],[Contract No.]],Table3[#All],4,FALSE),"")</f>
        <v>43892</v>
      </c>
      <c r="I2211" s="28">
        <f>IFERROR(IF(AND(MONTH(Table25[[#This Row],[Contract Start Date]])&gt;6,MONTH(Table25[[#This Row],[Contract Start Date]])&lt;=12),YEAR(Table25[[#This Row],[Contract Start Date]])+1,YEAR(Table25[[#This Row],[Contract Start Date]])),"")</f>
        <v>2020</v>
      </c>
      <c r="J2211" s="108">
        <f>Table25[[#This Row],[FY Formula start]]</f>
        <v>2020</v>
      </c>
      <c r="K2211" s="59" t="str">
        <f>"FY"&amp;" "&amp;Table25[[#This Row],[Year Start]]</f>
        <v>FY 2020</v>
      </c>
      <c r="L2211" s="109">
        <f>IFERROR(VLOOKUP(Table25[[#This Row],[Contract No.]],Table3[#All],5,FALSE),"")</f>
        <v>45504</v>
      </c>
      <c r="M2211" s="110">
        <f>IFERROR(IF(Table25[[#This Row],[Contract End Date]]="99/99/9999","No End",IF(AND(MONTH(Table25[[#This Row],[Contract End Date]])&gt;6,MONTH(Table25[[#This Row],[Contract End Date]])&lt;=12),YEAR(Table25[[#This Row],[Contract End Date]])+1,YEAR(Table25[[#This Row],[Contract End Date]]))),"")</f>
        <v>2025</v>
      </c>
      <c r="N2211" s="111">
        <f>Table25[[#This Row],[FY Formula end]]</f>
        <v>2025</v>
      </c>
      <c r="O2211" s="112" t="str">
        <f>IF(Table25[[#This Row],[Year End]]="No End","No End","FY"&amp;" "&amp;Table25[[#This Row],[Year End]])</f>
        <v>FY 2025</v>
      </c>
      <c r="P2211" s="27"/>
      <c r="Q2211" s="104" t="str">
        <f>_xlfn.IFNA(IF($B2211="","",VLOOKUP($B2211,'SWC Towers'!$A:$Q,$Q$2,FALSE)),"")</f>
        <v/>
      </c>
      <c r="R2211" s="106">
        <f>_xlfn.IFNA(IF($B2211="","",VLOOKUP($B2211,'SWC Towers'!$A:$Q,$R$2,FALSE)),"")</f>
        <v>0.1</v>
      </c>
      <c r="S2211" s="106" t="str">
        <f>_xlfn.IFNA(IF($B2211="","",VLOOKUP($B2211,'SWC Towers'!$A:$Q,$S$2,FALSE)),"")</f>
        <v/>
      </c>
      <c r="T2211" s="106">
        <f>_xlfn.IFNA(IF($B2211="","",VLOOKUP($B2211,'SWC Towers'!$A:$Q,$T$2,FALSE)),"")</f>
        <v>0.05</v>
      </c>
      <c r="U2211" s="104">
        <f>_xlfn.IFNA(IF($B2211="","",VLOOKUP($B2211,'SWC Towers'!$A:$Q,$U$2,FALSE)),"")</f>
        <v>0.65</v>
      </c>
      <c r="V2211" s="104" t="str">
        <f>_xlfn.IFNA(IF($B2211="","",VLOOKUP($B2211,'SWC Towers'!$A:$Q,$V$2,FALSE)),"")</f>
        <v/>
      </c>
      <c r="W2211" s="104">
        <f>_xlfn.IFNA(IF($B2211="","",VLOOKUP($B2211,'SWC Towers'!$A:$Q,$W$2,FALSE)),"")</f>
        <v>0.1</v>
      </c>
      <c r="X2211" s="104" t="str">
        <f>_xlfn.IFNA(IF($B2211="","",VLOOKUP($B2211,'SWC Towers'!$A:$Q,$X$2,FALSE)),"")</f>
        <v/>
      </c>
      <c r="Y2211" s="104" t="str">
        <f>_xlfn.IFNA(IF($B2211="","",VLOOKUP($B2211,'SWC Towers'!$A:$Q,$Y$2,FALSE)),"")</f>
        <v/>
      </c>
      <c r="Z2211" s="104">
        <f>_xlfn.IFNA(IF($B2211="","",VLOOKUP($B2211,'SWC Towers'!$A:$Q,$Z$2,FALSE)),"")</f>
        <v>0.1</v>
      </c>
      <c r="AA2211" s="104" t="str">
        <f>_xlfn.IFNA(IF($B2211="","",VLOOKUP($B2211,'SWC Towers'!$A:$Q,$AA$2,FALSE)),"")</f>
        <v/>
      </c>
      <c r="AB2211" s="106" t="str">
        <f>_xlfn.IFNA(IF($B2211="","",VLOOKUP($B2211,'SWC Towers'!$A:$Q,$AB$2,FALSE)),"")</f>
        <v/>
      </c>
      <c r="AC2211" s="20">
        <f>SUM(Table25[[#This Row],[IT Tower: Application]:[Other/Non-IT ]])</f>
        <v>1</v>
      </c>
      <c r="AD2211" s="67"/>
      <c r="AE2211" s="67"/>
      <c r="AF2211" s="67"/>
      <c r="AG2211" s="67"/>
      <c r="AH2211" s="67"/>
      <c r="AI2211" s="67"/>
      <c r="AJ2211" s="67"/>
      <c r="AK2211" s="67"/>
      <c r="AL2211" s="67"/>
      <c r="AM2211" s="67"/>
      <c r="AN2211" s="67"/>
      <c r="AO2211" s="67"/>
      <c r="AP2211" s="67"/>
      <c r="AQ2211" s="67"/>
      <c r="AR2211" s="67"/>
      <c r="AS2211" s="67"/>
      <c r="AT2211" s="67"/>
      <c r="AU2211" s="67"/>
      <c r="AV2211" s="67"/>
      <c r="AW2211" s="67"/>
      <c r="AX2211" s="67"/>
      <c r="AY2211" s="67"/>
      <c r="AZ2211" s="67"/>
      <c r="BA2211" s="67">
        <v>172920</v>
      </c>
      <c r="BB2211" s="113">
        <v>0</v>
      </c>
      <c r="BC2211" s="113"/>
      <c r="BD2211" s="113"/>
      <c r="BE2211" s="113"/>
      <c r="BF2211" s="113"/>
      <c r="BG2211" s="113"/>
      <c r="BH2211" s="113"/>
      <c r="BI2211" s="113"/>
      <c r="BJ2211" s="113"/>
      <c r="BK2211" s="113"/>
      <c r="BL2211" s="113"/>
      <c r="BM2211" s="113"/>
      <c r="BN2211" s="113"/>
      <c r="BO2211" s="113"/>
      <c r="BP2211" s="113"/>
      <c r="BQ2211" s="113"/>
      <c r="BR2211" s="113"/>
      <c r="BS2211" s="113"/>
      <c r="BT2211" s="113"/>
      <c r="BU2211" s="113"/>
      <c r="BV2211" s="113"/>
      <c r="BW2211" s="113"/>
      <c r="BX2211" s="113"/>
      <c r="BY2211" s="113"/>
      <c r="BZ2211" s="113"/>
      <c r="CA2211" s="67"/>
      <c r="CB2211" s="113"/>
      <c r="CC2211" s="69">
        <f>SUM(Table25[[#This Row],[Contract Amount FY00]:[Contract Amount FY50]])</f>
        <v>172920</v>
      </c>
      <c r="CD2211" s="114"/>
    </row>
    <row r="2212" spans="1:82" x14ac:dyDescent="0.25">
      <c r="A2212" s="122" t="s">
        <v>2031</v>
      </c>
      <c r="B2212" s="122" t="s">
        <v>526</v>
      </c>
      <c r="C2212" s="122" t="s">
        <v>3210</v>
      </c>
      <c r="E2212" s="26" t="str">
        <f>IFERROR(IF(VLOOKUP(Table25[[#This Row],[Contract No.]],Table3[#All],3,FALSE)="","No","Yes"),"")</f>
        <v>Yes</v>
      </c>
      <c r="F2212" s="107" t="str">
        <f>IFERROR(VLOOKUP(Table25[[#This Row],[Contract No.]],Table3[#All],3,FALSE),"")</f>
        <v>NASPO</v>
      </c>
      <c r="G2212" s="107" t="str">
        <f>IFERROR(IF(Table25[[#This Row],[Cooperative Purchase
(Yes/No)]]="Yes","Yes",IF(VLOOKUP(Table25[[#This Row],[Contract No.]],Table3[#All],1,FALSE)=Table25[[#This Row],[Contract No.]],"Yes","No")),"No")</f>
        <v>Yes</v>
      </c>
      <c r="H2212" s="51">
        <f>IFERROR(VLOOKUP(Table25[[#This Row],[Contract No.]],Table3[#All],4,FALSE),"")</f>
        <v>43892</v>
      </c>
      <c r="I2212" s="28">
        <f>IFERROR(IF(AND(MONTH(Table25[[#This Row],[Contract Start Date]])&gt;6,MONTH(Table25[[#This Row],[Contract Start Date]])&lt;=12),YEAR(Table25[[#This Row],[Contract Start Date]])+1,YEAR(Table25[[#This Row],[Contract Start Date]])),"")</f>
        <v>2020</v>
      </c>
      <c r="J2212" s="108">
        <f>Table25[[#This Row],[FY Formula start]]</f>
        <v>2020</v>
      </c>
      <c r="K2212" s="59" t="str">
        <f>"FY"&amp;" "&amp;Table25[[#This Row],[Year Start]]</f>
        <v>FY 2020</v>
      </c>
      <c r="L2212" s="109">
        <f>IFERROR(VLOOKUP(Table25[[#This Row],[Contract No.]],Table3[#All],5,FALSE),"")</f>
        <v>45504</v>
      </c>
      <c r="M2212" s="110">
        <f>IFERROR(IF(Table25[[#This Row],[Contract End Date]]="99/99/9999","No End",IF(AND(MONTH(Table25[[#This Row],[Contract End Date]])&gt;6,MONTH(Table25[[#This Row],[Contract End Date]])&lt;=12),YEAR(Table25[[#This Row],[Contract End Date]])+1,YEAR(Table25[[#This Row],[Contract End Date]]))),"")</f>
        <v>2025</v>
      </c>
      <c r="N2212" s="111">
        <f>Table25[[#This Row],[FY Formula end]]</f>
        <v>2025</v>
      </c>
      <c r="O2212" s="112" t="str">
        <f>IF(Table25[[#This Row],[Year End]]="No End","No End","FY"&amp;" "&amp;Table25[[#This Row],[Year End]])</f>
        <v>FY 2025</v>
      </c>
      <c r="P2212" s="27"/>
      <c r="Q2212" s="104" t="str">
        <f>_xlfn.IFNA(IF($B2212="","",VLOOKUP($B2212,'SWC Towers'!$A:$Q,$Q$2,FALSE)),"")</f>
        <v/>
      </c>
      <c r="R2212" s="106">
        <f>_xlfn.IFNA(IF($B2212="","",VLOOKUP($B2212,'SWC Towers'!$A:$Q,$R$2,FALSE)),"")</f>
        <v>0.1</v>
      </c>
      <c r="S2212" s="106" t="str">
        <f>_xlfn.IFNA(IF($B2212="","",VLOOKUP($B2212,'SWC Towers'!$A:$Q,$S$2,FALSE)),"")</f>
        <v/>
      </c>
      <c r="T2212" s="106">
        <f>_xlfn.IFNA(IF($B2212="","",VLOOKUP($B2212,'SWC Towers'!$A:$Q,$T$2,FALSE)),"")</f>
        <v>0.05</v>
      </c>
      <c r="U2212" s="104">
        <f>_xlfn.IFNA(IF($B2212="","",VLOOKUP($B2212,'SWC Towers'!$A:$Q,$U$2,FALSE)),"")</f>
        <v>0.65</v>
      </c>
      <c r="V2212" s="104" t="str">
        <f>_xlfn.IFNA(IF($B2212="","",VLOOKUP($B2212,'SWC Towers'!$A:$Q,$V$2,FALSE)),"")</f>
        <v/>
      </c>
      <c r="W2212" s="104">
        <f>_xlfn.IFNA(IF($B2212="","",VLOOKUP($B2212,'SWC Towers'!$A:$Q,$W$2,FALSE)),"")</f>
        <v>0.1</v>
      </c>
      <c r="X2212" s="104" t="str">
        <f>_xlfn.IFNA(IF($B2212="","",VLOOKUP($B2212,'SWC Towers'!$A:$Q,$X$2,FALSE)),"")</f>
        <v/>
      </c>
      <c r="Y2212" s="104" t="str">
        <f>_xlfn.IFNA(IF($B2212="","",VLOOKUP($B2212,'SWC Towers'!$A:$Q,$Y$2,FALSE)),"")</f>
        <v/>
      </c>
      <c r="Z2212" s="104">
        <f>_xlfn.IFNA(IF($B2212="","",VLOOKUP($B2212,'SWC Towers'!$A:$Q,$Z$2,FALSE)),"")</f>
        <v>0.1</v>
      </c>
      <c r="AA2212" s="104" t="str">
        <f>_xlfn.IFNA(IF($B2212="","",VLOOKUP($B2212,'SWC Towers'!$A:$Q,$AA$2,FALSE)),"")</f>
        <v/>
      </c>
      <c r="AB2212" s="106" t="str">
        <f>_xlfn.IFNA(IF($B2212="","",VLOOKUP($B2212,'SWC Towers'!$A:$Q,$AB$2,FALSE)),"")</f>
        <v/>
      </c>
      <c r="AC2212" s="20">
        <f>SUM(Table25[[#This Row],[IT Tower: Application]:[Other/Non-IT ]])</f>
        <v>1</v>
      </c>
      <c r="AD2212" s="67"/>
      <c r="AE2212" s="67"/>
      <c r="AF2212" s="67"/>
      <c r="AG2212" s="67"/>
      <c r="AH2212" s="67"/>
      <c r="AI2212" s="67"/>
      <c r="AJ2212" s="67"/>
      <c r="AK2212" s="67"/>
      <c r="AL2212" s="67"/>
      <c r="AM2212" s="67"/>
      <c r="AN2212" s="67"/>
      <c r="AO2212" s="67"/>
      <c r="AP2212" s="67"/>
      <c r="AQ2212" s="67"/>
      <c r="AR2212" s="67"/>
      <c r="AS2212" s="67"/>
      <c r="AT2212" s="67"/>
      <c r="AU2212" s="67"/>
      <c r="AV2212" s="67"/>
      <c r="AW2212" s="67"/>
      <c r="AX2212" s="67"/>
      <c r="AY2212" s="67"/>
      <c r="AZ2212" s="67"/>
      <c r="BA2212" s="67">
        <v>0</v>
      </c>
      <c r="BB2212" s="113">
        <v>562015</v>
      </c>
      <c r="BC2212" s="113"/>
      <c r="BD2212" s="113"/>
      <c r="BE2212" s="113"/>
      <c r="BF2212" s="113"/>
      <c r="BG2212" s="113"/>
      <c r="BH2212" s="113"/>
      <c r="BI2212" s="113"/>
      <c r="BJ2212" s="113"/>
      <c r="BK2212" s="113"/>
      <c r="BL2212" s="113"/>
      <c r="BM2212" s="113"/>
      <c r="BN2212" s="113"/>
      <c r="BO2212" s="113"/>
      <c r="BP2212" s="113"/>
      <c r="BQ2212" s="113"/>
      <c r="BR2212" s="113"/>
      <c r="BS2212" s="113"/>
      <c r="BT2212" s="113"/>
      <c r="BU2212" s="113"/>
      <c r="BV2212" s="113"/>
      <c r="BW2212" s="113"/>
      <c r="BX2212" s="113"/>
      <c r="BY2212" s="113"/>
      <c r="BZ2212" s="113"/>
      <c r="CA2212" s="67"/>
      <c r="CB2212" s="113"/>
      <c r="CC2212" s="69">
        <f>SUM(Table25[[#This Row],[Contract Amount FY00]:[Contract Amount FY50]])</f>
        <v>562015</v>
      </c>
      <c r="CD2212" s="114"/>
    </row>
    <row r="2213" spans="1:82" x14ac:dyDescent="0.25">
      <c r="A2213" s="122" t="s">
        <v>2031</v>
      </c>
      <c r="B2213" s="122" t="s">
        <v>3013</v>
      </c>
      <c r="C2213" s="122" t="s">
        <v>547</v>
      </c>
      <c r="E2213" s="26" t="str">
        <f>IFERROR(IF(VLOOKUP(Table25[[#This Row],[Contract No.]],Table3[#All],3,FALSE)="","No","Yes"),"")</f>
        <v>Yes</v>
      </c>
      <c r="F2213" s="107" t="str">
        <f>IFERROR(VLOOKUP(Table25[[#This Row],[Contract No.]],Table3[#All],3,FALSE),"")</f>
        <v>NASPO</v>
      </c>
      <c r="G2213" s="107" t="str">
        <f>IFERROR(IF(Table25[[#This Row],[Cooperative Purchase
(Yes/No)]]="Yes","Yes",IF(VLOOKUP(Table25[[#This Row],[Contract No.]],Table3[#All],1,FALSE)=Table25[[#This Row],[Contract No.]],"Yes","No")),"No")</f>
        <v>Yes</v>
      </c>
      <c r="H2213" s="51">
        <f>IFERROR(VLOOKUP(Table25[[#This Row],[Contract No.]],Table3[#All],4,FALSE),"")</f>
        <v>44926</v>
      </c>
      <c r="I2213" s="28">
        <f>IFERROR(IF(AND(MONTH(Table25[[#This Row],[Contract Start Date]])&gt;6,MONTH(Table25[[#This Row],[Contract Start Date]])&lt;=12),YEAR(Table25[[#This Row],[Contract Start Date]])+1,YEAR(Table25[[#This Row],[Contract Start Date]])),"")</f>
        <v>2023</v>
      </c>
      <c r="J2213" s="108">
        <f>Table25[[#This Row],[FY Formula start]]</f>
        <v>2023</v>
      </c>
      <c r="K2213" s="59" t="str">
        <f>"FY"&amp;" "&amp;Table25[[#This Row],[Year Start]]</f>
        <v>FY 2023</v>
      </c>
      <c r="L2213" s="109">
        <f>IFERROR(VLOOKUP(Table25[[#This Row],[Contract No.]],Table3[#All],5,FALSE),"")</f>
        <v>46501</v>
      </c>
      <c r="M2213" s="110">
        <f>IFERROR(IF(Table25[[#This Row],[Contract End Date]]="99/99/9999","No End",IF(AND(MONTH(Table25[[#This Row],[Contract End Date]])&gt;6,MONTH(Table25[[#This Row],[Contract End Date]])&lt;=12),YEAR(Table25[[#This Row],[Contract End Date]])+1,YEAR(Table25[[#This Row],[Contract End Date]]))),"")</f>
        <v>2027</v>
      </c>
      <c r="N2213" s="111">
        <f>Table25[[#This Row],[FY Formula end]]</f>
        <v>2027</v>
      </c>
      <c r="O2213" s="112" t="str">
        <f>IF(Table25[[#This Row],[Year End]]="No End","No End","FY"&amp;" "&amp;Table25[[#This Row],[Year End]])</f>
        <v>FY 2027</v>
      </c>
      <c r="P2213" s="27"/>
      <c r="Q2213" s="104">
        <f>_xlfn.IFNA(IF($B2213="","",VLOOKUP($B2213,'SWC Towers'!$A:$Q,$Q$2,FALSE)),"")</f>
        <v>0.3</v>
      </c>
      <c r="R2213" s="106" t="str">
        <f>_xlfn.IFNA(IF($B2213="","",VLOOKUP($B2213,'SWC Towers'!$A:$Q,$R$2,FALSE)),"")</f>
        <v/>
      </c>
      <c r="S2213" s="106">
        <f>_xlfn.IFNA(IF($B2213="","",VLOOKUP($B2213,'SWC Towers'!$A:$Q,$S$2,FALSE)),"")</f>
        <v>0.1</v>
      </c>
      <c r="T2213" s="106" t="str">
        <f>_xlfn.IFNA(IF($B2213="","",VLOOKUP($B2213,'SWC Towers'!$A:$Q,$T$2,FALSE)),"")</f>
        <v/>
      </c>
      <c r="U2213" s="104">
        <f>_xlfn.IFNA(IF($B2213="","",VLOOKUP($B2213,'SWC Towers'!$A:$Q,$U$2,FALSE)),"")</f>
        <v>0.6</v>
      </c>
      <c r="V2213" s="104" t="str">
        <f>_xlfn.IFNA(IF($B2213="","",VLOOKUP($B2213,'SWC Towers'!$A:$Q,$V$2,FALSE)),"")</f>
        <v/>
      </c>
      <c r="W2213" s="104" t="str">
        <f>_xlfn.IFNA(IF($B2213="","",VLOOKUP($B2213,'SWC Towers'!$A:$Q,$W$2,FALSE)),"")</f>
        <v/>
      </c>
      <c r="X2213" s="104" t="str">
        <f>_xlfn.IFNA(IF($B2213="","",VLOOKUP($B2213,'SWC Towers'!$A:$Q,$X$2,FALSE)),"")</f>
        <v/>
      </c>
      <c r="Y2213" s="104" t="str">
        <f>_xlfn.IFNA(IF($B2213="","",VLOOKUP($B2213,'SWC Towers'!$A:$Q,$Y$2,FALSE)),"")</f>
        <v/>
      </c>
      <c r="Z2213" s="104" t="str">
        <f>_xlfn.IFNA(IF($B2213="","",VLOOKUP($B2213,'SWC Towers'!$A:$Q,$Z$2,FALSE)),"")</f>
        <v/>
      </c>
      <c r="AA2213" s="104" t="str">
        <f>_xlfn.IFNA(IF($B2213="","",VLOOKUP($B2213,'SWC Towers'!$A:$Q,$AA$2,FALSE)),"")</f>
        <v/>
      </c>
      <c r="AB2213" s="106" t="str">
        <f>_xlfn.IFNA(IF($B2213="","",VLOOKUP($B2213,'SWC Towers'!$A:$Q,$AB$2,FALSE)),"")</f>
        <v/>
      </c>
      <c r="AC2213" s="20">
        <f>SUM(Table25[[#This Row],[IT Tower: Application]:[Other/Non-IT ]])</f>
        <v>1</v>
      </c>
      <c r="AD2213" s="67"/>
      <c r="AE2213" s="67"/>
      <c r="AF2213" s="67"/>
      <c r="AG2213" s="67"/>
      <c r="AH2213" s="67"/>
      <c r="AI2213" s="67"/>
      <c r="AJ2213" s="67"/>
      <c r="AK2213" s="67"/>
      <c r="AL2213" s="67"/>
      <c r="AM2213" s="67"/>
      <c r="AN2213" s="67"/>
      <c r="AO2213" s="67"/>
      <c r="AP2213" s="67"/>
      <c r="AQ2213" s="67"/>
      <c r="AR2213" s="67"/>
      <c r="AS2213" s="67"/>
      <c r="AT2213" s="67"/>
      <c r="AU2213" s="67"/>
      <c r="AV2213" s="67"/>
      <c r="AW2213" s="67"/>
      <c r="AX2213" s="67"/>
      <c r="AY2213" s="67"/>
      <c r="AZ2213" s="67"/>
      <c r="BA2213" s="67"/>
      <c r="BB2213" s="113"/>
      <c r="BC2213" s="113">
        <v>5608</v>
      </c>
      <c r="BD2213" s="113"/>
      <c r="BE2213" s="113"/>
      <c r="BF2213" s="113"/>
      <c r="BG2213" s="113"/>
      <c r="BH2213" s="113"/>
      <c r="BI2213" s="113"/>
      <c r="BJ2213" s="113"/>
      <c r="BK2213" s="113"/>
      <c r="BL2213" s="113"/>
      <c r="BM2213" s="113"/>
      <c r="BN2213" s="113"/>
      <c r="BO2213" s="113"/>
      <c r="BP2213" s="113"/>
      <c r="BQ2213" s="113"/>
      <c r="BR2213" s="113"/>
      <c r="BS2213" s="113"/>
      <c r="BT2213" s="113"/>
      <c r="BU2213" s="113"/>
      <c r="BV2213" s="113"/>
      <c r="BW2213" s="113"/>
      <c r="BX2213" s="113"/>
      <c r="BY2213" s="113"/>
      <c r="BZ2213" s="113"/>
      <c r="CA2213" s="67"/>
      <c r="CB2213" s="113"/>
      <c r="CC2213" s="69">
        <f>SUM(Table25[[#This Row],[Contract Amount FY00]:[Contract Amount FY50]])</f>
        <v>5608</v>
      </c>
      <c r="CD2213" s="114"/>
    </row>
    <row r="2214" spans="1:82" x14ac:dyDescent="0.25">
      <c r="A2214" s="122" t="s">
        <v>2031</v>
      </c>
      <c r="B2214" s="122" t="s">
        <v>3013</v>
      </c>
      <c r="C2214" s="122" t="s">
        <v>1845</v>
      </c>
      <c r="E2214" s="26" t="str">
        <f>IFERROR(IF(VLOOKUP(Table25[[#This Row],[Contract No.]],Table3[#All],3,FALSE)="","No","Yes"),"")</f>
        <v>Yes</v>
      </c>
      <c r="F2214" s="107" t="str">
        <f>IFERROR(VLOOKUP(Table25[[#This Row],[Contract No.]],Table3[#All],3,FALSE),"")</f>
        <v>NASPO</v>
      </c>
      <c r="G2214" s="107" t="str">
        <f>IFERROR(IF(Table25[[#This Row],[Cooperative Purchase
(Yes/No)]]="Yes","Yes",IF(VLOOKUP(Table25[[#This Row],[Contract No.]],Table3[#All],1,FALSE)=Table25[[#This Row],[Contract No.]],"Yes","No")),"No")</f>
        <v>Yes</v>
      </c>
      <c r="H2214" s="51">
        <f>IFERROR(VLOOKUP(Table25[[#This Row],[Contract No.]],Table3[#All],4,FALSE),"")</f>
        <v>44926</v>
      </c>
      <c r="I2214" s="28">
        <f>IFERROR(IF(AND(MONTH(Table25[[#This Row],[Contract Start Date]])&gt;6,MONTH(Table25[[#This Row],[Contract Start Date]])&lt;=12),YEAR(Table25[[#This Row],[Contract Start Date]])+1,YEAR(Table25[[#This Row],[Contract Start Date]])),"")</f>
        <v>2023</v>
      </c>
      <c r="J2214" s="108">
        <f>Table25[[#This Row],[FY Formula start]]</f>
        <v>2023</v>
      </c>
      <c r="K2214" s="59" t="str">
        <f>"FY"&amp;" "&amp;Table25[[#This Row],[Year Start]]</f>
        <v>FY 2023</v>
      </c>
      <c r="L2214" s="109">
        <f>IFERROR(VLOOKUP(Table25[[#This Row],[Contract No.]],Table3[#All],5,FALSE),"")</f>
        <v>46501</v>
      </c>
      <c r="M2214" s="110">
        <f>IFERROR(IF(Table25[[#This Row],[Contract End Date]]="99/99/9999","No End",IF(AND(MONTH(Table25[[#This Row],[Contract End Date]])&gt;6,MONTH(Table25[[#This Row],[Contract End Date]])&lt;=12),YEAR(Table25[[#This Row],[Contract End Date]])+1,YEAR(Table25[[#This Row],[Contract End Date]]))),"")</f>
        <v>2027</v>
      </c>
      <c r="N2214" s="111">
        <f>Table25[[#This Row],[FY Formula end]]</f>
        <v>2027</v>
      </c>
      <c r="O2214" s="112" t="str">
        <f>IF(Table25[[#This Row],[Year End]]="No End","No End","FY"&amp;" "&amp;Table25[[#This Row],[Year End]])</f>
        <v>FY 2027</v>
      </c>
      <c r="P2214" s="27"/>
      <c r="Q2214" s="104">
        <f>_xlfn.IFNA(IF($B2214="","",VLOOKUP($B2214,'SWC Towers'!$A:$Q,$Q$2,FALSE)),"")</f>
        <v>0.3</v>
      </c>
      <c r="R2214" s="106" t="str">
        <f>_xlfn.IFNA(IF($B2214="","",VLOOKUP($B2214,'SWC Towers'!$A:$Q,$R$2,FALSE)),"")</f>
        <v/>
      </c>
      <c r="S2214" s="106">
        <f>_xlfn.IFNA(IF($B2214="","",VLOOKUP($B2214,'SWC Towers'!$A:$Q,$S$2,FALSE)),"")</f>
        <v>0.1</v>
      </c>
      <c r="T2214" s="106" t="str">
        <f>_xlfn.IFNA(IF($B2214="","",VLOOKUP($B2214,'SWC Towers'!$A:$Q,$T$2,FALSE)),"")</f>
        <v/>
      </c>
      <c r="U2214" s="104">
        <f>_xlfn.IFNA(IF($B2214="","",VLOOKUP($B2214,'SWC Towers'!$A:$Q,$U$2,FALSE)),"")</f>
        <v>0.6</v>
      </c>
      <c r="V2214" s="104" t="str">
        <f>_xlfn.IFNA(IF($B2214="","",VLOOKUP($B2214,'SWC Towers'!$A:$Q,$V$2,FALSE)),"")</f>
        <v/>
      </c>
      <c r="W2214" s="104" t="str">
        <f>_xlfn.IFNA(IF($B2214="","",VLOOKUP($B2214,'SWC Towers'!$A:$Q,$W$2,FALSE)),"")</f>
        <v/>
      </c>
      <c r="X2214" s="104" t="str">
        <f>_xlfn.IFNA(IF($B2214="","",VLOOKUP($B2214,'SWC Towers'!$A:$Q,$X$2,FALSE)),"")</f>
        <v/>
      </c>
      <c r="Y2214" s="104" t="str">
        <f>_xlfn.IFNA(IF($B2214="","",VLOOKUP($B2214,'SWC Towers'!$A:$Q,$Y$2,FALSE)),"")</f>
        <v/>
      </c>
      <c r="Z2214" s="104" t="str">
        <f>_xlfn.IFNA(IF($B2214="","",VLOOKUP($B2214,'SWC Towers'!$A:$Q,$Z$2,FALSE)),"")</f>
        <v/>
      </c>
      <c r="AA2214" s="104" t="str">
        <f>_xlfn.IFNA(IF($B2214="","",VLOOKUP($B2214,'SWC Towers'!$A:$Q,$AA$2,FALSE)),"")</f>
        <v/>
      </c>
      <c r="AB2214" s="106" t="str">
        <f>_xlfn.IFNA(IF($B2214="","",VLOOKUP($B2214,'SWC Towers'!$A:$Q,$AB$2,FALSE)),"")</f>
        <v/>
      </c>
      <c r="AC2214" s="20">
        <f>SUM(Table25[[#This Row],[IT Tower: Application]:[Other/Non-IT ]])</f>
        <v>1</v>
      </c>
      <c r="AD2214" s="67"/>
      <c r="AE2214" s="67"/>
      <c r="AF2214" s="67"/>
      <c r="AG2214" s="67"/>
      <c r="AH2214" s="67"/>
      <c r="AI2214" s="67"/>
      <c r="AJ2214" s="67"/>
      <c r="AK2214" s="67"/>
      <c r="AL2214" s="67"/>
      <c r="AM2214" s="67"/>
      <c r="AN2214" s="67"/>
      <c r="AO2214" s="67"/>
      <c r="AP2214" s="67"/>
      <c r="AQ2214" s="67"/>
      <c r="AR2214" s="67"/>
      <c r="AS2214" s="67"/>
      <c r="AT2214" s="67"/>
      <c r="AU2214" s="67"/>
      <c r="AV2214" s="67"/>
      <c r="AW2214" s="67"/>
      <c r="AX2214" s="67"/>
      <c r="AY2214" s="67"/>
      <c r="AZ2214" s="67"/>
      <c r="BA2214" s="67"/>
      <c r="BB2214" s="113">
        <v>348</v>
      </c>
      <c r="BC2214" s="113">
        <v>0</v>
      </c>
      <c r="BD2214" s="113"/>
      <c r="BE2214" s="113"/>
      <c r="BF2214" s="113"/>
      <c r="BG2214" s="113"/>
      <c r="BH2214" s="113"/>
      <c r="BI2214" s="113"/>
      <c r="BJ2214" s="113"/>
      <c r="BK2214" s="113"/>
      <c r="BL2214" s="113"/>
      <c r="BM2214" s="113"/>
      <c r="BN2214" s="113"/>
      <c r="BO2214" s="113"/>
      <c r="BP2214" s="113"/>
      <c r="BQ2214" s="113"/>
      <c r="BR2214" s="113"/>
      <c r="BS2214" s="113"/>
      <c r="BT2214" s="113"/>
      <c r="BU2214" s="113"/>
      <c r="BV2214" s="113"/>
      <c r="BW2214" s="113"/>
      <c r="BX2214" s="113"/>
      <c r="BY2214" s="113"/>
      <c r="BZ2214" s="113"/>
      <c r="CA2214" s="67"/>
      <c r="CB2214" s="113"/>
      <c r="CC2214" s="69">
        <f>SUM(Table25[[#This Row],[Contract Amount FY00]:[Contract Amount FY50]])</f>
        <v>348</v>
      </c>
      <c r="CD2214" s="114"/>
    </row>
    <row r="2215" spans="1:82" x14ac:dyDescent="0.25">
      <c r="A2215" s="122" t="s">
        <v>2031</v>
      </c>
      <c r="B2215" s="122" t="s">
        <v>3015</v>
      </c>
      <c r="C2215" s="122" t="s">
        <v>661</v>
      </c>
      <c r="E2215" s="26" t="str">
        <f>IFERROR(IF(VLOOKUP(Table25[[#This Row],[Contract No.]],Table3[#All],3,FALSE)="","No","Yes"),"")</f>
        <v>Yes</v>
      </c>
      <c r="F2215" s="107" t="str">
        <f>IFERROR(VLOOKUP(Table25[[#This Row],[Contract No.]],Table3[#All],3,FALSE),"")</f>
        <v>NASPO</v>
      </c>
      <c r="G2215" s="107" t="str">
        <f>IFERROR(IF(Table25[[#This Row],[Cooperative Purchase
(Yes/No)]]="Yes","Yes",IF(VLOOKUP(Table25[[#This Row],[Contract No.]],Table3[#All],1,FALSE)=Table25[[#This Row],[Contract No.]],"Yes","No")),"No")</f>
        <v>Yes</v>
      </c>
      <c r="H2215" s="51">
        <f>IFERROR(VLOOKUP(Table25[[#This Row],[Contract No.]],Table3[#All],4,FALSE),"")</f>
        <v>44805</v>
      </c>
      <c r="I2215" s="28">
        <f>IFERROR(IF(AND(MONTH(Table25[[#This Row],[Contract Start Date]])&gt;6,MONTH(Table25[[#This Row],[Contract Start Date]])&lt;=12),YEAR(Table25[[#This Row],[Contract Start Date]])+1,YEAR(Table25[[#This Row],[Contract Start Date]])),"")</f>
        <v>2023</v>
      </c>
      <c r="J2215" s="108">
        <f>Table25[[#This Row],[FY Formula start]]</f>
        <v>2023</v>
      </c>
      <c r="K2215" s="59" t="str">
        <f>"FY"&amp;" "&amp;Table25[[#This Row],[Year Start]]</f>
        <v>FY 2023</v>
      </c>
      <c r="L2215" s="109">
        <f>IFERROR(VLOOKUP(Table25[[#This Row],[Contract No.]],Table3[#All],5,FALSE),"")</f>
        <v>46521</v>
      </c>
      <c r="M2215" s="110">
        <f>IFERROR(IF(Table25[[#This Row],[Contract End Date]]="99/99/9999","No End",IF(AND(MONTH(Table25[[#This Row],[Contract End Date]])&gt;6,MONTH(Table25[[#This Row],[Contract End Date]])&lt;=12),YEAR(Table25[[#This Row],[Contract End Date]])+1,YEAR(Table25[[#This Row],[Contract End Date]]))),"")</f>
        <v>2027</v>
      </c>
      <c r="N2215" s="111">
        <f>Table25[[#This Row],[FY Formula end]]</f>
        <v>2027</v>
      </c>
      <c r="O2215" s="112" t="str">
        <f>IF(Table25[[#This Row],[Year End]]="No End","No End","FY"&amp;" "&amp;Table25[[#This Row],[Year End]])</f>
        <v>FY 2027</v>
      </c>
      <c r="P2215" s="27"/>
      <c r="Q2215" s="104" t="str">
        <f>_xlfn.IFNA(IF($B2215="","",VLOOKUP($B2215,'SWC Towers'!$A:$Q,$Q$2,FALSE)),"")</f>
        <v/>
      </c>
      <c r="R2215" s="106" t="str">
        <f>_xlfn.IFNA(IF($B2215="","",VLOOKUP($B2215,'SWC Towers'!$A:$Q,$R$2,FALSE)),"")</f>
        <v/>
      </c>
      <c r="S2215" s="106" t="str">
        <f>_xlfn.IFNA(IF($B2215="","",VLOOKUP($B2215,'SWC Towers'!$A:$Q,$S$2,FALSE)),"")</f>
        <v/>
      </c>
      <c r="T2215" s="106" t="str">
        <f>_xlfn.IFNA(IF($B2215="","",VLOOKUP($B2215,'SWC Towers'!$A:$Q,$T$2,FALSE)),"")</f>
        <v/>
      </c>
      <c r="U2215" s="104">
        <f>_xlfn.IFNA(IF($B2215="","",VLOOKUP($B2215,'SWC Towers'!$A:$Q,$U$2,FALSE)),"")</f>
        <v>0.4</v>
      </c>
      <c r="V2215" s="104" t="str">
        <f>_xlfn.IFNA(IF($B2215="","",VLOOKUP($B2215,'SWC Towers'!$A:$Q,$V$2,FALSE)),"")</f>
        <v/>
      </c>
      <c r="W2215" s="104" t="str">
        <f>_xlfn.IFNA(IF($B2215="","",VLOOKUP($B2215,'SWC Towers'!$A:$Q,$W$2,FALSE)),"")</f>
        <v/>
      </c>
      <c r="X2215" s="104" t="str">
        <f>_xlfn.IFNA(IF($B2215="","",VLOOKUP($B2215,'SWC Towers'!$A:$Q,$X$2,FALSE)),"")</f>
        <v/>
      </c>
      <c r="Y2215" s="104">
        <f>_xlfn.IFNA(IF($B2215="","",VLOOKUP($B2215,'SWC Towers'!$A:$Q,$Y$2,FALSE)),"")</f>
        <v>0.3</v>
      </c>
      <c r="Z2215" s="104">
        <f>_xlfn.IFNA(IF($B2215="","",VLOOKUP($B2215,'SWC Towers'!$A:$Q,$Z$2,FALSE)),"")</f>
        <v>0.3</v>
      </c>
      <c r="AA2215" s="104" t="str">
        <f>_xlfn.IFNA(IF($B2215="","",VLOOKUP($B2215,'SWC Towers'!$A:$Q,$AA$2,FALSE)),"")</f>
        <v/>
      </c>
      <c r="AB2215" s="106" t="str">
        <f>_xlfn.IFNA(IF($B2215="","",VLOOKUP($B2215,'SWC Towers'!$A:$Q,$AB$2,FALSE)),"")</f>
        <v/>
      </c>
      <c r="AC2215" s="20">
        <f>SUM(Table25[[#This Row],[IT Tower: Application]:[Other/Non-IT ]])</f>
        <v>1</v>
      </c>
      <c r="AD2215" s="67"/>
      <c r="AE2215" s="67"/>
      <c r="AF2215" s="67"/>
      <c r="AG2215" s="67"/>
      <c r="AH2215" s="67"/>
      <c r="AI2215" s="67"/>
      <c r="AJ2215" s="67"/>
      <c r="AK2215" s="67"/>
      <c r="AL2215" s="67"/>
      <c r="AM2215" s="67"/>
      <c r="AN2215" s="67"/>
      <c r="AO2215" s="67"/>
      <c r="AP2215" s="67"/>
      <c r="AQ2215" s="67"/>
      <c r="AR2215" s="67"/>
      <c r="AS2215" s="67"/>
      <c r="AT2215" s="67"/>
      <c r="AU2215" s="67"/>
      <c r="AV2215" s="67"/>
      <c r="AW2215" s="67"/>
      <c r="AX2215" s="67"/>
      <c r="AY2215" s="67"/>
      <c r="AZ2215" s="67"/>
      <c r="BA2215" s="67">
        <v>0</v>
      </c>
      <c r="BB2215" s="113">
        <v>11220</v>
      </c>
      <c r="BC2215" s="113">
        <v>1825</v>
      </c>
      <c r="BD2215" s="113"/>
      <c r="BE2215" s="113"/>
      <c r="BF2215" s="113"/>
      <c r="BG2215" s="113"/>
      <c r="BH2215" s="113"/>
      <c r="BI2215" s="113"/>
      <c r="BJ2215" s="113"/>
      <c r="BK2215" s="113"/>
      <c r="BL2215" s="113"/>
      <c r="BM2215" s="113"/>
      <c r="BN2215" s="113"/>
      <c r="BO2215" s="113"/>
      <c r="BP2215" s="113"/>
      <c r="BQ2215" s="113"/>
      <c r="BR2215" s="113"/>
      <c r="BS2215" s="113"/>
      <c r="BT2215" s="113"/>
      <c r="BU2215" s="113"/>
      <c r="BV2215" s="113"/>
      <c r="BW2215" s="113"/>
      <c r="BX2215" s="113"/>
      <c r="BY2215" s="113"/>
      <c r="BZ2215" s="113"/>
      <c r="CA2215" s="67"/>
      <c r="CB2215" s="113"/>
      <c r="CC2215" s="69">
        <f>SUM(Table25[[#This Row],[Contract Amount FY00]:[Contract Amount FY50]])</f>
        <v>13045</v>
      </c>
      <c r="CD2215" s="114"/>
    </row>
    <row r="2216" spans="1:82" x14ac:dyDescent="0.25">
      <c r="A2216" s="122" t="s">
        <v>2031</v>
      </c>
      <c r="B2216" s="122" t="s">
        <v>3183</v>
      </c>
      <c r="C2216" s="122" t="s">
        <v>3210</v>
      </c>
      <c r="E2216" s="26" t="str">
        <f>IFERROR(IF(VLOOKUP(Table25[[#This Row],[Contract No.]],Table3[#All],3,FALSE)="","No","Yes"),"")</f>
        <v>Yes</v>
      </c>
      <c r="F2216" s="107" t="str">
        <f>IFERROR(VLOOKUP(Table25[[#This Row],[Contract No.]],Table3[#All],3,FALSE),"")</f>
        <v>NASPO</v>
      </c>
      <c r="G2216" s="107" t="str">
        <f>IFERROR(IF(Table25[[#This Row],[Cooperative Purchase
(Yes/No)]]="Yes","Yes",IF(VLOOKUP(Table25[[#This Row],[Contract No.]],Table3[#All],1,FALSE)=Table25[[#This Row],[Contract No.]],"Yes","No")),"No")</f>
        <v>Yes</v>
      </c>
      <c r="H2216" s="51">
        <f>IFERROR(VLOOKUP(Table25[[#This Row],[Contract No.]],Table3[#All],4,FALSE),"")</f>
        <v>45505</v>
      </c>
      <c r="I2216" s="28">
        <f>IFERROR(IF(AND(MONTH(Table25[[#This Row],[Contract Start Date]])&gt;6,MONTH(Table25[[#This Row],[Contract Start Date]])&lt;=12),YEAR(Table25[[#This Row],[Contract Start Date]])+1,YEAR(Table25[[#This Row],[Contract Start Date]])),"")</f>
        <v>2025</v>
      </c>
      <c r="J2216" s="108">
        <f>Table25[[#This Row],[FY Formula start]]</f>
        <v>2025</v>
      </c>
      <c r="K2216" s="59" t="str">
        <f>"FY"&amp;" "&amp;Table25[[#This Row],[Year Start]]</f>
        <v>FY 2025</v>
      </c>
      <c r="L2216" s="109">
        <f>IFERROR(VLOOKUP(Table25[[#This Row],[Contract No.]],Table3[#All],5,FALSE),"")</f>
        <v>47330</v>
      </c>
      <c r="M2216" s="110">
        <f>IFERROR(IF(Table25[[#This Row],[Contract End Date]]="99/99/9999","No End",IF(AND(MONTH(Table25[[#This Row],[Contract End Date]])&gt;6,MONTH(Table25[[#This Row],[Contract End Date]])&lt;=12),YEAR(Table25[[#This Row],[Contract End Date]])+1,YEAR(Table25[[#This Row],[Contract End Date]]))),"")</f>
        <v>2030</v>
      </c>
      <c r="N2216" s="111">
        <f>Table25[[#This Row],[FY Formula end]]</f>
        <v>2030</v>
      </c>
      <c r="O2216" s="112" t="str">
        <f>IF(Table25[[#This Row],[Year End]]="No End","No End","FY"&amp;" "&amp;Table25[[#This Row],[Year End]])</f>
        <v>FY 2030</v>
      </c>
      <c r="P2216" s="27"/>
      <c r="Q2216" s="104">
        <f>_xlfn.IFNA(IF($B2216="","",VLOOKUP($B2216,'SWC Towers'!$A:$Q,$Q$2,FALSE)),"")</f>
        <v>0.2</v>
      </c>
      <c r="R2216" s="106" t="str">
        <f>_xlfn.IFNA(IF($B2216="","",VLOOKUP($B2216,'SWC Towers'!$A:$Q,$R$2,FALSE)),"")</f>
        <v/>
      </c>
      <c r="S2216" s="106">
        <f>_xlfn.IFNA(IF($B2216="","",VLOOKUP($B2216,'SWC Towers'!$A:$Q,$S$2,FALSE)),"")</f>
        <v>0.2</v>
      </c>
      <c r="T2216" s="106" t="str">
        <f>_xlfn.IFNA(IF($B2216="","",VLOOKUP($B2216,'SWC Towers'!$A:$Q,$T$2,FALSE)),"")</f>
        <v/>
      </c>
      <c r="U2216" s="104">
        <f>_xlfn.IFNA(IF($B2216="","",VLOOKUP($B2216,'SWC Towers'!$A:$Q,$U$2,FALSE)),"")</f>
        <v>0.4</v>
      </c>
      <c r="V2216" s="104" t="str">
        <f>_xlfn.IFNA(IF($B2216="","",VLOOKUP($B2216,'SWC Towers'!$A:$Q,$V$2,FALSE)),"")</f>
        <v/>
      </c>
      <c r="W2216" s="104">
        <f>_xlfn.IFNA(IF($B2216="","",VLOOKUP($B2216,'SWC Towers'!$A:$Q,$W$2,FALSE)),"")</f>
        <v>0.2</v>
      </c>
      <c r="X2216" s="104" t="str">
        <f>_xlfn.IFNA(IF($B2216="","",VLOOKUP($B2216,'SWC Towers'!$A:$Q,$X$2,FALSE)),"")</f>
        <v/>
      </c>
      <c r="Y2216" s="104" t="str">
        <f>_xlfn.IFNA(IF($B2216="","",VLOOKUP($B2216,'SWC Towers'!$A:$Q,$Y$2,FALSE)),"")</f>
        <v/>
      </c>
      <c r="Z2216" s="104" t="str">
        <f>_xlfn.IFNA(IF($B2216="","",VLOOKUP($B2216,'SWC Towers'!$A:$Q,$Z$2,FALSE)),"")</f>
        <v/>
      </c>
      <c r="AA2216" s="104" t="str">
        <f>_xlfn.IFNA(IF($B2216="","",VLOOKUP($B2216,'SWC Towers'!$A:$Q,$AA$2,FALSE)),"")</f>
        <v/>
      </c>
      <c r="AB2216" s="106" t="str">
        <f>_xlfn.IFNA(IF($B2216="","",VLOOKUP($B2216,'SWC Towers'!$A:$Q,$AB$2,FALSE)),"")</f>
        <v/>
      </c>
      <c r="AC2216" s="20">
        <f>SUM(Table25[[#This Row],[IT Tower: Application]:[Other/Non-IT ]])</f>
        <v>1</v>
      </c>
      <c r="AD2216" s="67"/>
      <c r="AE2216" s="67"/>
      <c r="AF2216" s="67"/>
      <c r="AG2216" s="67"/>
      <c r="AH2216" s="67"/>
      <c r="AI2216" s="67"/>
      <c r="AJ2216" s="67"/>
      <c r="AK2216" s="67"/>
      <c r="AL2216" s="67"/>
      <c r="AM2216" s="67"/>
      <c r="AN2216" s="67"/>
      <c r="AO2216" s="67"/>
      <c r="AP2216" s="67"/>
      <c r="AQ2216" s="67"/>
      <c r="AR2216" s="67"/>
      <c r="AS2216" s="67"/>
      <c r="AT2216" s="67"/>
      <c r="AU2216" s="67"/>
      <c r="AV2216" s="67"/>
      <c r="AW2216" s="67"/>
      <c r="AX2216" s="67"/>
      <c r="AY2216" s="67"/>
      <c r="AZ2216" s="67"/>
      <c r="BA2216" s="67"/>
      <c r="BB2216" s="113"/>
      <c r="BC2216" s="113">
        <v>17178</v>
      </c>
      <c r="BD2216" s="113"/>
      <c r="BE2216" s="113"/>
      <c r="BF2216" s="113"/>
      <c r="BG2216" s="113"/>
      <c r="BH2216" s="113"/>
      <c r="BI2216" s="113"/>
      <c r="BJ2216" s="113"/>
      <c r="BK2216" s="113"/>
      <c r="BL2216" s="113"/>
      <c r="BM2216" s="113"/>
      <c r="BN2216" s="113"/>
      <c r="BO2216" s="113"/>
      <c r="BP2216" s="113"/>
      <c r="BQ2216" s="113"/>
      <c r="BR2216" s="113"/>
      <c r="BS2216" s="113"/>
      <c r="BT2216" s="113"/>
      <c r="BU2216" s="113"/>
      <c r="BV2216" s="113"/>
      <c r="BW2216" s="113"/>
      <c r="BX2216" s="113"/>
      <c r="BY2216" s="113"/>
      <c r="BZ2216" s="113"/>
      <c r="CA2216" s="67"/>
      <c r="CB2216" s="113"/>
      <c r="CC2216" s="69">
        <f>SUM(Table25[[#This Row],[Contract Amount FY00]:[Contract Amount FY50]])</f>
        <v>17178</v>
      </c>
      <c r="CD2216" s="114"/>
    </row>
    <row r="2217" spans="1:82" x14ac:dyDescent="0.25">
      <c r="A2217" s="122" t="s">
        <v>1972</v>
      </c>
      <c r="B2217" s="122" t="s">
        <v>705</v>
      </c>
      <c r="C2217" s="122" t="s">
        <v>1777</v>
      </c>
      <c r="E2217" s="26" t="str">
        <f>IFERROR(IF(VLOOKUP(Table25[[#This Row],[Contract No.]],Table3[#All],3,FALSE)="","No","Yes"),"")</f>
        <v>Yes</v>
      </c>
      <c r="F2217" s="107" t="str">
        <f>IFERROR(VLOOKUP(Table25[[#This Row],[Contract No.]],Table3[#All],3,FALSE),"")</f>
        <v>NASPO</v>
      </c>
      <c r="G2217" s="107" t="str">
        <f>IFERROR(IF(Table25[[#This Row],[Cooperative Purchase
(Yes/No)]]="Yes","Yes",IF(VLOOKUP(Table25[[#This Row],[Contract No.]],Table3[#All],1,FALSE)=Table25[[#This Row],[Contract No.]],"Yes","No")),"No")</f>
        <v>Yes</v>
      </c>
      <c r="H2217" s="51">
        <f>IFERROR(VLOOKUP(Table25[[#This Row],[Contract No.]],Table3[#All],4,FALSE),"")</f>
        <v>43647</v>
      </c>
      <c r="I2217" s="28">
        <f>IFERROR(IF(AND(MONTH(Table25[[#This Row],[Contract Start Date]])&gt;6,MONTH(Table25[[#This Row],[Contract Start Date]])&lt;=12),YEAR(Table25[[#This Row],[Contract Start Date]])+1,YEAR(Table25[[#This Row],[Contract Start Date]])),"")</f>
        <v>2020</v>
      </c>
      <c r="J2217" s="108">
        <f>Table25[[#This Row],[FY Formula start]]</f>
        <v>2020</v>
      </c>
      <c r="K2217" s="59" t="str">
        <f>"FY"&amp;" "&amp;Table25[[#This Row],[Year Start]]</f>
        <v>FY 2020</v>
      </c>
      <c r="L2217" s="109">
        <f>IFERROR(VLOOKUP(Table25[[#This Row],[Contract No.]],Table3[#All],5,FALSE),"")</f>
        <v>47360</v>
      </c>
      <c r="M2217" s="110">
        <f>IFERROR(IF(Table25[[#This Row],[Contract End Date]]="99/99/9999","No End",IF(AND(MONTH(Table25[[#This Row],[Contract End Date]])&gt;6,MONTH(Table25[[#This Row],[Contract End Date]])&lt;=12),YEAR(Table25[[#This Row],[Contract End Date]])+1,YEAR(Table25[[#This Row],[Contract End Date]]))),"")</f>
        <v>2030</v>
      </c>
      <c r="N2217" s="111">
        <f>Table25[[#This Row],[FY Formula end]]</f>
        <v>2030</v>
      </c>
      <c r="O2217" s="112" t="str">
        <f>IF(Table25[[#This Row],[Year End]]="No End","No End","FY"&amp;" "&amp;Table25[[#This Row],[Year End]])</f>
        <v>FY 2030</v>
      </c>
      <c r="P2217" s="27"/>
      <c r="Q2217" s="104">
        <f>_xlfn.IFNA(IF($B2217="","",VLOOKUP($B2217,'SWC Towers'!$A:$Q,$Q$2,FALSE)),"")</f>
        <v>0.2</v>
      </c>
      <c r="R2217" s="106" t="str">
        <f>_xlfn.IFNA(IF($B2217="","",VLOOKUP($B2217,'SWC Towers'!$A:$Q,$R$2,FALSE)),"")</f>
        <v/>
      </c>
      <c r="S2217" s="106" t="str">
        <f>_xlfn.IFNA(IF($B2217="","",VLOOKUP($B2217,'SWC Towers'!$A:$Q,$S$2,FALSE)),"")</f>
        <v/>
      </c>
      <c r="T2217" s="106" t="str">
        <f>_xlfn.IFNA(IF($B2217="","",VLOOKUP($B2217,'SWC Towers'!$A:$Q,$T$2,FALSE)),"")</f>
        <v/>
      </c>
      <c r="U2217" s="104">
        <f>_xlfn.IFNA(IF($B2217="","",VLOOKUP($B2217,'SWC Towers'!$A:$Q,$U$2,FALSE)),"")</f>
        <v>0.4</v>
      </c>
      <c r="V2217" s="104" t="str">
        <f>_xlfn.IFNA(IF($B2217="","",VLOOKUP($B2217,'SWC Towers'!$A:$Q,$V$2,FALSE)),"")</f>
        <v/>
      </c>
      <c r="W2217" s="104">
        <f>_xlfn.IFNA(IF($B2217="","",VLOOKUP($B2217,'SWC Towers'!$A:$Q,$W$2,FALSE)),"")</f>
        <v>0.4</v>
      </c>
      <c r="X2217" s="104" t="str">
        <f>_xlfn.IFNA(IF($B2217="","",VLOOKUP($B2217,'SWC Towers'!$A:$Q,$X$2,FALSE)),"")</f>
        <v/>
      </c>
      <c r="Y2217" s="104" t="str">
        <f>_xlfn.IFNA(IF($B2217="","",VLOOKUP($B2217,'SWC Towers'!$A:$Q,$Y$2,FALSE)),"")</f>
        <v/>
      </c>
      <c r="Z2217" s="104" t="str">
        <f>_xlfn.IFNA(IF($B2217="","",VLOOKUP($B2217,'SWC Towers'!$A:$Q,$Z$2,FALSE)),"")</f>
        <v/>
      </c>
      <c r="AA2217" s="104" t="str">
        <f>_xlfn.IFNA(IF($B2217="","",VLOOKUP($B2217,'SWC Towers'!$A:$Q,$AA$2,FALSE)),"")</f>
        <v/>
      </c>
      <c r="AB2217" s="106" t="str">
        <f>_xlfn.IFNA(IF($B2217="","",VLOOKUP($B2217,'SWC Towers'!$A:$Q,$AB$2,FALSE)),"")</f>
        <v/>
      </c>
      <c r="AC2217" s="20">
        <f>SUM(Table25[[#This Row],[IT Tower: Application]:[Other/Non-IT ]])</f>
        <v>1</v>
      </c>
      <c r="AD2217" s="67"/>
      <c r="AE2217" s="67"/>
      <c r="AF2217" s="67"/>
      <c r="AG2217" s="67"/>
      <c r="AH2217" s="67"/>
      <c r="AI2217" s="67"/>
      <c r="AJ2217" s="67"/>
      <c r="AK2217" s="67"/>
      <c r="AL2217" s="67"/>
      <c r="AM2217" s="67"/>
      <c r="AN2217" s="67"/>
      <c r="AO2217" s="67"/>
      <c r="AP2217" s="67"/>
      <c r="AQ2217" s="67"/>
      <c r="AR2217" s="67"/>
      <c r="AS2217" s="67"/>
      <c r="AT2217" s="67"/>
      <c r="AU2217" s="67"/>
      <c r="AV2217" s="67"/>
      <c r="AW2217" s="67"/>
      <c r="AX2217" s="67">
        <v>0</v>
      </c>
      <c r="AY2217" s="67">
        <v>6802</v>
      </c>
      <c r="AZ2217" s="67">
        <v>11234</v>
      </c>
      <c r="BA2217" s="67">
        <v>17215</v>
      </c>
      <c r="BB2217" s="113">
        <v>17301</v>
      </c>
      <c r="BC2217" s="113">
        <v>19300</v>
      </c>
      <c r="BD2217" s="113"/>
      <c r="BE2217" s="113"/>
      <c r="BF2217" s="113"/>
      <c r="BG2217" s="113"/>
      <c r="BH2217" s="113"/>
      <c r="BI2217" s="113"/>
      <c r="BJ2217" s="113"/>
      <c r="BK2217" s="113"/>
      <c r="BL2217" s="113"/>
      <c r="BM2217" s="113"/>
      <c r="BN2217" s="113"/>
      <c r="BO2217" s="113"/>
      <c r="BP2217" s="113"/>
      <c r="BQ2217" s="113"/>
      <c r="BR2217" s="113"/>
      <c r="BS2217" s="113"/>
      <c r="BT2217" s="113"/>
      <c r="BU2217" s="113"/>
      <c r="BV2217" s="113"/>
      <c r="BW2217" s="113"/>
      <c r="BX2217" s="113"/>
      <c r="BY2217" s="113"/>
      <c r="BZ2217" s="113"/>
      <c r="CA2217" s="67"/>
      <c r="CB2217" s="113"/>
      <c r="CC2217" s="69">
        <f>SUM(Table25[[#This Row],[Contract Amount FY00]:[Contract Amount FY50]])</f>
        <v>71852</v>
      </c>
      <c r="CD2217" s="114"/>
    </row>
    <row r="2218" spans="1:82" x14ac:dyDescent="0.25">
      <c r="A2218" s="122" t="s">
        <v>1972</v>
      </c>
      <c r="B2218" s="122" t="s">
        <v>278</v>
      </c>
      <c r="C2218" s="122" t="s">
        <v>3188</v>
      </c>
      <c r="E2218" s="26" t="str">
        <f>IFERROR(IF(VLOOKUP(Table25[[#This Row],[Contract No.]],Table3[#All],3,FALSE)="","No","Yes"),"")</f>
        <v>Yes</v>
      </c>
      <c r="F2218" s="107" t="str">
        <f>IFERROR(VLOOKUP(Table25[[#This Row],[Contract No.]],Table3[#All],3,FALSE),"")</f>
        <v>NASPO</v>
      </c>
      <c r="G2218" s="107" t="str">
        <f>IFERROR(IF(Table25[[#This Row],[Cooperative Purchase
(Yes/No)]]="Yes","Yes",IF(VLOOKUP(Table25[[#This Row],[Contract No.]],Table3[#All],1,FALSE)=Table25[[#This Row],[Contract No.]],"Yes","No")),"No")</f>
        <v>Yes</v>
      </c>
      <c r="H2218" s="51">
        <f>IFERROR(VLOOKUP(Table25[[#This Row],[Contract No.]],Table3[#All],4,FALSE),"")</f>
        <v>42917</v>
      </c>
      <c r="I2218" s="28">
        <f>IFERROR(IF(AND(MONTH(Table25[[#This Row],[Contract Start Date]])&gt;6,MONTH(Table25[[#This Row],[Contract Start Date]])&lt;=12),YEAR(Table25[[#This Row],[Contract Start Date]])+1,YEAR(Table25[[#This Row],[Contract Start Date]])),"")</f>
        <v>2018</v>
      </c>
      <c r="J2218" s="108">
        <f>Table25[[#This Row],[FY Formula start]]</f>
        <v>2018</v>
      </c>
      <c r="K2218" s="59" t="str">
        <f>"FY"&amp;" "&amp;Table25[[#This Row],[Year Start]]</f>
        <v>FY 2018</v>
      </c>
      <c r="L2218" s="109">
        <f>IFERROR(VLOOKUP(Table25[[#This Row],[Contract No.]],Table3[#All],5,FALSE),"")</f>
        <v>46280</v>
      </c>
      <c r="M2218" s="110">
        <f>IFERROR(IF(Table25[[#This Row],[Contract End Date]]="99/99/9999","No End",IF(AND(MONTH(Table25[[#This Row],[Contract End Date]])&gt;6,MONTH(Table25[[#This Row],[Contract End Date]])&lt;=12),YEAR(Table25[[#This Row],[Contract End Date]])+1,YEAR(Table25[[#This Row],[Contract End Date]]))),"")</f>
        <v>2027</v>
      </c>
      <c r="N2218" s="111">
        <f>Table25[[#This Row],[FY Formula end]]</f>
        <v>2027</v>
      </c>
      <c r="O2218" s="112" t="str">
        <f>IF(Table25[[#This Row],[Year End]]="No End","No End","FY"&amp;" "&amp;Table25[[#This Row],[Year End]])</f>
        <v>FY 2027</v>
      </c>
      <c r="P2218" s="27"/>
      <c r="Q2218" s="104">
        <f>_xlfn.IFNA(IF($B2218="","",VLOOKUP($B2218,'SWC Towers'!$A:$Q,$Q$2,FALSE)),"")</f>
        <v>0.4</v>
      </c>
      <c r="R2218" s="106" t="str">
        <f>_xlfn.IFNA(IF($B2218="","",VLOOKUP($B2218,'SWC Towers'!$A:$Q,$R$2,FALSE)),"")</f>
        <v/>
      </c>
      <c r="S2218" s="106" t="str">
        <f>_xlfn.IFNA(IF($B2218="","",VLOOKUP($B2218,'SWC Towers'!$A:$Q,$S$2,FALSE)),"")</f>
        <v/>
      </c>
      <c r="T2218" s="106">
        <f>_xlfn.IFNA(IF($B2218="","",VLOOKUP($B2218,'SWC Towers'!$A:$Q,$T$2,FALSE)),"")</f>
        <v>0.05</v>
      </c>
      <c r="U2218" s="104" t="str">
        <f>_xlfn.IFNA(IF($B2218="","",VLOOKUP($B2218,'SWC Towers'!$A:$Q,$U$2,FALSE)),"")</f>
        <v/>
      </c>
      <c r="V2218" s="104" t="str">
        <f>_xlfn.IFNA(IF($B2218="","",VLOOKUP($B2218,'SWC Towers'!$A:$Q,$V$2,FALSE)),"")</f>
        <v/>
      </c>
      <c r="W2218" s="104">
        <f>_xlfn.IFNA(IF($B2218="","",VLOOKUP($B2218,'SWC Towers'!$A:$Q,$W$2,FALSE)),"")</f>
        <v>0.1</v>
      </c>
      <c r="X2218" s="104" t="str">
        <f>_xlfn.IFNA(IF($B2218="","",VLOOKUP($B2218,'SWC Towers'!$A:$Q,$X$2,FALSE)),"")</f>
        <v/>
      </c>
      <c r="Y2218" s="104">
        <f>_xlfn.IFNA(IF($B2218="","",VLOOKUP($B2218,'SWC Towers'!$A:$Q,$Y$2,FALSE)),"")</f>
        <v>0.05</v>
      </c>
      <c r="Z2218" s="104" t="str">
        <f>_xlfn.IFNA(IF($B2218="","",VLOOKUP($B2218,'SWC Towers'!$A:$Q,$Z$2,FALSE)),"")</f>
        <v/>
      </c>
      <c r="AA2218" s="104">
        <f>_xlfn.IFNA(IF($B2218="","",VLOOKUP($B2218,'SWC Towers'!$A:$Q,$AA$2,FALSE)),"")</f>
        <v>0.4</v>
      </c>
      <c r="AB2218" s="106" t="str">
        <f>_xlfn.IFNA(IF($B2218="","",VLOOKUP($B2218,'SWC Towers'!$A:$Q,$AB$2,FALSE)),"")</f>
        <v/>
      </c>
      <c r="AC2218" s="20">
        <f>SUM(Table25[[#This Row],[IT Tower: Application]:[Other/Non-IT ]])</f>
        <v>1</v>
      </c>
      <c r="AD2218" s="67"/>
      <c r="AE2218" s="67"/>
      <c r="AF2218" s="67"/>
      <c r="AG2218" s="67"/>
      <c r="AH2218" s="67"/>
      <c r="AI2218" s="67"/>
      <c r="AJ2218" s="67"/>
      <c r="AK2218" s="67"/>
      <c r="AL2218" s="67"/>
      <c r="AM2218" s="67"/>
      <c r="AN2218" s="67"/>
      <c r="AO2218" s="67"/>
      <c r="AP2218" s="67"/>
      <c r="AQ2218" s="67"/>
      <c r="AR2218" s="67"/>
      <c r="AS2218" s="67"/>
      <c r="AT2218" s="67"/>
      <c r="AU2218" s="67"/>
      <c r="AV2218" s="67"/>
      <c r="AW2218" s="67"/>
      <c r="AX2218" s="67"/>
      <c r="AY2218" s="67"/>
      <c r="AZ2218" s="67"/>
      <c r="BA2218" s="67"/>
      <c r="BB2218" s="113"/>
      <c r="BC2218" s="113">
        <v>23297</v>
      </c>
      <c r="BD2218" s="113"/>
      <c r="BE2218" s="113"/>
      <c r="BF2218" s="113"/>
      <c r="BG2218" s="113"/>
      <c r="BH2218" s="113"/>
      <c r="BI2218" s="113"/>
      <c r="BJ2218" s="113"/>
      <c r="BK2218" s="113"/>
      <c r="BL2218" s="113"/>
      <c r="BM2218" s="113"/>
      <c r="BN2218" s="113"/>
      <c r="BO2218" s="113"/>
      <c r="BP2218" s="113"/>
      <c r="BQ2218" s="113"/>
      <c r="BR2218" s="113"/>
      <c r="BS2218" s="113"/>
      <c r="BT2218" s="113"/>
      <c r="BU2218" s="113"/>
      <c r="BV2218" s="113"/>
      <c r="BW2218" s="113"/>
      <c r="BX2218" s="113"/>
      <c r="BY2218" s="113"/>
      <c r="BZ2218" s="113"/>
      <c r="CA2218" s="67"/>
      <c r="CB2218" s="113"/>
      <c r="CC2218" s="69">
        <f>SUM(Table25[[#This Row],[Contract Amount FY00]:[Contract Amount FY50]])</f>
        <v>23297</v>
      </c>
      <c r="CD2218" s="114"/>
    </row>
    <row r="2219" spans="1:82" x14ac:dyDescent="0.25">
      <c r="A2219" s="122" t="s">
        <v>1972</v>
      </c>
      <c r="B2219" s="122" t="s">
        <v>2057</v>
      </c>
      <c r="C2219" s="122" t="s">
        <v>276</v>
      </c>
      <c r="E2219" s="26" t="str">
        <f>IFERROR(IF(VLOOKUP(Table25[[#This Row],[Contract No.]],Table3[#All],3,FALSE)="","No","Yes"),"")</f>
        <v>Yes</v>
      </c>
      <c r="F2219" s="107" t="str">
        <f>IFERROR(VLOOKUP(Table25[[#This Row],[Contract No.]],Table3[#All],3,FALSE),"")</f>
        <v>NASPO</v>
      </c>
      <c r="G2219" s="107" t="str">
        <f>IFERROR(IF(Table25[[#This Row],[Cooperative Purchase
(Yes/No)]]="Yes","Yes",IF(VLOOKUP(Table25[[#This Row],[Contract No.]],Table3[#All],1,FALSE)=Table25[[#This Row],[Contract No.]],"Yes","No")),"No")</f>
        <v>Yes</v>
      </c>
      <c r="H2219" s="51">
        <f>IFERROR(VLOOKUP(Table25[[#This Row],[Contract No.]],Table3[#All],4,FALSE),"")</f>
        <v>43983</v>
      </c>
      <c r="I2219" s="28">
        <f>IFERROR(IF(AND(MONTH(Table25[[#This Row],[Contract Start Date]])&gt;6,MONTH(Table25[[#This Row],[Contract Start Date]])&lt;=12),YEAR(Table25[[#This Row],[Contract Start Date]])+1,YEAR(Table25[[#This Row],[Contract Start Date]])),"")</f>
        <v>2020</v>
      </c>
      <c r="J2219" s="108">
        <f>Table25[[#This Row],[FY Formula start]]</f>
        <v>2020</v>
      </c>
      <c r="K2219" s="59" t="str">
        <f>"FY"&amp;" "&amp;Table25[[#This Row],[Year Start]]</f>
        <v>FY 2020</v>
      </c>
      <c r="L2219" s="109">
        <f>IFERROR(VLOOKUP(Table25[[#This Row],[Contract No.]],Table3[#All],5,FALSE),"")</f>
        <v>46295</v>
      </c>
      <c r="M2219" s="110">
        <f>IFERROR(IF(Table25[[#This Row],[Contract End Date]]="99/99/9999","No End",IF(AND(MONTH(Table25[[#This Row],[Contract End Date]])&gt;6,MONTH(Table25[[#This Row],[Contract End Date]])&lt;=12),YEAR(Table25[[#This Row],[Contract End Date]])+1,YEAR(Table25[[#This Row],[Contract End Date]]))),"")</f>
        <v>2027</v>
      </c>
      <c r="N2219" s="111">
        <f>Table25[[#This Row],[FY Formula end]]</f>
        <v>2027</v>
      </c>
      <c r="O2219" s="112" t="str">
        <f>IF(Table25[[#This Row],[Year End]]="No End","No End","FY"&amp;" "&amp;Table25[[#This Row],[Year End]])</f>
        <v>FY 2027</v>
      </c>
      <c r="P2219" s="27"/>
      <c r="Q2219" s="104">
        <f>_xlfn.IFNA(IF($B2219="","",VLOOKUP($B2219,'SWC Towers'!$A:$Q,$Q$2,FALSE)),"")</f>
        <v>0.1</v>
      </c>
      <c r="R2219" s="106">
        <f>_xlfn.IFNA(IF($B2219="","",VLOOKUP($B2219,'SWC Towers'!$A:$Q,$R$2,FALSE)),"")</f>
        <v>0.1</v>
      </c>
      <c r="S2219" s="106" t="str">
        <f>_xlfn.IFNA(IF($B2219="","",VLOOKUP($B2219,'SWC Towers'!$A:$Q,$S$2,FALSE)),"")</f>
        <v/>
      </c>
      <c r="T2219" s="106" t="str">
        <f>_xlfn.IFNA(IF($B2219="","",VLOOKUP($B2219,'SWC Towers'!$A:$Q,$T$2,FALSE)),"")</f>
        <v/>
      </c>
      <c r="U2219" s="104">
        <f>_xlfn.IFNA(IF($B2219="","",VLOOKUP($B2219,'SWC Towers'!$A:$Q,$U$2,FALSE)),"")</f>
        <v>0.15</v>
      </c>
      <c r="V2219" s="104" t="str">
        <f>_xlfn.IFNA(IF($B2219="","",VLOOKUP($B2219,'SWC Towers'!$A:$Q,$V$2,FALSE)),"")</f>
        <v/>
      </c>
      <c r="W2219" s="104">
        <f>_xlfn.IFNA(IF($B2219="","",VLOOKUP($B2219,'SWC Towers'!$A:$Q,$W$2,FALSE)),"")</f>
        <v>0.65</v>
      </c>
      <c r="X2219" s="104" t="str">
        <f>_xlfn.IFNA(IF($B2219="","",VLOOKUP($B2219,'SWC Towers'!$A:$Q,$X$2,FALSE)),"")</f>
        <v/>
      </c>
      <c r="Y2219" s="104" t="str">
        <f>_xlfn.IFNA(IF($B2219="","",VLOOKUP($B2219,'SWC Towers'!$A:$Q,$Y$2,FALSE)),"")</f>
        <v/>
      </c>
      <c r="Z2219" s="104" t="str">
        <f>_xlfn.IFNA(IF($B2219="","",VLOOKUP($B2219,'SWC Towers'!$A:$Q,$Z$2,FALSE)),"")</f>
        <v/>
      </c>
      <c r="AA2219" s="104" t="str">
        <f>_xlfn.IFNA(IF($B2219="","",VLOOKUP($B2219,'SWC Towers'!$A:$Q,$AA$2,FALSE)),"")</f>
        <v/>
      </c>
      <c r="AB2219" s="106" t="str">
        <f>_xlfn.IFNA(IF($B2219="","",VLOOKUP($B2219,'SWC Towers'!$A:$Q,$AB$2,FALSE)),"")</f>
        <v/>
      </c>
      <c r="AC2219" s="20">
        <f>SUM(Table25[[#This Row],[IT Tower: Application]:[Other/Non-IT ]])</f>
        <v>1</v>
      </c>
      <c r="AD2219" s="67"/>
      <c r="AE2219" s="67"/>
      <c r="AF2219" s="67"/>
      <c r="AG2219" s="67"/>
      <c r="AH2219" s="67"/>
      <c r="AI2219" s="67"/>
      <c r="AJ2219" s="67"/>
      <c r="AK2219" s="67"/>
      <c r="AL2219" s="67"/>
      <c r="AM2219" s="67"/>
      <c r="AN2219" s="67"/>
      <c r="AO2219" s="67"/>
      <c r="AP2219" s="67"/>
      <c r="AQ2219" s="67"/>
      <c r="AR2219" s="67"/>
      <c r="AS2219" s="67"/>
      <c r="AT2219" s="67"/>
      <c r="AU2219" s="67"/>
      <c r="AV2219" s="67"/>
      <c r="AW2219" s="67"/>
      <c r="AX2219" s="67"/>
      <c r="AY2219" s="67"/>
      <c r="AZ2219" s="67"/>
      <c r="BA2219" s="67">
        <v>0</v>
      </c>
      <c r="BB2219" s="113">
        <v>1060</v>
      </c>
      <c r="BC2219" s="113">
        <v>0</v>
      </c>
      <c r="BD2219" s="113"/>
      <c r="BE2219" s="113"/>
      <c r="BF2219" s="113"/>
      <c r="BG2219" s="113"/>
      <c r="BH2219" s="113"/>
      <c r="BI2219" s="113"/>
      <c r="BJ2219" s="113"/>
      <c r="BK2219" s="113"/>
      <c r="BL2219" s="113"/>
      <c r="BM2219" s="113"/>
      <c r="BN2219" s="113"/>
      <c r="BO2219" s="113"/>
      <c r="BP2219" s="113"/>
      <c r="BQ2219" s="113"/>
      <c r="BR2219" s="113"/>
      <c r="BS2219" s="113"/>
      <c r="BT2219" s="113"/>
      <c r="BU2219" s="113"/>
      <c r="BV2219" s="113"/>
      <c r="BW2219" s="113"/>
      <c r="BX2219" s="113"/>
      <c r="BY2219" s="113"/>
      <c r="BZ2219" s="113"/>
      <c r="CA2219" s="67"/>
      <c r="CB2219" s="113"/>
      <c r="CC2219" s="69">
        <f>SUM(Table25[[#This Row],[Contract Amount FY00]:[Contract Amount FY50]])</f>
        <v>1060</v>
      </c>
      <c r="CD2219" s="114"/>
    </row>
    <row r="2220" spans="1:82" x14ac:dyDescent="0.25">
      <c r="A2220" s="122" t="s">
        <v>1972</v>
      </c>
      <c r="B2220" s="122" t="s">
        <v>2057</v>
      </c>
      <c r="C2220" s="122" t="s">
        <v>403</v>
      </c>
      <c r="E2220" s="26" t="str">
        <f>IFERROR(IF(VLOOKUP(Table25[[#This Row],[Contract No.]],Table3[#All],3,FALSE)="","No","Yes"),"")</f>
        <v>Yes</v>
      </c>
      <c r="F2220" s="107" t="str">
        <f>IFERROR(VLOOKUP(Table25[[#This Row],[Contract No.]],Table3[#All],3,FALSE),"")</f>
        <v>NASPO</v>
      </c>
      <c r="G2220" s="107" t="str">
        <f>IFERROR(IF(Table25[[#This Row],[Cooperative Purchase
(Yes/No)]]="Yes","Yes",IF(VLOOKUP(Table25[[#This Row],[Contract No.]],Table3[#All],1,FALSE)=Table25[[#This Row],[Contract No.]],"Yes","No")),"No")</f>
        <v>Yes</v>
      </c>
      <c r="H2220" s="51">
        <f>IFERROR(VLOOKUP(Table25[[#This Row],[Contract No.]],Table3[#All],4,FALSE),"")</f>
        <v>43983</v>
      </c>
      <c r="I2220" s="28">
        <f>IFERROR(IF(AND(MONTH(Table25[[#This Row],[Contract Start Date]])&gt;6,MONTH(Table25[[#This Row],[Contract Start Date]])&lt;=12),YEAR(Table25[[#This Row],[Contract Start Date]])+1,YEAR(Table25[[#This Row],[Contract Start Date]])),"")</f>
        <v>2020</v>
      </c>
      <c r="J2220" s="108">
        <f>Table25[[#This Row],[FY Formula start]]</f>
        <v>2020</v>
      </c>
      <c r="K2220" s="59" t="str">
        <f>"FY"&amp;" "&amp;Table25[[#This Row],[Year Start]]</f>
        <v>FY 2020</v>
      </c>
      <c r="L2220" s="109">
        <f>IFERROR(VLOOKUP(Table25[[#This Row],[Contract No.]],Table3[#All],5,FALSE),"")</f>
        <v>46295</v>
      </c>
      <c r="M2220" s="110">
        <f>IFERROR(IF(Table25[[#This Row],[Contract End Date]]="99/99/9999","No End",IF(AND(MONTH(Table25[[#This Row],[Contract End Date]])&gt;6,MONTH(Table25[[#This Row],[Contract End Date]])&lt;=12),YEAR(Table25[[#This Row],[Contract End Date]])+1,YEAR(Table25[[#This Row],[Contract End Date]]))),"")</f>
        <v>2027</v>
      </c>
      <c r="N2220" s="111">
        <f>Table25[[#This Row],[FY Formula end]]</f>
        <v>2027</v>
      </c>
      <c r="O2220" s="112" t="str">
        <f>IF(Table25[[#This Row],[Year End]]="No End","No End","FY"&amp;" "&amp;Table25[[#This Row],[Year End]])</f>
        <v>FY 2027</v>
      </c>
      <c r="P2220" s="27"/>
      <c r="Q2220" s="104">
        <f>_xlfn.IFNA(IF($B2220="","",VLOOKUP($B2220,'SWC Towers'!$A:$Q,$Q$2,FALSE)),"")</f>
        <v>0.1</v>
      </c>
      <c r="R2220" s="106">
        <f>_xlfn.IFNA(IF($B2220="","",VLOOKUP($B2220,'SWC Towers'!$A:$Q,$R$2,FALSE)),"")</f>
        <v>0.1</v>
      </c>
      <c r="S2220" s="106" t="str">
        <f>_xlfn.IFNA(IF($B2220="","",VLOOKUP($B2220,'SWC Towers'!$A:$Q,$S$2,FALSE)),"")</f>
        <v/>
      </c>
      <c r="T2220" s="106" t="str">
        <f>_xlfn.IFNA(IF($B2220="","",VLOOKUP($B2220,'SWC Towers'!$A:$Q,$T$2,FALSE)),"")</f>
        <v/>
      </c>
      <c r="U2220" s="104">
        <f>_xlfn.IFNA(IF($B2220="","",VLOOKUP($B2220,'SWC Towers'!$A:$Q,$U$2,FALSE)),"")</f>
        <v>0.15</v>
      </c>
      <c r="V2220" s="104" t="str">
        <f>_xlfn.IFNA(IF($B2220="","",VLOOKUP($B2220,'SWC Towers'!$A:$Q,$V$2,FALSE)),"")</f>
        <v/>
      </c>
      <c r="W2220" s="104">
        <f>_xlfn.IFNA(IF($B2220="","",VLOOKUP($B2220,'SWC Towers'!$A:$Q,$W$2,FALSE)),"")</f>
        <v>0.65</v>
      </c>
      <c r="X2220" s="104" t="str">
        <f>_xlfn.IFNA(IF($B2220="","",VLOOKUP($B2220,'SWC Towers'!$A:$Q,$X$2,FALSE)),"")</f>
        <v/>
      </c>
      <c r="Y2220" s="104" t="str">
        <f>_xlfn.IFNA(IF($B2220="","",VLOOKUP($B2220,'SWC Towers'!$A:$Q,$Y$2,FALSE)),"")</f>
        <v/>
      </c>
      <c r="Z2220" s="104" t="str">
        <f>_xlfn.IFNA(IF($B2220="","",VLOOKUP($B2220,'SWC Towers'!$A:$Q,$Z$2,FALSE)),"")</f>
        <v/>
      </c>
      <c r="AA2220" s="104" t="str">
        <f>_xlfn.IFNA(IF($B2220="","",VLOOKUP($B2220,'SWC Towers'!$A:$Q,$AA$2,FALSE)),"")</f>
        <v/>
      </c>
      <c r="AB2220" s="106" t="str">
        <f>_xlfn.IFNA(IF($B2220="","",VLOOKUP($B2220,'SWC Towers'!$A:$Q,$AB$2,FALSE)),"")</f>
        <v/>
      </c>
      <c r="AC2220" s="20">
        <f>SUM(Table25[[#This Row],[IT Tower: Application]:[Other/Non-IT ]])</f>
        <v>1</v>
      </c>
      <c r="AD2220" s="67"/>
      <c r="AE2220" s="67"/>
      <c r="AF2220" s="67"/>
      <c r="AG2220" s="67"/>
      <c r="AH2220" s="67"/>
      <c r="AI2220" s="67"/>
      <c r="AJ2220" s="67"/>
      <c r="AK2220" s="67"/>
      <c r="AL2220" s="67"/>
      <c r="AM2220" s="67"/>
      <c r="AN2220" s="67"/>
      <c r="AO2220" s="67"/>
      <c r="AP2220" s="67"/>
      <c r="AQ2220" s="67"/>
      <c r="AR2220" s="67"/>
      <c r="AS2220" s="67"/>
      <c r="AT2220" s="67"/>
      <c r="AU2220" s="67"/>
      <c r="AV2220" s="67"/>
      <c r="AW2220" s="67"/>
      <c r="AX2220" s="67"/>
      <c r="AY2220" s="67"/>
      <c r="AZ2220" s="67"/>
      <c r="BA2220" s="67">
        <v>201244</v>
      </c>
      <c r="BB2220" s="113">
        <v>0</v>
      </c>
      <c r="BC2220" s="113"/>
      <c r="BD2220" s="113"/>
      <c r="BE2220" s="113"/>
      <c r="BF2220" s="113"/>
      <c r="BG2220" s="113"/>
      <c r="BH2220" s="113"/>
      <c r="BI2220" s="113"/>
      <c r="BJ2220" s="113"/>
      <c r="BK2220" s="113"/>
      <c r="BL2220" s="113"/>
      <c r="BM2220" s="113"/>
      <c r="BN2220" s="113"/>
      <c r="BO2220" s="113"/>
      <c r="BP2220" s="113"/>
      <c r="BQ2220" s="113"/>
      <c r="BR2220" s="113"/>
      <c r="BS2220" s="113"/>
      <c r="BT2220" s="113"/>
      <c r="BU2220" s="113"/>
      <c r="BV2220" s="113"/>
      <c r="BW2220" s="113"/>
      <c r="BX2220" s="113"/>
      <c r="BY2220" s="113"/>
      <c r="BZ2220" s="113"/>
      <c r="CA2220" s="67"/>
      <c r="CB2220" s="113"/>
      <c r="CC2220" s="69">
        <f>SUM(Table25[[#This Row],[Contract Amount FY00]:[Contract Amount FY50]])</f>
        <v>201244</v>
      </c>
      <c r="CD2220" s="114"/>
    </row>
    <row r="2221" spans="1:82" x14ac:dyDescent="0.25">
      <c r="A2221" s="122" t="s">
        <v>1972</v>
      </c>
      <c r="B2221" s="122" t="s">
        <v>2057</v>
      </c>
      <c r="C2221" s="122" t="s">
        <v>3191</v>
      </c>
      <c r="E2221" s="26" t="str">
        <f>IFERROR(IF(VLOOKUP(Table25[[#This Row],[Contract No.]],Table3[#All],3,FALSE)="","No","Yes"),"")</f>
        <v>Yes</v>
      </c>
      <c r="F2221" s="107" t="str">
        <f>IFERROR(VLOOKUP(Table25[[#This Row],[Contract No.]],Table3[#All],3,FALSE),"")</f>
        <v>NASPO</v>
      </c>
      <c r="G2221" s="107" t="str">
        <f>IFERROR(IF(Table25[[#This Row],[Cooperative Purchase
(Yes/No)]]="Yes","Yes",IF(VLOOKUP(Table25[[#This Row],[Contract No.]],Table3[#All],1,FALSE)=Table25[[#This Row],[Contract No.]],"Yes","No")),"No")</f>
        <v>Yes</v>
      </c>
      <c r="H2221" s="51">
        <f>IFERROR(VLOOKUP(Table25[[#This Row],[Contract No.]],Table3[#All],4,FALSE),"")</f>
        <v>43983</v>
      </c>
      <c r="I2221" s="28">
        <f>IFERROR(IF(AND(MONTH(Table25[[#This Row],[Contract Start Date]])&gt;6,MONTH(Table25[[#This Row],[Contract Start Date]])&lt;=12),YEAR(Table25[[#This Row],[Contract Start Date]])+1,YEAR(Table25[[#This Row],[Contract Start Date]])),"")</f>
        <v>2020</v>
      </c>
      <c r="J2221" s="108">
        <f>Table25[[#This Row],[FY Formula start]]</f>
        <v>2020</v>
      </c>
      <c r="K2221" s="59" t="str">
        <f>"FY"&amp;" "&amp;Table25[[#This Row],[Year Start]]</f>
        <v>FY 2020</v>
      </c>
      <c r="L2221" s="109">
        <f>IFERROR(VLOOKUP(Table25[[#This Row],[Contract No.]],Table3[#All],5,FALSE),"")</f>
        <v>46295</v>
      </c>
      <c r="M2221" s="110">
        <f>IFERROR(IF(Table25[[#This Row],[Contract End Date]]="99/99/9999","No End",IF(AND(MONTH(Table25[[#This Row],[Contract End Date]])&gt;6,MONTH(Table25[[#This Row],[Contract End Date]])&lt;=12),YEAR(Table25[[#This Row],[Contract End Date]])+1,YEAR(Table25[[#This Row],[Contract End Date]]))),"")</f>
        <v>2027</v>
      </c>
      <c r="N2221" s="111">
        <f>Table25[[#This Row],[FY Formula end]]</f>
        <v>2027</v>
      </c>
      <c r="O2221" s="112" t="str">
        <f>IF(Table25[[#This Row],[Year End]]="No End","No End","FY"&amp;" "&amp;Table25[[#This Row],[Year End]])</f>
        <v>FY 2027</v>
      </c>
      <c r="P2221" s="27"/>
      <c r="Q2221" s="104">
        <f>_xlfn.IFNA(IF($B2221="","",VLOOKUP($B2221,'SWC Towers'!$A:$Q,$Q$2,FALSE)),"")</f>
        <v>0.1</v>
      </c>
      <c r="R2221" s="106">
        <f>_xlfn.IFNA(IF($B2221="","",VLOOKUP($B2221,'SWC Towers'!$A:$Q,$R$2,FALSE)),"")</f>
        <v>0.1</v>
      </c>
      <c r="S2221" s="106" t="str">
        <f>_xlfn.IFNA(IF($B2221="","",VLOOKUP($B2221,'SWC Towers'!$A:$Q,$S$2,FALSE)),"")</f>
        <v/>
      </c>
      <c r="T2221" s="106" t="str">
        <f>_xlfn.IFNA(IF($B2221="","",VLOOKUP($B2221,'SWC Towers'!$A:$Q,$T$2,FALSE)),"")</f>
        <v/>
      </c>
      <c r="U2221" s="104">
        <f>_xlfn.IFNA(IF($B2221="","",VLOOKUP($B2221,'SWC Towers'!$A:$Q,$U$2,FALSE)),"")</f>
        <v>0.15</v>
      </c>
      <c r="V2221" s="104" t="str">
        <f>_xlfn.IFNA(IF($B2221="","",VLOOKUP($B2221,'SWC Towers'!$A:$Q,$V$2,FALSE)),"")</f>
        <v/>
      </c>
      <c r="W2221" s="104">
        <f>_xlfn.IFNA(IF($B2221="","",VLOOKUP($B2221,'SWC Towers'!$A:$Q,$W$2,FALSE)),"")</f>
        <v>0.65</v>
      </c>
      <c r="X2221" s="104" t="str">
        <f>_xlfn.IFNA(IF($B2221="","",VLOOKUP($B2221,'SWC Towers'!$A:$Q,$X$2,FALSE)),"")</f>
        <v/>
      </c>
      <c r="Y2221" s="104" t="str">
        <f>_xlfn.IFNA(IF($B2221="","",VLOOKUP($B2221,'SWC Towers'!$A:$Q,$Y$2,FALSE)),"")</f>
        <v/>
      </c>
      <c r="Z2221" s="104" t="str">
        <f>_xlfn.IFNA(IF($B2221="","",VLOOKUP($B2221,'SWC Towers'!$A:$Q,$Z$2,FALSE)),"")</f>
        <v/>
      </c>
      <c r="AA2221" s="104" t="str">
        <f>_xlfn.IFNA(IF($B2221="","",VLOOKUP($B2221,'SWC Towers'!$A:$Q,$AA$2,FALSE)),"")</f>
        <v/>
      </c>
      <c r="AB2221" s="106" t="str">
        <f>_xlfn.IFNA(IF($B2221="","",VLOOKUP($B2221,'SWC Towers'!$A:$Q,$AB$2,FALSE)),"")</f>
        <v/>
      </c>
      <c r="AC2221" s="20">
        <f>SUM(Table25[[#This Row],[IT Tower: Application]:[Other/Non-IT ]])</f>
        <v>1</v>
      </c>
      <c r="AD2221" s="67"/>
      <c r="AE2221" s="67"/>
      <c r="AF2221" s="67"/>
      <c r="AG2221" s="67"/>
      <c r="AH2221" s="67"/>
      <c r="AI2221" s="67"/>
      <c r="AJ2221" s="67"/>
      <c r="AK2221" s="67"/>
      <c r="AL2221" s="67"/>
      <c r="AM2221" s="67"/>
      <c r="AN2221" s="67"/>
      <c r="AO2221" s="67"/>
      <c r="AP2221" s="67"/>
      <c r="AQ2221" s="67"/>
      <c r="AR2221" s="67"/>
      <c r="AS2221" s="67"/>
      <c r="AT2221" s="67"/>
      <c r="AU2221" s="67"/>
      <c r="AV2221" s="67"/>
      <c r="AW2221" s="67"/>
      <c r="AX2221" s="67"/>
      <c r="AY2221" s="67">
        <v>0</v>
      </c>
      <c r="AZ2221" s="67">
        <v>9927</v>
      </c>
      <c r="BA2221" s="67"/>
      <c r="BB2221" s="113"/>
      <c r="BC2221" s="113"/>
      <c r="BD2221" s="113"/>
      <c r="BE2221" s="113"/>
      <c r="BF2221" s="113"/>
      <c r="BG2221" s="113"/>
      <c r="BH2221" s="113"/>
      <c r="BI2221" s="113"/>
      <c r="BJ2221" s="113"/>
      <c r="BK2221" s="113"/>
      <c r="BL2221" s="113"/>
      <c r="BM2221" s="113"/>
      <c r="BN2221" s="113"/>
      <c r="BO2221" s="113"/>
      <c r="BP2221" s="113"/>
      <c r="BQ2221" s="113"/>
      <c r="BR2221" s="113"/>
      <c r="BS2221" s="113"/>
      <c r="BT2221" s="113"/>
      <c r="BU2221" s="113"/>
      <c r="BV2221" s="113"/>
      <c r="BW2221" s="113"/>
      <c r="BX2221" s="113"/>
      <c r="BY2221" s="113"/>
      <c r="BZ2221" s="113"/>
      <c r="CA2221" s="67"/>
      <c r="CB2221" s="113"/>
      <c r="CC2221" s="69">
        <f>SUM(Table25[[#This Row],[Contract Amount FY00]:[Contract Amount FY50]])</f>
        <v>9927</v>
      </c>
      <c r="CD2221" s="114"/>
    </row>
    <row r="2222" spans="1:82" x14ac:dyDescent="0.25">
      <c r="A2222" s="122" t="s">
        <v>1972</v>
      </c>
      <c r="B2222" s="122" t="s">
        <v>3071</v>
      </c>
      <c r="C2222" s="122" t="s">
        <v>753</v>
      </c>
      <c r="E2222" s="26" t="str">
        <f>IFERROR(IF(VLOOKUP(Table25[[#This Row],[Contract No.]],Table3[#All],3,FALSE)="","No","Yes"),"")</f>
        <v>Yes</v>
      </c>
      <c r="F2222" s="107" t="str">
        <f>IFERROR(VLOOKUP(Table25[[#This Row],[Contract No.]],Table3[#All],3,FALSE),"")</f>
        <v>NASPO</v>
      </c>
      <c r="G2222" s="107" t="str">
        <f>IFERROR(IF(Table25[[#This Row],[Cooperative Purchase
(Yes/No)]]="Yes","Yes",IF(VLOOKUP(Table25[[#This Row],[Contract No.]],Table3[#All],1,FALSE)=Table25[[#This Row],[Contract No.]],"Yes","No")),"No")</f>
        <v>Yes</v>
      </c>
      <c r="H2222" s="51">
        <f>IFERROR(VLOOKUP(Table25[[#This Row],[Contract No.]],Table3[#All],4,FALSE),"")</f>
        <v>45322</v>
      </c>
      <c r="I2222" s="28">
        <f>IFERROR(IF(AND(MONTH(Table25[[#This Row],[Contract Start Date]])&gt;6,MONTH(Table25[[#This Row],[Contract Start Date]])&lt;=12),YEAR(Table25[[#This Row],[Contract Start Date]])+1,YEAR(Table25[[#This Row],[Contract Start Date]])),"")</f>
        <v>2024</v>
      </c>
      <c r="J2222" s="108">
        <f>Table25[[#This Row],[FY Formula start]]</f>
        <v>2024</v>
      </c>
      <c r="K2222" s="59" t="str">
        <f>"FY"&amp;" "&amp;Table25[[#This Row],[Year Start]]</f>
        <v>FY 2024</v>
      </c>
      <c r="L2222" s="109">
        <f>IFERROR(VLOOKUP(Table25[[#This Row],[Contract No.]],Table3[#All],5,FALSE),"")</f>
        <v>46934</v>
      </c>
      <c r="M2222" s="110">
        <f>IFERROR(IF(Table25[[#This Row],[Contract End Date]]="99/99/9999","No End",IF(AND(MONTH(Table25[[#This Row],[Contract End Date]])&gt;6,MONTH(Table25[[#This Row],[Contract End Date]])&lt;=12),YEAR(Table25[[#This Row],[Contract End Date]])+1,YEAR(Table25[[#This Row],[Contract End Date]]))),"")</f>
        <v>2028</v>
      </c>
      <c r="N2222" s="111">
        <f>Table25[[#This Row],[FY Formula end]]</f>
        <v>2028</v>
      </c>
      <c r="O2222" s="112" t="str">
        <f>IF(Table25[[#This Row],[Year End]]="No End","No End","FY"&amp;" "&amp;Table25[[#This Row],[Year End]])</f>
        <v>FY 2028</v>
      </c>
      <c r="P2222" s="27"/>
      <c r="Q2222" s="104" t="str">
        <f>_xlfn.IFNA(IF($B2222="","",VLOOKUP($B2222,'SWC Towers'!$A:$Q,$Q$2,FALSE)),"")</f>
        <v/>
      </c>
      <c r="R2222" s="106">
        <f>_xlfn.IFNA(IF($B2222="","",VLOOKUP($B2222,'SWC Towers'!$A:$Q,$R$2,FALSE)),"")</f>
        <v>0.2</v>
      </c>
      <c r="S2222" s="106" t="str">
        <f>_xlfn.IFNA(IF($B2222="","",VLOOKUP($B2222,'SWC Towers'!$A:$Q,$S$2,FALSE)),"")</f>
        <v/>
      </c>
      <c r="T2222" s="106" t="str">
        <f>_xlfn.IFNA(IF($B2222="","",VLOOKUP($B2222,'SWC Towers'!$A:$Q,$T$2,FALSE)),"")</f>
        <v/>
      </c>
      <c r="U2222" s="104">
        <f>_xlfn.IFNA(IF($B2222="","",VLOOKUP($B2222,'SWC Towers'!$A:$Q,$U$2,FALSE)),"")</f>
        <v>0.6</v>
      </c>
      <c r="V2222" s="104" t="str">
        <f>_xlfn.IFNA(IF($B2222="","",VLOOKUP($B2222,'SWC Towers'!$A:$Q,$V$2,FALSE)),"")</f>
        <v/>
      </c>
      <c r="W2222" s="104" t="str">
        <f>_xlfn.IFNA(IF($B2222="","",VLOOKUP($B2222,'SWC Towers'!$A:$Q,$W$2,FALSE)),"")</f>
        <v/>
      </c>
      <c r="X2222" s="104" t="str">
        <f>_xlfn.IFNA(IF($B2222="","",VLOOKUP($B2222,'SWC Towers'!$A:$Q,$X$2,FALSE)),"")</f>
        <v/>
      </c>
      <c r="Y2222" s="104" t="str">
        <f>_xlfn.IFNA(IF($B2222="","",VLOOKUP($B2222,'SWC Towers'!$A:$Q,$Y$2,FALSE)),"")</f>
        <v/>
      </c>
      <c r="Z2222" s="104" t="str">
        <f>_xlfn.IFNA(IF($B2222="","",VLOOKUP($B2222,'SWC Towers'!$A:$Q,$Z$2,FALSE)),"")</f>
        <v/>
      </c>
      <c r="AA2222" s="104">
        <f>_xlfn.IFNA(IF($B2222="","",VLOOKUP($B2222,'SWC Towers'!$A:$Q,$AA$2,FALSE)),"")</f>
        <v>0.2</v>
      </c>
      <c r="AB2222" s="106" t="str">
        <f>_xlfn.IFNA(IF($B2222="","",VLOOKUP($B2222,'SWC Towers'!$A:$Q,$AB$2,FALSE)),"")</f>
        <v/>
      </c>
      <c r="AC2222" s="20">
        <f>SUM(Table25[[#This Row],[IT Tower: Application]:[Other/Non-IT ]])</f>
        <v>1</v>
      </c>
      <c r="AD2222" s="67"/>
      <c r="AE2222" s="67"/>
      <c r="AF2222" s="67"/>
      <c r="AG2222" s="67"/>
      <c r="AH2222" s="67"/>
      <c r="AI2222" s="67"/>
      <c r="AJ2222" s="67"/>
      <c r="AK2222" s="67"/>
      <c r="AL2222" s="67"/>
      <c r="AM2222" s="67"/>
      <c r="AN2222" s="67"/>
      <c r="AO2222" s="67"/>
      <c r="AP2222" s="67"/>
      <c r="AQ2222" s="67"/>
      <c r="AR2222" s="67"/>
      <c r="AS2222" s="67"/>
      <c r="AT2222" s="67"/>
      <c r="AU2222" s="67"/>
      <c r="AV2222" s="67"/>
      <c r="AW2222" s="67"/>
      <c r="AX2222" s="67"/>
      <c r="AY2222" s="67"/>
      <c r="AZ2222" s="67"/>
      <c r="BA2222" s="67"/>
      <c r="BB2222" s="113">
        <v>14306</v>
      </c>
      <c r="BC2222" s="113">
        <v>0</v>
      </c>
      <c r="BD2222" s="113"/>
      <c r="BE2222" s="113"/>
      <c r="BF2222" s="113"/>
      <c r="BG2222" s="113"/>
      <c r="BH2222" s="113"/>
      <c r="BI2222" s="113"/>
      <c r="BJ2222" s="113"/>
      <c r="BK2222" s="113"/>
      <c r="BL2222" s="113"/>
      <c r="BM2222" s="113"/>
      <c r="BN2222" s="113"/>
      <c r="BO2222" s="113"/>
      <c r="BP2222" s="113"/>
      <c r="BQ2222" s="113"/>
      <c r="BR2222" s="113"/>
      <c r="BS2222" s="113"/>
      <c r="BT2222" s="113"/>
      <c r="BU2222" s="113"/>
      <c r="BV2222" s="113"/>
      <c r="BW2222" s="113"/>
      <c r="BX2222" s="113"/>
      <c r="BY2222" s="113"/>
      <c r="BZ2222" s="113"/>
      <c r="CA2222" s="67"/>
      <c r="CB2222" s="113"/>
      <c r="CC2222" s="69">
        <f>SUM(Table25[[#This Row],[Contract Amount FY00]:[Contract Amount FY50]])</f>
        <v>14306</v>
      </c>
      <c r="CD2222" s="114"/>
    </row>
    <row r="2223" spans="1:82" x14ac:dyDescent="0.25">
      <c r="A2223" s="122" t="s">
        <v>1972</v>
      </c>
      <c r="B2223" s="122" t="s">
        <v>3071</v>
      </c>
      <c r="C2223" s="122" t="s">
        <v>674</v>
      </c>
      <c r="E2223" s="26" t="str">
        <f>IFERROR(IF(VLOOKUP(Table25[[#This Row],[Contract No.]],Table3[#All],3,FALSE)="","No","Yes"),"")</f>
        <v>Yes</v>
      </c>
      <c r="F2223" s="107" t="str">
        <f>IFERROR(VLOOKUP(Table25[[#This Row],[Contract No.]],Table3[#All],3,FALSE),"")</f>
        <v>NASPO</v>
      </c>
      <c r="G2223" s="107" t="str">
        <f>IFERROR(IF(Table25[[#This Row],[Cooperative Purchase
(Yes/No)]]="Yes","Yes",IF(VLOOKUP(Table25[[#This Row],[Contract No.]],Table3[#All],1,FALSE)=Table25[[#This Row],[Contract No.]],"Yes","No")),"No")</f>
        <v>Yes</v>
      </c>
      <c r="H2223" s="51">
        <f>IFERROR(VLOOKUP(Table25[[#This Row],[Contract No.]],Table3[#All],4,FALSE),"")</f>
        <v>45322</v>
      </c>
      <c r="I2223" s="28">
        <f>IFERROR(IF(AND(MONTH(Table25[[#This Row],[Contract Start Date]])&gt;6,MONTH(Table25[[#This Row],[Contract Start Date]])&lt;=12),YEAR(Table25[[#This Row],[Contract Start Date]])+1,YEAR(Table25[[#This Row],[Contract Start Date]])),"")</f>
        <v>2024</v>
      </c>
      <c r="J2223" s="108">
        <f>Table25[[#This Row],[FY Formula start]]</f>
        <v>2024</v>
      </c>
      <c r="K2223" s="59" t="str">
        <f>"FY"&amp;" "&amp;Table25[[#This Row],[Year Start]]</f>
        <v>FY 2024</v>
      </c>
      <c r="L2223" s="109">
        <f>IFERROR(VLOOKUP(Table25[[#This Row],[Contract No.]],Table3[#All],5,FALSE),"")</f>
        <v>46934</v>
      </c>
      <c r="M2223" s="110">
        <f>IFERROR(IF(Table25[[#This Row],[Contract End Date]]="99/99/9999","No End",IF(AND(MONTH(Table25[[#This Row],[Contract End Date]])&gt;6,MONTH(Table25[[#This Row],[Contract End Date]])&lt;=12),YEAR(Table25[[#This Row],[Contract End Date]])+1,YEAR(Table25[[#This Row],[Contract End Date]]))),"")</f>
        <v>2028</v>
      </c>
      <c r="N2223" s="111">
        <f>Table25[[#This Row],[FY Formula end]]</f>
        <v>2028</v>
      </c>
      <c r="O2223" s="112" t="str">
        <f>IF(Table25[[#This Row],[Year End]]="No End","No End","FY"&amp;" "&amp;Table25[[#This Row],[Year End]])</f>
        <v>FY 2028</v>
      </c>
      <c r="P2223" s="27"/>
      <c r="Q2223" s="104" t="str">
        <f>_xlfn.IFNA(IF($B2223="","",VLOOKUP($B2223,'SWC Towers'!$A:$Q,$Q$2,FALSE)),"")</f>
        <v/>
      </c>
      <c r="R2223" s="106">
        <f>_xlfn.IFNA(IF($B2223="","",VLOOKUP($B2223,'SWC Towers'!$A:$Q,$R$2,FALSE)),"")</f>
        <v>0.2</v>
      </c>
      <c r="S2223" s="106" t="str">
        <f>_xlfn.IFNA(IF($B2223="","",VLOOKUP($B2223,'SWC Towers'!$A:$Q,$S$2,FALSE)),"")</f>
        <v/>
      </c>
      <c r="T2223" s="106" t="str">
        <f>_xlfn.IFNA(IF($B2223="","",VLOOKUP($B2223,'SWC Towers'!$A:$Q,$T$2,FALSE)),"")</f>
        <v/>
      </c>
      <c r="U2223" s="104">
        <f>_xlfn.IFNA(IF($B2223="","",VLOOKUP($B2223,'SWC Towers'!$A:$Q,$U$2,FALSE)),"")</f>
        <v>0.6</v>
      </c>
      <c r="V2223" s="104" t="str">
        <f>_xlfn.IFNA(IF($B2223="","",VLOOKUP($B2223,'SWC Towers'!$A:$Q,$V$2,FALSE)),"")</f>
        <v/>
      </c>
      <c r="W2223" s="104" t="str">
        <f>_xlfn.IFNA(IF($B2223="","",VLOOKUP($B2223,'SWC Towers'!$A:$Q,$W$2,FALSE)),"")</f>
        <v/>
      </c>
      <c r="X2223" s="104" t="str">
        <f>_xlfn.IFNA(IF($B2223="","",VLOOKUP($B2223,'SWC Towers'!$A:$Q,$X$2,FALSE)),"")</f>
        <v/>
      </c>
      <c r="Y2223" s="104" t="str">
        <f>_xlfn.IFNA(IF($B2223="","",VLOOKUP($B2223,'SWC Towers'!$A:$Q,$Y$2,FALSE)),"")</f>
        <v/>
      </c>
      <c r="Z2223" s="104" t="str">
        <f>_xlfn.IFNA(IF($B2223="","",VLOOKUP($B2223,'SWC Towers'!$A:$Q,$Z$2,FALSE)),"")</f>
        <v/>
      </c>
      <c r="AA2223" s="104">
        <f>_xlfn.IFNA(IF($B2223="","",VLOOKUP($B2223,'SWC Towers'!$A:$Q,$AA$2,FALSE)),"")</f>
        <v>0.2</v>
      </c>
      <c r="AB2223" s="106" t="str">
        <f>_xlfn.IFNA(IF($B2223="","",VLOOKUP($B2223,'SWC Towers'!$A:$Q,$AB$2,FALSE)),"")</f>
        <v/>
      </c>
      <c r="AC2223" s="20">
        <f>SUM(Table25[[#This Row],[IT Tower: Application]:[Other/Non-IT ]])</f>
        <v>1</v>
      </c>
      <c r="AD2223" s="67"/>
      <c r="AE2223" s="67"/>
      <c r="AF2223" s="67"/>
      <c r="AG2223" s="67"/>
      <c r="AH2223" s="67"/>
      <c r="AI2223" s="67"/>
      <c r="AJ2223" s="67"/>
      <c r="AK2223" s="67"/>
      <c r="AL2223" s="67"/>
      <c r="AM2223" s="67"/>
      <c r="AN2223" s="67"/>
      <c r="AO2223" s="67"/>
      <c r="AP2223" s="67"/>
      <c r="AQ2223" s="67"/>
      <c r="AR2223" s="67"/>
      <c r="AS2223" s="67"/>
      <c r="AT2223" s="67"/>
      <c r="AU2223" s="67"/>
      <c r="AV2223" s="67"/>
      <c r="AW2223" s="67"/>
      <c r="AX2223" s="67"/>
      <c r="AY2223" s="67"/>
      <c r="AZ2223" s="67"/>
      <c r="BA2223" s="67"/>
      <c r="BB2223" s="113">
        <v>26811</v>
      </c>
      <c r="BC2223" s="113">
        <v>15470</v>
      </c>
      <c r="BD2223" s="113"/>
      <c r="BE2223" s="113"/>
      <c r="BF2223" s="113"/>
      <c r="BG2223" s="113"/>
      <c r="BH2223" s="113"/>
      <c r="BI2223" s="113"/>
      <c r="BJ2223" s="113"/>
      <c r="BK2223" s="113"/>
      <c r="BL2223" s="113"/>
      <c r="BM2223" s="113"/>
      <c r="BN2223" s="113"/>
      <c r="BO2223" s="113"/>
      <c r="BP2223" s="113"/>
      <c r="BQ2223" s="113"/>
      <c r="BR2223" s="113"/>
      <c r="BS2223" s="113"/>
      <c r="BT2223" s="113"/>
      <c r="BU2223" s="113"/>
      <c r="BV2223" s="113"/>
      <c r="BW2223" s="113"/>
      <c r="BX2223" s="113"/>
      <c r="BY2223" s="113"/>
      <c r="BZ2223" s="113"/>
      <c r="CA2223" s="67"/>
      <c r="CB2223" s="113"/>
      <c r="CC2223" s="69">
        <f>SUM(Table25[[#This Row],[Contract Amount FY00]:[Contract Amount FY50]])</f>
        <v>42281</v>
      </c>
      <c r="CD2223" s="114"/>
    </row>
    <row r="2224" spans="1:82" x14ac:dyDescent="0.25">
      <c r="A2224" s="122" t="s">
        <v>1972</v>
      </c>
      <c r="B2224" s="122" t="s">
        <v>526</v>
      </c>
      <c r="C2224" s="122" t="s">
        <v>3206</v>
      </c>
      <c r="E2224" s="26" t="str">
        <f>IFERROR(IF(VLOOKUP(Table25[[#This Row],[Contract No.]],Table3[#All],3,FALSE)="","No","Yes"),"")</f>
        <v>Yes</v>
      </c>
      <c r="F2224" s="107" t="str">
        <f>IFERROR(VLOOKUP(Table25[[#This Row],[Contract No.]],Table3[#All],3,FALSE),"")</f>
        <v>NASPO</v>
      </c>
      <c r="G2224" s="107" t="str">
        <f>IFERROR(IF(Table25[[#This Row],[Cooperative Purchase
(Yes/No)]]="Yes","Yes",IF(VLOOKUP(Table25[[#This Row],[Contract No.]],Table3[#All],1,FALSE)=Table25[[#This Row],[Contract No.]],"Yes","No")),"No")</f>
        <v>Yes</v>
      </c>
      <c r="H2224" s="51">
        <f>IFERROR(VLOOKUP(Table25[[#This Row],[Contract No.]],Table3[#All],4,FALSE),"")</f>
        <v>43892</v>
      </c>
      <c r="I2224" s="28">
        <f>IFERROR(IF(AND(MONTH(Table25[[#This Row],[Contract Start Date]])&gt;6,MONTH(Table25[[#This Row],[Contract Start Date]])&lt;=12),YEAR(Table25[[#This Row],[Contract Start Date]])+1,YEAR(Table25[[#This Row],[Contract Start Date]])),"")</f>
        <v>2020</v>
      </c>
      <c r="J2224" s="108">
        <f>Table25[[#This Row],[FY Formula start]]</f>
        <v>2020</v>
      </c>
      <c r="K2224" s="59" t="str">
        <f>"FY"&amp;" "&amp;Table25[[#This Row],[Year Start]]</f>
        <v>FY 2020</v>
      </c>
      <c r="L2224" s="109">
        <f>IFERROR(VLOOKUP(Table25[[#This Row],[Contract No.]],Table3[#All],5,FALSE),"")</f>
        <v>45504</v>
      </c>
      <c r="M2224" s="110">
        <f>IFERROR(IF(Table25[[#This Row],[Contract End Date]]="99/99/9999","No End",IF(AND(MONTH(Table25[[#This Row],[Contract End Date]])&gt;6,MONTH(Table25[[#This Row],[Contract End Date]])&lt;=12),YEAR(Table25[[#This Row],[Contract End Date]])+1,YEAR(Table25[[#This Row],[Contract End Date]]))),"")</f>
        <v>2025</v>
      </c>
      <c r="N2224" s="111">
        <f>Table25[[#This Row],[FY Formula end]]</f>
        <v>2025</v>
      </c>
      <c r="O2224" s="112" t="str">
        <f>IF(Table25[[#This Row],[Year End]]="No End","No End","FY"&amp;" "&amp;Table25[[#This Row],[Year End]])</f>
        <v>FY 2025</v>
      </c>
      <c r="P2224" s="27"/>
      <c r="Q2224" s="104" t="str">
        <f>_xlfn.IFNA(IF($B2224="","",VLOOKUP($B2224,'SWC Towers'!$A:$Q,$Q$2,FALSE)),"")</f>
        <v/>
      </c>
      <c r="R2224" s="106">
        <f>_xlfn.IFNA(IF($B2224="","",VLOOKUP($B2224,'SWC Towers'!$A:$Q,$R$2,FALSE)),"")</f>
        <v>0.1</v>
      </c>
      <c r="S2224" s="106" t="str">
        <f>_xlfn.IFNA(IF($B2224="","",VLOOKUP($B2224,'SWC Towers'!$A:$Q,$S$2,FALSE)),"")</f>
        <v/>
      </c>
      <c r="T2224" s="106">
        <f>_xlfn.IFNA(IF($B2224="","",VLOOKUP($B2224,'SWC Towers'!$A:$Q,$T$2,FALSE)),"")</f>
        <v>0.05</v>
      </c>
      <c r="U2224" s="104">
        <f>_xlfn.IFNA(IF($B2224="","",VLOOKUP($B2224,'SWC Towers'!$A:$Q,$U$2,FALSE)),"")</f>
        <v>0.65</v>
      </c>
      <c r="V2224" s="104" t="str">
        <f>_xlfn.IFNA(IF($B2224="","",VLOOKUP($B2224,'SWC Towers'!$A:$Q,$V$2,FALSE)),"")</f>
        <v/>
      </c>
      <c r="W2224" s="104">
        <f>_xlfn.IFNA(IF($B2224="","",VLOOKUP($B2224,'SWC Towers'!$A:$Q,$W$2,FALSE)),"")</f>
        <v>0.1</v>
      </c>
      <c r="X2224" s="104" t="str">
        <f>_xlfn.IFNA(IF($B2224="","",VLOOKUP($B2224,'SWC Towers'!$A:$Q,$X$2,FALSE)),"")</f>
        <v/>
      </c>
      <c r="Y2224" s="104" t="str">
        <f>_xlfn.IFNA(IF($B2224="","",VLOOKUP($B2224,'SWC Towers'!$A:$Q,$Y$2,FALSE)),"")</f>
        <v/>
      </c>
      <c r="Z2224" s="104">
        <f>_xlfn.IFNA(IF($B2224="","",VLOOKUP($B2224,'SWC Towers'!$A:$Q,$Z$2,FALSE)),"")</f>
        <v>0.1</v>
      </c>
      <c r="AA2224" s="104" t="str">
        <f>_xlfn.IFNA(IF($B2224="","",VLOOKUP($B2224,'SWC Towers'!$A:$Q,$AA$2,FALSE)),"")</f>
        <v/>
      </c>
      <c r="AB2224" s="106" t="str">
        <f>_xlfn.IFNA(IF($B2224="","",VLOOKUP($B2224,'SWC Towers'!$A:$Q,$AB$2,FALSE)),"")</f>
        <v/>
      </c>
      <c r="AC2224" s="20">
        <f>SUM(Table25[[#This Row],[IT Tower: Application]:[Other/Non-IT ]])</f>
        <v>1</v>
      </c>
      <c r="AD2224" s="67"/>
      <c r="AE2224" s="67"/>
      <c r="AF2224" s="67"/>
      <c r="AG2224" s="67"/>
      <c r="AH2224" s="67"/>
      <c r="AI2224" s="67"/>
      <c r="AJ2224" s="67"/>
      <c r="AK2224" s="67"/>
      <c r="AL2224" s="67"/>
      <c r="AM2224" s="67"/>
      <c r="AN2224" s="67"/>
      <c r="AO2224" s="67"/>
      <c r="AP2224" s="67"/>
      <c r="AQ2224" s="67"/>
      <c r="AR2224" s="67"/>
      <c r="AS2224" s="67"/>
      <c r="AT2224" s="67"/>
      <c r="AU2224" s="67"/>
      <c r="AV2224" s="67"/>
      <c r="AW2224" s="67"/>
      <c r="AX2224" s="67"/>
      <c r="AY2224" s="67"/>
      <c r="AZ2224" s="67">
        <v>15376</v>
      </c>
      <c r="BA2224" s="67">
        <v>0</v>
      </c>
      <c r="BB2224" s="113">
        <v>26640</v>
      </c>
      <c r="BC2224" s="113"/>
      <c r="BD2224" s="113"/>
      <c r="BE2224" s="113"/>
      <c r="BF2224" s="113"/>
      <c r="BG2224" s="113"/>
      <c r="BH2224" s="113"/>
      <c r="BI2224" s="113"/>
      <c r="BJ2224" s="113"/>
      <c r="BK2224" s="113"/>
      <c r="BL2224" s="113"/>
      <c r="BM2224" s="113"/>
      <c r="BN2224" s="113"/>
      <c r="BO2224" s="113"/>
      <c r="BP2224" s="113"/>
      <c r="BQ2224" s="113"/>
      <c r="BR2224" s="113"/>
      <c r="BS2224" s="113"/>
      <c r="BT2224" s="113"/>
      <c r="BU2224" s="113"/>
      <c r="BV2224" s="113"/>
      <c r="BW2224" s="113"/>
      <c r="BX2224" s="113"/>
      <c r="BY2224" s="113"/>
      <c r="BZ2224" s="113"/>
      <c r="CA2224" s="67"/>
      <c r="CB2224" s="113"/>
      <c r="CC2224" s="69">
        <f>SUM(Table25[[#This Row],[Contract Amount FY00]:[Contract Amount FY50]])</f>
        <v>42016</v>
      </c>
      <c r="CD2224" s="114"/>
    </row>
    <row r="2225" spans="1:82" x14ac:dyDescent="0.25">
      <c r="A2225" s="122" t="s">
        <v>1972</v>
      </c>
      <c r="B2225" s="122" t="s">
        <v>526</v>
      </c>
      <c r="C2225" s="122" t="s">
        <v>3193</v>
      </c>
      <c r="E2225" s="26" t="str">
        <f>IFERROR(IF(VLOOKUP(Table25[[#This Row],[Contract No.]],Table3[#All],3,FALSE)="","No","Yes"),"")</f>
        <v>Yes</v>
      </c>
      <c r="F2225" s="107" t="str">
        <f>IFERROR(VLOOKUP(Table25[[#This Row],[Contract No.]],Table3[#All],3,FALSE),"")</f>
        <v>NASPO</v>
      </c>
      <c r="G2225" s="107" t="str">
        <f>IFERROR(IF(Table25[[#This Row],[Cooperative Purchase
(Yes/No)]]="Yes","Yes",IF(VLOOKUP(Table25[[#This Row],[Contract No.]],Table3[#All],1,FALSE)=Table25[[#This Row],[Contract No.]],"Yes","No")),"No")</f>
        <v>Yes</v>
      </c>
      <c r="H2225" s="51">
        <f>IFERROR(VLOOKUP(Table25[[#This Row],[Contract No.]],Table3[#All],4,FALSE),"")</f>
        <v>43892</v>
      </c>
      <c r="I2225" s="28">
        <f>IFERROR(IF(AND(MONTH(Table25[[#This Row],[Contract Start Date]])&gt;6,MONTH(Table25[[#This Row],[Contract Start Date]])&lt;=12),YEAR(Table25[[#This Row],[Contract Start Date]])+1,YEAR(Table25[[#This Row],[Contract Start Date]])),"")</f>
        <v>2020</v>
      </c>
      <c r="J2225" s="108">
        <f>Table25[[#This Row],[FY Formula start]]</f>
        <v>2020</v>
      </c>
      <c r="K2225" s="59" t="str">
        <f>"FY"&amp;" "&amp;Table25[[#This Row],[Year Start]]</f>
        <v>FY 2020</v>
      </c>
      <c r="L2225" s="109">
        <f>IFERROR(VLOOKUP(Table25[[#This Row],[Contract No.]],Table3[#All],5,FALSE),"")</f>
        <v>45504</v>
      </c>
      <c r="M2225" s="110">
        <f>IFERROR(IF(Table25[[#This Row],[Contract End Date]]="99/99/9999","No End",IF(AND(MONTH(Table25[[#This Row],[Contract End Date]])&gt;6,MONTH(Table25[[#This Row],[Contract End Date]])&lt;=12),YEAR(Table25[[#This Row],[Contract End Date]])+1,YEAR(Table25[[#This Row],[Contract End Date]]))),"")</f>
        <v>2025</v>
      </c>
      <c r="N2225" s="111">
        <f>Table25[[#This Row],[FY Formula end]]</f>
        <v>2025</v>
      </c>
      <c r="O2225" s="112" t="str">
        <f>IF(Table25[[#This Row],[Year End]]="No End","No End","FY"&amp;" "&amp;Table25[[#This Row],[Year End]])</f>
        <v>FY 2025</v>
      </c>
      <c r="P2225" s="27"/>
      <c r="Q2225" s="104" t="str">
        <f>_xlfn.IFNA(IF($B2225="","",VLOOKUP($B2225,'SWC Towers'!$A:$Q,$Q$2,FALSE)),"")</f>
        <v/>
      </c>
      <c r="R2225" s="106">
        <f>_xlfn.IFNA(IF($B2225="","",VLOOKUP($B2225,'SWC Towers'!$A:$Q,$R$2,FALSE)),"")</f>
        <v>0.1</v>
      </c>
      <c r="S2225" s="106" t="str">
        <f>_xlfn.IFNA(IF($B2225="","",VLOOKUP($B2225,'SWC Towers'!$A:$Q,$S$2,FALSE)),"")</f>
        <v/>
      </c>
      <c r="T2225" s="106">
        <f>_xlfn.IFNA(IF($B2225="","",VLOOKUP($B2225,'SWC Towers'!$A:$Q,$T$2,FALSE)),"")</f>
        <v>0.05</v>
      </c>
      <c r="U2225" s="104">
        <f>_xlfn.IFNA(IF($B2225="","",VLOOKUP($B2225,'SWC Towers'!$A:$Q,$U$2,FALSE)),"")</f>
        <v>0.65</v>
      </c>
      <c r="V2225" s="104" t="str">
        <f>_xlfn.IFNA(IF($B2225="","",VLOOKUP($B2225,'SWC Towers'!$A:$Q,$V$2,FALSE)),"")</f>
        <v/>
      </c>
      <c r="W2225" s="104">
        <f>_xlfn.IFNA(IF($B2225="","",VLOOKUP($B2225,'SWC Towers'!$A:$Q,$W$2,FALSE)),"")</f>
        <v>0.1</v>
      </c>
      <c r="X2225" s="104" t="str">
        <f>_xlfn.IFNA(IF($B2225="","",VLOOKUP($B2225,'SWC Towers'!$A:$Q,$X$2,FALSE)),"")</f>
        <v/>
      </c>
      <c r="Y2225" s="104" t="str">
        <f>_xlfn.IFNA(IF($B2225="","",VLOOKUP($B2225,'SWC Towers'!$A:$Q,$Y$2,FALSE)),"")</f>
        <v/>
      </c>
      <c r="Z2225" s="104">
        <f>_xlfn.IFNA(IF($B2225="","",VLOOKUP($B2225,'SWC Towers'!$A:$Q,$Z$2,FALSE)),"")</f>
        <v>0.1</v>
      </c>
      <c r="AA2225" s="104" t="str">
        <f>_xlfn.IFNA(IF($B2225="","",VLOOKUP($B2225,'SWC Towers'!$A:$Q,$AA$2,FALSE)),"")</f>
        <v/>
      </c>
      <c r="AB2225" s="106" t="str">
        <f>_xlfn.IFNA(IF($B2225="","",VLOOKUP($B2225,'SWC Towers'!$A:$Q,$AB$2,FALSE)),"")</f>
        <v/>
      </c>
      <c r="AC2225" s="20">
        <f>SUM(Table25[[#This Row],[IT Tower: Application]:[Other/Non-IT ]])</f>
        <v>1</v>
      </c>
      <c r="AD2225" s="67"/>
      <c r="AE2225" s="67"/>
      <c r="AF2225" s="67"/>
      <c r="AG2225" s="67"/>
      <c r="AH2225" s="67"/>
      <c r="AI2225" s="67"/>
      <c r="AJ2225" s="67"/>
      <c r="AK2225" s="67"/>
      <c r="AL2225" s="67"/>
      <c r="AM2225" s="67"/>
      <c r="AN2225" s="67"/>
      <c r="AO2225" s="67"/>
      <c r="AP2225" s="67"/>
      <c r="AQ2225" s="67"/>
      <c r="AR2225" s="67"/>
      <c r="AS2225" s="67"/>
      <c r="AT2225" s="67"/>
      <c r="AU2225" s="67"/>
      <c r="AV2225" s="67"/>
      <c r="AW2225" s="67"/>
      <c r="AX2225" s="67"/>
      <c r="AY2225" s="67"/>
      <c r="AZ2225" s="67">
        <v>0</v>
      </c>
      <c r="BA2225" s="67">
        <v>5119</v>
      </c>
      <c r="BB2225" s="113">
        <v>3921</v>
      </c>
      <c r="BC2225" s="113">
        <v>1008</v>
      </c>
      <c r="BD2225" s="113"/>
      <c r="BE2225" s="113"/>
      <c r="BF2225" s="113"/>
      <c r="BG2225" s="113"/>
      <c r="BH2225" s="113"/>
      <c r="BI2225" s="113"/>
      <c r="BJ2225" s="113"/>
      <c r="BK2225" s="113"/>
      <c r="BL2225" s="113"/>
      <c r="BM2225" s="113"/>
      <c r="BN2225" s="113"/>
      <c r="BO2225" s="113"/>
      <c r="BP2225" s="113"/>
      <c r="BQ2225" s="113"/>
      <c r="BR2225" s="113"/>
      <c r="BS2225" s="113"/>
      <c r="BT2225" s="113"/>
      <c r="BU2225" s="113"/>
      <c r="BV2225" s="113"/>
      <c r="BW2225" s="113"/>
      <c r="BX2225" s="113"/>
      <c r="BY2225" s="113"/>
      <c r="BZ2225" s="113"/>
      <c r="CA2225" s="67"/>
      <c r="CB2225" s="113"/>
      <c r="CC2225" s="69">
        <f>SUM(Table25[[#This Row],[Contract Amount FY00]:[Contract Amount FY50]])</f>
        <v>10048</v>
      </c>
      <c r="CD2225" s="114"/>
    </row>
    <row r="2226" spans="1:82" x14ac:dyDescent="0.25">
      <c r="A2226" s="122" t="s">
        <v>1972</v>
      </c>
      <c r="B2226" s="122" t="s">
        <v>3015</v>
      </c>
      <c r="C2226" s="122" t="s">
        <v>661</v>
      </c>
      <c r="E2226" s="26" t="str">
        <f>IFERROR(IF(VLOOKUP(Table25[[#This Row],[Contract No.]],Table3[#All],3,FALSE)="","No","Yes"),"")</f>
        <v>Yes</v>
      </c>
      <c r="F2226" s="107" t="str">
        <f>IFERROR(VLOOKUP(Table25[[#This Row],[Contract No.]],Table3[#All],3,FALSE),"")</f>
        <v>NASPO</v>
      </c>
      <c r="G2226" s="107" t="str">
        <f>IFERROR(IF(Table25[[#This Row],[Cooperative Purchase
(Yes/No)]]="Yes","Yes",IF(VLOOKUP(Table25[[#This Row],[Contract No.]],Table3[#All],1,FALSE)=Table25[[#This Row],[Contract No.]],"Yes","No")),"No")</f>
        <v>Yes</v>
      </c>
      <c r="H2226" s="51">
        <f>IFERROR(VLOOKUP(Table25[[#This Row],[Contract No.]],Table3[#All],4,FALSE),"")</f>
        <v>44805</v>
      </c>
      <c r="I2226" s="28">
        <f>IFERROR(IF(AND(MONTH(Table25[[#This Row],[Contract Start Date]])&gt;6,MONTH(Table25[[#This Row],[Contract Start Date]])&lt;=12),YEAR(Table25[[#This Row],[Contract Start Date]])+1,YEAR(Table25[[#This Row],[Contract Start Date]])),"")</f>
        <v>2023</v>
      </c>
      <c r="J2226" s="108">
        <f>Table25[[#This Row],[FY Formula start]]</f>
        <v>2023</v>
      </c>
      <c r="K2226" s="59" t="str">
        <f>"FY"&amp;" "&amp;Table25[[#This Row],[Year Start]]</f>
        <v>FY 2023</v>
      </c>
      <c r="L2226" s="109">
        <f>IFERROR(VLOOKUP(Table25[[#This Row],[Contract No.]],Table3[#All],5,FALSE),"")</f>
        <v>46521</v>
      </c>
      <c r="M2226" s="110">
        <f>IFERROR(IF(Table25[[#This Row],[Contract End Date]]="99/99/9999","No End",IF(AND(MONTH(Table25[[#This Row],[Contract End Date]])&gt;6,MONTH(Table25[[#This Row],[Contract End Date]])&lt;=12),YEAR(Table25[[#This Row],[Contract End Date]])+1,YEAR(Table25[[#This Row],[Contract End Date]]))),"")</f>
        <v>2027</v>
      </c>
      <c r="N2226" s="111">
        <f>Table25[[#This Row],[FY Formula end]]</f>
        <v>2027</v>
      </c>
      <c r="O2226" s="112" t="str">
        <f>IF(Table25[[#This Row],[Year End]]="No End","No End","FY"&amp;" "&amp;Table25[[#This Row],[Year End]])</f>
        <v>FY 2027</v>
      </c>
      <c r="P2226" s="27"/>
      <c r="Q2226" s="104" t="str">
        <f>_xlfn.IFNA(IF($B2226="","",VLOOKUP($B2226,'SWC Towers'!$A:$Q,$Q$2,FALSE)),"")</f>
        <v/>
      </c>
      <c r="R2226" s="106" t="str">
        <f>_xlfn.IFNA(IF($B2226="","",VLOOKUP($B2226,'SWC Towers'!$A:$Q,$R$2,FALSE)),"")</f>
        <v/>
      </c>
      <c r="S2226" s="106" t="str">
        <f>_xlfn.IFNA(IF($B2226="","",VLOOKUP($B2226,'SWC Towers'!$A:$Q,$S$2,FALSE)),"")</f>
        <v/>
      </c>
      <c r="T2226" s="106" t="str">
        <f>_xlfn.IFNA(IF($B2226="","",VLOOKUP($B2226,'SWC Towers'!$A:$Q,$T$2,FALSE)),"")</f>
        <v/>
      </c>
      <c r="U2226" s="104">
        <f>_xlfn.IFNA(IF($B2226="","",VLOOKUP($B2226,'SWC Towers'!$A:$Q,$U$2,FALSE)),"")</f>
        <v>0.4</v>
      </c>
      <c r="V2226" s="104" t="str">
        <f>_xlfn.IFNA(IF($B2226="","",VLOOKUP($B2226,'SWC Towers'!$A:$Q,$V$2,FALSE)),"")</f>
        <v/>
      </c>
      <c r="W2226" s="104" t="str">
        <f>_xlfn.IFNA(IF($B2226="","",VLOOKUP($B2226,'SWC Towers'!$A:$Q,$W$2,FALSE)),"")</f>
        <v/>
      </c>
      <c r="X2226" s="104" t="str">
        <f>_xlfn.IFNA(IF($B2226="","",VLOOKUP($B2226,'SWC Towers'!$A:$Q,$X$2,FALSE)),"")</f>
        <v/>
      </c>
      <c r="Y2226" s="104">
        <f>_xlfn.IFNA(IF($B2226="","",VLOOKUP($B2226,'SWC Towers'!$A:$Q,$Y$2,FALSE)),"")</f>
        <v>0.3</v>
      </c>
      <c r="Z2226" s="104">
        <f>_xlfn.IFNA(IF($B2226="","",VLOOKUP($B2226,'SWC Towers'!$A:$Q,$Z$2,FALSE)),"")</f>
        <v>0.3</v>
      </c>
      <c r="AA2226" s="104" t="str">
        <f>_xlfn.IFNA(IF($B2226="","",VLOOKUP($B2226,'SWC Towers'!$A:$Q,$AA$2,FALSE)),"")</f>
        <v/>
      </c>
      <c r="AB2226" s="106" t="str">
        <f>_xlfn.IFNA(IF($B2226="","",VLOOKUP($B2226,'SWC Towers'!$A:$Q,$AB$2,FALSE)),"")</f>
        <v/>
      </c>
      <c r="AC2226" s="20">
        <f>SUM(Table25[[#This Row],[IT Tower: Application]:[Other/Non-IT ]])</f>
        <v>1</v>
      </c>
      <c r="AD2226" s="67"/>
      <c r="AE2226" s="67"/>
      <c r="AF2226" s="67"/>
      <c r="AG2226" s="67"/>
      <c r="AH2226" s="67"/>
      <c r="AI2226" s="67"/>
      <c r="AJ2226" s="67"/>
      <c r="AK2226" s="67"/>
      <c r="AL2226" s="67"/>
      <c r="AM2226" s="67"/>
      <c r="AN2226" s="67"/>
      <c r="AO2226" s="67"/>
      <c r="AP2226" s="67"/>
      <c r="AQ2226" s="67"/>
      <c r="AR2226" s="67"/>
      <c r="AS2226" s="67"/>
      <c r="AT2226" s="67"/>
      <c r="AU2226" s="67"/>
      <c r="AV2226" s="67"/>
      <c r="AW2226" s="67"/>
      <c r="AX2226" s="67"/>
      <c r="AY2226" s="67"/>
      <c r="AZ2226" s="67"/>
      <c r="BA2226" s="67">
        <v>0</v>
      </c>
      <c r="BB2226" s="113">
        <v>869</v>
      </c>
      <c r="BC2226" s="113">
        <v>450</v>
      </c>
      <c r="BD2226" s="113"/>
      <c r="BE2226" s="113"/>
      <c r="BF2226" s="113"/>
      <c r="BG2226" s="113"/>
      <c r="BH2226" s="113"/>
      <c r="BI2226" s="113"/>
      <c r="BJ2226" s="113"/>
      <c r="BK2226" s="113"/>
      <c r="BL2226" s="113"/>
      <c r="BM2226" s="113"/>
      <c r="BN2226" s="113"/>
      <c r="BO2226" s="113"/>
      <c r="BP2226" s="113"/>
      <c r="BQ2226" s="113"/>
      <c r="BR2226" s="113"/>
      <c r="BS2226" s="113"/>
      <c r="BT2226" s="113"/>
      <c r="BU2226" s="113"/>
      <c r="BV2226" s="113"/>
      <c r="BW2226" s="113"/>
      <c r="BX2226" s="113"/>
      <c r="BY2226" s="113"/>
      <c r="BZ2226" s="113"/>
      <c r="CA2226" s="67"/>
      <c r="CB2226" s="113"/>
      <c r="CC2226" s="69">
        <f>SUM(Table25[[#This Row],[Contract Amount FY00]:[Contract Amount FY50]])</f>
        <v>1319</v>
      </c>
      <c r="CD2226" s="114"/>
    </row>
    <row r="2227" spans="1:82" x14ac:dyDescent="0.25">
      <c r="A2227" s="122" t="s">
        <v>1972</v>
      </c>
      <c r="B2227" s="122" t="s">
        <v>3183</v>
      </c>
      <c r="C2227" s="122" t="s">
        <v>3193</v>
      </c>
      <c r="E2227" s="26" t="str">
        <f>IFERROR(IF(VLOOKUP(Table25[[#This Row],[Contract No.]],Table3[#All],3,FALSE)="","No","Yes"),"")</f>
        <v>Yes</v>
      </c>
      <c r="F2227" s="107" t="str">
        <f>IFERROR(VLOOKUP(Table25[[#This Row],[Contract No.]],Table3[#All],3,FALSE),"")</f>
        <v>NASPO</v>
      </c>
      <c r="G2227" s="107" t="str">
        <f>IFERROR(IF(Table25[[#This Row],[Cooperative Purchase
(Yes/No)]]="Yes","Yes",IF(VLOOKUP(Table25[[#This Row],[Contract No.]],Table3[#All],1,FALSE)=Table25[[#This Row],[Contract No.]],"Yes","No")),"No")</f>
        <v>Yes</v>
      </c>
      <c r="H2227" s="51">
        <f>IFERROR(VLOOKUP(Table25[[#This Row],[Contract No.]],Table3[#All],4,FALSE),"")</f>
        <v>45505</v>
      </c>
      <c r="I2227" s="28">
        <f>IFERROR(IF(AND(MONTH(Table25[[#This Row],[Contract Start Date]])&gt;6,MONTH(Table25[[#This Row],[Contract Start Date]])&lt;=12),YEAR(Table25[[#This Row],[Contract Start Date]])+1,YEAR(Table25[[#This Row],[Contract Start Date]])),"")</f>
        <v>2025</v>
      </c>
      <c r="J2227" s="108">
        <f>Table25[[#This Row],[FY Formula start]]</f>
        <v>2025</v>
      </c>
      <c r="K2227" s="59" t="str">
        <f>"FY"&amp;" "&amp;Table25[[#This Row],[Year Start]]</f>
        <v>FY 2025</v>
      </c>
      <c r="L2227" s="109">
        <f>IFERROR(VLOOKUP(Table25[[#This Row],[Contract No.]],Table3[#All],5,FALSE),"")</f>
        <v>47330</v>
      </c>
      <c r="M2227" s="110">
        <f>IFERROR(IF(Table25[[#This Row],[Contract End Date]]="99/99/9999","No End",IF(AND(MONTH(Table25[[#This Row],[Contract End Date]])&gt;6,MONTH(Table25[[#This Row],[Contract End Date]])&lt;=12),YEAR(Table25[[#This Row],[Contract End Date]])+1,YEAR(Table25[[#This Row],[Contract End Date]]))),"")</f>
        <v>2030</v>
      </c>
      <c r="N2227" s="111">
        <f>Table25[[#This Row],[FY Formula end]]</f>
        <v>2030</v>
      </c>
      <c r="O2227" s="112" t="str">
        <f>IF(Table25[[#This Row],[Year End]]="No End","No End","FY"&amp;" "&amp;Table25[[#This Row],[Year End]])</f>
        <v>FY 2030</v>
      </c>
      <c r="P2227" s="27"/>
      <c r="Q2227" s="104">
        <f>_xlfn.IFNA(IF($B2227="","",VLOOKUP($B2227,'SWC Towers'!$A:$Q,$Q$2,FALSE)),"")</f>
        <v>0.2</v>
      </c>
      <c r="R2227" s="106" t="str">
        <f>_xlfn.IFNA(IF($B2227="","",VLOOKUP($B2227,'SWC Towers'!$A:$Q,$R$2,FALSE)),"")</f>
        <v/>
      </c>
      <c r="S2227" s="106">
        <f>_xlfn.IFNA(IF($B2227="","",VLOOKUP($B2227,'SWC Towers'!$A:$Q,$S$2,FALSE)),"")</f>
        <v>0.2</v>
      </c>
      <c r="T2227" s="106" t="str">
        <f>_xlfn.IFNA(IF($B2227="","",VLOOKUP($B2227,'SWC Towers'!$A:$Q,$T$2,FALSE)),"")</f>
        <v/>
      </c>
      <c r="U2227" s="104">
        <f>_xlfn.IFNA(IF($B2227="","",VLOOKUP($B2227,'SWC Towers'!$A:$Q,$U$2,FALSE)),"")</f>
        <v>0.4</v>
      </c>
      <c r="V2227" s="104" t="str">
        <f>_xlfn.IFNA(IF($B2227="","",VLOOKUP($B2227,'SWC Towers'!$A:$Q,$V$2,FALSE)),"")</f>
        <v/>
      </c>
      <c r="W2227" s="104">
        <f>_xlfn.IFNA(IF($B2227="","",VLOOKUP($B2227,'SWC Towers'!$A:$Q,$W$2,FALSE)),"")</f>
        <v>0.2</v>
      </c>
      <c r="X2227" s="104" t="str">
        <f>_xlfn.IFNA(IF($B2227="","",VLOOKUP($B2227,'SWC Towers'!$A:$Q,$X$2,FALSE)),"")</f>
        <v/>
      </c>
      <c r="Y2227" s="104" t="str">
        <f>_xlfn.IFNA(IF($B2227="","",VLOOKUP($B2227,'SWC Towers'!$A:$Q,$Y$2,FALSE)),"")</f>
        <v/>
      </c>
      <c r="Z2227" s="104" t="str">
        <f>_xlfn.IFNA(IF($B2227="","",VLOOKUP($B2227,'SWC Towers'!$A:$Q,$Z$2,FALSE)),"")</f>
        <v/>
      </c>
      <c r="AA2227" s="104" t="str">
        <f>_xlfn.IFNA(IF($B2227="","",VLOOKUP($B2227,'SWC Towers'!$A:$Q,$AA$2,FALSE)),"")</f>
        <v/>
      </c>
      <c r="AB2227" s="106" t="str">
        <f>_xlfn.IFNA(IF($B2227="","",VLOOKUP($B2227,'SWC Towers'!$A:$Q,$AB$2,FALSE)),"")</f>
        <v/>
      </c>
      <c r="AC2227" s="20">
        <f>SUM(Table25[[#This Row],[IT Tower: Application]:[Other/Non-IT ]])</f>
        <v>1</v>
      </c>
      <c r="AD2227" s="67"/>
      <c r="AE2227" s="67"/>
      <c r="AF2227" s="67"/>
      <c r="AG2227" s="67"/>
      <c r="AH2227" s="67"/>
      <c r="AI2227" s="67"/>
      <c r="AJ2227" s="67"/>
      <c r="AK2227" s="67"/>
      <c r="AL2227" s="67"/>
      <c r="AM2227" s="67"/>
      <c r="AN2227" s="67"/>
      <c r="AO2227" s="67"/>
      <c r="AP2227" s="67"/>
      <c r="AQ2227" s="67"/>
      <c r="AR2227" s="67"/>
      <c r="AS2227" s="67"/>
      <c r="AT2227" s="67"/>
      <c r="AU2227" s="67"/>
      <c r="AV2227" s="67"/>
      <c r="AW2227" s="67"/>
      <c r="AX2227" s="67"/>
      <c r="AY2227" s="67"/>
      <c r="AZ2227" s="67"/>
      <c r="BA2227" s="67"/>
      <c r="BB2227" s="113">
        <v>0</v>
      </c>
      <c r="BC2227" s="113">
        <v>2633</v>
      </c>
      <c r="BD2227" s="113"/>
      <c r="BE2227" s="113"/>
      <c r="BF2227" s="113"/>
      <c r="BG2227" s="113"/>
      <c r="BH2227" s="113"/>
      <c r="BI2227" s="113"/>
      <c r="BJ2227" s="113"/>
      <c r="BK2227" s="113"/>
      <c r="BL2227" s="113"/>
      <c r="BM2227" s="113"/>
      <c r="BN2227" s="113"/>
      <c r="BO2227" s="113"/>
      <c r="BP2227" s="113"/>
      <c r="BQ2227" s="113"/>
      <c r="BR2227" s="113"/>
      <c r="BS2227" s="113"/>
      <c r="BT2227" s="113"/>
      <c r="BU2227" s="113"/>
      <c r="BV2227" s="113"/>
      <c r="BW2227" s="113"/>
      <c r="BX2227" s="113"/>
      <c r="BY2227" s="113"/>
      <c r="BZ2227" s="113"/>
      <c r="CA2227" s="67"/>
      <c r="CB2227" s="113"/>
      <c r="CC2227" s="69">
        <f>SUM(Table25[[#This Row],[Contract Amount FY00]:[Contract Amount FY50]])</f>
        <v>2633</v>
      </c>
      <c r="CD2227" s="114"/>
    </row>
    <row r="2228" spans="1:82" x14ac:dyDescent="0.25">
      <c r="A2228" s="122" t="s">
        <v>2032</v>
      </c>
      <c r="B2228" s="122" t="s">
        <v>533</v>
      </c>
      <c r="C2228" s="122" t="s">
        <v>2200</v>
      </c>
      <c r="E2228" s="26" t="str">
        <f>IFERROR(IF(VLOOKUP(Table25[[#This Row],[Contract No.]],Table3[#All],3,FALSE)="","No","Yes"),"")</f>
        <v>No</v>
      </c>
      <c r="F2228" s="107" t="str">
        <f>IFERROR(VLOOKUP(Table25[[#This Row],[Contract No.]],Table3[#All],3,FALSE),"")</f>
        <v/>
      </c>
      <c r="G2228" s="107" t="str">
        <f>IFERROR(IF(Table25[[#This Row],[Cooperative Purchase
(Yes/No)]]="Yes","Yes",IF(VLOOKUP(Table25[[#This Row],[Contract No.]],Table3[#All],1,FALSE)=Table25[[#This Row],[Contract No.]],"Yes","No")),"No")</f>
        <v>Yes</v>
      </c>
      <c r="H2228" s="51">
        <f>IFERROR(VLOOKUP(Table25[[#This Row],[Contract No.]],Table3[#All],4,FALSE),"")</f>
        <v>43556</v>
      </c>
      <c r="I2228" s="28">
        <f>IFERROR(IF(AND(MONTH(Table25[[#This Row],[Contract Start Date]])&gt;6,MONTH(Table25[[#This Row],[Contract Start Date]])&lt;=12),YEAR(Table25[[#This Row],[Contract Start Date]])+1,YEAR(Table25[[#This Row],[Contract Start Date]])),"")</f>
        <v>2019</v>
      </c>
      <c r="J2228" s="108">
        <f>Table25[[#This Row],[FY Formula start]]</f>
        <v>2019</v>
      </c>
      <c r="K2228" s="59" t="str">
        <f>"FY"&amp;" "&amp;Table25[[#This Row],[Year Start]]</f>
        <v>FY 2019</v>
      </c>
      <c r="L2228" s="109">
        <f>IFERROR(VLOOKUP(Table25[[#This Row],[Contract No.]],Table3[#All],5,FALSE),"")</f>
        <v>45747</v>
      </c>
      <c r="M2228" s="110">
        <f>IFERROR(IF(Table25[[#This Row],[Contract End Date]]="99/99/9999","No End",IF(AND(MONTH(Table25[[#This Row],[Contract End Date]])&gt;6,MONTH(Table25[[#This Row],[Contract End Date]])&lt;=12),YEAR(Table25[[#This Row],[Contract End Date]])+1,YEAR(Table25[[#This Row],[Contract End Date]]))),"")</f>
        <v>2025</v>
      </c>
      <c r="N2228" s="111">
        <f>Table25[[#This Row],[FY Formula end]]</f>
        <v>2025</v>
      </c>
      <c r="O2228" s="112" t="str">
        <f>IF(Table25[[#This Row],[Year End]]="No End","No End","FY"&amp;" "&amp;Table25[[#This Row],[Year End]])</f>
        <v>FY 2025</v>
      </c>
      <c r="P2228" s="27"/>
      <c r="Q2228" s="104">
        <f>_xlfn.IFNA(IF($B2228="","",VLOOKUP($B2228,'SWC Towers'!$A:$Q,$Q$2,FALSE)),"")</f>
        <v>0.2</v>
      </c>
      <c r="R2228" s="106">
        <f>_xlfn.IFNA(IF($B2228="","",VLOOKUP($B2228,'SWC Towers'!$A:$Q,$R$2,FALSE)),"")</f>
        <v>0.2</v>
      </c>
      <c r="S2228" s="106" t="str">
        <f>_xlfn.IFNA(IF($B2228="","",VLOOKUP($B2228,'SWC Towers'!$A:$Q,$S$2,FALSE)),"")</f>
        <v/>
      </c>
      <c r="T2228" s="106" t="str">
        <f>_xlfn.IFNA(IF($B2228="","",VLOOKUP($B2228,'SWC Towers'!$A:$Q,$T$2,FALSE)),"")</f>
        <v/>
      </c>
      <c r="U2228" s="104">
        <f>_xlfn.IFNA(IF($B2228="","",VLOOKUP($B2228,'SWC Towers'!$A:$Q,$U$2,FALSE)),"")</f>
        <v>0.2</v>
      </c>
      <c r="V2228" s="104" t="str">
        <f>_xlfn.IFNA(IF($B2228="","",VLOOKUP($B2228,'SWC Towers'!$A:$Q,$V$2,FALSE)),"")</f>
        <v/>
      </c>
      <c r="W2228" s="104">
        <f>_xlfn.IFNA(IF($B2228="","",VLOOKUP($B2228,'SWC Towers'!$A:$Q,$W$2,FALSE)),"")</f>
        <v>0.2</v>
      </c>
      <c r="X2228" s="104" t="str">
        <f>_xlfn.IFNA(IF($B2228="","",VLOOKUP($B2228,'SWC Towers'!$A:$Q,$X$2,FALSE)),"")</f>
        <v/>
      </c>
      <c r="Y2228" s="104" t="str">
        <f>_xlfn.IFNA(IF($B2228="","",VLOOKUP($B2228,'SWC Towers'!$A:$Q,$Y$2,FALSE)),"")</f>
        <v/>
      </c>
      <c r="Z2228" s="104" t="str">
        <f>_xlfn.IFNA(IF($B2228="","",VLOOKUP($B2228,'SWC Towers'!$A:$Q,$Z$2,FALSE)),"")</f>
        <v/>
      </c>
      <c r="AA2228" s="104">
        <f>_xlfn.IFNA(IF($B2228="","",VLOOKUP($B2228,'SWC Towers'!$A:$Q,$AA$2,FALSE)),"")</f>
        <v>0.2</v>
      </c>
      <c r="AB2228" s="106" t="str">
        <f>_xlfn.IFNA(IF($B2228="","",VLOOKUP($B2228,'SWC Towers'!$A:$Q,$AB$2,FALSE)),"")</f>
        <v/>
      </c>
      <c r="AC2228" s="20">
        <f>SUM(Table25[[#This Row],[IT Tower: Application]:[Other/Non-IT ]])</f>
        <v>1</v>
      </c>
      <c r="AD2228" s="67"/>
      <c r="AE2228" s="67"/>
      <c r="AF2228" s="67"/>
      <c r="AG2228" s="67"/>
      <c r="AH2228" s="67"/>
      <c r="AI2228" s="67"/>
      <c r="AJ2228" s="67"/>
      <c r="AK2228" s="67"/>
      <c r="AL2228" s="67"/>
      <c r="AM2228" s="67"/>
      <c r="AN2228" s="67"/>
      <c r="AO2228" s="67"/>
      <c r="AP2228" s="67"/>
      <c r="AQ2228" s="67"/>
      <c r="AR2228" s="67"/>
      <c r="AS2228" s="67"/>
      <c r="AT2228" s="67"/>
      <c r="AU2228" s="67"/>
      <c r="AV2228" s="67"/>
      <c r="AW2228" s="67"/>
      <c r="AX2228" s="67"/>
      <c r="AY2228" s="67"/>
      <c r="AZ2228" s="67"/>
      <c r="BA2228" s="67"/>
      <c r="BB2228" s="113">
        <v>150</v>
      </c>
      <c r="BC2228" s="113">
        <v>0</v>
      </c>
      <c r="BD2228" s="113"/>
      <c r="BE2228" s="113"/>
      <c r="BF2228" s="113"/>
      <c r="BG2228" s="113"/>
      <c r="BH2228" s="113"/>
      <c r="BI2228" s="113"/>
      <c r="BJ2228" s="113"/>
      <c r="BK2228" s="113"/>
      <c r="BL2228" s="113"/>
      <c r="BM2228" s="113"/>
      <c r="BN2228" s="113"/>
      <c r="BO2228" s="113"/>
      <c r="BP2228" s="113"/>
      <c r="BQ2228" s="113"/>
      <c r="BR2228" s="113"/>
      <c r="BS2228" s="113"/>
      <c r="BT2228" s="113"/>
      <c r="BU2228" s="113"/>
      <c r="BV2228" s="113"/>
      <c r="BW2228" s="113"/>
      <c r="BX2228" s="113"/>
      <c r="BY2228" s="113"/>
      <c r="BZ2228" s="113"/>
      <c r="CA2228" s="67"/>
      <c r="CB2228" s="113"/>
      <c r="CC2228" s="69">
        <f>SUM(Table25[[#This Row],[Contract Amount FY00]:[Contract Amount FY50]])</f>
        <v>150</v>
      </c>
      <c r="CD2228" s="114"/>
    </row>
    <row r="2229" spans="1:82" x14ac:dyDescent="0.25">
      <c r="A2229" s="122" t="s">
        <v>2032</v>
      </c>
      <c r="B2229" s="122" t="s">
        <v>705</v>
      </c>
      <c r="C2229" s="122" t="s">
        <v>1777</v>
      </c>
      <c r="E2229" s="26" t="str">
        <f>IFERROR(IF(VLOOKUP(Table25[[#This Row],[Contract No.]],Table3[#All],3,FALSE)="","No","Yes"),"")</f>
        <v>Yes</v>
      </c>
      <c r="F2229" s="107" t="str">
        <f>IFERROR(VLOOKUP(Table25[[#This Row],[Contract No.]],Table3[#All],3,FALSE),"")</f>
        <v>NASPO</v>
      </c>
      <c r="G2229" s="107" t="str">
        <f>IFERROR(IF(Table25[[#This Row],[Cooperative Purchase
(Yes/No)]]="Yes","Yes",IF(VLOOKUP(Table25[[#This Row],[Contract No.]],Table3[#All],1,FALSE)=Table25[[#This Row],[Contract No.]],"Yes","No")),"No")</f>
        <v>Yes</v>
      </c>
      <c r="H2229" s="51">
        <f>IFERROR(VLOOKUP(Table25[[#This Row],[Contract No.]],Table3[#All],4,FALSE),"")</f>
        <v>43647</v>
      </c>
      <c r="I2229" s="28">
        <f>IFERROR(IF(AND(MONTH(Table25[[#This Row],[Contract Start Date]])&gt;6,MONTH(Table25[[#This Row],[Contract Start Date]])&lt;=12),YEAR(Table25[[#This Row],[Contract Start Date]])+1,YEAR(Table25[[#This Row],[Contract Start Date]])),"")</f>
        <v>2020</v>
      </c>
      <c r="J2229" s="108">
        <f>Table25[[#This Row],[FY Formula start]]</f>
        <v>2020</v>
      </c>
      <c r="K2229" s="59" t="str">
        <f>"FY"&amp;" "&amp;Table25[[#This Row],[Year Start]]</f>
        <v>FY 2020</v>
      </c>
      <c r="L2229" s="109">
        <f>IFERROR(VLOOKUP(Table25[[#This Row],[Contract No.]],Table3[#All],5,FALSE),"")</f>
        <v>47360</v>
      </c>
      <c r="M2229" s="110">
        <f>IFERROR(IF(Table25[[#This Row],[Contract End Date]]="99/99/9999","No End",IF(AND(MONTH(Table25[[#This Row],[Contract End Date]])&gt;6,MONTH(Table25[[#This Row],[Contract End Date]])&lt;=12),YEAR(Table25[[#This Row],[Contract End Date]])+1,YEAR(Table25[[#This Row],[Contract End Date]]))),"")</f>
        <v>2030</v>
      </c>
      <c r="N2229" s="111">
        <f>Table25[[#This Row],[FY Formula end]]</f>
        <v>2030</v>
      </c>
      <c r="O2229" s="112" t="str">
        <f>IF(Table25[[#This Row],[Year End]]="No End","No End","FY"&amp;" "&amp;Table25[[#This Row],[Year End]])</f>
        <v>FY 2030</v>
      </c>
      <c r="P2229" s="27"/>
      <c r="Q2229" s="104">
        <f>_xlfn.IFNA(IF($B2229="","",VLOOKUP($B2229,'SWC Towers'!$A:$Q,$Q$2,FALSE)),"")</f>
        <v>0.2</v>
      </c>
      <c r="R2229" s="106" t="str">
        <f>_xlfn.IFNA(IF($B2229="","",VLOOKUP($B2229,'SWC Towers'!$A:$Q,$R$2,FALSE)),"")</f>
        <v/>
      </c>
      <c r="S2229" s="106" t="str">
        <f>_xlfn.IFNA(IF($B2229="","",VLOOKUP($B2229,'SWC Towers'!$A:$Q,$S$2,FALSE)),"")</f>
        <v/>
      </c>
      <c r="T2229" s="106" t="str">
        <f>_xlfn.IFNA(IF($B2229="","",VLOOKUP($B2229,'SWC Towers'!$A:$Q,$T$2,FALSE)),"")</f>
        <v/>
      </c>
      <c r="U2229" s="104">
        <f>_xlfn.IFNA(IF($B2229="","",VLOOKUP($B2229,'SWC Towers'!$A:$Q,$U$2,FALSE)),"")</f>
        <v>0.4</v>
      </c>
      <c r="V2229" s="104" t="str">
        <f>_xlfn.IFNA(IF($B2229="","",VLOOKUP($B2229,'SWC Towers'!$A:$Q,$V$2,FALSE)),"")</f>
        <v/>
      </c>
      <c r="W2229" s="104">
        <f>_xlfn.IFNA(IF($B2229="","",VLOOKUP($B2229,'SWC Towers'!$A:$Q,$W$2,FALSE)),"")</f>
        <v>0.4</v>
      </c>
      <c r="X2229" s="104" t="str">
        <f>_xlfn.IFNA(IF($B2229="","",VLOOKUP($B2229,'SWC Towers'!$A:$Q,$X$2,FALSE)),"")</f>
        <v/>
      </c>
      <c r="Y2229" s="104" t="str">
        <f>_xlfn.IFNA(IF($B2229="","",VLOOKUP($B2229,'SWC Towers'!$A:$Q,$Y$2,FALSE)),"")</f>
        <v/>
      </c>
      <c r="Z2229" s="104" t="str">
        <f>_xlfn.IFNA(IF($B2229="","",VLOOKUP($B2229,'SWC Towers'!$A:$Q,$Z$2,FALSE)),"")</f>
        <v/>
      </c>
      <c r="AA2229" s="104" t="str">
        <f>_xlfn.IFNA(IF($B2229="","",VLOOKUP($B2229,'SWC Towers'!$A:$Q,$AA$2,FALSE)),"")</f>
        <v/>
      </c>
      <c r="AB2229" s="106" t="str">
        <f>_xlfn.IFNA(IF($B2229="","",VLOOKUP($B2229,'SWC Towers'!$A:$Q,$AB$2,FALSE)),"")</f>
        <v/>
      </c>
      <c r="AC2229" s="20">
        <f>SUM(Table25[[#This Row],[IT Tower: Application]:[Other/Non-IT ]])</f>
        <v>1</v>
      </c>
      <c r="AD2229" s="67"/>
      <c r="AE2229" s="67"/>
      <c r="AF2229" s="67"/>
      <c r="AG2229" s="67"/>
      <c r="AH2229" s="67"/>
      <c r="AI2229" s="67"/>
      <c r="AJ2229" s="67"/>
      <c r="AK2229" s="67"/>
      <c r="AL2229" s="67"/>
      <c r="AM2229" s="67"/>
      <c r="AN2229" s="67"/>
      <c r="AO2229" s="67"/>
      <c r="AP2229" s="67"/>
      <c r="AQ2229" s="67"/>
      <c r="AR2229" s="67"/>
      <c r="AS2229" s="67"/>
      <c r="AT2229" s="67"/>
      <c r="AU2229" s="67"/>
      <c r="AV2229" s="67"/>
      <c r="AW2229" s="67"/>
      <c r="AX2229" s="67"/>
      <c r="AY2229" s="67">
        <v>68923</v>
      </c>
      <c r="AZ2229" s="67">
        <v>156680</v>
      </c>
      <c r="BA2229" s="67">
        <v>136959</v>
      </c>
      <c r="BB2229" s="113">
        <v>106381</v>
      </c>
      <c r="BC2229" s="113">
        <v>102006</v>
      </c>
      <c r="BD2229" s="113"/>
      <c r="BE2229" s="113"/>
      <c r="BF2229" s="113"/>
      <c r="BG2229" s="113"/>
      <c r="BH2229" s="113"/>
      <c r="BI2229" s="113"/>
      <c r="BJ2229" s="113"/>
      <c r="BK2229" s="113"/>
      <c r="BL2229" s="113"/>
      <c r="BM2229" s="113"/>
      <c r="BN2229" s="113"/>
      <c r="BO2229" s="113"/>
      <c r="BP2229" s="113"/>
      <c r="BQ2229" s="113"/>
      <c r="BR2229" s="113"/>
      <c r="BS2229" s="113"/>
      <c r="BT2229" s="113"/>
      <c r="BU2229" s="113"/>
      <c r="BV2229" s="113"/>
      <c r="BW2229" s="113"/>
      <c r="BX2229" s="113"/>
      <c r="BY2229" s="113"/>
      <c r="BZ2229" s="113"/>
      <c r="CA2229" s="67"/>
      <c r="CB2229" s="113"/>
      <c r="CC2229" s="69">
        <f>SUM(Table25[[#This Row],[Contract Amount FY00]:[Contract Amount FY50]])</f>
        <v>570949</v>
      </c>
      <c r="CD2229" s="114"/>
    </row>
    <row r="2230" spans="1:82" x14ac:dyDescent="0.25">
      <c r="A2230" s="122" t="s">
        <v>2032</v>
      </c>
      <c r="B2230" s="122" t="s">
        <v>278</v>
      </c>
      <c r="C2230" s="122" t="s">
        <v>3188</v>
      </c>
      <c r="E2230" s="26" t="str">
        <f>IFERROR(IF(VLOOKUP(Table25[[#This Row],[Contract No.]],Table3[#All],3,FALSE)="","No","Yes"),"")</f>
        <v>Yes</v>
      </c>
      <c r="F2230" s="107" t="str">
        <f>IFERROR(VLOOKUP(Table25[[#This Row],[Contract No.]],Table3[#All],3,FALSE),"")</f>
        <v>NASPO</v>
      </c>
      <c r="G2230" s="107" t="str">
        <f>IFERROR(IF(Table25[[#This Row],[Cooperative Purchase
(Yes/No)]]="Yes","Yes",IF(VLOOKUP(Table25[[#This Row],[Contract No.]],Table3[#All],1,FALSE)=Table25[[#This Row],[Contract No.]],"Yes","No")),"No")</f>
        <v>Yes</v>
      </c>
      <c r="H2230" s="51">
        <f>IFERROR(VLOOKUP(Table25[[#This Row],[Contract No.]],Table3[#All],4,FALSE),"")</f>
        <v>42917</v>
      </c>
      <c r="I2230" s="28">
        <f>IFERROR(IF(AND(MONTH(Table25[[#This Row],[Contract Start Date]])&gt;6,MONTH(Table25[[#This Row],[Contract Start Date]])&lt;=12),YEAR(Table25[[#This Row],[Contract Start Date]])+1,YEAR(Table25[[#This Row],[Contract Start Date]])),"")</f>
        <v>2018</v>
      </c>
      <c r="J2230" s="108">
        <f>Table25[[#This Row],[FY Formula start]]</f>
        <v>2018</v>
      </c>
      <c r="K2230" s="59" t="str">
        <f>"FY"&amp;" "&amp;Table25[[#This Row],[Year Start]]</f>
        <v>FY 2018</v>
      </c>
      <c r="L2230" s="109">
        <f>IFERROR(VLOOKUP(Table25[[#This Row],[Contract No.]],Table3[#All],5,FALSE),"")</f>
        <v>46280</v>
      </c>
      <c r="M2230" s="110">
        <f>IFERROR(IF(Table25[[#This Row],[Contract End Date]]="99/99/9999","No End",IF(AND(MONTH(Table25[[#This Row],[Contract End Date]])&gt;6,MONTH(Table25[[#This Row],[Contract End Date]])&lt;=12),YEAR(Table25[[#This Row],[Contract End Date]])+1,YEAR(Table25[[#This Row],[Contract End Date]]))),"")</f>
        <v>2027</v>
      </c>
      <c r="N2230" s="111">
        <f>Table25[[#This Row],[FY Formula end]]</f>
        <v>2027</v>
      </c>
      <c r="O2230" s="112" t="str">
        <f>IF(Table25[[#This Row],[Year End]]="No End","No End","FY"&amp;" "&amp;Table25[[#This Row],[Year End]])</f>
        <v>FY 2027</v>
      </c>
      <c r="P2230" s="27"/>
      <c r="Q2230" s="104">
        <f>_xlfn.IFNA(IF($B2230="","",VLOOKUP($B2230,'SWC Towers'!$A:$Q,$Q$2,FALSE)),"")</f>
        <v>0.4</v>
      </c>
      <c r="R2230" s="106" t="str">
        <f>_xlfn.IFNA(IF($B2230="","",VLOOKUP($B2230,'SWC Towers'!$A:$Q,$R$2,FALSE)),"")</f>
        <v/>
      </c>
      <c r="S2230" s="106" t="str">
        <f>_xlfn.IFNA(IF($B2230="","",VLOOKUP($B2230,'SWC Towers'!$A:$Q,$S$2,FALSE)),"")</f>
        <v/>
      </c>
      <c r="T2230" s="106">
        <f>_xlfn.IFNA(IF($B2230="","",VLOOKUP($B2230,'SWC Towers'!$A:$Q,$T$2,FALSE)),"")</f>
        <v>0.05</v>
      </c>
      <c r="U2230" s="104" t="str">
        <f>_xlfn.IFNA(IF($B2230="","",VLOOKUP($B2230,'SWC Towers'!$A:$Q,$U$2,FALSE)),"")</f>
        <v/>
      </c>
      <c r="V2230" s="104" t="str">
        <f>_xlfn.IFNA(IF($B2230="","",VLOOKUP($B2230,'SWC Towers'!$A:$Q,$V$2,FALSE)),"")</f>
        <v/>
      </c>
      <c r="W2230" s="104">
        <f>_xlfn.IFNA(IF($B2230="","",VLOOKUP($B2230,'SWC Towers'!$A:$Q,$W$2,FALSE)),"")</f>
        <v>0.1</v>
      </c>
      <c r="X2230" s="104" t="str">
        <f>_xlfn.IFNA(IF($B2230="","",VLOOKUP($B2230,'SWC Towers'!$A:$Q,$X$2,FALSE)),"")</f>
        <v/>
      </c>
      <c r="Y2230" s="104">
        <f>_xlfn.IFNA(IF($B2230="","",VLOOKUP($B2230,'SWC Towers'!$A:$Q,$Y$2,FALSE)),"")</f>
        <v>0.05</v>
      </c>
      <c r="Z2230" s="104" t="str">
        <f>_xlfn.IFNA(IF($B2230="","",VLOOKUP($B2230,'SWC Towers'!$A:$Q,$Z$2,FALSE)),"")</f>
        <v/>
      </c>
      <c r="AA2230" s="104">
        <f>_xlfn.IFNA(IF($B2230="","",VLOOKUP($B2230,'SWC Towers'!$A:$Q,$AA$2,FALSE)),"")</f>
        <v>0.4</v>
      </c>
      <c r="AB2230" s="106" t="str">
        <f>_xlfn.IFNA(IF($B2230="","",VLOOKUP($B2230,'SWC Towers'!$A:$Q,$AB$2,FALSE)),"")</f>
        <v/>
      </c>
      <c r="AC2230" s="20">
        <f>SUM(Table25[[#This Row],[IT Tower: Application]:[Other/Non-IT ]])</f>
        <v>1</v>
      </c>
      <c r="AD2230" s="67"/>
      <c r="AE2230" s="67"/>
      <c r="AF2230" s="67"/>
      <c r="AG2230" s="67"/>
      <c r="AH2230" s="67"/>
      <c r="AI2230" s="67"/>
      <c r="AJ2230" s="67"/>
      <c r="AK2230" s="67"/>
      <c r="AL2230" s="67"/>
      <c r="AM2230" s="67"/>
      <c r="AN2230" s="67"/>
      <c r="AO2230" s="67"/>
      <c r="AP2230" s="67"/>
      <c r="AQ2230" s="67"/>
      <c r="AR2230" s="67"/>
      <c r="AS2230" s="67"/>
      <c r="AT2230" s="67"/>
      <c r="AU2230" s="67"/>
      <c r="AV2230" s="67"/>
      <c r="AW2230" s="67"/>
      <c r="AX2230" s="67"/>
      <c r="AY2230" s="67"/>
      <c r="AZ2230" s="67">
        <v>127822</v>
      </c>
      <c r="BA2230" s="67">
        <v>0</v>
      </c>
      <c r="BB2230" s="113"/>
      <c r="BC2230" s="113"/>
      <c r="BD2230" s="113"/>
      <c r="BE2230" s="113"/>
      <c r="BF2230" s="113"/>
      <c r="BG2230" s="113"/>
      <c r="BH2230" s="113"/>
      <c r="BI2230" s="113"/>
      <c r="BJ2230" s="113"/>
      <c r="BK2230" s="113"/>
      <c r="BL2230" s="113"/>
      <c r="BM2230" s="113"/>
      <c r="BN2230" s="113"/>
      <c r="BO2230" s="113"/>
      <c r="BP2230" s="113"/>
      <c r="BQ2230" s="113"/>
      <c r="BR2230" s="113"/>
      <c r="BS2230" s="113"/>
      <c r="BT2230" s="113"/>
      <c r="BU2230" s="113"/>
      <c r="BV2230" s="113"/>
      <c r="BW2230" s="113"/>
      <c r="BX2230" s="113"/>
      <c r="BY2230" s="113"/>
      <c r="BZ2230" s="113"/>
      <c r="CA2230" s="67"/>
      <c r="CB2230" s="113"/>
      <c r="CC2230" s="69">
        <f>SUM(Table25[[#This Row],[Contract Amount FY00]:[Contract Amount FY50]])</f>
        <v>127822</v>
      </c>
      <c r="CD2230" s="114"/>
    </row>
    <row r="2231" spans="1:82" x14ac:dyDescent="0.25">
      <c r="A2231" s="122" t="s">
        <v>2032</v>
      </c>
      <c r="B2231" s="122" t="s">
        <v>278</v>
      </c>
      <c r="C2231" s="122" t="s">
        <v>279</v>
      </c>
      <c r="E2231" s="26" t="str">
        <f>IFERROR(IF(VLOOKUP(Table25[[#This Row],[Contract No.]],Table3[#All],3,FALSE)="","No","Yes"),"")</f>
        <v>Yes</v>
      </c>
      <c r="F2231" s="107" t="str">
        <f>IFERROR(VLOOKUP(Table25[[#This Row],[Contract No.]],Table3[#All],3,FALSE),"")</f>
        <v>NASPO</v>
      </c>
      <c r="G2231" s="107" t="str">
        <f>IFERROR(IF(Table25[[#This Row],[Cooperative Purchase
(Yes/No)]]="Yes","Yes",IF(VLOOKUP(Table25[[#This Row],[Contract No.]],Table3[#All],1,FALSE)=Table25[[#This Row],[Contract No.]],"Yes","No")),"No")</f>
        <v>Yes</v>
      </c>
      <c r="H2231" s="51">
        <f>IFERROR(VLOOKUP(Table25[[#This Row],[Contract No.]],Table3[#All],4,FALSE),"")</f>
        <v>42917</v>
      </c>
      <c r="I2231" s="28">
        <f>IFERROR(IF(AND(MONTH(Table25[[#This Row],[Contract Start Date]])&gt;6,MONTH(Table25[[#This Row],[Contract Start Date]])&lt;=12),YEAR(Table25[[#This Row],[Contract Start Date]])+1,YEAR(Table25[[#This Row],[Contract Start Date]])),"")</f>
        <v>2018</v>
      </c>
      <c r="J2231" s="108">
        <f>Table25[[#This Row],[FY Formula start]]</f>
        <v>2018</v>
      </c>
      <c r="K2231" s="59" t="str">
        <f>"FY"&amp;" "&amp;Table25[[#This Row],[Year Start]]</f>
        <v>FY 2018</v>
      </c>
      <c r="L2231" s="109">
        <f>IFERROR(VLOOKUP(Table25[[#This Row],[Contract No.]],Table3[#All],5,FALSE),"")</f>
        <v>46280</v>
      </c>
      <c r="M2231" s="110">
        <f>IFERROR(IF(Table25[[#This Row],[Contract End Date]]="99/99/9999","No End",IF(AND(MONTH(Table25[[#This Row],[Contract End Date]])&gt;6,MONTH(Table25[[#This Row],[Contract End Date]])&lt;=12),YEAR(Table25[[#This Row],[Contract End Date]])+1,YEAR(Table25[[#This Row],[Contract End Date]]))),"")</f>
        <v>2027</v>
      </c>
      <c r="N2231" s="111">
        <f>Table25[[#This Row],[FY Formula end]]</f>
        <v>2027</v>
      </c>
      <c r="O2231" s="112" t="str">
        <f>IF(Table25[[#This Row],[Year End]]="No End","No End","FY"&amp;" "&amp;Table25[[#This Row],[Year End]])</f>
        <v>FY 2027</v>
      </c>
      <c r="P2231" s="27"/>
      <c r="Q2231" s="104">
        <f>_xlfn.IFNA(IF($B2231="","",VLOOKUP($B2231,'SWC Towers'!$A:$Q,$Q$2,FALSE)),"")</f>
        <v>0.4</v>
      </c>
      <c r="R2231" s="106" t="str">
        <f>_xlfn.IFNA(IF($B2231="","",VLOOKUP($B2231,'SWC Towers'!$A:$Q,$R$2,FALSE)),"")</f>
        <v/>
      </c>
      <c r="S2231" s="106" t="str">
        <f>_xlfn.IFNA(IF($B2231="","",VLOOKUP($B2231,'SWC Towers'!$A:$Q,$S$2,FALSE)),"")</f>
        <v/>
      </c>
      <c r="T2231" s="106">
        <f>_xlfn.IFNA(IF($B2231="","",VLOOKUP($B2231,'SWC Towers'!$A:$Q,$T$2,FALSE)),"")</f>
        <v>0.05</v>
      </c>
      <c r="U2231" s="104" t="str">
        <f>_xlfn.IFNA(IF($B2231="","",VLOOKUP($B2231,'SWC Towers'!$A:$Q,$U$2,FALSE)),"")</f>
        <v/>
      </c>
      <c r="V2231" s="104" t="str">
        <f>_xlfn.IFNA(IF($B2231="","",VLOOKUP($B2231,'SWC Towers'!$A:$Q,$V$2,FALSE)),"")</f>
        <v/>
      </c>
      <c r="W2231" s="104">
        <f>_xlfn.IFNA(IF($B2231="","",VLOOKUP($B2231,'SWC Towers'!$A:$Q,$W$2,FALSE)),"")</f>
        <v>0.1</v>
      </c>
      <c r="X2231" s="104" t="str">
        <f>_xlfn.IFNA(IF($B2231="","",VLOOKUP($B2231,'SWC Towers'!$A:$Q,$X$2,FALSE)),"")</f>
        <v/>
      </c>
      <c r="Y2231" s="104">
        <f>_xlfn.IFNA(IF($B2231="","",VLOOKUP($B2231,'SWC Towers'!$A:$Q,$Y$2,FALSE)),"")</f>
        <v>0.05</v>
      </c>
      <c r="Z2231" s="104" t="str">
        <f>_xlfn.IFNA(IF($B2231="","",VLOOKUP($B2231,'SWC Towers'!$A:$Q,$Z$2,FALSE)),"")</f>
        <v/>
      </c>
      <c r="AA2231" s="104">
        <f>_xlfn.IFNA(IF($B2231="","",VLOOKUP($B2231,'SWC Towers'!$A:$Q,$AA$2,FALSE)),"")</f>
        <v>0.4</v>
      </c>
      <c r="AB2231" s="106" t="str">
        <f>_xlfn.IFNA(IF($B2231="","",VLOOKUP($B2231,'SWC Towers'!$A:$Q,$AB$2,FALSE)),"")</f>
        <v/>
      </c>
      <c r="AC2231" s="20">
        <f>SUM(Table25[[#This Row],[IT Tower: Application]:[Other/Non-IT ]])</f>
        <v>1</v>
      </c>
      <c r="AD2231" s="67"/>
      <c r="AE2231" s="67"/>
      <c r="AF2231" s="67"/>
      <c r="AG2231" s="67"/>
      <c r="AH2231" s="67"/>
      <c r="AI2231" s="67"/>
      <c r="AJ2231" s="67"/>
      <c r="AK2231" s="67"/>
      <c r="AL2231" s="67"/>
      <c r="AM2231" s="67"/>
      <c r="AN2231" s="67"/>
      <c r="AO2231" s="67"/>
      <c r="AP2231" s="67"/>
      <c r="AQ2231" s="67"/>
      <c r="AR2231" s="67"/>
      <c r="AS2231" s="67"/>
      <c r="AT2231" s="67"/>
      <c r="AU2231" s="67"/>
      <c r="AV2231" s="67"/>
      <c r="AW2231" s="67"/>
      <c r="AX2231" s="67">
        <v>0</v>
      </c>
      <c r="AY2231" s="67">
        <v>100250</v>
      </c>
      <c r="AZ2231" s="67">
        <v>59</v>
      </c>
      <c r="BA2231" s="67">
        <v>342936</v>
      </c>
      <c r="BB2231" s="113">
        <v>425</v>
      </c>
      <c r="BC2231" s="113"/>
      <c r="BD2231" s="113"/>
      <c r="BE2231" s="113"/>
      <c r="BF2231" s="113"/>
      <c r="BG2231" s="113"/>
      <c r="BH2231" s="113"/>
      <c r="BI2231" s="113"/>
      <c r="BJ2231" s="113"/>
      <c r="BK2231" s="113"/>
      <c r="BL2231" s="113"/>
      <c r="BM2231" s="113"/>
      <c r="BN2231" s="113"/>
      <c r="BO2231" s="113"/>
      <c r="BP2231" s="113"/>
      <c r="BQ2231" s="113"/>
      <c r="BR2231" s="113"/>
      <c r="BS2231" s="113"/>
      <c r="BT2231" s="113"/>
      <c r="BU2231" s="113"/>
      <c r="BV2231" s="113"/>
      <c r="BW2231" s="113"/>
      <c r="BX2231" s="113"/>
      <c r="BY2231" s="113"/>
      <c r="BZ2231" s="113"/>
      <c r="CA2231" s="67"/>
      <c r="CB2231" s="113"/>
      <c r="CC2231" s="69">
        <f>SUM(Table25[[#This Row],[Contract Amount FY00]:[Contract Amount FY50]])</f>
        <v>443670</v>
      </c>
      <c r="CD2231" s="114"/>
    </row>
    <row r="2232" spans="1:82" x14ac:dyDescent="0.25">
      <c r="A2232" s="122" t="s">
        <v>2032</v>
      </c>
      <c r="B2232" s="122" t="s">
        <v>2057</v>
      </c>
      <c r="C2232" s="122" t="s">
        <v>3190</v>
      </c>
      <c r="E2232" s="26" t="str">
        <f>IFERROR(IF(VLOOKUP(Table25[[#This Row],[Contract No.]],Table3[#All],3,FALSE)="","No","Yes"),"")</f>
        <v>Yes</v>
      </c>
      <c r="F2232" s="107" t="str">
        <f>IFERROR(VLOOKUP(Table25[[#This Row],[Contract No.]],Table3[#All],3,FALSE),"")</f>
        <v>NASPO</v>
      </c>
      <c r="G2232" s="107" t="str">
        <f>IFERROR(IF(Table25[[#This Row],[Cooperative Purchase
(Yes/No)]]="Yes","Yes",IF(VLOOKUP(Table25[[#This Row],[Contract No.]],Table3[#All],1,FALSE)=Table25[[#This Row],[Contract No.]],"Yes","No")),"No")</f>
        <v>Yes</v>
      </c>
      <c r="H2232" s="51">
        <f>IFERROR(VLOOKUP(Table25[[#This Row],[Contract No.]],Table3[#All],4,FALSE),"")</f>
        <v>43983</v>
      </c>
      <c r="I2232" s="28">
        <f>IFERROR(IF(AND(MONTH(Table25[[#This Row],[Contract Start Date]])&gt;6,MONTH(Table25[[#This Row],[Contract Start Date]])&lt;=12),YEAR(Table25[[#This Row],[Contract Start Date]])+1,YEAR(Table25[[#This Row],[Contract Start Date]])),"")</f>
        <v>2020</v>
      </c>
      <c r="J2232" s="108">
        <f>Table25[[#This Row],[FY Formula start]]</f>
        <v>2020</v>
      </c>
      <c r="K2232" s="59" t="str">
        <f>"FY"&amp;" "&amp;Table25[[#This Row],[Year Start]]</f>
        <v>FY 2020</v>
      </c>
      <c r="L2232" s="109">
        <f>IFERROR(VLOOKUP(Table25[[#This Row],[Contract No.]],Table3[#All],5,FALSE),"")</f>
        <v>46295</v>
      </c>
      <c r="M2232" s="110">
        <f>IFERROR(IF(Table25[[#This Row],[Contract End Date]]="99/99/9999","No End",IF(AND(MONTH(Table25[[#This Row],[Contract End Date]])&gt;6,MONTH(Table25[[#This Row],[Contract End Date]])&lt;=12),YEAR(Table25[[#This Row],[Contract End Date]])+1,YEAR(Table25[[#This Row],[Contract End Date]]))),"")</f>
        <v>2027</v>
      </c>
      <c r="N2232" s="111">
        <f>Table25[[#This Row],[FY Formula end]]</f>
        <v>2027</v>
      </c>
      <c r="O2232" s="112" t="str">
        <f>IF(Table25[[#This Row],[Year End]]="No End","No End","FY"&amp;" "&amp;Table25[[#This Row],[Year End]])</f>
        <v>FY 2027</v>
      </c>
      <c r="P2232" s="27"/>
      <c r="Q2232" s="104">
        <f>_xlfn.IFNA(IF($B2232="","",VLOOKUP($B2232,'SWC Towers'!$A:$Q,$Q$2,FALSE)),"")</f>
        <v>0.1</v>
      </c>
      <c r="R2232" s="106">
        <f>_xlfn.IFNA(IF($B2232="","",VLOOKUP($B2232,'SWC Towers'!$A:$Q,$R$2,FALSE)),"")</f>
        <v>0.1</v>
      </c>
      <c r="S2232" s="106" t="str">
        <f>_xlfn.IFNA(IF($B2232="","",VLOOKUP($B2232,'SWC Towers'!$A:$Q,$S$2,FALSE)),"")</f>
        <v/>
      </c>
      <c r="T2232" s="106" t="str">
        <f>_xlfn.IFNA(IF($B2232="","",VLOOKUP($B2232,'SWC Towers'!$A:$Q,$T$2,FALSE)),"")</f>
        <v/>
      </c>
      <c r="U2232" s="104">
        <f>_xlfn.IFNA(IF($B2232="","",VLOOKUP($B2232,'SWC Towers'!$A:$Q,$U$2,FALSE)),"")</f>
        <v>0.15</v>
      </c>
      <c r="V2232" s="104" t="str">
        <f>_xlfn.IFNA(IF($B2232="","",VLOOKUP($B2232,'SWC Towers'!$A:$Q,$V$2,FALSE)),"")</f>
        <v/>
      </c>
      <c r="W2232" s="104">
        <f>_xlfn.IFNA(IF($B2232="","",VLOOKUP($B2232,'SWC Towers'!$A:$Q,$W$2,FALSE)),"")</f>
        <v>0.65</v>
      </c>
      <c r="X2232" s="104" t="str">
        <f>_xlfn.IFNA(IF($B2232="","",VLOOKUP($B2232,'SWC Towers'!$A:$Q,$X$2,FALSE)),"")</f>
        <v/>
      </c>
      <c r="Y2232" s="104" t="str">
        <f>_xlfn.IFNA(IF($B2232="","",VLOOKUP($B2232,'SWC Towers'!$A:$Q,$Y$2,FALSE)),"")</f>
        <v/>
      </c>
      <c r="Z2232" s="104" t="str">
        <f>_xlfn.IFNA(IF($B2232="","",VLOOKUP($B2232,'SWC Towers'!$A:$Q,$Z$2,FALSE)),"")</f>
        <v/>
      </c>
      <c r="AA2232" s="104" t="str">
        <f>_xlfn.IFNA(IF($B2232="","",VLOOKUP($B2232,'SWC Towers'!$A:$Q,$AA$2,FALSE)),"")</f>
        <v/>
      </c>
      <c r="AB2232" s="106" t="str">
        <f>_xlfn.IFNA(IF($B2232="","",VLOOKUP($B2232,'SWC Towers'!$A:$Q,$AB$2,FALSE)),"")</f>
        <v/>
      </c>
      <c r="AC2232" s="20">
        <f>SUM(Table25[[#This Row],[IT Tower: Application]:[Other/Non-IT ]])</f>
        <v>1</v>
      </c>
      <c r="AD2232" s="67"/>
      <c r="AE2232" s="67"/>
      <c r="AF2232" s="67"/>
      <c r="AG2232" s="67"/>
      <c r="AH2232" s="67"/>
      <c r="AI2232" s="67"/>
      <c r="AJ2232" s="67"/>
      <c r="AK2232" s="67"/>
      <c r="AL2232" s="67"/>
      <c r="AM2232" s="67"/>
      <c r="AN2232" s="67"/>
      <c r="AO2232" s="67"/>
      <c r="AP2232" s="67"/>
      <c r="AQ2232" s="67"/>
      <c r="AR2232" s="67"/>
      <c r="AS2232" s="67"/>
      <c r="AT2232" s="67"/>
      <c r="AU2232" s="67"/>
      <c r="AV2232" s="67"/>
      <c r="AW2232" s="67"/>
      <c r="AX2232" s="67"/>
      <c r="AY2232" s="67">
        <v>0</v>
      </c>
      <c r="AZ2232" s="67">
        <v>27489</v>
      </c>
      <c r="BA2232" s="67">
        <v>10356</v>
      </c>
      <c r="BB2232" s="113">
        <v>0</v>
      </c>
      <c r="BC2232" s="113"/>
      <c r="BD2232" s="113"/>
      <c r="BE2232" s="113"/>
      <c r="BF2232" s="113"/>
      <c r="BG2232" s="113"/>
      <c r="BH2232" s="113"/>
      <c r="BI2232" s="113"/>
      <c r="BJ2232" s="113"/>
      <c r="BK2232" s="113"/>
      <c r="BL2232" s="113"/>
      <c r="BM2232" s="113"/>
      <c r="BN2232" s="113"/>
      <c r="BO2232" s="113"/>
      <c r="BP2232" s="113"/>
      <c r="BQ2232" s="113"/>
      <c r="BR2232" s="113"/>
      <c r="BS2232" s="113"/>
      <c r="BT2232" s="113"/>
      <c r="BU2232" s="113"/>
      <c r="BV2232" s="113"/>
      <c r="BW2232" s="113"/>
      <c r="BX2232" s="113"/>
      <c r="BY2232" s="113"/>
      <c r="BZ2232" s="113"/>
      <c r="CA2232" s="67"/>
      <c r="CB2232" s="113"/>
      <c r="CC2232" s="69">
        <f>SUM(Table25[[#This Row],[Contract Amount FY00]:[Contract Amount FY50]])</f>
        <v>37845</v>
      </c>
      <c r="CD2232" s="114"/>
    </row>
    <row r="2233" spans="1:82" x14ac:dyDescent="0.25">
      <c r="A2233" s="122" t="s">
        <v>2032</v>
      </c>
      <c r="B2233" s="122" t="s">
        <v>2057</v>
      </c>
      <c r="C2233" s="122" t="s">
        <v>276</v>
      </c>
      <c r="E2233" s="26" t="str">
        <f>IFERROR(IF(VLOOKUP(Table25[[#This Row],[Contract No.]],Table3[#All],3,FALSE)="","No","Yes"),"")</f>
        <v>Yes</v>
      </c>
      <c r="F2233" s="107" t="str">
        <f>IFERROR(VLOOKUP(Table25[[#This Row],[Contract No.]],Table3[#All],3,FALSE),"")</f>
        <v>NASPO</v>
      </c>
      <c r="G2233" s="107" t="str">
        <f>IFERROR(IF(Table25[[#This Row],[Cooperative Purchase
(Yes/No)]]="Yes","Yes",IF(VLOOKUP(Table25[[#This Row],[Contract No.]],Table3[#All],1,FALSE)=Table25[[#This Row],[Contract No.]],"Yes","No")),"No")</f>
        <v>Yes</v>
      </c>
      <c r="H2233" s="51">
        <f>IFERROR(VLOOKUP(Table25[[#This Row],[Contract No.]],Table3[#All],4,FALSE),"")</f>
        <v>43983</v>
      </c>
      <c r="I2233" s="28">
        <f>IFERROR(IF(AND(MONTH(Table25[[#This Row],[Contract Start Date]])&gt;6,MONTH(Table25[[#This Row],[Contract Start Date]])&lt;=12),YEAR(Table25[[#This Row],[Contract Start Date]])+1,YEAR(Table25[[#This Row],[Contract Start Date]])),"")</f>
        <v>2020</v>
      </c>
      <c r="J2233" s="108">
        <f>Table25[[#This Row],[FY Formula start]]</f>
        <v>2020</v>
      </c>
      <c r="K2233" s="59" t="str">
        <f>"FY"&amp;" "&amp;Table25[[#This Row],[Year Start]]</f>
        <v>FY 2020</v>
      </c>
      <c r="L2233" s="109">
        <f>IFERROR(VLOOKUP(Table25[[#This Row],[Contract No.]],Table3[#All],5,FALSE),"")</f>
        <v>46295</v>
      </c>
      <c r="M2233" s="110">
        <f>IFERROR(IF(Table25[[#This Row],[Contract End Date]]="99/99/9999","No End",IF(AND(MONTH(Table25[[#This Row],[Contract End Date]])&gt;6,MONTH(Table25[[#This Row],[Contract End Date]])&lt;=12),YEAR(Table25[[#This Row],[Contract End Date]])+1,YEAR(Table25[[#This Row],[Contract End Date]]))),"")</f>
        <v>2027</v>
      </c>
      <c r="N2233" s="111">
        <f>Table25[[#This Row],[FY Formula end]]</f>
        <v>2027</v>
      </c>
      <c r="O2233" s="112" t="str">
        <f>IF(Table25[[#This Row],[Year End]]="No End","No End","FY"&amp;" "&amp;Table25[[#This Row],[Year End]])</f>
        <v>FY 2027</v>
      </c>
      <c r="P2233" s="27"/>
      <c r="Q2233" s="104">
        <f>_xlfn.IFNA(IF($B2233="","",VLOOKUP($B2233,'SWC Towers'!$A:$Q,$Q$2,FALSE)),"")</f>
        <v>0.1</v>
      </c>
      <c r="R2233" s="106">
        <f>_xlfn.IFNA(IF($B2233="","",VLOOKUP($B2233,'SWC Towers'!$A:$Q,$R$2,FALSE)),"")</f>
        <v>0.1</v>
      </c>
      <c r="S2233" s="106" t="str">
        <f>_xlfn.IFNA(IF($B2233="","",VLOOKUP($B2233,'SWC Towers'!$A:$Q,$S$2,FALSE)),"")</f>
        <v/>
      </c>
      <c r="T2233" s="106" t="str">
        <f>_xlfn.IFNA(IF($B2233="","",VLOOKUP($B2233,'SWC Towers'!$A:$Q,$T$2,FALSE)),"")</f>
        <v/>
      </c>
      <c r="U2233" s="104">
        <f>_xlfn.IFNA(IF($B2233="","",VLOOKUP($B2233,'SWC Towers'!$A:$Q,$U$2,FALSE)),"")</f>
        <v>0.15</v>
      </c>
      <c r="V2233" s="104" t="str">
        <f>_xlfn.IFNA(IF($B2233="","",VLOOKUP($B2233,'SWC Towers'!$A:$Q,$V$2,FALSE)),"")</f>
        <v/>
      </c>
      <c r="W2233" s="104">
        <f>_xlfn.IFNA(IF($B2233="","",VLOOKUP($B2233,'SWC Towers'!$A:$Q,$W$2,FALSE)),"")</f>
        <v>0.65</v>
      </c>
      <c r="X2233" s="104" t="str">
        <f>_xlfn.IFNA(IF($B2233="","",VLOOKUP($B2233,'SWC Towers'!$A:$Q,$X$2,FALSE)),"")</f>
        <v/>
      </c>
      <c r="Y2233" s="104" t="str">
        <f>_xlfn.IFNA(IF($B2233="","",VLOOKUP($B2233,'SWC Towers'!$A:$Q,$Y$2,FALSE)),"")</f>
        <v/>
      </c>
      <c r="Z2233" s="104" t="str">
        <f>_xlfn.IFNA(IF($B2233="","",VLOOKUP($B2233,'SWC Towers'!$A:$Q,$Z$2,FALSE)),"")</f>
        <v/>
      </c>
      <c r="AA2233" s="104" t="str">
        <f>_xlfn.IFNA(IF($B2233="","",VLOOKUP($B2233,'SWC Towers'!$A:$Q,$AA$2,FALSE)),"")</f>
        <v/>
      </c>
      <c r="AB2233" s="106" t="str">
        <f>_xlfn.IFNA(IF($B2233="","",VLOOKUP($B2233,'SWC Towers'!$A:$Q,$AB$2,FALSE)),"")</f>
        <v/>
      </c>
      <c r="AC2233" s="20">
        <f>SUM(Table25[[#This Row],[IT Tower: Application]:[Other/Non-IT ]])</f>
        <v>1</v>
      </c>
      <c r="AD2233" s="67"/>
      <c r="AE2233" s="67"/>
      <c r="AF2233" s="67"/>
      <c r="AG2233" s="67"/>
      <c r="AH2233" s="67"/>
      <c r="AI2233" s="67"/>
      <c r="AJ2233" s="67"/>
      <c r="AK2233" s="67"/>
      <c r="AL2233" s="67"/>
      <c r="AM2233" s="67"/>
      <c r="AN2233" s="67"/>
      <c r="AO2233" s="67"/>
      <c r="AP2233" s="67"/>
      <c r="AQ2233" s="67"/>
      <c r="AR2233" s="67"/>
      <c r="AS2233" s="67"/>
      <c r="AT2233" s="67"/>
      <c r="AU2233" s="67"/>
      <c r="AV2233" s="67"/>
      <c r="AW2233" s="67"/>
      <c r="AX2233" s="67"/>
      <c r="AY2233" s="67">
        <v>0</v>
      </c>
      <c r="AZ2233" s="67">
        <v>18406</v>
      </c>
      <c r="BA2233" s="67">
        <v>1191</v>
      </c>
      <c r="BB2233" s="113">
        <v>0</v>
      </c>
      <c r="BC2233" s="113">
        <v>393</v>
      </c>
      <c r="BD2233" s="113"/>
      <c r="BE2233" s="113"/>
      <c r="BF2233" s="113"/>
      <c r="BG2233" s="113"/>
      <c r="BH2233" s="113"/>
      <c r="BI2233" s="113"/>
      <c r="BJ2233" s="113"/>
      <c r="BK2233" s="113"/>
      <c r="BL2233" s="113"/>
      <c r="BM2233" s="113"/>
      <c r="BN2233" s="113"/>
      <c r="BO2233" s="113"/>
      <c r="BP2233" s="113"/>
      <c r="BQ2233" s="113"/>
      <c r="BR2233" s="113"/>
      <c r="BS2233" s="113"/>
      <c r="BT2233" s="113"/>
      <c r="BU2233" s="113"/>
      <c r="BV2233" s="113"/>
      <c r="BW2233" s="113"/>
      <c r="BX2233" s="113"/>
      <c r="BY2233" s="113"/>
      <c r="BZ2233" s="113"/>
      <c r="CA2233" s="67"/>
      <c r="CB2233" s="113"/>
      <c r="CC2233" s="69">
        <f>SUM(Table25[[#This Row],[Contract Amount FY00]:[Contract Amount FY50]])</f>
        <v>19990</v>
      </c>
      <c r="CD2233" s="114"/>
    </row>
    <row r="2234" spans="1:82" x14ac:dyDescent="0.25">
      <c r="A2234" s="122" t="s">
        <v>2032</v>
      </c>
      <c r="B2234" s="122" t="s">
        <v>2057</v>
      </c>
      <c r="C2234" s="122" t="s">
        <v>403</v>
      </c>
      <c r="E2234" s="26" t="str">
        <f>IFERROR(IF(VLOOKUP(Table25[[#This Row],[Contract No.]],Table3[#All],3,FALSE)="","No","Yes"),"")</f>
        <v>Yes</v>
      </c>
      <c r="F2234" s="107" t="str">
        <f>IFERROR(VLOOKUP(Table25[[#This Row],[Contract No.]],Table3[#All],3,FALSE),"")</f>
        <v>NASPO</v>
      </c>
      <c r="G2234" s="107" t="str">
        <f>IFERROR(IF(Table25[[#This Row],[Cooperative Purchase
(Yes/No)]]="Yes","Yes",IF(VLOOKUP(Table25[[#This Row],[Contract No.]],Table3[#All],1,FALSE)=Table25[[#This Row],[Contract No.]],"Yes","No")),"No")</f>
        <v>Yes</v>
      </c>
      <c r="H2234" s="51">
        <f>IFERROR(VLOOKUP(Table25[[#This Row],[Contract No.]],Table3[#All],4,FALSE),"")</f>
        <v>43983</v>
      </c>
      <c r="I2234" s="28">
        <f>IFERROR(IF(AND(MONTH(Table25[[#This Row],[Contract Start Date]])&gt;6,MONTH(Table25[[#This Row],[Contract Start Date]])&lt;=12),YEAR(Table25[[#This Row],[Contract Start Date]])+1,YEAR(Table25[[#This Row],[Contract Start Date]])),"")</f>
        <v>2020</v>
      </c>
      <c r="J2234" s="108">
        <f>Table25[[#This Row],[FY Formula start]]</f>
        <v>2020</v>
      </c>
      <c r="K2234" s="59" t="str">
        <f>"FY"&amp;" "&amp;Table25[[#This Row],[Year Start]]</f>
        <v>FY 2020</v>
      </c>
      <c r="L2234" s="109">
        <f>IFERROR(VLOOKUP(Table25[[#This Row],[Contract No.]],Table3[#All],5,FALSE),"")</f>
        <v>46295</v>
      </c>
      <c r="M2234" s="110">
        <f>IFERROR(IF(Table25[[#This Row],[Contract End Date]]="99/99/9999","No End",IF(AND(MONTH(Table25[[#This Row],[Contract End Date]])&gt;6,MONTH(Table25[[#This Row],[Contract End Date]])&lt;=12),YEAR(Table25[[#This Row],[Contract End Date]])+1,YEAR(Table25[[#This Row],[Contract End Date]]))),"")</f>
        <v>2027</v>
      </c>
      <c r="N2234" s="111">
        <f>Table25[[#This Row],[FY Formula end]]</f>
        <v>2027</v>
      </c>
      <c r="O2234" s="112" t="str">
        <f>IF(Table25[[#This Row],[Year End]]="No End","No End","FY"&amp;" "&amp;Table25[[#This Row],[Year End]])</f>
        <v>FY 2027</v>
      </c>
      <c r="P2234" s="27"/>
      <c r="Q2234" s="104">
        <f>_xlfn.IFNA(IF($B2234="","",VLOOKUP($B2234,'SWC Towers'!$A:$Q,$Q$2,FALSE)),"")</f>
        <v>0.1</v>
      </c>
      <c r="R2234" s="106">
        <f>_xlfn.IFNA(IF($B2234="","",VLOOKUP($B2234,'SWC Towers'!$A:$Q,$R$2,FALSE)),"")</f>
        <v>0.1</v>
      </c>
      <c r="S2234" s="106" t="str">
        <f>_xlfn.IFNA(IF($B2234="","",VLOOKUP($B2234,'SWC Towers'!$A:$Q,$S$2,FALSE)),"")</f>
        <v/>
      </c>
      <c r="T2234" s="106" t="str">
        <f>_xlfn.IFNA(IF($B2234="","",VLOOKUP($B2234,'SWC Towers'!$A:$Q,$T$2,FALSE)),"")</f>
        <v/>
      </c>
      <c r="U2234" s="104">
        <f>_xlfn.IFNA(IF($B2234="","",VLOOKUP($B2234,'SWC Towers'!$A:$Q,$U$2,FALSE)),"")</f>
        <v>0.15</v>
      </c>
      <c r="V2234" s="104" t="str">
        <f>_xlfn.IFNA(IF($B2234="","",VLOOKUP($B2234,'SWC Towers'!$A:$Q,$V$2,FALSE)),"")</f>
        <v/>
      </c>
      <c r="W2234" s="104">
        <f>_xlfn.IFNA(IF($B2234="","",VLOOKUP($B2234,'SWC Towers'!$A:$Q,$W$2,FALSE)),"")</f>
        <v>0.65</v>
      </c>
      <c r="X2234" s="104" t="str">
        <f>_xlfn.IFNA(IF($B2234="","",VLOOKUP($B2234,'SWC Towers'!$A:$Q,$X$2,FALSE)),"")</f>
        <v/>
      </c>
      <c r="Y2234" s="104" t="str">
        <f>_xlfn.IFNA(IF($B2234="","",VLOOKUP($B2234,'SWC Towers'!$A:$Q,$Y$2,FALSE)),"")</f>
        <v/>
      </c>
      <c r="Z2234" s="104" t="str">
        <f>_xlfn.IFNA(IF($B2234="","",VLOOKUP($B2234,'SWC Towers'!$A:$Q,$Z$2,FALSE)),"")</f>
        <v/>
      </c>
      <c r="AA2234" s="104" t="str">
        <f>_xlfn.IFNA(IF($B2234="","",VLOOKUP($B2234,'SWC Towers'!$A:$Q,$AA$2,FALSE)),"")</f>
        <v/>
      </c>
      <c r="AB2234" s="106" t="str">
        <f>_xlfn.IFNA(IF($B2234="","",VLOOKUP($B2234,'SWC Towers'!$A:$Q,$AB$2,FALSE)),"")</f>
        <v/>
      </c>
      <c r="AC2234" s="20">
        <f>SUM(Table25[[#This Row],[IT Tower: Application]:[Other/Non-IT ]])</f>
        <v>1</v>
      </c>
      <c r="AD2234" s="67"/>
      <c r="AE2234" s="67"/>
      <c r="AF2234" s="67"/>
      <c r="AG2234" s="67"/>
      <c r="AH2234" s="67"/>
      <c r="AI2234" s="67"/>
      <c r="AJ2234" s="67"/>
      <c r="AK2234" s="67"/>
      <c r="AL2234" s="67"/>
      <c r="AM2234" s="67"/>
      <c r="AN2234" s="67"/>
      <c r="AO2234" s="67"/>
      <c r="AP2234" s="67"/>
      <c r="AQ2234" s="67"/>
      <c r="AR2234" s="67"/>
      <c r="AS2234" s="67"/>
      <c r="AT2234" s="67"/>
      <c r="AU2234" s="67"/>
      <c r="AV2234" s="67"/>
      <c r="AW2234" s="67"/>
      <c r="AX2234" s="67"/>
      <c r="AY2234" s="67"/>
      <c r="AZ2234" s="67"/>
      <c r="BA2234" s="67"/>
      <c r="BB2234" s="113">
        <v>0</v>
      </c>
      <c r="BC2234" s="113">
        <v>52936</v>
      </c>
      <c r="BD2234" s="113"/>
      <c r="BE2234" s="113"/>
      <c r="BF2234" s="113"/>
      <c r="BG2234" s="113"/>
      <c r="BH2234" s="113"/>
      <c r="BI2234" s="113"/>
      <c r="BJ2234" s="113"/>
      <c r="BK2234" s="113"/>
      <c r="BL2234" s="113"/>
      <c r="BM2234" s="113"/>
      <c r="BN2234" s="113"/>
      <c r="BO2234" s="113"/>
      <c r="BP2234" s="113"/>
      <c r="BQ2234" s="113"/>
      <c r="BR2234" s="113"/>
      <c r="BS2234" s="113"/>
      <c r="BT2234" s="113"/>
      <c r="BU2234" s="113"/>
      <c r="BV2234" s="113"/>
      <c r="BW2234" s="113"/>
      <c r="BX2234" s="113"/>
      <c r="BY2234" s="113"/>
      <c r="BZ2234" s="113"/>
      <c r="CA2234" s="67"/>
      <c r="CB2234" s="113"/>
      <c r="CC2234" s="69">
        <f>SUM(Table25[[#This Row],[Contract Amount FY00]:[Contract Amount FY50]])</f>
        <v>52936</v>
      </c>
      <c r="CD2234" s="114"/>
    </row>
    <row r="2235" spans="1:82" x14ac:dyDescent="0.25">
      <c r="A2235" s="122" t="s">
        <v>2032</v>
      </c>
      <c r="B2235" s="122" t="s">
        <v>2057</v>
      </c>
      <c r="C2235" s="122" t="s">
        <v>3191</v>
      </c>
      <c r="E2235" s="26" t="str">
        <f>IFERROR(IF(VLOOKUP(Table25[[#This Row],[Contract No.]],Table3[#All],3,FALSE)="","No","Yes"),"")</f>
        <v>Yes</v>
      </c>
      <c r="F2235" s="107" t="str">
        <f>IFERROR(VLOOKUP(Table25[[#This Row],[Contract No.]],Table3[#All],3,FALSE),"")</f>
        <v>NASPO</v>
      </c>
      <c r="G2235" s="107" t="str">
        <f>IFERROR(IF(Table25[[#This Row],[Cooperative Purchase
(Yes/No)]]="Yes","Yes",IF(VLOOKUP(Table25[[#This Row],[Contract No.]],Table3[#All],1,FALSE)=Table25[[#This Row],[Contract No.]],"Yes","No")),"No")</f>
        <v>Yes</v>
      </c>
      <c r="H2235" s="51">
        <f>IFERROR(VLOOKUP(Table25[[#This Row],[Contract No.]],Table3[#All],4,FALSE),"")</f>
        <v>43983</v>
      </c>
      <c r="I2235" s="28">
        <f>IFERROR(IF(AND(MONTH(Table25[[#This Row],[Contract Start Date]])&gt;6,MONTH(Table25[[#This Row],[Contract Start Date]])&lt;=12),YEAR(Table25[[#This Row],[Contract Start Date]])+1,YEAR(Table25[[#This Row],[Contract Start Date]])),"")</f>
        <v>2020</v>
      </c>
      <c r="J2235" s="108">
        <f>Table25[[#This Row],[FY Formula start]]</f>
        <v>2020</v>
      </c>
      <c r="K2235" s="59" t="str">
        <f>"FY"&amp;" "&amp;Table25[[#This Row],[Year Start]]</f>
        <v>FY 2020</v>
      </c>
      <c r="L2235" s="109">
        <f>IFERROR(VLOOKUP(Table25[[#This Row],[Contract No.]],Table3[#All],5,FALSE),"")</f>
        <v>46295</v>
      </c>
      <c r="M2235" s="110">
        <f>IFERROR(IF(Table25[[#This Row],[Contract End Date]]="99/99/9999","No End",IF(AND(MONTH(Table25[[#This Row],[Contract End Date]])&gt;6,MONTH(Table25[[#This Row],[Contract End Date]])&lt;=12),YEAR(Table25[[#This Row],[Contract End Date]])+1,YEAR(Table25[[#This Row],[Contract End Date]]))),"")</f>
        <v>2027</v>
      </c>
      <c r="N2235" s="111">
        <f>Table25[[#This Row],[FY Formula end]]</f>
        <v>2027</v>
      </c>
      <c r="O2235" s="112" t="str">
        <f>IF(Table25[[#This Row],[Year End]]="No End","No End","FY"&amp;" "&amp;Table25[[#This Row],[Year End]])</f>
        <v>FY 2027</v>
      </c>
      <c r="P2235" s="27"/>
      <c r="Q2235" s="104">
        <f>_xlfn.IFNA(IF($B2235="","",VLOOKUP($B2235,'SWC Towers'!$A:$Q,$Q$2,FALSE)),"")</f>
        <v>0.1</v>
      </c>
      <c r="R2235" s="106">
        <f>_xlfn.IFNA(IF($B2235="","",VLOOKUP($B2235,'SWC Towers'!$A:$Q,$R$2,FALSE)),"")</f>
        <v>0.1</v>
      </c>
      <c r="S2235" s="106" t="str">
        <f>_xlfn.IFNA(IF($B2235="","",VLOOKUP($B2235,'SWC Towers'!$A:$Q,$S$2,FALSE)),"")</f>
        <v/>
      </c>
      <c r="T2235" s="106" t="str">
        <f>_xlfn.IFNA(IF($B2235="","",VLOOKUP($B2235,'SWC Towers'!$A:$Q,$T$2,FALSE)),"")</f>
        <v/>
      </c>
      <c r="U2235" s="104">
        <f>_xlfn.IFNA(IF($B2235="","",VLOOKUP($B2235,'SWC Towers'!$A:$Q,$U$2,FALSE)),"")</f>
        <v>0.15</v>
      </c>
      <c r="V2235" s="104" t="str">
        <f>_xlfn.IFNA(IF($B2235="","",VLOOKUP($B2235,'SWC Towers'!$A:$Q,$V$2,FALSE)),"")</f>
        <v/>
      </c>
      <c r="W2235" s="104">
        <f>_xlfn.IFNA(IF($B2235="","",VLOOKUP($B2235,'SWC Towers'!$A:$Q,$W$2,FALSE)),"")</f>
        <v>0.65</v>
      </c>
      <c r="X2235" s="104" t="str">
        <f>_xlfn.IFNA(IF($B2235="","",VLOOKUP($B2235,'SWC Towers'!$A:$Q,$X$2,FALSE)),"")</f>
        <v/>
      </c>
      <c r="Y2235" s="104" t="str">
        <f>_xlfn.IFNA(IF($B2235="","",VLOOKUP($B2235,'SWC Towers'!$A:$Q,$Y$2,FALSE)),"")</f>
        <v/>
      </c>
      <c r="Z2235" s="104" t="str">
        <f>_xlfn.IFNA(IF($B2235="","",VLOOKUP($B2235,'SWC Towers'!$A:$Q,$Z$2,FALSE)),"")</f>
        <v/>
      </c>
      <c r="AA2235" s="104" t="str">
        <f>_xlfn.IFNA(IF($B2235="","",VLOOKUP($B2235,'SWC Towers'!$A:$Q,$AA$2,FALSE)),"")</f>
        <v/>
      </c>
      <c r="AB2235" s="106" t="str">
        <f>_xlfn.IFNA(IF($B2235="","",VLOOKUP($B2235,'SWC Towers'!$A:$Q,$AB$2,FALSE)),"")</f>
        <v/>
      </c>
      <c r="AC2235" s="20">
        <f>SUM(Table25[[#This Row],[IT Tower: Application]:[Other/Non-IT ]])</f>
        <v>1</v>
      </c>
      <c r="AD2235" s="67"/>
      <c r="AE2235" s="67"/>
      <c r="AF2235" s="67"/>
      <c r="AG2235" s="67"/>
      <c r="AH2235" s="67"/>
      <c r="AI2235" s="67"/>
      <c r="AJ2235" s="67"/>
      <c r="AK2235" s="67"/>
      <c r="AL2235" s="67"/>
      <c r="AM2235" s="67"/>
      <c r="AN2235" s="67"/>
      <c r="AO2235" s="67"/>
      <c r="AP2235" s="67"/>
      <c r="AQ2235" s="67"/>
      <c r="AR2235" s="67"/>
      <c r="AS2235" s="67"/>
      <c r="AT2235" s="67"/>
      <c r="AU2235" s="67"/>
      <c r="AV2235" s="67"/>
      <c r="AW2235" s="67"/>
      <c r="AX2235" s="67">
        <v>0</v>
      </c>
      <c r="AY2235" s="67">
        <v>117220</v>
      </c>
      <c r="AZ2235" s="67"/>
      <c r="BA2235" s="67"/>
      <c r="BB2235" s="113"/>
      <c r="BC2235" s="113">
        <v>23781</v>
      </c>
      <c r="BD2235" s="113"/>
      <c r="BE2235" s="113"/>
      <c r="BF2235" s="113"/>
      <c r="BG2235" s="113"/>
      <c r="BH2235" s="113"/>
      <c r="BI2235" s="113"/>
      <c r="BJ2235" s="113"/>
      <c r="BK2235" s="113"/>
      <c r="BL2235" s="113"/>
      <c r="BM2235" s="113"/>
      <c r="BN2235" s="113"/>
      <c r="BO2235" s="113"/>
      <c r="BP2235" s="113"/>
      <c r="BQ2235" s="113"/>
      <c r="BR2235" s="113"/>
      <c r="BS2235" s="113"/>
      <c r="BT2235" s="113"/>
      <c r="BU2235" s="113"/>
      <c r="BV2235" s="113"/>
      <c r="BW2235" s="113"/>
      <c r="BX2235" s="113"/>
      <c r="BY2235" s="113"/>
      <c r="BZ2235" s="113"/>
      <c r="CA2235" s="67"/>
      <c r="CB2235" s="113"/>
      <c r="CC2235" s="69">
        <f>SUM(Table25[[#This Row],[Contract Amount FY00]:[Contract Amount FY50]])</f>
        <v>141001</v>
      </c>
      <c r="CD2235" s="114"/>
    </row>
    <row r="2236" spans="1:82" x14ac:dyDescent="0.25">
      <c r="A2236" s="122" t="s">
        <v>2032</v>
      </c>
      <c r="B2236" s="122" t="s">
        <v>3071</v>
      </c>
      <c r="C2236" s="122" t="s">
        <v>753</v>
      </c>
      <c r="E2236" s="26" t="str">
        <f>IFERROR(IF(VLOOKUP(Table25[[#This Row],[Contract No.]],Table3[#All],3,FALSE)="","No","Yes"),"")</f>
        <v>Yes</v>
      </c>
      <c r="F2236" s="107" t="str">
        <f>IFERROR(VLOOKUP(Table25[[#This Row],[Contract No.]],Table3[#All],3,FALSE),"")</f>
        <v>NASPO</v>
      </c>
      <c r="G2236" s="107" t="str">
        <f>IFERROR(IF(Table25[[#This Row],[Cooperative Purchase
(Yes/No)]]="Yes","Yes",IF(VLOOKUP(Table25[[#This Row],[Contract No.]],Table3[#All],1,FALSE)=Table25[[#This Row],[Contract No.]],"Yes","No")),"No")</f>
        <v>Yes</v>
      </c>
      <c r="H2236" s="51">
        <f>IFERROR(VLOOKUP(Table25[[#This Row],[Contract No.]],Table3[#All],4,FALSE),"")</f>
        <v>45322</v>
      </c>
      <c r="I2236" s="28">
        <f>IFERROR(IF(AND(MONTH(Table25[[#This Row],[Contract Start Date]])&gt;6,MONTH(Table25[[#This Row],[Contract Start Date]])&lt;=12),YEAR(Table25[[#This Row],[Contract Start Date]])+1,YEAR(Table25[[#This Row],[Contract Start Date]])),"")</f>
        <v>2024</v>
      </c>
      <c r="J2236" s="108">
        <f>Table25[[#This Row],[FY Formula start]]</f>
        <v>2024</v>
      </c>
      <c r="K2236" s="59" t="str">
        <f>"FY"&amp;" "&amp;Table25[[#This Row],[Year Start]]</f>
        <v>FY 2024</v>
      </c>
      <c r="L2236" s="109">
        <f>IFERROR(VLOOKUP(Table25[[#This Row],[Contract No.]],Table3[#All],5,FALSE),"")</f>
        <v>46934</v>
      </c>
      <c r="M2236" s="110">
        <f>IFERROR(IF(Table25[[#This Row],[Contract End Date]]="99/99/9999","No End",IF(AND(MONTH(Table25[[#This Row],[Contract End Date]])&gt;6,MONTH(Table25[[#This Row],[Contract End Date]])&lt;=12),YEAR(Table25[[#This Row],[Contract End Date]])+1,YEAR(Table25[[#This Row],[Contract End Date]]))),"")</f>
        <v>2028</v>
      </c>
      <c r="N2236" s="111">
        <f>Table25[[#This Row],[FY Formula end]]</f>
        <v>2028</v>
      </c>
      <c r="O2236" s="112" t="str">
        <f>IF(Table25[[#This Row],[Year End]]="No End","No End","FY"&amp;" "&amp;Table25[[#This Row],[Year End]])</f>
        <v>FY 2028</v>
      </c>
      <c r="P2236" s="27"/>
      <c r="Q2236" s="104" t="str">
        <f>_xlfn.IFNA(IF($B2236="","",VLOOKUP($B2236,'SWC Towers'!$A:$Q,$Q$2,FALSE)),"")</f>
        <v/>
      </c>
      <c r="R2236" s="106">
        <f>_xlfn.IFNA(IF($B2236="","",VLOOKUP($B2236,'SWC Towers'!$A:$Q,$R$2,FALSE)),"")</f>
        <v>0.2</v>
      </c>
      <c r="S2236" s="106" t="str">
        <f>_xlfn.IFNA(IF($B2236="","",VLOOKUP($B2236,'SWC Towers'!$A:$Q,$S$2,FALSE)),"")</f>
        <v/>
      </c>
      <c r="T2236" s="106" t="str">
        <f>_xlfn.IFNA(IF($B2236="","",VLOOKUP($B2236,'SWC Towers'!$A:$Q,$T$2,FALSE)),"")</f>
        <v/>
      </c>
      <c r="U2236" s="104">
        <f>_xlfn.IFNA(IF($B2236="","",VLOOKUP($B2236,'SWC Towers'!$A:$Q,$U$2,FALSE)),"")</f>
        <v>0.6</v>
      </c>
      <c r="V2236" s="104" t="str">
        <f>_xlfn.IFNA(IF($B2236="","",VLOOKUP($B2236,'SWC Towers'!$A:$Q,$V$2,FALSE)),"")</f>
        <v/>
      </c>
      <c r="W2236" s="104" t="str">
        <f>_xlfn.IFNA(IF($B2236="","",VLOOKUP($B2236,'SWC Towers'!$A:$Q,$W$2,FALSE)),"")</f>
        <v/>
      </c>
      <c r="X2236" s="104" t="str">
        <f>_xlfn.IFNA(IF($B2236="","",VLOOKUP($B2236,'SWC Towers'!$A:$Q,$X$2,FALSE)),"")</f>
        <v/>
      </c>
      <c r="Y2236" s="104" t="str">
        <f>_xlfn.IFNA(IF($B2236="","",VLOOKUP($B2236,'SWC Towers'!$A:$Q,$Y$2,FALSE)),"")</f>
        <v/>
      </c>
      <c r="Z2236" s="104" t="str">
        <f>_xlfn.IFNA(IF($B2236="","",VLOOKUP($B2236,'SWC Towers'!$A:$Q,$Z$2,FALSE)),"")</f>
        <v/>
      </c>
      <c r="AA2236" s="104">
        <f>_xlfn.IFNA(IF($B2236="","",VLOOKUP($B2236,'SWC Towers'!$A:$Q,$AA$2,FALSE)),"")</f>
        <v>0.2</v>
      </c>
      <c r="AB2236" s="106" t="str">
        <f>_xlfn.IFNA(IF($B2236="","",VLOOKUP($B2236,'SWC Towers'!$A:$Q,$AB$2,FALSE)),"")</f>
        <v/>
      </c>
      <c r="AC2236" s="20">
        <f>SUM(Table25[[#This Row],[IT Tower: Application]:[Other/Non-IT ]])</f>
        <v>1</v>
      </c>
      <c r="AD2236" s="67"/>
      <c r="AE2236" s="67"/>
      <c r="AF2236" s="67"/>
      <c r="AG2236" s="67"/>
      <c r="AH2236" s="67"/>
      <c r="AI2236" s="67"/>
      <c r="AJ2236" s="67"/>
      <c r="AK2236" s="67"/>
      <c r="AL2236" s="67"/>
      <c r="AM2236" s="67"/>
      <c r="AN2236" s="67"/>
      <c r="AO2236" s="67"/>
      <c r="AP2236" s="67"/>
      <c r="AQ2236" s="67"/>
      <c r="AR2236" s="67"/>
      <c r="AS2236" s="67"/>
      <c r="AT2236" s="67"/>
      <c r="AU2236" s="67"/>
      <c r="AV2236" s="67"/>
      <c r="AW2236" s="67"/>
      <c r="AX2236" s="67"/>
      <c r="AY2236" s="67"/>
      <c r="AZ2236" s="67"/>
      <c r="BA2236" s="67"/>
      <c r="BB2236" s="113">
        <v>664214</v>
      </c>
      <c r="BC2236" s="113">
        <v>536547</v>
      </c>
      <c r="BD2236" s="113"/>
      <c r="BE2236" s="113"/>
      <c r="BF2236" s="113"/>
      <c r="BG2236" s="113"/>
      <c r="BH2236" s="113"/>
      <c r="BI2236" s="113"/>
      <c r="BJ2236" s="113"/>
      <c r="BK2236" s="113"/>
      <c r="BL2236" s="113"/>
      <c r="BM2236" s="113"/>
      <c r="BN2236" s="113"/>
      <c r="BO2236" s="113"/>
      <c r="BP2236" s="113"/>
      <c r="BQ2236" s="113"/>
      <c r="BR2236" s="113"/>
      <c r="BS2236" s="113"/>
      <c r="BT2236" s="113"/>
      <c r="BU2236" s="113"/>
      <c r="BV2236" s="113"/>
      <c r="BW2236" s="113"/>
      <c r="BX2236" s="113"/>
      <c r="BY2236" s="113"/>
      <c r="BZ2236" s="113"/>
      <c r="CA2236" s="67"/>
      <c r="CB2236" s="113"/>
      <c r="CC2236" s="69">
        <f>SUM(Table25[[#This Row],[Contract Amount FY00]:[Contract Amount FY50]])</f>
        <v>1200761</v>
      </c>
      <c r="CD2236" s="114"/>
    </row>
    <row r="2237" spans="1:82" x14ac:dyDescent="0.25">
      <c r="A2237" s="122" t="s">
        <v>2032</v>
      </c>
      <c r="B2237" s="122" t="s">
        <v>3071</v>
      </c>
      <c r="C2237" s="122" t="s">
        <v>375</v>
      </c>
      <c r="E2237" s="26" t="str">
        <f>IFERROR(IF(VLOOKUP(Table25[[#This Row],[Contract No.]],Table3[#All],3,FALSE)="","No","Yes"),"")</f>
        <v>Yes</v>
      </c>
      <c r="F2237" s="107" t="str">
        <f>IFERROR(VLOOKUP(Table25[[#This Row],[Contract No.]],Table3[#All],3,FALSE),"")</f>
        <v>NASPO</v>
      </c>
      <c r="G2237" s="107" t="str">
        <f>IFERROR(IF(Table25[[#This Row],[Cooperative Purchase
(Yes/No)]]="Yes","Yes",IF(VLOOKUP(Table25[[#This Row],[Contract No.]],Table3[#All],1,FALSE)=Table25[[#This Row],[Contract No.]],"Yes","No")),"No")</f>
        <v>Yes</v>
      </c>
      <c r="H2237" s="51">
        <f>IFERROR(VLOOKUP(Table25[[#This Row],[Contract No.]],Table3[#All],4,FALSE),"")</f>
        <v>45322</v>
      </c>
      <c r="I2237" s="28">
        <f>IFERROR(IF(AND(MONTH(Table25[[#This Row],[Contract Start Date]])&gt;6,MONTH(Table25[[#This Row],[Contract Start Date]])&lt;=12),YEAR(Table25[[#This Row],[Contract Start Date]])+1,YEAR(Table25[[#This Row],[Contract Start Date]])),"")</f>
        <v>2024</v>
      </c>
      <c r="J2237" s="108">
        <f>Table25[[#This Row],[FY Formula start]]</f>
        <v>2024</v>
      </c>
      <c r="K2237" s="59" t="str">
        <f>"FY"&amp;" "&amp;Table25[[#This Row],[Year Start]]</f>
        <v>FY 2024</v>
      </c>
      <c r="L2237" s="109">
        <f>IFERROR(VLOOKUP(Table25[[#This Row],[Contract No.]],Table3[#All],5,FALSE),"")</f>
        <v>46934</v>
      </c>
      <c r="M2237" s="110">
        <f>IFERROR(IF(Table25[[#This Row],[Contract End Date]]="99/99/9999","No End",IF(AND(MONTH(Table25[[#This Row],[Contract End Date]])&gt;6,MONTH(Table25[[#This Row],[Contract End Date]])&lt;=12),YEAR(Table25[[#This Row],[Contract End Date]])+1,YEAR(Table25[[#This Row],[Contract End Date]]))),"")</f>
        <v>2028</v>
      </c>
      <c r="N2237" s="111">
        <f>Table25[[#This Row],[FY Formula end]]</f>
        <v>2028</v>
      </c>
      <c r="O2237" s="112" t="str">
        <f>IF(Table25[[#This Row],[Year End]]="No End","No End","FY"&amp;" "&amp;Table25[[#This Row],[Year End]])</f>
        <v>FY 2028</v>
      </c>
      <c r="P2237" s="27"/>
      <c r="Q2237" s="104" t="str">
        <f>_xlfn.IFNA(IF($B2237="","",VLOOKUP($B2237,'SWC Towers'!$A:$Q,$Q$2,FALSE)),"")</f>
        <v/>
      </c>
      <c r="R2237" s="106">
        <f>_xlfn.IFNA(IF($B2237="","",VLOOKUP($B2237,'SWC Towers'!$A:$Q,$R$2,FALSE)),"")</f>
        <v>0.2</v>
      </c>
      <c r="S2237" s="106" t="str">
        <f>_xlfn.IFNA(IF($B2237="","",VLOOKUP($B2237,'SWC Towers'!$A:$Q,$S$2,FALSE)),"")</f>
        <v/>
      </c>
      <c r="T2237" s="106" t="str">
        <f>_xlfn.IFNA(IF($B2237="","",VLOOKUP($B2237,'SWC Towers'!$A:$Q,$T$2,FALSE)),"")</f>
        <v/>
      </c>
      <c r="U2237" s="104">
        <f>_xlfn.IFNA(IF($B2237="","",VLOOKUP($B2237,'SWC Towers'!$A:$Q,$U$2,FALSE)),"")</f>
        <v>0.6</v>
      </c>
      <c r="V2237" s="104" t="str">
        <f>_xlfn.IFNA(IF($B2237="","",VLOOKUP($B2237,'SWC Towers'!$A:$Q,$V$2,FALSE)),"")</f>
        <v/>
      </c>
      <c r="W2237" s="104" t="str">
        <f>_xlfn.IFNA(IF($B2237="","",VLOOKUP($B2237,'SWC Towers'!$A:$Q,$W$2,FALSE)),"")</f>
        <v/>
      </c>
      <c r="X2237" s="104" t="str">
        <f>_xlfn.IFNA(IF($B2237="","",VLOOKUP($B2237,'SWC Towers'!$A:$Q,$X$2,FALSE)),"")</f>
        <v/>
      </c>
      <c r="Y2237" s="104" t="str">
        <f>_xlfn.IFNA(IF($B2237="","",VLOOKUP($B2237,'SWC Towers'!$A:$Q,$Y$2,FALSE)),"")</f>
        <v/>
      </c>
      <c r="Z2237" s="104" t="str">
        <f>_xlfn.IFNA(IF($B2237="","",VLOOKUP($B2237,'SWC Towers'!$A:$Q,$Z$2,FALSE)),"")</f>
        <v/>
      </c>
      <c r="AA2237" s="104">
        <f>_xlfn.IFNA(IF($B2237="","",VLOOKUP($B2237,'SWC Towers'!$A:$Q,$AA$2,FALSE)),"")</f>
        <v>0.2</v>
      </c>
      <c r="AB2237" s="106" t="str">
        <f>_xlfn.IFNA(IF($B2237="","",VLOOKUP($B2237,'SWC Towers'!$A:$Q,$AB$2,FALSE)),"")</f>
        <v/>
      </c>
      <c r="AC2237" s="20">
        <f>SUM(Table25[[#This Row],[IT Tower: Application]:[Other/Non-IT ]])</f>
        <v>1</v>
      </c>
      <c r="AD2237" s="67"/>
      <c r="AE2237" s="67"/>
      <c r="AF2237" s="67"/>
      <c r="AG2237" s="67"/>
      <c r="AH2237" s="67"/>
      <c r="AI2237" s="67"/>
      <c r="AJ2237" s="67"/>
      <c r="AK2237" s="67"/>
      <c r="AL2237" s="67"/>
      <c r="AM2237" s="67"/>
      <c r="AN2237" s="67"/>
      <c r="AO2237" s="67"/>
      <c r="AP2237" s="67"/>
      <c r="AQ2237" s="67"/>
      <c r="AR2237" s="67"/>
      <c r="AS2237" s="67"/>
      <c r="AT2237" s="67"/>
      <c r="AU2237" s="67"/>
      <c r="AV2237" s="67"/>
      <c r="AW2237" s="67"/>
      <c r="AX2237" s="67"/>
      <c r="AY2237" s="67"/>
      <c r="AZ2237" s="67"/>
      <c r="BA2237" s="67"/>
      <c r="BB2237" s="113">
        <v>505</v>
      </c>
      <c r="BC2237" s="113">
        <v>2092</v>
      </c>
      <c r="BD2237" s="113"/>
      <c r="BE2237" s="113"/>
      <c r="BF2237" s="113"/>
      <c r="BG2237" s="113"/>
      <c r="BH2237" s="113"/>
      <c r="BI2237" s="113"/>
      <c r="BJ2237" s="113"/>
      <c r="BK2237" s="113"/>
      <c r="BL2237" s="113"/>
      <c r="BM2237" s="113"/>
      <c r="BN2237" s="113"/>
      <c r="BO2237" s="113"/>
      <c r="BP2237" s="113"/>
      <c r="BQ2237" s="113"/>
      <c r="BR2237" s="113"/>
      <c r="BS2237" s="113"/>
      <c r="BT2237" s="113"/>
      <c r="BU2237" s="113"/>
      <c r="BV2237" s="113"/>
      <c r="BW2237" s="113"/>
      <c r="BX2237" s="113"/>
      <c r="BY2237" s="113"/>
      <c r="BZ2237" s="113"/>
      <c r="CA2237" s="67"/>
      <c r="CB2237" s="113"/>
      <c r="CC2237" s="69">
        <f>SUM(Table25[[#This Row],[Contract Amount FY00]:[Contract Amount FY50]])</f>
        <v>2597</v>
      </c>
      <c r="CD2237" s="114"/>
    </row>
    <row r="2238" spans="1:82" x14ac:dyDescent="0.25">
      <c r="A2238" s="122" t="s">
        <v>2032</v>
      </c>
      <c r="B2238" s="122" t="s">
        <v>3071</v>
      </c>
      <c r="C2238" s="122" t="s">
        <v>372</v>
      </c>
      <c r="E2238" s="26" t="str">
        <f>IFERROR(IF(VLOOKUP(Table25[[#This Row],[Contract No.]],Table3[#All],3,FALSE)="","No","Yes"),"")</f>
        <v>Yes</v>
      </c>
      <c r="F2238" s="107" t="str">
        <f>IFERROR(VLOOKUP(Table25[[#This Row],[Contract No.]],Table3[#All],3,FALSE),"")</f>
        <v>NASPO</v>
      </c>
      <c r="G2238" s="107" t="str">
        <f>IFERROR(IF(Table25[[#This Row],[Cooperative Purchase
(Yes/No)]]="Yes","Yes",IF(VLOOKUP(Table25[[#This Row],[Contract No.]],Table3[#All],1,FALSE)=Table25[[#This Row],[Contract No.]],"Yes","No")),"No")</f>
        <v>Yes</v>
      </c>
      <c r="H2238" s="51">
        <f>IFERROR(VLOOKUP(Table25[[#This Row],[Contract No.]],Table3[#All],4,FALSE),"")</f>
        <v>45322</v>
      </c>
      <c r="I2238" s="28">
        <f>IFERROR(IF(AND(MONTH(Table25[[#This Row],[Contract Start Date]])&gt;6,MONTH(Table25[[#This Row],[Contract Start Date]])&lt;=12),YEAR(Table25[[#This Row],[Contract Start Date]])+1,YEAR(Table25[[#This Row],[Contract Start Date]])),"")</f>
        <v>2024</v>
      </c>
      <c r="J2238" s="108">
        <f>Table25[[#This Row],[FY Formula start]]</f>
        <v>2024</v>
      </c>
      <c r="K2238" s="59" t="str">
        <f>"FY"&amp;" "&amp;Table25[[#This Row],[Year Start]]</f>
        <v>FY 2024</v>
      </c>
      <c r="L2238" s="109">
        <f>IFERROR(VLOOKUP(Table25[[#This Row],[Contract No.]],Table3[#All],5,FALSE),"")</f>
        <v>46934</v>
      </c>
      <c r="M2238" s="110">
        <f>IFERROR(IF(Table25[[#This Row],[Contract End Date]]="99/99/9999","No End",IF(AND(MONTH(Table25[[#This Row],[Contract End Date]])&gt;6,MONTH(Table25[[#This Row],[Contract End Date]])&lt;=12),YEAR(Table25[[#This Row],[Contract End Date]])+1,YEAR(Table25[[#This Row],[Contract End Date]]))),"")</f>
        <v>2028</v>
      </c>
      <c r="N2238" s="111">
        <f>Table25[[#This Row],[FY Formula end]]</f>
        <v>2028</v>
      </c>
      <c r="O2238" s="112" t="str">
        <f>IF(Table25[[#This Row],[Year End]]="No End","No End","FY"&amp;" "&amp;Table25[[#This Row],[Year End]])</f>
        <v>FY 2028</v>
      </c>
      <c r="P2238" s="27"/>
      <c r="Q2238" s="104" t="str">
        <f>_xlfn.IFNA(IF($B2238="","",VLOOKUP($B2238,'SWC Towers'!$A:$Q,$Q$2,FALSE)),"")</f>
        <v/>
      </c>
      <c r="R2238" s="106">
        <f>_xlfn.IFNA(IF($B2238="","",VLOOKUP($B2238,'SWC Towers'!$A:$Q,$R$2,FALSE)),"")</f>
        <v>0.2</v>
      </c>
      <c r="S2238" s="106" t="str">
        <f>_xlfn.IFNA(IF($B2238="","",VLOOKUP($B2238,'SWC Towers'!$A:$Q,$S$2,FALSE)),"")</f>
        <v/>
      </c>
      <c r="T2238" s="106" t="str">
        <f>_xlfn.IFNA(IF($B2238="","",VLOOKUP($B2238,'SWC Towers'!$A:$Q,$T$2,FALSE)),"")</f>
        <v/>
      </c>
      <c r="U2238" s="104">
        <f>_xlfn.IFNA(IF($B2238="","",VLOOKUP($B2238,'SWC Towers'!$A:$Q,$U$2,FALSE)),"")</f>
        <v>0.6</v>
      </c>
      <c r="V2238" s="104" t="str">
        <f>_xlfn.IFNA(IF($B2238="","",VLOOKUP($B2238,'SWC Towers'!$A:$Q,$V$2,FALSE)),"")</f>
        <v/>
      </c>
      <c r="W2238" s="104" t="str">
        <f>_xlfn.IFNA(IF($B2238="","",VLOOKUP($B2238,'SWC Towers'!$A:$Q,$W$2,FALSE)),"")</f>
        <v/>
      </c>
      <c r="X2238" s="104" t="str">
        <f>_xlfn.IFNA(IF($B2238="","",VLOOKUP($B2238,'SWC Towers'!$A:$Q,$X$2,FALSE)),"")</f>
        <v/>
      </c>
      <c r="Y2238" s="104" t="str">
        <f>_xlfn.IFNA(IF($B2238="","",VLOOKUP($B2238,'SWC Towers'!$A:$Q,$Y$2,FALSE)),"")</f>
        <v/>
      </c>
      <c r="Z2238" s="104" t="str">
        <f>_xlfn.IFNA(IF($B2238="","",VLOOKUP($B2238,'SWC Towers'!$A:$Q,$Z$2,FALSE)),"")</f>
        <v/>
      </c>
      <c r="AA2238" s="104">
        <f>_xlfn.IFNA(IF($B2238="","",VLOOKUP($B2238,'SWC Towers'!$A:$Q,$AA$2,FALSE)),"")</f>
        <v>0.2</v>
      </c>
      <c r="AB2238" s="106" t="str">
        <f>_xlfn.IFNA(IF($B2238="","",VLOOKUP($B2238,'SWC Towers'!$A:$Q,$AB$2,FALSE)),"")</f>
        <v/>
      </c>
      <c r="AC2238" s="20">
        <f>SUM(Table25[[#This Row],[IT Tower: Application]:[Other/Non-IT ]])</f>
        <v>1</v>
      </c>
      <c r="AD2238" s="67"/>
      <c r="AE2238" s="67"/>
      <c r="AF2238" s="67"/>
      <c r="AG2238" s="67"/>
      <c r="AH2238" s="67"/>
      <c r="AI2238" s="67"/>
      <c r="AJ2238" s="67"/>
      <c r="AK2238" s="67"/>
      <c r="AL2238" s="67"/>
      <c r="AM2238" s="67"/>
      <c r="AN2238" s="67"/>
      <c r="AO2238" s="67"/>
      <c r="AP2238" s="67"/>
      <c r="AQ2238" s="67"/>
      <c r="AR2238" s="67"/>
      <c r="AS2238" s="67"/>
      <c r="AT2238" s="67"/>
      <c r="AU2238" s="67"/>
      <c r="AV2238" s="67"/>
      <c r="AW2238" s="67"/>
      <c r="AX2238" s="67"/>
      <c r="AY2238" s="67"/>
      <c r="AZ2238" s="67"/>
      <c r="BA2238" s="67"/>
      <c r="BB2238" s="113">
        <v>3367</v>
      </c>
      <c r="BC2238" s="113">
        <v>1488</v>
      </c>
      <c r="BD2238" s="113"/>
      <c r="BE2238" s="113"/>
      <c r="BF2238" s="113"/>
      <c r="BG2238" s="113"/>
      <c r="BH2238" s="113"/>
      <c r="BI2238" s="113"/>
      <c r="BJ2238" s="113"/>
      <c r="BK2238" s="113"/>
      <c r="BL2238" s="113"/>
      <c r="BM2238" s="113"/>
      <c r="BN2238" s="113"/>
      <c r="BO2238" s="113"/>
      <c r="BP2238" s="113"/>
      <c r="BQ2238" s="113"/>
      <c r="BR2238" s="113"/>
      <c r="BS2238" s="113"/>
      <c r="BT2238" s="113"/>
      <c r="BU2238" s="113"/>
      <c r="BV2238" s="113"/>
      <c r="BW2238" s="113"/>
      <c r="BX2238" s="113"/>
      <c r="BY2238" s="113"/>
      <c r="BZ2238" s="113"/>
      <c r="CA2238" s="67"/>
      <c r="CB2238" s="113"/>
      <c r="CC2238" s="69">
        <f>SUM(Table25[[#This Row],[Contract Amount FY00]:[Contract Amount FY50]])</f>
        <v>4855</v>
      </c>
      <c r="CD2238" s="114"/>
    </row>
    <row r="2239" spans="1:82" x14ac:dyDescent="0.25">
      <c r="A2239" s="122" t="s">
        <v>2032</v>
      </c>
      <c r="B2239" s="122" t="s">
        <v>526</v>
      </c>
      <c r="C2239" s="122" t="s">
        <v>3206</v>
      </c>
      <c r="E2239" s="26" t="str">
        <f>IFERROR(IF(VLOOKUP(Table25[[#This Row],[Contract No.]],Table3[#All],3,FALSE)="","No","Yes"),"")</f>
        <v>Yes</v>
      </c>
      <c r="F2239" s="107" t="str">
        <f>IFERROR(VLOOKUP(Table25[[#This Row],[Contract No.]],Table3[#All],3,FALSE),"")</f>
        <v>NASPO</v>
      </c>
      <c r="G2239" s="107" t="str">
        <f>IFERROR(IF(Table25[[#This Row],[Cooperative Purchase
(Yes/No)]]="Yes","Yes",IF(VLOOKUP(Table25[[#This Row],[Contract No.]],Table3[#All],1,FALSE)=Table25[[#This Row],[Contract No.]],"Yes","No")),"No")</f>
        <v>Yes</v>
      </c>
      <c r="H2239" s="51">
        <f>IFERROR(VLOOKUP(Table25[[#This Row],[Contract No.]],Table3[#All],4,FALSE),"")</f>
        <v>43892</v>
      </c>
      <c r="I2239" s="28">
        <f>IFERROR(IF(AND(MONTH(Table25[[#This Row],[Contract Start Date]])&gt;6,MONTH(Table25[[#This Row],[Contract Start Date]])&lt;=12),YEAR(Table25[[#This Row],[Contract Start Date]])+1,YEAR(Table25[[#This Row],[Contract Start Date]])),"")</f>
        <v>2020</v>
      </c>
      <c r="J2239" s="108">
        <f>Table25[[#This Row],[FY Formula start]]</f>
        <v>2020</v>
      </c>
      <c r="K2239" s="59" t="str">
        <f>"FY"&amp;" "&amp;Table25[[#This Row],[Year Start]]</f>
        <v>FY 2020</v>
      </c>
      <c r="L2239" s="109">
        <f>IFERROR(VLOOKUP(Table25[[#This Row],[Contract No.]],Table3[#All],5,FALSE),"")</f>
        <v>45504</v>
      </c>
      <c r="M2239" s="110">
        <f>IFERROR(IF(Table25[[#This Row],[Contract End Date]]="99/99/9999","No End",IF(AND(MONTH(Table25[[#This Row],[Contract End Date]])&gt;6,MONTH(Table25[[#This Row],[Contract End Date]])&lt;=12),YEAR(Table25[[#This Row],[Contract End Date]])+1,YEAR(Table25[[#This Row],[Contract End Date]]))),"")</f>
        <v>2025</v>
      </c>
      <c r="N2239" s="111">
        <f>Table25[[#This Row],[FY Formula end]]</f>
        <v>2025</v>
      </c>
      <c r="O2239" s="112" t="str">
        <f>IF(Table25[[#This Row],[Year End]]="No End","No End","FY"&amp;" "&amp;Table25[[#This Row],[Year End]])</f>
        <v>FY 2025</v>
      </c>
      <c r="P2239" s="27"/>
      <c r="Q2239" s="104" t="str">
        <f>_xlfn.IFNA(IF($B2239="","",VLOOKUP($B2239,'SWC Towers'!$A:$Q,$Q$2,FALSE)),"")</f>
        <v/>
      </c>
      <c r="R2239" s="106">
        <f>_xlfn.IFNA(IF($B2239="","",VLOOKUP($B2239,'SWC Towers'!$A:$Q,$R$2,FALSE)),"")</f>
        <v>0.1</v>
      </c>
      <c r="S2239" s="106" t="str">
        <f>_xlfn.IFNA(IF($B2239="","",VLOOKUP($B2239,'SWC Towers'!$A:$Q,$S$2,FALSE)),"")</f>
        <v/>
      </c>
      <c r="T2239" s="106">
        <f>_xlfn.IFNA(IF($B2239="","",VLOOKUP($B2239,'SWC Towers'!$A:$Q,$T$2,FALSE)),"")</f>
        <v>0.05</v>
      </c>
      <c r="U2239" s="104">
        <f>_xlfn.IFNA(IF($B2239="","",VLOOKUP($B2239,'SWC Towers'!$A:$Q,$U$2,FALSE)),"")</f>
        <v>0.65</v>
      </c>
      <c r="V2239" s="104" t="str">
        <f>_xlfn.IFNA(IF($B2239="","",VLOOKUP($B2239,'SWC Towers'!$A:$Q,$V$2,FALSE)),"")</f>
        <v/>
      </c>
      <c r="W2239" s="104">
        <f>_xlfn.IFNA(IF($B2239="","",VLOOKUP($B2239,'SWC Towers'!$A:$Q,$W$2,FALSE)),"")</f>
        <v>0.1</v>
      </c>
      <c r="X2239" s="104" t="str">
        <f>_xlfn.IFNA(IF($B2239="","",VLOOKUP($B2239,'SWC Towers'!$A:$Q,$X$2,FALSE)),"")</f>
        <v/>
      </c>
      <c r="Y2239" s="104" t="str">
        <f>_xlfn.IFNA(IF($B2239="","",VLOOKUP($B2239,'SWC Towers'!$A:$Q,$Y$2,FALSE)),"")</f>
        <v/>
      </c>
      <c r="Z2239" s="104">
        <f>_xlfn.IFNA(IF($B2239="","",VLOOKUP($B2239,'SWC Towers'!$A:$Q,$Z$2,FALSE)),"")</f>
        <v>0.1</v>
      </c>
      <c r="AA2239" s="104" t="str">
        <f>_xlfn.IFNA(IF($B2239="","",VLOOKUP($B2239,'SWC Towers'!$A:$Q,$AA$2,FALSE)),"")</f>
        <v/>
      </c>
      <c r="AB2239" s="106" t="str">
        <f>_xlfn.IFNA(IF($B2239="","",VLOOKUP($B2239,'SWC Towers'!$A:$Q,$AB$2,FALSE)),"")</f>
        <v/>
      </c>
      <c r="AC2239" s="20">
        <f>SUM(Table25[[#This Row],[IT Tower: Application]:[Other/Non-IT ]])</f>
        <v>1</v>
      </c>
      <c r="AD2239" s="67"/>
      <c r="AE2239" s="67"/>
      <c r="AF2239" s="67"/>
      <c r="AG2239" s="67"/>
      <c r="AH2239" s="67"/>
      <c r="AI2239" s="67"/>
      <c r="AJ2239" s="67"/>
      <c r="AK2239" s="67"/>
      <c r="AL2239" s="67"/>
      <c r="AM2239" s="67"/>
      <c r="AN2239" s="67"/>
      <c r="AO2239" s="67"/>
      <c r="AP2239" s="67"/>
      <c r="AQ2239" s="67"/>
      <c r="AR2239" s="67"/>
      <c r="AS2239" s="67"/>
      <c r="AT2239" s="67"/>
      <c r="AU2239" s="67"/>
      <c r="AV2239" s="67"/>
      <c r="AW2239" s="67"/>
      <c r="AX2239" s="67"/>
      <c r="AY2239" s="67"/>
      <c r="AZ2239" s="67">
        <v>53227</v>
      </c>
      <c r="BA2239" s="67">
        <v>9941</v>
      </c>
      <c r="BB2239" s="113">
        <v>221440</v>
      </c>
      <c r="BC2239" s="113">
        <v>330</v>
      </c>
      <c r="BD2239" s="113"/>
      <c r="BE2239" s="113"/>
      <c r="BF2239" s="113"/>
      <c r="BG2239" s="113"/>
      <c r="BH2239" s="113"/>
      <c r="BI2239" s="113"/>
      <c r="BJ2239" s="113"/>
      <c r="BK2239" s="113"/>
      <c r="BL2239" s="113"/>
      <c r="BM2239" s="113"/>
      <c r="BN2239" s="113"/>
      <c r="BO2239" s="113"/>
      <c r="BP2239" s="113"/>
      <c r="BQ2239" s="113"/>
      <c r="BR2239" s="113"/>
      <c r="BS2239" s="113"/>
      <c r="BT2239" s="113"/>
      <c r="BU2239" s="113"/>
      <c r="BV2239" s="113"/>
      <c r="BW2239" s="113"/>
      <c r="BX2239" s="113"/>
      <c r="BY2239" s="113"/>
      <c r="BZ2239" s="113"/>
      <c r="CA2239" s="67"/>
      <c r="CB2239" s="113"/>
      <c r="CC2239" s="69">
        <f>SUM(Table25[[#This Row],[Contract Amount FY00]:[Contract Amount FY50]])</f>
        <v>284938</v>
      </c>
      <c r="CD2239" s="114"/>
    </row>
    <row r="2240" spans="1:82" x14ac:dyDescent="0.25">
      <c r="A2240" s="122" t="s">
        <v>2032</v>
      </c>
      <c r="B2240" s="122" t="s">
        <v>286</v>
      </c>
      <c r="C2240" s="122" t="s">
        <v>3149</v>
      </c>
      <c r="E2240" s="26" t="str">
        <f>IFERROR(IF(VLOOKUP(Table25[[#This Row],[Contract No.]],Table3[#All],3,FALSE)="","No","Yes"),"")</f>
        <v>No</v>
      </c>
      <c r="F2240" s="107" t="str">
        <f>IFERROR(VLOOKUP(Table25[[#This Row],[Contract No.]],Table3[#All],3,FALSE),"")</f>
        <v/>
      </c>
      <c r="G2240" s="107" t="str">
        <f>IFERROR(IF(Table25[[#This Row],[Cooperative Purchase
(Yes/No)]]="Yes","Yes",IF(VLOOKUP(Table25[[#This Row],[Contract No.]],Table3[#All],1,FALSE)=Table25[[#This Row],[Contract No.]],"Yes","No")),"No")</f>
        <v>Yes</v>
      </c>
      <c r="H2240" s="51">
        <f>IFERROR(VLOOKUP(Table25[[#This Row],[Contract No.]],Table3[#All],4,FALSE),"")</f>
        <v>42401</v>
      </c>
      <c r="I2240" s="28">
        <f>IFERROR(IF(AND(MONTH(Table25[[#This Row],[Contract Start Date]])&gt;6,MONTH(Table25[[#This Row],[Contract Start Date]])&lt;=12),YEAR(Table25[[#This Row],[Contract Start Date]])+1,YEAR(Table25[[#This Row],[Contract Start Date]])),"")</f>
        <v>2016</v>
      </c>
      <c r="J2240" s="108">
        <f>Table25[[#This Row],[FY Formula start]]</f>
        <v>2016</v>
      </c>
      <c r="K2240" s="59" t="str">
        <f>"FY"&amp;" "&amp;Table25[[#This Row],[Year Start]]</f>
        <v>FY 2016</v>
      </c>
      <c r="L2240" s="109">
        <f>IFERROR(VLOOKUP(Table25[[#This Row],[Contract No.]],Table3[#All],5,FALSE),"")</f>
        <v>72717</v>
      </c>
      <c r="M2240" s="110">
        <f>IFERROR(IF(Table25[[#This Row],[Contract End Date]]="99/99/9999","No End",IF(AND(MONTH(Table25[[#This Row],[Contract End Date]])&gt;6,MONTH(Table25[[#This Row],[Contract End Date]])&lt;=12),YEAR(Table25[[#This Row],[Contract End Date]])+1,YEAR(Table25[[#This Row],[Contract End Date]]))),"")</f>
        <v>2099</v>
      </c>
      <c r="N2240" s="111">
        <f>Table25[[#This Row],[FY Formula end]]</f>
        <v>2099</v>
      </c>
      <c r="O2240" s="112" t="str">
        <f>IF(Table25[[#This Row],[Year End]]="No End","No End","FY"&amp;" "&amp;Table25[[#This Row],[Year End]])</f>
        <v>FY 2099</v>
      </c>
      <c r="P2240" s="27"/>
      <c r="Q2240" s="104">
        <f>_xlfn.IFNA(IF($B2240="","",VLOOKUP($B2240,'SWC Towers'!$A:$Q,$Q$2,FALSE)),"")</f>
        <v>0.5</v>
      </c>
      <c r="R2240" s="106" t="str">
        <f>_xlfn.IFNA(IF($B2240="","",VLOOKUP($B2240,'SWC Towers'!$A:$Q,$R$2,FALSE)),"")</f>
        <v/>
      </c>
      <c r="S2240" s="106" t="str">
        <f>_xlfn.IFNA(IF($B2240="","",VLOOKUP($B2240,'SWC Towers'!$A:$Q,$S$2,FALSE)),"")</f>
        <v/>
      </c>
      <c r="T2240" s="106">
        <f>_xlfn.IFNA(IF($B2240="","",VLOOKUP($B2240,'SWC Towers'!$A:$Q,$T$2,FALSE)),"")</f>
        <v>0.5</v>
      </c>
      <c r="U2240" s="104" t="str">
        <f>_xlfn.IFNA(IF($B2240="","",VLOOKUP($B2240,'SWC Towers'!$A:$Q,$U$2,FALSE)),"")</f>
        <v/>
      </c>
      <c r="V2240" s="104" t="str">
        <f>_xlfn.IFNA(IF($B2240="","",VLOOKUP($B2240,'SWC Towers'!$A:$Q,$V$2,FALSE)),"")</f>
        <v/>
      </c>
      <c r="W2240" s="104" t="str">
        <f>_xlfn.IFNA(IF($B2240="","",VLOOKUP($B2240,'SWC Towers'!$A:$Q,$W$2,FALSE)),"")</f>
        <v/>
      </c>
      <c r="X2240" s="104" t="str">
        <f>_xlfn.IFNA(IF($B2240="","",VLOOKUP($B2240,'SWC Towers'!$A:$Q,$X$2,FALSE)),"")</f>
        <v/>
      </c>
      <c r="Y2240" s="104" t="str">
        <f>_xlfn.IFNA(IF($B2240="","",VLOOKUP($B2240,'SWC Towers'!$A:$Q,$Y$2,FALSE)),"")</f>
        <v/>
      </c>
      <c r="Z2240" s="104" t="str">
        <f>_xlfn.IFNA(IF($B2240="","",VLOOKUP($B2240,'SWC Towers'!$A:$Q,$Z$2,FALSE)),"")</f>
        <v/>
      </c>
      <c r="AA2240" s="104" t="str">
        <f>_xlfn.IFNA(IF($B2240="","",VLOOKUP($B2240,'SWC Towers'!$A:$Q,$AA$2,FALSE)),"")</f>
        <v/>
      </c>
      <c r="AB2240" s="106" t="str">
        <f>_xlfn.IFNA(IF($B2240="","",VLOOKUP($B2240,'SWC Towers'!$A:$Q,$AB$2,FALSE)),"")</f>
        <v/>
      </c>
      <c r="AC2240" s="20">
        <f>SUM(Table25[[#This Row],[IT Tower: Application]:[Other/Non-IT ]])</f>
        <v>1</v>
      </c>
      <c r="AD2240" s="67"/>
      <c r="AE2240" s="67"/>
      <c r="AF2240" s="67"/>
      <c r="AG2240" s="67"/>
      <c r="AH2240" s="67"/>
      <c r="AI2240" s="67"/>
      <c r="AJ2240" s="67"/>
      <c r="AK2240" s="67"/>
      <c r="AL2240" s="67"/>
      <c r="AM2240" s="67"/>
      <c r="AN2240" s="67"/>
      <c r="AO2240" s="67"/>
      <c r="AP2240" s="67"/>
      <c r="AQ2240" s="67"/>
      <c r="AR2240" s="67"/>
      <c r="AS2240" s="67"/>
      <c r="AT2240" s="67"/>
      <c r="AU2240" s="67"/>
      <c r="AV2240" s="67"/>
      <c r="AW2240" s="67"/>
      <c r="AX2240" s="67"/>
      <c r="AY2240" s="67">
        <v>90540</v>
      </c>
      <c r="AZ2240" s="67">
        <v>0</v>
      </c>
      <c r="BA2240" s="67"/>
      <c r="BB2240" s="113"/>
      <c r="BC2240" s="113"/>
      <c r="BD2240" s="113"/>
      <c r="BE2240" s="113"/>
      <c r="BF2240" s="113"/>
      <c r="BG2240" s="113"/>
      <c r="BH2240" s="113"/>
      <c r="BI2240" s="113"/>
      <c r="BJ2240" s="113"/>
      <c r="BK2240" s="113"/>
      <c r="BL2240" s="113"/>
      <c r="BM2240" s="113"/>
      <c r="BN2240" s="113"/>
      <c r="BO2240" s="113"/>
      <c r="BP2240" s="113"/>
      <c r="BQ2240" s="113"/>
      <c r="BR2240" s="113"/>
      <c r="BS2240" s="113"/>
      <c r="BT2240" s="113"/>
      <c r="BU2240" s="113"/>
      <c r="BV2240" s="113"/>
      <c r="BW2240" s="113"/>
      <c r="BX2240" s="113"/>
      <c r="BY2240" s="113"/>
      <c r="BZ2240" s="113"/>
      <c r="CA2240" s="67"/>
      <c r="CB2240" s="113"/>
      <c r="CC2240" s="69">
        <f>SUM(Table25[[#This Row],[Contract Amount FY00]:[Contract Amount FY50]])</f>
        <v>90540</v>
      </c>
      <c r="CD2240" s="114"/>
    </row>
    <row r="2241" spans="1:82" x14ac:dyDescent="0.25">
      <c r="A2241" s="122" t="s">
        <v>2032</v>
      </c>
      <c r="B2241" s="122" t="s">
        <v>3013</v>
      </c>
      <c r="C2241" s="122" t="s">
        <v>279</v>
      </c>
      <c r="E2241" s="26" t="str">
        <f>IFERROR(IF(VLOOKUP(Table25[[#This Row],[Contract No.]],Table3[#All],3,FALSE)="","No","Yes"),"")</f>
        <v>Yes</v>
      </c>
      <c r="F2241" s="107" t="str">
        <f>IFERROR(VLOOKUP(Table25[[#This Row],[Contract No.]],Table3[#All],3,FALSE),"")</f>
        <v>NASPO</v>
      </c>
      <c r="G2241" s="107" t="str">
        <f>IFERROR(IF(Table25[[#This Row],[Cooperative Purchase
(Yes/No)]]="Yes","Yes",IF(VLOOKUP(Table25[[#This Row],[Contract No.]],Table3[#All],1,FALSE)=Table25[[#This Row],[Contract No.]],"Yes","No")),"No")</f>
        <v>Yes</v>
      </c>
      <c r="H2241" s="51">
        <f>IFERROR(VLOOKUP(Table25[[#This Row],[Contract No.]],Table3[#All],4,FALSE),"")</f>
        <v>44926</v>
      </c>
      <c r="I2241" s="28">
        <f>IFERROR(IF(AND(MONTH(Table25[[#This Row],[Contract Start Date]])&gt;6,MONTH(Table25[[#This Row],[Contract Start Date]])&lt;=12),YEAR(Table25[[#This Row],[Contract Start Date]])+1,YEAR(Table25[[#This Row],[Contract Start Date]])),"")</f>
        <v>2023</v>
      </c>
      <c r="J2241" s="108">
        <f>Table25[[#This Row],[FY Formula start]]</f>
        <v>2023</v>
      </c>
      <c r="K2241" s="59" t="str">
        <f>"FY"&amp;" "&amp;Table25[[#This Row],[Year Start]]</f>
        <v>FY 2023</v>
      </c>
      <c r="L2241" s="109">
        <f>IFERROR(VLOOKUP(Table25[[#This Row],[Contract No.]],Table3[#All],5,FALSE),"")</f>
        <v>46501</v>
      </c>
      <c r="M2241" s="110">
        <f>IFERROR(IF(Table25[[#This Row],[Contract End Date]]="99/99/9999","No End",IF(AND(MONTH(Table25[[#This Row],[Contract End Date]])&gt;6,MONTH(Table25[[#This Row],[Contract End Date]])&lt;=12),YEAR(Table25[[#This Row],[Contract End Date]])+1,YEAR(Table25[[#This Row],[Contract End Date]]))),"")</f>
        <v>2027</v>
      </c>
      <c r="N2241" s="111">
        <f>Table25[[#This Row],[FY Formula end]]</f>
        <v>2027</v>
      </c>
      <c r="O2241" s="112" t="str">
        <f>IF(Table25[[#This Row],[Year End]]="No End","No End","FY"&amp;" "&amp;Table25[[#This Row],[Year End]])</f>
        <v>FY 2027</v>
      </c>
      <c r="P2241" s="27"/>
      <c r="Q2241" s="104">
        <f>_xlfn.IFNA(IF($B2241="","",VLOOKUP($B2241,'SWC Towers'!$A:$Q,$Q$2,FALSE)),"")</f>
        <v>0.3</v>
      </c>
      <c r="R2241" s="106" t="str">
        <f>_xlfn.IFNA(IF($B2241="","",VLOOKUP($B2241,'SWC Towers'!$A:$Q,$R$2,FALSE)),"")</f>
        <v/>
      </c>
      <c r="S2241" s="106">
        <f>_xlfn.IFNA(IF($B2241="","",VLOOKUP($B2241,'SWC Towers'!$A:$Q,$S$2,FALSE)),"")</f>
        <v>0.1</v>
      </c>
      <c r="T2241" s="106" t="str">
        <f>_xlfn.IFNA(IF($B2241="","",VLOOKUP($B2241,'SWC Towers'!$A:$Q,$T$2,FALSE)),"")</f>
        <v/>
      </c>
      <c r="U2241" s="104">
        <f>_xlfn.IFNA(IF($B2241="","",VLOOKUP($B2241,'SWC Towers'!$A:$Q,$U$2,FALSE)),"")</f>
        <v>0.6</v>
      </c>
      <c r="V2241" s="104" t="str">
        <f>_xlfn.IFNA(IF($B2241="","",VLOOKUP($B2241,'SWC Towers'!$A:$Q,$V$2,FALSE)),"")</f>
        <v/>
      </c>
      <c r="W2241" s="104" t="str">
        <f>_xlfn.IFNA(IF($B2241="","",VLOOKUP($B2241,'SWC Towers'!$A:$Q,$W$2,FALSE)),"")</f>
        <v/>
      </c>
      <c r="X2241" s="104" t="str">
        <f>_xlfn.IFNA(IF($B2241="","",VLOOKUP($B2241,'SWC Towers'!$A:$Q,$X$2,FALSE)),"")</f>
        <v/>
      </c>
      <c r="Y2241" s="104" t="str">
        <f>_xlfn.IFNA(IF($B2241="","",VLOOKUP($B2241,'SWC Towers'!$A:$Q,$Y$2,FALSE)),"")</f>
        <v/>
      </c>
      <c r="Z2241" s="104" t="str">
        <f>_xlfn.IFNA(IF($B2241="","",VLOOKUP($B2241,'SWC Towers'!$A:$Q,$Z$2,FALSE)),"")</f>
        <v/>
      </c>
      <c r="AA2241" s="104" t="str">
        <f>_xlfn.IFNA(IF($B2241="","",VLOOKUP($B2241,'SWC Towers'!$A:$Q,$AA$2,FALSE)),"")</f>
        <v/>
      </c>
      <c r="AB2241" s="106" t="str">
        <f>_xlfn.IFNA(IF($B2241="","",VLOOKUP($B2241,'SWC Towers'!$A:$Q,$AB$2,FALSE)),"")</f>
        <v/>
      </c>
      <c r="AC2241" s="20">
        <f>SUM(Table25[[#This Row],[IT Tower: Application]:[Other/Non-IT ]])</f>
        <v>1</v>
      </c>
      <c r="AD2241" s="67"/>
      <c r="AE2241" s="67"/>
      <c r="AF2241" s="67"/>
      <c r="AG2241" s="67"/>
      <c r="AH2241" s="67"/>
      <c r="AI2241" s="67"/>
      <c r="AJ2241" s="67"/>
      <c r="AK2241" s="67"/>
      <c r="AL2241" s="67"/>
      <c r="AM2241" s="67"/>
      <c r="AN2241" s="67"/>
      <c r="AO2241" s="67"/>
      <c r="AP2241" s="67"/>
      <c r="AQ2241" s="67"/>
      <c r="AR2241" s="67"/>
      <c r="AS2241" s="67"/>
      <c r="AT2241" s="67"/>
      <c r="AU2241" s="67"/>
      <c r="AV2241" s="67"/>
      <c r="AW2241" s="67"/>
      <c r="AX2241" s="67"/>
      <c r="AY2241" s="67"/>
      <c r="AZ2241" s="67"/>
      <c r="BA2241" s="67">
        <v>0</v>
      </c>
      <c r="BB2241" s="113">
        <v>195949</v>
      </c>
      <c r="BC2241" s="113">
        <v>7031</v>
      </c>
      <c r="BD2241" s="113"/>
      <c r="BE2241" s="113"/>
      <c r="BF2241" s="113"/>
      <c r="BG2241" s="113"/>
      <c r="BH2241" s="113"/>
      <c r="BI2241" s="113"/>
      <c r="BJ2241" s="113"/>
      <c r="BK2241" s="113"/>
      <c r="BL2241" s="113"/>
      <c r="BM2241" s="113"/>
      <c r="BN2241" s="113"/>
      <c r="BO2241" s="113"/>
      <c r="BP2241" s="113"/>
      <c r="BQ2241" s="113"/>
      <c r="BR2241" s="113"/>
      <c r="BS2241" s="113"/>
      <c r="BT2241" s="113"/>
      <c r="BU2241" s="113"/>
      <c r="BV2241" s="113"/>
      <c r="BW2241" s="113"/>
      <c r="BX2241" s="113"/>
      <c r="BY2241" s="113"/>
      <c r="BZ2241" s="113"/>
      <c r="CA2241" s="67"/>
      <c r="CB2241" s="113"/>
      <c r="CC2241" s="69">
        <f>SUM(Table25[[#This Row],[Contract Amount FY00]:[Contract Amount FY50]])</f>
        <v>202980</v>
      </c>
      <c r="CD2241" s="114"/>
    </row>
    <row r="2242" spans="1:82" x14ac:dyDescent="0.25">
      <c r="A2242" s="122" t="s">
        <v>2032</v>
      </c>
      <c r="B2242" s="122" t="s">
        <v>3015</v>
      </c>
      <c r="C2242" s="122" t="s">
        <v>2719</v>
      </c>
      <c r="E2242" s="26" t="str">
        <f>IFERROR(IF(VLOOKUP(Table25[[#This Row],[Contract No.]],Table3[#All],3,FALSE)="","No","Yes"),"")</f>
        <v>Yes</v>
      </c>
      <c r="F2242" s="107" t="str">
        <f>IFERROR(VLOOKUP(Table25[[#This Row],[Contract No.]],Table3[#All],3,FALSE),"")</f>
        <v>NASPO</v>
      </c>
      <c r="G2242" s="107" t="str">
        <f>IFERROR(IF(Table25[[#This Row],[Cooperative Purchase
(Yes/No)]]="Yes","Yes",IF(VLOOKUP(Table25[[#This Row],[Contract No.]],Table3[#All],1,FALSE)=Table25[[#This Row],[Contract No.]],"Yes","No")),"No")</f>
        <v>Yes</v>
      </c>
      <c r="H2242" s="51">
        <f>IFERROR(VLOOKUP(Table25[[#This Row],[Contract No.]],Table3[#All],4,FALSE),"")</f>
        <v>44805</v>
      </c>
      <c r="I2242" s="28">
        <f>IFERROR(IF(AND(MONTH(Table25[[#This Row],[Contract Start Date]])&gt;6,MONTH(Table25[[#This Row],[Contract Start Date]])&lt;=12),YEAR(Table25[[#This Row],[Contract Start Date]])+1,YEAR(Table25[[#This Row],[Contract Start Date]])),"")</f>
        <v>2023</v>
      </c>
      <c r="J2242" s="108">
        <f>Table25[[#This Row],[FY Formula start]]</f>
        <v>2023</v>
      </c>
      <c r="K2242" s="59" t="str">
        <f>"FY"&amp;" "&amp;Table25[[#This Row],[Year Start]]</f>
        <v>FY 2023</v>
      </c>
      <c r="L2242" s="109">
        <f>IFERROR(VLOOKUP(Table25[[#This Row],[Contract No.]],Table3[#All],5,FALSE),"")</f>
        <v>46521</v>
      </c>
      <c r="M2242" s="110">
        <f>IFERROR(IF(Table25[[#This Row],[Contract End Date]]="99/99/9999","No End",IF(AND(MONTH(Table25[[#This Row],[Contract End Date]])&gt;6,MONTH(Table25[[#This Row],[Contract End Date]])&lt;=12),YEAR(Table25[[#This Row],[Contract End Date]])+1,YEAR(Table25[[#This Row],[Contract End Date]]))),"")</f>
        <v>2027</v>
      </c>
      <c r="N2242" s="111">
        <f>Table25[[#This Row],[FY Formula end]]</f>
        <v>2027</v>
      </c>
      <c r="O2242" s="112" t="str">
        <f>IF(Table25[[#This Row],[Year End]]="No End","No End","FY"&amp;" "&amp;Table25[[#This Row],[Year End]])</f>
        <v>FY 2027</v>
      </c>
      <c r="P2242" s="27"/>
      <c r="Q2242" s="104" t="str">
        <f>_xlfn.IFNA(IF($B2242="","",VLOOKUP($B2242,'SWC Towers'!$A:$Q,$Q$2,FALSE)),"")</f>
        <v/>
      </c>
      <c r="R2242" s="106" t="str">
        <f>_xlfn.IFNA(IF($B2242="","",VLOOKUP($B2242,'SWC Towers'!$A:$Q,$R$2,FALSE)),"")</f>
        <v/>
      </c>
      <c r="S2242" s="106" t="str">
        <f>_xlfn.IFNA(IF($B2242="","",VLOOKUP($B2242,'SWC Towers'!$A:$Q,$S$2,FALSE)),"")</f>
        <v/>
      </c>
      <c r="T2242" s="106" t="str">
        <f>_xlfn.IFNA(IF($B2242="","",VLOOKUP($B2242,'SWC Towers'!$A:$Q,$T$2,FALSE)),"")</f>
        <v/>
      </c>
      <c r="U2242" s="104">
        <f>_xlfn.IFNA(IF($B2242="","",VLOOKUP($B2242,'SWC Towers'!$A:$Q,$U$2,FALSE)),"")</f>
        <v>0.4</v>
      </c>
      <c r="V2242" s="104" t="str">
        <f>_xlfn.IFNA(IF($B2242="","",VLOOKUP($B2242,'SWC Towers'!$A:$Q,$V$2,FALSE)),"")</f>
        <v/>
      </c>
      <c r="W2242" s="104" t="str">
        <f>_xlfn.IFNA(IF($B2242="","",VLOOKUP($B2242,'SWC Towers'!$A:$Q,$W$2,FALSE)),"")</f>
        <v/>
      </c>
      <c r="X2242" s="104" t="str">
        <f>_xlfn.IFNA(IF($B2242="","",VLOOKUP($B2242,'SWC Towers'!$A:$Q,$X$2,FALSE)),"")</f>
        <v/>
      </c>
      <c r="Y2242" s="104">
        <f>_xlfn.IFNA(IF($B2242="","",VLOOKUP($B2242,'SWC Towers'!$A:$Q,$Y$2,FALSE)),"")</f>
        <v>0.3</v>
      </c>
      <c r="Z2242" s="104">
        <f>_xlfn.IFNA(IF($B2242="","",VLOOKUP($B2242,'SWC Towers'!$A:$Q,$Z$2,FALSE)),"")</f>
        <v>0.3</v>
      </c>
      <c r="AA2242" s="104" t="str">
        <f>_xlfn.IFNA(IF($B2242="","",VLOOKUP($B2242,'SWC Towers'!$A:$Q,$AA$2,FALSE)),"")</f>
        <v/>
      </c>
      <c r="AB2242" s="106" t="str">
        <f>_xlfn.IFNA(IF($B2242="","",VLOOKUP($B2242,'SWC Towers'!$A:$Q,$AB$2,FALSE)),"")</f>
        <v/>
      </c>
      <c r="AC2242" s="20">
        <f>SUM(Table25[[#This Row],[IT Tower: Application]:[Other/Non-IT ]])</f>
        <v>1</v>
      </c>
      <c r="AD2242" s="67"/>
      <c r="AE2242" s="67"/>
      <c r="AF2242" s="67"/>
      <c r="AG2242" s="67"/>
      <c r="AH2242" s="67"/>
      <c r="AI2242" s="67"/>
      <c r="AJ2242" s="67"/>
      <c r="AK2242" s="67"/>
      <c r="AL2242" s="67"/>
      <c r="AM2242" s="67"/>
      <c r="AN2242" s="67"/>
      <c r="AO2242" s="67"/>
      <c r="AP2242" s="67"/>
      <c r="AQ2242" s="67"/>
      <c r="AR2242" s="67"/>
      <c r="AS2242" s="67"/>
      <c r="AT2242" s="67"/>
      <c r="AU2242" s="67"/>
      <c r="AV2242" s="67"/>
      <c r="AW2242" s="67"/>
      <c r="AX2242" s="67"/>
      <c r="AY2242" s="67"/>
      <c r="AZ2242" s="67"/>
      <c r="BA2242" s="67"/>
      <c r="BB2242" s="113">
        <v>0</v>
      </c>
      <c r="BC2242" s="113">
        <v>10332</v>
      </c>
      <c r="BD2242" s="113"/>
      <c r="BE2242" s="113"/>
      <c r="BF2242" s="113"/>
      <c r="BG2242" s="113"/>
      <c r="BH2242" s="113"/>
      <c r="BI2242" s="113"/>
      <c r="BJ2242" s="113"/>
      <c r="BK2242" s="113"/>
      <c r="BL2242" s="113"/>
      <c r="BM2242" s="113"/>
      <c r="BN2242" s="113"/>
      <c r="BO2242" s="113"/>
      <c r="BP2242" s="113"/>
      <c r="BQ2242" s="113"/>
      <c r="BR2242" s="113"/>
      <c r="BS2242" s="113"/>
      <c r="BT2242" s="113"/>
      <c r="BU2242" s="113"/>
      <c r="BV2242" s="113"/>
      <c r="BW2242" s="113"/>
      <c r="BX2242" s="113"/>
      <c r="BY2242" s="113"/>
      <c r="BZ2242" s="113"/>
      <c r="CA2242" s="67"/>
      <c r="CB2242" s="113"/>
      <c r="CC2242" s="69">
        <f>SUM(Table25[[#This Row],[Contract Amount FY00]:[Contract Amount FY50]])</f>
        <v>10332</v>
      </c>
      <c r="CD2242" s="114"/>
    </row>
    <row r="2243" spans="1:82" x14ac:dyDescent="0.25">
      <c r="A2243" s="122" t="s">
        <v>2033</v>
      </c>
      <c r="B2243" s="122" t="s">
        <v>705</v>
      </c>
      <c r="C2243" s="122" t="s">
        <v>384</v>
      </c>
      <c r="E2243" s="26" t="str">
        <f>IFERROR(IF(VLOOKUP(Table25[[#This Row],[Contract No.]],Table3[#All],3,FALSE)="","No","Yes"),"")</f>
        <v>Yes</v>
      </c>
      <c r="F2243" s="107" t="str">
        <f>IFERROR(VLOOKUP(Table25[[#This Row],[Contract No.]],Table3[#All],3,FALSE),"")</f>
        <v>NASPO</v>
      </c>
      <c r="G2243" s="107" t="str">
        <f>IFERROR(IF(Table25[[#This Row],[Cooperative Purchase
(Yes/No)]]="Yes","Yes",IF(VLOOKUP(Table25[[#This Row],[Contract No.]],Table3[#All],1,FALSE)=Table25[[#This Row],[Contract No.]],"Yes","No")),"No")</f>
        <v>Yes</v>
      </c>
      <c r="H2243" s="51">
        <f>IFERROR(VLOOKUP(Table25[[#This Row],[Contract No.]],Table3[#All],4,FALSE),"")</f>
        <v>43647</v>
      </c>
      <c r="I2243" s="28">
        <f>IFERROR(IF(AND(MONTH(Table25[[#This Row],[Contract Start Date]])&gt;6,MONTH(Table25[[#This Row],[Contract Start Date]])&lt;=12),YEAR(Table25[[#This Row],[Contract Start Date]])+1,YEAR(Table25[[#This Row],[Contract Start Date]])),"")</f>
        <v>2020</v>
      </c>
      <c r="J2243" s="108">
        <f>Table25[[#This Row],[FY Formula start]]</f>
        <v>2020</v>
      </c>
      <c r="K2243" s="59" t="str">
        <f>"FY"&amp;" "&amp;Table25[[#This Row],[Year Start]]</f>
        <v>FY 2020</v>
      </c>
      <c r="L2243" s="109">
        <f>IFERROR(VLOOKUP(Table25[[#This Row],[Contract No.]],Table3[#All],5,FALSE),"")</f>
        <v>47360</v>
      </c>
      <c r="M2243" s="110">
        <f>IFERROR(IF(Table25[[#This Row],[Contract End Date]]="99/99/9999","No End",IF(AND(MONTH(Table25[[#This Row],[Contract End Date]])&gt;6,MONTH(Table25[[#This Row],[Contract End Date]])&lt;=12),YEAR(Table25[[#This Row],[Contract End Date]])+1,YEAR(Table25[[#This Row],[Contract End Date]]))),"")</f>
        <v>2030</v>
      </c>
      <c r="N2243" s="111">
        <f>Table25[[#This Row],[FY Formula end]]</f>
        <v>2030</v>
      </c>
      <c r="O2243" s="112" t="str">
        <f>IF(Table25[[#This Row],[Year End]]="No End","No End","FY"&amp;" "&amp;Table25[[#This Row],[Year End]])</f>
        <v>FY 2030</v>
      </c>
      <c r="P2243" s="27"/>
      <c r="Q2243" s="104">
        <f>_xlfn.IFNA(IF($B2243="","",VLOOKUP($B2243,'SWC Towers'!$A:$Q,$Q$2,FALSE)),"")</f>
        <v>0.2</v>
      </c>
      <c r="R2243" s="106" t="str">
        <f>_xlfn.IFNA(IF($B2243="","",VLOOKUP($B2243,'SWC Towers'!$A:$Q,$R$2,FALSE)),"")</f>
        <v/>
      </c>
      <c r="S2243" s="106" t="str">
        <f>_xlfn.IFNA(IF($B2243="","",VLOOKUP($B2243,'SWC Towers'!$A:$Q,$S$2,FALSE)),"")</f>
        <v/>
      </c>
      <c r="T2243" s="106" t="str">
        <f>_xlfn.IFNA(IF($B2243="","",VLOOKUP($B2243,'SWC Towers'!$A:$Q,$T$2,FALSE)),"")</f>
        <v/>
      </c>
      <c r="U2243" s="104">
        <f>_xlfn.IFNA(IF($B2243="","",VLOOKUP($B2243,'SWC Towers'!$A:$Q,$U$2,FALSE)),"")</f>
        <v>0.4</v>
      </c>
      <c r="V2243" s="104" t="str">
        <f>_xlfn.IFNA(IF($B2243="","",VLOOKUP($B2243,'SWC Towers'!$A:$Q,$V$2,FALSE)),"")</f>
        <v/>
      </c>
      <c r="W2243" s="104">
        <f>_xlfn.IFNA(IF($B2243="","",VLOOKUP($B2243,'SWC Towers'!$A:$Q,$W$2,FALSE)),"")</f>
        <v>0.4</v>
      </c>
      <c r="X2243" s="104" t="str">
        <f>_xlfn.IFNA(IF($B2243="","",VLOOKUP($B2243,'SWC Towers'!$A:$Q,$X$2,FALSE)),"")</f>
        <v/>
      </c>
      <c r="Y2243" s="104" t="str">
        <f>_xlfn.IFNA(IF($B2243="","",VLOOKUP($B2243,'SWC Towers'!$A:$Q,$Y$2,FALSE)),"")</f>
        <v/>
      </c>
      <c r="Z2243" s="104" t="str">
        <f>_xlfn.IFNA(IF($B2243="","",VLOOKUP($B2243,'SWC Towers'!$A:$Q,$Z$2,FALSE)),"")</f>
        <v/>
      </c>
      <c r="AA2243" s="104" t="str">
        <f>_xlfn.IFNA(IF($B2243="","",VLOOKUP($B2243,'SWC Towers'!$A:$Q,$AA$2,FALSE)),"")</f>
        <v/>
      </c>
      <c r="AB2243" s="106" t="str">
        <f>_xlfn.IFNA(IF($B2243="","",VLOOKUP($B2243,'SWC Towers'!$A:$Q,$AB$2,FALSE)),"")</f>
        <v/>
      </c>
      <c r="AC2243" s="20">
        <f>SUM(Table25[[#This Row],[IT Tower: Application]:[Other/Non-IT ]])</f>
        <v>1</v>
      </c>
      <c r="AD2243" s="67"/>
      <c r="AE2243" s="67"/>
      <c r="AF2243" s="67"/>
      <c r="AG2243" s="67"/>
      <c r="AH2243" s="67"/>
      <c r="AI2243" s="67"/>
      <c r="AJ2243" s="67"/>
      <c r="AK2243" s="67"/>
      <c r="AL2243" s="67"/>
      <c r="AM2243" s="67"/>
      <c r="AN2243" s="67"/>
      <c r="AO2243" s="67"/>
      <c r="AP2243" s="67"/>
      <c r="AQ2243" s="67"/>
      <c r="AR2243" s="67"/>
      <c r="AS2243" s="67"/>
      <c r="AT2243" s="67"/>
      <c r="AU2243" s="67"/>
      <c r="AV2243" s="67"/>
      <c r="AW2243" s="67"/>
      <c r="AX2243" s="67">
        <v>0</v>
      </c>
      <c r="AY2243" s="67">
        <v>45249</v>
      </c>
      <c r="AZ2243" s="67">
        <v>62043</v>
      </c>
      <c r="BA2243" s="67">
        <v>90522</v>
      </c>
      <c r="BB2243" s="113">
        <v>17198</v>
      </c>
      <c r="BC2243" s="113">
        <v>4668</v>
      </c>
      <c r="BD2243" s="113"/>
      <c r="BE2243" s="113"/>
      <c r="BF2243" s="113"/>
      <c r="BG2243" s="113"/>
      <c r="BH2243" s="113"/>
      <c r="BI2243" s="113"/>
      <c r="BJ2243" s="113"/>
      <c r="BK2243" s="113"/>
      <c r="BL2243" s="113"/>
      <c r="BM2243" s="113"/>
      <c r="BN2243" s="113"/>
      <c r="BO2243" s="113"/>
      <c r="BP2243" s="113"/>
      <c r="BQ2243" s="113"/>
      <c r="BR2243" s="113"/>
      <c r="BS2243" s="113"/>
      <c r="BT2243" s="113"/>
      <c r="BU2243" s="113"/>
      <c r="BV2243" s="113"/>
      <c r="BW2243" s="113"/>
      <c r="BX2243" s="113"/>
      <c r="BY2243" s="113"/>
      <c r="BZ2243" s="113"/>
      <c r="CA2243" s="67"/>
      <c r="CB2243" s="113"/>
      <c r="CC2243" s="69">
        <f>SUM(Table25[[#This Row],[Contract Amount FY00]:[Contract Amount FY50]])</f>
        <v>219680</v>
      </c>
      <c r="CD2243" s="114"/>
    </row>
    <row r="2244" spans="1:82" x14ac:dyDescent="0.25">
      <c r="A2244" s="122" t="s">
        <v>2033</v>
      </c>
      <c r="B2244" s="122" t="s">
        <v>705</v>
      </c>
      <c r="C2244" s="122" t="s">
        <v>559</v>
      </c>
      <c r="E2244" s="26" t="str">
        <f>IFERROR(IF(VLOOKUP(Table25[[#This Row],[Contract No.]],Table3[#All],3,FALSE)="","No","Yes"),"")</f>
        <v>Yes</v>
      </c>
      <c r="F2244" s="107" t="str">
        <f>IFERROR(VLOOKUP(Table25[[#This Row],[Contract No.]],Table3[#All],3,FALSE),"")</f>
        <v>NASPO</v>
      </c>
      <c r="G2244" s="107" t="str">
        <f>IFERROR(IF(Table25[[#This Row],[Cooperative Purchase
(Yes/No)]]="Yes","Yes",IF(VLOOKUP(Table25[[#This Row],[Contract No.]],Table3[#All],1,FALSE)=Table25[[#This Row],[Contract No.]],"Yes","No")),"No")</f>
        <v>Yes</v>
      </c>
      <c r="H2244" s="51">
        <f>IFERROR(VLOOKUP(Table25[[#This Row],[Contract No.]],Table3[#All],4,FALSE),"")</f>
        <v>43647</v>
      </c>
      <c r="I2244" s="28">
        <f>IFERROR(IF(AND(MONTH(Table25[[#This Row],[Contract Start Date]])&gt;6,MONTH(Table25[[#This Row],[Contract Start Date]])&lt;=12),YEAR(Table25[[#This Row],[Contract Start Date]])+1,YEAR(Table25[[#This Row],[Contract Start Date]])),"")</f>
        <v>2020</v>
      </c>
      <c r="J2244" s="108">
        <f>Table25[[#This Row],[FY Formula start]]</f>
        <v>2020</v>
      </c>
      <c r="K2244" s="59" t="str">
        <f>"FY"&amp;" "&amp;Table25[[#This Row],[Year Start]]</f>
        <v>FY 2020</v>
      </c>
      <c r="L2244" s="109">
        <f>IFERROR(VLOOKUP(Table25[[#This Row],[Contract No.]],Table3[#All],5,FALSE),"")</f>
        <v>47360</v>
      </c>
      <c r="M2244" s="110">
        <f>IFERROR(IF(Table25[[#This Row],[Contract End Date]]="99/99/9999","No End",IF(AND(MONTH(Table25[[#This Row],[Contract End Date]])&gt;6,MONTH(Table25[[#This Row],[Contract End Date]])&lt;=12),YEAR(Table25[[#This Row],[Contract End Date]])+1,YEAR(Table25[[#This Row],[Contract End Date]]))),"")</f>
        <v>2030</v>
      </c>
      <c r="N2244" s="111">
        <f>Table25[[#This Row],[FY Formula end]]</f>
        <v>2030</v>
      </c>
      <c r="O2244" s="112" t="str">
        <f>IF(Table25[[#This Row],[Year End]]="No End","No End","FY"&amp;" "&amp;Table25[[#This Row],[Year End]])</f>
        <v>FY 2030</v>
      </c>
      <c r="P2244" s="27"/>
      <c r="Q2244" s="104">
        <f>_xlfn.IFNA(IF($B2244="","",VLOOKUP($B2244,'SWC Towers'!$A:$Q,$Q$2,FALSE)),"")</f>
        <v>0.2</v>
      </c>
      <c r="R2244" s="106" t="str">
        <f>_xlfn.IFNA(IF($B2244="","",VLOOKUP($B2244,'SWC Towers'!$A:$Q,$R$2,FALSE)),"")</f>
        <v/>
      </c>
      <c r="S2244" s="106" t="str">
        <f>_xlfn.IFNA(IF($B2244="","",VLOOKUP($B2244,'SWC Towers'!$A:$Q,$S$2,FALSE)),"")</f>
        <v/>
      </c>
      <c r="T2244" s="106" t="str">
        <f>_xlfn.IFNA(IF($B2244="","",VLOOKUP($B2244,'SWC Towers'!$A:$Q,$T$2,FALSE)),"")</f>
        <v/>
      </c>
      <c r="U2244" s="104">
        <f>_xlfn.IFNA(IF($B2244="","",VLOOKUP($B2244,'SWC Towers'!$A:$Q,$U$2,FALSE)),"")</f>
        <v>0.4</v>
      </c>
      <c r="V2244" s="104" t="str">
        <f>_xlfn.IFNA(IF($B2244="","",VLOOKUP($B2244,'SWC Towers'!$A:$Q,$V$2,FALSE)),"")</f>
        <v/>
      </c>
      <c r="W2244" s="104">
        <f>_xlfn.IFNA(IF($B2244="","",VLOOKUP($B2244,'SWC Towers'!$A:$Q,$W$2,FALSE)),"")</f>
        <v>0.4</v>
      </c>
      <c r="X2244" s="104" t="str">
        <f>_xlfn.IFNA(IF($B2244="","",VLOOKUP($B2244,'SWC Towers'!$A:$Q,$X$2,FALSE)),"")</f>
        <v/>
      </c>
      <c r="Y2244" s="104" t="str">
        <f>_xlfn.IFNA(IF($B2244="","",VLOOKUP($B2244,'SWC Towers'!$A:$Q,$Y$2,FALSE)),"")</f>
        <v/>
      </c>
      <c r="Z2244" s="104" t="str">
        <f>_xlfn.IFNA(IF($B2244="","",VLOOKUP($B2244,'SWC Towers'!$A:$Q,$Z$2,FALSE)),"")</f>
        <v/>
      </c>
      <c r="AA2244" s="104" t="str">
        <f>_xlfn.IFNA(IF($B2244="","",VLOOKUP($B2244,'SWC Towers'!$A:$Q,$AA$2,FALSE)),"")</f>
        <v/>
      </c>
      <c r="AB2244" s="106" t="str">
        <f>_xlfn.IFNA(IF($B2244="","",VLOOKUP($B2244,'SWC Towers'!$A:$Q,$AB$2,FALSE)),"")</f>
        <v/>
      </c>
      <c r="AC2244" s="20">
        <f>SUM(Table25[[#This Row],[IT Tower: Application]:[Other/Non-IT ]])</f>
        <v>1</v>
      </c>
      <c r="AD2244" s="67"/>
      <c r="AE2244" s="67"/>
      <c r="AF2244" s="67"/>
      <c r="AG2244" s="67"/>
      <c r="AH2244" s="67"/>
      <c r="AI2244" s="67"/>
      <c r="AJ2244" s="67"/>
      <c r="AK2244" s="67"/>
      <c r="AL2244" s="67"/>
      <c r="AM2244" s="67"/>
      <c r="AN2244" s="67"/>
      <c r="AO2244" s="67"/>
      <c r="AP2244" s="67"/>
      <c r="AQ2244" s="67"/>
      <c r="AR2244" s="67"/>
      <c r="AS2244" s="67"/>
      <c r="AT2244" s="67"/>
      <c r="AU2244" s="67"/>
      <c r="AV2244" s="67"/>
      <c r="AW2244" s="67"/>
      <c r="AX2244" s="67">
        <v>9238</v>
      </c>
      <c r="AY2244" s="67">
        <v>138998</v>
      </c>
      <c r="AZ2244" s="67">
        <v>0</v>
      </c>
      <c r="BA2244" s="67"/>
      <c r="BB2244" s="113"/>
      <c r="BC2244" s="113"/>
      <c r="BD2244" s="113"/>
      <c r="BE2244" s="113"/>
      <c r="BF2244" s="113"/>
      <c r="BG2244" s="113"/>
      <c r="BH2244" s="113"/>
      <c r="BI2244" s="113"/>
      <c r="BJ2244" s="113"/>
      <c r="BK2244" s="113"/>
      <c r="BL2244" s="113"/>
      <c r="BM2244" s="113"/>
      <c r="BN2244" s="113"/>
      <c r="BO2244" s="113"/>
      <c r="BP2244" s="113"/>
      <c r="BQ2244" s="113"/>
      <c r="BR2244" s="113"/>
      <c r="BS2244" s="113"/>
      <c r="BT2244" s="113"/>
      <c r="BU2244" s="113"/>
      <c r="BV2244" s="113"/>
      <c r="BW2244" s="113"/>
      <c r="BX2244" s="113"/>
      <c r="BY2244" s="113"/>
      <c r="BZ2244" s="113"/>
      <c r="CA2244" s="67"/>
      <c r="CB2244" s="113"/>
      <c r="CC2244" s="69">
        <f>SUM(Table25[[#This Row],[Contract Amount FY00]:[Contract Amount FY50]])</f>
        <v>148236</v>
      </c>
      <c r="CD2244" s="114"/>
    </row>
    <row r="2245" spans="1:82" x14ac:dyDescent="0.25">
      <c r="A2245" s="122" t="s">
        <v>2033</v>
      </c>
      <c r="B2245" s="122" t="s">
        <v>705</v>
      </c>
      <c r="C2245" s="122" t="s">
        <v>1777</v>
      </c>
      <c r="E2245" s="26" t="str">
        <f>IFERROR(IF(VLOOKUP(Table25[[#This Row],[Contract No.]],Table3[#All],3,FALSE)="","No","Yes"),"")</f>
        <v>Yes</v>
      </c>
      <c r="F2245" s="107" t="str">
        <f>IFERROR(VLOOKUP(Table25[[#This Row],[Contract No.]],Table3[#All],3,FALSE),"")</f>
        <v>NASPO</v>
      </c>
      <c r="G2245" s="107" t="str">
        <f>IFERROR(IF(Table25[[#This Row],[Cooperative Purchase
(Yes/No)]]="Yes","Yes",IF(VLOOKUP(Table25[[#This Row],[Contract No.]],Table3[#All],1,FALSE)=Table25[[#This Row],[Contract No.]],"Yes","No")),"No")</f>
        <v>Yes</v>
      </c>
      <c r="H2245" s="51">
        <f>IFERROR(VLOOKUP(Table25[[#This Row],[Contract No.]],Table3[#All],4,FALSE),"")</f>
        <v>43647</v>
      </c>
      <c r="I2245" s="28">
        <f>IFERROR(IF(AND(MONTH(Table25[[#This Row],[Contract Start Date]])&gt;6,MONTH(Table25[[#This Row],[Contract Start Date]])&lt;=12),YEAR(Table25[[#This Row],[Contract Start Date]])+1,YEAR(Table25[[#This Row],[Contract Start Date]])),"")</f>
        <v>2020</v>
      </c>
      <c r="J2245" s="108">
        <f>Table25[[#This Row],[FY Formula start]]</f>
        <v>2020</v>
      </c>
      <c r="K2245" s="59" t="str">
        <f>"FY"&amp;" "&amp;Table25[[#This Row],[Year Start]]</f>
        <v>FY 2020</v>
      </c>
      <c r="L2245" s="109">
        <f>IFERROR(VLOOKUP(Table25[[#This Row],[Contract No.]],Table3[#All],5,FALSE),"")</f>
        <v>47360</v>
      </c>
      <c r="M2245" s="110">
        <f>IFERROR(IF(Table25[[#This Row],[Contract End Date]]="99/99/9999","No End",IF(AND(MONTH(Table25[[#This Row],[Contract End Date]])&gt;6,MONTH(Table25[[#This Row],[Contract End Date]])&lt;=12),YEAR(Table25[[#This Row],[Contract End Date]])+1,YEAR(Table25[[#This Row],[Contract End Date]]))),"")</f>
        <v>2030</v>
      </c>
      <c r="N2245" s="111">
        <f>Table25[[#This Row],[FY Formula end]]</f>
        <v>2030</v>
      </c>
      <c r="O2245" s="112" t="str">
        <f>IF(Table25[[#This Row],[Year End]]="No End","No End","FY"&amp;" "&amp;Table25[[#This Row],[Year End]])</f>
        <v>FY 2030</v>
      </c>
      <c r="P2245" s="27"/>
      <c r="Q2245" s="104">
        <f>_xlfn.IFNA(IF($B2245="","",VLOOKUP($B2245,'SWC Towers'!$A:$Q,$Q$2,FALSE)),"")</f>
        <v>0.2</v>
      </c>
      <c r="R2245" s="106" t="str">
        <f>_xlfn.IFNA(IF($B2245="","",VLOOKUP($B2245,'SWC Towers'!$A:$Q,$R$2,FALSE)),"")</f>
        <v/>
      </c>
      <c r="S2245" s="106" t="str">
        <f>_xlfn.IFNA(IF($B2245="","",VLOOKUP($B2245,'SWC Towers'!$A:$Q,$S$2,FALSE)),"")</f>
        <v/>
      </c>
      <c r="T2245" s="106" t="str">
        <f>_xlfn.IFNA(IF($B2245="","",VLOOKUP($B2245,'SWC Towers'!$A:$Q,$T$2,FALSE)),"")</f>
        <v/>
      </c>
      <c r="U2245" s="104">
        <f>_xlfn.IFNA(IF($B2245="","",VLOOKUP($B2245,'SWC Towers'!$A:$Q,$U$2,FALSE)),"")</f>
        <v>0.4</v>
      </c>
      <c r="V2245" s="104" t="str">
        <f>_xlfn.IFNA(IF($B2245="","",VLOOKUP($B2245,'SWC Towers'!$A:$Q,$V$2,FALSE)),"")</f>
        <v/>
      </c>
      <c r="W2245" s="104">
        <f>_xlfn.IFNA(IF($B2245="","",VLOOKUP($B2245,'SWC Towers'!$A:$Q,$W$2,FALSE)),"")</f>
        <v>0.4</v>
      </c>
      <c r="X2245" s="104" t="str">
        <f>_xlfn.IFNA(IF($B2245="","",VLOOKUP($B2245,'SWC Towers'!$A:$Q,$X$2,FALSE)),"")</f>
        <v/>
      </c>
      <c r="Y2245" s="104" t="str">
        <f>_xlfn.IFNA(IF($B2245="","",VLOOKUP($B2245,'SWC Towers'!$A:$Q,$Y$2,FALSE)),"")</f>
        <v/>
      </c>
      <c r="Z2245" s="104" t="str">
        <f>_xlfn.IFNA(IF($B2245="","",VLOOKUP($B2245,'SWC Towers'!$A:$Q,$Z$2,FALSE)),"")</f>
        <v/>
      </c>
      <c r="AA2245" s="104" t="str">
        <f>_xlfn.IFNA(IF($B2245="","",VLOOKUP($B2245,'SWC Towers'!$A:$Q,$AA$2,FALSE)),"")</f>
        <v/>
      </c>
      <c r="AB2245" s="106" t="str">
        <f>_xlfn.IFNA(IF($B2245="","",VLOOKUP($B2245,'SWC Towers'!$A:$Q,$AB$2,FALSE)),"")</f>
        <v/>
      </c>
      <c r="AC2245" s="20">
        <f>SUM(Table25[[#This Row],[IT Tower: Application]:[Other/Non-IT ]])</f>
        <v>1</v>
      </c>
      <c r="AD2245" s="67"/>
      <c r="AE2245" s="67"/>
      <c r="AF2245" s="67"/>
      <c r="AG2245" s="67"/>
      <c r="AH2245" s="67"/>
      <c r="AI2245" s="67"/>
      <c r="AJ2245" s="67"/>
      <c r="AK2245" s="67"/>
      <c r="AL2245" s="67"/>
      <c r="AM2245" s="67"/>
      <c r="AN2245" s="67"/>
      <c r="AO2245" s="67"/>
      <c r="AP2245" s="67"/>
      <c r="AQ2245" s="67"/>
      <c r="AR2245" s="67"/>
      <c r="AS2245" s="67"/>
      <c r="AT2245" s="67"/>
      <c r="AU2245" s="67"/>
      <c r="AV2245" s="67"/>
      <c r="AW2245" s="67"/>
      <c r="AX2245" s="67"/>
      <c r="AY2245" s="67">
        <v>5913</v>
      </c>
      <c r="AZ2245" s="67">
        <v>34603</v>
      </c>
      <c r="BA2245" s="67">
        <v>35534</v>
      </c>
      <c r="BB2245" s="113">
        <v>3293</v>
      </c>
      <c r="BC2245" s="113">
        <v>3756</v>
      </c>
      <c r="BD2245" s="113"/>
      <c r="BE2245" s="113"/>
      <c r="BF2245" s="113"/>
      <c r="BG2245" s="113"/>
      <c r="BH2245" s="113"/>
      <c r="BI2245" s="113"/>
      <c r="BJ2245" s="113"/>
      <c r="BK2245" s="113"/>
      <c r="BL2245" s="113"/>
      <c r="BM2245" s="113"/>
      <c r="BN2245" s="113"/>
      <c r="BO2245" s="113"/>
      <c r="BP2245" s="113"/>
      <c r="BQ2245" s="113"/>
      <c r="BR2245" s="113"/>
      <c r="BS2245" s="113"/>
      <c r="BT2245" s="113"/>
      <c r="BU2245" s="113"/>
      <c r="BV2245" s="113"/>
      <c r="BW2245" s="113"/>
      <c r="BX2245" s="113"/>
      <c r="BY2245" s="113"/>
      <c r="BZ2245" s="113"/>
      <c r="CA2245" s="67"/>
      <c r="CB2245" s="113"/>
      <c r="CC2245" s="69">
        <f>SUM(Table25[[#This Row],[Contract Amount FY00]:[Contract Amount FY50]])</f>
        <v>83099</v>
      </c>
      <c r="CD2245" s="114"/>
    </row>
    <row r="2246" spans="1:82" x14ac:dyDescent="0.25">
      <c r="A2246" s="122" t="s">
        <v>2033</v>
      </c>
      <c r="B2246" s="122" t="s">
        <v>278</v>
      </c>
      <c r="C2246" s="122" t="s">
        <v>3188</v>
      </c>
      <c r="E2246" s="26" t="str">
        <f>IFERROR(IF(VLOOKUP(Table25[[#This Row],[Contract No.]],Table3[#All],3,FALSE)="","No","Yes"),"")</f>
        <v>Yes</v>
      </c>
      <c r="F2246" s="107" t="str">
        <f>IFERROR(VLOOKUP(Table25[[#This Row],[Contract No.]],Table3[#All],3,FALSE),"")</f>
        <v>NASPO</v>
      </c>
      <c r="G2246" s="107" t="str">
        <f>IFERROR(IF(Table25[[#This Row],[Cooperative Purchase
(Yes/No)]]="Yes","Yes",IF(VLOOKUP(Table25[[#This Row],[Contract No.]],Table3[#All],1,FALSE)=Table25[[#This Row],[Contract No.]],"Yes","No")),"No")</f>
        <v>Yes</v>
      </c>
      <c r="H2246" s="51">
        <f>IFERROR(VLOOKUP(Table25[[#This Row],[Contract No.]],Table3[#All],4,FALSE),"")</f>
        <v>42917</v>
      </c>
      <c r="I2246" s="28">
        <f>IFERROR(IF(AND(MONTH(Table25[[#This Row],[Contract Start Date]])&gt;6,MONTH(Table25[[#This Row],[Contract Start Date]])&lt;=12),YEAR(Table25[[#This Row],[Contract Start Date]])+1,YEAR(Table25[[#This Row],[Contract Start Date]])),"")</f>
        <v>2018</v>
      </c>
      <c r="J2246" s="108">
        <f>Table25[[#This Row],[FY Formula start]]</f>
        <v>2018</v>
      </c>
      <c r="K2246" s="59" t="str">
        <f>"FY"&amp;" "&amp;Table25[[#This Row],[Year Start]]</f>
        <v>FY 2018</v>
      </c>
      <c r="L2246" s="109">
        <f>IFERROR(VLOOKUP(Table25[[#This Row],[Contract No.]],Table3[#All],5,FALSE),"")</f>
        <v>46280</v>
      </c>
      <c r="M2246" s="110">
        <f>IFERROR(IF(Table25[[#This Row],[Contract End Date]]="99/99/9999","No End",IF(AND(MONTH(Table25[[#This Row],[Contract End Date]])&gt;6,MONTH(Table25[[#This Row],[Contract End Date]])&lt;=12),YEAR(Table25[[#This Row],[Contract End Date]])+1,YEAR(Table25[[#This Row],[Contract End Date]]))),"")</f>
        <v>2027</v>
      </c>
      <c r="N2246" s="111">
        <f>Table25[[#This Row],[FY Formula end]]</f>
        <v>2027</v>
      </c>
      <c r="O2246" s="112" t="str">
        <f>IF(Table25[[#This Row],[Year End]]="No End","No End","FY"&amp;" "&amp;Table25[[#This Row],[Year End]])</f>
        <v>FY 2027</v>
      </c>
      <c r="P2246" s="27"/>
      <c r="Q2246" s="104">
        <f>_xlfn.IFNA(IF($B2246="","",VLOOKUP($B2246,'SWC Towers'!$A:$Q,$Q$2,FALSE)),"")</f>
        <v>0.4</v>
      </c>
      <c r="R2246" s="106" t="str">
        <f>_xlfn.IFNA(IF($B2246="","",VLOOKUP($B2246,'SWC Towers'!$A:$Q,$R$2,FALSE)),"")</f>
        <v/>
      </c>
      <c r="S2246" s="106" t="str">
        <f>_xlfn.IFNA(IF($B2246="","",VLOOKUP($B2246,'SWC Towers'!$A:$Q,$S$2,FALSE)),"")</f>
        <v/>
      </c>
      <c r="T2246" s="106">
        <f>_xlfn.IFNA(IF($B2246="","",VLOOKUP($B2246,'SWC Towers'!$A:$Q,$T$2,FALSE)),"")</f>
        <v>0.05</v>
      </c>
      <c r="U2246" s="104" t="str">
        <f>_xlfn.IFNA(IF($B2246="","",VLOOKUP($B2246,'SWC Towers'!$A:$Q,$U$2,FALSE)),"")</f>
        <v/>
      </c>
      <c r="V2246" s="104" t="str">
        <f>_xlfn.IFNA(IF($B2246="","",VLOOKUP($B2246,'SWC Towers'!$A:$Q,$V$2,FALSE)),"")</f>
        <v/>
      </c>
      <c r="W2246" s="104">
        <f>_xlfn.IFNA(IF($B2246="","",VLOOKUP($B2246,'SWC Towers'!$A:$Q,$W$2,FALSE)),"")</f>
        <v>0.1</v>
      </c>
      <c r="X2246" s="104" t="str">
        <f>_xlfn.IFNA(IF($B2246="","",VLOOKUP($B2246,'SWC Towers'!$A:$Q,$X$2,FALSE)),"")</f>
        <v/>
      </c>
      <c r="Y2246" s="104">
        <f>_xlfn.IFNA(IF($B2246="","",VLOOKUP($B2246,'SWC Towers'!$A:$Q,$Y$2,FALSE)),"")</f>
        <v>0.05</v>
      </c>
      <c r="Z2246" s="104" t="str">
        <f>_xlfn.IFNA(IF($B2246="","",VLOOKUP($B2246,'SWC Towers'!$A:$Q,$Z$2,FALSE)),"")</f>
        <v/>
      </c>
      <c r="AA2246" s="104">
        <f>_xlfn.IFNA(IF($B2246="","",VLOOKUP($B2246,'SWC Towers'!$A:$Q,$AA$2,FALSE)),"")</f>
        <v>0.4</v>
      </c>
      <c r="AB2246" s="106" t="str">
        <f>_xlfn.IFNA(IF($B2246="","",VLOOKUP($B2246,'SWC Towers'!$A:$Q,$AB$2,FALSE)),"")</f>
        <v/>
      </c>
      <c r="AC2246" s="20">
        <f>SUM(Table25[[#This Row],[IT Tower: Application]:[Other/Non-IT ]])</f>
        <v>1</v>
      </c>
      <c r="AD2246" s="67"/>
      <c r="AE2246" s="67"/>
      <c r="AF2246" s="67"/>
      <c r="AG2246" s="67"/>
      <c r="AH2246" s="67"/>
      <c r="AI2246" s="67"/>
      <c r="AJ2246" s="67"/>
      <c r="AK2246" s="67"/>
      <c r="AL2246" s="67"/>
      <c r="AM2246" s="67"/>
      <c r="AN2246" s="67"/>
      <c r="AO2246" s="67"/>
      <c r="AP2246" s="67"/>
      <c r="AQ2246" s="67"/>
      <c r="AR2246" s="67"/>
      <c r="AS2246" s="67"/>
      <c r="AT2246" s="67"/>
      <c r="AU2246" s="67"/>
      <c r="AV2246" s="67"/>
      <c r="AW2246" s="67"/>
      <c r="AX2246" s="67"/>
      <c r="AY2246" s="67">
        <v>30924</v>
      </c>
      <c r="AZ2246" s="67">
        <v>207003</v>
      </c>
      <c r="BA2246" s="67">
        <v>107352</v>
      </c>
      <c r="BB2246" s="113">
        <v>156300</v>
      </c>
      <c r="BC2246" s="113">
        <v>325213</v>
      </c>
      <c r="BD2246" s="113"/>
      <c r="BE2246" s="113"/>
      <c r="BF2246" s="113"/>
      <c r="BG2246" s="113"/>
      <c r="BH2246" s="113"/>
      <c r="BI2246" s="113"/>
      <c r="BJ2246" s="113"/>
      <c r="BK2246" s="113"/>
      <c r="BL2246" s="113"/>
      <c r="BM2246" s="113"/>
      <c r="BN2246" s="113"/>
      <c r="BO2246" s="113"/>
      <c r="BP2246" s="113"/>
      <c r="BQ2246" s="113"/>
      <c r="BR2246" s="113"/>
      <c r="BS2246" s="113"/>
      <c r="BT2246" s="113"/>
      <c r="BU2246" s="113"/>
      <c r="BV2246" s="113"/>
      <c r="BW2246" s="113"/>
      <c r="BX2246" s="113"/>
      <c r="BY2246" s="113"/>
      <c r="BZ2246" s="113"/>
      <c r="CA2246" s="67"/>
      <c r="CB2246" s="113"/>
      <c r="CC2246" s="69">
        <f>SUM(Table25[[#This Row],[Contract Amount FY00]:[Contract Amount FY50]])</f>
        <v>826792</v>
      </c>
      <c r="CD2246" s="114"/>
    </row>
    <row r="2247" spans="1:82" x14ac:dyDescent="0.25">
      <c r="A2247" s="122" t="s">
        <v>2033</v>
      </c>
      <c r="B2247" s="122" t="s">
        <v>2057</v>
      </c>
      <c r="C2247" s="122" t="s">
        <v>3190</v>
      </c>
      <c r="E2247" s="26" t="str">
        <f>IFERROR(IF(VLOOKUP(Table25[[#This Row],[Contract No.]],Table3[#All],3,FALSE)="","No","Yes"),"")</f>
        <v>Yes</v>
      </c>
      <c r="F2247" s="107" t="str">
        <f>IFERROR(VLOOKUP(Table25[[#This Row],[Contract No.]],Table3[#All],3,FALSE),"")</f>
        <v>NASPO</v>
      </c>
      <c r="G2247" s="107" t="str">
        <f>IFERROR(IF(Table25[[#This Row],[Cooperative Purchase
(Yes/No)]]="Yes","Yes",IF(VLOOKUP(Table25[[#This Row],[Contract No.]],Table3[#All],1,FALSE)=Table25[[#This Row],[Contract No.]],"Yes","No")),"No")</f>
        <v>Yes</v>
      </c>
      <c r="H2247" s="51">
        <f>IFERROR(VLOOKUP(Table25[[#This Row],[Contract No.]],Table3[#All],4,FALSE),"")</f>
        <v>43983</v>
      </c>
      <c r="I2247" s="28">
        <f>IFERROR(IF(AND(MONTH(Table25[[#This Row],[Contract Start Date]])&gt;6,MONTH(Table25[[#This Row],[Contract Start Date]])&lt;=12),YEAR(Table25[[#This Row],[Contract Start Date]])+1,YEAR(Table25[[#This Row],[Contract Start Date]])),"")</f>
        <v>2020</v>
      </c>
      <c r="J2247" s="108">
        <f>Table25[[#This Row],[FY Formula start]]</f>
        <v>2020</v>
      </c>
      <c r="K2247" s="59" t="str">
        <f>"FY"&amp;" "&amp;Table25[[#This Row],[Year Start]]</f>
        <v>FY 2020</v>
      </c>
      <c r="L2247" s="109">
        <f>IFERROR(VLOOKUP(Table25[[#This Row],[Contract No.]],Table3[#All],5,FALSE),"")</f>
        <v>46295</v>
      </c>
      <c r="M2247" s="110">
        <f>IFERROR(IF(Table25[[#This Row],[Contract End Date]]="99/99/9999","No End",IF(AND(MONTH(Table25[[#This Row],[Contract End Date]])&gt;6,MONTH(Table25[[#This Row],[Contract End Date]])&lt;=12),YEAR(Table25[[#This Row],[Contract End Date]])+1,YEAR(Table25[[#This Row],[Contract End Date]]))),"")</f>
        <v>2027</v>
      </c>
      <c r="N2247" s="111">
        <f>Table25[[#This Row],[FY Formula end]]</f>
        <v>2027</v>
      </c>
      <c r="O2247" s="112" t="str">
        <f>IF(Table25[[#This Row],[Year End]]="No End","No End","FY"&amp;" "&amp;Table25[[#This Row],[Year End]])</f>
        <v>FY 2027</v>
      </c>
      <c r="P2247" s="27"/>
      <c r="Q2247" s="104">
        <f>_xlfn.IFNA(IF($B2247="","",VLOOKUP($B2247,'SWC Towers'!$A:$Q,$Q$2,FALSE)),"")</f>
        <v>0.1</v>
      </c>
      <c r="R2247" s="106">
        <f>_xlfn.IFNA(IF($B2247="","",VLOOKUP($B2247,'SWC Towers'!$A:$Q,$R$2,FALSE)),"")</f>
        <v>0.1</v>
      </c>
      <c r="S2247" s="106" t="str">
        <f>_xlfn.IFNA(IF($B2247="","",VLOOKUP($B2247,'SWC Towers'!$A:$Q,$S$2,FALSE)),"")</f>
        <v/>
      </c>
      <c r="T2247" s="106" t="str">
        <f>_xlfn.IFNA(IF($B2247="","",VLOOKUP($B2247,'SWC Towers'!$A:$Q,$T$2,FALSE)),"")</f>
        <v/>
      </c>
      <c r="U2247" s="104">
        <f>_xlfn.IFNA(IF($B2247="","",VLOOKUP($B2247,'SWC Towers'!$A:$Q,$U$2,FALSE)),"")</f>
        <v>0.15</v>
      </c>
      <c r="V2247" s="104" t="str">
        <f>_xlfn.IFNA(IF($B2247="","",VLOOKUP($B2247,'SWC Towers'!$A:$Q,$V$2,FALSE)),"")</f>
        <v/>
      </c>
      <c r="W2247" s="104">
        <f>_xlfn.IFNA(IF($B2247="","",VLOOKUP($B2247,'SWC Towers'!$A:$Q,$W$2,FALSE)),"")</f>
        <v>0.65</v>
      </c>
      <c r="X2247" s="104" t="str">
        <f>_xlfn.IFNA(IF($B2247="","",VLOOKUP($B2247,'SWC Towers'!$A:$Q,$X$2,FALSE)),"")</f>
        <v/>
      </c>
      <c r="Y2247" s="104" t="str">
        <f>_xlfn.IFNA(IF($B2247="","",VLOOKUP($B2247,'SWC Towers'!$A:$Q,$Y$2,FALSE)),"")</f>
        <v/>
      </c>
      <c r="Z2247" s="104" t="str">
        <f>_xlfn.IFNA(IF($B2247="","",VLOOKUP($B2247,'SWC Towers'!$A:$Q,$Z$2,FALSE)),"")</f>
        <v/>
      </c>
      <c r="AA2247" s="104" t="str">
        <f>_xlfn.IFNA(IF($B2247="","",VLOOKUP($B2247,'SWC Towers'!$A:$Q,$AA$2,FALSE)),"")</f>
        <v/>
      </c>
      <c r="AB2247" s="106" t="str">
        <f>_xlfn.IFNA(IF($B2247="","",VLOOKUP($B2247,'SWC Towers'!$A:$Q,$AB$2,FALSE)),"")</f>
        <v/>
      </c>
      <c r="AC2247" s="20">
        <f>SUM(Table25[[#This Row],[IT Tower: Application]:[Other/Non-IT ]])</f>
        <v>1</v>
      </c>
      <c r="AD2247" s="67"/>
      <c r="AE2247" s="67"/>
      <c r="AF2247" s="67"/>
      <c r="AG2247" s="67"/>
      <c r="AH2247" s="67"/>
      <c r="AI2247" s="67"/>
      <c r="AJ2247" s="67"/>
      <c r="AK2247" s="67"/>
      <c r="AL2247" s="67"/>
      <c r="AM2247" s="67"/>
      <c r="AN2247" s="67"/>
      <c r="AO2247" s="67"/>
      <c r="AP2247" s="67"/>
      <c r="AQ2247" s="67"/>
      <c r="AR2247" s="67"/>
      <c r="AS2247" s="67"/>
      <c r="AT2247" s="67"/>
      <c r="AU2247" s="67"/>
      <c r="AV2247" s="67"/>
      <c r="AW2247" s="67"/>
      <c r="AX2247" s="67"/>
      <c r="AY2247" s="67"/>
      <c r="AZ2247" s="67"/>
      <c r="BA2247" s="67"/>
      <c r="BB2247" s="113"/>
      <c r="BC2247" s="113">
        <v>75981</v>
      </c>
      <c r="BD2247" s="113"/>
      <c r="BE2247" s="113"/>
      <c r="BF2247" s="113"/>
      <c r="BG2247" s="113"/>
      <c r="BH2247" s="113"/>
      <c r="BI2247" s="113"/>
      <c r="BJ2247" s="113"/>
      <c r="BK2247" s="113"/>
      <c r="BL2247" s="113"/>
      <c r="BM2247" s="113"/>
      <c r="BN2247" s="113"/>
      <c r="BO2247" s="113"/>
      <c r="BP2247" s="113"/>
      <c r="BQ2247" s="113"/>
      <c r="BR2247" s="113"/>
      <c r="BS2247" s="113"/>
      <c r="BT2247" s="113"/>
      <c r="BU2247" s="113"/>
      <c r="BV2247" s="113"/>
      <c r="BW2247" s="113"/>
      <c r="BX2247" s="113"/>
      <c r="BY2247" s="113"/>
      <c r="BZ2247" s="113"/>
      <c r="CA2247" s="67"/>
      <c r="CB2247" s="113"/>
      <c r="CC2247" s="69">
        <f>SUM(Table25[[#This Row],[Contract Amount FY00]:[Contract Amount FY50]])</f>
        <v>75981</v>
      </c>
      <c r="CD2247" s="114"/>
    </row>
    <row r="2248" spans="1:82" x14ac:dyDescent="0.25">
      <c r="A2248" s="122" t="s">
        <v>2033</v>
      </c>
      <c r="B2248" s="122" t="s">
        <v>2057</v>
      </c>
      <c r="C2248" s="122" t="s">
        <v>1443</v>
      </c>
      <c r="E2248" s="26" t="str">
        <f>IFERROR(IF(VLOOKUP(Table25[[#This Row],[Contract No.]],Table3[#All],3,FALSE)="","No","Yes"),"")</f>
        <v>Yes</v>
      </c>
      <c r="F2248" s="107" t="str">
        <f>IFERROR(VLOOKUP(Table25[[#This Row],[Contract No.]],Table3[#All],3,FALSE),"")</f>
        <v>NASPO</v>
      </c>
      <c r="G2248" s="107" t="str">
        <f>IFERROR(IF(Table25[[#This Row],[Cooperative Purchase
(Yes/No)]]="Yes","Yes",IF(VLOOKUP(Table25[[#This Row],[Contract No.]],Table3[#All],1,FALSE)=Table25[[#This Row],[Contract No.]],"Yes","No")),"No")</f>
        <v>Yes</v>
      </c>
      <c r="H2248" s="51">
        <f>IFERROR(VLOOKUP(Table25[[#This Row],[Contract No.]],Table3[#All],4,FALSE),"")</f>
        <v>43983</v>
      </c>
      <c r="I2248" s="28">
        <f>IFERROR(IF(AND(MONTH(Table25[[#This Row],[Contract Start Date]])&gt;6,MONTH(Table25[[#This Row],[Contract Start Date]])&lt;=12),YEAR(Table25[[#This Row],[Contract Start Date]])+1,YEAR(Table25[[#This Row],[Contract Start Date]])),"")</f>
        <v>2020</v>
      </c>
      <c r="J2248" s="108">
        <f>Table25[[#This Row],[FY Formula start]]</f>
        <v>2020</v>
      </c>
      <c r="K2248" s="59" t="str">
        <f>"FY"&amp;" "&amp;Table25[[#This Row],[Year Start]]</f>
        <v>FY 2020</v>
      </c>
      <c r="L2248" s="109">
        <f>IFERROR(VLOOKUP(Table25[[#This Row],[Contract No.]],Table3[#All],5,FALSE),"")</f>
        <v>46295</v>
      </c>
      <c r="M2248" s="110">
        <f>IFERROR(IF(Table25[[#This Row],[Contract End Date]]="99/99/9999","No End",IF(AND(MONTH(Table25[[#This Row],[Contract End Date]])&gt;6,MONTH(Table25[[#This Row],[Contract End Date]])&lt;=12),YEAR(Table25[[#This Row],[Contract End Date]])+1,YEAR(Table25[[#This Row],[Contract End Date]]))),"")</f>
        <v>2027</v>
      </c>
      <c r="N2248" s="111">
        <f>Table25[[#This Row],[FY Formula end]]</f>
        <v>2027</v>
      </c>
      <c r="O2248" s="112" t="str">
        <f>IF(Table25[[#This Row],[Year End]]="No End","No End","FY"&amp;" "&amp;Table25[[#This Row],[Year End]])</f>
        <v>FY 2027</v>
      </c>
      <c r="P2248" s="27"/>
      <c r="Q2248" s="104">
        <f>_xlfn.IFNA(IF($B2248="","",VLOOKUP($B2248,'SWC Towers'!$A:$Q,$Q$2,FALSE)),"")</f>
        <v>0.1</v>
      </c>
      <c r="R2248" s="106">
        <f>_xlfn.IFNA(IF($B2248="","",VLOOKUP($B2248,'SWC Towers'!$A:$Q,$R$2,FALSE)),"")</f>
        <v>0.1</v>
      </c>
      <c r="S2248" s="106" t="str">
        <f>_xlfn.IFNA(IF($B2248="","",VLOOKUP($B2248,'SWC Towers'!$A:$Q,$S$2,FALSE)),"")</f>
        <v/>
      </c>
      <c r="T2248" s="106" t="str">
        <f>_xlfn.IFNA(IF($B2248="","",VLOOKUP($B2248,'SWC Towers'!$A:$Q,$T$2,FALSE)),"")</f>
        <v/>
      </c>
      <c r="U2248" s="104">
        <f>_xlfn.IFNA(IF($B2248="","",VLOOKUP($B2248,'SWC Towers'!$A:$Q,$U$2,FALSE)),"")</f>
        <v>0.15</v>
      </c>
      <c r="V2248" s="104" t="str">
        <f>_xlfn.IFNA(IF($B2248="","",VLOOKUP($B2248,'SWC Towers'!$A:$Q,$V$2,FALSE)),"")</f>
        <v/>
      </c>
      <c r="W2248" s="104">
        <f>_xlfn.IFNA(IF($B2248="","",VLOOKUP($B2248,'SWC Towers'!$A:$Q,$W$2,FALSE)),"")</f>
        <v>0.65</v>
      </c>
      <c r="X2248" s="104" t="str">
        <f>_xlfn.IFNA(IF($B2248="","",VLOOKUP($B2248,'SWC Towers'!$A:$Q,$X$2,FALSE)),"")</f>
        <v/>
      </c>
      <c r="Y2248" s="104" t="str">
        <f>_xlfn.IFNA(IF($B2248="","",VLOOKUP($B2248,'SWC Towers'!$A:$Q,$Y$2,FALSE)),"")</f>
        <v/>
      </c>
      <c r="Z2248" s="104" t="str">
        <f>_xlfn.IFNA(IF($B2248="","",VLOOKUP($B2248,'SWC Towers'!$A:$Q,$Z$2,FALSE)),"")</f>
        <v/>
      </c>
      <c r="AA2248" s="104" t="str">
        <f>_xlfn.IFNA(IF($B2248="","",VLOOKUP($B2248,'SWC Towers'!$A:$Q,$AA$2,FALSE)),"")</f>
        <v/>
      </c>
      <c r="AB2248" s="106" t="str">
        <f>_xlfn.IFNA(IF($B2248="","",VLOOKUP($B2248,'SWC Towers'!$A:$Q,$AB$2,FALSE)),"")</f>
        <v/>
      </c>
      <c r="AC2248" s="20">
        <f>SUM(Table25[[#This Row],[IT Tower: Application]:[Other/Non-IT ]])</f>
        <v>1</v>
      </c>
      <c r="AD2248" s="67"/>
      <c r="AE2248" s="67"/>
      <c r="AF2248" s="67"/>
      <c r="AG2248" s="67"/>
      <c r="AH2248" s="67"/>
      <c r="AI2248" s="67"/>
      <c r="AJ2248" s="67"/>
      <c r="AK2248" s="67"/>
      <c r="AL2248" s="67"/>
      <c r="AM2248" s="67"/>
      <c r="AN2248" s="67"/>
      <c r="AO2248" s="67"/>
      <c r="AP2248" s="67"/>
      <c r="AQ2248" s="67"/>
      <c r="AR2248" s="67"/>
      <c r="AS2248" s="67"/>
      <c r="AT2248" s="67"/>
      <c r="AU2248" s="67"/>
      <c r="AV2248" s="67"/>
      <c r="AW2248" s="67"/>
      <c r="AX2248" s="67"/>
      <c r="AY2248" s="67"/>
      <c r="AZ2248" s="67"/>
      <c r="BA2248" s="67">
        <v>32559</v>
      </c>
      <c r="BB2248" s="113">
        <v>0</v>
      </c>
      <c r="BC2248" s="113">
        <v>67226</v>
      </c>
      <c r="BD2248" s="113"/>
      <c r="BE2248" s="113"/>
      <c r="BF2248" s="113"/>
      <c r="BG2248" s="113"/>
      <c r="BH2248" s="113"/>
      <c r="BI2248" s="113"/>
      <c r="BJ2248" s="113"/>
      <c r="BK2248" s="113"/>
      <c r="BL2248" s="113"/>
      <c r="BM2248" s="113"/>
      <c r="BN2248" s="113"/>
      <c r="BO2248" s="113"/>
      <c r="BP2248" s="113"/>
      <c r="BQ2248" s="113"/>
      <c r="BR2248" s="113"/>
      <c r="BS2248" s="113"/>
      <c r="BT2248" s="113"/>
      <c r="BU2248" s="113"/>
      <c r="BV2248" s="113"/>
      <c r="BW2248" s="113"/>
      <c r="BX2248" s="113"/>
      <c r="BY2248" s="113"/>
      <c r="BZ2248" s="113"/>
      <c r="CA2248" s="67"/>
      <c r="CB2248" s="113"/>
      <c r="CC2248" s="69">
        <f>SUM(Table25[[#This Row],[Contract Amount FY00]:[Contract Amount FY50]])</f>
        <v>99785</v>
      </c>
      <c r="CD2248" s="114"/>
    </row>
    <row r="2249" spans="1:82" x14ac:dyDescent="0.25">
      <c r="A2249" s="122" t="s">
        <v>2033</v>
      </c>
      <c r="B2249" s="122" t="s">
        <v>2057</v>
      </c>
      <c r="C2249" s="122" t="s">
        <v>3191</v>
      </c>
      <c r="E2249" s="26" t="str">
        <f>IFERROR(IF(VLOOKUP(Table25[[#This Row],[Contract No.]],Table3[#All],3,FALSE)="","No","Yes"),"")</f>
        <v>Yes</v>
      </c>
      <c r="F2249" s="107" t="str">
        <f>IFERROR(VLOOKUP(Table25[[#This Row],[Contract No.]],Table3[#All],3,FALSE),"")</f>
        <v>NASPO</v>
      </c>
      <c r="G2249" s="107" t="str">
        <f>IFERROR(IF(Table25[[#This Row],[Cooperative Purchase
(Yes/No)]]="Yes","Yes",IF(VLOOKUP(Table25[[#This Row],[Contract No.]],Table3[#All],1,FALSE)=Table25[[#This Row],[Contract No.]],"Yes","No")),"No")</f>
        <v>Yes</v>
      </c>
      <c r="H2249" s="51">
        <f>IFERROR(VLOOKUP(Table25[[#This Row],[Contract No.]],Table3[#All],4,FALSE),"")</f>
        <v>43983</v>
      </c>
      <c r="I2249" s="28">
        <f>IFERROR(IF(AND(MONTH(Table25[[#This Row],[Contract Start Date]])&gt;6,MONTH(Table25[[#This Row],[Contract Start Date]])&lt;=12),YEAR(Table25[[#This Row],[Contract Start Date]])+1,YEAR(Table25[[#This Row],[Contract Start Date]])),"")</f>
        <v>2020</v>
      </c>
      <c r="J2249" s="108">
        <f>Table25[[#This Row],[FY Formula start]]</f>
        <v>2020</v>
      </c>
      <c r="K2249" s="59" t="str">
        <f>"FY"&amp;" "&amp;Table25[[#This Row],[Year Start]]</f>
        <v>FY 2020</v>
      </c>
      <c r="L2249" s="109">
        <f>IFERROR(VLOOKUP(Table25[[#This Row],[Contract No.]],Table3[#All],5,FALSE),"")</f>
        <v>46295</v>
      </c>
      <c r="M2249" s="110">
        <f>IFERROR(IF(Table25[[#This Row],[Contract End Date]]="99/99/9999","No End",IF(AND(MONTH(Table25[[#This Row],[Contract End Date]])&gt;6,MONTH(Table25[[#This Row],[Contract End Date]])&lt;=12),YEAR(Table25[[#This Row],[Contract End Date]])+1,YEAR(Table25[[#This Row],[Contract End Date]]))),"")</f>
        <v>2027</v>
      </c>
      <c r="N2249" s="111">
        <f>Table25[[#This Row],[FY Formula end]]</f>
        <v>2027</v>
      </c>
      <c r="O2249" s="112" t="str">
        <f>IF(Table25[[#This Row],[Year End]]="No End","No End","FY"&amp;" "&amp;Table25[[#This Row],[Year End]])</f>
        <v>FY 2027</v>
      </c>
      <c r="P2249" s="27"/>
      <c r="Q2249" s="104">
        <f>_xlfn.IFNA(IF($B2249="","",VLOOKUP($B2249,'SWC Towers'!$A:$Q,$Q$2,FALSE)),"")</f>
        <v>0.1</v>
      </c>
      <c r="R2249" s="106">
        <f>_xlfn.IFNA(IF($B2249="","",VLOOKUP($B2249,'SWC Towers'!$A:$Q,$R$2,FALSE)),"")</f>
        <v>0.1</v>
      </c>
      <c r="S2249" s="106" t="str">
        <f>_xlfn.IFNA(IF($B2249="","",VLOOKUP($B2249,'SWC Towers'!$A:$Q,$S$2,FALSE)),"")</f>
        <v/>
      </c>
      <c r="T2249" s="106" t="str">
        <f>_xlfn.IFNA(IF($B2249="","",VLOOKUP($B2249,'SWC Towers'!$A:$Q,$T$2,FALSE)),"")</f>
        <v/>
      </c>
      <c r="U2249" s="104">
        <f>_xlfn.IFNA(IF($B2249="","",VLOOKUP($B2249,'SWC Towers'!$A:$Q,$U$2,FALSE)),"")</f>
        <v>0.15</v>
      </c>
      <c r="V2249" s="104" t="str">
        <f>_xlfn.IFNA(IF($B2249="","",VLOOKUP($B2249,'SWC Towers'!$A:$Q,$V$2,FALSE)),"")</f>
        <v/>
      </c>
      <c r="W2249" s="104">
        <f>_xlfn.IFNA(IF($B2249="","",VLOOKUP($B2249,'SWC Towers'!$A:$Q,$W$2,FALSE)),"")</f>
        <v>0.65</v>
      </c>
      <c r="X2249" s="104" t="str">
        <f>_xlfn.IFNA(IF($B2249="","",VLOOKUP($B2249,'SWC Towers'!$A:$Q,$X$2,FALSE)),"")</f>
        <v/>
      </c>
      <c r="Y2249" s="104" t="str">
        <f>_xlfn.IFNA(IF($B2249="","",VLOOKUP($B2249,'SWC Towers'!$A:$Q,$Y$2,FALSE)),"")</f>
        <v/>
      </c>
      <c r="Z2249" s="104" t="str">
        <f>_xlfn.IFNA(IF($B2249="","",VLOOKUP($B2249,'SWC Towers'!$A:$Q,$Z$2,FALSE)),"")</f>
        <v/>
      </c>
      <c r="AA2249" s="104" t="str">
        <f>_xlfn.IFNA(IF($B2249="","",VLOOKUP($B2249,'SWC Towers'!$A:$Q,$AA$2,FALSE)),"")</f>
        <v/>
      </c>
      <c r="AB2249" s="106" t="str">
        <f>_xlfn.IFNA(IF($B2249="","",VLOOKUP($B2249,'SWC Towers'!$A:$Q,$AB$2,FALSE)),"")</f>
        <v/>
      </c>
      <c r="AC2249" s="20">
        <f>SUM(Table25[[#This Row],[IT Tower: Application]:[Other/Non-IT ]])</f>
        <v>1</v>
      </c>
      <c r="AD2249" s="67"/>
      <c r="AE2249" s="67"/>
      <c r="AF2249" s="67"/>
      <c r="AG2249" s="67"/>
      <c r="AH2249" s="67"/>
      <c r="AI2249" s="67"/>
      <c r="AJ2249" s="67"/>
      <c r="AK2249" s="67"/>
      <c r="AL2249" s="67"/>
      <c r="AM2249" s="67"/>
      <c r="AN2249" s="67"/>
      <c r="AO2249" s="67"/>
      <c r="AP2249" s="67"/>
      <c r="AQ2249" s="67"/>
      <c r="AR2249" s="67"/>
      <c r="AS2249" s="67"/>
      <c r="AT2249" s="67"/>
      <c r="AU2249" s="67"/>
      <c r="AV2249" s="67"/>
      <c r="AW2249" s="67"/>
      <c r="AX2249" s="67"/>
      <c r="AY2249" s="67">
        <v>0</v>
      </c>
      <c r="AZ2249" s="67">
        <v>105146</v>
      </c>
      <c r="BA2249" s="67"/>
      <c r="BB2249" s="113"/>
      <c r="BC2249" s="113"/>
      <c r="BD2249" s="113"/>
      <c r="BE2249" s="113"/>
      <c r="BF2249" s="113"/>
      <c r="BG2249" s="113"/>
      <c r="BH2249" s="113"/>
      <c r="BI2249" s="113"/>
      <c r="BJ2249" s="113"/>
      <c r="BK2249" s="113"/>
      <c r="BL2249" s="113"/>
      <c r="BM2249" s="113"/>
      <c r="BN2249" s="113"/>
      <c r="BO2249" s="113"/>
      <c r="BP2249" s="113"/>
      <c r="BQ2249" s="113"/>
      <c r="BR2249" s="113"/>
      <c r="BS2249" s="113"/>
      <c r="BT2249" s="113"/>
      <c r="BU2249" s="113"/>
      <c r="BV2249" s="113"/>
      <c r="BW2249" s="113"/>
      <c r="BX2249" s="113"/>
      <c r="BY2249" s="113"/>
      <c r="BZ2249" s="113"/>
      <c r="CA2249" s="67"/>
      <c r="CB2249" s="113"/>
      <c r="CC2249" s="69">
        <f>SUM(Table25[[#This Row],[Contract Amount FY00]:[Contract Amount FY50]])</f>
        <v>105146</v>
      </c>
      <c r="CD2249" s="114"/>
    </row>
    <row r="2250" spans="1:82" x14ac:dyDescent="0.25">
      <c r="A2250" s="122" t="s">
        <v>2033</v>
      </c>
      <c r="B2250" s="122" t="s">
        <v>3071</v>
      </c>
      <c r="C2250" s="122" t="s">
        <v>753</v>
      </c>
      <c r="E2250" s="26" t="str">
        <f>IFERROR(IF(VLOOKUP(Table25[[#This Row],[Contract No.]],Table3[#All],3,FALSE)="","No","Yes"),"")</f>
        <v>Yes</v>
      </c>
      <c r="F2250" s="107" t="str">
        <f>IFERROR(VLOOKUP(Table25[[#This Row],[Contract No.]],Table3[#All],3,FALSE),"")</f>
        <v>NASPO</v>
      </c>
      <c r="G2250" s="107" t="str">
        <f>IFERROR(IF(Table25[[#This Row],[Cooperative Purchase
(Yes/No)]]="Yes","Yes",IF(VLOOKUP(Table25[[#This Row],[Contract No.]],Table3[#All],1,FALSE)=Table25[[#This Row],[Contract No.]],"Yes","No")),"No")</f>
        <v>Yes</v>
      </c>
      <c r="H2250" s="51">
        <f>IFERROR(VLOOKUP(Table25[[#This Row],[Contract No.]],Table3[#All],4,FALSE),"")</f>
        <v>45322</v>
      </c>
      <c r="I2250" s="28">
        <f>IFERROR(IF(AND(MONTH(Table25[[#This Row],[Contract Start Date]])&gt;6,MONTH(Table25[[#This Row],[Contract Start Date]])&lt;=12),YEAR(Table25[[#This Row],[Contract Start Date]])+1,YEAR(Table25[[#This Row],[Contract Start Date]])),"")</f>
        <v>2024</v>
      </c>
      <c r="J2250" s="108">
        <f>Table25[[#This Row],[FY Formula start]]</f>
        <v>2024</v>
      </c>
      <c r="K2250" s="59" t="str">
        <f>"FY"&amp;" "&amp;Table25[[#This Row],[Year Start]]</f>
        <v>FY 2024</v>
      </c>
      <c r="L2250" s="109">
        <f>IFERROR(VLOOKUP(Table25[[#This Row],[Contract No.]],Table3[#All],5,FALSE),"")</f>
        <v>46934</v>
      </c>
      <c r="M2250" s="110">
        <f>IFERROR(IF(Table25[[#This Row],[Contract End Date]]="99/99/9999","No End",IF(AND(MONTH(Table25[[#This Row],[Contract End Date]])&gt;6,MONTH(Table25[[#This Row],[Contract End Date]])&lt;=12),YEAR(Table25[[#This Row],[Contract End Date]])+1,YEAR(Table25[[#This Row],[Contract End Date]]))),"")</f>
        <v>2028</v>
      </c>
      <c r="N2250" s="111">
        <f>Table25[[#This Row],[FY Formula end]]</f>
        <v>2028</v>
      </c>
      <c r="O2250" s="112" t="str">
        <f>IF(Table25[[#This Row],[Year End]]="No End","No End","FY"&amp;" "&amp;Table25[[#This Row],[Year End]])</f>
        <v>FY 2028</v>
      </c>
      <c r="P2250" s="27"/>
      <c r="Q2250" s="104" t="str">
        <f>_xlfn.IFNA(IF($B2250="","",VLOOKUP($B2250,'SWC Towers'!$A:$Q,$Q$2,FALSE)),"")</f>
        <v/>
      </c>
      <c r="R2250" s="106">
        <f>_xlfn.IFNA(IF($B2250="","",VLOOKUP($B2250,'SWC Towers'!$A:$Q,$R$2,FALSE)),"")</f>
        <v>0.2</v>
      </c>
      <c r="S2250" s="106" t="str">
        <f>_xlfn.IFNA(IF($B2250="","",VLOOKUP($B2250,'SWC Towers'!$A:$Q,$S$2,FALSE)),"")</f>
        <v/>
      </c>
      <c r="T2250" s="106" t="str">
        <f>_xlfn.IFNA(IF($B2250="","",VLOOKUP($B2250,'SWC Towers'!$A:$Q,$T$2,FALSE)),"")</f>
        <v/>
      </c>
      <c r="U2250" s="104">
        <f>_xlfn.IFNA(IF($B2250="","",VLOOKUP($B2250,'SWC Towers'!$A:$Q,$U$2,FALSE)),"")</f>
        <v>0.6</v>
      </c>
      <c r="V2250" s="104" t="str">
        <f>_xlfn.IFNA(IF($B2250="","",VLOOKUP($B2250,'SWC Towers'!$A:$Q,$V$2,FALSE)),"")</f>
        <v/>
      </c>
      <c r="W2250" s="104" t="str">
        <f>_xlfn.IFNA(IF($B2250="","",VLOOKUP($B2250,'SWC Towers'!$A:$Q,$W$2,FALSE)),"")</f>
        <v/>
      </c>
      <c r="X2250" s="104" t="str">
        <f>_xlfn.IFNA(IF($B2250="","",VLOOKUP($B2250,'SWC Towers'!$A:$Q,$X$2,FALSE)),"")</f>
        <v/>
      </c>
      <c r="Y2250" s="104" t="str">
        <f>_xlfn.IFNA(IF($B2250="","",VLOOKUP($B2250,'SWC Towers'!$A:$Q,$Y$2,FALSE)),"")</f>
        <v/>
      </c>
      <c r="Z2250" s="104" t="str">
        <f>_xlfn.IFNA(IF($B2250="","",VLOOKUP($B2250,'SWC Towers'!$A:$Q,$Z$2,FALSE)),"")</f>
        <v/>
      </c>
      <c r="AA2250" s="104">
        <f>_xlfn.IFNA(IF($B2250="","",VLOOKUP($B2250,'SWC Towers'!$A:$Q,$AA$2,FALSE)),"")</f>
        <v>0.2</v>
      </c>
      <c r="AB2250" s="106" t="str">
        <f>_xlfn.IFNA(IF($B2250="","",VLOOKUP($B2250,'SWC Towers'!$A:$Q,$AB$2,FALSE)),"")</f>
        <v/>
      </c>
      <c r="AC2250" s="20">
        <f>SUM(Table25[[#This Row],[IT Tower: Application]:[Other/Non-IT ]])</f>
        <v>1</v>
      </c>
      <c r="AD2250" s="67"/>
      <c r="AE2250" s="67"/>
      <c r="AF2250" s="67"/>
      <c r="AG2250" s="67"/>
      <c r="AH2250" s="67"/>
      <c r="AI2250" s="67"/>
      <c r="AJ2250" s="67"/>
      <c r="AK2250" s="67"/>
      <c r="AL2250" s="67"/>
      <c r="AM2250" s="67"/>
      <c r="AN2250" s="67"/>
      <c r="AO2250" s="67"/>
      <c r="AP2250" s="67"/>
      <c r="AQ2250" s="67"/>
      <c r="AR2250" s="67"/>
      <c r="AS2250" s="67"/>
      <c r="AT2250" s="67"/>
      <c r="AU2250" s="67"/>
      <c r="AV2250" s="67"/>
      <c r="AW2250" s="67"/>
      <c r="AX2250" s="67"/>
      <c r="AY2250" s="67"/>
      <c r="AZ2250" s="67"/>
      <c r="BA2250" s="67"/>
      <c r="BB2250" s="113">
        <v>346314</v>
      </c>
      <c r="BC2250" s="113">
        <v>252303</v>
      </c>
      <c r="BD2250" s="113"/>
      <c r="BE2250" s="113"/>
      <c r="BF2250" s="113"/>
      <c r="BG2250" s="113"/>
      <c r="BH2250" s="113"/>
      <c r="BI2250" s="113"/>
      <c r="BJ2250" s="113"/>
      <c r="BK2250" s="113"/>
      <c r="BL2250" s="113"/>
      <c r="BM2250" s="113"/>
      <c r="BN2250" s="113"/>
      <c r="BO2250" s="113"/>
      <c r="BP2250" s="113"/>
      <c r="BQ2250" s="113"/>
      <c r="BR2250" s="113"/>
      <c r="BS2250" s="113"/>
      <c r="BT2250" s="113"/>
      <c r="BU2250" s="113"/>
      <c r="BV2250" s="113"/>
      <c r="BW2250" s="113"/>
      <c r="BX2250" s="113"/>
      <c r="BY2250" s="113"/>
      <c r="BZ2250" s="113"/>
      <c r="CA2250" s="67"/>
      <c r="CB2250" s="113"/>
      <c r="CC2250" s="69">
        <f>SUM(Table25[[#This Row],[Contract Amount FY00]:[Contract Amount FY50]])</f>
        <v>598617</v>
      </c>
      <c r="CD2250" s="114"/>
    </row>
    <row r="2251" spans="1:82" x14ac:dyDescent="0.25">
      <c r="A2251" s="122" t="s">
        <v>2033</v>
      </c>
      <c r="B2251" s="122" t="s">
        <v>526</v>
      </c>
      <c r="C2251" s="122" t="s">
        <v>966</v>
      </c>
      <c r="E2251" s="26" t="str">
        <f>IFERROR(IF(VLOOKUP(Table25[[#This Row],[Contract No.]],Table3[#All],3,FALSE)="","No","Yes"),"")</f>
        <v>Yes</v>
      </c>
      <c r="F2251" s="107" t="str">
        <f>IFERROR(VLOOKUP(Table25[[#This Row],[Contract No.]],Table3[#All],3,FALSE),"")</f>
        <v>NASPO</v>
      </c>
      <c r="G2251" s="107" t="str">
        <f>IFERROR(IF(Table25[[#This Row],[Cooperative Purchase
(Yes/No)]]="Yes","Yes",IF(VLOOKUP(Table25[[#This Row],[Contract No.]],Table3[#All],1,FALSE)=Table25[[#This Row],[Contract No.]],"Yes","No")),"No")</f>
        <v>Yes</v>
      </c>
      <c r="H2251" s="51">
        <f>IFERROR(VLOOKUP(Table25[[#This Row],[Contract No.]],Table3[#All],4,FALSE),"")</f>
        <v>43892</v>
      </c>
      <c r="I2251" s="28">
        <f>IFERROR(IF(AND(MONTH(Table25[[#This Row],[Contract Start Date]])&gt;6,MONTH(Table25[[#This Row],[Contract Start Date]])&lt;=12),YEAR(Table25[[#This Row],[Contract Start Date]])+1,YEAR(Table25[[#This Row],[Contract Start Date]])),"")</f>
        <v>2020</v>
      </c>
      <c r="J2251" s="108">
        <f>Table25[[#This Row],[FY Formula start]]</f>
        <v>2020</v>
      </c>
      <c r="K2251" s="59" t="str">
        <f>"FY"&amp;" "&amp;Table25[[#This Row],[Year Start]]</f>
        <v>FY 2020</v>
      </c>
      <c r="L2251" s="109">
        <f>IFERROR(VLOOKUP(Table25[[#This Row],[Contract No.]],Table3[#All],5,FALSE),"")</f>
        <v>45504</v>
      </c>
      <c r="M2251" s="110">
        <f>IFERROR(IF(Table25[[#This Row],[Contract End Date]]="99/99/9999","No End",IF(AND(MONTH(Table25[[#This Row],[Contract End Date]])&gt;6,MONTH(Table25[[#This Row],[Contract End Date]])&lt;=12),YEAR(Table25[[#This Row],[Contract End Date]])+1,YEAR(Table25[[#This Row],[Contract End Date]]))),"")</f>
        <v>2025</v>
      </c>
      <c r="N2251" s="111">
        <f>Table25[[#This Row],[FY Formula end]]</f>
        <v>2025</v>
      </c>
      <c r="O2251" s="112" t="str">
        <f>IF(Table25[[#This Row],[Year End]]="No End","No End","FY"&amp;" "&amp;Table25[[#This Row],[Year End]])</f>
        <v>FY 2025</v>
      </c>
      <c r="P2251" s="27"/>
      <c r="Q2251" s="104" t="str">
        <f>_xlfn.IFNA(IF($B2251="","",VLOOKUP($B2251,'SWC Towers'!$A:$Q,$Q$2,FALSE)),"")</f>
        <v/>
      </c>
      <c r="R2251" s="106">
        <f>_xlfn.IFNA(IF($B2251="","",VLOOKUP($B2251,'SWC Towers'!$A:$Q,$R$2,FALSE)),"")</f>
        <v>0.1</v>
      </c>
      <c r="S2251" s="106" t="str">
        <f>_xlfn.IFNA(IF($B2251="","",VLOOKUP($B2251,'SWC Towers'!$A:$Q,$S$2,FALSE)),"")</f>
        <v/>
      </c>
      <c r="T2251" s="106">
        <f>_xlfn.IFNA(IF($B2251="","",VLOOKUP($B2251,'SWC Towers'!$A:$Q,$T$2,FALSE)),"")</f>
        <v>0.05</v>
      </c>
      <c r="U2251" s="104">
        <f>_xlfn.IFNA(IF($B2251="","",VLOOKUP($B2251,'SWC Towers'!$A:$Q,$U$2,FALSE)),"")</f>
        <v>0.65</v>
      </c>
      <c r="V2251" s="104" t="str">
        <f>_xlfn.IFNA(IF($B2251="","",VLOOKUP($B2251,'SWC Towers'!$A:$Q,$V$2,FALSE)),"")</f>
        <v/>
      </c>
      <c r="W2251" s="104">
        <f>_xlfn.IFNA(IF($B2251="","",VLOOKUP($B2251,'SWC Towers'!$A:$Q,$W$2,FALSE)),"")</f>
        <v>0.1</v>
      </c>
      <c r="X2251" s="104" t="str">
        <f>_xlfn.IFNA(IF($B2251="","",VLOOKUP($B2251,'SWC Towers'!$A:$Q,$X$2,FALSE)),"")</f>
        <v/>
      </c>
      <c r="Y2251" s="104" t="str">
        <f>_xlfn.IFNA(IF($B2251="","",VLOOKUP($B2251,'SWC Towers'!$A:$Q,$Y$2,FALSE)),"")</f>
        <v/>
      </c>
      <c r="Z2251" s="104">
        <f>_xlfn.IFNA(IF($B2251="","",VLOOKUP($B2251,'SWC Towers'!$A:$Q,$Z$2,FALSE)),"")</f>
        <v>0.1</v>
      </c>
      <c r="AA2251" s="104" t="str">
        <f>_xlfn.IFNA(IF($B2251="","",VLOOKUP($B2251,'SWC Towers'!$A:$Q,$AA$2,FALSE)),"")</f>
        <v/>
      </c>
      <c r="AB2251" s="106" t="str">
        <f>_xlfn.IFNA(IF($B2251="","",VLOOKUP($B2251,'SWC Towers'!$A:$Q,$AB$2,FALSE)),"")</f>
        <v/>
      </c>
      <c r="AC2251" s="20">
        <f>SUM(Table25[[#This Row],[IT Tower: Application]:[Other/Non-IT ]])</f>
        <v>1</v>
      </c>
      <c r="AD2251" s="67"/>
      <c r="AE2251" s="67"/>
      <c r="AF2251" s="67"/>
      <c r="AG2251" s="67"/>
      <c r="AH2251" s="67"/>
      <c r="AI2251" s="67"/>
      <c r="AJ2251" s="67"/>
      <c r="AK2251" s="67"/>
      <c r="AL2251" s="67"/>
      <c r="AM2251" s="67"/>
      <c r="AN2251" s="67"/>
      <c r="AO2251" s="67"/>
      <c r="AP2251" s="67"/>
      <c r="AQ2251" s="67"/>
      <c r="AR2251" s="67"/>
      <c r="AS2251" s="67"/>
      <c r="AT2251" s="67"/>
      <c r="AU2251" s="67"/>
      <c r="AV2251" s="67"/>
      <c r="AW2251" s="67"/>
      <c r="AX2251" s="67">
        <v>0</v>
      </c>
      <c r="AY2251" s="67">
        <v>110445</v>
      </c>
      <c r="AZ2251" s="67"/>
      <c r="BA2251" s="67">
        <v>51850</v>
      </c>
      <c r="BB2251" s="113">
        <v>0</v>
      </c>
      <c r="BC2251" s="113"/>
      <c r="BD2251" s="113"/>
      <c r="BE2251" s="113"/>
      <c r="BF2251" s="113"/>
      <c r="BG2251" s="113"/>
      <c r="BH2251" s="113"/>
      <c r="BI2251" s="113"/>
      <c r="BJ2251" s="113"/>
      <c r="BK2251" s="113"/>
      <c r="BL2251" s="113"/>
      <c r="BM2251" s="113"/>
      <c r="BN2251" s="113"/>
      <c r="BO2251" s="113"/>
      <c r="BP2251" s="113"/>
      <c r="BQ2251" s="113"/>
      <c r="BR2251" s="113"/>
      <c r="BS2251" s="113"/>
      <c r="BT2251" s="113"/>
      <c r="BU2251" s="113"/>
      <c r="BV2251" s="113"/>
      <c r="BW2251" s="113"/>
      <c r="BX2251" s="113"/>
      <c r="BY2251" s="113"/>
      <c r="BZ2251" s="113"/>
      <c r="CA2251" s="67"/>
      <c r="CB2251" s="113"/>
      <c r="CC2251" s="69">
        <f>SUM(Table25[[#This Row],[Contract Amount FY00]:[Contract Amount FY50]])</f>
        <v>162295</v>
      </c>
      <c r="CD2251" s="114"/>
    </row>
    <row r="2252" spans="1:82" x14ac:dyDescent="0.25">
      <c r="A2252" s="122" t="s">
        <v>2033</v>
      </c>
      <c r="B2252" s="122" t="s">
        <v>3013</v>
      </c>
      <c r="C2252" s="122" t="s">
        <v>1845</v>
      </c>
      <c r="E2252" s="26" t="str">
        <f>IFERROR(IF(VLOOKUP(Table25[[#This Row],[Contract No.]],Table3[#All],3,FALSE)="","No","Yes"),"")</f>
        <v>Yes</v>
      </c>
      <c r="F2252" s="107" t="str">
        <f>IFERROR(VLOOKUP(Table25[[#This Row],[Contract No.]],Table3[#All],3,FALSE),"")</f>
        <v>NASPO</v>
      </c>
      <c r="G2252" s="107" t="str">
        <f>IFERROR(IF(Table25[[#This Row],[Cooperative Purchase
(Yes/No)]]="Yes","Yes",IF(VLOOKUP(Table25[[#This Row],[Contract No.]],Table3[#All],1,FALSE)=Table25[[#This Row],[Contract No.]],"Yes","No")),"No")</f>
        <v>Yes</v>
      </c>
      <c r="H2252" s="51">
        <f>IFERROR(VLOOKUP(Table25[[#This Row],[Contract No.]],Table3[#All],4,FALSE),"")</f>
        <v>44926</v>
      </c>
      <c r="I2252" s="28">
        <f>IFERROR(IF(AND(MONTH(Table25[[#This Row],[Contract Start Date]])&gt;6,MONTH(Table25[[#This Row],[Contract Start Date]])&lt;=12),YEAR(Table25[[#This Row],[Contract Start Date]])+1,YEAR(Table25[[#This Row],[Contract Start Date]])),"")</f>
        <v>2023</v>
      </c>
      <c r="J2252" s="108">
        <f>Table25[[#This Row],[FY Formula start]]</f>
        <v>2023</v>
      </c>
      <c r="K2252" s="59" t="str">
        <f>"FY"&amp;" "&amp;Table25[[#This Row],[Year Start]]</f>
        <v>FY 2023</v>
      </c>
      <c r="L2252" s="109">
        <f>IFERROR(VLOOKUP(Table25[[#This Row],[Contract No.]],Table3[#All],5,FALSE),"")</f>
        <v>46501</v>
      </c>
      <c r="M2252" s="110">
        <f>IFERROR(IF(Table25[[#This Row],[Contract End Date]]="99/99/9999","No End",IF(AND(MONTH(Table25[[#This Row],[Contract End Date]])&gt;6,MONTH(Table25[[#This Row],[Contract End Date]])&lt;=12),YEAR(Table25[[#This Row],[Contract End Date]])+1,YEAR(Table25[[#This Row],[Contract End Date]]))),"")</f>
        <v>2027</v>
      </c>
      <c r="N2252" s="111">
        <f>Table25[[#This Row],[FY Formula end]]</f>
        <v>2027</v>
      </c>
      <c r="O2252" s="112" t="str">
        <f>IF(Table25[[#This Row],[Year End]]="No End","No End","FY"&amp;" "&amp;Table25[[#This Row],[Year End]])</f>
        <v>FY 2027</v>
      </c>
      <c r="P2252" s="27"/>
      <c r="Q2252" s="104">
        <f>_xlfn.IFNA(IF($B2252="","",VLOOKUP($B2252,'SWC Towers'!$A:$Q,$Q$2,FALSE)),"")</f>
        <v>0.3</v>
      </c>
      <c r="R2252" s="106" t="str">
        <f>_xlfn.IFNA(IF($B2252="","",VLOOKUP($B2252,'SWC Towers'!$A:$Q,$R$2,FALSE)),"")</f>
        <v/>
      </c>
      <c r="S2252" s="106">
        <f>_xlfn.IFNA(IF($B2252="","",VLOOKUP($B2252,'SWC Towers'!$A:$Q,$S$2,FALSE)),"")</f>
        <v>0.1</v>
      </c>
      <c r="T2252" s="106" t="str">
        <f>_xlfn.IFNA(IF($B2252="","",VLOOKUP($B2252,'SWC Towers'!$A:$Q,$T$2,FALSE)),"")</f>
        <v/>
      </c>
      <c r="U2252" s="104">
        <f>_xlfn.IFNA(IF($B2252="","",VLOOKUP($B2252,'SWC Towers'!$A:$Q,$U$2,FALSE)),"")</f>
        <v>0.6</v>
      </c>
      <c r="V2252" s="104" t="str">
        <f>_xlfn.IFNA(IF($B2252="","",VLOOKUP($B2252,'SWC Towers'!$A:$Q,$V$2,FALSE)),"")</f>
        <v/>
      </c>
      <c r="W2252" s="104" t="str">
        <f>_xlfn.IFNA(IF($B2252="","",VLOOKUP($B2252,'SWC Towers'!$A:$Q,$W$2,FALSE)),"")</f>
        <v/>
      </c>
      <c r="X2252" s="104" t="str">
        <f>_xlfn.IFNA(IF($B2252="","",VLOOKUP($B2252,'SWC Towers'!$A:$Q,$X$2,FALSE)),"")</f>
        <v/>
      </c>
      <c r="Y2252" s="104" t="str">
        <f>_xlfn.IFNA(IF($B2252="","",VLOOKUP($B2252,'SWC Towers'!$A:$Q,$Y$2,FALSE)),"")</f>
        <v/>
      </c>
      <c r="Z2252" s="104" t="str">
        <f>_xlfn.IFNA(IF($B2252="","",VLOOKUP($B2252,'SWC Towers'!$A:$Q,$Z$2,FALSE)),"")</f>
        <v/>
      </c>
      <c r="AA2252" s="104" t="str">
        <f>_xlfn.IFNA(IF($B2252="","",VLOOKUP($B2252,'SWC Towers'!$A:$Q,$AA$2,FALSE)),"")</f>
        <v/>
      </c>
      <c r="AB2252" s="106" t="str">
        <f>_xlfn.IFNA(IF($B2252="","",VLOOKUP($B2252,'SWC Towers'!$A:$Q,$AB$2,FALSE)),"")</f>
        <v/>
      </c>
      <c r="AC2252" s="20">
        <f>SUM(Table25[[#This Row],[IT Tower: Application]:[Other/Non-IT ]])</f>
        <v>1</v>
      </c>
      <c r="AD2252" s="67"/>
      <c r="AE2252" s="67"/>
      <c r="AF2252" s="67"/>
      <c r="AG2252" s="67"/>
      <c r="AH2252" s="67"/>
      <c r="AI2252" s="67"/>
      <c r="AJ2252" s="67"/>
      <c r="AK2252" s="67"/>
      <c r="AL2252" s="67"/>
      <c r="AM2252" s="67"/>
      <c r="AN2252" s="67"/>
      <c r="AO2252" s="67"/>
      <c r="AP2252" s="67"/>
      <c r="AQ2252" s="67"/>
      <c r="AR2252" s="67"/>
      <c r="AS2252" s="67"/>
      <c r="AT2252" s="67"/>
      <c r="AU2252" s="67"/>
      <c r="AV2252" s="67"/>
      <c r="AW2252" s="67"/>
      <c r="AX2252" s="67"/>
      <c r="AY2252" s="67"/>
      <c r="AZ2252" s="67"/>
      <c r="BA2252" s="67">
        <v>2489</v>
      </c>
      <c r="BB2252" s="113">
        <v>38914</v>
      </c>
      <c r="BC2252" s="113">
        <v>43077</v>
      </c>
      <c r="BD2252" s="113"/>
      <c r="BE2252" s="113"/>
      <c r="BF2252" s="113"/>
      <c r="BG2252" s="113"/>
      <c r="BH2252" s="113"/>
      <c r="BI2252" s="113"/>
      <c r="BJ2252" s="113"/>
      <c r="BK2252" s="113"/>
      <c r="BL2252" s="113"/>
      <c r="BM2252" s="113"/>
      <c r="BN2252" s="113"/>
      <c r="BO2252" s="113"/>
      <c r="BP2252" s="113"/>
      <c r="BQ2252" s="113"/>
      <c r="BR2252" s="113"/>
      <c r="BS2252" s="113"/>
      <c r="BT2252" s="113"/>
      <c r="BU2252" s="113"/>
      <c r="BV2252" s="113"/>
      <c r="BW2252" s="113"/>
      <c r="BX2252" s="113"/>
      <c r="BY2252" s="113"/>
      <c r="BZ2252" s="113"/>
      <c r="CA2252" s="67"/>
      <c r="CB2252" s="113"/>
      <c r="CC2252" s="69">
        <f>SUM(Table25[[#This Row],[Contract Amount FY00]:[Contract Amount FY50]])</f>
        <v>84480</v>
      </c>
      <c r="CD2252" s="114"/>
    </row>
    <row r="2253" spans="1:82" x14ac:dyDescent="0.25">
      <c r="A2253" s="122" t="s">
        <v>2033</v>
      </c>
      <c r="B2253" s="122" t="s">
        <v>3013</v>
      </c>
      <c r="C2253" s="122" t="s">
        <v>279</v>
      </c>
      <c r="E2253" s="26" t="str">
        <f>IFERROR(IF(VLOOKUP(Table25[[#This Row],[Contract No.]],Table3[#All],3,FALSE)="","No","Yes"),"")</f>
        <v>Yes</v>
      </c>
      <c r="F2253" s="107" t="str">
        <f>IFERROR(VLOOKUP(Table25[[#This Row],[Contract No.]],Table3[#All],3,FALSE),"")</f>
        <v>NASPO</v>
      </c>
      <c r="G2253" s="107" t="str">
        <f>IFERROR(IF(Table25[[#This Row],[Cooperative Purchase
(Yes/No)]]="Yes","Yes",IF(VLOOKUP(Table25[[#This Row],[Contract No.]],Table3[#All],1,FALSE)=Table25[[#This Row],[Contract No.]],"Yes","No")),"No")</f>
        <v>Yes</v>
      </c>
      <c r="H2253" s="51">
        <f>IFERROR(VLOOKUP(Table25[[#This Row],[Contract No.]],Table3[#All],4,FALSE),"")</f>
        <v>44926</v>
      </c>
      <c r="I2253" s="28">
        <f>IFERROR(IF(AND(MONTH(Table25[[#This Row],[Contract Start Date]])&gt;6,MONTH(Table25[[#This Row],[Contract Start Date]])&lt;=12),YEAR(Table25[[#This Row],[Contract Start Date]])+1,YEAR(Table25[[#This Row],[Contract Start Date]])),"")</f>
        <v>2023</v>
      </c>
      <c r="J2253" s="108">
        <f>Table25[[#This Row],[FY Formula start]]</f>
        <v>2023</v>
      </c>
      <c r="K2253" s="59" t="str">
        <f>"FY"&amp;" "&amp;Table25[[#This Row],[Year Start]]</f>
        <v>FY 2023</v>
      </c>
      <c r="L2253" s="109">
        <f>IFERROR(VLOOKUP(Table25[[#This Row],[Contract No.]],Table3[#All],5,FALSE),"")</f>
        <v>46501</v>
      </c>
      <c r="M2253" s="110">
        <f>IFERROR(IF(Table25[[#This Row],[Contract End Date]]="99/99/9999","No End",IF(AND(MONTH(Table25[[#This Row],[Contract End Date]])&gt;6,MONTH(Table25[[#This Row],[Contract End Date]])&lt;=12),YEAR(Table25[[#This Row],[Contract End Date]])+1,YEAR(Table25[[#This Row],[Contract End Date]]))),"")</f>
        <v>2027</v>
      </c>
      <c r="N2253" s="111">
        <f>Table25[[#This Row],[FY Formula end]]</f>
        <v>2027</v>
      </c>
      <c r="O2253" s="112" t="str">
        <f>IF(Table25[[#This Row],[Year End]]="No End","No End","FY"&amp;" "&amp;Table25[[#This Row],[Year End]])</f>
        <v>FY 2027</v>
      </c>
      <c r="P2253" s="27"/>
      <c r="Q2253" s="104">
        <f>_xlfn.IFNA(IF($B2253="","",VLOOKUP($B2253,'SWC Towers'!$A:$Q,$Q$2,FALSE)),"")</f>
        <v>0.3</v>
      </c>
      <c r="R2253" s="106" t="str">
        <f>_xlfn.IFNA(IF($B2253="","",VLOOKUP($B2253,'SWC Towers'!$A:$Q,$R$2,FALSE)),"")</f>
        <v/>
      </c>
      <c r="S2253" s="106">
        <f>_xlfn.IFNA(IF($B2253="","",VLOOKUP($B2253,'SWC Towers'!$A:$Q,$S$2,FALSE)),"")</f>
        <v>0.1</v>
      </c>
      <c r="T2253" s="106" t="str">
        <f>_xlfn.IFNA(IF($B2253="","",VLOOKUP($B2253,'SWC Towers'!$A:$Q,$T$2,FALSE)),"")</f>
        <v/>
      </c>
      <c r="U2253" s="104">
        <f>_xlfn.IFNA(IF($B2253="","",VLOOKUP($B2253,'SWC Towers'!$A:$Q,$U$2,FALSE)),"")</f>
        <v>0.6</v>
      </c>
      <c r="V2253" s="104" t="str">
        <f>_xlfn.IFNA(IF($B2253="","",VLOOKUP($B2253,'SWC Towers'!$A:$Q,$V$2,FALSE)),"")</f>
        <v/>
      </c>
      <c r="W2253" s="104" t="str">
        <f>_xlfn.IFNA(IF($B2253="","",VLOOKUP($B2253,'SWC Towers'!$A:$Q,$W$2,FALSE)),"")</f>
        <v/>
      </c>
      <c r="X2253" s="104" t="str">
        <f>_xlfn.IFNA(IF($B2253="","",VLOOKUP($B2253,'SWC Towers'!$A:$Q,$X$2,FALSE)),"")</f>
        <v/>
      </c>
      <c r="Y2253" s="104" t="str">
        <f>_xlfn.IFNA(IF($B2253="","",VLOOKUP($B2253,'SWC Towers'!$A:$Q,$Y$2,FALSE)),"")</f>
        <v/>
      </c>
      <c r="Z2253" s="104" t="str">
        <f>_xlfn.IFNA(IF($B2253="","",VLOOKUP($B2253,'SWC Towers'!$A:$Q,$Z$2,FALSE)),"")</f>
        <v/>
      </c>
      <c r="AA2253" s="104" t="str">
        <f>_xlfn.IFNA(IF($B2253="","",VLOOKUP($B2253,'SWC Towers'!$A:$Q,$AA$2,FALSE)),"")</f>
        <v/>
      </c>
      <c r="AB2253" s="106" t="str">
        <f>_xlfn.IFNA(IF($B2253="","",VLOOKUP($B2253,'SWC Towers'!$A:$Q,$AB$2,FALSE)),"")</f>
        <v/>
      </c>
      <c r="AC2253" s="20">
        <f>SUM(Table25[[#This Row],[IT Tower: Application]:[Other/Non-IT ]])</f>
        <v>1</v>
      </c>
      <c r="AD2253" s="67"/>
      <c r="AE2253" s="67"/>
      <c r="AF2253" s="67"/>
      <c r="AG2253" s="67"/>
      <c r="AH2253" s="67"/>
      <c r="AI2253" s="67"/>
      <c r="AJ2253" s="67"/>
      <c r="AK2253" s="67"/>
      <c r="AL2253" s="67"/>
      <c r="AM2253" s="67"/>
      <c r="AN2253" s="67"/>
      <c r="AO2253" s="67"/>
      <c r="AP2253" s="67"/>
      <c r="AQ2253" s="67"/>
      <c r="AR2253" s="67"/>
      <c r="AS2253" s="67"/>
      <c r="AT2253" s="67"/>
      <c r="AU2253" s="67"/>
      <c r="AV2253" s="67"/>
      <c r="AW2253" s="67"/>
      <c r="AX2253" s="67"/>
      <c r="AY2253" s="67"/>
      <c r="AZ2253" s="67"/>
      <c r="BA2253" s="67">
        <v>0</v>
      </c>
      <c r="BB2253" s="113">
        <v>1759</v>
      </c>
      <c r="BC2253" s="113">
        <v>545</v>
      </c>
      <c r="BD2253" s="113"/>
      <c r="BE2253" s="113"/>
      <c r="BF2253" s="113"/>
      <c r="BG2253" s="113"/>
      <c r="BH2253" s="113"/>
      <c r="BI2253" s="113"/>
      <c r="BJ2253" s="113"/>
      <c r="BK2253" s="113"/>
      <c r="BL2253" s="113"/>
      <c r="BM2253" s="113"/>
      <c r="BN2253" s="113"/>
      <c r="BO2253" s="113"/>
      <c r="BP2253" s="113"/>
      <c r="BQ2253" s="113"/>
      <c r="BR2253" s="113"/>
      <c r="BS2253" s="113"/>
      <c r="BT2253" s="113"/>
      <c r="BU2253" s="113"/>
      <c r="BV2253" s="113"/>
      <c r="BW2253" s="113"/>
      <c r="BX2253" s="113"/>
      <c r="BY2253" s="113"/>
      <c r="BZ2253" s="113"/>
      <c r="CA2253" s="67"/>
      <c r="CB2253" s="113"/>
      <c r="CC2253" s="69">
        <f>SUM(Table25[[#This Row],[Contract Amount FY00]:[Contract Amount FY50]])</f>
        <v>2304</v>
      </c>
      <c r="CD2253" s="114"/>
    </row>
    <row r="2254" spans="1:82" x14ac:dyDescent="0.25">
      <c r="A2254" s="122" t="s">
        <v>2033</v>
      </c>
      <c r="B2254" s="122" t="s">
        <v>3015</v>
      </c>
      <c r="C2254" s="122" t="s">
        <v>661</v>
      </c>
      <c r="E2254" s="26" t="str">
        <f>IFERROR(IF(VLOOKUP(Table25[[#This Row],[Contract No.]],Table3[#All],3,FALSE)="","No","Yes"),"")</f>
        <v>Yes</v>
      </c>
      <c r="F2254" s="107" t="str">
        <f>IFERROR(VLOOKUP(Table25[[#This Row],[Contract No.]],Table3[#All],3,FALSE),"")</f>
        <v>NASPO</v>
      </c>
      <c r="G2254" s="107" t="str">
        <f>IFERROR(IF(Table25[[#This Row],[Cooperative Purchase
(Yes/No)]]="Yes","Yes",IF(VLOOKUP(Table25[[#This Row],[Contract No.]],Table3[#All],1,FALSE)=Table25[[#This Row],[Contract No.]],"Yes","No")),"No")</f>
        <v>Yes</v>
      </c>
      <c r="H2254" s="51">
        <f>IFERROR(VLOOKUP(Table25[[#This Row],[Contract No.]],Table3[#All],4,FALSE),"")</f>
        <v>44805</v>
      </c>
      <c r="I2254" s="28">
        <f>IFERROR(IF(AND(MONTH(Table25[[#This Row],[Contract Start Date]])&gt;6,MONTH(Table25[[#This Row],[Contract Start Date]])&lt;=12),YEAR(Table25[[#This Row],[Contract Start Date]])+1,YEAR(Table25[[#This Row],[Contract Start Date]])),"")</f>
        <v>2023</v>
      </c>
      <c r="J2254" s="108">
        <f>Table25[[#This Row],[FY Formula start]]</f>
        <v>2023</v>
      </c>
      <c r="K2254" s="59" t="str">
        <f>"FY"&amp;" "&amp;Table25[[#This Row],[Year Start]]</f>
        <v>FY 2023</v>
      </c>
      <c r="L2254" s="109">
        <f>IFERROR(VLOOKUP(Table25[[#This Row],[Contract No.]],Table3[#All],5,FALSE),"")</f>
        <v>46521</v>
      </c>
      <c r="M2254" s="110">
        <f>IFERROR(IF(Table25[[#This Row],[Contract End Date]]="99/99/9999","No End",IF(AND(MONTH(Table25[[#This Row],[Contract End Date]])&gt;6,MONTH(Table25[[#This Row],[Contract End Date]])&lt;=12),YEAR(Table25[[#This Row],[Contract End Date]])+1,YEAR(Table25[[#This Row],[Contract End Date]]))),"")</f>
        <v>2027</v>
      </c>
      <c r="N2254" s="111">
        <f>Table25[[#This Row],[FY Formula end]]</f>
        <v>2027</v>
      </c>
      <c r="O2254" s="112" t="str">
        <f>IF(Table25[[#This Row],[Year End]]="No End","No End","FY"&amp;" "&amp;Table25[[#This Row],[Year End]])</f>
        <v>FY 2027</v>
      </c>
      <c r="P2254" s="27"/>
      <c r="Q2254" s="104" t="str">
        <f>_xlfn.IFNA(IF($B2254="","",VLOOKUP($B2254,'SWC Towers'!$A:$Q,$Q$2,FALSE)),"")</f>
        <v/>
      </c>
      <c r="R2254" s="106" t="str">
        <f>_xlfn.IFNA(IF($B2254="","",VLOOKUP($B2254,'SWC Towers'!$A:$Q,$R$2,FALSE)),"")</f>
        <v/>
      </c>
      <c r="S2254" s="106" t="str">
        <f>_xlfn.IFNA(IF($B2254="","",VLOOKUP($B2254,'SWC Towers'!$A:$Q,$S$2,FALSE)),"")</f>
        <v/>
      </c>
      <c r="T2254" s="106" t="str">
        <f>_xlfn.IFNA(IF($B2254="","",VLOOKUP($B2254,'SWC Towers'!$A:$Q,$T$2,FALSE)),"")</f>
        <v/>
      </c>
      <c r="U2254" s="104">
        <f>_xlfn.IFNA(IF($B2254="","",VLOOKUP($B2254,'SWC Towers'!$A:$Q,$U$2,FALSE)),"")</f>
        <v>0.4</v>
      </c>
      <c r="V2254" s="104" t="str">
        <f>_xlfn.IFNA(IF($B2254="","",VLOOKUP($B2254,'SWC Towers'!$A:$Q,$V$2,FALSE)),"")</f>
        <v/>
      </c>
      <c r="W2254" s="104" t="str">
        <f>_xlfn.IFNA(IF($B2254="","",VLOOKUP($B2254,'SWC Towers'!$A:$Q,$W$2,FALSE)),"")</f>
        <v/>
      </c>
      <c r="X2254" s="104" t="str">
        <f>_xlfn.IFNA(IF($B2254="","",VLOOKUP($B2254,'SWC Towers'!$A:$Q,$X$2,FALSE)),"")</f>
        <v/>
      </c>
      <c r="Y2254" s="104">
        <f>_xlfn.IFNA(IF($B2254="","",VLOOKUP($B2254,'SWC Towers'!$A:$Q,$Y$2,FALSE)),"")</f>
        <v>0.3</v>
      </c>
      <c r="Z2254" s="104">
        <f>_xlfn.IFNA(IF($B2254="","",VLOOKUP($B2254,'SWC Towers'!$A:$Q,$Z$2,FALSE)),"")</f>
        <v>0.3</v>
      </c>
      <c r="AA2254" s="104" t="str">
        <f>_xlfn.IFNA(IF($B2254="","",VLOOKUP($B2254,'SWC Towers'!$A:$Q,$AA$2,FALSE)),"")</f>
        <v/>
      </c>
      <c r="AB2254" s="106" t="str">
        <f>_xlfn.IFNA(IF($B2254="","",VLOOKUP($B2254,'SWC Towers'!$A:$Q,$AB$2,FALSE)),"")</f>
        <v/>
      </c>
      <c r="AC2254" s="20">
        <f>SUM(Table25[[#This Row],[IT Tower: Application]:[Other/Non-IT ]])</f>
        <v>1</v>
      </c>
      <c r="AD2254" s="67"/>
      <c r="AE2254" s="67"/>
      <c r="AF2254" s="67"/>
      <c r="AG2254" s="67"/>
      <c r="AH2254" s="67"/>
      <c r="AI2254" s="67"/>
      <c r="AJ2254" s="67"/>
      <c r="AK2254" s="67"/>
      <c r="AL2254" s="67"/>
      <c r="AM2254" s="67"/>
      <c r="AN2254" s="67"/>
      <c r="AO2254" s="67"/>
      <c r="AP2254" s="67"/>
      <c r="AQ2254" s="67"/>
      <c r="AR2254" s="67"/>
      <c r="AS2254" s="67"/>
      <c r="AT2254" s="67"/>
      <c r="AU2254" s="67"/>
      <c r="AV2254" s="67"/>
      <c r="AW2254" s="67"/>
      <c r="AX2254" s="67"/>
      <c r="AY2254" s="67"/>
      <c r="AZ2254" s="67"/>
      <c r="BA2254" s="67"/>
      <c r="BB2254" s="113"/>
      <c r="BC2254" s="113">
        <v>17250</v>
      </c>
      <c r="BD2254" s="113"/>
      <c r="BE2254" s="113"/>
      <c r="BF2254" s="113"/>
      <c r="BG2254" s="113"/>
      <c r="BH2254" s="113"/>
      <c r="BI2254" s="113"/>
      <c r="BJ2254" s="113"/>
      <c r="BK2254" s="113"/>
      <c r="BL2254" s="113"/>
      <c r="BM2254" s="113"/>
      <c r="BN2254" s="113"/>
      <c r="BO2254" s="113"/>
      <c r="BP2254" s="113"/>
      <c r="BQ2254" s="113"/>
      <c r="BR2254" s="113"/>
      <c r="BS2254" s="113"/>
      <c r="BT2254" s="113"/>
      <c r="BU2254" s="113"/>
      <c r="BV2254" s="113"/>
      <c r="BW2254" s="113"/>
      <c r="BX2254" s="113"/>
      <c r="BY2254" s="113"/>
      <c r="BZ2254" s="113"/>
      <c r="CA2254" s="67"/>
      <c r="CB2254" s="113"/>
      <c r="CC2254" s="69">
        <f>SUM(Table25[[#This Row],[Contract Amount FY00]:[Contract Amount FY50]])</f>
        <v>17250</v>
      </c>
      <c r="CD2254" s="114"/>
    </row>
    <row r="2255" spans="1:82" x14ac:dyDescent="0.25">
      <c r="A2255" s="122" t="s">
        <v>1973</v>
      </c>
      <c r="B2255" s="122" t="s">
        <v>533</v>
      </c>
      <c r="C2255" s="122" t="s">
        <v>3237</v>
      </c>
      <c r="E2255" s="26" t="str">
        <f>IFERROR(IF(VLOOKUP(Table25[[#This Row],[Contract No.]],Table3[#All],3,FALSE)="","No","Yes"),"")</f>
        <v>No</v>
      </c>
      <c r="F2255" s="107" t="str">
        <f>IFERROR(VLOOKUP(Table25[[#This Row],[Contract No.]],Table3[#All],3,FALSE),"")</f>
        <v/>
      </c>
      <c r="G2255" s="107" t="str">
        <f>IFERROR(IF(Table25[[#This Row],[Cooperative Purchase
(Yes/No)]]="Yes","Yes",IF(VLOOKUP(Table25[[#This Row],[Contract No.]],Table3[#All],1,FALSE)=Table25[[#This Row],[Contract No.]],"Yes","No")),"No")</f>
        <v>Yes</v>
      </c>
      <c r="H2255" s="51">
        <f>IFERROR(VLOOKUP(Table25[[#This Row],[Contract No.]],Table3[#All],4,FALSE),"")</f>
        <v>43556</v>
      </c>
      <c r="I2255" s="28">
        <f>IFERROR(IF(AND(MONTH(Table25[[#This Row],[Contract Start Date]])&gt;6,MONTH(Table25[[#This Row],[Contract Start Date]])&lt;=12),YEAR(Table25[[#This Row],[Contract Start Date]])+1,YEAR(Table25[[#This Row],[Contract Start Date]])),"")</f>
        <v>2019</v>
      </c>
      <c r="J2255" s="108">
        <f>Table25[[#This Row],[FY Formula start]]</f>
        <v>2019</v>
      </c>
      <c r="K2255" s="59" t="str">
        <f>"FY"&amp;" "&amp;Table25[[#This Row],[Year Start]]</f>
        <v>FY 2019</v>
      </c>
      <c r="L2255" s="109">
        <f>IFERROR(VLOOKUP(Table25[[#This Row],[Contract No.]],Table3[#All],5,FALSE),"")</f>
        <v>45747</v>
      </c>
      <c r="M2255" s="110">
        <f>IFERROR(IF(Table25[[#This Row],[Contract End Date]]="99/99/9999","No End",IF(AND(MONTH(Table25[[#This Row],[Contract End Date]])&gt;6,MONTH(Table25[[#This Row],[Contract End Date]])&lt;=12),YEAR(Table25[[#This Row],[Contract End Date]])+1,YEAR(Table25[[#This Row],[Contract End Date]]))),"")</f>
        <v>2025</v>
      </c>
      <c r="N2255" s="111">
        <f>Table25[[#This Row],[FY Formula end]]</f>
        <v>2025</v>
      </c>
      <c r="O2255" s="112" t="str">
        <f>IF(Table25[[#This Row],[Year End]]="No End","No End","FY"&amp;" "&amp;Table25[[#This Row],[Year End]])</f>
        <v>FY 2025</v>
      </c>
      <c r="P2255" s="27"/>
      <c r="Q2255" s="104">
        <f>_xlfn.IFNA(IF($B2255="","",VLOOKUP($B2255,'SWC Towers'!$A:$Q,$Q$2,FALSE)),"")</f>
        <v>0.2</v>
      </c>
      <c r="R2255" s="106">
        <f>_xlfn.IFNA(IF($B2255="","",VLOOKUP($B2255,'SWC Towers'!$A:$Q,$R$2,FALSE)),"")</f>
        <v>0.2</v>
      </c>
      <c r="S2255" s="106" t="str">
        <f>_xlfn.IFNA(IF($B2255="","",VLOOKUP($B2255,'SWC Towers'!$A:$Q,$S$2,FALSE)),"")</f>
        <v/>
      </c>
      <c r="T2255" s="106" t="str">
        <f>_xlfn.IFNA(IF($B2255="","",VLOOKUP($B2255,'SWC Towers'!$A:$Q,$T$2,FALSE)),"")</f>
        <v/>
      </c>
      <c r="U2255" s="104">
        <f>_xlfn.IFNA(IF($B2255="","",VLOOKUP($B2255,'SWC Towers'!$A:$Q,$U$2,FALSE)),"")</f>
        <v>0.2</v>
      </c>
      <c r="V2255" s="104" t="str">
        <f>_xlfn.IFNA(IF($B2255="","",VLOOKUP($B2255,'SWC Towers'!$A:$Q,$V$2,FALSE)),"")</f>
        <v/>
      </c>
      <c r="W2255" s="104">
        <f>_xlfn.IFNA(IF($B2255="","",VLOOKUP($B2255,'SWC Towers'!$A:$Q,$W$2,FALSE)),"")</f>
        <v>0.2</v>
      </c>
      <c r="X2255" s="104" t="str">
        <f>_xlfn.IFNA(IF($B2255="","",VLOOKUP($B2255,'SWC Towers'!$A:$Q,$X$2,FALSE)),"")</f>
        <v/>
      </c>
      <c r="Y2255" s="104" t="str">
        <f>_xlfn.IFNA(IF($B2255="","",VLOOKUP($B2255,'SWC Towers'!$A:$Q,$Y$2,FALSE)),"")</f>
        <v/>
      </c>
      <c r="Z2255" s="104" t="str">
        <f>_xlfn.IFNA(IF($B2255="","",VLOOKUP($B2255,'SWC Towers'!$A:$Q,$Z$2,FALSE)),"")</f>
        <v/>
      </c>
      <c r="AA2255" s="104">
        <f>_xlfn.IFNA(IF($B2255="","",VLOOKUP($B2255,'SWC Towers'!$A:$Q,$AA$2,FALSE)),"")</f>
        <v>0.2</v>
      </c>
      <c r="AB2255" s="106" t="str">
        <f>_xlfn.IFNA(IF($B2255="","",VLOOKUP($B2255,'SWC Towers'!$A:$Q,$AB$2,FALSE)),"")</f>
        <v/>
      </c>
      <c r="AC2255" s="20">
        <f>SUM(Table25[[#This Row],[IT Tower: Application]:[Other/Non-IT ]])</f>
        <v>1</v>
      </c>
      <c r="AD2255" s="67"/>
      <c r="AE2255" s="67"/>
      <c r="AF2255" s="67"/>
      <c r="AG2255" s="67"/>
      <c r="AH2255" s="67"/>
      <c r="AI2255" s="67"/>
      <c r="AJ2255" s="67"/>
      <c r="AK2255" s="67"/>
      <c r="AL2255" s="67"/>
      <c r="AM2255" s="67"/>
      <c r="AN2255" s="67"/>
      <c r="AO2255" s="67"/>
      <c r="AP2255" s="67"/>
      <c r="AQ2255" s="67"/>
      <c r="AR2255" s="67"/>
      <c r="AS2255" s="67"/>
      <c r="AT2255" s="67"/>
      <c r="AU2255" s="67"/>
      <c r="AV2255" s="67"/>
      <c r="AW2255" s="67">
        <v>0</v>
      </c>
      <c r="AX2255" s="67">
        <v>398784</v>
      </c>
      <c r="AY2255" s="67"/>
      <c r="AZ2255" s="67">
        <v>99535</v>
      </c>
      <c r="BA2255" s="67">
        <v>0</v>
      </c>
      <c r="BB2255" s="113"/>
      <c r="BC2255" s="113"/>
      <c r="BD2255" s="113"/>
      <c r="BE2255" s="113"/>
      <c r="BF2255" s="113"/>
      <c r="BG2255" s="113"/>
      <c r="BH2255" s="113"/>
      <c r="BI2255" s="113"/>
      <c r="BJ2255" s="113"/>
      <c r="BK2255" s="113"/>
      <c r="BL2255" s="113"/>
      <c r="BM2255" s="113"/>
      <c r="BN2255" s="113"/>
      <c r="BO2255" s="113"/>
      <c r="BP2255" s="113"/>
      <c r="BQ2255" s="113"/>
      <c r="BR2255" s="113"/>
      <c r="BS2255" s="113"/>
      <c r="BT2255" s="113"/>
      <c r="BU2255" s="113"/>
      <c r="BV2255" s="113"/>
      <c r="BW2255" s="113"/>
      <c r="BX2255" s="113"/>
      <c r="BY2255" s="113"/>
      <c r="BZ2255" s="113"/>
      <c r="CA2255" s="67"/>
      <c r="CB2255" s="113"/>
      <c r="CC2255" s="69">
        <f>SUM(Table25[[#This Row],[Contract Amount FY00]:[Contract Amount FY50]])</f>
        <v>498319</v>
      </c>
      <c r="CD2255" s="114"/>
    </row>
    <row r="2256" spans="1:82" x14ac:dyDescent="0.25">
      <c r="A2256" s="122" t="s">
        <v>1973</v>
      </c>
      <c r="B2256" s="122" t="s">
        <v>705</v>
      </c>
      <c r="C2256" s="122" t="s">
        <v>384</v>
      </c>
      <c r="E2256" s="26" t="str">
        <f>IFERROR(IF(VLOOKUP(Table25[[#This Row],[Contract No.]],Table3[#All],3,FALSE)="","No","Yes"),"")</f>
        <v>Yes</v>
      </c>
      <c r="F2256" s="107" t="str">
        <f>IFERROR(VLOOKUP(Table25[[#This Row],[Contract No.]],Table3[#All],3,FALSE),"")</f>
        <v>NASPO</v>
      </c>
      <c r="G2256" s="107" t="str">
        <f>IFERROR(IF(Table25[[#This Row],[Cooperative Purchase
(Yes/No)]]="Yes","Yes",IF(VLOOKUP(Table25[[#This Row],[Contract No.]],Table3[#All],1,FALSE)=Table25[[#This Row],[Contract No.]],"Yes","No")),"No")</f>
        <v>Yes</v>
      </c>
      <c r="H2256" s="51">
        <f>IFERROR(VLOOKUP(Table25[[#This Row],[Contract No.]],Table3[#All],4,FALSE),"")</f>
        <v>43647</v>
      </c>
      <c r="I2256" s="28">
        <f>IFERROR(IF(AND(MONTH(Table25[[#This Row],[Contract Start Date]])&gt;6,MONTH(Table25[[#This Row],[Contract Start Date]])&lt;=12),YEAR(Table25[[#This Row],[Contract Start Date]])+1,YEAR(Table25[[#This Row],[Contract Start Date]])),"")</f>
        <v>2020</v>
      </c>
      <c r="J2256" s="108">
        <f>Table25[[#This Row],[FY Formula start]]</f>
        <v>2020</v>
      </c>
      <c r="K2256" s="59" t="str">
        <f>"FY"&amp;" "&amp;Table25[[#This Row],[Year Start]]</f>
        <v>FY 2020</v>
      </c>
      <c r="L2256" s="109">
        <f>IFERROR(VLOOKUP(Table25[[#This Row],[Contract No.]],Table3[#All],5,FALSE),"")</f>
        <v>47360</v>
      </c>
      <c r="M2256" s="110">
        <f>IFERROR(IF(Table25[[#This Row],[Contract End Date]]="99/99/9999","No End",IF(AND(MONTH(Table25[[#This Row],[Contract End Date]])&gt;6,MONTH(Table25[[#This Row],[Contract End Date]])&lt;=12),YEAR(Table25[[#This Row],[Contract End Date]])+1,YEAR(Table25[[#This Row],[Contract End Date]]))),"")</f>
        <v>2030</v>
      </c>
      <c r="N2256" s="111">
        <f>Table25[[#This Row],[FY Formula end]]</f>
        <v>2030</v>
      </c>
      <c r="O2256" s="112" t="str">
        <f>IF(Table25[[#This Row],[Year End]]="No End","No End","FY"&amp;" "&amp;Table25[[#This Row],[Year End]])</f>
        <v>FY 2030</v>
      </c>
      <c r="P2256" s="27"/>
      <c r="Q2256" s="104">
        <f>_xlfn.IFNA(IF($B2256="","",VLOOKUP($B2256,'SWC Towers'!$A:$Q,$Q$2,FALSE)),"")</f>
        <v>0.2</v>
      </c>
      <c r="R2256" s="106" t="str">
        <f>_xlfn.IFNA(IF($B2256="","",VLOOKUP($B2256,'SWC Towers'!$A:$Q,$R$2,FALSE)),"")</f>
        <v/>
      </c>
      <c r="S2256" s="106" t="str">
        <f>_xlfn.IFNA(IF($B2256="","",VLOOKUP($B2256,'SWC Towers'!$A:$Q,$S$2,FALSE)),"")</f>
        <v/>
      </c>
      <c r="T2256" s="106" t="str">
        <f>_xlfn.IFNA(IF($B2256="","",VLOOKUP($B2256,'SWC Towers'!$A:$Q,$T$2,FALSE)),"")</f>
        <v/>
      </c>
      <c r="U2256" s="104">
        <f>_xlfn.IFNA(IF($B2256="","",VLOOKUP($B2256,'SWC Towers'!$A:$Q,$U$2,FALSE)),"")</f>
        <v>0.4</v>
      </c>
      <c r="V2256" s="104" t="str">
        <f>_xlfn.IFNA(IF($B2256="","",VLOOKUP($B2256,'SWC Towers'!$A:$Q,$V$2,FALSE)),"")</f>
        <v/>
      </c>
      <c r="W2256" s="104">
        <f>_xlfn.IFNA(IF($B2256="","",VLOOKUP($B2256,'SWC Towers'!$A:$Q,$W$2,FALSE)),"")</f>
        <v>0.4</v>
      </c>
      <c r="X2256" s="104" t="str">
        <f>_xlfn.IFNA(IF($B2256="","",VLOOKUP($B2256,'SWC Towers'!$A:$Q,$X$2,FALSE)),"")</f>
        <v/>
      </c>
      <c r="Y2256" s="104" t="str">
        <f>_xlfn.IFNA(IF($B2256="","",VLOOKUP($B2256,'SWC Towers'!$A:$Q,$Y$2,FALSE)),"")</f>
        <v/>
      </c>
      <c r="Z2256" s="104" t="str">
        <f>_xlfn.IFNA(IF($B2256="","",VLOOKUP($B2256,'SWC Towers'!$A:$Q,$Z$2,FALSE)),"")</f>
        <v/>
      </c>
      <c r="AA2256" s="104" t="str">
        <f>_xlfn.IFNA(IF($B2256="","",VLOOKUP($B2256,'SWC Towers'!$A:$Q,$AA$2,FALSE)),"")</f>
        <v/>
      </c>
      <c r="AB2256" s="106" t="str">
        <f>_xlfn.IFNA(IF($B2256="","",VLOOKUP($B2256,'SWC Towers'!$A:$Q,$AB$2,FALSE)),"")</f>
        <v/>
      </c>
      <c r="AC2256" s="20">
        <f>SUM(Table25[[#This Row],[IT Tower: Application]:[Other/Non-IT ]])</f>
        <v>1</v>
      </c>
      <c r="AD2256" s="67"/>
      <c r="AE2256" s="67"/>
      <c r="AF2256" s="67"/>
      <c r="AG2256" s="67"/>
      <c r="AH2256" s="67"/>
      <c r="AI2256" s="67"/>
      <c r="AJ2256" s="67"/>
      <c r="AK2256" s="67"/>
      <c r="AL2256" s="67"/>
      <c r="AM2256" s="67"/>
      <c r="AN2256" s="67"/>
      <c r="AO2256" s="67"/>
      <c r="AP2256" s="67"/>
      <c r="AQ2256" s="67"/>
      <c r="AR2256" s="67"/>
      <c r="AS2256" s="67"/>
      <c r="AT2256" s="67"/>
      <c r="AU2256" s="67"/>
      <c r="AV2256" s="67"/>
      <c r="AW2256" s="67"/>
      <c r="AX2256" s="67">
        <v>0</v>
      </c>
      <c r="AY2256" s="67">
        <v>26930</v>
      </c>
      <c r="AZ2256" s="67">
        <v>17884</v>
      </c>
      <c r="BA2256" s="67">
        <v>25573</v>
      </c>
      <c r="BB2256" s="113">
        <v>14415</v>
      </c>
      <c r="BC2256" s="113">
        <v>11083</v>
      </c>
      <c r="BD2256" s="113"/>
      <c r="BE2256" s="113"/>
      <c r="BF2256" s="113"/>
      <c r="BG2256" s="113"/>
      <c r="BH2256" s="113"/>
      <c r="BI2256" s="113"/>
      <c r="BJ2256" s="113"/>
      <c r="BK2256" s="113"/>
      <c r="BL2256" s="113"/>
      <c r="BM2256" s="113"/>
      <c r="BN2256" s="113"/>
      <c r="BO2256" s="113"/>
      <c r="BP2256" s="113"/>
      <c r="BQ2256" s="113"/>
      <c r="BR2256" s="113"/>
      <c r="BS2256" s="113"/>
      <c r="BT2256" s="113"/>
      <c r="BU2256" s="113"/>
      <c r="BV2256" s="113"/>
      <c r="BW2256" s="113"/>
      <c r="BX2256" s="113"/>
      <c r="BY2256" s="113"/>
      <c r="BZ2256" s="113"/>
      <c r="CA2256" s="67"/>
      <c r="CB2256" s="113"/>
      <c r="CC2256" s="69">
        <f>SUM(Table25[[#This Row],[Contract Amount FY00]:[Contract Amount FY50]])</f>
        <v>95885</v>
      </c>
      <c r="CD2256" s="114"/>
    </row>
    <row r="2257" spans="1:82" x14ac:dyDescent="0.25">
      <c r="A2257" s="122" t="s">
        <v>1973</v>
      </c>
      <c r="B2257" s="122" t="s">
        <v>705</v>
      </c>
      <c r="C2257" s="122" t="s">
        <v>1777</v>
      </c>
      <c r="E2257" s="26" t="str">
        <f>IFERROR(IF(VLOOKUP(Table25[[#This Row],[Contract No.]],Table3[#All],3,FALSE)="","No","Yes"),"")</f>
        <v>Yes</v>
      </c>
      <c r="F2257" s="107" t="str">
        <f>IFERROR(VLOOKUP(Table25[[#This Row],[Contract No.]],Table3[#All],3,FALSE),"")</f>
        <v>NASPO</v>
      </c>
      <c r="G2257" s="107" t="str">
        <f>IFERROR(IF(Table25[[#This Row],[Cooperative Purchase
(Yes/No)]]="Yes","Yes",IF(VLOOKUP(Table25[[#This Row],[Contract No.]],Table3[#All],1,FALSE)=Table25[[#This Row],[Contract No.]],"Yes","No")),"No")</f>
        <v>Yes</v>
      </c>
      <c r="H2257" s="51">
        <f>IFERROR(VLOOKUP(Table25[[#This Row],[Contract No.]],Table3[#All],4,FALSE),"")</f>
        <v>43647</v>
      </c>
      <c r="I2257" s="28">
        <f>IFERROR(IF(AND(MONTH(Table25[[#This Row],[Contract Start Date]])&gt;6,MONTH(Table25[[#This Row],[Contract Start Date]])&lt;=12),YEAR(Table25[[#This Row],[Contract Start Date]])+1,YEAR(Table25[[#This Row],[Contract Start Date]])),"")</f>
        <v>2020</v>
      </c>
      <c r="J2257" s="108">
        <f>Table25[[#This Row],[FY Formula start]]</f>
        <v>2020</v>
      </c>
      <c r="K2257" s="59" t="str">
        <f>"FY"&amp;" "&amp;Table25[[#This Row],[Year Start]]</f>
        <v>FY 2020</v>
      </c>
      <c r="L2257" s="109">
        <f>IFERROR(VLOOKUP(Table25[[#This Row],[Contract No.]],Table3[#All],5,FALSE),"")</f>
        <v>47360</v>
      </c>
      <c r="M2257" s="110">
        <f>IFERROR(IF(Table25[[#This Row],[Contract End Date]]="99/99/9999","No End",IF(AND(MONTH(Table25[[#This Row],[Contract End Date]])&gt;6,MONTH(Table25[[#This Row],[Contract End Date]])&lt;=12),YEAR(Table25[[#This Row],[Contract End Date]])+1,YEAR(Table25[[#This Row],[Contract End Date]]))),"")</f>
        <v>2030</v>
      </c>
      <c r="N2257" s="111">
        <f>Table25[[#This Row],[FY Formula end]]</f>
        <v>2030</v>
      </c>
      <c r="O2257" s="112" t="str">
        <f>IF(Table25[[#This Row],[Year End]]="No End","No End","FY"&amp;" "&amp;Table25[[#This Row],[Year End]])</f>
        <v>FY 2030</v>
      </c>
      <c r="P2257" s="27"/>
      <c r="Q2257" s="104">
        <f>_xlfn.IFNA(IF($B2257="","",VLOOKUP($B2257,'SWC Towers'!$A:$Q,$Q$2,FALSE)),"")</f>
        <v>0.2</v>
      </c>
      <c r="R2257" s="106" t="str">
        <f>_xlfn.IFNA(IF($B2257="","",VLOOKUP($B2257,'SWC Towers'!$A:$Q,$R$2,FALSE)),"")</f>
        <v/>
      </c>
      <c r="S2257" s="106" t="str">
        <f>_xlfn.IFNA(IF($B2257="","",VLOOKUP($B2257,'SWC Towers'!$A:$Q,$S$2,FALSE)),"")</f>
        <v/>
      </c>
      <c r="T2257" s="106" t="str">
        <f>_xlfn.IFNA(IF($B2257="","",VLOOKUP($B2257,'SWC Towers'!$A:$Q,$T$2,FALSE)),"")</f>
        <v/>
      </c>
      <c r="U2257" s="104">
        <f>_xlfn.IFNA(IF($B2257="","",VLOOKUP($B2257,'SWC Towers'!$A:$Q,$U$2,FALSE)),"")</f>
        <v>0.4</v>
      </c>
      <c r="V2257" s="104" t="str">
        <f>_xlfn.IFNA(IF($B2257="","",VLOOKUP($B2257,'SWC Towers'!$A:$Q,$V$2,FALSE)),"")</f>
        <v/>
      </c>
      <c r="W2257" s="104">
        <f>_xlfn.IFNA(IF($B2257="","",VLOOKUP($B2257,'SWC Towers'!$A:$Q,$W$2,FALSE)),"")</f>
        <v>0.4</v>
      </c>
      <c r="X2257" s="104" t="str">
        <f>_xlfn.IFNA(IF($B2257="","",VLOOKUP($B2257,'SWC Towers'!$A:$Q,$X$2,FALSE)),"")</f>
        <v/>
      </c>
      <c r="Y2257" s="104" t="str">
        <f>_xlfn.IFNA(IF($B2257="","",VLOOKUP($B2257,'SWC Towers'!$A:$Q,$Y$2,FALSE)),"")</f>
        <v/>
      </c>
      <c r="Z2257" s="104" t="str">
        <f>_xlfn.IFNA(IF($B2257="","",VLOOKUP($B2257,'SWC Towers'!$A:$Q,$Z$2,FALSE)),"")</f>
        <v/>
      </c>
      <c r="AA2257" s="104" t="str">
        <f>_xlfn.IFNA(IF($B2257="","",VLOOKUP($B2257,'SWC Towers'!$A:$Q,$AA$2,FALSE)),"")</f>
        <v/>
      </c>
      <c r="AB2257" s="106" t="str">
        <f>_xlfn.IFNA(IF($B2257="","",VLOOKUP($B2257,'SWC Towers'!$A:$Q,$AB$2,FALSE)),"")</f>
        <v/>
      </c>
      <c r="AC2257" s="20">
        <f>SUM(Table25[[#This Row],[IT Tower: Application]:[Other/Non-IT ]])</f>
        <v>1</v>
      </c>
      <c r="AD2257" s="67"/>
      <c r="AE2257" s="67"/>
      <c r="AF2257" s="67"/>
      <c r="AG2257" s="67"/>
      <c r="AH2257" s="67"/>
      <c r="AI2257" s="67"/>
      <c r="AJ2257" s="67"/>
      <c r="AK2257" s="67"/>
      <c r="AL2257" s="67"/>
      <c r="AM2257" s="67"/>
      <c r="AN2257" s="67"/>
      <c r="AO2257" s="67"/>
      <c r="AP2257" s="67"/>
      <c r="AQ2257" s="67"/>
      <c r="AR2257" s="67"/>
      <c r="AS2257" s="67"/>
      <c r="AT2257" s="67"/>
      <c r="AU2257" s="67"/>
      <c r="AV2257" s="67"/>
      <c r="AW2257" s="67"/>
      <c r="AX2257" s="67"/>
      <c r="AY2257" s="67">
        <v>250</v>
      </c>
      <c r="AZ2257" s="67">
        <v>600</v>
      </c>
      <c r="BA2257" s="67">
        <v>600</v>
      </c>
      <c r="BB2257" s="113">
        <v>600</v>
      </c>
      <c r="BC2257" s="113">
        <v>603</v>
      </c>
      <c r="BD2257" s="113"/>
      <c r="BE2257" s="113"/>
      <c r="BF2257" s="113"/>
      <c r="BG2257" s="113"/>
      <c r="BH2257" s="113"/>
      <c r="BI2257" s="113"/>
      <c r="BJ2257" s="113"/>
      <c r="BK2257" s="113"/>
      <c r="BL2257" s="113"/>
      <c r="BM2257" s="113"/>
      <c r="BN2257" s="113"/>
      <c r="BO2257" s="113"/>
      <c r="BP2257" s="113"/>
      <c r="BQ2257" s="113"/>
      <c r="BR2257" s="113"/>
      <c r="BS2257" s="113"/>
      <c r="BT2257" s="113"/>
      <c r="BU2257" s="113"/>
      <c r="BV2257" s="113"/>
      <c r="BW2257" s="113"/>
      <c r="BX2257" s="113"/>
      <c r="BY2257" s="113"/>
      <c r="BZ2257" s="113"/>
      <c r="CA2257" s="67"/>
      <c r="CB2257" s="113"/>
      <c r="CC2257" s="69">
        <f>SUM(Table25[[#This Row],[Contract Amount FY00]:[Contract Amount FY50]])</f>
        <v>2653</v>
      </c>
      <c r="CD2257" s="114"/>
    </row>
    <row r="2258" spans="1:82" x14ac:dyDescent="0.25">
      <c r="A2258" s="122" t="s">
        <v>1973</v>
      </c>
      <c r="B2258" s="122" t="s">
        <v>2057</v>
      </c>
      <c r="C2258" s="122" t="s">
        <v>3190</v>
      </c>
      <c r="E2258" s="26" t="str">
        <f>IFERROR(IF(VLOOKUP(Table25[[#This Row],[Contract No.]],Table3[#All],3,FALSE)="","No","Yes"),"")</f>
        <v>Yes</v>
      </c>
      <c r="F2258" s="107" t="str">
        <f>IFERROR(VLOOKUP(Table25[[#This Row],[Contract No.]],Table3[#All],3,FALSE),"")</f>
        <v>NASPO</v>
      </c>
      <c r="G2258" s="107" t="str">
        <f>IFERROR(IF(Table25[[#This Row],[Cooperative Purchase
(Yes/No)]]="Yes","Yes",IF(VLOOKUP(Table25[[#This Row],[Contract No.]],Table3[#All],1,FALSE)=Table25[[#This Row],[Contract No.]],"Yes","No")),"No")</f>
        <v>Yes</v>
      </c>
      <c r="H2258" s="51">
        <f>IFERROR(VLOOKUP(Table25[[#This Row],[Contract No.]],Table3[#All],4,FALSE),"")</f>
        <v>43983</v>
      </c>
      <c r="I2258" s="28">
        <f>IFERROR(IF(AND(MONTH(Table25[[#This Row],[Contract Start Date]])&gt;6,MONTH(Table25[[#This Row],[Contract Start Date]])&lt;=12),YEAR(Table25[[#This Row],[Contract Start Date]])+1,YEAR(Table25[[#This Row],[Contract Start Date]])),"")</f>
        <v>2020</v>
      </c>
      <c r="J2258" s="108">
        <f>Table25[[#This Row],[FY Formula start]]</f>
        <v>2020</v>
      </c>
      <c r="K2258" s="59" t="str">
        <f>"FY"&amp;" "&amp;Table25[[#This Row],[Year Start]]</f>
        <v>FY 2020</v>
      </c>
      <c r="L2258" s="109">
        <f>IFERROR(VLOOKUP(Table25[[#This Row],[Contract No.]],Table3[#All],5,FALSE),"")</f>
        <v>46295</v>
      </c>
      <c r="M2258" s="110">
        <f>IFERROR(IF(Table25[[#This Row],[Contract End Date]]="99/99/9999","No End",IF(AND(MONTH(Table25[[#This Row],[Contract End Date]])&gt;6,MONTH(Table25[[#This Row],[Contract End Date]])&lt;=12),YEAR(Table25[[#This Row],[Contract End Date]])+1,YEAR(Table25[[#This Row],[Contract End Date]]))),"")</f>
        <v>2027</v>
      </c>
      <c r="N2258" s="111">
        <f>Table25[[#This Row],[FY Formula end]]</f>
        <v>2027</v>
      </c>
      <c r="O2258" s="112" t="str">
        <f>IF(Table25[[#This Row],[Year End]]="No End","No End","FY"&amp;" "&amp;Table25[[#This Row],[Year End]])</f>
        <v>FY 2027</v>
      </c>
      <c r="P2258" s="27"/>
      <c r="Q2258" s="104">
        <f>_xlfn.IFNA(IF($B2258="","",VLOOKUP($B2258,'SWC Towers'!$A:$Q,$Q$2,FALSE)),"")</f>
        <v>0.1</v>
      </c>
      <c r="R2258" s="106">
        <f>_xlfn.IFNA(IF($B2258="","",VLOOKUP($B2258,'SWC Towers'!$A:$Q,$R$2,FALSE)),"")</f>
        <v>0.1</v>
      </c>
      <c r="S2258" s="106" t="str">
        <f>_xlfn.IFNA(IF($B2258="","",VLOOKUP($B2258,'SWC Towers'!$A:$Q,$S$2,FALSE)),"")</f>
        <v/>
      </c>
      <c r="T2258" s="106" t="str">
        <f>_xlfn.IFNA(IF($B2258="","",VLOOKUP($B2258,'SWC Towers'!$A:$Q,$T$2,FALSE)),"")</f>
        <v/>
      </c>
      <c r="U2258" s="104">
        <f>_xlfn.IFNA(IF($B2258="","",VLOOKUP($B2258,'SWC Towers'!$A:$Q,$U$2,FALSE)),"")</f>
        <v>0.15</v>
      </c>
      <c r="V2258" s="104" t="str">
        <f>_xlfn.IFNA(IF($B2258="","",VLOOKUP($B2258,'SWC Towers'!$A:$Q,$V$2,FALSE)),"")</f>
        <v/>
      </c>
      <c r="W2258" s="104">
        <f>_xlfn.IFNA(IF($B2258="","",VLOOKUP($B2258,'SWC Towers'!$A:$Q,$W$2,FALSE)),"")</f>
        <v>0.65</v>
      </c>
      <c r="X2258" s="104" t="str">
        <f>_xlfn.IFNA(IF($B2258="","",VLOOKUP($B2258,'SWC Towers'!$A:$Q,$X$2,FALSE)),"")</f>
        <v/>
      </c>
      <c r="Y2258" s="104" t="str">
        <f>_xlfn.IFNA(IF($B2258="","",VLOOKUP($B2258,'SWC Towers'!$A:$Q,$Y$2,FALSE)),"")</f>
        <v/>
      </c>
      <c r="Z2258" s="104" t="str">
        <f>_xlfn.IFNA(IF($B2258="","",VLOOKUP($B2258,'SWC Towers'!$A:$Q,$Z$2,FALSE)),"")</f>
        <v/>
      </c>
      <c r="AA2258" s="104" t="str">
        <f>_xlfn.IFNA(IF($B2258="","",VLOOKUP($B2258,'SWC Towers'!$A:$Q,$AA$2,FALSE)),"")</f>
        <v/>
      </c>
      <c r="AB2258" s="106" t="str">
        <f>_xlfn.IFNA(IF($B2258="","",VLOOKUP($B2258,'SWC Towers'!$A:$Q,$AB$2,FALSE)),"")</f>
        <v/>
      </c>
      <c r="AC2258" s="20">
        <f>SUM(Table25[[#This Row],[IT Tower: Application]:[Other/Non-IT ]])</f>
        <v>1</v>
      </c>
      <c r="AD2258" s="67"/>
      <c r="AE2258" s="67"/>
      <c r="AF2258" s="67"/>
      <c r="AG2258" s="67"/>
      <c r="AH2258" s="67"/>
      <c r="AI2258" s="67"/>
      <c r="AJ2258" s="67"/>
      <c r="AK2258" s="67"/>
      <c r="AL2258" s="67"/>
      <c r="AM2258" s="67"/>
      <c r="AN2258" s="67"/>
      <c r="AO2258" s="67"/>
      <c r="AP2258" s="67"/>
      <c r="AQ2258" s="67"/>
      <c r="AR2258" s="67"/>
      <c r="AS2258" s="67"/>
      <c r="AT2258" s="67"/>
      <c r="AU2258" s="67"/>
      <c r="AV2258" s="67"/>
      <c r="AW2258" s="67"/>
      <c r="AX2258" s="67"/>
      <c r="AY2258" s="67">
        <v>13848</v>
      </c>
      <c r="AZ2258" s="67">
        <v>0</v>
      </c>
      <c r="BA2258" s="67"/>
      <c r="BB2258" s="113">
        <v>35343</v>
      </c>
      <c r="BC2258" s="113">
        <v>23790</v>
      </c>
      <c r="BD2258" s="113"/>
      <c r="BE2258" s="113"/>
      <c r="BF2258" s="113"/>
      <c r="BG2258" s="113"/>
      <c r="BH2258" s="113"/>
      <c r="BI2258" s="113"/>
      <c r="BJ2258" s="113"/>
      <c r="BK2258" s="113"/>
      <c r="BL2258" s="113"/>
      <c r="BM2258" s="113"/>
      <c r="BN2258" s="113"/>
      <c r="BO2258" s="113"/>
      <c r="BP2258" s="113"/>
      <c r="BQ2258" s="113"/>
      <c r="BR2258" s="113"/>
      <c r="BS2258" s="113"/>
      <c r="BT2258" s="113"/>
      <c r="BU2258" s="113"/>
      <c r="BV2258" s="113"/>
      <c r="BW2258" s="113"/>
      <c r="BX2258" s="113"/>
      <c r="BY2258" s="113"/>
      <c r="BZ2258" s="113"/>
      <c r="CA2258" s="67"/>
      <c r="CB2258" s="113"/>
      <c r="CC2258" s="69">
        <f>SUM(Table25[[#This Row],[Contract Amount FY00]:[Contract Amount FY50]])</f>
        <v>72981</v>
      </c>
      <c r="CD2258" s="114"/>
    </row>
    <row r="2259" spans="1:82" x14ac:dyDescent="0.25">
      <c r="A2259" s="122" t="s">
        <v>1973</v>
      </c>
      <c r="B2259" s="122" t="s">
        <v>3071</v>
      </c>
      <c r="C2259" s="122" t="s">
        <v>753</v>
      </c>
      <c r="E2259" s="26" t="str">
        <f>IFERROR(IF(VLOOKUP(Table25[[#This Row],[Contract No.]],Table3[#All],3,FALSE)="","No","Yes"),"")</f>
        <v>Yes</v>
      </c>
      <c r="F2259" s="107" t="str">
        <f>IFERROR(VLOOKUP(Table25[[#This Row],[Contract No.]],Table3[#All],3,FALSE),"")</f>
        <v>NASPO</v>
      </c>
      <c r="G2259" s="107" t="str">
        <f>IFERROR(IF(Table25[[#This Row],[Cooperative Purchase
(Yes/No)]]="Yes","Yes",IF(VLOOKUP(Table25[[#This Row],[Contract No.]],Table3[#All],1,FALSE)=Table25[[#This Row],[Contract No.]],"Yes","No")),"No")</f>
        <v>Yes</v>
      </c>
      <c r="H2259" s="51">
        <f>IFERROR(VLOOKUP(Table25[[#This Row],[Contract No.]],Table3[#All],4,FALSE),"")</f>
        <v>45322</v>
      </c>
      <c r="I2259" s="28">
        <f>IFERROR(IF(AND(MONTH(Table25[[#This Row],[Contract Start Date]])&gt;6,MONTH(Table25[[#This Row],[Contract Start Date]])&lt;=12),YEAR(Table25[[#This Row],[Contract Start Date]])+1,YEAR(Table25[[#This Row],[Contract Start Date]])),"")</f>
        <v>2024</v>
      </c>
      <c r="J2259" s="108">
        <f>Table25[[#This Row],[FY Formula start]]</f>
        <v>2024</v>
      </c>
      <c r="K2259" s="59" t="str">
        <f>"FY"&amp;" "&amp;Table25[[#This Row],[Year Start]]</f>
        <v>FY 2024</v>
      </c>
      <c r="L2259" s="109">
        <f>IFERROR(VLOOKUP(Table25[[#This Row],[Contract No.]],Table3[#All],5,FALSE),"")</f>
        <v>46934</v>
      </c>
      <c r="M2259" s="110">
        <f>IFERROR(IF(Table25[[#This Row],[Contract End Date]]="99/99/9999","No End",IF(AND(MONTH(Table25[[#This Row],[Contract End Date]])&gt;6,MONTH(Table25[[#This Row],[Contract End Date]])&lt;=12),YEAR(Table25[[#This Row],[Contract End Date]])+1,YEAR(Table25[[#This Row],[Contract End Date]]))),"")</f>
        <v>2028</v>
      </c>
      <c r="N2259" s="111">
        <f>Table25[[#This Row],[FY Formula end]]</f>
        <v>2028</v>
      </c>
      <c r="O2259" s="112" t="str">
        <f>IF(Table25[[#This Row],[Year End]]="No End","No End","FY"&amp;" "&amp;Table25[[#This Row],[Year End]])</f>
        <v>FY 2028</v>
      </c>
      <c r="P2259" s="27"/>
      <c r="Q2259" s="104" t="str">
        <f>_xlfn.IFNA(IF($B2259="","",VLOOKUP($B2259,'SWC Towers'!$A:$Q,$Q$2,FALSE)),"")</f>
        <v/>
      </c>
      <c r="R2259" s="106">
        <f>_xlfn.IFNA(IF($B2259="","",VLOOKUP($B2259,'SWC Towers'!$A:$Q,$R$2,FALSE)),"")</f>
        <v>0.2</v>
      </c>
      <c r="S2259" s="106" t="str">
        <f>_xlfn.IFNA(IF($B2259="","",VLOOKUP($B2259,'SWC Towers'!$A:$Q,$S$2,FALSE)),"")</f>
        <v/>
      </c>
      <c r="T2259" s="106" t="str">
        <f>_xlfn.IFNA(IF($B2259="","",VLOOKUP($B2259,'SWC Towers'!$A:$Q,$T$2,FALSE)),"")</f>
        <v/>
      </c>
      <c r="U2259" s="104">
        <f>_xlfn.IFNA(IF($B2259="","",VLOOKUP($B2259,'SWC Towers'!$A:$Q,$U$2,FALSE)),"")</f>
        <v>0.6</v>
      </c>
      <c r="V2259" s="104" t="str">
        <f>_xlfn.IFNA(IF($B2259="","",VLOOKUP($B2259,'SWC Towers'!$A:$Q,$V$2,FALSE)),"")</f>
        <v/>
      </c>
      <c r="W2259" s="104" t="str">
        <f>_xlfn.IFNA(IF($B2259="","",VLOOKUP($B2259,'SWC Towers'!$A:$Q,$W$2,FALSE)),"")</f>
        <v/>
      </c>
      <c r="X2259" s="104" t="str">
        <f>_xlfn.IFNA(IF($B2259="","",VLOOKUP($B2259,'SWC Towers'!$A:$Q,$X$2,FALSE)),"")</f>
        <v/>
      </c>
      <c r="Y2259" s="104" t="str">
        <f>_xlfn.IFNA(IF($B2259="","",VLOOKUP($B2259,'SWC Towers'!$A:$Q,$Y$2,FALSE)),"")</f>
        <v/>
      </c>
      <c r="Z2259" s="104" t="str">
        <f>_xlfn.IFNA(IF($B2259="","",VLOOKUP($B2259,'SWC Towers'!$A:$Q,$Z$2,FALSE)),"")</f>
        <v/>
      </c>
      <c r="AA2259" s="104">
        <f>_xlfn.IFNA(IF($B2259="","",VLOOKUP($B2259,'SWC Towers'!$A:$Q,$AA$2,FALSE)),"")</f>
        <v>0.2</v>
      </c>
      <c r="AB2259" s="106" t="str">
        <f>_xlfn.IFNA(IF($B2259="","",VLOOKUP($B2259,'SWC Towers'!$A:$Q,$AB$2,FALSE)),"")</f>
        <v/>
      </c>
      <c r="AC2259" s="20">
        <f>SUM(Table25[[#This Row],[IT Tower: Application]:[Other/Non-IT ]])</f>
        <v>1</v>
      </c>
      <c r="AD2259" s="67"/>
      <c r="AE2259" s="67"/>
      <c r="AF2259" s="67"/>
      <c r="AG2259" s="67"/>
      <c r="AH2259" s="67"/>
      <c r="AI2259" s="67"/>
      <c r="AJ2259" s="67"/>
      <c r="AK2259" s="67"/>
      <c r="AL2259" s="67"/>
      <c r="AM2259" s="67"/>
      <c r="AN2259" s="67"/>
      <c r="AO2259" s="67"/>
      <c r="AP2259" s="67"/>
      <c r="AQ2259" s="67"/>
      <c r="AR2259" s="67"/>
      <c r="AS2259" s="67"/>
      <c r="AT2259" s="67"/>
      <c r="AU2259" s="67"/>
      <c r="AV2259" s="67"/>
      <c r="AW2259" s="67"/>
      <c r="AX2259" s="67"/>
      <c r="AY2259" s="67"/>
      <c r="AZ2259" s="67"/>
      <c r="BA2259" s="67"/>
      <c r="BB2259" s="113">
        <v>3986</v>
      </c>
      <c r="BC2259" s="113">
        <v>173261</v>
      </c>
      <c r="BD2259" s="113"/>
      <c r="BE2259" s="113"/>
      <c r="BF2259" s="113"/>
      <c r="BG2259" s="113"/>
      <c r="BH2259" s="113"/>
      <c r="BI2259" s="113"/>
      <c r="BJ2259" s="113"/>
      <c r="BK2259" s="113"/>
      <c r="BL2259" s="113"/>
      <c r="BM2259" s="113"/>
      <c r="BN2259" s="113"/>
      <c r="BO2259" s="113"/>
      <c r="BP2259" s="113"/>
      <c r="BQ2259" s="113"/>
      <c r="BR2259" s="113"/>
      <c r="BS2259" s="113"/>
      <c r="BT2259" s="113"/>
      <c r="BU2259" s="113"/>
      <c r="BV2259" s="113"/>
      <c r="BW2259" s="113"/>
      <c r="BX2259" s="113"/>
      <c r="BY2259" s="113"/>
      <c r="BZ2259" s="113"/>
      <c r="CA2259" s="67"/>
      <c r="CB2259" s="113"/>
      <c r="CC2259" s="69">
        <f>SUM(Table25[[#This Row],[Contract Amount FY00]:[Contract Amount FY50]])</f>
        <v>177247</v>
      </c>
      <c r="CD2259" s="114"/>
    </row>
    <row r="2260" spans="1:82" x14ac:dyDescent="0.25">
      <c r="A2260" s="122" t="s">
        <v>1973</v>
      </c>
      <c r="B2260" s="122" t="s">
        <v>526</v>
      </c>
      <c r="C2260" s="122" t="s">
        <v>3206</v>
      </c>
      <c r="E2260" s="26" t="str">
        <f>IFERROR(IF(VLOOKUP(Table25[[#This Row],[Contract No.]],Table3[#All],3,FALSE)="","No","Yes"),"")</f>
        <v>Yes</v>
      </c>
      <c r="F2260" s="107" t="str">
        <f>IFERROR(VLOOKUP(Table25[[#This Row],[Contract No.]],Table3[#All],3,FALSE),"")</f>
        <v>NASPO</v>
      </c>
      <c r="G2260" s="107" t="str">
        <f>IFERROR(IF(Table25[[#This Row],[Cooperative Purchase
(Yes/No)]]="Yes","Yes",IF(VLOOKUP(Table25[[#This Row],[Contract No.]],Table3[#All],1,FALSE)=Table25[[#This Row],[Contract No.]],"Yes","No")),"No")</f>
        <v>Yes</v>
      </c>
      <c r="H2260" s="51">
        <f>IFERROR(VLOOKUP(Table25[[#This Row],[Contract No.]],Table3[#All],4,FALSE),"")</f>
        <v>43892</v>
      </c>
      <c r="I2260" s="28">
        <f>IFERROR(IF(AND(MONTH(Table25[[#This Row],[Contract Start Date]])&gt;6,MONTH(Table25[[#This Row],[Contract Start Date]])&lt;=12),YEAR(Table25[[#This Row],[Contract Start Date]])+1,YEAR(Table25[[#This Row],[Contract Start Date]])),"")</f>
        <v>2020</v>
      </c>
      <c r="J2260" s="108">
        <f>Table25[[#This Row],[FY Formula start]]</f>
        <v>2020</v>
      </c>
      <c r="K2260" s="59" t="str">
        <f>"FY"&amp;" "&amp;Table25[[#This Row],[Year Start]]</f>
        <v>FY 2020</v>
      </c>
      <c r="L2260" s="109">
        <f>IFERROR(VLOOKUP(Table25[[#This Row],[Contract No.]],Table3[#All],5,FALSE),"")</f>
        <v>45504</v>
      </c>
      <c r="M2260" s="110">
        <f>IFERROR(IF(Table25[[#This Row],[Contract End Date]]="99/99/9999","No End",IF(AND(MONTH(Table25[[#This Row],[Contract End Date]])&gt;6,MONTH(Table25[[#This Row],[Contract End Date]])&lt;=12),YEAR(Table25[[#This Row],[Contract End Date]])+1,YEAR(Table25[[#This Row],[Contract End Date]]))),"")</f>
        <v>2025</v>
      </c>
      <c r="N2260" s="111">
        <f>Table25[[#This Row],[FY Formula end]]</f>
        <v>2025</v>
      </c>
      <c r="O2260" s="112" t="str">
        <f>IF(Table25[[#This Row],[Year End]]="No End","No End","FY"&amp;" "&amp;Table25[[#This Row],[Year End]])</f>
        <v>FY 2025</v>
      </c>
      <c r="P2260" s="27"/>
      <c r="Q2260" s="104" t="str">
        <f>_xlfn.IFNA(IF($B2260="","",VLOOKUP($B2260,'SWC Towers'!$A:$Q,$Q$2,FALSE)),"")</f>
        <v/>
      </c>
      <c r="R2260" s="106">
        <f>_xlfn.IFNA(IF($B2260="","",VLOOKUP($B2260,'SWC Towers'!$A:$Q,$R$2,FALSE)),"")</f>
        <v>0.1</v>
      </c>
      <c r="S2260" s="106" t="str">
        <f>_xlfn.IFNA(IF($B2260="","",VLOOKUP($B2260,'SWC Towers'!$A:$Q,$S$2,FALSE)),"")</f>
        <v/>
      </c>
      <c r="T2260" s="106">
        <f>_xlfn.IFNA(IF($B2260="","",VLOOKUP($B2260,'SWC Towers'!$A:$Q,$T$2,FALSE)),"")</f>
        <v>0.05</v>
      </c>
      <c r="U2260" s="104">
        <f>_xlfn.IFNA(IF($B2260="","",VLOOKUP($B2260,'SWC Towers'!$A:$Q,$U$2,FALSE)),"")</f>
        <v>0.65</v>
      </c>
      <c r="V2260" s="104" t="str">
        <f>_xlfn.IFNA(IF($B2260="","",VLOOKUP($B2260,'SWC Towers'!$A:$Q,$V$2,FALSE)),"")</f>
        <v/>
      </c>
      <c r="W2260" s="104">
        <f>_xlfn.IFNA(IF($B2260="","",VLOOKUP($B2260,'SWC Towers'!$A:$Q,$W$2,FALSE)),"")</f>
        <v>0.1</v>
      </c>
      <c r="X2260" s="104" t="str">
        <f>_xlfn.IFNA(IF($B2260="","",VLOOKUP($B2260,'SWC Towers'!$A:$Q,$X$2,FALSE)),"")</f>
        <v/>
      </c>
      <c r="Y2260" s="104" t="str">
        <f>_xlfn.IFNA(IF($B2260="","",VLOOKUP($B2260,'SWC Towers'!$A:$Q,$Y$2,FALSE)),"")</f>
        <v/>
      </c>
      <c r="Z2260" s="104">
        <f>_xlfn.IFNA(IF($B2260="","",VLOOKUP($B2260,'SWC Towers'!$A:$Q,$Z$2,FALSE)),"")</f>
        <v>0.1</v>
      </c>
      <c r="AA2260" s="104" t="str">
        <f>_xlfn.IFNA(IF($B2260="","",VLOOKUP($B2260,'SWC Towers'!$A:$Q,$AA$2,FALSE)),"")</f>
        <v/>
      </c>
      <c r="AB2260" s="106" t="str">
        <f>_xlfn.IFNA(IF($B2260="","",VLOOKUP($B2260,'SWC Towers'!$A:$Q,$AB$2,FALSE)),"")</f>
        <v/>
      </c>
      <c r="AC2260" s="20">
        <f>SUM(Table25[[#This Row],[IT Tower: Application]:[Other/Non-IT ]])</f>
        <v>1</v>
      </c>
      <c r="AD2260" s="67"/>
      <c r="AE2260" s="67"/>
      <c r="AF2260" s="67"/>
      <c r="AG2260" s="67"/>
      <c r="AH2260" s="67"/>
      <c r="AI2260" s="67"/>
      <c r="AJ2260" s="67"/>
      <c r="AK2260" s="67"/>
      <c r="AL2260" s="67"/>
      <c r="AM2260" s="67"/>
      <c r="AN2260" s="67"/>
      <c r="AO2260" s="67"/>
      <c r="AP2260" s="67"/>
      <c r="AQ2260" s="67"/>
      <c r="AR2260" s="67"/>
      <c r="AS2260" s="67"/>
      <c r="AT2260" s="67"/>
      <c r="AU2260" s="67"/>
      <c r="AV2260" s="67"/>
      <c r="AW2260" s="67"/>
      <c r="AX2260" s="67"/>
      <c r="AY2260" s="67">
        <v>34050</v>
      </c>
      <c r="AZ2260" s="67">
        <v>40282</v>
      </c>
      <c r="BA2260" s="67">
        <v>127104</v>
      </c>
      <c r="BB2260" s="113">
        <v>9876</v>
      </c>
      <c r="BC2260" s="113"/>
      <c r="BD2260" s="113"/>
      <c r="BE2260" s="113"/>
      <c r="BF2260" s="113"/>
      <c r="BG2260" s="113"/>
      <c r="BH2260" s="113"/>
      <c r="BI2260" s="113"/>
      <c r="BJ2260" s="113"/>
      <c r="BK2260" s="113"/>
      <c r="BL2260" s="113"/>
      <c r="BM2260" s="113"/>
      <c r="BN2260" s="113"/>
      <c r="BO2260" s="113"/>
      <c r="BP2260" s="113"/>
      <c r="BQ2260" s="113"/>
      <c r="BR2260" s="113"/>
      <c r="BS2260" s="113"/>
      <c r="BT2260" s="113"/>
      <c r="BU2260" s="113"/>
      <c r="BV2260" s="113"/>
      <c r="BW2260" s="113"/>
      <c r="BX2260" s="113"/>
      <c r="BY2260" s="113"/>
      <c r="BZ2260" s="113"/>
      <c r="CA2260" s="67"/>
      <c r="CB2260" s="113"/>
      <c r="CC2260" s="69">
        <f>SUM(Table25[[#This Row],[Contract Amount FY00]:[Contract Amount FY50]])</f>
        <v>211312</v>
      </c>
      <c r="CD2260" s="114"/>
    </row>
    <row r="2261" spans="1:82" x14ac:dyDescent="0.25">
      <c r="A2261" s="122" t="s">
        <v>1973</v>
      </c>
      <c r="B2261" s="122" t="s">
        <v>526</v>
      </c>
      <c r="C2261" s="122" t="s">
        <v>966</v>
      </c>
      <c r="E2261" s="26" t="str">
        <f>IFERROR(IF(VLOOKUP(Table25[[#This Row],[Contract No.]],Table3[#All],3,FALSE)="","No","Yes"),"")</f>
        <v>Yes</v>
      </c>
      <c r="F2261" s="107" t="str">
        <f>IFERROR(VLOOKUP(Table25[[#This Row],[Contract No.]],Table3[#All],3,FALSE),"")</f>
        <v>NASPO</v>
      </c>
      <c r="G2261" s="107" t="str">
        <f>IFERROR(IF(Table25[[#This Row],[Cooperative Purchase
(Yes/No)]]="Yes","Yes",IF(VLOOKUP(Table25[[#This Row],[Contract No.]],Table3[#All],1,FALSE)=Table25[[#This Row],[Contract No.]],"Yes","No")),"No")</f>
        <v>Yes</v>
      </c>
      <c r="H2261" s="51">
        <f>IFERROR(VLOOKUP(Table25[[#This Row],[Contract No.]],Table3[#All],4,FALSE),"")</f>
        <v>43892</v>
      </c>
      <c r="I2261" s="28">
        <f>IFERROR(IF(AND(MONTH(Table25[[#This Row],[Contract Start Date]])&gt;6,MONTH(Table25[[#This Row],[Contract Start Date]])&lt;=12),YEAR(Table25[[#This Row],[Contract Start Date]])+1,YEAR(Table25[[#This Row],[Contract Start Date]])),"")</f>
        <v>2020</v>
      </c>
      <c r="J2261" s="108">
        <f>Table25[[#This Row],[FY Formula start]]</f>
        <v>2020</v>
      </c>
      <c r="K2261" s="59" t="str">
        <f>"FY"&amp;" "&amp;Table25[[#This Row],[Year Start]]</f>
        <v>FY 2020</v>
      </c>
      <c r="L2261" s="109">
        <f>IFERROR(VLOOKUP(Table25[[#This Row],[Contract No.]],Table3[#All],5,FALSE),"")</f>
        <v>45504</v>
      </c>
      <c r="M2261" s="110">
        <f>IFERROR(IF(Table25[[#This Row],[Contract End Date]]="99/99/9999","No End",IF(AND(MONTH(Table25[[#This Row],[Contract End Date]])&gt;6,MONTH(Table25[[#This Row],[Contract End Date]])&lt;=12),YEAR(Table25[[#This Row],[Contract End Date]])+1,YEAR(Table25[[#This Row],[Contract End Date]]))),"")</f>
        <v>2025</v>
      </c>
      <c r="N2261" s="111">
        <f>Table25[[#This Row],[FY Formula end]]</f>
        <v>2025</v>
      </c>
      <c r="O2261" s="112" t="str">
        <f>IF(Table25[[#This Row],[Year End]]="No End","No End","FY"&amp;" "&amp;Table25[[#This Row],[Year End]])</f>
        <v>FY 2025</v>
      </c>
      <c r="P2261" s="27"/>
      <c r="Q2261" s="104" t="str">
        <f>_xlfn.IFNA(IF($B2261="","",VLOOKUP($B2261,'SWC Towers'!$A:$Q,$Q$2,FALSE)),"")</f>
        <v/>
      </c>
      <c r="R2261" s="106">
        <f>_xlfn.IFNA(IF($B2261="","",VLOOKUP($B2261,'SWC Towers'!$A:$Q,$R$2,FALSE)),"")</f>
        <v>0.1</v>
      </c>
      <c r="S2261" s="106" t="str">
        <f>_xlfn.IFNA(IF($B2261="","",VLOOKUP($B2261,'SWC Towers'!$A:$Q,$S$2,FALSE)),"")</f>
        <v/>
      </c>
      <c r="T2261" s="106">
        <f>_xlfn.IFNA(IF($B2261="","",VLOOKUP($B2261,'SWC Towers'!$A:$Q,$T$2,FALSE)),"")</f>
        <v>0.05</v>
      </c>
      <c r="U2261" s="104">
        <f>_xlfn.IFNA(IF($B2261="","",VLOOKUP($B2261,'SWC Towers'!$A:$Q,$U$2,FALSE)),"")</f>
        <v>0.65</v>
      </c>
      <c r="V2261" s="104" t="str">
        <f>_xlfn.IFNA(IF($B2261="","",VLOOKUP($B2261,'SWC Towers'!$A:$Q,$V$2,FALSE)),"")</f>
        <v/>
      </c>
      <c r="W2261" s="104">
        <f>_xlfn.IFNA(IF($B2261="","",VLOOKUP($B2261,'SWC Towers'!$A:$Q,$W$2,FALSE)),"")</f>
        <v>0.1</v>
      </c>
      <c r="X2261" s="104" t="str">
        <f>_xlfn.IFNA(IF($B2261="","",VLOOKUP($B2261,'SWC Towers'!$A:$Q,$X$2,FALSE)),"")</f>
        <v/>
      </c>
      <c r="Y2261" s="104" t="str">
        <f>_xlfn.IFNA(IF($B2261="","",VLOOKUP($B2261,'SWC Towers'!$A:$Q,$Y$2,FALSE)),"")</f>
        <v/>
      </c>
      <c r="Z2261" s="104">
        <f>_xlfn.IFNA(IF($B2261="","",VLOOKUP($B2261,'SWC Towers'!$A:$Q,$Z$2,FALSE)),"")</f>
        <v>0.1</v>
      </c>
      <c r="AA2261" s="104" t="str">
        <f>_xlfn.IFNA(IF($B2261="","",VLOOKUP($B2261,'SWC Towers'!$A:$Q,$AA$2,FALSE)),"")</f>
        <v/>
      </c>
      <c r="AB2261" s="106" t="str">
        <f>_xlfn.IFNA(IF($B2261="","",VLOOKUP($B2261,'SWC Towers'!$A:$Q,$AB$2,FALSE)),"")</f>
        <v/>
      </c>
      <c r="AC2261" s="20">
        <f>SUM(Table25[[#This Row],[IT Tower: Application]:[Other/Non-IT ]])</f>
        <v>1</v>
      </c>
      <c r="AD2261" s="67"/>
      <c r="AE2261" s="67"/>
      <c r="AF2261" s="67"/>
      <c r="AG2261" s="67"/>
      <c r="AH2261" s="67"/>
      <c r="AI2261" s="67"/>
      <c r="AJ2261" s="67"/>
      <c r="AK2261" s="67"/>
      <c r="AL2261" s="67"/>
      <c r="AM2261" s="67"/>
      <c r="AN2261" s="67"/>
      <c r="AO2261" s="67"/>
      <c r="AP2261" s="67"/>
      <c r="AQ2261" s="67"/>
      <c r="AR2261" s="67"/>
      <c r="AS2261" s="67"/>
      <c r="AT2261" s="67"/>
      <c r="AU2261" s="67"/>
      <c r="AV2261" s="67"/>
      <c r="AW2261" s="67"/>
      <c r="AX2261" s="67"/>
      <c r="AY2261" s="67">
        <v>33219</v>
      </c>
      <c r="AZ2261" s="67">
        <v>0</v>
      </c>
      <c r="BA2261" s="67"/>
      <c r="BB2261" s="113"/>
      <c r="BC2261" s="113"/>
      <c r="BD2261" s="113"/>
      <c r="BE2261" s="113"/>
      <c r="BF2261" s="113"/>
      <c r="BG2261" s="113"/>
      <c r="BH2261" s="113"/>
      <c r="BI2261" s="113"/>
      <c r="BJ2261" s="113"/>
      <c r="BK2261" s="113"/>
      <c r="BL2261" s="113"/>
      <c r="BM2261" s="113"/>
      <c r="BN2261" s="113"/>
      <c r="BO2261" s="113"/>
      <c r="BP2261" s="113"/>
      <c r="BQ2261" s="113"/>
      <c r="BR2261" s="113"/>
      <c r="BS2261" s="113"/>
      <c r="BT2261" s="113"/>
      <c r="BU2261" s="113"/>
      <c r="BV2261" s="113"/>
      <c r="BW2261" s="113"/>
      <c r="BX2261" s="113"/>
      <c r="BY2261" s="113"/>
      <c r="BZ2261" s="113"/>
      <c r="CA2261" s="67"/>
      <c r="CB2261" s="113"/>
      <c r="CC2261" s="69">
        <f>SUM(Table25[[#This Row],[Contract Amount FY00]:[Contract Amount FY50]])</f>
        <v>33219</v>
      </c>
      <c r="CD2261" s="114"/>
    </row>
    <row r="2262" spans="1:82" x14ac:dyDescent="0.25">
      <c r="A2262" s="122" t="s">
        <v>1973</v>
      </c>
      <c r="B2262" s="122" t="s">
        <v>3013</v>
      </c>
      <c r="C2262" s="122" t="s">
        <v>279</v>
      </c>
      <c r="E2262" s="26" t="str">
        <f>IFERROR(IF(VLOOKUP(Table25[[#This Row],[Contract No.]],Table3[#All],3,FALSE)="","No","Yes"),"")</f>
        <v>Yes</v>
      </c>
      <c r="F2262" s="107" t="str">
        <f>IFERROR(VLOOKUP(Table25[[#This Row],[Contract No.]],Table3[#All],3,FALSE),"")</f>
        <v>NASPO</v>
      </c>
      <c r="G2262" s="107" t="str">
        <f>IFERROR(IF(Table25[[#This Row],[Cooperative Purchase
(Yes/No)]]="Yes","Yes",IF(VLOOKUP(Table25[[#This Row],[Contract No.]],Table3[#All],1,FALSE)=Table25[[#This Row],[Contract No.]],"Yes","No")),"No")</f>
        <v>Yes</v>
      </c>
      <c r="H2262" s="51">
        <f>IFERROR(VLOOKUP(Table25[[#This Row],[Contract No.]],Table3[#All],4,FALSE),"")</f>
        <v>44926</v>
      </c>
      <c r="I2262" s="28">
        <f>IFERROR(IF(AND(MONTH(Table25[[#This Row],[Contract Start Date]])&gt;6,MONTH(Table25[[#This Row],[Contract Start Date]])&lt;=12),YEAR(Table25[[#This Row],[Contract Start Date]])+1,YEAR(Table25[[#This Row],[Contract Start Date]])),"")</f>
        <v>2023</v>
      </c>
      <c r="J2262" s="108">
        <f>Table25[[#This Row],[FY Formula start]]</f>
        <v>2023</v>
      </c>
      <c r="K2262" s="59" t="str">
        <f>"FY"&amp;" "&amp;Table25[[#This Row],[Year Start]]</f>
        <v>FY 2023</v>
      </c>
      <c r="L2262" s="109">
        <f>IFERROR(VLOOKUP(Table25[[#This Row],[Contract No.]],Table3[#All],5,FALSE),"")</f>
        <v>46501</v>
      </c>
      <c r="M2262" s="110">
        <f>IFERROR(IF(Table25[[#This Row],[Contract End Date]]="99/99/9999","No End",IF(AND(MONTH(Table25[[#This Row],[Contract End Date]])&gt;6,MONTH(Table25[[#This Row],[Contract End Date]])&lt;=12),YEAR(Table25[[#This Row],[Contract End Date]])+1,YEAR(Table25[[#This Row],[Contract End Date]]))),"")</f>
        <v>2027</v>
      </c>
      <c r="N2262" s="111">
        <f>Table25[[#This Row],[FY Formula end]]</f>
        <v>2027</v>
      </c>
      <c r="O2262" s="112" t="str">
        <f>IF(Table25[[#This Row],[Year End]]="No End","No End","FY"&amp;" "&amp;Table25[[#This Row],[Year End]])</f>
        <v>FY 2027</v>
      </c>
      <c r="P2262" s="27"/>
      <c r="Q2262" s="104">
        <f>_xlfn.IFNA(IF($B2262="","",VLOOKUP($B2262,'SWC Towers'!$A:$Q,$Q$2,FALSE)),"")</f>
        <v>0.3</v>
      </c>
      <c r="R2262" s="106" t="str">
        <f>_xlfn.IFNA(IF($B2262="","",VLOOKUP($B2262,'SWC Towers'!$A:$Q,$R$2,FALSE)),"")</f>
        <v/>
      </c>
      <c r="S2262" s="106">
        <f>_xlfn.IFNA(IF($B2262="","",VLOOKUP($B2262,'SWC Towers'!$A:$Q,$S$2,FALSE)),"")</f>
        <v>0.1</v>
      </c>
      <c r="T2262" s="106" t="str">
        <f>_xlfn.IFNA(IF($B2262="","",VLOOKUP($B2262,'SWC Towers'!$A:$Q,$T$2,FALSE)),"")</f>
        <v/>
      </c>
      <c r="U2262" s="104">
        <f>_xlfn.IFNA(IF($B2262="","",VLOOKUP($B2262,'SWC Towers'!$A:$Q,$U$2,FALSE)),"")</f>
        <v>0.6</v>
      </c>
      <c r="V2262" s="104" t="str">
        <f>_xlfn.IFNA(IF($B2262="","",VLOOKUP($B2262,'SWC Towers'!$A:$Q,$V$2,FALSE)),"")</f>
        <v/>
      </c>
      <c r="W2262" s="104" t="str">
        <f>_xlfn.IFNA(IF($B2262="","",VLOOKUP($B2262,'SWC Towers'!$A:$Q,$W$2,FALSE)),"")</f>
        <v/>
      </c>
      <c r="X2262" s="104" t="str">
        <f>_xlfn.IFNA(IF($B2262="","",VLOOKUP($B2262,'SWC Towers'!$A:$Q,$X$2,FALSE)),"")</f>
        <v/>
      </c>
      <c r="Y2262" s="104" t="str">
        <f>_xlfn.IFNA(IF($B2262="","",VLOOKUP($B2262,'SWC Towers'!$A:$Q,$Y$2,FALSE)),"")</f>
        <v/>
      </c>
      <c r="Z2262" s="104" t="str">
        <f>_xlfn.IFNA(IF($B2262="","",VLOOKUP($B2262,'SWC Towers'!$A:$Q,$Z$2,FALSE)),"")</f>
        <v/>
      </c>
      <c r="AA2262" s="104" t="str">
        <f>_xlfn.IFNA(IF($B2262="","",VLOOKUP($B2262,'SWC Towers'!$A:$Q,$AA$2,FALSE)),"")</f>
        <v/>
      </c>
      <c r="AB2262" s="106" t="str">
        <f>_xlfn.IFNA(IF($B2262="","",VLOOKUP($B2262,'SWC Towers'!$A:$Q,$AB$2,FALSE)),"")</f>
        <v/>
      </c>
      <c r="AC2262" s="20">
        <f>SUM(Table25[[#This Row],[IT Tower: Application]:[Other/Non-IT ]])</f>
        <v>1</v>
      </c>
      <c r="AD2262" s="67"/>
      <c r="AE2262" s="67"/>
      <c r="AF2262" s="67"/>
      <c r="AG2262" s="67"/>
      <c r="AH2262" s="67"/>
      <c r="AI2262" s="67"/>
      <c r="AJ2262" s="67"/>
      <c r="AK2262" s="67"/>
      <c r="AL2262" s="67"/>
      <c r="AM2262" s="67"/>
      <c r="AN2262" s="67"/>
      <c r="AO2262" s="67"/>
      <c r="AP2262" s="67"/>
      <c r="AQ2262" s="67"/>
      <c r="AR2262" s="67"/>
      <c r="AS2262" s="67"/>
      <c r="AT2262" s="67"/>
      <c r="AU2262" s="67"/>
      <c r="AV2262" s="67"/>
      <c r="AW2262" s="67"/>
      <c r="AX2262" s="67"/>
      <c r="AY2262" s="67"/>
      <c r="AZ2262" s="67"/>
      <c r="BA2262" s="67"/>
      <c r="BB2262" s="113"/>
      <c r="BC2262" s="113">
        <v>5569</v>
      </c>
      <c r="BD2262" s="113"/>
      <c r="BE2262" s="113"/>
      <c r="BF2262" s="113"/>
      <c r="BG2262" s="113"/>
      <c r="BH2262" s="113"/>
      <c r="BI2262" s="113"/>
      <c r="BJ2262" s="113"/>
      <c r="BK2262" s="113"/>
      <c r="BL2262" s="113"/>
      <c r="BM2262" s="113"/>
      <c r="BN2262" s="113"/>
      <c r="BO2262" s="113"/>
      <c r="BP2262" s="113"/>
      <c r="BQ2262" s="113"/>
      <c r="BR2262" s="113"/>
      <c r="BS2262" s="113"/>
      <c r="BT2262" s="113"/>
      <c r="BU2262" s="113"/>
      <c r="BV2262" s="113"/>
      <c r="BW2262" s="113"/>
      <c r="BX2262" s="113"/>
      <c r="BY2262" s="113"/>
      <c r="BZ2262" s="113"/>
      <c r="CA2262" s="67"/>
      <c r="CB2262" s="113"/>
      <c r="CC2262" s="69">
        <f>SUM(Table25[[#This Row],[Contract Amount FY00]:[Contract Amount FY50]])</f>
        <v>5569</v>
      </c>
      <c r="CD2262" s="114"/>
    </row>
    <row r="2263" spans="1:82" x14ac:dyDescent="0.25">
      <c r="A2263" s="122" t="s">
        <v>1973</v>
      </c>
      <c r="B2263" s="122" t="s">
        <v>3015</v>
      </c>
      <c r="C2263" s="122" t="s">
        <v>661</v>
      </c>
      <c r="E2263" s="26" t="str">
        <f>IFERROR(IF(VLOOKUP(Table25[[#This Row],[Contract No.]],Table3[#All],3,FALSE)="","No","Yes"),"")</f>
        <v>Yes</v>
      </c>
      <c r="F2263" s="107" t="str">
        <f>IFERROR(VLOOKUP(Table25[[#This Row],[Contract No.]],Table3[#All],3,FALSE),"")</f>
        <v>NASPO</v>
      </c>
      <c r="G2263" s="107" t="str">
        <f>IFERROR(IF(Table25[[#This Row],[Cooperative Purchase
(Yes/No)]]="Yes","Yes",IF(VLOOKUP(Table25[[#This Row],[Contract No.]],Table3[#All],1,FALSE)=Table25[[#This Row],[Contract No.]],"Yes","No")),"No")</f>
        <v>Yes</v>
      </c>
      <c r="H2263" s="51">
        <f>IFERROR(VLOOKUP(Table25[[#This Row],[Contract No.]],Table3[#All],4,FALSE),"")</f>
        <v>44805</v>
      </c>
      <c r="I2263" s="28">
        <f>IFERROR(IF(AND(MONTH(Table25[[#This Row],[Contract Start Date]])&gt;6,MONTH(Table25[[#This Row],[Contract Start Date]])&lt;=12),YEAR(Table25[[#This Row],[Contract Start Date]])+1,YEAR(Table25[[#This Row],[Contract Start Date]])),"")</f>
        <v>2023</v>
      </c>
      <c r="J2263" s="108">
        <f>Table25[[#This Row],[FY Formula start]]</f>
        <v>2023</v>
      </c>
      <c r="K2263" s="59" t="str">
        <f>"FY"&amp;" "&amp;Table25[[#This Row],[Year Start]]</f>
        <v>FY 2023</v>
      </c>
      <c r="L2263" s="109">
        <f>IFERROR(VLOOKUP(Table25[[#This Row],[Contract No.]],Table3[#All],5,FALSE),"")</f>
        <v>46521</v>
      </c>
      <c r="M2263" s="110">
        <f>IFERROR(IF(Table25[[#This Row],[Contract End Date]]="99/99/9999","No End",IF(AND(MONTH(Table25[[#This Row],[Contract End Date]])&gt;6,MONTH(Table25[[#This Row],[Contract End Date]])&lt;=12),YEAR(Table25[[#This Row],[Contract End Date]])+1,YEAR(Table25[[#This Row],[Contract End Date]]))),"")</f>
        <v>2027</v>
      </c>
      <c r="N2263" s="111">
        <f>Table25[[#This Row],[FY Formula end]]</f>
        <v>2027</v>
      </c>
      <c r="O2263" s="112" t="str">
        <f>IF(Table25[[#This Row],[Year End]]="No End","No End","FY"&amp;" "&amp;Table25[[#This Row],[Year End]])</f>
        <v>FY 2027</v>
      </c>
      <c r="P2263" s="27"/>
      <c r="Q2263" s="104" t="str">
        <f>_xlfn.IFNA(IF($B2263="","",VLOOKUP($B2263,'SWC Towers'!$A:$Q,$Q$2,FALSE)),"")</f>
        <v/>
      </c>
      <c r="R2263" s="106" t="str">
        <f>_xlfn.IFNA(IF($B2263="","",VLOOKUP($B2263,'SWC Towers'!$A:$Q,$R$2,FALSE)),"")</f>
        <v/>
      </c>
      <c r="S2263" s="106" t="str">
        <f>_xlfn.IFNA(IF($B2263="","",VLOOKUP($B2263,'SWC Towers'!$A:$Q,$S$2,FALSE)),"")</f>
        <v/>
      </c>
      <c r="T2263" s="106" t="str">
        <f>_xlfn.IFNA(IF($B2263="","",VLOOKUP($B2263,'SWC Towers'!$A:$Q,$T$2,FALSE)),"")</f>
        <v/>
      </c>
      <c r="U2263" s="104">
        <f>_xlfn.IFNA(IF($B2263="","",VLOOKUP($B2263,'SWC Towers'!$A:$Q,$U$2,FALSE)),"")</f>
        <v>0.4</v>
      </c>
      <c r="V2263" s="104" t="str">
        <f>_xlfn.IFNA(IF($B2263="","",VLOOKUP($B2263,'SWC Towers'!$A:$Q,$V$2,FALSE)),"")</f>
        <v/>
      </c>
      <c r="W2263" s="104" t="str">
        <f>_xlfn.IFNA(IF($B2263="","",VLOOKUP($B2263,'SWC Towers'!$A:$Q,$W$2,FALSE)),"")</f>
        <v/>
      </c>
      <c r="X2263" s="104" t="str">
        <f>_xlfn.IFNA(IF($B2263="","",VLOOKUP($B2263,'SWC Towers'!$A:$Q,$X$2,FALSE)),"")</f>
        <v/>
      </c>
      <c r="Y2263" s="104">
        <f>_xlfn.IFNA(IF($B2263="","",VLOOKUP($B2263,'SWC Towers'!$A:$Q,$Y$2,FALSE)),"")</f>
        <v>0.3</v>
      </c>
      <c r="Z2263" s="104">
        <f>_xlfn.IFNA(IF($B2263="","",VLOOKUP($B2263,'SWC Towers'!$A:$Q,$Z$2,FALSE)),"")</f>
        <v>0.3</v>
      </c>
      <c r="AA2263" s="104" t="str">
        <f>_xlfn.IFNA(IF($B2263="","",VLOOKUP($B2263,'SWC Towers'!$A:$Q,$AA$2,FALSE)),"")</f>
        <v/>
      </c>
      <c r="AB2263" s="106" t="str">
        <f>_xlfn.IFNA(IF($B2263="","",VLOOKUP($B2263,'SWC Towers'!$A:$Q,$AB$2,FALSE)),"")</f>
        <v/>
      </c>
      <c r="AC2263" s="20">
        <f>SUM(Table25[[#This Row],[IT Tower: Application]:[Other/Non-IT ]])</f>
        <v>1</v>
      </c>
      <c r="AD2263" s="67"/>
      <c r="AE2263" s="67"/>
      <c r="AF2263" s="67"/>
      <c r="AG2263" s="67"/>
      <c r="AH2263" s="67"/>
      <c r="AI2263" s="67"/>
      <c r="AJ2263" s="67"/>
      <c r="AK2263" s="67"/>
      <c r="AL2263" s="67"/>
      <c r="AM2263" s="67"/>
      <c r="AN2263" s="67"/>
      <c r="AO2263" s="67"/>
      <c r="AP2263" s="67"/>
      <c r="AQ2263" s="67"/>
      <c r="AR2263" s="67"/>
      <c r="AS2263" s="67"/>
      <c r="AT2263" s="67"/>
      <c r="AU2263" s="67"/>
      <c r="AV2263" s="67"/>
      <c r="AW2263" s="67"/>
      <c r="AX2263" s="67"/>
      <c r="AY2263" s="67"/>
      <c r="AZ2263" s="67"/>
      <c r="BA2263" s="67">
        <v>0</v>
      </c>
      <c r="BB2263" s="113">
        <v>1676</v>
      </c>
      <c r="BC2263" s="113">
        <v>1420</v>
      </c>
      <c r="BD2263" s="113"/>
      <c r="BE2263" s="113"/>
      <c r="BF2263" s="113"/>
      <c r="BG2263" s="113"/>
      <c r="BH2263" s="113"/>
      <c r="BI2263" s="113"/>
      <c r="BJ2263" s="113"/>
      <c r="BK2263" s="113"/>
      <c r="BL2263" s="113"/>
      <c r="BM2263" s="113"/>
      <c r="BN2263" s="113"/>
      <c r="BO2263" s="113"/>
      <c r="BP2263" s="113"/>
      <c r="BQ2263" s="113"/>
      <c r="BR2263" s="113"/>
      <c r="BS2263" s="113"/>
      <c r="BT2263" s="113"/>
      <c r="BU2263" s="113"/>
      <c r="BV2263" s="113"/>
      <c r="BW2263" s="113"/>
      <c r="BX2263" s="113"/>
      <c r="BY2263" s="113"/>
      <c r="BZ2263" s="113"/>
      <c r="CA2263" s="67"/>
      <c r="CB2263" s="113"/>
      <c r="CC2263" s="69">
        <f>SUM(Table25[[#This Row],[Contract Amount FY00]:[Contract Amount FY50]])</f>
        <v>3096</v>
      </c>
      <c r="CD2263" s="114"/>
    </row>
    <row r="2264" spans="1:82" x14ac:dyDescent="0.25">
      <c r="A2264" s="122" t="s">
        <v>2105</v>
      </c>
      <c r="B2264" s="122" t="s">
        <v>533</v>
      </c>
      <c r="C2264" s="122" t="s">
        <v>2200</v>
      </c>
      <c r="E2264" s="26" t="str">
        <f>IFERROR(IF(VLOOKUP(Table25[[#This Row],[Contract No.]],Table3[#All],3,FALSE)="","No","Yes"),"")</f>
        <v>No</v>
      </c>
      <c r="F2264" s="107" t="str">
        <f>IFERROR(VLOOKUP(Table25[[#This Row],[Contract No.]],Table3[#All],3,FALSE),"")</f>
        <v/>
      </c>
      <c r="G2264" s="107" t="str">
        <f>IFERROR(IF(Table25[[#This Row],[Cooperative Purchase
(Yes/No)]]="Yes","Yes",IF(VLOOKUP(Table25[[#This Row],[Contract No.]],Table3[#All],1,FALSE)=Table25[[#This Row],[Contract No.]],"Yes","No")),"No")</f>
        <v>Yes</v>
      </c>
      <c r="H2264" s="51">
        <f>IFERROR(VLOOKUP(Table25[[#This Row],[Contract No.]],Table3[#All],4,FALSE),"")</f>
        <v>43556</v>
      </c>
      <c r="I2264" s="28">
        <f>IFERROR(IF(AND(MONTH(Table25[[#This Row],[Contract Start Date]])&gt;6,MONTH(Table25[[#This Row],[Contract Start Date]])&lt;=12),YEAR(Table25[[#This Row],[Contract Start Date]])+1,YEAR(Table25[[#This Row],[Contract Start Date]])),"")</f>
        <v>2019</v>
      </c>
      <c r="J2264" s="108">
        <f>Table25[[#This Row],[FY Formula start]]</f>
        <v>2019</v>
      </c>
      <c r="K2264" s="59" t="str">
        <f>"FY"&amp;" "&amp;Table25[[#This Row],[Year Start]]</f>
        <v>FY 2019</v>
      </c>
      <c r="L2264" s="109">
        <f>IFERROR(VLOOKUP(Table25[[#This Row],[Contract No.]],Table3[#All],5,FALSE),"")</f>
        <v>45747</v>
      </c>
      <c r="M2264" s="110">
        <f>IFERROR(IF(Table25[[#This Row],[Contract End Date]]="99/99/9999","No End",IF(AND(MONTH(Table25[[#This Row],[Contract End Date]])&gt;6,MONTH(Table25[[#This Row],[Contract End Date]])&lt;=12),YEAR(Table25[[#This Row],[Contract End Date]])+1,YEAR(Table25[[#This Row],[Contract End Date]]))),"")</f>
        <v>2025</v>
      </c>
      <c r="N2264" s="111">
        <f>Table25[[#This Row],[FY Formula end]]</f>
        <v>2025</v>
      </c>
      <c r="O2264" s="112" t="str">
        <f>IF(Table25[[#This Row],[Year End]]="No End","No End","FY"&amp;" "&amp;Table25[[#This Row],[Year End]])</f>
        <v>FY 2025</v>
      </c>
      <c r="P2264" s="27"/>
      <c r="Q2264" s="104">
        <f>_xlfn.IFNA(IF($B2264="","",VLOOKUP($B2264,'SWC Towers'!$A:$Q,$Q$2,FALSE)),"")</f>
        <v>0.2</v>
      </c>
      <c r="R2264" s="106">
        <f>_xlfn.IFNA(IF($B2264="","",VLOOKUP($B2264,'SWC Towers'!$A:$Q,$R$2,FALSE)),"")</f>
        <v>0.2</v>
      </c>
      <c r="S2264" s="106" t="str">
        <f>_xlfn.IFNA(IF($B2264="","",VLOOKUP($B2264,'SWC Towers'!$A:$Q,$S$2,FALSE)),"")</f>
        <v/>
      </c>
      <c r="T2264" s="106" t="str">
        <f>_xlfn.IFNA(IF($B2264="","",VLOOKUP($B2264,'SWC Towers'!$A:$Q,$T$2,FALSE)),"")</f>
        <v/>
      </c>
      <c r="U2264" s="104">
        <f>_xlfn.IFNA(IF($B2264="","",VLOOKUP($B2264,'SWC Towers'!$A:$Q,$U$2,FALSE)),"")</f>
        <v>0.2</v>
      </c>
      <c r="V2264" s="104" t="str">
        <f>_xlfn.IFNA(IF($B2264="","",VLOOKUP($B2264,'SWC Towers'!$A:$Q,$V$2,FALSE)),"")</f>
        <v/>
      </c>
      <c r="W2264" s="104">
        <f>_xlfn.IFNA(IF($B2264="","",VLOOKUP($B2264,'SWC Towers'!$A:$Q,$W$2,FALSE)),"")</f>
        <v>0.2</v>
      </c>
      <c r="X2264" s="104" t="str">
        <f>_xlfn.IFNA(IF($B2264="","",VLOOKUP($B2264,'SWC Towers'!$A:$Q,$X$2,FALSE)),"")</f>
        <v/>
      </c>
      <c r="Y2264" s="104" t="str">
        <f>_xlfn.IFNA(IF($B2264="","",VLOOKUP($B2264,'SWC Towers'!$A:$Q,$Y$2,FALSE)),"")</f>
        <v/>
      </c>
      <c r="Z2264" s="104" t="str">
        <f>_xlfn.IFNA(IF($B2264="","",VLOOKUP($B2264,'SWC Towers'!$A:$Q,$Z$2,FALSE)),"")</f>
        <v/>
      </c>
      <c r="AA2264" s="104">
        <f>_xlfn.IFNA(IF($B2264="","",VLOOKUP($B2264,'SWC Towers'!$A:$Q,$AA$2,FALSE)),"")</f>
        <v>0.2</v>
      </c>
      <c r="AB2264" s="106" t="str">
        <f>_xlfn.IFNA(IF($B2264="","",VLOOKUP($B2264,'SWC Towers'!$A:$Q,$AB$2,FALSE)),"")</f>
        <v/>
      </c>
      <c r="AC2264" s="20">
        <f>SUM(Table25[[#This Row],[IT Tower: Application]:[Other/Non-IT ]])</f>
        <v>1</v>
      </c>
      <c r="AD2264" s="67"/>
      <c r="AE2264" s="67"/>
      <c r="AF2264" s="67"/>
      <c r="AG2264" s="67"/>
      <c r="AH2264" s="67"/>
      <c r="AI2264" s="67"/>
      <c r="AJ2264" s="67"/>
      <c r="AK2264" s="67"/>
      <c r="AL2264" s="67"/>
      <c r="AM2264" s="67"/>
      <c r="AN2264" s="67"/>
      <c r="AO2264" s="67"/>
      <c r="AP2264" s="67"/>
      <c r="AQ2264" s="67"/>
      <c r="AR2264" s="67"/>
      <c r="AS2264" s="67"/>
      <c r="AT2264" s="67"/>
      <c r="AU2264" s="67"/>
      <c r="AV2264" s="67"/>
      <c r="AW2264" s="67"/>
      <c r="AX2264" s="67"/>
      <c r="AY2264" s="67"/>
      <c r="AZ2264" s="67"/>
      <c r="BA2264" s="67">
        <v>0</v>
      </c>
      <c r="BB2264" s="113">
        <v>2371</v>
      </c>
      <c r="BC2264" s="113">
        <v>10198</v>
      </c>
      <c r="BD2264" s="113"/>
      <c r="BE2264" s="113"/>
      <c r="BF2264" s="113"/>
      <c r="BG2264" s="113"/>
      <c r="BH2264" s="113"/>
      <c r="BI2264" s="113"/>
      <c r="BJ2264" s="113"/>
      <c r="BK2264" s="113"/>
      <c r="BL2264" s="113"/>
      <c r="BM2264" s="113"/>
      <c r="BN2264" s="113"/>
      <c r="BO2264" s="113"/>
      <c r="BP2264" s="113"/>
      <c r="BQ2264" s="113"/>
      <c r="BR2264" s="113"/>
      <c r="BS2264" s="113"/>
      <c r="BT2264" s="113"/>
      <c r="BU2264" s="113"/>
      <c r="BV2264" s="113"/>
      <c r="BW2264" s="113"/>
      <c r="BX2264" s="113"/>
      <c r="BY2264" s="113"/>
      <c r="BZ2264" s="113"/>
      <c r="CA2264" s="67"/>
      <c r="CB2264" s="113"/>
      <c r="CC2264" s="69">
        <f>SUM(Table25[[#This Row],[Contract Amount FY00]:[Contract Amount FY50]])</f>
        <v>12569</v>
      </c>
      <c r="CD2264" s="114"/>
    </row>
    <row r="2265" spans="1:82" x14ac:dyDescent="0.25">
      <c r="A2265" s="122" t="s">
        <v>2105</v>
      </c>
      <c r="B2265" s="122" t="s">
        <v>533</v>
      </c>
      <c r="C2265" s="122" t="s">
        <v>2200</v>
      </c>
      <c r="E2265" s="26" t="str">
        <f>IFERROR(IF(VLOOKUP(Table25[[#This Row],[Contract No.]],Table3[#All],3,FALSE)="","No","Yes"),"")</f>
        <v>No</v>
      </c>
      <c r="F2265" s="107" t="str">
        <f>IFERROR(VLOOKUP(Table25[[#This Row],[Contract No.]],Table3[#All],3,FALSE),"")</f>
        <v/>
      </c>
      <c r="G2265" s="107" t="str">
        <f>IFERROR(IF(Table25[[#This Row],[Cooperative Purchase
(Yes/No)]]="Yes","Yes",IF(VLOOKUP(Table25[[#This Row],[Contract No.]],Table3[#All],1,FALSE)=Table25[[#This Row],[Contract No.]],"Yes","No")),"No")</f>
        <v>Yes</v>
      </c>
      <c r="H2265" s="51">
        <f>IFERROR(VLOOKUP(Table25[[#This Row],[Contract No.]],Table3[#All],4,FALSE),"")</f>
        <v>43556</v>
      </c>
      <c r="I2265" s="28">
        <f>IFERROR(IF(AND(MONTH(Table25[[#This Row],[Contract Start Date]])&gt;6,MONTH(Table25[[#This Row],[Contract Start Date]])&lt;=12),YEAR(Table25[[#This Row],[Contract Start Date]])+1,YEAR(Table25[[#This Row],[Contract Start Date]])),"")</f>
        <v>2019</v>
      </c>
      <c r="J2265" s="108">
        <f>Table25[[#This Row],[FY Formula start]]</f>
        <v>2019</v>
      </c>
      <c r="K2265" s="59" t="str">
        <f>"FY"&amp;" "&amp;Table25[[#This Row],[Year Start]]</f>
        <v>FY 2019</v>
      </c>
      <c r="L2265" s="109">
        <f>IFERROR(VLOOKUP(Table25[[#This Row],[Contract No.]],Table3[#All],5,FALSE),"")</f>
        <v>45747</v>
      </c>
      <c r="M2265" s="110">
        <f>IFERROR(IF(Table25[[#This Row],[Contract End Date]]="99/99/9999","No End",IF(AND(MONTH(Table25[[#This Row],[Contract End Date]])&gt;6,MONTH(Table25[[#This Row],[Contract End Date]])&lt;=12),YEAR(Table25[[#This Row],[Contract End Date]])+1,YEAR(Table25[[#This Row],[Contract End Date]]))),"")</f>
        <v>2025</v>
      </c>
      <c r="N2265" s="111">
        <f>Table25[[#This Row],[FY Formula end]]</f>
        <v>2025</v>
      </c>
      <c r="O2265" s="112" t="str">
        <f>IF(Table25[[#This Row],[Year End]]="No End","No End","FY"&amp;" "&amp;Table25[[#This Row],[Year End]])</f>
        <v>FY 2025</v>
      </c>
      <c r="P2265" s="27"/>
      <c r="Q2265" s="104">
        <f>_xlfn.IFNA(IF($B2265="","",VLOOKUP($B2265,'SWC Towers'!$A:$Q,$Q$2,FALSE)),"")</f>
        <v>0.2</v>
      </c>
      <c r="R2265" s="106">
        <f>_xlfn.IFNA(IF($B2265="","",VLOOKUP($B2265,'SWC Towers'!$A:$Q,$R$2,FALSE)),"")</f>
        <v>0.2</v>
      </c>
      <c r="S2265" s="106" t="str">
        <f>_xlfn.IFNA(IF($B2265="","",VLOOKUP($B2265,'SWC Towers'!$A:$Q,$S$2,FALSE)),"")</f>
        <v/>
      </c>
      <c r="T2265" s="106" t="str">
        <f>_xlfn.IFNA(IF($B2265="","",VLOOKUP($B2265,'SWC Towers'!$A:$Q,$T$2,FALSE)),"")</f>
        <v/>
      </c>
      <c r="U2265" s="104">
        <f>_xlfn.IFNA(IF($B2265="","",VLOOKUP($B2265,'SWC Towers'!$A:$Q,$U$2,FALSE)),"")</f>
        <v>0.2</v>
      </c>
      <c r="V2265" s="104" t="str">
        <f>_xlfn.IFNA(IF($B2265="","",VLOOKUP($B2265,'SWC Towers'!$A:$Q,$V$2,FALSE)),"")</f>
        <v/>
      </c>
      <c r="W2265" s="104">
        <f>_xlfn.IFNA(IF($B2265="","",VLOOKUP($B2265,'SWC Towers'!$A:$Q,$W$2,FALSE)),"")</f>
        <v>0.2</v>
      </c>
      <c r="X2265" s="104" t="str">
        <f>_xlfn.IFNA(IF($B2265="","",VLOOKUP($B2265,'SWC Towers'!$A:$Q,$X$2,FALSE)),"")</f>
        <v/>
      </c>
      <c r="Y2265" s="104" t="str">
        <f>_xlfn.IFNA(IF($B2265="","",VLOOKUP($B2265,'SWC Towers'!$A:$Q,$Y$2,FALSE)),"")</f>
        <v/>
      </c>
      <c r="Z2265" s="104" t="str">
        <f>_xlfn.IFNA(IF($B2265="","",VLOOKUP($B2265,'SWC Towers'!$A:$Q,$Z$2,FALSE)),"")</f>
        <v/>
      </c>
      <c r="AA2265" s="104">
        <f>_xlfn.IFNA(IF($B2265="","",VLOOKUP($B2265,'SWC Towers'!$A:$Q,$AA$2,FALSE)),"")</f>
        <v>0.2</v>
      </c>
      <c r="AB2265" s="106" t="str">
        <f>_xlfn.IFNA(IF($B2265="","",VLOOKUP($B2265,'SWC Towers'!$A:$Q,$AB$2,FALSE)),"")</f>
        <v/>
      </c>
      <c r="AC2265" s="20">
        <f>SUM(Table25[[#This Row],[IT Tower: Application]:[Other/Non-IT ]])</f>
        <v>1</v>
      </c>
      <c r="AD2265" s="67"/>
      <c r="AE2265" s="67"/>
      <c r="AF2265" s="67"/>
      <c r="AG2265" s="67"/>
      <c r="AH2265" s="67"/>
      <c r="AI2265" s="67"/>
      <c r="AJ2265" s="67"/>
      <c r="AK2265" s="67"/>
      <c r="AL2265" s="67"/>
      <c r="AM2265" s="67"/>
      <c r="AN2265" s="67"/>
      <c r="AO2265" s="67"/>
      <c r="AP2265" s="67"/>
      <c r="AQ2265" s="67"/>
      <c r="AR2265" s="67"/>
      <c r="AS2265" s="67"/>
      <c r="AT2265" s="67"/>
      <c r="AU2265" s="67"/>
      <c r="AV2265" s="67"/>
      <c r="AW2265" s="67"/>
      <c r="AX2265" s="67"/>
      <c r="AY2265" s="67"/>
      <c r="AZ2265" s="67"/>
      <c r="BA2265" s="67"/>
      <c r="BB2265" s="113"/>
      <c r="BC2265" s="113">
        <v>6406</v>
      </c>
      <c r="BD2265" s="113"/>
      <c r="BE2265" s="113"/>
      <c r="BF2265" s="113"/>
      <c r="BG2265" s="113"/>
      <c r="BH2265" s="113"/>
      <c r="BI2265" s="113"/>
      <c r="BJ2265" s="113"/>
      <c r="BK2265" s="113"/>
      <c r="BL2265" s="113"/>
      <c r="BM2265" s="113"/>
      <c r="BN2265" s="113"/>
      <c r="BO2265" s="113"/>
      <c r="BP2265" s="113"/>
      <c r="BQ2265" s="113"/>
      <c r="BR2265" s="113"/>
      <c r="BS2265" s="113"/>
      <c r="BT2265" s="113"/>
      <c r="BU2265" s="113"/>
      <c r="BV2265" s="113"/>
      <c r="BW2265" s="113"/>
      <c r="BX2265" s="113"/>
      <c r="BY2265" s="113"/>
      <c r="BZ2265" s="113"/>
      <c r="CA2265" s="67"/>
      <c r="CB2265" s="113"/>
      <c r="CC2265" s="69">
        <f>SUM(Table25[[#This Row],[Contract Amount FY00]:[Contract Amount FY50]])</f>
        <v>6406</v>
      </c>
      <c r="CD2265" s="114"/>
    </row>
    <row r="2266" spans="1:82" x14ac:dyDescent="0.25">
      <c r="A2266" s="122" t="s">
        <v>2105</v>
      </c>
      <c r="B2266" s="122" t="s">
        <v>705</v>
      </c>
      <c r="C2266" s="122" t="s">
        <v>1777</v>
      </c>
      <c r="E2266" s="26" t="str">
        <f>IFERROR(IF(VLOOKUP(Table25[[#This Row],[Contract No.]],Table3[#All],3,FALSE)="","No","Yes"),"")</f>
        <v>Yes</v>
      </c>
      <c r="F2266" s="107" t="str">
        <f>IFERROR(VLOOKUP(Table25[[#This Row],[Contract No.]],Table3[#All],3,FALSE),"")</f>
        <v>NASPO</v>
      </c>
      <c r="G2266" s="107" t="str">
        <f>IFERROR(IF(Table25[[#This Row],[Cooperative Purchase
(Yes/No)]]="Yes","Yes",IF(VLOOKUP(Table25[[#This Row],[Contract No.]],Table3[#All],1,FALSE)=Table25[[#This Row],[Contract No.]],"Yes","No")),"No")</f>
        <v>Yes</v>
      </c>
      <c r="H2266" s="51">
        <f>IFERROR(VLOOKUP(Table25[[#This Row],[Contract No.]],Table3[#All],4,FALSE),"")</f>
        <v>43647</v>
      </c>
      <c r="I2266" s="28">
        <f>IFERROR(IF(AND(MONTH(Table25[[#This Row],[Contract Start Date]])&gt;6,MONTH(Table25[[#This Row],[Contract Start Date]])&lt;=12),YEAR(Table25[[#This Row],[Contract Start Date]])+1,YEAR(Table25[[#This Row],[Contract Start Date]])),"")</f>
        <v>2020</v>
      </c>
      <c r="J2266" s="108">
        <f>Table25[[#This Row],[FY Formula start]]</f>
        <v>2020</v>
      </c>
      <c r="K2266" s="59" t="str">
        <f>"FY"&amp;" "&amp;Table25[[#This Row],[Year Start]]</f>
        <v>FY 2020</v>
      </c>
      <c r="L2266" s="109">
        <f>IFERROR(VLOOKUP(Table25[[#This Row],[Contract No.]],Table3[#All],5,FALSE),"")</f>
        <v>47360</v>
      </c>
      <c r="M2266" s="110">
        <f>IFERROR(IF(Table25[[#This Row],[Contract End Date]]="99/99/9999","No End",IF(AND(MONTH(Table25[[#This Row],[Contract End Date]])&gt;6,MONTH(Table25[[#This Row],[Contract End Date]])&lt;=12),YEAR(Table25[[#This Row],[Contract End Date]])+1,YEAR(Table25[[#This Row],[Contract End Date]]))),"")</f>
        <v>2030</v>
      </c>
      <c r="N2266" s="111">
        <f>Table25[[#This Row],[FY Formula end]]</f>
        <v>2030</v>
      </c>
      <c r="O2266" s="112" t="str">
        <f>IF(Table25[[#This Row],[Year End]]="No End","No End","FY"&amp;" "&amp;Table25[[#This Row],[Year End]])</f>
        <v>FY 2030</v>
      </c>
      <c r="P2266" s="27"/>
      <c r="Q2266" s="104">
        <f>_xlfn.IFNA(IF($B2266="","",VLOOKUP($B2266,'SWC Towers'!$A:$Q,$Q$2,FALSE)),"")</f>
        <v>0.2</v>
      </c>
      <c r="R2266" s="106" t="str">
        <f>_xlfn.IFNA(IF($B2266="","",VLOOKUP($B2266,'SWC Towers'!$A:$Q,$R$2,FALSE)),"")</f>
        <v/>
      </c>
      <c r="S2266" s="106" t="str">
        <f>_xlfn.IFNA(IF($B2266="","",VLOOKUP($B2266,'SWC Towers'!$A:$Q,$S$2,FALSE)),"")</f>
        <v/>
      </c>
      <c r="T2266" s="106" t="str">
        <f>_xlfn.IFNA(IF($B2266="","",VLOOKUP($B2266,'SWC Towers'!$A:$Q,$T$2,FALSE)),"")</f>
        <v/>
      </c>
      <c r="U2266" s="104">
        <f>_xlfn.IFNA(IF($B2266="","",VLOOKUP($B2266,'SWC Towers'!$A:$Q,$U$2,FALSE)),"")</f>
        <v>0.4</v>
      </c>
      <c r="V2266" s="104" t="str">
        <f>_xlfn.IFNA(IF($B2266="","",VLOOKUP($B2266,'SWC Towers'!$A:$Q,$V$2,FALSE)),"")</f>
        <v/>
      </c>
      <c r="W2266" s="104">
        <f>_xlfn.IFNA(IF($B2266="","",VLOOKUP($B2266,'SWC Towers'!$A:$Q,$W$2,FALSE)),"")</f>
        <v>0.4</v>
      </c>
      <c r="X2266" s="104" t="str">
        <f>_xlfn.IFNA(IF($B2266="","",VLOOKUP($B2266,'SWC Towers'!$A:$Q,$X$2,FALSE)),"")</f>
        <v/>
      </c>
      <c r="Y2266" s="104" t="str">
        <f>_xlfn.IFNA(IF($B2266="","",VLOOKUP($B2266,'SWC Towers'!$A:$Q,$Y$2,FALSE)),"")</f>
        <v/>
      </c>
      <c r="Z2266" s="104" t="str">
        <f>_xlfn.IFNA(IF($B2266="","",VLOOKUP($B2266,'SWC Towers'!$A:$Q,$Z$2,FALSE)),"")</f>
        <v/>
      </c>
      <c r="AA2266" s="104" t="str">
        <f>_xlfn.IFNA(IF($B2266="","",VLOOKUP($B2266,'SWC Towers'!$A:$Q,$AA$2,FALSE)),"")</f>
        <v/>
      </c>
      <c r="AB2266" s="106" t="str">
        <f>_xlfn.IFNA(IF($B2266="","",VLOOKUP($B2266,'SWC Towers'!$A:$Q,$AB$2,FALSE)),"")</f>
        <v/>
      </c>
      <c r="AC2266" s="20">
        <f>SUM(Table25[[#This Row],[IT Tower: Application]:[Other/Non-IT ]])</f>
        <v>1</v>
      </c>
      <c r="AD2266" s="67"/>
      <c r="AE2266" s="67"/>
      <c r="AF2266" s="67"/>
      <c r="AG2266" s="67"/>
      <c r="AH2266" s="67"/>
      <c r="AI2266" s="67"/>
      <c r="AJ2266" s="67"/>
      <c r="AK2266" s="67"/>
      <c r="AL2266" s="67"/>
      <c r="AM2266" s="67"/>
      <c r="AN2266" s="67"/>
      <c r="AO2266" s="67"/>
      <c r="AP2266" s="67"/>
      <c r="AQ2266" s="67"/>
      <c r="AR2266" s="67"/>
      <c r="AS2266" s="67"/>
      <c r="AT2266" s="67"/>
      <c r="AU2266" s="67"/>
      <c r="AV2266" s="67"/>
      <c r="AW2266" s="67"/>
      <c r="AX2266" s="67"/>
      <c r="AY2266" s="67">
        <v>39619</v>
      </c>
      <c r="AZ2266" s="67">
        <v>131372</v>
      </c>
      <c r="BA2266" s="67">
        <v>126892</v>
      </c>
      <c r="BB2266" s="113">
        <v>132173</v>
      </c>
      <c r="BC2266" s="113">
        <v>113788</v>
      </c>
      <c r="BD2266" s="113"/>
      <c r="BE2266" s="113"/>
      <c r="BF2266" s="113"/>
      <c r="BG2266" s="113"/>
      <c r="BH2266" s="113"/>
      <c r="BI2266" s="113"/>
      <c r="BJ2266" s="113"/>
      <c r="BK2266" s="113"/>
      <c r="BL2266" s="113"/>
      <c r="BM2266" s="113"/>
      <c r="BN2266" s="113"/>
      <c r="BO2266" s="113"/>
      <c r="BP2266" s="113"/>
      <c r="BQ2266" s="113"/>
      <c r="BR2266" s="113"/>
      <c r="BS2266" s="113"/>
      <c r="BT2266" s="113"/>
      <c r="BU2266" s="113"/>
      <c r="BV2266" s="113"/>
      <c r="BW2266" s="113"/>
      <c r="BX2266" s="113"/>
      <c r="BY2266" s="113"/>
      <c r="BZ2266" s="113"/>
      <c r="CA2266" s="67"/>
      <c r="CB2266" s="113"/>
      <c r="CC2266" s="69">
        <f>SUM(Table25[[#This Row],[Contract Amount FY00]:[Contract Amount FY50]])</f>
        <v>543844</v>
      </c>
      <c r="CD2266" s="114"/>
    </row>
    <row r="2267" spans="1:82" x14ac:dyDescent="0.25">
      <c r="A2267" s="122" t="s">
        <v>2105</v>
      </c>
      <c r="B2267" s="122" t="s">
        <v>278</v>
      </c>
      <c r="C2267" s="122" t="s">
        <v>441</v>
      </c>
      <c r="E2267" s="26" t="str">
        <f>IFERROR(IF(VLOOKUP(Table25[[#This Row],[Contract No.]],Table3[#All],3,FALSE)="","No","Yes"),"")</f>
        <v>Yes</v>
      </c>
      <c r="F2267" s="107" t="str">
        <f>IFERROR(VLOOKUP(Table25[[#This Row],[Contract No.]],Table3[#All],3,FALSE),"")</f>
        <v>NASPO</v>
      </c>
      <c r="G2267" s="107" t="str">
        <f>IFERROR(IF(Table25[[#This Row],[Cooperative Purchase
(Yes/No)]]="Yes","Yes",IF(VLOOKUP(Table25[[#This Row],[Contract No.]],Table3[#All],1,FALSE)=Table25[[#This Row],[Contract No.]],"Yes","No")),"No")</f>
        <v>Yes</v>
      </c>
      <c r="H2267" s="51">
        <f>IFERROR(VLOOKUP(Table25[[#This Row],[Contract No.]],Table3[#All],4,FALSE),"")</f>
        <v>42917</v>
      </c>
      <c r="I2267" s="28">
        <f>IFERROR(IF(AND(MONTH(Table25[[#This Row],[Contract Start Date]])&gt;6,MONTH(Table25[[#This Row],[Contract Start Date]])&lt;=12),YEAR(Table25[[#This Row],[Contract Start Date]])+1,YEAR(Table25[[#This Row],[Contract Start Date]])),"")</f>
        <v>2018</v>
      </c>
      <c r="J2267" s="108">
        <f>Table25[[#This Row],[FY Formula start]]</f>
        <v>2018</v>
      </c>
      <c r="K2267" s="59" t="str">
        <f>"FY"&amp;" "&amp;Table25[[#This Row],[Year Start]]</f>
        <v>FY 2018</v>
      </c>
      <c r="L2267" s="109">
        <f>IFERROR(VLOOKUP(Table25[[#This Row],[Contract No.]],Table3[#All],5,FALSE),"")</f>
        <v>46280</v>
      </c>
      <c r="M2267" s="110">
        <f>IFERROR(IF(Table25[[#This Row],[Contract End Date]]="99/99/9999","No End",IF(AND(MONTH(Table25[[#This Row],[Contract End Date]])&gt;6,MONTH(Table25[[#This Row],[Contract End Date]])&lt;=12),YEAR(Table25[[#This Row],[Contract End Date]])+1,YEAR(Table25[[#This Row],[Contract End Date]]))),"")</f>
        <v>2027</v>
      </c>
      <c r="N2267" s="111">
        <f>Table25[[#This Row],[FY Formula end]]</f>
        <v>2027</v>
      </c>
      <c r="O2267" s="112" t="str">
        <f>IF(Table25[[#This Row],[Year End]]="No End","No End","FY"&amp;" "&amp;Table25[[#This Row],[Year End]])</f>
        <v>FY 2027</v>
      </c>
      <c r="P2267" s="27"/>
      <c r="Q2267" s="104">
        <f>_xlfn.IFNA(IF($B2267="","",VLOOKUP($B2267,'SWC Towers'!$A:$Q,$Q$2,FALSE)),"")</f>
        <v>0.4</v>
      </c>
      <c r="R2267" s="106" t="str">
        <f>_xlfn.IFNA(IF($B2267="","",VLOOKUP($B2267,'SWC Towers'!$A:$Q,$R$2,FALSE)),"")</f>
        <v/>
      </c>
      <c r="S2267" s="106" t="str">
        <f>_xlfn.IFNA(IF($B2267="","",VLOOKUP($B2267,'SWC Towers'!$A:$Q,$S$2,FALSE)),"")</f>
        <v/>
      </c>
      <c r="T2267" s="106">
        <f>_xlfn.IFNA(IF($B2267="","",VLOOKUP($B2267,'SWC Towers'!$A:$Q,$T$2,FALSE)),"")</f>
        <v>0.05</v>
      </c>
      <c r="U2267" s="104" t="str">
        <f>_xlfn.IFNA(IF($B2267="","",VLOOKUP($B2267,'SWC Towers'!$A:$Q,$U$2,FALSE)),"")</f>
        <v/>
      </c>
      <c r="V2267" s="104" t="str">
        <f>_xlfn.IFNA(IF($B2267="","",VLOOKUP($B2267,'SWC Towers'!$A:$Q,$V$2,FALSE)),"")</f>
        <v/>
      </c>
      <c r="W2267" s="104">
        <f>_xlfn.IFNA(IF($B2267="","",VLOOKUP($B2267,'SWC Towers'!$A:$Q,$W$2,FALSE)),"")</f>
        <v>0.1</v>
      </c>
      <c r="X2267" s="104" t="str">
        <f>_xlfn.IFNA(IF($B2267="","",VLOOKUP($B2267,'SWC Towers'!$A:$Q,$X$2,FALSE)),"")</f>
        <v/>
      </c>
      <c r="Y2267" s="104">
        <f>_xlfn.IFNA(IF($B2267="","",VLOOKUP($B2267,'SWC Towers'!$A:$Q,$Y$2,FALSE)),"")</f>
        <v>0.05</v>
      </c>
      <c r="Z2267" s="104" t="str">
        <f>_xlfn.IFNA(IF($B2267="","",VLOOKUP($B2267,'SWC Towers'!$A:$Q,$Z$2,FALSE)),"")</f>
        <v/>
      </c>
      <c r="AA2267" s="104">
        <f>_xlfn.IFNA(IF($B2267="","",VLOOKUP($B2267,'SWC Towers'!$A:$Q,$AA$2,FALSE)),"")</f>
        <v>0.4</v>
      </c>
      <c r="AB2267" s="106" t="str">
        <f>_xlfn.IFNA(IF($B2267="","",VLOOKUP($B2267,'SWC Towers'!$A:$Q,$AB$2,FALSE)),"")</f>
        <v/>
      </c>
      <c r="AC2267" s="20">
        <f>SUM(Table25[[#This Row],[IT Tower: Application]:[Other/Non-IT ]])</f>
        <v>1</v>
      </c>
      <c r="AD2267" s="67"/>
      <c r="AE2267" s="67"/>
      <c r="AF2267" s="67"/>
      <c r="AG2267" s="67"/>
      <c r="AH2267" s="67"/>
      <c r="AI2267" s="67"/>
      <c r="AJ2267" s="67"/>
      <c r="AK2267" s="67"/>
      <c r="AL2267" s="67"/>
      <c r="AM2267" s="67"/>
      <c r="AN2267" s="67"/>
      <c r="AO2267" s="67"/>
      <c r="AP2267" s="67"/>
      <c r="AQ2267" s="67"/>
      <c r="AR2267" s="67"/>
      <c r="AS2267" s="67"/>
      <c r="AT2267" s="67"/>
      <c r="AU2267" s="67"/>
      <c r="AV2267" s="67"/>
      <c r="AW2267" s="67"/>
      <c r="AX2267" s="67"/>
      <c r="AY2267" s="67"/>
      <c r="AZ2267" s="67"/>
      <c r="BA2267" s="67"/>
      <c r="BB2267" s="113">
        <v>51745</v>
      </c>
      <c r="BC2267" s="113">
        <v>162900</v>
      </c>
      <c r="BD2267" s="113"/>
      <c r="BE2267" s="113"/>
      <c r="BF2267" s="113"/>
      <c r="BG2267" s="113"/>
      <c r="BH2267" s="113"/>
      <c r="BI2267" s="113"/>
      <c r="BJ2267" s="113"/>
      <c r="BK2267" s="113"/>
      <c r="BL2267" s="113"/>
      <c r="BM2267" s="113"/>
      <c r="BN2267" s="113"/>
      <c r="BO2267" s="113"/>
      <c r="BP2267" s="113"/>
      <c r="BQ2267" s="113"/>
      <c r="BR2267" s="113"/>
      <c r="BS2267" s="113"/>
      <c r="BT2267" s="113"/>
      <c r="BU2267" s="113"/>
      <c r="BV2267" s="113"/>
      <c r="BW2267" s="113"/>
      <c r="BX2267" s="113"/>
      <c r="BY2267" s="113"/>
      <c r="BZ2267" s="113"/>
      <c r="CA2267" s="67"/>
      <c r="CB2267" s="113"/>
      <c r="CC2267" s="69">
        <f>SUM(Table25[[#This Row],[Contract Amount FY00]:[Contract Amount FY50]])</f>
        <v>214645</v>
      </c>
      <c r="CD2267" s="114"/>
    </row>
    <row r="2268" spans="1:82" x14ac:dyDescent="0.25">
      <c r="A2268" s="122" t="s">
        <v>2105</v>
      </c>
      <c r="B2268" s="122" t="s">
        <v>278</v>
      </c>
      <c r="C2268" s="122" t="s">
        <v>279</v>
      </c>
      <c r="E2268" s="26" t="str">
        <f>IFERROR(IF(VLOOKUP(Table25[[#This Row],[Contract No.]],Table3[#All],3,FALSE)="","No","Yes"),"")</f>
        <v>Yes</v>
      </c>
      <c r="F2268" s="107" t="str">
        <f>IFERROR(VLOOKUP(Table25[[#This Row],[Contract No.]],Table3[#All],3,FALSE),"")</f>
        <v>NASPO</v>
      </c>
      <c r="G2268" s="107" t="str">
        <f>IFERROR(IF(Table25[[#This Row],[Cooperative Purchase
(Yes/No)]]="Yes","Yes",IF(VLOOKUP(Table25[[#This Row],[Contract No.]],Table3[#All],1,FALSE)=Table25[[#This Row],[Contract No.]],"Yes","No")),"No")</f>
        <v>Yes</v>
      </c>
      <c r="H2268" s="51">
        <f>IFERROR(VLOOKUP(Table25[[#This Row],[Contract No.]],Table3[#All],4,FALSE),"")</f>
        <v>42917</v>
      </c>
      <c r="I2268" s="28">
        <f>IFERROR(IF(AND(MONTH(Table25[[#This Row],[Contract Start Date]])&gt;6,MONTH(Table25[[#This Row],[Contract Start Date]])&lt;=12),YEAR(Table25[[#This Row],[Contract Start Date]])+1,YEAR(Table25[[#This Row],[Contract Start Date]])),"")</f>
        <v>2018</v>
      </c>
      <c r="J2268" s="108">
        <f>Table25[[#This Row],[FY Formula start]]</f>
        <v>2018</v>
      </c>
      <c r="K2268" s="59" t="str">
        <f>"FY"&amp;" "&amp;Table25[[#This Row],[Year Start]]</f>
        <v>FY 2018</v>
      </c>
      <c r="L2268" s="109">
        <f>IFERROR(VLOOKUP(Table25[[#This Row],[Contract No.]],Table3[#All],5,FALSE),"")</f>
        <v>46280</v>
      </c>
      <c r="M2268" s="110">
        <f>IFERROR(IF(Table25[[#This Row],[Contract End Date]]="99/99/9999","No End",IF(AND(MONTH(Table25[[#This Row],[Contract End Date]])&gt;6,MONTH(Table25[[#This Row],[Contract End Date]])&lt;=12),YEAR(Table25[[#This Row],[Contract End Date]])+1,YEAR(Table25[[#This Row],[Contract End Date]]))),"")</f>
        <v>2027</v>
      </c>
      <c r="N2268" s="111">
        <f>Table25[[#This Row],[FY Formula end]]</f>
        <v>2027</v>
      </c>
      <c r="O2268" s="112" t="str">
        <f>IF(Table25[[#This Row],[Year End]]="No End","No End","FY"&amp;" "&amp;Table25[[#This Row],[Year End]])</f>
        <v>FY 2027</v>
      </c>
      <c r="P2268" s="27"/>
      <c r="Q2268" s="104">
        <f>_xlfn.IFNA(IF($B2268="","",VLOOKUP($B2268,'SWC Towers'!$A:$Q,$Q$2,FALSE)),"")</f>
        <v>0.4</v>
      </c>
      <c r="R2268" s="106" t="str">
        <f>_xlfn.IFNA(IF($B2268="","",VLOOKUP($B2268,'SWC Towers'!$A:$Q,$R$2,FALSE)),"")</f>
        <v/>
      </c>
      <c r="S2268" s="106" t="str">
        <f>_xlfn.IFNA(IF($B2268="","",VLOOKUP($B2268,'SWC Towers'!$A:$Q,$S$2,FALSE)),"")</f>
        <v/>
      </c>
      <c r="T2268" s="106">
        <f>_xlfn.IFNA(IF($B2268="","",VLOOKUP($B2268,'SWC Towers'!$A:$Q,$T$2,FALSE)),"")</f>
        <v>0.05</v>
      </c>
      <c r="U2268" s="104" t="str">
        <f>_xlfn.IFNA(IF($B2268="","",VLOOKUP($B2268,'SWC Towers'!$A:$Q,$U$2,FALSE)),"")</f>
        <v/>
      </c>
      <c r="V2268" s="104" t="str">
        <f>_xlfn.IFNA(IF($B2268="","",VLOOKUP($B2268,'SWC Towers'!$A:$Q,$V$2,FALSE)),"")</f>
        <v/>
      </c>
      <c r="W2268" s="104">
        <f>_xlfn.IFNA(IF($B2268="","",VLOOKUP($B2268,'SWC Towers'!$A:$Q,$W$2,FALSE)),"")</f>
        <v>0.1</v>
      </c>
      <c r="X2268" s="104" t="str">
        <f>_xlfn.IFNA(IF($B2268="","",VLOOKUP($B2268,'SWC Towers'!$A:$Q,$X$2,FALSE)),"")</f>
        <v/>
      </c>
      <c r="Y2268" s="104">
        <f>_xlfn.IFNA(IF($B2268="","",VLOOKUP($B2268,'SWC Towers'!$A:$Q,$Y$2,FALSE)),"")</f>
        <v>0.05</v>
      </c>
      <c r="Z2268" s="104" t="str">
        <f>_xlfn.IFNA(IF($B2268="","",VLOOKUP($B2268,'SWC Towers'!$A:$Q,$Z$2,FALSE)),"")</f>
        <v/>
      </c>
      <c r="AA2268" s="104">
        <f>_xlfn.IFNA(IF($B2268="","",VLOOKUP($B2268,'SWC Towers'!$A:$Q,$AA$2,FALSE)),"")</f>
        <v>0.4</v>
      </c>
      <c r="AB2268" s="106" t="str">
        <f>_xlfn.IFNA(IF($B2268="","",VLOOKUP($B2268,'SWC Towers'!$A:$Q,$AB$2,FALSE)),"")</f>
        <v/>
      </c>
      <c r="AC2268" s="20">
        <f>SUM(Table25[[#This Row],[IT Tower: Application]:[Other/Non-IT ]])</f>
        <v>1</v>
      </c>
      <c r="AD2268" s="67"/>
      <c r="AE2268" s="67"/>
      <c r="AF2268" s="67"/>
      <c r="AG2268" s="67"/>
      <c r="AH2268" s="67"/>
      <c r="AI2268" s="67"/>
      <c r="AJ2268" s="67"/>
      <c r="AK2268" s="67"/>
      <c r="AL2268" s="67"/>
      <c r="AM2268" s="67"/>
      <c r="AN2268" s="67"/>
      <c r="AO2268" s="67"/>
      <c r="AP2268" s="67"/>
      <c r="AQ2268" s="67"/>
      <c r="AR2268" s="67"/>
      <c r="AS2268" s="67"/>
      <c r="AT2268" s="67"/>
      <c r="AU2268" s="67"/>
      <c r="AV2268" s="67"/>
      <c r="AW2268" s="67"/>
      <c r="AX2268" s="67"/>
      <c r="AY2268" s="67">
        <v>0</v>
      </c>
      <c r="AZ2268" s="67">
        <v>102</v>
      </c>
      <c r="BA2268" s="67"/>
      <c r="BB2268" s="113"/>
      <c r="BC2268" s="113"/>
      <c r="BD2268" s="113"/>
      <c r="BE2268" s="113"/>
      <c r="BF2268" s="113"/>
      <c r="BG2268" s="113"/>
      <c r="BH2268" s="113"/>
      <c r="BI2268" s="113"/>
      <c r="BJ2268" s="113"/>
      <c r="BK2268" s="113"/>
      <c r="BL2268" s="113"/>
      <c r="BM2268" s="113"/>
      <c r="BN2268" s="113"/>
      <c r="BO2268" s="113"/>
      <c r="BP2268" s="113"/>
      <c r="BQ2268" s="113"/>
      <c r="BR2268" s="113"/>
      <c r="BS2268" s="113"/>
      <c r="BT2268" s="113"/>
      <c r="BU2268" s="113"/>
      <c r="BV2268" s="113"/>
      <c r="BW2268" s="113"/>
      <c r="BX2268" s="113"/>
      <c r="BY2268" s="113"/>
      <c r="BZ2268" s="113"/>
      <c r="CA2268" s="67"/>
      <c r="CB2268" s="113"/>
      <c r="CC2268" s="69">
        <f>SUM(Table25[[#This Row],[Contract Amount FY00]:[Contract Amount FY50]])</f>
        <v>102</v>
      </c>
      <c r="CD2268" s="114"/>
    </row>
    <row r="2269" spans="1:82" x14ac:dyDescent="0.25">
      <c r="A2269" s="122" t="s">
        <v>2105</v>
      </c>
      <c r="B2269" s="122" t="s">
        <v>2057</v>
      </c>
      <c r="C2269" s="122" t="s">
        <v>3190</v>
      </c>
      <c r="E2269" s="26" t="str">
        <f>IFERROR(IF(VLOOKUP(Table25[[#This Row],[Contract No.]],Table3[#All],3,FALSE)="","No","Yes"),"")</f>
        <v>Yes</v>
      </c>
      <c r="F2269" s="107" t="str">
        <f>IFERROR(VLOOKUP(Table25[[#This Row],[Contract No.]],Table3[#All],3,FALSE),"")</f>
        <v>NASPO</v>
      </c>
      <c r="G2269" s="107" t="str">
        <f>IFERROR(IF(Table25[[#This Row],[Cooperative Purchase
(Yes/No)]]="Yes","Yes",IF(VLOOKUP(Table25[[#This Row],[Contract No.]],Table3[#All],1,FALSE)=Table25[[#This Row],[Contract No.]],"Yes","No")),"No")</f>
        <v>Yes</v>
      </c>
      <c r="H2269" s="51">
        <f>IFERROR(VLOOKUP(Table25[[#This Row],[Contract No.]],Table3[#All],4,FALSE),"")</f>
        <v>43983</v>
      </c>
      <c r="I2269" s="28">
        <f>IFERROR(IF(AND(MONTH(Table25[[#This Row],[Contract Start Date]])&gt;6,MONTH(Table25[[#This Row],[Contract Start Date]])&lt;=12),YEAR(Table25[[#This Row],[Contract Start Date]])+1,YEAR(Table25[[#This Row],[Contract Start Date]])),"")</f>
        <v>2020</v>
      </c>
      <c r="J2269" s="108">
        <f>Table25[[#This Row],[FY Formula start]]</f>
        <v>2020</v>
      </c>
      <c r="K2269" s="59" t="str">
        <f>"FY"&amp;" "&amp;Table25[[#This Row],[Year Start]]</f>
        <v>FY 2020</v>
      </c>
      <c r="L2269" s="109">
        <f>IFERROR(VLOOKUP(Table25[[#This Row],[Contract No.]],Table3[#All],5,FALSE),"")</f>
        <v>46295</v>
      </c>
      <c r="M2269" s="110">
        <f>IFERROR(IF(Table25[[#This Row],[Contract End Date]]="99/99/9999","No End",IF(AND(MONTH(Table25[[#This Row],[Contract End Date]])&gt;6,MONTH(Table25[[#This Row],[Contract End Date]])&lt;=12),YEAR(Table25[[#This Row],[Contract End Date]])+1,YEAR(Table25[[#This Row],[Contract End Date]]))),"")</f>
        <v>2027</v>
      </c>
      <c r="N2269" s="111">
        <f>Table25[[#This Row],[FY Formula end]]</f>
        <v>2027</v>
      </c>
      <c r="O2269" s="112" t="str">
        <f>IF(Table25[[#This Row],[Year End]]="No End","No End","FY"&amp;" "&amp;Table25[[#This Row],[Year End]])</f>
        <v>FY 2027</v>
      </c>
      <c r="P2269" s="27"/>
      <c r="Q2269" s="104">
        <f>_xlfn.IFNA(IF($B2269="","",VLOOKUP($B2269,'SWC Towers'!$A:$Q,$Q$2,FALSE)),"")</f>
        <v>0.1</v>
      </c>
      <c r="R2269" s="106">
        <f>_xlfn.IFNA(IF($B2269="","",VLOOKUP($B2269,'SWC Towers'!$A:$Q,$R$2,FALSE)),"")</f>
        <v>0.1</v>
      </c>
      <c r="S2269" s="106" t="str">
        <f>_xlfn.IFNA(IF($B2269="","",VLOOKUP($B2269,'SWC Towers'!$A:$Q,$S$2,FALSE)),"")</f>
        <v/>
      </c>
      <c r="T2269" s="106" t="str">
        <f>_xlfn.IFNA(IF($B2269="","",VLOOKUP($B2269,'SWC Towers'!$A:$Q,$T$2,FALSE)),"")</f>
        <v/>
      </c>
      <c r="U2269" s="104">
        <f>_xlfn.IFNA(IF($B2269="","",VLOOKUP($B2269,'SWC Towers'!$A:$Q,$U$2,FALSE)),"")</f>
        <v>0.15</v>
      </c>
      <c r="V2269" s="104" t="str">
        <f>_xlfn.IFNA(IF($B2269="","",VLOOKUP($B2269,'SWC Towers'!$A:$Q,$V$2,FALSE)),"")</f>
        <v/>
      </c>
      <c r="W2269" s="104">
        <f>_xlfn.IFNA(IF($B2269="","",VLOOKUP($B2269,'SWC Towers'!$A:$Q,$W$2,FALSE)),"")</f>
        <v>0.65</v>
      </c>
      <c r="X2269" s="104" t="str">
        <f>_xlfn.IFNA(IF($B2269="","",VLOOKUP($B2269,'SWC Towers'!$A:$Q,$X$2,FALSE)),"")</f>
        <v/>
      </c>
      <c r="Y2269" s="104" t="str">
        <f>_xlfn.IFNA(IF($B2269="","",VLOOKUP($B2269,'SWC Towers'!$A:$Q,$Y$2,FALSE)),"")</f>
        <v/>
      </c>
      <c r="Z2269" s="104" t="str">
        <f>_xlfn.IFNA(IF($B2269="","",VLOOKUP($B2269,'SWC Towers'!$A:$Q,$Z$2,FALSE)),"")</f>
        <v/>
      </c>
      <c r="AA2269" s="104" t="str">
        <f>_xlfn.IFNA(IF($B2269="","",VLOOKUP($B2269,'SWC Towers'!$A:$Q,$AA$2,FALSE)),"")</f>
        <v/>
      </c>
      <c r="AB2269" s="106" t="str">
        <f>_xlfn.IFNA(IF($B2269="","",VLOOKUP($B2269,'SWC Towers'!$A:$Q,$AB$2,FALSE)),"")</f>
        <v/>
      </c>
      <c r="AC2269" s="20">
        <f>SUM(Table25[[#This Row],[IT Tower: Application]:[Other/Non-IT ]])</f>
        <v>1</v>
      </c>
      <c r="AD2269" s="67"/>
      <c r="AE2269" s="67"/>
      <c r="AF2269" s="67"/>
      <c r="AG2269" s="67"/>
      <c r="AH2269" s="67"/>
      <c r="AI2269" s="67"/>
      <c r="AJ2269" s="67"/>
      <c r="AK2269" s="67"/>
      <c r="AL2269" s="67"/>
      <c r="AM2269" s="67"/>
      <c r="AN2269" s="67"/>
      <c r="AO2269" s="67"/>
      <c r="AP2269" s="67"/>
      <c r="AQ2269" s="67"/>
      <c r="AR2269" s="67"/>
      <c r="AS2269" s="67"/>
      <c r="AT2269" s="67"/>
      <c r="AU2269" s="67"/>
      <c r="AV2269" s="67"/>
      <c r="AW2269" s="67"/>
      <c r="AX2269" s="67"/>
      <c r="AY2269" s="67">
        <v>71429</v>
      </c>
      <c r="AZ2269" s="67">
        <v>332474</v>
      </c>
      <c r="BA2269" s="67">
        <v>36352</v>
      </c>
      <c r="BB2269" s="113">
        <v>44809</v>
      </c>
      <c r="BC2269" s="113">
        <v>0</v>
      </c>
      <c r="BD2269" s="113"/>
      <c r="BE2269" s="113"/>
      <c r="BF2269" s="113"/>
      <c r="BG2269" s="113"/>
      <c r="BH2269" s="113"/>
      <c r="BI2269" s="113"/>
      <c r="BJ2269" s="113"/>
      <c r="BK2269" s="113"/>
      <c r="BL2269" s="113"/>
      <c r="BM2269" s="113"/>
      <c r="BN2269" s="113"/>
      <c r="BO2269" s="113"/>
      <c r="BP2269" s="113"/>
      <c r="BQ2269" s="113"/>
      <c r="BR2269" s="113"/>
      <c r="BS2269" s="113"/>
      <c r="BT2269" s="113"/>
      <c r="BU2269" s="113"/>
      <c r="BV2269" s="113"/>
      <c r="BW2269" s="113"/>
      <c r="BX2269" s="113"/>
      <c r="BY2269" s="113"/>
      <c r="BZ2269" s="113"/>
      <c r="CA2269" s="67"/>
      <c r="CB2269" s="113"/>
      <c r="CC2269" s="69">
        <f>SUM(Table25[[#This Row],[Contract Amount FY00]:[Contract Amount FY50]])</f>
        <v>485064</v>
      </c>
      <c r="CD2269" s="114"/>
    </row>
    <row r="2270" spans="1:82" x14ac:dyDescent="0.25">
      <c r="A2270" s="122" t="s">
        <v>2105</v>
      </c>
      <c r="B2270" s="122" t="s">
        <v>3071</v>
      </c>
      <c r="C2270" s="122" t="s">
        <v>753</v>
      </c>
      <c r="E2270" s="26" t="str">
        <f>IFERROR(IF(VLOOKUP(Table25[[#This Row],[Contract No.]],Table3[#All],3,FALSE)="","No","Yes"),"")</f>
        <v>Yes</v>
      </c>
      <c r="F2270" s="107" t="str">
        <f>IFERROR(VLOOKUP(Table25[[#This Row],[Contract No.]],Table3[#All],3,FALSE),"")</f>
        <v>NASPO</v>
      </c>
      <c r="G2270" s="107" t="str">
        <f>IFERROR(IF(Table25[[#This Row],[Cooperative Purchase
(Yes/No)]]="Yes","Yes",IF(VLOOKUP(Table25[[#This Row],[Contract No.]],Table3[#All],1,FALSE)=Table25[[#This Row],[Contract No.]],"Yes","No")),"No")</f>
        <v>Yes</v>
      </c>
      <c r="H2270" s="51">
        <f>IFERROR(VLOOKUP(Table25[[#This Row],[Contract No.]],Table3[#All],4,FALSE),"")</f>
        <v>45322</v>
      </c>
      <c r="I2270" s="28">
        <f>IFERROR(IF(AND(MONTH(Table25[[#This Row],[Contract Start Date]])&gt;6,MONTH(Table25[[#This Row],[Contract Start Date]])&lt;=12),YEAR(Table25[[#This Row],[Contract Start Date]])+1,YEAR(Table25[[#This Row],[Contract Start Date]])),"")</f>
        <v>2024</v>
      </c>
      <c r="J2270" s="108">
        <f>Table25[[#This Row],[FY Formula start]]</f>
        <v>2024</v>
      </c>
      <c r="K2270" s="59" t="str">
        <f>"FY"&amp;" "&amp;Table25[[#This Row],[Year Start]]</f>
        <v>FY 2024</v>
      </c>
      <c r="L2270" s="109">
        <f>IFERROR(VLOOKUP(Table25[[#This Row],[Contract No.]],Table3[#All],5,FALSE),"")</f>
        <v>46934</v>
      </c>
      <c r="M2270" s="110">
        <f>IFERROR(IF(Table25[[#This Row],[Contract End Date]]="99/99/9999","No End",IF(AND(MONTH(Table25[[#This Row],[Contract End Date]])&gt;6,MONTH(Table25[[#This Row],[Contract End Date]])&lt;=12),YEAR(Table25[[#This Row],[Contract End Date]])+1,YEAR(Table25[[#This Row],[Contract End Date]]))),"")</f>
        <v>2028</v>
      </c>
      <c r="N2270" s="111">
        <f>Table25[[#This Row],[FY Formula end]]</f>
        <v>2028</v>
      </c>
      <c r="O2270" s="112" t="str">
        <f>IF(Table25[[#This Row],[Year End]]="No End","No End","FY"&amp;" "&amp;Table25[[#This Row],[Year End]])</f>
        <v>FY 2028</v>
      </c>
      <c r="P2270" s="27"/>
      <c r="Q2270" s="104" t="str">
        <f>_xlfn.IFNA(IF($B2270="","",VLOOKUP($B2270,'SWC Towers'!$A:$Q,$Q$2,FALSE)),"")</f>
        <v/>
      </c>
      <c r="R2270" s="106">
        <f>_xlfn.IFNA(IF($B2270="","",VLOOKUP($B2270,'SWC Towers'!$A:$Q,$R$2,FALSE)),"")</f>
        <v>0.2</v>
      </c>
      <c r="S2270" s="106" t="str">
        <f>_xlfn.IFNA(IF($B2270="","",VLOOKUP($B2270,'SWC Towers'!$A:$Q,$S$2,FALSE)),"")</f>
        <v/>
      </c>
      <c r="T2270" s="106" t="str">
        <f>_xlfn.IFNA(IF($B2270="","",VLOOKUP($B2270,'SWC Towers'!$A:$Q,$T$2,FALSE)),"")</f>
        <v/>
      </c>
      <c r="U2270" s="104">
        <f>_xlfn.IFNA(IF($B2270="","",VLOOKUP($B2270,'SWC Towers'!$A:$Q,$U$2,FALSE)),"")</f>
        <v>0.6</v>
      </c>
      <c r="V2270" s="104" t="str">
        <f>_xlfn.IFNA(IF($B2270="","",VLOOKUP($B2270,'SWC Towers'!$A:$Q,$V$2,FALSE)),"")</f>
        <v/>
      </c>
      <c r="W2270" s="104" t="str">
        <f>_xlfn.IFNA(IF($B2270="","",VLOOKUP($B2270,'SWC Towers'!$A:$Q,$W$2,FALSE)),"")</f>
        <v/>
      </c>
      <c r="X2270" s="104" t="str">
        <f>_xlfn.IFNA(IF($B2270="","",VLOOKUP($B2270,'SWC Towers'!$A:$Q,$X$2,FALSE)),"")</f>
        <v/>
      </c>
      <c r="Y2270" s="104" t="str">
        <f>_xlfn.IFNA(IF($B2270="","",VLOOKUP($B2270,'SWC Towers'!$A:$Q,$Y$2,FALSE)),"")</f>
        <v/>
      </c>
      <c r="Z2270" s="104" t="str">
        <f>_xlfn.IFNA(IF($B2270="","",VLOOKUP($B2270,'SWC Towers'!$A:$Q,$Z$2,FALSE)),"")</f>
        <v/>
      </c>
      <c r="AA2270" s="104">
        <f>_xlfn.IFNA(IF($B2270="","",VLOOKUP($B2270,'SWC Towers'!$A:$Q,$AA$2,FALSE)),"")</f>
        <v>0.2</v>
      </c>
      <c r="AB2270" s="106" t="str">
        <f>_xlfn.IFNA(IF($B2270="","",VLOOKUP($B2270,'SWC Towers'!$A:$Q,$AB$2,FALSE)),"")</f>
        <v/>
      </c>
      <c r="AC2270" s="20">
        <f>SUM(Table25[[#This Row],[IT Tower: Application]:[Other/Non-IT ]])</f>
        <v>1</v>
      </c>
      <c r="AD2270" s="67"/>
      <c r="AE2270" s="67"/>
      <c r="AF2270" s="67"/>
      <c r="AG2270" s="67"/>
      <c r="AH2270" s="67"/>
      <c r="AI2270" s="67"/>
      <c r="AJ2270" s="67"/>
      <c r="AK2270" s="67"/>
      <c r="AL2270" s="67"/>
      <c r="AM2270" s="67"/>
      <c r="AN2270" s="67"/>
      <c r="AO2270" s="67"/>
      <c r="AP2270" s="67"/>
      <c r="AQ2270" s="67"/>
      <c r="AR2270" s="67"/>
      <c r="AS2270" s="67"/>
      <c r="AT2270" s="67"/>
      <c r="AU2270" s="67"/>
      <c r="AV2270" s="67"/>
      <c r="AW2270" s="67"/>
      <c r="AX2270" s="67"/>
      <c r="AY2270" s="67"/>
      <c r="AZ2270" s="67"/>
      <c r="BA2270" s="67"/>
      <c r="BB2270" s="113">
        <v>414868</v>
      </c>
      <c r="BC2270" s="113">
        <v>565396</v>
      </c>
      <c r="BD2270" s="113"/>
      <c r="BE2270" s="113"/>
      <c r="BF2270" s="113"/>
      <c r="BG2270" s="113"/>
      <c r="BH2270" s="113"/>
      <c r="BI2270" s="113"/>
      <c r="BJ2270" s="113"/>
      <c r="BK2270" s="113"/>
      <c r="BL2270" s="113"/>
      <c r="BM2270" s="113"/>
      <c r="BN2270" s="113"/>
      <c r="BO2270" s="113"/>
      <c r="BP2270" s="113"/>
      <c r="BQ2270" s="113"/>
      <c r="BR2270" s="113"/>
      <c r="BS2270" s="113"/>
      <c r="BT2270" s="113"/>
      <c r="BU2270" s="113"/>
      <c r="BV2270" s="113"/>
      <c r="BW2270" s="113"/>
      <c r="BX2270" s="113"/>
      <c r="BY2270" s="113"/>
      <c r="BZ2270" s="113"/>
      <c r="CA2270" s="67"/>
      <c r="CB2270" s="113"/>
      <c r="CC2270" s="69">
        <f>SUM(Table25[[#This Row],[Contract Amount FY00]:[Contract Amount FY50]])</f>
        <v>980264</v>
      </c>
      <c r="CD2270" s="114"/>
    </row>
    <row r="2271" spans="1:82" x14ac:dyDescent="0.25">
      <c r="A2271" s="122" t="s">
        <v>2105</v>
      </c>
      <c r="B2271" s="122" t="s">
        <v>3071</v>
      </c>
      <c r="C2271" s="122" t="s">
        <v>375</v>
      </c>
      <c r="E2271" s="26" t="str">
        <f>IFERROR(IF(VLOOKUP(Table25[[#This Row],[Contract No.]],Table3[#All],3,FALSE)="","No","Yes"),"")</f>
        <v>Yes</v>
      </c>
      <c r="F2271" s="107" t="str">
        <f>IFERROR(VLOOKUP(Table25[[#This Row],[Contract No.]],Table3[#All],3,FALSE),"")</f>
        <v>NASPO</v>
      </c>
      <c r="G2271" s="107" t="str">
        <f>IFERROR(IF(Table25[[#This Row],[Cooperative Purchase
(Yes/No)]]="Yes","Yes",IF(VLOOKUP(Table25[[#This Row],[Contract No.]],Table3[#All],1,FALSE)=Table25[[#This Row],[Contract No.]],"Yes","No")),"No")</f>
        <v>Yes</v>
      </c>
      <c r="H2271" s="51">
        <f>IFERROR(VLOOKUP(Table25[[#This Row],[Contract No.]],Table3[#All],4,FALSE),"")</f>
        <v>45322</v>
      </c>
      <c r="I2271" s="28">
        <f>IFERROR(IF(AND(MONTH(Table25[[#This Row],[Contract Start Date]])&gt;6,MONTH(Table25[[#This Row],[Contract Start Date]])&lt;=12),YEAR(Table25[[#This Row],[Contract Start Date]])+1,YEAR(Table25[[#This Row],[Contract Start Date]])),"")</f>
        <v>2024</v>
      </c>
      <c r="J2271" s="108">
        <f>Table25[[#This Row],[FY Formula start]]</f>
        <v>2024</v>
      </c>
      <c r="K2271" s="59" t="str">
        <f>"FY"&amp;" "&amp;Table25[[#This Row],[Year Start]]</f>
        <v>FY 2024</v>
      </c>
      <c r="L2271" s="109">
        <f>IFERROR(VLOOKUP(Table25[[#This Row],[Contract No.]],Table3[#All],5,FALSE),"")</f>
        <v>46934</v>
      </c>
      <c r="M2271" s="110">
        <f>IFERROR(IF(Table25[[#This Row],[Contract End Date]]="99/99/9999","No End",IF(AND(MONTH(Table25[[#This Row],[Contract End Date]])&gt;6,MONTH(Table25[[#This Row],[Contract End Date]])&lt;=12),YEAR(Table25[[#This Row],[Contract End Date]])+1,YEAR(Table25[[#This Row],[Contract End Date]]))),"")</f>
        <v>2028</v>
      </c>
      <c r="N2271" s="111">
        <f>Table25[[#This Row],[FY Formula end]]</f>
        <v>2028</v>
      </c>
      <c r="O2271" s="112" t="str">
        <f>IF(Table25[[#This Row],[Year End]]="No End","No End","FY"&amp;" "&amp;Table25[[#This Row],[Year End]])</f>
        <v>FY 2028</v>
      </c>
      <c r="P2271" s="27"/>
      <c r="Q2271" s="104" t="str">
        <f>_xlfn.IFNA(IF($B2271="","",VLOOKUP($B2271,'SWC Towers'!$A:$Q,$Q$2,FALSE)),"")</f>
        <v/>
      </c>
      <c r="R2271" s="106">
        <f>_xlfn.IFNA(IF($B2271="","",VLOOKUP($B2271,'SWC Towers'!$A:$Q,$R$2,FALSE)),"")</f>
        <v>0.2</v>
      </c>
      <c r="S2271" s="106" t="str">
        <f>_xlfn.IFNA(IF($B2271="","",VLOOKUP($B2271,'SWC Towers'!$A:$Q,$S$2,FALSE)),"")</f>
        <v/>
      </c>
      <c r="T2271" s="106" t="str">
        <f>_xlfn.IFNA(IF($B2271="","",VLOOKUP($B2271,'SWC Towers'!$A:$Q,$T$2,FALSE)),"")</f>
        <v/>
      </c>
      <c r="U2271" s="104">
        <f>_xlfn.IFNA(IF($B2271="","",VLOOKUP($B2271,'SWC Towers'!$A:$Q,$U$2,FALSE)),"")</f>
        <v>0.6</v>
      </c>
      <c r="V2271" s="104" t="str">
        <f>_xlfn.IFNA(IF($B2271="","",VLOOKUP($B2271,'SWC Towers'!$A:$Q,$V$2,FALSE)),"")</f>
        <v/>
      </c>
      <c r="W2271" s="104" t="str">
        <f>_xlfn.IFNA(IF($B2271="","",VLOOKUP($B2271,'SWC Towers'!$A:$Q,$W$2,FALSE)),"")</f>
        <v/>
      </c>
      <c r="X2271" s="104" t="str">
        <f>_xlfn.IFNA(IF($B2271="","",VLOOKUP($B2271,'SWC Towers'!$A:$Q,$X$2,FALSE)),"")</f>
        <v/>
      </c>
      <c r="Y2271" s="104" t="str">
        <f>_xlfn.IFNA(IF($B2271="","",VLOOKUP($B2271,'SWC Towers'!$A:$Q,$Y$2,FALSE)),"")</f>
        <v/>
      </c>
      <c r="Z2271" s="104" t="str">
        <f>_xlfn.IFNA(IF($B2271="","",VLOOKUP($B2271,'SWC Towers'!$A:$Q,$Z$2,FALSE)),"")</f>
        <v/>
      </c>
      <c r="AA2271" s="104">
        <f>_xlfn.IFNA(IF($B2271="","",VLOOKUP($B2271,'SWC Towers'!$A:$Q,$AA$2,FALSE)),"")</f>
        <v>0.2</v>
      </c>
      <c r="AB2271" s="106" t="str">
        <f>_xlfn.IFNA(IF($B2271="","",VLOOKUP($B2271,'SWC Towers'!$A:$Q,$AB$2,FALSE)),"")</f>
        <v/>
      </c>
      <c r="AC2271" s="20">
        <f>SUM(Table25[[#This Row],[IT Tower: Application]:[Other/Non-IT ]])</f>
        <v>1</v>
      </c>
      <c r="AD2271" s="67"/>
      <c r="AE2271" s="67"/>
      <c r="AF2271" s="67"/>
      <c r="AG2271" s="67"/>
      <c r="AH2271" s="67"/>
      <c r="AI2271" s="67"/>
      <c r="AJ2271" s="67"/>
      <c r="AK2271" s="67"/>
      <c r="AL2271" s="67"/>
      <c r="AM2271" s="67"/>
      <c r="AN2271" s="67"/>
      <c r="AO2271" s="67"/>
      <c r="AP2271" s="67"/>
      <c r="AQ2271" s="67"/>
      <c r="AR2271" s="67"/>
      <c r="AS2271" s="67"/>
      <c r="AT2271" s="67"/>
      <c r="AU2271" s="67"/>
      <c r="AV2271" s="67"/>
      <c r="AW2271" s="67"/>
      <c r="AX2271" s="67"/>
      <c r="AY2271" s="67"/>
      <c r="AZ2271" s="67"/>
      <c r="BA2271" s="67"/>
      <c r="BB2271" s="113">
        <v>0</v>
      </c>
      <c r="BC2271" s="113">
        <v>5612</v>
      </c>
      <c r="BD2271" s="113"/>
      <c r="BE2271" s="113"/>
      <c r="BF2271" s="113"/>
      <c r="BG2271" s="113"/>
      <c r="BH2271" s="113"/>
      <c r="BI2271" s="113"/>
      <c r="BJ2271" s="113"/>
      <c r="BK2271" s="113"/>
      <c r="BL2271" s="113"/>
      <c r="BM2271" s="113"/>
      <c r="BN2271" s="113"/>
      <c r="BO2271" s="113"/>
      <c r="BP2271" s="113"/>
      <c r="BQ2271" s="113"/>
      <c r="BR2271" s="113"/>
      <c r="BS2271" s="113"/>
      <c r="BT2271" s="113"/>
      <c r="BU2271" s="113"/>
      <c r="BV2271" s="113"/>
      <c r="BW2271" s="113"/>
      <c r="BX2271" s="113"/>
      <c r="BY2271" s="113"/>
      <c r="BZ2271" s="113"/>
      <c r="CA2271" s="67"/>
      <c r="CB2271" s="113"/>
      <c r="CC2271" s="69">
        <f>SUM(Table25[[#This Row],[Contract Amount FY00]:[Contract Amount FY50]])</f>
        <v>5612</v>
      </c>
      <c r="CD2271" s="114"/>
    </row>
    <row r="2272" spans="1:82" x14ac:dyDescent="0.25">
      <c r="A2272" s="122" t="s">
        <v>1974</v>
      </c>
      <c r="B2272" s="122" t="s">
        <v>705</v>
      </c>
      <c r="C2272" s="122" t="s">
        <v>384</v>
      </c>
      <c r="E2272" s="26" t="str">
        <f>IFERROR(IF(VLOOKUP(Table25[[#This Row],[Contract No.]],Table3[#All],3,FALSE)="","No","Yes"),"")</f>
        <v>Yes</v>
      </c>
      <c r="F2272" s="107" t="str">
        <f>IFERROR(VLOOKUP(Table25[[#This Row],[Contract No.]],Table3[#All],3,FALSE),"")</f>
        <v>NASPO</v>
      </c>
      <c r="G2272" s="107" t="str">
        <f>IFERROR(IF(Table25[[#This Row],[Cooperative Purchase
(Yes/No)]]="Yes","Yes",IF(VLOOKUP(Table25[[#This Row],[Contract No.]],Table3[#All],1,FALSE)=Table25[[#This Row],[Contract No.]],"Yes","No")),"No")</f>
        <v>Yes</v>
      </c>
      <c r="H2272" s="51">
        <f>IFERROR(VLOOKUP(Table25[[#This Row],[Contract No.]],Table3[#All],4,FALSE),"")</f>
        <v>43647</v>
      </c>
      <c r="I2272" s="28">
        <f>IFERROR(IF(AND(MONTH(Table25[[#This Row],[Contract Start Date]])&gt;6,MONTH(Table25[[#This Row],[Contract Start Date]])&lt;=12),YEAR(Table25[[#This Row],[Contract Start Date]])+1,YEAR(Table25[[#This Row],[Contract Start Date]])),"")</f>
        <v>2020</v>
      </c>
      <c r="J2272" s="108">
        <f>Table25[[#This Row],[FY Formula start]]</f>
        <v>2020</v>
      </c>
      <c r="K2272" s="59" t="str">
        <f>"FY"&amp;" "&amp;Table25[[#This Row],[Year Start]]</f>
        <v>FY 2020</v>
      </c>
      <c r="L2272" s="109">
        <f>IFERROR(VLOOKUP(Table25[[#This Row],[Contract No.]],Table3[#All],5,FALSE),"")</f>
        <v>47360</v>
      </c>
      <c r="M2272" s="110">
        <f>IFERROR(IF(Table25[[#This Row],[Contract End Date]]="99/99/9999","No End",IF(AND(MONTH(Table25[[#This Row],[Contract End Date]])&gt;6,MONTH(Table25[[#This Row],[Contract End Date]])&lt;=12),YEAR(Table25[[#This Row],[Contract End Date]])+1,YEAR(Table25[[#This Row],[Contract End Date]]))),"")</f>
        <v>2030</v>
      </c>
      <c r="N2272" s="111">
        <f>Table25[[#This Row],[FY Formula end]]</f>
        <v>2030</v>
      </c>
      <c r="O2272" s="112" t="str">
        <f>IF(Table25[[#This Row],[Year End]]="No End","No End","FY"&amp;" "&amp;Table25[[#This Row],[Year End]])</f>
        <v>FY 2030</v>
      </c>
      <c r="P2272" s="27"/>
      <c r="Q2272" s="104">
        <f>_xlfn.IFNA(IF($B2272="","",VLOOKUP($B2272,'SWC Towers'!$A:$Q,$Q$2,FALSE)),"")</f>
        <v>0.2</v>
      </c>
      <c r="R2272" s="106" t="str">
        <f>_xlfn.IFNA(IF($B2272="","",VLOOKUP($B2272,'SWC Towers'!$A:$Q,$R$2,FALSE)),"")</f>
        <v/>
      </c>
      <c r="S2272" s="106" t="str">
        <f>_xlfn.IFNA(IF($B2272="","",VLOOKUP($B2272,'SWC Towers'!$A:$Q,$S$2,FALSE)),"")</f>
        <v/>
      </c>
      <c r="T2272" s="106" t="str">
        <f>_xlfn.IFNA(IF($B2272="","",VLOOKUP($B2272,'SWC Towers'!$A:$Q,$T$2,FALSE)),"")</f>
        <v/>
      </c>
      <c r="U2272" s="104">
        <f>_xlfn.IFNA(IF($B2272="","",VLOOKUP($B2272,'SWC Towers'!$A:$Q,$U$2,FALSE)),"")</f>
        <v>0.4</v>
      </c>
      <c r="V2272" s="104" t="str">
        <f>_xlfn.IFNA(IF($B2272="","",VLOOKUP($B2272,'SWC Towers'!$A:$Q,$V$2,FALSE)),"")</f>
        <v/>
      </c>
      <c r="W2272" s="104">
        <f>_xlfn.IFNA(IF($B2272="","",VLOOKUP($B2272,'SWC Towers'!$A:$Q,$W$2,FALSE)),"")</f>
        <v>0.4</v>
      </c>
      <c r="X2272" s="104" t="str">
        <f>_xlfn.IFNA(IF($B2272="","",VLOOKUP($B2272,'SWC Towers'!$A:$Q,$X$2,FALSE)),"")</f>
        <v/>
      </c>
      <c r="Y2272" s="104" t="str">
        <f>_xlfn.IFNA(IF($B2272="","",VLOOKUP($B2272,'SWC Towers'!$A:$Q,$Y$2,FALSE)),"")</f>
        <v/>
      </c>
      <c r="Z2272" s="104" t="str">
        <f>_xlfn.IFNA(IF($B2272="","",VLOOKUP($B2272,'SWC Towers'!$A:$Q,$Z$2,FALSE)),"")</f>
        <v/>
      </c>
      <c r="AA2272" s="104" t="str">
        <f>_xlfn.IFNA(IF($B2272="","",VLOOKUP($B2272,'SWC Towers'!$A:$Q,$AA$2,FALSE)),"")</f>
        <v/>
      </c>
      <c r="AB2272" s="106" t="str">
        <f>_xlfn.IFNA(IF($B2272="","",VLOOKUP($B2272,'SWC Towers'!$A:$Q,$AB$2,FALSE)),"")</f>
        <v/>
      </c>
      <c r="AC2272" s="20">
        <f>SUM(Table25[[#This Row],[IT Tower: Application]:[Other/Non-IT ]])</f>
        <v>1</v>
      </c>
      <c r="AD2272" s="67"/>
      <c r="AE2272" s="67"/>
      <c r="AF2272" s="67"/>
      <c r="AG2272" s="67"/>
      <c r="AH2272" s="67"/>
      <c r="AI2272" s="67"/>
      <c r="AJ2272" s="67"/>
      <c r="AK2272" s="67"/>
      <c r="AL2272" s="67"/>
      <c r="AM2272" s="67"/>
      <c r="AN2272" s="67"/>
      <c r="AO2272" s="67"/>
      <c r="AP2272" s="67"/>
      <c r="AQ2272" s="67"/>
      <c r="AR2272" s="67"/>
      <c r="AS2272" s="67"/>
      <c r="AT2272" s="67"/>
      <c r="AU2272" s="67"/>
      <c r="AV2272" s="67"/>
      <c r="AW2272" s="67"/>
      <c r="AX2272" s="67">
        <v>0</v>
      </c>
      <c r="AY2272" s="67">
        <v>2780</v>
      </c>
      <c r="AZ2272" s="67">
        <v>-212</v>
      </c>
      <c r="BA2272" s="67"/>
      <c r="BB2272" s="113"/>
      <c r="BC2272" s="113"/>
      <c r="BD2272" s="113"/>
      <c r="BE2272" s="113"/>
      <c r="BF2272" s="113"/>
      <c r="BG2272" s="113"/>
      <c r="BH2272" s="113"/>
      <c r="BI2272" s="113"/>
      <c r="BJ2272" s="113"/>
      <c r="BK2272" s="113"/>
      <c r="BL2272" s="113"/>
      <c r="BM2272" s="113"/>
      <c r="BN2272" s="113"/>
      <c r="BO2272" s="113"/>
      <c r="BP2272" s="113"/>
      <c r="BQ2272" s="113"/>
      <c r="BR2272" s="113"/>
      <c r="BS2272" s="113"/>
      <c r="BT2272" s="113"/>
      <c r="BU2272" s="113"/>
      <c r="BV2272" s="113"/>
      <c r="BW2272" s="113"/>
      <c r="BX2272" s="113"/>
      <c r="BY2272" s="113"/>
      <c r="BZ2272" s="113"/>
      <c r="CA2272" s="67"/>
      <c r="CB2272" s="113"/>
      <c r="CC2272" s="69">
        <f>SUM(Table25[[#This Row],[Contract Amount FY00]:[Contract Amount FY50]])</f>
        <v>2568</v>
      </c>
      <c r="CD2272" s="114"/>
    </row>
    <row r="2273" spans="1:82" x14ac:dyDescent="0.25">
      <c r="A2273" s="122" t="s">
        <v>1974</v>
      </c>
      <c r="B2273" s="122" t="s">
        <v>705</v>
      </c>
      <c r="C2273" s="122" t="s">
        <v>559</v>
      </c>
      <c r="E2273" s="26" t="str">
        <f>IFERROR(IF(VLOOKUP(Table25[[#This Row],[Contract No.]],Table3[#All],3,FALSE)="","No","Yes"),"")</f>
        <v>Yes</v>
      </c>
      <c r="F2273" s="107" t="str">
        <f>IFERROR(VLOOKUP(Table25[[#This Row],[Contract No.]],Table3[#All],3,FALSE),"")</f>
        <v>NASPO</v>
      </c>
      <c r="G2273" s="107" t="str">
        <f>IFERROR(IF(Table25[[#This Row],[Cooperative Purchase
(Yes/No)]]="Yes","Yes",IF(VLOOKUP(Table25[[#This Row],[Contract No.]],Table3[#All],1,FALSE)=Table25[[#This Row],[Contract No.]],"Yes","No")),"No")</f>
        <v>Yes</v>
      </c>
      <c r="H2273" s="51">
        <f>IFERROR(VLOOKUP(Table25[[#This Row],[Contract No.]],Table3[#All],4,FALSE),"")</f>
        <v>43647</v>
      </c>
      <c r="I2273" s="28">
        <f>IFERROR(IF(AND(MONTH(Table25[[#This Row],[Contract Start Date]])&gt;6,MONTH(Table25[[#This Row],[Contract Start Date]])&lt;=12),YEAR(Table25[[#This Row],[Contract Start Date]])+1,YEAR(Table25[[#This Row],[Contract Start Date]])),"")</f>
        <v>2020</v>
      </c>
      <c r="J2273" s="108">
        <f>Table25[[#This Row],[FY Formula start]]</f>
        <v>2020</v>
      </c>
      <c r="K2273" s="59" t="str">
        <f>"FY"&amp;" "&amp;Table25[[#This Row],[Year Start]]</f>
        <v>FY 2020</v>
      </c>
      <c r="L2273" s="109">
        <f>IFERROR(VLOOKUP(Table25[[#This Row],[Contract No.]],Table3[#All],5,FALSE),"")</f>
        <v>47360</v>
      </c>
      <c r="M2273" s="110">
        <f>IFERROR(IF(Table25[[#This Row],[Contract End Date]]="99/99/9999","No End",IF(AND(MONTH(Table25[[#This Row],[Contract End Date]])&gt;6,MONTH(Table25[[#This Row],[Contract End Date]])&lt;=12),YEAR(Table25[[#This Row],[Contract End Date]])+1,YEAR(Table25[[#This Row],[Contract End Date]]))),"")</f>
        <v>2030</v>
      </c>
      <c r="N2273" s="111">
        <f>Table25[[#This Row],[FY Formula end]]</f>
        <v>2030</v>
      </c>
      <c r="O2273" s="112" t="str">
        <f>IF(Table25[[#This Row],[Year End]]="No End","No End","FY"&amp;" "&amp;Table25[[#This Row],[Year End]])</f>
        <v>FY 2030</v>
      </c>
      <c r="P2273" s="27"/>
      <c r="Q2273" s="104">
        <f>_xlfn.IFNA(IF($B2273="","",VLOOKUP($B2273,'SWC Towers'!$A:$Q,$Q$2,FALSE)),"")</f>
        <v>0.2</v>
      </c>
      <c r="R2273" s="106" t="str">
        <f>_xlfn.IFNA(IF($B2273="","",VLOOKUP($B2273,'SWC Towers'!$A:$Q,$R$2,FALSE)),"")</f>
        <v/>
      </c>
      <c r="S2273" s="106" t="str">
        <f>_xlfn.IFNA(IF($B2273="","",VLOOKUP($B2273,'SWC Towers'!$A:$Q,$S$2,FALSE)),"")</f>
        <v/>
      </c>
      <c r="T2273" s="106" t="str">
        <f>_xlfn.IFNA(IF($B2273="","",VLOOKUP($B2273,'SWC Towers'!$A:$Q,$T$2,FALSE)),"")</f>
        <v/>
      </c>
      <c r="U2273" s="104">
        <f>_xlfn.IFNA(IF($B2273="","",VLOOKUP($B2273,'SWC Towers'!$A:$Q,$U$2,FALSE)),"")</f>
        <v>0.4</v>
      </c>
      <c r="V2273" s="104" t="str">
        <f>_xlfn.IFNA(IF($B2273="","",VLOOKUP($B2273,'SWC Towers'!$A:$Q,$V$2,FALSE)),"")</f>
        <v/>
      </c>
      <c r="W2273" s="104">
        <f>_xlfn.IFNA(IF($B2273="","",VLOOKUP($B2273,'SWC Towers'!$A:$Q,$W$2,FALSE)),"")</f>
        <v>0.4</v>
      </c>
      <c r="X2273" s="104" t="str">
        <f>_xlfn.IFNA(IF($B2273="","",VLOOKUP($B2273,'SWC Towers'!$A:$Q,$X$2,FALSE)),"")</f>
        <v/>
      </c>
      <c r="Y2273" s="104" t="str">
        <f>_xlfn.IFNA(IF($B2273="","",VLOOKUP($B2273,'SWC Towers'!$A:$Q,$Y$2,FALSE)),"")</f>
        <v/>
      </c>
      <c r="Z2273" s="104" t="str">
        <f>_xlfn.IFNA(IF($B2273="","",VLOOKUP($B2273,'SWC Towers'!$A:$Q,$Z$2,FALSE)),"")</f>
        <v/>
      </c>
      <c r="AA2273" s="104" t="str">
        <f>_xlfn.IFNA(IF($B2273="","",VLOOKUP($B2273,'SWC Towers'!$A:$Q,$AA$2,FALSE)),"")</f>
        <v/>
      </c>
      <c r="AB2273" s="106" t="str">
        <f>_xlfn.IFNA(IF($B2273="","",VLOOKUP($B2273,'SWC Towers'!$A:$Q,$AB$2,FALSE)),"")</f>
        <v/>
      </c>
      <c r="AC2273" s="20">
        <f>SUM(Table25[[#This Row],[IT Tower: Application]:[Other/Non-IT ]])</f>
        <v>1</v>
      </c>
      <c r="AD2273" s="67"/>
      <c r="AE2273" s="67"/>
      <c r="AF2273" s="67"/>
      <c r="AG2273" s="67"/>
      <c r="AH2273" s="67"/>
      <c r="AI2273" s="67"/>
      <c r="AJ2273" s="67"/>
      <c r="AK2273" s="67"/>
      <c r="AL2273" s="67"/>
      <c r="AM2273" s="67"/>
      <c r="AN2273" s="67"/>
      <c r="AO2273" s="67"/>
      <c r="AP2273" s="67"/>
      <c r="AQ2273" s="67"/>
      <c r="AR2273" s="67"/>
      <c r="AS2273" s="67"/>
      <c r="AT2273" s="67"/>
      <c r="AU2273" s="67"/>
      <c r="AV2273" s="67"/>
      <c r="AW2273" s="67"/>
      <c r="AX2273" s="67"/>
      <c r="AY2273" s="67"/>
      <c r="AZ2273" s="67"/>
      <c r="BA2273" s="67">
        <v>0</v>
      </c>
      <c r="BB2273" s="113">
        <v>7117</v>
      </c>
      <c r="BC2273" s="113">
        <v>16649</v>
      </c>
      <c r="BD2273" s="113"/>
      <c r="BE2273" s="113"/>
      <c r="BF2273" s="113"/>
      <c r="BG2273" s="113"/>
      <c r="BH2273" s="113"/>
      <c r="BI2273" s="113"/>
      <c r="BJ2273" s="113"/>
      <c r="BK2273" s="113"/>
      <c r="BL2273" s="113"/>
      <c r="BM2273" s="113"/>
      <c r="BN2273" s="113"/>
      <c r="BO2273" s="113"/>
      <c r="BP2273" s="113"/>
      <c r="BQ2273" s="113"/>
      <c r="BR2273" s="113"/>
      <c r="BS2273" s="113"/>
      <c r="BT2273" s="113"/>
      <c r="BU2273" s="113"/>
      <c r="BV2273" s="113"/>
      <c r="BW2273" s="113"/>
      <c r="BX2273" s="113"/>
      <c r="BY2273" s="113"/>
      <c r="BZ2273" s="113"/>
      <c r="CA2273" s="67"/>
      <c r="CB2273" s="113"/>
      <c r="CC2273" s="69">
        <f>SUM(Table25[[#This Row],[Contract Amount FY00]:[Contract Amount FY50]])</f>
        <v>23766</v>
      </c>
      <c r="CD2273" s="114"/>
    </row>
    <row r="2274" spans="1:82" x14ac:dyDescent="0.25">
      <c r="A2274" s="122" t="s">
        <v>1974</v>
      </c>
      <c r="B2274" s="122" t="s">
        <v>705</v>
      </c>
      <c r="C2274" s="122" t="s">
        <v>1777</v>
      </c>
      <c r="E2274" s="26" t="str">
        <f>IFERROR(IF(VLOOKUP(Table25[[#This Row],[Contract No.]],Table3[#All],3,FALSE)="","No","Yes"),"")</f>
        <v>Yes</v>
      </c>
      <c r="F2274" s="107" t="str">
        <f>IFERROR(VLOOKUP(Table25[[#This Row],[Contract No.]],Table3[#All],3,FALSE),"")</f>
        <v>NASPO</v>
      </c>
      <c r="G2274" s="107" t="str">
        <f>IFERROR(IF(Table25[[#This Row],[Cooperative Purchase
(Yes/No)]]="Yes","Yes",IF(VLOOKUP(Table25[[#This Row],[Contract No.]],Table3[#All],1,FALSE)=Table25[[#This Row],[Contract No.]],"Yes","No")),"No")</f>
        <v>Yes</v>
      </c>
      <c r="H2274" s="51">
        <f>IFERROR(VLOOKUP(Table25[[#This Row],[Contract No.]],Table3[#All],4,FALSE),"")</f>
        <v>43647</v>
      </c>
      <c r="I2274" s="28">
        <f>IFERROR(IF(AND(MONTH(Table25[[#This Row],[Contract Start Date]])&gt;6,MONTH(Table25[[#This Row],[Contract Start Date]])&lt;=12),YEAR(Table25[[#This Row],[Contract Start Date]])+1,YEAR(Table25[[#This Row],[Contract Start Date]])),"")</f>
        <v>2020</v>
      </c>
      <c r="J2274" s="108">
        <f>Table25[[#This Row],[FY Formula start]]</f>
        <v>2020</v>
      </c>
      <c r="K2274" s="59" t="str">
        <f>"FY"&amp;" "&amp;Table25[[#This Row],[Year Start]]</f>
        <v>FY 2020</v>
      </c>
      <c r="L2274" s="109">
        <f>IFERROR(VLOOKUP(Table25[[#This Row],[Contract No.]],Table3[#All],5,FALSE),"")</f>
        <v>47360</v>
      </c>
      <c r="M2274" s="110">
        <f>IFERROR(IF(Table25[[#This Row],[Contract End Date]]="99/99/9999","No End",IF(AND(MONTH(Table25[[#This Row],[Contract End Date]])&gt;6,MONTH(Table25[[#This Row],[Contract End Date]])&lt;=12),YEAR(Table25[[#This Row],[Contract End Date]])+1,YEAR(Table25[[#This Row],[Contract End Date]]))),"")</f>
        <v>2030</v>
      </c>
      <c r="N2274" s="111">
        <f>Table25[[#This Row],[FY Formula end]]</f>
        <v>2030</v>
      </c>
      <c r="O2274" s="112" t="str">
        <f>IF(Table25[[#This Row],[Year End]]="No End","No End","FY"&amp;" "&amp;Table25[[#This Row],[Year End]])</f>
        <v>FY 2030</v>
      </c>
      <c r="P2274" s="27"/>
      <c r="Q2274" s="104">
        <f>_xlfn.IFNA(IF($B2274="","",VLOOKUP($B2274,'SWC Towers'!$A:$Q,$Q$2,FALSE)),"")</f>
        <v>0.2</v>
      </c>
      <c r="R2274" s="106" t="str">
        <f>_xlfn.IFNA(IF($B2274="","",VLOOKUP($B2274,'SWC Towers'!$A:$Q,$R$2,FALSE)),"")</f>
        <v/>
      </c>
      <c r="S2274" s="106" t="str">
        <f>_xlfn.IFNA(IF($B2274="","",VLOOKUP($B2274,'SWC Towers'!$A:$Q,$S$2,FALSE)),"")</f>
        <v/>
      </c>
      <c r="T2274" s="106" t="str">
        <f>_xlfn.IFNA(IF($B2274="","",VLOOKUP($B2274,'SWC Towers'!$A:$Q,$T$2,FALSE)),"")</f>
        <v/>
      </c>
      <c r="U2274" s="104">
        <f>_xlfn.IFNA(IF($B2274="","",VLOOKUP($B2274,'SWC Towers'!$A:$Q,$U$2,FALSE)),"")</f>
        <v>0.4</v>
      </c>
      <c r="V2274" s="104" t="str">
        <f>_xlfn.IFNA(IF($B2274="","",VLOOKUP($B2274,'SWC Towers'!$A:$Q,$V$2,FALSE)),"")</f>
        <v/>
      </c>
      <c r="W2274" s="104">
        <f>_xlfn.IFNA(IF($B2274="","",VLOOKUP($B2274,'SWC Towers'!$A:$Q,$W$2,FALSE)),"")</f>
        <v>0.4</v>
      </c>
      <c r="X2274" s="104" t="str">
        <f>_xlfn.IFNA(IF($B2274="","",VLOOKUP($B2274,'SWC Towers'!$A:$Q,$X$2,FALSE)),"")</f>
        <v/>
      </c>
      <c r="Y2274" s="104" t="str">
        <f>_xlfn.IFNA(IF($B2274="","",VLOOKUP($B2274,'SWC Towers'!$A:$Q,$Y$2,FALSE)),"")</f>
        <v/>
      </c>
      <c r="Z2274" s="104" t="str">
        <f>_xlfn.IFNA(IF($B2274="","",VLOOKUP($B2274,'SWC Towers'!$A:$Q,$Z$2,FALSE)),"")</f>
        <v/>
      </c>
      <c r="AA2274" s="104" t="str">
        <f>_xlfn.IFNA(IF($B2274="","",VLOOKUP($B2274,'SWC Towers'!$A:$Q,$AA$2,FALSE)),"")</f>
        <v/>
      </c>
      <c r="AB2274" s="106" t="str">
        <f>_xlfn.IFNA(IF($B2274="","",VLOOKUP($B2274,'SWC Towers'!$A:$Q,$AB$2,FALSE)),"")</f>
        <v/>
      </c>
      <c r="AC2274" s="20">
        <f>SUM(Table25[[#This Row],[IT Tower: Application]:[Other/Non-IT ]])</f>
        <v>1</v>
      </c>
      <c r="AD2274" s="67"/>
      <c r="AE2274" s="67"/>
      <c r="AF2274" s="67"/>
      <c r="AG2274" s="67"/>
      <c r="AH2274" s="67"/>
      <c r="AI2274" s="67"/>
      <c r="AJ2274" s="67"/>
      <c r="AK2274" s="67"/>
      <c r="AL2274" s="67"/>
      <c r="AM2274" s="67"/>
      <c r="AN2274" s="67"/>
      <c r="AO2274" s="67"/>
      <c r="AP2274" s="67"/>
      <c r="AQ2274" s="67"/>
      <c r="AR2274" s="67"/>
      <c r="AS2274" s="67"/>
      <c r="AT2274" s="67"/>
      <c r="AU2274" s="67"/>
      <c r="AV2274" s="67"/>
      <c r="AW2274" s="67"/>
      <c r="AX2274" s="67">
        <v>0</v>
      </c>
      <c r="AY2274" s="67">
        <v>6420</v>
      </c>
      <c r="AZ2274" s="67">
        <v>8800</v>
      </c>
      <c r="BA2274" s="67">
        <v>8241</v>
      </c>
      <c r="BB2274" s="113">
        <v>7849</v>
      </c>
      <c r="BC2274" s="113">
        <v>6028</v>
      </c>
      <c r="BD2274" s="113"/>
      <c r="BE2274" s="113"/>
      <c r="BF2274" s="113"/>
      <c r="BG2274" s="113"/>
      <c r="BH2274" s="113"/>
      <c r="BI2274" s="113"/>
      <c r="BJ2274" s="113"/>
      <c r="BK2274" s="113"/>
      <c r="BL2274" s="113"/>
      <c r="BM2274" s="113"/>
      <c r="BN2274" s="113"/>
      <c r="BO2274" s="113"/>
      <c r="BP2274" s="113"/>
      <c r="BQ2274" s="113"/>
      <c r="BR2274" s="113"/>
      <c r="BS2274" s="113"/>
      <c r="BT2274" s="113"/>
      <c r="BU2274" s="113"/>
      <c r="BV2274" s="113"/>
      <c r="BW2274" s="113"/>
      <c r="BX2274" s="113"/>
      <c r="BY2274" s="113"/>
      <c r="BZ2274" s="113"/>
      <c r="CA2274" s="67"/>
      <c r="CB2274" s="113"/>
      <c r="CC2274" s="69">
        <f>SUM(Table25[[#This Row],[Contract Amount FY00]:[Contract Amount FY50]])</f>
        <v>37338</v>
      </c>
      <c r="CD2274" s="114"/>
    </row>
    <row r="2275" spans="1:82" x14ac:dyDescent="0.25">
      <c r="A2275" s="122" t="s">
        <v>1974</v>
      </c>
      <c r="B2275" s="122" t="s">
        <v>278</v>
      </c>
      <c r="C2275" s="122" t="s">
        <v>3188</v>
      </c>
      <c r="E2275" s="26" t="str">
        <f>IFERROR(IF(VLOOKUP(Table25[[#This Row],[Contract No.]],Table3[#All],3,FALSE)="","No","Yes"),"")</f>
        <v>Yes</v>
      </c>
      <c r="F2275" s="107" t="str">
        <f>IFERROR(VLOOKUP(Table25[[#This Row],[Contract No.]],Table3[#All],3,FALSE),"")</f>
        <v>NASPO</v>
      </c>
      <c r="G2275" s="107" t="str">
        <f>IFERROR(IF(Table25[[#This Row],[Cooperative Purchase
(Yes/No)]]="Yes","Yes",IF(VLOOKUP(Table25[[#This Row],[Contract No.]],Table3[#All],1,FALSE)=Table25[[#This Row],[Contract No.]],"Yes","No")),"No")</f>
        <v>Yes</v>
      </c>
      <c r="H2275" s="51">
        <f>IFERROR(VLOOKUP(Table25[[#This Row],[Contract No.]],Table3[#All],4,FALSE),"")</f>
        <v>42917</v>
      </c>
      <c r="I2275" s="28">
        <f>IFERROR(IF(AND(MONTH(Table25[[#This Row],[Contract Start Date]])&gt;6,MONTH(Table25[[#This Row],[Contract Start Date]])&lt;=12),YEAR(Table25[[#This Row],[Contract Start Date]])+1,YEAR(Table25[[#This Row],[Contract Start Date]])),"")</f>
        <v>2018</v>
      </c>
      <c r="J2275" s="108">
        <f>Table25[[#This Row],[FY Formula start]]</f>
        <v>2018</v>
      </c>
      <c r="K2275" s="59" t="str">
        <f>"FY"&amp;" "&amp;Table25[[#This Row],[Year Start]]</f>
        <v>FY 2018</v>
      </c>
      <c r="L2275" s="109">
        <f>IFERROR(VLOOKUP(Table25[[#This Row],[Contract No.]],Table3[#All],5,FALSE),"")</f>
        <v>46280</v>
      </c>
      <c r="M2275" s="110">
        <f>IFERROR(IF(Table25[[#This Row],[Contract End Date]]="99/99/9999","No End",IF(AND(MONTH(Table25[[#This Row],[Contract End Date]])&gt;6,MONTH(Table25[[#This Row],[Contract End Date]])&lt;=12),YEAR(Table25[[#This Row],[Contract End Date]])+1,YEAR(Table25[[#This Row],[Contract End Date]]))),"")</f>
        <v>2027</v>
      </c>
      <c r="N2275" s="111">
        <f>Table25[[#This Row],[FY Formula end]]</f>
        <v>2027</v>
      </c>
      <c r="O2275" s="112" t="str">
        <f>IF(Table25[[#This Row],[Year End]]="No End","No End","FY"&amp;" "&amp;Table25[[#This Row],[Year End]])</f>
        <v>FY 2027</v>
      </c>
      <c r="P2275" s="27"/>
      <c r="Q2275" s="104">
        <f>_xlfn.IFNA(IF($B2275="","",VLOOKUP($B2275,'SWC Towers'!$A:$Q,$Q$2,FALSE)),"")</f>
        <v>0.4</v>
      </c>
      <c r="R2275" s="106" t="str">
        <f>_xlfn.IFNA(IF($B2275="","",VLOOKUP($B2275,'SWC Towers'!$A:$Q,$R$2,FALSE)),"")</f>
        <v/>
      </c>
      <c r="S2275" s="106" t="str">
        <f>_xlfn.IFNA(IF($B2275="","",VLOOKUP($B2275,'SWC Towers'!$A:$Q,$S$2,FALSE)),"")</f>
        <v/>
      </c>
      <c r="T2275" s="106">
        <f>_xlfn.IFNA(IF($B2275="","",VLOOKUP($B2275,'SWC Towers'!$A:$Q,$T$2,FALSE)),"")</f>
        <v>0.05</v>
      </c>
      <c r="U2275" s="104" t="str">
        <f>_xlfn.IFNA(IF($B2275="","",VLOOKUP($B2275,'SWC Towers'!$A:$Q,$U$2,FALSE)),"")</f>
        <v/>
      </c>
      <c r="V2275" s="104" t="str">
        <f>_xlfn.IFNA(IF($B2275="","",VLOOKUP($B2275,'SWC Towers'!$A:$Q,$V$2,FALSE)),"")</f>
        <v/>
      </c>
      <c r="W2275" s="104">
        <f>_xlfn.IFNA(IF($B2275="","",VLOOKUP($B2275,'SWC Towers'!$A:$Q,$W$2,FALSE)),"")</f>
        <v>0.1</v>
      </c>
      <c r="X2275" s="104" t="str">
        <f>_xlfn.IFNA(IF($B2275="","",VLOOKUP($B2275,'SWC Towers'!$A:$Q,$X$2,FALSE)),"")</f>
        <v/>
      </c>
      <c r="Y2275" s="104">
        <f>_xlfn.IFNA(IF($B2275="","",VLOOKUP($B2275,'SWC Towers'!$A:$Q,$Y$2,FALSE)),"")</f>
        <v>0.05</v>
      </c>
      <c r="Z2275" s="104" t="str">
        <f>_xlfn.IFNA(IF($B2275="","",VLOOKUP($B2275,'SWC Towers'!$A:$Q,$Z$2,FALSE)),"")</f>
        <v/>
      </c>
      <c r="AA2275" s="104">
        <f>_xlfn.IFNA(IF($B2275="","",VLOOKUP($B2275,'SWC Towers'!$A:$Q,$AA$2,FALSE)),"")</f>
        <v>0.4</v>
      </c>
      <c r="AB2275" s="106" t="str">
        <f>_xlfn.IFNA(IF($B2275="","",VLOOKUP($B2275,'SWC Towers'!$A:$Q,$AB$2,FALSE)),"")</f>
        <v/>
      </c>
      <c r="AC2275" s="20">
        <f>SUM(Table25[[#This Row],[IT Tower: Application]:[Other/Non-IT ]])</f>
        <v>1</v>
      </c>
      <c r="AD2275" s="67"/>
      <c r="AE2275" s="67"/>
      <c r="AF2275" s="67"/>
      <c r="AG2275" s="67"/>
      <c r="AH2275" s="67"/>
      <c r="AI2275" s="67"/>
      <c r="AJ2275" s="67"/>
      <c r="AK2275" s="67"/>
      <c r="AL2275" s="67"/>
      <c r="AM2275" s="67"/>
      <c r="AN2275" s="67"/>
      <c r="AO2275" s="67"/>
      <c r="AP2275" s="67"/>
      <c r="AQ2275" s="67"/>
      <c r="AR2275" s="67"/>
      <c r="AS2275" s="67"/>
      <c r="AT2275" s="67"/>
      <c r="AU2275" s="67"/>
      <c r="AV2275" s="67"/>
      <c r="AW2275" s="67"/>
      <c r="AX2275" s="67"/>
      <c r="AY2275" s="67"/>
      <c r="AZ2275" s="67"/>
      <c r="BA2275" s="67"/>
      <c r="BB2275" s="113"/>
      <c r="BC2275" s="113">
        <v>20250</v>
      </c>
      <c r="BD2275" s="113"/>
      <c r="BE2275" s="113"/>
      <c r="BF2275" s="113"/>
      <c r="BG2275" s="113"/>
      <c r="BH2275" s="113"/>
      <c r="BI2275" s="113"/>
      <c r="BJ2275" s="113"/>
      <c r="BK2275" s="113"/>
      <c r="BL2275" s="113"/>
      <c r="BM2275" s="113"/>
      <c r="BN2275" s="113"/>
      <c r="BO2275" s="113"/>
      <c r="BP2275" s="113"/>
      <c r="BQ2275" s="113"/>
      <c r="BR2275" s="113"/>
      <c r="BS2275" s="113"/>
      <c r="BT2275" s="113"/>
      <c r="BU2275" s="113"/>
      <c r="BV2275" s="113"/>
      <c r="BW2275" s="113"/>
      <c r="BX2275" s="113"/>
      <c r="BY2275" s="113"/>
      <c r="BZ2275" s="113"/>
      <c r="CA2275" s="67"/>
      <c r="CB2275" s="113"/>
      <c r="CC2275" s="69">
        <f>SUM(Table25[[#This Row],[Contract Amount FY00]:[Contract Amount FY50]])</f>
        <v>20250</v>
      </c>
      <c r="CD2275" s="114"/>
    </row>
    <row r="2276" spans="1:82" x14ac:dyDescent="0.25">
      <c r="A2276" s="122" t="s">
        <v>1974</v>
      </c>
      <c r="B2276" s="122" t="s">
        <v>2057</v>
      </c>
      <c r="C2276" s="122" t="s">
        <v>3190</v>
      </c>
      <c r="E2276" s="26" t="str">
        <f>IFERROR(IF(VLOOKUP(Table25[[#This Row],[Contract No.]],Table3[#All],3,FALSE)="","No","Yes"),"")</f>
        <v>Yes</v>
      </c>
      <c r="F2276" s="107" t="str">
        <f>IFERROR(VLOOKUP(Table25[[#This Row],[Contract No.]],Table3[#All],3,FALSE),"")</f>
        <v>NASPO</v>
      </c>
      <c r="G2276" s="107" t="str">
        <f>IFERROR(IF(Table25[[#This Row],[Cooperative Purchase
(Yes/No)]]="Yes","Yes",IF(VLOOKUP(Table25[[#This Row],[Contract No.]],Table3[#All],1,FALSE)=Table25[[#This Row],[Contract No.]],"Yes","No")),"No")</f>
        <v>Yes</v>
      </c>
      <c r="H2276" s="51">
        <f>IFERROR(VLOOKUP(Table25[[#This Row],[Contract No.]],Table3[#All],4,FALSE),"")</f>
        <v>43983</v>
      </c>
      <c r="I2276" s="28">
        <f>IFERROR(IF(AND(MONTH(Table25[[#This Row],[Contract Start Date]])&gt;6,MONTH(Table25[[#This Row],[Contract Start Date]])&lt;=12),YEAR(Table25[[#This Row],[Contract Start Date]])+1,YEAR(Table25[[#This Row],[Contract Start Date]])),"")</f>
        <v>2020</v>
      </c>
      <c r="J2276" s="108">
        <f>Table25[[#This Row],[FY Formula start]]</f>
        <v>2020</v>
      </c>
      <c r="K2276" s="59" t="str">
        <f>"FY"&amp;" "&amp;Table25[[#This Row],[Year Start]]</f>
        <v>FY 2020</v>
      </c>
      <c r="L2276" s="109">
        <f>IFERROR(VLOOKUP(Table25[[#This Row],[Contract No.]],Table3[#All],5,FALSE),"")</f>
        <v>46295</v>
      </c>
      <c r="M2276" s="110">
        <f>IFERROR(IF(Table25[[#This Row],[Contract End Date]]="99/99/9999","No End",IF(AND(MONTH(Table25[[#This Row],[Contract End Date]])&gt;6,MONTH(Table25[[#This Row],[Contract End Date]])&lt;=12),YEAR(Table25[[#This Row],[Contract End Date]])+1,YEAR(Table25[[#This Row],[Contract End Date]]))),"")</f>
        <v>2027</v>
      </c>
      <c r="N2276" s="111">
        <f>Table25[[#This Row],[FY Formula end]]</f>
        <v>2027</v>
      </c>
      <c r="O2276" s="112" t="str">
        <f>IF(Table25[[#This Row],[Year End]]="No End","No End","FY"&amp;" "&amp;Table25[[#This Row],[Year End]])</f>
        <v>FY 2027</v>
      </c>
      <c r="P2276" s="27"/>
      <c r="Q2276" s="104">
        <f>_xlfn.IFNA(IF($B2276="","",VLOOKUP($B2276,'SWC Towers'!$A:$Q,$Q$2,FALSE)),"")</f>
        <v>0.1</v>
      </c>
      <c r="R2276" s="106">
        <f>_xlfn.IFNA(IF($B2276="","",VLOOKUP($B2276,'SWC Towers'!$A:$Q,$R$2,FALSE)),"")</f>
        <v>0.1</v>
      </c>
      <c r="S2276" s="106" t="str">
        <f>_xlfn.IFNA(IF($B2276="","",VLOOKUP($B2276,'SWC Towers'!$A:$Q,$S$2,FALSE)),"")</f>
        <v/>
      </c>
      <c r="T2276" s="106" t="str">
        <f>_xlfn.IFNA(IF($B2276="","",VLOOKUP($B2276,'SWC Towers'!$A:$Q,$T$2,FALSE)),"")</f>
        <v/>
      </c>
      <c r="U2276" s="104">
        <f>_xlfn.IFNA(IF($B2276="","",VLOOKUP($B2276,'SWC Towers'!$A:$Q,$U$2,FALSE)),"")</f>
        <v>0.15</v>
      </c>
      <c r="V2276" s="104" t="str">
        <f>_xlfn.IFNA(IF($B2276="","",VLOOKUP($B2276,'SWC Towers'!$A:$Q,$V$2,FALSE)),"")</f>
        <v/>
      </c>
      <c r="W2276" s="104">
        <f>_xlfn.IFNA(IF($B2276="","",VLOOKUP($B2276,'SWC Towers'!$A:$Q,$W$2,FALSE)),"")</f>
        <v>0.65</v>
      </c>
      <c r="X2276" s="104" t="str">
        <f>_xlfn.IFNA(IF($B2276="","",VLOOKUP($B2276,'SWC Towers'!$A:$Q,$X$2,FALSE)),"")</f>
        <v/>
      </c>
      <c r="Y2276" s="104" t="str">
        <f>_xlfn.IFNA(IF($B2276="","",VLOOKUP($B2276,'SWC Towers'!$A:$Q,$Y$2,FALSE)),"")</f>
        <v/>
      </c>
      <c r="Z2276" s="104" t="str">
        <f>_xlfn.IFNA(IF($B2276="","",VLOOKUP($B2276,'SWC Towers'!$A:$Q,$Z$2,FALSE)),"")</f>
        <v/>
      </c>
      <c r="AA2276" s="104" t="str">
        <f>_xlfn.IFNA(IF($B2276="","",VLOOKUP($B2276,'SWC Towers'!$A:$Q,$AA$2,FALSE)),"")</f>
        <v/>
      </c>
      <c r="AB2276" s="106" t="str">
        <f>_xlfn.IFNA(IF($B2276="","",VLOOKUP($B2276,'SWC Towers'!$A:$Q,$AB$2,FALSE)),"")</f>
        <v/>
      </c>
      <c r="AC2276" s="20">
        <f>SUM(Table25[[#This Row],[IT Tower: Application]:[Other/Non-IT ]])</f>
        <v>1</v>
      </c>
      <c r="AD2276" s="67"/>
      <c r="AE2276" s="67"/>
      <c r="AF2276" s="67"/>
      <c r="AG2276" s="67"/>
      <c r="AH2276" s="67"/>
      <c r="AI2276" s="67"/>
      <c r="AJ2276" s="67"/>
      <c r="AK2276" s="67"/>
      <c r="AL2276" s="67"/>
      <c r="AM2276" s="67"/>
      <c r="AN2276" s="67"/>
      <c r="AO2276" s="67"/>
      <c r="AP2276" s="67"/>
      <c r="AQ2276" s="67"/>
      <c r="AR2276" s="67"/>
      <c r="AS2276" s="67"/>
      <c r="AT2276" s="67"/>
      <c r="AU2276" s="67"/>
      <c r="AV2276" s="67"/>
      <c r="AW2276" s="67"/>
      <c r="AX2276" s="67"/>
      <c r="AY2276" s="67"/>
      <c r="AZ2276" s="67"/>
      <c r="BA2276" s="67">
        <v>0</v>
      </c>
      <c r="BB2276" s="113">
        <v>48667</v>
      </c>
      <c r="BC2276" s="113"/>
      <c r="BD2276" s="113"/>
      <c r="BE2276" s="113"/>
      <c r="BF2276" s="113"/>
      <c r="BG2276" s="113"/>
      <c r="BH2276" s="113"/>
      <c r="BI2276" s="113"/>
      <c r="BJ2276" s="113"/>
      <c r="BK2276" s="113"/>
      <c r="BL2276" s="113"/>
      <c r="BM2276" s="113"/>
      <c r="BN2276" s="113"/>
      <c r="BO2276" s="113"/>
      <c r="BP2276" s="113"/>
      <c r="BQ2276" s="113"/>
      <c r="BR2276" s="113"/>
      <c r="BS2276" s="113"/>
      <c r="BT2276" s="113"/>
      <c r="BU2276" s="113"/>
      <c r="BV2276" s="113"/>
      <c r="BW2276" s="113"/>
      <c r="BX2276" s="113"/>
      <c r="BY2276" s="113"/>
      <c r="BZ2276" s="113"/>
      <c r="CA2276" s="67"/>
      <c r="CB2276" s="113"/>
      <c r="CC2276" s="69">
        <f>SUM(Table25[[#This Row],[Contract Amount FY00]:[Contract Amount FY50]])</f>
        <v>48667</v>
      </c>
      <c r="CD2276" s="114"/>
    </row>
    <row r="2277" spans="1:82" x14ac:dyDescent="0.25">
      <c r="A2277" s="122" t="s">
        <v>1974</v>
      </c>
      <c r="B2277" s="122" t="s">
        <v>3071</v>
      </c>
      <c r="C2277" s="122" t="s">
        <v>753</v>
      </c>
      <c r="E2277" s="26" t="str">
        <f>IFERROR(IF(VLOOKUP(Table25[[#This Row],[Contract No.]],Table3[#All],3,FALSE)="","No","Yes"),"")</f>
        <v>Yes</v>
      </c>
      <c r="F2277" s="107" t="str">
        <f>IFERROR(VLOOKUP(Table25[[#This Row],[Contract No.]],Table3[#All],3,FALSE),"")</f>
        <v>NASPO</v>
      </c>
      <c r="G2277" s="107" t="str">
        <f>IFERROR(IF(Table25[[#This Row],[Cooperative Purchase
(Yes/No)]]="Yes","Yes",IF(VLOOKUP(Table25[[#This Row],[Contract No.]],Table3[#All],1,FALSE)=Table25[[#This Row],[Contract No.]],"Yes","No")),"No")</f>
        <v>Yes</v>
      </c>
      <c r="H2277" s="51">
        <f>IFERROR(VLOOKUP(Table25[[#This Row],[Contract No.]],Table3[#All],4,FALSE),"")</f>
        <v>45322</v>
      </c>
      <c r="I2277" s="28">
        <f>IFERROR(IF(AND(MONTH(Table25[[#This Row],[Contract Start Date]])&gt;6,MONTH(Table25[[#This Row],[Contract Start Date]])&lt;=12),YEAR(Table25[[#This Row],[Contract Start Date]])+1,YEAR(Table25[[#This Row],[Contract Start Date]])),"")</f>
        <v>2024</v>
      </c>
      <c r="J2277" s="108">
        <f>Table25[[#This Row],[FY Formula start]]</f>
        <v>2024</v>
      </c>
      <c r="K2277" s="59" t="str">
        <f>"FY"&amp;" "&amp;Table25[[#This Row],[Year Start]]</f>
        <v>FY 2024</v>
      </c>
      <c r="L2277" s="109">
        <f>IFERROR(VLOOKUP(Table25[[#This Row],[Contract No.]],Table3[#All],5,FALSE),"")</f>
        <v>46934</v>
      </c>
      <c r="M2277" s="110">
        <f>IFERROR(IF(Table25[[#This Row],[Contract End Date]]="99/99/9999","No End",IF(AND(MONTH(Table25[[#This Row],[Contract End Date]])&gt;6,MONTH(Table25[[#This Row],[Contract End Date]])&lt;=12),YEAR(Table25[[#This Row],[Contract End Date]])+1,YEAR(Table25[[#This Row],[Contract End Date]]))),"")</f>
        <v>2028</v>
      </c>
      <c r="N2277" s="111">
        <f>Table25[[#This Row],[FY Formula end]]</f>
        <v>2028</v>
      </c>
      <c r="O2277" s="112" t="str">
        <f>IF(Table25[[#This Row],[Year End]]="No End","No End","FY"&amp;" "&amp;Table25[[#This Row],[Year End]])</f>
        <v>FY 2028</v>
      </c>
      <c r="P2277" s="27"/>
      <c r="Q2277" s="104" t="str">
        <f>_xlfn.IFNA(IF($B2277="","",VLOOKUP($B2277,'SWC Towers'!$A:$Q,$Q$2,FALSE)),"")</f>
        <v/>
      </c>
      <c r="R2277" s="106">
        <f>_xlfn.IFNA(IF($B2277="","",VLOOKUP($B2277,'SWC Towers'!$A:$Q,$R$2,FALSE)),"")</f>
        <v>0.2</v>
      </c>
      <c r="S2277" s="106" t="str">
        <f>_xlfn.IFNA(IF($B2277="","",VLOOKUP($B2277,'SWC Towers'!$A:$Q,$S$2,FALSE)),"")</f>
        <v/>
      </c>
      <c r="T2277" s="106" t="str">
        <f>_xlfn.IFNA(IF($B2277="","",VLOOKUP($B2277,'SWC Towers'!$A:$Q,$T$2,FALSE)),"")</f>
        <v/>
      </c>
      <c r="U2277" s="104">
        <f>_xlfn.IFNA(IF($B2277="","",VLOOKUP($B2277,'SWC Towers'!$A:$Q,$U$2,FALSE)),"")</f>
        <v>0.6</v>
      </c>
      <c r="V2277" s="104" t="str">
        <f>_xlfn.IFNA(IF($B2277="","",VLOOKUP($B2277,'SWC Towers'!$A:$Q,$V$2,FALSE)),"")</f>
        <v/>
      </c>
      <c r="W2277" s="104" t="str">
        <f>_xlfn.IFNA(IF($B2277="","",VLOOKUP($B2277,'SWC Towers'!$A:$Q,$W$2,FALSE)),"")</f>
        <v/>
      </c>
      <c r="X2277" s="104" t="str">
        <f>_xlfn.IFNA(IF($B2277="","",VLOOKUP($B2277,'SWC Towers'!$A:$Q,$X$2,FALSE)),"")</f>
        <v/>
      </c>
      <c r="Y2277" s="104" t="str">
        <f>_xlfn.IFNA(IF($B2277="","",VLOOKUP($B2277,'SWC Towers'!$A:$Q,$Y$2,FALSE)),"")</f>
        <v/>
      </c>
      <c r="Z2277" s="104" t="str">
        <f>_xlfn.IFNA(IF($B2277="","",VLOOKUP($B2277,'SWC Towers'!$A:$Q,$Z$2,FALSE)),"")</f>
        <v/>
      </c>
      <c r="AA2277" s="104">
        <f>_xlfn.IFNA(IF($B2277="","",VLOOKUP($B2277,'SWC Towers'!$A:$Q,$AA$2,FALSE)),"")</f>
        <v>0.2</v>
      </c>
      <c r="AB2277" s="106" t="str">
        <f>_xlfn.IFNA(IF($B2277="","",VLOOKUP($B2277,'SWC Towers'!$A:$Q,$AB$2,FALSE)),"")</f>
        <v/>
      </c>
      <c r="AC2277" s="20">
        <f>SUM(Table25[[#This Row],[IT Tower: Application]:[Other/Non-IT ]])</f>
        <v>1</v>
      </c>
      <c r="AD2277" s="67"/>
      <c r="AE2277" s="67"/>
      <c r="AF2277" s="67"/>
      <c r="AG2277" s="67"/>
      <c r="AH2277" s="67"/>
      <c r="AI2277" s="67"/>
      <c r="AJ2277" s="67"/>
      <c r="AK2277" s="67"/>
      <c r="AL2277" s="67"/>
      <c r="AM2277" s="67"/>
      <c r="AN2277" s="67"/>
      <c r="AO2277" s="67"/>
      <c r="AP2277" s="67"/>
      <c r="AQ2277" s="67"/>
      <c r="AR2277" s="67"/>
      <c r="AS2277" s="67"/>
      <c r="AT2277" s="67"/>
      <c r="AU2277" s="67"/>
      <c r="AV2277" s="67"/>
      <c r="AW2277" s="67"/>
      <c r="AX2277" s="67"/>
      <c r="AY2277" s="67"/>
      <c r="AZ2277" s="67"/>
      <c r="BA2277" s="67"/>
      <c r="BB2277" s="113"/>
      <c r="BC2277" s="113">
        <v>45719</v>
      </c>
      <c r="BD2277" s="113"/>
      <c r="BE2277" s="113"/>
      <c r="BF2277" s="113"/>
      <c r="BG2277" s="113"/>
      <c r="BH2277" s="113"/>
      <c r="BI2277" s="113"/>
      <c r="BJ2277" s="113"/>
      <c r="BK2277" s="113"/>
      <c r="BL2277" s="113"/>
      <c r="BM2277" s="113"/>
      <c r="BN2277" s="113"/>
      <c r="BO2277" s="113"/>
      <c r="BP2277" s="113"/>
      <c r="BQ2277" s="113"/>
      <c r="BR2277" s="113"/>
      <c r="BS2277" s="113"/>
      <c r="BT2277" s="113"/>
      <c r="BU2277" s="113"/>
      <c r="BV2277" s="113"/>
      <c r="BW2277" s="113"/>
      <c r="BX2277" s="113"/>
      <c r="BY2277" s="113"/>
      <c r="BZ2277" s="113"/>
      <c r="CA2277" s="67"/>
      <c r="CB2277" s="113"/>
      <c r="CC2277" s="69">
        <f>SUM(Table25[[#This Row],[Contract Amount FY00]:[Contract Amount FY50]])</f>
        <v>45719</v>
      </c>
      <c r="CD2277" s="114"/>
    </row>
    <row r="2278" spans="1:82" x14ac:dyDescent="0.25">
      <c r="A2278" s="122" t="s">
        <v>1974</v>
      </c>
      <c r="B2278" s="122" t="s">
        <v>526</v>
      </c>
      <c r="C2278" s="122" t="s">
        <v>3206</v>
      </c>
      <c r="E2278" s="26" t="str">
        <f>IFERROR(IF(VLOOKUP(Table25[[#This Row],[Contract No.]],Table3[#All],3,FALSE)="","No","Yes"),"")</f>
        <v>Yes</v>
      </c>
      <c r="F2278" s="107" t="str">
        <f>IFERROR(VLOOKUP(Table25[[#This Row],[Contract No.]],Table3[#All],3,FALSE),"")</f>
        <v>NASPO</v>
      </c>
      <c r="G2278" s="107" t="str">
        <f>IFERROR(IF(Table25[[#This Row],[Cooperative Purchase
(Yes/No)]]="Yes","Yes",IF(VLOOKUP(Table25[[#This Row],[Contract No.]],Table3[#All],1,FALSE)=Table25[[#This Row],[Contract No.]],"Yes","No")),"No")</f>
        <v>Yes</v>
      </c>
      <c r="H2278" s="51">
        <f>IFERROR(VLOOKUP(Table25[[#This Row],[Contract No.]],Table3[#All],4,FALSE),"")</f>
        <v>43892</v>
      </c>
      <c r="I2278" s="28">
        <f>IFERROR(IF(AND(MONTH(Table25[[#This Row],[Contract Start Date]])&gt;6,MONTH(Table25[[#This Row],[Contract Start Date]])&lt;=12),YEAR(Table25[[#This Row],[Contract Start Date]])+1,YEAR(Table25[[#This Row],[Contract Start Date]])),"")</f>
        <v>2020</v>
      </c>
      <c r="J2278" s="108">
        <f>Table25[[#This Row],[FY Formula start]]</f>
        <v>2020</v>
      </c>
      <c r="K2278" s="59" t="str">
        <f>"FY"&amp;" "&amp;Table25[[#This Row],[Year Start]]</f>
        <v>FY 2020</v>
      </c>
      <c r="L2278" s="109">
        <f>IFERROR(VLOOKUP(Table25[[#This Row],[Contract No.]],Table3[#All],5,FALSE),"")</f>
        <v>45504</v>
      </c>
      <c r="M2278" s="110">
        <f>IFERROR(IF(Table25[[#This Row],[Contract End Date]]="99/99/9999","No End",IF(AND(MONTH(Table25[[#This Row],[Contract End Date]])&gt;6,MONTH(Table25[[#This Row],[Contract End Date]])&lt;=12),YEAR(Table25[[#This Row],[Contract End Date]])+1,YEAR(Table25[[#This Row],[Contract End Date]]))),"")</f>
        <v>2025</v>
      </c>
      <c r="N2278" s="111">
        <f>Table25[[#This Row],[FY Formula end]]</f>
        <v>2025</v>
      </c>
      <c r="O2278" s="112" t="str">
        <f>IF(Table25[[#This Row],[Year End]]="No End","No End","FY"&amp;" "&amp;Table25[[#This Row],[Year End]])</f>
        <v>FY 2025</v>
      </c>
      <c r="P2278" s="27"/>
      <c r="Q2278" s="104" t="str">
        <f>_xlfn.IFNA(IF($B2278="","",VLOOKUP($B2278,'SWC Towers'!$A:$Q,$Q$2,FALSE)),"")</f>
        <v/>
      </c>
      <c r="R2278" s="106">
        <f>_xlfn.IFNA(IF($B2278="","",VLOOKUP($B2278,'SWC Towers'!$A:$Q,$R$2,FALSE)),"")</f>
        <v>0.1</v>
      </c>
      <c r="S2278" s="106" t="str">
        <f>_xlfn.IFNA(IF($B2278="","",VLOOKUP($B2278,'SWC Towers'!$A:$Q,$S$2,FALSE)),"")</f>
        <v/>
      </c>
      <c r="T2278" s="106">
        <f>_xlfn.IFNA(IF($B2278="","",VLOOKUP($B2278,'SWC Towers'!$A:$Q,$T$2,FALSE)),"")</f>
        <v>0.05</v>
      </c>
      <c r="U2278" s="104">
        <f>_xlfn.IFNA(IF($B2278="","",VLOOKUP($B2278,'SWC Towers'!$A:$Q,$U$2,FALSE)),"")</f>
        <v>0.65</v>
      </c>
      <c r="V2278" s="104" t="str">
        <f>_xlfn.IFNA(IF($B2278="","",VLOOKUP($B2278,'SWC Towers'!$A:$Q,$V$2,FALSE)),"")</f>
        <v/>
      </c>
      <c r="W2278" s="104">
        <f>_xlfn.IFNA(IF($B2278="","",VLOOKUP($B2278,'SWC Towers'!$A:$Q,$W$2,FALSE)),"")</f>
        <v>0.1</v>
      </c>
      <c r="X2278" s="104" t="str">
        <f>_xlfn.IFNA(IF($B2278="","",VLOOKUP($B2278,'SWC Towers'!$A:$Q,$X$2,FALSE)),"")</f>
        <v/>
      </c>
      <c r="Y2278" s="104" t="str">
        <f>_xlfn.IFNA(IF($B2278="","",VLOOKUP($B2278,'SWC Towers'!$A:$Q,$Y$2,FALSE)),"")</f>
        <v/>
      </c>
      <c r="Z2278" s="104">
        <f>_xlfn.IFNA(IF($B2278="","",VLOOKUP($B2278,'SWC Towers'!$A:$Q,$Z$2,FALSE)),"")</f>
        <v>0.1</v>
      </c>
      <c r="AA2278" s="104" t="str">
        <f>_xlfn.IFNA(IF($B2278="","",VLOOKUP($B2278,'SWC Towers'!$A:$Q,$AA$2,FALSE)),"")</f>
        <v/>
      </c>
      <c r="AB2278" s="106" t="str">
        <f>_xlfn.IFNA(IF($B2278="","",VLOOKUP($B2278,'SWC Towers'!$A:$Q,$AB$2,FALSE)),"")</f>
        <v/>
      </c>
      <c r="AC2278" s="20">
        <f>SUM(Table25[[#This Row],[IT Tower: Application]:[Other/Non-IT ]])</f>
        <v>1</v>
      </c>
      <c r="AD2278" s="67"/>
      <c r="AE2278" s="67"/>
      <c r="AF2278" s="67"/>
      <c r="AG2278" s="67"/>
      <c r="AH2278" s="67"/>
      <c r="AI2278" s="67"/>
      <c r="AJ2278" s="67"/>
      <c r="AK2278" s="67"/>
      <c r="AL2278" s="67"/>
      <c r="AM2278" s="67"/>
      <c r="AN2278" s="67"/>
      <c r="AO2278" s="67"/>
      <c r="AP2278" s="67"/>
      <c r="AQ2278" s="67"/>
      <c r="AR2278" s="67"/>
      <c r="AS2278" s="67"/>
      <c r="AT2278" s="67"/>
      <c r="AU2278" s="67"/>
      <c r="AV2278" s="67"/>
      <c r="AW2278" s="67"/>
      <c r="AX2278" s="67"/>
      <c r="AY2278" s="67">
        <v>1823</v>
      </c>
      <c r="AZ2278" s="67">
        <v>0</v>
      </c>
      <c r="BA2278" s="67"/>
      <c r="BB2278" s="113"/>
      <c r="BC2278" s="113"/>
      <c r="BD2278" s="113"/>
      <c r="BE2278" s="113"/>
      <c r="BF2278" s="113"/>
      <c r="BG2278" s="113"/>
      <c r="BH2278" s="113"/>
      <c r="BI2278" s="113"/>
      <c r="BJ2278" s="113"/>
      <c r="BK2278" s="113"/>
      <c r="BL2278" s="113"/>
      <c r="BM2278" s="113"/>
      <c r="BN2278" s="113"/>
      <c r="BO2278" s="113"/>
      <c r="BP2278" s="113"/>
      <c r="BQ2278" s="113"/>
      <c r="BR2278" s="113"/>
      <c r="BS2278" s="113"/>
      <c r="BT2278" s="113"/>
      <c r="BU2278" s="113"/>
      <c r="BV2278" s="113"/>
      <c r="BW2278" s="113"/>
      <c r="BX2278" s="113"/>
      <c r="BY2278" s="113"/>
      <c r="BZ2278" s="113"/>
      <c r="CA2278" s="67"/>
      <c r="CB2278" s="113"/>
      <c r="CC2278" s="69">
        <f>SUM(Table25[[#This Row],[Contract Amount FY00]:[Contract Amount FY50]])</f>
        <v>1823</v>
      </c>
      <c r="CD2278" s="114"/>
    </row>
    <row r="2279" spans="1:82" x14ac:dyDescent="0.25">
      <c r="A2279" s="122" t="s">
        <v>2106</v>
      </c>
      <c r="B2279" s="122" t="s">
        <v>533</v>
      </c>
      <c r="C2279" s="122" t="s">
        <v>1682</v>
      </c>
      <c r="E2279" s="26" t="str">
        <f>IFERROR(IF(VLOOKUP(Table25[[#This Row],[Contract No.]],Table3[#All],3,FALSE)="","No","Yes"),"")</f>
        <v>No</v>
      </c>
      <c r="F2279" s="107" t="str">
        <f>IFERROR(VLOOKUP(Table25[[#This Row],[Contract No.]],Table3[#All],3,FALSE),"")</f>
        <v/>
      </c>
      <c r="G2279" s="107" t="str">
        <f>IFERROR(IF(Table25[[#This Row],[Cooperative Purchase
(Yes/No)]]="Yes","Yes",IF(VLOOKUP(Table25[[#This Row],[Contract No.]],Table3[#All],1,FALSE)=Table25[[#This Row],[Contract No.]],"Yes","No")),"No")</f>
        <v>Yes</v>
      </c>
      <c r="H2279" s="51">
        <f>IFERROR(VLOOKUP(Table25[[#This Row],[Contract No.]],Table3[#All],4,FALSE),"")</f>
        <v>43556</v>
      </c>
      <c r="I2279" s="28">
        <f>IFERROR(IF(AND(MONTH(Table25[[#This Row],[Contract Start Date]])&gt;6,MONTH(Table25[[#This Row],[Contract Start Date]])&lt;=12),YEAR(Table25[[#This Row],[Contract Start Date]])+1,YEAR(Table25[[#This Row],[Contract Start Date]])),"")</f>
        <v>2019</v>
      </c>
      <c r="J2279" s="108">
        <f>Table25[[#This Row],[FY Formula start]]</f>
        <v>2019</v>
      </c>
      <c r="K2279" s="59" t="str">
        <f>"FY"&amp;" "&amp;Table25[[#This Row],[Year Start]]</f>
        <v>FY 2019</v>
      </c>
      <c r="L2279" s="109">
        <f>IFERROR(VLOOKUP(Table25[[#This Row],[Contract No.]],Table3[#All],5,FALSE),"")</f>
        <v>45747</v>
      </c>
      <c r="M2279" s="110">
        <f>IFERROR(IF(Table25[[#This Row],[Contract End Date]]="99/99/9999","No End",IF(AND(MONTH(Table25[[#This Row],[Contract End Date]])&gt;6,MONTH(Table25[[#This Row],[Contract End Date]])&lt;=12),YEAR(Table25[[#This Row],[Contract End Date]])+1,YEAR(Table25[[#This Row],[Contract End Date]]))),"")</f>
        <v>2025</v>
      </c>
      <c r="N2279" s="111">
        <f>Table25[[#This Row],[FY Formula end]]</f>
        <v>2025</v>
      </c>
      <c r="O2279" s="112" t="str">
        <f>IF(Table25[[#This Row],[Year End]]="No End","No End","FY"&amp;" "&amp;Table25[[#This Row],[Year End]])</f>
        <v>FY 2025</v>
      </c>
      <c r="P2279" s="27"/>
      <c r="Q2279" s="104">
        <f>_xlfn.IFNA(IF($B2279="","",VLOOKUP($B2279,'SWC Towers'!$A:$Q,$Q$2,FALSE)),"")</f>
        <v>0.2</v>
      </c>
      <c r="R2279" s="106">
        <f>_xlfn.IFNA(IF($B2279="","",VLOOKUP($B2279,'SWC Towers'!$A:$Q,$R$2,FALSE)),"")</f>
        <v>0.2</v>
      </c>
      <c r="S2279" s="106" t="str">
        <f>_xlfn.IFNA(IF($B2279="","",VLOOKUP($B2279,'SWC Towers'!$A:$Q,$S$2,FALSE)),"")</f>
        <v/>
      </c>
      <c r="T2279" s="106" t="str">
        <f>_xlfn.IFNA(IF($B2279="","",VLOOKUP($B2279,'SWC Towers'!$A:$Q,$T$2,FALSE)),"")</f>
        <v/>
      </c>
      <c r="U2279" s="104">
        <f>_xlfn.IFNA(IF($B2279="","",VLOOKUP($B2279,'SWC Towers'!$A:$Q,$U$2,FALSE)),"")</f>
        <v>0.2</v>
      </c>
      <c r="V2279" s="104" t="str">
        <f>_xlfn.IFNA(IF($B2279="","",VLOOKUP($B2279,'SWC Towers'!$A:$Q,$V$2,FALSE)),"")</f>
        <v/>
      </c>
      <c r="W2279" s="104">
        <f>_xlfn.IFNA(IF($B2279="","",VLOOKUP($B2279,'SWC Towers'!$A:$Q,$W$2,FALSE)),"")</f>
        <v>0.2</v>
      </c>
      <c r="X2279" s="104" t="str">
        <f>_xlfn.IFNA(IF($B2279="","",VLOOKUP($B2279,'SWC Towers'!$A:$Q,$X$2,FALSE)),"")</f>
        <v/>
      </c>
      <c r="Y2279" s="104" t="str">
        <f>_xlfn.IFNA(IF($B2279="","",VLOOKUP($B2279,'SWC Towers'!$A:$Q,$Y$2,FALSE)),"")</f>
        <v/>
      </c>
      <c r="Z2279" s="104" t="str">
        <f>_xlfn.IFNA(IF($B2279="","",VLOOKUP($B2279,'SWC Towers'!$A:$Q,$Z$2,FALSE)),"")</f>
        <v/>
      </c>
      <c r="AA2279" s="104">
        <f>_xlfn.IFNA(IF($B2279="","",VLOOKUP($B2279,'SWC Towers'!$A:$Q,$AA$2,FALSE)),"")</f>
        <v>0.2</v>
      </c>
      <c r="AB2279" s="106" t="str">
        <f>_xlfn.IFNA(IF($B2279="","",VLOOKUP($B2279,'SWC Towers'!$A:$Q,$AB$2,FALSE)),"")</f>
        <v/>
      </c>
      <c r="AC2279" s="20">
        <f>SUM(Table25[[#This Row],[IT Tower: Application]:[Other/Non-IT ]])</f>
        <v>1</v>
      </c>
      <c r="AD2279" s="67"/>
      <c r="AE2279" s="67"/>
      <c r="AF2279" s="67"/>
      <c r="AG2279" s="67"/>
      <c r="AH2279" s="67"/>
      <c r="AI2279" s="67"/>
      <c r="AJ2279" s="67"/>
      <c r="AK2279" s="67"/>
      <c r="AL2279" s="67"/>
      <c r="AM2279" s="67"/>
      <c r="AN2279" s="67"/>
      <c r="AO2279" s="67"/>
      <c r="AP2279" s="67"/>
      <c r="AQ2279" s="67"/>
      <c r="AR2279" s="67"/>
      <c r="AS2279" s="67"/>
      <c r="AT2279" s="67"/>
      <c r="AU2279" s="67"/>
      <c r="AV2279" s="67"/>
      <c r="AW2279" s="67"/>
      <c r="AX2279" s="67"/>
      <c r="AY2279" s="67"/>
      <c r="AZ2279" s="67"/>
      <c r="BA2279" s="67"/>
      <c r="BB2279" s="113">
        <v>35684</v>
      </c>
      <c r="BC2279" s="113">
        <v>0</v>
      </c>
      <c r="BD2279" s="113"/>
      <c r="BE2279" s="113"/>
      <c r="BF2279" s="113"/>
      <c r="BG2279" s="113"/>
      <c r="BH2279" s="113"/>
      <c r="BI2279" s="113"/>
      <c r="BJ2279" s="113"/>
      <c r="BK2279" s="113"/>
      <c r="BL2279" s="113"/>
      <c r="BM2279" s="113"/>
      <c r="BN2279" s="113"/>
      <c r="BO2279" s="113"/>
      <c r="BP2279" s="113"/>
      <c r="BQ2279" s="113"/>
      <c r="BR2279" s="113"/>
      <c r="BS2279" s="113"/>
      <c r="BT2279" s="113"/>
      <c r="BU2279" s="113"/>
      <c r="BV2279" s="113"/>
      <c r="BW2279" s="113"/>
      <c r="BX2279" s="113"/>
      <c r="BY2279" s="113"/>
      <c r="BZ2279" s="113"/>
      <c r="CA2279" s="67"/>
      <c r="CB2279" s="113"/>
      <c r="CC2279" s="69">
        <f>SUM(Table25[[#This Row],[Contract Amount FY00]:[Contract Amount FY50]])</f>
        <v>35684</v>
      </c>
      <c r="CD2279" s="114"/>
    </row>
    <row r="2280" spans="1:82" x14ac:dyDescent="0.25">
      <c r="A2280" s="122" t="s">
        <v>2106</v>
      </c>
      <c r="B2280" s="122" t="s">
        <v>533</v>
      </c>
      <c r="C2280" s="122" t="s">
        <v>3237</v>
      </c>
      <c r="E2280" s="26" t="str">
        <f>IFERROR(IF(VLOOKUP(Table25[[#This Row],[Contract No.]],Table3[#All],3,FALSE)="","No","Yes"),"")</f>
        <v>No</v>
      </c>
      <c r="F2280" s="107" t="str">
        <f>IFERROR(VLOOKUP(Table25[[#This Row],[Contract No.]],Table3[#All],3,FALSE),"")</f>
        <v/>
      </c>
      <c r="G2280" s="107" t="str">
        <f>IFERROR(IF(Table25[[#This Row],[Cooperative Purchase
(Yes/No)]]="Yes","Yes",IF(VLOOKUP(Table25[[#This Row],[Contract No.]],Table3[#All],1,FALSE)=Table25[[#This Row],[Contract No.]],"Yes","No")),"No")</f>
        <v>Yes</v>
      </c>
      <c r="H2280" s="51">
        <f>IFERROR(VLOOKUP(Table25[[#This Row],[Contract No.]],Table3[#All],4,FALSE),"")</f>
        <v>43556</v>
      </c>
      <c r="I2280" s="28">
        <f>IFERROR(IF(AND(MONTH(Table25[[#This Row],[Contract Start Date]])&gt;6,MONTH(Table25[[#This Row],[Contract Start Date]])&lt;=12),YEAR(Table25[[#This Row],[Contract Start Date]])+1,YEAR(Table25[[#This Row],[Contract Start Date]])),"")</f>
        <v>2019</v>
      </c>
      <c r="J2280" s="108">
        <f>Table25[[#This Row],[FY Formula start]]</f>
        <v>2019</v>
      </c>
      <c r="K2280" s="59" t="str">
        <f>"FY"&amp;" "&amp;Table25[[#This Row],[Year Start]]</f>
        <v>FY 2019</v>
      </c>
      <c r="L2280" s="109">
        <f>IFERROR(VLOOKUP(Table25[[#This Row],[Contract No.]],Table3[#All],5,FALSE),"")</f>
        <v>45747</v>
      </c>
      <c r="M2280" s="110">
        <f>IFERROR(IF(Table25[[#This Row],[Contract End Date]]="99/99/9999","No End",IF(AND(MONTH(Table25[[#This Row],[Contract End Date]])&gt;6,MONTH(Table25[[#This Row],[Contract End Date]])&lt;=12),YEAR(Table25[[#This Row],[Contract End Date]])+1,YEAR(Table25[[#This Row],[Contract End Date]]))),"")</f>
        <v>2025</v>
      </c>
      <c r="N2280" s="111">
        <f>Table25[[#This Row],[FY Formula end]]</f>
        <v>2025</v>
      </c>
      <c r="O2280" s="112" t="str">
        <f>IF(Table25[[#This Row],[Year End]]="No End","No End","FY"&amp;" "&amp;Table25[[#This Row],[Year End]])</f>
        <v>FY 2025</v>
      </c>
      <c r="P2280" s="27"/>
      <c r="Q2280" s="104">
        <f>_xlfn.IFNA(IF($B2280="","",VLOOKUP($B2280,'SWC Towers'!$A:$Q,$Q$2,FALSE)),"")</f>
        <v>0.2</v>
      </c>
      <c r="R2280" s="106">
        <f>_xlfn.IFNA(IF($B2280="","",VLOOKUP($B2280,'SWC Towers'!$A:$Q,$R$2,FALSE)),"")</f>
        <v>0.2</v>
      </c>
      <c r="S2280" s="106" t="str">
        <f>_xlfn.IFNA(IF($B2280="","",VLOOKUP($B2280,'SWC Towers'!$A:$Q,$S$2,FALSE)),"")</f>
        <v/>
      </c>
      <c r="T2280" s="106" t="str">
        <f>_xlfn.IFNA(IF($B2280="","",VLOOKUP($B2280,'SWC Towers'!$A:$Q,$T$2,FALSE)),"")</f>
        <v/>
      </c>
      <c r="U2280" s="104">
        <f>_xlfn.IFNA(IF($B2280="","",VLOOKUP($B2280,'SWC Towers'!$A:$Q,$U$2,FALSE)),"")</f>
        <v>0.2</v>
      </c>
      <c r="V2280" s="104" t="str">
        <f>_xlfn.IFNA(IF($B2280="","",VLOOKUP($B2280,'SWC Towers'!$A:$Q,$V$2,FALSE)),"")</f>
        <v/>
      </c>
      <c r="W2280" s="104">
        <f>_xlfn.IFNA(IF($B2280="","",VLOOKUP($B2280,'SWC Towers'!$A:$Q,$W$2,FALSE)),"")</f>
        <v>0.2</v>
      </c>
      <c r="X2280" s="104" t="str">
        <f>_xlfn.IFNA(IF($B2280="","",VLOOKUP($B2280,'SWC Towers'!$A:$Q,$X$2,FALSE)),"")</f>
        <v/>
      </c>
      <c r="Y2280" s="104" t="str">
        <f>_xlfn.IFNA(IF($B2280="","",VLOOKUP($B2280,'SWC Towers'!$A:$Q,$Y$2,FALSE)),"")</f>
        <v/>
      </c>
      <c r="Z2280" s="104" t="str">
        <f>_xlfn.IFNA(IF($B2280="","",VLOOKUP($B2280,'SWC Towers'!$A:$Q,$Z$2,FALSE)),"")</f>
        <v/>
      </c>
      <c r="AA2280" s="104">
        <f>_xlfn.IFNA(IF($B2280="","",VLOOKUP($B2280,'SWC Towers'!$A:$Q,$AA$2,FALSE)),"")</f>
        <v>0.2</v>
      </c>
      <c r="AB2280" s="106" t="str">
        <f>_xlfn.IFNA(IF($B2280="","",VLOOKUP($B2280,'SWC Towers'!$A:$Q,$AB$2,FALSE)),"")</f>
        <v/>
      </c>
      <c r="AC2280" s="20">
        <f>SUM(Table25[[#This Row],[IT Tower: Application]:[Other/Non-IT ]])</f>
        <v>1</v>
      </c>
      <c r="AD2280" s="67"/>
      <c r="AE2280" s="67"/>
      <c r="AF2280" s="67"/>
      <c r="AG2280" s="67"/>
      <c r="AH2280" s="67"/>
      <c r="AI2280" s="67"/>
      <c r="AJ2280" s="67"/>
      <c r="AK2280" s="67"/>
      <c r="AL2280" s="67"/>
      <c r="AM2280" s="67"/>
      <c r="AN2280" s="67"/>
      <c r="AO2280" s="67"/>
      <c r="AP2280" s="67"/>
      <c r="AQ2280" s="67"/>
      <c r="AR2280" s="67"/>
      <c r="AS2280" s="67"/>
      <c r="AT2280" s="67"/>
      <c r="AU2280" s="67"/>
      <c r="AV2280" s="67"/>
      <c r="AW2280" s="67"/>
      <c r="AX2280" s="67"/>
      <c r="AY2280" s="67">
        <v>0</v>
      </c>
      <c r="AZ2280" s="67">
        <v>112672</v>
      </c>
      <c r="BA2280" s="67">
        <v>0</v>
      </c>
      <c r="BB2280" s="113"/>
      <c r="BC2280" s="113"/>
      <c r="BD2280" s="113"/>
      <c r="BE2280" s="113"/>
      <c r="BF2280" s="113"/>
      <c r="BG2280" s="113"/>
      <c r="BH2280" s="113"/>
      <c r="BI2280" s="113"/>
      <c r="BJ2280" s="113"/>
      <c r="BK2280" s="113"/>
      <c r="BL2280" s="113"/>
      <c r="BM2280" s="113"/>
      <c r="BN2280" s="113"/>
      <c r="BO2280" s="113"/>
      <c r="BP2280" s="113"/>
      <c r="BQ2280" s="113"/>
      <c r="BR2280" s="113"/>
      <c r="BS2280" s="113"/>
      <c r="BT2280" s="113"/>
      <c r="BU2280" s="113"/>
      <c r="BV2280" s="113"/>
      <c r="BW2280" s="113"/>
      <c r="BX2280" s="113"/>
      <c r="BY2280" s="113"/>
      <c r="BZ2280" s="113"/>
      <c r="CA2280" s="67"/>
      <c r="CB2280" s="113"/>
      <c r="CC2280" s="69">
        <f>SUM(Table25[[#This Row],[Contract Amount FY00]:[Contract Amount FY50]])</f>
        <v>112672</v>
      </c>
      <c r="CD2280" s="114"/>
    </row>
    <row r="2281" spans="1:82" x14ac:dyDescent="0.25">
      <c r="A2281" s="122" t="s">
        <v>2106</v>
      </c>
      <c r="B2281" s="122" t="s">
        <v>533</v>
      </c>
      <c r="C2281" s="122" t="s">
        <v>2200</v>
      </c>
      <c r="E2281" s="26" t="str">
        <f>IFERROR(IF(VLOOKUP(Table25[[#This Row],[Contract No.]],Table3[#All],3,FALSE)="","No","Yes"),"")</f>
        <v>No</v>
      </c>
      <c r="F2281" s="107" t="str">
        <f>IFERROR(VLOOKUP(Table25[[#This Row],[Contract No.]],Table3[#All],3,FALSE),"")</f>
        <v/>
      </c>
      <c r="G2281" s="107" t="str">
        <f>IFERROR(IF(Table25[[#This Row],[Cooperative Purchase
(Yes/No)]]="Yes","Yes",IF(VLOOKUP(Table25[[#This Row],[Contract No.]],Table3[#All],1,FALSE)=Table25[[#This Row],[Contract No.]],"Yes","No")),"No")</f>
        <v>Yes</v>
      </c>
      <c r="H2281" s="51">
        <f>IFERROR(VLOOKUP(Table25[[#This Row],[Contract No.]],Table3[#All],4,FALSE),"")</f>
        <v>43556</v>
      </c>
      <c r="I2281" s="28">
        <f>IFERROR(IF(AND(MONTH(Table25[[#This Row],[Contract Start Date]])&gt;6,MONTH(Table25[[#This Row],[Contract Start Date]])&lt;=12),YEAR(Table25[[#This Row],[Contract Start Date]])+1,YEAR(Table25[[#This Row],[Contract Start Date]])),"")</f>
        <v>2019</v>
      </c>
      <c r="J2281" s="108">
        <f>Table25[[#This Row],[FY Formula start]]</f>
        <v>2019</v>
      </c>
      <c r="K2281" s="59" t="str">
        <f>"FY"&amp;" "&amp;Table25[[#This Row],[Year Start]]</f>
        <v>FY 2019</v>
      </c>
      <c r="L2281" s="109">
        <f>IFERROR(VLOOKUP(Table25[[#This Row],[Contract No.]],Table3[#All],5,FALSE),"")</f>
        <v>45747</v>
      </c>
      <c r="M2281" s="110">
        <f>IFERROR(IF(Table25[[#This Row],[Contract End Date]]="99/99/9999","No End",IF(AND(MONTH(Table25[[#This Row],[Contract End Date]])&gt;6,MONTH(Table25[[#This Row],[Contract End Date]])&lt;=12),YEAR(Table25[[#This Row],[Contract End Date]])+1,YEAR(Table25[[#This Row],[Contract End Date]]))),"")</f>
        <v>2025</v>
      </c>
      <c r="N2281" s="111">
        <f>Table25[[#This Row],[FY Formula end]]</f>
        <v>2025</v>
      </c>
      <c r="O2281" s="112" t="str">
        <f>IF(Table25[[#This Row],[Year End]]="No End","No End","FY"&amp;" "&amp;Table25[[#This Row],[Year End]])</f>
        <v>FY 2025</v>
      </c>
      <c r="P2281" s="27"/>
      <c r="Q2281" s="104">
        <f>_xlfn.IFNA(IF($B2281="","",VLOOKUP($B2281,'SWC Towers'!$A:$Q,$Q$2,FALSE)),"")</f>
        <v>0.2</v>
      </c>
      <c r="R2281" s="106">
        <f>_xlfn.IFNA(IF($B2281="","",VLOOKUP($B2281,'SWC Towers'!$A:$Q,$R$2,FALSE)),"")</f>
        <v>0.2</v>
      </c>
      <c r="S2281" s="106" t="str">
        <f>_xlfn.IFNA(IF($B2281="","",VLOOKUP($B2281,'SWC Towers'!$A:$Q,$S$2,FALSE)),"")</f>
        <v/>
      </c>
      <c r="T2281" s="106" t="str">
        <f>_xlfn.IFNA(IF($B2281="","",VLOOKUP($B2281,'SWC Towers'!$A:$Q,$T$2,FALSE)),"")</f>
        <v/>
      </c>
      <c r="U2281" s="104">
        <f>_xlfn.IFNA(IF($B2281="","",VLOOKUP($B2281,'SWC Towers'!$A:$Q,$U$2,FALSE)),"")</f>
        <v>0.2</v>
      </c>
      <c r="V2281" s="104" t="str">
        <f>_xlfn.IFNA(IF($B2281="","",VLOOKUP($B2281,'SWC Towers'!$A:$Q,$V$2,FALSE)),"")</f>
        <v/>
      </c>
      <c r="W2281" s="104">
        <f>_xlfn.IFNA(IF($B2281="","",VLOOKUP($B2281,'SWC Towers'!$A:$Q,$W$2,FALSE)),"")</f>
        <v>0.2</v>
      </c>
      <c r="X2281" s="104" t="str">
        <f>_xlfn.IFNA(IF($B2281="","",VLOOKUP($B2281,'SWC Towers'!$A:$Q,$X$2,FALSE)),"")</f>
        <v/>
      </c>
      <c r="Y2281" s="104" t="str">
        <f>_xlfn.IFNA(IF($B2281="","",VLOOKUP($B2281,'SWC Towers'!$A:$Q,$Y$2,FALSE)),"")</f>
        <v/>
      </c>
      <c r="Z2281" s="104" t="str">
        <f>_xlfn.IFNA(IF($B2281="","",VLOOKUP($B2281,'SWC Towers'!$A:$Q,$Z$2,FALSE)),"")</f>
        <v/>
      </c>
      <c r="AA2281" s="104">
        <f>_xlfn.IFNA(IF($B2281="","",VLOOKUP($B2281,'SWC Towers'!$A:$Q,$AA$2,FALSE)),"")</f>
        <v>0.2</v>
      </c>
      <c r="AB2281" s="106" t="str">
        <f>_xlfn.IFNA(IF($B2281="","",VLOOKUP($B2281,'SWC Towers'!$A:$Q,$AB$2,FALSE)),"")</f>
        <v/>
      </c>
      <c r="AC2281" s="20">
        <f>SUM(Table25[[#This Row],[IT Tower: Application]:[Other/Non-IT ]])</f>
        <v>1</v>
      </c>
      <c r="AD2281" s="67"/>
      <c r="AE2281" s="67"/>
      <c r="AF2281" s="67"/>
      <c r="AG2281" s="67"/>
      <c r="AH2281" s="67"/>
      <c r="AI2281" s="67"/>
      <c r="AJ2281" s="67"/>
      <c r="AK2281" s="67"/>
      <c r="AL2281" s="67"/>
      <c r="AM2281" s="67"/>
      <c r="AN2281" s="67"/>
      <c r="AO2281" s="67"/>
      <c r="AP2281" s="67"/>
      <c r="AQ2281" s="67"/>
      <c r="AR2281" s="67"/>
      <c r="AS2281" s="67"/>
      <c r="AT2281" s="67"/>
      <c r="AU2281" s="67"/>
      <c r="AV2281" s="67"/>
      <c r="AW2281" s="67"/>
      <c r="AX2281" s="67"/>
      <c r="AY2281" s="67"/>
      <c r="AZ2281" s="67"/>
      <c r="BA2281" s="67"/>
      <c r="BB2281" s="113">
        <v>97853</v>
      </c>
      <c r="BC2281" s="113">
        <v>0</v>
      </c>
      <c r="BD2281" s="113"/>
      <c r="BE2281" s="113"/>
      <c r="BF2281" s="113"/>
      <c r="BG2281" s="113"/>
      <c r="BH2281" s="113"/>
      <c r="BI2281" s="113"/>
      <c r="BJ2281" s="113"/>
      <c r="BK2281" s="113"/>
      <c r="BL2281" s="113"/>
      <c r="BM2281" s="113"/>
      <c r="BN2281" s="113"/>
      <c r="BO2281" s="113"/>
      <c r="BP2281" s="113"/>
      <c r="BQ2281" s="113"/>
      <c r="BR2281" s="113"/>
      <c r="BS2281" s="113"/>
      <c r="BT2281" s="113"/>
      <c r="BU2281" s="113"/>
      <c r="BV2281" s="113"/>
      <c r="BW2281" s="113"/>
      <c r="BX2281" s="113"/>
      <c r="BY2281" s="113"/>
      <c r="BZ2281" s="113"/>
      <c r="CA2281" s="67"/>
      <c r="CB2281" s="113"/>
      <c r="CC2281" s="69">
        <f>SUM(Table25[[#This Row],[Contract Amount FY00]:[Contract Amount FY50]])</f>
        <v>97853</v>
      </c>
      <c r="CD2281" s="114"/>
    </row>
    <row r="2282" spans="1:82" x14ac:dyDescent="0.25">
      <c r="A2282" s="122" t="s">
        <v>2106</v>
      </c>
      <c r="B2282" s="122" t="s">
        <v>533</v>
      </c>
      <c r="C2282" s="122" t="s">
        <v>2200</v>
      </c>
      <c r="E2282" s="26" t="str">
        <f>IFERROR(IF(VLOOKUP(Table25[[#This Row],[Contract No.]],Table3[#All],3,FALSE)="","No","Yes"),"")</f>
        <v>No</v>
      </c>
      <c r="F2282" s="107" t="str">
        <f>IFERROR(VLOOKUP(Table25[[#This Row],[Contract No.]],Table3[#All],3,FALSE),"")</f>
        <v/>
      </c>
      <c r="G2282" s="107" t="str">
        <f>IFERROR(IF(Table25[[#This Row],[Cooperative Purchase
(Yes/No)]]="Yes","Yes",IF(VLOOKUP(Table25[[#This Row],[Contract No.]],Table3[#All],1,FALSE)=Table25[[#This Row],[Contract No.]],"Yes","No")),"No")</f>
        <v>Yes</v>
      </c>
      <c r="H2282" s="51">
        <f>IFERROR(VLOOKUP(Table25[[#This Row],[Contract No.]],Table3[#All],4,FALSE),"")</f>
        <v>43556</v>
      </c>
      <c r="I2282" s="28">
        <f>IFERROR(IF(AND(MONTH(Table25[[#This Row],[Contract Start Date]])&gt;6,MONTH(Table25[[#This Row],[Contract Start Date]])&lt;=12),YEAR(Table25[[#This Row],[Contract Start Date]])+1,YEAR(Table25[[#This Row],[Contract Start Date]])),"")</f>
        <v>2019</v>
      </c>
      <c r="J2282" s="108">
        <f>Table25[[#This Row],[FY Formula start]]</f>
        <v>2019</v>
      </c>
      <c r="K2282" s="59" t="str">
        <f>"FY"&amp;" "&amp;Table25[[#This Row],[Year Start]]</f>
        <v>FY 2019</v>
      </c>
      <c r="L2282" s="109">
        <f>IFERROR(VLOOKUP(Table25[[#This Row],[Contract No.]],Table3[#All],5,FALSE),"")</f>
        <v>45747</v>
      </c>
      <c r="M2282" s="110">
        <f>IFERROR(IF(Table25[[#This Row],[Contract End Date]]="99/99/9999","No End",IF(AND(MONTH(Table25[[#This Row],[Contract End Date]])&gt;6,MONTH(Table25[[#This Row],[Contract End Date]])&lt;=12),YEAR(Table25[[#This Row],[Contract End Date]])+1,YEAR(Table25[[#This Row],[Contract End Date]]))),"")</f>
        <v>2025</v>
      </c>
      <c r="N2282" s="111">
        <f>Table25[[#This Row],[FY Formula end]]</f>
        <v>2025</v>
      </c>
      <c r="O2282" s="112" t="str">
        <f>IF(Table25[[#This Row],[Year End]]="No End","No End","FY"&amp;" "&amp;Table25[[#This Row],[Year End]])</f>
        <v>FY 2025</v>
      </c>
      <c r="P2282" s="27"/>
      <c r="Q2282" s="104">
        <f>_xlfn.IFNA(IF($B2282="","",VLOOKUP($B2282,'SWC Towers'!$A:$Q,$Q$2,FALSE)),"")</f>
        <v>0.2</v>
      </c>
      <c r="R2282" s="106">
        <f>_xlfn.IFNA(IF($B2282="","",VLOOKUP($B2282,'SWC Towers'!$A:$Q,$R$2,FALSE)),"")</f>
        <v>0.2</v>
      </c>
      <c r="S2282" s="106" t="str">
        <f>_xlfn.IFNA(IF($B2282="","",VLOOKUP($B2282,'SWC Towers'!$A:$Q,$S$2,FALSE)),"")</f>
        <v/>
      </c>
      <c r="T2282" s="106" t="str">
        <f>_xlfn.IFNA(IF($B2282="","",VLOOKUP($B2282,'SWC Towers'!$A:$Q,$T$2,FALSE)),"")</f>
        <v/>
      </c>
      <c r="U2282" s="104">
        <f>_xlfn.IFNA(IF($B2282="","",VLOOKUP($B2282,'SWC Towers'!$A:$Q,$U$2,FALSE)),"")</f>
        <v>0.2</v>
      </c>
      <c r="V2282" s="104" t="str">
        <f>_xlfn.IFNA(IF($B2282="","",VLOOKUP($B2282,'SWC Towers'!$A:$Q,$V$2,FALSE)),"")</f>
        <v/>
      </c>
      <c r="W2282" s="104">
        <f>_xlfn.IFNA(IF($B2282="","",VLOOKUP($B2282,'SWC Towers'!$A:$Q,$W$2,FALSE)),"")</f>
        <v>0.2</v>
      </c>
      <c r="X2282" s="104" t="str">
        <f>_xlfn.IFNA(IF($B2282="","",VLOOKUP($B2282,'SWC Towers'!$A:$Q,$X$2,FALSE)),"")</f>
        <v/>
      </c>
      <c r="Y2282" s="104" t="str">
        <f>_xlfn.IFNA(IF($B2282="","",VLOOKUP($B2282,'SWC Towers'!$A:$Q,$Y$2,FALSE)),"")</f>
        <v/>
      </c>
      <c r="Z2282" s="104" t="str">
        <f>_xlfn.IFNA(IF($B2282="","",VLOOKUP($B2282,'SWC Towers'!$A:$Q,$Z$2,FALSE)),"")</f>
        <v/>
      </c>
      <c r="AA2282" s="104">
        <f>_xlfn.IFNA(IF($B2282="","",VLOOKUP($B2282,'SWC Towers'!$A:$Q,$AA$2,FALSE)),"")</f>
        <v>0.2</v>
      </c>
      <c r="AB2282" s="106" t="str">
        <f>_xlfn.IFNA(IF($B2282="","",VLOOKUP($B2282,'SWC Towers'!$A:$Q,$AB$2,FALSE)),"")</f>
        <v/>
      </c>
      <c r="AC2282" s="20">
        <f>SUM(Table25[[#This Row],[IT Tower: Application]:[Other/Non-IT ]])</f>
        <v>1</v>
      </c>
      <c r="AD2282" s="67"/>
      <c r="AE2282" s="67"/>
      <c r="AF2282" s="67"/>
      <c r="AG2282" s="67"/>
      <c r="AH2282" s="67"/>
      <c r="AI2282" s="67"/>
      <c r="AJ2282" s="67"/>
      <c r="AK2282" s="67"/>
      <c r="AL2282" s="67"/>
      <c r="AM2282" s="67"/>
      <c r="AN2282" s="67"/>
      <c r="AO2282" s="67"/>
      <c r="AP2282" s="67"/>
      <c r="AQ2282" s="67"/>
      <c r="AR2282" s="67"/>
      <c r="AS2282" s="67"/>
      <c r="AT2282" s="67"/>
      <c r="AU2282" s="67"/>
      <c r="AV2282" s="67"/>
      <c r="AW2282" s="67"/>
      <c r="AX2282" s="67"/>
      <c r="AY2282" s="67"/>
      <c r="AZ2282" s="67"/>
      <c r="BA2282" s="67"/>
      <c r="BB2282" s="113"/>
      <c r="BC2282" s="113">
        <v>46203</v>
      </c>
      <c r="BD2282" s="113"/>
      <c r="BE2282" s="113"/>
      <c r="BF2282" s="113"/>
      <c r="BG2282" s="113"/>
      <c r="BH2282" s="113"/>
      <c r="BI2282" s="113"/>
      <c r="BJ2282" s="113"/>
      <c r="BK2282" s="113"/>
      <c r="BL2282" s="113"/>
      <c r="BM2282" s="113"/>
      <c r="BN2282" s="113"/>
      <c r="BO2282" s="113"/>
      <c r="BP2282" s="113"/>
      <c r="BQ2282" s="113"/>
      <c r="BR2282" s="113"/>
      <c r="BS2282" s="113"/>
      <c r="BT2282" s="113"/>
      <c r="BU2282" s="113"/>
      <c r="BV2282" s="113"/>
      <c r="BW2282" s="113"/>
      <c r="BX2282" s="113"/>
      <c r="BY2282" s="113"/>
      <c r="BZ2282" s="113"/>
      <c r="CA2282" s="67"/>
      <c r="CB2282" s="113"/>
      <c r="CC2282" s="69">
        <f>SUM(Table25[[#This Row],[Contract Amount FY00]:[Contract Amount FY50]])</f>
        <v>46203</v>
      </c>
      <c r="CD2282" s="114"/>
    </row>
    <row r="2283" spans="1:82" x14ac:dyDescent="0.25">
      <c r="A2283" s="122" t="s">
        <v>2106</v>
      </c>
      <c r="B2283" s="122" t="s">
        <v>705</v>
      </c>
      <c r="C2283" s="122" t="s">
        <v>384</v>
      </c>
      <c r="E2283" s="26" t="str">
        <f>IFERROR(IF(VLOOKUP(Table25[[#This Row],[Contract No.]],Table3[#All],3,FALSE)="","No","Yes"),"")</f>
        <v>Yes</v>
      </c>
      <c r="F2283" s="107" t="str">
        <f>IFERROR(VLOOKUP(Table25[[#This Row],[Contract No.]],Table3[#All],3,FALSE),"")</f>
        <v>NASPO</v>
      </c>
      <c r="G2283" s="107" t="str">
        <f>IFERROR(IF(Table25[[#This Row],[Cooperative Purchase
(Yes/No)]]="Yes","Yes",IF(VLOOKUP(Table25[[#This Row],[Contract No.]],Table3[#All],1,FALSE)=Table25[[#This Row],[Contract No.]],"Yes","No")),"No")</f>
        <v>Yes</v>
      </c>
      <c r="H2283" s="51">
        <f>IFERROR(VLOOKUP(Table25[[#This Row],[Contract No.]],Table3[#All],4,FALSE),"")</f>
        <v>43647</v>
      </c>
      <c r="I2283" s="28">
        <f>IFERROR(IF(AND(MONTH(Table25[[#This Row],[Contract Start Date]])&gt;6,MONTH(Table25[[#This Row],[Contract Start Date]])&lt;=12),YEAR(Table25[[#This Row],[Contract Start Date]])+1,YEAR(Table25[[#This Row],[Contract Start Date]])),"")</f>
        <v>2020</v>
      </c>
      <c r="J2283" s="108">
        <f>Table25[[#This Row],[FY Formula start]]</f>
        <v>2020</v>
      </c>
      <c r="K2283" s="59" t="str">
        <f>"FY"&amp;" "&amp;Table25[[#This Row],[Year Start]]</f>
        <v>FY 2020</v>
      </c>
      <c r="L2283" s="109">
        <f>IFERROR(VLOOKUP(Table25[[#This Row],[Contract No.]],Table3[#All],5,FALSE),"")</f>
        <v>47360</v>
      </c>
      <c r="M2283" s="110">
        <f>IFERROR(IF(Table25[[#This Row],[Contract End Date]]="99/99/9999","No End",IF(AND(MONTH(Table25[[#This Row],[Contract End Date]])&gt;6,MONTH(Table25[[#This Row],[Contract End Date]])&lt;=12),YEAR(Table25[[#This Row],[Contract End Date]])+1,YEAR(Table25[[#This Row],[Contract End Date]]))),"")</f>
        <v>2030</v>
      </c>
      <c r="N2283" s="111">
        <f>Table25[[#This Row],[FY Formula end]]</f>
        <v>2030</v>
      </c>
      <c r="O2283" s="112" t="str">
        <f>IF(Table25[[#This Row],[Year End]]="No End","No End","FY"&amp;" "&amp;Table25[[#This Row],[Year End]])</f>
        <v>FY 2030</v>
      </c>
      <c r="P2283" s="27"/>
      <c r="Q2283" s="104">
        <f>_xlfn.IFNA(IF($B2283="","",VLOOKUP($B2283,'SWC Towers'!$A:$Q,$Q$2,FALSE)),"")</f>
        <v>0.2</v>
      </c>
      <c r="R2283" s="106" t="str">
        <f>_xlfn.IFNA(IF($B2283="","",VLOOKUP($B2283,'SWC Towers'!$A:$Q,$R$2,FALSE)),"")</f>
        <v/>
      </c>
      <c r="S2283" s="106" t="str">
        <f>_xlfn.IFNA(IF($B2283="","",VLOOKUP($B2283,'SWC Towers'!$A:$Q,$S$2,FALSE)),"")</f>
        <v/>
      </c>
      <c r="T2283" s="106" t="str">
        <f>_xlfn.IFNA(IF($B2283="","",VLOOKUP($B2283,'SWC Towers'!$A:$Q,$T$2,FALSE)),"")</f>
        <v/>
      </c>
      <c r="U2283" s="104">
        <f>_xlfn.IFNA(IF($B2283="","",VLOOKUP($B2283,'SWC Towers'!$A:$Q,$U$2,FALSE)),"")</f>
        <v>0.4</v>
      </c>
      <c r="V2283" s="104" t="str">
        <f>_xlfn.IFNA(IF($B2283="","",VLOOKUP($B2283,'SWC Towers'!$A:$Q,$V$2,FALSE)),"")</f>
        <v/>
      </c>
      <c r="W2283" s="104">
        <f>_xlfn.IFNA(IF($B2283="","",VLOOKUP($B2283,'SWC Towers'!$A:$Q,$W$2,FALSE)),"")</f>
        <v>0.4</v>
      </c>
      <c r="X2283" s="104" t="str">
        <f>_xlfn.IFNA(IF($B2283="","",VLOOKUP($B2283,'SWC Towers'!$A:$Q,$X$2,FALSE)),"")</f>
        <v/>
      </c>
      <c r="Y2283" s="104" t="str">
        <f>_xlfn.IFNA(IF($B2283="","",VLOOKUP($B2283,'SWC Towers'!$A:$Q,$Y$2,FALSE)),"")</f>
        <v/>
      </c>
      <c r="Z2283" s="104" t="str">
        <f>_xlfn.IFNA(IF($B2283="","",VLOOKUP($B2283,'SWC Towers'!$A:$Q,$Z$2,FALSE)),"")</f>
        <v/>
      </c>
      <c r="AA2283" s="104" t="str">
        <f>_xlfn.IFNA(IF($B2283="","",VLOOKUP($B2283,'SWC Towers'!$A:$Q,$AA$2,FALSE)),"")</f>
        <v/>
      </c>
      <c r="AB2283" s="106" t="str">
        <f>_xlfn.IFNA(IF($B2283="","",VLOOKUP($B2283,'SWC Towers'!$A:$Q,$AB$2,FALSE)),"")</f>
        <v/>
      </c>
      <c r="AC2283" s="20">
        <f>SUM(Table25[[#This Row],[IT Tower: Application]:[Other/Non-IT ]])</f>
        <v>1</v>
      </c>
      <c r="AD2283" s="67"/>
      <c r="AE2283" s="67"/>
      <c r="AF2283" s="67"/>
      <c r="AG2283" s="67"/>
      <c r="AH2283" s="67"/>
      <c r="AI2283" s="67"/>
      <c r="AJ2283" s="67"/>
      <c r="AK2283" s="67"/>
      <c r="AL2283" s="67"/>
      <c r="AM2283" s="67"/>
      <c r="AN2283" s="67"/>
      <c r="AO2283" s="67"/>
      <c r="AP2283" s="67"/>
      <c r="AQ2283" s="67"/>
      <c r="AR2283" s="67"/>
      <c r="AS2283" s="67"/>
      <c r="AT2283" s="67"/>
      <c r="AU2283" s="67"/>
      <c r="AV2283" s="67"/>
      <c r="AW2283" s="67"/>
      <c r="AX2283" s="67">
        <v>0</v>
      </c>
      <c r="AY2283" s="67">
        <v>14358</v>
      </c>
      <c r="AZ2283" s="67">
        <v>9851</v>
      </c>
      <c r="BA2283" s="67">
        <v>11320</v>
      </c>
      <c r="BB2283" s="113">
        <v>11833</v>
      </c>
      <c r="BC2283" s="113">
        <v>8053</v>
      </c>
      <c r="BD2283" s="113"/>
      <c r="BE2283" s="113"/>
      <c r="BF2283" s="113"/>
      <c r="BG2283" s="113"/>
      <c r="BH2283" s="113"/>
      <c r="BI2283" s="113"/>
      <c r="BJ2283" s="113"/>
      <c r="BK2283" s="113"/>
      <c r="BL2283" s="113"/>
      <c r="BM2283" s="113"/>
      <c r="BN2283" s="113"/>
      <c r="BO2283" s="113"/>
      <c r="BP2283" s="113"/>
      <c r="BQ2283" s="113"/>
      <c r="BR2283" s="113"/>
      <c r="BS2283" s="113"/>
      <c r="BT2283" s="113"/>
      <c r="BU2283" s="113"/>
      <c r="BV2283" s="113"/>
      <c r="BW2283" s="113"/>
      <c r="BX2283" s="113"/>
      <c r="BY2283" s="113"/>
      <c r="BZ2283" s="113"/>
      <c r="CA2283" s="67"/>
      <c r="CB2283" s="113"/>
      <c r="CC2283" s="69">
        <f>SUM(Table25[[#This Row],[Contract Amount FY00]:[Contract Amount FY50]])</f>
        <v>55415</v>
      </c>
      <c r="CD2283" s="114"/>
    </row>
    <row r="2284" spans="1:82" x14ac:dyDescent="0.25">
      <c r="A2284" s="122" t="s">
        <v>2106</v>
      </c>
      <c r="B2284" s="122" t="s">
        <v>705</v>
      </c>
      <c r="C2284" s="122" t="s">
        <v>405</v>
      </c>
      <c r="E2284" s="26" t="str">
        <f>IFERROR(IF(VLOOKUP(Table25[[#This Row],[Contract No.]],Table3[#All],3,FALSE)="","No","Yes"),"")</f>
        <v>Yes</v>
      </c>
      <c r="F2284" s="107" t="str">
        <f>IFERROR(VLOOKUP(Table25[[#This Row],[Contract No.]],Table3[#All],3,FALSE),"")</f>
        <v>NASPO</v>
      </c>
      <c r="G2284" s="107" t="str">
        <f>IFERROR(IF(Table25[[#This Row],[Cooperative Purchase
(Yes/No)]]="Yes","Yes",IF(VLOOKUP(Table25[[#This Row],[Contract No.]],Table3[#All],1,FALSE)=Table25[[#This Row],[Contract No.]],"Yes","No")),"No")</f>
        <v>Yes</v>
      </c>
      <c r="H2284" s="51">
        <f>IFERROR(VLOOKUP(Table25[[#This Row],[Contract No.]],Table3[#All],4,FALSE),"")</f>
        <v>43647</v>
      </c>
      <c r="I2284" s="28">
        <f>IFERROR(IF(AND(MONTH(Table25[[#This Row],[Contract Start Date]])&gt;6,MONTH(Table25[[#This Row],[Contract Start Date]])&lt;=12),YEAR(Table25[[#This Row],[Contract Start Date]])+1,YEAR(Table25[[#This Row],[Contract Start Date]])),"")</f>
        <v>2020</v>
      </c>
      <c r="J2284" s="108">
        <f>Table25[[#This Row],[FY Formula start]]</f>
        <v>2020</v>
      </c>
      <c r="K2284" s="59" t="str">
        <f>"FY"&amp;" "&amp;Table25[[#This Row],[Year Start]]</f>
        <v>FY 2020</v>
      </c>
      <c r="L2284" s="109">
        <f>IFERROR(VLOOKUP(Table25[[#This Row],[Contract No.]],Table3[#All],5,FALSE),"")</f>
        <v>47360</v>
      </c>
      <c r="M2284" s="110">
        <f>IFERROR(IF(Table25[[#This Row],[Contract End Date]]="99/99/9999","No End",IF(AND(MONTH(Table25[[#This Row],[Contract End Date]])&gt;6,MONTH(Table25[[#This Row],[Contract End Date]])&lt;=12),YEAR(Table25[[#This Row],[Contract End Date]])+1,YEAR(Table25[[#This Row],[Contract End Date]]))),"")</f>
        <v>2030</v>
      </c>
      <c r="N2284" s="111">
        <f>Table25[[#This Row],[FY Formula end]]</f>
        <v>2030</v>
      </c>
      <c r="O2284" s="112" t="str">
        <f>IF(Table25[[#This Row],[Year End]]="No End","No End","FY"&amp;" "&amp;Table25[[#This Row],[Year End]])</f>
        <v>FY 2030</v>
      </c>
      <c r="P2284" s="27"/>
      <c r="Q2284" s="104">
        <f>_xlfn.IFNA(IF($B2284="","",VLOOKUP($B2284,'SWC Towers'!$A:$Q,$Q$2,FALSE)),"")</f>
        <v>0.2</v>
      </c>
      <c r="R2284" s="106" t="str">
        <f>_xlfn.IFNA(IF($B2284="","",VLOOKUP($B2284,'SWC Towers'!$A:$Q,$R$2,FALSE)),"")</f>
        <v/>
      </c>
      <c r="S2284" s="106" t="str">
        <f>_xlfn.IFNA(IF($B2284="","",VLOOKUP($B2284,'SWC Towers'!$A:$Q,$S$2,FALSE)),"")</f>
        <v/>
      </c>
      <c r="T2284" s="106" t="str">
        <f>_xlfn.IFNA(IF($B2284="","",VLOOKUP($B2284,'SWC Towers'!$A:$Q,$T$2,FALSE)),"")</f>
        <v/>
      </c>
      <c r="U2284" s="104">
        <f>_xlfn.IFNA(IF($B2284="","",VLOOKUP($B2284,'SWC Towers'!$A:$Q,$U$2,FALSE)),"")</f>
        <v>0.4</v>
      </c>
      <c r="V2284" s="104" t="str">
        <f>_xlfn.IFNA(IF($B2284="","",VLOOKUP($B2284,'SWC Towers'!$A:$Q,$V$2,FALSE)),"")</f>
        <v/>
      </c>
      <c r="W2284" s="104">
        <f>_xlfn.IFNA(IF($B2284="","",VLOOKUP($B2284,'SWC Towers'!$A:$Q,$W$2,FALSE)),"")</f>
        <v>0.4</v>
      </c>
      <c r="X2284" s="104" t="str">
        <f>_xlfn.IFNA(IF($B2284="","",VLOOKUP($B2284,'SWC Towers'!$A:$Q,$X$2,FALSE)),"")</f>
        <v/>
      </c>
      <c r="Y2284" s="104" t="str">
        <f>_xlfn.IFNA(IF($B2284="","",VLOOKUP($B2284,'SWC Towers'!$A:$Q,$Y$2,FALSE)),"")</f>
        <v/>
      </c>
      <c r="Z2284" s="104" t="str">
        <f>_xlfn.IFNA(IF($B2284="","",VLOOKUP($B2284,'SWC Towers'!$A:$Q,$Z$2,FALSE)),"")</f>
        <v/>
      </c>
      <c r="AA2284" s="104" t="str">
        <f>_xlfn.IFNA(IF($B2284="","",VLOOKUP($B2284,'SWC Towers'!$A:$Q,$AA$2,FALSE)),"")</f>
        <v/>
      </c>
      <c r="AB2284" s="106" t="str">
        <f>_xlfn.IFNA(IF($B2284="","",VLOOKUP($B2284,'SWC Towers'!$A:$Q,$AB$2,FALSE)),"")</f>
        <v/>
      </c>
      <c r="AC2284" s="20">
        <f>SUM(Table25[[#This Row],[IT Tower: Application]:[Other/Non-IT ]])</f>
        <v>1</v>
      </c>
      <c r="AD2284" s="67"/>
      <c r="AE2284" s="67"/>
      <c r="AF2284" s="67"/>
      <c r="AG2284" s="67"/>
      <c r="AH2284" s="67"/>
      <c r="AI2284" s="67"/>
      <c r="AJ2284" s="67"/>
      <c r="AK2284" s="67"/>
      <c r="AL2284" s="67"/>
      <c r="AM2284" s="67"/>
      <c r="AN2284" s="67"/>
      <c r="AO2284" s="67"/>
      <c r="AP2284" s="67"/>
      <c r="AQ2284" s="67"/>
      <c r="AR2284" s="67"/>
      <c r="AS2284" s="67"/>
      <c r="AT2284" s="67"/>
      <c r="AU2284" s="67"/>
      <c r="AV2284" s="67"/>
      <c r="AW2284" s="67"/>
      <c r="AX2284" s="67">
        <v>0</v>
      </c>
      <c r="AY2284" s="67">
        <v>16470</v>
      </c>
      <c r="AZ2284" s="67">
        <v>8666</v>
      </c>
      <c r="BA2284" s="67">
        <v>155</v>
      </c>
      <c r="BB2284" s="113"/>
      <c r="BC2284" s="113"/>
      <c r="BD2284" s="113"/>
      <c r="BE2284" s="113"/>
      <c r="BF2284" s="113"/>
      <c r="BG2284" s="113"/>
      <c r="BH2284" s="113"/>
      <c r="BI2284" s="113"/>
      <c r="BJ2284" s="113"/>
      <c r="BK2284" s="113"/>
      <c r="BL2284" s="113"/>
      <c r="BM2284" s="113"/>
      <c r="BN2284" s="113"/>
      <c r="BO2284" s="113"/>
      <c r="BP2284" s="113"/>
      <c r="BQ2284" s="113"/>
      <c r="BR2284" s="113"/>
      <c r="BS2284" s="113"/>
      <c r="BT2284" s="113"/>
      <c r="BU2284" s="113"/>
      <c r="BV2284" s="113"/>
      <c r="BW2284" s="113"/>
      <c r="BX2284" s="113"/>
      <c r="BY2284" s="113"/>
      <c r="BZ2284" s="113"/>
      <c r="CA2284" s="67"/>
      <c r="CB2284" s="113"/>
      <c r="CC2284" s="69">
        <f>SUM(Table25[[#This Row],[Contract Amount FY00]:[Contract Amount FY50]])</f>
        <v>25291</v>
      </c>
      <c r="CD2284" s="114"/>
    </row>
    <row r="2285" spans="1:82" x14ac:dyDescent="0.25">
      <c r="A2285" s="122" t="s">
        <v>2106</v>
      </c>
      <c r="B2285" s="122" t="s">
        <v>705</v>
      </c>
      <c r="C2285" s="122" t="s">
        <v>559</v>
      </c>
      <c r="E2285" s="26" t="str">
        <f>IFERROR(IF(VLOOKUP(Table25[[#This Row],[Contract No.]],Table3[#All],3,FALSE)="","No","Yes"),"")</f>
        <v>Yes</v>
      </c>
      <c r="F2285" s="107" t="str">
        <f>IFERROR(VLOOKUP(Table25[[#This Row],[Contract No.]],Table3[#All],3,FALSE),"")</f>
        <v>NASPO</v>
      </c>
      <c r="G2285" s="107" t="str">
        <f>IFERROR(IF(Table25[[#This Row],[Cooperative Purchase
(Yes/No)]]="Yes","Yes",IF(VLOOKUP(Table25[[#This Row],[Contract No.]],Table3[#All],1,FALSE)=Table25[[#This Row],[Contract No.]],"Yes","No")),"No")</f>
        <v>Yes</v>
      </c>
      <c r="H2285" s="51">
        <f>IFERROR(VLOOKUP(Table25[[#This Row],[Contract No.]],Table3[#All],4,FALSE),"")</f>
        <v>43647</v>
      </c>
      <c r="I2285" s="28">
        <f>IFERROR(IF(AND(MONTH(Table25[[#This Row],[Contract Start Date]])&gt;6,MONTH(Table25[[#This Row],[Contract Start Date]])&lt;=12),YEAR(Table25[[#This Row],[Contract Start Date]])+1,YEAR(Table25[[#This Row],[Contract Start Date]])),"")</f>
        <v>2020</v>
      </c>
      <c r="J2285" s="108">
        <f>Table25[[#This Row],[FY Formula start]]</f>
        <v>2020</v>
      </c>
      <c r="K2285" s="59" t="str">
        <f>"FY"&amp;" "&amp;Table25[[#This Row],[Year Start]]</f>
        <v>FY 2020</v>
      </c>
      <c r="L2285" s="109">
        <f>IFERROR(VLOOKUP(Table25[[#This Row],[Contract No.]],Table3[#All],5,FALSE),"")</f>
        <v>47360</v>
      </c>
      <c r="M2285" s="110">
        <f>IFERROR(IF(Table25[[#This Row],[Contract End Date]]="99/99/9999","No End",IF(AND(MONTH(Table25[[#This Row],[Contract End Date]])&gt;6,MONTH(Table25[[#This Row],[Contract End Date]])&lt;=12),YEAR(Table25[[#This Row],[Contract End Date]])+1,YEAR(Table25[[#This Row],[Contract End Date]]))),"")</f>
        <v>2030</v>
      </c>
      <c r="N2285" s="111">
        <f>Table25[[#This Row],[FY Formula end]]</f>
        <v>2030</v>
      </c>
      <c r="O2285" s="112" t="str">
        <f>IF(Table25[[#This Row],[Year End]]="No End","No End","FY"&amp;" "&amp;Table25[[#This Row],[Year End]])</f>
        <v>FY 2030</v>
      </c>
      <c r="P2285" s="27"/>
      <c r="Q2285" s="104">
        <f>_xlfn.IFNA(IF($B2285="","",VLOOKUP($B2285,'SWC Towers'!$A:$Q,$Q$2,FALSE)),"")</f>
        <v>0.2</v>
      </c>
      <c r="R2285" s="106" t="str">
        <f>_xlfn.IFNA(IF($B2285="","",VLOOKUP($B2285,'SWC Towers'!$A:$Q,$R$2,FALSE)),"")</f>
        <v/>
      </c>
      <c r="S2285" s="106" t="str">
        <f>_xlfn.IFNA(IF($B2285="","",VLOOKUP($B2285,'SWC Towers'!$A:$Q,$S$2,FALSE)),"")</f>
        <v/>
      </c>
      <c r="T2285" s="106" t="str">
        <f>_xlfn.IFNA(IF($B2285="","",VLOOKUP($B2285,'SWC Towers'!$A:$Q,$T$2,FALSE)),"")</f>
        <v/>
      </c>
      <c r="U2285" s="104">
        <f>_xlfn.IFNA(IF($B2285="","",VLOOKUP($B2285,'SWC Towers'!$A:$Q,$U$2,FALSE)),"")</f>
        <v>0.4</v>
      </c>
      <c r="V2285" s="104" t="str">
        <f>_xlfn.IFNA(IF($B2285="","",VLOOKUP($B2285,'SWC Towers'!$A:$Q,$V$2,FALSE)),"")</f>
        <v/>
      </c>
      <c r="W2285" s="104">
        <f>_xlfn.IFNA(IF($B2285="","",VLOOKUP($B2285,'SWC Towers'!$A:$Q,$W$2,FALSE)),"")</f>
        <v>0.4</v>
      </c>
      <c r="X2285" s="104" t="str">
        <f>_xlfn.IFNA(IF($B2285="","",VLOOKUP($B2285,'SWC Towers'!$A:$Q,$X$2,FALSE)),"")</f>
        <v/>
      </c>
      <c r="Y2285" s="104" t="str">
        <f>_xlfn.IFNA(IF($B2285="","",VLOOKUP($B2285,'SWC Towers'!$A:$Q,$Y$2,FALSE)),"")</f>
        <v/>
      </c>
      <c r="Z2285" s="104" t="str">
        <f>_xlfn.IFNA(IF($B2285="","",VLOOKUP($B2285,'SWC Towers'!$A:$Q,$Z$2,FALSE)),"")</f>
        <v/>
      </c>
      <c r="AA2285" s="104" t="str">
        <f>_xlfn.IFNA(IF($B2285="","",VLOOKUP($B2285,'SWC Towers'!$A:$Q,$AA$2,FALSE)),"")</f>
        <v/>
      </c>
      <c r="AB2285" s="106" t="str">
        <f>_xlfn.IFNA(IF($B2285="","",VLOOKUP($B2285,'SWC Towers'!$A:$Q,$AB$2,FALSE)),"")</f>
        <v/>
      </c>
      <c r="AC2285" s="20">
        <f>SUM(Table25[[#This Row],[IT Tower: Application]:[Other/Non-IT ]])</f>
        <v>1</v>
      </c>
      <c r="AD2285" s="67"/>
      <c r="AE2285" s="67"/>
      <c r="AF2285" s="67"/>
      <c r="AG2285" s="67"/>
      <c r="AH2285" s="67"/>
      <c r="AI2285" s="67"/>
      <c r="AJ2285" s="67"/>
      <c r="AK2285" s="67"/>
      <c r="AL2285" s="67"/>
      <c r="AM2285" s="67"/>
      <c r="AN2285" s="67"/>
      <c r="AO2285" s="67"/>
      <c r="AP2285" s="67"/>
      <c r="AQ2285" s="67"/>
      <c r="AR2285" s="67"/>
      <c r="AS2285" s="67"/>
      <c r="AT2285" s="67"/>
      <c r="AU2285" s="67"/>
      <c r="AV2285" s="67"/>
      <c r="AW2285" s="67"/>
      <c r="AX2285" s="67">
        <v>11051</v>
      </c>
      <c r="AY2285" s="67">
        <v>486511</v>
      </c>
      <c r="AZ2285" s="67">
        <v>359074</v>
      </c>
      <c r="BA2285" s="67">
        <v>346325</v>
      </c>
      <c r="BB2285" s="113">
        <v>268138</v>
      </c>
      <c r="BC2285" s="113">
        <v>601229</v>
      </c>
      <c r="BD2285" s="113"/>
      <c r="BE2285" s="113"/>
      <c r="BF2285" s="113"/>
      <c r="BG2285" s="113"/>
      <c r="BH2285" s="113"/>
      <c r="BI2285" s="113"/>
      <c r="BJ2285" s="113"/>
      <c r="BK2285" s="113"/>
      <c r="BL2285" s="113"/>
      <c r="BM2285" s="113"/>
      <c r="BN2285" s="113"/>
      <c r="BO2285" s="113"/>
      <c r="BP2285" s="113"/>
      <c r="BQ2285" s="113"/>
      <c r="BR2285" s="113"/>
      <c r="BS2285" s="113"/>
      <c r="BT2285" s="113"/>
      <c r="BU2285" s="113"/>
      <c r="BV2285" s="113"/>
      <c r="BW2285" s="113"/>
      <c r="BX2285" s="113"/>
      <c r="BY2285" s="113"/>
      <c r="BZ2285" s="113"/>
      <c r="CA2285" s="67"/>
      <c r="CB2285" s="113"/>
      <c r="CC2285" s="69">
        <f>SUM(Table25[[#This Row],[Contract Amount FY00]:[Contract Amount FY50]])</f>
        <v>2072328</v>
      </c>
      <c r="CD2285" s="114"/>
    </row>
    <row r="2286" spans="1:82" x14ac:dyDescent="0.25">
      <c r="A2286" s="122" t="s">
        <v>2106</v>
      </c>
      <c r="B2286" s="122" t="s">
        <v>705</v>
      </c>
      <c r="C2286" s="122" t="s">
        <v>1777</v>
      </c>
      <c r="E2286" s="26" t="str">
        <f>IFERROR(IF(VLOOKUP(Table25[[#This Row],[Contract No.]],Table3[#All],3,FALSE)="","No","Yes"),"")</f>
        <v>Yes</v>
      </c>
      <c r="F2286" s="107" t="str">
        <f>IFERROR(VLOOKUP(Table25[[#This Row],[Contract No.]],Table3[#All],3,FALSE),"")</f>
        <v>NASPO</v>
      </c>
      <c r="G2286" s="107" t="str">
        <f>IFERROR(IF(Table25[[#This Row],[Cooperative Purchase
(Yes/No)]]="Yes","Yes",IF(VLOOKUP(Table25[[#This Row],[Contract No.]],Table3[#All],1,FALSE)=Table25[[#This Row],[Contract No.]],"Yes","No")),"No")</f>
        <v>Yes</v>
      </c>
      <c r="H2286" s="51">
        <f>IFERROR(VLOOKUP(Table25[[#This Row],[Contract No.]],Table3[#All],4,FALSE),"")</f>
        <v>43647</v>
      </c>
      <c r="I2286" s="28">
        <f>IFERROR(IF(AND(MONTH(Table25[[#This Row],[Contract Start Date]])&gt;6,MONTH(Table25[[#This Row],[Contract Start Date]])&lt;=12),YEAR(Table25[[#This Row],[Contract Start Date]])+1,YEAR(Table25[[#This Row],[Contract Start Date]])),"")</f>
        <v>2020</v>
      </c>
      <c r="J2286" s="108">
        <f>Table25[[#This Row],[FY Formula start]]</f>
        <v>2020</v>
      </c>
      <c r="K2286" s="59" t="str">
        <f>"FY"&amp;" "&amp;Table25[[#This Row],[Year Start]]</f>
        <v>FY 2020</v>
      </c>
      <c r="L2286" s="109">
        <f>IFERROR(VLOOKUP(Table25[[#This Row],[Contract No.]],Table3[#All],5,FALSE),"")</f>
        <v>47360</v>
      </c>
      <c r="M2286" s="110">
        <f>IFERROR(IF(Table25[[#This Row],[Contract End Date]]="99/99/9999","No End",IF(AND(MONTH(Table25[[#This Row],[Contract End Date]])&gt;6,MONTH(Table25[[#This Row],[Contract End Date]])&lt;=12),YEAR(Table25[[#This Row],[Contract End Date]])+1,YEAR(Table25[[#This Row],[Contract End Date]]))),"")</f>
        <v>2030</v>
      </c>
      <c r="N2286" s="111">
        <f>Table25[[#This Row],[FY Formula end]]</f>
        <v>2030</v>
      </c>
      <c r="O2286" s="112" t="str">
        <f>IF(Table25[[#This Row],[Year End]]="No End","No End","FY"&amp;" "&amp;Table25[[#This Row],[Year End]])</f>
        <v>FY 2030</v>
      </c>
      <c r="P2286" s="27"/>
      <c r="Q2286" s="104">
        <f>_xlfn.IFNA(IF($B2286="","",VLOOKUP($B2286,'SWC Towers'!$A:$Q,$Q$2,FALSE)),"")</f>
        <v>0.2</v>
      </c>
      <c r="R2286" s="106" t="str">
        <f>_xlfn.IFNA(IF($B2286="","",VLOOKUP($B2286,'SWC Towers'!$A:$Q,$R$2,FALSE)),"")</f>
        <v/>
      </c>
      <c r="S2286" s="106" t="str">
        <f>_xlfn.IFNA(IF($B2286="","",VLOOKUP($B2286,'SWC Towers'!$A:$Q,$S$2,FALSE)),"")</f>
        <v/>
      </c>
      <c r="T2286" s="106" t="str">
        <f>_xlfn.IFNA(IF($B2286="","",VLOOKUP($B2286,'SWC Towers'!$A:$Q,$T$2,FALSE)),"")</f>
        <v/>
      </c>
      <c r="U2286" s="104">
        <f>_xlfn.IFNA(IF($B2286="","",VLOOKUP($B2286,'SWC Towers'!$A:$Q,$U$2,FALSE)),"")</f>
        <v>0.4</v>
      </c>
      <c r="V2286" s="104" t="str">
        <f>_xlfn.IFNA(IF($B2286="","",VLOOKUP($B2286,'SWC Towers'!$A:$Q,$V$2,FALSE)),"")</f>
        <v/>
      </c>
      <c r="W2286" s="104">
        <f>_xlfn.IFNA(IF($B2286="","",VLOOKUP($B2286,'SWC Towers'!$A:$Q,$W$2,FALSE)),"")</f>
        <v>0.4</v>
      </c>
      <c r="X2286" s="104" t="str">
        <f>_xlfn.IFNA(IF($B2286="","",VLOOKUP($B2286,'SWC Towers'!$A:$Q,$X$2,FALSE)),"")</f>
        <v/>
      </c>
      <c r="Y2286" s="104" t="str">
        <f>_xlfn.IFNA(IF($B2286="","",VLOOKUP($B2286,'SWC Towers'!$A:$Q,$Y$2,FALSE)),"")</f>
        <v/>
      </c>
      <c r="Z2286" s="104" t="str">
        <f>_xlfn.IFNA(IF($B2286="","",VLOOKUP($B2286,'SWC Towers'!$A:$Q,$Z$2,FALSE)),"")</f>
        <v/>
      </c>
      <c r="AA2286" s="104" t="str">
        <f>_xlfn.IFNA(IF($B2286="","",VLOOKUP($B2286,'SWC Towers'!$A:$Q,$AA$2,FALSE)),"")</f>
        <v/>
      </c>
      <c r="AB2286" s="106" t="str">
        <f>_xlfn.IFNA(IF($B2286="","",VLOOKUP($B2286,'SWC Towers'!$A:$Q,$AB$2,FALSE)),"")</f>
        <v/>
      </c>
      <c r="AC2286" s="20">
        <f>SUM(Table25[[#This Row],[IT Tower: Application]:[Other/Non-IT ]])</f>
        <v>1</v>
      </c>
      <c r="AD2286" s="67"/>
      <c r="AE2286" s="67"/>
      <c r="AF2286" s="67"/>
      <c r="AG2286" s="67"/>
      <c r="AH2286" s="67"/>
      <c r="AI2286" s="67"/>
      <c r="AJ2286" s="67"/>
      <c r="AK2286" s="67"/>
      <c r="AL2286" s="67"/>
      <c r="AM2286" s="67"/>
      <c r="AN2286" s="67"/>
      <c r="AO2286" s="67"/>
      <c r="AP2286" s="67"/>
      <c r="AQ2286" s="67"/>
      <c r="AR2286" s="67"/>
      <c r="AS2286" s="67"/>
      <c r="AT2286" s="67"/>
      <c r="AU2286" s="67"/>
      <c r="AV2286" s="67"/>
      <c r="AW2286" s="67"/>
      <c r="AX2286" s="67"/>
      <c r="AY2286" s="67">
        <v>2087</v>
      </c>
      <c r="AZ2286" s="67">
        <v>11162</v>
      </c>
      <c r="BA2286" s="67">
        <v>11678</v>
      </c>
      <c r="BB2286" s="113">
        <v>13821</v>
      </c>
      <c r="BC2286" s="113">
        <v>15245</v>
      </c>
      <c r="BD2286" s="113"/>
      <c r="BE2286" s="113"/>
      <c r="BF2286" s="113"/>
      <c r="BG2286" s="113"/>
      <c r="BH2286" s="113"/>
      <c r="BI2286" s="113"/>
      <c r="BJ2286" s="113"/>
      <c r="BK2286" s="113"/>
      <c r="BL2286" s="113"/>
      <c r="BM2286" s="113"/>
      <c r="BN2286" s="113"/>
      <c r="BO2286" s="113"/>
      <c r="BP2286" s="113"/>
      <c r="BQ2286" s="113"/>
      <c r="BR2286" s="113"/>
      <c r="BS2286" s="113"/>
      <c r="BT2286" s="113"/>
      <c r="BU2286" s="113"/>
      <c r="BV2286" s="113"/>
      <c r="BW2286" s="113"/>
      <c r="BX2286" s="113"/>
      <c r="BY2286" s="113"/>
      <c r="BZ2286" s="113"/>
      <c r="CA2286" s="67"/>
      <c r="CB2286" s="113"/>
      <c r="CC2286" s="69">
        <f>SUM(Table25[[#This Row],[Contract Amount FY00]:[Contract Amount FY50]])</f>
        <v>53993</v>
      </c>
      <c r="CD2286" s="114"/>
    </row>
    <row r="2287" spans="1:82" x14ac:dyDescent="0.25">
      <c r="A2287" s="122" t="s">
        <v>2106</v>
      </c>
      <c r="B2287" s="122" t="s">
        <v>278</v>
      </c>
      <c r="C2287" s="122" t="s">
        <v>3188</v>
      </c>
      <c r="E2287" s="26" t="str">
        <f>IFERROR(IF(VLOOKUP(Table25[[#This Row],[Contract No.]],Table3[#All],3,FALSE)="","No","Yes"),"")</f>
        <v>Yes</v>
      </c>
      <c r="F2287" s="107" t="str">
        <f>IFERROR(VLOOKUP(Table25[[#This Row],[Contract No.]],Table3[#All],3,FALSE),"")</f>
        <v>NASPO</v>
      </c>
      <c r="G2287" s="107" t="str">
        <f>IFERROR(IF(Table25[[#This Row],[Cooperative Purchase
(Yes/No)]]="Yes","Yes",IF(VLOOKUP(Table25[[#This Row],[Contract No.]],Table3[#All],1,FALSE)=Table25[[#This Row],[Contract No.]],"Yes","No")),"No")</f>
        <v>Yes</v>
      </c>
      <c r="H2287" s="51">
        <f>IFERROR(VLOOKUP(Table25[[#This Row],[Contract No.]],Table3[#All],4,FALSE),"")</f>
        <v>42917</v>
      </c>
      <c r="I2287" s="28">
        <f>IFERROR(IF(AND(MONTH(Table25[[#This Row],[Contract Start Date]])&gt;6,MONTH(Table25[[#This Row],[Contract Start Date]])&lt;=12),YEAR(Table25[[#This Row],[Contract Start Date]])+1,YEAR(Table25[[#This Row],[Contract Start Date]])),"")</f>
        <v>2018</v>
      </c>
      <c r="J2287" s="108">
        <f>Table25[[#This Row],[FY Formula start]]</f>
        <v>2018</v>
      </c>
      <c r="K2287" s="59" t="str">
        <f>"FY"&amp;" "&amp;Table25[[#This Row],[Year Start]]</f>
        <v>FY 2018</v>
      </c>
      <c r="L2287" s="109">
        <f>IFERROR(VLOOKUP(Table25[[#This Row],[Contract No.]],Table3[#All],5,FALSE),"")</f>
        <v>46280</v>
      </c>
      <c r="M2287" s="110">
        <f>IFERROR(IF(Table25[[#This Row],[Contract End Date]]="99/99/9999","No End",IF(AND(MONTH(Table25[[#This Row],[Contract End Date]])&gt;6,MONTH(Table25[[#This Row],[Contract End Date]])&lt;=12),YEAR(Table25[[#This Row],[Contract End Date]])+1,YEAR(Table25[[#This Row],[Contract End Date]]))),"")</f>
        <v>2027</v>
      </c>
      <c r="N2287" s="111">
        <f>Table25[[#This Row],[FY Formula end]]</f>
        <v>2027</v>
      </c>
      <c r="O2287" s="112" t="str">
        <f>IF(Table25[[#This Row],[Year End]]="No End","No End","FY"&amp;" "&amp;Table25[[#This Row],[Year End]])</f>
        <v>FY 2027</v>
      </c>
      <c r="P2287" s="27"/>
      <c r="Q2287" s="104">
        <f>_xlfn.IFNA(IF($B2287="","",VLOOKUP($B2287,'SWC Towers'!$A:$Q,$Q$2,FALSE)),"")</f>
        <v>0.4</v>
      </c>
      <c r="R2287" s="106" t="str">
        <f>_xlfn.IFNA(IF($B2287="","",VLOOKUP($B2287,'SWC Towers'!$A:$Q,$R$2,FALSE)),"")</f>
        <v/>
      </c>
      <c r="S2287" s="106" t="str">
        <f>_xlfn.IFNA(IF($B2287="","",VLOOKUP($B2287,'SWC Towers'!$A:$Q,$S$2,FALSE)),"")</f>
        <v/>
      </c>
      <c r="T2287" s="106">
        <f>_xlfn.IFNA(IF($B2287="","",VLOOKUP($B2287,'SWC Towers'!$A:$Q,$T$2,FALSE)),"")</f>
        <v>0.05</v>
      </c>
      <c r="U2287" s="104" t="str">
        <f>_xlfn.IFNA(IF($B2287="","",VLOOKUP($B2287,'SWC Towers'!$A:$Q,$U$2,FALSE)),"")</f>
        <v/>
      </c>
      <c r="V2287" s="104" t="str">
        <f>_xlfn.IFNA(IF($B2287="","",VLOOKUP($B2287,'SWC Towers'!$A:$Q,$V$2,FALSE)),"")</f>
        <v/>
      </c>
      <c r="W2287" s="104">
        <f>_xlfn.IFNA(IF($B2287="","",VLOOKUP($B2287,'SWC Towers'!$A:$Q,$W$2,FALSE)),"")</f>
        <v>0.1</v>
      </c>
      <c r="X2287" s="104" t="str">
        <f>_xlfn.IFNA(IF($B2287="","",VLOOKUP($B2287,'SWC Towers'!$A:$Q,$X$2,FALSE)),"")</f>
        <v/>
      </c>
      <c r="Y2287" s="104">
        <f>_xlfn.IFNA(IF($B2287="","",VLOOKUP($B2287,'SWC Towers'!$A:$Q,$Y$2,FALSE)),"")</f>
        <v>0.05</v>
      </c>
      <c r="Z2287" s="104" t="str">
        <f>_xlfn.IFNA(IF($B2287="","",VLOOKUP($B2287,'SWC Towers'!$A:$Q,$Z$2,FALSE)),"")</f>
        <v/>
      </c>
      <c r="AA2287" s="104">
        <f>_xlfn.IFNA(IF($B2287="","",VLOOKUP($B2287,'SWC Towers'!$A:$Q,$AA$2,FALSE)),"")</f>
        <v>0.4</v>
      </c>
      <c r="AB2287" s="106" t="str">
        <f>_xlfn.IFNA(IF($B2287="","",VLOOKUP($B2287,'SWC Towers'!$A:$Q,$AB$2,FALSE)),"")</f>
        <v/>
      </c>
      <c r="AC2287" s="20">
        <f>SUM(Table25[[#This Row],[IT Tower: Application]:[Other/Non-IT ]])</f>
        <v>1</v>
      </c>
      <c r="AD2287" s="67"/>
      <c r="AE2287" s="67"/>
      <c r="AF2287" s="67"/>
      <c r="AG2287" s="67"/>
      <c r="AH2287" s="67"/>
      <c r="AI2287" s="67"/>
      <c r="AJ2287" s="67"/>
      <c r="AK2287" s="67"/>
      <c r="AL2287" s="67"/>
      <c r="AM2287" s="67"/>
      <c r="AN2287" s="67"/>
      <c r="AO2287" s="67"/>
      <c r="AP2287" s="67"/>
      <c r="AQ2287" s="67"/>
      <c r="AR2287" s="67"/>
      <c r="AS2287" s="67"/>
      <c r="AT2287" s="67"/>
      <c r="AU2287" s="67"/>
      <c r="AV2287" s="67"/>
      <c r="AW2287" s="67"/>
      <c r="AX2287" s="67">
        <v>0</v>
      </c>
      <c r="AY2287" s="67">
        <v>129891</v>
      </c>
      <c r="AZ2287" s="67">
        <v>68862</v>
      </c>
      <c r="BA2287" s="67">
        <v>43680</v>
      </c>
      <c r="BB2287" s="113">
        <v>0</v>
      </c>
      <c r="BC2287" s="113">
        <v>43657</v>
      </c>
      <c r="BD2287" s="113"/>
      <c r="BE2287" s="113"/>
      <c r="BF2287" s="113"/>
      <c r="BG2287" s="113"/>
      <c r="BH2287" s="113"/>
      <c r="BI2287" s="113"/>
      <c r="BJ2287" s="113"/>
      <c r="BK2287" s="113"/>
      <c r="BL2287" s="113"/>
      <c r="BM2287" s="113"/>
      <c r="BN2287" s="113"/>
      <c r="BO2287" s="113"/>
      <c r="BP2287" s="113"/>
      <c r="BQ2287" s="113"/>
      <c r="BR2287" s="113"/>
      <c r="BS2287" s="113"/>
      <c r="BT2287" s="113"/>
      <c r="BU2287" s="113"/>
      <c r="BV2287" s="113"/>
      <c r="BW2287" s="113"/>
      <c r="BX2287" s="113"/>
      <c r="BY2287" s="113"/>
      <c r="BZ2287" s="113"/>
      <c r="CA2287" s="67"/>
      <c r="CB2287" s="113"/>
      <c r="CC2287" s="69">
        <f>SUM(Table25[[#This Row],[Contract Amount FY00]:[Contract Amount FY50]])</f>
        <v>286090</v>
      </c>
      <c r="CD2287" s="114"/>
    </row>
    <row r="2288" spans="1:82" x14ac:dyDescent="0.25">
      <c r="A2288" s="122" t="s">
        <v>2106</v>
      </c>
      <c r="B2288" s="122" t="s">
        <v>278</v>
      </c>
      <c r="C2288" s="122" t="s">
        <v>279</v>
      </c>
      <c r="E2288" s="26" t="str">
        <f>IFERROR(IF(VLOOKUP(Table25[[#This Row],[Contract No.]],Table3[#All],3,FALSE)="","No","Yes"),"")</f>
        <v>Yes</v>
      </c>
      <c r="F2288" s="107" t="str">
        <f>IFERROR(VLOOKUP(Table25[[#This Row],[Contract No.]],Table3[#All],3,FALSE),"")</f>
        <v>NASPO</v>
      </c>
      <c r="G2288" s="107" t="str">
        <f>IFERROR(IF(Table25[[#This Row],[Cooperative Purchase
(Yes/No)]]="Yes","Yes",IF(VLOOKUP(Table25[[#This Row],[Contract No.]],Table3[#All],1,FALSE)=Table25[[#This Row],[Contract No.]],"Yes","No")),"No")</f>
        <v>Yes</v>
      </c>
      <c r="H2288" s="51">
        <f>IFERROR(VLOOKUP(Table25[[#This Row],[Contract No.]],Table3[#All],4,FALSE),"")</f>
        <v>42917</v>
      </c>
      <c r="I2288" s="28">
        <f>IFERROR(IF(AND(MONTH(Table25[[#This Row],[Contract Start Date]])&gt;6,MONTH(Table25[[#This Row],[Contract Start Date]])&lt;=12),YEAR(Table25[[#This Row],[Contract Start Date]])+1,YEAR(Table25[[#This Row],[Contract Start Date]])),"")</f>
        <v>2018</v>
      </c>
      <c r="J2288" s="108">
        <f>Table25[[#This Row],[FY Formula start]]</f>
        <v>2018</v>
      </c>
      <c r="K2288" s="59" t="str">
        <f>"FY"&amp;" "&amp;Table25[[#This Row],[Year Start]]</f>
        <v>FY 2018</v>
      </c>
      <c r="L2288" s="109">
        <f>IFERROR(VLOOKUP(Table25[[#This Row],[Contract No.]],Table3[#All],5,FALSE),"")</f>
        <v>46280</v>
      </c>
      <c r="M2288" s="110">
        <f>IFERROR(IF(Table25[[#This Row],[Contract End Date]]="99/99/9999","No End",IF(AND(MONTH(Table25[[#This Row],[Contract End Date]])&gt;6,MONTH(Table25[[#This Row],[Contract End Date]])&lt;=12),YEAR(Table25[[#This Row],[Contract End Date]])+1,YEAR(Table25[[#This Row],[Contract End Date]]))),"")</f>
        <v>2027</v>
      </c>
      <c r="N2288" s="111">
        <f>Table25[[#This Row],[FY Formula end]]</f>
        <v>2027</v>
      </c>
      <c r="O2288" s="112" t="str">
        <f>IF(Table25[[#This Row],[Year End]]="No End","No End","FY"&amp;" "&amp;Table25[[#This Row],[Year End]])</f>
        <v>FY 2027</v>
      </c>
      <c r="P2288" s="27"/>
      <c r="Q2288" s="104">
        <f>_xlfn.IFNA(IF($B2288="","",VLOOKUP($B2288,'SWC Towers'!$A:$Q,$Q$2,FALSE)),"")</f>
        <v>0.4</v>
      </c>
      <c r="R2288" s="106" t="str">
        <f>_xlfn.IFNA(IF($B2288="","",VLOOKUP($B2288,'SWC Towers'!$A:$Q,$R$2,FALSE)),"")</f>
        <v/>
      </c>
      <c r="S2288" s="106" t="str">
        <f>_xlfn.IFNA(IF($B2288="","",VLOOKUP($B2288,'SWC Towers'!$A:$Q,$S$2,FALSE)),"")</f>
        <v/>
      </c>
      <c r="T2288" s="106">
        <f>_xlfn.IFNA(IF($B2288="","",VLOOKUP($B2288,'SWC Towers'!$A:$Q,$T$2,FALSE)),"")</f>
        <v>0.05</v>
      </c>
      <c r="U2288" s="104" t="str">
        <f>_xlfn.IFNA(IF($B2288="","",VLOOKUP($B2288,'SWC Towers'!$A:$Q,$U$2,FALSE)),"")</f>
        <v/>
      </c>
      <c r="V2288" s="104" t="str">
        <f>_xlfn.IFNA(IF($B2288="","",VLOOKUP($B2288,'SWC Towers'!$A:$Q,$V$2,FALSE)),"")</f>
        <v/>
      </c>
      <c r="W2288" s="104">
        <f>_xlfn.IFNA(IF($B2288="","",VLOOKUP($B2288,'SWC Towers'!$A:$Q,$W$2,FALSE)),"")</f>
        <v>0.1</v>
      </c>
      <c r="X2288" s="104" t="str">
        <f>_xlfn.IFNA(IF($B2288="","",VLOOKUP($B2288,'SWC Towers'!$A:$Q,$X$2,FALSE)),"")</f>
        <v/>
      </c>
      <c r="Y2288" s="104">
        <f>_xlfn.IFNA(IF($B2288="","",VLOOKUP($B2288,'SWC Towers'!$A:$Q,$Y$2,FALSE)),"")</f>
        <v>0.05</v>
      </c>
      <c r="Z2288" s="104" t="str">
        <f>_xlfn.IFNA(IF($B2288="","",VLOOKUP($B2288,'SWC Towers'!$A:$Q,$Z$2,FALSE)),"")</f>
        <v/>
      </c>
      <c r="AA2288" s="104">
        <f>_xlfn.IFNA(IF($B2288="","",VLOOKUP($B2288,'SWC Towers'!$A:$Q,$AA$2,FALSE)),"")</f>
        <v>0.4</v>
      </c>
      <c r="AB2288" s="106" t="str">
        <f>_xlfn.IFNA(IF($B2288="","",VLOOKUP($B2288,'SWC Towers'!$A:$Q,$AB$2,FALSE)),"")</f>
        <v/>
      </c>
      <c r="AC2288" s="20">
        <f>SUM(Table25[[#This Row],[IT Tower: Application]:[Other/Non-IT ]])</f>
        <v>1</v>
      </c>
      <c r="AD2288" s="67"/>
      <c r="AE2288" s="67"/>
      <c r="AF2288" s="67"/>
      <c r="AG2288" s="67"/>
      <c r="AH2288" s="67"/>
      <c r="AI2288" s="67"/>
      <c r="AJ2288" s="67"/>
      <c r="AK2288" s="67"/>
      <c r="AL2288" s="67"/>
      <c r="AM2288" s="67"/>
      <c r="AN2288" s="67"/>
      <c r="AO2288" s="67"/>
      <c r="AP2288" s="67"/>
      <c r="AQ2288" s="67"/>
      <c r="AR2288" s="67"/>
      <c r="AS2288" s="67"/>
      <c r="AT2288" s="67"/>
      <c r="AU2288" s="67"/>
      <c r="AV2288" s="67"/>
      <c r="AW2288" s="67"/>
      <c r="AX2288" s="67"/>
      <c r="AY2288" s="67"/>
      <c r="AZ2288" s="67"/>
      <c r="BA2288" s="67">
        <v>0</v>
      </c>
      <c r="BB2288" s="113">
        <v>666176</v>
      </c>
      <c r="BC2288" s="113">
        <v>5997</v>
      </c>
      <c r="BD2288" s="113"/>
      <c r="BE2288" s="113"/>
      <c r="BF2288" s="113"/>
      <c r="BG2288" s="113"/>
      <c r="BH2288" s="113"/>
      <c r="BI2288" s="113"/>
      <c r="BJ2288" s="113"/>
      <c r="BK2288" s="113"/>
      <c r="BL2288" s="113"/>
      <c r="BM2288" s="113"/>
      <c r="BN2288" s="113"/>
      <c r="BO2288" s="113"/>
      <c r="BP2288" s="113"/>
      <c r="BQ2288" s="113"/>
      <c r="BR2288" s="113"/>
      <c r="BS2288" s="113"/>
      <c r="BT2288" s="113"/>
      <c r="BU2288" s="113"/>
      <c r="BV2288" s="113"/>
      <c r="BW2288" s="113"/>
      <c r="BX2288" s="113"/>
      <c r="BY2288" s="113"/>
      <c r="BZ2288" s="113"/>
      <c r="CA2288" s="67"/>
      <c r="CB2288" s="113"/>
      <c r="CC2288" s="69">
        <f>SUM(Table25[[#This Row],[Contract Amount FY00]:[Contract Amount FY50]])</f>
        <v>672173</v>
      </c>
      <c r="CD2288" s="114"/>
    </row>
    <row r="2289" spans="1:82" x14ac:dyDescent="0.25">
      <c r="A2289" s="122" t="s">
        <v>2106</v>
      </c>
      <c r="B2289" s="122" t="s">
        <v>2244</v>
      </c>
      <c r="C2289" s="122" t="s">
        <v>380</v>
      </c>
      <c r="E2289" s="26" t="str">
        <f>IFERROR(IF(VLOOKUP(Table25[[#This Row],[Contract No.]],Table3[#All],3,FALSE)="","No","Yes"),"")</f>
        <v>No</v>
      </c>
      <c r="F2289" s="107" t="str">
        <f>IFERROR(VLOOKUP(Table25[[#This Row],[Contract No.]],Table3[#All],3,FALSE),"")</f>
        <v/>
      </c>
      <c r="G2289" s="107" t="str">
        <f>IFERROR(IF(Table25[[#This Row],[Cooperative Purchase
(Yes/No)]]="Yes","Yes",IF(VLOOKUP(Table25[[#This Row],[Contract No.]],Table3[#All],1,FALSE)=Table25[[#This Row],[Contract No.]],"Yes","No")),"No")</f>
        <v>Yes</v>
      </c>
      <c r="H2289" s="51">
        <f>IFERROR(VLOOKUP(Table25[[#This Row],[Contract No.]],Table3[#All],4,FALSE),"")</f>
        <v>44512</v>
      </c>
      <c r="I2289" s="28">
        <f>IFERROR(IF(AND(MONTH(Table25[[#This Row],[Contract Start Date]])&gt;6,MONTH(Table25[[#This Row],[Contract Start Date]])&lt;=12),YEAR(Table25[[#This Row],[Contract Start Date]])+1,YEAR(Table25[[#This Row],[Contract Start Date]])),"")</f>
        <v>2022</v>
      </c>
      <c r="J2289" s="108">
        <f>Table25[[#This Row],[FY Formula start]]</f>
        <v>2022</v>
      </c>
      <c r="K2289" s="59" t="str">
        <f>"FY"&amp;" "&amp;Table25[[#This Row],[Year Start]]</f>
        <v>FY 2022</v>
      </c>
      <c r="L2289" s="109">
        <f>IFERROR(VLOOKUP(Table25[[#This Row],[Contract No.]],Table3[#All],5,FALSE),"")</f>
        <v>46702</v>
      </c>
      <c r="M2289" s="110">
        <f>IFERROR(IF(Table25[[#This Row],[Contract End Date]]="99/99/9999","No End",IF(AND(MONTH(Table25[[#This Row],[Contract End Date]])&gt;6,MONTH(Table25[[#This Row],[Contract End Date]])&lt;=12),YEAR(Table25[[#This Row],[Contract End Date]])+1,YEAR(Table25[[#This Row],[Contract End Date]]))),"")</f>
        <v>2028</v>
      </c>
      <c r="N2289" s="111">
        <f>Table25[[#This Row],[FY Formula end]]</f>
        <v>2028</v>
      </c>
      <c r="O2289" s="112" t="str">
        <f>IF(Table25[[#This Row],[Year End]]="No End","No End","FY"&amp;" "&amp;Table25[[#This Row],[Year End]])</f>
        <v>FY 2028</v>
      </c>
      <c r="P2289" s="27"/>
      <c r="Q2289" s="104" t="str">
        <f>_xlfn.IFNA(IF($B2289="","",VLOOKUP($B2289,'SWC Towers'!$A:$Q,$Q$2,FALSE)),"")</f>
        <v/>
      </c>
      <c r="R2289" s="106" t="str">
        <f>_xlfn.IFNA(IF($B2289="","",VLOOKUP($B2289,'SWC Towers'!$A:$Q,$R$2,FALSE)),"")</f>
        <v/>
      </c>
      <c r="S2289" s="106" t="str">
        <f>_xlfn.IFNA(IF($B2289="","",VLOOKUP($B2289,'SWC Towers'!$A:$Q,$S$2,FALSE)),"")</f>
        <v/>
      </c>
      <c r="T2289" s="106">
        <f>_xlfn.IFNA(IF($B2289="","",VLOOKUP($B2289,'SWC Towers'!$A:$Q,$T$2,FALSE)),"")</f>
        <v>0.5</v>
      </c>
      <c r="U2289" s="104" t="str">
        <f>_xlfn.IFNA(IF($B2289="","",VLOOKUP($B2289,'SWC Towers'!$A:$Q,$U$2,FALSE)),"")</f>
        <v/>
      </c>
      <c r="V2289" s="104" t="str">
        <f>_xlfn.IFNA(IF($B2289="","",VLOOKUP($B2289,'SWC Towers'!$A:$Q,$V$2,FALSE)),"")</f>
        <v/>
      </c>
      <c r="W2289" s="104">
        <f>_xlfn.IFNA(IF($B2289="","",VLOOKUP($B2289,'SWC Towers'!$A:$Q,$W$2,FALSE)),"")</f>
        <v>0.5</v>
      </c>
      <c r="X2289" s="104" t="str">
        <f>_xlfn.IFNA(IF($B2289="","",VLOOKUP($B2289,'SWC Towers'!$A:$Q,$X$2,FALSE)),"")</f>
        <v/>
      </c>
      <c r="Y2289" s="104" t="str">
        <f>_xlfn.IFNA(IF($B2289="","",VLOOKUP($B2289,'SWC Towers'!$A:$Q,$Y$2,FALSE)),"")</f>
        <v/>
      </c>
      <c r="Z2289" s="104" t="str">
        <f>_xlfn.IFNA(IF($B2289="","",VLOOKUP($B2289,'SWC Towers'!$A:$Q,$Z$2,FALSE)),"")</f>
        <v/>
      </c>
      <c r="AA2289" s="104" t="str">
        <f>_xlfn.IFNA(IF($B2289="","",VLOOKUP($B2289,'SWC Towers'!$A:$Q,$AA$2,FALSE)),"")</f>
        <v/>
      </c>
      <c r="AB2289" s="106" t="str">
        <f>_xlfn.IFNA(IF($B2289="","",VLOOKUP($B2289,'SWC Towers'!$A:$Q,$AB$2,FALSE)),"")</f>
        <v/>
      </c>
      <c r="AC2289" s="20">
        <f>SUM(Table25[[#This Row],[IT Tower: Application]:[Other/Non-IT ]])</f>
        <v>1</v>
      </c>
      <c r="AD2289" s="67"/>
      <c r="AE2289" s="67"/>
      <c r="AF2289" s="67"/>
      <c r="AG2289" s="67"/>
      <c r="AH2289" s="67"/>
      <c r="AI2289" s="67"/>
      <c r="AJ2289" s="67"/>
      <c r="AK2289" s="67"/>
      <c r="AL2289" s="67"/>
      <c r="AM2289" s="67"/>
      <c r="AN2289" s="67"/>
      <c r="AO2289" s="67"/>
      <c r="AP2289" s="67"/>
      <c r="AQ2289" s="67"/>
      <c r="AR2289" s="67"/>
      <c r="AS2289" s="67"/>
      <c r="AT2289" s="67"/>
      <c r="AU2289" s="67"/>
      <c r="AV2289" s="67"/>
      <c r="AW2289" s="67"/>
      <c r="AX2289" s="67"/>
      <c r="AY2289" s="67"/>
      <c r="AZ2289" s="67">
        <v>5245</v>
      </c>
      <c r="BA2289" s="67">
        <v>24276</v>
      </c>
      <c r="BB2289" s="113">
        <v>3939</v>
      </c>
      <c r="BC2289" s="113"/>
      <c r="BD2289" s="113"/>
      <c r="BE2289" s="113"/>
      <c r="BF2289" s="113"/>
      <c r="BG2289" s="113"/>
      <c r="BH2289" s="113"/>
      <c r="BI2289" s="113"/>
      <c r="BJ2289" s="113"/>
      <c r="BK2289" s="113"/>
      <c r="BL2289" s="113"/>
      <c r="BM2289" s="113"/>
      <c r="BN2289" s="113"/>
      <c r="BO2289" s="113"/>
      <c r="BP2289" s="113"/>
      <c r="BQ2289" s="113"/>
      <c r="BR2289" s="113"/>
      <c r="BS2289" s="113"/>
      <c r="BT2289" s="113"/>
      <c r="BU2289" s="113"/>
      <c r="BV2289" s="113"/>
      <c r="BW2289" s="113"/>
      <c r="BX2289" s="113"/>
      <c r="BY2289" s="113"/>
      <c r="BZ2289" s="113"/>
      <c r="CA2289" s="67"/>
      <c r="CB2289" s="113"/>
      <c r="CC2289" s="69">
        <f>SUM(Table25[[#This Row],[Contract Amount FY00]:[Contract Amount FY50]])</f>
        <v>33460</v>
      </c>
      <c r="CD2289" s="114"/>
    </row>
    <row r="2290" spans="1:82" x14ac:dyDescent="0.25">
      <c r="A2290" s="122" t="s">
        <v>2106</v>
      </c>
      <c r="B2290" s="122" t="s">
        <v>3071</v>
      </c>
      <c r="C2290" s="122" t="s">
        <v>753</v>
      </c>
      <c r="E2290" s="26" t="str">
        <f>IFERROR(IF(VLOOKUP(Table25[[#This Row],[Contract No.]],Table3[#All],3,FALSE)="","No","Yes"),"")</f>
        <v>Yes</v>
      </c>
      <c r="F2290" s="107" t="str">
        <f>IFERROR(VLOOKUP(Table25[[#This Row],[Contract No.]],Table3[#All],3,FALSE),"")</f>
        <v>NASPO</v>
      </c>
      <c r="G2290" s="107" t="str">
        <f>IFERROR(IF(Table25[[#This Row],[Cooperative Purchase
(Yes/No)]]="Yes","Yes",IF(VLOOKUP(Table25[[#This Row],[Contract No.]],Table3[#All],1,FALSE)=Table25[[#This Row],[Contract No.]],"Yes","No")),"No")</f>
        <v>Yes</v>
      </c>
      <c r="H2290" s="51">
        <f>IFERROR(VLOOKUP(Table25[[#This Row],[Contract No.]],Table3[#All],4,FALSE),"")</f>
        <v>45322</v>
      </c>
      <c r="I2290" s="28">
        <f>IFERROR(IF(AND(MONTH(Table25[[#This Row],[Contract Start Date]])&gt;6,MONTH(Table25[[#This Row],[Contract Start Date]])&lt;=12),YEAR(Table25[[#This Row],[Contract Start Date]])+1,YEAR(Table25[[#This Row],[Contract Start Date]])),"")</f>
        <v>2024</v>
      </c>
      <c r="J2290" s="108">
        <f>Table25[[#This Row],[FY Formula start]]</f>
        <v>2024</v>
      </c>
      <c r="K2290" s="59" t="str">
        <f>"FY"&amp;" "&amp;Table25[[#This Row],[Year Start]]</f>
        <v>FY 2024</v>
      </c>
      <c r="L2290" s="109">
        <f>IFERROR(VLOOKUP(Table25[[#This Row],[Contract No.]],Table3[#All],5,FALSE),"")</f>
        <v>46934</v>
      </c>
      <c r="M2290" s="110">
        <f>IFERROR(IF(Table25[[#This Row],[Contract End Date]]="99/99/9999","No End",IF(AND(MONTH(Table25[[#This Row],[Contract End Date]])&gt;6,MONTH(Table25[[#This Row],[Contract End Date]])&lt;=12),YEAR(Table25[[#This Row],[Contract End Date]])+1,YEAR(Table25[[#This Row],[Contract End Date]]))),"")</f>
        <v>2028</v>
      </c>
      <c r="N2290" s="111">
        <f>Table25[[#This Row],[FY Formula end]]</f>
        <v>2028</v>
      </c>
      <c r="O2290" s="112" t="str">
        <f>IF(Table25[[#This Row],[Year End]]="No End","No End","FY"&amp;" "&amp;Table25[[#This Row],[Year End]])</f>
        <v>FY 2028</v>
      </c>
      <c r="P2290" s="27"/>
      <c r="Q2290" s="104" t="str">
        <f>_xlfn.IFNA(IF($B2290="","",VLOOKUP($B2290,'SWC Towers'!$A:$Q,$Q$2,FALSE)),"")</f>
        <v/>
      </c>
      <c r="R2290" s="106">
        <f>_xlfn.IFNA(IF($B2290="","",VLOOKUP($B2290,'SWC Towers'!$A:$Q,$R$2,FALSE)),"")</f>
        <v>0.2</v>
      </c>
      <c r="S2290" s="106" t="str">
        <f>_xlfn.IFNA(IF($B2290="","",VLOOKUP($B2290,'SWC Towers'!$A:$Q,$S$2,FALSE)),"")</f>
        <v/>
      </c>
      <c r="T2290" s="106" t="str">
        <f>_xlfn.IFNA(IF($B2290="","",VLOOKUP($B2290,'SWC Towers'!$A:$Q,$T$2,FALSE)),"")</f>
        <v/>
      </c>
      <c r="U2290" s="104">
        <f>_xlfn.IFNA(IF($B2290="","",VLOOKUP($B2290,'SWC Towers'!$A:$Q,$U$2,FALSE)),"")</f>
        <v>0.6</v>
      </c>
      <c r="V2290" s="104" t="str">
        <f>_xlfn.IFNA(IF($B2290="","",VLOOKUP($B2290,'SWC Towers'!$A:$Q,$V$2,FALSE)),"")</f>
        <v/>
      </c>
      <c r="W2290" s="104" t="str">
        <f>_xlfn.IFNA(IF($B2290="","",VLOOKUP($B2290,'SWC Towers'!$A:$Q,$W$2,FALSE)),"")</f>
        <v/>
      </c>
      <c r="X2290" s="104" t="str">
        <f>_xlfn.IFNA(IF($B2290="","",VLOOKUP($B2290,'SWC Towers'!$A:$Q,$X$2,FALSE)),"")</f>
        <v/>
      </c>
      <c r="Y2290" s="104" t="str">
        <f>_xlfn.IFNA(IF($B2290="","",VLOOKUP($B2290,'SWC Towers'!$A:$Q,$Y$2,FALSE)),"")</f>
        <v/>
      </c>
      <c r="Z2290" s="104" t="str">
        <f>_xlfn.IFNA(IF($B2290="","",VLOOKUP($B2290,'SWC Towers'!$A:$Q,$Z$2,FALSE)),"")</f>
        <v/>
      </c>
      <c r="AA2290" s="104">
        <f>_xlfn.IFNA(IF($B2290="","",VLOOKUP($B2290,'SWC Towers'!$A:$Q,$AA$2,FALSE)),"")</f>
        <v>0.2</v>
      </c>
      <c r="AB2290" s="106" t="str">
        <f>_xlfn.IFNA(IF($B2290="","",VLOOKUP($B2290,'SWC Towers'!$A:$Q,$AB$2,FALSE)),"")</f>
        <v/>
      </c>
      <c r="AC2290" s="20">
        <f>SUM(Table25[[#This Row],[IT Tower: Application]:[Other/Non-IT ]])</f>
        <v>1</v>
      </c>
      <c r="AD2290" s="67"/>
      <c r="AE2290" s="67"/>
      <c r="AF2290" s="67"/>
      <c r="AG2290" s="67"/>
      <c r="AH2290" s="67"/>
      <c r="AI2290" s="67"/>
      <c r="AJ2290" s="67"/>
      <c r="AK2290" s="67"/>
      <c r="AL2290" s="67"/>
      <c r="AM2290" s="67"/>
      <c r="AN2290" s="67"/>
      <c r="AO2290" s="67"/>
      <c r="AP2290" s="67"/>
      <c r="AQ2290" s="67"/>
      <c r="AR2290" s="67"/>
      <c r="AS2290" s="67"/>
      <c r="AT2290" s="67"/>
      <c r="AU2290" s="67"/>
      <c r="AV2290" s="67"/>
      <c r="AW2290" s="67"/>
      <c r="AX2290" s="67"/>
      <c r="AY2290" s="67"/>
      <c r="AZ2290" s="67"/>
      <c r="BA2290" s="67"/>
      <c r="BB2290" s="113">
        <v>887988</v>
      </c>
      <c r="BC2290" s="113">
        <v>784239</v>
      </c>
      <c r="BD2290" s="113"/>
      <c r="BE2290" s="113"/>
      <c r="BF2290" s="113"/>
      <c r="BG2290" s="113"/>
      <c r="BH2290" s="113"/>
      <c r="BI2290" s="113"/>
      <c r="BJ2290" s="113"/>
      <c r="BK2290" s="113"/>
      <c r="BL2290" s="113"/>
      <c r="BM2290" s="113"/>
      <c r="BN2290" s="113"/>
      <c r="BO2290" s="113"/>
      <c r="BP2290" s="113"/>
      <c r="BQ2290" s="113"/>
      <c r="BR2290" s="113"/>
      <c r="BS2290" s="113"/>
      <c r="BT2290" s="113"/>
      <c r="BU2290" s="113"/>
      <c r="BV2290" s="113"/>
      <c r="BW2290" s="113"/>
      <c r="BX2290" s="113"/>
      <c r="BY2290" s="113"/>
      <c r="BZ2290" s="113"/>
      <c r="CA2290" s="67"/>
      <c r="CB2290" s="113"/>
      <c r="CC2290" s="69">
        <f>SUM(Table25[[#This Row],[Contract Amount FY00]:[Contract Amount FY50]])</f>
        <v>1672227</v>
      </c>
      <c r="CD2290" s="114"/>
    </row>
    <row r="2291" spans="1:82" x14ac:dyDescent="0.25">
      <c r="A2291" s="122" t="s">
        <v>2106</v>
      </c>
      <c r="B2291" s="122" t="s">
        <v>3071</v>
      </c>
      <c r="C2291" s="122" t="s">
        <v>375</v>
      </c>
      <c r="E2291" s="26" t="str">
        <f>IFERROR(IF(VLOOKUP(Table25[[#This Row],[Contract No.]],Table3[#All],3,FALSE)="","No","Yes"),"")</f>
        <v>Yes</v>
      </c>
      <c r="F2291" s="107" t="str">
        <f>IFERROR(VLOOKUP(Table25[[#This Row],[Contract No.]],Table3[#All],3,FALSE),"")</f>
        <v>NASPO</v>
      </c>
      <c r="G2291" s="107" t="str">
        <f>IFERROR(IF(Table25[[#This Row],[Cooperative Purchase
(Yes/No)]]="Yes","Yes",IF(VLOOKUP(Table25[[#This Row],[Contract No.]],Table3[#All],1,FALSE)=Table25[[#This Row],[Contract No.]],"Yes","No")),"No")</f>
        <v>Yes</v>
      </c>
      <c r="H2291" s="51">
        <f>IFERROR(VLOOKUP(Table25[[#This Row],[Contract No.]],Table3[#All],4,FALSE),"")</f>
        <v>45322</v>
      </c>
      <c r="I2291" s="28">
        <f>IFERROR(IF(AND(MONTH(Table25[[#This Row],[Contract Start Date]])&gt;6,MONTH(Table25[[#This Row],[Contract Start Date]])&lt;=12),YEAR(Table25[[#This Row],[Contract Start Date]])+1,YEAR(Table25[[#This Row],[Contract Start Date]])),"")</f>
        <v>2024</v>
      </c>
      <c r="J2291" s="108">
        <f>Table25[[#This Row],[FY Formula start]]</f>
        <v>2024</v>
      </c>
      <c r="K2291" s="59" t="str">
        <f>"FY"&amp;" "&amp;Table25[[#This Row],[Year Start]]</f>
        <v>FY 2024</v>
      </c>
      <c r="L2291" s="109">
        <f>IFERROR(VLOOKUP(Table25[[#This Row],[Contract No.]],Table3[#All],5,FALSE),"")</f>
        <v>46934</v>
      </c>
      <c r="M2291" s="110">
        <f>IFERROR(IF(Table25[[#This Row],[Contract End Date]]="99/99/9999","No End",IF(AND(MONTH(Table25[[#This Row],[Contract End Date]])&gt;6,MONTH(Table25[[#This Row],[Contract End Date]])&lt;=12),YEAR(Table25[[#This Row],[Contract End Date]])+1,YEAR(Table25[[#This Row],[Contract End Date]]))),"")</f>
        <v>2028</v>
      </c>
      <c r="N2291" s="111">
        <f>Table25[[#This Row],[FY Formula end]]</f>
        <v>2028</v>
      </c>
      <c r="O2291" s="112" t="str">
        <f>IF(Table25[[#This Row],[Year End]]="No End","No End","FY"&amp;" "&amp;Table25[[#This Row],[Year End]])</f>
        <v>FY 2028</v>
      </c>
      <c r="P2291" s="27"/>
      <c r="Q2291" s="104" t="str">
        <f>_xlfn.IFNA(IF($B2291="","",VLOOKUP($B2291,'SWC Towers'!$A:$Q,$Q$2,FALSE)),"")</f>
        <v/>
      </c>
      <c r="R2291" s="106">
        <f>_xlfn.IFNA(IF($B2291="","",VLOOKUP($B2291,'SWC Towers'!$A:$Q,$R$2,FALSE)),"")</f>
        <v>0.2</v>
      </c>
      <c r="S2291" s="106" t="str">
        <f>_xlfn.IFNA(IF($B2291="","",VLOOKUP($B2291,'SWC Towers'!$A:$Q,$S$2,FALSE)),"")</f>
        <v/>
      </c>
      <c r="T2291" s="106" t="str">
        <f>_xlfn.IFNA(IF($B2291="","",VLOOKUP($B2291,'SWC Towers'!$A:$Q,$T$2,FALSE)),"")</f>
        <v/>
      </c>
      <c r="U2291" s="104">
        <f>_xlfn.IFNA(IF($B2291="","",VLOOKUP($B2291,'SWC Towers'!$A:$Q,$U$2,FALSE)),"")</f>
        <v>0.6</v>
      </c>
      <c r="V2291" s="104" t="str">
        <f>_xlfn.IFNA(IF($B2291="","",VLOOKUP($B2291,'SWC Towers'!$A:$Q,$V$2,FALSE)),"")</f>
        <v/>
      </c>
      <c r="W2291" s="104" t="str">
        <f>_xlfn.IFNA(IF($B2291="","",VLOOKUP($B2291,'SWC Towers'!$A:$Q,$W$2,FALSE)),"")</f>
        <v/>
      </c>
      <c r="X2291" s="104" t="str">
        <f>_xlfn.IFNA(IF($B2291="","",VLOOKUP($B2291,'SWC Towers'!$A:$Q,$X$2,FALSE)),"")</f>
        <v/>
      </c>
      <c r="Y2291" s="104" t="str">
        <f>_xlfn.IFNA(IF($B2291="","",VLOOKUP($B2291,'SWC Towers'!$A:$Q,$Y$2,FALSE)),"")</f>
        <v/>
      </c>
      <c r="Z2291" s="104" t="str">
        <f>_xlfn.IFNA(IF($B2291="","",VLOOKUP($B2291,'SWC Towers'!$A:$Q,$Z$2,FALSE)),"")</f>
        <v/>
      </c>
      <c r="AA2291" s="104">
        <f>_xlfn.IFNA(IF($B2291="","",VLOOKUP($B2291,'SWC Towers'!$A:$Q,$AA$2,FALSE)),"")</f>
        <v>0.2</v>
      </c>
      <c r="AB2291" s="106" t="str">
        <f>_xlfn.IFNA(IF($B2291="","",VLOOKUP($B2291,'SWC Towers'!$A:$Q,$AB$2,FALSE)),"")</f>
        <v/>
      </c>
      <c r="AC2291" s="20">
        <f>SUM(Table25[[#This Row],[IT Tower: Application]:[Other/Non-IT ]])</f>
        <v>1</v>
      </c>
      <c r="AD2291" s="67"/>
      <c r="AE2291" s="67"/>
      <c r="AF2291" s="67"/>
      <c r="AG2291" s="67"/>
      <c r="AH2291" s="67"/>
      <c r="AI2291" s="67"/>
      <c r="AJ2291" s="67"/>
      <c r="AK2291" s="67"/>
      <c r="AL2291" s="67"/>
      <c r="AM2291" s="67"/>
      <c r="AN2291" s="67"/>
      <c r="AO2291" s="67"/>
      <c r="AP2291" s="67"/>
      <c r="AQ2291" s="67"/>
      <c r="AR2291" s="67"/>
      <c r="AS2291" s="67"/>
      <c r="AT2291" s="67"/>
      <c r="AU2291" s="67"/>
      <c r="AV2291" s="67"/>
      <c r="AW2291" s="67"/>
      <c r="AX2291" s="67"/>
      <c r="AY2291" s="67"/>
      <c r="AZ2291" s="67"/>
      <c r="BA2291" s="67"/>
      <c r="BB2291" s="113">
        <v>5239</v>
      </c>
      <c r="BC2291" s="113">
        <v>1011</v>
      </c>
      <c r="BD2291" s="113"/>
      <c r="BE2291" s="113"/>
      <c r="BF2291" s="113"/>
      <c r="BG2291" s="113"/>
      <c r="BH2291" s="113"/>
      <c r="BI2291" s="113"/>
      <c r="BJ2291" s="113"/>
      <c r="BK2291" s="113"/>
      <c r="BL2291" s="113"/>
      <c r="BM2291" s="113"/>
      <c r="BN2291" s="113"/>
      <c r="BO2291" s="113"/>
      <c r="BP2291" s="113"/>
      <c r="BQ2291" s="113"/>
      <c r="BR2291" s="113"/>
      <c r="BS2291" s="113"/>
      <c r="BT2291" s="113"/>
      <c r="BU2291" s="113"/>
      <c r="BV2291" s="113"/>
      <c r="BW2291" s="113"/>
      <c r="BX2291" s="113"/>
      <c r="BY2291" s="113"/>
      <c r="BZ2291" s="113"/>
      <c r="CA2291" s="67"/>
      <c r="CB2291" s="113"/>
      <c r="CC2291" s="69">
        <f>SUM(Table25[[#This Row],[Contract Amount FY00]:[Contract Amount FY50]])</f>
        <v>6250</v>
      </c>
      <c r="CD2291" s="114"/>
    </row>
    <row r="2292" spans="1:82" x14ac:dyDescent="0.25">
      <c r="A2292" s="122" t="s">
        <v>2106</v>
      </c>
      <c r="B2292" s="122" t="s">
        <v>2245</v>
      </c>
      <c r="C2292" s="122" t="s">
        <v>3131</v>
      </c>
      <c r="E2292" s="26" t="str">
        <f>IFERROR(IF(VLOOKUP(Table25[[#This Row],[Contract No.]],Table3[#All],3,FALSE)="","No","Yes"),"")</f>
        <v>No</v>
      </c>
      <c r="F2292" s="107" t="str">
        <f>IFERROR(VLOOKUP(Table25[[#This Row],[Contract No.]],Table3[#All],3,FALSE),"")</f>
        <v/>
      </c>
      <c r="G2292" s="107" t="str">
        <f>IFERROR(IF(Table25[[#This Row],[Cooperative Purchase
(Yes/No)]]="Yes","Yes",IF(VLOOKUP(Table25[[#This Row],[Contract No.]],Table3[#All],1,FALSE)=Table25[[#This Row],[Contract No.]],"Yes","No")),"No")</f>
        <v>Yes</v>
      </c>
      <c r="H2292" s="51">
        <f>IFERROR(VLOOKUP(Table25[[#This Row],[Contract No.]],Table3[#All],4,FALSE),"")</f>
        <v>43952</v>
      </c>
      <c r="I2292" s="28">
        <f>IFERROR(IF(AND(MONTH(Table25[[#This Row],[Contract Start Date]])&gt;6,MONTH(Table25[[#This Row],[Contract Start Date]])&lt;=12),YEAR(Table25[[#This Row],[Contract Start Date]])+1,YEAR(Table25[[#This Row],[Contract Start Date]])),"")</f>
        <v>2020</v>
      </c>
      <c r="J2292" s="108">
        <f>Table25[[#This Row],[FY Formula start]]</f>
        <v>2020</v>
      </c>
      <c r="K2292" s="59" t="str">
        <f>"FY"&amp;" "&amp;Table25[[#This Row],[Year Start]]</f>
        <v>FY 2020</v>
      </c>
      <c r="L2292" s="109">
        <f>IFERROR(VLOOKUP(Table25[[#This Row],[Contract No.]],Table3[#All],5,FALSE),"")</f>
        <v>46203</v>
      </c>
      <c r="M2292" s="110">
        <f>IFERROR(IF(Table25[[#This Row],[Contract End Date]]="99/99/9999","No End",IF(AND(MONTH(Table25[[#This Row],[Contract End Date]])&gt;6,MONTH(Table25[[#This Row],[Contract End Date]])&lt;=12),YEAR(Table25[[#This Row],[Contract End Date]])+1,YEAR(Table25[[#This Row],[Contract End Date]]))),"")</f>
        <v>2026</v>
      </c>
      <c r="N2292" s="111">
        <f>Table25[[#This Row],[FY Formula end]]</f>
        <v>2026</v>
      </c>
      <c r="O2292" s="112" t="str">
        <f>IF(Table25[[#This Row],[Year End]]="No End","No End","FY"&amp;" "&amp;Table25[[#This Row],[Year End]])</f>
        <v>FY 2026</v>
      </c>
      <c r="P2292" s="27"/>
      <c r="Q2292" s="104" t="str">
        <f>_xlfn.IFNA(IF($B2292="","",VLOOKUP($B2292,'SWC Towers'!$A:$Q,$Q$2,FALSE)),"")</f>
        <v/>
      </c>
      <c r="R2292" s="106" t="str">
        <f>_xlfn.IFNA(IF($B2292="","",VLOOKUP($B2292,'SWC Towers'!$A:$Q,$R$2,FALSE)),"")</f>
        <v/>
      </c>
      <c r="S2292" s="106" t="str">
        <f>_xlfn.IFNA(IF($B2292="","",VLOOKUP($B2292,'SWC Towers'!$A:$Q,$S$2,FALSE)),"")</f>
        <v/>
      </c>
      <c r="T2292" s="106" t="str">
        <f>_xlfn.IFNA(IF($B2292="","",VLOOKUP($B2292,'SWC Towers'!$A:$Q,$T$2,FALSE)),"")</f>
        <v/>
      </c>
      <c r="U2292" s="104">
        <f>_xlfn.IFNA(IF($B2292="","",VLOOKUP($B2292,'SWC Towers'!$A:$Q,$U$2,FALSE)),"")</f>
        <v>0.1</v>
      </c>
      <c r="V2292" s="104" t="str">
        <f>_xlfn.IFNA(IF($B2292="","",VLOOKUP($B2292,'SWC Towers'!$A:$Q,$V$2,FALSE)),"")</f>
        <v/>
      </c>
      <c r="W2292" s="104" t="str">
        <f>_xlfn.IFNA(IF($B2292="","",VLOOKUP($B2292,'SWC Towers'!$A:$Q,$W$2,FALSE)),"")</f>
        <v/>
      </c>
      <c r="X2292" s="104" t="str">
        <f>_xlfn.IFNA(IF($B2292="","",VLOOKUP($B2292,'SWC Towers'!$A:$Q,$X$2,FALSE)),"")</f>
        <v/>
      </c>
      <c r="Y2292" s="104" t="str">
        <f>_xlfn.IFNA(IF($B2292="","",VLOOKUP($B2292,'SWC Towers'!$A:$Q,$Y$2,FALSE)),"")</f>
        <v/>
      </c>
      <c r="Z2292" s="104" t="str">
        <f>_xlfn.IFNA(IF($B2292="","",VLOOKUP($B2292,'SWC Towers'!$A:$Q,$Z$2,FALSE)),"")</f>
        <v/>
      </c>
      <c r="AA2292" s="104" t="str">
        <f>_xlfn.IFNA(IF($B2292="","",VLOOKUP($B2292,'SWC Towers'!$A:$Q,$AA$2,FALSE)),"")</f>
        <v/>
      </c>
      <c r="AB2292" s="106">
        <f>_xlfn.IFNA(IF($B2292="","",VLOOKUP($B2292,'SWC Towers'!$A:$Q,$AB$2,FALSE)),"")</f>
        <v>0.9</v>
      </c>
      <c r="AC2292" s="20">
        <f>SUM(Table25[[#This Row],[IT Tower: Application]:[Other/Non-IT ]])</f>
        <v>1</v>
      </c>
      <c r="AD2292" s="67"/>
      <c r="AE2292" s="67"/>
      <c r="AF2292" s="67"/>
      <c r="AG2292" s="67"/>
      <c r="AH2292" s="67"/>
      <c r="AI2292" s="67"/>
      <c r="AJ2292" s="67"/>
      <c r="AK2292" s="67"/>
      <c r="AL2292" s="67"/>
      <c r="AM2292" s="67"/>
      <c r="AN2292" s="67"/>
      <c r="AO2292" s="67"/>
      <c r="AP2292" s="67"/>
      <c r="AQ2292" s="67"/>
      <c r="AR2292" s="67"/>
      <c r="AS2292" s="67"/>
      <c r="AT2292" s="67"/>
      <c r="AU2292" s="67"/>
      <c r="AV2292" s="67"/>
      <c r="AW2292" s="67"/>
      <c r="AX2292" s="67"/>
      <c r="AY2292" s="67"/>
      <c r="AZ2292" s="67">
        <v>0</v>
      </c>
      <c r="BA2292" s="67">
        <v>28731</v>
      </c>
      <c r="BB2292" s="113">
        <v>37438</v>
      </c>
      <c r="BC2292" s="113">
        <v>28443</v>
      </c>
      <c r="BD2292" s="113"/>
      <c r="BE2292" s="113"/>
      <c r="BF2292" s="113"/>
      <c r="BG2292" s="113"/>
      <c r="BH2292" s="113"/>
      <c r="BI2292" s="113"/>
      <c r="BJ2292" s="113"/>
      <c r="BK2292" s="113"/>
      <c r="BL2292" s="113"/>
      <c r="BM2292" s="113"/>
      <c r="BN2292" s="113"/>
      <c r="BO2292" s="113"/>
      <c r="BP2292" s="113"/>
      <c r="BQ2292" s="113"/>
      <c r="BR2292" s="113"/>
      <c r="BS2292" s="113"/>
      <c r="BT2292" s="113"/>
      <c r="BU2292" s="113"/>
      <c r="BV2292" s="113"/>
      <c r="BW2292" s="113"/>
      <c r="BX2292" s="113"/>
      <c r="BY2292" s="113"/>
      <c r="BZ2292" s="113"/>
      <c r="CA2292" s="67"/>
      <c r="CB2292" s="113"/>
      <c r="CC2292" s="69">
        <f>SUM(Table25[[#This Row],[Contract Amount FY00]:[Contract Amount FY50]])</f>
        <v>94612</v>
      </c>
      <c r="CD2292" s="114"/>
    </row>
    <row r="2293" spans="1:82" x14ac:dyDescent="0.25">
      <c r="A2293" s="122" t="s">
        <v>2106</v>
      </c>
      <c r="B2293" s="122" t="s">
        <v>2245</v>
      </c>
      <c r="C2293" s="122" t="s">
        <v>3192</v>
      </c>
      <c r="E2293" s="26" t="str">
        <f>IFERROR(IF(VLOOKUP(Table25[[#This Row],[Contract No.]],Table3[#All],3,FALSE)="","No","Yes"),"")</f>
        <v>No</v>
      </c>
      <c r="F2293" s="107" t="str">
        <f>IFERROR(VLOOKUP(Table25[[#This Row],[Contract No.]],Table3[#All],3,FALSE),"")</f>
        <v/>
      </c>
      <c r="G2293" s="107" t="str">
        <f>IFERROR(IF(Table25[[#This Row],[Cooperative Purchase
(Yes/No)]]="Yes","Yes",IF(VLOOKUP(Table25[[#This Row],[Contract No.]],Table3[#All],1,FALSE)=Table25[[#This Row],[Contract No.]],"Yes","No")),"No")</f>
        <v>Yes</v>
      </c>
      <c r="H2293" s="51">
        <f>IFERROR(VLOOKUP(Table25[[#This Row],[Contract No.]],Table3[#All],4,FALSE),"")</f>
        <v>43952</v>
      </c>
      <c r="I2293" s="28">
        <f>IFERROR(IF(AND(MONTH(Table25[[#This Row],[Contract Start Date]])&gt;6,MONTH(Table25[[#This Row],[Contract Start Date]])&lt;=12),YEAR(Table25[[#This Row],[Contract Start Date]])+1,YEAR(Table25[[#This Row],[Contract Start Date]])),"")</f>
        <v>2020</v>
      </c>
      <c r="J2293" s="108">
        <f>Table25[[#This Row],[FY Formula start]]</f>
        <v>2020</v>
      </c>
      <c r="K2293" s="59" t="str">
        <f>"FY"&amp;" "&amp;Table25[[#This Row],[Year Start]]</f>
        <v>FY 2020</v>
      </c>
      <c r="L2293" s="109">
        <f>IFERROR(VLOOKUP(Table25[[#This Row],[Contract No.]],Table3[#All],5,FALSE),"")</f>
        <v>46203</v>
      </c>
      <c r="M2293" s="110">
        <f>IFERROR(IF(Table25[[#This Row],[Contract End Date]]="99/99/9999","No End",IF(AND(MONTH(Table25[[#This Row],[Contract End Date]])&gt;6,MONTH(Table25[[#This Row],[Contract End Date]])&lt;=12),YEAR(Table25[[#This Row],[Contract End Date]])+1,YEAR(Table25[[#This Row],[Contract End Date]]))),"")</f>
        <v>2026</v>
      </c>
      <c r="N2293" s="111">
        <f>Table25[[#This Row],[FY Formula end]]</f>
        <v>2026</v>
      </c>
      <c r="O2293" s="112" t="str">
        <f>IF(Table25[[#This Row],[Year End]]="No End","No End","FY"&amp;" "&amp;Table25[[#This Row],[Year End]])</f>
        <v>FY 2026</v>
      </c>
      <c r="P2293" s="27"/>
      <c r="Q2293" s="104" t="str">
        <f>_xlfn.IFNA(IF($B2293="","",VLOOKUP($B2293,'SWC Towers'!$A:$Q,$Q$2,FALSE)),"")</f>
        <v/>
      </c>
      <c r="R2293" s="106" t="str">
        <f>_xlfn.IFNA(IF($B2293="","",VLOOKUP($B2293,'SWC Towers'!$A:$Q,$R$2,FALSE)),"")</f>
        <v/>
      </c>
      <c r="S2293" s="106" t="str">
        <f>_xlfn.IFNA(IF($B2293="","",VLOOKUP($B2293,'SWC Towers'!$A:$Q,$S$2,FALSE)),"")</f>
        <v/>
      </c>
      <c r="T2293" s="106" t="str">
        <f>_xlfn.IFNA(IF($B2293="","",VLOOKUP($B2293,'SWC Towers'!$A:$Q,$T$2,FALSE)),"")</f>
        <v/>
      </c>
      <c r="U2293" s="104">
        <f>_xlfn.IFNA(IF($B2293="","",VLOOKUP($B2293,'SWC Towers'!$A:$Q,$U$2,FALSE)),"")</f>
        <v>0.1</v>
      </c>
      <c r="V2293" s="104" t="str">
        <f>_xlfn.IFNA(IF($B2293="","",VLOOKUP($B2293,'SWC Towers'!$A:$Q,$V$2,FALSE)),"")</f>
        <v/>
      </c>
      <c r="W2293" s="104" t="str">
        <f>_xlfn.IFNA(IF($B2293="","",VLOOKUP($B2293,'SWC Towers'!$A:$Q,$W$2,FALSE)),"")</f>
        <v/>
      </c>
      <c r="X2293" s="104" t="str">
        <f>_xlfn.IFNA(IF($B2293="","",VLOOKUP($B2293,'SWC Towers'!$A:$Q,$X$2,FALSE)),"")</f>
        <v/>
      </c>
      <c r="Y2293" s="104" t="str">
        <f>_xlfn.IFNA(IF($B2293="","",VLOOKUP($B2293,'SWC Towers'!$A:$Q,$Y$2,FALSE)),"")</f>
        <v/>
      </c>
      <c r="Z2293" s="104" t="str">
        <f>_xlfn.IFNA(IF($B2293="","",VLOOKUP($B2293,'SWC Towers'!$A:$Q,$Z$2,FALSE)),"")</f>
        <v/>
      </c>
      <c r="AA2293" s="104" t="str">
        <f>_xlfn.IFNA(IF($B2293="","",VLOOKUP($B2293,'SWC Towers'!$A:$Q,$AA$2,FALSE)),"")</f>
        <v/>
      </c>
      <c r="AB2293" s="106">
        <f>_xlfn.IFNA(IF($B2293="","",VLOOKUP($B2293,'SWC Towers'!$A:$Q,$AB$2,FALSE)),"")</f>
        <v>0.9</v>
      </c>
      <c r="AC2293" s="20">
        <f>SUM(Table25[[#This Row],[IT Tower: Application]:[Other/Non-IT ]])</f>
        <v>1</v>
      </c>
      <c r="AD2293" s="67"/>
      <c r="AE2293" s="67"/>
      <c r="AF2293" s="67"/>
      <c r="AG2293" s="67"/>
      <c r="AH2293" s="67"/>
      <c r="AI2293" s="67"/>
      <c r="AJ2293" s="67"/>
      <c r="AK2293" s="67"/>
      <c r="AL2293" s="67"/>
      <c r="AM2293" s="67"/>
      <c r="AN2293" s="67"/>
      <c r="AO2293" s="67"/>
      <c r="AP2293" s="67"/>
      <c r="AQ2293" s="67"/>
      <c r="AR2293" s="67"/>
      <c r="AS2293" s="67"/>
      <c r="AT2293" s="67"/>
      <c r="AU2293" s="67"/>
      <c r="AV2293" s="67"/>
      <c r="AW2293" s="67"/>
      <c r="AX2293" s="67">
        <v>3189</v>
      </c>
      <c r="AY2293" s="67">
        <v>11311</v>
      </c>
      <c r="AZ2293" s="67">
        <v>23565</v>
      </c>
      <c r="BA2293" s="67">
        <v>0</v>
      </c>
      <c r="BB2293" s="113"/>
      <c r="BC2293" s="113"/>
      <c r="BD2293" s="113"/>
      <c r="BE2293" s="113"/>
      <c r="BF2293" s="113"/>
      <c r="BG2293" s="113"/>
      <c r="BH2293" s="113"/>
      <c r="BI2293" s="113"/>
      <c r="BJ2293" s="113"/>
      <c r="BK2293" s="113"/>
      <c r="BL2293" s="113"/>
      <c r="BM2293" s="113"/>
      <c r="BN2293" s="113"/>
      <c r="BO2293" s="113"/>
      <c r="BP2293" s="113"/>
      <c r="BQ2293" s="113"/>
      <c r="BR2293" s="113"/>
      <c r="BS2293" s="113"/>
      <c r="BT2293" s="113"/>
      <c r="BU2293" s="113"/>
      <c r="BV2293" s="113"/>
      <c r="BW2293" s="113"/>
      <c r="BX2293" s="113"/>
      <c r="BY2293" s="113"/>
      <c r="BZ2293" s="113"/>
      <c r="CA2293" s="67"/>
      <c r="CB2293" s="113"/>
      <c r="CC2293" s="69">
        <f>SUM(Table25[[#This Row],[Contract Amount FY00]:[Contract Amount FY50]])</f>
        <v>38065</v>
      </c>
      <c r="CD2293" s="114"/>
    </row>
    <row r="2294" spans="1:82" x14ac:dyDescent="0.25">
      <c r="A2294" s="122" t="s">
        <v>2106</v>
      </c>
      <c r="B2294" s="122" t="s">
        <v>526</v>
      </c>
      <c r="C2294" s="122" t="s">
        <v>946</v>
      </c>
      <c r="E2294" s="26" t="str">
        <f>IFERROR(IF(VLOOKUP(Table25[[#This Row],[Contract No.]],Table3[#All],3,FALSE)="","No","Yes"),"")</f>
        <v>Yes</v>
      </c>
      <c r="F2294" s="107" t="str">
        <f>IFERROR(VLOOKUP(Table25[[#This Row],[Contract No.]],Table3[#All],3,FALSE),"")</f>
        <v>NASPO</v>
      </c>
      <c r="G2294" s="107" t="str">
        <f>IFERROR(IF(Table25[[#This Row],[Cooperative Purchase
(Yes/No)]]="Yes","Yes",IF(VLOOKUP(Table25[[#This Row],[Contract No.]],Table3[#All],1,FALSE)=Table25[[#This Row],[Contract No.]],"Yes","No")),"No")</f>
        <v>Yes</v>
      </c>
      <c r="H2294" s="51">
        <f>IFERROR(VLOOKUP(Table25[[#This Row],[Contract No.]],Table3[#All],4,FALSE),"")</f>
        <v>43892</v>
      </c>
      <c r="I2294" s="28">
        <f>IFERROR(IF(AND(MONTH(Table25[[#This Row],[Contract Start Date]])&gt;6,MONTH(Table25[[#This Row],[Contract Start Date]])&lt;=12),YEAR(Table25[[#This Row],[Contract Start Date]])+1,YEAR(Table25[[#This Row],[Contract Start Date]])),"")</f>
        <v>2020</v>
      </c>
      <c r="J2294" s="108">
        <f>Table25[[#This Row],[FY Formula start]]</f>
        <v>2020</v>
      </c>
      <c r="K2294" s="59" t="str">
        <f>"FY"&amp;" "&amp;Table25[[#This Row],[Year Start]]</f>
        <v>FY 2020</v>
      </c>
      <c r="L2294" s="109">
        <f>IFERROR(VLOOKUP(Table25[[#This Row],[Contract No.]],Table3[#All],5,FALSE),"")</f>
        <v>45504</v>
      </c>
      <c r="M2294" s="110">
        <f>IFERROR(IF(Table25[[#This Row],[Contract End Date]]="99/99/9999","No End",IF(AND(MONTH(Table25[[#This Row],[Contract End Date]])&gt;6,MONTH(Table25[[#This Row],[Contract End Date]])&lt;=12),YEAR(Table25[[#This Row],[Contract End Date]])+1,YEAR(Table25[[#This Row],[Contract End Date]]))),"")</f>
        <v>2025</v>
      </c>
      <c r="N2294" s="111">
        <f>Table25[[#This Row],[FY Formula end]]</f>
        <v>2025</v>
      </c>
      <c r="O2294" s="112" t="str">
        <f>IF(Table25[[#This Row],[Year End]]="No End","No End","FY"&amp;" "&amp;Table25[[#This Row],[Year End]])</f>
        <v>FY 2025</v>
      </c>
      <c r="P2294" s="27"/>
      <c r="Q2294" s="104" t="str">
        <f>_xlfn.IFNA(IF($B2294="","",VLOOKUP($B2294,'SWC Towers'!$A:$Q,$Q$2,FALSE)),"")</f>
        <v/>
      </c>
      <c r="R2294" s="106">
        <f>_xlfn.IFNA(IF($B2294="","",VLOOKUP($B2294,'SWC Towers'!$A:$Q,$R$2,FALSE)),"")</f>
        <v>0.1</v>
      </c>
      <c r="S2294" s="106" t="str">
        <f>_xlfn.IFNA(IF($B2294="","",VLOOKUP($B2294,'SWC Towers'!$A:$Q,$S$2,FALSE)),"")</f>
        <v/>
      </c>
      <c r="T2294" s="106">
        <f>_xlfn.IFNA(IF($B2294="","",VLOOKUP($B2294,'SWC Towers'!$A:$Q,$T$2,FALSE)),"")</f>
        <v>0.05</v>
      </c>
      <c r="U2294" s="104">
        <f>_xlfn.IFNA(IF($B2294="","",VLOOKUP($B2294,'SWC Towers'!$A:$Q,$U$2,FALSE)),"")</f>
        <v>0.65</v>
      </c>
      <c r="V2294" s="104" t="str">
        <f>_xlfn.IFNA(IF($B2294="","",VLOOKUP($B2294,'SWC Towers'!$A:$Q,$V$2,FALSE)),"")</f>
        <v/>
      </c>
      <c r="W2294" s="104">
        <f>_xlfn.IFNA(IF($B2294="","",VLOOKUP($B2294,'SWC Towers'!$A:$Q,$W$2,FALSE)),"")</f>
        <v>0.1</v>
      </c>
      <c r="X2294" s="104" t="str">
        <f>_xlfn.IFNA(IF($B2294="","",VLOOKUP($B2294,'SWC Towers'!$A:$Q,$X$2,FALSE)),"")</f>
        <v/>
      </c>
      <c r="Y2294" s="104" t="str">
        <f>_xlfn.IFNA(IF($B2294="","",VLOOKUP($B2294,'SWC Towers'!$A:$Q,$Y$2,FALSE)),"")</f>
        <v/>
      </c>
      <c r="Z2294" s="104">
        <f>_xlfn.IFNA(IF($B2294="","",VLOOKUP($B2294,'SWC Towers'!$A:$Q,$Z$2,FALSE)),"")</f>
        <v>0.1</v>
      </c>
      <c r="AA2294" s="104" t="str">
        <f>_xlfn.IFNA(IF($B2294="","",VLOOKUP($B2294,'SWC Towers'!$A:$Q,$AA$2,FALSE)),"")</f>
        <v/>
      </c>
      <c r="AB2294" s="106" t="str">
        <f>_xlfn.IFNA(IF($B2294="","",VLOOKUP($B2294,'SWC Towers'!$A:$Q,$AB$2,FALSE)),"")</f>
        <v/>
      </c>
      <c r="AC2294" s="20">
        <f>SUM(Table25[[#This Row],[IT Tower: Application]:[Other/Non-IT ]])</f>
        <v>1</v>
      </c>
      <c r="AD2294" s="67"/>
      <c r="AE2294" s="67"/>
      <c r="AF2294" s="67"/>
      <c r="AG2294" s="67"/>
      <c r="AH2294" s="67"/>
      <c r="AI2294" s="67"/>
      <c r="AJ2294" s="67"/>
      <c r="AK2294" s="67"/>
      <c r="AL2294" s="67"/>
      <c r="AM2294" s="67"/>
      <c r="AN2294" s="67"/>
      <c r="AO2294" s="67"/>
      <c r="AP2294" s="67"/>
      <c r="AQ2294" s="67"/>
      <c r="AR2294" s="67"/>
      <c r="AS2294" s="67"/>
      <c r="AT2294" s="67"/>
      <c r="AU2294" s="67"/>
      <c r="AV2294" s="67"/>
      <c r="AW2294" s="67"/>
      <c r="AX2294" s="67">
        <v>19372</v>
      </c>
      <c r="AY2294" s="67">
        <v>74218</v>
      </c>
      <c r="AZ2294" s="67">
        <v>27978</v>
      </c>
      <c r="BA2294" s="67">
        <v>14603</v>
      </c>
      <c r="BB2294" s="113">
        <v>23392</v>
      </c>
      <c r="BC2294" s="113">
        <v>0</v>
      </c>
      <c r="BD2294" s="113"/>
      <c r="BE2294" s="113"/>
      <c r="BF2294" s="113"/>
      <c r="BG2294" s="113"/>
      <c r="BH2294" s="113"/>
      <c r="BI2294" s="113"/>
      <c r="BJ2294" s="113"/>
      <c r="BK2294" s="113"/>
      <c r="BL2294" s="113"/>
      <c r="BM2294" s="113"/>
      <c r="BN2294" s="113"/>
      <c r="BO2294" s="113"/>
      <c r="BP2294" s="113"/>
      <c r="BQ2294" s="113"/>
      <c r="BR2294" s="113"/>
      <c r="BS2294" s="113"/>
      <c r="BT2294" s="113"/>
      <c r="BU2294" s="113"/>
      <c r="BV2294" s="113"/>
      <c r="BW2294" s="113"/>
      <c r="BX2294" s="113"/>
      <c r="BY2294" s="113"/>
      <c r="BZ2294" s="113"/>
      <c r="CA2294" s="67"/>
      <c r="CB2294" s="113"/>
      <c r="CC2294" s="69">
        <f>SUM(Table25[[#This Row],[Contract Amount FY00]:[Contract Amount FY50]])</f>
        <v>159563</v>
      </c>
      <c r="CD2294" s="114"/>
    </row>
    <row r="2295" spans="1:82" x14ac:dyDescent="0.25">
      <c r="A2295" s="122" t="s">
        <v>2106</v>
      </c>
      <c r="B2295" s="122" t="s">
        <v>3013</v>
      </c>
      <c r="C2295" s="122" t="s">
        <v>547</v>
      </c>
      <c r="E2295" s="26" t="str">
        <f>IFERROR(IF(VLOOKUP(Table25[[#This Row],[Contract No.]],Table3[#All],3,FALSE)="","No","Yes"),"")</f>
        <v>Yes</v>
      </c>
      <c r="F2295" s="107" t="str">
        <f>IFERROR(VLOOKUP(Table25[[#This Row],[Contract No.]],Table3[#All],3,FALSE),"")</f>
        <v>NASPO</v>
      </c>
      <c r="G2295" s="107" t="str">
        <f>IFERROR(IF(Table25[[#This Row],[Cooperative Purchase
(Yes/No)]]="Yes","Yes",IF(VLOOKUP(Table25[[#This Row],[Contract No.]],Table3[#All],1,FALSE)=Table25[[#This Row],[Contract No.]],"Yes","No")),"No")</f>
        <v>Yes</v>
      </c>
      <c r="H2295" s="51">
        <f>IFERROR(VLOOKUP(Table25[[#This Row],[Contract No.]],Table3[#All],4,FALSE),"")</f>
        <v>44926</v>
      </c>
      <c r="I2295" s="28">
        <f>IFERROR(IF(AND(MONTH(Table25[[#This Row],[Contract Start Date]])&gt;6,MONTH(Table25[[#This Row],[Contract Start Date]])&lt;=12),YEAR(Table25[[#This Row],[Contract Start Date]])+1,YEAR(Table25[[#This Row],[Contract Start Date]])),"")</f>
        <v>2023</v>
      </c>
      <c r="J2295" s="108">
        <f>Table25[[#This Row],[FY Formula start]]</f>
        <v>2023</v>
      </c>
      <c r="K2295" s="59" t="str">
        <f>"FY"&amp;" "&amp;Table25[[#This Row],[Year Start]]</f>
        <v>FY 2023</v>
      </c>
      <c r="L2295" s="109">
        <f>IFERROR(VLOOKUP(Table25[[#This Row],[Contract No.]],Table3[#All],5,FALSE),"")</f>
        <v>46501</v>
      </c>
      <c r="M2295" s="110">
        <f>IFERROR(IF(Table25[[#This Row],[Contract End Date]]="99/99/9999","No End",IF(AND(MONTH(Table25[[#This Row],[Contract End Date]])&gt;6,MONTH(Table25[[#This Row],[Contract End Date]])&lt;=12),YEAR(Table25[[#This Row],[Contract End Date]])+1,YEAR(Table25[[#This Row],[Contract End Date]]))),"")</f>
        <v>2027</v>
      </c>
      <c r="N2295" s="111">
        <f>Table25[[#This Row],[FY Formula end]]</f>
        <v>2027</v>
      </c>
      <c r="O2295" s="112" t="str">
        <f>IF(Table25[[#This Row],[Year End]]="No End","No End","FY"&amp;" "&amp;Table25[[#This Row],[Year End]])</f>
        <v>FY 2027</v>
      </c>
      <c r="P2295" s="27"/>
      <c r="Q2295" s="104">
        <f>_xlfn.IFNA(IF($B2295="","",VLOOKUP($B2295,'SWC Towers'!$A:$Q,$Q$2,FALSE)),"")</f>
        <v>0.3</v>
      </c>
      <c r="R2295" s="106" t="str">
        <f>_xlfn.IFNA(IF($B2295="","",VLOOKUP($B2295,'SWC Towers'!$A:$Q,$R$2,FALSE)),"")</f>
        <v/>
      </c>
      <c r="S2295" s="106">
        <f>_xlfn.IFNA(IF($B2295="","",VLOOKUP($B2295,'SWC Towers'!$A:$Q,$S$2,FALSE)),"")</f>
        <v>0.1</v>
      </c>
      <c r="T2295" s="106" t="str">
        <f>_xlfn.IFNA(IF($B2295="","",VLOOKUP($B2295,'SWC Towers'!$A:$Q,$T$2,FALSE)),"")</f>
        <v/>
      </c>
      <c r="U2295" s="104">
        <f>_xlfn.IFNA(IF($B2295="","",VLOOKUP($B2295,'SWC Towers'!$A:$Q,$U$2,FALSE)),"")</f>
        <v>0.6</v>
      </c>
      <c r="V2295" s="104" t="str">
        <f>_xlfn.IFNA(IF($B2295="","",VLOOKUP($B2295,'SWC Towers'!$A:$Q,$V$2,FALSE)),"")</f>
        <v/>
      </c>
      <c r="W2295" s="104" t="str">
        <f>_xlfn.IFNA(IF($B2295="","",VLOOKUP($B2295,'SWC Towers'!$A:$Q,$W$2,FALSE)),"")</f>
        <v/>
      </c>
      <c r="X2295" s="104" t="str">
        <f>_xlfn.IFNA(IF($B2295="","",VLOOKUP($B2295,'SWC Towers'!$A:$Q,$X$2,FALSE)),"")</f>
        <v/>
      </c>
      <c r="Y2295" s="104" t="str">
        <f>_xlfn.IFNA(IF($B2295="","",VLOOKUP($B2295,'SWC Towers'!$A:$Q,$Y$2,FALSE)),"")</f>
        <v/>
      </c>
      <c r="Z2295" s="104" t="str">
        <f>_xlfn.IFNA(IF($B2295="","",VLOOKUP($B2295,'SWC Towers'!$A:$Q,$Z$2,FALSE)),"")</f>
        <v/>
      </c>
      <c r="AA2295" s="104" t="str">
        <f>_xlfn.IFNA(IF($B2295="","",VLOOKUP($B2295,'SWC Towers'!$A:$Q,$AA$2,FALSE)),"")</f>
        <v/>
      </c>
      <c r="AB2295" s="106" t="str">
        <f>_xlfn.IFNA(IF($B2295="","",VLOOKUP($B2295,'SWC Towers'!$A:$Q,$AB$2,FALSE)),"")</f>
        <v/>
      </c>
      <c r="AC2295" s="20">
        <f>SUM(Table25[[#This Row],[IT Tower: Application]:[Other/Non-IT ]])</f>
        <v>1</v>
      </c>
      <c r="AD2295" s="67"/>
      <c r="AE2295" s="67"/>
      <c r="AF2295" s="67"/>
      <c r="AG2295" s="67"/>
      <c r="AH2295" s="67"/>
      <c r="AI2295" s="67"/>
      <c r="AJ2295" s="67"/>
      <c r="AK2295" s="67"/>
      <c r="AL2295" s="67"/>
      <c r="AM2295" s="67"/>
      <c r="AN2295" s="67"/>
      <c r="AO2295" s="67"/>
      <c r="AP2295" s="67"/>
      <c r="AQ2295" s="67"/>
      <c r="AR2295" s="67"/>
      <c r="AS2295" s="67"/>
      <c r="AT2295" s="67"/>
      <c r="AU2295" s="67"/>
      <c r="AV2295" s="67"/>
      <c r="AW2295" s="67"/>
      <c r="AX2295" s="67"/>
      <c r="AY2295" s="67"/>
      <c r="AZ2295" s="67"/>
      <c r="BA2295" s="67"/>
      <c r="BB2295" s="113">
        <v>0</v>
      </c>
      <c r="BC2295" s="113">
        <v>5792</v>
      </c>
      <c r="BD2295" s="113"/>
      <c r="BE2295" s="113"/>
      <c r="BF2295" s="113"/>
      <c r="BG2295" s="113"/>
      <c r="BH2295" s="113"/>
      <c r="BI2295" s="113"/>
      <c r="BJ2295" s="113"/>
      <c r="BK2295" s="113"/>
      <c r="BL2295" s="113"/>
      <c r="BM2295" s="113"/>
      <c r="BN2295" s="113"/>
      <c r="BO2295" s="113"/>
      <c r="BP2295" s="113"/>
      <c r="BQ2295" s="113"/>
      <c r="BR2295" s="113"/>
      <c r="BS2295" s="113"/>
      <c r="BT2295" s="113"/>
      <c r="BU2295" s="113"/>
      <c r="BV2295" s="113"/>
      <c r="BW2295" s="113"/>
      <c r="BX2295" s="113"/>
      <c r="BY2295" s="113"/>
      <c r="BZ2295" s="113"/>
      <c r="CA2295" s="67"/>
      <c r="CB2295" s="113"/>
      <c r="CC2295" s="69">
        <f>SUM(Table25[[#This Row],[Contract Amount FY00]:[Contract Amount FY50]])</f>
        <v>5792</v>
      </c>
      <c r="CD2295" s="114"/>
    </row>
    <row r="2296" spans="1:82" x14ac:dyDescent="0.25">
      <c r="A2296" s="122" t="s">
        <v>2106</v>
      </c>
      <c r="B2296" s="122" t="s">
        <v>3013</v>
      </c>
      <c r="C2296" s="122" t="s">
        <v>279</v>
      </c>
      <c r="E2296" s="26" t="str">
        <f>IFERROR(IF(VLOOKUP(Table25[[#This Row],[Contract No.]],Table3[#All],3,FALSE)="","No","Yes"),"")</f>
        <v>Yes</v>
      </c>
      <c r="F2296" s="107" t="str">
        <f>IFERROR(VLOOKUP(Table25[[#This Row],[Contract No.]],Table3[#All],3,FALSE),"")</f>
        <v>NASPO</v>
      </c>
      <c r="G2296" s="107" t="str">
        <f>IFERROR(IF(Table25[[#This Row],[Cooperative Purchase
(Yes/No)]]="Yes","Yes",IF(VLOOKUP(Table25[[#This Row],[Contract No.]],Table3[#All],1,FALSE)=Table25[[#This Row],[Contract No.]],"Yes","No")),"No")</f>
        <v>Yes</v>
      </c>
      <c r="H2296" s="51">
        <f>IFERROR(VLOOKUP(Table25[[#This Row],[Contract No.]],Table3[#All],4,FALSE),"")</f>
        <v>44926</v>
      </c>
      <c r="I2296" s="28">
        <f>IFERROR(IF(AND(MONTH(Table25[[#This Row],[Contract Start Date]])&gt;6,MONTH(Table25[[#This Row],[Contract Start Date]])&lt;=12),YEAR(Table25[[#This Row],[Contract Start Date]])+1,YEAR(Table25[[#This Row],[Contract Start Date]])),"")</f>
        <v>2023</v>
      </c>
      <c r="J2296" s="108">
        <f>Table25[[#This Row],[FY Formula start]]</f>
        <v>2023</v>
      </c>
      <c r="K2296" s="59" t="str">
        <f>"FY"&amp;" "&amp;Table25[[#This Row],[Year Start]]</f>
        <v>FY 2023</v>
      </c>
      <c r="L2296" s="109">
        <f>IFERROR(VLOOKUP(Table25[[#This Row],[Contract No.]],Table3[#All],5,FALSE),"")</f>
        <v>46501</v>
      </c>
      <c r="M2296" s="110">
        <f>IFERROR(IF(Table25[[#This Row],[Contract End Date]]="99/99/9999","No End",IF(AND(MONTH(Table25[[#This Row],[Contract End Date]])&gt;6,MONTH(Table25[[#This Row],[Contract End Date]])&lt;=12),YEAR(Table25[[#This Row],[Contract End Date]])+1,YEAR(Table25[[#This Row],[Contract End Date]]))),"")</f>
        <v>2027</v>
      </c>
      <c r="N2296" s="111">
        <f>Table25[[#This Row],[FY Formula end]]</f>
        <v>2027</v>
      </c>
      <c r="O2296" s="112" t="str">
        <f>IF(Table25[[#This Row],[Year End]]="No End","No End","FY"&amp;" "&amp;Table25[[#This Row],[Year End]])</f>
        <v>FY 2027</v>
      </c>
      <c r="P2296" s="27"/>
      <c r="Q2296" s="104">
        <f>_xlfn.IFNA(IF($B2296="","",VLOOKUP($B2296,'SWC Towers'!$A:$Q,$Q$2,FALSE)),"")</f>
        <v>0.3</v>
      </c>
      <c r="R2296" s="106" t="str">
        <f>_xlfn.IFNA(IF($B2296="","",VLOOKUP($B2296,'SWC Towers'!$A:$Q,$R$2,FALSE)),"")</f>
        <v/>
      </c>
      <c r="S2296" s="106">
        <f>_xlfn.IFNA(IF($B2296="","",VLOOKUP($B2296,'SWC Towers'!$A:$Q,$S$2,FALSE)),"")</f>
        <v>0.1</v>
      </c>
      <c r="T2296" s="106" t="str">
        <f>_xlfn.IFNA(IF($B2296="","",VLOOKUP($B2296,'SWC Towers'!$A:$Q,$T$2,FALSE)),"")</f>
        <v/>
      </c>
      <c r="U2296" s="104">
        <f>_xlfn.IFNA(IF($B2296="","",VLOOKUP($B2296,'SWC Towers'!$A:$Q,$U$2,FALSE)),"")</f>
        <v>0.6</v>
      </c>
      <c r="V2296" s="104" t="str">
        <f>_xlfn.IFNA(IF($B2296="","",VLOOKUP($B2296,'SWC Towers'!$A:$Q,$V$2,FALSE)),"")</f>
        <v/>
      </c>
      <c r="W2296" s="104" t="str">
        <f>_xlfn.IFNA(IF($B2296="","",VLOOKUP($B2296,'SWC Towers'!$A:$Q,$W$2,FALSE)),"")</f>
        <v/>
      </c>
      <c r="X2296" s="104" t="str">
        <f>_xlfn.IFNA(IF($B2296="","",VLOOKUP($B2296,'SWC Towers'!$A:$Q,$X$2,FALSE)),"")</f>
        <v/>
      </c>
      <c r="Y2296" s="104" t="str">
        <f>_xlfn.IFNA(IF($B2296="","",VLOOKUP($B2296,'SWC Towers'!$A:$Q,$Y$2,FALSE)),"")</f>
        <v/>
      </c>
      <c r="Z2296" s="104" t="str">
        <f>_xlfn.IFNA(IF($B2296="","",VLOOKUP($B2296,'SWC Towers'!$A:$Q,$Z$2,FALSE)),"")</f>
        <v/>
      </c>
      <c r="AA2296" s="104" t="str">
        <f>_xlfn.IFNA(IF($B2296="","",VLOOKUP($B2296,'SWC Towers'!$A:$Q,$AA$2,FALSE)),"")</f>
        <v/>
      </c>
      <c r="AB2296" s="106" t="str">
        <f>_xlfn.IFNA(IF($B2296="","",VLOOKUP($B2296,'SWC Towers'!$A:$Q,$AB$2,FALSE)),"")</f>
        <v/>
      </c>
      <c r="AC2296" s="20">
        <f>SUM(Table25[[#This Row],[IT Tower: Application]:[Other/Non-IT ]])</f>
        <v>1</v>
      </c>
      <c r="AD2296" s="67"/>
      <c r="AE2296" s="67"/>
      <c r="AF2296" s="67"/>
      <c r="AG2296" s="67"/>
      <c r="AH2296" s="67"/>
      <c r="AI2296" s="67"/>
      <c r="AJ2296" s="67"/>
      <c r="AK2296" s="67"/>
      <c r="AL2296" s="67"/>
      <c r="AM2296" s="67"/>
      <c r="AN2296" s="67"/>
      <c r="AO2296" s="67"/>
      <c r="AP2296" s="67"/>
      <c r="AQ2296" s="67"/>
      <c r="AR2296" s="67"/>
      <c r="AS2296" s="67"/>
      <c r="AT2296" s="67"/>
      <c r="AU2296" s="67"/>
      <c r="AV2296" s="67"/>
      <c r="AW2296" s="67"/>
      <c r="AX2296" s="67"/>
      <c r="AY2296" s="67"/>
      <c r="AZ2296" s="67"/>
      <c r="BA2296" s="67">
        <v>0</v>
      </c>
      <c r="BB2296" s="113">
        <v>107877</v>
      </c>
      <c r="BC2296" s="113"/>
      <c r="BD2296" s="113"/>
      <c r="BE2296" s="113"/>
      <c r="BF2296" s="113"/>
      <c r="BG2296" s="113"/>
      <c r="BH2296" s="113"/>
      <c r="BI2296" s="113"/>
      <c r="BJ2296" s="113"/>
      <c r="BK2296" s="113"/>
      <c r="BL2296" s="113"/>
      <c r="BM2296" s="113"/>
      <c r="BN2296" s="113"/>
      <c r="BO2296" s="113"/>
      <c r="BP2296" s="113"/>
      <c r="BQ2296" s="113"/>
      <c r="BR2296" s="113"/>
      <c r="BS2296" s="113"/>
      <c r="BT2296" s="113"/>
      <c r="BU2296" s="113"/>
      <c r="BV2296" s="113"/>
      <c r="BW2296" s="113"/>
      <c r="BX2296" s="113"/>
      <c r="BY2296" s="113"/>
      <c r="BZ2296" s="113"/>
      <c r="CA2296" s="67"/>
      <c r="CB2296" s="113"/>
      <c r="CC2296" s="69">
        <f>SUM(Table25[[#This Row],[Contract Amount FY00]:[Contract Amount FY50]])</f>
        <v>107877</v>
      </c>
      <c r="CD2296" s="114"/>
    </row>
    <row r="2297" spans="1:82" x14ac:dyDescent="0.25">
      <c r="A2297" s="122" t="s">
        <v>2106</v>
      </c>
      <c r="B2297" s="122" t="s">
        <v>3015</v>
      </c>
      <c r="C2297" s="122" t="s">
        <v>661</v>
      </c>
      <c r="E2297" s="26" t="str">
        <f>IFERROR(IF(VLOOKUP(Table25[[#This Row],[Contract No.]],Table3[#All],3,FALSE)="","No","Yes"),"")</f>
        <v>Yes</v>
      </c>
      <c r="F2297" s="107" t="str">
        <f>IFERROR(VLOOKUP(Table25[[#This Row],[Contract No.]],Table3[#All],3,FALSE),"")</f>
        <v>NASPO</v>
      </c>
      <c r="G2297" s="107" t="str">
        <f>IFERROR(IF(Table25[[#This Row],[Cooperative Purchase
(Yes/No)]]="Yes","Yes",IF(VLOOKUP(Table25[[#This Row],[Contract No.]],Table3[#All],1,FALSE)=Table25[[#This Row],[Contract No.]],"Yes","No")),"No")</f>
        <v>Yes</v>
      </c>
      <c r="H2297" s="51">
        <f>IFERROR(VLOOKUP(Table25[[#This Row],[Contract No.]],Table3[#All],4,FALSE),"")</f>
        <v>44805</v>
      </c>
      <c r="I2297" s="28">
        <f>IFERROR(IF(AND(MONTH(Table25[[#This Row],[Contract Start Date]])&gt;6,MONTH(Table25[[#This Row],[Contract Start Date]])&lt;=12),YEAR(Table25[[#This Row],[Contract Start Date]])+1,YEAR(Table25[[#This Row],[Contract Start Date]])),"")</f>
        <v>2023</v>
      </c>
      <c r="J2297" s="108">
        <f>Table25[[#This Row],[FY Formula start]]</f>
        <v>2023</v>
      </c>
      <c r="K2297" s="59" t="str">
        <f>"FY"&amp;" "&amp;Table25[[#This Row],[Year Start]]</f>
        <v>FY 2023</v>
      </c>
      <c r="L2297" s="109">
        <f>IFERROR(VLOOKUP(Table25[[#This Row],[Contract No.]],Table3[#All],5,FALSE),"")</f>
        <v>46521</v>
      </c>
      <c r="M2297" s="110">
        <f>IFERROR(IF(Table25[[#This Row],[Contract End Date]]="99/99/9999","No End",IF(AND(MONTH(Table25[[#This Row],[Contract End Date]])&gt;6,MONTH(Table25[[#This Row],[Contract End Date]])&lt;=12),YEAR(Table25[[#This Row],[Contract End Date]])+1,YEAR(Table25[[#This Row],[Contract End Date]]))),"")</f>
        <v>2027</v>
      </c>
      <c r="N2297" s="111">
        <f>Table25[[#This Row],[FY Formula end]]</f>
        <v>2027</v>
      </c>
      <c r="O2297" s="112" t="str">
        <f>IF(Table25[[#This Row],[Year End]]="No End","No End","FY"&amp;" "&amp;Table25[[#This Row],[Year End]])</f>
        <v>FY 2027</v>
      </c>
      <c r="P2297" s="27"/>
      <c r="Q2297" s="104" t="str">
        <f>_xlfn.IFNA(IF($B2297="","",VLOOKUP($B2297,'SWC Towers'!$A:$Q,$Q$2,FALSE)),"")</f>
        <v/>
      </c>
      <c r="R2297" s="106" t="str">
        <f>_xlfn.IFNA(IF($B2297="","",VLOOKUP($B2297,'SWC Towers'!$A:$Q,$R$2,FALSE)),"")</f>
        <v/>
      </c>
      <c r="S2297" s="106" t="str">
        <f>_xlfn.IFNA(IF($B2297="","",VLOOKUP($B2297,'SWC Towers'!$A:$Q,$S$2,FALSE)),"")</f>
        <v/>
      </c>
      <c r="T2297" s="106" t="str">
        <f>_xlfn.IFNA(IF($B2297="","",VLOOKUP($B2297,'SWC Towers'!$A:$Q,$T$2,FALSE)),"")</f>
        <v/>
      </c>
      <c r="U2297" s="104">
        <f>_xlfn.IFNA(IF($B2297="","",VLOOKUP($B2297,'SWC Towers'!$A:$Q,$U$2,FALSE)),"")</f>
        <v>0.4</v>
      </c>
      <c r="V2297" s="104" t="str">
        <f>_xlfn.IFNA(IF($B2297="","",VLOOKUP($B2297,'SWC Towers'!$A:$Q,$V$2,FALSE)),"")</f>
        <v/>
      </c>
      <c r="W2297" s="104" t="str">
        <f>_xlfn.IFNA(IF($B2297="","",VLOOKUP($B2297,'SWC Towers'!$A:$Q,$W$2,FALSE)),"")</f>
        <v/>
      </c>
      <c r="X2297" s="104" t="str">
        <f>_xlfn.IFNA(IF($B2297="","",VLOOKUP($B2297,'SWC Towers'!$A:$Q,$X$2,FALSE)),"")</f>
        <v/>
      </c>
      <c r="Y2297" s="104">
        <f>_xlfn.IFNA(IF($B2297="","",VLOOKUP($B2297,'SWC Towers'!$A:$Q,$Y$2,FALSE)),"")</f>
        <v>0.3</v>
      </c>
      <c r="Z2297" s="104">
        <f>_xlfn.IFNA(IF($B2297="","",VLOOKUP($B2297,'SWC Towers'!$A:$Q,$Z$2,FALSE)),"")</f>
        <v>0.3</v>
      </c>
      <c r="AA2297" s="104" t="str">
        <f>_xlfn.IFNA(IF($B2297="","",VLOOKUP($B2297,'SWC Towers'!$A:$Q,$AA$2,FALSE)),"")</f>
        <v/>
      </c>
      <c r="AB2297" s="106" t="str">
        <f>_xlfn.IFNA(IF($B2297="","",VLOOKUP($B2297,'SWC Towers'!$A:$Q,$AB$2,FALSE)),"")</f>
        <v/>
      </c>
      <c r="AC2297" s="20">
        <f>SUM(Table25[[#This Row],[IT Tower: Application]:[Other/Non-IT ]])</f>
        <v>1</v>
      </c>
      <c r="AD2297" s="67"/>
      <c r="AE2297" s="67"/>
      <c r="AF2297" s="67"/>
      <c r="AG2297" s="67"/>
      <c r="AH2297" s="67"/>
      <c r="AI2297" s="67"/>
      <c r="AJ2297" s="67"/>
      <c r="AK2297" s="67"/>
      <c r="AL2297" s="67"/>
      <c r="AM2297" s="67"/>
      <c r="AN2297" s="67"/>
      <c r="AO2297" s="67"/>
      <c r="AP2297" s="67"/>
      <c r="AQ2297" s="67"/>
      <c r="AR2297" s="67"/>
      <c r="AS2297" s="67"/>
      <c r="AT2297" s="67"/>
      <c r="AU2297" s="67"/>
      <c r="AV2297" s="67"/>
      <c r="AW2297" s="67"/>
      <c r="AX2297" s="67"/>
      <c r="AY2297" s="67"/>
      <c r="AZ2297" s="67"/>
      <c r="BA2297" s="67">
        <v>0</v>
      </c>
      <c r="BB2297" s="113">
        <v>13679</v>
      </c>
      <c r="BC2297" s="113">
        <v>3558</v>
      </c>
      <c r="BD2297" s="113"/>
      <c r="BE2297" s="113"/>
      <c r="BF2297" s="113"/>
      <c r="BG2297" s="113"/>
      <c r="BH2297" s="113"/>
      <c r="BI2297" s="113"/>
      <c r="BJ2297" s="113"/>
      <c r="BK2297" s="113"/>
      <c r="BL2297" s="113"/>
      <c r="BM2297" s="113"/>
      <c r="BN2297" s="113"/>
      <c r="BO2297" s="113"/>
      <c r="BP2297" s="113"/>
      <c r="BQ2297" s="113"/>
      <c r="BR2297" s="113"/>
      <c r="BS2297" s="113"/>
      <c r="BT2297" s="113"/>
      <c r="BU2297" s="113"/>
      <c r="BV2297" s="113"/>
      <c r="BW2297" s="113"/>
      <c r="BX2297" s="113"/>
      <c r="BY2297" s="113"/>
      <c r="BZ2297" s="113"/>
      <c r="CA2297" s="67"/>
      <c r="CB2297" s="113"/>
      <c r="CC2297" s="69">
        <f>SUM(Table25[[#This Row],[Contract Amount FY00]:[Contract Amount FY50]])</f>
        <v>17237</v>
      </c>
      <c r="CD2297" s="114"/>
    </row>
    <row r="2298" spans="1:82" x14ac:dyDescent="0.25">
      <c r="A2298" s="122" t="s">
        <v>2106</v>
      </c>
      <c r="B2298" s="122" t="s">
        <v>3183</v>
      </c>
      <c r="C2298" s="122" t="s">
        <v>946</v>
      </c>
      <c r="E2298" s="26" t="str">
        <f>IFERROR(IF(VLOOKUP(Table25[[#This Row],[Contract No.]],Table3[#All],3,FALSE)="","No","Yes"),"")</f>
        <v>Yes</v>
      </c>
      <c r="F2298" s="107" t="str">
        <f>IFERROR(VLOOKUP(Table25[[#This Row],[Contract No.]],Table3[#All],3,FALSE),"")</f>
        <v>NASPO</v>
      </c>
      <c r="G2298" s="107" t="str">
        <f>IFERROR(IF(Table25[[#This Row],[Cooperative Purchase
(Yes/No)]]="Yes","Yes",IF(VLOOKUP(Table25[[#This Row],[Contract No.]],Table3[#All],1,FALSE)=Table25[[#This Row],[Contract No.]],"Yes","No")),"No")</f>
        <v>Yes</v>
      </c>
      <c r="H2298" s="51">
        <f>IFERROR(VLOOKUP(Table25[[#This Row],[Contract No.]],Table3[#All],4,FALSE),"")</f>
        <v>45505</v>
      </c>
      <c r="I2298" s="28">
        <f>IFERROR(IF(AND(MONTH(Table25[[#This Row],[Contract Start Date]])&gt;6,MONTH(Table25[[#This Row],[Contract Start Date]])&lt;=12),YEAR(Table25[[#This Row],[Contract Start Date]])+1,YEAR(Table25[[#This Row],[Contract Start Date]])),"")</f>
        <v>2025</v>
      </c>
      <c r="J2298" s="108">
        <f>Table25[[#This Row],[FY Formula start]]</f>
        <v>2025</v>
      </c>
      <c r="K2298" s="59" t="str">
        <f>"FY"&amp;" "&amp;Table25[[#This Row],[Year Start]]</f>
        <v>FY 2025</v>
      </c>
      <c r="L2298" s="109">
        <f>IFERROR(VLOOKUP(Table25[[#This Row],[Contract No.]],Table3[#All],5,FALSE),"")</f>
        <v>47330</v>
      </c>
      <c r="M2298" s="110">
        <f>IFERROR(IF(Table25[[#This Row],[Contract End Date]]="99/99/9999","No End",IF(AND(MONTH(Table25[[#This Row],[Contract End Date]])&gt;6,MONTH(Table25[[#This Row],[Contract End Date]])&lt;=12),YEAR(Table25[[#This Row],[Contract End Date]])+1,YEAR(Table25[[#This Row],[Contract End Date]]))),"")</f>
        <v>2030</v>
      </c>
      <c r="N2298" s="111">
        <f>Table25[[#This Row],[FY Formula end]]</f>
        <v>2030</v>
      </c>
      <c r="O2298" s="112" t="str">
        <f>IF(Table25[[#This Row],[Year End]]="No End","No End","FY"&amp;" "&amp;Table25[[#This Row],[Year End]])</f>
        <v>FY 2030</v>
      </c>
      <c r="P2298" s="27"/>
      <c r="Q2298" s="104">
        <f>_xlfn.IFNA(IF($B2298="","",VLOOKUP($B2298,'SWC Towers'!$A:$Q,$Q$2,FALSE)),"")</f>
        <v>0.2</v>
      </c>
      <c r="R2298" s="106" t="str">
        <f>_xlfn.IFNA(IF($B2298="","",VLOOKUP($B2298,'SWC Towers'!$A:$Q,$R$2,FALSE)),"")</f>
        <v/>
      </c>
      <c r="S2298" s="106">
        <f>_xlfn.IFNA(IF($B2298="","",VLOOKUP($B2298,'SWC Towers'!$A:$Q,$S$2,FALSE)),"")</f>
        <v>0.2</v>
      </c>
      <c r="T2298" s="106" t="str">
        <f>_xlfn.IFNA(IF($B2298="","",VLOOKUP($B2298,'SWC Towers'!$A:$Q,$T$2,FALSE)),"")</f>
        <v/>
      </c>
      <c r="U2298" s="104">
        <f>_xlfn.IFNA(IF($B2298="","",VLOOKUP($B2298,'SWC Towers'!$A:$Q,$U$2,FALSE)),"")</f>
        <v>0.4</v>
      </c>
      <c r="V2298" s="104" t="str">
        <f>_xlfn.IFNA(IF($B2298="","",VLOOKUP($B2298,'SWC Towers'!$A:$Q,$V$2,FALSE)),"")</f>
        <v/>
      </c>
      <c r="W2298" s="104">
        <f>_xlfn.IFNA(IF($B2298="","",VLOOKUP($B2298,'SWC Towers'!$A:$Q,$W$2,FALSE)),"")</f>
        <v>0.2</v>
      </c>
      <c r="X2298" s="104" t="str">
        <f>_xlfn.IFNA(IF($B2298="","",VLOOKUP($B2298,'SWC Towers'!$A:$Q,$X$2,FALSE)),"")</f>
        <v/>
      </c>
      <c r="Y2298" s="104" t="str">
        <f>_xlfn.IFNA(IF($B2298="","",VLOOKUP($B2298,'SWC Towers'!$A:$Q,$Y$2,FALSE)),"")</f>
        <v/>
      </c>
      <c r="Z2298" s="104" t="str">
        <f>_xlfn.IFNA(IF($B2298="","",VLOOKUP($B2298,'SWC Towers'!$A:$Q,$Z$2,FALSE)),"")</f>
        <v/>
      </c>
      <c r="AA2298" s="104" t="str">
        <f>_xlfn.IFNA(IF($B2298="","",VLOOKUP($B2298,'SWC Towers'!$A:$Q,$AA$2,FALSE)),"")</f>
        <v/>
      </c>
      <c r="AB2298" s="106" t="str">
        <f>_xlfn.IFNA(IF($B2298="","",VLOOKUP($B2298,'SWC Towers'!$A:$Q,$AB$2,FALSE)),"")</f>
        <v/>
      </c>
      <c r="AC2298" s="20">
        <f>SUM(Table25[[#This Row],[IT Tower: Application]:[Other/Non-IT ]])</f>
        <v>1</v>
      </c>
      <c r="AD2298" s="67"/>
      <c r="AE2298" s="67"/>
      <c r="AF2298" s="67"/>
      <c r="AG2298" s="67"/>
      <c r="AH2298" s="67"/>
      <c r="AI2298" s="67"/>
      <c r="AJ2298" s="67"/>
      <c r="AK2298" s="67"/>
      <c r="AL2298" s="67"/>
      <c r="AM2298" s="67"/>
      <c r="AN2298" s="67"/>
      <c r="AO2298" s="67"/>
      <c r="AP2298" s="67"/>
      <c r="AQ2298" s="67"/>
      <c r="AR2298" s="67"/>
      <c r="AS2298" s="67"/>
      <c r="AT2298" s="67"/>
      <c r="AU2298" s="67"/>
      <c r="AV2298" s="67"/>
      <c r="AW2298" s="67"/>
      <c r="AX2298" s="67"/>
      <c r="AY2298" s="67"/>
      <c r="AZ2298" s="67"/>
      <c r="BA2298" s="67"/>
      <c r="BB2298" s="113">
        <v>0</v>
      </c>
      <c r="BC2298" s="113">
        <v>54279</v>
      </c>
      <c r="BD2298" s="113"/>
      <c r="BE2298" s="113"/>
      <c r="BF2298" s="113"/>
      <c r="BG2298" s="113"/>
      <c r="BH2298" s="113"/>
      <c r="BI2298" s="113"/>
      <c r="BJ2298" s="113"/>
      <c r="BK2298" s="113"/>
      <c r="BL2298" s="113"/>
      <c r="BM2298" s="113"/>
      <c r="BN2298" s="113"/>
      <c r="BO2298" s="113"/>
      <c r="BP2298" s="113"/>
      <c r="BQ2298" s="113"/>
      <c r="BR2298" s="113"/>
      <c r="BS2298" s="113"/>
      <c r="BT2298" s="113"/>
      <c r="BU2298" s="113"/>
      <c r="BV2298" s="113"/>
      <c r="BW2298" s="113"/>
      <c r="BX2298" s="113"/>
      <c r="BY2298" s="113"/>
      <c r="BZ2298" s="113"/>
      <c r="CA2298" s="67"/>
      <c r="CB2298" s="113"/>
      <c r="CC2298" s="69">
        <f>SUM(Table25[[#This Row],[Contract Amount FY00]:[Contract Amount FY50]])</f>
        <v>54279</v>
      </c>
      <c r="CD2298" s="114"/>
    </row>
    <row r="2299" spans="1:82" x14ac:dyDescent="0.25">
      <c r="A2299" s="122" t="s">
        <v>1975</v>
      </c>
      <c r="B2299" s="122" t="s">
        <v>533</v>
      </c>
      <c r="C2299" s="122" t="s">
        <v>2200</v>
      </c>
      <c r="E2299" s="26" t="str">
        <f>IFERROR(IF(VLOOKUP(Table25[[#This Row],[Contract No.]],Table3[#All],3,FALSE)="","No","Yes"),"")</f>
        <v>No</v>
      </c>
      <c r="F2299" s="107" t="str">
        <f>IFERROR(VLOOKUP(Table25[[#This Row],[Contract No.]],Table3[#All],3,FALSE),"")</f>
        <v/>
      </c>
      <c r="G2299" s="107" t="str">
        <f>IFERROR(IF(Table25[[#This Row],[Cooperative Purchase
(Yes/No)]]="Yes","Yes",IF(VLOOKUP(Table25[[#This Row],[Contract No.]],Table3[#All],1,FALSE)=Table25[[#This Row],[Contract No.]],"Yes","No")),"No")</f>
        <v>Yes</v>
      </c>
      <c r="H2299" s="51">
        <f>IFERROR(VLOOKUP(Table25[[#This Row],[Contract No.]],Table3[#All],4,FALSE),"")</f>
        <v>43556</v>
      </c>
      <c r="I2299" s="28">
        <f>IFERROR(IF(AND(MONTH(Table25[[#This Row],[Contract Start Date]])&gt;6,MONTH(Table25[[#This Row],[Contract Start Date]])&lt;=12),YEAR(Table25[[#This Row],[Contract Start Date]])+1,YEAR(Table25[[#This Row],[Contract Start Date]])),"")</f>
        <v>2019</v>
      </c>
      <c r="J2299" s="108">
        <f>Table25[[#This Row],[FY Formula start]]</f>
        <v>2019</v>
      </c>
      <c r="K2299" s="59" t="str">
        <f>"FY"&amp;" "&amp;Table25[[#This Row],[Year Start]]</f>
        <v>FY 2019</v>
      </c>
      <c r="L2299" s="109">
        <f>IFERROR(VLOOKUP(Table25[[#This Row],[Contract No.]],Table3[#All],5,FALSE),"")</f>
        <v>45747</v>
      </c>
      <c r="M2299" s="110">
        <f>IFERROR(IF(Table25[[#This Row],[Contract End Date]]="99/99/9999","No End",IF(AND(MONTH(Table25[[#This Row],[Contract End Date]])&gt;6,MONTH(Table25[[#This Row],[Contract End Date]])&lt;=12),YEAR(Table25[[#This Row],[Contract End Date]])+1,YEAR(Table25[[#This Row],[Contract End Date]]))),"")</f>
        <v>2025</v>
      </c>
      <c r="N2299" s="111">
        <f>Table25[[#This Row],[FY Formula end]]</f>
        <v>2025</v>
      </c>
      <c r="O2299" s="112" t="str">
        <f>IF(Table25[[#This Row],[Year End]]="No End","No End","FY"&amp;" "&amp;Table25[[#This Row],[Year End]])</f>
        <v>FY 2025</v>
      </c>
      <c r="P2299" s="27"/>
      <c r="Q2299" s="104">
        <f>_xlfn.IFNA(IF($B2299="","",VLOOKUP($B2299,'SWC Towers'!$A:$Q,$Q$2,FALSE)),"")</f>
        <v>0.2</v>
      </c>
      <c r="R2299" s="106">
        <f>_xlfn.IFNA(IF($B2299="","",VLOOKUP($B2299,'SWC Towers'!$A:$Q,$R$2,FALSE)),"")</f>
        <v>0.2</v>
      </c>
      <c r="S2299" s="106" t="str">
        <f>_xlfn.IFNA(IF($B2299="","",VLOOKUP($B2299,'SWC Towers'!$A:$Q,$S$2,FALSE)),"")</f>
        <v/>
      </c>
      <c r="T2299" s="106" t="str">
        <f>_xlfn.IFNA(IF($B2299="","",VLOOKUP($B2299,'SWC Towers'!$A:$Q,$T$2,FALSE)),"")</f>
        <v/>
      </c>
      <c r="U2299" s="104">
        <f>_xlfn.IFNA(IF($B2299="","",VLOOKUP($B2299,'SWC Towers'!$A:$Q,$U$2,FALSE)),"")</f>
        <v>0.2</v>
      </c>
      <c r="V2299" s="104" t="str">
        <f>_xlfn.IFNA(IF($B2299="","",VLOOKUP($B2299,'SWC Towers'!$A:$Q,$V$2,FALSE)),"")</f>
        <v/>
      </c>
      <c r="W2299" s="104">
        <f>_xlfn.IFNA(IF($B2299="","",VLOOKUP($B2299,'SWC Towers'!$A:$Q,$W$2,FALSE)),"")</f>
        <v>0.2</v>
      </c>
      <c r="X2299" s="104" t="str">
        <f>_xlfn.IFNA(IF($B2299="","",VLOOKUP($B2299,'SWC Towers'!$A:$Q,$X$2,FALSE)),"")</f>
        <v/>
      </c>
      <c r="Y2299" s="104" t="str">
        <f>_xlfn.IFNA(IF($B2299="","",VLOOKUP($B2299,'SWC Towers'!$A:$Q,$Y$2,FALSE)),"")</f>
        <v/>
      </c>
      <c r="Z2299" s="104" t="str">
        <f>_xlfn.IFNA(IF($B2299="","",VLOOKUP($B2299,'SWC Towers'!$A:$Q,$Z$2,FALSE)),"")</f>
        <v/>
      </c>
      <c r="AA2299" s="104">
        <f>_xlfn.IFNA(IF($B2299="","",VLOOKUP($B2299,'SWC Towers'!$A:$Q,$AA$2,FALSE)),"")</f>
        <v>0.2</v>
      </c>
      <c r="AB2299" s="106" t="str">
        <f>_xlfn.IFNA(IF($B2299="","",VLOOKUP($B2299,'SWC Towers'!$A:$Q,$AB$2,FALSE)),"")</f>
        <v/>
      </c>
      <c r="AC2299" s="20">
        <f>SUM(Table25[[#This Row],[IT Tower: Application]:[Other/Non-IT ]])</f>
        <v>1</v>
      </c>
      <c r="AD2299" s="67"/>
      <c r="AE2299" s="67"/>
      <c r="AF2299" s="67"/>
      <c r="AG2299" s="67"/>
      <c r="AH2299" s="67"/>
      <c r="AI2299" s="67"/>
      <c r="AJ2299" s="67"/>
      <c r="AK2299" s="67"/>
      <c r="AL2299" s="67"/>
      <c r="AM2299" s="67"/>
      <c r="AN2299" s="67"/>
      <c r="AO2299" s="67"/>
      <c r="AP2299" s="67"/>
      <c r="AQ2299" s="67"/>
      <c r="AR2299" s="67"/>
      <c r="AS2299" s="67"/>
      <c r="AT2299" s="67"/>
      <c r="AU2299" s="67"/>
      <c r="AV2299" s="67"/>
      <c r="AW2299" s="67"/>
      <c r="AX2299" s="67"/>
      <c r="AY2299" s="67"/>
      <c r="AZ2299" s="67"/>
      <c r="BA2299" s="67">
        <v>103679</v>
      </c>
      <c r="BB2299" s="113">
        <v>28127</v>
      </c>
      <c r="BC2299" s="113"/>
      <c r="BD2299" s="113"/>
      <c r="BE2299" s="113"/>
      <c r="BF2299" s="113"/>
      <c r="BG2299" s="113"/>
      <c r="BH2299" s="113"/>
      <c r="BI2299" s="113"/>
      <c r="BJ2299" s="113"/>
      <c r="BK2299" s="113"/>
      <c r="BL2299" s="113"/>
      <c r="BM2299" s="113"/>
      <c r="BN2299" s="113"/>
      <c r="BO2299" s="113"/>
      <c r="BP2299" s="113"/>
      <c r="BQ2299" s="113"/>
      <c r="BR2299" s="113"/>
      <c r="BS2299" s="113"/>
      <c r="BT2299" s="113"/>
      <c r="BU2299" s="113"/>
      <c r="BV2299" s="113"/>
      <c r="BW2299" s="113"/>
      <c r="BX2299" s="113"/>
      <c r="BY2299" s="113"/>
      <c r="BZ2299" s="113"/>
      <c r="CA2299" s="67"/>
      <c r="CB2299" s="113"/>
      <c r="CC2299" s="69">
        <f>SUM(Table25[[#This Row],[Contract Amount FY00]:[Contract Amount FY50]])</f>
        <v>131806</v>
      </c>
      <c r="CD2299" s="114"/>
    </row>
    <row r="2300" spans="1:82" x14ac:dyDescent="0.25">
      <c r="A2300" s="122" t="s">
        <v>1975</v>
      </c>
      <c r="B2300" s="122" t="s">
        <v>705</v>
      </c>
      <c r="C2300" s="122" t="s">
        <v>384</v>
      </c>
      <c r="E2300" s="26" t="str">
        <f>IFERROR(IF(VLOOKUP(Table25[[#This Row],[Contract No.]],Table3[#All],3,FALSE)="","No","Yes"),"")</f>
        <v>Yes</v>
      </c>
      <c r="F2300" s="107" t="str">
        <f>IFERROR(VLOOKUP(Table25[[#This Row],[Contract No.]],Table3[#All],3,FALSE),"")</f>
        <v>NASPO</v>
      </c>
      <c r="G2300" s="107" t="str">
        <f>IFERROR(IF(Table25[[#This Row],[Cooperative Purchase
(Yes/No)]]="Yes","Yes",IF(VLOOKUP(Table25[[#This Row],[Contract No.]],Table3[#All],1,FALSE)=Table25[[#This Row],[Contract No.]],"Yes","No")),"No")</f>
        <v>Yes</v>
      </c>
      <c r="H2300" s="51">
        <f>IFERROR(VLOOKUP(Table25[[#This Row],[Contract No.]],Table3[#All],4,FALSE),"")</f>
        <v>43647</v>
      </c>
      <c r="I2300" s="28">
        <f>IFERROR(IF(AND(MONTH(Table25[[#This Row],[Contract Start Date]])&gt;6,MONTH(Table25[[#This Row],[Contract Start Date]])&lt;=12),YEAR(Table25[[#This Row],[Contract Start Date]])+1,YEAR(Table25[[#This Row],[Contract Start Date]])),"")</f>
        <v>2020</v>
      </c>
      <c r="J2300" s="108">
        <f>Table25[[#This Row],[FY Formula start]]</f>
        <v>2020</v>
      </c>
      <c r="K2300" s="59" t="str">
        <f>"FY"&amp;" "&amp;Table25[[#This Row],[Year Start]]</f>
        <v>FY 2020</v>
      </c>
      <c r="L2300" s="109">
        <f>IFERROR(VLOOKUP(Table25[[#This Row],[Contract No.]],Table3[#All],5,FALSE),"")</f>
        <v>47360</v>
      </c>
      <c r="M2300" s="110">
        <f>IFERROR(IF(Table25[[#This Row],[Contract End Date]]="99/99/9999","No End",IF(AND(MONTH(Table25[[#This Row],[Contract End Date]])&gt;6,MONTH(Table25[[#This Row],[Contract End Date]])&lt;=12),YEAR(Table25[[#This Row],[Contract End Date]])+1,YEAR(Table25[[#This Row],[Contract End Date]]))),"")</f>
        <v>2030</v>
      </c>
      <c r="N2300" s="111">
        <f>Table25[[#This Row],[FY Formula end]]</f>
        <v>2030</v>
      </c>
      <c r="O2300" s="112" t="str">
        <f>IF(Table25[[#This Row],[Year End]]="No End","No End","FY"&amp;" "&amp;Table25[[#This Row],[Year End]])</f>
        <v>FY 2030</v>
      </c>
      <c r="P2300" s="27"/>
      <c r="Q2300" s="104">
        <f>_xlfn.IFNA(IF($B2300="","",VLOOKUP($B2300,'SWC Towers'!$A:$Q,$Q$2,FALSE)),"")</f>
        <v>0.2</v>
      </c>
      <c r="R2300" s="106" t="str">
        <f>_xlfn.IFNA(IF($B2300="","",VLOOKUP($B2300,'SWC Towers'!$A:$Q,$R$2,FALSE)),"")</f>
        <v/>
      </c>
      <c r="S2300" s="106" t="str">
        <f>_xlfn.IFNA(IF($B2300="","",VLOOKUP($B2300,'SWC Towers'!$A:$Q,$S$2,FALSE)),"")</f>
        <v/>
      </c>
      <c r="T2300" s="106" t="str">
        <f>_xlfn.IFNA(IF($B2300="","",VLOOKUP($B2300,'SWC Towers'!$A:$Q,$T$2,FALSE)),"")</f>
        <v/>
      </c>
      <c r="U2300" s="104">
        <f>_xlfn.IFNA(IF($B2300="","",VLOOKUP($B2300,'SWC Towers'!$A:$Q,$U$2,FALSE)),"")</f>
        <v>0.4</v>
      </c>
      <c r="V2300" s="104" t="str">
        <f>_xlfn.IFNA(IF($B2300="","",VLOOKUP($B2300,'SWC Towers'!$A:$Q,$V$2,FALSE)),"")</f>
        <v/>
      </c>
      <c r="W2300" s="104">
        <f>_xlfn.IFNA(IF($B2300="","",VLOOKUP($B2300,'SWC Towers'!$A:$Q,$W$2,FALSE)),"")</f>
        <v>0.4</v>
      </c>
      <c r="X2300" s="104" t="str">
        <f>_xlfn.IFNA(IF($B2300="","",VLOOKUP($B2300,'SWC Towers'!$A:$Q,$X$2,FALSE)),"")</f>
        <v/>
      </c>
      <c r="Y2300" s="104" t="str">
        <f>_xlfn.IFNA(IF($B2300="","",VLOOKUP($B2300,'SWC Towers'!$A:$Q,$Y$2,FALSE)),"")</f>
        <v/>
      </c>
      <c r="Z2300" s="104" t="str">
        <f>_xlfn.IFNA(IF($B2300="","",VLOOKUP($B2300,'SWC Towers'!$A:$Q,$Z$2,FALSE)),"")</f>
        <v/>
      </c>
      <c r="AA2300" s="104" t="str">
        <f>_xlfn.IFNA(IF($B2300="","",VLOOKUP($B2300,'SWC Towers'!$A:$Q,$AA$2,FALSE)),"")</f>
        <v/>
      </c>
      <c r="AB2300" s="106" t="str">
        <f>_xlfn.IFNA(IF($B2300="","",VLOOKUP($B2300,'SWC Towers'!$A:$Q,$AB$2,FALSE)),"")</f>
        <v/>
      </c>
      <c r="AC2300" s="20">
        <f>SUM(Table25[[#This Row],[IT Tower: Application]:[Other/Non-IT ]])</f>
        <v>1</v>
      </c>
      <c r="AD2300" s="67"/>
      <c r="AE2300" s="67"/>
      <c r="AF2300" s="67"/>
      <c r="AG2300" s="67"/>
      <c r="AH2300" s="67"/>
      <c r="AI2300" s="67"/>
      <c r="AJ2300" s="67"/>
      <c r="AK2300" s="67"/>
      <c r="AL2300" s="67"/>
      <c r="AM2300" s="67"/>
      <c r="AN2300" s="67"/>
      <c r="AO2300" s="67"/>
      <c r="AP2300" s="67"/>
      <c r="AQ2300" s="67"/>
      <c r="AR2300" s="67"/>
      <c r="AS2300" s="67"/>
      <c r="AT2300" s="67"/>
      <c r="AU2300" s="67"/>
      <c r="AV2300" s="67"/>
      <c r="AW2300" s="67"/>
      <c r="AX2300" s="67">
        <v>0</v>
      </c>
      <c r="AY2300" s="67">
        <v>8116</v>
      </c>
      <c r="AZ2300" s="67">
        <v>8035</v>
      </c>
      <c r="BA2300" s="67">
        <v>7846</v>
      </c>
      <c r="BB2300" s="113">
        <v>4959</v>
      </c>
      <c r="BC2300" s="113">
        <v>2583</v>
      </c>
      <c r="BD2300" s="113"/>
      <c r="BE2300" s="113"/>
      <c r="BF2300" s="113"/>
      <c r="BG2300" s="113"/>
      <c r="BH2300" s="113"/>
      <c r="BI2300" s="113"/>
      <c r="BJ2300" s="113"/>
      <c r="BK2300" s="113"/>
      <c r="BL2300" s="113"/>
      <c r="BM2300" s="113"/>
      <c r="BN2300" s="113"/>
      <c r="BO2300" s="113"/>
      <c r="BP2300" s="113"/>
      <c r="BQ2300" s="113"/>
      <c r="BR2300" s="113"/>
      <c r="BS2300" s="113"/>
      <c r="BT2300" s="113"/>
      <c r="BU2300" s="113"/>
      <c r="BV2300" s="113"/>
      <c r="BW2300" s="113"/>
      <c r="BX2300" s="113"/>
      <c r="BY2300" s="113"/>
      <c r="BZ2300" s="113"/>
      <c r="CA2300" s="67"/>
      <c r="CB2300" s="113"/>
      <c r="CC2300" s="69">
        <f>SUM(Table25[[#This Row],[Contract Amount FY00]:[Contract Amount FY50]])</f>
        <v>31539</v>
      </c>
      <c r="CD2300" s="114"/>
    </row>
    <row r="2301" spans="1:82" x14ac:dyDescent="0.25">
      <c r="A2301" s="122" t="s">
        <v>1975</v>
      </c>
      <c r="B2301" s="122" t="s">
        <v>705</v>
      </c>
      <c r="C2301" s="122" t="s">
        <v>559</v>
      </c>
      <c r="E2301" s="26" t="str">
        <f>IFERROR(IF(VLOOKUP(Table25[[#This Row],[Contract No.]],Table3[#All],3,FALSE)="","No","Yes"),"")</f>
        <v>Yes</v>
      </c>
      <c r="F2301" s="107" t="str">
        <f>IFERROR(VLOOKUP(Table25[[#This Row],[Contract No.]],Table3[#All],3,FALSE),"")</f>
        <v>NASPO</v>
      </c>
      <c r="G2301" s="107" t="str">
        <f>IFERROR(IF(Table25[[#This Row],[Cooperative Purchase
(Yes/No)]]="Yes","Yes",IF(VLOOKUP(Table25[[#This Row],[Contract No.]],Table3[#All],1,FALSE)=Table25[[#This Row],[Contract No.]],"Yes","No")),"No")</f>
        <v>Yes</v>
      </c>
      <c r="H2301" s="51">
        <f>IFERROR(VLOOKUP(Table25[[#This Row],[Contract No.]],Table3[#All],4,FALSE),"")</f>
        <v>43647</v>
      </c>
      <c r="I2301" s="28">
        <f>IFERROR(IF(AND(MONTH(Table25[[#This Row],[Contract Start Date]])&gt;6,MONTH(Table25[[#This Row],[Contract Start Date]])&lt;=12),YEAR(Table25[[#This Row],[Contract Start Date]])+1,YEAR(Table25[[#This Row],[Contract Start Date]])),"")</f>
        <v>2020</v>
      </c>
      <c r="J2301" s="108">
        <f>Table25[[#This Row],[FY Formula start]]</f>
        <v>2020</v>
      </c>
      <c r="K2301" s="59" t="str">
        <f>"FY"&amp;" "&amp;Table25[[#This Row],[Year Start]]</f>
        <v>FY 2020</v>
      </c>
      <c r="L2301" s="109">
        <f>IFERROR(VLOOKUP(Table25[[#This Row],[Contract No.]],Table3[#All],5,FALSE),"")</f>
        <v>47360</v>
      </c>
      <c r="M2301" s="110">
        <f>IFERROR(IF(Table25[[#This Row],[Contract End Date]]="99/99/9999","No End",IF(AND(MONTH(Table25[[#This Row],[Contract End Date]])&gt;6,MONTH(Table25[[#This Row],[Contract End Date]])&lt;=12),YEAR(Table25[[#This Row],[Contract End Date]])+1,YEAR(Table25[[#This Row],[Contract End Date]]))),"")</f>
        <v>2030</v>
      </c>
      <c r="N2301" s="111">
        <f>Table25[[#This Row],[FY Formula end]]</f>
        <v>2030</v>
      </c>
      <c r="O2301" s="112" t="str">
        <f>IF(Table25[[#This Row],[Year End]]="No End","No End","FY"&amp;" "&amp;Table25[[#This Row],[Year End]])</f>
        <v>FY 2030</v>
      </c>
      <c r="P2301" s="27"/>
      <c r="Q2301" s="104">
        <f>_xlfn.IFNA(IF($B2301="","",VLOOKUP($B2301,'SWC Towers'!$A:$Q,$Q$2,FALSE)),"")</f>
        <v>0.2</v>
      </c>
      <c r="R2301" s="106" t="str">
        <f>_xlfn.IFNA(IF($B2301="","",VLOOKUP($B2301,'SWC Towers'!$A:$Q,$R$2,FALSE)),"")</f>
        <v/>
      </c>
      <c r="S2301" s="106" t="str">
        <f>_xlfn.IFNA(IF($B2301="","",VLOOKUP($B2301,'SWC Towers'!$A:$Q,$S$2,FALSE)),"")</f>
        <v/>
      </c>
      <c r="T2301" s="106" t="str">
        <f>_xlfn.IFNA(IF($B2301="","",VLOOKUP($B2301,'SWC Towers'!$A:$Q,$T$2,FALSE)),"")</f>
        <v/>
      </c>
      <c r="U2301" s="104">
        <f>_xlfn.IFNA(IF($B2301="","",VLOOKUP($B2301,'SWC Towers'!$A:$Q,$U$2,FALSE)),"")</f>
        <v>0.4</v>
      </c>
      <c r="V2301" s="104" t="str">
        <f>_xlfn.IFNA(IF($B2301="","",VLOOKUP($B2301,'SWC Towers'!$A:$Q,$V$2,FALSE)),"")</f>
        <v/>
      </c>
      <c r="W2301" s="104">
        <f>_xlfn.IFNA(IF($B2301="","",VLOOKUP($B2301,'SWC Towers'!$A:$Q,$W$2,FALSE)),"")</f>
        <v>0.4</v>
      </c>
      <c r="X2301" s="104" t="str">
        <f>_xlfn.IFNA(IF($B2301="","",VLOOKUP($B2301,'SWC Towers'!$A:$Q,$X$2,FALSE)),"")</f>
        <v/>
      </c>
      <c r="Y2301" s="104" t="str">
        <f>_xlfn.IFNA(IF($B2301="","",VLOOKUP($B2301,'SWC Towers'!$A:$Q,$Y$2,FALSE)),"")</f>
        <v/>
      </c>
      <c r="Z2301" s="104" t="str">
        <f>_xlfn.IFNA(IF($B2301="","",VLOOKUP($B2301,'SWC Towers'!$A:$Q,$Z$2,FALSE)),"")</f>
        <v/>
      </c>
      <c r="AA2301" s="104" t="str">
        <f>_xlfn.IFNA(IF($B2301="","",VLOOKUP($B2301,'SWC Towers'!$A:$Q,$AA$2,FALSE)),"")</f>
        <v/>
      </c>
      <c r="AB2301" s="106" t="str">
        <f>_xlfn.IFNA(IF($B2301="","",VLOOKUP($B2301,'SWC Towers'!$A:$Q,$AB$2,FALSE)),"")</f>
        <v/>
      </c>
      <c r="AC2301" s="20">
        <f>SUM(Table25[[#This Row],[IT Tower: Application]:[Other/Non-IT ]])</f>
        <v>1</v>
      </c>
      <c r="AD2301" s="67"/>
      <c r="AE2301" s="67"/>
      <c r="AF2301" s="67"/>
      <c r="AG2301" s="67"/>
      <c r="AH2301" s="67"/>
      <c r="AI2301" s="67"/>
      <c r="AJ2301" s="67"/>
      <c r="AK2301" s="67"/>
      <c r="AL2301" s="67"/>
      <c r="AM2301" s="67"/>
      <c r="AN2301" s="67"/>
      <c r="AO2301" s="67"/>
      <c r="AP2301" s="67"/>
      <c r="AQ2301" s="67"/>
      <c r="AR2301" s="67"/>
      <c r="AS2301" s="67"/>
      <c r="AT2301" s="67"/>
      <c r="AU2301" s="67"/>
      <c r="AV2301" s="67"/>
      <c r="AW2301" s="67"/>
      <c r="AX2301" s="67">
        <v>281</v>
      </c>
      <c r="AY2301" s="67">
        <v>2086</v>
      </c>
      <c r="AZ2301" s="67">
        <v>22411</v>
      </c>
      <c r="BA2301" s="67">
        <v>33038</v>
      </c>
      <c r="BB2301" s="113">
        <v>36687</v>
      </c>
      <c r="BC2301" s="113">
        <v>34752</v>
      </c>
      <c r="BD2301" s="113"/>
      <c r="BE2301" s="113"/>
      <c r="BF2301" s="113"/>
      <c r="BG2301" s="113"/>
      <c r="BH2301" s="113"/>
      <c r="BI2301" s="113"/>
      <c r="BJ2301" s="113"/>
      <c r="BK2301" s="113"/>
      <c r="BL2301" s="113"/>
      <c r="BM2301" s="113"/>
      <c r="BN2301" s="113"/>
      <c r="BO2301" s="113"/>
      <c r="BP2301" s="113"/>
      <c r="BQ2301" s="113"/>
      <c r="BR2301" s="113"/>
      <c r="BS2301" s="113"/>
      <c r="BT2301" s="113"/>
      <c r="BU2301" s="113"/>
      <c r="BV2301" s="113"/>
      <c r="BW2301" s="113"/>
      <c r="BX2301" s="113"/>
      <c r="BY2301" s="113"/>
      <c r="BZ2301" s="113"/>
      <c r="CA2301" s="67"/>
      <c r="CB2301" s="113"/>
      <c r="CC2301" s="69">
        <f>SUM(Table25[[#This Row],[Contract Amount FY00]:[Contract Amount FY50]])</f>
        <v>129255</v>
      </c>
      <c r="CD2301" s="114"/>
    </row>
    <row r="2302" spans="1:82" x14ac:dyDescent="0.25">
      <c r="A2302" s="122" t="s">
        <v>1975</v>
      </c>
      <c r="B2302" s="122" t="s">
        <v>705</v>
      </c>
      <c r="C2302" s="122" t="s">
        <v>1777</v>
      </c>
      <c r="E2302" s="26" t="str">
        <f>IFERROR(IF(VLOOKUP(Table25[[#This Row],[Contract No.]],Table3[#All],3,FALSE)="","No","Yes"),"")</f>
        <v>Yes</v>
      </c>
      <c r="F2302" s="107" t="str">
        <f>IFERROR(VLOOKUP(Table25[[#This Row],[Contract No.]],Table3[#All],3,FALSE),"")</f>
        <v>NASPO</v>
      </c>
      <c r="G2302" s="107" t="str">
        <f>IFERROR(IF(Table25[[#This Row],[Cooperative Purchase
(Yes/No)]]="Yes","Yes",IF(VLOOKUP(Table25[[#This Row],[Contract No.]],Table3[#All],1,FALSE)=Table25[[#This Row],[Contract No.]],"Yes","No")),"No")</f>
        <v>Yes</v>
      </c>
      <c r="H2302" s="51">
        <f>IFERROR(VLOOKUP(Table25[[#This Row],[Contract No.]],Table3[#All],4,FALSE),"")</f>
        <v>43647</v>
      </c>
      <c r="I2302" s="28">
        <f>IFERROR(IF(AND(MONTH(Table25[[#This Row],[Contract Start Date]])&gt;6,MONTH(Table25[[#This Row],[Contract Start Date]])&lt;=12),YEAR(Table25[[#This Row],[Contract Start Date]])+1,YEAR(Table25[[#This Row],[Contract Start Date]])),"")</f>
        <v>2020</v>
      </c>
      <c r="J2302" s="108">
        <f>Table25[[#This Row],[FY Formula start]]</f>
        <v>2020</v>
      </c>
      <c r="K2302" s="59" t="str">
        <f>"FY"&amp;" "&amp;Table25[[#This Row],[Year Start]]</f>
        <v>FY 2020</v>
      </c>
      <c r="L2302" s="109">
        <f>IFERROR(VLOOKUP(Table25[[#This Row],[Contract No.]],Table3[#All],5,FALSE),"")</f>
        <v>47360</v>
      </c>
      <c r="M2302" s="110">
        <f>IFERROR(IF(Table25[[#This Row],[Contract End Date]]="99/99/9999","No End",IF(AND(MONTH(Table25[[#This Row],[Contract End Date]])&gt;6,MONTH(Table25[[#This Row],[Contract End Date]])&lt;=12),YEAR(Table25[[#This Row],[Contract End Date]])+1,YEAR(Table25[[#This Row],[Contract End Date]]))),"")</f>
        <v>2030</v>
      </c>
      <c r="N2302" s="111">
        <f>Table25[[#This Row],[FY Formula end]]</f>
        <v>2030</v>
      </c>
      <c r="O2302" s="112" t="str">
        <f>IF(Table25[[#This Row],[Year End]]="No End","No End","FY"&amp;" "&amp;Table25[[#This Row],[Year End]])</f>
        <v>FY 2030</v>
      </c>
      <c r="P2302" s="27"/>
      <c r="Q2302" s="104">
        <f>_xlfn.IFNA(IF($B2302="","",VLOOKUP($B2302,'SWC Towers'!$A:$Q,$Q$2,FALSE)),"")</f>
        <v>0.2</v>
      </c>
      <c r="R2302" s="106" t="str">
        <f>_xlfn.IFNA(IF($B2302="","",VLOOKUP($B2302,'SWC Towers'!$A:$Q,$R$2,FALSE)),"")</f>
        <v/>
      </c>
      <c r="S2302" s="106" t="str">
        <f>_xlfn.IFNA(IF($B2302="","",VLOOKUP($B2302,'SWC Towers'!$A:$Q,$S$2,FALSE)),"")</f>
        <v/>
      </c>
      <c r="T2302" s="106" t="str">
        <f>_xlfn.IFNA(IF($B2302="","",VLOOKUP($B2302,'SWC Towers'!$A:$Q,$T$2,FALSE)),"")</f>
        <v/>
      </c>
      <c r="U2302" s="104">
        <f>_xlfn.IFNA(IF($B2302="","",VLOOKUP($B2302,'SWC Towers'!$A:$Q,$U$2,FALSE)),"")</f>
        <v>0.4</v>
      </c>
      <c r="V2302" s="104" t="str">
        <f>_xlfn.IFNA(IF($B2302="","",VLOOKUP($B2302,'SWC Towers'!$A:$Q,$V$2,FALSE)),"")</f>
        <v/>
      </c>
      <c r="W2302" s="104">
        <f>_xlfn.IFNA(IF($B2302="","",VLOOKUP($B2302,'SWC Towers'!$A:$Q,$W$2,FALSE)),"")</f>
        <v>0.4</v>
      </c>
      <c r="X2302" s="104" t="str">
        <f>_xlfn.IFNA(IF($B2302="","",VLOOKUP($B2302,'SWC Towers'!$A:$Q,$X$2,FALSE)),"")</f>
        <v/>
      </c>
      <c r="Y2302" s="104" t="str">
        <f>_xlfn.IFNA(IF($B2302="","",VLOOKUP($B2302,'SWC Towers'!$A:$Q,$Y$2,FALSE)),"")</f>
        <v/>
      </c>
      <c r="Z2302" s="104" t="str">
        <f>_xlfn.IFNA(IF($B2302="","",VLOOKUP($B2302,'SWC Towers'!$A:$Q,$Z$2,FALSE)),"")</f>
        <v/>
      </c>
      <c r="AA2302" s="104" t="str">
        <f>_xlfn.IFNA(IF($B2302="","",VLOOKUP($B2302,'SWC Towers'!$A:$Q,$AA$2,FALSE)),"")</f>
        <v/>
      </c>
      <c r="AB2302" s="106" t="str">
        <f>_xlfn.IFNA(IF($B2302="","",VLOOKUP($B2302,'SWC Towers'!$A:$Q,$AB$2,FALSE)),"")</f>
        <v/>
      </c>
      <c r="AC2302" s="20">
        <f>SUM(Table25[[#This Row],[IT Tower: Application]:[Other/Non-IT ]])</f>
        <v>1</v>
      </c>
      <c r="AD2302" s="67"/>
      <c r="AE2302" s="67"/>
      <c r="AF2302" s="67"/>
      <c r="AG2302" s="67"/>
      <c r="AH2302" s="67"/>
      <c r="AI2302" s="67"/>
      <c r="AJ2302" s="67"/>
      <c r="AK2302" s="67"/>
      <c r="AL2302" s="67"/>
      <c r="AM2302" s="67"/>
      <c r="AN2302" s="67"/>
      <c r="AO2302" s="67"/>
      <c r="AP2302" s="67"/>
      <c r="AQ2302" s="67"/>
      <c r="AR2302" s="67"/>
      <c r="AS2302" s="67"/>
      <c r="AT2302" s="67"/>
      <c r="AU2302" s="67"/>
      <c r="AV2302" s="67"/>
      <c r="AW2302" s="67"/>
      <c r="AX2302" s="67">
        <v>0</v>
      </c>
      <c r="AY2302" s="67">
        <v>19177</v>
      </c>
      <c r="AZ2302" s="67">
        <v>25062</v>
      </c>
      <c r="BA2302" s="67">
        <v>28007</v>
      </c>
      <c r="BB2302" s="113">
        <v>28227</v>
      </c>
      <c r="BC2302" s="113">
        <v>26977</v>
      </c>
      <c r="BD2302" s="113"/>
      <c r="BE2302" s="113"/>
      <c r="BF2302" s="113"/>
      <c r="BG2302" s="113"/>
      <c r="BH2302" s="113"/>
      <c r="BI2302" s="113"/>
      <c r="BJ2302" s="113"/>
      <c r="BK2302" s="113"/>
      <c r="BL2302" s="113"/>
      <c r="BM2302" s="113"/>
      <c r="BN2302" s="113"/>
      <c r="BO2302" s="113"/>
      <c r="BP2302" s="113"/>
      <c r="BQ2302" s="113"/>
      <c r="BR2302" s="113"/>
      <c r="BS2302" s="113"/>
      <c r="BT2302" s="113"/>
      <c r="BU2302" s="113"/>
      <c r="BV2302" s="113"/>
      <c r="BW2302" s="113"/>
      <c r="BX2302" s="113"/>
      <c r="BY2302" s="113"/>
      <c r="BZ2302" s="113"/>
      <c r="CA2302" s="67"/>
      <c r="CB2302" s="113"/>
      <c r="CC2302" s="69">
        <f>SUM(Table25[[#This Row],[Contract Amount FY00]:[Contract Amount FY50]])</f>
        <v>127450</v>
      </c>
      <c r="CD2302" s="114"/>
    </row>
    <row r="2303" spans="1:82" x14ac:dyDescent="0.25">
      <c r="A2303" s="122" t="s">
        <v>1975</v>
      </c>
      <c r="B2303" s="122" t="s">
        <v>278</v>
      </c>
      <c r="C2303" s="122" t="s">
        <v>753</v>
      </c>
      <c r="E2303" s="26" t="str">
        <f>IFERROR(IF(VLOOKUP(Table25[[#This Row],[Contract No.]],Table3[#All],3,FALSE)="","No","Yes"),"")</f>
        <v>Yes</v>
      </c>
      <c r="F2303" s="107" t="str">
        <f>IFERROR(VLOOKUP(Table25[[#This Row],[Contract No.]],Table3[#All],3,FALSE),"")</f>
        <v>NASPO</v>
      </c>
      <c r="G2303" s="107" t="str">
        <f>IFERROR(IF(Table25[[#This Row],[Cooperative Purchase
(Yes/No)]]="Yes","Yes",IF(VLOOKUP(Table25[[#This Row],[Contract No.]],Table3[#All],1,FALSE)=Table25[[#This Row],[Contract No.]],"Yes","No")),"No")</f>
        <v>Yes</v>
      </c>
      <c r="H2303" s="51">
        <f>IFERROR(VLOOKUP(Table25[[#This Row],[Contract No.]],Table3[#All],4,FALSE),"")</f>
        <v>42917</v>
      </c>
      <c r="I2303" s="28">
        <f>IFERROR(IF(AND(MONTH(Table25[[#This Row],[Contract Start Date]])&gt;6,MONTH(Table25[[#This Row],[Contract Start Date]])&lt;=12),YEAR(Table25[[#This Row],[Contract Start Date]])+1,YEAR(Table25[[#This Row],[Contract Start Date]])),"")</f>
        <v>2018</v>
      </c>
      <c r="J2303" s="108">
        <f>Table25[[#This Row],[FY Formula start]]</f>
        <v>2018</v>
      </c>
      <c r="K2303" s="59" t="str">
        <f>"FY"&amp;" "&amp;Table25[[#This Row],[Year Start]]</f>
        <v>FY 2018</v>
      </c>
      <c r="L2303" s="109">
        <f>IFERROR(VLOOKUP(Table25[[#This Row],[Contract No.]],Table3[#All],5,FALSE),"")</f>
        <v>46280</v>
      </c>
      <c r="M2303" s="110">
        <f>IFERROR(IF(Table25[[#This Row],[Contract End Date]]="99/99/9999","No End",IF(AND(MONTH(Table25[[#This Row],[Contract End Date]])&gt;6,MONTH(Table25[[#This Row],[Contract End Date]])&lt;=12),YEAR(Table25[[#This Row],[Contract End Date]])+1,YEAR(Table25[[#This Row],[Contract End Date]]))),"")</f>
        <v>2027</v>
      </c>
      <c r="N2303" s="111">
        <f>Table25[[#This Row],[FY Formula end]]</f>
        <v>2027</v>
      </c>
      <c r="O2303" s="112" t="str">
        <f>IF(Table25[[#This Row],[Year End]]="No End","No End","FY"&amp;" "&amp;Table25[[#This Row],[Year End]])</f>
        <v>FY 2027</v>
      </c>
      <c r="P2303" s="27"/>
      <c r="Q2303" s="104">
        <f>_xlfn.IFNA(IF($B2303="","",VLOOKUP($B2303,'SWC Towers'!$A:$Q,$Q$2,FALSE)),"")</f>
        <v>0.4</v>
      </c>
      <c r="R2303" s="106" t="str">
        <f>_xlfn.IFNA(IF($B2303="","",VLOOKUP($B2303,'SWC Towers'!$A:$Q,$R$2,FALSE)),"")</f>
        <v/>
      </c>
      <c r="S2303" s="106" t="str">
        <f>_xlfn.IFNA(IF($B2303="","",VLOOKUP($B2303,'SWC Towers'!$A:$Q,$S$2,FALSE)),"")</f>
        <v/>
      </c>
      <c r="T2303" s="106">
        <f>_xlfn.IFNA(IF($B2303="","",VLOOKUP($B2303,'SWC Towers'!$A:$Q,$T$2,FALSE)),"")</f>
        <v>0.05</v>
      </c>
      <c r="U2303" s="104" t="str">
        <f>_xlfn.IFNA(IF($B2303="","",VLOOKUP($B2303,'SWC Towers'!$A:$Q,$U$2,FALSE)),"")</f>
        <v/>
      </c>
      <c r="V2303" s="104" t="str">
        <f>_xlfn.IFNA(IF($B2303="","",VLOOKUP($B2303,'SWC Towers'!$A:$Q,$V$2,FALSE)),"")</f>
        <v/>
      </c>
      <c r="W2303" s="104">
        <f>_xlfn.IFNA(IF($B2303="","",VLOOKUP($B2303,'SWC Towers'!$A:$Q,$W$2,FALSE)),"")</f>
        <v>0.1</v>
      </c>
      <c r="X2303" s="104" t="str">
        <f>_xlfn.IFNA(IF($B2303="","",VLOOKUP($B2303,'SWC Towers'!$A:$Q,$X$2,FALSE)),"")</f>
        <v/>
      </c>
      <c r="Y2303" s="104">
        <f>_xlfn.IFNA(IF($B2303="","",VLOOKUP($B2303,'SWC Towers'!$A:$Q,$Y$2,FALSE)),"")</f>
        <v>0.05</v>
      </c>
      <c r="Z2303" s="104" t="str">
        <f>_xlfn.IFNA(IF($B2303="","",VLOOKUP($B2303,'SWC Towers'!$A:$Q,$Z$2,FALSE)),"")</f>
        <v/>
      </c>
      <c r="AA2303" s="104">
        <f>_xlfn.IFNA(IF($B2303="","",VLOOKUP($B2303,'SWC Towers'!$A:$Q,$AA$2,FALSE)),"")</f>
        <v>0.4</v>
      </c>
      <c r="AB2303" s="106" t="str">
        <f>_xlfn.IFNA(IF($B2303="","",VLOOKUP($B2303,'SWC Towers'!$A:$Q,$AB$2,FALSE)),"")</f>
        <v/>
      </c>
      <c r="AC2303" s="20">
        <f>SUM(Table25[[#This Row],[IT Tower: Application]:[Other/Non-IT ]])</f>
        <v>1</v>
      </c>
      <c r="AD2303" s="67"/>
      <c r="AE2303" s="67"/>
      <c r="AF2303" s="67"/>
      <c r="AG2303" s="67"/>
      <c r="AH2303" s="67"/>
      <c r="AI2303" s="67"/>
      <c r="AJ2303" s="67"/>
      <c r="AK2303" s="67"/>
      <c r="AL2303" s="67"/>
      <c r="AM2303" s="67"/>
      <c r="AN2303" s="67"/>
      <c r="AO2303" s="67"/>
      <c r="AP2303" s="67"/>
      <c r="AQ2303" s="67"/>
      <c r="AR2303" s="67"/>
      <c r="AS2303" s="67"/>
      <c r="AT2303" s="67"/>
      <c r="AU2303" s="67"/>
      <c r="AV2303" s="67"/>
      <c r="AW2303" s="67"/>
      <c r="AX2303" s="67"/>
      <c r="AY2303" s="67"/>
      <c r="AZ2303" s="67"/>
      <c r="BA2303" s="67">
        <v>0</v>
      </c>
      <c r="BB2303" s="113">
        <v>92207</v>
      </c>
      <c r="BC2303" s="113"/>
      <c r="BD2303" s="113"/>
      <c r="BE2303" s="113"/>
      <c r="BF2303" s="113"/>
      <c r="BG2303" s="113"/>
      <c r="BH2303" s="113"/>
      <c r="BI2303" s="113"/>
      <c r="BJ2303" s="113"/>
      <c r="BK2303" s="113"/>
      <c r="BL2303" s="113"/>
      <c r="BM2303" s="113"/>
      <c r="BN2303" s="113"/>
      <c r="BO2303" s="113"/>
      <c r="BP2303" s="113"/>
      <c r="BQ2303" s="113"/>
      <c r="BR2303" s="113"/>
      <c r="BS2303" s="113"/>
      <c r="BT2303" s="113"/>
      <c r="BU2303" s="113"/>
      <c r="BV2303" s="113"/>
      <c r="BW2303" s="113"/>
      <c r="BX2303" s="113"/>
      <c r="BY2303" s="113"/>
      <c r="BZ2303" s="113"/>
      <c r="CA2303" s="67"/>
      <c r="CB2303" s="113"/>
      <c r="CC2303" s="69">
        <f>SUM(Table25[[#This Row],[Contract Amount FY00]:[Contract Amount FY50]])</f>
        <v>92207</v>
      </c>
      <c r="CD2303" s="114"/>
    </row>
    <row r="2304" spans="1:82" x14ac:dyDescent="0.25">
      <c r="A2304" s="122" t="s">
        <v>1975</v>
      </c>
      <c r="B2304" s="122" t="s">
        <v>278</v>
      </c>
      <c r="C2304" s="122" t="s">
        <v>279</v>
      </c>
      <c r="E2304" s="26" t="str">
        <f>IFERROR(IF(VLOOKUP(Table25[[#This Row],[Contract No.]],Table3[#All],3,FALSE)="","No","Yes"),"")</f>
        <v>Yes</v>
      </c>
      <c r="F2304" s="107" t="str">
        <f>IFERROR(VLOOKUP(Table25[[#This Row],[Contract No.]],Table3[#All],3,FALSE),"")</f>
        <v>NASPO</v>
      </c>
      <c r="G2304" s="107" t="str">
        <f>IFERROR(IF(Table25[[#This Row],[Cooperative Purchase
(Yes/No)]]="Yes","Yes",IF(VLOOKUP(Table25[[#This Row],[Contract No.]],Table3[#All],1,FALSE)=Table25[[#This Row],[Contract No.]],"Yes","No")),"No")</f>
        <v>Yes</v>
      </c>
      <c r="H2304" s="51">
        <f>IFERROR(VLOOKUP(Table25[[#This Row],[Contract No.]],Table3[#All],4,FALSE),"")</f>
        <v>42917</v>
      </c>
      <c r="I2304" s="28">
        <f>IFERROR(IF(AND(MONTH(Table25[[#This Row],[Contract Start Date]])&gt;6,MONTH(Table25[[#This Row],[Contract Start Date]])&lt;=12),YEAR(Table25[[#This Row],[Contract Start Date]])+1,YEAR(Table25[[#This Row],[Contract Start Date]])),"")</f>
        <v>2018</v>
      </c>
      <c r="J2304" s="108">
        <f>Table25[[#This Row],[FY Formula start]]</f>
        <v>2018</v>
      </c>
      <c r="K2304" s="59" t="str">
        <f>"FY"&amp;" "&amp;Table25[[#This Row],[Year Start]]</f>
        <v>FY 2018</v>
      </c>
      <c r="L2304" s="109">
        <f>IFERROR(VLOOKUP(Table25[[#This Row],[Contract No.]],Table3[#All],5,FALSE),"")</f>
        <v>46280</v>
      </c>
      <c r="M2304" s="110">
        <f>IFERROR(IF(Table25[[#This Row],[Contract End Date]]="99/99/9999","No End",IF(AND(MONTH(Table25[[#This Row],[Contract End Date]])&gt;6,MONTH(Table25[[#This Row],[Contract End Date]])&lt;=12),YEAR(Table25[[#This Row],[Contract End Date]])+1,YEAR(Table25[[#This Row],[Contract End Date]]))),"")</f>
        <v>2027</v>
      </c>
      <c r="N2304" s="111">
        <f>Table25[[#This Row],[FY Formula end]]</f>
        <v>2027</v>
      </c>
      <c r="O2304" s="112" t="str">
        <f>IF(Table25[[#This Row],[Year End]]="No End","No End","FY"&amp;" "&amp;Table25[[#This Row],[Year End]])</f>
        <v>FY 2027</v>
      </c>
      <c r="P2304" s="27"/>
      <c r="Q2304" s="104">
        <f>_xlfn.IFNA(IF($B2304="","",VLOOKUP($B2304,'SWC Towers'!$A:$Q,$Q$2,FALSE)),"")</f>
        <v>0.4</v>
      </c>
      <c r="R2304" s="106" t="str">
        <f>_xlfn.IFNA(IF($B2304="","",VLOOKUP($B2304,'SWC Towers'!$A:$Q,$R$2,FALSE)),"")</f>
        <v/>
      </c>
      <c r="S2304" s="106" t="str">
        <f>_xlfn.IFNA(IF($B2304="","",VLOOKUP($B2304,'SWC Towers'!$A:$Q,$S$2,FALSE)),"")</f>
        <v/>
      </c>
      <c r="T2304" s="106">
        <f>_xlfn.IFNA(IF($B2304="","",VLOOKUP($B2304,'SWC Towers'!$A:$Q,$T$2,FALSE)),"")</f>
        <v>0.05</v>
      </c>
      <c r="U2304" s="104" t="str">
        <f>_xlfn.IFNA(IF($B2304="","",VLOOKUP($B2304,'SWC Towers'!$A:$Q,$U$2,FALSE)),"")</f>
        <v/>
      </c>
      <c r="V2304" s="104" t="str">
        <f>_xlfn.IFNA(IF($B2304="","",VLOOKUP($B2304,'SWC Towers'!$A:$Q,$V$2,FALSE)),"")</f>
        <v/>
      </c>
      <c r="W2304" s="104">
        <f>_xlfn.IFNA(IF($B2304="","",VLOOKUP($B2304,'SWC Towers'!$A:$Q,$W$2,FALSE)),"")</f>
        <v>0.1</v>
      </c>
      <c r="X2304" s="104" t="str">
        <f>_xlfn.IFNA(IF($B2304="","",VLOOKUP($B2304,'SWC Towers'!$A:$Q,$X$2,FALSE)),"")</f>
        <v/>
      </c>
      <c r="Y2304" s="104">
        <f>_xlfn.IFNA(IF($B2304="","",VLOOKUP($B2304,'SWC Towers'!$A:$Q,$Y$2,FALSE)),"")</f>
        <v>0.05</v>
      </c>
      <c r="Z2304" s="104" t="str">
        <f>_xlfn.IFNA(IF($B2304="","",VLOOKUP($B2304,'SWC Towers'!$A:$Q,$Z$2,FALSE)),"")</f>
        <v/>
      </c>
      <c r="AA2304" s="104">
        <f>_xlfn.IFNA(IF($B2304="","",VLOOKUP($B2304,'SWC Towers'!$A:$Q,$AA$2,FALSE)),"")</f>
        <v>0.4</v>
      </c>
      <c r="AB2304" s="106" t="str">
        <f>_xlfn.IFNA(IF($B2304="","",VLOOKUP($B2304,'SWC Towers'!$A:$Q,$AB$2,FALSE)),"")</f>
        <v/>
      </c>
      <c r="AC2304" s="20">
        <f>SUM(Table25[[#This Row],[IT Tower: Application]:[Other/Non-IT ]])</f>
        <v>1</v>
      </c>
      <c r="AD2304" s="67"/>
      <c r="AE2304" s="67"/>
      <c r="AF2304" s="67"/>
      <c r="AG2304" s="67"/>
      <c r="AH2304" s="67"/>
      <c r="AI2304" s="67"/>
      <c r="AJ2304" s="67"/>
      <c r="AK2304" s="67"/>
      <c r="AL2304" s="67"/>
      <c r="AM2304" s="67"/>
      <c r="AN2304" s="67"/>
      <c r="AO2304" s="67"/>
      <c r="AP2304" s="67"/>
      <c r="AQ2304" s="67"/>
      <c r="AR2304" s="67"/>
      <c r="AS2304" s="67"/>
      <c r="AT2304" s="67"/>
      <c r="AU2304" s="67"/>
      <c r="AV2304" s="67"/>
      <c r="AW2304" s="67"/>
      <c r="AX2304" s="67"/>
      <c r="AY2304" s="67">
        <v>532</v>
      </c>
      <c r="AZ2304" s="67">
        <v>0</v>
      </c>
      <c r="BA2304" s="67"/>
      <c r="BB2304" s="113"/>
      <c r="BC2304" s="113"/>
      <c r="BD2304" s="113"/>
      <c r="BE2304" s="113"/>
      <c r="BF2304" s="113"/>
      <c r="BG2304" s="113"/>
      <c r="BH2304" s="113"/>
      <c r="BI2304" s="113"/>
      <c r="BJ2304" s="113"/>
      <c r="BK2304" s="113"/>
      <c r="BL2304" s="113"/>
      <c r="BM2304" s="113"/>
      <c r="BN2304" s="113"/>
      <c r="BO2304" s="113"/>
      <c r="BP2304" s="113"/>
      <c r="BQ2304" s="113"/>
      <c r="BR2304" s="113"/>
      <c r="BS2304" s="113"/>
      <c r="BT2304" s="113"/>
      <c r="BU2304" s="113"/>
      <c r="BV2304" s="113"/>
      <c r="BW2304" s="113"/>
      <c r="BX2304" s="113"/>
      <c r="BY2304" s="113"/>
      <c r="BZ2304" s="113"/>
      <c r="CA2304" s="67"/>
      <c r="CB2304" s="113"/>
      <c r="CC2304" s="69">
        <f>SUM(Table25[[#This Row],[Contract Amount FY00]:[Contract Amount FY50]])</f>
        <v>532</v>
      </c>
      <c r="CD2304" s="114"/>
    </row>
    <row r="2305" spans="1:82" x14ac:dyDescent="0.25">
      <c r="A2305" s="122" t="s">
        <v>1975</v>
      </c>
      <c r="B2305" s="122" t="s">
        <v>2244</v>
      </c>
      <c r="C2305" s="122" t="s">
        <v>2602</v>
      </c>
      <c r="E2305" s="26" t="str">
        <f>IFERROR(IF(VLOOKUP(Table25[[#This Row],[Contract No.]],Table3[#All],3,FALSE)="","No","Yes"),"")</f>
        <v>No</v>
      </c>
      <c r="F2305" s="107" t="str">
        <f>IFERROR(VLOOKUP(Table25[[#This Row],[Contract No.]],Table3[#All],3,FALSE),"")</f>
        <v/>
      </c>
      <c r="G2305" s="107" t="str">
        <f>IFERROR(IF(Table25[[#This Row],[Cooperative Purchase
(Yes/No)]]="Yes","Yes",IF(VLOOKUP(Table25[[#This Row],[Contract No.]],Table3[#All],1,FALSE)=Table25[[#This Row],[Contract No.]],"Yes","No")),"No")</f>
        <v>Yes</v>
      </c>
      <c r="H2305" s="51">
        <f>IFERROR(VLOOKUP(Table25[[#This Row],[Contract No.]],Table3[#All],4,FALSE),"")</f>
        <v>44512</v>
      </c>
      <c r="I2305" s="28">
        <f>IFERROR(IF(AND(MONTH(Table25[[#This Row],[Contract Start Date]])&gt;6,MONTH(Table25[[#This Row],[Contract Start Date]])&lt;=12),YEAR(Table25[[#This Row],[Contract Start Date]])+1,YEAR(Table25[[#This Row],[Contract Start Date]])),"")</f>
        <v>2022</v>
      </c>
      <c r="J2305" s="108">
        <f>Table25[[#This Row],[FY Formula start]]</f>
        <v>2022</v>
      </c>
      <c r="K2305" s="59" t="str">
        <f>"FY"&amp;" "&amp;Table25[[#This Row],[Year Start]]</f>
        <v>FY 2022</v>
      </c>
      <c r="L2305" s="109">
        <f>IFERROR(VLOOKUP(Table25[[#This Row],[Contract No.]],Table3[#All],5,FALSE),"")</f>
        <v>46702</v>
      </c>
      <c r="M2305" s="110">
        <f>IFERROR(IF(Table25[[#This Row],[Contract End Date]]="99/99/9999","No End",IF(AND(MONTH(Table25[[#This Row],[Contract End Date]])&gt;6,MONTH(Table25[[#This Row],[Contract End Date]])&lt;=12),YEAR(Table25[[#This Row],[Contract End Date]])+1,YEAR(Table25[[#This Row],[Contract End Date]]))),"")</f>
        <v>2028</v>
      </c>
      <c r="N2305" s="111">
        <f>Table25[[#This Row],[FY Formula end]]</f>
        <v>2028</v>
      </c>
      <c r="O2305" s="112" t="str">
        <f>IF(Table25[[#This Row],[Year End]]="No End","No End","FY"&amp;" "&amp;Table25[[#This Row],[Year End]])</f>
        <v>FY 2028</v>
      </c>
      <c r="P2305" s="27"/>
      <c r="Q2305" s="104" t="str">
        <f>_xlfn.IFNA(IF($B2305="","",VLOOKUP($B2305,'SWC Towers'!$A:$Q,$Q$2,FALSE)),"")</f>
        <v/>
      </c>
      <c r="R2305" s="106" t="str">
        <f>_xlfn.IFNA(IF($B2305="","",VLOOKUP($B2305,'SWC Towers'!$A:$Q,$R$2,FALSE)),"")</f>
        <v/>
      </c>
      <c r="S2305" s="106" t="str">
        <f>_xlfn.IFNA(IF($B2305="","",VLOOKUP($B2305,'SWC Towers'!$A:$Q,$S$2,FALSE)),"")</f>
        <v/>
      </c>
      <c r="T2305" s="106">
        <f>_xlfn.IFNA(IF($B2305="","",VLOOKUP($B2305,'SWC Towers'!$A:$Q,$T$2,FALSE)),"")</f>
        <v>0.5</v>
      </c>
      <c r="U2305" s="104" t="str">
        <f>_xlfn.IFNA(IF($B2305="","",VLOOKUP($B2305,'SWC Towers'!$A:$Q,$U$2,FALSE)),"")</f>
        <v/>
      </c>
      <c r="V2305" s="104" t="str">
        <f>_xlfn.IFNA(IF($B2305="","",VLOOKUP($B2305,'SWC Towers'!$A:$Q,$V$2,FALSE)),"")</f>
        <v/>
      </c>
      <c r="W2305" s="104">
        <f>_xlfn.IFNA(IF($B2305="","",VLOOKUP($B2305,'SWC Towers'!$A:$Q,$W$2,FALSE)),"")</f>
        <v>0.5</v>
      </c>
      <c r="X2305" s="104" t="str">
        <f>_xlfn.IFNA(IF($B2305="","",VLOOKUP($B2305,'SWC Towers'!$A:$Q,$X$2,FALSE)),"")</f>
        <v/>
      </c>
      <c r="Y2305" s="104" t="str">
        <f>_xlfn.IFNA(IF($B2305="","",VLOOKUP($B2305,'SWC Towers'!$A:$Q,$Y$2,FALSE)),"")</f>
        <v/>
      </c>
      <c r="Z2305" s="104" t="str">
        <f>_xlfn.IFNA(IF($B2305="","",VLOOKUP($B2305,'SWC Towers'!$A:$Q,$Z$2,FALSE)),"")</f>
        <v/>
      </c>
      <c r="AA2305" s="104" t="str">
        <f>_xlfn.IFNA(IF($B2305="","",VLOOKUP($B2305,'SWC Towers'!$A:$Q,$AA$2,FALSE)),"")</f>
        <v/>
      </c>
      <c r="AB2305" s="106" t="str">
        <f>_xlfn.IFNA(IF($B2305="","",VLOOKUP($B2305,'SWC Towers'!$A:$Q,$AB$2,FALSE)),"")</f>
        <v/>
      </c>
      <c r="AC2305" s="20">
        <f>SUM(Table25[[#This Row],[IT Tower: Application]:[Other/Non-IT ]])</f>
        <v>1</v>
      </c>
      <c r="AD2305" s="67"/>
      <c r="AE2305" s="67"/>
      <c r="AF2305" s="67"/>
      <c r="AG2305" s="67"/>
      <c r="AH2305" s="67"/>
      <c r="AI2305" s="67"/>
      <c r="AJ2305" s="67"/>
      <c r="AK2305" s="67"/>
      <c r="AL2305" s="67"/>
      <c r="AM2305" s="67"/>
      <c r="AN2305" s="67"/>
      <c r="AO2305" s="67"/>
      <c r="AP2305" s="67"/>
      <c r="AQ2305" s="67"/>
      <c r="AR2305" s="67"/>
      <c r="AS2305" s="67"/>
      <c r="AT2305" s="67"/>
      <c r="AU2305" s="67"/>
      <c r="AV2305" s="67"/>
      <c r="AW2305" s="67"/>
      <c r="AX2305" s="67"/>
      <c r="AY2305" s="67"/>
      <c r="AZ2305" s="67"/>
      <c r="BA2305" s="67"/>
      <c r="BB2305" s="113"/>
      <c r="BC2305" s="113">
        <v>204721</v>
      </c>
      <c r="BD2305" s="113"/>
      <c r="BE2305" s="113"/>
      <c r="BF2305" s="113"/>
      <c r="BG2305" s="113"/>
      <c r="BH2305" s="113"/>
      <c r="BI2305" s="113"/>
      <c r="BJ2305" s="113"/>
      <c r="BK2305" s="113"/>
      <c r="BL2305" s="113"/>
      <c r="BM2305" s="113"/>
      <c r="BN2305" s="113"/>
      <c r="BO2305" s="113"/>
      <c r="BP2305" s="113"/>
      <c r="BQ2305" s="113"/>
      <c r="BR2305" s="113"/>
      <c r="BS2305" s="113"/>
      <c r="BT2305" s="113"/>
      <c r="BU2305" s="113"/>
      <c r="BV2305" s="113"/>
      <c r="BW2305" s="113"/>
      <c r="BX2305" s="113"/>
      <c r="BY2305" s="113"/>
      <c r="BZ2305" s="113"/>
      <c r="CA2305" s="67"/>
      <c r="CB2305" s="113"/>
      <c r="CC2305" s="69">
        <f>SUM(Table25[[#This Row],[Contract Amount FY00]:[Contract Amount FY50]])</f>
        <v>204721</v>
      </c>
      <c r="CD2305" s="114"/>
    </row>
    <row r="2306" spans="1:82" x14ac:dyDescent="0.25">
      <c r="A2306" s="122" t="s">
        <v>1975</v>
      </c>
      <c r="B2306" s="122" t="s">
        <v>2057</v>
      </c>
      <c r="C2306" s="122" t="s">
        <v>3190</v>
      </c>
      <c r="E2306" s="26" t="str">
        <f>IFERROR(IF(VLOOKUP(Table25[[#This Row],[Contract No.]],Table3[#All],3,FALSE)="","No","Yes"),"")</f>
        <v>Yes</v>
      </c>
      <c r="F2306" s="107" t="str">
        <f>IFERROR(VLOOKUP(Table25[[#This Row],[Contract No.]],Table3[#All],3,FALSE),"")</f>
        <v>NASPO</v>
      </c>
      <c r="G2306" s="107" t="str">
        <f>IFERROR(IF(Table25[[#This Row],[Cooperative Purchase
(Yes/No)]]="Yes","Yes",IF(VLOOKUP(Table25[[#This Row],[Contract No.]],Table3[#All],1,FALSE)=Table25[[#This Row],[Contract No.]],"Yes","No")),"No")</f>
        <v>Yes</v>
      </c>
      <c r="H2306" s="51">
        <f>IFERROR(VLOOKUP(Table25[[#This Row],[Contract No.]],Table3[#All],4,FALSE),"")</f>
        <v>43983</v>
      </c>
      <c r="I2306" s="28">
        <f>IFERROR(IF(AND(MONTH(Table25[[#This Row],[Contract Start Date]])&gt;6,MONTH(Table25[[#This Row],[Contract Start Date]])&lt;=12),YEAR(Table25[[#This Row],[Contract Start Date]])+1,YEAR(Table25[[#This Row],[Contract Start Date]])),"")</f>
        <v>2020</v>
      </c>
      <c r="J2306" s="108">
        <f>Table25[[#This Row],[FY Formula start]]</f>
        <v>2020</v>
      </c>
      <c r="K2306" s="59" t="str">
        <f>"FY"&amp;" "&amp;Table25[[#This Row],[Year Start]]</f>
        <v>FY 2020</v>
      </c>
      <c r="L2306" s="109">
        <f>IFERROR(VLOOKUP(Table25[[#This Row],[Contract No.]],Table3[#All],5,FALSE),"")</f>
        <v>46295</v>
      </c>
      <c r="M2306" s="110">
        <f>IFERROR(IF(Table25[[#This Row],[Contract End Date]]="99/99/9999","No End",IF(AND(MONTH(Table25[[#This Row],[Contract End Date]])&gt;6,MONTH(Table25[[#This Row],[Contract End Date]])&lt;=12),YEAR(Table25[[#This Row],[Contract End Date]])+1,YEAR(Table25[[#This Row],[Contract End Date]]))),"")</f>
        <v>2027</v>
      </c>
      <c r="N2306" s="111">
        <f>Table25[[#This Row],[FY Formula end]]</f>
        <v>2027</v>
      </c>
      <c r="O2306" s="112" t="str">
        <f>IF(Table25[[#This Row],[Year End]]="No End","No End","FY"&amp;" "&amp;Table25[[#This Row],[Year End]])</f>
        <v>FY 2027</v>
      </c>
      <c r="P2306" s="27"/>
      <c r="Q2306" s="104">
        <f>_xlfn.IFNA(IF($B2306="","",VLOOKUP($B2306,'SWC Towers'!$A:$Q,$Q$2,FALSE)),"")</f>
        <v>0.1</v>
      </c>
      <c r="R2306" s="106">
        <f>_xlfn.IFNA(IF($B2306="","",VLOOKUP($B2306,'SWC Towers'!$A:$Q,$R$2,FALSE)),"")</f>
        <v>0.1</v>
      </c>
      <c r="S2306" s="106" t="str">
        <f>_xlfn.IFNA(IF($B2306="","",VLOOKUP($B2306,'SWC Towers'!$A:$Q,$S$2,FALSE)),"")</f>
        <v/>
      </c>
      <c r="T2306" s="106" t="str">
        <f>_xlfn.IFNA(IF($B2306="","",VLOOKUP($B2306,'SWC Towers'!$A:$Q,$T$2,FALSE)),"")</f>
        <v/>
      </c>
      <c r="U2306" s="104">
        <f>_xlfn.IFNA(IF($B2306="","",VLOOKUP($B2306,'SWC Towers'!$A:$Q,$U$2,FALSE)),"")</f>
        <v>0.15</v>
      </c>
      <c r="V2306" s="104" t="str">
        <f>_xlfn.IFNA(IF($B2306="","",VLOOKUP($B2306,'SWC Towers'!$A:$Q,$V$2,FALSE)),"")</f>
        <v/>
      </c>
      <c r="W2306" s="104">
        <f>_xlfn.IFNA(IF($B2306="","",VLOOKUP($B2306,'SWC Towers'!$A:$Q,$W$2,FALSE)),"")</f>
        <v>0.65</v>
      </c>
      <c r="X2306" s="104" t="str">
        <f>_xlfn.IFNA(IF($B2306="","",VLOOKUP($B2306,'SWC Towers'!$A:$Q,$X$2,FALSE)),"")</f>
        <v/>
      </c>
      <c r="Y2306" s="104" t="str">
        <f>_xlfn.IFNA(IF($B2306="","",VLOOKUP($B2306,'SWC Towers'!$A:$Q,$Y$2,FALSE)),"")</f>
        <v/>
      </c>
      <c r="Z2306" s="104" t="str">
        <f>_xlfn.IFNA(IF($B2306="","",VLOOKUP($B2306,'SWC Towers'!$A:$Q,$Z$2,FALSE)),"")</f>
        <v/>
      </c>
      <c r="AA2306" s="104" t="str">
        <f>_xlfn.IFNA(IF($B2306="","",VLOOKUP($B2306,'SWC Towers'!$A:$Q,$AA$2,FALSE)),"")</f>
        <v/>
      </c>
      <c r="AB2306" s="106" t="str">
        <f>_xlfn.IFNA(IF($B2306="","",VLOOKUP($B2306,'SWC Towers'!$A:$Q,$AB$2,FALSE)),"")</f>
        <v/>
      </c>
      <c r="AC2306" s="20">
        <f>SUM(Table25[[#This Row],[IT Tower: Application]:[Other/Non-IT ]])</f>
        <v>1</v>
      </c>
      <c r="AD2306" s="67"/>
      <c r="AE2306" s="67"/>
      <c r="AF2306" s="67"/>
      <c r="AG2306" s="67"/>
      <c r="AH2306" s="67"/>
      <c r="AI2306" s="67"/>
      <c r="AJ2306" s="67"/>
      <c r="AK2306" s="67"/>
      <c r="AL2306" s="67"/>
      <c r="AM2306" s="67"/>
      <c r="AN2306" s="67"/>
      <c r="AO2306" s="67"/>
      <c r="AP2306" s="67"/>
      <c r="AQ2306" s="67"/>
      <c r="AR2306" s="67"/>
      <c r="AS2306" s="67"/>
      <c r="AT2306" s="67"/>
      <c r="AU2306" s="67"/>
      <c r="AV2306" s="67"/>
      <c r="AW2306" s="67"/>
      <c r="AX2306" s="67"/>
      <c r="AY2306" s="67">
        <v>65802</v>
      </c>
      <c r="AZ2306" s="67">
        <v>1060</v>
      </c>
      <c r="BA2306" s="67">
        <v>198911</v>
      </c>
      <c r="BB2306" s="113">
        <v>0</v>
      </c>
      <c r="BC2306" s="113">
        <v>36677</v>
      </c>
      <c r="BD2306" s="113"/>
      <c r="BE2306" s="113"/>
      <c r="BF2306" s="113"/>
      <c r="BG2306" s="113"/>
      <c r="BH2306" s="113"/>
      <c r="BI2306" s="113"/>
      <c r="BJ2306" s="113"/>
      <c r="BK2306" s="113"/>
      <c r="BL2306" s="113"/>
      <c r="BM2306" s="113"/>
      <c r="BN2306" s="113"/>
      <c r="BO2306" s="113"/>
      <c r="BP2306" s="113"/>
      <c r="BQ2306" s="113"/>
      <c r="BR2306" s="113"/>
      <c r="BS2306" s="113"/>
      <c r="BT2306" s="113"/>
      <c r="BU2306" s="113"/>
      <c r="BV2306" s="113"/>
      <c r="BW2306" s="113"/>
      <c r="BX2306" s="113"/>
      <c r="BY2306" s="113"/>
      <c r="BZ2306" s="113"/>
      <c r="CA2306" s="67"/>
      <c r="CB2306" s="113"/>
      <c r="CC2306" s="69">
        <f>SUM(Table25[[#This Row],[Contract Amount FY00]:[Contract Amount FY50]])</f>
        <v>302450</v>
      </c>
      <c r="CD2306" s="114"/>
    </row>
    <row r="2307" spans="1:82" x14ac:dyDescent="0.25">
      <c r="A2307" s="122" t="s">
        <v>1975</v>
      </c>
      <c r="B2307" s="122" t="s">
        <v>2057</v>
      </c>
      <c r="C2307" s="122" t="s">
        <v>276</v>
      </c>
      <c r="E2307" s="26" t="str">
        <f>IFERROR(IF(VLOOKUP(Table25[[#This Row],[Contract No.]],Table3[#All],3,FALSE)="","No","Yes"),"")</f>
        <v>Yes</v>
      </c>
      <c r="F2307" s="107" t="str">
        <f>IFERROR(VLOOKUP(Table25[[#This Row],[Contract No.]],Table3[#All],3,FALSE),"")</f>
        <v>NASPO</v>
      </c>
      <c r="G2307" s="107" t="str">
        <f>IFERROR(IF(Table25[[#This Row],[Cooperative Purchase
(Yes/No)]]="Yes","Yes",IF(VLOOKUP(Table25[[#This Row],[Contract No.]],Table3[#All],1,FALSE)=Table25[[#This Row],[Contract No.]],"Yes","No")),"No")</f>
        <v>Yes</v>
      </c>
      <c r="H2307" s="51">
        <f>IFERROR(VLOOKUP(Table25[[#This Row],[Contract No.]],Table3[#All],4,FALSE),"")</f>
        <v>43983</v>
      </c>
      <c r="I2307" s="28">
        <f>IFERROR(IF(AND(MONTH(Table25[[#This Row],[Contract Start Date]])&gt;6,MONTH(Table25[[#This Row],[Contract Start Date]])&lt;=12),YEAR(Table25[[#This Row],[Contract Start Date]])+1,YEAR(Table25[[#This Row],[Contract Start Date]])),"")</f>
        <v>2020</v>
      </c>
      <c r="J2307" s="108">
        <f>Table25[[#This Row],[FY Formula start]]</f>
        <v>2020</v>
      </c>
      <c r="K2307" s="59" t="str">
        <f>"FY"&amp;" "&amp;Table25[[#This Row],[Year Start]]</f>
        <v>FY 2020</v>
      </c>
      <c r="L2307" s="109">
        <f>IFERROR(VLOOKUP(Table25[[#This Row],[Contract No.]],Table3[#All],5,FALSE),"")</f>
        <v>46295</v>
      </c>
      <c r="M2307" s="110">
        <f>IFERROR(IF(Table25[[#This Row],[Contract End Date]]="99/99/9999","No End",IF(AND(MONTH(Table25[[#This Row],[Contract End Date]])&gt;6,MONTH(Table25[[#This Row],[Contract End Date]])&lt;=12),YEAR(Table25[[#This Row],[Contract End Date]])+1,YEAR(Table25[[#This Row],[Contract End Date]]))),"")</f>
        <v>2027</v>
      </c>
      <c r="N2307" s="111">
        <f>Table25[[#This Row],[FY Formula end]]</f>
        <v>2027</v>
      </c>
      <c r="O2307" s="112" t="str">
        <f>IF(Table25[[#This Row],[Year End]]="No End","No End","FY"&amp;" "&amp;Table25[[#This Row],[Year End]])</f>
        <v>FY 2027</v>
      </c>
      <c r="P2307" s="27"/>
      <c r="Q2307" s="104">
        <f>_xlfn.IFNA(IF($B2307="","",VLOOKUP($B2307,'SWC Towers'!$A:$Q,$Q$2,FALSE)),"")</f>
        <v>0.1</v>
      </c>
      <c r="R2307" s="106">
        <f>_xlfn.IFNA(IF($B2307="","",VLOOKUP($B2307,'SWC Towers'!$A:$Q,$R$2,FALSE)),"")</f>
        <v>0.1</v>
      </c>
      <c r="S2307" s="106" t="str">
        <f>_xlfn.IFNA(IF($B2307="","",VLOOKUP($B2307,'SWC Towers'!$A:$Q,$S$2,FALSE)),"")</f>
        <v/>
      </c>
      <c r="T2307" s="106" t="str">
        <f>_xlfn.IFNA(IF($B2307="","",VLOOKUP($B2307,'SWC Towers'!$A:$Q,$T$2,FALSE)),"")</f>
        <v/>
      </c>
      <c r="U2307" s="104">
        <f>_xlfn.IFNA(IF($B2307="","",VLOOKUP($B2307,'SWC Towers'!$A:$Q,$U$2,FALSE)),"")</f>
        <v>0.15</v>
      </c>
      <c r="V2307" s="104" t="str">
        <f>_xlfn.IFNA(IF($B2307="","",VLOOKUP($B2307,'SWC Towers'!$A:$Q,$V$2,FALSE)),"")</f>
        <v/>
      </c>
      <c r="W2307" s="104">
        <f>_xlfn.IFNA(IF($B2307="","",VLOOKUP($B2307,'SWC Towers'!$A:$Q,$W$2,FALSE)),"")</f>
        <v>0.65</v>
      </c>
      <c r="X2307" s="104" t="str">
        <f>_xlfn.IFNA(IF($B2307="","",VLOOKUP($B2307,'SWC Towers'!$A:$Q,$X$2,FALSE)),"")</f>
        <v/>
      </c>
      <c r="Y2307" s="104" t="str">
        <f>_xlfn.IFNA(IF($B2307="","",VLOOKUP($B2307,'SWC Towers'!$A:$Q,$Y$2,FALSE)),"")</f>
        <v/>
      </c>
      <c r="Z2307" s="104" t="str">
        <f>_xlfn.IFNA(IF($B2307="","",VLOOKUP($B2307,'SWC Towers'!$A:$Q,$Z$2,FALSE)),"")</f>
        <v/>
      </c>
      <c r="AA2307" s="104" t="str">
        <f>_xlfn.IFNA(IF($B2307="","",VLOOKUP($B2307,'SWC Towers'!$A:$Q,$AA$2,FALSE)),"")</f>
        <v/>
      </c>
      <c r="AB2307" s="106" t="str">
        <f>_xlfn.IFNA(IF($B2307="","",VLOOKUP($B2307,'SWC Towers'!$A:$Q,$AB$2,FALSE)),"")</f>
        <v/>
      </c>
      <c r="AC2307" s="20">
        <f>SUM(Table25[[#This Row],[IT Tower: Application]:[Other/Non-IT ]])</f>
        <v>1</v>
      </c>
      <c r="AD2307" s="67"/>
      <c r="AE2307" s="67"/>
      <c r="AF2307" s="67"/>
      <c r="AG2307" s="67"/>
      <c r="AH2307" s="67"/>
      <c r="AI2307" s="67"/>
      <c r="AJ2307" s="67"/>
      <c r="AK2307" s="67"/>
      <c r="AL2307" s="67"/>
      <c r="AM2307" s="67"/>
      <c r="AN2307" s="67"/>
      <c r="AO2307" s="67"/>
      <c r="AP2307" s="67"/>
      <c r="AQ2307" s="67"/>
      <c r="AR2307" s="67"/>
      <c r="AS2307" s="67"/>
      <c r="AT2307" s="67"/>
      <c r="AU2307" s="67"/>
      <c r="AV2307" s="67"/>
      <c r="AW2307" s="67"/>
      <c r="AX2307" s="67"/>
      <c r="AY2307" s="67"/>
      <c r="AZ2307" s="67"/>
      <c r="BA2307" s="67">
        <v>0</v>
      </c>
      <c r="BB2307" s="113">
        <v>542210</v>
      </c>
      <c r="BC2307" s="113">
        <v>-11984</v>
      </c>
      <c r="BD2307" s="113"/>
      <c r="BE2307" s="113"/>
      <c r="BF2307" s="113"/>
      <c r="BG2307" s="113"/>
      <c r="BH2307" s="113"/>
      <c r="BI2307" s="113"/>
      <c r="BJ2307" s="113"/>
      <c r="BK2307" s="113"/>
      <c r="BL2307" s="113"/>
      <c r="BM2307" s="113"/>
      <c r="BN2307" s="113"/>
      <c r="BO2307" s="113"/>
      <c r="BP2307" s="113"/>
      <c r="BQ2307" s="113"/>
      <c r="BR2307" s="113"/>
      <c r="BS2307" s="113"/>
      <c r="BT2307" s="113"/>
      <c r="BU2307" s="113"/>
      <c r="BV2307" s="113"/>
      <c r="BW2307" s="113"/>
      <c r="BX2307" s="113"/>
      <c r="BY2307" s="113"/>
      <c r="BZ2307" s="113"/>
      <c r="CA2307" s="67"/>
      <c r="CB2307" s="113"/>
      <c r="CC2307" s="69">
        <f>SUM(Table25[[#This Row],[Contract Amount FY00]:[Contract Amount FY50]])</f>
        <v>530226</v>
      </c>
      <c r="CD2307" s="114"/>
    </row>
    <row r="2308" spans="1:82" x14ac:dyDescent="0.25">
      <c r="A2308" s="122" t="s">
        <v>1975</v>
      </c>
      <c r="B2308" s="122" t="s">
        <v>3071</v>
      </c>
      <c r="C2308" s="122" t="s">
        <v>1784</v>
      </c>
      <c r="E2308" s="26" t="str">
        <f>IFERROR(IF(VLOOKUP(Table25[[#This Row],[Contract No.]],Table3[#All],3,FALSE)="","No","Yes"),"")</f>
        <v>Yes</v>
      </c>
      <c r="F2308" s="107" t="str">
        <f>IFERROR(VLOOKUP(Table25[[#This Row],[Contract No.]],Table3[#All],3,FALSE),"")</f>
        <v>NASPO</v>
      </c>
      <c r="G2308" s="107" t="str">
        <f>IFERROR(IF(Table25[[#This Row],[Cooperative Purchase
(Yes/No)]]="Yes","Yes",IF(VLOOKUP(Table25[[#This Row],[Contract No.]],Table3[#All],1,FALSE)=Table25[[#This Row],[Contract No.]],"Yes","No")),"No")</f>
        <v>Yes</v>
      </c>
      <c r="H2308" s="51">
        <f>IFERROR(VLOOKUP(Table25[[#This Row],[Contract No.]],Table3[#All],4,FALSE),"")</f>
        <v>45322</v>
      </c>
      <c r="I2308" s="28">
        <f>IFERROR(IF(AND(MONTH(Table25[[#This Row],[Contract Start Date]])&gt;6,MONTH(Table25[[#This Row],[Contract Start Date]])&lt;=12),YEAR(Table25[[#This Row],[Contract Start Date]])+1,YEAR(Table25[[#This Row],[Contract Start Date]])),"")</f>
        <v>2024</v>
      </c>
      <c r="J2308" s="108">
        <f>Table25[[#This Row],[FY Formula start]]</f>
        <v>2024</v>
      </c>
      <c r="K2308" s="59" t="str">
        <f>"FY"&amp;" "&amp;Table25[[#This Row],[Year Start]]</f>
        <v>FY 2024</v>
      </c>
      <c r="L2308" s="109">
        <f>IFERROR(VLOOKUP(Table25[[#This Row],[Contract No.]],Table3[#All],5,FALSE),"")</f>
        <v>46934</v>
      </c>
      <c r="M2308" s="110">
        <f>IFERROR(IF(Table25[[#This Row],[Contract End Date]]="99/99/9999","No End",IF(AND(MONTH(Table25[[#This Row],[Contract End Date]])&gt;6,MONTH(Table25[[#This Row],[Contract End Date]])&lt;=12),YEAR(Table25[[#This Row],[Contract End Date]])+1,YEAR(Table25[[#This Row],[Contract End Date]]))),"")</f>
        <v>2028</v>
      </c>
      <c r="N2308" s="111">
        <f>Table25[[#This Row],[FY Formula end]]</f>
        <v>2028</v>
      </c>
      <c r="O2308" s="112" t="str">
        <f>IF(Table25[[#This Row],[Year End]]="No End","No End","FY"&amp;" "&amp;Table25[[#This Row],[Year End]])</f>
        <v>FY 2028</v>
      </c>
      <c r="P2308" s="27"/>
      <c r="Q2308" s="104" t="str">
        <f>_xlfn.IFNA(IF($B2308="","",VLOOKUP($B2308,'SWC Towers'!$A:$Q,$Q$2,FALSE)),"")</f>
        <v/>
      </c>
      <c r="R2308" s="106">
        <f>_xlfn.IFNA(IF($B2308="","",VLOOKUP($B2308,'SWC Towers'!$A:$Q,$R$2,FALSE)),"")</f>
        <v>0.2</v>
      </c>
      <c r="S2308" s="106" t="str">
        <f>_xlfn.IFNA(IF($B2308="","",VLOOKUP($B2308,'SWC Towers'!$A:$Q,$S$2,FALSE)),"")</f>
        <v/>
      </c>
      <c r="T2308" s="106" t="str">
        <f>_xlfn.IFNA(IF($B2308="","",VLOOKUP($B2308,'SWC Towers'!$A:$Q,$T$2,FALSE)),"")</f>
        <v/>
      </c>
      <c r="U2308" s="104">
        <f>_xlfn.IFNA(IF($B2308="","",VLOOKUP($B2308,'SWC Towers'!$A:$Q,$U$2,FALSE)),"")</f>
        <v>0.6</v>
      </c>
      <c r="V2308" s="104" t="str">
        <f>_xlfn.IFNA(IF($B2308="","",VLOOKUP($B2308,'SWC Towers'!$A:$Q,$V$2,FALSE)),"")</f>
        <v/>
      </c>
      <c r="W2308" s="104" t="str">
        <f>_xlfn.IFNA(IF($B2308="","",VLOOKUP($B2308,'SWC Towers'!$A:$Q,$W$2,FALSE)),"")</f>
        <v/>
      </c>
      <c r="X2308" s="104" t="str">
        <f>_xlfn.IFNA(IF($B2308="","",VLOOKUP($B2308,'SWC Towers'!$A:$Q,$X$2,FALSE)),"")</f>
        <v/>
      </c>
      <c r="Y2308" s="104" t="str">
        <f>_xlfn.IFNA(IF($B2308="","",VLOOKUP($B2308,'SWC Towers'!$A:$Q,$Y$2,FALSE)),"")</f>
        <v/>
      </c>
      <c r="Z2308" s="104" t="str">
        <f>_xlfn.IFNA(IF($B2308="","",VLOOKUP($B2308,'SWC Towers'!$A:$Q,$Z$2,FALSE)),"")</f>
        <v/>
      </c>
      <c r="AA2308" s="104">
        <f>_xlfn.IFNA(IF($B2308="","",VLOOKUP($B2308,'SWC Towers'!$A:$Q,$AA$2,FALSE)),"")</f>
        <v>0.2</v>
      </c>
      <c r="AB2308" s="106" t="str">
        <f>_xlfn.IFNA(IF($B2308="","",VLOOKUP($B2308,'SWC Towers'!$A:$Q,$AB$2,FALSE)),"")</f>
        <v/>
      </c>
      <c r="AC2308" s="20">
        <f>SUM(Table25[[#This Row],[IT Tower: Application]:[Other/Non-IT ]])</f>
        <v>1</v>
      </c>
      <c r="AD2308" s="67"/>
      <c r="AE2308" s="67"/>
      <c r="AF2308" s="67"/>
      <c r="AG2308" s="67"/>
      <c r="AH2308" s="67"/>
      <c r="AI2308" s="67"/>
      <c r="AJ2308" s="67"/>
      <c r="AK2308" s="67"/>
      <c r="AL2308" s="67"/>
      <c r="AM2308" s="67"/>
      <c r="AN2308" s="67"/>
      <c r="AO2308" s="67"/>
      <c r="AP2308" s="67"/>
      <c r="AQ2308" s="67"/>
      <c r="AR2308" s="67"/>
      <c r="AS2308" s="67"/>
      <c r="AT2308" s="67"/>
      <c r="AU2308" s="67"/>
      <c r="AV2308" s="67"/>
      <c r="AW2308" s="67"/>
      <c r="AX2308" s="67"/>
      <c r="AY2308" s="67"/>
      <c r="AZ2308" s="67"/>
      <c r="BA2308" s="67"/>
      <c r="BB2308" s="113"/>
      <c r="BC2308" s="113">
        <v>2466</v>
      </c>
      <c r="BD2308" s="113"/>
      <c r="BE2308" s="113"/>
      <c r="BF2308" s="113"/>
      <c r="BG2308" s="113"/>
      <c r="BH2308" s="113"/>
      <c r="BI2308" s="113"/>
      <c r="BJ2308" s="113"/>
      <c r="BK2308" s="113"/>
      <c r="BL2308" s="113"/>
      <c r="BM2308" s="113"/>
      <c r="BN2308" s="113"/>
      <c r="BO2308" s="113"/>
      <c r="BP2308" s="113"/>
      <c r="BQ2308" s="113"/>
      <c r="BR2308" s="113"/>
      <c r="BS2308" s="113"/>
      <c r="BT2308" s="113"/>
      <c r="BU2308" s="113"/>
      <c r="BV2308" s="113"/>
      <c r="BW2308" s="113"/>
      <c r="BX2308" s="113"/>
      <c r="BY2308" s="113"/>
      <c r="BZ2308" s="113"/>
      <c r="CA2308" s="67"/>
      <c r="CB2308" s="113"/>
      <c r="CC2308" s="69">
        <f>SUM(Table25[[#This Row],[Contract Amount FY00]:[Contract Amount FY50]])</f>
        <v>2466</v>
      </c>
      <c r="CD2308" s="114"/>
    </row>
    <row r="2309" spans="1:82" x14ac:dyDescent="0.25">
      <c r="A2309" s="122" t="s">
        <v>1975</v>
      </c>
      <c r="B2309" s="122" t="s">
        <v>3071</v>
      </c>
      <c r="C2309" s="122" t="s">
        <v>753</v>
      </c>
      <c r="E2309" s="26" t="str">
        <f>IFERROR(IF(VLOOKUP(Table25[[#This Row],[Contract No.]],Table3[#All],3,FALSE)="","No","Yes"),"")</f>
        <v>Yes</v>
      </c>
      <c r="F2309" s="107" t="str">
        <f>IFERROR(VLOOKUP(Table25[[#This Row],[Contract No.]],Table3[#All],3,FALSE),"")</f>
        <v>NASPO</v>
      </c>
      <c r="G2309" s="107" t="str">
        <f>IFERROR(IF(Table25[[#This Row],[Cooperative Purchase
(Yes/No)]]="Yes","Yes",IF(VLOOKUP(Table25[[#This Row],[Contract No.]],Table3[#All],1,FALSE)=Table25[[#This Row],[Contract No.]],"Yes","No")),"No")</f>
        <v>Yes</v>
      </c>
      <c r="H2309" s="51">
        <f>IFERROR(VLOOKUP(Table25[[#This Row],[Contract No.]],Table3[#All],4,FALSE),"")</f>
        <v>45322</v>
      </c>
      <c r="I2309" s="28">
        <f>IFERROR(IF(AND(MONTH(Table25[[#This Row],[Contract Start Date]])&gt;6,MONTH(Table25[[#This Row],[Contract Start Date]])&lt;=12),YEAR(Table25[[#This Row],[Contract Start Date]])+1,YEAR(Table25[[#This Row],[Contract Start Date]])),"")</f>
        <v>2024</v>
      </c>
      <c r="J2309" s="108">
        <f>Table25[[#This Row],[FY Formula start]]</f>
        <v>2024</v>
      </c>
      <c r="K2309" s="59" t="str">
        <f>"FY"&amp;" "&amp;Table25[[#This Row],[Year Start]]</f>
        <v>FY 2024</v>
      </c>
      <c r="L2309" s="109">
        <f>IFERROR(VLOOKUP(Table25[[#This Row],[Contract No.]],Table3[#All],5,FALSE),"")</f>
        <v>46934</v>
      </c>
      <c r="M2309" s="110">
        <f>IFERROR(IF(Table25[[#This Row],[Contract End Date]]="99/99/9999","No End",IF(AND(MONTH(Table25[[#This Row],[Contract End Date]])&gt;6,MONTH(Table25[[#This Row],[Contract End Date]])&lt;=12),YEAR(Table25[[#This Row],[Contract End Date]])+1,YEAR(Table25[[#This Row],[Contract End Date]]))),"")</f>
        <v>2028</v>
      </c>
      <c r="N2309" s="111">
        <f>Table25[[#This Row],[FY Formula end]]</f>
        <v>2028</v>
      </c>
      <c r="O2309" s="112" t="str">
        <f>IF(Table25[[#This Row],[Year End]]="No End","No End","FY"&amp;" "&amp;Table25[[#This Row],[Year End]])</f>
        <v>FY 2028</v>
      </c>
      <c r="P2309" s="27"/>
      <c r="Q2309" s="104" t="str">
        <f>_xlfn.IFNA(IF($B2309="","",VLOOKUP($B2309,'SWC Towers'!$A:$Q,$Q$2,FALSE)),"")</f>
        <v/>
      </c>
      <c r="R2309" s="106">
        <f>_xlfn.IFNA(IF($B2309="","",VLOOKUP($B2309,'SWC Towers'!$A:$Q,$R$2,FALSE)),"")</f>
        <v>0.2</v>
      </c>
      <c r="S2309" s="106" t="str">
        <f>_xlfn.IFNA(IF($B2309="","",VLOOKUP($B2309,'SWC Towers'!$A:$Q,$S$2,FALSE)),"")</f>
        <v/>
      </c>
      <c r="T2309" s="106" t="str">
        <f>_xlfn.IFNA(IF($B2309="","",VLOOKUP($B2309,'SWC Towers'!$A:$Q,$T$2,FALSE)),"")</f>
        <v/>
      </c>
      <c r="U2309" s="104">
        <f>_xlfn.IFNA(IF($B2309="","",VLOOKUP($B2309,'SWC Towers'!$A:$Q,$U$2,FALSE)),"")</f>
        <v>0.6</v>
      </c>
      <c r="V2309" s="104" t="str">
        <f>_xlfn.IFNA(IF($B2309="","",VLOOKUP($B2309,'SWC Towers'!$A:$Q,$V$2,FALSE)),"")</f>
        <v/>
      </c>
      <c r="W2309" s="104" t="str">
        <f>_xlfn.IFNA(IF($B2309="","",VLOOKUP($B2309,'SWC Towers'!$A:$Q,$W$2,FALSE)),"")</f>
        <v/>
      </c>
      <c r="X2309" s="104" t="str">
        <f>_xlfn.IFNA(IF($B2309="","",VLOOKUP($B2309,'SWC Towers'!$A:$Q,$X$2,FALSE)),"")</f>
        <v/>
      </c>
      <c r="Y2309" s="104" t="str">
        <f>_xlfn.IFNA(IF($B2309="","",VLOOKUP($B2309,'SWC Towers'!$A:$Q,$Y$2,FALSE)),"")</f>
        <v/>
      </c>
      <c r="Z2309" s="104" t="str">
        <f>_xlfn.IFNA(IF($B2309="","",VLOOKUP($B2309,'SWC Towers'!$A:$Q,$Z$2,FALSE)),"")</f>
        <v/>
      </c>
      <c r="AA2309" s="104">
        <f>_xlfn.IFNA(IF($B2309="","",VLOOKUP($B2309,'SWC Towers'!$A:$Q,$AA$2,FALSE)),"")</f>
        <v>0.2</v>
      </c>
      <c r="AB2309" s="106" t="str">
        <f>_xlfn.IFNA(IF($B2309="","",VLOOKUP($B2309,'SWC Towers'!$A:$Q,$AB$2,FALSE)),"")</f>
        <v/>
      </c>
      <c r="AC2309" s="20">
        <f>SUM(Table25[[#This Row],[IT Tower: Application]:[Other/Non-IT ]])</f>
        <v>1</v>
      </c>
      <c r="AD2309" s="67"/>
      <c r="AE2309" s="67"/>
      <c r="AF2309" s="67"/>
      <c r="AG2309" s="67"/>
      <c r="AH2309" s="67"/>
      <c r="AI2309" s="67"/>
      <c r="AJ2309" s="67"/>
      <c r="AK2309" s="67"/>
      <c r="AL2309" s="67"/>
      <c r="AM2309" s="67"/>
      <c r="AN2309" s="67"/>
      <c r="AO2309" s="67"/>
      <c r="AP2309" s="67"/>
      <c r="AQ2309" s="67"/>
      <c r="AR2309" s="67"/>
      <c r="AS2309" s="67"/>
      <c r="AT2309" s="67"/>
      <c r="AU2309" s="67"/>
      <c r="AV2309" s="67"/>
      <c r="AW2309" s="67"/>
      <c r="AX2309" s="67"/>
      <c r="AY2309" s="67"/>
      <c r="AZ2309" s="67"/>
      <c r="BA2309" s="67"/>
      <c r="BB2309" s="113">
        <v>214367</v>
      </c>
      <c r="BC2309" s="113">
        <v>31986</v>
      </c>
      <c r="BD2309" s="113"/>
      <c r="BE2309" s="113"/>
      <c r="BF2309" s="113"/>
      <c r="BG2309" s="113"/>
      <c r="BH2309" s="113"/>
      <c r="BI2309" s="113"/>
      <c r="BJ2309" s="113"/>
      <c r="BK2309" s="113"/>
      <c r="BL2309" s="113"/>
      <c r="BM2309" s="113"/>
      <c r="BN2309" s="113"/>
      <c r="BO2309" s="113"/>
      <c r="BP2309" s="113"/>
      <c r="BQ2309" s="113"/>
      <c r="BR2309" s="113"/>
      <c r="BS2309" s="113"/>
      <c r="BT2309" s="113"/>
      <c r="BU2309" s="113"/>
      <c r="BV2309" s="113"/>
      <c r="BW2309" s="113"/>
      <c r="BX2309" s="113"/>
      <c r="BY2309" s="113"/>
      <c r="BZ2309" s="113"/>
      <c r="CA2309" s="67"/>
      <c r="CB2309" s="113"/>
      <c r="CC2309" s="69">
        <f>SUM(Table25[[#This Row],[Contract Amount FY00]:[Contract Amount FY50]])</f>
        <v>246353</v>
      </c>
      <c r="CD2309" s="114"/>
    </row>
    <row r="2310" spans="1:82" x14ac:dyDescent="0.25">
      <c r="A2310" s="122" t="s">
        <v>1975</v>
      </c>
      <c r="B2310" s="122" t="s">
        <v>3071</v>
      </c>
      <c r="C2310" s="122" t="s">
        <v>375</v>
      </c>
      <c r="E2310" s="26" t="str">
        <f>IFERROR(IF(VLOOKUP(Table25[[#This Row],[Contract No.]],Table3[#All],3,FALSE)="","No","Yes"),"")</f>
        <v>Yes</v>
      </c>
      <c r="F2310" s="107" t="str">
        <f>IFERROR(VLOOKUP(Table25[[#This Row],[Contract No.]],Table3[#All],3,FALSE),"")</f>
        <v>NASPO</v>
      </c>
      <c r="G2310" s="107" t="str">
        <f>IFERROR(IF(Table25[[#This Row],[Cooperative Purchase
(Yes/No)]]="Yes","Yes",IF(VLOOKUP(Table25[[#This Row],[Contract No.]],Table3[#All],1,FALSE)=Table25[[#This Row],[Contract No.]],"Yes","No")),"No")</f>
        <v>Yes</v>
      </c>
      <c r="H2310" s="51">
        <f>IFERROR(VLOOKUP(Table25[[#This Row],[Contract No.]],Table3[#All],4,FALSE),"")</f>
        <v>45322</v>
      </c>
      <c r="I2310" s="28">
        <f>IFERROR(IF(AND(MONTH(Table25[[#This Row],[Contract Start Date]])&gt;6,MONTH(Table25[[#This Row],[Contract Start Date]])&lt;=12),YEAR(Table25[[#This Row],[Contract Start Date]])+1,YEAR(Table25[[#This Row],[Contract Start Date]])),"")</f>
        <v>2024</v>
      </c>
      <c r="J2310" s="108">
        <f>Table25[[#This Row],[FY Formula start]]</f>
        <v>2024</v>
      </c>
      <c r="K2310" s="59" t="str">
        <f>"FY"&amp;" "&amp;Table25[[#This Row],[Year Start]]</f>
        <v>FY 2024</v>
      </c>
      <c r="L2310" s="109">
        <f>IFERROR(VLOOKUP(Table25[[#This Row],[Contract No.]],Table3[#All],5,FALSE),"")</f>
        <v>46934</v>
      </c>
      <c r="M2310" s="110">
        <f>IFERROR(IF(Table25[[#This Row],[Contract End Date]]="99/99/9999","No End",IF(AND(MONTH(Table25[[#This Row],[Contract End Date]])&gt;6,MONTH(Table25[[#This Row],[Contract End Date]])&lt;=12),YEAR(Table25[[#This Row],[Contract End Date]])+1,YEAR(Table25[[#This Row],[Contract End Date]]))),"")</f>
        <v>2028</v>
      </c>
      <c r="N2310" s="111">
        <f>Table25[[#This Row],[FY Formula end]]</f>
        <v>2028</v>
      </c>
      <c r="O2310" s="112" t="str">
        <f>IF(Table25[[#This Row],[Year End]]="No End","No End","FY"&amp;" "&amp;Table25[[#This Row],[Year End]])</f>
        <v>FY 2028</v>
      </c>
      <c r="P2310" s="27"/>
      <c r="Q2310" s="104" t="str">
        <f>_xlfn.IFNA(IF($B2310="","",VLOOKUP($B2310,'SWC Towers'!$A:$Q,$Q$2,FALSE)),"")</f>
        <v/>
      </c>
      <c r="R2310" s="106">
        <f>_xlfn.IFNA(IF($B2310="","",VLOOKUP($B2310,'SWC Towers'!$A:$Q,$R$2,FALSE)),"")</f>
        <v>0.2</v>
      </c>
      <c r="S2310" s="106" t="str">
        <f>_xlfn.IFNA(IF($B2310="","",VLOOKUP($B2310,'SWC Towers'!$A:$Q,$S$2,FALSE)),"")</f>
        <v/>
      </c>
      <c r="T2310" s="106" t="str">
        <f>_xlfn.IFNA(IF($B2310="","",VLOOKUP($B2310,'SWC Towers'!$A:$Q,$T$2,FALSE)),"")</f>
        <v/>
      </c>
      <c r="U2310" s="104">
        <f>_xlfn.IFNA(IF($B2310="","",VLOOKUP($B2310,'SWC Towers'!$A:$Q,$U$2,FALSE)),"")</f>
        <v>0.6</v>
      </c>
      <c r="V2310" s="104" t="str">
        <f>_xlfn.IFNA(IF($B2310="","",VLOOKUP($B2310,'SWC Towers'!$A:$Q,$V$2,FALSE)),"")</f>
        <v/>
      </c>
      <c r="W2310" s="104" t="str">
        <f>_xlfn.IFNA(IF($B2310="","",VLOOKUP($B2310,'SWC Towers'!$A:$Q,$W$2,FALSE)),"")</f>
        <v/>
      </c>
      <c r="X2310" s="104" t="str">
        <f>_xlfn.IFNA(IF($B2310="","",VLOOKUP($B2310,'SWC Towers'!$A:$Q,$X$2,FALSE)),"")</f>
        <v/>
      </c>
      <c r="Y2310" s="104" t="str">
        <f>_xlfn.IFNA(IF($B2310="","",VLOOKUP($B2310,'SWC Towers'!$A:$Q,$Y$2,FALSE)),"")</f>
        <v/>
      </c>
      <c r="Z2310" s="104" t="str">
        <f>_xlfn.IFNA(IF($B2310="","",VLOOKUP($B2310,'SWC Towers'!$A:$Q,$Z$2,FALSE)),"")</f>
        <v/>
      </c>
      <c r="AA2310" s="104">
        <f>_xlfn.IFNA(IF($B2310="","",VLOOKUP($B2310,'SWC Towers'!$A:$Q,$AA$2,FALSE)),"")</f>
        <v>0.2</v>
      </c>
      <c r="AB2310" s="106" t="str">
        <f>_xlfn.IFNA(IF($B2310="","",VLOOKUP($B2310,'SWC Towers'!$A:$Q,$AB$2,FALSE)),"")</f>
        <v/>
      </c>
      <c r="AC2310" s="20">
        <f>SUM(Table25[[#This Row],[IT Tower: Application]:[Other/Non-IT ]])</f>
        <v>1</v>
      </c>
      <c r="AD2310" s="67"/>
      <c r="AE2310" s="67"/>
      <c r="AF2310" s="67"/>
      <c r="AG2310" s="67"/>
      <c r="AH2310" s="67"/>
      <c r="AI2310" s="67"/>
      <c r="AJ2310" s="67"/>
      <c r="AK2310" s="67"/>
      <c r="AL2310" s="67"/>
      <c r="AM2310" s="67"/>
      <c r="AN2310" s="67"/>
      <c r="AO2310" s="67"/>
      <c r="AP2310" s="67"/>
      <c r="AQ2310" s="67"/>
      <c r="AR2310" s="67"/>
      <c r="AS2310" s="67"/>
      <c r="AT2310" s="67"/>
      <c r="AU2310" s="67"/>
      <c r="AV2310" s="67"/>
      <c r="AW2310" s="67"/>
      <c r="AX2310" s="67"/>
      <c r="AY2310" s="67"/>
      <c r="AZ2310" s="67"/>
      <c r="BA2310" s="67"/>
      <c r="BB2310" s="113">
        <v>85</v>
      </c>
      <c r="BC2310" s="113">
        <v>1511</v>
      </c>
      <c r="BD2310" s="113"/>
      <c r="BE2310" s="113"/>
      <c r="BF2310" s="113"/>
      <c r="BG2310" s="113"/>
      <c r="BH2310" s="113"/>
      <c r="BI2310" s="113"/>
      <c r="BJ2310" s="113"/>
      <c r="BK2310" s="113"/>
      <c r="BL2310" s="113"/>
      <c r="BM2310" s="113"/>
      <c r="BN2310" s="113"/>
      <c r="BO2310" s="113"/>
      <c r="BP2310" s="113"/>
      <c r="BQ2310" s="113"/>
      <c r="BR2310" s="113"/>
      <c r="BS2310" s="113"/>
      <c r="BT2310" s="113"/>
      <c r="BU2310" s="113"/>
      <c r="BV2310" s="113"/>
      <c r="BW2310" s="113"/>
      <c r="BX2310" s="113"/>
      <c r="BY2310" s="113"/>
      <c r="BZ2310" s="113"/>
      <c r="CA2310" s="67"/>
      <c r="CB2310" s="113"/>
      <c r="CC2310" s="69">
        <f>SUM(Table25[[#This Row],[Contract Amount FY00]:[Contract Amount FY50]])</f>
        <v>1596</v>
      </c>
      <c r="CD2310" s="114"/>
    </row>
    <row r="2311" spans="1:82" x14ac:dyDescent="0.25">
      <c r="A2311" s="122" t="s">
        <v>1975</v>
      </c>
      <c r="B2311" s="122" t="s">
        <v>3071</v>
      </c>
      <c r="C2311" s="122" t="s">
        <v>674</v>
      </c>
      <c r="E2311" s="26" t="str">
        <f>IFERROR(IF(VLOOKUP(Table25[[#This Row],[Contract No.]],Table3[#All],3,FALSE)="","No","Yes"),"")</f>
        <v>Yes</v>
      </c>
      <c r="F2311" s="107" t="str">
        <f>IFERROR(VLOOKUP(Table25[[#This Row],[Contract No.]],Table3[#All],3,FALSE),"")</f>
        <v>NASPO</v>
      </c>
      <c r="G2311" s="107" t="str">
        <f>IFERROR(IF(Table25[[#This Row],[Cooperative Purchase
(Yes/No)]]="Yes","Yes",IF(VLOOKUP(Table25[[#This Row],[Contract No.]],Table3[#All],1,FALSE)=Table25[[#This Row],[Contract No.]],"Yes","No")),"No")</f>
        <v>Yes</v>
      </c>
      <c r="H2311" s="51">
        <f>IFERROR(VLOOKUP(Table25[[#This Row],[Contract No.]],Table3[#All],4,FALSE),"")</f>
        <v>45322</v>
      </c>
      <c r="I2311" s="28">
        <f>IFERROR(IF(AND(MONTH(Table25[[#This Row],[Contract Start Date]])&gt;6,MONTH(Table25[[#This Row],[Contract Start Date]])&lt;=12),YEAR(Table25[[#This Row],[Contract Start Date]])+1,YEAR(Table25[[#This Row],[Contract Start Date]])),"")</f>
        <v>2024</v>
      </c>
      <c r="J2311" s="108">
        <f>Table25[[#This Row],[FY Formula start]]</f>
        <v>2024</v>
      </c>
      <c r="K2311" s="59" t="str">
        <f>"FY"&amp;" "&amp;Table25[[#This Row],[Year Start]]</f>
        <v>FY 2024</v>
      </c>
      <c r="L2311" s="109">
        <f>IFERROR(VLOOKUP(Table25[[#This Row],[Contract No.]],Table3[#All],5,FALSE),"")</f>
        <v>46934</v>
      </c>
      <c r="M2311" s="110">
        <f>IFERROR(IF(Table25[[#This Row],[Contract End Date]]="99/99/9999","No End",IF(AND(MONTH(Table25[[#This Row],[Contract End Date]])&gt;6,MONTH(Table25[[#This Row],[Contract End Date]])&lt;=12),YEAR(Table25[[#This Row],[Contract End Date]])+1,YEAR(Table25[[#This Row],[Contract End Date]]))),"")</f>
        <v>2028</v>
      </c>
      <c r="N2311" s="111">
        <f>Table25[[#This Row],[FY Formula end]]</f>
        <v>2028</v>
      </c>
      <c r="O2311" s="112" t="str">
        <f>IF(Table25[[#This Row],[Year End]]="No End","No End","FY"&amp;" "&amp;Table25[[#This Row],[Year End]])</f>
        <v>FY 2028</v>
      </c>
      <c r="P2311" s="27"/>
      <c r="Q2311" s="104" t="str">
        <f>_xlfn.IFNA(IF($B2311="","",VLOOKUP($B2311,'SWC Towers'!$A:$Q,$Q$2,FALSE)),"")</f>
        <v/>
      </c>
      <c r="R2311" s="106">
        <f>_xlfn.IFNA(IF($B2311="","",VLOOKUP($B2311,'SWC Towers'!$A:$Q,$R$2,FALSE)),"")</f>
        <v>0.2</v>
      </c>
      <c r="S2311" s="106" t="str">
        <f>_xlfn.IFNA(IF($B2311="","",VLOOKUP($B2311,'SWC Towers'!$A:$Q,$S$2,FALSE)),"")</f>
        <v/>
      </c>
      <c r="T2311" s="106" t="str">
        <f>_xlfn.IFNA(IF($B2311="","",VLOOKUP($B2311,'SWC Towers'!$A:$Q,$T$2,FALSE)),"")</f>
        <v/>
      </c>
      <c r="U2311" s="104">
        <f>_xlfn.IFNA(IF($B2311="","",VLOOKUP($B2311,'SWC Towers'!$A:$Q,$U$2,FALSE)),"")</f>
        <v>0.6</v>
      </c>
      <c r="V2311" s="104" t="str">
        <f>_xlfn.IFNA(IF($B2311="","",VLOOKUP($B2311,'SWC Towers'!$A:$Q,$V$2,FALSE)),"")</f>
        <v/>
      </c>
      <c r="W2311" s="104" t="str">
        <f>_xlfn.IFNA(IF($B2311="","",VLOOKUP($B2311,'SWC Towers'!$A:$Q,$W$2,FALSE)),"")</f>
        <v/>
      </c>
      <c r="X2311" s="104" t="str">
        <f>_xlfn.IFNA(IF($B2311="","",VLOOKUP($B2311,'SWC Towers'!$A:$Q,$X$2,FALSE)),"")</f>
        <v/>
      </c>
      <c r="Y2311" s="104" t="str">
        <f>_xlfn.IFNA(IF($B2311="","",VLOOKUP($B2311,'SWC Towers'!$A:$Q,$Y$2,FALSE)),"")</f>
        <v/>
      </c>
      <c r="Z2311" s="104" t="str">
        <f>_xlfn.IFNA(IF($B2311="","",VLOOKUP($B2311,'SWC Towers'!$A:$Q,$Z$2,FALSE)),"")</f>
        <v/>
      </c>
      <c r="AA2311" s="104">
        <f>_xlfn.IFNA(IF($B2311="","",VLOOKUP($B2311,'SWC Towers'!$A:$Q,$AA$2,FALSE)),"")</f>
        <v>0.2</v>
      </c>
      <c r="AB2311" s="106" t="str">
        <f>_xlfn.IFNA(IF($B2311="","",VLOOKUP($B2311,'SWC Towers'!$A:$Q,$AB$2,FALSE)),"")</f>
        <v/>
      </c>
      <c r="AC2311" s="20">
        <f>SUM(Table25[[#This Row],[IT Tower: Application]:[Other/Non-IT ]])</f>
        <v>1</v>
      </c>
      <c r="AD2311" s="67"/>
      <c r="AE2311" s="67"/>
      <c r="AF2311" s="67"/>
      <c r="AG2311" s="67"/>
      <c r="AH2311" s="67"/>
      <c r="AI2311" s="67"/>
      <c r="AJ2311" s="67"/>
      <c r="AK2311" s="67"/>
      <c r="AL2311" s="67"/>
      <c r="AM2311" s="67"/>
      <c r="AN2311" s="67"/>
      <c r="AO2311" s="67"/>
      <c r="AP2311" s="67"/>
      <c r="AQ2311" s="67"/>
      <c r="AR2311" s="67"/>
      <c r="AS2311" s="67"/>
      <c r="AT2311" s="67"/>
      <c r="AU2311" s="67"/>
      <c r="AV2311" s="67"/>
      <c r="AW2311" s="67"/>
      <c r="AX2311" s="67"/>
      <c r="AY2311" s="67"/>
      <c r="AZ2311" s="67"/>
      <c r="BA2311" s="67"/>
      <c r="BB2311" s="113">
        <v>0</v>
      </c>
      <c r="BC2311" s="113">
        <v>234</v>
      </c>
      <c r="BD2311" s="113"/>
      <c r="BE2311" s="113"/>
      <c r="BF2311" s="113"/>
      <c r="BG2311" s="113"/>
      <c r="BH2311" s="113"/>
      <c r="BI2311" s="113"/>
      <c r="BJ2311" s="113"/>
      <c r="BK2311" s="113"/>
      <c r="BL2311" s="113"/>
      <c r="BM2311" s="113"/>
      <c r="BN2311" s="113"/>
      <c r="BO2311" s="113"/>
      <c r="BP2311" s="113"/>
      <c r="BQ2311" s="113"/>
      <c r="BR2311" s="113"/>
      <c r="BS2311" s="113"/>
      <c r="BT2311" s="113"/>
      <c r="BU2311" s="113"/>
      <c r="BV2311" s="113"/>
      <c r="BW2311" s="113"/>
      <c r="BX2311" s="113"/>
      <c r="BY2311" s="113"/>
      <c r="BZ2311" s="113"/>
      <c r="CA2311" s="67"/>
      <c r="CB2311" s="113"/>
      <c r="CC2311" s="69">
        <f>SUM(Table25[[#This Row],[Contract Amount FY00]:[Contract Amount FY50]])</f>
        <v>234</v>
      </c>
      <c r="CD2311" s="114"/>
    </row>
    <row r="2312" spans="1:82" x14ac:dyDescent="0.25">
      <c r="A2312" s="122" t="s">
        <v>1975</v>
      </c>
      <c r="B2312" s="122" t="s">
        <v>3071</v>
      </c>
      <c r="C2312" s="122" t="s">
        <v>372</v>
      </c>
      <c r="E2312" s="26" t="str">
        <f>IFERROR(IF(VLOOKUP(Table25[[#This Row],[Contract No.]],Table3[#All],3,FALSE)="","No","Yes"),"")</f>
        <v>Yes</v>
      </c>
      <c r="F2312" s="107" t="str">
        <f>IFERROR(VLOOKUP(Table25[[#This Row],[Contract No.]],Table3[#All],3,FALSE),"")</f>
        <v>NASPO</v>
      </c>
      <c r="G2312" s="107" t="str">
        <f>IFERROR(IF(Table25[[#This Row],[Cooperative Purchase
(Yes/No)]]="Yes","Yes",IF(VLOOKUP(Table25[[#This Row],[Contract No.]],Table3[#All],1,FALSE)=Table25[[#This Row],[Contract No.]],"Yes","No")),"No")</f>
        <v>Yes</v>
      </c>
      <c r="H2312" s="51">
        <f>IFERROR(VLOOKUP(Table25[[#This Row],[Contract No.]],Table3[#All],4,FALSE),"")</f>
        <v>45322</v>
      </c>
      <c r="I2312" s="28">
        <f>IFERROR(IF(AND(MONTH(Table25[[#This Row],[Contract Start Date]])&gt;6,MONTH(Table25[[#This Row],[Contract Start Date]])&lt;=12),YEAR(Table25[[#This Row],[Contract Start Date]])+1,YEAR(Table25[[#This Row],[Contract Start Date]])),"")</f>
        <v>2024</v>
      </c>
      <c r="J2312" s="108">
        <f>Table25[[#This Row],[FY Formula start]]</f>
        <v>2024</v>
      </c>
      <c r="K2312" s="59" t="str">
        <f>"FY"&amp;" "&amp;Table25[[#This Row],[Year Start]]</f>
        <v>FY 2024</v>
      </c>
      <c r="L2312" s="109">
        <f>IFERROR(VLOOKUP(Table25[[#This Row],[Contract No.]],Table3[#All],5,FALSE),"")</f>
        <v>46934</v>
      </c>
      <c r="M2312" s="110">
        <f>IFERROR(IF(Table25[[#This Row],[Contract End Date]]="99/99/9999","No End",IF(AND(MONTH(Table25[[#This Row],[Contract End Date]])&gt;6,MONTH(Table25[[#This Row],[Contract End Date]])&lt;=12),YEAR(Table25[[#This Row],[Contract End Date]])+1,YEAR(Table25[[#This Row],[Contract End Date]]))),"")</f>
        <v>2028</v>
      </c>
      <c r="N2312" s="111">
        <f>Table25[[#This Row],[FY Formula end]]</f>
        <v>2028</v>
      </c>
      <c r="O2312" s="112" t="str">
        <f>IF(Table25[[#This Row],[Year End]]="No End","No End","FY"&amp;" "&amp;Table25[[#This Row],[Year End]])</f>
        <v>FY 2028</v>
      </c>
      <c r="P2312" s="27"/>
      <c r="Q2312" s="104" t="str">
        <f>_xlfn.IFNA(IF($B2312="","",VLOOKUP($B2312,'SWC Towers'!$A:$Q,$Q$2,FALSE)),"")</f>
        <v/>
      </c>
      <c r="R2312" s="106">
        <f>_xlfn.IFNA(IF($B2312="","",VLOOKUP($B2312,'SWC Towers'!$A:$Q,$R$2,FALSE)),"")</f>
        <v>0.2</v>
      </c>
      <c r="S2312" s="106" t="str">
        <f>_xlfn.IFNA(IF($B2312="","",VLOOKUP($B2312,'SWC Towers'!$A:$Q,$S$2,FALSE)),"")</f>
        <v/>
      </c>
      <c r="T2312" s="106" t="str">
        <f>_xlfn.IFNA(IF($B2312="","",VLOOKUP($B2312,'SWC Towers'!$A:$Q,$T$2,FALSE)),"")</f>
        <v/>
      </c>
      <c r="U2312" s="104">
        <f>_xlfn.IFNA(IF($B2312="","",VLOOKUP($B2312,'SWC Towers'!$A:$Q,$U$2,FALSE)),"")</f>
        <v>0.6</v>
      </c>
      <c r="V2312" s="104" t="str">
        <f>_xlfn.IFNA(IF($B2312="","",VLOOKUP($B2312,'SWC Towers'!$A:$Q,$V$2,FALSE)),"")</f>
        <v/>
      </c>
      <c r="W2312" s="104" t="str">
        <f>_xlfn.IFNA(IF($B2312="","",VLOOKUP($B2312,'SWC Towers'!$A:$Q,$W$2,FALSE)),"")</f>
        <v/>
      </c>
      <c r="X2312" s="104" t="str">
        <f>_xlfn.IFNA(IF($B2312="","",VLOOKUP($B2312,'SWC Towers'!$A:$Q,$X$2,FALSE)),"")</f>
        <v/>
      </c>
      <c r="Y2312" s="104" t="str">
        <f>_xlfn.IFNA(IF($B2312="","",VLOOKUP($B2312,'SWC Towers'!$A:$Q,$Y$2,FALSE)),"")</f>
        <v/>
      </c>
      <c r="Z2312" s="104" t="str">
        <f>_xlfn.IFNA(IF($B2312="","",VLOOKUP($B2312,'SWC Towers'!$A:$Q,$Z$2,FALSE)),"")</f>
        <v/>
      </c>
      <c r="AA2312" s="104">
        <f>_xlfn.IFNA(IF($B2312="","",VLOOKUP($B2312,'SWC Towers'!$A:$Q,$AA$2,FALSE)),"")</f>
        <v>0.2</v>
      </c>
      <c r="AB2312" s="106" t="str">
        <f>_xlfn.IFNA(IF($B2312="","",VLOOKUP($B2312,'SWC Towers'!$A:$Q,$AB$2,FALSE)),"")</f>
        <v/>
      </c>
      <c r="AC2312" s="20">
        <f>SUM(Table25[[#This Row],[IT Tower: Application]:[Other/Non-IT ]])</f>
        <v>1</v>
      </c>
      <c r="AD2312" s="67"/>
      <c r="AE2312" s="67"/>
      <c r="AF2312" s="67"/>
      <c r="AG2312" s="67"/>
      <c r="AH2312" s="67"/>
      <c r="AI2312" s="67"/>
      <c r="AJ2312" s="67"/>
      <c r="AK2312" s="67"/>
      <c r="AL2312" s="67"/>
      <c r="AM2312" s="67"/>
      <c r="AN2312" s="67"/>
      <c r="AO2312" s="67"/>
      <c r="AP2312" s="67"/>
      <c r="AQ2312" s="67"/>
      <c r="AR2312" s="67"/>
      <c r="AS2312" s="67"/>
      <c r="AT2312" s="67"/>
      <c r="AU2312" s="67"/>
      <c r="AV2312" s="67"/>
      <c r="AW2312" s="67"/>
      <c r="AX2312" s="67"/>
      <c r="AY2312" s="67"/>
      <c r="AZ2312" s="67"/>
      <c r="BA2312" s="67"/>
      <c r="BB2312" s="113"/>
      <c r="BC2312" s="113">
        <v>7594</v>
      </c>
      <c r="BD2312" s="113"/>
      <c r="BE2312" s="113"/>
      <c r="BF2312" s="113"/>
      <c r="BG2312" s="113"/>
      <c r="BH2312" s="113"/>
      <c r="BI2312" s="113"/>
      <c r="BJ2312" s="113"/>
      <c r="BK2312" s="113"/>
      <c r="BL2312" s="113"/>
      <c r="BM2312" s="113"/>
      <c r="BN2312" s="113"/>
      <c r="BO2312" s="113"/>
      <c r="BP2312" s="113"/>
      <c r="BQ2312" s="113"/>
      <c r="BR2312" s="113"/>
      <c r="BS2312" s="113"/>
      <c r="BT2312" s="113"/>
      <c r="BU2312" s="113"/>
      <c r="BV2312" s="113"/>
      <c r="BW2312" s="113"/>
      <c r="BX2312" s="113"/>
      <c r="BY2312" s="113"/>
      <c r="BZ2312" s="113"/>
      <c r="CA2312" s="67"/>
      <c r="CB2312" s="113"/>
      <c r="CC2312" s="69">
        <f>SUM(Table25[[#This Row],[Contract Amount FY00]:[Contract Amount FY50]])</f>
        <v>7594</v>
      </c>
      <c r="CD2312" s="114"/>
    </row>
    <row r="2313" spans="1:82" x14ac:dyDescent="0.25">
      <c r="A2313" s="122" t="s">
        <v>1975</v>
      </c>
      <c r="B2313" s="122" t="s">
        <v>526</v>
      </c>
      <c r="C2313" s="122" t="s">
        <v>3193</v>
      </c>
      <c r="E2313" s="26" t="str">
        <f>IFERROR(IF(VLOOKUP(Table25[[#This Row],[Contract No.]],Table3[#All],3,FALSE)="","No","Yes"),"")</f>
        <v>Yes</v>
      </c>
      <c r="F2313" s="107" t="str">
        <f>IFERROR(VLOOKUP(Table25[[#This Row],[Contract No.]],Table3[#All],3,FALSE),"")</f>
        <v>NASPO</v>
      </c>
      <c r="G2313" s="107" t="str">
        <f>IFERROR(IF(Table25[[#This Row],[Cooperative Purchase
(Yes/No)]]="Yes","Yes",IF(VLOOKUP(Table25[[#This Row],[Contract No.]],Table3[#All],1,FALSE)=Table25[[#This Row],[Contract No.]],"Yes","No")),"No")</f>
        <v>Yes</v>
      </c>
      <c r="H2313" s="51">
        <f>IFERROR(VLOOKUP(Table25[[#This Row],[Contract No.]],Table3[#All],4,FALSE),"")</f>
        <v>43892</v>
      </c>
      <c r="I2313" s="28">
        <f>IFERROR(IF(AND(MONTH(Table25[[#This Row],[Contract Start Date]])&gt;6,MONTH(Table25[[#This Row],[Contract Start Date]])&lt;=12),YEAR(Table25[[#This Row],[Contract Start Date]])+1,YEAR(Table25[[#This Row],[Contract Start Date]])),"")</f>
        <v>2020</v>
      </c>
      <c r="J2313" s="108">
        <f>Table25[[#This Row],[FY Formula start]]</f>
        <v>2020</v>
      </c>
      <c r="K2313" s="59" t="str">
        <f>"FY"&amp;" "&amp;Table25[[#This Row],[Year Start]]</f>
        <v>FY 2020</v>
      </c>
      <c r="L2313" s="109">
        <f>IFERROR(VLOOKUP(Table25[[#This Row],[Contract No.]],Table3[#All],5,FALSE),"")</f>
        <v>45504</v>
      </c>
      <c r="M2313" s="110">
        <f>IFERROR(IF(Table25[[#This Row],[Contract End Date]]="99/99/9999","No End",IF(AND(MONTH(Table25[[#This Row],[Contract End Date]])&gt;6,MONTH(Table25[[#This Row],[Contract End Date]])&lt;=12),YEAR(Table25[[#This Row],[Contract End Date]])+1,YEAR(Table25[[#This Row],[Contract End Date]]))),"")</f>
        <v>2025</v>
      </c>
      <c r="N2313" s="111">
        <f>Table25[[#This Row],[FY Formula end]]</f>
        <v>2025</v>
      </c>
      <c r="O2313" s="112" t="str">
        <f>IF(Table25[[#This Row],[Year End]]="No End","No End","FY"&amp;" "&amp;Table25[[#This Row],[Year End]])</f>
        <v>FY 2025</v>
      </c>
      <c r="P2313" s="27"/>
      <c r="Q2313" s="104" t="str">
        <f>_xlfn.IFNA(IF($B2313="","",VLOOKUP($B2313,'SWC Towers'!$A:$Q,$Q$2,FALSE)),"")</f>
        <v/>
      </c>
      <c r="R2313" s="106">
        <f>_xlfn.IFNA(IF($B2313="","",VLOOKUP($B2313,'SWC Towers'!$A:$Q,$R$2,FALSE)),"")</f>
        <v>0.1</v>
      </c>
      <c r="S2313" s="106" t="str">
        <f>_xlfn.IFNA(IF($B2313="","",VLOOKUP($B2313,'SWC Towers'!$A:$Q,$S$2,FALSE)),"")</f>
        <v/>
      </c>
      <c r="T2313" s="106">
        <f>_xlfn.IFNA(IF($B2313="","",VLOOKUP($B2313,'SWC Towers'!$A:$Q,$T$2,FALSE)),"")</f>
        <v>0.05</v>
      </c>
      <c r="U2313" s="104">
        <f>_xlfn.IFNA(IF($B2313="","",VLOOKUP($B2313,'SWC Towers'!$A:$Q,$U$2,FALSE)),"")</f>
        <v>0.65</v>
      </c>
      <c r="V2313" s="104" t="str">
        <f>_xlfn.IFNA(IF($B2313="","",VLOOKUP($B2313,'SWC Towers'!$A:$Q,$V$2,FALSE)),"")</f>
        <v/>
      </c>
      <c r="W2313" s="104">
        <f>_xlfn.IFNA(IF($B2313="","",VLOOKUP($B2313,'SWC Towers'!$A:$Q,$W$2,FALSE)),"")</f>
        <v>0.1</v>
      </c>
      <c r="X2313" s="104" t="str">
        <f>_xlfn.IFNA(IF($B2313="","",VLOOKUP($B2313,'SWC Towers'!$A:$Q,$X$2,FALSE)),"")</f>
        <v/>
      </c>
      <c r="Y2313" s="104" t="str">
        <f>_xlfn.IFNA(IF($B2313="","",VLOOKUP($B2313,'SWC Towers'!$A:$Q,$Y$2,FALSE)),"")</f>
        <v/>
      </c>
      <c r="Z2313" s="104">
        <f>_xlfn.IFNA(IF($B2313="","",VLOOKUP($B2313,'SWC Towers'!$A:$Q,$Z$2,FALSE)),"")</f>
        <v>0.1</v>
      </c>
      <c r="AA2313" s="104" t="str">
        <f>_xlfn.IFNA(IF($B2313="","",VLOOKUP($B2313,'SWC Towers'!$A:$Q,$AA$2,FALSE)),"")</f>
        <v/>
      </c>
      <c r="AB2313" s="106" t="str">
        <f>_xlfn.IFNA(IF($B2313="","",VLOOKUP($B2313,'SWC Towers'!$A:$Q,$AB$2,FALSE)),"")</f>
        <v/>
      </c>
      <c r="AC2313" s="20">
        <f>SUM(Table25[[#This Row],[IT Tower: Application]:[Other/Non-IT ]])</f>
        <v>1</v>
      </c>
      <c r="AD2313" s="67"/>
      <c r="AE2313" s="67"/>
      <c r="AF2313" s="67"/>
      <c r="AG2313" s="67"/>
      <c r="AH2313" s="67"/>
      <c r="AI2313" s="67"/>
      <c r="AJ2313" s="67"/>
      <c r="AK2313" s="67"/>
      <c r="AL2313" s="67"/>
      <c r="AM2313" s="67"/>
      <c r="AN2313" s="67"/>
      <c r="AO2313" s="67"/>
      <c r="AP2313" s="67"/>
      <c r="AQ2313" s="67"/>
      <c r="AR2313" s="67"/>
      <c r="AS2313" s="67"/>
      <c r="AT2313" s="67"/>
      <c r="AU2313" s="67"/>
      <c r="AV2313" s="67"/>
      <c r="AW2313" s="67"/>
      <c r="AX2313" s="67"/>
      <c r="AY2313" s="67"/>
      <c r="AZ2313" s="67">
        <v>0</v>
      </c>
      <c r="BA2313" s="67">
        <v>210413</v>
      </c>
      <c r="BB2313" s="113">
        <v>3404</v>
      </c>
      <c r="BC2313" s="113">
        <v>226550</v>
      </c>
      <c r="BD2313" s="113"/>
      <c r="BE2313" s="113"/>
      <c r="BF2313" s="113"/>
      <c r="BG2313" s="113"/>
      <c r="BH2313" s="113"/>
      <c r="BI2313" s="113"/>
      <c r="BJ2313" s="113"/>
      <c r="BK2313" s="113"/>
      <c r="BL2313" s="113"/>
      <c r="BM2313" s="113"/>
      <c r="BN2313" s="113"/>
      <c r="BO2313" s="113"/>
      <c r="BP2313" s="113"/>
      <c r="BQ2313" s="113"/>
      <c r="BR2313" s="113"/>
      <c r="BS2313" s="113"/>
      <c r="BT2313" s="113"/>
      <c r="BU2313" s="113"/>
      <c r="BV2313" s="113"/>
      <c r="BW2313" s="113"/>
      <c r="BX2313" s="113"/>
      <c r="BY2313" s="113"/>
      <c r="BZ2313" s="113"/>
      <c r="CA2313" s="67"/>
      <c r="CB2313" s="113"/>
      <c r="CC2313" s="69">
        <f>SUM(Table25[[#This Row],[Contract Amount FY00]:[Contract Amount FY50]])</f>
        <v>440367</v>
      </c>
      <c r="CD2313" s="114"/>
    </row>
    <row r="2314" spans="1:82" x14ac:dyDescent="0.25">
      <c r="A2314" s="122" t="s">
        <v>1975</v>
      </c>
      <c r="B2314" s="122" t="s">
        <v>3145</v>
      </c>
      <c r="C2314" s="122" t="s">
        <v>3123</v>
      </c>
      <c r="E2314" s="26" t="str">
        <f>IFERROR(IF(VLOOKUP(Table25[[#This Row],[Contract No.]],Table3[#All],3,FALSE)="","No","Yes"),"")</f>
        <v>Yes</v>
      </c>
      <c r="F2314" s="107" t="str">
        <f>IFERROR(VLOOKUP(Table25[[#This Row],[Contract No.]],Table3[#All],3,FALSE),"")</f>
        <v>NASPO</v>
      </c>
      <c r="G2314" s="107" t="str">
        <f>IFERROR(IF(Table25[[#This Row],[Cooperative Purchase
(Yes/No)]]="Yes","Yes",IF(VLOOKUP(Table25[[#This Row],[Contract No.]],Table3[#All],1,FALSE)=Table25[[#This Row],[Contract No.]],"Yes","No")),"No")</f>
        <v>Yes</v>
      </c>
      <c r="H2314" s="51">
        <f>IFERROR(VLOOKUP(Table25[[#This Row],[Contract No.]],Table3[#All],4,FALSE),"")</f>
        <v>45138</v>
      </c>
      <c r="I2314" s="28">
        <f>IFERROR(IF(AND(MONTH(Table25[[#This Row],[Contract Start Date]])&gt;6,MONTH(Table25[[#This Row],[Contract Start Date]])&lt;=12),YEAR(Table25[[#This Row],[Contract Start Date]])+1,YEAR(Table25[[#This Row],[Contract Start Date]])),"")</f>
        <v>2024</v>
      </c>
      <c r="J2314" s="108">
        <f>Table25[[#This Row],[FY Formula start]]</f>
        <v>2024</v>
      </c>
      <c r="K2314" s="59" t="str">
        <f>"FY"&amp;" "&amp;Table25[[#This Row],[Year Start]]</f>
        <v>FY 2024</v>
      </c>
      <c r="L2314" s="109">
        <f>IFERROR(VLOOKUP(Table25[[#This Row],[Contract No.]],Table3[#All],5,FALSE),"")</f>
        <v>48426</v>
      </c>
      <c r="M2314" s="110">
        <f>IFERROR(IF(Table25[[#This Row],[Contract End Date]]="99/99/9999","No End",IF(AND(MONTH(Table25[[#This Row],[Contract End Date]])&gt;6,MONTH(Table25[[#This Row],[Contract End Date]])&lt;=12),YEAR(Table25[[#This Row],[Contract End Date]])+1,YEAR(Table25[[#This Row],[Contract End Date]]))),"")</f>
        <v>2033</v>
      </c>
      <c r="N2314" s="111">
        <f>Table25[[#This Row],[FY Formula end]]</f>
        <v>2033</v>
      </c>
      <c r="O2314" s="112" t="str">
        <f>IF(Table25[[#This Row],[Year End]]="No End","No End","FY"&amp;" "&amp;Table25[[#This Row],[Year End]])</f>
        <v>FY 2033</v>
      </c>
      <c r="P2314" s="27"/>
      <c r="Q2314" s="104">
        <f>_xlfn.IFNA(IF($B2314="","",VLOOKUP($B2314,'SWC Towers'!$A:$Q,$Q$2,FALSE)),"")</f>
        <v>0.2</v>
      </c>
      <c r="R2314" s="106">
        <f>_xlfn.IFNA(IF($B2314="","",VLOOKUP($B2314,'SWC Towers'!$A:$Q,$R$2,FALSE)),"")</f>
        <v>0.2</v>
      </c>
      <c r="S2314" s="106" t="str">
        <f>_xlfn.IFNA(IF($B2314="","",VLOOKUP($B2314,'SWC Towers'!$A:$Q,$S$2,FALSE)),"")</f>
        <v/>
      </c>
      <c r="T2314" s="106">
        <f>_xlfn.IFNA(IF($B2314="","",VLOOKUP($B2314,'SWC Towers'!$A:$Q,$T$2,FALSE)),"")</f>
        <v>0.1</v>
      </c>
      <c r="U2314" s="104" t="str">
        <f>_xlfn.IFNA(IF($B2314="","",VLOOKUP($B2314,'SWC Towers'!$A:$Q,$U$2,FALSE)),"")</f>
        <v/>
      </c>
      <c r="V2314" s="104" t="str">
        <f>_xlfn.IFNA(IF($B2314="","",VLOOKUP($B2314,'SWC Towers'!$A:$Q,$V$2,FALSE)),"")</f>
        <v/>
      </c>
      <c r="W2314" s="104">
        <f>_xlfn.IFNA(IF($B2314="","",VLOOKUP($B2314,'SWC Towers'!$A:$Q,$W$2,FALSE)),"")</f>
        <v>0.3</v>
      </c>
      <c r="X2314" s="104" t="str">
        <f>_xlfn.IFNA(IF($B2314="","",VLOOKUP($B2314,'SWC Towers'!$A:$Q,$X$2,FALSE)),"")</f>
        <v/>
      </c>
      <c r="Y2314" s="104" t="str">
        <f>_xlfn.IFNA(IF($B2314="","",VLOOKUP($B2314,'SWC Towers'!$A:$Q,$Y$2,FALSE)),"")</f>
        <v/>
      </c>
      <c r="Z2314" s="104">
        <f>_xlfn.IFNA(IF($B2314="","",VLOOKUP($B2314,'SWC Towers'!$A:$Q,$Z$2,FALSE)),"")</f>
        <v>0.1</v>
      </c>
      <c r="AA2314" s="104" t="str">
        <f>_xlfn.IFNA(IF($B2314="","",VLOOKUP($B2314,'SWC Towers'!$A:$Q,$AA$2,FALSE)),"")</f>
        <v/>
      </c>
      <c r="AB2314" s="106">
        <f>_xlfn.IFNA(IF($B2314="","",VLOOKUP($B2314,'SWC Towers'!$A:$Q,$AB$2,FALSE)),"")</f>
        <v>0.1</v>
      </c>
      <c r="AC2314" s="20">
        <f>SUM(Table25[[#This Row],[IT Tower: Application]:[Other/Non-IT ]])</f>
        <v>1</v>
      </c>
      <c r="AD2314" s="67"/>
      <c r="AE2314" s="67"/>
      <c r="AF2314" s="67"/>
      <c r="AG2314" s="67"/>
      <c r="AH2314" s="67"/>
      <c r="AI2314" s="67"/>
      <c r="AJ2314" s="67"/>
      <c r="AK2314" s="67"/>
      <c r="AL2314" s="67"/>
      <c r="AM2314" s="67"/>
      <c r="AN2314" s="67"/>
      <c r="AO2314" s="67"/>
      <c r="AP2314" s="67"/>
      <c r="AQ2314" s="67"/>
      <c r="AR2314" s="67"/>
      <c r="AS2314" s="67"/>
      <c r="AT2314" s="67"/>
      <c r="AU2314" s="67"/>
      <c r="AV2314" s="67"/>
      <c r="AW2314" s="67"/>
      <c r="AX2314" s="67"/>
      <c r="AY2314" s="67"/>
      <c r="AZ2314" s="67"/>
      <c r="BA2314" s="67"/>
      <c r="BB2314" s="113"/>
      <c r="BC2314" s="113">
        <v>6381</v>
      </c>
      <c r="BD2314" s="113"/>
      <c r="BE2314" s="113"/>
      <c r="BF2314" s="113"/>
      <c r="BG2314" s="113"/>
      <c r="BH2314" s="113"/>
      <c r="BI2314" s="113"/>
      <c r="BJ2314" s="113"/>
      <c r="BK2314" s="113"/>
      <c r="BL2314" s="113"/>
      <c r="BM2314" s="113"/>
      <c r="BN2314" s="113"/>
      <c r="BO2314" s="113"/>
      <c r="BP2314" s="113"/>
      <c r="BQ2314" s="113"/>
      <c r="BR2314" s="113"/>
      <c r="BS2314" s="113"/>
      <c r="BT2314" s="113"/>
      <c r="BU2314" s="113"/>
      <c r="BV2314" s="113"/>
      <c r="BW2314" s="113"/>
      <c r="BX2314" s="113"/>
      <c r="BY2314" s="113"/>
      <c r="BZ2314" s="113"/>
      <c r="CA2314" s="67"/>
      <c r="CB2314" s="113"/>
      <c r="CC2314" s="69">
        <f>SUM(Table25[[#This Row],[Contract Amount FY00]:[Contract Amount FY50]])</f>
        <v>6381</v>
      </c>
      <c r="CD2314" s="114"/>
    </row>
    <row r="2315" spans="1:82" x14ac:dyDescent="0.25">
      <c r="A2315" s="122" t="s">
        <v>1975</v>
      </c>
      <c r="B2315" s="122" t="s">
        <v>3145</v>
      </c>
      <c r="C2315" s="122" t="s">
        <v>615</v>
      </c>
      <c r="E2315" s="26" t="str">
        <f>IFERROR(IF(VLOOKUP(Table25[[#This Row],[Contract No.]],Table3[#All],3,FALSE)="","No","Yes"),"")</f>
        <v>Yes</v>
      </c>
      <c r="F2315" s="107" t="str">
        <f>IFERROR(VLOOKUP(Table25[[#This Row],[Contract No.]],Table3[#All],3,FALSE),"")</f>
        <v>NASPO</v>
      </c>
      <c r="G2315" s="107" t="str">
        <f>IFERROR(IF(Table25[[#This Row],[Cooperative Purchase
(Yes/No)]]="Yes","Yes",IF(VLOOKUP(Table25[[#This Row],[Contract No.]],Table3[#All],1,FALSE)=Table25[[#This Row],[Contract No.]],"Yes","No")),"No")</f>
        <v>Yes</v>
      </c>
      <c r="H2315" s="51">
        <f>IFERROR(VLOOKUP(Table25[[#This Row],[Contract No.]],Table3[#All],4,FALSE),"")</f>
        <v>45138</v>
      </c>
      <c r="I2315" s="28">
        <f>IFERROR(IF(AND(MONTH(Table25[[#This Row],[Contract Start Date]])&gt;6,MONTH(Table25[[#This Row],[Contract Start Date]])&lt;=12),YEAR(Table25[[#This Row],[Contract Start Date]])+1,YEAR(Table25[[#This Row],[Contract Start Date]])),"")</f>
        <v>2024</v>
      </c>
      <c r="J2315" s="108">
        <f>Table25[[#This Row],[FY Formula start]]</f>
        <v>2024</v>
      </c>
      <c r="K2315" s="59" t="str">
        <f>"FY"&amp;" "&amp;Table25[[#This Row],[Year Start]]</f>
        <v>FY 2024</v>
      </c>
      <c r="L2315" s="109">
        <f>IFERROR(VLOOKUP(Table25[[#This Row],[Contract No.]],Table3[#All],5,FALSE),"")</f>
        <v>48426</v>
      </c>
      <c r="M2315" s="110">
        <f>IFERROR(IF(Table25[[#This Row],[Contract End Date]]="99/99/9999","No End",IF(AND(MONTH(Table25[[#This Row],[Contract End Date]])&gt;6,MONTH(Table25[[#This Row],[Contract End Date]])&lt;=12),YEAR(Table25[[#This Row],[Contract End Date]])+1,YEAR(Table25[[#This Row],[Contract End Date]]))),"")</f>
        <v>2033</v>
      </c>
      <c r="N2315" s="111">
        <f>Table25[[#This Row],[FY Formula end]]</f>
        <v>2033</v>
      </c>
      <c r="O2315" s="112" t="str">
        <f>IF(Table25[[#This Row],[Year End]]="No End","No End","FY"&amp;" "&amp;Table25[[#This Row],[Year End]])</f>
        <v>FY 2033</v>
      </c>
      <c r="P2315" s="27"/>
      <c r="Q2315" s="104">
        <f>_xlfn.IFNA(IF($B2315="","",VLOOKUP($B2315,'SWC Towers'!$A:$Q,$Q$2,FALSE)),"")</f>
        <v>0.2</v>
      </c>
      <c r="R2315" s="106">
        <f>_xlfn.IFNA(IF($B2315="","",VLOOKUP($B2315,'SWC Towers'!$A:$Q,$R$2,FALSE)),"")</f>
        <v>0.2</v>
      </c>
      <c r="S2315" s="106" t="str">
        <f>_xlfn.IFNA(IF($B2315="","",VLOOKUP($B2315,'SWC Towers'!$A:$Q,$S$2,FALSE)),"")</f>
        <v/>
      </c>
      <c r="T2315" s="106">
        <f>_xlfn.IFNA(IF($B2315="","",VLOOKUP($B2315,'SWC Towers'!$A:$Q,$T$2,FALSE)),"")</f>
        <v>0.1</v>
      </c>
      <c r="U2315" s="104" t="str">
        <f>_xlfn.IFNA(IF($B2315="","",VLOOKUP($B2315,'SWC Towers'!$A:$Q,$U$2,FALSE)),"")</f>
        <v/>
      </c>
      <c r="V2315" s="104" t="str">
        <f>_xlfn.IFNA(IF($B2315="","",VLOOKUP($B2315,'SWC Towers'!$A:$Q,$V$2,FALSE)),"")</f>
        <v/>
      </c>
      <c r="W2315" s="104">
        <f>_xlfn.IFNA(IF($B2315="","",VLOOKUP($B2315,'SWC Towers'!$A:$Q,$W$2,FALSE)),"")</f>
        <v>0.3</v>
      </c>
      <c r="X2315" s="104" t="str">
        <f>_xlfn.IFNA(IF($B2315="","",VLOOKUP($B2315,'SWC Towers'!$A:$Q,$X$2,FALSE)),"")</f>
        <v/>
      </c>
      <c r="Y2315" s="104" t="str">
        <f>_xlfn.IFNA(IF($B2315="","",VLOOKUP($B2315,'SWC Towers'!$A:$Q,$Y$2,FALSE)),"")</f>
        <v/>
      </c>
      <c r="Z2315" s="104">
        <f>_xlfn.IFNA(IF($B2315="","",VLOOKUP($B2315,'SWC Towers'!$A:$Q,$Z$2,FALSE)),"")</f>
        <v>0.1</v>
      </c>
      <c r="AA2315" s="104" t="str">
        <f>_xlfn.IFNA(IF($B2315="","",VLOOKUP($B2315,'SWC Towers'!$A:$Q,$AA$2,FALSE)),"")</f>
        <v/>
      </c>
      <c r="AB2315" s="106">
        <f>_xlfn.IFNA(IF($B2315="","",VLOOKUP($B2315,'SWC Towers'!$A:$Q,$AB$2,FALSE)),"")</f>
        <v>0.1</v>
      </c>
      <c r="AC2315" s="20">
        <f>SUM(Table25[[#This Row],[IT Tower: Application]:[Other/Non-IT ]])</f>
        <v>1</v>
      </c>
      <c r="AD2315" s="67"/>
      <c r="AE2315" s="67"/>
      <c r="AF2315" s="67"/>
      <c r="AG2315" s="67"/>
      <c r="AH2315" s="67"/>
      <c r="AI2315" s="67"/>
      <c r="AJ2315" s="67"/>
      <c r="AK2315" s="67"/>
      <c r="AL2315" s="67"/>
      <c r="AM2315" s="67"/>
      <c r="AN2315" s="67"/>
      <c r="AO2315" s="67"/>
      <c r="AP2315" s="67"/>
      <c r="AQ2315" s="67"/>
      <c r="AR2315" s="67"/>
      <c r="AS2315" s="67"/>
      <c r="AT2315" s="67"/>
      <c r="AU2315" s="67"/>
      <c r="AV2315" s="67"/>
      <c r="AW2315" s="67"/>
      <c r="AX2315" s="67"/>
      <c r="AY2315" s="67"/>
      <c r="AZ2315" s="67"/>
      <c r="BA2315" s="67"/>
      <c r="BB2315" s="113"/>
      <c r="BC2315" s="113">
        <v>9408</v>
      </c>
      <c r="BD2315" s="113"/>
      <c r="BE2315" s="113"/>
      <c r="BF2315" s="113"/>
      <c r="BG2315" s="113"/>
      <c r="BH2315" s="113"/>
      <c r="BI2315" s="113"/>
      <c r="BJ2315" s="113"/>
      <c r="BK2315" s="113"/>
      <c r="BL2315" s="113"/>
      <c r="BM2315" s="113"/>
      <c r="BN2315" s="113"/>
      <c r="BO2315" s="113"/>
      <c r="BP2315" s="113"/>
      <c r="BQ2315" s="113"/>
      <c r="BR2315" s="113"/>
      <c r="BS2315" s="113"/>
      <c r="BT2315" s="113"/>
      <c r="BU2315" s="113"/>
      <c r="BV2315" s="113"/>
      <c r="BW2315" s="113"/>
      <c r="BX2315" s="113"/>
      <c r="BY2315" s="113"/>
      <c r="BZ2315" s="113"/>
      <c r="CA2315" s="67"/>
      <c r="CB2315" s="113"/>
      <c r="CC2315" s="69">
        <f>SUM(Table25[[#This Row],[Contract Amount FY00]:[Contract Amount FY50]])</f>
        <v>9408</v>
      </c>
      <c r="CD2315" s="114"/>
    </row>
    <row r="2316" spans="1:82" x14ac:dyDescent="0.25">
      <c r="A2316" s="122" t="s">
        <v>2107</v>
      </c>
      <c r="B2316" s="122" t="s">
        <v>705</v>
      </c>
      <c r="C2316" s="122" t="s">
        <v>384</v>
      </c>
      <c r="E2316" s="26" t="str">
        <f>IFERROR(IF(VLOOKUP(Table25[[#This Row],[Contract No.]],Table3[#All],3,FALSE)="","No","Yes"),"")</f>
        <v>Yes</v>
      </c>
      <c r="F2316" s="107" t="str">
        <f>IFERROR(VLOOKUP(Table25[[#This Row],[Contract No.]],Table3[#All],3,FALSE),"")</f>
        <v>NASPO</v>
      </c>
      <c r="G2316" s="107" t="str">
        <f>IFERROR(IF(Table25[[#This Row],[Cooperative Purchase
(Yes/No)]]="Yes","Yes",IF(VLOOKUP(Table25[[#This Row],[Contract No.]],Table3[#All],1,FALSE)=Table25[[#This Row],[Contract No.]],"Yes","No")),"No")</f>
        <v>Yes</v>
      </c>
      <c r="H2316" s="51">
        <f>IFERROR(VLOOKUP(Table25[[#This Row],[Contract No.]],Table3[#All],4,FALSE),"")</f>
        <v>43647</v>
      </c>
      <c r="I2316" s="28">
        <f>IFERROR(IF(AND(MONTH(Table25[[#This Row],[Contract Start Date]])&gt;6,MONTH(Table25[[#This Row],[Contract Start Date]])&lt;=12),YEAR(Table25[[#This Row],[Contract Start Date]])+1,YEAR(Table25[[#This Row],[Contract Start Date]])),"")</f>
        <v>2020</v>
      </c>
      <c r="J2316" s="108">
        <f>Table25[[#This Row],[FY Formula start]]</f>
        <v>2020</v>
      </c>
      <c r="K2316" s="59" t="str">
        <f>"FY"&amp;" "&amp;Table25[[#This Row],[Year Start]]</f>
        <v>FY 2020</v>
      </c>
      <c r="L2316" s="109">
        <f>IFERROR(VLOOKUP(Table25[[#This Row],[Contract No.]],Table3[#All],5,FALSE),"")</f>
        <v>47360</v>
      </c>
      <c r="M2316" s="110">
        <f>IFERROR(IF(Table25[[#This Row],[Contract End Date]]="99/99/9999","No End",IF(AND(MONTH(Table25[[#This Row],[Contract End Date]])&gt;6,MONTH(Table25[[#This Row],[Contract End Date]])&lt;=12),YEAR(Table25[[#This Row],[Contract End Date]])+1,YEAR(Table25[[#This Row],[Contract End Date]]))),"")</f>
        <v>2030</v>
      </c>
      <c r="N2316" s="111">
        <f>Table25[[#This Row],[FY Formula end]]</f>
        <v>2030</v>
      </c>
      <c r="O2316" s="112" t="str">
        <f>IF(Table25[[#This Row],[Year End]]="No End","No End","FY"&amp;" "&amp;Table25[[#This Row],[Year End]])</f>
        <v>FY 2030</v>
      </c>
      <c r="P2316" s="27"/>
      <c r="Q2316" s="104">
        <f>_xlfn.IFNA(IF($B2316="","",VLOOKUP($B2316,'SWC Towers'!$A:$Q,$Q$2,FALSE)),"")</f>
        <v>0.2</v>
      </c>
      <c r="R2316" s="106" t="str">
        <f>_xlfn.IFNA(IF($B2316="","",VLOOKUP($B2316,'SWC Towers'!$A:$Q,$R$2,FALSE)),"")</f>
        <v/>
      </c>
      <c r="S2316" s="106" t="str">
        <f>_xlfn.IFNA(IF($B2316="","",VLOOKUP($B2316,'SWC Towers'!$A:$Q,$S$2,FALSE)),"")</f>
        <v/>
      </c>
      <c r="T2316" s="106" t="str">
        <f>_xlfn.IFNA(IF($B2316="","",VLOOKUP($B2316,'SWC Towers'!$A:$Q,$T$2,FALSE)),"")</f>
        <v/>
      </c>
      <c r="U2316" s="104">
        <f>_xlfn.IFNA(IF($B2316="","",VLOOKUP($B2316,'SWC Towers'!$A:$Q,$U$2,FALSE)),"")</f>
        <v>0.4</v>
      </c>
      <c r="V2316" s="104" t="str">
        <f>_xlfn.IFNA(IF($B2316="","",VLOOKUP($B2316,'SWC Towers'!$A:$Q,$V$2,FALSE)),"")</f>
        <v/>
      </c>
      <c r="W2316" s="104">
        <f>_xlfn.IFNA(IF($B2316="","",VLOOKUP($B2316,'SWC Towers'!$A:$Q,$W$2,FALSE)),"")</f>
        <v>0.4</v>
      </c>
      <c r="X2316" s="104" t="str">
        <f>_xlfn.IFNA(IF($B2316="","",VLOOKUP($B2316,'SWC Towers'!$A:$Q,$X$2,FALSE)),"")</f>
        <v/>
      </c>
      <c r="Y2316" s="104" t="str">
        <f>_xlfn.IFNA(IF($B2316="","",VLOOKUP($B2316,'SWC Towers'!$A:$Q,$Y$2,FALSE)),"")</f>
        <v/>
      </c>
      <c r="Z2316" s="104" t="str">
        <f>_xlfn.IFNA(IF($B2316="","",VLOOKUP($B2316,'SWC Towers'!$A:$Q,$Z$2,FALSE)),"")</f>
        <v/>
      </c>
      <c r="AA2316" s="104" t="str">
        <f>_xlfn.IFNA(IF($B2316="","",VLOOKUP($B2316,'SWC Towers'!$A:$Q,$AA$2,FALSE)),"")</f>
        <v/>
      </c>
      <c r="AB2316" s="106" t="str">
        <f>_xlfn.IFNA(IF($B2316="","",VLOOKUP($B2316,'SWC Towers'!$A:$Q,$AB$2,FALSE)),"")</f>
        <v/>
      </c>
      <c r="AC2316" s="20">
        <f>SUM(Table25[[#This Row],[IT Tower: Application]:[Other/Non-IT ]])</f>
        <v>1</v>
      </c>
      <c r="AD2316" s="67"/>
      <c r="AE2316" s="67"/>
      <c r="AF2316" s="67"/>
      <c r="AG2316" s="67"/>
      <c r="AH2316" s="67"/>
      <c r="AI2316" s="67"/>
      <c r="AJ2316" s="67"/>
      <c r="AK2316" s="67"/>
      <c r="AL2316" s="67"/>
      <c r="AM2316" s="67"/>
      <c r="AN2316" s="67"/>
      <c r="AO2316" s="67"/>
      <c r="AP2316" s="67"/>
      <c r="AQ2316" s="67"/>
      <c r="AR2316" s="67"/>
      <c r="AS2316" s="67"/>
      <c r="AT2316" s="67"/>
      <c r="AU2316" s="67"/>
      <c r="AV2316" s="67"/>
      <c r="AW2316" s="67"/>
      <c r="AX2316" s="67">
        <v>0</v>
      </c>
      <c r="AY2316" s="67">
        <v>52</v>
      </c>
      <c r="AZ2316" s="67">
        <v>52</v>
      </c>
      <c r="BA2316" s="67">
        <v>54</v>
      </c>
      <c r="BB2316" s="113">
        <v>60</v>
      </c>
      <c r="BC2316" s="113">
        <v>45</v>
      </c>
      <c r="BD2316" s="113"/>
      <c r="BE2316" s="113"/>
      <c r="BF2316" s="113"/>
      <c r="BG2316" s="113"/>
      <c r="BH2316" s="113"/>
      <c r="BI2316" s="113"/>
      <c r="BJ2316" s="113"/>
      <c r="BK2316" s="113"/>
      <c r="BL2316" s="113"/>
      <c r="BM2316" s="113"/>
      <c r="BN2316" s="113"/>
      <c r="BO2316" s="113"/>
      <c r="BP2316" s="113"/>
      <c r="BQ2316" s="113"/>
      <c r="BR2316" s="113"/>
      <c r="BS2316" s="113"/>
      <c r="BT2316" s="113"/>
      <c r="BU2316" s="113"/>
      <c r="BV2316" s="113"/>
      <c r="BW2316" s="113"/>
      <c r="BX2316" s="113"/>
      <c r="BY2316" s="113"/>
      <c r="BZ2316" s="113"/>
      <c r="CA2316" s="67"/>
      <c r="CB2316" s="113"/>
      <c r="CC2316" s="69">
        <f>SUM(Table25[[#This Row],[Contract Amount FY00]:[Contract Amount FY50]])</f>
        <v>263</v>
      </c>
      <c r="CD2316" s="114"/>
    </row>
    <row r="2317" spans="1:82" x14ac:dyDescent="0.25">
      <c r="A2317" s="122" t="s">
        <v>2107</v>
      </c>
      <c r="B2317" s="122" t="s">
        <v>705</v>
      </c>
      <c r="C2317" s="122" t="s">
        <v>1777</v>
      </c>
      <c r="E2317" s="26" t="str">
        <f>IFERROR(IF(VLOOKUP(Table25[[#This Row],[Contract No.]],Table3[#All],3,FALSE)="","No","Yes"),"")</f>
        <v>Yes</v>
      </c>
      <c r="F2317" s="107" t="str">
        <f>IFERROR(VLOOKUP(Table25[[#This Row],[Contract No.]],Table3[#All],3,FALSE),"")</f>
        <v>NASPO</v>
      </c>
      <c r="G2317" s="107" t="str">
        <f>IFERROR(IF(Table25[[#This Row],[Cooperative Purchase
(Yes/No)]]="Yes","Yes",IF(VLOOKUP(Table25[[#This Row],[Contract No.]],Table3[#All],1,FALSE)=Table25[[#This Row],[Contract No.]],"Yes","No")),"No")</f>
        <v>Yes</v>
      </c>
      <c r="H2317" s="51">
        <f>IFERROR(VLOOKUP(Table25[[#This Row],[Contract No.]],Table3[#All],4,FALSE),"")</f>
        <v>43647</v>
      </c>
      <c r="I2317" s="28">
        <f>IFERROR(IF(AND(MONTH(Table25[[#This Row],[Contract Start Date]])&gt;6,MONTH(Table25[[#This Row],[Contract Start Date]])&lt;=12),YEAR(Table25[[#This Row],[Contract Start Date]])+1,YEAR(Table25[[#This Row],[Contract Start Date]])),"")</f>
        <v>2020</v>
      </c>
      <c r="J2317" s="108">
        <f>Table25[[#This Row],[FY Formula start]]</f>
        <v>2020</v>
      </c>
      <c r="K2317" s="59" t="str">
        <f>"FY"&amp;" "&amp;Table25[[#This Row],[Year Start]]</f>
        <v>FY 2020</v>
      </c>
      <c r="L2317" s="109">
        <f>IFERROR(VLOOKUP(Table25[[#This Row],[Contract No.]],Table3[#All],5,FALSE),"")</f>
        <v>47360</v>
      </c>
      <c r="M2317" s="110">
        <f>IFERROR(IF(Table25[[#This Row],[Contract End Date]]="99/99/9999","No End",IF(AND(MONTH(Table25[[#This Row],[Contract End Date]])&gt;6,MONTH(Table25[[#This Row],[Contract End Date]])&lt;=12),YEAR(Table25[[#This Row],[Contract End Date]])+1,YEAR(Table25[[#This Row],[Contract End Date]]))),"")</f>
        <v>2030</v>
      </c>
      <c r="N2317" s="111">
        <f>Table25[[#This Row],[FY Formula end]]</f>
        <v>2030</v>
      </c>
      <c r="O2317" s="112" t="str">
        <f>IF(Table25[[#This Row],[Year End]]="No End","No End","FY"&amp;" "&amp;Table25[[#This Row],[Year End]])</f>
        <v>FY 2030</v>
      </c>
      <c r="P2317" s="27"/>
      <c r="Q2317" s="104">
        <f>_xlfn.IFNA(IF($B2317="","",VLOOKUP($B2317,'SWC Towers'!$A:$Q,$Q$2,FALSE)),"")</f>
        <v>0.2</v>
      </c>
      <c r="R2317" s="106" t="str">
        <f>_xlfn.IFNA(IF($B2317="","",VLOOKUP($B2317,'SWC Towers'!$A:$Q,$R$2,FALSE)),"")</f>
        <v/>
      </c>
      <c r="S2317" s="106" t="str">
        <f>_xlfn.IFNA(IF($B2317="","",VLOOKUP($B2317,'SWC Towers'!$A:$Q,$S$2,FALSE)),"")</f>
        <v/>
      </c>
      <c r="T2317" s="106" t="str">
        <f>_xlfn.IFNA(IF($B2317="","",VLOOKUP($B2317,'SWC Towers'!$A:$Q,$T$2,FALSE)),"")</f>
        <v/>
      </c>
      <c r="U2317" s="104">
        <f>_xlfn.IFNA(IF($B2317="","",VLOOKUP($B2317,'SWC Towers'!$A:$Q,$U$2,FALSE)),"")</f>
        <v>0.4</v>
      </c>
      <c r="V2317" s="104" t="str">
        <f>_xlfn.IFNA(IF($B2317="","",VLOOKUP($B2317,'SWC Towers'!$A:$Q,$V$2,FALSE)),"")</f>
        <v/>
      </c>
      <c r="W2317" s="104">
        <f>_xlfn.IFNA(IF($B2317="","",VLOOKUP($B2317,'SWC Towers'!$A:$Q,$W$2,FALSE)),"")</f>
        <v>0.4</v>
      </c>
      <c r="X2317" s="104" t="str">
        <f>_xlfn.IFNA(IF($B2317="","",VLOOKUP($B2317,'SWC Towers'!$A:$Q,$X$2,FALSE)),"")</f>
        <v/>
      </c>
      <c r="Y2317" s="104" t="str">
        <f>_xlfn.IFNA(IF($B2317="","",VLOOKUP($B2317,'SWC Towers'!$A:$Q,$Y$2,FALSE)),"")</f>
        <v/>
      </c>
      <c r="Z2317" s="104" t="str">
        <f>_xlfn.IFNA(IF($B2317="","",VLOOKUP($B2317,'SWC Towers'!$A:$Q,$Z$2,FALSE)),"")</f>
        <v/>
      </c>
      <c r="AA2317" s="104" t="str">
        <f>_xlfn.IFNA(IF($B2317="","",VLOOKUP($B2317,'SWC Towers'!$A:$Q,$AA$2,FALSE)),"")</f>
        <v/>
      </c>
      <c r="AB2317" s="106" t="str">
        <f>_xlfn.IFNA(IF($B2317="","",VLOOKUP($B2317,'SWC Towers'!$A:$Q,$AB$2,FALSE)),"")</f>
        <v/>
      </c>
      <c r="AC2317" s="20">
        <f>SUM(Table25[[#This Row],[IT Tower: Application]:[Other/Non-IT ]])</f>
        <v>1</v>
      </c>
      <c r="AD2317" s="67"/>
      <c r="AE2317" s="67"/>
      <c r="AF2317" s="67"/>
      <c r="AG2317" s="67"/>
      <c r="AH2317" s="67"/>
      <c r="AI2317" s="67"/>
      <c r="AJ2317" s="67"/>
      <c r="AK2317" s="67"/>
      <c r="AL2317" s="67"/>
      <c r="AM2317" s="67"/>
      <c r="AN2317" s="67"/>
      <c r="AO2317" s="67"/>
      <c r="AP2317" s="67"/>
      <c r="AQ2317" s="67"/>
      <c r="AR2317" s="67"/>
      <c r="AS2317" s="67"/>
      <c r="AT2317" s="67"/>
      <c r="AU2317" s="67"/>
      <c r="AV2317" s="67"/>
      <c r="AW2317" s="67"/>
      <c r="AX2317" s="67">
        <v>0</v>
      </c>
      <c r="AY2317" s="67">
        <v>102718</v>
      </c>
      <c r="AZ2317" s="67">
        <v>138894</v>
      </c>
      <c r="BA2317" s="67">
        <v>104712</v>
      </c>
      <c r="BB2317" s="113">
        <v>78588</v>
      </c>
      <c r="BC2317" s="113">
        <v>102682</v>
      </c>
      <c r="BD2317" s="113"/>
      <c r="BE2317" s="113"/>
      <c r="BF2317" s="113"/>
      <c r="BG2317" s="113"/>
      <c r="BH2317" s="113"/>
      <c r="BI2317" s="113"/>
      <c r="BJ2317" s="113"/>
      <c r="BK2317" s="113"/>
      <c r="BL2317" s="113"/>
      <c r="BM2317" s="113"/>
      <c r="BN2317" s="113"/>
      <c r="BO2317" s="113"/>
      <c r="BP2317" s="113"/>
      <c r="BQ2317" s="113"/>
      <c r="BR2317" s="113"/>
      <c r="BS2317" s="113"/>
      <c r="BT2317" s="113"/>
      <c r="BU2317" s="113"/>
      <c r="BV2317" s="113"/>
      <c r="BW2317" s="113"/>
      <c r="BX2317" s="113"/>
      <c r="BY2317" s="113"/>
      <c r="BZ2317" s="113"/>
      <c r="CA2317" s="67"/>
      <c r="CB2317" s="113"/>
      <c r="CC2317" s="69">
        <f>SUM(Table25[[#This Row],[Contract Amount FY00]:[Contract Amount FY50]])</f>
        <v>527594</v>
      </c>
      <c r="CD2317" s="114"/>
    </row>
    <row r="2318" spans="1:82" x14ac:dyDescent="0.25">
      <c r="A2318" s="122" t="s">
        <v>2107</v>
      </c>
      <c r="B2318" s="122" t="s">
        <v>278</v>
      </c>
      <c r="C2318" s="122" t="s">
        <v>3188</v>
      </c>
      <c r="E2318" s="26" t="str">
        <f>IFERROR(IF(VLOOKUP(Table25[[#This Row],[Contract No.]],Table3[#All],3,FALSE)="","No","Yes"),"")</f>
        <v>Yes</v>
      </c>
      <c r="F2318" s="107" t="str">
        <f>IFERROR(VLOOKUP(Table25[[#This Row],[Contract No.]],Table3[#All],3,FALSE),"")</f>
        <v>NASPO</v>
      </c>
      <c r="G2318" s="107" t="str">
        <f>IFERROR(IF(Table25[[#This Row],[Cooperative Purchase
(Yes/No)]]="Yes","Yes",IF(VLOOKUP(Table25[[#This Row],[Contract No.]],Table3[#All],1,FALSE)=Table25[[#This Row],[Contract No.]],"Yes","No")),"No")</f>
        <v>Yes</v>
      </c>
      <c r="H2318" s="51">
        <f>IFERROR(VLOOKUP(Table25[[#This Row],[Contract No.]],Table3[#All],4,FALSE),"")</f>
        <v>42917</v>
      </c>
      <c r="I2318" s="28">
        <f>IFERROR(IF(AND(MONTH(Table25[[#This Row],[Contract Start Date]])&gt;6,MONTH(Table25[[#This Row],[Contract Start Date]])&lt;=12),YEAR(Table25[[#This Row],[Contract Start Date]])+1,YEAR(Table25[[#This Row],[Contract Start Date]])),"")</f>
        <v>2018</v>
      </c>
      <c r="J2318" s="108">
        <f>Table25[[#This Row],[FY Formula start]]</f>
        <v>2018</v>
      </c>
      <c r="K2318" s="59" t="str">
        <f>"FY"&amp;" "&amp;Table25[[#This Row],[Year Start]]</f>
        <v>FY 2018</v>
      </c>
      <c r="L2318" s="109">
        <f>IFERROR(VLOOKUP(Table25[[#This Row],[Contract No.]],Table3[#All],5,FALSE),"")</f>
        <v>46280</v>
      </c>
      <c r="M2318" s="110">
        <f>IFERROR(IF(Table25[[#This Row],[Contract End Date]]="99/99/9999","No End",IF(AND(MONTH(Table25[[#This Row],[Contract End Date]])&gt;6,MONTH(Table25[[#This Row],[Contract End Date]])&lt;=12),YEAR(Table25[[#This Row],[Contract End Date]])+1,YEAR(Table25[[#This Row],[Contract End Date]]))),"")</f>
        <v>2027</v>
      </c>
      <c r="N2318" s="111">
        <f>Table25[[#This Row],[FY Formula end]]</f>
        <v>2027</v>
      </c>
      <c r="O2318" s="112" t="str">
        <f>IF(Table25[[#This Row],[Year End]]="No End","No End","FY"&amp;" "&amp;Table25[[#This Row],[Year End]])</f>
        <v>FY 2027</v>
      </c>
      <c r="P2318" s="27"/>
      <c r="Q2318" s="104">
        <f>_xlfn.IFNA(IF($B2318="","",VLOOKUP($B2318,'SWC Towers'!$A:$Q,$Q$2,FALSE)),"")</f>
        <v>0.4</v>
      </c>
      <c r="R2318" s="106" t="str">
        <f>_xlfn.IFNA(IF($B2318="","",VLOOKUP($B2318,'SWC Towers'!$A:$Q,$R$2,FALSE)),"")</f>
        <v/>
      </c>
      <c r="S2318" s="106" t="str">
        <f>_xlfn.IFNA(IF($B2318="","",VLOOKUP($B2318,'SWC Towers'!$A:$Q,$S$2,FALSE)),"")</f>
        <v/>
      </c>
      <c r="T2318" s="106">
        <f>_xlfn.IFNA(IF($B2318="","",VLOOKUP($B2318,'SWC Towers'!$A:$Q,$T$2,FALSE)),"")</f>
        <v>0.05</v>
      </c>
      <c r="U2318" s="104" t="str">
        <f>_xlfn.IFNA(IF($B2318="","",VLOOKUP($B2318,'SWC Towers'!$A:$Q,$U$2,FALSE)),"")</f>
        <v/>
      </c>
      <c r="V2318" s="104" t="str">
        <f>_xlfn.IFNA(IF($B2318="","",VLOOKUP($B2318,'SWC Towers'!$A:$Q,$V$2,FALSE)),"")</f>
        <v/>
      </c>
      <c r="W2318" s="104">
        <f>_xlfn.IFNA(IF($B2318="","",VLOOKUP($B2318,'SWC Towers'!$A:$Q,$W$2,FALSE)),"")</f>
        <v>0.1</v>
      </c>
      <c r="X2318" s="104" t="str">
        <f>_xlfn.IFNA(IF($B2318="","",VLOOKUP($B2318,'SWC Towers'!$A:$Q,$X$2,FALSE)),"")</f>
        <v/>
      </c>
      <c r="Y2318" s="104">
        <f>_xlfn.IFNA(IF($B2318="","",VLOOKUP($B2318,'SWC Towers'!$A:$Q,$Y$2,FALSE)),"")</f>
        <v>0.05</v>
      </c>
      <c r="Z2318" s="104" t="str">
        <f>_xlfn.IFNA(IF($B2318="","",VLOOKUP($B2318,'SWC Towers'!$A:$Q,$Z$2,FALSE)),"")</f>
        <v/>
      </c>
      <c r="AA2318" s="104">
        <f>_xlfn.IFNA(IF($B2318="","",VLOOKUP($B2318,'SWC Towers'!$A:$Q,$AA$2,FALSE)),"")</f>
        <v>0.4</v>
      </c>
      <c r="AB2318" s="106" t="str">
        <f>_xlfn.IFNA(IF($B2318="","",VLOOKUP($B2318,'SWC Towers'!$A:$Q,$AB$2,FALSE)),"")</f>
        <v/>
      </c>
      <c r="AC2318" s="20">
        <f>SUM(Table25[[#This Row],[IT Tower: Application]:[Other/Non-IT ]])</f>
        <v>1</v>
      </c>
      <c r="AD2318" s="67"/>
      <c r="AE2318" s="67"/>
      <c r="AF2318" s="67"/>
      <c r="AG2318" s="67"/>
      <c r="AH2318" s="67"/>
      <c r="AI2318" s="67"/>
      <c r="AJ2318" s="67"/>
      <c r="AK2318" s="67"/>
      <c r="AL2318" s="67"/>
      <c r="AM2318" s="67"/>
      <c r="AN2318" s="67"/>
      <c r="AO2318" s="67"/>
      <c r="AP2318" s="67"/>
      <c r="AQ2318" s="67"/>
      <c r="AR2318" s="67"/>
      <c r="AS2318" s="67"/>
      <c r="AT2318" s="67"/>
      <c r="AU2318" s="67"/>
      <c r="AV2318" s="67"/>
      <c r="AW2318" s="67"/>
      <c r="AX2318" s="67">
        <v>0</v>
      </c>
      <c r="AY2318" s="67">
        <v>13899</v>
      </c>
      <c r="AZ2318" s="67"/>
      <c r="BA2318" s="67"/>
      <c r="BB2318" s="113">
        <v>0</v>
      </c>
      <c r="BC2318" s="113">
        <v>66233</v>
      </c>
      <c r="BD2318" s="113"/>
      <c r="BE2318" s="113"/>
      <c r="BF2318" s="113"/>
      <c r="BG2318" s="113"/>
      <c r="BH2318" s="113"/>
      <c r="BI2318" s="113"/>
      <c r="BJ2318" s="113"/>
      <c r="BK2318" s="113"/>
      <c r="BL2318" s="113"/>
      <c r="BM2318" s="113"/>
      <c r="BN2318" s="113"/>
      <c r="BO2318" s="113"/>
      <c r="BP2318" s="113"/>
      <c r="BQ2318" s="113"/>
      <c r="BR2318" s="113"/>
      <c r="BS2318" s="113"/>
      <c r="BT2318" s="113"/>
      <c r="BU2318" s="113"/>
      <c r="BV2318" s="113"/>
      <c r="BW2318" s="113"/>
      <c r="BX2318" s="113"/>
      <c r="BY2318" s="113"/>
      <c r="BZ2318" s="113"/>
      <c r="CA2318" s="67"/>
      <c r="CB2318" s="113"/>
      <c r="CC2318" s="69">
        <f>SUM(Table25[[#This Row],[Contract Amount FY00]:[Contract Amount FY50]])</f>
        <v>80132</v>
      </c>
      <c r="CD2318" s="114"/>
    </row>
    <row r="2319" spans="1:82" x14ac:dyDescent="0.25">
      <c r="A2319" s="122" t="s">
        <v>2107</v>
      </c>
      <c r="B2319" s="122" t="s">
        <v>278</v>
      </c>
      <c r="C2319" s="122" t="s">
        <v>441</v>
      </c>
      <c r="E2319" s="26" t="str">
        <f>IFERROR(IF(VLOOKUP(Table25[[#This Row],[Contract No.]],Table3[#All],3,FALSE)="","No","Yes"),"")</f>
        <v>Yes</v>
      </c>
      <c r="F2319" s="107" t="str">
        <f>IFERROR(VLOOKUP(Table25[[#This Row],[Contract No.]],Table3[#All],3,FALSE),"")</f>
        <v>NASPO</v>
      </c>
      <c r="G2319" s="107" t="str">
        <f>IFERROR(IF(Table25[[#This Row],[Cooperative Purchase
(Yes/No)]]="Yes","Yes",IF(VLOOKUP(Table25[[#This Row],[Contract No.]],Table3[#All],1,FALSE)=Table25[[#This Row],[Contract No.]],"Yes","No")),"No")</f>
        <v>Yes</v>
      </c>
      <c r="H2319" s="51">
        <f>IFERROR(VLOOKUP(Table25[[#This Row],[Contract No.]],Table3[#All],4,FALSE),"")</f>
        <v>42917</v>
      </c>
      <c r="I2319" s="28">
        <f>IFERROR(IF(AND(MONTH(Table25[[#This Row],[Contract Start Date]])&gt;6,MONTH(Table25[[#This Row],[Contract Start Date]])&lt;=12),YEAR(Table25[[#This Row],[Contract Start Date]])+1,YEAR(Table25[[#This Row],[Contract Start Date]])),"")</f>
        <v>2018</v>
      </c>
      <c r="J2319" s="108">
        <f>Table25[[#This Row],[FY Formula start]]</f>
        <v>2018</v>
      </c>
      <c r="K2319" s="59" t="str">
        <f>"FY"&amp;" "&amp;Table25[[#This Row],[Year Start]]</f>
        <v>FY 2018</v>
      </c>
      <c r="L2319" s="109">
        <f>IFERROR(VLOOKUP(Table25[[#This Row],[Contract No.]],Table3[#All],5,FALSE),"")</f>
        <v>46280</v>
      </c>
      <c r="M2319" s="110">
        <f>IFERROR(IF(Table25[[#This Row],[Contract End Date]]="99/99/9999","No End",IF(AND(MONTH(Table25[[#This Row],[Contract End Date]])&gt;6,MONTH(Table25[[#This Row],[Contract End Date]])&lt;=12),YEAR(Table25[[#This Row],[Contract End Date]])+1,YEAR(Table25[[#This Row],[Contract End Date]]))),"")</f>
        <v>2027</v>
      </c>
      <c r="N2319" s="111">
        <f>Table25[[#This Row],[FY Formula end]]</f>
        <v>2027</v>
      </c>
      <c r="O2319" s="112" t="str">
        <f>IF(Table25[[#This Row],[Year End]]="No End","No End","FY"&amp;" "&amp;Table25[[#This Row],[Year End]])</f>
        <v>FY 2027</v>
      </c>
      <c r="P2319" s="27"/>
      <c r="Q2319" s="104">
        <f>_xlfn.IFNA(IF($B2319="","",VLOOKUP($B2319,'SWC Towers'!$A:$Q,$Q$2,FALSE)),"")</f>
        <v>0.4</v>
      </c>
      <c r="R2319" s="106" t="str">
        <f>_xlfn.IFNA(IF($B2319="","",VLOOKUP($B2319,'SWC Towers'!$A:$Q,$R$2,FALSE)),"")</f>
        <v/>
      </c>
      <c r="S2319" s="106" t="str">
        <f>_xlfn.IFNA(IF($B2319="","",VLOOKUP($B2319,'SWC Towers'!$A:$Q,$S$2,FALSE)),"")</f>
        <v/>
      </c>
      <c r="T2319" s="106">
        <f>_xlfn.IFNA(IF($B2319="","",VLOOKUP($B2319,'SWC Towers'!$A:$Q,$T$2,FALSE)),"")</f>
        <v>0.05</v>
      </c>
      <c r="U2319" s="104" t="str">
        <f>_xlfn.IFNA(IF($B2319="","",VLOOKUP($B2319,'SWC Towers'!$A:$Q,$U$2,FALSE)),"")</f>
        <v/>
      </c>
      <c r="V2319" s="104" t="str">
        <f>_xlfn.IFNA(IF($B2319="","",VLOOKUP($B2319,'SWC Towers'!$A:$Q,$V$2,FALSE)),"")</f>
        <v/>
      </c>
      <c r="W2319" s="104">
        <f>_xlfn.IFNA(IF($B2319="","",VLOOKUP($B2319,'SWC Towers'!$A:$Q,$W$2,FALSE)),"")</f>
        <v>0.1</v>
      </c>
      <c r="X2319" s="104" t="str">
        <f>_xlfn.IFNA(IF($B2319="","",VLOOKUP($B2319,'SWC Towers'!$A:$Q,$X$2,FALSE)),"")</f>
        <v/>
      </c>
      <c r="Y2319" s="104">
        <f>_xlfn.IFNA(IF($B2319="","",VLOOKUP($B2319,'SWC Towers'!$A:$Q,$Y$2,FALSE)),"")</f>
        <v>0.05</v>
      </c>
      <c r="Z2319" s="104" t="str">
        <f>_xlfn.IFNA(IF($B2319="","",VLOOKUP($B2319,'SWC Towers'!$A:$Q,$Z$2,FALSE)),"")</f>
        <v/>
      </c>
      <c r="AA2319" s="104">
        <f>_xlfn.IFNA(IF($B2319="","",VLOOKUP($B2319,'SWC Towers'!$A:$Q,$AA$2,FALSE)),"")</f>
        <v>0.4</v>
      </c>
      <c r="AB2319" s="106" t="str">
        <f>_xlfn.IFNA(IF($B2319="","",VLOOKUP($B2319,'SWC Towers'!$A:$Q,$AB$2,FALSE)),"")</f>
        <v/>
      </c>
      <c r="AC2319" s="20">
        <f>SUM(Table25[[#This Row],[IT Tower: Application]:[Other/Non-IT ]])</f>
        <v>1</v>
      </c>
      <c r="AD2319" s="67"/>
      <c r="AE2319" s="67"/>
      <c r="AF2319" s="67"/>
      <c r="AG2319" s="67"/>
      <c r="AH2319" s="67"/>
      <c r="AI2319" s="67"/>
      <c r="AJ2319" s="67"/>
      <c r="AK2319" s="67"/>
      <c r="AL2319" s="67"/>
      <c r="AM2319" s="67"/>
      <c r="AN2319" s="67"/>
      <c r="AO2319" s="67"/>
      <c r="AP2319" s="67"/>
      <c r="AQ2319" s="67"/>
      <c r="AR2319" s="67"/>
      <c r="AS2319" s="67"/>
      <c r="AT2319" s="67"/>
      <c r="AU2319" s="67"/>
      <c r="AV2319" s="67"/>
      <c r="AW2319" s="67"/>
      <c r="AX2319" s="67"/>
      <c r="AY2319" s="67"/>
      <c r="AZ2319" s="67"/>
      <c r="BA2319" s="67"/>
      <c r="BB2319" s="113">
        <v>0</v>
      </c>
      <c r="BC2319" s="113">
        <v>106552</v>
      </c>
      <c r="BD2319" s="113"/>
      <c r="BE2319" s="113"/>
      <c r="BF2319" s="113"/>
      <c r="BG2319" s="113"/>
      <c r="BH2319" s="113"/>
      <c r="BI2319" s="113"/>
      <c r="BJ2319" s="113"/>
      <c r="BK2319" s="113"/>
      <c r="BL2319" s="113"/>
      <c r="BM2319" s="113"/>
      <c r="BN2319" s="113"/>
      <c r="BO2319" s="113"/>
      <c r="BP2319" s="113"/>
      <c r="BQ2319" s="113"/>
      <c r="BR2319" s="113"/>
      <c r="BS2319" s="113"/>
      <c r="BT2319" s="113"/>
      <c r="BU2319" s="113"/>
      <c r="BV2319" s="113"/>
      <c r="BW2319" s="113"/>
      <c r="BX2319" s="113"/>
      <c r="BY2319" s="113"/>
      <c r="BZ2319" s="113"/>
      <c r="CA2319" s="67"/>
      <c r="CB2319" s="113"/>
      <c r="CC2319" s="69">
        <f>SUM(Table25[[#This Row],[Contract Amount FY00]:[Contract Amount FY50]])</f>
        <v>106552</v>
      </c>
      <c r="CD2319" s="114"/>
    </row>
    <row r="2320" spans="1:82" x14ac:dyDescent="0.25">
      <c r="A2320" s="122" t="s">
        <v>2107</v>
      </c>
      <c r="B2320" s="122" t="s">
        <v>2244</v>
      </c>
      <c r="C2320" s="122" t="s">
        <v>373</v>
      </c>
      <c r="E2320" s="26" t="str">
        <f>IFERROR(IF(VLOOKUP(Table25[[#This Row],[Contract No.]],Table3[#All],3,FALSE)="","No","Yes"),"")</f>
        <v>No</v>
      </c>
      <c r="F2320" s="107" t="str">
        <f>IFERROR(VLOOKUP(Table25[[#This Row],[Contract No.]],Table3[#All],3,FALSE),"")</f>
        <v/>
      </c>
      <c r="G2320" s="107" t="str">
        <f>IFERROR(IF(Table25[[#This Row],[Cooperative Purchase
(Yes/No)]]="Yes","Yes",IF(VLOOKUP(Table25[[#This Row],[Contract No.]],Table3[#All],1,FALSE)=Table25[[#This Row],[Contract No.]],"Yes","No")),"No")</f>
        <v>Yes</v>
      </c>
      <c r="H2320" s="51">
        <f>IFERROR(VLOOKUP(Table25[[#This Row],[Contract No.]],Table3[#All],4,FALSE),"")</f>
        <v>44512</v>
      </c>
      <c r="I2320" s="28">
        <f>IFERROR(IF(AND(MONTH(Table25[[#This Row],[Contract Start Date]])&gt;6,MONTH(Table25[[#This Row],[Contract Start Date]])&lt;=12),YEAR(Table25[[#This Row],[Contract Start Date]])+1,YEAR(Table25[[#This Row],[Contract Start Date]])),"")</f>
        <v>2022</v>
      </c>
      <c r="J2320" s="108">
        <f>Table25[[#This Row],[FY Formula start]]</f>
        <v>2022</v>
      </c>
      <c r="K2320" s="59" t="str">
        <f>"FY"&amp;" "&amp;Table25[[#This Row],[Year Start]]</f>
        <v>FY 2022</v>
      </c>
      <c r="L2320" s="109">
        <f>IFERROR(VLOOKUP(Table25[[#This Row],[Contract No.]],Table3[#All],5,FALSE),"")</f>
        <v>46702</v>
      </c>
      <c r="M2320" s="110">
        <f>IFERROR(IF(Table25[[#This Row],[Contract End Date]]="99/99/9999","No End",IF(AND(MONTH(Table25[[#This Row],[Contract End Date]])&gt;6,MONTH(Table25[[#This Row],[Contract End Date]])&lt;=12),YEAR(Table25[[#This Row],[Contract End Date]])+1,YEAR(Table25[[#This Row],[Contract End Date]]))),"")</f>
        <v>2028</v>
      </c>
      <c r="N2320" s="111">
        <f>Table25[[#This Row],[FY Formula end]]</f>
        <v>2028</v>
      </c>
      <c r="O2320" s="112" t="str">
        <f>IF(Table25[[#This Row],[Year End]]="No End","No End","FY"&amp;" "&amp;Table25[[#This Row],[Year End]])</f>
        <v>FY 2028</v>
      </c>
      <c r="P2320" s="27"/>
      <c r="Q2320" s="104" t="str">
        <f>_xlfn.IFNA(IF($B2320="","",VLOOKUP($B2320,'SWC Towers'!$A:$Q,$Q$2,FALSE)),"")</f>
        <v/>
      </c>
      <c r="R2320" s="106" t="str">
        <f>_xlfn.IFNA(IF($B2320="","",VLOOKUP($B2320,'SWC Towers'!$A:$Q,$R$2,FALSE)),"")</f>
        <v/>
      </c>
      <c r="S2320" s="106" t="str">
        <f>_xlfn.IFNA(IF($B2320="","",VLOOKUP($B2320,'SWC Towers'!$A:$Q,$S$2,FALSE)),"")</f>
        <v/>
      </c>
      <c r="T2320" s="106">
        <f>_xlfn.IFNA(IF($B2320="","",VLOOKUP($B2320,'SWC Towers'!$A:$Q,$T$2,FALSE)),"")</f>
        <v>0.5</v>
      </c>
      <c r="U2320" s="104" t="str">
        <f>_xlfn.IFNA(IF($B2320="","",VLOOKUP($B2320,'SWC Towers'!$A:$Q,$U$2,FALSE)),"")</f>
        <v/>
      </c>
      <c r="V2320" s="104" t="str">
        <f>_xlfn.IFNA(IF($B2320="","",VLOOKUP($B2320,'SWC Towers'!$A:$Q,$V$2,FALSE)),"")</f>
        <v/>
      </c>
      <c r="W2320" s="104">
        <f>_xlfn.IFNA(IF($B2320="","",VLOOKUP($B2320,'SWC Towers'!$A:$Q,$W$2,FALSE)),"")</f>
        <v>0.5</v>
      </c>
      <c r="X2320" s="104" t="str">
        <f>_xlfn.IFNA(IF($B2320="","",VLOOKUP($B2320,'SWC Towers'!$A:$Q,$X$2,FALSE)),"")</f>
        <v/>
      </c>
      <c r="Y2320" s="104" t="str">
        <f>_xlfn.IFNA(IF($B2320="","",VLOOKUP($B2320,'SWC Towers'!$A:$Q,$Y$2,FALSE)),"")</f>
        <v/>
      </c>
      <c r="Z2320" s="104" t="str">
        <f>_xlfn.IFNA(IF($B2320="","",VLOOKUP($B2320,'SWC Towers'!$A:$Q,$Z$2,FALSE)),"")</f>
        <v/>
      </c>
      <c r="AA2320" s="104" t="str">
        <f>_xlfn.IFNA(IF($B2320="","",VLOOKUP($B2320,'SWC Towers'!$A:$Q,$AA$2,FALSE)),"")</f>
        <v/>
      </c>
      <c r="AB2320" s="106" t="str">
        <f>_xlfn.IFNA(IF($B2320="","",VLOOKUP($B2320,'SWC Towers'!$A:$Q,$AB$2,FALSE)),"")</f>
        <v/>
      </c>
      <c r="AC2320" s="20">
        <f>SUM(Table25[[#This Row],[IT Tower: Application]:[Other/Non-IT ]])</f>
        <v>1</v>
      </c>
      <c r="AD2320" s="67"/>
      <c r="AE2320" s="67"/>
      <c r="AF2320" s="67"/>
      <c r="AG2320" s="67"/>
      <c r="AH2320" s="67"/>
      <c r="AI2320" s="67"/>
      <c r="AJ2320" s="67"/>
      <c r="AK2320" s="67"/>
      <c r="AL2320" s="67"/>
      <c r="AM2320" s="67"/>
      <c r="AN2320" s="67"/>
      <c r="AO2320" s="67"/>
      <c r="AP2320" s="67"/>
      <c r="AQ2320" s="67"/>
      <c r="AR2320" s="67"/>
      <c r="AS2320" s="67"/>
      <c r="AT2320" s="67"/>
      <c r="AU2320" s="67"/>
      <c r="AV2320" s="67"/>
      <c r="AW2320" s="67"/>
      <c r="AX2320" s="67"/>
      <c r="AY2320" s="67"/>
      <c r="AZ2320" s="67"/>
      <c r="BA2320" s="67"/>
      <c r="BB2320" s="113">
        <v>2550</v>
      </c>
      <c r="BC2320" s="113">
        <v>0</v>
      </c>
      <c r="BD2320" s="113"/>
      <c r="BE2320" s="113"/>
      <c r="BF2320" s="113"/>
      <c r="BG2320" s="113"/>
      <c r="BH2320" s="113"/>
      <c r="BI2320" s="113"/>
      <c r="BJ2320" s="113"/>
      <c r="BK2320" s="113"/>
      <c r="BL2320" s="113"/>
      <c r="BM2320" s="113"/>
      <c r="BN2320" s="113"/>
      <c r="BO2320" s="113"/>
      <c r="BP2320" s="113"/>
      <c r="BQ2320" s="113"/>
      <c r="BR2320" s="113"/>
      <c r="BS2320" s="113"/>
      <c r="BT2320" s="113"/>
      <c r="BU2320" s="113"/>
      <c r="BV2320" s="113"/>
      <c r="BW2320" s="113"/>
      <c r="BX2320" s="113"/>
      <c r="BY2320" s="113"/>
      <c r="BZ2320" s="113"/>
      <c r="CA2320" s="67"/>
      <c r="CB2320" s="113"/>
      <c r="CC2320" s="69">
        <f>SUM(Table25[[#This Row],[Contract Amount FY00]:[Contract Amount FY50]])</f>
        <v>2550</v>
      </c>
      <c r="CD2320" s="114"/>
    </row>
    <row r="2321" spans="1:82" x14ac:dyDescent="0.25">
      <c r="A2321" s="122" t="s">
        <v>2107</v>
      </c>
      <c r="B2321" s="122" t="s">
        <v>2057</v>
      </c>
      <c r="C2321" s="122" t="s">
        <v>3190</v>
      </c>
      <c r="E2321" s="26" t="str">
        <f>IFERROR(IF(VLOOKUP(Table25[[#This Row],[Contract No.]],Table3[#All],3,FALSE)="","No","Yes"),"")</f>
        <v>Yes</v>
      </c>
      <c r="F2321" s="107" t="str">
        <f>IFERROR(VLOOKUP(Table25[[#This Row],[Contract No.]],Table3[#All],3,FALSE),"")</f>
        <v>NASPO</v>
      </c>
      <c r="G2321" s="107" t="str">
        <f>IFERROR(IF(Table25[[#This Row],[Cooperative Purchase
(Yes/No)]]="Yes","Yes",IF(VLOOKUP(Table25[[#This Row],[Contract No.]],Table3[#All],1,FALSE)=Table25[[#This Row],[Contract No.]],"Yes","No")),"No")</f>
        <v>Yes</v>
      </c>
      <c r="H2321" s="51">
        <f>IFERROR(VLOOKUP(Table25[[#This Row],[Contract No.]],Table3[#All],4,FALSE),"")</f>
        <v>43983</v>
      </c>
      <c r="I2321" s="28">
        <f>IFERROR(IF(AND(MONTH(Table25[[#This Row],[Contract Start Date]])&gt;6,MONTH(Table25[[#This Row],[Contract Start Date]])&lt;=12),YEAR(Table25[[#This Row],[Contract Start Date]])+1,YEAR(Table25[[#This Row],[Contract Start Date]])),"")</f>
        <v>2020</v>
      </c>
      <c r="J2321" s="108">
        <f>Table25[[#This Row],[FY Formula start]]</f>
        <v>2020</v>
      </c>
      <c r="K2321" s="59" t="str">
        <f>"FY"&amp;" "&amp;Table25[[#This Row],[Year Start]]</f>
        <v>FY 2020</v>
      </c>
      <c r="L2321" s="109">
        <f>IFERROR(VLOOKUP(Table25[[#This Row],[Contract No.]],Table3[#All],5,FALSE),"")</f>
        <v>46295</v>
      </c>
      <c r="M2321" s="110">
        <f>IFERROR(IF(Table25[[#This Row],[Contract End Date]]="99/99/9999","No End",IF(AND(MONTH(Table25[[#This Row],[Contract End Date]])&gt;6,MONTH(Table25[[#This Row],[Contract End Date]])&lt;=12),YEAR(Table25[[#This Row],[Contract End Date]])+1,YEAR(Table25[[#This Row],[Contract End Date]]))),"")</f>
        <v>2027</v>
      </c>
      <c r="N2321" s="111">
        <f>Table25[[#This Row],[FY Formula end]]</f>
        <v>2027</v>
      </c>
      <c r="O2321" s="112" t="str">
        <f>IF(Table25[[#This Row],[Year End]]="No End","No End","FY"&amp;" "&amp;Table25[[#This Row],[Year End]])</f>
        <v>FY 2027</v>
      </c>
      <c r="P2321" s="27"/>
      <c r="Q2321" s="104">
        <f>_xlfn.IFNA(IF($B2321="","",VLOOKUP($B2321,'SWC Towers'!$A:$Q,$Q$2,FALSE)),"")</f>
        <v>0.1</v>
      </c>
      <c r="R2321" s="106">
        <f>_xlfn.IFNA(IF($B2321="","",VLOOKUP($B2321,'SWC Towers'!$A:$Q,$R$2,FALSE)),"")</f>
        <v>0.1</v>
      </c>
      <c r="S2321" s="106" t="str">
        <f>_xlfn.IFNA(IF($B2321="","",VLOOKUP($B2321,'SWC Towers'!$A:$Q,$S$2,FALSE)),"")</f>
        <v/>
      </c>
      <c r="T2321" s="106" t="str">
        <f>_xlfn.IFNA(IF($B2321="","",VLOOKUP($B2321,'SWC Towers'!$A:$Q,$T$2,FALSE)),"")</f>
        <v/>
      </c>
      <c r="U2321" s="104">
        <f>_xlfn.IFNA(IF($B2321="","",VLOOKUP($B2321,'SWC Towers'!$A:$Q,$U$2,FALSE)),"")</f>
        <v>0.15</v>
      </c>
      <c r="V2321" s="104" t="str">
        <f>_xlfn.IFNA(IF($B2321="","",VLOOKUP($B2321,'SWC Towers'!$A:$Q,$V$2,FALSE)),"")</f>
        <v/>
      </c>
      <c r="W2321" s="104">
        <f>_xlfn.IFNA(IF($B2321="","",VLOOKUP($B2321,'SWC Towers'!$A:$Q,$W$2,FALSE)),"")</f>
        <v>0.65</v>
      </c>
      <c r="X2321" s="104" t="str">
        <f>_xlfn.IFNA(IF($B2321="","",VLOOKUP($B2321,'SWC Towers'!$A:$Q,$X$2,FALSE)),"")</f>
        <v/>
      </c>
      <c r="Y2321" s="104" t="str">
        <f>_xlfn.IFNA(IF($B2321="","",VLOOKUP($B2321,'SWC Towers'!$A:$Q,$Y$2,FALSE)),"")</f>
        <v/>
      </c>
      <c r="Z2321" s="104" t="str">
        <f>_xlfn.IFNA(IF($B2321="","",VLOOKUP($B2321,'SWC Towers'!$A:$Q,$Z$2,FALSE)),"")</f>
        <v/>
      </c>
      <c r="AA2321" s="104" t="str">
        <f>_xlfn.IFNA(IF($B2321="","",VLOOKUP($B2321,'SWC Towers'!$A:$Q,$AA$2,FALSE)),"")</f>
        <v/>
      </c>
      <c r="AB2321" s="106" t="str">
        <f>_xlfn.IFNA(IF($B2321="","",VLOOKUP($B2321,'SWC Towers'!$A:$Q,$AB$2,FALSE)),"")</f>
        <v/>
      </c>
      <c r="AC2321" s="20">
        <f>SUM(Table25[[#This Row],[IT Tower: Application]:[Other/Non-IT ]])</f>
        <v>1</v>
      </c>
      <c r="AD2321" s="67"/>
      <c r="AE2321" s="67"/>
      <c r="AF2321" s="67"/>
      <c r="AG2321" s="67"/>
      <c r="AH2321" s="67"/>
      <c r="AI2321" s="67"/>
      <c r="AJ2321" s="67"/>
      <c r="AK2321" s="67"/>
      <c r="AL2321" s="67"/>
      <c r="AM2321" s="67"/>
      <c r="AN2321" s="67"/>
      <c r="AO2321" s="67"/>
      <c r="AP2321" s="67"/>
      <c r="AQ2321" s="67"/>
      <c r="AR2321" s="67"/>
      <c r="AS2321" s="67"/>
      <c r="AT2321" s="67"/>
      <c r="AU2321" s="67"/>
      <c r="AV2321" s="67"/>
      <c r="AW2321" s="67"/>
      <c r="AX2321" s="67"/>
      <c r="AY2321" s="67">
        <v>20663</v>
      </c>
      <c r="AZ2321" s="67">
        <v>0</v>
      </c>
      <c r="BA2321" s="67">
        <v>218971</v>
      </c>
      <c r="BB2321" s="113"/>
      <c r="BC2321" s="113"/>
      <c r="BD2321" s="113"/>
      <c r="BE2321" s="113"/>
      <c r="BF2321" s="113"/>
      <c r="BG2321" s="113"/>
      <c r="BH2321" s="113"/>
      <c r="BI2321" s="113"/>
      <c r="BJ2321" s="113"/>
      <c r="BK2321" s="113"/>
      <c r="BL2321" s="113"/>
      <c r="BM2321" s="113"/>
      <c r="BN2321" s="113"/>
      <c r="BO2321" s="113"/>
      <c r="BP2321" s="113"/>
      <c r="BQ2321" s="113"/>
      <c r="BR2321" s="113"/>
      <c r="BS2321" s="113"/>
      <c r="BT2321" s="113"/>
      <c r="BU2321" s="113"/>
      <c r="BV2321" s="113"/>
      <c r="BW2321" s="113"/>
      <c r="BX2321" s="113"/>
      <c r="BY2321" s="113"/>
      <c r="BZ2321" s="113"/>
      <c r="CA2321" s="67"/>
      <c r="CB2321" s="113"/>
      <c r="CC2321" s="69">
        <f>SUM(Table25[[#This Row],[Contract Amount FY00]:[Contract Amount FY50]])</f>
        <v>239634</v>
      </c>
      <c r="CD2321" s="114"/>
    </row>
    <row r="2322" spans="1:82" x14ac:dyDescent="0.25">
      <c r="A2322" s="122" t="s">
        <v>2107</v>
      </c>
      <c r="B2322" s="122" t="s">
        <v>2057</v>
      </c>
      <c r="C2322" s="122" t="s">
        <v>276</v>
      </c>
      <c r="E2322" s="26" t="str">
        <f>IFERROR(IF(VLOOKUP(Table25[[#This Row],[Contract No.]],Table3[#All],3,FALSE)="","No","Yes"),"")</f>
        <v>Yes</v>
      </c>
      <c r="F2322" s="107" t="str">
        <f>IFERROR(VLOOKUP(Table25[[#This Row],[Contract No.]],Table3[#All],3,FALSE),"")</f>
        <v>NASPO</v>
      </c>
      <c r="G2322" s="107" t="str">
        <f>IFERROR(IF(Table25[[#This Row],[Cooperative Purchase
(Yes/No)]]="Yes","Yes",IF(VLOOKUP(Table25[[#This Row],[Contract No.]],Table3[#All],1,FALSE)=Table25[[#This Row],[Contract No.]],"Yes","No")),"No")</f>
        <v>Yes</v>
      </c>
      <c r="H2322" s="51">
        <f>IFERROR(VLOOKUP(Table25[[#This Row],[Contract No.]],Table3[#All],4,FALSE),"")</f>
        <v>43983</v>
      </c>
      <c r="I2322" s="28">
        <f>IFERROR(IF(AND(MONTH(Table25[[#This Row],[Contract Start Date]])&gt;6,MONTH(Table25[[#This Row],[Contract Start Date]])&lt;=12),YEAR(Table25[[#This Row],[Contract Start Date]])+1,YEAR(Table25[[#This Row],[Contract Start Date]])),"")</f>
        <v>2020</v>
      </c>
      <c r="J2322" s="108">
        <f>Table25[[#This Row],[FY Formula start]]</f>
        <v>2020</v>
      </c>
      <c r="K2322" s="59" t="str">
        <f>"FY"&amp;" "&amp;Table25[[#This Row],[Year Start]]</f>
        <v>FY 2020</v>
      </c>
      <c r="L2322" s="109">
        <f>IFERROR(VLOOKUP(Table25[[#This Row],[Contract No.]],Table3[#All],5,FALSE),"")</f>
        <v>46295</v>
      </c>
      <c r="M2322" s="110">
        <f>IFERROR(IF(Table25[[#This Row],[Contract End Date]]="99/99/9999","No End",IF(AND(MONTH(Table25[[#This Row],[Contract End Date]])&gt;6,MONTH(Table25[[#This Row],[Contract End Date]])&lt;=12),YEAR(Table25[[#This Row],[Contract End Date]])+1,YEAR(Table25[[#This Row],[Contract End Date]]))),"")</f>
        <v>2027</v>
      </c>
      <c r="N2322" s="111">
        <f>Table25[[#This Row],[FY Formula end]]</f>
        <v>2027</v>
      </c>
      <c r="O2322" s="112" t="str">
        <f>IF(Table25[[#This Row],[Year End]]="No End","No End","FY"&amp;" "&amp;Table25[[#This Row],[Year End]])</f>
        <v>FY 2027</v>
      </c>
      <c r="P2322" s="27"/>
      <c r="Q2322" s="104">
        <f>_xlfn.IFNA(IF($B2322="","",VLOOKUP($B2322,'SWC Towers'!$A:$Q,$Q$2,FALSE)),"")</f>
        <v>0.1</v>
      </c>
      <c r="R2322" s="106">
        <f>_xlfn.IFNA(IF($B2322="","",VLOOKUP($B2322,'SWC Towers'!$A:$Q,$R$2,FALSE)),"")</f>
        <v>0.1</v>
      </c>
      <c r="S2322" s="106" t="str">
        <f>_xlfn.IFNA(IF($B2322="","",VLOOKUP($B2322,'SWC Towers'!$A:$Q,$S$2,FALSE)),"")</f>
        <v/>
      </c>
      <c r="T2322" s="106" t="str">
        <f>_xlfn.IFNA(IF($B2322="","",VLOOKUP($B2322,'SWC Towers'!$A:$Q,$T$2,FALSE)),"")</f>
        <v/>
      </c>
      <c r="U2322" s="104">
        <f>_xlfn.IFNA(IF($B2322="","",VLOOKUP($B2322,'SWC Towers'!$A:$Q,$U$2,FALSE)),"")</f>
        <v>0.15</v>
      </c>
      <c r="V2322" s="104" t="str">
        <f>_xlfn.IFNA(IF($B2322="","",VLOOKUP($B2322,'SWC Towers'!$A:$Q,$V$2,FALSE)),"")</f>
        <v/>
      </c>
      <c r="W2322" s="104">
        <f>_xlfn.IFNA(IF($B2322="","",VLOOKUP($B2322,'SWC Towers'!$A:$Q,$W$2,FALSE)),"")</f>
        <v>0.65</v>
      </c>
      <c r="X2322" s="104" t="str">
        <f>_xlfn.IFNA(IF($B2322="","",VLOOKUP($B2322,'SWC Towers'!$A:$Q,$X$2,FALSE)),"")</f>
        <v/>
      </c>
      <c r="Y2322" s="104" t="str">
        <f>_xlfn.IFNA(IF($B2322="","",VLOOKUP($B2322,'SWC Towers'!$A:$Q,$Y$2,FALSE)),"")</f>
        <v/>
      </c>
      <c r="Z2322" s="104" t="str">
        <f>_xlfn.IFNA(IF($B2322="","",VLOOKUP($B2322,'SWC Towers'!$A:$Q,$Z$2,FALSE)),"")</f>
        <v/>
      </c>
      <c r="AA2322" s="104" t="str">
        <f>_xlfn.IFNA(IF($B2322="","",VLOOKUP($B2322,'SWC Towers'!$A:$Q,$AA$2,FALSE)),"")</f>
        <v/>
      </c>
      <c r="AB2322" s="106" t="str">
        <f>_xlfn.IFNA(IF($B2322="","",VLOOKUP($B2322,'SWC Towers'!$A:$Q,$AB$2,FALSE)),"")</f>
        <v/>
      </c>
      <c r="AC2322" s="20">
        <f>SUM(Table25[[#This Row],[IT Tower: Application]:[Other/Non-IT ]])</f>
        <v>1</v>
      </c>
      <c r="AD2322" s="67"/>
      <c r="AE2322" s="67"/>
      <c r="AF2322" s="67"/>
      <c r="AG2322" s="67"/>
      <c r="AH2322" s="67"/>
      <c r="AI2322" s="67"/>
      <c r="AJ2322" s="67"/>
      <c r="AK2322" s="67"/>
      <c r="AL2322" s="67"/>
      <c r="AM2322" s="67"/>
      <c r="AN2322" s="67"/>
      <c r="AO2322" s="67"/>
      <c r="AP2322" s="67"/>
      <c r="AQ2322" s="67"/>
      <c r="AR2322" s="67"/>
      <c r="AS2322" s="67"/>
      <c r="AT2322" s="67"/>
      <c r="AU2322" s="67"/>
      <c r="AV2322" s="67"/>
      <c r="AW2322" s="67"/>
      <c r="AX2322" s="67"/>
      <c r="AY2322" s="67">
        <v>8278</v>
      </c>
      <c r="AZ2322" s="67">
        <v>0</v>
      </c>
      <c r="BA2322" s="67"/>
      <c r="BB2322" s="113"/>
      <c r="BC2322" s="113">
        <v>16741</v>
      </c>
      <c r="BD2322" s="113"/>
      <c r="BE2322" s="113"/>
      <c r="BF2322" s="113"/>
      <c r="BG2322" s="113"/>
      <c r="BH2322" s="113"/>
      <c r="BI2322" s="113"/>
      <c r="BJ2322" s="113"/>
      <c r="BK2322" s="113"/>
      <c r="BL2322" s="113"/>
      <c r="BM2322" s="113"/>
      <c r="BN2322" s="113"/>
      <c r="BO2322" s="113"/>
      <c r="BP2322" s="113"/>
      <c r="BQ2322" s="113"/>
      <c r="BR2322" s="113"/>
      <c r="BS2322" s="113"/>
      <c r="BT2322" s="113"/>
      <c r="BU2322" s="113"/>
      <c r="BV2322" s="113"/>
      <c r="BW2322" s="113"/>
      <c r="BX2322" s="113"/>
      <c r="BY2322" s="113"/>
      <c r="BZ2322" s="113"/>
      <c r="CA2322" s="67"/>
      <c r="CB2322" s="113"/>
      <c r="CC2322" s="69">
        <f>SUM(Table25[[#This Row],[Contract Amount FY00]:[Contract Amount FY50]])</f>
        <v>25019</v>
      </c>
      <c r="CD2322" s="114"/>
    </row>
    <row r="2323" spans="1:82" x14ac:dyDescent="0.25">
      <c r="A2323" s="122" t="s">
        <v>2107</v>
      </c>
      <c r="B2323" s="122" t="s">
        <v>3071</v>
      </c>
      <c r="C2323" s="122" t="s">
        <v>753</v>
      </c>
      <c r="E2323" s="26" t="str">
        <f>IFERROR(IF(VLOOKUP(Table25[[#This Row],[Contract No.]],Table3[#All],3,FALSE)="","No","Yes"),"")</f>
        <v>Yes</v>
      </c>
      <c r="F2323" s="107" t="str">
        <f>IFERROR(VLOOKUP(Table25[[#This Row],[Contract No.]],Table3[#All],3,FALSE),"")</f>
        <v>NASPO</v>
      </c>
      <c r="G2323" s="107" t="str">
        <f>IFERROR(IF(Table25[[#This Row],[Cooperative Purchase
(Yes/No)]]="Yes","Yes",IF(VLOOKUP(Table25[[#This Row],[Contract No.]],Table3[#All],1,FALSE)=Table25[[#This Row],[Contract No.]],"Yes","No")),"No")</f>
        <v>Yes</v>
      </c>
      <c r="H2323" s="51">
        <f>IFERROR(VLOOKUP(Table25[[#This Row],[Contract No.]],Table3[#All],4,FALSE),"")</f>
        <v>45322</v>
      </c>
      <c r="I2323" s="28">
        <f>IFERROR(IF(AND(MONTH(Table25[[#This Row],[Contract Start Date]])&gt;6,MONTH(Table25[[#This Row],[Contract Start Date]])&lt;=12),YEAR(Table25[[#This Row],[Contract Start Date]])+1,YEAR(Table25[[#This Row],[Contract Start Date]])),"")</f>
        <v>2024</v>
      </c>
      <c r="J2323" s="108">
        <f>Table25[[#This Row],[FY Formula start]]</f>
        <v>2024</v>
      </c>
      <c r="K2323" s="59" t="str">
        <f>"FY"&amp;" "&amp;Table25[[#This Row],[Year Start]]</f>
        <v>FY 2024</v>
      </c>
      <c r="L2323" s="109">
        <f>IFERROR(VLOOKUP(Table25[[#This Row],[Contract No.]],Table3[#All],5,FALSE),"")</f>
        <v>46934</v>
      </c>
      <c r="M2323" s="110">
        <f>IFERROR(IF(Table25[[#This Row],[Contract End Date]]="99/99/9999","No End",IF(AND(MONTH(Table25[[#This Row],[Contract End Date]])&gt;6,MONTH(Table25[[#This Row],[Contract End Date]])&lt;=12),YEAR(Table25[[#This Row],[Contract End Date]])+1,YEAR(Table25[[#This Row],[Contract End Date]]))),"")</f>
        <v>2028</v>
      </c>
      <c r="N2323" s="111">
        <f>Table25[[#This Row],[FY Formula end]]</f>
        <v>2028</v>
      </c>
      <c r="O2323" s="112" t="str">
        <f>IF(Table25[[#This Row],[Year End]]="No End","No End","FY"&amp;" "&amp;Table25[[#This Row],[Year End]])</f>
        <v>FY 2028</v>
      </c>
      <c r="P2323" s="27"/>
      <c r="Q2323" s="104" t="str">
        <f>_xlfn.IFNA(IF($B2323="","",VLOOKUP($B2323,'SWC Towers'!$A:$Q,$Q$2,FALSE)),"")</f>
        <v/>
      </c>
      <c r="R2323" s="106">
        <f>_xlfn.IFNA(IF($B2323="","",VLOOKUP($B2323,'SWC Towers'!$A:$Q,$R$2,FALSE)),"")</f>
        <v>0.2</v>
      </c>
      <c r="S2323" s="106" t="str">
        <f>_xlfn.IFNA(IF($B2323="","",VLOOKUP($B2323,'SWC Towers'!$A:$Q,$S$2,FALSE)),"")</f>
        <v/>
      </c>
      <c r="T2323" s="106" t="str">
        <f>_xlfn.IFNA(IF($B2323="","",VLOOKUP($B2323,'SWC Towers'!$A:$Q,$T$2,FALSE)),"")</f>
        <v/>
      </c>
      <c r="U2323" s="104">
        <f>_xlfn.IFNA(IF($B2323="","",VLOOKUP($B2323,'SWC Towers'!$A:$Q,$U$2,FALSE)),"")</f>
        <v>0.6</v>
      </c>
      <c r="V2323" s="104" t="str">
        <f>_xlfn.IFNA(IF($B2323="","",VLOOKUP($B2323,'SWC Towers'!$A:$Q,$V$2,FALSE)),"")</f>
        <v/>
      </c>
      <c r="W2323" s="104" t="str">
        <f>_xlfn.IFNA(IF($B2323="","",VLOOKUP($B2323,'SWC Towers'!$A:$Q,$W$2,FALSE)),"")</f>
        <v/>
      </c>
      <c r="X2323" s="104" t="str">
        <f>_xlfn.IFNA(IF($B2323="","",VLOOKUP($B2323,'SWC Towers'!$A:$Q,$X$2,FALSE)),"")</f>
        <v/>
      </c>
      <c r="Y2323" s="104" t="str">
        <f>_xlfn.IFNA(IF($B2323="","",VLOOKUP($B2323,'SWC Towers'!$A:$Q,$Y$2,FALSE)),"")</f>
        <v/>
      </c>
      <c r="Z2323" s="104" t="str">
        <f>_xlfn.IFNA(IF($B2323="","",VLOOKUP($B2323,'SWC Towers'!$A:$Q,$Z$2,FALSE)),"")</f>
        <v/>
      </c>
      <c r="AA2323" s="104">
        <f>_xlfn.IFNA(IF($B2323="","",VLOOKUP($B2323,'SWC Towers'!$A:$Q,$AA$2,FALSE)),"")</f>
        <v>0.2</v>
      </c>
      <c r="AB2323" s="106" t="str">
        <f>_xlfn.IFNA(IF($B2323="","",VLOOKUP($B2323,'SWC Towers'!$A:$Q,$AB$2,FALSE)),"")</f>
        <v/>
      </c>
      <c r="AC2323" s="20">
        <f>SUM(Table25[[#This Row],[IT Tower: Application]:[Other/Non-IT ]])</f>
        <v>1</v>
      </c>
      <c r="AD2323" s="67"/>
      <c r="AE2323" s="67"/>
      <c r="AF2323" s="67"/>
      <c r="AG2323" s="67"/>
      <c r="AH2323" s="67"/>
      <c r="AI2323" s="67"/>
      <c r="AJ2323" s="67"/>
      <c r="AK2323" s="67"/>
      <c r="AL2323" s="67"/>
      <c r="AM2323" s="67"/>
      <c r="AN2323" s="67"/>
      <c r="AO2323" s="67"/>
      <c r="AP2323" s="67"/>
      <c r="AQ2323" s="67"/>
      <c r="AR2323" s="67"/>
      <c r="AS2323" s="67"/>
      <c r="AT2323" s="67"/>
      <c r="AU2323" s="67"/>
      <c r="AV2323" s="67"/>
      <c r="AW2323" s="67"/>
      <c r="AX2323" s="67"/>
      <c r="AY2323" s="67"/>
      <c r="AZ2323" s="67"/>
      <c r="BA2323" s="67"/>
      <c r="BB2323" s="113">
        <v>239406</v>
      </c>
      <c r="BC2323" s="113">
        <v>526585</v>
      </c>
      <c r="BD2323" s="113"/>
      <c r="BE2323" s="113"/>
      <c r="BF2323" s="113"/>
      <c r="BG2323" s="113"/>
      <c r="BH2323" s="113"/>
      <c r="BI2323" s="113"/>
      <c r="BJ2323" s="113"/>
      <c r="BK2323" s="113"/>
      <c r="BL2323" s="113"/>
      <c r="BM2323" s="113"/>
      <c r="BN2323" s="113"/>
      <c r="BO2323" s="113"/>
      <c r="BP2323" s="113"/>
      <c r="BQ2323" s="113"/>
      <c r="BR2323" s="113"/>
      <c r="BS2323" s="113"/>
      <c r="BT2323" s="113"/>
      <c r="BU2323" s="113"/>
      <c r="BV2323" s="113"/>
      <c r="BW2323" s="113"/>
      <c r="BX2323" s="113"/>
      <c r="BY2323" s="113"/>
      <c r="BZ2323" s="113"/>
      <c r="CA2323" s="67"/>
      <c r="CB2323" s="113"/>
      <c r="CC2323" s="69">
        <f>SUM(Table25[[#This Row],[Contract Amount FY00]:[Contract Amount FY50]])</f>
        <v>765991</v>
      </c>
      <c r="CD2323" s="114"/>
    </row>
    <row r="2324" spans="1:82" x14ac:dyDescent="0.25">
      <c r="A2324" s="122" t="s">
        <v>2107</v>
      </c>
      <c r="B2324" s="122" t="s">
        <v>3071</v>
      </c>
      <c r="C2324" s="122" t="s">
        <v>276</v>
      </c>
      <c r="E2324" s="26" t="str">
        <f>IFERROR(IF(VLOOKUP(Table25[[#This Row],[Contract No.]],Table3[#All],3,FALSE)="","No","Yes"),"")</f>
        <v>Yes</v>
      </c>
      <c r="F2324" s="107" t="str">
        <f>IFERROR(VLOOKUP(Table25[[#This Row],[Contract No.]],Table3[#All],3,FALSE),"")</f>
        <v>NASPO</v>
      </c>
      <c r="G2324" s="107" t="str">
        <f>IFERROR(IF(Table25[[#This Row],[Cooperative Purchase
(Yes/No)]]="Yes","Yes",IF(VLOOKUP(Table25[[#This Row],[Contract No.]],Table3[#All],1,FALSE)=Table25[[#This Row],[Contract No.]],"Yes","No")),"No")</f>
        <v>Yes</v>
      </c>
      <c r="H2324" s="51">
        <f>IFERROR(VLOOKUP(Table25[[#This Row],[Contract No.]],Table3[#All],4,FALSE),"")</f>
        <v>45322</v>
      </c>
      <c r="I2324" s="28">
        <f>IFERROR(IF(AND(MONTH(Table25[[#This Row],[Contract Start Date]])&gt;6,MONTH(Table25[[#This Row],[Contract Start Date]])&lt;=12),YEAR(Table25[[#This Row],[Contract Start Date]])+1,YEAR(Table25[[#This Row],[Contract Start Date]])),"")</f>
        <v>2024</v>
      </c>
      <c r="J2324" s="108">
        <f>Table25[[#This Row],[FY Formula start]]</f>
        <v>2024</v>
      </c>
      <c r="K2324" s="59" t="str">
        <f>"FY"&amp;" "&amp;Table25[[#This Row],[Year Start]]</f>
        <v>FY 2024</v>
      </c>
      <c r="L2324" s="109">
        <f>IFERROR(VLOOKUP(Table25[[#This Row],[Contract No.]],Table3[#All],5,FALSE),"")</f>
        <v>46934</v>
      </c>
      <c r="M2324" s="110">
        <f>IFERROR(IF(Table25[[#This Row],[Contract End Date]]="99/99/9999","No End",IF(AND(MONTH(Table25[[#This Row],[Contract End Date]])&gt;6,MONTH(Table25[[#This Row],[Contract End Date]])&lt;=12),YEAR(Table25[[#This Row],[Contract End Date]])+1,YEAR(Table25[[#This Row],[Contract End Date]]))),"")</f>
        <v>2028</v>
      </c>
      <c r="N2324" s="111">
        <f>Table25[[#This Row],[FY Formula end]]</f>
        <v>2028</v>
      </c>
      <c r="O2324" s="112" t="str">
        <f>IF(Table25[[#This Row],[Year End]]="No End","No End","FY"&amp;" "&amp;Table25[[#This Row],[Year End]])</f>
        <v>FY 2028</v>
      </c>
      <c r="P2324" s="27"/>
      <c r="Q2324" s="104" t="str">
        <f>_xlfn.IFNA(IF($B2324="","",VLOOKUP($B2324,'SWC Towers'!$A:$Q,$Q$2,FALSE)),"")</f>
        <v/>
      </c>
      <c r="R2324" s="106">
        <f>_xlfn.IFNA(IF($B2324="","",VLOOKUP($B2324,'SWC Towers'!$A:$Q,$R$2,FALSE)),"")</f>
        <v>0.2</v>
      </c>
      <c r="S2324" s="106" t="str">
        <f>_xlfn.IFNA(IF($B2324="","",VLOOKUP($B2324,'SWC Towers'!$A:$Q,$S$2,FALSE)),"")</f>
        <v/>
      </c>
      <c r="T2324" s="106" t="str">
        <f>_xlfn.IFNA(IF($B2324="","",VLOOKUP($B2324,'SWC Towers'!$A:$Q,$T$2,FALSE)),"")</f>
        <v/>
      </c>
      <c r="U2324" s="104">
        <f>_xlfn.IFNA(IF($B2324="","",VLOOKUP($B2324,'SWC Towers'!$A:$Q,$U$2,FALSE)),"")</f>
        <v>0.6</v>
      </c>
      <c r="V2324" s="104" t="str">
        <f>_xlfn.IFNA(IF($B2324="","",VLOOKUP($B2324,'SWC Towers'!$A:$Q,$V$2,FALSE)),"")</f>
        <v/>
      </c>
      <c r="W2324" s="104" t="str">
        <f>_xlfn.IFNA(IF($B2324="","",VLOOKUP($B2324,'SWC Towers'!$A:$Q,$W$2,FALSE)),"")</f>
        <v/>
      </c>
      <c r="X2324" s="104" t="str">
        <f>_xlfn.IFNA(IF($B2324="","",VLOOKUP($B2324,'SWC Towers'!$A:$Q,$X$2,FALSE)),"")</f>
        <v/>
      </c>
      <c r="Y2324" s="104" t="str">
        <f>_xlfn.IFNA(IF($B2324="","",VLOOKUP($B2324,'SWC Towers'!$A:$Q,$Y$2,FALSE)),"")</f>
        <v/>
      </c>
      <c r="Z2324" s="104" t="str">
        <f>_xlfn.IFNA(IF($B2324="","",VLOOKUP($B2324,'SWC Towers'!$A:$Q,$Z$2,FALSE)),"")</f>
        <v/>
      </c>
      <c r="AA2324" s="104">
        <f>_xlfn.IFNA(IF($B2324="","",VLOOKUP($B2324,'SWC Towers'!$A:$Q,$AA$2,FALSE)),"")</f>
        <v>0.2</v>
      </c>
      <c r="AB2324" s="106" t="str">
        <f>_xlfn.IFNA(IF($B2324="","",VLOOKUP($B2324,'SWC Towers'!$A:$Q,$AB$2,FALSE)),"")</f>
        <v/>
      </c>
      <c r="AC2324" s="20">
        <f>SUM(Table25[[#This Row],[IT Tower: Application]:[Other/Non-IT ]])</f>
        <v>1</v>
      </c>
      <c r="AD2324" s="67"/>
      <c r="AE2324" s="67"/>
      <c r="AF2324" s="67"/>
      <c r="AG2324" s="67"/>
      <c r="AH2324" s="67"/>
      <c r="AI2324" s="67"/>
      <c r="AJ2324" s="67"/>
      <c r="AK2324" s="67"/>
      <c r="AL2324" s="67"/>
      <c r="AM2324" s="67"/>
      <c r="AN2324" s="67"/>
      <c r="AO2324" s="67"/>
      <c r="AP2324" s="67"/>
      <c r="AQ2324" s="67"/>
      <c r="AR2324" s="67"/>
      <c r="AS2324" s="67"/>
      <c r="AT2324" s="67"/>
      <c r="AU2324" s="67"/>
      <c r="AV2324" s="67"/>
      <c r="AW2324" s="67"/>
      <c r="AX2324" s="67"/>
      <c r="AY2324" s="67"/>
      <c r="AZ2324" s="67"/>
      <c r="BA2324" s="67"/>
      <c r="BB2324" s="113">
        <v>0</v>
      </c>
      <c r="BC2324" s="113">
        <v>26554</v>
      </c>
      <c r="BD2324" s="113"/>
      <c r="BE2324" s="113"/>
      <c r="BF2324" s="113"/>
      <c r="BG2324" s="113"/>
      <c r="BH2324" s="113"/>
      <c r="BI2324" s="113"/>
      <c r="BJ2324" s="113"/>
      <c r="BK2324" s="113"/>
      <c r="BL2324" s="113"/>
      <c r="BM2324" s="113"/>
      <c r="BN2324" s="113"/>
      <c r="BO2324" s="113"/>
      <c r="BP2324" s="113"/>
      <c r="BQ2324" s="113"/>
      <c r="BR2324" s="113"/>
      <c r="BS2324" s="113"/>
      <c r="BT2324" s="113"/>
      <c r="BU2324" s="113"/>
      <c r="BV2324" s="113"/>
      <c r="BW2324" s="113"/>
      <c r="BX2324" s="113"/>
      <c r="BY2324" s="113"/>
      <c r="BZ2324" s="113"/>
      <c r="CA2324" s="67"/>
      <c r="CB2324" s="113"/>
      <c r="CC2324" s="69">
        <f>SUM(Table25[[#This Row],[Contract Amount FY00]:[Contract Amount FY50]])</f>
        <v>26554</v>
      </c>
      <c r="CD2324" s="114"/>
    </row>
    <row r="2325" spans="1:82" x14ac:dyDescent="0.25">
      <c r="A2325" s="122" t="s">
        <v>2107</v>
      </c>
      <c r="B2325" s="122" t="s">
        <v>526</v>
      </c>
      <c r="C2325" s="122" t="s">
        <v>3193</v>
      </c>
      <c r="E2325" s="26" t="str">
        <f>IFERROR(IF(VLOOKUP(Table25[[#This Row],[Contract No.]],Table3[#All],3,FALSE)="","No","Yes"),"")</f>
        <v>Yes</v>
      </c>
      <c r="F2325" s="107" t="str">
        <f>IFERROR(VLOOKUP(Table25[[#This Row],[Contract No.]],Table3[#All],3,FALSE),"")</f>
        <v>NASPO</v>
      </c>
      <c r="G2325" s="107" t="str">
        <f>IFERROR(IF(Table25[[#This Row],[Cooperative Purchase
(Yes/No)]]="Yes","Yes",IF(VLOOKUP(Table25[[#This Row],[Contract No.]],Table3[#All],1,FALSE)=Table25[[#This Row],[Contract No.]],"Yes","No")),"No")</f>
        <v>Yes</v>
      </c>
      <c r="H2325" s="51">
        <f>IFERROR(VLOOKUP(Table25[[#This Row],[Contract No.]],Table3[#All],4,FALSE),"")</f>
        <v>43892</v>
      </c>
      <c r="I2325" s="28">
        <f>IFERROR(IF(AND(MONTH(Table25[[#This Row],[Contract Start Date]])&gt;6,MONTH(Table25[[#This Row],[Contract Start Date]])&lt;=12),YEAR(Table25[[#This Row],[Contract Start Date]])+1,YEAR(Table25[[#This Row],[Contract Start Date]])),"")</f>
        <v>2020</v>
      </c>
      <c r="J2325" s="108">
        <f>Table25[[#This Row],[FY Formula start]]</f>
        <v>2020</v>
      </c>
      <c r="K2325" s="59" t="str">
        <f>"FY"&amp;" "&amp;Table25[[#This Row],[Year Start]]</f>
        <v>FY 2020</v>
      </c>
      <c r="L2325" s="109">
        <f>IFERROR(VLOOKUP(Table25[[#This Row],[Contract No.]],Table3[#All],5,FALSE),"")</f>
        <v>45504</v>
      </c>
      <c r="M2325" s="110">
        <f>IFERROR(IF(Table25[[#This Row],[Contract End Date]]="99/99/9999","No End",IF(AND(MONTH(Table25[[#This Row],[Contract End Date]])&gt;6,MONTH(Table25[[#This Row],[Contract End Date]])&lt;=12),YEAR(Table25[[#This Row],[Contract End Date]])+1,YEAR(Table25[[#This Row],[Contract End Date]]))),"")</f>
        <v>2025</v>
      </c>
      <c r="N2325" s="111">
        <f>Table25[[#This Row],[FY Formula end]]</f>
        <v>2025</v>
      </c>
      <c r="O2325" s="112" t="str">
        <f>IF(Table25[[#This Row],[Year End]]="No End","No End","FY"&amp;" "&amp;Table25[[#This Row],[Year End]])</f>
        <v>FY 2025</v>
      </c>
      <c r="P2325" s="27"/>
      <c r="Q2325" s="104" t="str">
        <f>_xlfn.IFNA(IF($B2325="","",VLOOKUP($B2325,'SWC Towers'!$A:$Q,$Q$2,FALSE)),"")</f>
        <v/>
      </c>
      <c r="R2325" s="106">
        <f>_xlfn.IFNA(IF($B2325="","",VLOOKUP($B2325,'SWC Towers'!$A:$Q,$R$2,FALSE)),"")</f>
        <v>0.1</v>
      </c>
      <c r="S2325" s="106" t="str">
        <f>_xlfn.IFNA(IF($B2325="","",VLOOKUP($B2325,'SWC Towers'!$A:$Q,$S$2,FALSE)),"")</f>
        <v/>
      </c>
      <c r="T2325" s="106">
        <f>_xlfn.IFNA(IF($B2325="","",VLOOKUP($B2325,'SWC Towers'!$A:$Q,$T$2,FALSE)),"")</f>
        <v>0.05</v>
      </c>
      <c r="U2325" s="104">
        <f>_xlfn.IFNA(IF($B2325="","",VLOOKUP($B2325,'SWC Towers'!$A:$Q,$U$2,FALSE)),"")</f>
        <v>0.65</v>
      </c>
      <c r="V2325" s="104" t="str">
        <f>_xlfn.IFNA(IF($B2325="","",VLOOKUP($B2325,'SWC Towers'!$A:$Q,$V$2,FALSE)),"")</f>
        <v/>
      </c>
      <c r="W2325" s="104">
        <f>_xlfn.IFNA(IF($B2325="","",VLOOKUP($B2325,'SWC Towers'!$A:$Q,$W$2,FALSE)),"")</f>
        <v>0.1</v>
      </c>
      <c r="X2325" s="104" t="str">
        <f>_xlfn.IFNA(IF($B2325="","",VLOOKUP($B2325,'SWC Towers'!$A:$Q,$X$2,FALSE)),"")</f>
        <v/>
      </c>
      <c r="Y2325" s="104" t="str">
        <f>_xlfn.IFNA(IF($B2325="","",VLOOKUP($B2325,'SWC Towers'!$A:$Q,$Y$2,FALSE)),"")</f>
        <v/>
      </c>
      <c r="Z2325" s="104">
        <f>_xlfn.IFNA(IF($B2325="","",VLOOKUP($B2325,'SWC Towers'!$A:$Q,$Z$2,FALSE)),"")</f>
        <v>0.1</v>
      </c>
      <c r="AA2325" s="104" t="str">
        <f>_xlfn.IFNA(IF($B2325="","",VLOOKUP($B2325,'SWC Towers'!$A:$Q,$AA$2,FALSE)),"")</f>
        <v/>
      </c>
      <c r="AB2325" s="106" t="str">
        <f>_xlfn.IFNA(IF($B2325="","",VLOOKUP($B2325,'SWC Towers'!$A:$Q,$AB$2,FALSE)),"")</f>
        <v/>
      </c>
      <c r="AC2325" s="20">
        <f>SUM(Table25[[#This Row],[IT Tower: Application]:[Other/Non-IT ]])</f>
        <v>1</v>
      </c>
      <c r="AD2325" s="67"/>
      <c r="AE2325" s="67"/>
      <c r="AF2325" s="67"/>
      <c r="AG2325" s="67"/>
      <c r="AH2325" s="67"/>
      <c r="AI2325" s="67"/>
      <c r="AJ2325" s="67"/>
      <c r="AK2325" s="67"/>
      <c r="AL2325" s="67"/>
      <c r="AM2325" s="67"/>
      <c r="AN2325" s="67"/>
      <c r="AO2325" s="67"/>
      <c r="AP2325" s="67"/>
      <c r="AQ2325" s="67"/>
      <c r="AR2325" s="67"/>
      <c r="AS2325" s="67"/>
      <c r="AT2325" s="67"/>
      <c r="AU2325" s="67"/>
      <c r="AV2325" s="67"/>
      <c r="AW2325" s="67"/>
      <c r="AX2325" s="67">
        <v>0</v>
      </c>
      <c r="AY2325" s="67">
        <v>8214</v>
      </c>
      <c r="AZ2325" s="67">
        <v>40469</v>
      </c>
      <c r="BA2325" s="67">
        <v>90030</v>
      </c>
      <c r="BB2325" s="113">
        <v>82509</v>
      </c>
      <c r="BC2325" s="113">
        <v>35325</v>
      </c>
      <c r="BD2325" s="113"/>
      <c r="BE2325" s="113"/>
      <c r="BF2325" s="113"/>
      <c r="BG2325" s="113"/>
      <c r="BH2325" s="113"/>
      <c r="BI2325" s="113"/>
      <c r="BJ2325" s="113"/>
      <c r="BK2325" s="113"/>
      <c r="BL2325" s="113"/>
      <c r="BM2325" s="113"/>
      <c r="BN2325" s="113"/>
      <c r="BO2325" s="113"/>
      <c r="BP2325" s="113"/>
      <c r="BQ2325" s="113"/>
      <c r="BR2325" s="113"/>
      <c r="BS2325" s="113"/>
      <c r="BT2325" s="113"/>
      <c r="BU2325" s="113"/>
      <c r="BV2325" s="113"/>
      <c r="BW2325" s="113"/>
      <c r="BX2325" s="113"/>
      <c r="BY2325" s="113"/>
      <c r="BZ2325" s="113"/>
      <c r="CA2325" s="67"/>
      <c r="CB2325" s="113"/>
      <c r="CC2325" s="69">
        <f>SUM(Table25[[#This Row],[Contract Amount FY00]:[Contract Amount FY50]])</f>
        <v>256547</v>
      </c>
      <c r="CD2325" s="114"/>
    </row>
    <row r="2326" spans="1:82" x14ac:dyDescent="0.25">
      <c r="A2326" s="122" t="s">
        <v>2107</v>
      </c>
      <c r="B2326" s="122" t="s">
        <v>526</v>
      </c>
      <c r="C2326" s="122" t="s">
        <v>946</v>
      </c>
      <c r="E2326" s="26" t="str">
        <f>IFERROR(IF(VLOOKUP(Table25[[#This Row],[Contract No.]],Table3[#All],3,FALSE)="","No","Yes"),"")</f>
        <v>Yes</v>
      </c>
      <c r="F2326" s="107" t="str">
        <f>IFERROR(VLOOKUP(Table25[[#This Row],[Contract No.]],Table3[#All],3,FALSE),"")</f>
        <v>NASPO</v>
      </c>
      <c r="G2326" s="107" t="str">
        <f>IFERROR(IF(Table25[[#This Row],[Cooperative Purchase
(Yes/No)]]="Yes","Yes",IF(VLOOKUP(Table25[[#This Row],[Contract No.]],Table3[#All],1,FALSE)=Table25[[#This Row],[Contract No.]],"Yes","No")),"No")</f>
        <v>Yes</v>
      </c>
      <c r="H2326" s="51">
        <f>IFERROR(VLOOKUP(Table25[[#This Row],[Contract No.]],Table3[#All],4,FALSE),"")</f>
        <v>43892</v>
      </c>
      <c r="I2326" s="28">
        <f>IFERROR(IF(AND(MONTH(Table25[[#This Row],[Contract Start Date]])&gt;6,MONTH(Table25[[#This Row],[Contract Start Date]])&lt;=12),YEAR(Table25[[#This Row],[Contract Start Date]])+1,YEAR(Table25[[#This Row],[Contract Start Date]])),"")</f>
        <v>2020</v>
      </c>
      <c r="J2326" s="108">
        <f>Table25[[#This Row],[FY Formula start]]</f>
        <v>2020</v>
      </c>
      <c r="K2326" s="59" t="str">
        <f>"FY"&amp;" "&amp;Table25[[#This Row],[Year Start]]</f>
        <v>FY 2020</v>
      </c>
      <c r="L2326" s="109">
        <f>IFERROR(VLOOKUP(Table25[[#This Row],[Contract No.]],Table3[#All],5,FALSE),"")</f>
        <v>45504</v>
      </c>
      <c r="M2326" s="110">
        <f>IFERROR(IF(Table25[[#This Row],[Contract End Date]]="99/99/9999","No End",IF(AND(MONTH(Table25[[#This Row],[Contract End Date]])&gt;6,MONTH(Table25[[#This Row],[Contract End Date]])&lt;=12),YEAR(Table25[[#This Row],[Contract End Date]])+1,YEAR(Table25[[#This Row],[Contract End Date]]))),"")</f>
        <v>2025</v>
      </c>
      <c r="N2326" s="111">
        <f>Table25[[#This Row],[FY Formula end]]</f>
        <v>2025</v>
      </c>
      <c r="O2326" s="112" t="str">
        <f>IF(Table25[[#This Row],[Year End]]="No End","No End","FY"&amp;" "&amp;Table25[[#This Row],[Year End]])</f>
        <v>FY 2025</v>
      </c>
      <c r="P2326" s="27"/>
      <c r="Q2326" s="104" t="str">
        <f>_xlfn.IFNA(IF($B2326="","",VLOOKUP($B2326,'SWC Towers'!$A:$Q,$Q$2,FALSE)),"")</f>
        <v/>
      </c>
      <c r="R2326" s="106">
        <f>_xlfn.IFNA(IF($B2326="","",VLOOKUP($B2326,'SWC Towers'!$A:$Q,$R$2,FALSE)),"")</f>
        <v>0.1</v>
      </c>
      <c r="S2326" s="106" t="str">
        <f>_xlfn.IFNA(IF($B2326="","",VLOOKUP($B2326,'SWC Towers'!$A:$Q,$S$2,FALSE)),"")</f>
        <v/>
      </c>
      <c r="T2326" s="106">
        <f>_xlfn.IFNA(IF($B2326="","",VLOOKUP($B2326,'SWC Towers'!$A:$Q,$T$2,FALSE)),"")</f>
        <v>0.05</v>
      </c>
      <c r="U2326" s="104">
        <f>_xlfn.IFNA(IF($B2326="","",VLOOKUP($B2326,'SWC Towers'!$A:$Q,$U$2,FALSE)),"")</f>
        <v>0.65</v>
      </c>
      <c r="V2326" s="104" t="str">
        <f>_xlfn.IFNA(IF($B2326="","",VLOOKUP($B2326,'SWC Towers'!$A:$Q,$V$2,FALSE)),"")</f>
        <v/>
      </c>
      <c r="W2326" s="104">
        <f>_xlfn.IFNA(IF($B2326="","",VLOOKUP($B2326,'SWC Towers'!$A:$Q,$W$2,FALSE)),"")</f>
        <v>0.1</v>
      </c>
      <c r="X2326" s="104" t="str">
        <f>_xlfn.IFNA(IF($B2326="","",VLOOKUP($B2326,'SWC Towers'!$A:$Q,$X$2,FALSE)),"")</f>
        <v/>
      </c>
      <c r="Y2326" s="104" t="str">
        <f>_xlfn.IFNA(IF($B2326="","",VLOOKUP($B2326,'SWC Towers'!$A:$Q,$Y$2,FALSE)),"")</f>
        <v/>
      </c>
      <c r="Z2326" s="104">
        <f>_xlfn.IFNA(IF($B2326="","",VLOOKUP($B2326,'SWC Towers'!$A:$Q,$Z$2,FALSE)),"")</f>
        <v>0.1</v>
      </c>
      <c r="AA2326" s="104" t="str">
        <f>_xlfn.IFNA(IF($B2326="","",VLOOKUP($B2326,'SWC Towers'!$A:$Q,$AA$2,FALSE)),"")</f>
        <v/>
      </c>
      <c r="AB2326" s="106" t="str">
        <f>_xlfn.IFNA(IF($B2326="","",VLOOKUP($B2326,'SWC Towers'!$A:$Q,$AB$2,FALSE)),"")</f>
        <v/>
      </c>
      <c r="AC2326" s="20">
        <f>SUM(Table25[[#This Row],[IT Tower: Application]:[Other/Non-IT ]])</f>
        <v>1</v>
      </c>
      <c r="AD2326" s="67"/>
      <c r="AE2326" s="67"/>
      <c r="AF2326" s="67"/>
      <c r="AG2326" s="67"/>
      <c r="AH2326" s="67"/>
      <c r="AI2326" s="67"/>
      <c r="AJ2326" s="67"/>
      <c r="AK2326" s="67"/>
      <c r="AL2326" s="67"/>
      <c r="AM2326" s="67"/>
      <c r="AN2326" s="67"/>
      <c r="AO2326" s="67"/>
      <c r="AP2326" s="67"/>
      <c r="AQ2326" s="67"/>
      <c r="AR2326" s="67"/>
      <c r="AS2326" s="67"/>
      <c r="AT2326" s="67"/>
      <c r="AU2326" s="67"/>
      <c r="AV2326" s="67"/>
      <c r="AW2326" s="67"/>
      <c r="AX2326" s="67">
        <v>646</v>
      </c>
      <c r="AY2326" s="67">
        <v>1787</v>
      </c>
      <c r="AZ2326" s="67">
        <v>0</v>
      </c>
      <c r="BA2326" s="67"/>
      <c r="BB2326" s="113"/>
      <c r="BC2326" s="113"/>
      <c r="BD2326" s="113"/>
      <c r="BE2326" s="113"/>
      <c r="BF2326" s="113"/>
      <c r="BG2326" s="113"/>
      <c r="BH2326" s="113"/>
      <c r="BI2326" s="113"/>
      <c r="BJ2326" s="113"/>
      <c r="BK2326" s="113"/>
      <c r="BL2326" s="113"/>
      <c r="BM2326" s="113"/>
      <c r="BN2326" s="113"/>
      <c r="BO2326" s="113"/>
      <c r="BP2326" s="113"/>
      <c r="BQ2326" s="113"/>
      <c r="BR2326" s="113"/>
      <c r="BS2326" s="113"/>
      <c r="BT2326" s="113"/>
      <c r="BU2326" s="113"/>
      <c r="BV2326" s="113"/>
      <c r="BW2326" s="113"/>
      <c r="BX2326" s="113"/>
      <c r="BY2326" s="113"/>
      <c r="BZ2326" s="113"/>
      <c r="CA2326" s="67"/>
      <c r="CB2326" s="113"/>
      <c r="CC2326" s="69">
        <f>SUM(Table25[[#This Row],[Contract Amount FY00]:[Contract Amount FY50]])</f>
        <v>2433</v>
      </c>
      <c r="CD2326" s="114"/>
    </row>
    <row r="2327" spans="1:82" x14ac:dyDescent="0.25">
      <c r="A2327" s="122" t="s">
        <v>2107</v>
      </c>
      <c r="B2327" s="122" t="s">
        <v>3183</v>
      </c>
      <c r="C2327" s="122" t="s">
        <v>3193</v>
      </c>
      <c r="E2327" s="26" t="str">
        <f>IFERROR(IF(VLOOKUP(Table25[[#This Row],[Contract No.]],Table3[#All],3,FALSE)="","No","Yes"),"")</f>
        <v>Yes</v>
      </c>
      <c r="F2327" s="107" t="str">
        <f>IFERROR(VLOOKUP(Table25[[#This Row],[Contract No.]],Table3[#All],3,FALSE),"")</f>
        <v>NASPO</v>
      </c>
      <c r="G2327" s="107" t="str">
        <f>IFERROR(IF(Table25[[#This Row],[Cooperative Purchase
(Yes/No)]]="Yes","Yes",IF(VLOOKUP(Table25[[#This Row],[Contract No.]],Table3[#All],1,FALSE)=Table25[[#This Row],[Contract No.]],"Yes","No")),"No")</f>
        <v>Yes</v>
      </c>
      <c r="H2327" s="51">
        <f>IFERROR(VLOOKUP(Table25[[#This Row],[Contract No.]],Table3[#All],4,FALSE),"")</f>
        <v>45505</v>
      </c>
      <c r="I2327" s="28">
        <f>IFERROR(IF(AND(MONTH(Table25[[#This Row],[Contract Start Date]])&gt;6,MONTH(Table25[[#This Row],[Contract Start Date]])&lt;=12),YEAR(Table25[[#This Row],[Contract Start Date]])+1,YEAR(Table25[[#This Row],[Contract Start Date]])),"")</f>
        <v>2025</v>
      </c>
      <c r="J2327" s="108">
        <f>Table25[[#This Row],[FY Formula start]]</f>
        <v>2025</v>
      </c>
      <c r="K2327" s="59" t="str">
        <f>"FY"&amp;" "&amp;Table25[[#This Row],[Year Start]]</f>
        <v>FY 2025</v>
      </c>
      <c r="L2327" s="109">
        <f>IFERROR(VLOOKUP(Table25[[#This Row],[Contract No.]],Table3[#All],5,FALSE),"")</f>
        <v>47330</v>
      </c>
      <c r="M2327" s="110">
        <f>IFERROR(IF(Table25[[#This Row],[Contract End Date]]="99/99/9999","No End",IF(AND(MONTH(Table25[[#This Row],[Contract End Date]])&gt;6,MONTH(Table25[[#This Row],[Contract End Date]])&lt;=12),YEAR(Table25[[#This Row],[Contract End Date]])+1,YEAR(Table25[[#This Row],[Contract End Date]]))),"")</f>
        <v>2030</v>
      </c>
      <c r="N2327" s="111">
        <f>Table25[[#This Row],[FY Formula end]]</f>
        <v>2030</v>
      </c>
      <c r="O2327" s="112" t="str">
        <f>IF(Table25[[#This Row],[Year End]]="No End","No End","FY"&amp;" "&amp;Table25[[#This Row],[Year End]])</f>
        <v>FY 2030</v>
      </c>
      <c r="P2327" s="27"/>
      <c r="Q2327" s="104">
        <f>_xlfn.IFNA(IF($B2327="","",VLOOKUP($B2327,'SWC Towers'!$A:$Q,$Q$2,FALSE)),"")</f>
        <v>0.2</v>
      </c>
      <c r="R2327" s="106" t="str">
        <f>_xlfn.IFNA(IF($B2327="","",VLOOKUP($B2327,'SWC Towers'!$A:$Q,$R$2,FALSE)),"")</f>
        <v/>
      </c>
      <c r="S2327" s="106">
        <f>_xlfn.IFNA(IF($B2327="","",VLOOKUP($B2327,'SWC Towers'!$A:$Q,$S$2,FALSE)),"")</f>
        <v>0.2</v>
      </c>
      <c r="T2327" s="106" t="str">
        <f>_xlfn.IFNA(IF($B2327="","",VLOOKUP($B2327,'SWC Towers'!$A:$Q,$T$2,FALSE)),"")</f>
        <v/>
      </c>
      <c r="U2327" s="104">
        <f>_xlfn.IFNA(IF($B2327="","",VLOOKUP($B2327,'SWC Towers'!$A:$Q,$U$2,FALSE)),"")</f>
        <v>0.4</v>
      </c>
      <c r="V2327" s="104" t="str">
        <f>_xlfn.IFNA(IF($B2327="","",VLOOKUP($B2327,'SWC Towers'!$A:$Q,$V$2,FALSE)),"")</f>
        <v/>
      </c>
      <c r="W2327" s="104">
        <f>_xlfn.IFNA(IF($B2327="","",VLOOKUP($B2327,'SWC Towers'!$A:$Q,$W$2,FALSE)),"")</f>
        <v>0.2</v>
      </c>
      <c r="X2327" s="104" t="str">
        <f>_xlfn.IFNA(IF($B2327="","",VLOOKUP($B2327,'SWC Towers'!$A:$Q,$X$2,FALSE)),"")</f>
        <v/>
      </c>
      <c r="Y2327" s="104" t="str">
        <f>_xlfn.IFNA(IF($B2327="","",VLOOKUP($B2327,'SWC Towers'!$A:$Q,$Y$2,FALSE)),"")</f>
        <v/>
      </c>
      <c r="Z2327" s="104" t="str">
        <f>_xlfn.IFNA(IF($B2327="","",VLOOKUP($B2327,'SWC Towers'!$A:$Q,$Z$2,FALSE)),"")</f>
        <v/>
      </c>
      <c r="AA2327" s="104" t="str">
        <f>_xlfn.IFNA(IF($B2327="","",VLOOKUP($B2327,'SWC Towers'!$A:$Q,$AA$2,FALSE)),"")</f>
        <v/>
      </c>
      <c r="AB2327" s="106" t="str">
        <f>_xlfn.IFNA(IF($B2327="","",VLOOKUP($B2327,'SWC Towers'!$A:$Q,$AB$2,FALSE)),"")</f>
        <v/>
      </c>
      <c r="AC2327" s="20">
        <f>SUM(Table25[[#This Row],[IT Tower: Application]:[Other/Non-IT ]])</f>
        <v>1</v>
      </c>
      <c r="AD2327" s="67"/>
      <c r="AE2327" s="67"/>
      <c r="AF2327" s="67"/>
      <c r="AG2327" s="67"/>
      <c r="AH2327" s="67"/>
      <c r="AI2327" s="67"/>
      <c r="AJ2327" s="67"/>
      <c r="AK2327" s="67"/>
      <c r="AL2327" s="67"/>
      <c r="AM2327" s="67"/>
      <c r="AN2327" s="67"/>
      <c r="AO2327" s="67"/>
      <c r="AP2327" s="67"/>
      <c r="AQ2327" s="67"/>
      <c r="AR2327" s="67"/>
      <c r="AS2327" s="67"/>
      <c r="AT2327" s="67"/>
      <c r="AU2327" s="67"/>
      <c r="AV2327" s="67"/>
      <c r="AW2327" s="67"/>
      <c r="AX2327" s="67"/>
      <c r="AY2327" s="67"/>
      <c r="AZ2327" s="67"/>
      <c r="BA2327" s="67"/>
      <c r="BB2327" s="113"/>
      <c r="BC2327" s="113">
        <v>8071</v>
      </c>
      <c r="BD2327" s="113"/>
      <c r="BE2327" s="113"/>
      <c r="BF2327" s="113"/>
      <c r="BG2327" s="113"/>
      <c r="BH2327" s="113"/>
      <c r="BI2327" s="113"/>
      <c r="BJ2327" s="113"/>
      <c r="BK2327" s="113"/>
      <c r="BL2327" s="113"/>
      <c r="BM2327" s="113"/>
      <c r="BN2327" s="113"/>
      <c r="BO2327" s="113"/>
      <c r="BP2327" s="113"/>
      <c r="BQ2327" s="113"/>
      <c r="BR2327" s="113"/>
      <c r="BS2327" s="113"/>
      <c r="BT2327" s="113"/>
      <c r="BU2327" s="113"/>
      <c r="BV2327" s="113"/>
      <c r="BW2327" s="113"/>
      <c r="BX2327" s="113"/>
      <c r="BY2327" s="113"/>
      <c r="BZ2327" s="113"/>
      <c r="CA2327" s="67"/>
      <c r="CB2327" s="113"/>
      <c r="CC2327" s="69">
        <f>SUM(Table25[[#This Row],[Contract Amount FY00]:[Contract Amount FY50]])</f>
        <v>8071</v>
      </c>
      <c r="CD2327" s="114"/>
    </row>
    <row r="2328" spans="1:82" x14ac:dyDescent="0.25">
      <c r="A2328" s="122" t="s">
        <v>1976</v>
      </c>
      <c r="B2328" s="122" t="s">
        <v>762</v>
      </c>
      <c r="C2328" s="122" t="s">
        <v>2277</v>
      </c>
      <c r="E2328" s="26" t="str">
        <f>IFERROR(IF(VLOOKUP(Table25[[#This Row],[Contract No.]],Table3[#All],3,FALSE)="","No","Yes"),"")</f>
        <v>No</v>
      </c>
      <c r="F2328" s="107" t="str">
        <f>IFERROR(VLOOKUP(Table25[[#This Row],[Contract No.]],Table3[#All],3,FALSE),"")</f>
        <v/>
      </c>
      <c r="G2328" s="107" t="str">
        <f>IFERROR(IF(Table25[[#This Row],[Cooperative Purchase
(Yes/No)]]="Yes","Yes",IF(VLOOKUP(Table25[[#This Row],[Contract No.]],Table3[#All],1,FALSE)=Table25[[#This Row],[Contract No.]],"Yes","No")),"No")</f>
        <v>Yes</v>
      </c>
      <c r="H2328" s="51">
        <f>IFERROR(VLOOKUP(Table25[[#This Row],[Contract No.]],Table3[#All],4,FALSE),"")</f>
        <v>43435</v>
      </c>
      <c r="I2328" s="28">
        <f>IFERROR(IF(AND(MONTH(Table25[[#This Row],[Contract Start Date]])&gt;6,MONTH(Table25[[#This Row],[Contract Start Date]])&lt;=12),YEAR(Table25[[#This Row],[Contract Start Date]])+1,YEAR(Table25[[#This Row],[Contract Start Date]])),"")</f>
        <v>2019</v>
      </c>
      <c r="J2328" s="108">
        <f>Table25[[#This Row],[FY Formula start]]</f>
        <v>2019</v>
      </c>
      <c r="K2328" s="59" t="str">
        <f>"FY"&amp;" "&amp;Table25[[#This Row],[Year Start]]</f>
        <v>FY 2019</v>
      </c>
      <c r="L2328" s="109">
        <f>IFERROR(VLOOKUP(Table25[[#This Row],[Contract No.]],Table3[#All],5,FALSE),"")</f>
        <v>45626</v>
      </c>
      <c r="M2328" s="110">
        <f>IFERROR(IF(Table25[[#This Row],[Contract End Date]]="99/99/9999","No End",IF(AND(MONTH(Table25[[#This Row],[Contract End Date]])&gt;6,MONTH(Table25[[#This Row],[Contract End Date]])&lt;=12),YEAR(Table25[[#This Row],[Contract End Date]])+1,YEAR(Table25[[#This Row],[Contract End Date]]))),"")</f>
        <v>2025</v>
      </c>
      <c r="N2328" s="111">
        <f>Table25[[#This Row],[FY Formula end]]</f>
        <v>2025</v>
      </c>
      <c r="O2328" s="112" t="str">
        <f>IF(Table25[[#This Row],[Year End]]="No End","No End","FY"&amp;" "&amp;Table25[[#This Row],[Year End]])</f>
        <v>FY 2025</v>
      </c>
      <c r="P2328" s="27"/>
      <c r="Q2328" s="104" t="str">
        <f>_xlfn.IFNA(IF($B2328="","",VLOOKUP($B2328,'SWC Towers'!$A:$Q,$Q$2,FALSE)),"")</f>
        <v/>
      </c>
      <c r="R2328" s="106" t="str">
        <f>_xlfn.IFNA(IF($B2328="","",VLOOKUP($B2328,'SWC Towers'!$A:$Q,$R$2,FALSE)),"")</f>
        <v/>
      </c>
      <c r="S2328" s="106" t="str">
        <f>_xlfn.IFNA(IF($B2328="","",VLOOKUP($B2328,'SWC Towers'!$A:$Q,$S$2,FALSE)),"")</f>
        <v/>
      </c>
      <c r="T2328" s="106" t="str">
        <f>_xlfn.IFNA(IF($B2328="","",VLOOKUP($B2328,'SWC Towers'!$A:$Q,$T$2,FALSE)),"")</f>
        <v/>
      </c>
      <c r="U2328" s="104">
        <f>_xlfn.IFNA(IF($B2328="","",VLOOKUP($B2328,'SWC Towers'!$A:$Q,$U$2,FALSE)),"")</f>
        <v>0.7</v>
      </c>
      <c r="V2328" s="104" t="str">
        <f>_xlfn.IFNA(IF($B2328="","",VLOOKUP($B2328,'SWC Towers'!$A:$Q,$V$2,FALSE)),"")</f>
        <v/>
      </c>
      <c r="W2328" s="104" t="str">
        <f>_xlfn.IFNA(IF($B2328="","",VLOOKUP($B2328,'SWC Towers'!$A:$Q,$W$2,FALSE)),"")</f>
        <v/>
      </c>
      <c r="X2328" s="104" t="str">
        <f>_xlfn.IFNA(IF($B2328="","",VLOOKUP($B2328,'SWC Towers'!$A:$Q,$X$2,FALSE)),"")</f>
        <v/>
      </c>
      <c r="Y2328" s="104" t="str">
        <f>_xlfn.IFNA(IF($B2328="","",VLOOKUP($B2328,'SWC Towers'!$A:$Q,$Y$2,FALSE)),"")</f>
        <v/>
      </c>
      <c r="Z2328" s="104" t="str">
        <f>_xlfn.IFNA(IF($B2328="","",VLOOKUP($B2328,'SWC Towers'!$A:$Q,$Z$2,FALSE)),"")</f>
        <v/>
      </c>
      <c r="AA2328" s="104" t="str">
        <f>_xlfn.IFNA(IF($B2328="","",VLOOKUP($B2328,'SWC Towers'!$A:$Q,$AA$2,FALSE)),"")</f>
        <v/>
      </c>
      <c r="AB2328" s="106">
        <f>_xlfn.IFNA(IF($B2328="","",VLOOKUP($B2328,'SWC Towers'!$A:$Q,$AB$2,FALSE)),"")</f>
        <v>0.3</v>
      </c>
      <c r="AC2328" s="20">
        <f>SUM(Table25[[#This Row],[IT Tower: Application]:[Other/Non-IT ]])</f>
        <v>1</v>
      </c>
      <c r="AD2328" s="67"/>
      <c r="AE2328" s="67"/>
      <c r="AF2328" s="67"/>
      <c r="AG2328" s="67"/>
      <c r="AH2328" s="67"/>
      <c r="AI2328" s="67"/>
      <c r="AJ2328" s="67"/>
      <c r="AK2328" s="67"/>
      <c r="AL2328" s="67"/>
      <c r="AM2328" s="67"/>
      <c r="AN2328" s="67"/>
      <c r="AO2328" s="67"/>
      <c r="AP2328" s="67"/>
      <c r="AQ2328" s="67"/>
      <c r="AR2328" s="67"/>
      <c r="AS2328" s="67"/>
      <c r="AT2328" s="67"/>
      <c r="AU2328" s="67"/>
      <c r="AV2328" s="67"/>
      <c r="AW2328" s="67">
        <v>0</v>
      </c>
      <c r="AX2328" s="67">
        <v>1676</v>
      </c>
      <c r="AY2328" s="67">
        <v>857</v>
      </c>
      <c r="AZ2328" s="67">
        <v>1805</v>
      </c>
      <c r="BA2328" s="67">
        <v>0</v>
      </c>
      <c r="BB2328" s="113"/>
      <c r="BC2328" s="113"/>
      <c r="BD2328" s="113"/>
      <c r="BE2328" s="113"/>
      <c r="BF2328" s="113"/>
      <c r="BG2328" s="113"/>
      <c r="BH2328" s="113"/>
      <c r="BI2328" s="113"/>
      <c r="BJ2328" s="113"/>
      <c r="BK2328" s="113"/>
      <c r="BL2328" s="113"/>
      <c r="BM2328" s="113"/>
      <c r="BN2328" s="113"/>
      <c r="BO2328" s="113"/>
      <c r="BP2328" s="113"/>
      <c r="BQ2328" s="113"/>
      <c r="BR2328" s="113"/>
      <c r="BS2328" s="113"/>
      <c r="BT2328" s="113"/>
      <c r="BU2328" s="113"/>
      <c r="BV2328" s="113"/>
      <c r="BW2328" s="113"/>
      <c r="BX2328" s="113"/>
      <c r="BY2328" s="113"/>
      <c r="BZ2328" s="113"/>
      <c r="CA2328" s="67"/>
      <c r="CB2328" s="113"/>
      <c r="CC2328" s="69">
        <f>SUM(Table25[[#This Row],[Contract Amount FY00]:[Contract Amount FY50]])</f>
        <v>4338</v>
      </c>
      <c r="CD2328" s="114"/>
    </row>
    <row r="2329" spans="1:82" x14ac:dyDescent="0.25">
      <c r="A2329" s="122" t="s">
        <v>1976</v>
      </c>
      <c r="B2329" s="122" t="s">
        <v>533</v>
      </c>
      <c r="C2329" s="122" t="s">
        <v>3187</v>
      </c>
      <c r="E2329" s="26" t="str">
        <f>IFERROR(IF(VLOOKUP(Table25[[#This Row],[Contract No.]],Table3[#All],3,FALSE)="","No","Yes"),"")</f>
        <v>No</v>
      </c>
      <c r="F2329" s="107" t="str">
        <f>IFERROR(VLOOKUP(Table25[[#This Row],[Contract No.]],Table3[#All],3,FALSE),"")</f>
        <v/>
      </c>
      <c r="G2329" s="107" t="str">
        <f>IFERROR(IF(Table25[[#This Row],[Cooperative Purchase
(Yes/No)]]="Yes","Yes",IF(VLOOKUP(Table25[[#This Row],[Contract No.]],Table3[#All],1,FALSE)=Table25[[#This Row],[Contract No.]],"Yes","No")),"No")</f>
        <v>Yes</v>
      </c>
      <c r="H2329" s="51">
        <f>IFERROR(VLOOKUP(Table25[[#This Row],[Contract No.]],Table3[#All],4,FALSE),"")</f>
        <v>43556</v>
      </c>
      <c r="I2329" s="28">
        <f>IFERROR(IF(AND(MONTH(Table25[[#This Row],[Contract Start Date]])&gt;6,MONTH(Table25[[#This Row],[Contract Start Date]])&lt;=12),YEAR(Table25[[#This Row],[Contract Start Date]])+1,YEAR(Table25[[#This Row],[Contract Start Date]])),"")</f>
        <v>2019</v>
      </c>
      <c r="J2329" s="108">
        <f>Table25[[#This Row],[FY Formula start]]</f>
        <v>2019</v>
      </c>
      <c r="K2329" s="59" t="str">
        <f>"FY"&amp;" "&amp;Table25[[#This Row],[Year Start]]</f>
        <v>FY 2019</v>
      </c>
      <c r="L2329" s="109">
        <f>IFERROR(VLOOKUP(Table25[[#This Row],[Contract No.]],Table3[#All],5,FALSE),"")</f>
        <v>45747</v>
      </c>
      <c r="M2329" s="110">
        <f>IFERROR(IF(Table25[[#This Row],[Contract End Date]]="99/99/9999","No End",IF(AND(MONTH(Table25[[#This Row],[Contract End Date]])&gt;6,MONTH(Table25[[#This Row],[Contract End Date]])&lt;=12),YEAR(Table25[[#This Row],[Contract End Date]])+1,YEAR(Table25[[#This Row],[Contract End Date]]))),"")</f>
        <v>2025</v>
      </c>
      <c r="N2329" s="111">
        <f>Table25[[#This Row],[FY Formula end]]</f>
        <v>2025</v>
      </c>
      <c r="O2329" s="112" t="str">
        <f>IF(Table25[[#This Row],[Year End]]="No End","No End","FY"&amp;" "&amp;Table25[[#This Row],[Year End]])</f>
        <v>FY 2025</v>
      </c>
      <c r="P2329" s="27"/>
      <c r="Q2329" s="104">
        <f>_xlfn.IFNA(IF($B2329="","",VLOOKUP($B2329,'SWC Towers'!$A:$Q,$Q$2,FALSE)),"")</f>
        <v>0.2</v>
      </c>
      <c r="R2329" s="106">
        <f>_xlfn.IFNA(IF($B2329="","",VLOOKUP($B2329,'SWC Towers'!$A:$Q,$R$2,FALSE)),"")</f>
        <v>0.2</v>
      </c>
      <c r="S2329" s="106" t="str">
        <f>_xlfn.IFNA(IF($B2329="","",VLOOKUP($B2329,'SWC Towers'!$A:$Q,$S$2,FALSE)),"")</f>
        <v/>
      </c>
      <c r="T2329" s="106" t="str">
        <f>_xlfn.IFNA(IF($B2329="","",VLOOKUP($B2329,'SWC Towers'!$A:$Q,$T$2,FALSE)),"")</f>
        <v/>
      </c>
      <c r="U2329" s="104">
        <f>_xlfn.IFNA(IF($B2329="","",VLOOKUP($B2329,'SWC Towers'!$A:$Q,$U$2,FALSE)),"")</f>
        <v>0.2</v>
      </c>
      <c r="V2329" s="104" t="str">
        <f>_xlfn.IFNA(IF($B2329="","",VLOOKUP($B2329,'SWC Towers'!$A:$Q,$V$2,FALSE)),"")</f>
        <v/>
      </c>
      <c r="W2329" s="104">
        <f>_xlfn.IFNA(IF($B2329="","",VLOOKUP($B2329,'SWC Towers'!$A:$Q,$W$2,FALSE)),"")</f>
        <v>0.2</v>
      </c>
      <c r="X2329" s="104" t="str">
        <f>_xlfn.IFNA(IF($B2329="","",VLOOKUP($B2329,'SWC Towers'!$A:$Q,$X$2,FALSE)),"")</f>
        <v/>
      </c>
      <c r="Y2329" s="104" t="str">
        <f>_xlfn.IFNA(IF($B2329="","",VLOOKUP($B2329,'SWC Towers'!$A:$Q,$Y$2,FALSE)),"")</f>
        <v/>
      </c>
      <c r="Z2329" s="104" t="str">
        <f>_xlfn.IFNA(IF($B2329="","",VLOOKUP($B2329,'SWC Towers'!$A:$Q,$Z$2,FALSE)),"")</f>
        <v/>
      </c>
      <c r="AA2329" s="104">
        <f>_xlfn.IFNA(IF($B2329="","",VLOOKUP($B2329,'SWC Towers'!$A:$Q,$AA$2,FALSE)),"")</f>
        <v>0.2</v>
      </c>
      <c r="AB2329" s="106" t="str">
        <f>_xlfn.IFNA(IF($B2329="","",VLOOKUP($B2329,'SWC Towers'!$A:$Q,$AB$2,FALSE)),"")</f>
        <v/>
      </c>
      <c r="AC2329" s="20">
        <f>SUM(Table25[[#This Row],[IT Tower: Application]:[Other/Non-IT ]])</f>
        <v>1</v>
      </c>
      <c r="AD2329" s="67"/>
      <c r="AE2329" s="67"/>
      <c r="AF2329" s="67"/>
      <c r="AG2329" s="67"/>
      <c r="AH2329" s="67"/>
      <c r="AI2329" s="67"/>
      <c r="AJ2329" s="67"/>
      <c r="AK2329" s="67"/>
      <c r="AL2329" s="67"/>
      <c r="AM2329" s="67"/>
      <c r="AN2329" s="67"/>
      <c r="AO2329" s="67"/>
      <c r="AP2329" s="67"/>
      <c r="AQ2329" s="67"/>
      <c r="AR2329" s="67"/>
      <c r="AS2329" s="67"/>
      <c r="AT2329" s="67"/>
      <c r="AU2329" s="67"/>
      <c r="AV2329" s="67"/>
      <c r="AW2329" s="67">
        <v>14065</v>
      </c>
      <c r="AX2329" s="67">
        <v>377981</v>
      </c>
      <c r="AY2329" s="67">
        <v>121605</v>
      </c>
      <c r="AZ2329" s="67">
        <v>182617</v>
      </c>
      <c r="BA2329" s="67">
        <v>379815</v>
      </c>
      <c r="BB2329" s="113">
        <v>407900</v>
      </c>
      <c r="BC2329" s="113">
        <v>154109</v>
      </c>
      <c r="BD2329" s="113"/>
      <c r="BE2329" s="113"/>
      <c r="BF2329" s="113"/>
      <c r="BG2329" s="113"/>
      <c r="BH2329" s="113"/>
      <c r="BI2329" s="113"/>
      <c r="BJ2329" s="113"/>
      <c r="BK2329" s="113"/>
      <c r="BL2329" s="113"/>
      <c r="BM2329" s="113"/>
      <c r="BN2329" s="113"/>
      <c r="BO2329" s="113"/>
      <c r="BP2329" s="113"/>
      <c r="BQ2329" s="113"/>
      <c r="BR2329" s="113"/>
      <c r="BS2329" s="113"/>
      <c r="BT2329" s="113"/>
      <c r="BU2329" s="113"/>
      <c r="BV2329" s="113"/>
      <c r="BW2329" s="113"/>
      <c r="BX2329" s="113"/>
      <c r="BY2329" s="113"/>
      <c r="BZ2329" s="113"/>
      <c r="CA2329" s="67"/>
      <c r="CB2329" s="113"/>
      <c r="CC2329" s="69">
        <f>SUM(Table25[[#This Row],[Contract Amount FY00]:[Contract Amount FY50]])</f>
        <v>1638092</v>
      </c>
      <c r="CD2329" s="114"/>
    </row>
    <row r="2330" spans="1:82" x14ac:dyDescent="0.25">
      <c r="A2330" s="122" t="s">
        <v>1976</v>
      </c>
      <c r="B2330" s="122" t="s">
        <v>705</v>
      </c>
      <c r="C2330" s="122" t="s">
        <v>384</v>
      </c>
      <c r="E2330" s="26" t="str">
        <f>IFERROR(IF(VLOOKUP(Table25[[#This Row],[Contract No.]],Table3[#All],3,FALSE)="","No","Yes"),"")</f>
        <v>Yes</v>
      </c>
      <c r="F2330" s="107" t="str">
        <f>IFERROR(VLOOKUP(Table25[[#This Row],[Contract No.]],Table3[#All],3,FALSE),"")</f>
        <v>NASPO</v>
      </c>
      <c r="G2330" s="107" t="str">
        <f>IFERROR(IF(Table25[[#This Row],[Cooperative Purchase
(Yes/No)]]="Yes","Yes",IF(VLOOKUP(Table25[[#This Row],[Contract No.]],Table3[#All],1,FALSE)=Table25[[#This Row],[Contract No.]],"Yes","No")),"No")</f>
        <v>Yes</v>
      </c>
      <c r="H2330" s="51">
        <f>IFERROR(VLOOKUP(Table25[[#This Row],[Contract No.]],Table3[#All],4,FALSE),"")</f>
        <v>43647</v>
      </c>
      <c r="I2330" s="28">
        <f>IFERROR(IF(AND(MONTH(Table25[[#This Row],[Contract Start Date]])&gt;6,MONTH(Table25[[#This Row],[Contract Start Date]])&lt;=12),YEAR(Table25[[#This Row],[Contract Start Date]])+1,YEAR(Table25[[#This Row],[Contract Start Date]])),"")</f>
        <v>2020</v>
      </c>
      <c r="J2330" s="108">
        <f>Table25[[#This Row],[FY Formula start]]</f>
        <v>2020</v>
      </c>
      <c r="K2330" s="59" t="str">
        <f>"FY"&amp;" "&amp;Table25[[#This Row],[Year Start]]</f>
        <v>FY 2020</v>
      </c>
      <c r="L2330" s="109">
        <f>IFERROR(VLOOKUP(Table25[[#This Row],[Contract No.]],Table3[#All],5,FALSE),"")</f>
        <v>47360</v>
      </c>
      <c r="M2330" s="110">
        <f>IFERROR(IF(Table25[[#This Row],[Contract End Date]]="99/99/9999","No End",IF(AND(MONTH(Table25[[#This Row],[Contract End Date]])&gt;6,MONTH(Table25[[#This Row],[Contract End Date]])&lt;=12),YEAR(Table25[[#This Row],[Contract End Date]])+1,YEAR(Table25[[#This Row],[Contract End Date]]))),"")</f>
        <v>2030</v>
      </c>
      <c r="N2330" s="111">
        <f>Table25[[#This Row],[FY Formula end]]</f>
        <v>2030</v>
      </c>
      <c r="O2330" s="112" t="str">
        <f>IF(Table25[[#This Row],[Year End]]="No End","No End","FY"&amp;" "&amp;Table25[[#This Row],[Year End]])</f>
        <v>FY 2030</v>
      </c>
      <c r="P2330" s="27"/>
      <c r="Q2330" s="104">
        <f>_xlfn.IFNA(IF($B2330="","",VLOOKUP($B2330,'SWC Towers'!$A:$Q,$Q$2,FALSE)),"")</f>
        <v>0.2</v>
      </c>
      <c r="R2330" s="106" t="str">
        <f>_xlfn.IFNA(IF($B2330="","",VLOOKUP($B2330,'SWC Towers'!$A:$Q,$R$2,FALSE)),"")</f>
        <v/>
      </c>
      <c r="S2330" s="106" t="str">
        <f>_xlfn.IFNA(IF($B2330="","",VLOOKUP($B2330,'SWC Towers'!$A:$Q,$S$2,FALSE)),"")</f>
        <v/>
      </c>
      <c r="T2330" s="106" t="str">
        <f>_xlfn.IFNA(IF($B2330="","",VLOOKUP($B2330,'SWC Towers'!$A:$Q,$T$2,FALSE)),"")</f>
        <v/>
      </c>
      <c r="U2330" s="104">
        <f>_xlfn.IFNA(IF($B2330="","",VLOOKUP($B2330,'SWC Towers'!$A:$Q,$U$2,FALSE)),"")</f>
        <v>0.4</v>
      </c>
      <c r="V2330" s="104" t="str">
        <f>_xlfn.IFNA(IF($B2330="","",VLOOKUP($B2330,'SWC Towers'!$A:$Q,$V$2,FALSE)),"")</f>
        <v/>
      </c>
      <c r="W2330" s="104">
        <f>_xlfn.IFNA(IF($B2330="","",VLOOKUP($B2330,'SWC Towers'!$A:$Q,$W$2,FALSE)),"")</f>
        <v>0.4</v>
      </c>
      <c r="X2330" s="104" t="str">
        <f>_xlfn.IFNA(IF($B2330="","",VLOOKUP($B2330,'SWC Towers'!$A:$Q,$X$2,FALSE)),"")</f>
        <v/>
      </c>
      <c r="Y2330" s="104" t="str">
        <f>_xlfn.IFNA(IF($B2330="","",VLOOKUP($B2330,'SWC Towers'!$A:$Q,$Y$2,FALSE)),"")</f>
        <v/>
      </c>
      <c r="Z2330" s="104" t="str">
        <f>_xlfn.IFNA(IF($B2330="","",VLOOKUP($B2330,'SWC Towers'!$A:$Q,$Z$2,FALSE)),"")</f>
        <v/>
      </c>
      <c r="AA2330" s="104" t="str">
        <f>_xlfn.IFNA(IF($B2330="","",VLOOKUP($B2330,'SWC Towers'!$A:$Q,$AA$2,FALSE)),"")</f>
        <v/>
      </c>
      <c r="AB2330" s="106" t="str">
        <f>_xlfn.IFNA(IF($B2330="","",VLOOKUP($B2330,'SWC Towers'!$A:$Q,$AB$2,FALSE)),"")</f>
        <v/>
      </c>
      <c r="AC2330" s="20">
        <f>SUM(Table25[[#This Row],[IT Tower: Application]:[Other/Non-IT ]])</f>
        <v>1</v>
      </c>
      <c r="AD2330" s="67"/>
      <c r="AE2330" s="67"/>
      <c r="AF2330" s="67"/>
      <c r="AG2330" s="67"/>
      <c r="AH2330" s="67"/>
      <c r="AI2330" s="67"/>
      <c r="AJ2330" s="67"/>
      <c r="AK2330" s="67"/>
      <c r="AL2330" s="67"/>
      <c r="AM2330" s="67"/>
      <c r="AN2330" s="67"/>
      <c r="AO2330" s="67"/>
      <c r="AP2330" s="67"/>
      <c r="AQ2330" s="67"/>
      <c r="AR2330" s="67"/>
      <c r="AS2330" s="67"/>
      <c r="AT2330" s="67"/>
      <c r="AU2330" s="67"/>
      <c r="AV2330" s="67"/>
      <c r="AW2330" s="67"/>
      <c r="AX2330" s="67">
        <v>0</v>
      </c>
      <c r="AY2330" s="67">
        <v>1692</v>
      </c>
      <c r="AZ2330" s="67">
        <v>1913</v>
      </c>
      <c r="BA2330" s="67">
        <v>1562</v>
      </c>
      <c r="BB2330" s="113">
        <v>1284</v>
      </c>
      <c r="BC2330" s="113">
        <v>963</v>
      </c>
      <c r="BD2330" s="113"/>
      <c r="BE2330" s="113"/>
      <c r="BF2330" s="113"/>
      <c r="BG2330" s="113"/>
      <c r="BH2330" s="113"/>
      <c r="BI2330" s="113"/>
      <c r="BJ2330" s="113"/>
      <c r="BK2330" s="113"/>
      <c r="BL2330" s="113"/>
      <c r="BM2330" s="113"/>
      <c r="BN2330" s="113"/>
      <c r="BO2330" s="113"/>
      <c r="BP2330" s="113"/>
      <c r="BQ2330" s="113"/>
      <c r="BR2330" s="113"/>
      <c r="BS2330" s="113"/>
      <c r="BT2330" s="113"/>
      <c r="BU2330" s="113"/>
      <c r="BV2330" s="113"/>
      <c r="BW2330" s="113"/>
      <c r="BX2330" s="113"/>
      <c r="BY2330" s="113"/>
      <c r="BZ2330" s="113"/>
      <c r="CA2330" s="67"/>
      <c r="CB2330" s="113"/>
      <c r="CC2330" s="69">
        <f>SUM(Table25[[#This Row],[Contract Amount FY00]:[Contract Amount FY50]])</f>
        <v>7414</v>
      </c>
      <c r="CD2330" s="114"/>
    </row>
    <row r="2331" spans="1:82" x14ac:dyDescent="0.25">
      <c r="A2331" s="122" t="s">
        <v>1976</v>
      </c>
      <c r="B2331" s="122" t="s">
        <v>705</v>
      </c>
      <c r="C2331" s="122" t="s">
        <v>559</v>
      </c>
      <c r="E2331" s="26" t="str">
        <f>IFERROR(IF(VLOOKUP(Table25[[#This Row],[Contract No.]],Table3[#All],3,FALSE)="","No","Yes"),"")</f>
        <v>Yes</v>
      </c>
      <c r="F2331" s="107" t="str">
        <f>IFERROR(VLOOKUP(Table25[[#This Row],[Contract No.]],Table3[#All],3,FALSE),"")</f>
        <v>NASPO</v>
      </c>
      <c r="G2331" s="107" t="str">
        <f>IFERROR(IF(Table25[[#This Row],[Cooperative Purchase
(Yes/No)]]="Yes","Yes",IF(VLOOKUP(Table25[[#This Row],[Contract No.]],Table3[#All],1,FALSE)=Table25[[#This Row],[Contract No.]],"Yes","No")),"No")</f>
        <v>Yes</v>
      </c>
      <c r="H2331" s="51">
        <f>IFERROR(VLOOKUP(Table25[[#This Row],[Contract No.]],Table3[#All],4,FALSE),"")</f>
        <v>43647</v>
      </c>
      <c r="I2331" s="28">
        <f>IFERROR(IF(AND(MONTH(Table25[[#This Row],[Contract Start Date]])&gt;6,MONTH(Table25[[#This Row],[Contract Start Date]])&lt;=12),YEAR(Table25[[#This Row],[Contract Start Date]])+1,YEAR(Table25[[#This Row],[Contract Start Date]])),"")</f>
        <v>2020</v>
      </c>
      <c r="J2331" s="108">
        <f>Table25[[#This Row],[FY Formula start]]</f>
        <v>2020</v>
      </c>
      <c r="K2331" s="59" t="str">
        <f>"FY"&amp;" "&amp;Table25[[#This Row],[Year Start]]</f>
        <v>FY 2020</v>
      </c>
      <c r="L2331" s="109">
        <f>IFERROR(VLOOKUP(Table25[[#This Row],[Contract No.]],Table3[#All],5,FALSE),"")</f>
        <v>47360</v>
      </c>
      <c r="M2331" s="110">
        <f>IFERROR(IF(Table25[[#This Row],[Contract End Date]]="99/99/9999","No End",IF(AND(MONTH(Table25[[#This Row],[Contract End Date]])&gt;6,MONTH(Table25[[#This Row],[Contract End Date]])&lt;=12),YEAR(Table25[[#This Row],[Contract End Date]])+1,YEAR(Table25[[#This Row],[Contract End Date]]))),"")</f>
        <v>2030</v>
      </c>
      <c r="N2331" s="111">
        <f>Table25[[#This Row],[FY Formula end]]</f>
        <v>2030</v>
      </c>
      <c r="O2331" s="112" t="str">
        <f>IF(Table25[[#This Row],[Year End]]="No End","No End","FY"&amp;" "&amp;Table25[[#This Row],[Year End]])</f>
        <v>FY 2030</v>
      </c>
      <c r="P2331" s="27"/>
      <c r="Q2331" s="104">
        <f>_xlfn.IFNA(IF($B2331="","",VLOOKUP($B2331,'SWC Towers'!$A:$Q,$Q$2,FALSE)),"")</f>
        <v>0.2</v>
      </c>
      <c r="R2331" s="106" t="str">
        <f>_xlfn.IFNA(IF($B2331="","",VLOOKUP($B2331,'SWC Towers'!$A:$Q,$R$2,FALSE)),"")</f>
        <v/>
      </c>
      <c r="S2331" s="106" t="str">
        <f>_xlfn.IFNA(IF($B2331="","",VLOOKUP($B2331,'SWC Towers'!$A:$Q,$S$2,FALSE)),"")</f>
        <v/>
      </c>
      <c r="T2331" s="106" t="str">
        <f>_xlfn.IFNA(IF($B2331="","",VLOOKUP($B2331,'SWC Towers'!$A:$Q,$T$2,FALSE)),"")</f>
        <v/>
      </c>
      <c r="U2331" s="104">
        <f>_xlfn.IFNA(IF($B2331="","",VLOOKUP($B2331,'SWC Towers'!$A:$Q,$U$2,FALSE)),"")</f>
        <v>0.4</v>
      </c>
      <c r="V2331" s="104" t="str">
        <f>_xlfn.IFNA(IF($B2331="","",VLOOKUP($B2331,'SWC Towers'!$A:$Q,$V$2,FALSE)),"")</f>
        <v/>
      </c>
      <c r="W2331" s="104">
        <f>_xlfn.IFNA(IF($B2331="","",VLOOKUP($B2331,'SWC Towers'!$A:$Q,$W$2,FALSE)),"")</f>
        <v>0.4</v>
      </c>
      <c r="X2331" s="104" t="str">
        <f>_xlfn.IFNA(IF($B2331="","",VLOOKUP($B2331,'SWC Towers'!$A:$Q,$X$2,FALSE)),"")</f>
        <v/>
      </c>
      <c r="Y2331" s="104" t="str">
        <f>_xlfn.IFNA(IF($B2331="","",VLOOKUP($B2331,'SWC Towers'!$A:$Q,$Y$2,FALSE)),"")</f>
        <v/>
      </c>
      <c r="Z2331" s="104" t="str">
        <f>_xlfn.IFNA(IF($B2331="","",VLOOKUP($B2331,'SWC Towers'!$A:$Q,$Z$2,FALSE)),"")</f>
        <v/>
      </c>
      <c r="AA2331" s="104" t="str">
        <f>_xlfn.IFNA(IF($B2331="","",VLOOKUP($B2331,'SWC Towers'!$A:$Q,$AA$2,FALSE)),"")</f>
        <v/>
      </c>
      <c r="AB2331" s="106" t="str">
        <f>_xlfn.IFNA(IF($B2331="","",VLOOKUP($B2331,'SWC Towers'!$A:$Q,$AB$2,FALSE)),"")</f>
        <v/>
      </c>
      <c r="AC2331" s="20">
        <f>SUM(Table25[[#This Row],[IT Tower: Application]:[Other/Non-IT ]])</f>
        <v>1</v>
      </c>
      <c r="AD2331" s="67"/>
      <c r="AE2331" s="67"/>
      <c r="AF2331" s="67"/>
      <c r="AG2331" s="67"/>
      <c r="AH2331" s="67"/>
      <c r="AI2331" s="67"/>
      <c r="AJ2331" s="67"/>
      <c r="AK2331" s="67"/>
      <c r="AL2331" s="67"/>
      <c r="AM2331" s="67"/>
      <c r="AN2331" s="67"/>
      <c r="AO2331" s="67"/>
      <c r="AP2331" s="67"/>
      <c r="AQ2331" s="67"/>
      <c r="AR2331" s="67"/>
      <c r="AS2331" s="67"/>
      <c r="AT2331" s="67"/>
      <c r="AU2331" s="67"/>
      <c r="AV2331" s="67"/>
      <c r="AW2331" s="67"/>
      <c r="AX2331" s="67"/>
      <c r="AY2331" s="67"/>
      <c r="AZ2331" s="67"/>
      <c r="BA2331" s="67">
        <v>0</v>
      </c>
      <c r="BB2331" s="113">
        <v>279</v>
      </c>
      <c r="BC2331" s="113">
        <v>373</v>
      </c>
      <c r="BD2331" s="113"/>
      <c r="BE2331" s="113"/>
      <c r="BF2331" s="113"/>
      <c r="BG2331" s="113"/>
      <c r="BH2331" s="113"/>
      <c r="BI2331" s="113"/>
      <c r="BJ2331" s="113"/>
      <c r="BK2331" s="113"/>
      <c r="BL2331" s="113"/>
      <c r="BM2331" s="113"/>
      <c r="BN2331" s="113"/>
      <c r="BO2331" s="113"/>
      <c r="BP2331" s="113"/>
      <c r="BQ2331" s="113"/>
      <c r="BR2331" s="113"/>
      <c r="BS2331" s="113"/>
      <c r="BT2331" s="113"/>
      <c r="BU2331" s="113"/>
      <c r="BV2331" s="113"/>
      <c r="BW2331" s="113"/>
      <c r="BX2331" s="113"/>
      <c r="BY2331" s="113"/>
      <c r="BZ2331" s="113"/>
      <c r="CA2331" s="67"/>
      <c r="CB2331" s="113"/>
      <c r="CC2331" s="69">
        <f>SUM(Table25[[#This Row],[Contract Amount FY00]:[Contract Amount FY50]])</f>
        <v>652</v>
      </c>
      <c r="CD2331" s="114"/>
    </row>
    <row r="2332" spans="1:82" x14ac:dyDescent="0.25">
      <c r="A2332" s="122" t="s">
        <v>1976</v>
      </c>
      <c r="B2332" s="122" t="s">
        <v>705</v>
      </c>
      <c r="C2332" s="122" t="s">
        <v>1777</v>
      </c>
      <c r="E2332" s="26" t="str">
        <f>IFERROR(IF(VLOOKUP(Table25[[#This Row],[Contract No.]],Table3[#All],3,FALSE)="","No","Yes"),"")</f>
        <v>Yes</v>
      </c>
      <c r="F2332" s="107" t="str">
        <f>IFERROR(VLOOKUP(Table25[[#This Row],[Contract No.]],Table3[#All],3,FALSE),"")</f>
        <v>NASPO</v>
      </c>
      <c r="G2332" s="107" t="str">
        <f>IFERROR(IF(Table25[[#This Row],[Cooperative Purchase
(Yes/No)]]="Yes","Yes",IF(VLOOKUP(Table25[[#This Row],[Contract No.]],Table3[#All],1,FALSE)=Table25[[#This Row],[Contract No.]],"Yes","No")),"No")</f>
        <v>Yes</v>
      </c>
      <c r="H2332" s="51">
        <f>IFERROR(VLOOKUP(Table25[[#This Row],[Contract No.]],Table3[#All],4,FALSE),"")</f>
        <v>43647</v>
      </c>
      <c r="I2332" s="28">
        <f>IFERROR(IF(AND(MONTH(Table25[[#This Row],[Contract Start Date]])&gt;6,MONTH(Table25[[#This Row],[Contract Start Date]])&lt;=12),YEAR(Table25[[#This Row],[Contract Start Date]])+1,YEAR(Table25[[#This Row],[Contract Start Date]])),"")</f>
        <v>2020</v>
      </c>
      <c r="J2332" s="108">
        <f>Table25[[#This Row],[FY Formula start]]</f>
        <v>2020</v>
      </c>
      <c r="K2332" s="59" t="str">
        <f>"FY"&amp;" "&amp;Table25[[#This Row],[Year Start]]</f>
        <v>FY 2020</v>
      </c>
      <c r="L2332" s="109">
        <f>IFERROR(VLOOKUP(Table25[[#This Row],[Contract No.]],Table3[#All],5,FALSE),"")</f>
        <v>47360</v>
      </c>
      <c r="M2332" s="110">
        <f>IFERROR(IF(Table25[[#This Row],[Contract End Date]]="99/99/9999","No End",IF(AND(MONTH(Table25[[#This Row],[Contract End Date]])&gt;6,MONTH(Table25[[#This Row],[Contract End Date]])&lt;=12),YEAR(Table25[[#This Row],[Contract End Date]])+1,YEAR(Table25[[#This Row],[Contract End Date]]))),"")</f>
        <v>2030</v>
      </c>
      <c r="N2332" s="111">
        <f>Table25[[#This Row],[FY Formula end]]</f>
        <v>2030</v>
      </c>
      <c r="O2332" s="112" t="str">
        <f>IF(Table25[[#This Row],[Year End]]="No End","No End","FY"&amp;" "&amp;Table25[[#This Row],[Year End]])</f>
        <v>FY 2030</v>
      </c>
      <c r="P2332" s="27"/>
      <c r="Q2332" s="104">
        <f>_xlfn.IFNA(IF($B2332="","",VLOOKUP($B2332,'SWC Towers'!$A:$Q,$Q$2,FALSE)),"")</f>
        <v>0.2</v>
      </c>
      <c r="R2332" s="106" t="str">
        <f>_xlfn.IFNA(IF($B2332="","",VLOOKUP($B2332,'SWC Towers'!$A:$Q,$R$2,FALSE)),"")</f>
        <v/>
      </c>
      <c r="S2332" s="106" t="str">
        <f>_xlfn.IFNA(IF($B2332="","",VLOOKUP($B2332,'SWC Towers'!$A:$Q,$S$2,FALSE)),"")</f>
        <v/>
      </c>
      <c r="T2332" s="106" t="str">
        <f>_xlfn.IFNA(IF($B2332="","",VLOOKUP($B2332,'SWC Towers'!$A:$Q,$T$2,FALSE)),"")</f>
        <v/>
      </c>
      <c r="U2332" s="104">
        <f>_xlfn.IFNA(IF($B2332="","",VLOOKUP($B2332,'SWC Towers'!$A:$Q,$U$2,FALSE)),"")</f>
        <v>0.4</v>
      </c>
      <c r="V2332" s="104" t="str">
        <f>_xlfn.IFNA(IF($B2332="","",VLOOKUP($B2332,'SWC Towers'!$A:$Q,$V$2,FALSE)),"")</f>
        <v/>
      </c>
      <c r="W2332" s="104">
        <f>_xlfn.IFNA(IF($B2332="","",VLOOKUP($B2332,'SWC Towers'!$A:$Q,$W$2,FALSE)),"")</f>
        <v>0.4</v>
      </c>
      <c r="X2332" s="104" t="str">
        <f>_xlfn.IFNA(IF($B2332="","",VLOOKUP($B2332,'SWC Towers'!$A:$Q,$X$2,FALSE)),"")</f>
        <v/>
      </c>
      <c r="Y2332" s="104" t="str">
        <f>_xlfn.IFNA(IF($B2332="","",VLOOKUP($B2332,'SWC Towers'!$A:$Q,$Y$2,FALSE)),"")</f>
        <v/>
      </c>
      <c r="Z2332" s="104" t="str">
        <f>_xlfn.IFNA(IF($B2332="","",VLOOKUP($B2332,'SWC Towers'!$A:$Q,$Z$2,FALSE)),"")</f>
        <v/>
      </c>
      <c r="AA2332" s="104" t="str">
        <f>_xlfn.IFNA(IF($B2332="","",VLOOKUP($B2332,'SWC Towers'!$A:$Q,$AA$2,FALSE)),"")</f>
        <v/>
      </c>
      <c r="AB2332" s="106" t="str">
        <f>_xlfn.IFNA(IF($B2332="","",VLOOKUP($B2332,'SWC Towers'!$A:$Q,$AB$2,FALSE)),"")</f>
        <v/>
      </c>
      <c r="AC2332" s="20">
        <f>SUM(Table25[[#This Row],[IT Tower: Application]:[Other/Non-IT ]])</f>
        <v>1</v>
      </c>
      <c r="AD2332" s="67"/>
      <c r="AE2332" s="67"/>
      <c r="AF2332" s="67"/>
      <c r="AG2332" s="67"/>
      <c r="AH2332" s="67"/>
      <c r="AI2332" s="67"/>
      <c r="AJ2332" s="67"/>
      <c r="AK2332" s="67"/>
      <c r="AL2332" s="67"/>
      <c r="AM2332" s="67"/>
      <c r="AN2332" s="67"/>
      <c r="AO2332" s="67"/>
      <c r="AP2332" s="67"/>
      <c r="AQ2332" s="67"/>
      <c r="AR2332" s="67"/>
      <c r="AS2332" s="67"/>
      <c r="AT2332" s="67"/>
      <c r="AU2332" s="67"/>
      <c r="AV2332" s="67"/>
      <c r="AW2332" s="67"/>
      <c r="AX2332" s="67">
        <v>0</v>
      </c>
      <c r="AY2332" s="67">
        <v>1692</v>
      </c>
      <c r="AZ2332" s="67">
        <v>3055</v>
      </c>
      <c r="BA2332" s="67">
        <v>2996</v>
      </c>
      <c r="BB2332" s="113">
        <v>4793</v>
      </c>
      <c r="BC2332" s="113">
        <v>5635</v>
      </c>
      <c r="BD2332" s="113"/>
      <c r="BE2332" s="113"/>
      <c r="BF2332" s="113"/>
      <c r="BG2332" s="113"/>
      <c r="BH2332" s="113"/>
      <c r="BI2332" s="113"/>
      <c r="BJ2332" s="113"/>
      <c r="BK2332" s="113"/>
      <c r="BL2332" s="113"/>
      <c r="BM2332" s="113"/>
      <c r="BN2332" s="113"/>
      <c r="BO2332" s="113"/>
      <c r="BP2332" s="113"/>
      <c r="BQ2332" s="113"/>
      <c r="BR2332" s="113"/>
      <c r="BS2332" s="113"/>
      <c r="BT2332" s="113"/>
      <c r="BU2332" s="113"/>
      <c r="BV2332" s="113"/>
      <c r="BW2332" s="113"/>
      <c r="BX2332" s="113"/>
      <c r="BY2332" s="113"/>
      <c r="BZ2332" s="113"/>
      <c r="CA2332" s="67"/>
      <c r="CB2332" s="113"/>
      <c r="CC2332" s="69">
        <f>SUM(Table25[[#This Row],[Contract Amount FY00]:[Contract Amount FY50]])</f>
        <v>18171</v>
      </c>
      <c r="CD2332" s="114"/>
    </row>
    <row r="2333" spans="1:82" x14ac:dyDescent="0.25">
      <c r="A2333" s="122" t="s">
        <v>1976</v>
      </c>
      <c r="B2333" s="122" t="s">
        <v>278</v>
      </c>
      <c r="C2333" s="122" t="s">
        <v>3188</v>
      </c>
      <c r="E2333" s="26" t="str">
        <f>IFERROR(IF(VLOOKUP(Table25[[#This Row],[Contract No.]],Table3[#All],3,FALSE)="","No","Yes"),"")</f>
        <v>Yes</v>
      </c>
      <c r="F2333" s="107" t="str">
        <f>IFERROR(VLOOKUP(Table25[[#This Row],[Contract No.]],Table3[#All],3,FALSE),"")</f>
        <v>NASPO</v>
      </c>
      <c r="G2333" s="107" t="str">
        <f>IFERROR(IF(Table25[[#This Row],[Cooperative Purchase
(Yes/No)]]="Yes","Yes",IF(VLOOKUP(Table25[[#This Row],[Contract No.]],Table3[#All],1,FALSE)=Table25[[#This Row],[Contract No.]],"Yes","No")),"No")</f>
        <v>Yes</v>
      </c>
      <c r="H2333" s="51">
        <f>IFERROR(VLOOKUP(Table25[[#This Row],[Contract No.]],Table3[#All],4,FALSE),"")</f>
        <v>42917</v>
      </c>
      <c r="I2333" s="28">
        <f>IFERROR(IF(AND(MONTH(Table25[[#This Row],[Contract Start Date]])&gt;6,MONTH(Table25[[#This Row],[Contract Start Date]])&lt;=12),YEAR(Table25[[#This Row],[Contract Start Date]])+1,YEAR(Table25[[#This Row],[Contract Start Date]])),"")</f>
        <v>2018</v>
      </c>
      <c r="J2333" s="108">
        <f>Table25[[#This Row],[FY Formula start]]</f>
        <v>2018</v>
      </c>
      <c r="K2333" s="59" t="str">
        <f>"FY"&amp;" "&amp;Table25[[#This Row],[Year Start]]</f>
        <v>FY 2018</v>
      </c>
      <c r="L2333" s="109">
        <f>IFERROR(VLOOKUP(Table25[[#This Row],[Contract No.]],Table3[#All],5,FALSE),"")</f>
        <v>46280</v>
      </c>
      <c r="M2333" s="110">
        <f>IFERROR(IF(Table25[[#This Row],[Contract End Date]]="99/99/9999","No End",IF(AND(MONTH(Table25[[#This Row],[Contract End Date]])&gt;6,MONTH(Table25[[#This Row],[Contract End Date]])&lt;=12),YEAR(Table25[[#This Row],[Contract End Date]])+1,YEAR(Table25[[#This Row],[Contract End Date]]))),"")</f>
        <v>2027</v>
      </c>
      <c r="N2333" s="111">
        <f>Table25[[#This Row],[FY Formula end]]</f>
        <v>2027</v>
      </c>
      <c r="O2333" s="112" t="str">
        <f>IF(Table25[[#This Row],[Year End]]="No End","No End","FY"&amp;" "&amp;Table25[[#This Row],[Year End]])</f>
        <v>FY 2027</v>
      </c>
      <c r="P2333" s="27"/>
      <c r="Q2333" s="104">
        <f>_xlfn.IFNA(IF($B2333="","",VLOOKUP($B2333,'SWC Towers'!$A:$Q,$Q$2,FALSE)),"")</f>
        <v>0.4</v>
      </c>
      <c r="R2333" s="106" t="str">
        <f>_xlfn.IFNA(IF($B2333="","",VLOOKUP($B2333,'SWC Towers'!$A:$Q,$R$2,FALSE)),"")</f>
        <v/>
      </c>
      <c r="S2333" s="106" t="str">
        <f>_xlfn.IFNA(IF($B2333="","",VLOOKUP($B2333,'SWC Towers'!$A:$Q,$S$2,FALSE)),"")</f>
        <v/>
      </c>
      <c r="T2333" s="106">
        <f>_xlfn.IFNA(IF($B2333="","",VLOOKUP($B2333,'SWC Towers'!$A:$Q,$T$2,FALSE)),"")</f>
        <v>0.05</v>
      </c>
      <c r="U2333" s="104" t="str">
        <f>_xlfn.IFNA(IF($B2333="","",VLOOKUP($B2333,'SWC Towers'!$A:$Q,$U$2,FALSE)),"")</f>
        <v/>
      </c>
      <c r="V2333" s="104" t="str">
        <f>_xlfn.IFNA(IF($B2333="","",VLOOKUP($B2333,'SWC Towers'!$A:$Q,$V$2,FALSE)),"")</f>
        <v/>
      </c>
      <c r="W2333" s="104">
        <f>_xlfn.IFNA(IF($B2333="","",VLOOKUP($B2333,'SWC Towers'!$A:$Q,$W$2,FALSE)),"")</f>
        <v>0.1</v>
      </c>
      <c r="X2333" s="104" t="str">
        <f>_xlfn.IFNA(IF($B2333="","",VLOOKUP($B2333,'SWC Towers'!$A:$Q,$X$2,FALSE)),"")</f>
        <v/>
      </c>
      <c r="Y2333" s="104">
        <f>_xlfn.IFNA(IF($B2333="","",VLOOKUP($B2333,'SWC Towers'!$A:$Q,$Y$2,FALSE)),"")</f>
        <v>0.05</v>
      </c>
      <c r="Z2333" s="104" t="str">
        <f>_xlfn.IFNA(IF($B2333="","",VLOOKUP($B2333,'SWC Towers'!$A:$Q,$Z$2,FALSE)),"")</f>
        <v/>
      </c>
      <c r="AA2333" s="104">
        <f>_xlfn.IFNA(IF($B2333="","",VLOOKUP($B2333,'SWC Towers'!$A:$Q,$AA$2,FALSE)),"")</f>
        <v>0.4</v>
      </c>
      <c r="AB2333" s="106" t="str">
        <f>_xlfn.IFNA(IF($B2333="","",VLOOKUP($B2333,'SWC Towers'!$A:$Q,$AB$2,FALSE)),"")</f>
        <v/>
      </c>
      <c r="AC2333" s="20">
        <f>SUM(Table25[[#This Row],[IT Tower: Application]:[Other/Non-IT ]])</f>
        <v>1</v>
      </c>
      <c r="AD2333" s="67"/>
      <c r="AE2333" s="67"/>
      <c r="AF2333" s="67"/>
      <c r="AG2333" s="67"/>
      <c r="AH2333" s="67"/>
      <c r="AI2333" s="67"/>
      <c r="AJ2333" s="67"/>
      <c r="AK2333" s="67"/>
      <c r="AL2333" s="67"/>
      <c r="AM2333" s="67"/>
      <c r="AN2333" s="67"/>
      <c r="AO2333" s="67"/>
      <c r="AP2333" s="67"/>
      <c r="AQ2333" s="67"/>
      <c r="AR2333" s="67"/>
      <c r="AS2333" s="67"/>
      <c r="AT2333" s="67"/>
      <c r="AU2333" s="67"/>
      <c r="AV2333" s="67"/>
      <c r="AW2333" s="67"/>
      <c r="AX2333" s="67"/>
      <c r="AY2333" s="67"/>
      <c r="AZ2333" s="67">
        <v>26235</v>
      </c>
      <c r="BA2333" s="67">
        <v>0</v>
      </c>
      <c r="BB2333" s="113">
        <v>0</v>
      </c>
      <c r="BC2333" s="113">
        <v>18377</v>
      </c>
      <c r="BD2333" s="113"/>
      <c r="BE2333" s="113"/>
      <c r="BF2333" s="113"/>
      <c r="BG2333" s="113"/>
      <c r="BH2333" s="113"/>
      <c r="BI2333" s="113"/>
      <c r="BJ2333" s="113"/>
      <c r="BK2333" s="113"/>
      <c r="BL2333" s="113"/>
      <c r="BM2333" s="113"/>
      <c r="BN2333" s="113"/>
      <c r="BO2333" s="113"/>
      <c r="BP2333" s="113"/>
      <c r="BQ2333" s="113"/>
      <c r="BR2333" s="113"/>
      <c r="BS2333" s="113"/>
      <c r="BT2333" s="113"/>
      <c r="BU2333" s="113"/>
      <c r="BV2333" s="113"/>
      <c r="BW2333" s="113"/>
      <c r="BX2333" s="113"/>
      <c r="BY2333" s="113"/>
      <c r="BZ2333" s="113"/>
      <c r="CA2333" s="67"/>
      <c r="CB2333" s="113"/>
      <c r="CC2333" s="69">
        <f>SUM(Table25[[#This Row],[Contract Amount FY00]:[Contract Amount FY50]])</f>
        <v>44612</v>
      </c>
      <c r="CD2333" s="114"/>
    </row>
    <row r="2334" spans="1:82" x14ac:dyDescent="0.25">
      <c r="A2334" s="122" t="s">
        <v>1976</v>
      </c>
      <c r="B2334" s="122" t="s">
        <v>2244</v>
      </c>
      <c r="C2334" s="122" t="s">
        <v>373</v>
      </c>
      <c r="E2334" s="26" t="str">
        <f>IFERROR(IF(VLOOKUP(Table25[[#This Row],[Contract No.]],Table3[#All],3,FALSE)="","No","Yes"),"")</f>
        <v>No</v>
      </c>
      <c r="F2334" s="107" t="str">
        <f>IFERROR(VLOOKUP(Table25[[#This Row],[Contract No.]],Table3[#All],3,FALSE),"")</f>
        <v/>
      </c>
      <c r="G2334" s="107" t="str">
        <f>IFERROR(IF(Table25[[#This Row],[Cooperative Purchase
(Yes/No)]]="Yes","Yes",IF(VLOOKUP(Table25[[#This Row],[Contract No.]],Table3[#All],1,FALSE)=Table25[[#This Row],[Contract No.]],"Yes","No")),"No")</f>
        <v>Yes</v>
      </c>
      <c r="H2334" s="51">
        <f>IFERROR(VLOOKUP(Table25[[#This Row],[Contract No.]],Table3[#All],4,FALSE),"")</f>
        <v>44512</v>
      </c>
      <c r="I2334" s="28">
        <f>IFERROR(IF(AND(MONTH(Table25[[#This Row],[Contract Start Date]])&gt;6,MONTH(Table25[[#This Row],[Contract Start Date]])&lt;=12),YEAR(Table25[[#This Row],[Contract Start Date]])+1,YEAR(Table25[[#This Row],[Contract Start Date]])),"")</f>
        <v>2022</v>
      </c>
      <c r="J2334" s="108">
        <f>Table25[[#This Row],[FY Formula start]]</f>
        <v>2022</v>
      </c>
      <c r="K2334" s="59" t="str">
        <f>"FY"&amp;" "&amp;Table25[[#This Row],[Year Start]]</f>
        <v>FY 2022</v>
      </c>
      <c r="L2334" s="109">
        <f>IFERROR(VLOOKUP(Table25[[#This Row],[Contract No.]],Table3[#All],5,FALSE),"")</f>
        <v>46702</v>
      </c>
      <c r="M2334" s="110">
        <f>IFERROR(IF(Table25[[#This Row],[Contract End Date]]="99/99/9999","No End",IF(AND(MONTH(Table25[[#This Row],[Contract End Date]])&gt;6,MONTH(Table25[[#This Row],[Contract End Date]])&lt;=12),YEAR(Table25[[#This Row],[Contract End Date]])+1,YEAR(Table25[[#This Row],[Contract End Date]]))),"")</f>
        <v>2028</v>
      </c>
      <c r="N2334" s="111">
        <f>Table25[[#This Row],[FY Formula end]]</f>
        <v>2028</v>
      </c>
      <c r="O2334" s="112" t="str">
        <f>IF(Table25[[#This Row],[Year End]]="No End","No End","FY"&amp;" "&amp;Table25[[#This Row],[Year End]])</f>
        <v>FY 2028</v>
      </c>
      <c r="P2334" s="27"/>
      <c r="Q2334" s="104" t="str">
        <f>_xlfn.IFNA(IF($B2334="","",VLOOKUP($B2334,'SWC Towers'!$A:$Q,$Q$2,FALSE)),"")</f>
        <v/>
      </c>
      <c r="R2334" s="106" t="str">
        <f>_xlfn.IFNA(IF($B2334="","",VLOOKUP($B2334,'SWC Towers'!$A:$Q,$R$2,FALSE)),"")</f>
        <v/>
      </c>
      <c r="S2334" s="106" t="str">
        <f>_xlfn.IFNA(IF($B2334="","",VLOOKUP($B2334,'SWC Towers'!$A:$Q,$S$2,FALSE)),"")</f>
        <v/>
      </c>
      <c r="T2334" s="106">
        <f>_xlfn.IFNA(IF($B2334="","",VLOOKUP($B2334,'SWC Towers'!$A:$Q,$T$2,FALSE)),"")</f>
        <v>0.5</v>
      </c>
      <c r="U2334" s="104" t="str">
        <f>_xlfn.IFNA(IF($B2334="","",VLOOKUP($B2334,'SWC Towers'!$A:$Q,$U$2,FALSE)),"")</f>
        <v/>
      </c>
      <c r="V2334" s="104" t="str">
        <f>_xlfn.IFNA(IF($B2334="","",VLOOKUP($B2334,'SWC Towers'!$A:$Q,$V$2,FALSE)),"")</f>
        <v/>
      </c>
      <c r="W2334" s="104">
        <f>_xlfn.IFNA(IF($B2334="","",VLOOKUP($B2334,'SWC Towers'!$A:$Q,$W$2,FALSE)),"")</f>
        <v>0.5</v>
      </c>
      <c r="X2334" s="104" t="str">
        <f>_xlfn.IFNA(IF($B2334="","",VLOOKUP($B2334,'SWC Towers'!$A:$Q,$X$2,FALSE)),"")</f>
        <v/>
      </c>
      <c r="Y2334" s="104" t="str">
        <f>_xlfn.IFNA(IF($B2334="","",VLOOKUP($B2334,'SWC Towers'!$A:$Q,$Y$2,FALSE)),"")</f>
        <v/>
      </c>
      <c r="Z2334" s="104" t="str">
        <f>_xlfn.IFNA(IF($B2334="","",VLOOKUP($B2334,'SWC Towers'!$A:$Q,$Z$2,FALSE)),"")</f>
        <v/>
      </c>
      <c r="AA2334" s="104" t="str">
        <f>_xlfn.IFNA(IF($B2334="","",VLOOKUP($B2334,'SWC Towers'!$A:$Q,$AA$2,FALSE)),"")</f>
        <v/>
      </c>
      <c r="AB2334" s="106" t="str">
        <f>_xlfn.IFNA(IF($B2334="","",VLOOKUP($B2334,'SWC Towers'!$A:$Q,$AB$2,FALSE)),"")</f>
        <v/>
      </c>
      <c r="AC2334" s="20">
        <f>SUM(Table25[[#This Row],[IT Tower: Application]:[Other/Non-IT ]])</f>
        <v>1</v>
      </c>
      <c r="AD2334" s="67"/>
      <c r="AE2334" s="67"/>
      <c r="AF2334" s="67"/>
      <c r="AG2334" s="67"/>
      <c r="AH2334" s="67"/>
      <c r="AI2334" s="67"/>
      <c r="AJ2334" s="67"/>
      <c r="AK2334" s="67"/>
      <c r="AL2334" s="67"/>
      <c r="AM2334" s="67"/>
      <c r="AN2334" s="67"/>
      <c r="AO2334" s="67"/>
      <c r="AP2334" s="67"/>
      <c r="AQ2334" s="67"/>
      <c r="AR2334" s="67"/>
      <c r="AS2334" s="67"/>
      <c r="AT2334" s="67"/>
      <c r="AU2334" s="67"/>
      <c r="AV2334" s="67"/>
      <c r="AW2334" s="67"/>
      <c r="AX2334" s="67"/>
      <c r="AY2334" s="67"/>
      <c r="AZ2334" s="67"/>
      <c r="BA2334" s="67"/>
      <c r="BB2334" s="113">
        <v>6899</v>
      </c>
      <c r="BC2334" s="113">
        <v>16368</v>
      </c>
      <c r="BD2334" s="113"/>
      <c r="BE2334" s="113"/>
      <c r="BF2334" s="113"/>
      <c r="BG2334" s="113"/>
      <c r="BH2334" s="113"/>
      <c r="BI2334" s="113"/>
      <c r="BJ2334" s="113"/>
      <c r="BK2334" s="113"/>
      <c r="BL2334" s="113"/>
      <c r="BM2334" s="113"/>
      <c r="BN2334" s="113"/>
      <c r="BO2334" s="113"/>
      <c r="BP2334" s="113"/>
      <c r="BQ2334" s="113"/>
      <c r="BR2334" s="113"/>
      <c r="BS2334" s="113"/>
      <c r="BT2334" s="113"/>
      <c r="BU2334" s="113"/>
      <c r="BV2334" s="113"/>
      <c r="BW2334" s="113"/>
      <c r="BX2334" s="113"/>
      <c r="BY2334" s="113"/>
      <c r="BZ2334" s="113"/>
      <c r="CA2334" s="67"/>
      <c r="CB2334" s="113"/>
      <c r="CC2334" s="69">
        <f>SUM(Table25[[#This Row],[Contract Amount FY00]:[Contract Amount FY50]])</f>
        <v>23267</v>
      </c>
      <c r="CD2334" s="114"/>
    </row>
    <row r="2335" spans="1:82" x14ac:dyDescent="0.25">
      <c r="A2335" s="122" t="s">
        <v>1976</v>
      </c>
      <c r="B2335" s="122" t="s">
        <v>2057</v>
      </c>
      <c r="C2335" s="122" t="s">
        <v>276</v>
      </c>
      <c r="E2335" s="26" t="str">
        <f>IFERROR(IF(VLOOKUP(Table25[[#This Row],[Contract No.]],Table3[#All],3,FALSE)="","No","Yes"),"")</f>
        <v>Yes</v>
      </c>
      <c r="F2335" s="107" t="str">
        <f>IFERROR(VLOOKUP(Table25[[#This Row],[Contract No.]],Table3[#All],3,FALSE),"")</f>
        <v>NASPO</v>
      </c>
      <c r="G2335" s="107" t="str">
        <f>IFERROR(IF(Table25[[#This Row],[Cooperative Purchase
(Yes/No)]]="Yes","Yes",IF(VLOOKUP(Table25[[#This Row],[Contract No.]],Table3[#All],1,FALSE)=Table25[[#This Row],[Contract No.]],"Yes","No")),"No")</f>
        <v>Yes</v>
      </c>
      <c r="H2335" s="51">
        <f>IFERROR(VLOOKUP(Table25[[#This Row],[Contract No.]],Table3[#All],4,FALSE),"")</f>
        <v>43983</v>
      </c>
      <c r="I2335" s="28">
        <f>IFERROR(IF(AND(MONTH(Table25[[#This Row],[Contract Start Date]])&gt;6,MONTH(Table25[[#This Row],[Contract Start Date]])&lt;=12),YEAR(Table25[[#This Row],[Contract Start Date]])+1,YEAR(Table25[[#This Row],[Contract Start Date]])),"")</f>
        <v>2020</v>
      </c>
      <c r="J2335" s="108">
        <f>Table25[[#This Row],[FY Formula start]]</f>
        <v>2020</v>
      </c>
      <c r="K2335" s="59" t="str">
        <f>"FY"&amp;" "&amp;Table25[[#This Row],[Year Start]]</f>
        <v>FY 2020</v>
      </c>
      <c r="L2335" s="109">
        <f>IFERROR(VLOOKUP(Table25[[#This Row],[Contract No.]],Table3[#All],5,FALSE),"")</f>
        <v>46295</v>
      </c>
      <c r="M2335" s="110">
        <f>IFERROR(IF(Table25[[#This Row],[Contract End Date]]="99/99/9999","No End",IF(AND(MONTH(Table25[[#This Row],[Contract End Date]])&gt;6,MONTH(Table25[[#This Row],[Contract End Date]])&lt;=12),YEAR(Table25[[#This Row],[Contract End Date]])+1,YEAR(Table25[[#This Row],[Contract End Date]]))),"")</f>
        <v>2027</v>
      </c>
      <c r="N2335" s="111">
        <f>Table25[[#This Row],[FY Formula end]]</f>
        <v>2027</v>
      </c>
      <c r="O2335" s="112" t="str">
        <f>IF(Table25[[#This Row],[Year End]]="No End","No End","FY"&amp;" "&amp;Table25[[#This Row],[Year End]])</f>
        <v>FY 2027</v>
      </c>
      <c r="P2335" s="27"/>
      <c r="Q2335" s="104">
        <f>_xlfn.IFNA(IF($B2335="","",VLOOKUP($B2335,'SWC Towers'!$A:$Q,$Q$2,FALSE)),"")</f>
        <v>0.1</v>
      </c>
      <c r="R2335" s="106">
        <f>_xlfn.IFNA(IF($B2335="","",VLOOKUP($B2335,'SWC Towers'!$A:$Q,$R$2,FALSE)),"")</f>
        <v>0.1</v>
      </c>
      <c r="S2335" s="106" t="str">
        <f>_xlfn.IFNA(IF($B2335="","",VLOOKUP($B2335,'SWC Towers'!$A:$Q,$S$2,FALSE)),"")</f>
        <v/>
      </c>
      <c r="T2335" s="106" t="str">
        <f>_xlfn.IFNA(IF($B2335="","",VLOOKUP($B2335,'SWC Towers'!$A:$Q,$T$2,FALSE)),"")</f>
        <v/>
      </c>
      <c r="U2335" s="104">
        <f>_xlfn.IFNA(IF($B2335="","",VLOOKUP($B2335,'SWC Towers'!$A:$Q,$U$2,FALSE)),"")</f>
        <v>0.15</v>
      </c>
      <c r="V2335" s="104" t="str">
        <f>_xlfn.IFNA(IF($B2335="","",VLOOKUP($B2335,'SWC Towers'!$A:$Q,$V$2,FALSE)),"")</f>
        <v/>
      </c>
      <c r="W2335" s="104">
        <f>_xlfn.IFNA(IF($B2335="","",VLOOKUP($B2335,'SWC Towers'!$A:$Q,$W$2,FALSE)),"")</f>
        <v>0.65</v>
      </c>
      <c r="X2335" s="104" t="str">
        <f>_xlfn.IFNA(IF($B2335="","",VLOOKUP($B2335,'SWC Towers'!$A:$Q,$X$2,FALSE)),"")</f>
        <v/>
      </c>
      <c r="Y2335" s="104" t="str">
        <f>_xlfn.IFNA(IF($B2335="","",VLOOKUP($B2335,'SWC Towers'!$A:$Q,$Y$2,FALSE)),"")</f>
        <v/>
      </c>
      <c r="Z2335" s="104" t="str">
        <f>_xlfn.IFNA(IF($B2335="","",VLOOKUP($B2335,'SWC Towers'!$A:$Q,$Z$2,FALSE)),"")</f>
        <v/>
      </c>
      <c r="AA2335" s="104" t="str">
        <f>_xlfn.IFNA(IF($B2335="","",VLOOKUP($B2335,'SWC Towers'!$A:$Q,$AA$2,FALSE)),"")</f>
        <v/>
      </c>
      <c r="AB2335" s="106" t="str">
        <f>_xlfn.IFNA(IF($B2335="","",VLOOKUP($B2335,'SWC Towers'!$A:$Q,$AB$2,FALSE)),"")</f>
        <v/>
      </c>
      <c r="AC2335" s="20">
        <f>SUM(Table25[[#This Row],[IT Tower: Application]:[Other/Non-IT ]])</f>
        <v>1</v>
      </c>
      <c r="AD2335" s="67"/>
      <c r="AE2335" s="67"/>
      <c r="AF2335" s="67"/>
      <c r="AG2335" s="67"/>
      <c r="AH2335" s="67"/>
      <c r="AI2335" s="67"/>
      <c r="AJ2335" s="67"/>
      <c r="AK2335" s="67"/>
      <c r="AL2335" s="67"/>
      <c r="AM2335" s="67"/>
      <c r="AN2335" s="67"/>
      <c r="AO2335" s="67"/>
      <c r="AP2335" s="67"/>
      <c r="AQ2335" s="67"/>
      <c r="AR2335" s="67"/>
      <c r="AS2335" s="67"/>
      <c r="AT2335" s="67"/>
      <c r="AU2335" s="67"/>
      <c r="AV2335" s="67"/>
      <c r="AW2335" s="67"/>
      <c r="AX2335" s="67">
        <v>0</v>
      </c>
      <c r="AY2335" s="67">
        <v>53441</v>
      </c>
      <c r="AZ2335" s="67">
        <v>54167</v>
      </c>
      <c r="BA2335" s="67">
        <v>35716</v>
      </c>
      <c r="BB2335" s="113">
        <v>63982</v>
      </c>
      <c r="BC2335" s="113">
        <v>94699</v>
      </c>
      <c r="BD2335" s="113"/>
      <c r="BE2335" s="113"/>
      <c r="BF2335" s="113"/>
      <c r="BG2335" s="113"/>
      <c r="BH2335" s="113"/>
      <c r="BI2335" s="113"/>
      <c r="BJ2335" s="113"/>
      <c r="BK2335" s="113"/>
      <c r="BL2335" s="113"/>
      <c r="BM2335" s="113"/>
      <c r="BN2335" s="113"/>
      <c r="BO2335" s="113"/>
      <c r="BP2335" s="113"/>
      <c r="BQ2335" s="113"/>
      <c r="BR2335" s="113"/>
      <c r="BS2335" s="113"/>
      <c r="BT2335" s="113"/>
      <c r="BU2335" s="113"/>
      <c r="BV2335" s="113"/>
      <c r="BW2335" s="113"/>
      <c r="BX2335" s="113"/>
      <c r="BY2335" s="113"/>
      <c r="BZ2335" s="113"/>
      <c r="CA2335" s="67"/>
      <c r="CB2335" s="113"/>
      <c r="CC2335" s="69">
        <f>SUM(Table25[[#This Row],[Contract Amount FY00]:[Contract Amount FY50]])</f>
        <v>302005</v>
      </c>
      <c r="CD2335" s="114"/>
    </row>
    <row r="2336" spans="1:82" x14ac:dyDescent="0.25">
      <c r="A2336" s="122" t="s">
        <v>1976</v>
      </c>
      <c r="B2336" s="122" t="s">
        <v>3071</v>
      </c>
      <c r="C2336" s="122" t="s">
        <v>753</v>
      </c>
      <c r="E2336" s="26" t="str">
        <f>IFERROR(IF(VLOOKUP(Table25[[#This Row],[Contract No.]],Table3[#All],3,FALSE)="","No","Yes"),"")</f>
        <v>Yes</v>
      </c>
      <c r="F2336" s="107" t="str">
        <f>IFERROR(VLOOKUP(Table25[[#This Row],[Contract No.]],Table3[#All],3,FALSE),"")</f>
        <v>NASPO</v>
      </c>
      <c r="G2336" s="107" t="str">
        <f>IFERROR(IF(Table25[[#This Row],[Cooperative Purchase
(Yes/No)]]="Yes","Yes",IF(VLOOKUP(Table25[[#This Row],[Contract No.]],Table3[#All],1,FALSE)=Table25[[#This Row],[Contract No.]],"Yes","No")),"No")</f>
        <v>Yes</v>
      </c>
      <c r="H2336" s="51">
        <f>IFERROR(VLOOKUP(Table25[[#This Row],[Contract No.]],Table3[#All],4,FALSE),"")</f>
        <v>45322</v>
      </c>
      <c r="I2336" s="28">
        <f>IFERROR(IF(AND(MONTH(Table25[[#This Row],[Contract Start Date]])&gt;6,MONTH(Table25[[#This Row],[Contract Start Date]])&lt;=12),YEAR(Table25[[#This Row],[Contract Start Date]])+1,YEAR(Table25[[#This Row],[Contract Start Date]])),"")</f>
        <v>2024</v>
      </c>
      <c r="J2336" s="108">
        <f>Table25[[#This Row],[FY Formula start]]</f>
        <v>2024</v>
      </c>
      <c r="K2336" s="59" t="str">
        <f>"FY"&amp;" "&amp;Table25[[#This Row],[Year Start]]</f>
        <v>FY 2024</v>
      </c>
      <c r="L2336" s="109">
        <f>IFERROR(VLOOKUP(Table25[[#This Row],[Contract No.]],Table3[#All],5,FALSE),"")</f>
        <v>46934</v>
      </c>
      <c r="M2336" s="110">
        <f>IFERROR(IF(Table25[[#This Row],[Contract End Date]]="99/99/9999","No End",IF(AND(MONTH(Table25[[#This Row],[Contract End Date]])&gt;6,MONTH(Table25[[#This Row],[Contract End Date]])&lt;=12),YEAR(Table25[[#This Row],[Contract End Date]])+1,YEAR(Table25[[#This Row],[Contract End Date]]))),"")</f>
        <v>2028</v>
      </c>
      <c r="N2336" s="111">
        <f>Table25[[#This Row],[FY Formula end]]</f>
        <v>2028</v>
      </c>
      <c r="O2336" s="112" t="str">
        <f>IF(Table25[[#This Row],[Year End]]="No End","No End","FY"&amp;" "&amp;Table25[[#This Row],[Year End]])</f>
        <v>FY 2028</v>
      </c>
      <c r="P2336" s="27"/>
      <c r="Q2336" s="104" t="str">
        <f>_xlfn.IFNA(IF($B2336="","",VLOOKUP($B2336,'SWC Towers'!$A:$Q,$Q$2,FALSE)),"")</f>
        <v/>
      </c>
      <c r="R2336" s="106">
        <f>_xlfn.IFNA(IF($B2336="","",VLOOKUP($B2336,'SWC Towers'!$A:$Q,$R$2,FALSE)),"")</f>
        <v>0.2</v>
      </c>
      <c r="S2336" s="106" t="str">
        <f>_xlfn.IFNA(IF($B2336="","",VLOOKUP($B2336,'SWC Towers'!$A:$Q,$S$2,FALSE)),"")</f>
        <v/>
      </c>
      <c r="T2336" s="106" t="str">
        <f>_xlfn.IFNA(IF($B2336="","",VLOOKUP($B2336,'SWC Towers'!$A:$Q,$T$2,FALSE)),"")</f>
        <v/>
      </c>
      <c r="U2336" s="104">
        <f>_xlfn.IFNA(IF($B2336="","",VLOOKUP($B2336,'SWC Towers'!$A:$Q,$U$2,FALSE)),"")</f>
        <v>0.6</v>
      </c>
      <c r="V2336" s="104" t="str">
        <f>_xlfn.IFNA(IF($B2336="","",VLOOKUP($B2336,'SWC Towers'!$A:$Q,$V$2,FALSE)),"")</f>
        <v/>
      </c>
      <c r="W2336" s="104" t="str">
        <f>_xlfn.IFNA(IF($B2336="","",VLOOKUP($B2336,'SWC Towers'!$A:$Q,$W$2,FALSE)),"")</f>
        <v/>
      </c>
      <c r="X2336" s="104" t="str">
        <f>_xlfn.IFNA(IF($B2336="","",VLOOKUP($B2336,'SWC Towers'!$A:$Q,$X$2,FALSE)),"")</f>
        <v/>
      </c>
      <c r="Y2336" s="104" t="str">
        <f>_xlfn.IFNA(IF($B2336="","",VLOOKUP($B2336,'SWC Towers'!$A:$Q,$Y$2,FALSE)),"")</f>
        <v/>
      </c>
      <c r="Z2336" s="104" t="str">
        <f>_xlfn.IFNA(IF($B2336="","",VLOOKUP($B2336,'SWC Towers'!$A:$Q,$Z$2,FALSE)),"")</f>
        <v/>
      </c>
      <c r="AA2336" s="104">
        <f>_xlfn.IFNA(IF($B2336="","",VLOOKUP($B2336,'SWC Towers'!$A:$Q,$AA$2,FALSE)),"")</f>
        <v>0.2</v>
      </c>
      <c r="AB2336" s="106" t="str">
        <f>_xlfn.IFNA(IF($B2336="","",VLOOKUP($B2336,'SWC Towers'!$A:$Q,$AB$2,FALSE)),"")</f>
        <v/>
      </c>
      <c r="AC2336" s="20">
        <f>SUM(Table25[[#This Row],[IT Tower: Application]:[Other/Non-IT ]])</f>
        <v>1</v>
      </c>
      <c r="AD2336" s="67"/>
      <c r="AE2336" s="67"/>
      <c r="AF2336" s="67"/>
      <c r="AG2336" s="67"/>
      <c r="AH2336" s="67"/>
      <c r="AI2336" s="67"/>
      <c r="AJ2336" s="67"/>
      <c r="AK2336" s="67"/>
      <c r="AL2336" s="67"/>
      <c r="AM2336" s="67"/>
      <c r="AN2336" s="67"/>
      <c r="AO2336" s="67"/>
      <c r="AP2336" s="67"/>
      <c r="AQ2336" s="67"/>
      <c r="AR2336" s="67"/>
      <c r="AS2336" s="67"/>
      <c r="AT2336" s="67"/>
      <c r="AU2336" s="67"/>
      <c r="AV2336" s="67"/>
      <c r="AW2336" s="67"/>
      <c r="AX2336" s="67"/>
      <c r="AY2336" s="67"/>
      <c r="AZ2336" s="67"/>
      <c r="BA2336" s="67"/>
      <c r="BB2336" s="113">
        <v>21895</v>
      </c>
      <c r="BC2336" s="113">
        <v>0</v>
      </c>
      <c r="BD2336" s="113"/>
      <c r="BE2336" s="113"/>
      <c r="BF2336" s="113"/>
      <c r="BG2336" s="113"/>
      <c r="BH2336" s="113"/>
      <c r="BI2336" s="113"/>
      <c r="BJ2336" s="113"/>
      <c r="BK2336" s="113"/>
      <c r="BL2336" s="113"/>
      <c r="BM2336" s="113"/>
      <c r="BN2336" s="113"/>
      <c r="BO2336" s="113"/>
      <c r="BP2336" s="113"/>
      <c r="BQ2336" s="113"/>
      <c r="BR2336" s="113"/>
      <c r="BS2336" s="113"/>
      <c r="BT2336" s="113"/>
      <c r="BU2336" s="113"/>
      <c r="BV2336" s="113"/>
      <c r="BW2336" s="113"/>
      <c r="BX2336" s="113"/>
      <c r="BY2336" s="113"/>
      <c r="BZ2336" s="113"/>
      <c r="CA2336" s="67"/>
      <c r="CB2336" s="113"/>
      <c r="CC2336" s="69">
        <f>SUM(Table25[[#This Row],[Contract Amount FY00]:[Contract Amount FY50]])</f>
        <v>21895</v>
      </c>
      <c r="CD2336" s="114"/>
    </row>
    <row r="2337" spans="1:82" x14ac:dyDescent="0.25">
      <c r="A2337" s="122" t="s">
        <v>1976</v>
      </c>
      <c r="B2337" s="122" t="s">
        <v>3071</v>
      </c>
      <c r="C2337" s="122" t="s">
        <v>375</v>
      </c>
      <c r="E2337" s="26" t="str">
        <f>IFERROR(IF(VLOOKUP(Table25[[#This Row],[Contract No.]],Table3[#All],3,FALSE)="","No","Yes"),"")</f>
        <v>Yes</v>
      </c>
      <c r="F2337" s="107" t="str">
        <f>IFERROR(VLOOKUP(Table25[[#This Row],[Contract No.]],Table3[#All],3,FALSE),"")</f>
        <v>NASPO</v>
      </c>
      <c r="G2337" s="107" t="str">
        <f>IFERROR(IF(Table25[[#This Row],[Cooperative Purchase
(Yes/No)]]="Yes","Yes",IF(VLOOKUP(Table25[[#This Row],[Contract No.]],Table3[#All],1,FALSE)=Table25[[#This Row],[Contract No.]],"Yes","No")),"No")</f>
        <v>Yes</v>
      </c>
      <c r="H2337" s="51">
        <f>IFERROR(VLOOKUP(Table25[[#This Row],[Contract No.]],Table3[#All],4,FALSE),"")</f>
        <v>45322</v>
      </c>
      <c r="I2337" s="28">
        <f>IFERROR(IF(AND(MONTH(Table25[[#This Row],[Contract Start Date]])&gt;6,MONTH(Table25[[#This Row],[Contract Start Date]])&lt;=12),YEAR(Table25[[#This Row],[Contract Start Date]])+1,YEAR(Table25[[#This Row],[Contract Start Date]])),"")</f>
        <v>2024</v>
      </c>
      <c r="J2337" s="108">
        <f>Table25[[#This Row],[FY Formula start]]</f>
        <v>2024</v>
      </c>
      <c r="K2337" s="59" t="str">
        <f>"FY"&amp;" "&amp;Table25[[#This Row],[Year Start]]</f>
        <v>FY 2024</v>
      </c>
      <c r="L2337" s="109">
        <f>IFERROR(VLOOKUP(Table25[[#This Row],[Contract No.]],Table3[#All],5,FALSE),"")</f>
        <v>46934</v>
      </c>
      <c r="M2337" s="110">
        <f>IFERROR(IF(Table25[[#This Row],[Contract End Date]]="99/99/9999","No End",IF(AND(MONTH(Table25[[#This Row],[Contract End Date]])&gt;6,MONTH(Table25[[#This Row],[Contract End Date]])&lt;=12),YEAR(Table25[[#This Row],[Contract End Date]])+1,YEAR(Table25[[#This Row],[Contract End Date]]))),"")</f>
        <v>2028</v>
      </c>
      <c r="N2337" s="111">
        <f>Table25[[#This Row],[FY Formula end]]</f>
        <v>2028</v>
      </c>
      <c r="O2337" s="112" t="str">
        <f>IF(Table25[[#This Row],[Year End]]="No End","No End","FY"&amp;" "&amp;Table25[[#This Row],[Year End]])</f>
        <v>FY 2028</v>
      </c>
      <c r="P2337" s="27"/>
      <c r="Q2337" s="104" t="str">
        <f>_xlfn.IFNA(IF($B2337="","",VLOOKUP($B2337,'SWC Towers'!$A:$Q,$Q$2,FALSE)),"")</f>
        <v/>
      </c>
      <c r="R2337" s="106">
        <f>_xlfn.IFNA(IF($B2337="","",VLOOKUP($B2337,'SWC Towers'!$A:$Q,$R$2,FALSE)),"")</f>
        <v>0.2</v>
      </c>
      <c r="S2337" s="106" t="str">
        <f>_xlfn.IFNA(IF($B2337="","",VLOOKUP($B2337,'SWC Towers'!$A:$Q,$S$2,FALSE)),"")</f>
        <v/>
      </c>
      <c r="T2337" s="106" t="str">
        <f>_xlfn.IFNA(IF($B2337="","",VLOOKUP($B2337,'SWC Towers'!$A:$Q,$T$2,FALSE)),"")</f>
        <v/>
      </c>
      <c r="U2337" s="104">
        <f>_xlfn.IFNA(IF($B2337="","",VLOOKUP($B2337,'SWC Towers'!$A:$Q,$U$2,FALSE)),"")</f>
        <v>0.6</v>
      </c>
      <c r="V2337" s="104" t="str">
        <f>_xlfn.IFNA(IF($B2337="","",VLOOKUP($B2337,'SWC Towers'!$A:$Q,$V$2,FALSE)),"")</f>
        <v/>
      </c>
      <c r="W2337" s="104" t="str">
        <f>_xlfn.IFNA(IF($B2337="","",VLOOKUP($B2337,'SWC Towers'!$A:$Q,$W$2,FALSE)),"")</f>
        <v/>
      </c>
      <c r="X2337" s="104" t="str">
        <f>_xlfn.IFNA(IF($B2337="","",VLOOKUP($B2337,'SWC Towers'!$A:$Q,$X$2,FALSE)),"")</f>
        <v/>
      </c>
      <c r="Y2337" s="104" t="str">
        <f>_xlfn.IFNA(IF($B2337="","",VLOOKUP($B2337,'SWC Towers'!$A:$Q,$Y$2,FALSE)),"")</f>
        <v/>
      </c>
      <c r="Z2337" s="104" t="str">
        <f>_xlfn.IFNA(IF($B2337="","",VLOOKUP($B2337,'SWC Towers'!$A:$Q,$Z$2,FALSE)),"")</f>
        <v/>
      </c>
      <c r="AA2337" s="104">
        <f>_xlfn.IFNA(IF($B2337="","",VLOOKUP($B2337,'SWC Towers'!$A:$Q,$AA$2,FALSE)),"")</f>
        <v>0.2</v>
      </c>
      <c r="AB2337" s="106" t="str">
        <f>_xlfn.IFNA(IF($B2337="","",VLOOKUP($B2337,'SWC Towers'!$A:$Q,$AB$2,FALSE)),"")</f>
        <v/>
      </c>
      <c r="AC2337" s="20">
        <f>SUM(Table25[[#This Row],[IT Tower: Application]:[Other/Non-IT ]])</f>
        <v>1</v>
      </c>
      <c r="AD2337" s="67"/>
      <c r="AE2337" s="67"/>
      <c r="AF2337" s="67"/>
      <c r="AG2337" s="67"/>
      <c r="AH2337" s="67"/>
      <c r="AI2337" s="67"/>
      <c r="AJ2337" s="67"/>
      <c r="AK2337" s="67"/>
      <c r="AL2337" s="67"/>
      <c r="AM2337" s="67"/>
      <c r="AN2337" s="67"/>
      <c r="AO2337" s="67"/>
      <c r="AP2337" s="67"/>
      <c r="AQ2337" s="67"/>
      <c r="AR2337" s="67"/>
      <c r="AS2337" s="67"/>
      <c r="AT2337" s="67"/>
      <c r="AU2337" s="67"/>
      <c r="AV2337" s="67"/>
      <c r="AW2337" s="67"/>
      <c r="AX2337" s="67"/>
      <c r="AY2337" s="67"/>
      <c r="AZ2337" s="67"/>
      <c r="BA2337" s="67"/>
      <c r="BB2337" s="113">
        <v>7832</v>
      </c>
      <c r="BC2337" s="113">
        <v>119619</v>
      </c>
      <c r="BD2337" s="113"/>
      <c r="BE2337" s="113"/>
      <c r="BF2337" s="113"/>
      <c r="BG2337" s="113"/>
      <c r="BH2337" s="113"/>
      <c r="BI2337" s="113"/>
      <c r="BJ2337" s="113"/>
      <c r="BK2337" s="113"/>
      <c r="BL2337" s="113"/>
      <c r="BM2337" s="113"/>
      <c r="BN2337" s="113"/>
      <c r="BO2337" s="113"/>
      <c r="BP2337" s="113"/>
      <c r="BQ2337" s="113"/>
      <c r="BR2337" s="113"/>
      <c r="BS2337" s="113"/>
      <c r="BT2337" s="113"/>
      <c r="BU2337" s="113"/>
      <c r="BV2337" s="113"/>
      <c r="BW2337" s="113"/>
      <c r="BX2337" s="113"/>
      <c r="BY2337" s="113"/>
      <c r="BZ2337" s="113"/>
      <c r="CA2337" s="67"/>
      <c r="CB2337" s="113"/>
      <c r="CC2337" s="69">
        <f>SUM(Table25[[#This Row],[Contract Amount FY00]:[Contract Amount FY50]])</f>
        <v>127451</v>
      </c>
      <c r="CD2337" s="114"/>
    </row>
    <row r="2338" spans="1:82" x14ac:dyDescent="0.25">
      <c r="A2338" s="122" t="s">
        <v>1976</v>
      </c>
      <c r="B2338" s="122" t="s">
        <v>526</v>
      </c>
      <c r="C2338" s="122" t="s">
        <v>3193</v>
      </c>
      <c r="E2338" s="26" t="str">
        <f>IFERROR(IF(VLOOKUP(Table25[[#This Row],[Contract No.]],Table3[#All],3,FALSE)="","No","Yes"),"")</f>
        <v>Yes</v>
      </c>
      <c r="F2338" s="107" t="str">
        <f>IFERROR(VLOOKUP(Table25[[#This Row],[Contract No.]],Table3[#All],3,FALSE),"")</f>
        <v>NASPO</v>
      </c>
      <c r="G2338" s="107" t="str">
        <f>IFERROR(IF(Table25[[#This Row],[Cooperative Purchase
(Yes/No)]]="Yes","Yes",IF(VLOOKUP(Table25[[#This Row],[Contract No.]],Table3[#All],1,FALSE)=Table25[[#This Row],[Contract No.]],"Yes","No")),"No")</f>
        <v>Yes</v>
      </c>
      <c r="H2338" s="51">
        <f>IFERROR(VLOOKUP(Table25[[#This Row],[Contract No.]],Table3[#All],4,FALSE),"")</f>
        <v>43892</v>
      </c>
      <c r="I2338" s="28">
        <f>IFERROR(IF(AND(MONTH(Table25[[#This Row],[Contract Start Date]])&gt;6,MONTH(Table25[[#This Row],[Contract Start Date]])&lt;=12),YEAR(Table25[[#This Row],[Contract Start Date]])+1,YEAR(Table25[[#This Row],[Contract Start Date]])),"")</f>
        <v>2020</v>
      </c>
      <c r="J2338" s="108">
        <f>Table25[[#This Row],[FY Formula start]]</f>
        <v>2020</v>
      </c>
      <c r="K2338" s="59" t="str">
        <f>"FY"&amp;" "&amp;Table25[[#This Row],[Year Start]]</f>
        <v>FY 2020</v>
      </c>
      <c r="L2338" s="109">
        <f>IFERROR(VLOOKUP(Table25[[#This Row],[Contract No.]],Table3[#All],5,FALSE),"")</f>
        <v>45504</v>
      </c>
      <c r="M2338" s="110">
        <f>IFERROR(IF(Table25[[#This Row],[Contract End Date]]="99/99/9999","No End",IF(AND(MONTH(Table25[[#This Row],[Contract End Date]])&gt;6,MONTH(Table25[[#This Row],[Contract End Date]])&lt;=12),YEAR(Table25[[#This Row],[Contract End Date]])+1,YEAR(Table25[[#This Row],[Contract End Date]]))),"")</f>
        <v>2025</v>
      </c>
      <c r="N2338" s="111">
        <f>Table25[[#This Row],[FY Formula end]]</f>
        <v>2025</v>
      </c>
      <c r="O2338" s="112" t="str">
        <f>IF(Table25[[#This Row],[Year End]]="No End","No End","FY"&amp;" "&amp;Table25[[#This Row],[Year End]])</f>
        <v>FY 2025</v>
      </c>
      <c r="P2338" s="27"/>
      <c r="Q2338" s="104" t="str">
        <f>_xlfn.IFNA(IF($B2338="","",VLOOKUP($B2338,'SWC Towers'!$A:$Q,$Q$2,FALSE)),"")</f>
        <v/>
      </c>
      <c r="R2338" s="106">
        <f>_xlfn.IFNA(IF($B2338="","",VLOOKUP($B2338,'SWC Towers'!$A:$Q,$R$2,FALSE)),"")</f>
        <v>0.1</v>
      </c>
      <c r="S2338" s="106" t="str">
        <f>_xlfn.IFNA(IF($B2338="","",VLOOKUP($B2338,'SWC Towers'!$A:$Q,$S$2,FALSE)),"")</f>
        <v/>
      </c>
      <c r="T2338" s="106">
        <f>_xlfn.IFNA(IF($B2338="","",VLOOKUP($B2338,'SWC Towers'!$A:$Q,$T$2,FALSE)),"")</f>
        <v>0.05</v>
      </c>
      <c r="U2338" s="104">
        <f>_xlfn.IFNA(IF($B2338="","",VLOOKUP($B2338,'SWC Towers'!$A:$Q,$U$2,FALSE)),"")</f>
        <v>0.65</v>
      </c>
      <c r="V2338" s="104" t="str">
        <f>_xlfn.IFNA(IF($B2338="","",VLOOKUP($B2338,'SWC Towers'!$A:$Q,$V$2,FALSE)),"")</f>
        <v/>
      </c>
      <c r="W2338" s="104">
        <f>_xlfn.IFNA(IF($B2338="","",VLOOKUP($B2338,'SWC Towers'!$A:$Q,$W$2,FALSE)),"")</f>
        <v>0.1</v>
      </c>
      <c r="X2338" s="104" t="str">
        <f>_xlfn.IFNA(IF($B2338="","",VLOOKUP($B2338,'SWC Towers'!$A:$Q,$X$2,FALSE)),"")</f>
        <v/>
      </c>
      <c r="Y2338" s="104" t="str">
        <f>_xlfn.IFNA(IF($B2338="","",VLOOKUP($B2338,'SWC Towers'!$A:$Q,$Y$2,FALSE)),"")</f>
        <v/>
      </c>
      <c r="Z2338" s="104">
        <f>_xlfn.IFNA(IF($B2338="","",VLOOKUP($B2338,'SWC Towers'!$A:$Q,$Z$2,FALSE)),"")</f>
        <v>0.1</v>
      </c>
      <c r="AA2338" s="104" t="str">
        <f>_xlfn.IFNA(IF($B2338="","",VLOOKUP($B2338,'SWC Towers'!$A:$Q,$AA$2,FALSE)),"")</f>
        <v/>
      </c>
      <c r="AB2338" s="106" t="str">
        <f>_xlfn.IFNA(IF($B2338="","",VLOOKUP($B2338,'SWC Towers'!$A:$Q,$AB$2,FALSE)),"")</f>
        <v/>
      </c>
      <c r="AC2338" s="20">
        <f>SUM(Table25[[#This Row],[IT Tower: Application]:[Other/Non-IT ]])</f>
        <v>1</v>
      </c>
      <c r="AD2338" s="67"/>
      <c r="AE2338" s="67"/>
      <c r="AF2338" s="67"/>
      <c r="AG2338" s="67"/>
      <c r="AH2338" s="67"/>
      <c r="AI2338" s="67"/>
      <c r="AJ2338" s="67"/>
      <c r="AK2338" s="67"/>
      <c r="AL2338" s="67"/>
      <c r="AM2338" s="67"/>
      <c r="AN2338" s="67"/>
      <c r="AO2338" s="67"/>
      <c r="AP2338" s="67"/>
      <c r="AQ2338" s="67"/>
      <c r="AR2338" s="67"/>
      <c r="AS2338" s="67"/>
      <c r="AT2338" s="67"/>
      <c r="AU2338" s="67"/>
      <c r="AV2338" s="67"/>
      <c r="AW2338" s="67"/>
      <c r="AX2338" s="67"/>
      <c r="AY2338" s="67">
        <v>0</v>
      </c>
      <c r="AZ2338" s="67">
        <v>80250</v>
      </c>
      <c r="BA2338" s="67">
        <v>5224</v>
      </c>
      <c r="BB2338" s="113"/>
      <c r="BC2338" s="113"/>
      <c r="BD2338" s="113"/>
      <c r="BE2338" s="113"/>
      <c r="BF2338" s="113"/>
      <c r="BG2338" s="113"/>
      <c r="BH2338" s="113"/>
      <c r="BI2338" s="113"/>
      <c r="BJ2338" s="113"/>
      <c r="BK2338" s="113"/>
      <c r="BL2338" s="113"/>
      <c r="BM2338" s="113"/>
      <c r="BN2338" s="113"/>
      <c r="BO2338" s="113"/>
      <c r="BP2338" s="113"/>
      <c r="BQ2338" s="113"/>
      <c r="BR2338" s="113"/>
      <c r="BS2338" s="113"/>
      <c r="BT2338" s="113"/>
      <c r="BU2338" s="113"/>
      <c r="BV2338" s="113"/>
      <c r="BW2338" s="113"/>
      <c r="BX2338" s="113"/>
      <c r="BY2338" s="113"/>
      <c r="BZ2338" s="113"/>
      <c r="CA2338" s="67"/>
      <c r="CB2338" s="113"/>
      <c r="CC2338" s="69">
        <f>SUM(Table25[[#This Row],[Contract Amount FY00]:[Contract Amount FY50]])</f>
        <v>85474</v>
      </c>
      <c r="CD2338" s="114"/>
    </row>
    <row r="2339" spans="1:82" x14ac:dyDescent="0.25">
      <c r="A2339" s="122" t="s">
        <v>1976</v>
      </c>
      <c r="B2339" s="122" t="s">
        <v>526</v>
      </c>
      <c r="C2339" s="122" t="s">
        <v>3210</v>
      </c>
      <c r="E2339" s="26" t="str">
        <f>IFERROR(IF(VLOOKUP(Table25[[#This Row],[Contract No.]],Table3[#All],3,FALSE)="","No","Yes"),"")</f>
        <v>Yes</v>
      </c>
      <c r="F2339" s="107" t="str">
        <f>IFERROR(VLOOKUP(Table25[[#This Row],[Contract No.]],Table3[#All],3,FALSE),"")</f>
        <v>NASPO</v>
      </c>
      <c r="G2339" s="107" t="str">
        <f>IFERROR(IF(Table25[[#This Row],[Cooperative Purchase
(Yes/No)]]="Yes","Yes",IF(VLOOKUP(Table25[[#This Row],[Contract No.]],Table3[#All],1,FALSE)=Table25[[#This Row],[Contract No.]],"Yes","No")),"No")</f>
        <v>Yes</v>
      </c>
      <c r="H2339" s="51">
        <f>IFERROR(VLOOKUP(Table25[[#This Row],[Contract No.]],Table3[#All],4,FALSE),"")</f>
        <v>43892</v>
      </c>
      <c r="I2339" s="28">
        <f>IFERROR(IF(AND(MONTH(Table25[[#This Row],[Contract Start Date]])&gt;6,MONTH(Table25[[#This Row],[Contract Start Date]])&lt;=12),YEAR(Table25[[#This Row],[Contract Start Date]])+1,YEAR(Table25[[#This Row],[Contract Start Date]])),"")</f>
        <v>2020</v>
      </c>
      <c r="J2339" s="108">
        <f>Table25[[#This Row],[FY Formula start]]</f>
        <v>2020</v>
      </c>
      <c r="K2339" s="59" t="str">
        <f>"FY"&amp;" "&amp;Table25[[#This Row],[Year Start]]</f>
        <v>FY 2020</v>
      </c>
      <c r="L2339" s="109">
        <f>IFERROR(VLOOKUP(Table25[[#This Row],[Contract No.]],Table3[#All],5,FALSE),"")</f>
        <v>45504</v>
      </c>
      <c r="M2339" s="110">
        <f>IFERROR(IF(Table25[[#This Row],[Contract End Date]]="99/99/9999","No End",IF(AND(MONTH(Table25[[#This Row],[Contract End Date]])&gt;6,MONTH(Table25[[#This Row],[Contract End Date]])&lt;=12),YEAR(Table25[[#This Row],[Contract End Date]])+1,YEAR(Table25[[#This Row],[Contract End Date]]))),"")</f>
        <v>2025</v>
      </c>
      <c r="N2339" s="111">
        <f>Table25[[#This Row],[FY Formula end]]</f>
        <v>2025</v>
      </c>
      <c r="O2339" s="112" t="str">
        <f>IF(Table25[[#This Row],[Year End]]="No End","No End","FY"&amp;" "&amp;Table25[[#This Row],[Year End]])</f>
        <v>FY 2025</v>
      </c>
      <c r="P2339" s="27"/>
      <c r="Q2339" s="104" t="str">
        <f>_xlfn.IFNA(IF($B2339="","",VLOOKUP($B2339,'SWC Towers'!$A:$Q,$Q$2,FALSE)),"")</f>
        <v/>
      </c>
      <c r="R2339" s="106">
        <f>_xlfn.IFNA(IF($B2339="","",VLOOKUP($B2339,'SWC Towers'!$A:$Q,$R$2,FALSE)),"")</f>
        <v>0.1</v>
      </c>
      <c r="S2339" s="106" t="str">
        <f>_xlfn.IFNA(IF($B2339="","",VLOOKUP($B2339,'SWC Towers'!$A:$Q,$S$2,FALSE)),"")</f>
        <v/>
      </c>
      <c r="T2339" s="106">
        <f>_xlfn.IFNA(IF($B2339="","",VLOOKUP($B2339,'SWC Towers'!$A:$Q,$T$2,FALSE)),"")</f>
        <v>0.05</v>
      </c>
      <c r="U2339" s="104">
        <f>_xlfn.IFNA(IF($B2339="","",VLOOKUP($B2339,'SWC Towers'!$A:$Q,$U$2,FALSE)),"")</f>
        <v>0.65</v>
      </c>
      <c r="V2339" s="104" t="str">
        <f>_xlfn.IFNA(IF($B2339="","",VLOOKUP($B2339,'SWC Towers'!$A:$Q,$V$2,FALSE)),"")</f>
        <v/>
      </c>
      <c r="W2339" s="104">
        <f>_xlfn.IFNA(IF($B2339="","",VLOOKUP($B2339,'SWC Towers'!$A:$Q,$W$2,FALSE)),"")</f>
        <v>0.1</v>
      </c>
      <c r="X2339" s="104" t="str">
        <f>_xlfn.IFNA(IF($B2339="","",VLOOKUP($B2339,'SWC Towers'!$A:$Q,$X$2,FALSE)),"")</f>
        <v/>
      </c>
      <c r="Y2339" s="104" t="str">
        <f>_xlfn.IFNA(IF($B2339="","",VLOOKUP($B2339,'SWC Towers'!$A:$Q,$Y$2,FALSE)),"")</f>
        <v/>
      </c>
      <c r="Z2339" s="104">
        <f>_xlfn.IFNA(IF($B2339="","",VLOOKUP($B2339,'SWC Towers'!$A:$Q,$Z$2,FALSE)),"")</f>
        <v>0.1</v>
      </c>
      <c r="AA2339" s="104" t="str">
        <f>_xlfn.IFNA(IF($B2339="","",VLOOKUP($B2339,'SWC Towers'!$A:$Q,$AA$2,FALSE)),"")</f>
        <v/>
      </c>
      <c r="AB2339" s="106" t="str">
        <f>_xlfn.IFNA(IF($B2339="","",VLOOKUP($B2339,'SWC Towers'!$A:$Q,$AB$2,FALSE)),"")</f>
        <v/>
      </c>
      <c r="AC2339" s="20">
        <f>SUM(Table25[[#This Row],[IT Tower: Application]:[Other/Non-IT ]])</f>
        <v>1</v>
      </c>
      <c r="AD2339" s="67"/>
      <c r="AE2339" s="67"/>
      <c r="AF2339" s="67"/>
      <c r="AG2339" s="67"/>
      <c r="AH2339" s="67"/>
      <c r="AI2339" s="67"/>
      <c r="AJ2339" s="67"/>
      <c r="AK2339" s="67"/>
      <c r="AL2339" s="67"/>
      <c r="AM2339" s="67"/>
      <c r="AN2339" s="67"/>
      <c r="AO2339" s="67"/>
      <c r="AP2339" s="67"/>
      <c r="AQ2339" s="67"/>
      <c r="AR2339" s="67"/>
      <c r="AS2339" s="67"/>
      <c r="AT2339" s="67"/>
      <c r="AU2339" s="67"/>
      <c r="AV2339" s="67"/>
      <c r="AW2339" s="67"/>
      <c r="AX2339" s="67"/>
      <c r="AY2339" s="67"/>
      <c r="AZ2339" s="67"/>
      <c r="BA2339" s="67"/>
      <c r="BB2339" s="113">
        <v>23404</v>
      </c>
      <c r="BC2339" s="113">
        <v>0</v>
      </c>
      <c r="BD2339" s="113"/>
      <c r="BE2339" s="113"/>
      <c r="BF2339" s="113"/>
      <c r="BG2339" s="113"/>
      <c r="BH2339" s="113"/>
      <c r="BI2339" s="113"/>
      <c r="BJ2339" s="113"/>
      <c r="BK2339" s="113"/>
      <c r="BL2339" s="113"/>
      <c r="BM2339" s="113"/>
      <c r="BN2339" s="113"/>
      <c r="BO2339" s="113"/>
      <c r="BP2339" s="113"/>
      <c r="BQ2339" s="113"/>
      <c r="BR2339" s="113"/>
      <c r="BS2339" s="113"/>
      <c r="BT2339" s="113"/>
      <c r="BU2339" s="113"/>
      <c r="BV2339" s="113"/>
      <c r="BW2339" s="113"/>
      <c r="BX2339" s="113"/>
      <c r="BY2339" s="113"/>
      <c r="BZ2339" s="113"/>
      <c r="CA2339" s="67"/>
      <c r="CB2339" s="113"/>
      <c r="CC2339" s="69">
        <f>SUM(Table25[[#This Row],[Contract Amount FY00]:[Contract Amount FY50]])</f>
        <v>23404</v>
      </c>
      <c r="CD2339" s="114"/>
    </row>
    <row r="2340" spans="1:82" x14ac:dyDescent="0.25">
      <c r="A2340" s="122" t="s">
        <v>1976</v>
      </c>
      <c r="B2340" s="122" t="s">
        <v>286</v>
      </c>
      <c r="C2340" s="122" t="s">
        <v>3239</v>
      </c>
      <c r="E2340" s="26" t="str">
        <f>IFERROR(IF(VLOOKUP(Table25[[#This Row],[Contract No.]],Table3[#All],3,FALSE)="","No","Yes"),"")</f>
        <v>No</v>
      </c>
      <c r="F2340" s="107" t="str">
        <f>IFERROR(VLOOKUP(Table25[[#This Row],[Contract No.]],Table3[#All],3,FALSE),"")</f>
        <v/>
      </c>
      <c r="G2340" s="107" t="str">
        <f>IFERROR(IF(Table25[[#This Row],[Cooperative Purchase
(Yes/No)]]="Yes","Yes",IF(VLOOKUP(Table25[[#This Row],[Contract No.]],Table3[#All],1,FALSE)=Table25[[#This Row],[Contract No.]],"Yes","No")),"No")</f>
        <v>Yes</v>
      </c>
      <c r="H2340" s="51">
        <f>IFERROR(VLOOKUP(Table25[[#This Row],[Contract No.]],Table3[#All],4,FALSE),"")</f>
        <v>42401</v>
      </c>
      <c r="I2340" s="28">
        <f>IFERROR(IF(AND(MONTH(Table25[[#This Row],[Contract Start Date]])&gt;6,MONTH(Table25[[#This Row],[Contract Start Date]])&lt;=12),YEAR(Table25[[#This Row],[Contract Start Date]])+1,YEAR(Table25[[#This Row],[Contract Start Date]])),"")</f>
        <v>2016</v>
      </c>
      <c r="J2340" s="108">
        <f>Table25[[#This Row],[FY Formula start]]</f>
        <v>2016</v>
      </c>
      <c r="K2340" s="59" t="str">
        <f>"FY"&amp;" "&amp;Table25[[#This Row],[Year Start]]</f>
        <v>FY 2016</v>
      </c>
      <c r="L2340" s="109">
        <f>IFERROR(VLOOKUP(Table25[[#This Row],[Contract No.]],Table3[#All],5,FALSE),"")</f>
        <v>72717</v>
      </c>
      <c r="M2340" s="110">
        <f>IFERROR(IF(Table25[[#This Row],[Contract End Date]]="99/99/9999","No End",IF(AND(MONTH(Table25[[#This Row],[Contract End Date]])&gt;6,MONTH(Table25[[#This Row],[Contract End Date]])&lt;=12),YEAR(Table25[[#This Row],[Contract End Date]])+1,YEAR(Table25[[#This Row],[Contract End Date]]))),"")</f>
        <v>2099</v>
      </c>
      <c r="N2340" s="111">
        <f>Table25[[#This Row],[FY Formula end]]</f>
        <v>2099</v>
      </c>
      <c r="O2340" s="112" t="str">
        <f>IF(Table25[[#This Row],[Year End]]="No End","No End","FY"&amp;" "&amp;Table25[[#This Row],[Year End]])</f>
        <v>FY 2099</v>
      </c>
      <c r="P2340" s="27"/>
      <c r="Q2340" s="104">
        <f>_xlfn.IFNA(IF($B2340="","",VLOOKUP($B2340,'SWC Towers'!$A:$Q,$Q$2,FALSE)),"")</f>
        <v>0.5</v>
      </c>
      <c r="R2340" s="106" t="str">
        <f>_xlfn.IFNA(IF($B2340="","",VLOOKUP($B2340,'SWC Towers'!$A:$Q,$R$2,FALSE)),"")</f>
        <v/>
      </c>
      <c r="S2340" s="106" t="str">
        <f>_xlfn.IFNA(IF($B2340="","",VLOOKUP($B2340,'SWC Towers'!$A:$Q,$S$2,FALSE)),"")</f>
        <v/>
      </c>
      <c r="T2340" s="106">
        <f>_xlfn.IFNA(IF($B2340="","",VLOOKUP($B2340,'SWC Towers'!$A:$Q,$T$2,FALSE)),"")</f>
        <v>0.5</v>
      </c>
      <c r="U2340" s="104" t="str">
        <f>_xlfn.IFNA(IF($B2340="","",VLOOKUP($B2340,'SWC Towers'!$A:$Q,$U$2,FALSE)),"")</f>
        <v/>
      </c>
      <c r="V2340" s="104" t="str">
        <f>_xlfn.IFNA(IF($B2340="","",VLOOKUP($B2340,'SWC Towers'!$A:$Q,$V$2,FALSE)),"")</f>
        <v/>
      </c>
      <c r="W2340" s="104" t="str">
        <f>_xlfn.IFNA(IF($B2340="","",VLOOKUP($B2340,'SWC Towers'!$A:$Q,$W$2,FALSE)),"")</f>
        <v/>
      </c>
      <c r="X2340" s="104" t="str">
        <f>_xlfn.IFNA(IF($B2340="","",VLOOKUP($B2340,'SWC Towers'!$A:$Q,$X$2,FALSE)),"")</f>
        <v/>
      </c>
      <c r="Y2340" s="104" t="str">
        <f>_xlfn.IFNA(IF($B2340="","",VLOOKUP($B2340,'SWC Towers'!$A:$Q,$Y$2,FALSE)),"")</f>
        <v/>
      </c>
      <c r="Z2340" s="104" t="str">
        <f>_xlfn.IFNA(IF($B2340="","",VLOOKUP($B2340,'SWC Towers'!$A:$Q,$Z$2,FALSE)),"")</f>
        <v/>
      </c>
      <c r="AA2340" s="104" t="str">
        <f>_xlfn.IFNA(IF($B2340="","",VLOOKUP($B2340,'SWC Towers'!$A:$Q,$AA$2,FALSE)),"")</f>
        <v/>
      </c>
      <c r="AB2340" s="106" t="str">
        <f>_xlfn.IFNA(IF($B2340="","",VLOOKUP($B2340,'SWC Towers'!$A:$Q,$AB$2,FALSE)),"")</f>
        <v/>
      </c>
      <c r="AC2340" s="20">
        <f>SUM(Table25[[#This Row],[IT Tower: Application]:[Other/Non-IT ]])</f>
        <v>1</v>
      </c>
      <c r="AD2340" s="67"/>
      <c r="AE2340" s="67"/>
      <c r="AF2340" s="67"/>
      <c r="AG2340" s="67"/>
      <c r="AH2340" s="67"/>
      <c r="AI2340" s="67"/>
      <c r="AJ2340" s="67"/>
      <c r="AK2340" s="67"/>
      <c r="AL2340" s="67"/>
      <c r="AM2340" s="67"/>
      <c r="AN2340" s="67"/>
      <c r="AO2340" s="67"/>
      <c r="AP2340" s="67"/>
      <c r="AQ2340" s="67"/>
      <c r="AR2340" s="67"/>
      <c r="AS2340" s="67"/>
      <c r="AT2340" s="67"/>
      <c r="AU2340" s="67"/>
      <c r="AV2340" s="67"/>
      <c r="AW2340" s="67"/>
      <c r="AX2340" s="67"/>
      <c r="AY2340" s="67"/>
      <c r="AZ2340" s="67"/>
      <c r="BA2340" s="67">
        <v>0</v>
      </c>
      <c r="BB2340" s="113">
        <v>50320</v>
      </c>
      <c r="BC2340" s="113"/>
      <c r="BD2340" s="113"/>
      <c r="BE2340" s="113"/>
      <c r="BF2340" s="113"/>
      <c r="BG2340" s="113"/>
      <c r="BH2340" s="113"/>
      <c r="BI2340" s="113"/>
      <c r="BJ2340" s="113"/>
      <c r="BK2340" s="113"/>
      <c r="BL2340" s="113"/>
      <c r="BM2340" s="113"/>
      <c r="BN2340" s="113"/>
      <c r="BO2340" s="113"/>
      <c r="BP2340" s="113"/>
      <c r="BQ2340" s="113"/>
      <c r="BR2340" s="113"/>
      <c r="BS2340" s="113"/>
      <c r="BT2340" s="113"/>
      <c r="BU2340" s="113"/>
      <c r="BV2340" s="113"/>
      <c r="BW2340" s="113"/>
      <c r="BX2340" s="113"/>
      <c r="BY2340" s="113"/>
      <c r="BZ2340" s="113"/>
      <c r="CA2340" s="67"/>
      <c r="CB2340" s="113"/>
      <c r="CC2340" s="69">
        <f>SUM(Table25[[#This Row],[Contract Amount FY00]:[Contract Amount FY50]])</f>
        <v>50320</v>
      </c>
      <c r="CD2340" s="114"/>
    </row>
    <row r="2341" spans="1:82" x14ac:dyDescent="0.25">
      <c r="A2341" s="122" t="s">
        <v>1976</v>
      </c>
      <c r="B2341" s="122" t="s">
        <v>286</v>
      </c>
      <c r="C2341" s="122" t="s">
        <v>1246</v>
      </c>
      <c r="E2341" s="26" t="str">
        <f>IFERROR(IF(VLOOKUP(Table25[[#This Row],[Contract No.]],Table3[#All],3,FALSE)="","No","Yes"),"")</f>
        <v>No</v>
      </c>
      <c r="F2341" s="107" t="str">
        <f>IFERROR(VLOOKUP(Table25[[#This Row],[Contract No.]],Table3[#All],3,FALSE),"")</f>
        <v/>
      </c>
      <c r="G2341" s="107" t="str">
        <f>IFERROR(IF(Table25[[#This Row],[Cooperative Purchase
(Yes/No)]]="Yes","Yes",IF(VLOOKUP(Table25[[#This Row],[Contract No.]],Table3[#All],1,FALSE)=Table25[[#This Row],[Contract No.]],"Yes","No")),"No")</f>
        <v>Yes</v>
      </c>
      <c r="H2341" s="51">
        <f>IFERROR(VLOOKUP(Table25[[#This Row],[Contract No.]],Table3[#All],4,FALSE),"")</f>
        <v>42401</v>
      </c>
      <c r="I2341" s="28">
        <f>IFERROR(IF(AND(MONTH(Table25[[#This Row],[Contract Start Date]])&gt;6,MONTH(Table25[[#This Row],[Contract Start Date]])&lt;=12),YEAR(Table25[[#This Row],[Contract Start Date]])+1,YEAR(Table25[[#This Row],[Contract Start Date]])),"")</f>
        <v>2016</v>
      </c>
      <c r="J2341" s="108">
        <f>Table25[[#This Row],[FY Formula start]]</f>
        <v>2016</v>
      </c>
      <c r="K2341" s="59" t="str">
        <f>"FY"&amp;" "&amp;Table25[[#This Row],[Year Start]]</f>
        <v>FY 2016</v>
      </c>
      <c r="L2341" s="109">
        <f>IFERROR(VLOOKUP(Table25[[#This Row],[Contract No.]],Table3[#All],5,FALSE),"")</f>
        <v>72717</v>
      </c>
      <c r="M2341" s="110">
        <f>IFERROR(IF(Table25[[#This Row],[Contract End Date]]="99/99/9999","No End",IF(AND(MONTH(Table25[[#This Row],[Contract End Date]])&gt;6,MONTH(Table25[[#This Row],[Contract End Date]])&lt;=12),YEAR(Table25[[#This Row],[Contract End Date]])+1,YEAR(Table25[[#This Row],[Contract End Date]]))),"")</f>
        <v>2099</v>
      </c>
      <c r="N2341" s="111">
        <f>Table25[[#This Row],[FY Formula end]]</f>
        <v>2099</v>
      </c>
      <c r="O2341" s="112" t="str">
        <f>IF(Table25[[#This Row],[Year End]]="No End","No End","FY"&amp;" "&amp;Table25[[#This Row],[Year End]])</f>
        <v>FY 2099</v>
      </c>
      <c r="P2341" s="27"/>
      <c r="Q2341" s="104">
        <f>_xlfn.IFNA(IF($B2341="","",VLOOKUP($B2341,'SWC Towers'!$A:$Q,$Q$2,FALSE)),"")</f>
        <v>0.5</v>
      </c>
      <c r="R2341" s="106" t="str">
        <f>_xlfn.IFNA(IF($B2341="","",VLOOKUP($B2341,'SWC Towers'!$A:$Q,$R$2,FALSE)),"")</f>
        <v/>
      </c>
      <c r="S2341" s="106" t="str">
        <f>_xlfn.IFNA(IF($B2341="","",VLOOKUP($B2341,'SWC Towers'!$A:$Q,$S$2,FALSE)),"")</f>
        <v/>
      </c>
      <c r="T2341" s="106">
        <f>_xlfn.IFNA(IF($B2341="","",VLOOKUP($B2341,'SWC Towers'!$A:$Q,$T$2,FALSE)),"")</f>
        <v>0.5</v>
      </c>
      <c r="U2341" s="104" t="str">
        <f>_xlfn.IFNA(IF($B2341="","",VLOOKUP($B2341,'SWC Towers'!$A:$Q,$U$2,FALSE)),"")</f>
        <v/>
      </c>
      <c r="V2341" s="104" t="str">
        <f>_xlfn.IFNA(IF($B2341="","",VLOOKUP($B2341,'SWC Towers'!$A:$Q,$V$2,FALSE)),"")</f>
        <v/>
      </c>
      <c r="W2341" s="104" t="str">
        <f>_xlfn.IFNA(IF($B2341="","",VLOOKUP($B2341,'SWC Towers'!$A:$Q,$W$2,FALSE)),"")</f>
        <v/>
      </c>
      <c r="X2341" s="104" t="str">
        <f>_xlfn.IFNA(IF($B2341="","",VLOOKUP($B2341,'SWC Towers'!$A:$Q,$X$2,FALSE)),"")</f>
        <v/>
      </c>
      <c r="Y2341" s="104" t="str">
        <f>_xlfn.IFNA(IF($B2341="","",VLOOKUP($B2341,'SWC Towers'!$A:$Q,$Y$2,FALSE)),"")</f>
        <v/>
      </c>
      <c r="Z2341" s="104" t="str">
        <f>_xlfn.IFNA(IF($B2341="","",VLOOKUP($B2341,'SWC Towers'!$A:$Q,$Z$2,FALSE)),"")</f>
        <v/>
      </c>
      <c r="AA2341" s="104" t="str">
        <f>_xlfn.IFNA(IF($B2341="","",VLOOKUP($B2341,'SWC Towers'!$A:$Q,$AA$2,FALSE)),"")</f>
        <v/>
      </c>
      <c r="AB2341" s="106" t="str">
        <f>_xlfn.IFNA(IF($B2341="","",VLOOKUP($B2341,'SWC Towers'!$A:$Q,$AB$2,FALSE)),"")</f>
        <v/>
      </c>
      <c r="AC2341" s="20">
        <f>SUM(Table25[[#This Row],[IT Tower: Application]:[Other/Non-IT ]])</f>
        <v>1</v>
      </c>
      <c r="AD2341" s="67"/>
      <c r="AE2341" s="67"/>
      <c r="AF2341" s="67"/>
      <c r="AG2341" s="67"/>
      <c r="AH2341" s="67"/>
      <c r="AI2341" s="67"/>
      <c r="AJ2341" s="67"/>
      <c r="AK2341" s="67"/>
      <c r="AL2341" s="67"/>
      <c r="AM2341" s="67"/>
      <c r="AN2341" s="67"/>
      <c r="AO2341" s="67"/>
      <c r="AP2341" s="67"/>
      <c r="AQ2341" s="67"/>
      <c r="AR2341" s="67"/>
      <c r="AS2341" s="67"/>
      <c r="AT2341" s="67"/>
      <c r="AU2341" s="67">
        <v>0</v>
      </c>
      <c r="AV2341" s="67">
        <v>149765</v>
      </c>
      <c r="AW2341" s="67">
        <v>36135</v>
      </c>
      <c r="AX2341" s="67"/>
      <c r="AY2341" s="67"/>
      <c r="AZ2341" s="67"/>
      <c r="BA2341" s="67"/>
      <c r="BB2341" s="113"/>
      <c r="BC2341" s="113"/>
      <c r="BD2341" s="113"/>
      <c r="BE2341" s="113"/>
      <c r="BF2341" s="113"/>
      <c r="BG2341" s="113"/>
      <c r="BH2341" s="113"/>
      <c r="BI2341" s="113"/>
      <c r="BJ2341" s="113"/>
      <c r="BK2341" s="113"/>
      <c r="BL2341" s="113"/>
      <c r="BM2341" s="113"/>
      <c r="BN2341" s="113"/>
      <c r="BO2341" s="113"/>
      <c r="BP2341" s="113"/>
      <c r="BQ2341" s="113"/>
      <c r="BR2341" s="113"/>
      <c r="BS2341" s="113"/>
      <c r="BT2341" s="113"/>
      <c r="BU2341" s="113"/>
      <c r="BV2341" s="113"/>
      <c r="BW2341" s="113"/>
      <c r="BX2341" s="113"/>
      <c r="BY2341" s="113"/>
      <c r="BZ2341" s="113"/>
      <c r="CA2341" s="67"/>
      <c r="CB2341" s="113"/>
      <c r="CC2341" s="69">
        <f>SUM(Table25[[#This Row],[Contract Amount FY00]:[Contract Amount FY50]])</f>
        <v>185900</v>
      </c>
      <c r="CD2341" s="114"/>
    </row>
    <row r="2342" spans="1:82" x14ac:dyDescent="0.25">
      <c r="A2342" s="122" t="s">
        <v>1976</v>
      </c>
      <c r="B2342" s="122" t="s">
        <v>286</v>
      </c>
      <c r="C2342" s="122" t="s">
        <v>3149</v>
      </c>
      <c r="E2342" s="26" t="str">
        <f>IFERROR(IF(VLOOKUP(Table25[[#This Row],[Contract No.]],Table3[#All],3,FALSE)="","No","Yes"),"")</f>
        <v>No</v>
      </c>
      <c r="F2342" s="107" t="str">
        <f>IFERROR(VLOOKUP(Table25[[#This Row],[Contract No.]],Table3[#All],3,FALSE),"")</f>
        <v/>
      </c>
      <c r="G2342" s="107" t="str">
        <f>IFERROR(IF(Table25[[#This Row],[Cooperative Purchase
(Yes/No)]]="Yes","Yes",IF(VLOOKUP(Table25[[#This Row],[Contract No.]],Table3[#All],1,FALSE)=Table25[[#This Row],[Contract No.]],"Yes","No")),"No")</f>
        <v>Yes</v>
      </c>
      <c r="H2342" s="51">
        <f>IFERROR(VLOOKUP(Table25[[#This Row],[Contract No.]],Table3[#All],4,FALSE),"")</f>
        <v>42401</v>
      </c>
      <c r="I2342" s="28">
        <f>IFERROR(IF(AND(MONTH(Table25[[#This Row],[Contract Start Date]])&gt;6,MONTH(Table25[[#This Row],[Contract Start Date]])&lt;=12),YEAR(Table25[[#This Row],[Contract Start Date]])+1,YEAR(Table25[[#This Row],[Contract Start Date]])),"")</f>
        <v>2016</v>
      </c>
      <c r="J2342" s="108">
        <f>Table25[[#This Row],[FY Formula start]]</f>
        <v>2016</v>
      </c>
      <c r="K2342" s="59" t="str">
        <f>"FY"&amp;" "&amp;Table25[[#This Row],[Year Start]]</f>
        <v>FY 2016</v>
      </c>
      <c r="L2342" s="109">
        <f>IFERROR(VLOOKUP(Table25[[#This Row],[Contract No.]],Table3[#All],5,FALSE),"")</f>
        <v>72717</v>
      </c>
      <c r="M2342" s="110">
        <f>IFERROR(IF(Table25[[#This Row],[Contract End Date]]="99/99/9999","No End",IF(AND(MONTH(Table25[[#This Row],[Contract End Date]])&gt;6,MONTH(Table25[[#This Row],[Contract End Date]])&lt;=12),YEAR(Table25[[#This Row],[Contract End Date]])+1,YEAR(Table25[[#This Row],[Contract End Date]]))),"")</f>
        <v>2099</v>
      </c>
      <c r="N2342" s="111">
        <f>Table25[[#This Row],[FY Formula end]]</f>
        <v>2099</v>
      </c>
      <c r="O2342" s="112" t="str">
        <f>IF(Table25[[#This Row],[Year End]]="No End","No End","FY"&amp;" "&amp;Table25[[#This Row],[Year End]])</f>
        <v>FY 2099</v>
      </c>
      <c r="P2342" s="27"/>
      <c r="Q2342" s="104">
        <f>_xlfn.IFNA(IF($B2342="","",VLOOKUP($B2342,'SWC Towers'!$A:$Q,$Q$2,FALSE)),"")</f>
        <v>0.5</v>
      </c>
      <c r="R2342" s="106" t="str">
        <f>_xlfn.IFNA(IF($B2342="","",VLOOKUP($B2342,'SWC Towers'!$A:$Q,$R$2,FALSE)),"")</f>
        <v/>
      </c>
      <c r="S2342" s="106" t="str">
        <f>_xlfn.IFNA(IF($B2342="","",VLOOKUP($B2342,'SWC Towers'!$A:$Q,$S$2,FALSE)),"")</f>
        <v/>
      </c>
      <c r="T2342" s="106">
        <f>_xlfn.IFNA(IF($B2342="","",VLOOKUP($B2342,'SWC Towers'!$A:$Q,$T$2,FALSE)),"")</f>
        <v>0.5</v>
      </c>
      <c r="U2342" s="104" t="str">
        <f>_xlfn.IFNA(IF($B2342="","",VLOOKUP($B2342,'SWC Towers'!$A:$Q,$U$2,FALSE)),"")</f>
        <v/>
      </c>
      <c r="V2342" s="104" t="str">
        <f>_xlfn.IFNA(IF($B2342="","",VLOOKUP($B2342,'SWC Towers'!$A:$Q,$V$2,FALSE)),"")</f>
        <v/>
      </c>
      <c r="W2342" s="104" t="str">
        <f>_xlfn.IFNA(IF($B2342="","",VLOOKUP($B2342,'SWC Towers'!$A:$Q,$W$2,FALSE)),"")</f>
        <v/>
      </c>
      <c r="X2342" s="104" t="str">
        <f>_xlfn.IFNA(IF($B2342="","",VLOOKUP($B2342,'SWC Towers'!$A:$Q,$X$2,FALSE)),"")</f>
        <v/>
      </c>
      <c r="Y2342" s="104" t="str">
        <f>_xlfn.IFNA(IF($B2342="","",VLOOKUP($B2342,'SWC Towers'!$A:$Q,$Y$2,FALSE)),"")</f>
        <v/>
      </c>
      <c r="Z2342" s="104" t="str">
        <f>_xlfn.IFNA(IF($B2342="","",VLOOKUP($B2342,'SWC Towers'!$A:$Q,$Z$2,FALSE)),"")</f>
        <v/>
      </c>
      <c r="AA2342" s="104" t="str">
        <f>_xlfn.IFNA(IF($B2342="","",VLOOKUP($B2342,'SWC Towers'!$A:$Q,$AA$2,FALSE)),"")</f>
        <v/>
      </c>
      <c r="AB2342" s="106" t="str">
        <f>_xlfn.IFNA(IF($B2342="","",VLOOKUP($B2342,'SWC Towers'!$A:$Q,$AB$2,FALSE)),"")</f>
        <v/>
      </c>
      <c r="AC2342" s="20">
        <f>SUM(Table25[[#This Row],[IT Tower: Application]:[Other/Non-IT ]])</f>
        <v>1</v>
      </c>
      <c r="AD2342" s="67"/>
      <c r="AE2342" s="67"/>
      <c r="AF2342" s="67"/>
      <c r="AG2342" s="67"/>
      <c r="AH2342" s="67"/>
      <c r="AI2342" s="67"/>
      <c r="AJ2342" s="67"/>
      <c r="AK2342" s="67"/>
      <c r="AL2342" s="67"/>
      <c r="AM2342" s="67"/>
      <c r="AN2342" s="67"/>
      <c r="AO2342" s="67"/>
      <c r="AP2342" s="67"/>
      <c r="AQ2342" s="67"/>
      <c r="AR2342" s="67"/>
      <c r="AS2342" s="67"/>
      <c r="AT2342" s="67"/>
      <c r="AU2342" s="67"/>
      <c r="AV2342" s="67"/>
      <c r="AW2342" s="67">
        <v>203808</v>
      </c>
      <c r="AX2342" s="67">
        <v>320342</v>
      </c>
      <c r="AY2342" s="67">
        <v>0</v>
      </c>
      <c r="AZ2342" s="67">
        <v>265908</v>
      </c>
      <c r="BA2342" s="67">
        <v>0</v>
      </c>
      <c r="BB2342" s="113">
        <v>49210</v>
      </c>
      <c r="BC2342" s="113"/>
      <c r="BD2342" s="113"/>
      <c r="BE2342" s="113"/>
      <c r="BF2342" s="113"/>
      <c r="BG2342" s="113"/>
      <c r="BH2342" s="113"/>
      <c r="BI2342" s="113"/>
      <c r="BJ2342" s="113"/>
      <c r="BK2342" s="113"/>
      <c r="BL2342" s="113"/>
      <c r="BM2342" s="113"/>
      <c r="BN2342" s="113"/>
      <c r="BO2342" s="113"/>
      <c r="BP2342" s="113"/>
      <c r="BQ2342" s="113"/>
      <c r="BR2342" s="113"/>
      <c r="BS2342" s="113"/>
      <c r="BT2342" s="113"/>
      <c r="BU2342" s="113"/>
      <c r="BV2342" s="113"/>
      <c r="BW2342" s="113"/>
      <c r="BX2342" s="113"/>
      <c r="BY2342" s="113"/>
      <c r="BZ2342" s="113"/>
      <c r="CA2342" s="67"/>
      <c r="CB2342" s="113"/>
      <c r="CC2342" s="69">
        <f>SUM(Table25[[#This Row],[Contract Amount FY00]:[Contract Amount FY50]])</f>
        <v>839268</v>
      </c>
      <c r="CD2342" s="114"/>
    </row>
    <row r="2343" spans="1:82" x14ac:dyDescent="0.25">
      <c r="A2343" s="122" t="s">
        <v>1976</v>
      </c>
      <c r="B2343" s="122" t="s">
        <v>286</v>
      </c>
      <c r="C2343" s="122" t="s">
        <v>3133</v>
      </c>
      <c r="E2343" s="26" t="str">
        <f>IFERROR(IF(VLOOKUP(Table25[[#This Row],[Contract No.]],Table3[#All],3,FALSE)="","No","Yes"),"")</f>
        <v>No</v>
      </c>
      <c r="F2343" s="107" t="str">
        <f>IFERROR(VLOOKUP(Table25[[#This Row],[Contract No.]],Table3[#All],3,FALSE),"")</f>
        <v/>
      </c>
      <c r="G2343" s="107" t="str">
        <f>IFERROR(IF(Table25[[#This Row],[Cooperative Purchase
(Yes/No)]]="Yes","Yes",IF(VLOOKUP(Table25[[#This Row],[Contract No.]],Table3[#All],1,FALSE)=Table25[[#This Row],[Contract No.]],"Yes","No")),"No")</f>
        <v>Yes</v>
      </c>
      <c r="H2343" s="51">
        <f>IFERROR(VLOOKUP(Table25[[#This Row],[Contract No.]],Table3[#All],4,FALSE),"")</f>
        <v>42401</v>
      </c>
      <c r="I2343" s="28">
        <f>IFERROR(IF(AND(MONTH(Table25[[#This Row],[Contract Start Date]])&gt;6,MONTH(Table25[[#This Row],[Contract Start Date]])&lt;=12),YEAR(Table25[[#This Row],[Contract Start Date]])+1,YEAR(Table25[[#This Row],[Contract Start Date]])),"")</f>
        <v>2016</v>
      </c>
      <c r="J2343" s="108">
        <f>Table25[[#This Row],[FY Formula start]]</f>
        <v>2016</v>
      </c>
      <c r="K2343" s="59" t="str">
        <f>"FY"&amp;" "&amp;Table25[[#This Row],[Year Start]]</f>
        <v>FY 2016</v>
      </c>
      <c r="L2343" s="109">
        <f>IFERROR(VLOOKUP(Table25[[#This Row],[Contract No.]],Table3[#All],5,FALSE),"")</f>
        <v>72717</v>
      </c>
      <c r="M2343" s="110">
        <f>IFERROR(IF(Table25[[#This Row],[Contract End Date]]="99/99/9999","No End",IF(AND(MONTH(Table25[[#This Row],[Contract End Date]])&gt;6,MONTH(Table25[[#This Row],[Contract End Date]])&lt;=12),YEAR(Table25[[#This Row],[Contract End Date]])+1,YEAR(Table25[[#This Row],[Contract End Date]]))),"")</f>
        <v>2099</v>
      </c>
      <c r="N2343" s="111">
        <f>Table25[[#This Row],[FY Formula end]]</f>
        <v>2099</v>
      </c>
      <c r="O2343" s="112" t="str">
        <f>IF(Table25[[#This Row],[Year End]]="No End","No End","FY"&amp;" "&amp;Table25[[#This Row],[Year End]])</f>
        <v>FY 2099</v>
      </c>
      <c r="P2343" s="27"/>
      <c r="Q2343" s="104">
        <f>_xlfn.IFNA(IF($B2343="","",VLOOKUP($B2343,'SWC Towers'!$A:$Q,$Q$2,FALSE)),"")</f>
        <v>0.5</v>
      </c>
      <c r="R2343" s="106" t="str">
        <f>_xlfn.IFNA(IF($B2343="","",VLOOKUP($B2343,'SWC Towers'!$A:$Q,$R$2,FALSE)),"")</f>
        <v/>
      </c>
      <c r="S2343" s="106" t="str">
        <f>_xlfn.IFNA(IF($B2343="","",VLOOKUP($B2343,'SWC Towers'!$A:$Q,$S$2,FALSE)),"")</f>
        <v/>
      </c>
      <c r="T2343" s="106">
        <f>_xlfn.IFNA(IF($B2343="","",VLOOKUP($B2343,'SWC Towers'!$A:$Q,$T$2,FALSE)),"")</f>
        <v>0.5</v>
      </c>
      <c r="U2343" s="104" t="str">
        <f>_xlfn.IFNA(IF($B2343="","",VLOOKUP($B2343,'SWC Towers'!$A:$Q,$U$2,FALSE)),"")</f>
        <v/>
      </c>
      <c r="V2343" s="104" t="str">
        <f>_xlfn.IFNA(IF($B2343="","",VLOOKUP($B2343,'SWC Towers'!$A:$Q,$V$2,FALSE)),"")</f>
        <v/>
      </c>
      <c r="W2343" s="104" t="str">
        <f>_xlfn.IFNA(IF($B2343="","",VLOOKUP($B2343,'SWC Towers'!$A:$Q,$W$2,FALSE)),"")</f>
        <v/>
      </c>
      <c r="X2343" s="104" t="str">
        <f>_xlfn.IFNA(IF($B2343="","",VLOOKUP($B2343,'SWC Towers'!$A:$Q,$X$2,FALSE)),"")</f>
        <v/>
      </c>
      <c r="Y2343" s="104" t="str">
        <f>_xlfn.IFNA(IF($B2343="","",VLOOKUP($B2343,'SWC Towers'!$A:$Q,$Y$2,FALSE)),"")</f>
        <v/>
      </c>
      <c r="Z2343" s="104" t="str">
        <f>_xlfn.IFNA(IF($B2343="","",VLOOKUP($B2343,'SWC Towers'!$A:$Q,$Z$2,FALSE)),"")</f>
        <v/>
      </c>
      <c r="AA2343" s="104" t="str">
        <f>_xlfn.IFNA(IF($B2343="","",VLOOKUP($B2343,'SWC Towers'!$A:$Q,$AA$2,FALSE)),"")</f>
        <v/>
      </c>
      <c r="AB2343" s="106" t="str">
        <f>_xlfn.IFNA(IF($B2343="","",VLOOKUP($B2343,'SWC Towers'!$A:$Q,$AB$2,FALSE)),"")</f>
        <v/>
      </c>
      <c r="AC2343" s="20">
        <f>SUM(Table25[[#This Row],[IT Tower: Application]:[Other/Non-IT ]])</f>
        <v>1</v>
      </c>
      <c r="AD2343" s="67"/>
      <c r="AE2343" s="67"/>
      <c r="AF2343" s="67"/>
      <c r="AG2343" s="67"/>
      <c r="AH2343" s="67"/>
      <c r="AI2343" s="67"/>
      <c r="AJ2343" s="67"/>
      <c r="AK2343" s="67"/>
      <c r="AL2343" s="67"/>
      <c r="AM2343" s="67"/>
      <c r="AN2343" s="67"/>
      <c r="AO2343" s="67"/>
      <c r="AP2343" s="67"/>
      <c r="AQ2343" s="67"/>
      <c r="AR2343" s="67"/>
      <c r="AS2343" s="67"/>
      <c r="AT2343" s="67"/>
      <c r="AU2343" s="67"/>
      <c r="AV2343" s="67"/>
      <c r="AW2343" s="67"/>
      <c r="AX2343" s="67"/>
      <c r="AY2343" s="67"/>
      <c r="AZ2343" s="67"/>
      <c r="BA2343" s="67"/>
      <c r="BB2343" s="113">
        <v>0</v>
      </c>
      <c r="BC2343" s="113">
        <v>38376</v>
      </c>
      <c r="BD2343" s="113"/>
      <c r="BE2343" s="113"/>
      <c r="BF2343" s="113"/>
      <c r="BG2343" s="113"/>
      <c r="BH2343" s="113"/>
      <c r="BI2343" s="113"/>
      <c r="BJ2343" s="113"/>
      <c r="BK2343" s="113"/>
      <c r="BL2343" s="113"/>
      <c r="BM2343" s="113"/>
      <c r="BN2343" s="113"/>
      <c r="BO2343" s="113"/>
      <c r="BP2343" s="113"/>
      <c r="BQ2343" s="113"/>
      <c r="BR2343" s="113"/>
      <c r="BS2343" s="113"/>
      <c r="BT2343" s="113"/>
      <c r="BU2343" s="113"/>
      <c r="BV2343" s="113"/>
      <c r="BW2343" s="113"/>
      <c r="BX2343" s="113"/>
      <c r="BY2343" s="113"/>
      <c r="BZ2343" s="113"/>
      <c r="CA2343" s="67"/>
      <c r="CB2343" s="113"/>
      <c r="CC2343" s="69">
        <f>SUM(Table25[[#This Row],[Contract Amount FY00]:[Contract Amount FY50]])</f>
        <v>38376</v>
      </c>
      <c r="CD2343" s="114"/>
    </row>
    <row r="2344" spans="1:82" x14ac:dyDescent="0.25">
      <c r="A2344" s="122" t="s">
        <v>1976</v>
      </c>
      <c r="B2344" s="122" t="s">
        <v>3013</v>
      </c>
      <c r="C2344" s="122" t="s">
        <v>547</v>
      </c>
      <c r="E2344" s="26" t="str">
        <f>IFERROR(IF(VLOOKUP(Table25[[#This Row],[Contract No.]],Table3[#All],3,FALSE)="","No","Yes"),"")</f>
        <v>Yes</v>
      </c>
      <c r="F2344" s="107" t="str">
        <f>IFERROR(VLOOKUP(Table25[[#This Row],[Contract No.]],Table3[#All],3,FALSE),"")</f>
        <v>NASPO</v>
      </c>
      <c r="G2344" s="107" t="str">
        <f>IFERROR(IF(Table25[[#This Row],[Cooperative Purchase
(Yes/No)]]="Yes","Yes",IF(VLOOKUP(Table25[[#This Row],[Contract No.]],Table3[#All],1,FALSE)=Table25[[#This Row],[Contract No.]],"Yes","No")),"No")</f>
        <v>Yes</v>
      </c>
      <c r="H2344" s="51">
        <f>IFERROR(VLOOKUP(Table25[[#This Row],[Contract No.]],Table3[#All],4,FALSE),"")</f>
        <v>44926</v>
      </c>
      <c r="I2344" s="28">
        <f>IFERROR(IF(AND(MONTH(Table25[[#This Row],[Contract Start Date]])&gt;6,MONTH(Table25[[#This Row],[Contract Start Date]])&lt;=12),YEAR(Table25[[#This Row],[Contract Start Date]])+1,YEAR(Table25[[#This Row],[Contract Start Date]])),"")</f>
        <v>2023</v>
      </c>
      <c r="J2344" s="108">
        <f>Table25[[#This Row],[FY Formula start]]</f>
        <v>2023</v>
      </c>
      <c r="K2344" s="59" t="str">
        <f>"FY"&amp;" "&amp;Table25[[#This Row],[Year Start]]</f>
        <v>FY 2023</v>
      </c>
      <c r="L2344" s="109">
        <f>IFERROR(VLOOKUP(Table25[[#This Row],[Contract No.]],Table3[#All],5,FALSE),"")</f>
        <v>46501</v>
      </c>
      <c r="M2344" s="110">
        <f>IFERROR(IF(Table25[[#This Row],[Contract End Date]]="99/99/9999","No End",IF(AND(MONTH(Table25[[#This Row],[Contract End Date]])&gt;6,MONTH(Table25[[#This Row],[Contract End Date]])&lt;=12),YEAR(Table25[[#This Row],[Contract End Date]])+1,YEAR(Table25[[#This Row],[Contract End Date]]))),"")</f>
        <v>2027</v>
      </c>
      <c r="N2344" s="111">
        <f>Table25[[#This Row],[FY Formula end]]</f>
        <v>2027</v>
      </c>
      <c r="O2344" s="112" t="str">
        <f>IF(Table25[[#This Row],[Year End]]="No End","No End","FY"&amp;" "&amp;Table25[[#This Row],[Year End]])</f>
        <v>FY 2027</v>
      </c>
      <c r="P2344" s="27"/>
      <c r="Q2344" s="104">
        <f>_xlfn.IFNA(IF($B2344="","",VLOOKUP($B2344,'SWC Towers'!$A:$Q,$Q$2,FALSE)),"")</f>
        <v>0.3</v>
      </c>
      <c r="R2344" s="106" t="str">
        <f>_xlfn.IFNA(IF($B2344="","",VLOOKUP($B2344,'SWC Towers'!$A:$Q,$R$2,FALSE)),"")</f>
        <v/>
      </c>
      <c r="S2344" s="106">
        <f>_xlfn.IFNA(IF($B2344="","",VLOOKUP($B2344,'SWC Towers'!$A:$Q,$S$2,FALSE)),"")</f>
        <v>0.1</v>
      </c>
      <c r="T2344" s="106" t="str">
        <f>_xlfn.IFNA(IF($B2344="","",VLOOKUP($B2344,'SWC Towers'!$A:$Q,$T$2,FALSE)),"")</f>
        <v/>
      </c>
      <c r="U2344" s="104">
        <f>_xlfn.IFNA(IF($B2344="","",VLOOKUP($B2344,'SWC Towers'!$A:$Q,$U$2,FALSE)),"")</f>
        <v>0.6</v>
      </c>
      <c r="V2344" s="104" t="str">
        <f>_xlfn.IFNA(IF($B2344="","",VLOOKUP($B2344,'SWC Towers'!$A:$Q,$V$2,FALSE)),"")</f>
        <v/>
      </c>
      <c r="W2344" s="104" t="str">
        <f>_xlfn.IFNA(IF($B2344="","",VLOOKUP($B2344,'SWC Towers'!$A:$Q,$W$2,FALSE)),"")</f>
        <v/>
      </c>
      <c r="X2344" s="104" t="str">
        <f>_xlfn.IFNA(IF($B2344="","",VLOOKUP($B2344,'SWC Towers'!$A:$Q,$X$2,FALSE)),"")</f>
        <v/>
      </c>
      <c r="Y2344" s="104" t="str">
        <f>_xlfn.IFNA(IF($B2344="","",VLOOKUP($B2344,'SWC Towers'!$A:$Q,$Y$2,FALSE)),"")</f>
        <v/>
      </c>
      <c r="Z2344" s="104" t="str">
        <f>_xlfn.IFNA(IF($B2344="","",VLOOKUP($B2344,'SWC Towers'!$A:$Q,$Z$2,FALSE)),"")</f>
        <v/>
      </c>
      <c r="AA2344" s="104" t="str">
        <f>_xlfn.IFNA(IF($B2344="","",VLOOKUP($B2344,'SWC Towers'!$A:$Q,$AA$2,FALSE)),"")</f>
        <v/>
      </c>
      <c r="AB2344" s="106" t="str">
        <f>_xlfn.IFNA(IF($B2344="","",VLOOKUP($B2344,'SWC Towers'!$A:$Q,$AB$2,FALSE)),"")</f>
        <v/>
      </c>
      <c r="AC2344" s="20">
        <f>SUM(Table25[[#This Row],[IT Tower: Application]:[Other/Non-IT ]])</f>
        <v>1</v>
      </c>
      <c r="AD2344" s="67"/>
      <c r="AE2344" s="67"/>
      <c r="AF2344" s="67"/>
      <c r="AG2344" s="67"/>
      <c r="AH2344" s="67"/>
      <c r="AI2344" s="67"/>
      <c r="AJ2344" s="67"/>
      <c r="AK2344" s="67"/>
      <c r="AL2344" s="67"/>
      <c r="AM2344" s="67"/>
      <c r="AN2344" s="67"/>
      <c r="AO2344" s="67"/>
      <c r="AP2344" s="67"/>
      <c r="AQ2344" s="67"/>
      <c r="AR2344" s="67"/>
      <c r="AS2344" s="67"/>
      <c r="AT2344" s="67"/>
      <c r="AU2344" s="67"/>
      <c r="AV2344" s="67"/>
      <c r="AW2344" s="67"/>
      <c r="AX2344" s="67"/>
      <c r="AY2344" s="67"/>
      <c r="AZ2344" s="67"/>
      <c r="BA2344" s="67"/>
      <c r="BB2344" s="113">
        <v>0</v>
      </c>
      <c r="BC2344" s="113">
        <v>2998</v>
      </c>
      <c r="BD2344" s="113"/>
      <c r="BE2344" s="113"/>
      <c r="BF2344" s="113"/>
      <c r="BG2344" s="113"/>
      <c r="BH2344" s="113"/>
      <c r="BI2344" s="113"/>
      <c r="BJ2344" s="113"/>
      <c r="BK2344" s="113"/>
      <c r="BL2344" s="113"/>
      <c r="BM2344" s="113"/>
      <c r="BN2344" s="113"/>
      <c r="BO2344" s="113"/>
      <c r="BP2344" s="113"/>
      <c r="BQ2344" s="113"/>
      <c r="BR2344" s="113"/>
      <c r="BS2344" s="113"/>
      <c r="BT2344" s="113"/>
      <c r="BU2344" s="113"/>
      <c r="BV2344" s="113"/>
      <c r="BW2344" s="113"/>
      <c r="BX2344" s="113"/>
      <c r="BY2344" s="113"/>
      <c r="BZ2344" s="113"/>
      <c r="CA2344" s="67"/>
      <c r="CB2344" s="113"/>
      <c r="CC2344" s="69">
        <f>SUM(Table25[[#This Row],[Contract Amount FY00]:[Contract Amount FY50]])</f>
        <v>2998</v>
      </c>
      <c r="CD2344" s="114"/>
    </row>
    <row r="2345" spans="1:82" x14ac:dyDescent="0.25">
      <c r="A2345" s="122" t="s">
        <v>1976</v>
      </c>
      <c r="B2345" s="122" t="s">
        <v>3013</v>
      </c>
      <c r="C2345" s="122" t="s">
        <v>279</v>
      </c>
      <c r="E2345" s="26" t="str">
        <f>IFERROR(IF(VLOOKUP(Table25[[#This Row],[Contract No.]],Table3[#All],3,FALSE)="","No","Yes"),"")</f>
        <v>Yes</v>
      </c>
      <c r="F2345" s="107" t="str">
        <f>IFERROR(VLOOKUP(Table25[[#This Row],[Contract No.]],Table3[#All],3,FALSE),"")</f>
        <v>NASPO</v>
      </c>
      <c r="G2345" s="107" t="str">
        <f>IFERROR(IF(Table25[[#This Row],[Cooperative Purchase
(Yes/No)]]="Yes","Yes",IF(VLOOKUP(Table25[[#This Row],[Contract No.]],Table3[#All],1,FALSE)=Table25[[#This Row],[Contract No.]],"Yes","No")),"No")</f>
        <v>Yes</v>
      </c>
      <c r="H2345" s="51">
        <f>IFERROR(VLOOKUP(Table25[[#This Row],[Contract No.]],Table3[#All],4,FALSE),"")</f>
        <v>44926</v>
      </c>
      <c r="I2345" s="28">
        <f>IFERROR(IF(AND(MONTH(Table25[[#This Row],[Contract Start Date]])&gt;6,MONTH(Table25[[#This Row],[Contract Start Date]])&lt;=12),YEAR(Table25[[#This Row],[Contract Start Date]])+1,YEAR(Table25[[#This Row],[Contract Start Date]])),"")</f>
        <v>2023</v>
      </c>
      <c r="J2345" s="108">
        <f>Table25[[#This Row],[FY Formula start]]</f>
        <v>2023</v>
      </c>
      <c r="K2345" s="59" t="str">
        <f>"FY"&amp;" "&amp;Table25[[#This Row],[Year Start]]</f>
        <v>FY 2023</v>
      </c>
      <c r="L2345" s="109">
        <f>IFERROR(VLOOKUP(Table25[[#This Row],[Contract No.]],Table3[#All],5,FALSE),"")</f>
        <v>46501</v>
      </c>
      <c r="M2345" s="110">
        <f>IFERROR(IF(Table25[[#This Row],[Contract End Date]]="99/99/9999","No End",IF(AND(MONTH(Table25[[#This Row],[Contract End Date]])&gt;6,MONTH(Table25[[#This Row],[Contract End Date]])&lt;=12),YEAR(Table25[[#This Row],[Contract End Date]])+1,YEAR(Table25[[#This Row],[Contract End Date]]))),"")</f>
        <v>2027</v>
      </c>
      <c r="N2345" s="111">
        <f>Table25[[#This Row],[FY Formula end]]</f>
        <v>2027</v>
      </c>
      <c r="O2345" s="112" t="str">
        <f>IF(Table25[[#This Row],[Year End]]="No End","No End","FY"&amp;" "&amp;Table25[[#This Row],[Year End]])</f>
        <v>FY 2027</v>
      </c>
      <c r="P2345" s="27"/>
      <c r="Q2345" s="104">
        <f>_xlfn.IFNA(IF($B2345="","",VLOOKUP($B2345,'SWC Towers'!$A:$Q,$Q$2,FALSE)),"")</f>
        <v>0.3</v>
      </c>
      <c r="R2345" s="106" t="str">
        <f>_xlfn.IFNA(IF($B2345="","",VLOOKUP($B2345,'SWC Towers'!$A:$Q,$R$2,FALSE)),"")</f>
        <v/>
      </c>
      <c r="S2345" s="106">
        <f>_xlfn.IFNA(IF($B2345="","",VLOOKUP($B2345,'SWC Towers'!$A:$Q,$S$2,FALSE)),"")</f>
        <v>0.1</v>
      </c>
      <c r="T2345" s="106" t="str">
        <f>_xlfn.IFNA(IF($B2345="","",VLOOKUP($B2345,'SWC Towers'!$A:$Q,$T$2,FALSE)),"")</f>
        <v/>
      </c>
      <c r="U2345" s="104">
        <f>_xlfn.IFNA(IF($B2345="","",VLOOKUP($B2345,'SWC Towers'!$A:$Q,$U$2,FALSE)),"")</f>
        <v>0.6</v>
      </c>
      <c r="V2345" s="104" t="str">
        <f>_xlfn.IFNA(IF($B2345="","",VLOOKUP($B2345,'SWC Towers'!$A:$Q,$V$2,FALSE)),"")</f>
        <v/>
      </c>
      <c r="W2345" s="104" t="str">
        <f>_xlfn.IFNA(IF($B2345="","",VLOOKUP($B2345,'SWC Towers'!$A:$Q,$W$2,FALSE)),"")</f>
        <v/>
      </c>
      <c r="X2345" s="104" t="str">
        <f>_xlfn.IFNA(IF($B2345="","",VLOOKUP($B2345,'SWC Towers'!$A:$Q,$X$2,FALSE)),"")</f>
        <v/>
      </c>
      <c r="Y2345" s="104" t="str">
        <f>_xlfn.IFNA(IF($B2345="","",VLOOKUP($B2345,'SWC Towers'!$A:$Q,$Y$2,FALSE)),"")</f>
        <v/>
      </c>
      <c r="Z2345" s="104" t="str">
        <f>_xlfn.IFNA(IF($B2345="","",VLOOKUP($B2345,'SWC Towers'!$A:$Q,$Z$2,FALSE)),"")</f>
        <v/>
      </c>
      <c r="AA2345" s="104" t="str">
        <f>_xlfn.IFNA(IF($B2345="","",VLOOKUP($B2345,'SWC Towers'!$A:$Q,$AA$2,FALSE)),"")</f>
        <v/>
      </c>
      <c r="AB2345" s="106" t="str">
        <f>_xlfn.IFNA(IF($B2345="","",VLOOKUP($B2345,'SWC Towers'!$A:$Q,$AB$2,FALSE)),"")</f>
        <v/>
      </c>
      <c r="AC2345" s="20">
        <f>SUM(Table25[[#This Row],[IT Tower: Application]:[Other/Non-IT ]])</f>
        <v>1</v>
      </c>
      <c r="AD2345" s="67"/>
      <c r="AE2345" s="67"/>
      <c r="AF2345" s="67"/>
      <c r="AG2345" s="67"/>
      <c r="AH2345" s="67"/>
      <c r="AI2345" s="67"/>
      <c r="AJ2345" s="67"/>
      <c r="AK2345" s="67"/>
      <c r="AL2345" s="67"/>
      <c r="AM2345" s="67"/>
      <c r="AN2345" s="67"/>
      <c r="AO2345" s="67"/>
      <c r="AP2345" s="67"/>
      <c r="AQ2345" s="67"/>
      <c r="AR2345" s="67"/>
      <c r="AS2345" s="67"/>
      <c r="AT2345" s="67"/>
      <c r="AU2345" s="67"/>
      <c r="AV2345" s="67"/>
      <c r="AW2345" s="67"/>
      <c r="AX2345" s="67"/>
      <c r="AY2345" s="67"/>
      <c r="AZ2345" s="67"/>
      <c r="BA2345" s="67"/>
      <c r="BB2345" s="113"/>
      <c r="BC2345" s="113">
        <v>19954</v>
      </c>
      <c r="BD2345" s="113"/>
      <c r="BE2345" s="113"/>
      <c r="BF2345" s="113"/>
      <c r="BG2345" s="113"/>
      <c r="BH2345" s="113"/>
      <c r="BI2345" s="113"/>
      <c r="BJ2345" s="113"/>
      <c r="BK2345" s="113"/>
      <c r="BL2345" s="113"/>
      <c r="BM2345" s="113"/>
      <c r="BN2345" s="113"/>
      <c r="BO2345" s="113"/>
      <c r="BP2345" s="113"/>
      <c r="BQ2345" s="113"/>
      <c r="BR2345" s="113"/>
      <c r="BS2345" s="113"/>
      <c r="BT2345" s="113"/>
      <c r="BU2345" s="113"/>
      <c r="BV2345" s="113"/>
      <c r="BW2345" s="113"/>
      <c r="BX2345" s="113"/>
      <c r="BY2345" s="113"/>
      <c r="BZ2345" s="113"/>
      <c r="CA2345" s="67"/>
      <c r="CB2345" s="113"/>
      <c r="CC2345" s="69">
        <f>SUM(Table25[[#This Row],[Contract Amount FY00]:[Contract Amount FY50]])</f>
        <v>19954</v>
      </c>
      <c r="CD2345" s="114"/>
    </row>
    <row r="2346" spans="1:82" x14ac:dyDescent="0.25">
      <c r="A2346" s="122" t="s">
        <v>1976</v>
      </c>
      <c r="B2346" s="122" t="s">
        <v>3015</v>
      </c>
      <c r="C2346" s="122" t="s">
        <v>3161</v>
      </c>
      <c r="E2346" s="26" t="str">
        <f>IFERROR(IF(VLOOKUP(Table25[[#This Row],[Contract No.]],Table3[#All],3,FALSE)="","No","Yes"),"")</f>
        <v>Yes</v>
      </c>
      <c r="F2346" s="107" t="str">
        <f>IFERROR(VLOOKUP(Table25[[#This Row],[Contract No.]],Table3[#All],3,FALSE),"")</f>
        <v>NASPO</v>
      </c>
      <c r="G2346" s="107" t="str">
        <f>IFERROR(IF(Table25[[#This Row],[Cooperative Purchase
(Yes/No)]]="Yes","Yes",IF(VLOOKUP(Table25[[#This Row],[Contract No.]],Table3[#All],1,FALSE)=Table25[[#This Row],[Contract No.]],"Yes","No")),"No")</f>
        <v>Yes</v>
      </c>
      <c r="H2346" s="51">
        <f>IFERROR(VLOOKUP(Table25[[#This Row],[Contract No.]],Table3[#All],4,FALSE),"")</f>
        <v>44805</v>
      </c>
      <c r="I2346" s="28">
        <f>IFERROR(IF(AND(MONTH(Table25[[#This Row],[Contract Start Date]])&gt;6,MONTH(Table25[[#This Row],[Contract Start Date]])&lt;=12),YEAR(Table25[[#This Row],[Contract Start Date]])+1,YEAR(Table25[[#This Row],[Contract Start Date]])),"")</f>
        <v>2023</v>
      </c>
      <c r="J2346" s="108">
        <f>Table25[[#This Row],[FY Formula start]]</f>
        <v>2023</v>
      </c>
      <c r="K2346" s="59" t="str">
        <f>"FY"&amp;" "&amp;Table25[[#This Row],[Year Start]]</f>
        <v>FY 2023</v>
      </c>
      <c r="L2346" s="109">
        <f>IFERROR(VLOOKUP(Table25[[#This Row],[Contract No.]],Table3[#All],5,FALSE),"")</f>
        <v>46521</v>
      </c>
      <c r="M2346" s="110">
        <f>IFERROR(IF(Table25[[#This Row],[Contract End Date]]="99/99/9999","No End",IF(AND(MONTH(Table25[[#This Row],[Contract End Date]])&gt;6,MONTH(Table25[[#This Row],[Contract End Date]])&lt;=12),YEAR(Table25[[#This Row],[Contract End Date]])+1,YEAR(Table25[[#This Row],[Contract End Date]]))),"")</f>
        <v>2027</v>
      </c>
      <c r="N2346" s="111">
        <f>Table25[[#This Row],[FY Formula end]]</f>
        <v>2027</v>
      </c>
      <c r="O2346" s="112" t="str">
        <f>IF(Table25[[#This Row],[Year End]]="No End","No End","FY"&amp;" "&amp;Table25[[#This Row],[Year End]])</f>
        <v>FY 2027</v>
      </c>
      <c r="P2346" s="27"/>
      <c r="Q2346" s="104" t="str">
        <f>_xlfn.IFNA(IF($B2346="","",VLOOKUP($B2346,'SWC Towers'!$A:$Q,$Q$2,FALSE)),"")</f>
        <v/>
      </c>
      <c r="R2346" s="106" t="str">
        <f>_xlfn.IFNA(IF($B2346="","",VLOOKUP($B2346,'SWC Towers'!$A:$Q,$R$2,FALSE)),"")</f>
        <v/>
      </c>
      <c r="S2346" s="106" t="str">
        <f>_xlfn.IFNA(IF($B2346="","",VLOOKUP($B2346,'SWC Towers'!$A:$Q,$S$2,FALSE)),"")</f>
        <v/>
      </c>
      <c r="T2346" s="106" t="str">
        <f>_xlfn.IFNA(IF($B2346="","",VLOOKUP($B2346,'SWC Towers'!$A:$Q,$T$2,FALSE)),"")</f>
        <v/>
      </c>
      <c r="U2346" s="104">
        <f>_xlfn.IFNA(IF($B2346="","",VLOOKUP($B2346,'SWC Towers'!$A:$Q,$U$2,FALSE)),"")</f>
        <v>0.4</v>
      </c>
      <c r="V2346" s="104" t="str">
        <f>_xlfn.IFNA(IF($B2346="","",VLOOKUP($B2346,'SWC Towers'!$A:$Q,$V$2,FALSE)),"")</f>
        <v/>
      </c>
      <c r="W2346" s="104" t="str">
        <f>_xlfn.IFNA(IF($B2346="","",VLOOKUP($B2346,'SWC Towers'!$A:$Q,$W$2,FALSE)),"")</f>
        <v/>
      </c>
      <c r="X2346" s="104" t="str">
        <f>_xlfn.IFNA(IF($B2346="","",VLOOKUP($B2346,'SWC Towers'!$A:$Q,$X$2,FALSE)),"")</f>
        <v/>
      </c>
      <c r="Y2346" s="104">
        <f>_xlfn.IFNA(IF($B2346="","",VLOOKUP($B2346,'SWC Towers'!$A:$Q,$Y$2,FALSE)),"")</f>
        <v>0.3</v>
      </c>
      <c r="Z2346" s="104">
        <f>_xlfn.IFNA(IF($B2346="","",VLOOKUP($B2346,'SWC Towers'!$A:$Q,$Z$2,FALSE)),"")</f>
        <v>0.3</v>
      </c>
      <c r="AA2346" s="104" t="str">
        <f>_xlfn.IFNA(IF($B2346="","",VLOOKUP($B2346,'SWC Towers'!$A:$Q,$AA$2,FALSE)),"")</f>
        <v/>
      </c>
      <c r="AB2346" s="106" t="str">
        <f>_xlfn.IFNA(IF($B2346="","",VLOOKUP($B2346,'SWC Towers'!$A:$Q,$AB$2,FALSE)),"")</f>
        <v/>
      </c>
      <c r="AC2346" s="20">
        <f>SUM(Table25[[#This Row],[IT Tower: Application]:[Other/Non-IT ]])</f>
        <v>1</v>
      </c>
      <c r="AD2346" s="67"/>
      <c r="AE2346" s="67"/>
      <c r="AF2346" s="67"/>
      <c r="AG2346" s="67"/>
      <c r="AH2346" s="67"/>
      <c r="AI2346" s="67"/>
      <c r="AJ2346" s="67"/>
      <c r="AK2346" s="67"/>
      <c r="AL2346" s="67"/>
      <c r="AM2346" s="67"/>
      <c r="AN2346" s="67"/>
      <c r="AO2346" s="67"/>
      <c r="AP2346" s="67"/>
      <c r="AQ2346" s="67"/>
      <c r="AR2346" s="67"/>
      <c r="AS2346" s="67"/>
      <c r="AT2346" s="67"/>
      <c r="AU2346" s="67"/>
      <c r="AV2346" s="67"/>
      <c r="AW2346" s="67"/>
      <c r="AX2346" s="67"/>
      <c r="AY2346" s="67"/>
      <c r="AZ2346" s="67"/>
      <c r="BA2346" s="67"/>
      <c r="BB2346" s="113">
        <v>0</v>
      </c>
      <c r="BC2346" s="113">
        <v>4703</v>
      </c>
      <c r="BD2346" s="113"/>
      <c r="BE2346" s="113"/>
      <c r="BF2346" s="113"/>
      <c r="BG2346" s="113"/>
      <c r="BH2346" s="113"/>
      <c r="BI2346" s="113"/>
      <c r="BJ2346" s="113"/>
      <c r="BK2346" s="113"/>
      <c r="BL2346" s="113"/>
      <c r="BM2346" s="113"/>
      <c r="BN2346" s="113"/>
      <c r="BO2346" s="113"/>
      <c r="BP2346" s="113"/>
      <c r="BQ2346" s="113"/>
      <c r="BR2346" s="113"/>
      <c r="BS2346" s="113"/>
      <c r="BT2346" s="113"/>
      <c r="BU2346" s="113"/>
      <c r="BV2346" s="113"/>
      <c r="BW2346" s="113"/>
      <c r="BX2346" s="113"/>
      <c r="BY2346" s="113"/>
      <c r="BZ2346" s="113"/>
      <c r="CA2346" s="67"/>
      <c r="CB2346" s="113"/>
      <c r="CC2346" s="69">
        <f>SUM(Table25[[#This Row],[Contract Amount FY00]:[Contract Amount FY50]])</f>
        <v>4703</v>
      </c>
      <c r="CD2346" s="114"/>
    </row>
    <row r="2347" spans="1:82" x14ac:dyDescent="0.25">
      <c r="A2347" s="122" t="s">
        <v>1976</v>
      </c>
      <c r="B2347" s="122" t="s">
        <v>3183</v>
      </c>
      <c r="C2347" s="122" t="s">
        <v>3210</v>
      </c>
      <c r="E2347" s="26" t="str">
        <f>IFERROR(IF(VLOOKUP(Table25[[#This Row],[Contract No.]],Table3[#All],3,FALSE)="","No","Yes"),"")</f>
        <v>Yes</v>
      </c>
      <c r="F2347" s="107" t="str">
        <f>IFERROR(VLOOKUP(Table25[[#This Row],[Contract No.]],Table3[#All],3,FALSE),"")</f>
        <v>NASPO</v>
      </c>
      <c r="G2347" s="107" t="str">
        <f>IFERROR(IF(Table25[[#This Row],[Cooperative Purchase
(Yes/No)]]="Yes","Yes",IF(VLOOKUP(Table25[[#This Row],[Contract No.]],Table3[#All],1,FALSE)=Table25[[#This Row],[Contract No.]],"Yes","No")),"No")</f>
        <v>Yes</v>
      </c>
      <c r="H2347" s="51">
        <f>IFERROR(VLOOKUP(Table25[[#This Row],[Contract No.]],Table3[#All],4,FALSE),"")</f>
        <v>45505</v>
      </c>
      <c r="I2347" s="28">
        <f>IFERROR(IF(AND(MONTH(Table25[[#This Row],[Contract Start Date]])&gt;6,MONTH(Table25[[#This Row],[Contract Start Date]])&lt;=12),YEAR(Table25[[#This Row],[Contract Start Date]])+1,YEAR(Table25[[#This Row],[Contract Start Date]])),"")</f>
        <v>2025</v>
      </c>
      <c r="J2347" s="108">
        <f>Table25[[#This Row],[FY Formula start]]</f>
        <v>2025</v>
      </c>
      <c r="K2347" s="59" t="str">
        <f>"FY"&amp;" "&amp;Table25[[#This Row],[Year Start]]</f>
        <v>FY 2025</v>
      </c>
      <c r="L2347" s="109">
        <f>IFERROR(VLOOKUP(Table25[[#This Row],[Contract No.]],Table3[#All],5,FALSE),"")</f>
        <v>47330</v>
      </c>
      <c r="M2347" s="110">
        <f>IFERROR(IF(Table25[[#This Row],[Contract End Date]]="99/99/9999","No End",IF(AND(MONTH(Table25[[#This Row],[Contract End Date]])&gt;6,MONTH(Table25[[#This Row],[Contract End Date]])&lt;=12),YEAR(Table25[[#This Row],[Contract End Date]])+1,YEAR(Table25[[#This Row],[Contract End Date]]))),"")</f>
        <v>2030</v>
      </c>
      <c r="N2347" s="111">
        <f>Table25[[#This Row],[FY Formula end]]</f>
        <v>2030</v>
      </c>
      <c r="O2347" s="112" t="str">
        <f>IF(Table25[[#This Row],[Year End]]="No End","No End","FY"&amp;" "&amp;Table25[[#This Row],[Year End]])</f>
        <v>FY 2030</v>
      </c>
      <c r="P2347" s="27"/>
      <c r="Q2347" s="104">
        <f>_xlfn.IFNA(IF($B2347="","",VLOOKUP($B2347,'SWC Towers'!$A:$Q,$Q$2,FALSE)),"")</f>
        <v>0.2</v>
      </c>
      <c r="R2347" s="106" t="str">
        <f>_xlfn.IFNA(IF($B2347="","",VLOOKUP($B2347,'SWC Towers'!$A:$Q,$R$2,FALSE)),"")</f>
        <v/>
      </c>
      <c r="S2347" s="106">
        <f>_xlfn.IFNA(IF($B2347="","",VLOOKUP($B2347,'SWC Towers'!$A:$Q,$S$2,FALSE)),"")</f>
        <v>0.2</v>
      </c>
      <c r="T2347" s="106" t="str">
        <f>_xlfn.IFNA(IF($B2347="","",VLOOKUP($B2347,'SWC Towers'!$A:$Q,$T$2,FALSE)),"")</f>
        <v/>
      </c>
      <c r="U2347" s="104">
        <f>_xlfn.IFNA(IF($B2347="","",VLOOKUP($B2347,'SWC Towers'!$A:$Q,$U$2,FALSE)),"")</f>
        <v>0.4</v>
      </c>
      <c r="V2347" s="104" t="str">
        <f>_xlfn.IFNA(IF($B2347="","",VLOOKUP($B2347,'SWC Towers'!$A:$Q,$V$2,FALSE)),"")</f>
        <v/>
      </c>
      <c r="W2347" s="104">
        <f>_xlfn.IFNA(IF($B2347="","",VLOOKUP($B2347,'SWC Towers'!$A:$Q,$W$2,FALSE)),"")</f>
        <v>0.2</v>
      </c>
      <c r="X2347" s="104" t="str">
        <f>_xlfn.IFNA(IF($B2347="","",VLOOKUP($B2347,'SWC Towers'!$A:$Q,$X$2,FALSE)),"")</f>
        <v/>
      </c>
      <c r="Y2347" s="104" t="str">
        <f>_xlfn.IFNA(IF($B2347="","",VLOOKUP($B2347,'SWC Towers'!$A:$Q,$Y$2,FALSE)),"")</f>
        <v/>
      </c>
      <c r="Z2347" s="104" t="str">
        <f>_xlfn.IFNA(IF($B2347="","",VLOOKUP($B2347,'SWC Towers'!$A:$Q,$Z$2,FALSE)),"")</f>
        <v/>
      </c>
      <c r="AA2347" s="104" t="str">
        <f>_xlfn.IFNA(IF($B2347="","",VLOOKUP($B2347,'SWC Towers'!$A:$Q,$AA$2,FALSE)),"")</f>
        <v/>
      </c>
      <c r="AB2347" s="106" t="str">
        <f>_xlfn.IFNA(IF($B2347="","",VLOOKUP($B2347,'SWC Towers'!$A:$Q,$AB$2,FALSE)),"")</f>
        <v/>
      </c>
      <c r="AC2347" s="20">
        <f>SUM(Table25[[#This Row],[IT Tower: Application]:[Other/Non-IT ]])</f>
        <v>1</v>
      </c>
      <c r="AD2347" s="67"/>
      <c r="AE2347" s="67"/>
      <c r="AF2347" s="67"/>
      <c r="AG2347" s="67"/>
      <c r="AH2347" s="67"/>
      <c r="AI2347" s="67"/>
      <c r="AJ2347" s="67"/>
      <c r="AK2347" s="67"/>
      <c r="AL2347" s="67"/>
      <c r="AM2347" s="67"/>
      <c r="AN2347" s="67"/>
      <c r="AO2347" s="67"/>
      <c r="AP2347" s="67"/>
      <c r="AQ2347" s="67"/>
      <c r="AR2347" s="67"/>
      <c r="AS2347" s="67"/>
      <c r="AT2347" s="67"/>
      <c r="AU2347" s="67"/>
      <c r="AV2347" s="67"/>
      <c r="AW2347" s="67"/>
      <c r="AX2347" s="67"/>
      <c r="AY2347" s="67"/>
      <c r="AZ2347" s="67"/>
      <c r="BA2347" s="67"/>
      <c r="BB2347" s="113">
        <v>0</v>
      </c>
      <c r="BC2347" s="113">
        <v>21378</v>
      </c>
      <c r="BD2347" s="113"/>
      <c r="BE2347" s="113"/>
      <c r="BF2347" s="113"/>
      <c r="BG2347" s="113"/>
      <c r="BH2347" s="113"/>
      <c r="BI2347" s="113"/>
      <c r="BJ2347" s="113"/>
      <c r="BK2347" s="113"/>
      <c r="BL2347" s="113"/>
      <c r="BM2347" s="113"/>
      <c r="BN2347" s="113"/>
      <c r="BO2347" s="113"/>
      <c r="BP2347" s="113"/>
      <c r="BQ2347" s="113"/>
      <c r="BR2347" s="113"/>
      <c r="BS2347" s="113"/>
      <c r="BT2347" s="113"/>
      <c r="BU2347" s="113"/>
      <c r="BV2347" s="113"/>
      <c r="BW2347" s="113"/>
      <c r="BX2347" s="113"/>
      <c r="BY2347" s="113"/>
      <c r="BZ2347" s="113"/>
      <c r="CA2347" s="67"/>
      <c r="CB2347" s="113"/>
      <c r="CC2347" s="69">
        <f>SUM(Table25[[#This Row],[Contract Amount FY00]:[Contract Amount FY50]])</f>
        <v>21378</v>
      </c>
      <c r="CD2347" s="114"/>
    </row>
    <row r="2348" spans="1:82" x14ac:dyDescent="0.25">
      <c r="A2348" s="122" t="s">
        <v>2034</v>
      </c>
      <c r="B2348" s="122" t="s">
        <v>533</v>
      </c>
      <c r="C2348" s="122" t="s">
        <v>2200</v>
      </c>
      <c r="E2348" s="26" t="str">
        <f>IFERROR(IF(VLOOKUP(Table25[[#This Row],[Contract No.]],Table3[#All],3,FALSE)="","No","Yes"),"")</f>
        <v>No</v>
      </c>
      <c r="F2348" s="107" t="str">
        <f>IFERROR(VLOOKUP(Table25[[#This Row],[Contract No.]],Table3[#All],3,FALSE),"")</f>
        <v/>
      </c>
      <c r="G2348" s="107" t="str">
        <f>IFERROR(IF(Table25[[#This Row],[Cooperative Purchase
(Yes/No)]]="Yes","Yes",IF(VLOOKUP(Table25[[#This Row],[Contract No.]],Table3[#All],1,FALSE)=Table25[[#This Row],[Contract No.]],"Yes","No")),"No")</f>
        <v>Yes</v>
      </c>
      <c r="H2348" s="51">
        <f>IFERROR(VLOOKUP(Table25[[#This Row],[Contract No.]],Table3[#All],4,FALSE),"")</f>
        <v>43556</v>
      </c>
      <c r="I2348" s="28">
        <f>IFERROR(IF(AND(MONTH(Table25[[#This Row],[Contract Start Date]])&gt;6,MONTH(Table25[[#This Row],[Contract Start Date]])&lt;=12),YEAR(Table25[[#This Row],[Contract Start Date]])+1,YEAR(Table25[[#This Row],[Contract Start Date]])),"")</f>
        <v>2019</v>
      </c>
      <c r="J2348" s="108">
        <f>Table25[[#This Row],[FY Formula start]]</f>
        <v>2019</v>
      </c>
      <c r="K2348" s="59" t="str">
        <f>"FY"&amp;" "&amp;Table25[[#This Row],[Year Start]]</f>
        <v>FY 2019</v>
      </c>
      <c r="L2348" s="109">
        <f>IFERROR(VLOOKUP(Table25[[#This Row],[Contract No.]],Table3[#All],5,FALSE),"")</f>
        <v>45747</v>
      </c>
      <c r="M2348" s="110">
        <f>IFERROR(IF(Table25[[#This Row],[Contract End Date]]="99/99/9999","No End",IF(AND(MONTH(Table25[[#This Row],[Contract End Date]])&gt;6,MONTH(Table25[[#This Row],[Contract End Date]])&lt;=12),YEAR(Table25[[#This Row],[Contract End Date]])+1,YEAR(Table25[[#This Row],[Contract End Date]]))),"")</f>
        <v>2025</v>
      </c>
      <c r="N2348" s="111">
        <f>Table25[[#This Row],[FY Formula end]]</f>
        <v>2025</v>
      </c>
      <c r="O2348" s="112" t="str">
        <f>IF(Table25[[#This Row],[Year End]]="No End","No End","FY"&amp;" "&amp;Table25[[#This Row],[Year End]])</f>
        <v>FY 2025</v>
      </c>
      <c r="P2348" s="27"/>
      <c r="Q2348" s="104">
        <f>_xlfn.IFNA(IF($B2348="","",VLOOKUP($B2348,'SWC Towers'!$A:$Q,$Q$2,FALSE)),"")</f>
        <v>0.2</v>
      </c>
      <c r="R2348" s="106">
        <f>_xlfn.IFNA(IF($B2348="","",VLOOKUP($B2348,'SWC Towers'!$A:$Q,$R$2,FALSE)),"")</f>
        <v>0.2</v>
      </c>
      <c r="S2348" s="106" t="str">
        <f>_xlfn.IFNA(IF($B2348="","",VLOOKUP($B2348,'SWC Towers'!$A:$Q,$S$2,FALSE)),"")</f>
        <v/>
      </c>
      <c r="T2348" s="106" t="str">
        <f>_xlfn.IFNA(IF($B2348="","",VLOOKUP($B2348,'SWC Towers'!$A:$Q,$T$2,FALSE)),"")</f>
        <v/>
      </c>
      <c r="U2348" s="104">
        <f>_xlfn.IFNA(IF($B2348="","",VLOOKUP($B2348,'SWC Towers'!$A:$Q,$U$2,FALSE)),"")</f>
        <v>0.2</v>
      </c>
      <c r="V2348" s="104" t="str">
        <f>_xlfn.IFNA(IF($B2348="","",VLOOKUP($B2348,'SWC Towers'!$A:$Q,$V$2,FALSE)),"")</f>
        <v/>
      </c>
      <c r="W2348" s="104">
        <f>_xlfn.IFNA(IF($B2348="","",VLOOKUP($B2348,'SWC Towers'!$A:$Q,$W$2,FALSE)),"")</f>
        <v>0.2</v>
      </c>
      <c r="X2348" s="104" t="str">
        <f>_xlfn.IFNA(IF($B2348="","",VLOOKUP($B2348,'SWC Towers'!$A:$Q,$X$2,FALSE)),"")</f>
        <v/>
      </c>
      <c r="Y2348" s="104" t="str">
        <f>_xlfn.IFNA(IF($B2348="","",VLOOKUP($B2348,'SWC Towers'!$A:$Q,$Y$2,FALSE)),"")</f>
        <v/>
      </c>
      <c r="Z2348" s="104" t="str">
        <f>_xlfn.IFNA(IF($B2348="","",VLOOKUP($B2348,'SWC Towers'!$A:$Q,$Z$2,FALSE)),"")</f>
        <v/>
      </c>
      <c r="AA2348" s="104">
        <f>_xlfn.IFNA(IF($B2348="","",VLOOKUP($B2348,'SWC Towers'!$A:$Q,$AA$2,FALSE)),"")</f>
        <v>0.2</v>
      </c>
      <c r="AB2348" s="106" t="str">
        <f>_xlfn.IFNA(IF($B2348="","",VLOOKUP($B2348,'SWC Towers'!$A:$Q,$AB$2,FALSE)),"")</f>
        <v/>
      </c>
      <c r="AC2348" s="20">
        <f>SUM(Table25[[#This Row],[IT Tower: Application]:[Other/Non-IT ]])</f>
        <v>1</v>
      </c>
      <c r="AD2348" s="67"/>
      <c r="AE2348" s="67"/>
      <c r="AF2348" s="67"/>
      <c r="AG2348" s="67"/>
      <c r="AH2348" s="67"/>
      <c r="AI2348" s="67"/>
      <c r="AJ2348" s="67"/>
      <c r="AK2348" s="67"/>
      <c r="AL2348" s="67"/>
      <c r="AM2348" s="67"/>
      <c r="AN2348" s="67"/>
      <c r="AO2348" s="67"/>
      <c r="AP2348" s="67"/>
      <c r="AQ2348" s="67"/>
      <c r="AR2348" s="67"/>
      <c r="AS2348" s="67"/>
      <c r="AT2348" s="67"/>
      <c r="AU2348" s="67"/>
      <c r="AV2348" s="67"/>
      <c r="AW2348" s="67"/>
      <c r="AX2348" s="67"/>
      <c r="AY2348" s="67"/>
      <c r="AZ2348" s="67"/>
      <c r="BA2348" s="67">
        <v>0</v>
      </c>
      <c r="BB2348" s="113">
        <v>73267</v>
      </c>
      <c r="BC2348" s="113">
        <v>0</v>
      </c>
      <c r="BD2348" s="113"/>
      <c r="BE2348" s="113"/>
      <c r="BF2348" s="113"/>
      <c r="BG2348" s="113"/>
      <c r="BH2348" s="113"/>
      <c r="BI2348" s="113"/>
      <c r="BJ2348" s="113"/>
      <c r="BK2348" s="113"/>
      <c r="BL2348" s="113"/>
      <c r="BM2348" s="113"/>
      <c r="BN2348" s="113"/>
      <c r="BO2348" s="113"/>
      <c r="BP2348" s="113"/>
      <c r="BQ2348" s="113"/>
      <c r="BR2348" s="113"/>
      <c r="BS2348" s="113"/>
      <c r="BT2348" s="113"/>
      <c r="BU2348" s="113"/>
      <c r="BV2348" s="113"/>
      <c r="BW2348" s="113"/>
      <c r="BX2348" s="113"/>
      <c r="BY2348" s="113"/>
      <c r="BZ2348" s="113"/>
      <c r="CA2348" s="67"/>
      <c r="CB2348" s="113"/>
      <c r="CC2348" s="69">
        <f>SUM(Table25[[#This Row],[Contract Amount FY00]:[Contract Amount FY50]])</f>
        <v>73267</v>
      </c>
      <c r="CD2348" s="114"/>
    </row>
    <row r="2349" spans="1:82" x14ac:dyDescent="0.25">
      <c r="A2349" s="122" t="s">
        <v>2034</v>
      </c>
      <c r="B2349" s="122" t="s">
        <v>705</v>
      </c>
      <c r="C2349" s="122" t="s">
        <v>384</v>
      </c>
      <c r="E2349" s="26" t="str">
        <f>IFERROR(IF(VLOOKUP(Table25[[#This Row],[Contract No.]],Table3[#All],3,FALSE)="","No","Yes"),"")</f>
        <v>Yes</v>
      </c>
      <c r="F2349" s="107" t="str">
        <f>IFERROR(VLOOKUP(Table25[[#This Row],[Contract No.]],Table3[#All],3,FALSE),"")</f>
        <v>NASPO</v>
      </c>
      <c r="G2349" s="107" t="str">
        <f>IFERROR(IF(Table25[[#This Row],[Cooperative Purchase
(Yes/No)]]="Yes","Yes",IF(VLOOKUP(Table25[[#This Row],[Contract No.]],Table3[#All],1,FALSE)=Table25[[#This Row],[Contract No.]],"Yes","No")),"No")</f>
        <v>Yes</v>
      </c>
      <c r="H2349" s="51">
        <f>IFERROR(VLOOKUP(Table25[[#This Row],[Contract No.]],Table3[#All],4,FALSE),"")</f>
        <v>43647</v>
      </c>
      <c r="I2349" s="28">
        <f>IFERROR(IF(AND(MONTH(Table25[[#This Row],[Contract Start Date]])&gt;6,MONTH(Table25[[#This Row],[Contract Start Date]])&lt;=12),YEAR(Table25[[#This Row],[Contract Start Date]])+1,YEAR(Table25[[#This Row],[Contract Start Date]])),"")</f>
        <v>2020</v>
      </c>
      <c r="J2349" s="108">
        <f>Table25[[#This Row],[FY Formula start]]</f>
        <v>2020</v>
      </c>
      <c r="K2349" s="59" t="str">
        <f>"FY"&amp;" "&amp;Table25[[#This Row],[Year Start]]</f>
        <v>FY 2020</v>
      </c>
      <c r="L2349" s="109">
        <f>IFERROR(VLOOKUP(Table25[[#This Row],[Contract No.]],Table3[#All],5,FALSE),"")</f>
        <v>47360</v>
      </c>
      <c r="M2349" s="110">
        <f>IFERROR(IF(Table25[[#This Row],[Contract End Date]]="99/99/9999","No End",IF(AND(MONTH(Table25[[#This Row],[Contract End Date]])&gt;6,MONTH(Table25[[#This Row],[Contract End Date]])&lt;=12),YEAR(Table25[[#This Row],[Contract End Date]])+1,YEAR(Table25[[#This Row],[Contract End Date]]))),"")</f>
        <v>2030</v>
      </c>
      <c r="N2349" s="111">
        <f>Table25[[#This Row],[FY Formula end]]</f>
        <v>2030</v>
      </c>
      <c r="O2349" s="112" t="str">
        <f>IF(Table25[[#This Row],[Year End]]="No End","No End","FY"&amp;" "&amp;Table25[[#This Row],[Year End]])</f>
        <v>FY 2030</v>
      </c>
      <c r="P2349" s="27"/>
      <c r="Q2349" s="104">
        <f>_xlfn.IFNA(IF($B2349="","",VLOOKUP($B2349,'SWC Towers'!$A:$Q,$Q$2,FALSE)),"")</f>
        <v>0.2</v>
      </c>
      <c r="R2349" s="106" t="str">
        <f>_xlfn.IFNA(IF($B2349="","",VLOOKUP($B2349,'SWC Towers'!$A:$Q,$R$2,FALSE)),"")</f>
        <v/>
      </c>
      <c r="S2349" s="106" t="str">
        <f>_xlfn.IFNA(IF($B2349="","",VLOOKUP($B2349,'SWC Towers'!$A:$Q,$S$2,FALSE)),"")</f>
        <v/>
      </c>
      <c r="T2349" s="106" t="str">
        <f>_xlfn.IFNA(IF($B2349="","",VLOOKUP($B2349,'SWC Towers'!$A:$Q,$T$2,FALSE)),"")</f>
        <v/>
      </c>
      <c r="U2349" s="104">
        <f>_xlfn.IFNA(IF($B2349="","",VLOOKUP($B2349,'SWC Towers'!$A:$Q,$U$2,FALSE)),"")</f>
        <v>0.4</v>
      </c>
      <c r="V2349" s="104" t="str">
        <f>_xlfn.IFNA(IF($B2349="","",VLOOKUP($B2349,'SWC Towers'!$A:$Q,$V$2,FALSE)),"")</f>
        <v/>
      </c>
      <c r="W2349" s="104">
        <f>_xlfn.IFNA(IF($B2349="","",VLOOKUP($B2349,'SWC Towers'!$A:$Q,$W$2,FALSE)),"")</f>
        <v>0.4</v>
      </c>
      <c r="X2349" s="104" t="str">
        <f>_xlfn.IFNA(IF($B2349="","",VLOOKUP($B2349,'SWC Towers'!$A:$Q,$X$2,FALSE)),"")</f>
        <v/>
      </c>
      <c r="Y2349" s="104" t="str">
        <f>_xlfn.IFNA(IF($B2349="","",VLOOKUP($B2349,'SWC Towers'!$A:$Q,$Y$2,FALSE)),"")</f>
        <v/>
      </c>
      <c r="Z2349" s="104" t="str">
        <f>_xlfn.IFNA(IF($B2349="","",VLOOKUP($B2349,'SWC Towers'!$A:$Q,$Z$2,FALSE)),"")</f>
        <v/>
      </c>
      <c r="AA2349" s="104" t="str">
        <f>_xlfn.IFNA(IF($B2349="","",VLOOKUP($B2349,'SWC Towers'!$A:$Q,$AA$2,FALSE)),"")</f>
        <v/>
      </c>
      <c r="AB2349" s="106" t="str">
        <f>_xlfn.IFNA(IF($B2349="","",VLOOKUP($B2349,'SWC Towers'!$A:$Q,$AB$2,FALSE)),"")</f>
        <v/>
      </c>
      <c r="AC2349" s="20">
        <f>SUM(Table25[[#This Row],[IT Tower: Application]:[Other/Non-IT ]])</f>
        <v>1</v>
      </c>
      <c r="AD2349" s="67"/>
      <c r="AE2349" s="67"/>
      <c r="AF2349" s="67"/>
      <c r="AG2349" s="67"/>
      <c r="AH2349" s="67"/>
      <c r="AI2349" s="67"/>
      <c r="AJ2349" s="67"/>
      <c r="AK2349" s="67"/>
      <c r="AL2349" s="67"/>
      <c r="AM2349" s="67"/>
      <c r="AN2349" s="67"/>
      <c r="AO2349" s="67"/>
      <c r="AP2349" s="67"/>
      <c r="AQ2349" s="67"/>
      <c r="AR2349" s="67"/>
      <c r="AS2349" s="67"/>
      <c r="AT2349" s="67"/>
      <c r="AU2349" s="67"/>
      <c r="AV2349" s="67"/>
      <c r="AW2349" s="67"/>
      <c r="AX2349" s="67">
        <v>0</v>
      </c>
      <c r="AY2349" s="67">
        <v>1560</v>
      </c>
      <c r="AZ2349" s="67">
        <v>1015</v>
      </c>
      <c r="BA2349" s="67">
        <v>1036</v>
      </c>
      <c r="BB2349" s="113">
        <v>1032</v>
      </c>
      <c r="BC2349" s="113">
        <v>774</v>
      </c>
      <c r="BD2349" s="113"/>
      <c r="BE2349" s="113"/>
      <c r="BF2349" s="113"/>
      <c r="BG2349" s="113"/>
      <c r="BH2349" s="113"/>
      <c r="BI2349" s="113"/>
      <c r="BJ2349" s="113"/>
      <c r="BK2349" s="113"/>
      <c r="BL2349" s="113"/>
      <c r="BM2349" s="113"/>
      <c r="BN2349" s="113"/>
      <c r="BO2349" s="113"/>
      <c r="BP2349" s="113"/>
      <c r="BQ2349" s="113"/>
      <c r="BR2349" s="113"/>
      <c r="BS2349" s="113"/>
      <c r="BT2349" s="113"/>
      <c r="BU2349" s="113"/>
      <c r="BV2349" s="113"/>
      <c r="BW2349" s="113"/>
      <c r="BX2349" s="113"/>
      <c r="BY2349" s="113"/>
      <c r="BZ2349" s="113"/>
      <c r="CA2349" s="67"/>
      <c r="CB2349" s="113"/>
      <c r="CC2349" s="69">
        <f>SUM(Table25[[#This Row],[Contract Amount FY00]:[Contract Amount FY50]])</f>
        <v>5417</v>
      </c>
      <c r="CD2349" s="114"/>
    </row>
    <row r="2350" spans="1:82" x14ac:dyDescent="0.25">
      <c r="A2350" s="122" t="s">
        <v>2034</v>
      </c>
      <c r="B2350" s="122" t="s">
        <v>705</v>
      </c>
      <c r="C2350" s="122" t="s">
        <v>405</v>
      </c>
      <c r="E2350" s="26" t="str">
        <f>IFERROR(IF(VLOOKUP(Table25[[#This Row],[Contract No.]],Table3[#All],3,FALSE)="","No","Yes"),"")</f>
        <v>Yes</v>
      </c>
      <c r="F2350" s="107" t="str">
        <f>IFERROR(VLOOKUP(Table25[[#This Row],[Contract No.]],Table3[#All],3,FALSE),"")</f>
        <v>NASPO</v>
      </c>
      <c r="G2350" s="107" t="str">
        <f>IFERROR(IF(Table25[[#This Row],[Cooperative Purchase
(Yes/No)]]="Yes","Yes",IF(VLOOKUP(Table25[[#This Row],[Contract No.]],Table3[#All],1,FALSE)=Table25[[#This Row],[Contract No.]],"Yes","No")),"No")</f>
        <v>Yes</v>
      </c>
      <c r="H2350" s="51">
        <f>IFERROR(VLOOKUP(Table25[[#This Row],[Contract No.]],Table3[#All],4,FALSE),"")</f>
        <v>43647</v>
      </c>
      <c r="I2350" s="28">
        <f>IFERROR(IF(AND(MONTH(Table25[[#This Row],[Contract Start Date]])&gt;6,MONTH(Table25[[#This Row],[Contract Start Date]])&lt;=12),YEAR(Table25[[#This Row],[Contract Start Date]])+1,YEAR(Table25[[#This Row],[Contract Start Date]])),"")</f>
        <v>2020</v>
      </c>
      <c r="J2350" s="108">
        <f>Table25[[#This Row],[FY Formula start]]</f>
        <v>2020</v>
      </c>
      <c r="K2350" s="59" t="str">
        <f>"FY"&amp;" "&amp;Table25[[#This Row],[Year Start]]</f>
        <v>FY 2020</v>
      </c>
      <c r="L2350" s="109">
        <f>IFERROR(VLOOKUP(Table25[[#This Row],[Contract No.]],Table3[#All],5,FALSE),"")</f>
        <v>47360</v>
      </c>
      <c r="M2350" s="110">
        <f>IFERROR(IF(Table25[[#This Row],[Contract End Date]]="99/99/9999","No End",IF(AND(MONTH(Table25[[#This Row],[Contract End Date]])&gt;6,MONTH(Table25[[#This Row],[Contract End Date]])&lt;=12),YEAR(Table25[[#This Row],[Contract End Date]])+1,YEAR(Table25[[#This Row],[Contract End Date]]))),"")</f>
        <v>2030</v>
      </c>
      <c r="N2350" s="111">
        <f>Table25[[#This Row],[FY Formula end]]</f>
        <v>2030</v>
      </c>
      <c r="O2350" s="112" t="str">
        <f>IF(Table25[[#This Row],[Year End]]="No End","No End","FY"&amp;" "&amp;Table25[[#This Row],[Year End]])</f>
        <v>FY 2030</v>
      </c>
      <c r="P2350" s="27"/>
      <c r="Q2350" s="104">
        <f>_xlfn.IFNA(IF($B2350="","",VLOOKUP($B2350,'SWC Towers'!$A:$Q,$Q$2,FALSE)),"")</f>
        <v>0.2</v>
      </c>
      <c r="R2350" s="106" t="str">
        <f>_xlfn.IFNA(IF($B2350="","",VLOOKUP($B2350,'SWC Towers'!$A:$Q,$R$2,FALSE)),"")</f>
        <v/>
      </c>
      <c r="S2350" s="106" t="str">
        <f>_xlfn.IFNA(IF($B2350="","",VLOOKUP($B2350,'SWC Towers'!$A:$Q,$S$2,FALSE)),"")</f>
        <v/>
      </c>
      <c r="T2350" s="106" t="str">
        <f>_xlfn.IFNA(IF($B2350="","",VLOOKUP($B2350,'SWC Towers'!$A:$Q,$T$2,FALSE)),"")</f>
        <v/>
      </c>
      <c r="U2350" s="104">
        <f>_xlfn.IFNA(IF($B2350="","",VLOOKUP($B2350,'SWC Towers'!$A:$Q,$U$2,FALSE)),"")</f>
        <v>0.4</v>
      </c>
      <c r="V2350" s="104" t="str">
        <f>_xlfn.IFNA(IF($B2350="","",VLOOKUP($B2350,'SWC Towers'!$A:$Q,$V$2,FALSE)),"")</f>
        <v/>
      </c>
      <c r="W2350" s="104">
        <f>_xlfn.IFNA(IF($B2350="","",VLOOKUP($B2350,'SWC Towers'!$A:$Q,$W$2,FALSE)),"")</f>
        <v>0.4</v>
      </c>
      <c r="X2350" s="104" t="str">
        <f>_xlfn.IFNA(IF($B2350="","",VLOOKUP($B2350,'SWC Towers'!$A:$Q,$X$2,FALSE)),"")</f>
        <v/>
      </c>
      <c r="Y2350" s="104" t="str">
        <f>_xlfn.IFNA(IF($B2350="","",VLOOKUP($B2350,'SWC Towers'!$A:$Q,$Y$2,FALSE)),"")</f>
        <v/>
      </c>
      <c r="Z2350" s="104" t="str">
        <f>_xlfn.IFNA(IF($B2350="","",VLOOKUP($B2350,'SWC Towers'!$A:$Q,$Z$2,FALSE)),"")</f>
        <v/>
      </c>
      <c r="AA2350" s="104" t="str">
        <f>_xlfn.IFNA(IF($B2350="","",VLOOKUP($B2350,'SWC Towers'!$A:$Q,$AA$2,FALSE)),"")</f>
        <v/>
      </c>
      <c r="AB2350" s="106" t="str">
        <f>_xlfn.IFNA(IF($B2350="","",VLOOKUP($B2350,'SWC Towers'!$A:$Q,$AB$2,FALSE)),"")</f>
        <v/>
      </c>
      <c r="AC2350" s="20">
        <f>SUM(Table25[[#This Row],[IT Tower: Application]:[Other/Non-IT ]])</f>
        <v>1</v>
      </c>
      <c r="AD2350" s="67"/>
      <c r="AE2350" s="67"/>
      <c r="AF2350" s="67"/>
      <c r="AG2350" s="67"/>
      <c r="AH2350" s="67"/>
      <c r="AI2350" s="67"/>
      <c r="AJ2350" s="67"/>
      <c r="AK2350" s="67"/>
      <c r="AL2350" s="67"/>
      <c r="AM2350" s="67"/>
      <c r="AN2350" s="67"/>
      <c r="AO2350" s="67"/>
      <c r="AP2350" s="67"/>
      <c r="AQ2350" s="67"/>
      <c r="AR2350" s="67"/>
      <c r="AS2350" s="67"/>
      <c r="AT2350" s="67"/>
      <c r="AU2350" s="67"/>
      <c r="AV2350" s="67"/>
      <c r="AW2350" s="67"/>
      <c r="AX2350" s="67">
        <v>0</v>
      </c>
      <c r="AY2350" s="67">
        <v>899</v>
      </c>
      <c r="AZ2350" s="67">
        <v>605</v>
      </c>
      <c r="BA2350" s="67">
        <v>0</v>
      </c>
      <c r="BB2350" s="113"/>
      <c r="BC2350" s="113"/>
      <c r="BD2350" s="113"/>
      <c r="BE2350" s="113"/>
      <c r="BF2350" s="113"/>
      <c r="BG2350" s="113"/>
      <c r="BH2350" s="113"/>
      <c r="BI2350" s="113"/>
      <c r="BJ2350" s="113"/>
      <c r="BK2350" s="113"/>
      <c r="BL2350" s="113"/>
      <c r="BM2350" s="113"/>
      <c r="BN2350" s="113"/>
      <c r="BO2350" s="113"/>
      <c r="BP2350" s="113"/>
      <c r="BQ2350" s="113"/>
      <c r="BR2350" s="113"/>
      <c r="BS2350" s="113"/>
      <c r="BT2350" s="113"/>
      <c r="BU2350" s="113"/>
      <c r="BV2350" s="113"/>
      <c r="BW2350" s="113"/>
      <c r="BX2350" s="113"/>
      <c r="BY2350" s="113"/>
      <c r="BZ2350" s="113"/>
      <c r="CA2350" s="67"/>
      <c r="CB2350" s="113"/>
      <c r="CC2350" s="69">
        <f>SUM(Table25[[#This Row],[Contract Amount FY00]:[Contract Amount FY50]])</f>
        <v>1504</v>
      </c>
      <c r="CD2350" s="114"/>
    </row>
    <row r="2351" spans="1:82" x14ac:dyDescent="0.25">
      <c r="A2351" s="122" t="s">
        <v>2034</v>
      </c>
      <c r="B2351" s="122" t="s">
        <v>705</v>
      </c>
      <c r="C2351" s="122" t="s">
        <v>559</v>
      </c>
      <c r="E2351" s="26" t="str">
        <f>IFERROR(IF(VLOOKUP(Table25[[#This Row],[Contract No.]],Table3[#All],3,FALSE)="","No","Yes"),"")</f>
        <v>Yes</v>
      </c>
      <c r="F2351" s="107" t="str">
        <f>IFERROR(VLOOKUP(Table25[[#This Row],[Contract No.]],Table3[#All],3,FALSE),"")</f>
        <v>NASPO</v>
      </c>
      <c r="G2351" s="107" t="str">
        <f>IFERROR(IF(Table25[[#This Row],[Cooperative Purchase
(Yes/No)]]="Yes","Yes",IF(VLOOKUP(Table25[[#This Row],[Contract No.]],Table3[#All],1,FALSE)=Table25[[#This Row],[Contract No.]],"Yes","No")),"No")</f>
        <v>Yes</v>
      </c>
      <c r="H2351" s="51">
        <f>IFERROR(VLOOKUP(Table25[[#This Row],[Contract No.]],Table3[#All],4,FALSE),"")</f>
        <v>43647</v>
      </c>
      <c r="I2351" s="28">
        <f>IFERROR(IF(AND(MONTH(Table25[[#This Row],[Contract Start Date]])&gt;6,MONTH(Table25[[#This Row],[Contract Start Date]])&lt;=12),YEAR(Table25[[#This Row],[Contract Start Date]])+1,YEAR(Table25[[#This Row],[Contract Start Date]])),"")</f>
        <v>2020</v>
      </c>
      <c r="J2351" s="108">
        <f>Table25[[#This Row],[FY Formula start]]</f>
        <v>2020</v>
      </c>
      <c r="K2351" s="59" t="str">
        <f>"FY"&amp;" "&amp;Table25[[#This Row],[Year Start]]</f>
        <v>FY 2020</v>
      </c>
      <c r="L2351" s="109">
        <f>IFERROR(VLOOKUP(Table25[[#This Row],[Contract No.]],Table3[#All],5,FALSE),"")</f>
        <v>47360</v>
      </c>
      <c r="M2351" s="110">
        <f>IFERROR(IF(Table25[[#This Row],[Contract End Date]]="99/99/9999","No End",IF(AND(MONTH(Table25[[#This Row],[Contract End Date]])&gt;6,MONTH(Table25[[#This Row],[Contract End Date]])&lt;=12),YEAR(Table25[[#This Row],[Contract End Date]])+1,YEAR(Table25[[#This Row],[Contract End Date]]))),"")</f>
        <v>2030</v>
      </c>
      <c r="N2351" s="111">
        <f>Table25[[#This Row],[FY Formula end]]</f>
        <v>2030</v>
      </c>
      <c r="O2351" s="112" t="str">
        <f>IF(Table25[[#This Row],[Year End]]="No End","No End","FY"&amp;" "&amp;Table25[[#This Row],[Year End]])</f>
        <v>FY 2030</v>
      </c>
      <c r="P2351" s="27"/>
      <c r="Q2351" s="104">
        <f>_xlfn.IFNA(IF($B2351="","",VLOOKUP($B2351,'SWC Towers'!$A:$Q,$Q$2,FALSE)),"")</f>
        <v>0.2</v>
      </c>
      <c r="R2351" s="106" t="str">
        <f>_xlfn.IFNA(IF($B2351="","",VLOOKUP($B2351,'SWC Towers'!$A:$Q,$R$2,FALSE)),"")</f>
        <v/>
      </c>
      <c r="S2351" s="106" t="str">
        <f>_xlfn.IFNA(IF($B2351="","",VLOOKUP($B2351,'SWC Towers'!$A:$Q,$S$2,FALSE)),"")</f>
        <v/>
      </c>
      <c r="T2351" s="106" t="str">
        <f>_xlfn.IFNA(IF($B2351="","",VLOOKUP($B2351,'SWC Towers'!$A:$Q,$T$2,FALSE)),"")</f>
        <v/>
      </c>
      <c r="U2351" s="104">
        <f>_xlfn.IFNA(IF($B2351="","",VLOOKUP($B2351,'SWC Towers'!$A:$Q,$U$2,FALSE)),"")</f>
        <v>0.4</v>
      </c>
      <c r="V2351" s="104" t="str">
        <f>_xlfn.IFNA(IF($B2351="","",VLOOKUP($B2351,'SWC Towers'!$A:$Q,$V$2,FALSE)),"")</f>
        <v/>
      </c>
      <c r="W2351" s="104">
        <f>_xlfn.IFNA(IF($B2351="","",VLOOKUP($B2351,'SWC Towers'!$A:$Q,$W$2,FALSE)),"")</f>
        <v>0.4</v>
      </c>
      <c r="X2351" s="104" t="str">
        <f>_xlfn.IFNA(IF($B2351="","",VLOOKUP($B2351,'SWC Towers'!$A:$Q,$X$2,FALSE)),"")</f>
        <v/>
      </c>
      <c r="Y2351" s="104" t="str">
        <f>_xlfn.IFNA(IF($B2351="","",VLOOKUP($B2351,'SWC Towers'!$A:$Q,$Y$2,FALSE)),"")</f>
        <v/>
      </c>
      <c r="Z2351" s="104" t="str">
        <f>_xlfn.IFNA(IF($B2351="","",VLOOKUP($B2351,'SWC Towers'!$A:$Q,$Z$2,FALSE)),"")</f>
        <v/>
      </c>
      <c r="AA2351" s="104" t="str">
        <f>_xlfn.IFNA(IF($B2351="","",VLOOKUP($B2351,'SWC Towers'!$A:$Q,$AA$2,FALSE)),"")</f>
        <v/>
      </c>
      <c r="AB2351" s="106" t="str">
        <f>_xlfn.IFNA(IF($B2351="","",VLOOKUP($B2351,'SWC Towers'!$A:$Q,$AB$2,FALSE)),"")</f>
        <v/>
      </c>
      <c r="AC2351" s="20">
        <f>SUM(Table25[[#This Row],[IT Tower: Application]:[Other/Non-IT ]])</f>
        <v>1</v>
      </c>
      <c r="AD2351" s="67"/>
      <c r="AE2351" s="67"/>
      <c r="AF2351" s="67"/>
      <c r="AG2351" s="67"/>
      <c r="AH2351" s="67"/>
      <c r="AI2351" s="67"/>
      <c r="AJ2351" s="67"/>
      <c r="AK2351" s="67"/>
      <c r="AL2351" s="67"/>
      <c r="AM2351" s="67"/>
      <c r="AN2351" s="67"/>
      <c r="AO2351" s="67"/>
      <c r="AP2351" s="67"/>
      <c r="AQ2351" s="67"/>
      <c r="AR2351" s="67"/>
      <c r="AS2351" s="67"/>
      <c r="AT2351" s="67"/>
      <c r="AU2351" s="67"/>
      <c r="AV2351" s="67"/>
      <c r="AW2351" s="67"/>
      <c r="AX2351" s="67"/>
      <c r="AY2351" s="67"/>
      <c r="AZ2351" s="67"/>
      <c r="BA2351" s="67"/>
      <c r="BB2351" s="113">
        <v>52</v>
      </c>
      <c r="BC2351" s="113">
        <v>104</v>
      </c>
      <c r="BD2351" s="113"/>
      <c r="BE2351" s="113"/>
      <c r="BF2351" s="113"/>
      <c r="BG2351" s="113"/>
      <c r="BH2351" s="113"/>
      <c r="BI2351" s="113"/>
      <c r="BJ2351" s="113"/>
      <c r="BK2351" s="113"/>
      <c r="BL2351" s="113"/>
      <c r="BM2351" s="113"/>
      <c r="BN2351" s="113"/>
      <c r="BO2351" s="113"/>
      <c r="BP2351" s="113"/>
      <c r="BQ2351" s="113"/>
      <c r="BR2351" s="113"/>
      <c r="BS2351" s="113"/>
      <c r="BT2351" s="113"/>
      <c r="BU2351" s="113"/>
      <c r="BV2351" s="113"/>
      <c r="BW2351" s="113"/>
      <c r="BX2351" s="113"/>
      <c r="BY2351" s="113"/>
      <c r="BZ2351" s="113"/>
      <c r="CA2351" s="67"/>
      <c r="CB2351" s="113"/>
      <c r="CC2351" s="69">
        <f>SUM(Table25[[#This Row],[Contract Amount FY00]:[Contract Amount FY50]])</f>
        <v>156</v>
      </c>
      <c r="CD2351" s="114"/>
    </row>
    <row r="2352" spans="1:82" x14ac:dyDescent="0.25">
      <c r="A2352" s="122" t="s">
        <v>2034</v>
      </c>
      <c r="B2352" s="122" t="s">
        <v>705</v>
      </c>
      <c r="C2352" s="122" t="s">
        <v>1777</v>
      </c>
      <c r="E2352" s="26" t="str">
        <f>IFERROR(IF(VLOOKUP(Table25[[#This Row],[Contract No.]],Table3[#All],3,FALSE)="","No","Yes"),"")</f>
        <v>Yes</v>
      </c>
      <c r="F2352" s="107" t="str">
        <f>IFERROR(VLOOKUP(Table25[[#This Row],[Contract No.]],Table3[#All],3,FALSE),"")</f>
        <v>NASPO</v>
      </c>
      <c r="G2352" s="107" t="str">
        <f>IFERROR(IF(Table25[[#This Row],[Cooperative Purchase
(Yes/No)]]="Yes","Yes",IF(VLOOKUP(Table25[[#This Row],[Contract No.]],Table3[#All],1,FALSE)=Table25[[#This Row],[Contract No.]],"Yes","No")),"No")</f>
        <v>Yes</v>
      </c>
      <c r="H2352" s="51">
        <f>IFERROR(VLOOKUP(Table25[[#This Row],[Contract No.]],Table3[#All],4,FALSE),"")</f>
        <v>43647</v>
      </c>
      <c r="I2352" s="28">
        <f>IFERROR(IF(AND(MONTH(Table25[[#This Row],[Contract Start Date]])&gt;6,MONTH(Table25[[#This Row],[Contract Start Date]])&lt;=12),YEAR(Table25[[#This Row],[Contract Start Date]])+1,YEAR(Table25[[#This Row],[Contract Start Date]])),"")</f>
        <v>2020</v>
      </c>
      <c r="J2352" s="108">
        <f>Table25[[#This Row],[FY Formula start]]</f>
        <v>2020</v>
      </c>
      <c r="K2352" s="59" t="str">
        <f>"FY"&amp;" "&amp;Table25[[#This Row],[Year Start]]</f>
        <v>FY 2020</v>
      </c>
      <c r="L2352" s="109">
        <f>IFERROR(VLOOKUP(Table25[[#This Row],[Contract No.]],Table3[#All],5,FALSE),"")</f>
        <v>47360</v>
      </c>
      <c r="M2352" s="110">
        <f>IFERROR(IF(Table25[[#This Row],[Contract End Date]]="99/99/9999","No End",IF(AND(MONTH(Table25[[#This Row],[Contract End Date]])&gt;6,MONTH(Table25[[#This Row],[Contract End Date]])&lt;=12),YEAR(Table25[[#This Row],[Contract End Date]])+1,YEAR(Table25[[#This Row],[Contract End Date]]))),"")</f>
        <v>2030</v>
      </c>
      <c r="N2352" s="111">
        <f>Table25[[#This Row],[FY Formula end]]</f>
        <v>2030</v>
      </c>
      <c r="O2352" s="112" t="str">
        <f>IF(Table25[[#This Row],[Year End]]="No End","No End","FY"&amp;" "&amp;Table25[[#This Row],[Year End]])</f>
        <v>FY 2030</v>
      </c>
      <c r="P2352" s="27"/>
      <c r="Q2352" s="104">
        <f>_xlfn.IFNA(IF($B2352="","",VLOOKUP($B2352,'SWC Towers'!$A:$Q,$Q$2,FALSE)),"")</f>
        <v>0.2</v>
      </c>
      <c r="R2352" s="106" t="str">
        <f>_xlfn.IFNA(IF($B2352="","",VLOOKUP($B2352,'SWC Towers'!$A:$Q,$R$2,FALSE)),"")</f>
        <v/>
      </c>
      <c r="S2352" s="106" t="str">
        <f>_xlfn.IFNA(IF($B2352="","",VLOOKUP($B2352,'SWC Towers'!$A:$Q,$S$2,FALSE)),"")</f>
        <v/>
      </c>
      <c r="T2352" s="106" t="str">
        <f>_xlfn.IFNA(IF($B2352="","",VLOOKUP($B2352,'SWC Towers'!$A:$Q,$T$2,FALSE)),"")</f>
        <v/>
      </c>
      <c r="U2352" s="104">
        <f>_xlfn.IFNA(IF($B2352="","",VLOOKUP($B2352,'SWC Towers'!$A:$Q,$U$2,FALSE)),"")</f>
        <v>0.4</v>
      </c>
      <c r="V2352" s="104" t="str">
        <f>_xlfn.IFNA(IF($B2352="","",VLOOKUP($B2352,'SWC Towers'!$A:$Q,$V$2,FALSE)),"")</f>
        <v/>
      </c>
      <c r="W2352" s="104">
        <f>_xlfn.IFNA(IF($B2352="","",VLOOKUP($B2352,'SWC Towers'!$A:$Q,$W$2,FALSE)),"")</f>
        <v>0.4</v>
      </c>
      <c r="X2352" s="104" t="str">
        <f>_xlfn.IFNA(IF($B2352="","",VLOOKUP($B2352,'SWC Towers'!$A:$Q,$X$2,FALSE)),"")</f>
        <v/>
      </c>
      <c r="Y2352" s="104" t="str">
        <f>_xlfn.IFNA(IF($B2352="","",VLOOKUP($B2352,'SWC Towers'!$A:$Q,$Y$2,FALSE)),"")</f>
        <v/>
      </c>
      <c r="Z2352" s="104" t="str">
        <f>_xlfn.IFNA(IF($B2352="","",VLOOKUP($B2352,'SWC Towers'!$A:$Q,$Z$2,FALSE)),"")</f>
        <v/>
      </c>
      <c r="AA2352" s="104" t="str">
        <f>_xlfn.IFNA(IF($B2352="","",VLOOKUP($B2352,'SWC Towers'!$A:$Q,$AA$2,FALSE)),"")</f>
        <v/>
      </c>
      <c r="AB2352" s="106" t="str">
        <f>_xlfn.IFNA(IF($B2352="","",VLOOKUP($B2352,'SWC Towers'!$A:$Q,$AB$2,FALSE)),"")</f>
        <v/>
      </c>
      <c r="AC2352" s="20">
        <f>SUM(Table25[[#This Row],[IT Tower: Application]:[Other/Non-IT ]])</f>
        <v>1</v>
      </c>
      <c r="AD2352" s="67"/>
      <c r="AE2352" s="67"/>
      <c r="AF2352" s="67"/>
      <c r="AG2352" s="67"/>
      <c r="AH2352" s="67"/>
      <c r="AI2352" s="67"/>
      <c r="AJ2352" s="67"/>
      <c r="AK2352" s="67"/>
      <c r="AL2352" s="67"/>
      <c r="AM2352" s="67"/>
      <c r="AN2352" s="67"/>
      <c r="AO2352" s="67"/>
      <c r="AP2352" s="67"/>
      <c r="AQ2352" s="67"/>
      <c r="AR2352" s="67"/>
      <c r="AS2352" s="67"/>
      <c r="AT2352" s="67"/>
      <c r="AU2352" s="67"/>
      <c r="AV2352" s="67"/>
      <c r="AW2352" s="67"/>
      <c r="AX2352" s="67">
        <v>0</v>
      </c>
      <c r="AY2352" s="67">
        <v>118367</v>
      </c>
      <c r="AZ2352" s="67">
        <v>119282</v>
      </c>
      <c r="BA2352" s="67">
        <v>90183</v>
      </c>
      <c r="BB2352" s="113">
        <v>82487</v>
      </c>
      <c r="BC2352" s="113">
        <v>92958</v>
      </c>
      <c r="BD2352" s="113"/>
      <c r="BE2352" s="113"/>
      <c r="BF2352" s="113"/>
      <c r="BG2352" s="113"/>
      <c r="BH2352" s="113"/>
      <c r="BI2352" s="113"/>
      <c r="BJ2352" s="113"/>
      <c r="BK2352" s="113"/>
      <c r="BL2352" s="113"/>
      <c r="BM2352" s="113"/>
      <c r="BN2352" s="113"/>
      <c r="BO2352" s="113"/>
      <c r="BP2352" s="113"/>
      <c r="BQ2352" s="113"/>
      <c r="BR2352" s="113"/>
      <c r="BS2352" s="113"/>
      <c r="BT2352" s="113"/>
      <c r="BU2352" s="113"/>
      <c r="BV2352" s="113"/>
      <c r="BW2352" s="113"/>
      <c r="BX2352" s="113"/>
      <c r="BY2352" s="113"/>
      <c r="BZ2352" s="113"/>
      <c r="CA2352" s="67"/>
      <c r="CB2352" s="113"/>
      <c r="CC2352" s="69">
        <f>SUM(Table25[[#This Row],[Contract Amount FY00]:[Contract Amount FY50]])</f>
        <v>503277</v>
      </c>
      <c r="CD2352" s="114"/>
    </row>
    <row r="2353" spans="1:82" x14ac:dyDescent="0.25">
      <c r="A2353" s="122" t="s">
        <v>2034</v>
      </c>
      <c r="B2353" s="122" t="s">
        <v>278</v>
      </c>
      <c r="C2353" s="122" t="s">
        <v>441</v>
      </c>
      <c r="E2353" s="26" t="str">
        <f>IFERROR(IF(VLOOKUP(Table25[[#This Row],[Contract No.]],Table3[#All],3,FALSE)="","No","Yes"),"")</f>
        <v>Yes</v>
      </c>
      <c r="F2353" s="107" t="str">
        <f>IFERROR(VLOOKUP(Table25[[#This Row],[Contract No.]],Table3[#All],3,FALSE),"")</f>
        <v>NASPO</v>
      </c>
      <c r="G2353" s="107" t="str">
        <f>IFERROR(IF(Table25[[#This Row],[Cooperative Purchase
(Yes/No)]]="Yes","Yes",IF(VLOOKUP(Table25[[#This Row],[Contract No.]],Table3[#All],1,FALSE)=Table25[[#This Row],[Contract No.]],"Yes","No")),"No")</f>
        <v>Yes</v>
      </c>
      <c r="H2353" s="51">
        <f>IFERROR(VLOOKUP(Table25[[#This Row],[Contract No.]],Table3[#All],4,FALSE),"")</f>
        <v>42917</v>
      </c>
      <c r="I2353" s="28">
        <f>IFERROR(IF(AND(MONTH(Table25[[#This Row],[Contract Start Date]])&gt;6,MONTH(Table25[[#This Row],[Contract Start Date]])&lt;=12),YEAR(Table25[[#This Row],[Contract Start Date]])+1,YEAR(Table25[[#This Row],[Contract Start Date]])),"")</f>
        <v>2018</v>
      </c>
      <c r="J2353" s="108">
        <f>Table25[[#This Row],[FY Formula start]]</f>
        <v>2018</v>
      </c>
      <c r="K2353" s="59" t="str">
        <f>"FY"&amp;" "&amp;Table25[[#This Row],[Year Start]]</f>
        <v>FY 2018</v>
      </c>
      <c r="L2353" s="109">
        <f>IFERROR(VLOOKUP(Table25[[#This Row],[Contract No.]],Table3[#All],5,FALSE),"")</f>
        <v>46280</v>
      </c>
      <c r="M2353" s="110">
        <f>IFERROR(IF(Table25[[#This Row],[Contract End Date]]="99/99/9999","No End",IF(AND(MONTH(Table25[[#This Row],[Contract End Date]])&gt;6,MONTH(Table25[[#This Row],[Contract End Date]])&lt;=12),YEAR(Table25[[#This Row],[Contract End Date]])+1,YEAR(Table25[[#This Row],[Contract End Date]]))),"")</f>
        <v>2027</v>
      </c>
      <c r="N2353" s="111">
        <f>Table25[[#This Row],[FY Formula end]]</f>
        <v>2027</v>
      </c>
      <c r="O2353" s="112" t="str">
        <f>IF(Table25[[#This Row],[Year End]]="No End","No End","FY"&amp;" "&amp;Table25[[#This Row],[Year End]])</f>
        <v>FY 2027</v>
      </c>
      <c r="P2353" s="27"/>
      <c r="Q2353" s="104">
        <f>_xlfn.IFNA(IF($B2353="","",VLOOKUP($B2353,'SWC Towers'!$A:$Q,$Q$2,FALSE)),"")</f>
        <v>0.4</v>
      </c>
      <c r="R2353" s="106" t="str">
        <f>_xlfn.IFNA(IF($B2353="","",VLOOKUP($B2353,'SWC Towers'!$A:$Q,$R$2,FALSE)),"")</f>
        <v/>
      </c>
      <c r="S2353" s="106" t="str">
        <f>_xlfn.IFNA(IF($B2353="","",VLOOKUP($B2353,'SWC Towers'!$A:$Q,$S$2,FALSE)),"")</f>
        <v/>
      </c>
      <c r="T2353" s="106">
        <f>_xlfn.IFNA(IF($B2353="","",VLOOKUP($B2353,'SWC Towers'!$A:$Q,$T$2,FALSE)),"")</f>
        <v>0.05</v>
      </c>
      <c r="U2353" s="104" t="str">
        <f>_xlfn.IFNA(IF($B2353="","",VLOOKUP($B2353,'SWC Towers'!$A:$Q,$U$2,FALSE)),"")</f>
        <v/>
      </c>
      <c r="V2353" s="104" t="str">
        <f>_xlfn.IFNA(IF($B2353="","",VLOOKUP($B2353,'SWC Towers'!$A:$Q,$V$2,FALSE)),"")</f>
        <v/>
      </c>
      <c r="W2353" s="104">
        <f>_xlfn.IFNA(IF($B2353="","",VLOOKUP($B2353,'SWC Towers'!$A:$Q,$W$2,FALSE)),"")</f>
        <v>0.1</v>
      </c>
      <c r="X2353" s="104" t="str">
        <f>_xlfn.IFNA(IF($B2353="","",VLOOKUP($B2353,'SWC Towers'!$A:$Q,$X$2,FALSE)),"")</f>
        <v/>
      </c>
      <c r="Y2353" s="104">
        <f>_xlfn.IFNA(IF($B2353="","",VLOOKUP($B2353,'SWC Towers'!$A:$Q,$Y$2,FALSE)),"")</f>
        <v>0.05</v>
      </c>
      <c r="Z2353" s="104" t="str">
        <f>_xlfn.IFNA(IF($B2353="","",VLOOKUP($B2353,'SWC Towers'!$A:$Q,$Z$2,FALSE)),"")</f>
        <v/>
      </c>
      <c r="AA2353" s="104">
        <f>_xlfn.IFNA(IF($B2353="","",VLOOKUP($B2353,'SWC Towers'!$A:$Q,$AA$2,FALSE)),"")</f>
        <v>0.4</v>
      </c>
      <c r="AB2353" s="106" t="str">
        <f>_xlfn.IFNA(IF($B2353="","",VLOOKUP($B2353,'SWC Towers'!$A:$Q,$AB$2,FALSE)),"")</f>
        <v/>
      </c>
      <c r="AC2353" s="20">
        <f>SUM(Table25[[#This Row],[IT Tower: Application]:[Other/Non-IT ]])</f>
        <v>1</v>
      </c>
      <c r="AD2353" s="67"/>
      <c r="AE2353" s="67"/>
      <c r="AF2353" s="67"/>
      <c r="AG2353" s="67"/>
      <c r="AH2353" s="67"/>
      <c r="AI2353" s="67"/>
      <c r="AJ2353" s="67"/>
      <c r="AK2353" s="67"/>
      <c r="AL2353" s="67"/>
      <c r="AM2353" s="67"/>
      <c r="AN2353" s="67"/>
      <c r="AO2353" s="67"/>
      <c r="AP2353" s="67"/>
      <c r="AQ2353" s="67"/>
      <c r="AR2353" s="67"/>
      <c r="AS2353" s="67"/>
      <c r="AT2353" s="67"/>
      <c r="AU2353" s="67"/>
      <c r="AV2353" s="67"/>
      <c r="AW2353" s="67"/>
      <c r="AX2353" s="67">
        <v>0</v>
      </c>
      <c r="AY2353" s="67">
        <v>6375</v>
      </c>
      <c r="AZ2353" s="67">
        <v>0</v>
      </c>
      <c r="BA2353" s="67"/>
      <c r="BB2353" s="113"/>
      <c r="BC2353" s="113"/>
      <c r="BD2353" s="113"/>
      <c r="BE2353" s="113"/>
      <c r="BF2353" s="113"/>
      <c r="BG2353" s="113"/>
      <c r="BH2353" s="113"/>
      <c r="BI2353" s="113"/>
      <c r="BJ2353" s="113"/>
      <c r="BK2353" s="113"/>
      <c r="BL2353" s="113"/>
      <c r="BM2353" s="113"/>
      <c r="BN2353" s="113"/>
      <c r="BO2353" s="113"/>
      <c r="BP2353" s="113"/>
      <c r="BQ2353" s="113"/>
      <c r="BR2353" s="113"/>
      <c r="BS2353" s="113"/>
      <c r="BT2353" s="113"/>
      <c r="BU2353" s="113"/>
      <c r="BV2353" s="113"/>
      <c r="BW2353" s="113"/>
      <c r="BX2353" s="113"/>
      <c r="BY2353" s="113"/>
      <c r="BZ2353" s="113"/>
      <c r="CA2353" s="67"/>
      <c r="CB2353" s="113"/>
      <c r="CC2353" s="69">
        <f>SUM(Table25[[#This Row],[Contract Amount FY00]:[Contract Amount FY50]])</f>
        <v>6375</v>
      </c>
      <c r="CD2353" s="114"/>
    </row>
    <row r="2354" spans="1:82" x14ac:dyDescent="0.25">
      <c r="A2354" s="122" t="s">
        <v>2034</v>
      </c>
      <c r="B2354" s="122" t="s">
        <v>2244</v>
      </c>
      <c r="C2354" s="122" t="s">
        <v>374</v>
      </c>
      <c r="E2354" s="26" t="str">
        <f>IFERROR(IF(VLOOKUP(Table25[[#This Row],[Contract No.]],Table3[#All],3,FALSE)="","No","Yes"),"")</f>
        <v>No</v>
      </c>
      <c r="F2354" s="107" t="str">
        <f>IFERROR(VLOOKUP(Table25[[#This Row],[Contract No.]],Table3[#All],3,FALSE),"")</f>
        <v/>
      </c>
      <c r="G2354" s="107" t="str">
        <f>IFERROR(IF(Table25[[#This Row],[Cooperative Purchase
(Yes/No)]]="Yes","Yes",IF(VLOOKUP(Table25[[#This Row],[Contract No.]],Table3[#All],1,FALSE)=Table25[[#This Row],[Contract No.]],"Yes","No")),"No")</f>
        <v>Yes</v>
      </c>
      <c r="H2354" s="51">
        <f>IFERROR(VLOOKUP(Table25[[#This Row],[Contract No.]],Table3[#All],4,FALSE),"")</f>
        <v>44512</v>
      </c>
      <c r="I2354" s="28">
        <f>IFERROR(IF(AND(MONTH(Table25[[#This Row],[Contract Start Date]])&gt;6,MONTH(Table25[[#This Row],[Contract Start Date]])&lt;=12),YEAR(Table25[[#This Row],[Contract Start Date]])+1,YEAR(Table25[[#This Row],[Contract Start Date]])),"")</f>
        <v>2022</v>
      </c>
      <c r="J2354" s="108">
        <f>Table25[[#This Row],[FY Formula start]]</f>
        <v>2022</v>
      </c>
      <c r="K2354" s="59" t="str">
        <f>"FY"&amp;" "&amp;Table25[[#This Row],[Year Start]]</f>
        <v>FY 2022</v>
      </c>
      <c r="L2354" s="109">
        <f>IFERROR(VLOOKUP(Table25[[#This Row],[Contract No.]],Table3[#All],5,FALSE),"")</f>
        <v>46702</v>
      </c>
      <c r="M2354" s="110">
        <f>IFERROR(IF(Table25[[#This Row],[Contract End Date]]="99/99/9999","No End",IF(AND(MONTH(Table25[[#This Row],[Contract End Date]])&gt;6,MONTH(Table25[[#This Row],[Contract End Date]])&lt;=12),YEAR(Table25[[#This Row],[Contract End Date]])+1,YEAR(Table25[[#This Row],[Contract End Date]]))),"")</f>
        <v>2028</v>
      </c>
      <c r="N2354" s="111">
        <f>Table25[[#This Row],[FY Formula end]]</f>
        <v>2028</v>
      </c>
      <c r="O2354" s="112" t="str">
        <f>IF(Table25[[#This Row],[Year End]]="No End","No End","FY"&amp;" "&amp;Table25[[#This Row],[Year End]])</f>
        <v>FY 2028</v>
      </c>
      <c r="P2354" s="27"/>
      <c r="Q2354" s="104" t="str">
        <f>_xlfn.IFNA(IF($B2354="","",VLOOKUP($B2354,'SWC Towers'!$A:$Q,$Q$2,FALSE)),"")</f>
        <v/>
      </c>
      <c r="R2354" s="106" t="str">
        <f>_xlfn.IFNA(IF($B2354="","",VLOOKUP($B2354,'SWC Towers'!$A:$Q,$R$2,FALSE)),"")</f>
        <v/>
      </c>
      <c r="S2354" s="106" t="str">
        <f>_xlfn.IFNA(IF($B2354="","",VLOOKUP($B2354,'SWC Towers'!$A:$Q,$S$2,FALSE)),"")</f>
        <v/>
      </c>
      <c r="T2354" s="106">
        <f>_xlfn.IFNA(IF($B2354="","",VLOOKUP($B2354,'SWC Towers'!$A:$Q,$T$2,FALSE)),"")</f>
        <v>0.5</v>
      </c>
      <c r="U2354" s="104" t="str">
        <f>_xlfn.IFNA(IF($B2354="","",VLOOKUP($B2354,'SWC Towers'!$A:$Q,$U$2,FALSE)),"")</f>
        <v/>
      </c>
      <c r="V2354" s="104" t="str">
        <f>_xlfn.IFNA(IF($B2354="","",VLOOKUP($B2354,'SWC Towers'!$A:$Q,$V$2,FALSE)),"")</f>
        <v/>
      </c>
      <c r="W2354" s="104">
        <f>_xlfn.IFNA(IF($B2354="","",VLOOKUP($B2354,'SWC Towers'!$A:$Q,$W$2,FALSE)),"")</f>
        <v>0.5</v>
      </c>
      <c r="X2354" s="104" t="str">
        <f>_xlfn.IFNA(IF($B2354="","",VLOOKUP($B2354,'SWC Towers'!$A:$Q,$X$2,FALSE)),"")</f>
        <v/>
      </c>
      <c r="Y2354" s="104" t="str">
        <f>_xlfn.IFNA(IF($B2354="","",VLOOKUP($B2354,'SWC Towers'!$A:$Q,$Y$2,FALSE)),"")</f>
        <v/>
      </c>
      <c r="Z2354" s="104" t="str">
        <f>_xlfn.IFNA(IF($B2354="","",VLOOKUP($B2354,'SWC Towers'!$A:$Q,$Z$2,FALSE)),"")</f>
        <v/>
      </c>
      <c r="AA2354" s="104" t="str">
        <f>_xlfn.IFNA(IF($B2354="","",VLOOKUP($B2354,'SWC Towers'!$A:$Q,$AA$2,FALSE)),"")</f>
        <v/>
      </c>
      <c r="AB2354" s="106" t="str">
        <f>_xlfn.IFNA(IF($B2354="","",VLOOKUP($B2354,'SWC Towers'!$A:$Q,$AB$2,FALSE)),"")</f>
        <v/>
      </c>
      <c r="AC2354" s="20">
        <f>SUM(Table25[[#This Row],[IT Tower: Application]:[Other/Non-IT ]])</f>
        <v>1</v>
      </c>
      <c r="AD2354" s="67"/>
      <c r="AE2354" s="67"/>
      <c r="AF2354" s="67"/>
      <c r="AG2354" s="67"/>
      <c r="AH2354" s="67"/>
      <c r="AI2354" s="67"/>
      <c r="AJ2354" s="67"/>
      <c r="AK2354" s="67"/>
      <c r="AL2354" s="67"/>
      <c r="AM2354" s="67"/>
      <c r="AN2354" s="67"/>
      <c r="AO2354" s="67"/>
      <c r="AP2354" s="67"/>
      <c r="AQ2354" s="67"/>
      <c r="AR2354" s="67"/>
      <c r="AS2354" s="67"/>
      <c r="AT2354" s="67"/>
      <c r="AU2354" s="67"/>
      <c r="AV2354" s="67"/>
      <c r="AW2354" s="67"/>
      <c r="AX2354" s="67"/>
      <c r="AY2354" s="67"/>
      <c r="AZ2354" s="67"/>
      <c r="BA2354" s="67">
        <v>15622</v>
      </c>
      <c r="BB2354" s="113">
        <v>249959</v>
      </c>
      <c r="BC2354" s="113">
        <v>103890</v>
      </c>
      <c r="BD2354" s="113"/>
      <c r="BE2354" s="113"/>
      <c r="BF2354" s="113"/>
      <c r="BG2354" s="113"/>
      <c r="BH2354" s="113"/>
      <c r="BI2354" s="113"/>
      <c r="BJ2354" s="113"/>
      <c r="BK2354" s="113"/>
      <c r="BL2354" s="113"/>
      <c r="BM2354" s="113"/>
      <c r="BN2354" s="113"/>
      <c r="BO2354" s="113"/>
      <c r="BP2354" s="113"/>
      <c r="BQ2354" s="113"/>
      <c r="BR2354" s="113"/>
      <c r="BS2354" s="113"/>
      <c r="BT2354" s="113"/>
      <c r="BU2354" s="113"/>
      <c r="BV2354" s="113"/>
      <c r="BW2354" s="113"/>
      <c r="BX2354" s="113"/>
      <c r="BY2354" s="113"/>
      <c r="BZ2354" s="113"/>
      <c r="CA2354" s="67"/>
      <c r="CB2354" s="113"/>
      <c r="CC2354" s="69">
        <f>SUM(Table25[[#This Row],[Contract Amount FY00]:[Contract Amount FY50]])</f>
        <v>369471</v>
      </c>
      <c r="CD2354" s="114"/>
    </row>
    <row r="2355" spans="1:82" x14ac:dyDescent="0.25">
      <c r="A2355" s="122" t="s">
        <v>2034</v>
      </c>
      <c r="B2355" s="122" t="s">
        <v>3137</v>
      </c>
      <c r="C2355" s="122" t="s">
        <v>814</v>
      </c>
      <c r="E2355" s="26" t="str">
        <f>IFERROR(IF(VLOOKUP(Table25[[#This Row],[Contract No.]],Table3[#All],3,FALSE)="","No","Yes"),"")</f>
        <v>Yes</v>
      </c>
      <c r="F2355" s="107" t="str">
        <f>IFERROR(VLOOKUP(Table25[[#This Row],[Contract No.]],Table3[#All],3,FALSE),"")</f>
        <v>NASPO</v>
      </c>
      <c r="G2355" s="107" t="str">
        <f>IFERROR(IF(Table25[[#This Row],[Cooperative Purchase
(Yes/No)]]="Yes","Yes",IF(VLOOKUP(Table25[[#This Row],[Contract No.]],Table3[#All],1,FALSE)=Table25[[#This Row],[Contract No.]],"Yes","No")),"No")</f>
        <v>Yes</v>
      </c>
      <c r="H2355" s="51">
        <f>IFERROR(VLOOKUP(Table25[[#This Row],[Contract No.]],Table3[#All],4,FALSE),"")</f>
        <v>45432</v>
      </c>
      <c r="I2355" s="28">
        <f>IFERROR(IF(AND(MONTH(Table25[[#This Row],[Contract Start Date]])&gt;6,MONTH(Table25[[#This Row],[Contract Start Date]])&lt;=12),YEAR(Table25[[#This Row],[Contract Start Date]])+1,YEAR(Table25[[#This Row],[Contract Start Date]])),"")</f>
        <v>2024</v>
      </c>
      <c r="J2355" s="108">
        <f>Table25[[#This Row],[FY Formula start]]</f>
        <v>2024</v>
      </c>
      <c r="K2355" s="59" t="str">
        <f>"FY"&amp;" "&amp;Table25[[#This Row],[Year Start]]</f>
        <v>FY 2024</v>
      </c>
      <c r="L2355" s="109">
        <f>IFERROR(VLOOKUP(Table25[[#This Row],[Contract No.]],Table3[#All],5,FALSE),"")</f>
        <v>46934</v>
      </c>
      <c r="M2355" s="110">
        <f>IFERROR(IF(Table25[[#This Row],[Contract End Date]]="99/99/9999","No End",IF(AND(MONTH(Table25[[#This Row],[Contract End Date]])&gt;6,MONTH(Table25[[#This Row],[Contract End Date]])&lt;=12),YEAR(Table25[[#This Row],[Contract End Date]])+1,YEAR(Table25[[#This Row],[Contract End Date]]))),"")</f>
        <v>2028</v>
      </c>
      <c r="N2355" s="111">
        <f>Table25[[#This Row],[FY Formula end]]</f>
        <v>2028</v>
      </c>
      <c r="O2355" s="112" t="str">
        <f>IF(Table25[[#This Row],[Year End]]="No End","No End","FY"&amp;" "&amp;Table25[[#This Row],[Year End]])</f>
        <v>FY 2028</v>
      </c>
      <c r="P2355" s="27"/>
      <c r="Q2355" s="104">
        <f>_xlfn.IFNA(IF($B2355="","",VLOOKUP($B2355,'SWC Towers'!$A:$Q,$Q$2,FALSE)),"")</f>
        <v>0.2</v>
      </c>
      <c r="R2355" s="106">
        <f>_xlfn.IFNA(IF($B2355="","",VLOOKUP($B2355,'SWC Towers'!$A:$Q,$R$2,FALSE)),"")</f>
        <v>0.2</v>
      </c>
      <c r="S2355" s="106" t="str">
        <f>_xlfn.IFNA(IF($B2355="","",VLOOKUP($B2355,'SWC Towers'!$A:$Q,$S$2,FALSE)),"")</f>
        <v/>
      </c>
      <c r="T2355" s="106" t="str">
        <f>_xlfn.IFNA(IF($B2355="","",VLOOKUP($B2355,'SWC Towers'!$A:$Q,$T$2,FALSE)),"")</f>
        <v/>
      </c>
      <c r="U2355" s="104">
        <f>_xlfn.IFNA(IF($B2355="","",VLOOKUP($B2355,'SWC Towers'!$A:$Q,$U$2,FALSE)),"")</f>
        <v>0.4</v>
      </c>
      <c r="V2355" s="104" t="str">
        <f>_xlfn.IFNA(IF($B2355="","",VLOOKUP($B2355,'SWC Towers'!$A:$Q,$V$2,FALSE)),"")</f>
        <v/>
      </c>
      <c r="W2355" s="104" t="str">
        <f>_xlfn.IFNA(IF($B2355="","",VLOOKUP($B2355,'SWC Towers'!$A:$Q,$W$2,FALSE)),"")</f>
        <v/>
      </c>
      <c r="X2355" s="104" t="str">
        <f>_xlfn.IFNA(IF($B2355="","",VLOOKUP($B2355,'SWC Towers'!$A:$Q,$X$2,FALSE)),"")</f>
        <v/>
      </c>
      <c r="Y2355" s="104" t="str">
        <f>_xlfn.IFNA(IF($B2355="","",VLOOKUP($B2355,'SWC Towers'!$A:$Q,$Y$2,FALSE)),"")</f>
        <v/>
      </c>
      <c r="Z2355" s="104">
        <f>_xlfn.IFNA(IF($B2355="","",VLOOKUP($B2355,'SWC Towers'!$A:$Q,$Z$2,FALSE)),"")</f>
        <v>0.1</v>
      </c>
      <c r="AA2355" s="104" t="str">
        <f>_xlfn.IFNA(IF($B2355="","",VLOOKUP($B2355,'SWC Towers'!$A:$Q,$AA$2,FALSE)),"")</f>
        <v/>
      </c>
      <c r="AB2355" s="106">
        <f>_xlfn.IFNA(IF($B2355="","",VLOOKUP($B2355,'SWC Towers'!$A:$Q,$AB$2,FALSE)),"")</f>
        <v>0.1</v>
      </c>
      <c r="AC2355" s="20">
        <f>SUM(Table25[[#This Row],[IT Tower: Application]:[Other/Non-IT ]])</f>
        <v>1</v>
      </c>
      <c r="AD2355" s="67"/>
      <c r="AE2355" s="67"/>
      <c r="AF2355" s="67"/>
      <c r="AG2355" s="67"/>
      <c r="AH2355" s="67"/>
      <c r="AI2355" s="67"/>
      <c r="AJ2355" s="67"/>
      <c r="AK2355" s="67"/>
      <c r="AL2355" s="67"/>
      <c r="AM2355" s="67"/>
      <c r="AN2355" s="67"/>
      <c r="AO2355" s="67"/>
      <c r="AP2355" s="67"/>
      <c r="AQ2355" s="67"/>
      <c r="AR2355" s="67"/>
      <c r="AS2355" s="67"/>
      <c r="AT2355" s="67"/>
      <c r="AU2355" s="67"/>
      <c r="AV2355" s="67"/>
      <c r="AW2355" s="67"/>
      <c r="AX2355" s="67"/>
      <c r="AY2355" s="67"/>
      <c r="AZ2355" s="67"/>
      <c r="BA2355" s="67"/>
      <c r="BB2355" s="113"/>
      <c r="BC2355" s="113">
        <v>1248</v>
      </c>
      <c r="BD2355" s="113"/>
      <c r="BE2355" s="113"/>
      <c r="BF2355" s="113"/>
      <c r="BG2355" s="113"/>
      <c r="BH2355" s="113"/>
      <c r="BI2355" s="113"/>
      <c r="BJ2355" s="113"/>
      <c r="BK2355" s="113"/>
      <c r="BL2355" s="113"/>
      <c r="BM2355" s="113"/>
      <c r="BN2355" s="113"/>
      <c r="BO2355" s="113"/>
      <c r="BP2355" s="113"/>
      <c r="BQ2355" s="113"/>
      <c r="BR2355" s="113"/>
      <c r="BS2355" s="113"/>
      <c r="BT2355" s="113"/>
      <c r="BU2355" s="113"/>
      <c r="BV2355" s="113"/>
      <c r="BW2355" s="113"/>
      <c r="BX2355" s="113"/>
      <c r="BY2355" s="113"/>
      <c r="BZ2355" s="113"/>
      <c r="CA2355" s="67"/>
      <c r="CB2355" s="113"/>
      <c r="CC2355" s="69">
        <f>SUM(Table25[[#This Row],[Contract Amount FY00]:[Contract Amount FY50]])</f>
        <v>1248</v>
      </c>
      <c r="CD2355" s="114"/>
    </row>
    <row r="2356" spans="1:82" x14ac:dyDescent="0.25">
      <c r="A2356" s="122" t="s">
        <v>2034</v>
      </c>
      <c r="B2356" s="122" t="s">
        <v>2057</v>
      </c>
      <c r="C2356" s="122" t="s">
        <v>3190</v>
      </c>
      <c r="E2356" s="26" t="str">
        <f>IFERROR(IF(VLOOKUP(Table25[[#This Row],[Contract No.]],Table3[#All],3,FALSE)="","No","Yes"),"")</f>
        <v>Yes</v>
      </c>
      <c r="F2356" s="107" t="str">
        <f>IFERROR(VLOOKUP(Table25[[#This Row],[Contract No.]],Table3[#All],3,FALSE),"")</f>
        <v>NASPO</v>
      </c>
      <c r="G2356" s="107" t="str">
        <f>IFERROR(IF(Table25[[#This Row],[Cooperative Purchase
(Yes/No)]]="Yes","Yes",IF(VLOOKUP(Table25[[#This Row],[Contract No.]],Table3[#All],1,FALSE)=Table25[[#This Row],[Contract No.]],"Yes","No")),"No")</f>
        <v>Yes</v>
      </c>
      <c r="H2356" s="51">
        <f>IFERROR(VLOOKUP(Table25[[#This Row],[Contract No.]],Table3[#All],4,FALSE),"")</f>
        <v>43983</v>
      </c>
      <c r="I2356" s="28">
        <f>IFERROR(IF(AND(MONTH(Table25[[#This Row],[Contract Start Date]])&gt;6,MONTH(Table25[[#This Row],[Contract Start Date]])&lt;=12),YEAR(Table25[[#This Row],[Contract Start Date]])+1,YEAR(Table25[[#This Row],[Contract Start Date]])),"")</f>
        <v>2020</v>
      </c>
      <c r="J2356" s="108">
        <f>Table25[[#This Row],[FY Formula start]]</f>
        <v>2020</v>
      </c>
      <c r="K2356" s="59" t="str">
        <f>"FY"&amp;" "&amp;Table25[[#This Row],[Year Start]]</f>
        <v>FY 2020</v>
      </c>
      <c r="L2356" s="109">
        <f>IFERROR(VLOOKUP(Table25[[#This Row],[Contract No.]],Table3[#All],5,FALSE),"")</f>
        <v>46295</v>
      </c>
      <c r="M2356" s="110">
        <f>IFERROR(IF(Table25[[#This Row],[Contract End Date]]="99/99/9999","No End",IF(AND(MONTH(Table25[[#This Row],[Contract End Date]])&gt;6,MONTH(Table25[[#This Row],[Contract End Date]])&lt;=12),YEAR(Table25[[#This Row],[Contract End Date]])+1,YEAR(Table25[[#This Row],[Contract End Date]]))),"")</f>
        <v>2027</v>
      </c>
      <c r="N2356" s="111">
        <f>Table25[[#This Row],[FY Formula end]]</f>
        <v>2027</v>
      </c>
      <c r="O2356" s="112" t="str">
        <f>IF(Table25[[#This Row],[Year End]]="No End","No End","FY"&amp;" "&amp;Table25[[#This Row],[Year End]])</f>
        <v>FY 2027</v>
      </c>
      <c r="P2356" s="27"/>
      <c r="Q2356" s="104">
        <f>_xlfn.IFNA(IF($B2356="","",VLOOKUP($B2356,'SWC Towers'!$A:$Q,$Q$2,FALSE)),"")</f>
        <v>0.1</v>
      </c>
      <c r="R2356" s="106">
        <f>_xlfn.IFNA(IF($B2356="","",VLOOKUP($B2356,'SWC Towers'!$A:$Q,$R$2,FALSE)),"")</f>
        <v>0.1</v>
      </c>
      <c r="S2356" s="106" t="str">
        <f>_xlfn.IFNA(IF($B2356="","",VLOOKUP($B2356,'SWC Towers'!$A:$Q,$S$2,FALSE)),"")</f>
        <v/>
      </c>
      <c r="T2356" s="106" t="str">
        <f>_xlfn.IFNA(IF($B2356="","",VLOOKUP($B2356,'SWC Towers'!$A:$Q,$T$2,FALSE)),"")</f>
        <v/>
      </c>
      <c r="U2356" s="104">
        <f>_xlfn.IFNA(IF($B2356="","",VLOOKUP($B2356,'SWC Towers'!$A:$Q,$U$2,FALSE)),"")</f>
        <v>0.15</v>
      </c>
      <c r="V2356" s="104" t="str">
        <f>_xlfn.IFNA(IF($B2356="","",VLOOKUP($B2356,'SWC Towers'!$A:$Q,$V$2,FALSE)),"")</f>
        <v/>
      </c>
      <c r="W2356" s="104">
        <f>_xlfn.IFNA(IF($B2356="","",VLOOKUP($B2356,'SWC Towers'!$A:$Q,$W$2,FALSE)),"")</f>
        <v>0.65</v>
      </c>
      <c r="X2356" s="104" t="str">
        <f>_xlfn.IFNA(IF($B2356="","",VLOOKUP($B2356,'SWC Towers'!$A:$Q,$X$2,FALSE)),"")</f>
        <v/>
      </c>
      <c r="Y2356" s="104" t="str">
        <f>_xlfn.IFNA(IF($B2356="","",VLOOKUP($B2356,'SWC Towers'!$A:$Q,$Y$2,FALSE)),"")</f>
        <v/>
      </c>
      <c r="Z2356" s="104" t="str">
        <f>_xlfn.IFNA(IF($B2356="","",VLOOKUP($B2356,'SWC Towers'!$A:$Q,$Z$2,FALSE)),"")</f>
        <v/>
      </c>
      <c r="AA2356" s="104" t="str">
        <f>_xlfn.IFNA(IF($B2356="","",VLOOKUP($B2356,'SWC Towers'!$A:$Q,$AA$2,FALSE)),"")</f>
        <v/>
      </c>
      <c r="AB2356" s="106" t="str">
        <f>_xlfn.IFNA(IF($B2356="","",VLOOKUP($B2356,'SWC Towers'!$A:$Q,$AB$2,FALSE)),"")</f>
        <v/>
      </c>
      <c r="AC2356" s="20">
        <f>SUM(Table25[[#This Row],[IT Tower: Application]:[Other/Non-IT ]])</f>
        <v>1</v>
      </c>
      <c r="AD2356" s="67"/>
      <c r="AE2356" s="67"/>
      <c r="AF2356" s="67"/>
      <c r="AG2356" s="67"/>
      <c r="AH2356" s="67"/>
      <c r="AI2356" s="67"/>
      <c r="AJ2356" s="67"/>
      <c r="AK2356" s="67"/>
      <c r="AL2356" s="67"/>
      <c r="AM2356" s="67"/>
      <c r="AN2356" s="67"/>
      <c r="AO2356" s="67"/>
      <c r="AP2356" s="67"/>
      <c r="AQ2356" s="67"/>
      <c r="AR2356" s="67"/>
      <c r="AS2356" s="67"/>
      <c r="AT2356" s="67"/>
      <c r="AU2356" s="67"/>
      <c r="AV2356" s="67"/>
      <c r="AW2356" s="67"/>
      <c r="AX2356" s="67"/>
      <c r="AY2356" s="67">
        <v>7201</v>
      </c>
      <c r="AZ2356" s="67">
        <v>35051</v>
      </c>
      <c r="BA2356" s="67">
        <v>81904</v>
      </c>
      <c r="BB2356" s="113">
        <v>0</v>
      </c>
      <c r="BC2356" s="113">
        <v>84579</v>
      </c>
      <c r="BD2356" s="113"/>
      <c r="BE2356" s="113"/>
      <c r="BF2356" s="113"/>
      <c r="BG2356" s="113"/>
      <c r="BH2356" s="113"/>
      <c r="BI2356" s="113"/>
      <c r="BJ2356" s="113"/>
      <c r="BK2356" s="113"/>
      <c r="BL2356" s="113"/>
      <c r="BM2356" s="113"/>
      <c r="BN2356" s="113"/>
      <c r="BO2356" s="113"/>
      <c r="BP2356" s="113"/>
      <c r="BQ2356" s="113"/>
      <c r="BR2356" s="113"/>
      <c r="BS2356" s="113"/>
      <c r="BT2356" s="113"/>
      <c r="BU2356" s="113"/>
      <c r="BV2356" s="113"/>
      <c r="BW2356" s="113"/>
      <c r="BX2356" s="113"/>
      <c r="BY2356" s="113"/>
      <c r="BZ2356" s="113"/>
      <c r="CA2356" s="67"/>
      <c r="CB2356" s="113"/>
      <c r="CC2356" s="69">
        <f>SUM(Table25[[#This Row],[Contract Amount FY00]:[Contract Amount FY50]])</f>
        <v>208735</v>
      </c>
      <c r="CD2356" s="114"/>
    </row>
    <row r="2357" spans="1:82" x14ac:dyDescent="0.25">
      <c r="A2357" s="122" t="s">
        <v>2034</v>
      </c>
      <c r="B2357" s="122" t="s">
        <v>3071</v>
      </c>
      <c r="C2357" s="122" t="s">
        <v>375</v>
      </c>
      <c r="E2357" s="26" t="str">
        <f>IFERROR(IF(VLOOKUP(Table25[[#This Row],[Contract No.]],Table3[#All],3,FALSE)="","No","Yes"),"")</f>
        <v>Yes</v>
      </c>
      <c r="F2357" s="107" t="str">
        <f>IFERROR(VLOOKUP(Table25[[#This Row],[Contract No.]],Table3[#All],3,FALSE),"")</f>
        <v>NASPO</v>
      </c>
      <c r="G2357" s="107" t="str">
        <f>IFERROR(IF(Table25[[#This Row],[Cooperative Purchase
(Yes/No)]]="Yes","Yes",IF(VLOOKUP(Table25[[#This Row],[Contract No.]],Table3[#All],1,FALSE)=Table25[[#This Row],[Contract No.]],"Yes","No")),"No")</f>
        <v>Yes</v>
      </c>
      <c r="H2357" s="51">
        <f>IFERROR(VLOOKUP(Table25[[#This Row],[Contract No.]],Table3[#All],4,FALSE),"")</f>
        <v>45322</v>
      </c>
      <c r="I2357" s="28">
        <f>IFERROR(IF(AND(MONTH(Table25[[#This Row],[Contract Start Date]])&gt;6,MONTH(Table25[[#This Row],[Contract Start Date]])&lt;=12),YEAR(Table25[[#This Row],[Contract Start Date]])+1,YEAR(Table25[[#This Row],[Contract Start Date]])),"")</f>
        <v>2024</v>
      </c>
      <c r="J2357" s="108">
        <f>Table25[[#This Row],[FY Formula start]]</f>
        <v>2024</v>
      </c>
      <c r="K2357" s="59" t="str">
        <f>"FY"&amp;" "&amp;Table25[[#This Row],[Year Start]]</f>
        <v>FY 2024</v>
      </c>
      <c r="L2357" s="109">
        <f>IFERROR(VLOOKUP(Table25[[#This Row],[Contract No.]],Table3[#All],5,FALSE),"")</f>
        <v>46934</v>
      </c>
      <c r="M2357" s="110">
        <f>IFERROR(IF(Table25[[#This Row],[Contract End Date]]="99/99/9999","No End",IF(AND(MONTH(Table25[[#This Row],[Contract End Date]])&gt;6,MONTH(Table25[[#This Row],[Contract End Date]])&lt;=12),YEAR(Table25[[#This Row],[Contract End Date]])+1,YEAR(Table25[[#This Row],[Contract End Date]]))),"")</f>
        <v>2028</v>
      </c>
      <c r="N2357" s="111">
        <f>Table25[[#This Row],[FY Formula end]]</f>
        <v>2028</v>
      </c>
      <c r="O2357" s="112" t="str">
        <f>IF(Table25[[#This Row],[Year End]]="No End","No End","FY"&amp;" "&amp;Table25[[#This Row],[Year End]])</f>
        <v>FY 2028</v>
      </c>
      <c r="P2357" s="27"/>
      <c r="Q2357" s="104" t="str">
        <f>_xlfn.IFNA(IF($B2357="","",VLOOKUP($B2357,'SWC Towers'!$A:$Q,$Q$2,FALSE)),"")</f>
        <v/>
      </c>
      <c r="R2357" s="106">
        <f>_xlfn.IFNA(IF($B2357="","",VLOOKUP($B2357,'SWC Towers'!$A:$Q,$R$2,FALSE)),"")</f>
        <v>0.2</v>
      </c>
      <c r="S2357" s="106" t="str">
        <f>_xlfn.IFNA(IF($B2357="","",VLOOKUP($B2357,'SWC Towers'!$A:$Q,$S$2,FALSE)),"")</f>
        <v/>
      </c>
      <c r="T2357" s="106" t="str">
        <f>_xlfn.IFNA(IF($B2357="","",VLOOKUP($B2357,'SWC Towers'!$A:$Q,$T$2,FALSE)),"")</f>
        <v/>
      </c>
      <c r="U2357" s="104">
        <f>_xlfn.IFNA(IF($B2357="","",VLOOKUP($B2357,'SWC Towers'!$A:$Q,$U$2,FALSE)),"")</f>
        <v>0.6</v>
      </c>
      <c r="V2357" s="104" t="str">
        <f>_xlfn.IFNA(IF($B2357="","",VLOOKUP($B2357,'SWC Towers'!$A:$Q,$V$2,FALSE)),"")</f>
        <v/>
      </c>
      <c r="W2357" s="104" t="str">
        <f>_xlfn.IFNA(IF($B2357="","",VLOOKUP($B2357,'SWC Towers'!$A:$Q,$W$2,FALSE)),"")</f>
        <v/>
      </c>
      <c r="X2357" s="104" t="str">
        <f>_xlfn.IFNA(IF($B2357="","",VLOOKUP($B2357,'SWC Towers'!$A:$Q,$X$2,FALSE)),"")</f>
        <v/>
      </c>
      <c r="Y2357" s="104" t="str">
        <f>_xlfn.IFNA(IF($B2357="","",VLOOKUP($B2357,'SWC Towers'!$A:$Q,$Y$2,FALSE)),"")</f>
        <v/>
      </c>
      <c r="Z2357" s="104" t="str">
        <f>_xlfn.IFNA(IF($B2357="","",VLOOKUP($B2357,'SWC Towers'!$A:$Q,$Z$2,FALSE)),"")</f>
        <v/>
      </c>
      <c r="AA2357" s="104">
        <f>_xlfn.IFNA(IF($B2357="","",VLOOKUP($B2357,'SWC Towers'!$A:$Q,$AA$2,FALSE)),"")</f>
        <v>0.2</v>
      </c>
      <c r="AB2357" s="106" t="str">
        <f>_xlfn.IFNA(IF($B2357="","",VLOOKUP($B2357,'SWC Towers'!$A:$Q,$AB$2,FALSE)),"")</f>
        <v/>
      </c>
      <c r="AC2357" s="20">
        <f>SUM(Table25[[#This Row],[IT Tower: Application]:[Other/Non-IT ]])</f>
        <v>1</v>
      </c>
      <c r="AD2357" s="67"/>
      <c r="AE2357" s="67"/>
      <c r="AF2357" s="67"/>
      <c r="AG2357" s="67"/>
      <c r="AH2357" s="67"/>
      <c r="AI2357" s="67"/>
      <c r="AJ2357" s="67"/>
      <c r="AK2357" s="67"/>
      <c r="AL2357" s="67"/>
      <c r="AM2357" s="67"/>
      <c r="AN2357" s="67"/>
      <c r="AO2357" s="67"/>
      <c r="AP2357" s="67"/>
      <c r="AQ2357" s="67"/>
      <c r="AR2357" s="67"/>
      <c r="AS2357" s="67"/>
      <c r="AT2357" s="67"/>
      <c r="AU2357" s="67"/>
      <c r="AV2357" s="67"/>
      <c r="AW2357" s="67"/>
      <c r="AX2357" s="67"/>
      <c r="AY2357" s="67"/>
      <c r="AZ2357" s="67"/>
      <c r="BA2357" s="67"/>
      <c r="BB2357" s="113">
        <v>0</v>
      </c>
      <c r="BC2357" s="113">
        <v>7459</v>
      </c>
      <c r="BD2357" s="113"/>
      <c r="BE2357" s="113"/>
      <c r="BF2357" s="113"/>
      <c r="BG2357" s="113"/>
      <c r="BH2357" s="113"/>
      <c r="BI2357" s="113"/>
      <c r="BJ2357" s="113"/>
      <c r="BK2357" s="113"/>
      <c r="BL2357" s="113"/>
      <c r="BM2357" s="113"/>
      <c r="BN2357" s="113"/>
      <c r="BO2357" s="113"/>
      <c r="BP2357" s="113"/>
      <c r="BQ2357" s="113"/>
      <c r="BR2357" s="113"/>
      <c r="BS2357" s="113"/>
      <c r="BT2357" s="113"/>
      <c r="BU2357" s="113"/>
      <c r="BV2357" s="113"/>
      <c r="BW2357" s="113"/>
      <c r="BX2357" s="113"/>
      <c r="BY2357" s="113"/>
      <c r="BZ2357" s="113"/>
      <c r="CA2357" s="67"/>
      <c r="CB2357" s="113"/>
      <c r="CC2357" s="69">
        <f>SUM(Table25[[#This Row],[Contract Amount FY00]:[Contract Amount FY50]])</f>
        <v>7459</v>
      </c>
      <c r="CD2357" s="114"/>
    </row>
    <row r="2358" spans="1:82" x14ac:dyDescent="0.25">
      <c r="A2358" s="122" t="s">
        <v>2034</v>
      </c>
      <c r="B2358" s="122" t="s">
        <v>526</v>
      </c>
      <c r="C2358" s="122" t="s">
        <v>3206</v>
      </c>
      <c r="E2358" s="26" t="str">
        <f>IFERROR(IF(VLOOKUP(Table25[[#This Row],[Contract No.]],Table3[#All],3,FALSE)="","No","Yes"),"")</f>
        <v>Yes</v>
      </c>
      <c r="F2358" s="107" t="str">
        <f>IFERROR(VLOOKUP(Table25[[#This Row],[Contract No.]],Table3[#All],3,FALSE),"")</f>
        <v>NASPO</v>
      </c>
      <c r="G2358" s="107" t="str">
        <f>IFERROR(IF(Table25[[#This Row],[Cooperative Purchase
(Yes/No)]]="Yes","Yes",IF(VLOOKUP(Table25[[#This Row],[Contract No.]],Table3[#All],1,FALSE)=Table25[[#This Row],[Contract No.]],"Yes","No")),"No")</f>
        <v>Yes</v>
      </c>
      <c r="H2358" s="51">
        <f>IFERROR(VLOOKUP(Table25[[#This Row],[Contract No.]],Table3[#All],4,FALSE),"")</f>
        <v>43892</v>
      </c>
      <c r="I2358" s="28">
        <f>IFERROR(IF(AND(MONTH(Table25[[#This Row],[Contract Start Date]])&gt;6,MONTH(Table25[[#This Row],[Contract Start Date]])&lt;=12),YEAR(Table25[[#This Row],[Contract Start Date]])+1,YEAR(Table25[[#This Row],[Contract Start Date]])),"")</f>
        <v>2020</v>
      </c>
      <c r="J2358" s="108">
        <f>Table25[[#This Row],[FY Formula start]]</f>
        <v>2020</v>
      </c>
      <c r="K2358" s="59" t="str">
        <f>"FY"&amp;" "&amp;Table25[[#This Row],[Year Start]]</f>
        <v>FY 2020</v>
      </c>
      <c r="L2358" s="109">
        <f>IFERROR(VLOOKUP(Table25[[#This Row],[Contract No.]],Table3[#All],5,FALSE),"")</f>
        <v>45504</v>
      </c>
      <c r="M2358" s="110">
        <f>IFERROR(IF(Table25[[#This Row],[Contract End Date]]="99/99/9999","No End",IF(AND(MONTH(Table25[[#This Row],[Contract End Date]])&gt;6,MONTH(Table25[[#This Row],[Contract End Date]])&lt;=12),YEAR(Table25[[#This Row],[Contract End Date]])+1,YEAR(Table25[[#This Row],[Contract End Date]]))),"")</f>
        <v>2025</v>
      </c>
      <c r="N2358" s="111">
        <f>Table25[[#This Row],[FY Formula end]]</f>
        <v>2025</v>
      </c>
      <c r="O2358" s="112" t="str">
        <f>IF(Table25[[#This Row],[Year End]]="No End","No End","FY"&amp;" "&amp;Table25[[#This Row],[Year End]])</f>
        <v>FY 2025</v>
      </c>
      <c r="P2358" s="27"/>
      <c r="Q2358" s="104" t="str">
        <f>_xlfn.IFNA(IF($B2358="","",VLOOKUP($B2358,'SWC Towers'!$A:$Q,$Q$2,FALSE)),"")</f>
        <v/>
      </c>
      <c r="R2358" s="106">
        <f>_xlfn.IFNA(IF($B2358="","",VLOOKUP($B2358,'SWC Towers'!$A:$Q,$R$2,FALSE)),"")</f>
        <v>0.1</v>
      </c>
      <c r="S2358" s="106" t="str">
        <f>_xlfn.IFNA(IF($B2358="","",VLOOKUP($B2358,'SWC Towers'!$A:$Q,$S$2,FALSE)),"")</f>
        <v/>
      </c>
      <c r="T2358" s="106">
        <f>_xlfn.IFNA(IF($B2358="","",VLOOKUP($B2358,'SWC Towers'!$A:$Q,$T$2,FALSE)),"")</f>
        <v>0.05</v>
      </c>
      <c r="U2358" s="104">
        <f>_xlfn.IFNA(IF($B2358="","",VLOOKUP($B2358,'SWC Towers'!$A:$Q,$U$2,FALSE)),"")</f>
        <v>0.65</v>
      </c>
      <c r="V2358" s="104" t="str">
        <f>_xlfn.IFNA(IF($B2358="","",VLOOKUP($B2358,'SWC Towers'!$A:$Q,$V$2,FALSE)),"")</f>
        <v/>
      </c>
      <c r="W2358" s="104">
        <f>_xlfn.IFNA(IF($B2358="","",VLOOKUP($B2358,'SWC Towers'!$A:$Q,$W$2,FALSE)),"")</f>
        <v>0.1</v>
      </c>
      <c r="X2358" s="104" t="str">
        <f>_xlfn.IFNA(IF($B2358="","",VLOOKUP($B2358,'SWC Towers'!$A:$Q,$X$2,FALSE)),"")</f>
        <v/>
      </c>
      <c r="Y2358" s="104" t="str">
        <f>_xlfn.IFNA(IF($B2358="","",VLOOKUP($B2358,'SWC Towers'!$A:$Q,$Y$2,FALSE)),"")</f>
        <v/>
      </c>
      <c r="Z2358" s="104">
        <f>_xlfn.IFNA(IF($B2358="","",VLOOKUP($B2358,'SWC Towers'!$A:$Q,$Z$2,FALSE)),"")</f>
        <v>0.1</v>
      </c>
      <c r="AA2358" s="104" t="str">
        <f>_xlfn.IFNA(IF($B2358="","",VLOOKUP($B2358,'SWC Towers'!$A:$Q,$AA$2,FALSE)),"")</f>
        <v/>
      </c>
      <c r="AB2358" s="106" t="str">
        <f>_xlfn.IFNA(IF($B2358="","",VLOOKUP($B2358,'SWC Towers'!$A:$Q,$AB$2,FALSE)),"")</f>
        <v/>
      </c>
      <c r="AC2358" s="20">
        <f>SUM(Table25[[#This Row],[IT Tower: Application]:[Other/Non-IT ]])</f>
        <v>1</v>
      </c>
      <c r="AD2358" s="67"/>
      <c r="AE2358" s="67"/>
      <c r="AF2358" s="67"/>
      <c r="AG2358" s="67"/>
      <c r="AH2358" s="67"/>
      <c r="AI2358" s="67"/>
      <c r="AJ2358" s="67"/>
      <c r="AK2358" s="67"/>
      <c r="AL2358" s="67"/>
      <c r="AM2358" s="67"/>
      <c r="AN2358" s="67"/>
      <c r="AO2358" s="67"/>
      <c r="AP2358" s="67"/>
      <c r="AQ2358" s="67"/>
      <c r="AR2358" s="67"/>
      <c r="AS2358" s="67"/>
      <c r="AT2358" s="67"/>
      <c r="AU2358" s="67"/>
      <c r="AV2358" s="67"/>
      <c r="AW2358" s="67"/>
      <c r="AX2358" s="67"/>
      <c r="AY2358" s="67">
        <v>28536</v>
      </c>
      <c r="AZ2358" s="67">
        <v>142933</v>
      </c>
      <c r="BA2358" s="67">
        <v>40260</v>
      </c>
      <c r="BB2358" s="113">
        <v>137340</v>
      </c>
      <c r="BC2358" s="113">
        <v>0</v>
      </c>
      <c r="BD2358" s="113"/>
      <c r="BE2358" s="113"/>
      <c r="BF2358" s="113"/>
      <c r="BG2358" s="113"/>
      <c r="BH2358" s="113"/>
      <c r="BI2358" s="113"/>
      <c r="BJ2358" s="113"/>
      <c r="BK2358" s="113"/>
      <c r="BL2358" s="113"/>
      <c r="BM2358" s="113"/>
      <c r="BN2358" s="113"/>
      <c r="BO2358" s="113"/>
      <c r="BP2358" s="113"/>
      <c r="BQ2358" s="113"/>
      <c r="BR2358" s="113"/>
      <c r="BS2358" s="113"/>
      <c r="BT2358" s="113"/>
      <c r="BU2358" s="113"/>
      <c r="BV2358" s="113"/>
      <c r="BW2358" s="113"/>
      <c r="BX2358" s="113"/>
      <c r="BY2358" s="113"/>
      <c r="BZ2358" s="113"/>
      <c r="CA2358" s="67"/>
      <c r="CB2358" s="113"/>
      <c r="CC2358" s="69">
        <f>SUM(Table25[[#This Row],[Contract Amount FY00]:[Contract Amount FY50]])</f>
        <v>349069</v>
      </c>
      <c r="CD2358" s="114"/>
    </row>
    <row r="2359" spans="1:82" x14ac:dyDescent="0.25">
      <c r="A2359" s="122" t="s">
        <v>2034</v>
      </c>
      <c r="B2359" s="122" t="s">
        <v>526</v>
      </c>
      <c r="C2359" s="122" t="s">
        <v>966</v>
      </c>
      <c r="E2359" s="26" t="str">
        <f>IFERROR(IF(VLOOKUP(Table25[[#This Row],[Contract No.]],Table3[#All],3,FALSE)="","No","Yes"),"")</f>
        <v>Yes</v>
      </c>
      <c r="F2359" s="107" t="str">
        <f>IFERROR(VLOOKUP(Table25[[#This Row],[Contract No.]],Table3[#All],3,FALSE),"")</f>
        <v>NASPO</v>
      </c>
      <c r="G2359" s="107" t="str">
        <f>IFERROR(IF(Table25[[#This Row],[Cooperative Purchase
(Yes/No)]]="Yes","Yes",IF(VLOOKUP(Table25[[#This Row],[Contract No.]],Table3[#All],1,FALSE)=Table25[[#This Row],[Contract No.]],"Yes","No")),"No")</f>
        <v>Yes</v>
      </c>
      <c r="H2359" s="51">
        <f>IFERROR(VLOOKUP(Table25[[#This Row],[Contract No.]],Table3[#All],4,FALSE),"")</f>
        <v>43892</v>
      </c>
      <c r="I2359" s="28">
        <f>IFERROR(IF(AND(MONTH(Table25[[#This Row],[Contract Start Date]])&gt;6,MONTH(Table25[[#This Row],[Contract Start Date]])&lt;=12),YEAR(Table25[[#This Row],[Contract Start Date]])+1,YEAR(Table25[[#This Row],[Contract Start Date]])),"")</f>
        <v>2020</v>
      </c>
      <c r="J2359" s="108">
        <f>Table25[[#This Row],[FY Formula start]]</f>
        <v>2020</v>
      </c>
      <c r="K2359" s="59" t="str">
        <f>"FY"&amp;" "&amp;Table25[[#This Row],[Year Start]]</f>
        <v>FY 2020</v>
      </c>
      <c r="L2359" s="109">
        <f>IFERROR(VLOOKUP(Table25[[#This Row],[Contract No.]],Table3[#All],5,FALSE),"")</f>
        <v>45504</v>
      </c>
      <c r="M2359" s="110">
        <f>IFERROR(IF(Table25[[#This Row],[Contract End Date]]="99/99/9999","No End",IF(AND(MONTH(Table25[[#This Row],[Contract End Date]])&gt;6,MONTH(Table25[[#This Row],[Contract End Date]])&lt;=12),YEAR(Table25[[#This Row],[Contract End Date]])+1,YEAR(Table25[[#This Row],[Contract End Date]]))),"")</f>
        <v>2025</v>
      </c>
      <c r="N2359" s="111">
        <f>Table25[[#This Row],[FY Formula end]]</f>
        <v>2025</v>
      </c>
      <c r="O2359" s="112" t="str">
        <f>IF(Table25[[#This Row],[Year End]]="No End","No End","FY"&amp;" "&amp;Table25[[#This Row],[Year End]])</f>
        <v>FY 2025</v>
      </c>
      <c r="P2359" s="27"/>
      <c r="Q2359" s="104" t="str">
        <f>_xlfn.IFNA(IF($B2359="","",VLOOKUP($B2359,'SWC Towers'!$A:$Q,$Q$2,FALSE)),"")</f>
        <v/>
      </c>
      <c r="R2359" s="106">
        <f>_xlfn.IFNA(IF($B2359="","",VLOOKUP($B2359,'SWC Towers'!$A:$Q,$R$2,FALSE)),"")</f>
        <v>0.1</v>
      </c>
      <c r="S2359" s="106" t="str">
        <f>_xlfn.IFNA(IF($B2359="","",VLOOKUP($B2359,'SWC Towers'!$A:$Q,$S$2,FALSE)),"")</f>
        <v/>
      </c>
      <c r="T2359" s="106">
        <f>_xlfn.IFNA(IF($B2359="","",VLOOKUP($B2359,'SWC Towers'!$A:$Q,$T$2,FALSE)),"")</f>
        <v>0.05</v>
      </c>
      <c r="U2359" s="104">
        <f>_xlfn.IFNA(IF($B2359="","",VLOOKUP($B2359,'SWC Towers'!$A:$Q,$U$2,FALSE)),"")</f>
        <v>0.65</v>
      </c>
      <c r="V2359" s="104" t="str">
        <f>_xlfn.IFNA(IF($B2359="","",VLOOKUP($B2359,'SWC Towers'!$A:$Q,$V$2,FALSE)),"")</f>
        <v/>
      </c>
      <c r="W2359" s="104">
        <f>_xlfn.IFNA(IF($B2359="","",VLOOKUP($B2359,'SWC Towers'!$A:$Q,$W$2,FALSE)),"")</f>
        <v>0.1</v>
      </c>
      <c r="X2359" s="104" t="str">
        <f>_xlfn.IFNA(IF($B2359="","",VLOOKUP($B2359,'SWC Towers'!$A:$Q,$X$2,FALSE)),"")</f>
        <v/>
      </c>
      <c r="Y2359" s="104" t="str">
        <f>_xlfn.IFNA(IF($B2359="","",VLOOKUP($B2359,'SWC Towers'!$A:$Q,$Y$2,FALSE)),"")</f>
        <v/>
      </c>
      <c r="Z2359" s="104">
        <f>_xlfn.IFNA(IF($B2359="","",VLOOKUP($B2359,'SWC Towers'!$A:$Q,$Z$2,FALSE)),"")</f>
        <v>0.1</v>
      </c>
      <c r="AA2359" s="104" t="str">
        <f>_xlfn.IFNA(IF($B2359="","",VLOOKUP($B2359,'SWC Towers'!$A:$Q,$AA$2,FALSE)),"")</f>
        <v/>
      </c>
      <c r="AB2359" s="106" t="str">
        <f>_xlfn.IFNA(IF($B2359="","",VLOOKUP($B2359,'SWC Towers'!$A:$Q,$AB$2,FALSE)),"")</f>
        <v/>
      </c>
      <c r="AC2359" s="20">
        <f>SUM(Table25[[#This Row],[IT Tower: Application]:[Other/Non-IT ]])</f>
        <v>1</v>
      </c>
      <c r="AD2359" s="67"/>
      <c r="AE2359" s="67"/>
      <c r="AF2359" s="67"/>
      <c r="AG2359" s="67"/>
      <c r="AH2359" s="67"/>
      <c r="AI2359" s="67"/>
      <c r="AJ2359" s="67"/>
      <c r="AK2359" s="67"/>
      <c r="AL2359" s="67"/>
      <c r="AM2359" s="67"/>
      <c r="AN2359" s="67"/>
      <c r="AO2359" s="67"/>
      <c r="AP2359" s="67"/>
      <c r="AQ2359" s="67"/>
      <c r="AR2359" s="67"/>
      <c r="AS2359" s="67"/>
      <c r="AT2359" s="67"/>
      <c r="AU2359" s="67"/>
      <c r="AV2359" s="67"/>
      <c r="AW2359" s="67"/>
      <c r="AX2359" s="67">
        <v>6068</v>
      </c>
      <c r="AY2359" s="67">
        <v>0</v>
      </c>
      <c r="AZ2359" s="67">
        <v>0</v>
      </c>
      <c r="BA2359" s="67">
        <v>38258</v>
      </c>
      <c r="BB2359" s="113">
        <v>93822</v>
      </c>
      <c r="BC2359" s="113">
        <v>0</v>
      </c>
      <c r="BD2359" s="113"/>
      <c r="BE2359" s="113"/>
      <c r="BF2359" s="113"/>
      <c r="BG2359" s="113"/>
      <c r="BH2359" s="113"/>
      <c r="BI2359" s="113"/>
      <c r="BJ2359" s="113"/>
      <c r="BK2359" s="113"/>
      <c r="BL2359" s="113"/>
      <c r="BM2359" s="113"/>
      <c r="BN2359" s="113"/>
      <c r="BO2359" s="113"/>
      <c r="BP2359" s="113"/>
      <c r="BQ2359" s="113"/>
      <c r="BR2359" s="113"/>
      <c r="BS2359" s="113"/>
      <c r="BT2359" s="113"/>
      <c r="BU2359" s="113"/>
      <c r="BV2359" s="113"/>
      <c r="BW2359" s="113"/>
      <c r="BX2359" s="113"/>
      <c r="BY2359" s="113"/>
      <c r="BZ2359" s="113"/>
      <c r="CA2359" s="67"/>
      <c r="CB2359" s="113"/>
      <c r="CC2359" s="69">
        <f>SUM(Table25[[#This Row],[Contract Amount FY00]:[Contract Amount FY50]])</f>
        <v>138148</v>
      </c>
      <c r="CD2359" s="114"/>
    </row>
    <row r="2360" spans="1:82" x14ac:dyDescent="0.25">
      <c r="A2360" s="122" t="s">
        <v>2034</v>
      </c>
      <c r="B2360" s="122" t="s">
        <v>526</v>
      </c>
      <c r="C2360" s="122" t="s">
        <v>3193</v>
      </c>
      <c r="E2360" s="26" t="str">
        <f>IFERROR(IF(VLOOKUP(Table25[[#This Row],[Contract No.]],Table3[#All],3,FALSE)="","No","Yes"),"")</f>
        <v>Yes</v>
      </c>
      <c r="F2360" s="107" t="str">
        <f>IFERROR(VLOOKUP(Table25[[#This Row],[Contract No.]],Table3[#All],3,FALSE),"")</f>
        <v>NASPO</v>
      </c>
      <c r="G2360" s="107" t="str">
        <f>IFERROR(IF(Table25[[#This Row],[Cooperative Purchase
(Yes/No)]]="Yes","Yes",IF(VLOOKUP(Table25[[#This Row],[Contract No.]],Table3[#All],1,FALSE)=Table25[[#This Row],[Contract No.]],"Yes","No")),"No")</f>
        <v>Yes</v>
      </c>
      <c r="H2360" s="51">
        <f>IFERROR(VLOOKUP(Table25[[#This Row],[Contract No.]],Table3[#All],4,FALSE),"")</f>
        <v>43892</v>
      </c>
      <c r="I2360" s="28">
        <f>IFERROR(IF(AND(MONTH(Table25[[#This Row],[Contract Start Date]])&gt;6,MONTH(Table25[[#This Row],[Contract Start Date]])&lt;=12),YEAR(Table25[[#This Row],[Contract Start Date]])+1,YEAR(Table25[[#This Row],[Contract Start Date]])),"")</f>
        <v>2020</v>
      </c>
      <c r="J2360" s="108">
        <f>Table25[[#This Row],[FY Formula start]]</f>
        <v>2020</v>
      </c>
      <c r="K2360" s="59" t="str">
        <f>"FY"&amp;" "&amp;Table25[[#This Row],[Year Start]]</f>
        <v>FY 2020</v>
      </c>
      <c r="L2360" s="109">
        <f>IFERROR(VLOOKUP(Table25[[#This Row],[Contract No.]],Table3[#All],5,FALSE),"")</f>
        <v>45504</v>
      </c>
      <c r="M2360" s="110">
        <f>IFERROR(IF(Table25[[#This Row],[Contract End Date]]="99/99/9999","No End",IF(AND(MONTH(Table25[[#This Row],[Contract End Date]])&gt;6,MONTH(Table25[[#This Row],[Contract End Date]])&lt;=12),YEAR(Table25[[#This Row],[Contract End Date]])+1,YEAR(Table25[[#This Row],[Contract End Date]]))),"")</f>
        <v>2025</v>
      </c>
      <c r="N2360" s="111">
        <f>Table25[[#This Row],[FY Formula end]]</f>
        <v>2025</v>
      </c>
      <c r="O2360" s="112" t="str">
        <f>IF(Table25[[#This Row],[Year End]]="No End","No End","FY"&amp;" "&amp;Table25[[#This Row],[Year End]])</f>
        <v>FY 2025</v>
      </c>
      <c r="P2360" s="27"/>
      <c r="Q2360" s="104" t="str">
        <f>_xlfn.IFNA(IF($B2360="","",VLOOKUP($B2360,'SWC Towers'!$A:$Q,$Q$2,FALSE)),"")</f>
        <v/>
      </c>
      <c r="R2360" s="106">
        <f>_xlfn.IFNA(IF($B2360="","",VLOOKUP($B2360,'SWC Towers'!$A:$Q,$R$2,FALSE)),"")</f>
        <v>0.1</v>
      </c>
      <c r="S2360" s="106" t="str">
        <f>_xlfn.IFNA(IF($B2360="","",VLOOKUP($B2360,'SWC Towers'!$A:$Q,$S$2,FALSE)),"")</f>
        <v/>
      </c>
      <c r="T2360" s="106">
        <f>_xlfn.IFNA(IF($B2360="","",VLOOKUP($B2360,'SWC Towers'!$A:$Q,$T$2,FALSE)),"")</f>
        <v>0.05</v>
      </c>
      <c r="U2360" s="104">
        <f>_xlfn.IFNA(IF($B2360="","",VLOOKUP($B2360,'SWC Towers'!$A:$Q,$U$2,FALSE)),"")</f>
        <v>0.65</v>
      </c>
      <c r="V2360" s="104" t="str">
        <f>_xlfn.IFNA(IF($B2360="","",VLOOKUP($B2360,'SWC Towers'!$A:$Q,$V$2,FALSE)),"")</f>
        <v/>
      </c>
      <c r="W2360" s="104">
        <f>_xlfn.IFNA(IF($B2360="","",VLOOKUP($B2360,'SWC Towers'!$A:$Q,$W$2,FALSE)),"")</f>
        <v>0.1</v>
      </c>
      <c r="X2360" s="104" t="str">
        <f>_xlfn.IFNA(IF($B2360="","",VLOOKUP($B2360,'SWC Towers'!$A:$Q,$X$2,FALSE)),"")</f>
        <v/>
      </c>
      <c r="Y2360" s="104" t="str">
        <f>_xlfn.IFNA(IF($B2360="","",VLOOKUP($B2360,'SWC Towers'!$A:$Q,$Y$2,FALSE)),"")</f>
        <v/>
      </c>
      <c r="Z2360" s="104">
        <f>_xlfn.IFNA(IF($B2360="","",VLOOKUP($B2360,'SWC Towers'!$A:$Q,$Z$2,FALSE)),"")</f>
        <v>0.1</v>
      </c>
      <c r="AA2360" s="104" t="str">
        <f>_xlfn.IFNA(IF($B2360="","",VLOOKUP($B2360,'SWC Towers'!$A:$Q,$AA$2,FALSE)),"")</f>
        <v/>
      </c>
      <c r="AB2360" s="106" t="str">
        <f>_xlfn.IFNA(IF($B2360="","",VLOOKUP($B2360,'SWC Towers'!$A:$Q,$AB$2,FALSE)),"")</f>
        <v/>
      </c>
      <c r="AC2360" s="20">
        <f>SUM(Table25[[#This Row],[IT Tower: Application]:[Other/Non-IT ]])</f>
        <v>1</v>
      </c>
      <c r="AD2360" s="67"/>
      <c r="AE2360" s="67"/>
      <c r="AF2360" s="67"/>
      <c r="AG2360" s="67"/>
      <c r="AH2360" s="67"/>
      <c r="AI2360" s="67"/>
      <c r="AJ2360" s="67"/>
      <c r="AK2360" s="67"/>
      <c r="AL2360" s="67"/>
      <c r="AM2360" s="67"/>
      <c r="AN2360" s="67"/>
      <c r="AO2360" s="67"/>
      <c r="AP2360" s="67"/>
      <c r="AQ2360" s="67"/>
      <c r="AR2360" s="67"/>
      <c r="AS2360" s="67"/>
      <c r="AT2360" s="67"/>
      <c r="AU2360" s="67"/>
      <c r="AV2360" s="67"/>
      <c r="AW2360" s="67"/>
      <c r="AX2360" s="67"/>
      <c r="AY2360" s="67"/>
      <c r="AZ2360" s="67">
        <v>0</v>
      </c>
      <c r="BA2360" s="67">
        <v>40036</v>
      </c>
      <c r="BB2360" s="113"/>
      <c r="BC2360" s="113"/>
      <c r="BD2360" s="113"/>
      <c r="BE2360" s="113"/>
      <c r="BF2360" s="113"/>
      <c r="BG2360" s="113"/>
      <c r="BH2360" s="113"/>
      <c r="BI2360" s="113"/>
      <c r="BJ2360" s="113"/>
      <c r="BK2360" s="113"/>
      <c r="BL2360" s="113"/>
      <c r="BM2360" s="113"/>
      <c r="BN2360" s="113"/>
      <c r="BO2360" s="113"/>
      <c r="BP2360" s="113"/>
      <c r="BQ2360" s="113"/>
      <c r="BR2360" s="113"/>
      <c r="BS2360" s="113"/>
      <c r="BT2360" s="113"/>
      <c r="BU2360" s="113"/>
      <c r="BV2360" s="113"/>
      <c r="BW2360" s="113"/>
      <c r="BX2360" s="113"/>
      <c r="BY2360" s="113"/>
      <c r="BZ2360" s="113"/>
      <c r="CA2360" s="67"/>
      <c r="CB2360" s="113"/>
      <c r="CC2360" s="69">
        <f>SUM(Table25[[#This Row],[Contract Amount FY00]:[Contract Amount FY50]])</f>
        <v>40036</v>
      </c>
      <c r="CD2360" s="114"/>
    </row>
    <row r="2361" spans="1:82" x14ac:dyDescent="0.25">
      <c r="A2361" s="122" t="s">
        <v>2034</v>
      </c>
      <c r="B2361" s="122" t="s">
        <v>526</v>
      </c>
      <c r="C2361" s="122" t="s">
        <v>946</v>
      </c>
      <c r="E2361" s="26" t="str">
        <f>IFERROR(IF(VLOOKUP(Table25[[#This Row],[Contract No.]],Table3[#All],3,FALSE)="","No","Yes"),"")</f>
        <v>Yes</v>
      </c>
      <c r="F2361" s="107" t="str">
        <f>IFERROR(VLOOKUP(Table25[[#This Row],[Contract No.]],Table3[#All],3,FALSE),"")</f>
        <v>NASPO</v>
      </c>
      <c r="G2361" s="107" t="str">
        <f>IFERROR(IF(Table25[[#This Row],[Cooperative Purchase
(Yes/No)]]="Yes","Yes",IF(VLOOKUP(Table25[[#This Row],[Contract No.]],Table3[#All],1,FALSE)=Table25[[#This Row],[Contract No.]],"Yes","No")),"No")</f>
        <v>Yes</v>
      </c>
      <c r="H2361" s="51">
        <f>IFERROR(VLOOKUP(Table25[[#This Row],[Contract No.]],Table3[#All],4,FALSE),"")</f>
        <v>43892</v>
      </c>
      <c r="I2361" s="28">
        <f>IFERROR(IF(AND(MONTH(Table25[[#This Row],[Contract Start Date]])&gt;6,MONTH(Table25[[#This Row],[Contract Start Date]])&lt;=12),YEAR(Table25[[#This Row],[Contract Start Date]])+1,YEAR(Table25[[#This Row],[Contract Start Date]])),"")</f>
        <v>2020</v>
      </c>
      <c r="J2361" s="108">
        <f>Table25[[#This Row],[FY Formula start]]</f>
        <v>2020</v>
      </c>
      <c r="K2361" s="59" t="str">
        <f>"FY"&amp;" "&amp;Table25[[#This Row],[Year Start]]</f>
        <v>FY 2020</v>
      </c>
      <c r="L2361" s="109">
        <f>IFERROR(VLOOKUP(Table25[[#This Row],[Contract No.]],Table3[#All],5,FALSE),"")</f>
        <v>45504</v>
      </c>
      <c r="M2361" s="110">
        <f>IFERROR(IF(Table25[[#This Row],[Contract End Date]]="99/99/9999","No End",IF(AND(MONTH(Table25[[#This Row],[Contract End Date]])&gt;6,MONTH(Table25[[#This Row],[Contract End Date]])&lt;=12),YEAR(Table25[[#This Row],[Contract End Date]])+1,YEAR(Table25[[#This Row],[Contract End Date]]))),"")</f>
        <v>2025</v>
      </c>
      <c r="N2361" s="111">
        <f>Table25[[#This Row],[FY Formula end]]</f>
        <v>2025</v>
      </c>
      <c r="O2361" s="112" t="str">
        <f>IF(Table25[[#This Row],[Year End]]="No End","No End","FY"&amp;" "&amp;Table25[[#This Row],[Year End]])</f>
        <v>FY 2025</v>
      </c>
      <c r="P2361" s="27"/>
      <c r="Q2361" s="104" t="str">
        <f>_xlfn.IFNA(IF($B2361="","",VLOOKUP($B2361,'SWC Towers'!$A:$Q,$Q$2,FALSE)),"")</f>
        <v/>
      </c>
      <c r="R2361" s="106">
        <f>_xlfn.IFNA(IF($B2361="","",VLOOKUP($B2361,'SWC Towers'!$A:$Q,$R$2,FALSE)),"")</f>
        <v>0.1</v>
      </c>
      <c r="S2361" s="106" t="str">
        <f>_xlfn.IFNA(IF($B2361="","",VLOOKUP($B2361,'SWC Towers'!$A:$Q,$S$2,FALSE)),"")</f>
        <v/>
      </c>
      <c r="T2361" s="106">
        <f>_xlfn.IFNA(IF($B2361="","",VLOOKUP($B2361,'SWC Towers'!$A:$Q,$T$2,FALSE)),"")</f>
        <v>0.05</v>
      </c>
      <c r="U2361" s="104">
        <f>_xlfn.IFNA(IF($B2361="","",VLOOKUP($B2361,'SWC Towers'!$A:$Q,$U$2,FALSE)),"")</f>
        <v>0.65</v>
      </c>
      <c r="V2361" s="104" t="str">
        <f>_xlfn.IFNA(IF($B2361="","",VLOOKUP($B2361,'SWC Towers'!$A:$Q,$V$2,FALSE)),"")</f>
        <v/>
      </c>
      <c r="W2361" s="104">
        <f>_xlfn.IFNA(IF($B2361="","",VLOOKUP($B2361,'SWC Towers'!$A:$Q,$W$2,FALSE)),"")</f>
        <v>0.1</v>
      </c>
      <c r="X2361" s="104" t="str">
        <f>_xlfn.IFNA(IF($B2361="","",VLOOKUP($B2361,'SWC Towers'!$A:$Q,$X$2,FALSE)),"")</f>
        <v/>
      </c>
      <c r="Y2361" s="104" t="str">
        <f>_xlfn.IFNA(IF($B2361="","",VLOOKUP($B2361,'SWC Towers'!$A:$Q,$Y$2,FALSE)),"")</f>
        <v/>
      </c>
      <c r="Z2361" s="104">
        <f>_xlfn.IFNA(IF($B2361="","",VLOOKUP($B2361,'SWC Towers'!$A:$Q,$Z$2,FALSE)),"")</f>
        <v>0.1</v>
      </c>
      <c r="AA2361" s="104" t="str">
        <f>_xlfn.IFNA(IF($B2361="","",VLOOKUP($B2361,'SWC Towers'!$A:$Q,$AA$2,FALSE)),"")</f>
        <v/>
      </c>
      <c r="AB2361" s="106" t="str">
        <f>_xlfn.IFNA(IF($B2361="","",VLOOKUP($B2361,'SWC Towers'!$A:$Q,$AB$2,FALSE)),"")</f>
        <v/>
      </c>
      <c r="AC2361" s="20">
        <f>SUM(Table25[[#This Row],[IT Tower: Application]:[Other/Non-IT ]])</f>
        <v>1</v>
      </c>
      <c r="AD2361" s="67"/>
      <c r="AE2361" s="67"/>
      <c r="AF2361" s="67"/>
      <c r="AG2361" s="67"/>
      <c r="AH2361" s="67"/>
      <c r="AI2361" s="67"/>
      <c r="AJ2361" s="67"/>
      <c r="AK2361" s="67"/>
      <c r="AL2361" s="67"/>
      <c r="AM2361" s="67"/>
      <c r="AN2361" s="67"/>
      <c r="AO2361" s="67"/>
      <c r="AP2361" s="67"/>
      <c r="AQ2361" s="67"/>
      <c r="AR2361" s="67"/>
      <c r="AS2361" s="67"/>
      <c r="AT2361" s="67"/>
      <c r="AU2361" s="67"/>
      <c r="AV2361" s="67"/>
      <c r="AW2361" s="67"/>
      <c r="AX2361" s="67">
        <v>383</v>
      </c>
      <c r="AY2361" s="67">
        <v>1485</v>
      </c>
      <c r="AZ2361" s="67">
        <v>1533</v>
      </c>
      <c r="BA2361" s="67">
        <v>1680</v>
      </c>
      <c r="BB2361" s="113">
        <v>138</v>
      </c>
      <c r="BC2361" s="113"/>
      <c r="BD2361" s="113"/>
      <c r="BE2361" s="113"/>
      <c r="BF2361" s="113"/>
      <c r="BG2361" s="113"/>
      <c r="BH2361" s="113"/>
      <c r="BI2361" s="113"/>
      <c r="BJ2361" s="113"/>
      <c r="BK2361" s="113"/>
      <c r="BL2361" s="113"/>
      <c r="BM2361" s="113"/>
      <c r="BN2361" s="113"/>
      <c r="BO2361" s="113"/>
      <c r="BP2361" s="113"/>
      <c r="BQ2361" s="113"/>
      <c r="BR2361" s="113"/>
      <c r="BS2361" s="113"/>
      <c r="BT2361" s="113"/>
      <c r="BU2361" s="113"/>
      <c r="BV2361" s="113"/>
      <c r="BW2361" s="113"/>
      <c r="BX2361" s="113"/>
      <c r="BY2361" s="113"/>
      <c r="BZ2361" s="113"/>
      <c r="CA2361" s="67"/>
      <c r="CB2361" s="113"/>
      <c r="CC2361" s="69">
        <f>SUM(Table25[[#This Row],[Contract Amount FY00]:[Contract Amount FY50]])</f>
        <v>5219</v>
      </c>
      <c r="CD2361" s="114"/>
    </row>
    <row r="2362" spans="1:82" x14ac:dyDescent="0.25">
      <c r="A2362" s="122" t="s">
        <v>2034</v>
      </c>
      <c r="B2362" s="122" t="s">
        <v>286</v>
      </c>
      <c r="C2362" s="122" t="s">
        <v>3223</v>
      </c>
      <c r="E2362" s="26" t="str">
        <f>IFERROR(IF(VLOOKUP(Table25[[#This Row],[Contract No.]],Table3[#All],3,FALSE)="","No","Yes"),"")</f>
        <v>No</v>
      </c>
      <c r="F2362" s="107" t="str">
        <f>IFERROR(VLOOKUP(Table25[[#This Row],[Contract No.]],Table3[#All],3,FALSE),"")</f>
        <v/>
      </c>
      <c r="G2362" s="107" t="str">
        <f>IFERROR(IF(Table25[[#This Row],[Cooperative Purchase
(Yes/No)]]="Yes","Yes",IF(VLOOKUP(Table25[[#This Row],[Contract No.]],Table3[#All],1,FALSE)=Table25[[#This Row],[Contract No.]],"Yes","No")),"No")</f>
        <v>Yes</v>
      </c>
      <c r="H2362" s="51">
        <f>IFERROR(VLOOKUP(Table25[[#This Row],[Contract No.]],Table3[#All],4,FALSE),"")</f>
        <v>42401</v>
      </c>
      <c r="I2362" s="28">
        <f>IFERROR(IF(AND(MONTH(Table25[[#This Row],[Contract Start Date]])&gt;6,MONTH(Table25[[#This Row],[Contract Start Date]])&lt;=12),YEAR(Table25[[#This Row],[Contract Start Date]])+1,YEAR(Table25[[#This Row],[Contract Start Date]])),"")</f>
        <v>2016</v>
      </c>
      <c r="J2362" s="108">
        <f>Table25[[#This Row],[FY Formula start]]</f>
        <v>2016</v>
      </c>
      <c r="K2362" s="59" t="str">
        <f>"FY"&amp;" "&amp;Table25[[#This Row],[Year Start]]</f>
        <v>FY 2016</v>
      </c>
      <c r="L2362" s="109">
        <f>IFERROR(VLOOKUP(Table25[[#This Row],[Contract No.]],Table3[#All],5,FALSE),"")</f>
        <v>72717</v>
      </c>
      <c r="M2362" s="110">
        <f>IFERROR(IF(Table25[[#This Row],[Contract End Date]]="99/99/9999","No End",IF(AND(MONTH(Table25[[#This Row],[Contract End Date]])&gt;6,MONTH(Table25[[#This Row],[Contract End Date]])&lt;=12),YEAR(Table25[[#This Row],[Contract End Date]])+1,YEAR(Table25[[#This Row],[Contract End Date]]))),"")</f>
        <v>2099</v>
      </c>
      <c r="N2362" s="111">
        <f>Table25[[#This Row],[FY Formula end]]</f>
        <v>2099</v>
      </c>
      <c r="O2362" s="112" t="str">
        <f>IF(Table25[[#This Row],[Year End]]="No End","No End","FY"&amp;" "&amp;Table25[[#This Row],[Year End]])</f>
        <v>FY 2099</v>
      </c>
      <c r="P2362" s="27"/>
      <c r="Q2362" s="104">
        <f>_xlfn.IFNA(IF($B2362="","",VLOOKUP($B2362,'SWC Towers'!$A:$Q,$Q$2,FALSE)),"")</f>
        <v>0.5</v>
      </c>
      <c r="R2362" s="106" t="str">
        <f>_xlfn.IFNA(IF($B2362="","",VLOOKUP($B2362,'SWC Towers'!$A:$Q,$R$2,FALSE)),"")</f>
        <v/>
      </c>
      <c r="S2362" s="106" t="str">
        <f>_xlfn.IFNA(IF($B2362="","",VLOOKUP($B2362,'SWC Towers'!$A:$Q,$S$2,FALSE)),"")</f>
        <v/>
      </c>
      <c r="T2362" s="106">
        <f>_xlfn.IFNA(IF($B2362="","",VLOOKUP($B2362,'SWC Towers'!$A:$Q,$T$2,FALSE)),"")</f>
        <v>0.5</v>
      </c>
      <c r="U2362" s="104" t="str">
        <f>_xlfn.IFNA(IF($B2362="","",VLOOKUP($B2362,'SWC Towers'!$A:$Q,$U$2,FALSE)),"")</f>
        <v/>
      </c>
      <c r="V2362" s="104" t="str">
        <f>_xlfn.IFNA(IF($B2362="","",VLOOKUP($B2362,'SWC Towers'!$A:$Q,$V$2,FALSE)),"")</f>
        <v/>
      </c>
      <c r="W2362" s="104" t="str">
        <f>_xlfn.IFNA(IF($B2362="","",VLOOKUP($B2362,'SWC Towers'!$A:$Q,$W$2,FALSE)),"")</f>
        <v/>
      </c>
      <c r="X2362" s="104" t="str">
        <f>_xlfn.IFNA(IF($B2362="","",VLOOKUP($B2362,'SWC Towers'!$A:$Q,$X$2,FALSE)),"")</f>
        <v/>
      </c>
      <c r="Y2362" s="104" t="str">
        <f>_xlfn.IFNA(IF($B2362="","",VLOOKUP($B2362,'SWC Towers'!$A:$Q,$Y$2,FALSE)),"")</f>
        <v/>
      </c>
      <c r="Z2362" s="104" t="str">
        <f>_xlfn.IFNA(IF($B2362="","",VLOOKUP($B2362,'SWC Towers'!$A:$Q,$Z$2,FALSE)),"")</f>
        <v/>
      </c>
      <c r="AA2362" s="104" t="str">
        <f>_xlfn.IFNA(IF($B2362="","",VLOOKUP($B2362,'SWC Towers'!$A:$Q,$AA$2,FALSE)),"")</f>
        <v/>
      </c>
      <c r="AB2362" s="106" t="str">
        <f>_xlfn.IFNA(IF($B2362="","",VLOOKUP($B2362,'SWC Towers'!$A:$Q,$AB$2,FALSE)),"")</f>
        <v/>
      </c>
      <c r="AC2362" s="20">
        <f>SUM(Table25[[#This Row],[IT Tower: Application]:[Other/Non-IT ]])</f>
        <v>1</v>
      </c>
      <c r="AD2362" s="67"/>
      <c r="AE2362" s="67"/>
      <c r="AF2362" s="67"/>
      <c r="AG2362" s="67"/>
      <c r="AH2362" s="67"/>
      <c r="AI2362" s="67"/>
      <c r="AJ2362" s="67"/>
      <c r="AK2362" s="67"/>
      <c r="AL2362" s="67"/>
      <c r="AM2362" s="67"/>
      <c r="AN2362" s="67"/>
      <c r="AO2362" s="67"/>
      <c r="AP2362" s="67"/>
      <c r="AQ2362" s="67"/>
      <c r="AR2362" s="67"/>
      <c r="AS2362" s="67"/>
      <c r="AT2362" s="67"/>
      <c r="AU2362" s="67"/>
      <c r="AV2362" s="67">
        <v>12750</v>
      </c>
      <c r="AW2362" s="67">
        <v>152437</v>
      </c>
      <c r="AX2362" s="67">
        <v>106500</v>
      </c>
      <c r="AY2362" s="67">
        <v>0</v>
      </c>
      <c r="AZ2362" s="67"/>
      <c r="BA2362" s="67"/>
      <c r="BB2362" s="113"/>
      <c r="BC2362" s="113"/>
      <c r="BD2362" s="113"/>
      <c r="BE2362" s="113"/>
      <c r="BF2362" s="113"/>
      <c r="BG2362" s="113"/>
      <c r="BH2362" s="113"/>
      <c r="BI2362" s="113"/>
      <c r="BJ2362" s="113"/>
      <c r="BK2362" s="113"/>
      <c r="BL2362" s="113"/>
      <c r="BM2362" s="113"/>
      <c r="BN2362" s="113"/>
      <c r="BO2362" s="113"/>
      <c r="BP2362" s="113"/>
      <c r="BQ2362" s="113"/>
      <c r="BR2362" s="113"/>
      <c r="BS2362" s="113"/>
      <c r="BT2362" s="113"/>
      <c r="BU2362" s="113"/>
      <c r="BV2362" s="113"/>
      <c r="BW2362" s="113"/>
      <c r="BX2362" s="113"/>
      <c r="BY2362" s="113"/>
      <c r="BZ2362" s="113"/>
      <c r="CA2362" s="67"/>
      <c r="CB2362" s="113"/>
      <c r="CC2362" s="69">
        <f>SUM(Table25[[#This Row],[Contract Amount FY00]:[Contract Amount FY50]])</f>
        <v>271687</v>
      </c>
      <c r="CD2362" s="114"/>
    </row>
    <row r="2363" spans="1:82" x14ac:dyDescent="0.25">
      <c r="A2363" s="122" t="s">
        <v>2034</v>
      </c>
      <c r="B2363" s="122" t="s">
        <v>3015</v>
      </c>
      <c r="C2363" s="122" t="s">
        <v>661</v>
      </c>
      <c r="E2363" s="26" t="str">
        <f>IFERROR(IF(VLOOKUP(Table25[[#This Row],[Contract No.]],Table3[#All],3,FALSE)="","No","Yes"),"")</f>
        <v>Yes</v>
      </c>
      <c r="F2363" s="107" t="str">
        <f>IFERROR(VLOOKUP(Table25[[#This Row],[Contract No.]],Table3[#All],3,FALSE),"")</f>
        <v>NASPO</v>
      </c>
      <c r="G2363" s="107" t="str">
        <f>IFERROR(IF(Table25[[#This Row],[Cooperative Purchase
(Yes/No)]]="Yes","Yes",IF(VLOOKUP(Table25[[#This Row],[Contract No.]],Table3[#All],1,FALSE)=Table25[[#This Row],[Contract No.]],"Yes","No")),"No")</f>
        <v>Yes</v>
      </c>
      <c r="H2363" s="51">
        <f>IFERROR(VLOOKUP(Table25[[#This Row],[Contract No.]],Table3[#All],4,FALSE),"")</f>
        <v>44805</v>
      </c>
      <c r="I2363" s="28">
        <f>IFERROR(IF(AND(MONTH(Table25[[#This Row],[Contract Start Date]])&gt;6,MONTH(Table25[[#This Row],[Contract Start Date]])&lt;=12),YEAR(Table25[[#This Row],[Contract Start Date]])+1,YEAR(Table25[[#This Row],[Contract Start Date]])),"")</f>
        <v>2023</v>
      </c>
      <c r="J2363" s="108">
        <f>Table25[[#This Row],[FY Formula start]]</f>
        <v>2023</v>
      </c>
      <c r="K2363" s="59" t="str">
        <f>"FY"&amp;" "&amp;Table25[[#This Row],[Year Start]]</f>
        <v>FY 2023</v>
      </c>
      <c r="L2363" s="109">
        <f>IFERROR(VLOOKUP(Table25[[#This Row],[Contract No.]],Table3[#All],5,FALSE),"")</f>
        <v>46521</v>
      </c>
      <c r="M2363" s="110">
        <f>IFERROR(IF(Table25[[#This Row],[Contract End Date]]="99/99/9999","No End",IF(AND(MONTH(Table25[[#This Row],[Contract End Date]])&gt;6,MONTH(Table25[[#This Row],[Contract End Date]])&lt;=12),YEAR(Table25[[#This Row],[Contract End Date]])+1,YEAR(Table25[[#This Row],[Contract End Date]]))),"")</f>
        <v>2027</v>
      </c>
      <c r="N2363" s="111">
        <f>Table25[[#This Row],[FY Formula end]]</f>
        <v>2027</v>
      </c>
      <c r="O2363" s="112" t="str">
        <f>IF(Table25[[#This Row],[Year End]]="No End","No End","FY"&amp;" "&amp;Table25[[#This Row],[Year End]])</f>
        <v>FY 2027</v>
      </c>
      <c r="P2363" s="27"/>
      <c r="Q2363" s="104" t="str">
        <f>_xlfn.IFNA(IF($B2363="","",VLOOKUP($B2363,'SWC Towers'!$A:$Q,$Q$2,FALSE)),"")</f>
        <v/>
      </c>
      <c r="R2363" s="106" t="str">
        <f>_xlfn.IFNA(IF($B2363="","",VLOOKUP($B2363,'SWC Towers'!$A:$Q,$R$2,FALSE)),"")</f>
        <v/>
      </c>
      <c r="S2363" s="106" t="str">
        <f>_xlfn.IFNA(IF($B2363="","",VLOOKUP($B2363,'SWC Towers'!$A:$Q,$S$2,FALSE)),"")</f>
        <v/>
      </c>
      <c r="T2363" s="106" t="str">
        <f>_xlfn.IFNA(IF($B2363="","",VLOOKUP($B2363,'SWC Towers'!$A:$Q,$T$2,FALSE)),"")</f>
        <v/>
      </c>
      <c r="U2363" s="104">
        <f>_xlfn.IFNA(IF($B2363="","",VLOOKUP($B2363,'SWC Towers'!$A:$Q,$U$2,FALSE)),"")</f>
        <v>0.4</v>
      </c>
      <c r="V2363" s="104" t="str">
        <f>_xlfn.IFNA(IF($B2363="","",VLOOKUP($B2363,'SWC Towers'!$A:$Q,$V$2,FALSE)),"")</f>
        <v/>
      </c>
      <c r="W2363" s="104" t="str">
        <f>_xlfn.IFNA(IF($B2363="","",VLOOKUP($B2363,'SWC Towers'!$A:$Q,$W$2,FALSE)),"")</f>
        <v/>
      </c>
      <c r="X2363" s="104" t="str">
        <f>_xlfn.IFNA(IF($B2363="","",VLOOKUP($B2363,'SWC Towers'!$A:$Q,$X$2,FALSE)),"")</f>
        <v/>
      </c>
      <c r="Y2363" s="104">
        <f>_xlfn.IFNA(IF($B2363="","",VLOOKUP($B2363,'SWC Towers'!$A:$Q,$Y$2,FALSE)),"")</f>
        <v>0.3</v>
      </c>
      <c r="Z2363" s="104">
        <f>_xlfn.IFNA(IF($B2363="","",VLOOKUP($B2363,'SWC Towers'!$A:$Q,$Z$2,FALSE)),"")</f>
        <v>0.3</v>
      </c>
      <c r="AA2363" s="104" t="str">
        <f>_xlfn.IFNA(IF($B2363="","",VLOOKUP($B2363,'SWC Towers'!$A:$Q,$AA$2,FALSE)),"")</f>
        <v/>
      </c>
      <c r="AB2363" s="106" t="str">
        <f>_xlfn.IFNA(IF($B2363="","",VLOOKUP($B2363,'SWC Towers'!$A:$Q,$AB$2,FALSE)),"")</f>
        <v/>
      </c>
      <c r="AC2363" s="20">
        <f>SUM(Table25[[#This Row],[IT Tower: Application]:[Other/Non-IT ]])</f>
        <v>1</v>
      </c>
      <c r="AD2363" s="67"/>
      <c r="AE2363" s="67"/>
      <c r="AF2363" s="67"/>
      <c r="AG2363" s="67"/>
      <c r="AH2363" s="67"/>
      <c r="AI2363" s="67"/>
      <c r="AJ2363" s="67"/>
      <c r="AK2363" s="67"/>
      <c r="AL2363" s="67"/>
      <c r="AM2363" s="67"/>
      <c r="AN2363" s="67"/>
      <c r="AO2363" s="67"/>
      <c r="AP2363" s="67"/>
      <c r="AQ2363" s="67"/>
      <c r="AR2363" s="67"/>
      <c r="AS2363" s="67"/>
      <c r="AT2363" s="67"/>
      <c r="AU2363" s="67"/>
      <c r="AV2363" s="67"/>
      <c r="AW2363" s="67"/>
      <c r="AX2363" s="67"/>
      <c r="AY2363" s="67"/>
      <c r="AZ2363" s="67"/>
      <c r="BA2363" s="67">
        <v>0</v>
      </c>
      <c r="BB2363" s="113">
        <v>1300</v>
      </c>
      <c r="BC2363" s="113">
        <v>0</v>
      </c>
      <c r="BD2363" s="113"/>
      <c r="BE2363" s="113"/>
      <c r="BF2363" s="113"/>
      <c r="BG2363" s="113"/>
      <c r="BH2363" s="113"/>
      <c r="BI2363" s="113"/>
      <c r="BJ2363" s="113"/>
      <c r="BK2363" s="113"/>
      <c r="BL2363" s="113"/>
      <c r="BM2363" s="113"/>
      <c r="BN2363" s="113"/>
      <c r="BO2363" s="113"/>
      <c r="BP2363" s="113"/>
      <c r="BQ2363" s="113"/>
      <c r="BR2363" s="113"/>
      <c r="BS2363" s="113"/>
      <c r="BT2363" s="113"/>
      <c r="BU2363" s="113"/>
      <c r="BV2363" s="113"/>
      <c r="BW2363" s="113"/>
      <c r="BX2363" s="113"/>
      <c r="BY2363" s="113"/>
      <c r="BZ2363" s="113"/>
      <c r="CA2363" s="67"/>
      <c r="CB2363" s="113"/>
      <c r="CC2363" s="69">
        <f>SUM(Table25[[#This Row],[Contract Amount FY00]:[Contract Amount FY50]])</f>
        <v>1300</v>
      </c>
      <c r="CD2363" s="114"/>
    </row>
    <row r="2364" spans="1:82" x14ac:dyDescent="0.25">
      <c r="A2364" s="122" t="s">
        <v>2034</v>
      </c>
      <c r="B2364" s="122" t="s">
        <v>3145</v>
      </c>
      <c r="C2364" s="122" t="s">
        <v>3195</v>
      </c>
      <c r="E2364" s="26" t="str">
        <f>IFERROR(IF(VLOOKUP(Table25[[#This Row],[Contract No.]],Table3[#All],3,FALSE)="","No","Yes"),"")</f>
        <v>Yes</v>
      </c>
      <c r="F2364" s="107" t="str">
        <f>IFERROR(VLOOKUP(Table25[[#This Row],[Contract No.]],Table3[#All],3,FALSE),"")</f>
        <v>NASPO</v>
      </c>
      <c r="G2364" s="107" t="str">
        <f>IFERROR(IF(Table25[[#This Row],[Cooperative Purchase
(Yes/No)]]="Yes","Yes",IF(VLOOKUP(Table25[[#This Row],[Contract No.]],Table3[#All],1,FALSE)=Table25[[#This Row],[Contract No.]],"Yes","No")),"No")</f>
        <v>Yes</v>
      </c>
      <c r="H2364" s="51">
        <f>IFERROR(VLOOKUP(Table25[[#This Row],[Contract No.]],Table3[#All],4,FALSE),"")</f>
        <v>45138</v>
      </c>
      <c r="I2364" s="28">
        <f>IFERROR(IF(AND(MONTH(Table25[[#This Row],[Contract Start Date]])&gt;6,MONTH(Table25[[#This Row],[Contract Start Date]])&lt;=12),YEAR(Table25[[#This Row],[Contract Start Date]])+1,YEAR(Table25[[#This Row],[Contract Start Date]])),"")</f>
        <v>2024</v>
      </c>
      <c r="J2364" s="108">
        <f>Table25[[#This Row],[FY Formula start]]</f>
        <v>2024</v>
      </c>
      <c r="K2364" s="59" t="str">
        <f>"FY"&amp;" "&amp;Table25[[#This Row],[Year Start]]</f>
        <v>FY 2024</v>
      </c>
      <c r="L2364" s="109">
        <f>IFERROR(VLOOKUP(Table25[[#This Row],[Contract No.]],Table3[#All],5,FALSE),"")</f>
        <v>48426</v>
      </c>
      <c r="M2364" s="110">
        <f>IFERROR(IF(Table25[[#This Row],[Contract End Date]]="99/99/9999","No End",IF(AND(MONTH(Table25[[#This Row],[Contract End Date]])&gt;6,MONTH(Table25[[#This Row],[Contract End Date]])&lt;=12),YEAR(Table25[[#This Row],[Contract End Date]])+1,YEAR(Table25[[#This Row],[Contract End Date]]))),"")</f>
        <v>2033</v>
      </c>
      <c r="N2364" s="111">
        <f>Table25[[#This Row],[FY Formula end]]</f>
        <v>2033</v>
      </c>
      <c r="O2364" s="112" t="str">
        <f>IF(Table25[[#This Row],[Year End]]="No End","No End","FY"&amp;" "&amp;Table25[[#This Row],[Year End]])</f>
        <v>FY 2033</v>
      </c>
      <c r="P2364" s="27"/>
      <c r="Q2364" s="104">
        <f>_xlfn.IFNA(IF($B2364="","",VLOOKUP($B2364,'SWC Towers'!$A:$Q,$Q$2,FALSE)),"")</f>
        <v>0.2</v>
      </c>
      <c r="R2364" s="106">
        <f>_xlfn.IFNA(IF($B2364="","",VLOOKUP($B2364,'SWC Towers'!$A:$Q,$R$2,FALSE)),"")</f>
        <v>0.2</v>
      </c>
      <c r="S2364" s="106" t="str">
        <f>_xlfn.IFNA(IF($B2364="","",VLOOKUP($B2364,'SWC Towers'!$A:$Q,$S$2,FALSE)),"")</f>
        <v/>
      </c>
      <c r="T2364" s="106">
        <f>_xlfn.IFNA(IF($B2364="","",VLOOKUP($B2364,'SWC Towers'!$A:$Q,$T$2,FALSE)),"")</f>
        <v>0.1</v>
      </c>
      <c r="U2364" s="104" t="str">
        <f>_xlfn.IFNA(IF($B2364="","",VLOOKUP($B2364,'SWC Towers'!$A:$Q,$U$2,FALSE)),"")</f>
        <v/>
      </c>
      <c r="V2364" s="104" t="str">
        <f>_xlfn.IFNA(IF($B2364="","",VLOOKUP($B2364,'SWC Towers'!$A:$Q,$V$2,FALSE)),"")</f>
        <v/>
      </c>
      <c r="W2364" s="104">
        <f>_xlfn.IFNA(IF($B2364="","",VLOOKUP($B2364,'SWC Towers'!$A:$Q,$W$2,FALSE)),"")</f>
        <v>0.3</v>
      </c>
      <c r="X2364" s="104" t="str">
        <f>_xlfn.IFNA(IF($B2364="","",VLOOKUP($B2364,'SWC Towers'!$A:$Q,$X$2,FALSE)),"")</f>
        <v/>
      </c>
      <c r="Y2364" s="104" t="str">
        <f>_xlfn.IFNA(IF($B2364="","",VLOOKUP($B2364,'SWC Towers'!$A:$Q,$Y$2,FALSE)),"")</f>
        <v/>
      </c>
      <c r="Z2364" s="104">
        <f>_xlfn.IFNA(IF($B2364="","",VLOOKUP($B2364,'SWC Towers'!$A:$Q,$Z$2,FALSE)),"")</f>
        <v>0.1</v>
      </c>
      <c r="AA2364" s="104" t="str">
        <f>_xlfn.IFNA(IF($B2364="","",VLOOKUP($B2364,'SWC Towers'!$A:$Q,$AA$2,FALSE)),"")</f>
        <v/>
      </c>
      <c r="AB2364" s="106">
        <f>_xlfn.IFNA(IF($B2364="","",VLOOKUP($B2364,'SWC Towers'!$A:$Q,$AB$2,FALSE)),"")</f>
        <v>0.1</v>
      </c>
      <c r="AC2364" s="20">
        <f>SUM(Table25[[#This Row],[IT Tower: Application]:[Other/Non-IT ]])</f>
        <v>1</v>
      </c>
      <c r="AD2364" s="67"/>
      <c r="AE2364" s="67"/>
      <c r="AF2364" s="67"/>
      <c r="AG2364" s="67"/>
      <c r="AH2364" s="67"/>
      <c r="AI2364" s="67"/>
      <c r="AJ2364" s="67"/>
      <c r="AK2364" s="67"/>
      <c r="AL2364" s="67"/>
      <c r="AM2364" s="67"/>
      <c r="AN2364" s="67"/>
      <c r="AO2364" s="67"/>
      <c r="AP2364" s="67"/>
      <c r="AQ2364" s="67"/>
      <c r="AR2364" s="67"/>
      <c r="AS2364" s="67"/>
      <c r="AT2364" s="67"/>
      <c r="AU2364" s="67"/>
      <c r="AV2364" s="67"/>
      <c r="AW2364" s="67"/>
      <c r="AX2364" s="67"/>
      <c r="AY2364" s="67"/>
      <c r="AZ2364" s="67"/>
      <c r="BA2364" s="67"/>
      <c r="BB2364" s="113"/>
      <c r="BC2364" s="113">
        <v>11807</v>
      </c>
      <c r="BD2364" s="113"/>
      <c r="BE2364" s="113"/>
      <c r="BF2364" s="113"/>
      <c r="BG2364" s="113"/>
      <c r="BH2364" s="113"/>
      <c r="BI2364" s="113"/>
      <c r="BJ2364" s="113"/>
      <c r="BK2364" s="113"/>
      <c r="BL2364" s="113"/>
      <c r="BM2364" s="113"/>
      <c r="BN2364" s="113"/>
      <c r="BO2364" s="113"/>
      <c r="BP2364" s="113"/>
      <c r="BQ2364" s="113"/>
      <c r="BR2364" s="113"/>
      <c r="BS2364" s="113"/>
      <c r="BT2364" s="113"/>
      <c r="BU2364" s="113"/>
      <c r="BV2364" s="113"/>
      <c r="BW2364" s="113"/>
      <c r="BX2364" s="113"/>
      <c r="BY2364" s="113"/>
      <c r="BZ2364" s="113"/>
      <c r="CA2364" s="67"/>
      <c r="CB2364" s="113"/>
      <c r="CC2364" s="69">
        <f>SUM(Table25[[#This Row],[Contract Amount FY00]:[Contract Amount FY50]])</f>
        <v>11807</v>
      </c>
      <c r="CD2364" s="114"/>
    </row>
    <row r="2365" spans="1:82" x14ac:dyDescent="0.25">
      <c r="A2365" s="122" t="s">
        <v>2034</v>
      </c>
      <c r="B2365" s="122" t="s">
        <v>3183</v>
      </c>
      <c r="C2365" s="122" t="s">
        <v>966</v>
      </c>
      <c r="E2365" s="26" t="str">
        <f>IFERROR(IF(VLOOKUP(Table25[[#This Row],[Contract No.]],Table3[#All],3,FALSE)="","No","Yes"),"")</f>
        <v>Yes</v>
      </c>
      <c r="F2365" s="107" t="str">
        <f>IFERROR(VLOOKUP(Table25[[#This Row],[Contract No.]],Table3[#All],3,FALSE),"")</f>
        <v>NASPO</v>
      </c>
      <c r="G2365" s="107" t="str">
        <f>IFERROR(IF(Table25[[#This Row],[Cooperative Purchase
(Yes/No)]]="Yes","Yes",IF(VLOOKUP(Table25[[#This Row],[Contract No.]],Table3[#All],1,FALSE)=Table25[[#This Row],[Contract No.]],"Yes","No")),"No")</f>
        <v>Yes</v>
      </c>
      <c r="H2365" s="51">
        <f>IFERROR(VLOOKUP(Table25[[#This Row],[Contract No.]],Table3[#All],4,FALSE),"")</f>
        <v>45505</v>
      </c>
      <c r="I2365" s="28">
        <f>IFERROR(IF(AND(MONTH(Table25[[#This Row],[Contract Start Date]])&gt;6,MONTH(Table25[[#This Row],[Contract Start Date]])&lt;=12),YEAR(Table25[[#This Row],[Contract Start Date]])+1,YEAR(Table25[[#This Row],[Contract Start Date]])),"")</f>
        <v>2025</v>
      </c>
      <c r="J2365" s="108">
        <f>Table25[[#This Row],[FY Formula start]]</f>
        <v>2025</v>
      </c>
      <c r="K2365" s="59" t="str">
        <f>"FY"&amp;" "&amp;Table25[[#This Row],[Year Start]]</f>
        <v>FY 2025</v>
      </c>
      <c r="L2365" s="109">
        <f>IFERROR(VLOOKUP(Table25[[#This Row],[Contract No.]],Table3[#All],5,FALSE),"")</f>
        <v>47330</v>
      </c>
      <c r="M2365" s="110">
        <f>IFERROR(IF(Table25[[#This Row],[Contract End Date]]="99/99/9999","No End",IF(AND(MONTH(Table25[[#This Row],[Contract End Date]])&gt;6,MONTH(Table25[[#This Row],[Contract End Date]])&lt;=12),YEAR(Table25[[#This Row],[Contract End Date]])+1,YEAR(Table25[[#This Row],[Contract End Date]]))),"")</f>
        <v>2030</v>
      </c>
      <c r="N2365" s="111">
        <f>Table25[[#This Row],[FY Formula end]]</f>
        <v>2030</v>
      </c>
      <c r="O2365" s="112" t="str">
        <f>IF(Table25[[#This Row],[Year End]]="No End","No End","FY"&amp;" "&amp;Table25[[#This Row],[Year End]])</f>
        <v>FY 2030</v>
      </c>
      <c r="P2365" s="27"/>
      <c r="Q2365" s="104">
        <f>_xlfn.IFNA(IF($B2365="","",VLOOKUP($B2365,'SWC Towers'!$A:$Q,$Q$2,FALSE)),"")</f>
        <v>0.2</v>
      </c>
      <c r="R2365" s="106" t="str">
        <f>_xlfn.IFNA(IF($B2365="","",VLOOKUP($B2365,'SWC Towers'!$A:$Q,$R$2,FALSE)),"")</f>
        <v/>
      </c>
      <c r="S2365" s="106">
        <f>_xlfn.IFNA(IF($B2365="","",VLOOKUP($B2365,'SWC Towers'!$A:$Q,$S$2,FALSE)),"")</f>
        <v>0.2</v>
      </c>
      <c r="T2365" s="106" t="str">
        <f>_xlfn.IFNA(IF($B2365="","",VLOOKUP($B2365,'SWC Towers'!$A:$Q,$T$2,FALSE)),"")</f>
        <v/>
      </c>
      <c r="U2365" s="104">
        <f>_xlfn.IFNA(IF($B2365="","",VLOOKUP($B2365,'SWC Towers'!$A:$Q,$U$2,FALSE)),"")</f>
        <v>0.4</v>
      </c>
      <c r="V2365" s="104" t="str">
        <f>_xlfn.IFNA(IF($B2365="","",VLOOKUP($B2365,'SWC Towers'!$A:$Q,$V$2,FALSE)),"")</f>
        <v/>
      </c>
      <c r="W2365" s="104">
        <f>_xlfn.IFNA(IF($B2365="","",VLOOKUP($B2365,'SWC Towers'!$A:$Q,$W$2,FALSE)),"")</f>
        <v>0.2</v>
      </c>
      <c r="X2365" s="104" t="str">
        <f>_xlfn.IFNA(IF($B2365="","",VLOOKUP($B2365,'SWC Towers'!$A:$Q,$X$2,FALSE)),"")</f>
        <v/>
      </c>
      <c r="Y2365" s="104" t="str">
        <f>_xlfn.IFNA(IF($B2365="","",VLOOKUP($B2365,'SWC Towers'!$A:$Q,$Y$2,FALSE)),"")</f>
        <v/>
      </c>
      <c r="Z2365" s="104" t="str">
        <f>_xlfn.IFNA(IF($B2365="","",VLOOKUP($B2365,'SWC Towers'!$A:$Q,$Z$2,FALSE)),"")</f>
        <v/>
      </c>
      <c r="AA2365" s="104" t="str">
        <f>_xlfn.IFNA(IF($B2365="","",VLOOKUP($B2365,'SWC Towers'!$A:$Q,$AA$2,FALSE)),"")</f>
        <v/>
      </c>
      <c r="AB2365" s="106" t="str">
        <f>_xlfn.IFNA(IF($B2365="","",VLOOKUP($B2365,'SWC Towers'!$A:$Q,$AB$2,FALSE)),"")</f>
        <v/>
      </c>
      <c r="AC2365" s="20">
        <f>SUM(Table25[[#This Row],[IT Tower: Application]:[Other/Non-IT ]])</f>
        <v>1</v>
      </c>
      <c r="AD2365" s="67"/>
      <c r="AE2365" s="67"/>
      <c r="AF2365" s="67"/>
      <c r="AG2365" s="67"/>
      <c r="AH2365" s="67"/>
      <c r="AI2365" s="67"/>
      <c r="AJ2365" s="67"/>
      <c r="AK2365" s="67"/>
      <c r="AL2365" s="67"/>
      <c r="AM2365" s="67"/>
      <c r="AN2365" s="67"/>
      <c r="AO2365" s="67"/>
      <c r="AP2365" s="67"/>
      <c r="AQ2365" s="67"/>
      <c r="AR2365" s="67"/>
      <c r="AS2365" s="67"/>
      <c r="AT2365" s="67"/>
      <c r="AU2365" s="67"/>
      <c r="AV2365" s="67"/>
      <c r="AW2365" s="67"/>
      <c r="AX2365" s="67"/>
      <c r="AY2365" s="67"/>
      <c r="AZ2365" s="67"/>
      <c r="BA2365" s="67"/>
      <c r="BB2365" s="113">
        <v>0</v>
      </c>
      <c r="BC2365" s="113">
        <v>47112</v>
      </c>
      <c r="BD2365" s="113"/>
      <c r="BE2365" s="113"/>
      <c r="BF2365" s="113"/>
      <c r="BG2365" s="113"/>
      <c r="BH2365" s="113"/>
      <c r="BI2365" s="113"/>
      <c r="BJ2365" s="113"/>
      <c r="BK2365" s="113"/>
      <c r="BL2365" s="113"/>
      <c r="BM2365" s="113"/>
      <c r="BN2365" s="113"/>
      <c r="BO2365" s="113"/>
      <c r="BP2365" s="113"/>
      <c r="BQ2365" s="113"/>
      <c r="BR2365" s="113"/>
      <c r="BS2365" s="113"/>
      <c r="BT2365" s="113"/>
      <c r="BU2365" s="113"/>
      <c r="BV2365" s="113"/>
      <c r="BW2365" s="113"/>
      <c r="BX2365" s="113"/>
      <c r="BY2365" s="113"/>
      <c r="BZ2365" s="113"/>
      <c r="CA2365" s="67"/>
      <c r="CB2365" s="113"/>
      <c r="CC2365" s="69">
        <f>SUM(Table25[[#This Row],[Contract Amount FY00]:[Contract Amount FY50]])</f>
        <v>47112</v>
      </c>
      <c r="CD2365" s="114"/>
    </row>
    <row r="2366" spans="1:82" x14ac:dyDescent="0.25">
      <c r="A2366" s="122" t="s">
        <v>1977</v>
      </c>
      <c r="B2366" s="122" t="s">
        <v>533</v>
      </c>
      <c r="C2366" s="122" t="s">
        <v>1682</v>
      </c>
      <c r="E2366" s="26" t="str">
        <f>IFERROR(IF(VLOOKUP(Table25[[#This Row],[Contract No.]],Table3[#All],3,FALSE)="","No","Yes"),"")</f>
        <v>No</v>
      </c>
      <c r="F2366" s="107" t="str">
        <f>IFERROR(VLOOKUP(Table25[[#This Row],[Contract No.]],Table3[#All],3,FALSE),"")</f>
        <v/>
      </c>
      <c r="G2366" s="107" t="str">
        <f>IFERROR(IF(Table25[[#This Row],[Cooperative Purchase
(Yes/No)]]="Yes","Yes",IF(VLOOKUP(Table25[[#This Row],[Contract No.]],Table3[#All],1,FALSE)=Table25[[#This Row],[Contract No.]],"Yes","No")),"No")</f>
        <v>Yes</v>
      </c>
      <c r="H2366" s="51">
        <f>IFERROR(VLOOKUP(Table25[[#This Row],[Contract No.]],Table3[#All],4,FALSE),"")</f>
        <v>43556</v>
      </c>
      <c r="I2366" s="28">
        <f>IFERROR(IF(AND(MONTH(Table25[[#This Row],[Contract Start Date]])&gt;6,MONTH(Table25[[#This Row],[Contract Start Date]])&lt;=12),YEAR(Table25[[#This Row],[Contract Start Date]])+1,YEAR(Table25[[#This Row],[Contract Start Date]])),"")</f>
        <v>2019</v>
      </c>
      <c r="J2366" s="108">
        <f>Table25[[#This Row],[FY Formula start]]</f>
        <v>2019</v>
      </c>
      <c r="K2366" s="59" t="str">
        <f>"FY"&amp;" "&amp;Table25[[#This Row],[Year Start]]</f>
        <v>FY 2019</v>
      </c>
      <c r="L2366" s="109">
        <f>IFERROR(VLOOKUP(Table25[[#This Row],[Contract No.]],Table3[#All],5,FALSE),"")</f>
        <v>45747</v>
      </c>
      <c r="M2366" s="110">
        <f>IFERROR(IF(Table25[[#This Row],[Contract End Date]]="99/99/9999","No End",IF(AND(MONTH(Table25[[#This Row],[Contract End Date]])&gt;6,MONTH(Table25[[#This Row],[Contract End Date]])&lt;=12),YEAR(Table25[[#This Row],[Contract End Date]])+1,YEAR(Table25[[#This Row],[Contract End Date]]))),"")</f>
        <v>2025</v>
      </c>
      <c r="N2366" s="111">
        <f>Table25[[#This Row],[FY Formula end]]</f>
        <v>2025</v>
      </c>
      <c r="O2366" s="112" t="str">
        <f>IF(Table25[[#This Row],[Year End]]="No End","No End","FY"&amp;" "&amp;Table25[[#This Row],[Year End]])</f>
        <v>FY 2025</v>
      </c>
      <c r="P2366" s="27"/>
      <c r="Q2366" s="104">
        <f>_xlfn.IFNA(IF($B2366="","",VLOOKUP($B2366,'SWC Towers'!$A:$Q,$Q$2,FALSE)),"")</f>
        <v>0.2</v>
      </c>
      <c r="R2366" s="106">
        <f>_xlfn.IFNA(IF($B2366="","",VLOOKUP($B2366,'SWC Towers'!$A:$Q,$R$2,FALSE)),"")</f>
        <v>0.2</v>
      </c>
      <c r="S2366" s="106" t="str">
        <f>_xlfn.IFNA(IF($B2366="","",VLOOKUP($B2366,'SWC Towers'!$A:$Q,$S$2,FALSE)),"")</f>
        <v/>
      </c>
      <c r="T2366" s="106" t="str">
        <f>_xlfn.IFNA(IF($B2366="","",VLOOKUP($B2366,'SWC Towers'!$A:$Q,$T$2,FALSE)),"")</f>
        <v/>
      </c>
      <c r="U2366" s="104">
        <f>_xlfn.IFNA(IF($B2366="","",VLOOKUP($B2366,'SWC Towers'!$A:$Q,$U$2,FALSE)),"")</f>
        <v>0.2</v>
      </c>
      <c r="V2366" s="104" t="str">
        <f>_xlfn.IFNA(IF($B2366="","",VLOOKUP($B2366,'SWC Towers'!$A:$Q,$V$2,FALSE)),"")</f>
        <v/>
      </c>
      <c r="W2366" s="104">
        <f>_xlfn.IFNA(IF($B2366="","",VLOOKUP($B2366,'SWC Towers'!$A:$Q,$W$2,FALSE)),"")</f>
        <v>0.2</v>
      </c>
      <c r="X2366" s="104" t="str">
        <f>_xlfn.IFNA(IF($B2366="","",VLOOKUP($B2366,'SWC Towers'!$A:$Q,$X$2,FALSE)),"")</f>
        <v/>
      </c>
      <c r="Y2366" s="104" t="str">
        <f>_xlfn.IFNA(IF($B2366="","",VLOOKUP($B2366,'SWC Towers'!$A:$Q,$Y$2,FALSE)),"")</f>
        <v/>
      </c>
      <c r="Z2366" s="104" t="str">
        <f>_xlfn.IFNA(IF($B2366="","",VLOOKUP($B2366,'SWC Towers'!$A:$Q,$Z$2,FALSE)),"")</f>
        <v/>
      </c>
      <c r="AA2366" s="104">
        <f>_xlfn.IFNA(IF($B2366="","",VLOOKUP($B2366,'SWC Towers'!$A:$Q,$AA$2,FALSE)),"")</f>
        <v>0.2</v>
      </c>
      <c r="AB2366" s="106" t="str">
        <f>_xlfn.IFNA(IF($B2366="","",VLOOKUP($B2366,'SWC Towers'!$A:$Q,$AB$2,FALSE)),"")</f>
        <v/>
      </c>
      <c r="AC2366" s="20">
        <f>SUM(Table25[[#This Row],[IT Tower: Application]:[Other/Non-IT ]])</f>
        <v>1</v>
      </c>
      <c r="AD2366" s="67"/>
      <c r="AE2366" s="67"/>
      <c r="AF2366" s="67"/>
      <c r="AG2366" s="67"/>
      <c r="AH2366" s="67"/>
      <c r="AI2366" s="67"/>
      <c r="AJ2366" s="67"/>
      <c r="AK2366" s="67"/>
      <c r="AL2366" s="67"/>
      <c r="AM2366" s="67"/>
      <c r="AN2366" s="67"/>
      <c r="AO2366" s="67"/>
      <c r="AP2366" s="67"/>
      <c r="AQ2366" s="67"/>
      <c r="AR2366" s="67"/>
      <c r="AS2366" s="67"/>
      <c r="AT2366" s="67"/>
      <c r="AU2366" s="67"/>
      <c r="AV2366" s="67"/>
      <c r="AW2366" s="67"/>
      <c r="AX2366" s="67">
        <v>0</v>
      </c>
      <c r="AY2366" s="67">
        <v>163489</v>
      </c>
      <c r="AZ2366" s="67">
        <v>52620</v>
      </c>
      <c r="BA2366" s="67">
        <v>1930</v>
      </c>
      <c r="BB2366" s="113">
        <v>287376</v>
      </c>
      <c r="BC2366" s="113">
        <v>521667</v>
      </c>
      <c r="BD2366" s="113"/>
      <c r="BE2366" s="113"/>
      <c r="BF2366" s="113"/>
      <c r="BG2366" s="113"/>
      <c r="BH2366" s="113"/>
      <c r="BI2366" s="113"/>
      <c r="BJ2366" s="113"/>
      <c r="BK2366" s="113"/>
      <c r="BL2366" s="113"/>
      <c r="BM2366" s="113"/>
      <c r="BN2366" s="113"/>
      <c r="BO2366" s="113"/>
      <c r="BP2366" s="113"/>
      <c r="BQ2366" s="113"/>
      <c r="BR2366" s="113"/>
      <c r="BS2366" s="113"/>
      <c r="BT2366" s="113"/>
      <c r="BU2366" s="113"/>
      <c r="BV2366" s="113"/>
      <c r="BW2366" s="113"/>
      <c r="BX2366" s="113"/>
      <c r="BY2366" s="113"/>
      <c r="BZ2366" s="113"/>
      <c r="CA2366" s="67"/>
      <c r="CB2366" s="113"/>
      <c r="CC2366" s="69">
        <f>SUM(Table25[[#This Row],[Contract Amount FY00]:[Contract Amount FY50]])</f>
        <v>1027082</v>
      </c>
      <c r="CD2366" s="114"/>
    </row>
    <row r="2367" spans="1:82" x14ac:dyDescent="0.25">
      <c r="A2367" s="122" t="s">
        <v>1977</v>
      </c>
      <c r="B2367" s="122" t="s">
        <v>533</v>
      </c>
      <c r="C2367" s="122" t="s">
        <v>3237</v>
      </c>
      <c r="E2367" s="26" t="str">
        <f>IFERROR(IF(VLOOKUP(Table25[[#This Row],[Contract No.]],Table3[#All],3,FALSE)="","No","Yes"),"")</f>
        <v>No</v>
      </c>
      <c r="F2367" s="107" t="str">
        <f>IFERROR(VLOOKUP(Table25[[#This Row],[Contract No.]],Table3[#All],3,FALSE),"")</f>
        <v/>
      </c>
      <c r="G2367" s="107" t="str">
        <f>IFERROR(IF(Table25[[#This Row],[Cooperative Purchase
(Yes/No)]]="Yes","Yes",IF(VLOOKUP(Table25[[#This Row],[Contract No.]],Table3[#All],1,FALSE)=Table25[[#This Row],[Contract No.]],"Yes","No")),"No")</f>
        <v>Yes</v>
      </c>
      <c r="H2367" s="51">
        <f>IFERROR(VLOOKUP(Table25[[#This Row],[Contract No.]],Table3[#All],4,FALSE),"")</f>
        <v>43556</v>
      </c>
      <c r="I2367" s="28">
        <f>IFERROR(IF(AND(MONTH(Table25[[#This Row],[Contract Start Date]])&gt;6,MONTH(Table25[[#This Row],[Contract Start Date]])&lt;=12),YEAR(Table25[[#This Row],[Contract Start Date]])+1,YEAR(Table25[[#This Row],[Contract Start Date]])),"")</f>
        <v>2019</v>
      </c>
      <c r="J2367" s="108">
        <f>Table25[[#This Row],[FY Formula start]]</f>
        <v>2019</v>
      </c>
      <c r="K2367" s="59" t="str">
        <f>"FY"&amp;" "&amp;Table25[[#This Row],[Year Start]]</f>
        <v>FY 2019</v>
      </c>
      <c r="L2367" s="109">
        <f>IFERROR(VLOOKUP(Table25[[#This Row],[Contract No.]],Table3[#All],5,FALSE),"")</f>
        <v>45747</v>
      </c>
      <c r="M2367" s="110">
        <f>IFERROR(IF(Table25[[#This Row],[Contract End Date]]="99/99/9999","No End",IF(AND(MONTH(Table25[[#This Row],[Contract End Date]])&gt;6,MONTH(Table25[[#This Row],[Contract End Date]])&lt;=12),YEAR(Table25[[#This Row],[Contract End Date]])+1,YEAR(Table25[[#This Row],[Contract End Date]]))),"")</f>
        <v>2025</v>
      </c>
      <c r="N2367" s="111">
        <f>Table25[[#This Row],[FY Formula end]]</f>
        <v>2025</v>
      </c>
      <c r="O2367" s="112" t="str">
        <f>IF(Table25[[#This Row],[Year End]]="No End","No End","FY"&amp;" "&amp;Table25[[#This Row],[Year End]])</f>
        <v>FY 2025</v>
      </c>
      <c r="P2367" s="27"/>
      <c r="Q2367" s="104">
        <f>_xlfn.IFNA(IF($B2367="","",VLOOKUP($B2367,'SWC Towers'!$A:$Q,$Q$2,FALSE)),"")</f>
        <v>0.2</v>
      </c>
      <c r="R2367" s="106">
        <f>_xlfn.IFNA(IF($B2367="","",VLOOKUP($B2367,'SWC Towers'!$A:$Q,$R$2,FALSE)),"")</f>
        <v>0.2</v>
      </c>
      <c r="S2367" s="106" t="str">
        <f>_xlfn.IFNA(IF($B2367="","",VLOOKUP($B2367,'SWC Towers'!$A:$Q,$S$2,FALSE)),"")</f>
        <v/>
      </c>
      <c r="T2367" s="106" t="str">
        <f>_xlfn.IFNA(IF($B2367="","",VLOOKUP($B2367,'SWC Towers'!$A:$Q,$T$2,FALSE)),"")</f>
        <v/>
      </c>
      <c r="U2367" s="104">
        <f>_xlfn.IFNA(IF($B2367="","",VLOOKUP($B2367,'SWC Towers'!$A:$Q,$U$2,FALSE)),"")</f>
        <v>0.2</v>
      </c>
      <c r="V2367" s="104" t="str">
        <f>_xlfn.IFNA(IF($B2367="","",VLOOKUP($B2367,'SWC Towers'!$A:$Q,$V$2,FALSE)),"")</f>
        <v/>
      </c>
      <c r="W2367" s="104">
        <f>_xlfn.IFNA(IF($B2367="","",VLOOKUP($B2367,'SWC Towers'!$A:$Q,$W$2,FALSE)),"")</f>
        <v>0.2</v>
      </c>
      <c r="X2367" s="104" t="str">
        <f>_xlfn.IFNA(IF($B2367="","",VLOOKUP($B2367,'SWC Towers'!$A:$Q,$X$2,FALSE)),"")</f>
        <v/>
      </c>
      <c r="Y2367" s="104" t="str">
        <f>_xlfn.IFNA(IF($B2367="","",VLOOKUP($B2367,'SWC Towers'!$A:$Q,$Y$2,FALSE)),"")</f>
        <v/>
      </c>
      <c r="Z2367" s="104" t="str">
        <f>_xlfn.IFNA(IF($B2367="","",VLOOKUP($B2367,'SWC Towers'!$A:$Q,$Z$2,FALSE)),"")</f>
        <v/>
      </c>
      <c r="AA2367" s="104">
        <f>_xlfn.IFNA(IF($B2367="","",VLOOKUP($B2367,'SWC Towers'!$A:$Q,$AA$2,FALSE)),"")</f>
        <v>0.2</v>
      </c>
      <c r="AB2367" s="106" t="str">
        <f>_xlfn.IFNA(IF($B2367="","",VLOOKUP($B2367,'SWC Towers'!$A:$Q,$AB$2,FALSE)),"")</f>
        <v/>
      </c>
      <c r="AC2367" s="20">
        <f>SUM(Table25[[#This Row],[IT Tower: Application]:[Other/Non-IT ]])</f>
        <v>1</v>
      </c>
      <c r="AD2367" s="67"/>
      <c r="AE2367" s="67"/>
      <c r="AF2367" s="67"/>
      <c r="AG2367" s="67"/>
      <c r="AH2367" s="67"/>
      <c r="AI2367" s="67"/>
      <c r="AJ2367" s="67"/>
      <c r="AK2367" s="67"/>
      <c r="AL2367" s="67"/>
      <c r="AM2367" s="67"/>
      <c r="AN2367" s="67"/>
      <c r="AO2367" s="67"/>
      <c r="AP2367" s="67"/>
      <c r="AQ2367" s="67"/>
      <c r="AR2367" s="67"/>
      <c r="AS2367" s="67"/>
      <c r="AT2367" s="67"/>
      <c r="AU2367" s="67"/>
      <c r="AV2367" s="67"/>
      <c r="AW2367" s="67"/>
      <c r="AX2367" s="67"/>
      <c r="AY2367" s="67">
        <v>19142</v>
      </c>
      <c r="AZ2367" s="67">
        <v>234675</v>
      </c>
      <c r="BA2367" s="67"/>
      <c r="BB2367" s="113"/>
      <c r="BC2367" s="113"/>
      <c r="BD2367" s="113"/>
      <c r="BE2367" s="113"/>
      <c r="BF2367" s="113"/>
      <c r="BG2367" s="113"/>
      <c r="BH2367" s="113"/>
      <c r="BI2367" s="113"/>
      <c r="BJ2367" s="113"/>
      <c r="BK2367" s="113"/>
      <c r="BL2367" s="113"/>
      <c r="BM2367" s="113"/>
      <c r="BN2367" s="113"/>
      <c r="BO2367" s="113"/>
      <c r="BP2367" s="113"/>
      <c r="BQ2367" s="113"/>
      <c r="BR2367" s="113"/>
      <c r="BS2367" s="113"/>
      <c r="BT2367" s="113"/>
      <c r="BU2367" s="113"/>
      <c r="BV2367" s="113"/>
      <c r="BW2367" s="113"/>
      <c r="BX2367" s="113"/>
      <c r="BY2367" s="113"/>
      <c r="BZ2367" s="113"/>
      <c r="CA2367" s="67"/>
      <c r="CB2367" s="113"/>
      <c r="CC2367" s="69">
        <f>SUM(Table25[[#This Row],[Contract Amount FY00]:[Contract Amount FY50]])</f>
        <v>253817</v>
      </c>
      <c r="CD2367" s="114"/>
    </row>
    <row r="2368" spans="1:82" x14ac:dyDescent="0.25">
      <c r="A2368" s="122" t="s">
        <v>1977</v>
      </c>
      <c r="B2368" s="122" t="s">
        <v>533</v>
      </c>
      <c r="C2368" s="122" t="s">
        <v>2200</v>
      </c>
      <c r="E2368" s="26" t="str">
        <f>IFERROR(IF(VLOOKUP(Table25[[#This Row],[Contract No.]],Table3[#All],3,FALSE)="","No","Yes"),"")</f>
        <v>No</v>
      </c>
      <c r="F2368" s="107" t="str">
        <f>IFERROR(VLOOKUP(Table25[[#This Row],[Contract No.]],Table3[#All],3,FALSE),"")</f>
        <v/>
      </c>
      <c r="G2368" s="107" t="str">
        <f>IFERROR(IF(Table25[[#This Row],[Cooperative Purchase
(Yes/No)]]="Yes","Yes",IF(VLOOKUP(Table25[[#This Row],[Contract No.]],Table3[#All],1,FALSE)=Table25[[#This Row],[Contract No.]],"Yes","No")),"No")</f>
        <v>Yes</v>
      </c>
      <c r="H2368" s="51">
        <f>IFERROR(VLOOKUP(Table25[[#This Row],[Contract No.]],Table3[#All],4,FALSE),"")</f>
        <v>43556</v>
      </c>
      <c r="I2368" s="28">
        <f>IFERROR(IF(AND(MONTH(Table25[[#This Row],[Contract Start Date]])&gt;6,MONTH(Table25[[#This Row],[Contract Start Date]])&lt;=12),YEAR(Table25[[#This Row],[Contract Start Date]])+1,YEAR(Table25[[#This Row],[Contract Start Date]])),"")</f>
        <v>2019</v>
      </c>
      <c r="J2368" s="108">
        <f>Table25[[#This Row],[FY Formula start]]</f>
        <v>2019</v>
      </c>
      <c r="K2368" s="59" t="str">
        <f>"FY"&amp;" "&amp;Table25[[#This Row],[Year Start]]</f>
        <v>FY 2019</v>
      </c>
      <c r="L2368" s="109">
        <f>IFERROR(VLOOKUP(Table25[[#This Row],[Contract No.]],Table3[#All],5,FALSE),"")</f>
        <v>45747</v>
      </c>
      <c r="M2368" s="110">
        <f>IFERROR(IF(Table25[[#This Row],[Contract End Date]]="99/99/9999","No End",IF(AND(MONTH(Table25[[#This Row],[Contract End Date]])&gt;6,MONTH(Table25[[#This Row],[Contract End Date]])&lt;=12),YEAR(Table25[[#This Row],[Contract End Date]])+1,YEAR(Table25[[#This Row],[Contract End Date]]))),"")</f>
        <v>2025</v>
      </c>
      <c r="N2368" s="111">
        <f>Table25[[#This Row],[FY Formula end]]</f>
        <v>2025</v>
      </c>
      <c r="O2368" s="112" t="str">
        <f>IF(Table25[[#This Row],[Year End]]="No End","No End","FY"&amp;" "&amp;Table25[[#This Row],[Year End]])</f>
        <v>FY 2025</v>
      </c>
      <c r="P2368" s="27"/>
      <c r="Q2368" s="104">
        <f>_xlfn.IFNA(IF($B2368="","",VLOOKUP($B2368,'SWC Towers'!$A:$Q,$Q$2,FALSE)),"")</f>
        <v>0.2</v>
      </c>
      <c r="R2368" s="106">
        <f>_xlfn.IFNA(IF($B2368="","",VLOOKUP($B2368,'SWC Towers'!$A:$Q,$R$2,FALSE)),"")</f>
        <v>0.2</v>
      </c>
      <c r="S2368" s="106" t="str">
        <f>_xlfn.IFNA(IF($B2368="","",VLOOKUP($B2368,'SWC Towers'!$A:$Q,$S$2,FALSE)),"")</f>
        <v/>
      </c>
      <c r="T2368" s="106" t="str">
        <f>_xlfn.IFNA(IF($B2368="","",VLOOKUP($B2368,'SWC Towers'!$A:$Q,$T$2,FALSE)),"")</f>
        <v/>
      </c>
      <c r="U2368" s="104">
        <f>_xlfn.IFNA(IF($B2368="","",VLOOKUP($B2368,'SWC Towers'!$A:$Q,$U$2,FALSE)),"")</f>
        <v>0.2</v>
      </c>
      <c r="V2368" s="104" t="str">
        <f>_xlfn.IFNA(IF($B2368="","",VLOOKUP($B2368,'SWC Towers'!$A:$Q,$V$2,FALSE)),"")</f>
        <v/>
      </c>
      <c r="W2368" s="104">
        <f>_xlfn.IFNA(IF($B2368="","",VLOOKUP($B2368,'SWC Towers'!$A:$Q,$W$2,FALSE)),"")</f>
        <v>0.2</v>
      </c>
      <c r="X2368" s="104" t="str">
        <f>_xlfn.IFNA(IF($B2368="","",VLOOKUP($B2368,'SWC Towers'!$A:$Q,$X$2,FALSE)),"")</f>
        <v/>
      </c>
      <c r="Y2368" s="104" t="str">
        <f>_xlfn.IFNA(IF($B2368="","",VLOOKUP($B2368,'SWC Towers'!$A:$Q,$Y$2,FALSE)),"")</f>
        <v/>
      </c>
      <c r="Z2368" s="104" t="str">
        <f>_xlfn.IFNA(IF($B2368="","",VLOOKUP($B2368,'SWC Towers'!$A:$Q,$Z$2,FALSE)),"")</f>
        <v/>
      </c>
      <c r="AA2368" s="104">
        <f>_xlfn.IFNA(IF($B2368="","",VLOOKUP($B2368,'SWC Towers'!$A:$Q,$AA$2,FALSE)),"")</f>
        <v>0.2</v>
      </c>
      <c r="AB2368" s="106" t="str">
        <f>_xlfn.IFNA(IF($B2368="","",VLOOKUP($B2368,'SWC Towers'!$A:$Q,$AB$2,FALSE)),"")</f>
        <v/>
      </c>
      <c r="AC2368" s="20">
        <f>SUM(Table25[[#This Row],[IT Tower: Application]:[Other/Non-IT ]])</f>
        <v>1</v>
      </c>
      <c r="AD2368" s="67"/>
      <c r="AE2368" s="67"/>
      <c r="AF2368" s="67"/>
      <c r="AG2368" s="67"/>
      <c r="AH2368" s="67"/>
      <c r="AI2368" s="67"/>
      <c r="AJ2368" s="67"/>
      <c r="AK2368" s="67"/>
      <c r="AL2368" s="67"/>
      <c r="AM2368" s="67"/>
      <c r="AN2368" s="67"/>
      <c r="AO2368" s="67"/>
      <c r="AP2368" s="67"/>
      <c r="AQ2368" s="67"/>
      <c r="AR2368" s="67"/>
      <c r="AS2368" s="67"/>
      <c r="AT2368" s="67"/>
      <c r="AU2368" s="67"/>
      <c r="AV2368" s="67"/>
      <c r="AW2368" s="67"/>
      <c r="AX2368" s="67"/>
      <c r="AY2368" s="67"/>
      <c r="AZ2368" s="67"/>
      <c r="BA2368" s="67"/>
      <c r="BB2368" s="113">
        <v>21794</v>
      </c>
      <c r="BC2368" s="113">
        <v>20038</v>
      </c>
      <c r="BD2368" s="113"/>
      <c r="BE2368" s="113"/>
      <c r="BF2368" s="113"/>
      <c r="BG2368" s="113"/>
      <c r="BH2368" s="113"/>
      <c r="BI2368" s="113"/>
      <c r="BJ2368" s="113"/>
      <c r="BK2368" s="113"/>
      <c r="BL2368" s="113"/>
      <c r="BM2368" s="113"/>
      <c r="BN2368" s="113"/>
      <c r="BO2368" s="113"/>
      <c r="BP2368" s="113"/>
      <c r="BQ2368" s="113"/>
      <c r="BR2368" s="113"/>
      <c r="BS2368" s="113"/>
      <c r="BT2368" s="113"/>
      <c r="BU2368" s="113"/>
      <c r="BV2368" s="113"/>
      <c r="BW2368" s="113"/>
      <c r="BX2368" s="113"/>
      <c r="BY2368" s="113"/>
      <c r="BZ2368" s="113"/>
      <c r="CA2368" s="67"/>
      <c r="CB2368" s="113"/>
      <c r="CC2368" s="69">
        <f>SUM(Table25[[#This Row],[Contract Amount FY00]:[Contract Amount FY50]])</f>
        <v>41832</v>
      </c>
      <c r="CD2368" s="114"/>
    </row>
    <row r="2369" spans="1:82" x14ac:dyDescent="0.25">
      <c r="A2369" s="122" t="s">
        <v>1977</v>
      </c>
      <c r="B2369" s="122" t="s">
        <v>533</v>
      </c>
      <c r="C2369" s="122" t="s">
        <v>2200</v>
      </c>
      <c r="E2369" s="26" t="str">
        <f>IFERROR(IF(VLOOKUP(Table25[[#This Row],[Contract No.]],Table3[#All],3,FALSE)="","No","Yes"),"")</f>
        <v>No</v>
      </c>
      <c r="F2369" s="107" t="str">
        <f>IFERROR(VLOOKUP(Table25[[#This Row],[Contract No.]],Table3[#All],3,FALSE),"")</f>
        <v/>
      </c>
      <c r="G2369" s="107" t="str">
        <f>IFERROR(IF(Table25[[#This Row],[Cooperative Purchase
(Yes/No)]]="Yes","Yes",IF(VLOOKUP(Table25[[#This Row],[Contract No.]],Table3[#All],1,FALSE)=Table25[[#This Row],[Contract No.]],"Yes","No")),"No")</f>
        <v>Yes</v>
      </c>
      <c r="H2369" s="51">
        <f>IFERROR(VLOOKUP(Table25[[#This Row],[Contract No.]],Table3[#All],4,FALSE),"")</f>
        <v>43556</v>
      </c>
      <c r="I2369" s="28">
        <f>IFERROR(IF(AND(MONTH(Table25[[#This Row],[Contract Start Date]])&gt;6,MONTH(Table25[[#This Row],[Contract Start Date]])&lt;=12),YEAR(Table25[[#This Row],[Contract Start Date]])+1,YEAR(Table25[[#This Row],[Contract Start Date]])),"")</f>
        <v>2019</v>
      </c>
      <c r="J2369" s="108">
        <f>Table25[[#This Row],[FY Formula start]]</f>
        <v>2019</v>
      </c>
      <c r="K2369" s="59" t="str">
        <f>"FY"&amp;" "&amp;Table25[[#This Row],[Year Start]]</f>
        <v>FY 2019</v>
      </c>
      <c r="L2369" s="109">
        <f>IFERROR(VLOOKUP(Table25[[#This Row],[Contract No.]],Table3[#All],5,FALSE),"")</f>
        <v>45747</v>
      </c>
      <c r="M2369" s="110">
        <f>IFERROR(IF(Table25[[#This Row],[Contract End Date]]="99/99/9999","No End",IF(AND(MONTH(Table25[[#This Row],[Contract End Date]])&gt;6,MONTH(Table25[[#This Row],[Contract End Date]])&lt;=12),YEAR(Table25[[#This Row],[Contract End Date]])+1,YEAR(Table25[[#This Row],[Contract End Date]]))),"")</f>
        <v>2025</v>
      </c>
      <c r="N2369" s="111">
        <f>Table25[[#This Row],[FY Formula end]]</f>
        <v>2025</v>
      </c>
      <c r="O2369" s="112" t="str">
        <f>IF(Table25[[#This Row],[Year End]]="No End","No End","FY"&amp;" "&amp;Table25[[#This Row],[Year End]])</f>
        <v>FY 2025</v>
      </c>
      <c r="P2369" s="27"/>
      <c r="Q2369" s="104">
        <f>_xlfn.IFNA(IF($B2369="","",VLOOKUP($B2369,'SWC Towers'!$A:$Q,$Q$2,FALSE)),"")</f>
        <v>0.2</v>
      </c>
      <c r="R2369" s="106">
        <f>_xlfn.IFNA(IF($B2369="","",VLOOKUP($B2369,'SWC Towers'!$A:$Q,$R$2,FALSE)),"")</f>
        <v>0.2</v>
      </c>
      <c r="S2369" s="106" t="str">
        <f>_xlfn.IFNA(IF($B2369="","",VLOOKUP($B2369,'SWC Towers'!$A:$Q,$S$2,FALSE)),"")</f>
        <v/>
      </c>
      <c r="T2369" s="106" t="str">
        <f>_xlfn.IFNA(IF($B2369="","",VLOOKUP($B2369,'SWC Towers'!$A:$Q,$T$2,FALSE)),"")</f>
        <v/>
      </c>
      <c r="U2369" s="104">
        <f>_xlfn.IFNA(IF($B2369="","",VLOOKUP($B2369,'SWC Towers'!$A:$Q,$U$2,FALSE)),"")</f>
        <v>0.2</v>
      </c>
      <c r="V2369" s="104" t="str">
        <f>_xlfn.IFNA(IF($B2369="","",VLOOKUP($B2369,'SWC Towers'!$A:$Q,$V$2,FALSE)),"")</f>
        <v/>
      </c>
      <c r="W2369" s="104">
        <f>_xlfn.IFNA(IF($B2369="","",VLOOKUP($B2369,'SWC Towers'!$A:$Q,$W$2,FALSE)),"")</f>
        <v>0.2</v>
      </c>
      <c r="X2369" s="104" t="str">
        <f>_xlfn.IFNA(IF($B2369="","",VLOOKUP($B2369,'SWC Towers'!$A:$Q,$X$2,FALSE)),"")</f>
        <v/>
      </c>
      <c r="Y2369" s="104" t="str">
        <f>_xlfn.IFNA(IF($B2369="","",VLOOKUP($B2369,'SWC Towers'!$A:$Q,$Y$2,FALSE)),"")</f>
        <v/>
      </c>
      <c r="Z2369" s="104" t="str">
        <f>_xlfn.IFNA(IF($B2369="","",VLOOKUP($B2369,'SWC Towers'!$A:$Q,$Z$2,FALSE)),"")</f>
        <v/>
      </c>
      <c r="AA2369" s="104">
        <f>_xlfn.IFNA(IF($B2369="","",VLOOKUP($B2369,'SWC Towers'!$A:$Q,$AA$2,FALSE)),"")</f>
        <v>0.2</v>
      </c>
      <c r="AB2369" s="106" t="str">
        <f>_xlfn.IFNA(IF($B2369="","",VLOOKUP($B2369,'SWC Towers'!$A:$Q,$AB$2,FALSE)),"")</f>
        <v/>
      </c>
      <c r="AC2369" s="20">
        <f>SUM(Table25[[#This Row],[IT Tower: Application]:[Other/Non-IT ]])</f>
        <v>1</v>
      </c>
      <c r="AD2369" s="67"/>
      <c r="AE2369" s="67"/>
      <c r="AF2369" s="67"/>
      <c r="AG2369" s="67"/>
      <c r="AH2369" s="67"/>
      <c r="AI2369" s="67"/>
      <c r="AJ2369" s="67"/>
      <c r="AK2369" s="67"/>
      <c r="AL2369" s="67"/>
      <c r="AM2369" s="67"/>
      <c r="AN2369" s="67"/>
      <c r="AO2369" s="67"/>
      <c r="AP2369" s="67"/>
      <c r="AQ2369" s="67"/>
      <c r="AR2369" s="67"/>
      <c r="AS2369" s="67"/>
      <c r="AT2369" s="67"/>
      <c r="AU2369" s="67"/>
      <c r="AV2369" s="67"/>
      <c r="AW2369" s="67"/>
      <c r="AX2369" s="67"/>
      <c r="AY2369" s="67"/>
      <c r="AZ2369" s="67"/>
      <c r="BA2369" s="67"/>
      <c r="BB2369" s="113"/>
      <c r="BC2369" s="113">
        <v>3866</v>
      </c>
      <c r="BD2369" s="113"/>
      <c r="BE2369" s="113"/>
      <c r="BF2369" s="113"/>
      <c r="BG2369" s="113"/>
      <c r="BH2369" s="113"/>
      <c r="BI2369" s="113"/>
      <c r="BJ2369" s="113"/>
      <c r="BK2369" s="113"/>
      <c r="BL2369" s="113"/>
      <c r="BM2369" s="113"/>
      <c r="BN2369" s="113"/>
      <c r="BO2369" s="113"/>
      <c r="BP2369" s="113"/>
      <c r="BQ2369" s="113"/>
      <c r="BR2369" s="113"/>
      <c r="BS2369" s="113"/>
      <c r="BT2369" s="113"/>
      <c r="BU2369" s="113"/>
      <c r="BV2369" s="113"/>
      <c r="BW2369" s="113"/>
      <c r="BX2369" s="113"/>
      <c r="BY2369" s="113"/>
      <c r="BZ2369" s="113"/>
      <c r="CA2369" s="67"/>
      <c r="CB2369" s="113"/>
      <c r="CC2369" s="69">
        <f>SUM(Table25[[#This Row],[Contract Amount FY00]:[Contract Amount FY50]])</f>
        <v>3866</v>
      </c>
      <c r="CD2369" s="114"/>
    </row>
    <row r="2370" spans="1:82" x14ac:dyDescent="0.25">
      <c r="A2370" s="122" t="s">
        <v>1977</v>
      </c>
      <c r="B2370" s="122" t="s">
        <v>705</v>
      </c>
      <c r="C2370" s="122" t="s">
        <v>384</v>
      </c>
      <c r="E2370" s="26" t="str">
        <f>IFERROR(IF(VLOOKUP(Table25[[#This Row],[Contract No.]],Table3[#All],3,FALSE)="","No","Yes"),"")</f>
        <v>Yes</v>
      </c>
      <c r="F2370" s="107" t="str">
        <f>IFERROR(VLOOKUP(Table25[[#This Row],[Contract No.]],Table3[#All],3,FALSE),"")</f>
        <v>NASPO</v>
      </c>
      <c r="G2370" s="107" t="str">
        <f>IFERROR(IF(Table25[[#This Row],[Cooperative Purchase
(Yes/No)]]="Yes","Yes",IF(VLOOKUP(Table25[[#This Row],[Contract No.]],Table3[#All],1,FALSE)=Table25[[#This Row],[Contract No.]],"Yes","No")),"No")</f>
        <v>Yes</v>
      </c>
      <c r="H2370" s="51">
        <f>IFERROR(VLOOKUP(Table25[[#This Row],[Contract No.]],Table3[#All],4,FALSE),"")</f>
        <v>43647</v>
      </c>
      <c r="I2370" s="28">
        <f>IFERROR(IF(AND(MONTH(Table25[[#This Row],[Contract Start Date]])&gt;6,MONTH(Table25[[#This Row],[Contract Start Date]])&lt;=12),YEAR(Table25[[#This Row],[Contract Start Date]])+1,YEAR(Table25[[#This Row],[Contract Start Date]])),"")</f>
        <v>2020</v>
      </c>
      <c r="J2370" s="108">
        <f>Table25[[#This Row],[FY Formula start]]</f>
        <v>2020</v>
      </c>
      <c r="K2370" s="59" t="str">
        <f>"FY"&amp;" "&amp;Table25[[#This Row],[Year Start]]</f>
        <v>FY 2020</v>
      </c>
      <c r="L2370" s="109">
        <f>IFERROR(VLOOKUP(Table25[[#This Row],[Contract No.]],Table3[#All],5,FALSE),"")</f>
        <v>47360</v>
      </c>
      <c r="M2370" s="110">
        <f>IFERROR(IF(Table25[[#This Row],[Contract End Date]]="99/99/9999","No End",IF(AND(MONTH(Table25[[#This Row],[Contract End Date]])&gt;6,MONTH(Table25[[#This Row],[Contract End Date]])&lt;=12),YEAR(Table25[[#This Row],[Contract End Date]])+1,YEAR(Table25[[#This Row],[Contract End Date]]))),"")</f>
        <v>2030</v>
      </c>
      <c r="N2370" s="111">
        <f>Table25[[#This Row],[FY Formula end]]</f>
        <v>2030</v>
      </c>
      <c r="O2370" s="112" t="str">
        <f>IF(Table25[[#This Row],[Year End]]="No End","No End","FY"&amp;" "&amp;Table25[[#This Row],[Year End]])</f>
        <v>FY 2030</v>
      </c>
      <c r="P2370" s="27"/>
      <c r="Q2370" s="104">
        <f>_xlfn.IFNA(IF($B2370="","",VLOOKUP($B2370,'SWC Towers'!$A:$Q,$Q$2,FALSE)),"")</f>
        <v>0.2</v>
      </c>
      <c r="R2370" s="106" t="str">
        <f>_xlfn.IFNA(IF($B2370="","",VLOOKUP($B2370,'SWC Towers'!$A:$Q,$R$2,FALSE)),"")</f>
        <v/>
      </c>
      <c r="S2370" s="106" t="str">
        <f>_xlfn.IFNA(IF($B2370="","",VLOOKUP($B2370,'SWC Towers'!$A:$Q,$S$2,FALSE)),"")</f>
        <v/>
      </c>
      <c r="T2370" s="106" t="str">
        <f>_xlfn.IFNA(IF($B2370="","",VLOOKUP($B2370,'SWC Towers'!$A:$Q,$T$2,FALSE)),"")</f>
        <v/>
      </c>
      <c r="U2370" s="104">
        <f>_xlfn.IFNA(IF($B2370="","",VLOOKUP($B2370,'SWC Towers'!$A:$Q,$U$2,FALSE)),"")</f>
        <v>0.4</v>
      </c>
      <c r="V2370" s="104" t="str">
        <f>_xlfn.IFNA(IF($B2370="","",VLOOKUP($B2370,'SWC Towers'!$A:$Q,$V$2,FALSE)),"")</f>
        <v/>
      </c>
      <c r="W2370" s="104">
        <f>_xlfn.IFNA(IF($B2370="","",VLOOKUP($B2370,'SWC Towers'!$A:$Q,$W$2,FALSE)),"")</f>
        <v>0.4</v>
      </c>
      <c r="X2370" s="104" t="str">
        <f>_xlfn.IFNA(IF($B2370="","",VLOOKUP($B2370,'SWC Towers'!$A:$Q,$X$2,FALSE)),"")</f>
        <v/>
      </c>
      <c r="Y2370" s="104" t="str">
        <f>_xlfn.IFNA(IF($B2370="","",VLOOKUP($B2370,'SWC Towers'!$A:$Q,$Y$2,FALSE)),"")</f>
        <v/>
      </c>
      <c r="Z2370" s="104" t="str">
        <f>_xlfn.IFNA(IF($B2370="","",VLOOKUP($B2370,'SWC Towers'!$A:$Q,$Z$2,FALSE)),"")</f>
        <v/>
      </c>
      <c r="AA2370" s="104" t="str">
        <f>_xlfn.IFNA(IF($B2370="","",VLOOKUP($B2370,'SWC Towers'!$A:$Q,$AA$2,FALSE)),"")</f>
        <v/>
      </c>
      <c r="AB2370" s="106" t="str">
        <f>_xlfn.IFNA(IF($B2370="","",VLOOKUP($B2370,'SWC Towers'!$A:$Q,$AB$2,FALSE)),"")</f>
        <v/>
      </c>
      <c r="AC2370" s="20">
        <f>SUM(Table25[[#This Row],[IT Tower: Application]:[Other/Non-IT ]])</f>
        <v>1</v>
      </c>
      <c r="AD2370" s="67"/>
      <c r="AE2370" s="67"/>
      <c r="AF2370" s="67"/>
      <c r="AG2370" s="67"/>
      <c r="AH2370" s="67"/>
      <c r="AI2370" s="67"/>
      <c r="AJ2370" s="67"/>
      <c r="AK2370" s="67"/>
      <c r="AL2370" s="67"/>
      <c r="AM2370" s="67"/>
      <c r="AN2370" s="67"/>
      <c r="AO2370" s="67"/>
      <c r="AP2370" s="67"/>
      <c r="AQ2370" s="67"/>
      <c r="AR2370" s="67"/>
      <c r="AS2370" s="67"/>
      <c r="AT2370" s="67"/>
      <c r="AU2370" s="67"/>
      <c r="AV2370" s="67"/>
      <c r="AW2370" s="67"/>
      <c r="AX2370" s="67">
        <v>0</v>
      </c>
      <c r="AY2370" s="67">
        <v>1944</v>
      </c>
      <c r="AZ2370" s="67">
        <v>14750</v>
      </c>
      <c r="BA2370" s="67">
        <v>16306</v>
      </c>
      <c r="BB2370" s="113"/>
      <c r="BC2370" s="113"/>
      <c r="BD2370" s="113"/>
      <c r="BE2370" s="113"/>
      <c r="BF2370" s="113"/>
      <c r="BG2370" s="113"/>
      <c r="BH2370" s="113"/>
      <c r="BI2370" s="113"/>
      <c r="BJ2370" s="113"/>
      <c r="BK2370" s="113"/>
      <c r="BL2370" s="113"/>
      <c r="BM2370" s="113"/>
      <c r="BN2370" s="113"/>
      <c r="BO2370" s="113"/>
      <c r="BP2370" s="113"/>
      <c r="BQ2370" s="113"/>
      <c r="BR2370" s="113"/>
      <c r="BS2370" s="113"/>
      <c r="BT2370" s="113"/>
      <c r="BU2370" s="113"/>
      <c r="BV2370" s="113"/>
      <c r="BW2370" s="113"/>
      <c r="BX2370" s="113"/>
      <c r="BY2370" s="113"/>
      <c r="BZ2370" s="113"/>
      <c r="CA2370" s="67"/>
      <c r="CB2370" s="113"/>
      <c r="CC2370" s="69">
        <f>SUM(Table25[[#This Row],[Contract Amount FY00]:[Contract Amount FY50]])</f>
        <v>33000</v>
      </c>
      <c r="CD2370" s="114"/>
    </row>
    <row r="2371" spans="1:82" x14ac:dyDescent="0.25">
      <c r="A2371" s="122" t="s">
        <v>1977</v>
      </c>
      <c r="B2371" s="122" t="s">
        <v>705</v>
      </c>
      <c r="C2371" s="122" t="s">
        <v>1777</v>
      </c>
      <c r="E2371" s="26" t="str">
        <f>IFERROR(IF(VLOOKUP(Table25[[#This Row],[Contract No.]],Table3[#All],3,FALSE)="","No","Yes"),"")</f>
        <v>Yes</v>
      </c>
      <c r="F2371" s="107" t="str">
        <f>IFERROR(VLOOKUP(Table25[[#This Row],[Contract No.]],Table3[#All],3,FALSE),"")</f>
        <v>NASPO</v>
      </c>
      <c r="G2371" s="107" t="str">
        <f>IFERROR(IF(Table25[[#This Row],[Cooperative Purchase
(Yes/No)]]="Yes","Yes",IF(VLOOKUP(Table25[[#This Row],[Contract No.]],Table3[#All],1,FALSE)=Table25[[#This Row],[Contract No.]],"Yes","No")),"No")</f>
        <v>Yes</v>
      </c>
      <c r="H2371" s="51">
        <f>IFERROR(VLOOKUP(Table25[[#This Row],[Contract No.]],Table3[#All],4,FALSE),"")</f>
        <v>43647</v>
      </c>
      <c r="I2371" s="28">
        <f>IFERROR(IF(AND(MONTH(Table25[[#This Row],[Contract Start Date]])&gt;6,MONTH(Table25[[#This Row],[Contract Start Date]])&lt;=12),YEAR(Table25[[#This Row],[Contract Start Date]])+1,YEAR(Table25[[#This Row],[Contract Start Date]])),"")</f>
        <v>2020</v>
      </c>
      <c r="J2371" s="108">
        <f>Table25[[#This Row],[FY Formula start]]</f>
        <v>2020</v>
      </c>
      <c r="K2371" s="59" t="str">
        <f>"FY"&amp;" "&amp;Table25[[#This Row],[Year Start]]</f>
        <v>FY 2020</v>
      </c>
      <c r="L2371" s="109">
        <f>IFERROR(VLOOKUP(Table25[[#This Row],[Contract No.]],Table3[#All],5,FALSE),"")</f>
        <v>47360</v>
      </c>
      <c r="M2371" s="110">
        <f>IFERROR(IF(Table25[[#This Row],[Contract End Date]]="99/99/9999","No End",IF(AND(MONTH(Table25[[#This Row],[Contract End Date]])&gt;6,MONTH(Table25[[#This Row],[Contract End Date]])&lt;=12),YEAR(Table25[[#This Row],[Contract End Date]])+1,YEAR(Table25[[#This Row],[Contract End Date]]))),"")</f>
        <v>2030</v>
      </c>
      <c r="N2371" s="111">
        <f>Table25[[#This Row],[FY Formula end]]</f>
        <v>2030</v>
      </c>
      <c r="O2371" s="112" t="str">
        <f>IF(Table25[[#This Row],[Year End]]="No End","No End","FY"&amp;" "&amp;Table25[[#This Row],[Year End]])</f>
        <v>FY 2030</v>
      </c>
      <c r="P2371" s="27"/>
      <c r="Q2371" s="104">
        <f>_xlfn.IFNA(IF($B2371="","",VLOOKUP($B2371,'SWC Towers'!$A:$Q,$Q$2,FALSE)),"")</f>
        <v>0.2</v>
      </c>
      <c r="R2371" s="106" t="str">
        <f>_xlfn.IFNA(IF($B2371="","",VLOOKUP($B2371,'SWC Towers'!$A:$Q,$R$2,FALSE)),"")</f>
        <v/>
      </c>
      <c r="S2371" s="106" t="str">
        <f>_xlfn.IFNA(IF($B2371="","",VLOOKUP($B2371,'SWC Towers'!$A:$Q,$S$2,FALSE)),"")</f>
        <v/>
      </c>
      <c r="T2371" s="106" t="str">
        <f>_xlfn.IFNA(IF($B2371="","",VLOOKUP($B2371,'SWC Towers'!$A:$Q,$T$2,FALSE)),"")</f>
        <v/>
      </c>
      <c r="U2371" s="104">
        <f>_xlfn.IFNA(IF($B2371="","",VLOOKUP($B2371,'SWC Towers'!$A:$Q,$U$2,FALSE)),"")</f>
        <v>0.4</v>
      </c>
      <c r="V2371" s="104" t="str">
        <f>_xlfn.IFNA(IF($B2371="","",VLOOKUP($B2371,'SWC Towers'!$A:$Q,$V$2,FALSE)),"")</f>
        <v/>
      </c>
      <c r="W2371" s="104">
        <f>_xlfn.IFNA(IF($B2371="","",VLOOKUP($B2371,'SWC Towers'!$A:$Q,$W$2,FALSE)),"")</f>
        <v>0.4</v>
      </c>
      <c r="X2371" s="104" t="str">
        <f>_xlfn.IFNA(IF($B2371="","",VLOOKUP($B2371,'SWC Towers'!$A:$Q,$X$2,FALSE)),"")</f>
        <v/>
      </c>
      <c r="Y2371" s="104" t="str">
        <f>_xlfn.IFNA(IF($B2371="","",VLOOKUP($B2371,'SWC Towers'!$A:$Q,$Y$2,FALSE)),"")</f>
        <v/>
      </c>
      <c r="Z2371" s="104" t="str">
        <f>_xlfn.IFNA(IF($B2371="","",VLOOKUP($B2371,'SWC Towers'!$A:$Q,$Z$2,FALSE)),"")</f>
        <v/>
      </c>
      <c r="AA2371" s="104" t="str">
        <f>_xlfn.IFNA(IF($B2371="","",VLOOKUP($B2371,'SWC Towers'!$A:$Q,$AA$2,FALSE)),"")</f>
        <v/>
      </c>
      <c r="AB2371" s="106" t="str">
        <f>_xlfn.IFNA(IF($B2371="","",VLOOKUP($B2371,'SWC Towers'!$A:$Q,$AB$2,FALSE)),"")</f>
        <v/>
      </c>
      <c r="AC2371" s="20">
        <f>SUM(Table25[[#This Row],[IT Tower: Application]:[Other/Non-IT ]])</f>
        <v>1</v>
      </c>
      <c r="AD2371" s="67"/>
      <c r="AE2371" s="67"/>
      <c r="AF2371" s="67"/>
      <c r="AG2371" s="67"/>
      <c r="AH2371" s="67"/>
      <c r="AI2371" s="67"/>
      <c r="AJ2371" s="67"/>
      <c r="AK2371" s="67"/>
      <c r="AL2371" s="67"/>
      <c r="AM2371" s="67"/>
      <c r="AN2371" s="67"/>
      <c r="AO2371" s="67"/>
      <c r="AP2371" s="67"/>
      <c r="AQ2371" s="67"/>
      <c r="AR2371" s="67"/>
      <c r="AS2371" s="67"/>
      <c r="AT2371" s="67"/>
      <c r="AU2371" s="67"/>
      <c r="AV2371" s="67"/>
      <c r="AW2371" s="67"/>
      <c r="AX2371" s="67"/>
      <c r="AY2371" s="67">
        <v>3979</v>
      </c>
      <c r="AZ2371" s="67">
        <v>12416</v>
      </c>
      <c r="BA2371" s="67">
        <v>16798</v>
      </c>
      <c r="BB2371" s="113">
        <v>15060</v>
      </c>
      <c r="BC2371" s="113">
        <v>22830</v>
      </c>
      <c r="BD2371" s="113"/>
      <c r="BE2371" s="113"/>
      <c r="BF2371" s="113"/>
      <c r="BG2371" s="113"/>
      <c r="BH2371" s="113"/>
      <c r="BI2371" s="113"/>
      <c r="BJ2371" s="113"/>
      <c r="BK2371" s="113"/>
      <c r="BL2371" s="113"/>
      <c r="BM2371" s="113"/>
      <c r="BN2371" s="113"/>
      <c r="BO2371" s="113"/>
      <c r="BP2371" s="113"/>
      <c r="BQ2371" s="113"/>
      <c r="BR2371" s="113"/>
      <c r="BS2371" s="113"/>
      <c r="BT2371" s="113"/>
      <c r="BU2371" s="113"/>
      <c r="BV2371" s="113"/>
      <c r="BW2371" s="113"/>
      <c r="BX2371" s="113"/>
      <c r="BY2371" s="113"/>
      <c r="BZ2371" s="113"/>
      <c r="CA2371" s="67"/>
      <c r="CB2371" s="113"/>
      <c r="CC2371" s="69">
        <f>SUM(Table25[[#This Row],[Contract Amount FY00]:[Contract Amount FY50]])</f>
        <v>71083</v>
      </c>
      <c r="CD2371" s="114"/>
    </row>
    <row r="2372" spans="1:82" x14ac:dyDescent="0.25">
      <c r="A2372" s="122" t="s">
        <v>1977</v>
      </c>
      <c r="B2372" s="122" t="s">
        <v>278</v>
      </c>
      <c r="C2372" s="122" t="s">
        <v>279</v>
      </c>
      <c r="E2372" s="26" t="str">
        <f>IFERROR(IF(VLOOKUP(Table25[[#This Row],[Contract No.]],Table3[#All],3,FALSE)="","No","Yes"),"")</f>
        <v>Yes</v>
      </c>
      <c r="F2372" s="107" t="str">
        <f>IFERROR(VLOOKUP(Table25[[#This Row],[Contract No.]],Table3[#All],3,FALSE),"")</f>
        <v>NASPO</v>
      </c>
      <c r="G2372" s="107" t="str">
        <f>IFERROR(IF(Table25[[#This Row],[Cooperative Purchase
(Yes/No)]]="Yes","Yes",IF(VLOOKUP(Table25[[#This Row],[Contract No.]],Table3[#All],1,FALSE)=Table25[[#This Row],[Contract No.]],"Yes","No")),"No")</f>
        <v>Yes</v>
      </c>
      <c r="H2372" s="51">
        <f>IFERROR(VLOOKUP(Table25[[#This Row],[Contract No.]],Table3[#All],4,FALSE),"")</f>
        <v>42917</v>
      </c>
      <c r="I2372" s="28">
        <f>IFERROR(IF(AND(MONTH(Table25[[#This Row],[Contract Start Date]])&gt;6,MONTH(Table25[[#This Row],[Contract Start Date]])&lt;=12),YEAR(Table25[[#This Row],[Contract Start Date]])+1,YEAR(Table25[[#This Row],[Contract Start Date]])),"")</f>
        <v>2018</v>
      </c>
      <c r="J2372" s="108">
        <f>Table25[[#This Row],[FY Formula start]]</f>
        <v>2018</v>
      </c>
      <c r="K2372" s="59" t="str">
        <f>"FY"&amp;" "&amp;Table25[[#This Row],[Year Start]]</f>
        <v>FY 2018</v>
      </c>
      <c r="L2372" s="109">
        <f>IFERROR(VLOOKUP(Table25[[#This Row],[Contract No.]],Table3[#All],5,FALSE),"")</f>
        <v>46280</v>
      </c>
      <c r="M2372" s="110">
        <f>IFERROR(IF(Table25[[#This Row],[Contract End Date]]="99/99/9999","No End",IF(AND(MONTH(Table25[[#This Row],[Contract End Date]])&gt;6,MONTH(Table25[[#This Row],[Contract End Date]])&lt;=12),YEAR(Table25[[#This Row],[Contract End Date]])+1,YEAR(Table25[[#This Row],[Contract End Date]]))),"")</f>
        <v>2027</v>
      </c>
      <c r="N2372" s="111">
        <f>Table25[[#This Row],[FY Formula end]]</f>
        <v>2027</v>
      </c>
      <c r="O2372" s="112" t="str">
        <f>IF(Table25[[#This Row],[Year End]]="No End","No End","FY"&amp;" "&amp;Table25[[#This Row],[Year End]])</f>
        <v>FY 2027</v>
      </c>
      <c r="P2372" s="27"/>
      <c r="Q2372" s="104">
        <f>_xlfn.IFNA(IF($B2372="","",VLOOKUP($B2372,'SWC Towers'!$A:$Q,$Q$2,FALSE)),"")</f>
        <v>0.4</v>
      </c>
      <c r="R2372" s="106" t="str">
        <f>_xlfn.IFNA(IF($B2372="","",VLOOKUP($B2372,'SWC Towers'!$A:$Q,$R$2,FALSE)),"")</f>
        <v/>
      </c>
      <c r="S2372" s="106" t="str">
        <f>_xlfn.IFNA(IF($B2372="","",VLOOKUP($B2372,'SWC Towers'!$A:$Q,$S$2,FALSE)),"")</f>
        <v/>
      </c>
      <c r="T2372" s="106">
        <f>_xlfn.IFNA(IF($B2372="","",VLOOKUP($B2372,'SWC Towers'!$A:$Q,$T$2,FALSE)),"")</f>
        <v>0.05</v>
      </c>
      <c r="U2372" s="104" t="str">
        <f>_xlfn.IFNA(IF($B2372="","",VLOOKUP($B2372,'SWC Towers'!$A:$Q,$U$2,FALSE)),"")</f>
        <v/>
      </c>
      <c r="V2372" s="104" t="str">
        <f>_xlfn.IFNA(IF($B2372="","",VLOOKUP($B2372,'SWC Towers'!$A:$Q,$V$2,FALSE)),"")</f>
        <v/>
      </c>
      <c r="W2372" s="104">
        <f>_xlfn.IFNA(IF($B2372="","",VLOOKUP($B2372,'SWC Towers'!$A:$Q,$W$2,FALSE)),"")</f>
        <v>0.1</v>
      </c>
      <c r="X2372" s="104" t="str">
        <f>_xlfn.IFNA(IF($B2372="","",VLOOKUP($B2372,'SWC Towers'!$A:$Q,$X$2,FALSE)),"")</f>
        <v/>
      </c>
      <c r="Y2372" s="104">
        <f>_xlfn.IFNA(IF($B2372="","",VLOOKUP($B2372,'SWC Towers'!$A:$Q,$Y$2,FALSE)),"")</f>
        <v>0.05</v>
      </c>
      <c r="Z2372" s="104" t="str">
        <f>_xlfn.IFNA(IF($B2372="","",VLOOKUP($B2372,'SWC Towers'!$A:$Q,$Z$2,FALSE)),"")</f>
        <v/>
      </c>
      <c r="AA2372" s="104">
        <f>_xlfn.IFNA(IF($B2372="","",VLOOKUP($B2372,'SWC Towers'!$A:$Q,$AA$2,FALSE)),"")</f>
        <v>0.4</v>
      </c>
      <c r="AB2372" s="106" t="str">
        <f>_xlfn.IFNA(IF($B2372="","",VLOOKUP($B2372,'SWC Towers'!$A:$Q,$AB$2,FALSE)),"")</f>
        <v/>
      </c>
      <c r="AC2372" s="20">
        <f>SUM(Table25[[#This Row],[IT Tower: Application]:[Other/Non-IT ]])</f>
        <v>1</v>
      </c>
      <c r="AD2372" s="67"/>
      <c r="AE2372" s="67"/>
      <c r="AF2372" s="67"/>
      <c r="AG2372" s="67"/>
      <c r="AH2372" s="67"/>
      <c r="AI2372" s="67"/>
      <c r="AJ2372" s="67"/>
      <c r="AK2372" s="67"/>
      <c r="AL2372" s="67"/>
      <c r="AM2372" s="67"/>
      <c r="AN2372" s="67"/>
      <c r="AO2372" s="67"/>
      <c r="AP2372" s="67"/>
      <c r="AQ2372" s="67"/>
      <c r="AR2372" s="67"/>
      <c r="AS2372" s="67"/>
      <c r="AT2372" s="67"/>
      <c r="AU2372" s="67"/>
      <c r="AV2372" s="67"/>
      <c r="AW2372" s="67"/>
      <c r="AX2372" s="67"/>
      <c r="AY2372" s="67">
        <v>201</v>
      </c>
      <c r="AZ2372" s="67">
        <v>0</v>
      </c>
      <c r="BA2372" s="67"/>
      <c r="BB2372" s="113">
        <v>0</v>
      </c>
      <c r="BC2372" s="113">
        <v>16282</v>
      </c>
      <c r="BD2372" s="113"/>
      <c r="BE2372" s="113"/>
      <c r="BF2372" s="113"/>
      <c r="BG2372" s="113"/>
      <c r="BH2372" s="113"/>
      <c r="BI2372" s="113"/>
      <c r="BJ2372" s="113"/>
      <c r="BK2372" s="113"/>
      <c r="BL2372" s="113"/>
      <c r="BM2372" s="113"/>
      <c r="BN2372" s="113"/>
      <c r="BO2372" s="113"/>
      <c r="BP2372" s="113"/>
      <c r="BQ2372" s="113"/>
      <c r="BR2372" s="113"/>
      <c r="BS2372" s="113"/>
      <c r="BT2372" s="113"/>
      <c r="BU2372" s="113"/>
      <c r="BV2372" s="113"/>
      <c r="BW2372" s="113"/>
      <c r="BX2372" s="113"/>
      <c r="BY2372" s="113"/>
      <c r="BZ2372" s="113"/>
      <c r="CA2372" s="67"/>
      <c r="CB2372" s="113"/>
      <c r="CC2372" s="69">
        <f>SUM(Table25[[#This Row],[Contract Amount FY00]:[Contract Amount FY50]])</f>
        <v>16483</v>
      </c>
      <c r="CD2372" s="114"/>
    </row>
    <row r="2373" spans="1:82" x14ac:dyDescent="0.25">
      <c r="A2373" s="122" t="s">
        <v>1977</v>
      </c>
      <c r="B2373" s="122" t="s">
        <v>2244</v>
      </c>
      <c r="C2373" s="122" t="s">
        <v>275</v>
      </c>
      <c r="E2373" s="26" t="str">
        <f>IFERROR(IF(VLOOKUP(Table25[[#This Row],[Contract No.]],Table3[#All],3,FALSE)="","No","Yes"),"")</f>
        <v>No</v>
      </c>
      <c r="F2373" s="107" t="str">
        <f>IFERROR(VLOOKUP(Table25[[#This Row],[Contract No.]],Table3[#All],3,FALSE),"")</f>
        <v/>
      </c>
      <c r="G2373" s="107" t="str">
        <f>IFERROR(IF(Table25[[#This Row],[Cooperative Purchase
(Yes/No)]]="Yes","Yes",IF(VLOOKUP(Table25[[#This Row],[Contract No.]],Table3[#All],1,FALSE)=Table25[[#This Row],[Contract No.]],"Yes","No")),"No")</f>
        <v>Yes</v>
      </c>
      <c r="H2373" s="51">
        <f>IFERROR(VLOOKUP(Table25[[#This Row],[Contract No.]],Table3[#All],4,FALSE),"")</f>
        <v>44512</v>
      </c>
      <c r="I2373" s="28">
        <f>IFERROR(IF(AND(MONTH(Table25[[#This Row],[Contract Start Date]])&gt;6,MONTH(Table25[[#This Row],[Contract Start Date]])&lt;=12),YEAR(Table25[[#This Row],[Contract Start Date]])+1,YEAR(Table25[[#This Row],[Contract Start Date]])),"")</f>
        <v>2022</v>
      </c>
      <c r="J2373" s="108">
        <f>Table25[[#This Row],[FY Formula start]]</f>
        <v>2022</v>
      </c>
      <c r="K2373" s="59" t="str">
        <f>"FY"&amp;" "&amp;Table25[[#This Row],[Year Start]]</f>
        <v>FY 2022</v>
      </c>
      <c r="L2373" s="109">
        <f>IFERROR(VLOOKUP(Table25[[#This Row],[Contract No.]],Table3[#All],5,FALSE),"")</f>
        <v>46702</v>
      </c>
      <c r="M2373" s="110">
        <f>IFERROR(IF(Table25[[#This Row],[Contract End Date]]="99/99/9999","No End",IF(AND(MONTH(Table25[[#This Row],[Contract End Date]])&gt;6,MONTH(Table25[[#This Row],[Contract End Date]])&lt;=12),YEAR(Table25[[#This Row],[Contract End Date]])+1,YEAR(Table25[[#This Row],[Contract End Date]]))),"")</f>
        <v>2028</v>
      </c>
      <c r="N2373" s="111">
        <f>Table25[[#This Row],[FY Formula end]]</f>
        <v>2028</v>
      </c>
      <c r="O2373" s="112" t="str">
        <f>IF(Table25[[#This Row],[Year End]]="No End","No End","FY"&amp;" "&amp;Table25[[#This Row],[Year End]])</f>
        <v>FY 2028</v>
      </c>
      <c r="P2373" s="27"/>
      <c r="Q2373" s="104" t="str">
        <f>_xlfn.IFNA(IF($B2373="","",VLOOKUP($B2373,'SWC Towers'!$A:$Q,$Q$2,FALSE)),"")</f>
        <v/>
      </c>
      <c r="R2373" s="106" t="str">
        <f>_xlfn.IFNA(IF($B2373="","",VLOOKUP($B2373,'SWC Towers'!$A:$Q,$R$2,FALSE)),"")</f>
        <v/>
      </c>
      <c r="S2373" s="106" t="str">
        <f>_xlfn.IFNA(IF($B2373="","",VLOOKUP($B2373,'SWC Towers'!$A:$Q,$S$2,FALSE)),"")</f>
        <v/>
      </c>
      <c r="T2373" s="106">
        <f>_xlfn.IFNA(IF($B2373="","",VLOOKUP($B2373,'SWC Towers'!$A:$Q,$T$2,FALSE)),"")</f>
        <v>0.5</v>
      </c>
      <c r="U2373" s="104" t="str">
        <f>_xlfn.IFNA(IF($B2373="","",VLOOKUP($B2373,'SWC Towers'!$A:$Q,$U$2,FALSE)),"")</f>
        <v/>
      </c>
      <c r="V2373" s="104" t="str">
        <f>_xlfn.IFNA(IF($B2373="","",VLOOKUP($B2373,'SWC Towers'!$A:$Q,$V$2,FALSE)),"")</f>
        <v/>
      </c>
      <c r="W2373" s="104">
        <f>_xlfn.IFNA(IF($B2373="","",VLOOKUP($B2373,'SWC Towers'!$A:$Q,$W$2,FALSE)),"")</f>
        <v>0.5</v>
      </c>
      <c r="X2373" s="104" t="str">
        <f>_xlfn.IFNA(IF($B2373="","",VLOOKUP($B2373,'SWC Towers'!$A:$Q,$X$2,FALSE)),"")</f>
        <v/>
      </c>
      <c r="Y2373" s="104" t="str">
        <f>_xlfn.IFNA(IF($B2373="","",VLOOKUP($B2373,'SWC Towers'!$A:$Q,$Y$2,FALSE)),"")</f>
        <v/>
      </c>
      <c r="Z2373" s="104" t="str">
        <f>_xlfn.IFNA(IF($B2373="","",VLOOKUP($B2373,'SWC Towers'!$A:$Q,$Z$2,FALSE)),"")</f>
        <v/>
      </c>
      <c r="AA2373" s="104" t="str">
        <f>_xlfn.IFNA(IF($B2373="","",VLOOKUP($B2373,'SWC Towers'!$A:$Q,$AA$2,FALSE)),"")</f>
        <v/>
      </c>
      <c r="AB2373" s="106" t="str">
        <f>_xlfn.IFNA(IF($B2373="","",VLOOKUP($B2373,'SWC Towers'!$A:$Q,$AB$2,FALSE)),"")</f>
        <v/>
      </c>
      <c r="AC2373" s="20">
        <f>SUM(Table25[[#This Row],[IT Tower: Application]:[Other/Non-IT ]])</f>
        <v>1</v>
      </c>
      <c r="AD2373" s="67"/>
      <c r="AE2373" s="67"/>
      <c r="AF2373" s="67"/>
      <c r="AG2373" s="67"/>
      <c r="AH2373" s="67"/>
      <c r="AI2373" s="67"/>
      <c r="AJ2373" s="67"/>
      <c r="AK2373" s="67"/>
      <c r="AL2373" s="67"/>
      <c r="AM2373" s="67"/>
      <c r="AN2373" s="67"/>
      <c r="AO2373" s="67"/>
      <c r="AP2373" s="67"/>
      <c r="AQ2373" s="67"/>
      <c r="AR2373" s="67"/>
      <c r="AS2373" s="67"/>
      <c r="AT2373" s="67"/>
      <c r="AU2373" s="67"/>
      <c r="AV2373" s="67"/>
      <c r="AW2373" s="67"/>
      <c r="AX2373" s="67"/>
      <c r="AY2373" s="67"/>
      <c r="AZ2373" s="67">
        <v>7365</v>
      </c>
      <c r="BA2373" s="67">
        <v>0</v>
      </c>
      <c r="BB2373" s="113"/>
      <c r="BC2373" s="113"/>
      <c r="BD2373" s="113"/>
      <c r="BE2373" s="113"/>
      <c r="BF2373" s="113"/>
      <c r="BG2373" s="113"/>
      <c r="BH2373" s="113"/>
      <c r="BI2373" s="113"/>
      <c r="BJ2373" s="113"/>
      <c r="BK2373" s="113"/>
      <c r="BL2373" s="113"/>
      <c r="BM2373" s="113"/>
      <c r="BN2373" s="113"/>
      <c r="BO2373" s="113"/>
      <c r="BP2373" s="113"/>
      <c r="BQ2373" s="113"/>
      <c r="BR2373" s="113"/>
      <c r="BS2373" s="113"/>
      <c r="BT2373" s="113"/>
      <c r="BU2373" s="113"/>
      <c r="BV2373" s="113"/>
      <c r="BW2373" s="113"/>
      <c r="BX2373" s="113"/>
      <c r="BY2373" s="113"/>
      <c r="BZ2373" s="113"/>
      <c r="CA2373" s="67"/>
      <c r="CB2373" s="113"/>
      <c r="CC2373" s="69">
        <f>SUM(Table25[[#This Row],[Contract Amount FY00]:[Contract Amount FY50]])</f>
        <v>7365</v>
      </c>
      <c r="CD2373" s="114"/>
    </row>
    <row r="2374" spans="1:82" x14ac:dyDescent="0.25">
      <c r="A2374" s="122" t="s">
        <v>1977</v>
      </c>
      <c r="B2374" s="122" t="s">
        <v>2057</v>
      </c>
      <c r="C2374" s="122" t="s">
        <v>276</v>
      </c>
      <c r="E2374" s="26" t="str">
        <f>IFERROR(IF(VLOOKUP(Table25[[#This Row],[Contract No.]],Table3[#All],3,FALSE)="","No","Yes"),"")</f>
        <v>Yes</v>
      </c>
      <c r="F2374" s="107" t="str">
        <f>IFERROR(VLOOKUP(Table25[[#This Row],[Contract No.]],Table3[#All],3,FALSE),"")</f>
        <v>NASPO</v>
      </c>
      <c r="G2374" s="107" t="str">
        <f>IFERROR(IF(Table25[[#This Row],[Cooperative Purchase
(Yes/No)]]="Yes","Yes",IF(VLOOKUP(Table25[[#This Row],[Contract No.]],Table3[#All],1,FALSE)=Table25[[#This Row],[Contract No.]],"Yes","No")),"No")</f>
        <v>Yes</v>
      </c>
      <c r="H2374" s="51">
        <f>IFERROR(VLOOKUP(Table25[[#This Row],[Contract No.]],Table3[#All],4,FALSE),"")</f>
        <v>43983</v>
      </c>
      <c r="I2374" s="28">
        <f>IFERROR(IF(AND(MONTH(Table25[[#This Row],[Contract Start Date]])&gt;6,MONTH(Table25[[#This Row],[Contract Start Date]])&lt;=12),YEAR(Table25[[#This Row],[Contract Start Date]])+1,YEAR(Table25[[#This Row],[Contract Start Date]])),"")</f>
        <v>2020</v>
      </c>
      <c r="J2374" s="108">
        <f>Table25[[#This Row],[FY Formula start]]</f>
        <v>2020</v>
      </c>
      <c r="K2374" s="59" t="str">
        <f>"FY"&amp;" "&amp;Table25[[#This Row],[Year Start]]</f>
        <v>FY 2020</v>
      </c>
      <c r="L2374" s="109">
        <f>IFERROR(VLOOKUP(Table25[[#This Row],[Contract No.]],Table3[#All],5,FALSE),"")</f>
        <v>46295</v>
      </c>
      <c r="M2374" s="110">
        <f>IFERROR(IF(Table25[[#This Row],[Contract End Date]]="99/99/9999","No End",IF(AND(MONTH(Table25[[#This Row],[Contract End Date]])&gt;6,MONTH(Table25[[#This Row],[Contract End Date]])&lt;=12),YEAR(Table25[[#This Row],[Contract End Date]])+1,YEAR(Table25[[#This Row],[Contract End Date]]))),"")</f>
        <v>2027</v>
      </c>
      <c r="N2374" s="111">
        <f>Table25[[#This Row],[FY Formula end]]</f>
        <v>2027</v>
      </c>
      <c r="O2374" s="112" t="str">
        <f>IF(Table25[[#This Row],[Year End]]="No End","No End","FY"&amp;" "&amp;Table25[[#This Row],[Year End]])</f>
        <v>FY 2027</v>
      </c>
      <c r="P2374" s="27"/>
      <c r="Q2374" s="104">
        <f>_xlfn.IFNA(IF($B2374="","",VLOOKUP($B2374,'SWC Towers'!$A:$Q,$Q$2,FALSE)),"")</f>
        <v>0.1</v>
      </c>
      <c r="R2374" s="106">
        <f>_xlfn.IFNA(IF($B2374="","",VLOOKUP($B2374,'SWC Towers'!$A:$Q,$R$2,FALSE)),"")</f>
        <v>0.1</v>
      </c>
      <c r="S2374" s="106" t="str">
        <f>_xlfn.IFNA(IF($B2374="","",VLOOKUP($B2374,'SWC Towers'!$A:$Q,$S$2,FALSE)),"")</f>
        <v/>
      </c>
      <c r="T2374" s="106" t="str">
        <f>_xlfn.IFNA(IF($B2374="","",VLOOKUP($B2374,'SWC Towers'!$A:$Q,$T$2,FALSE)),"")</f>
        <v/>
      </c>
      <c r="U2374" s="104">
        <f>_xlfn.IFNA(IF($B2374="","",VLOOKUP($B2374,'SWC Towers'!$A:$Q,$U$2,FALSE)),"")</f>
        <v>0.15</v>
      </c>
      <c r="V2374" s="104" t="str">
        <f>_xlfn.IFNA(IF($B2374="","",VLOOKUP($B2374,'SWC Towers'!$A:$Q,$V$2,FALSE)),"")</f>
        <v/>
      </c>
      <c r="W2374" s="104">
        <f>_xlfn.IFNA(IF($B2374="","",VLOOKUP($B2374,'SWC Towers'!$A:$Q,$W$2,FALSE)),"")</f>
        <v>0.65</v>
      </c>
      <c r="X2374" s="104" t="str">
        <f>_xlfn.IFNA(IF($B2374="","",VLOOKUP($B2374,'SWC Towers'!$A:$Q,$X$2,FALSE)),"")</f>
        <v/>
      </c>
      <c r="Y2374" s="104" t="str">
        <f>_xlfn.IFNA(IF($B2374="","",VLOOKUP($B2374,'SWC Towers'!$A:$Q,$Y$2,FALSE)),"")</f>
        <v/>
      </c>
      <c r="Z2374" s="104" t="str">
        <f>_xlfn.IFNA(IF($B2374="","",VLOOKUP($B2374,'SWC Towers'!$A:$Q,$Z$2,FALSE)),"")</f>
        <v/>
      </c>
      <c r="AA2374" s="104" t="str">
        <f>_xlfn.IFNA(IF($B2374="","",VLOOKUP($B2374,'SWC Towers'!$A:$Q,$AA$2,FALSE)),"")</f>
        <v/>
      </c>
      <c r="AB2374" s="106" t="str">
        <f>_xlfn.IFNA(IF($B2374="","",VLOOKUP($B2374,'SWC Towers'!$A:$Q,$AB$2,FALSE)),"")</f>
        <v/>
      </c>
      <c r="AC2374" s="20">
        <f>SUM(Table25[[#This Row],[IT Tower: Application]:[Other/Non-IT ]])</f>
        <v>1</v>
      </c>
      <c r="AD2374" s="67"/>
      <c r="AE2374" s="67"/>
      <c r="AF2374" s="67"/>
      <c r="AG2374" s="67"/>
      <c r="AH2374" s="67"/>
      <c r="AI2374" s="67"/>
      <c r="AJ2374" s="67"/>
      <c r="AK2374" s="67"/>
      <c r="AL2374" s="67"/>
      <c r="AM2374" s="67"/>
      <c r="AN2374" s="67"/>
      <c r="AO2374" s="67"/>
      <c r="AP2374" s="67"/>
      <c r="AQ2374" s="67"/>
      <c r="AR2374" s="67"/>
      <c r="AS2374" s="67"/>
      <c r="AT2374" s="67"/>
      <c r="AU2374" s="67"/>
      <c r="AV2374" s="67"/>
      <c r="AW2374" s="67"/>
      <c r="AX2374" s="67"/>
      <c r="AY2374" s="67"/>
      <c r="AZ2374" s="67"/>
      <c r="BA2374" s="67">
        <v>0</v>
      </c>
      <c r="BB2374" s="113">
        <v>230375</v>
      </c>
      <c r="BC2374" s="113">
        <v>0</v>
      </c>
      <c r="BD2374" s="113"/>
      <c r="BE2374" s="113"/>
      <c r="BF2374" s="113"/>
      <c r="BG2374" s="113"/>
      <c r="BH2374" s="113"/>
      <c r="BI2374" s="113"/>
      <c r="BJ2374" s="113"/>
      <c r="BK2374" s="113"/>
      <c r="BL2374" s="113"/>
      <c r="BM2374" s="113"/>
      <c r="BN2374" s="113"/>
      <c r="BO2374" s="113"/>
      <c r="BP2374" s="113"/>
      <c r="BQ2374" s="113"/>
      <c r="BR2374" s="113"/>
      <c r="BS2374" s="113"/>
      <c r="BT2374" s="113"/>
      <c r="BU2374" s="113"/>
      <c r="BV2374" s="113"/>
      <c r="BW2374" s="113"/>
      <c r="BX2374" s="113"/>
      <c r="BY2374" s="113"/>
      <c r="BZ2374" s="113"/>
      <c r="CA2374" s="67"/>
      <c r="CB2374" s="113"/>
      <c r="CC2374" s="69">
        <f>SUM(Table25[[#This Row],[Contract Amount FY00]:[Contract Amount FY50]])</f>
        <v>230375</v>
      </c>
      <c r="CD2374" s="114"/>
    </row>
    <row r="2375" spans="1:82" x14ac:dyDescent="0.25">
      <c r="A2375" s="122" t="s">
        <v>1977</v>
      </c>
      <c r="B2375" s="122" t="s">
        <v>3071</v>
      </c>
      <c r="C2375" s="122" t="s">
        <v>1784</v>
      </c>
      <c r="E2375" s="26" t="str">
        <f>IFERROR(IF(VLOOKUP(Table25[[#This Row],[Contract No.]],Table3[#All],3,FALSE)="","No","Yes"),"")</f>
        <v>Yes</v>
      </c>
      <c r="F2375" s="107" t="str">
        <f>IFERROR(VLOOKUP(Table25[[#This Row],[Contract No.]],Table3[#All],3,FALSE),"")</f>
        <v>NASPO</v>
      </c>
      <c r="G2375" s="107" t="str">
        <f>IFERROR(IF(Table25[[#This Row],[Cooperative Purchase
(Yes/No)]]="Yes","Yes",IF(VLOOKUP(Table25[[#This Row],[Contract No.]],Table3[#All],1,FALSE)=Table25[[#This Row],[Contract No.]],"Yes","No")),"No")</f>
        <v>Yes</v>
      </c>
      <c r="H2375" s="51">
        <f>IFERROR(VLOOKUP(Table25[[#This Row],[Contract No.]],Table3[#All],4,FALSE),"")</f>
        <v>45322</v>
      </c>
      <c r="I2375" s="28">
        <f>IFERROR(IF(AND(MONTH(Table25[[#This Row],[Contract Start Date]])&gt;6,MONTH(Table25[[#This Row],[Contract Start Date]])&lt;=12),YEAR(Table25[[#This Row],[Contract Start Date]])+1,YEAR(Table25[[#This Row],[Contract Start Date]])),"")</f>
        <v>2024</v>
      </c>
      <c r="J2375" s="108">
        <f>Table25[[#This Row],[FY Formula start]]</f>
        <v>2024</v>
      </c>
      <c r="K2375" s="59" t="str">
        <f>"FY"&amp;" "&amp;Table25[[#This Row],[Year Start]]</f>
        <v>FY 2024</v>
      </c>
      <c r="L2375" s="109">
        <f>IFERROR(VLOOKUP(Table25[[#This Row],[Contract No.]],Table3[#All],5,FALSE),"")</f>
        <v>46934</v>
      </c>
      <c r="M2375" s="110">
        <f>IFERROR(IF(Table25[[#This Row],[Contract End Date]]="99/99/9999","No End",IF(AND(MONTH(Table25[[#This Row],[Contract End Date]])&gt;6,MONTH(Table25[[#This Row],[Contract End Date]])&lt;=12),YEAR(Table25[[#This Row],[Contract End Date]])+1,YEAR(Table25[[#This Row],[Contract End Date]]))),"")</f>
        <v>2028</v>
      </c>
      <c r="N2375" s="111">
        <f>Table25[[#This Row],[FY Formula end]]</f>
        <v>2028</v>
      </c>
      <c r="O2375" s="112" t="str">
        <f>IF(Table25[[#This Row],[Year End]]="No End","No End","FY"&amp;" "&amp;Table25[[#This Row],[Year End]])</f>
        <v>FY 2028</v>
      </c>
      <c r="P2375" s="27"/>
      <c r="Q2375" s="104" t="str">
        <f>_xlfn.IFNA(IF($B2375="","",VLOOKUP($B2375,'SWC Towers'!$A:$Q,$Q$2,FALSE)),"")</f>
        <v/>
      </c>
      <c r="R2375" s="106">
        <f>_xlfn.IFNA(IF($B2375="","",VLOOKUP($B2375,'SWC Towers'!$A:$Q,$R$2,FALSE)),"")</f>
        <v>0.2</v>
      </c>
      <c r="S2375" s="106" t="str">
        <f>_xlfn.IFNA(IF($B2375="","",VLOOKUP($B2375,'SWC Towers'!$A:$Q,$S$2,FALSE)),"")</f>
        <v/>
      </c>
      <c r="T2375" s="106" t="str">
        <f>_xlfn.IFNA(IF($B2375="","",VLOOKUP($B2375,'SWC Towers'!$A:$Q,$T$2,FALSE)),"")</f>
        <v/>
      </c>
      <c r="U2375" s="104">
        <f>_xlfn.IFNA(IF($B2375="","",VLOOKUP($B2375,'SWC Towers'!$A:$Q,$U$2,FALSE)),"")</f>
        <v>0.6</v>
      </c>
      <c r="V2375" s="104" t="str">
        <f>_xlfn.IFNA(IF($B2375="","",VLOOKUP($B2375,'SWC Towers'!$A:$Q,$V$2,FALSE)),"")</f>
        <v/>
      </c>
      <c r="W2375" s="104" t="str">
        <f>_xlfn.IFNA(IF($B2375="","",VLOOKUP($B2375,'SWC Towers'!$A:$Q,$W$2,FALSE)),"")</f>
        <v/>
      </c>
      <c r="X2375" s="104" t="str">
        <f>_xlfn.IFNA(IF($B2375="","",VLOOKUP($B2375,'SWC Towers'!$A:$Q,$X$2,FALSE)),"")</f>
        <v/>
      </c>
      <c r="Y2375" s="104" t="str">
        <f>_xlfn.IFNA(IF($B2375="","",VLOOKUP($B2375,'SWC Towers'!$A:$Q,$Y$2,FALSE)),"")</f>
        <v/>
      </c>
      <c r="Z2375" s="104" t="str">
        <f>_xlfn.IFNA(IF($B2375="","",VLOOKUP($B2375,'SWC Towers'!$A:$Q,$Z$2,FALSE)),"")</f>
        <v/>
      </c>
      <c r="AA2375" s="104">
        <f>_xlfn.IFNA(IF($B2375="","",VLOOKUP($B2375,'SWC Towers'!$A:$Q,$AA$2,FALSE)),"")</f>
        <v>0.2</v>
      </c>
      <c r="AB2375" s="106" t="str">
        <f>_xlfn.IFNA(IF($B2375="","",VLOOKUP($B2375,'SWC Towers'!$A:$Q,$AB$2,FALSE)),"")</f>
        <v/>
      </c>
      <c r="AC2375" s="20">
        <f>SUM(Table25[[#This Row],[IT Tower: Application]:[Other/Non-IT ]])</f>
        <v>1</v>
      </c>
      <c r="AD2375" s="67"/>
      <c r="AE2375" s="67"/>
      <c r="AF2375" s="67"/>
      <c r="AG2375" s="67"/>
      <c r="AH2375" s="67"/>
      <c r="AI2375" s="67"/>
      <c r="AJ2375" s="67"/>
      <c r="AK2375" s="67"/>
      <c r="AL2375" s="67"/>
      <c r="AM2375" s="67"/>
      <c r="AN2375" s="67"/>
      <c r="AO2375" s="67"/>
      <c r="AP2375" s="67"/>
      <c r="AQ2375" s="67"/>
      <c r="AR2375" s="67"/>
      <c r="AS2375" s="67"/>
      <c r="AT2375" s="67"/>
      <c r="AU2375" s="67"/>
      <c r="AV2375" s="67"/>
      <c r="AW2375" s="67"/>
      <c r="AX2375" s="67"/>
      <c r="AY2375" s="67"/>
      <c r="AZ2375" s="67"/>
      <c r="BA2375" s="67"/>
      <c r="BB2375" s="113"/>
      <c r="BC2375" s="113">
        <v>124679</v>
      </c>
      <c r="BD2375" s="113"/>
      <c r="BE2375" s="113"/>
      <c r="BF2375" s="113"/>
      <c r="BG2375" s="113"/>
      <c r="BH2375" s="113"/>
      <c r="BI2375" s="113"/>
      <c r="BJ2375" s="113"/>
      <c r="BK2375" s="113"/>
      <c r="BL2375" s="113"/>
      <c r="BM2375" s="113"/>
      <c r="BN2375" s="113"/>
      <c r="BO2375" s="113"/>
      <c r="BP2375" s="113"/>
      <c r="BQ2375" s="113"/>
      <c r="BR2375" s="113"/>
      <c r="BS2375" s="113"/>
      <c r="BT2375" s="113"/>
      <c r="BU2375" s="113"/>
      <c r="BV2375" s="113"/>
      <c r="BW2375" s="113"/>
      <c r="BX2375" s="113"/>
      <c r="BY2375" s="113"/>
      <c r="BZ2375" s="113"/>
      <c r="CA2375" s="67"/>
      <c r="CB2375" s="113"/>
      <c r="CC2375" s="69">
        <f>SUM(Table25[[#This Row],[Contract Amount FY00]:[Contract Amount FY50]])</f>
        <v>124679</v>
      </c>
      <c r="CD2375" s="114"/>
    </row>
    <row r="2376" spans="1:82" x14ac:dyDescent="0.25">
      <c r="A2376" s="122" t="s">
        <v>1977</v>
      </c>
      <c r="B2376" s="122" t="s">
        <v>3071</v>
      </c>
      <c r="C2376" s="122" t="s">
        <v>753</v>
      </c>
      <c r="E2376" s="26" t="str">
        <f>IFERROR(IF(VLOOKUP(Table25[[#This Row],[Contract No.]],Table3[#All],3,FALSE)="","No","Yes"),"")</f>
        <v>Yes</v>
      </c>
      <c r="F2376" s="107" t="str">
        <f>IFERROR(VLOOKUP(Table25[[#This Row],[Contract No.]],Table3[#All],3,FALSE),"")</f>
        <v>NASPO</v>
      </c>
      <c r="G2376" s="107" t="str">
        <f>IFERROR(IF(Table25[[#This Row],[Cooperative Purchase
(Yes/No)]]="Yes","Yes",IF(VLOOKUP(Table25[[#This Row],[Contract No.]],Table3[#All],1,FALSE)=Table25[[#This Row],[Contract No.]],"Yes","No")),"No")</f>
        <v>Yes</v>
      </c>
      <c r="H2376" s="51">
        <f>IFERROR(VLOOKUP(Table25[[#This Row],[Contract No.]],Table3[#All],4,FALSE),"")</f>
        <v>45322</v>
      </c>
      <c r="I2376" s="28">
        <f>IFERROR(IF(AND(MONTH(Table25[[#This Row],[Contract Start Date]])&gt;6,MONTH(Table25[[#This Row],[Contract Start Date]])&lt;=12),YEAR(Table25[[#This Row],[Contract Start Date]])+1,YEAR(Table25[[#This Row],[Contract Start Date]])),"")</f>
        <v>2024</v>
      </c>
      <c r="J2376" s="108">
        <f>Table25[[#This Row],[FY Formula start]]</f>
        <v>2024</v>
      </c>
      <c r="K2376" s="59" t="str">
        <f>"FY"&amp;" "&amp;Table25[[#This Row],[Year Start]]</f>
        <v>FY 2024</v>
      </c>
      <c r="L2376" s="109">
        <f>IFERROR(VLOOKUP(Table25[[#This Row],[Contract No.]],Table3[#All],5,FALSE),"")</f>
        <v>46934</v>
      </c>
      <c r="M2376" s="110">
        <f>IFERROR(IF(Table25[[#This Row],[Contract End Date]]="99/99/9999","No End",IF(AND(MONTH(Table25[[#This Row],[Contract End Date]])&gt;6,MONTH(Table25[[#This Row],[Contract End Date]])&lt;=12),YEAR(Table25[[#This Row],[Contract End Date]])+1,YEAR(Table25[[#This Row],[Contract End Date]]))),"")</f>
        <v>2028</v>
      </c>
      <c r="N2376" s="111">
        <f>Table25[[#This Row],[FY Formula end]]</f>
        <v>2028</v>
      </c>
      <c r="O2376" s="112" t="str">
        <f>IF(Table25[[#This Row],[Year End]]="No End","No End","FY"&amp;" "&amp;Table25[[#This Row],[Year End]])</f>
        <v>FY 2028</v>
      </c>
      <c r="P2376" s="27"/>
      <c r="Q2376" s="104" t="str">
        <f>_xlfn.IFNA(IF($B2376="","",VLOOKUP($B2376,'SWC Towers'!$A:$Q,$Q$2,FALSE)),"")</f>
        <v/>
      </c>
      <c r="R2376" s="106">
        <f>_xlfn.IFNA(IF($B2376="","",VLOOKUP($B2376,'SWC Towers'!$A:$Q,$R$2,FALSE)),"")</f>
        <v>0.2</v>
      </c>
      <c r="S2376" s="106" t="str">
        <f>_xlfn.IFNA(IF($B2376="","",VLOOKUP($B2376,'SWC Towers'!$A:$Q,$S$2,FALSE)),"")</f>
        <v/>
      </c>
      <c r="T2376" s="106" t="str">
        <f>_xlfn.IFNA(IF($B2376="","",VLOOKUP($B2376,'SWC Towers'!$A:$Q,$T$2,FALSE)),"")</f>
        <v/>
      </c>
      <c r="U2376" s="104">
        <f>_xlfn.IFNA(IF($B2376="","",VLOOKUP($B2376,'SWC Towers'!$A:$Q,$U$2,FALSE)),"")</f>
        <v>0.6</v>
      </c>
      <c r="V2376" s="104" t="str">
        <f>_xlfn.IFNA(IF($B2376="","",VLOOKUP($B2376,'SWC Towers'!$A:$Q,$V$2,FALSE)),"")</f>
        <v/>
      </c>
      <c r="W2376" s="104" t="str">
        <f>_xlfn.IFNA(IF($B2376="","",VLOOKUP($B2376,'SWC Towers'!$A:$Q,$W$2,FALSE)),"")</f>
        <v/>
      </c>
      <c r="X2376" s="104" t="str">
        <f>_xlfn.IFNA(IF($B2376="","",VLOOKUP($B2376,'SWC Towers'!$A:$Q,$X$2,FALSE)),"")</f>
        <v/>
      </c>
      <c r="Y2376" s="104" t="str">
        <f>_xlfn.IFNA(IF($B2376="","",VLOOKUP($B2376,'SWC Towers'!$A:$Q,$Y$2,FALSE)),"")</f>
        <v/>
      </c>
      <c r="Z2376" s="104" t="str">
        <f>_xlfn.IFNA(IF($B2376="","",VLOOKUP($B2376,'SWC Towers'!$A:$Q,$Z$2,FALSE)),"")</f>
        <v/>
      </c>
      <c r="AA2376" s="104">
        <f>_xlfn.IFNA(IF($B2376="","",VLOOKUP($B2376,'SWC Towers'!$A:$Q,$AA$2,FALSE)),"")</f>
        <v>0.2</v>
      </c>
      <c r="AB2376" s="106" t="str">
        <f>_xlfn.IFNA(IF($B2376="","",VLOOKUP($B2376,'SWC Towers'!$A:$Q,$AB$2,FALSE)),"")</f>
        <v/>
      </c>
      <c r="AC2376" s="20">
        <f>SUM(Table25[[#This Row],[IT Tower: Application]:[Other/Non-IT ]])</f>
        <v>1</v>
      </c>
      <c r="AD2376" s="67"/>
      <c r="AE2376" s="67"/>
      <c r="AF2376" s="67"/>
      <c r="AG2376" s="67"/>
      <c r="AH2376" s="67"/>
      <c r="AI2376" s="67"/>
      <c r="AJ2376" s="67"/>
      <c r="AK2376" s="67"/>
      <c r="AL2376" s="67"/>
      <c r="AM2376" s="67"/>
      <c r="AN2376" s="67"/>
      <c r="AO2376" s="67"/>
      <c r="AP2376" s="67"/>
      <c r="AQ2376" s="67"/>
      <c r="AR2376" s="67"/>
      <c r="AS2376" s="67"/>
      <c r="AT2376" s="67"/>
      <c r="AU2376" s="67"/>
      <c r="AV2376" s="67"/>
      <c r="AW2376" s="67"/>
      <c r="AX2376" s="67"/>
      <c r="AY2376" s="67"/>
      <c r="AZ2376" s="67"/>
      <c r="BA2376" s="67"/>
      <c r="BB2376" s="113">
        <v>419294</v>
      </c>
      <c r="BC2376" s="113">
        <v>1694119</v>
      </c>
      <c r="BD2376" s="113"/>
      <c r="BE2376" s="113"/>
      <c r="BF2376" s="113"/>
      <c r="BG2376" s="113"/>
      <c r="BH2376" s="113"/>
      <c r="BI2376" s="113"/>
      <c r="BJ2376" s="113"/>
      <c r="BK2376" s="113"/>
      <c r="BL2376" s="113"/>
      <c r="BM2376" s="113"/>
      <c r="BN2376" s="113"/>
      <c r="BO2376" s="113"/>
      <c r="BP2376" s="113"/>
      <c r="BQ2376" s="113"/>
      <c r="BR2376" s="113"/>
      <c r="BS2376" s="113"/>
      <c r="BT2376" s="113"/>
      <c r="BU2376" s="113"/>
      <c r="BV2376" s="113"/>
      <c r="BW2376" s="113"/>
      <c r="BX2376" s="113"/>
      <c r="BY2376" s="113"/>
      <c r="BZ2376" s="113"/>
      <c r="CA2376" s="67"/>
      <c r="CB2376" s="113"/>
      <c r="CC2376" s="69">
        <f>SUM(Table25[[#This Row],[Contract Amount FY00]:[Contract Amount FY50]])</f>
        <v>2113413</v>
      </c>
      <c r="CD2376" s="114"/>
    </row>
    <row r="2377" spans="1:82" x14ac:dyDescent="0.25">
      <c r="A2377" s="122" t="s">
        <v>1977</v>
      </c>
      <c r="B2377" s="122" t="s">
        <v>3011</v>
      </c>
      <c r="C2377" s="122" t="s">
        <v>429</v>
      </c>
      <c r="E2377" s="26" t="str">
        <f>IFERROR(IF(VLOOKUP(Table25[[#This Row],[Contract No.]],Table3[#All],3,FALSE)="","No","Yes"),"")</f>
        <v>Yes</v>
      </c>
      <c r="F2377" s="107" t="str">
        <f>IFERROR(VLOOKUP(Table25[[#This Row],[Contract No.]],Table3[#All],3,FALSE),"")</f>
        <v>NASPO</v>
      </c>
      <c r="G2377" s="107" t="str">
        <f>IFERROR(IF(Table25[[#This Row],[Cooperative Purchase
(Yes/No)]]="Yes","Yes",IF(VLOOKUP(Table25[[#This Row],[Contract No.]],Table3[#All],1,FALSE)=Table25[[#This Row],[Contract No.]],"Yes","No")),"No")</f>
        <v>Yes</v>
      </c>
      <c r="H2377" s="51">
        <f>IFERROR(VLOOKUP(Table25[[#This Row],[Contract No.]],Table3[#All],4,FALSE),"")</f>
        <v>44440</v>
      </c>
      <c r="I2377" s="28">
        <f>IFERROR(IF(AND(MONTH(Table25[[#This Row],[Contract Start Date]])&gt;6,MONTH(Table25[[#This Row],[Contract Start Date]])&lt;=12),YEAR(Table25[[#This Row],[Contract Start Date]])+1,YEAR(Table25[[#This Row],[Contract Start Date]])),"")</f>
        <v>2022</v>
      </c>
      <c r="J2377" s="108">
        <f>Table25[[#This Row],[FY Formula start]]</f>
        <v>2022</v>
      </c>
      <c r="K2377" s="59" t="str">
        <f>"FY"&amp;" "&amp;Table25[[#This Row],[Year Start]]</f>
        <v>FY 2022</v>
      </c>
      <c r="L2377" s="109">
        <f>IFERROR(VLOOKUP(Table25[[#This Row],[Contract No.]],Table3[#All],5,FALSE),"")</f>
        <v>46040</v>
      </c>
      <c r="M2377" s="110">
        <f>IFERROR(IF(Table25[[#This Row],[Contract End Date]]="99/99/9999","No End",IF(AND(MONTH(Table25[[#This Row],[Contract End Date]])&gt;6,MONTH(Table25[[#This Row],[Contract End Date]])&lt;=12),YEAR(Table25[[#This Row],[Contract End Date]])+1,YEAR(Table25[[#This Row],[Contract End Date]]))),"")</f>
        <v>2026</v>
      </c>
      <c r="N2377" s="111">
        <f>Table25[[#This Row],[FY Formula end]]</f>
        <v>2026</v>
      </c>
      <c r="O2377" s="112" t="str">
        <f>IF(Table25[[#This Row],[Year End]]="No End","No End","FY"&amp;" "&amp;Table25[[#This Row],[Year End]])</f>
        <v>FY 2026</v>
      </c>
      <c r="P2377" s="27"/>
      <c r="Q2377" s="104">
        <f>_xlfn.IFNA(IF($B2377="","",VLOOKUP($B2377,'SWC Towers'!$A:$Q,$Q$2,FALSE)),"")</f>
        <v>0.15</v>
      </c>
      <c r="R2377" s="106" t="str">
        <f>_xlfn.IFNA(IF($B2377="","",VLOOKUP($B2377,'SWC Towers'!$A:$Q,$R$2,FALSE)),"")</f>
        <v/>
      </c>
      <c r="S2377" s="106" t="str">
        <f>_xlfn.IFNA(IF($B2377="","",VLOOKUP($B2377,'SWC Towers'!$A:$Q,$S$2,FALSE)),"")</f>
        <v/>
      </c>
      <c r="T2377" s="106">
        <f>_xlfn.IFNA(IF($B2377="","",VLOOKUP($B2377,'SWC Towers'!$A:$Q,$T$2,FALSE)),"")</f>
        <v>0.2</v>
      </c>
      <c r="U2377" s="104">
        <f>_xlfn.IFNA(IF($B2377="","",VLOOKUP($B2377,'SWC Towers'!$A:$Q,$U$2,FALSE)),"")</f>
        <v>0.2</v>
      </c>
      <c r="V2377" s="104" t="str">
        <f>_xlfn.IFNA(IF($B2377="","",VLOOKUP($B2377,'SWC Towers'!$A:$Q,$V$2,FALSE)),"")</f>
        <v/>
      </c>
      <c r="W2377" s="104" t="str">
        <f>_xlfn.IFNA(IF($B2377="","",VLOOKUP($B2377,'SWC Towers'!$A:$Q,$W$2,FALSE)),"")</f>
        <v/>
      </c>
      <c r="X2377" s="104" t="str">
        <f>_xlfn.IFNA(IF($B2377="","",VLOOKUP($B2377,'SWC Towers'!$A:$Q,$X$2,FALSE)),"")</f>
        <v/>
      </c>
      <c r="Y2377" s="104" t="str">
        <f>_xlfn.IFNA(IF($B2377="","",VLOOKUP($B2377,'SWC Towers'!$A:$Q,$Y$2,FALSE)),"")</f>
        <v/>
      </c>
      <c r="Z2377" s="104" t="str">
        <f>_xlfn.IFNA(IF($B2377="","",VLOOKUP($B2377,'SWC Towers'!$A:$Q,$Z$2,FALSE)),"")</f>
        <v/>
      </c>
      <c r="AA2377" s="104" t="str">
        <f>_xlfn.IFNA(IF($B2377="","",VLOOKUP($B2377,'SWC Towers'!$A:$Q,$AA$2,FALSE)),"")</f>
        <v/>
      </c>
      <c r="AB2377" s="106">
        <f>_xlfn.IFNA(IF($B2377="","",VLOOKUP($B2377,'SWC Towers'!$A:$Q,$AB$2,FALSE)),"")</f>
        <v>0.45</v>
      </c>
      <c r="AC2377" s="20">
        <f>SUM(Table25[[#This Row],[IT Tower: Application]:[Other/Non-IT ]])</f>
        <v>1</v>
      </c>
      <c r="AD2377" s="67"/>
      <c r="AE2377" s="67"/>
      <c r="AF2377" s="67"/>
      <c r="AG2377" s="67"/>
      <c r="AH2377" s="67"/>
      <c r="AI2377" s="67"/>
      <c r="AJ2377" s="67"/>
      <c r="AK2377" s="67"/>
      <c r="AL2377" s="67"/>
      <c r="AM2377" s="67"/>
      <c r="AN2377" s="67"/>
      <c r="AO2377" s="67"/>
      <c r="AP2377" s="67"/>
      <c r="AQ2377" s="67"/>
      <c r="AR2377" s="67"/>
      <c r="AS2377" s="67"/>
      <c r="AT2377" s="67"/>
      <c r="AU2377" s="67"/>
      <c r="AV2377" s="67"/>
      <c r="AW2377" s="67"/>
      <c r="AX2377" s="67"/>
      <c r="AY2377" s="67"/>
      <c r="AZ2377" s="67"/>
      <c r="BA2377" s="67">
        <v>34097</v>
      </c>
      <c r="BB2377" s="113">
        <v>39487</v>
      </c>
      <c r="BC2377" s="113">
        <v>37598</v>
      </c>
      <c r="BD2377" s="113"/>
      <c r="BE2377" s="113"/>
      <c r="BF2377" s="113"/>
      <c r="BG2377" s="113"/>
      <c r="BH2377" s="113"/>
      <c r="BI2377" s="113"/>
      <c r="BJ2377" s="113"/>
      <c r="BK2377" s="113"/>
      <c r="BL2377" s="113"/>
      <c r="BM2377" s="113"/>
      <c r="BN2377" s="113"/>
      <c r="BO2377" s="113"/>
      <c r="BP2377" s="113"/>
      <c r="BQ2377" s="113"/>
      <c r="BR2377" s="113"/>
      <c r="BS2377" s="113"/>
      <c r="BT2377" s="113"/>
      <c r="BU2377" s="113"/>
      <c r="BV2377" s="113"/>
      <c r="BW2377" s="113"/>
      <c r="BX2377" s="113"/>
      <c r="BY2377" s="113"/>
      <c r="BZ2377" s="113"/>
      <c r="CA2377" s="67"/>
      <c r="CB2377" s="113"/>
      <c r="CC2377" s="69">
        <f>SUM(Table25[[#This Row],[Contract Amount FY00]:[Contract Amount FY50]])</f>
        <v>111182</v>
      </c>
      <c r="CD2377" s="114"/>
    </row>
    <row r="2378" spans="1:82" x14ac:dyDescent="0.25">
      <c r="A2378" s="122" t="s">
        <v>1977</v>
      </c>
      <c r="B2378" s="122" t="s">
        <v>3013</v>
      </c>
      <c r="C2378" s="122" t="s">
        <v>547</v>
      </c>
      <c r="E2378" s="26" t="str">
        <f>IFERROR(IF(VLOOKUP(Table25[[#This Row],[Contract No.]],Table3[#All],3,FALSE)="","No","Yes"),"")</f>
        <v>Yes</v>
      </c>
      <c r="F2378" s="107" t="str">
        <f>IFERROR(VLOOKUP(Table25[[#This Row],[Contract No.]],Table3[#All],3,FALSE),"")</f>
        <v>NASPO</v>
      </c>
      <c r="G2378" s="107" t="str">
        <f>IFERROR(IF(Table25[[#This Row],[Cooperative Purchase
(Yes/No)]]="Yes","Yes",IF(VLOOKUP(Table25[[#This Row],[Contract No.]],Table3[#All],1,FALSE)=Table25[[#This Row],[Contract No.]],"Yes","No")),"No")</f>
        <v>Yes</v>
      </c>
      <c r="H2378" s="51">
        <f>IFERROR(VLOOKUP(Table25[[#This Row],[Contract No.]],Table3[#All],4,FALSE),"")</f>
        <v>44926</v>
      </c>
      <c r="I2378" s="28">
        <f>IFERROR(IF(AND(MONTH(Table25[[#This Row],[Contract Start Date]])&gt;6,MONTH(Table25[[#This Row],[Contract Start Date]])&lt;=12),YEAR(Table25[[#This Row],[Contract Start Date]])+1,YEAR(Table25[[#This Row],[Contract Start Date]])),"")</f>
        <v>2023</v>
      </c>
      <c r="J2378" s="108">
        <f>Table25[[#This Row],[FY Formula start]]</f>
        <v>2023</v>
      </c>
      <c r="K2378" s="59" t="str">
        <f>"FY"&amp;" "&amp;Table25[[#This Row],[Year Start]]</f>
        <v>FY 2023</v>
      </c>
      <c r="L2378" s="109">
        <f>IFERROR(VLOOKUP(Table25[[#This Row],[Contract No.]],Table3[#All],5,FALSE),"")</f>
        <v>46501</v>
      </c>
      <c r="M2378" s="110">
        <f>IFERROR(IF(Table25[[#This Row],[Contract End Date]]="99/99/9999","No End",IF(AND(MONTH(Table25[[#This Row],[Contract End Date]])&gt;6,MONTH(Table25[[#This Row],[Contract End Date]])&lt;=12),YEAR(Table25[[#This Row],[Contract End Date]])+1,YEAR(Table25[[#This Row],[Contract End Date]]))),"")</f>
        <v>2027</v>
      </c>
      <c r="N2378" s="111">
        <f>Table25[[#This Row],[FY Formula end]]</f>
        <v>2027</v>
      </c>
      <c r="O2378" s="112" t="str">
        <f>IF(Table25[[#This Row],[Year End]]="No End","No End","FY"&amp;" "&amp;Table25[[#This Row],[Year End]])</f>
        <v>FY 2027</v>
      </c>
      <c r="P2378" s="27"/>
      <c r="Q2378" s="104">
        <f>_xlfn.IFNA(IF($B2378="","",VLOOKUP($B2378,'SWC Towers'!$A:$Q,$Q$2,FALSE)),"")</f>
        <v>0.3</v>
      </c>
      <c r="R2378" s="106" t="str">
        <f>_xlfn.IFNA(IF($B2378="","",VLOOKUP($B2378,'SWC Towers'!$A:$Q,$R$2,FALSE)),"")</f>
        <v/>
      </c>
      <c r="S2378" s="106">
        <f>_xlfn.IFNA(IF($B2378="","",VLOOKUP($B2378,'SWC Towers'!$A:$Q,$S$2,FALSE)),"")</f>
        <v>0.1</v>
      </c>
      <c r="T2378" s="106" t="str">
        <f>_xlfn.IFNA(IF($B2378="","",VLOOKUP($B2378,'SWC Towers'!$A:$Q,$T$2,FALSE)),"")</f>
        <v/>
      </c>
      <c r="U2378" s="104">
        <f>_xlfn.IFNA(IF($B2378="","",VLOOKUP($B2378,'SWC Towers'!$A:$Q,$U$2,FALSE)),"")</f>
        <v>0.6</v>
      </c>
      <c r="V2378" s="104" t="str">
        <f>_xlfn.IFNA(IF($B2378="","",VLOOKUP($B2378,'SWC Towers'!$A:$Q,$V$2,FALSE)),"")</f>
        <v/>
      </c>
      <c r="W2378" s="104" t="str">
        <f>_xlfn.IFNA(IF($B2378="","",VLOOKUP($B2378,'SWC Towers'!$A:$Q,$W$2,FALSE)),"")</f>
        <v/>
      </c>
      <c r="X2378" s="104" t="str">
        <f>_xlfn.IFNA(IF($B2378="","",VLOOKUP($B2378,'SWC Towers'!$A:$Q,$X$2,FALSE)),"")</f>
        <v/>
      </c>
      <c r="Y2378" s="104" t="str">
        <f>_xlfn.IFNA(IF($B2378="","",VLOOKUP($B2378,'SWC Towers'!$A:$Q,$Y$2,FALSE)),"")</f>
        <v/>
      </c>
      <c r="Z2378" s="104" t="str">
        <f>_xlfn.IFNA(IF($B2378="","",VLOOKUP($B2378,'SWC Towers'!$A:$Q,$Z$2,FALSE)),"")</f>
        <v/>
      </c>
      <c r="AA2378" s="104" t="str">
        <f>_xlfn.IFNA(IF($B2378="","",VLOOKUP($B2378,'SWC Towers'!$A:$Q,$AA$2,FALSE)),"")</f>
        <v/>
      </c>
      <c r="AB2378" s="106" t="str">
        <f>_xlfn.IFNA(IF($B2378="","",VLOOKUP($B2378,'SWC Towers'!$A:$Q,$AB$2,FALSE)),"")</f>
        <v/>
      </c>
      <c r="AC2378" s="20">
        <f>SUM(Table25[[#This Row],[IT Tower: Application]:[Other/Non-IT ]])</f>
        <v>1</v>
      </c>
      <c r="AD2378" s="67"/>
      <c r="AE2378" s="67"/>
      <c r="AF2378" s="67"/>
      <c r="AG2378" s="67"/>
      <c r="AH2378" s="67"/>
      <c r="AI2378" s="67"/>
      <c r="AJ2378" s="67"/>
      <c r="AK2378" s="67"/>
      <c r="AL2378" s="67"/>
      <c r="AM2378" s="67"/>
      <c r="AN2378" s="67"/>
      <c r="AO2378" s="67"/>
      <c r="AP2378" s="67"/>
      <c r="AQ2378" s="67"/>
      <c r="AR2378" s="67"/>
      <c r="AS2378" s="67"/>
      <c r="AT2378" s="67"/>
      <c r="AU2378" s="67"/>
      <c r="AV2378" s="67"/>
      <c r="AW2378" s="67"/>
      <c r="AX2378" s="67"/>
      <c r="AY2378" s="67"/>
      <c r="AZ2378" s="67"/>
      <c r="BA2378" s="67"/>
      <c r="BB2378" s="113">
        <v>7221</v>
      </c>
      <c r="BC2378" s="113">
        <v>0</v>
      </c>
      <c r="BD2378" s="113"/>
      <c r="BE2378" s="113"/>
      <c r="BF2378" s="113"/>
      <c r="BG2378" s="113"/>
      <c r="BH2378" s="113"/>
      <c r="BI2378" s="113"/>
      <c r="BJ2378" s="113"/>
      <c r="BK2378" s="113"/>
      <c r="BL2378" s="113"/>
      <c r="BM2378" s="113"/>
      <c r="BN2378" s="113"/>
      <c r="BO2378" s="113"/>
      <c r="BP2378" s="113"/>
      <c r="BQ2378" s="113"/>
      <c r="BR2378" s="113"/>
      <c r="BS2378" s="113"/>
      <c r="BT2378" s="113"/>
      <c r="BU2378" s="113"/>
      <c r="BV2378" s="113"/>
      <c r="BW2378" s="113"/>
      <c r="BX2378" s="113"/>
      <c r="BY2378" s="113"/>
      <c r="BZ2378" s="113"/>
      <c r="CA2378" s="67"/>
      <c r="CB2378" s="113"/>
      <c r="CC2378" s="69">
        <f>SUM(Table25[[#This Row],[Contract Amount FY00]:[Contract Amount FY50]])</f>
        <v>7221</v>
      </c>
      <c r="CD2378" s="114"/>
    </row>
    <row r="2379" spans="1:82" x14ac:dyDescent="0.25">
      <c r="A2379" s="122" t="s">
        <v>2108</v>
      </c>
      <c r="B2379" s="122" t="s">
        <v>762</v>
      </c>
      <c r="C2379" s="122" t="s">
        <v>1001</v>
      </c>
      <c r="E2379" s="26" t="str">
        <f>IFERROR(IF(VLOOKUP(Table25[[#This Row],[Contract No.]],Table3[#All],3,FALSE)="","No","Yes"),"")</f>
        <v>No</v>
      </c>
      <c r="F2379" s="107" t="str">
        <f>IFERROR(VLOOKUP(Table25[[#This Row],[Contract No.]],Table3[#All],3,FALSE),"")</f>
        <v/>
      </c>
      <c r="G2379" s="107" t="str">
        <f>IFERROR(IF(Table25[[#This Row],[Cooperative Purchase
(Yes/No)]]="Yes","Yes",IF(VLOOKUP(Table25[[#This Row],[Contract No.]],Table3[#All],1,FALSE)=Table25[[#This Row],[Contract No.]],"Yes","No")),"No")</f>
        <v>Yes</v>
      </c>
      <c r="H2379" s="51">
        <f>IFERROR(VLOOKUP(Table25[[#This Row],[Contract No.]],Table3[#All],4,FALSE),"")</f>
        <v>43435</v>
      </c>
      <c r="I2379" s="28">
        <f>IFERROR(IF(AND(MONTH(Table25[[#This Row],[Contract Start Date]])&gt;6,MONTH(Table25[[#This Row],[Contract Start Date]])&lt;=12),YEAR(Table25[[#This Row],[Contract Start Date]])+1,YEAR(Table25[[#This Row],[Contract Start Date]])),"")</f>
        <v>2019</v>
      </c>
      <c r="J2379" s="108">
        <f>Table25[[#This Row],[FY Formula start]]</f>
        <v>2019</v>
      </c>
      <c r="K2379" s="59" t="str">
        <f>"FY"&amp;" "&amp;Table25[[#This Row],[Year Start]]</f>
        <v>FY 2019</v>
      </c>
      <c r="L2379" s="109">
        <f>IFERROR(VLOOKUP(Table25[[#This Row],[Contract No.]],Table3[#All],5,FALSE),"")</f>
        <v>45626</v>
      </c>
      <c r="M2379" s="110">
        <f>IFERROR(IF(Table25[[#This Row],[Contract End Date]]="99/99/9999","No End",IF(AND(MONTH(Table25[[#This Row],[Contract End Date]])&gt;6,MONTH(Table25[[#This Row],[Contract End Date]])&lt;=12),YEAR(Table25[[#This Row],[Contract End Date]])+1,YEAR(Table25[[#This Row],[Contract End Date]]))),"")</f>
        <v>2025</v>
      </c>
      <c r="N2379" s="111">
        <f>Table25[[#This Row],[FY Formula end]]</f>
        <v>2025</v>
      </c>
      <c r="O2379" s="112" t="str">
        <f>IF(Table25[[#This Row],[Year End]]="No End","No End","FY"&amp;" "&amp;Table25[[#This Row],[Year End]])</f>
        <v>FY 2025</v>
      </c>
      <c r="P2379" s="27"/>
      <c r="Q2379" s="104" t="str">
        <f>_xlfn.IFNA(IF($B2379="","",VLOOKUP($B2379,'SWC Towers'!$A:$Q,$Q$2,FALSE)),"")</f>
        <v/>
      </c>
      <c r="R2379" s="106" t="str">
        <f>_xlfn.IFNA(IF($B2379="","",VLOOKUP($B2379,'SWC Towers'!$A:$Q,$R$2,FALSE)),"")</f>
        <v/>
      </c>
      <c r="S2379" s="106" t="str">
        <f>_xlfn.IFNA(IF($B2379="","",VLOOKUP($B2379,'SWC Towers'!$A:$Q,$S$2,FALSE)),"")</f>
        <v/>
      </c>
      <c r="T2379" s="106" t="str">
        <f>_xlfn.IFNA(IF($B2379="","",VLOOKUP($B2379,'SWC Towers'!$A:$Q,$T$2,FALSE)),"")</f>
        <v/>
      </c>
      <c r="U2379" s="104">
        <f>_xlfn.IFNA(IF($B2379="","",VLOOKUP($B2379,'SWC Towers'!$A:$Q,$U$2,FALSE)),"")</f>
        <v>0.7</v>
      </c>
      <c r="V2379" s="104" t="str">
        <f>_xlfn.IFNA(IF($B2379="","",VLOOKUP($B2379,'SWC Towers'!$A:$Q,$V$2,FALSE)),"")</f>
        <v/>
      </c>
      <c r="W2379" s="104" t="str">
        <f>_xlfn.IFNA(IF($B2379="","",VLOOKUP($B2379,'SWC Towers'!$A:$Q,$W$2,FALSE)),"")</f>
        <v/>
      </c>
      <c r="X2379" s="104" t="str">
        <f>_xlfn.IFNA(IF($B2379="","",VLOOKUP($B2379,'SWC Towers'!$A:$Q,$X$2,FALSE)),"")</f>
        <v/>
      </c>
      <c r="Y2379" s="104" t="str">
        <f>_xlfn.IFNA(IF($B2379="","",VLOOKUP($B2379,'SWC Towers'!$A:$Q,$Y$2,FALSE)),"")</f>
        <v/>
      </c>
      <c r="Z2379" s="104" t="str">
        <f>_xlfn.IFNA(IF($B2379="","",VLOOKUP($B2379,'SWC Towers'!$A:$Q,$Z$2,FALSE)),"")</f>
        <v/>
      </c>
      <c r="AA2379" s="104" t="str">
        <f>_xlfn.IFNA(IF($B2379="","",VLOOKUP($B2379,'SWC Towers'!$A:$Q,$AA$2,FALSE)),"")</f>
        <v/>
      </c>
      <c r="AB2379" s="106">
        <f>_xlfn.IFNA(IF($B2379="","",VLOOKUP($B2379,'SWC Towers'!$A:$Q,$AB$2,FALSE)),"")</f>
        <v>0.3</v>
      </c>
      <c r="AC2379" s="20">
        <f>SUM(Table25[[#This Row],[IT Tower: Application]:[Other/Non-IT ]])</f>
        <v>1</v>
      </c>
      <c r="AD2379" s="67"/>
      <c r="AE2379" s="67"/>
      <c r="AF2379" s="67"/>
      <c r="AG2379" s="67"/>
      <c r="AH2379" s="67"/>
      <c r="AI2379" s="67"/>
      <c r="AJ2379" s="67"/>
      <c r="AK2379" s="67"/>
      <c r="AL2379" s="67"/>
      <c r="AM2379" s="67"/>
      <c r="AN2379" s="67"/>
      <c r="AO2379" s="67"/>
      <c r="AP2379" s="67"/>
      <c r="AQ2379" s="67"/>
      <c r="AR2379" s="67"/>
      <c r="AS2379" s="67"/>
      <c r="AT2379" s="67"/>
      <c r="AU2379" s="67"/>
      <c r="AV2379" s="67"/>
      <c r="AW2379" s="67">
        <v>416</v>
      </c>
      <c r="AX2379" s="67">
        <v>20875</v>
      </c>
      <c r="AY2379" s="67">
        <v>0</v>
      </c>
      <c r="AZ2379" s="67"/>
      <c r="BA2379" s="67"/>
      <c r="BB2379" s="113"/>
      <c r="BC2379" s="113"/>
      <c r="BD2379" s="113"/>
      <c r="BE2379" s="113"/>
      <c r="BF2379" s="113"/>
      <c r="BG2379" s="113"/>
      <c r="BH2379" s="113"/>
      <c r="BI2379" s="113"/>
      <c r="BJ2379" s="113"/>
      <c r="BK2379" s="113"/>
      <c r="BL2379" s="113"/>
      <c r="BM2379" s="113"/>
      <c r="BN2379" s="113"/>
      <c r="BO2379" s="113"/>
      <c r="BP2379" s="113"/>
      <c r="BQ2379" s="113"/>
      <c r="BR2379" s="113"/>
      <c r="BS2379" s="113"/>
      <c r="BT2379" s="113"/>
      <c r="BU2379" s="113"/>
      <c r="BV2379" s="113"/>
      <c r="BW2379" s="113"/>
      <c r="BX2379" s="113"/>
      <c r="BY2379" s="113"/>
      <c r="BZ2379" s="113"/>
      <c r="CA2379" s="67"/>
      <c r="CB2379" s="113"/>
      <c r="CC2379" s="69">
        <f>SUM(Table25[[#This Row],[Contract Amount FY00]:[Contract Amount FY50]])</f>
        <v>21291</v>
      </c>
      <c r="CD2379" s="114"/>
    </row>
    <row r="2380" spans="1:82" x14ac:dyDescent="0.25">
      <c r="A2380" s="122" t="s">
        <v>2108</v>
      </c>
      <c r="B2380" s="122" t="s">
        <v>705</v>
      </c>
      <c r="C2380" s="122" t="s">
        <v>559</v>
      </c>
      <c r="E2380" s="26" t="str">
        <f>IFERROR(IF(VLOOKUP(Table25[[#This Row],[Contract No.]],Table3[#All],3,FALSE)="","No","Yes"),"")</f>
        <v>Yes</v>
      </c>
      <c r="F2380" s="107" t="str">
        <f>IFERROR(VLOOKUP(Table25[[#This Row],[Contract No.]],Table3[#All],3,FALSE),"")</f>
        <v>NASPO</v>
      </c>
      <c r="G2380" s="107" t="str">
        <f>IFERROR(IF(Table25[[#This Row],[Cooperative Purchase
(Yes/No)]]="Yes","Yes",IF(VLOOKUP(Table25[[#This Row],[Contract No.]],Table3[#All],1,FALSE)=Table25[[#This Row],[Contract No.]],"Yes","No")),"No")</f>
        <v>Yes</v>
      </c>
      <c r="H2380" s="51">
        <f>IFERROR(VLOOKUP(Table25[[#This Row],[Contract No.]],Table3[#All],4,FALSE),"")</f>
        <v>43647</v>
      </c>
      <c r="I2380" s="28">
        <f>IFERROR(IF(AND(MONTH(Table25[[#This Row],[Contract Start Date]])&gt;6,MONTH(Table25[[#This Row],[Contract Start Date]])&lt;=12),YEAR(Table25[[#This Row],[Contract Start Date]])+1,YEAR(Table25[[#This Row],[Contract Start Date]])),"")</f>
        <v>2020</v>
      </c>
      <c r="J2380" s="108">
        <f>Table25[[#This Row],[FY Formula start]]</f>
        <v>2020</v>
      </c>
      <c r="K2380" s="59" t="str">
        <f>"FY"&amp;" "&amp;Table25[[#This Row],[Year Start]]</f>
        <v>FY 2020</v>
      </c>
      <c r="L2380" s="109">
        <f>IFERROR(VLOOKUP(Table25[[#This Row],[Contract No.]],Table3[#All],5,FALSE),"")</f>
        <v>47360</v>
      </c>
      <c r="M2380" s="110">
        <f>IFERROR(IF(Table25[[#This Row],[Contract End Date]]="99/99/9999","No End",IF(AND(MONTH(Table25[[#This Row],[Contract End Date]])&gt;6,MONTH(Table25[[#This Row],[Contract End Date]])&lt;=12),YEAR(Table25[[#This Row],[Contract End Date]])+1,YEAR(Table25[[#This Row],[Contract End Date]]))),"")</f>
        <v>2030</v>
      </c>
      <c r="N2380" s="111">
        <f>Table25[[#This Row],[FY Formula end]]</f>
        <v>2030</v>
      </c>
      <c r="O2380" s="112" t="str">
        <f>IF(Table25[[#This Row],[Year End]]="No End","No End","FY"&amp;" "&amp;Table25[[#This Row],[Year End]])</f>
        <v>FY 2030</v>
      </c>
      <c r="P2380" s="27"/>
      <c r="Q2380" s="104">
        <f>_xlfn.IFNA(IF($B2380="","",VLOOKUP($B2380,'SWC Towers'!$A:$Q,$Q$2,FALSE)),"")</f>
        <v>0.2</v>
      </c>
      <c r="R2380" s="106" t="str">
        <f>_xlfn.IFNA(IF($B2380="","",VLOOKUP($B2380,'SWC Towers'!$A:$Q,$R$2,FALSE)),"")</f>
        <v/>
      </c>
      <c r="S2380" s="106" t="str">
        <f>_xlfn.IFNA(IF($B2380="","",VLOOKUP($B2380,'SWC Towers'!$A:$Q,$S$2,FALSE)),"")</f>
        <v/>
      </c>
      <c r="T2380" s="106" t="str">
        <f>_xlfn.IFNA(IF($B2380="","",VLOOKUP($B2380,'SWC Towers'!$A:$Q,$T$2,FALSE)),"")</f>
        <v/>
      </c>
      <c r="U2380" s="104">
        <f>_xlfn.IFNA(IF($B2380="","",VLOOKUP($B2380,'SWC Towers'!$A:$Q,$U$2,FALSE)),"")</f>
        <v>0.4</v>
      </c>
      <c r="V2380" s="104" t="str">
        <f>_xlfn.IFNA(IF($B2380="","",VLOOKUP($B2380,'SWC Towers'!$A:$Q,$V$2,FALSE)),"")</f>
        <v/>
      </c>
      <c r="W2380" s="104">
        <f>_xlfn.IFNA(IF($B2380="","",VLOOKUP($B2380,'SWC Towers'!$A:$Q,$W$2,FALSE)),"")</f>
        <v>0.4</v>
      </c>
      <c r="X2380" s="104" t="str">
        <f>_xlfn.IFNA(IF($B2380="","",VLOOKUP($B2380,'SWC Towers'!$A:$Q,$X$2,FALSE)),"")</f>
        <v/>
      </c>
      <c r="Y2380" s="104" t="str">
        <f>_xlfn.IFNA(IF($B2380="","",VLOOKUP($B2380,'SWC Towers'!$A:$Q,$Y$2,FALSE)),"")</f>
        <v/>
      </c>
      <c r="Z2380" s="104" t="str">
        <f>_xlfn.IFNA(IF($B2380="","",VLOOKUP($B2380,'SWC Towers'!$A:$Q,$Z$2,FALSE)),"")</f>
        <v/>
      </c>
      <c r="AA2380" s="104" t="str">
        <f>_xlfn.IFNA(IF($B2380="","",VLOOKUP($B2380,'SWC Towers'!$A:$Q,$AA$2,FALSE)),"")</f>
        <v/>
      </c>
      <c r="AB2380" s="106" t="str">
        <f>_xlfn.IFNA(IF($B2380="","",VLOOKUP($B2380,'SWC Towers'!$A:$Q,$AB$2,FALSE)),"")</f>
        <v/>
      </c>
      <c r="AC2380" s="20">
        <f>SUM(Table25[[#This Row],[IT Tower: Application]:[Other/Non-IT ]])</f>
        <v>1</v>
      </c>
      <c r="AD2380" s="67"/>
      <c r="AE2380" s="67"/>
      <c r="AF2380" s="67"/>
      <c r="AG2380" s="67"/>
      <c r="AH2380" s="67"/>
      <c r="AI2380" s="67"/>
      <c r="AJ2380" s="67"/>
      <c r="AK2380" s="67"/>
      <c r="AL2380" s="67"/>
      <c r="AM2380" s="67"/>
      <c r="AN2380" s="67"/>
      <c r="AO2380" s="67"/>
      <c r="AP2380" s="67"/>
      <c r="AQ2380" s="67"/>
      <c r="AR2380" s="67"/>
      <c r="AS2380" s="67"/>
      <c r="AT2380" s="67"/>
      <c r="AU2380" s="67"/>
      <c r="AV2380" s="67"/>
      <c r="AW2380" s="67"/>
      <c r="AX2380" s="67"/>
      <c r="AY2380" s="67"/>
      <c r="AZ2380" s="67"/>
      <c r="BA2380" s="67">
        <v>0</v>
      </c>
      <c r="BB2380" s="113">
        <v>22758</v>
      </c>
      <c r="BC2380" s="113">
        <v>29662</v>
      </c>
      <c r="BD2380" s="113"/>
      <c r="BE2380" s="113"/>
      <c r="BF2380" s="113"/>
      <c r="BG2380" s="113"/>
      <c r="BH2380" s="113"/>
      <c r="BI2380" s="113"/>
      <c r="BJ2380" s="113"/>
      <c r="BK2380" s="113"/>
      <c r="BL2380" s="113"/>
      <c r="BM2380" s="113"/>
      <c r="BN2380" s="113"/>
      <c r="BO2380" s="113"/>
      <c r="BP2380" s="113"/>
      <c r="BQ2380" s="113"/>
      <c r="BR2380" s="113"/>
      <c r="BS2380" s="113"/>
      <c r="BT2380" s="113"/>
      <c r="BU2380" s="113"/>
      <c r="BV2380" s="113"/>
      <c r="BW2380" s="113"/>
      <c r="BX2380" s="113"/>
      <c r="BY2380" s="113"/>
      <c r="BZ2380" s="113"/>
      <c r="CA2380" s="67"/>
      <c r="CB2380" s="113"/>
      <c r="CC2380" s="69">
        <f>SUM(Table25[[#This Row],[Contract Amount FY00]:[Contract Amount FY50]])</f>
        <v>52420</v>
      </c>
      <c r="CD2380" s="114"/>
    </row>
    <row r="2381" spans="1:82" x14ac:dyDescent="0.25">
      <c r="A2381" s="122" t="s">
        <v>2108</v>
      </c>
      <c r="B2381" s="122" t="s">
        <v>705</v>
      </c>
      <c r="C2381" s="122" t="s">
        <v>1777</v>
      </c>
      <c r="E2381" s="26" t="str">
        <f>IFERROR(IF(VLOOKUP(Table25[[#This Row],[Contract No.]],Table3[#All],3,FALSE)="","No","Yes"),"")</f>
        <v>Yes</v>
      </c>
      <c r="F2381" s="107" t="str">
        <f>IFERROR(VLOOKUP(Table25[[#This Row],[Contract No.]],Table3[#All],3,FALSE),"")</f>
        <v>NASPO</v>
      </c>
      <c r="G2381" s="107" t="str">
        <f>IFERROR(IF(Table25[[#This Row],[Cooperative Purchase
(Yes/No)]]="Yes","Yes",IF(VLOOKUP(Table25[[#This Row],[Contract No.]],Table3[#All],1,FALSE)=Table25[[#This Row],[Contract No.]],"Yes","No")),"No")</f>
        <v>Yes</v>
      </c>
      <c r="H2381" s="51">
        <f>IFERROR(VLOOKUP(Table25[[#This Row],[Contract No.]],Table3[#All],4,FALSE),"")</f>
        <v>43647</v>
      </c>
      <c r="I2381" s="28">
        <f>IFERROR(IF(AND(MONTH(Table25[[#This Row],[Contract Start Date]])&gt;6,MONTH(Table25[[#This Row],[Contract Start Date]])&lt;=12),YEAR(Table25[[#This Row],[Contract Start Date]])+1,YEAR(Table25[[#This Row],[Contract Start Date]])),"")</f>
        <v>2020</v>
      </c>
      <c r="J2381" s="108">
        <f>Table25[[#This Row],[FY Formula start]]</f>
        <v>2020</v>
      </c>
      <c r="K2381" s="59" t="str">
        <f>"FY"&amp;" "&amp;Table25[[#This Row],[Year Start]]</f>
        <v>FY 2020</v>
      </c>
      <c r="L2381" s="109">
        <f>IFERROR(VLOOKUP(Table25[[#This Row],[Contract No.]],Table3[#All],5,FALSE),"")</f>
        <v>47360</v>
      </c>
      <c r="M2381" s="110">
        <f>IFERROR(IF(Table25[[#This Row],[Contract End Date]]="99/99/9999","No End",IF(AND(MONTH(Table25[[#This Row],[Contract End Date]])&gt;6,MONTH(Table25[[#This Row],[Contract End Date]])&lt;=12),YEAR(Table25[[#This Row],[Contract End Date]])+1,YEAR(Table25[[#This Row],[Contract End Date]]))),"")</f>
        <v>2030</v>
      </c>
      <c r="N2381" s="111">
        <f>Table25[[#This Row],[FY Formula end]]</f>
        <v>2030</v>
      </c>
      <c r="O2381" s="112" t="str">
        <f>IF(Table25[[#This Row],[Year End]]="No End","No End","FY"&amp;" "&amp;Table25[[#This Row],[Year End]])</f>
        <v>FY 2030</v>
      </c>
      <c r="P2381" s="27"/>
      <c r="Q2381" s="104">
        <f>_xlfn.IFNA(IF($B2381="","",VLOOKUP($B2381,'SWC Towers'!$A:$Q,$Q$2,FALSE)),"")</f>
        <v>0.2</v>
      </c>
      <c r="R2381" s="106" t="str">
        <f>_xlfn.IFNA(IF($B2381="","",VLOOKUP($B2381,'SWC Towers'!$A:$Q,$R$2,FALSE)),"")</f>
        <v/>
      </c>
      <c r="S2381" s="106" t="str">
        <f>_xlfn.IFNA(IF($B2381="","",VLOOKUP($B2381,'SWC Towers'!$A:$Q,$S$2,FALSE)),"")</f>
        <v/>
      </c>
      <c r="T2381" s="106" t="str">
        <f>_xlfn.IFNA(IF($B2381="","",VLOOKUP($B2381,'SWC Towers'!$A:$Q,$T$2,FALSE)),"")</f>
        <v/>
      </c>
      <c r="U2381" s="104">
        <f>_xlfn.IFNA(IF($B2381="","",VLOOKUP($B2381,'SWC Towers'!$A:$Q,$U$2,FALSE)),"")</f>
        <v>0.4</v>
      </c>
      <c r="V2381" s="104" t="str">
        <f>_xlfn.IFNA(IF($B2381="","",VLOOKUP($B2381,'SWC Towers'!$A:$Q,$V$2,FALSE)),"")</f>
        <v/>
      </c>
      <c r="W2381" s="104">
        <f>_xlfn.IFNA(IF($B2381="","",VLOOKUP($B2381,'SWC Towers'!$A:$Q,$W$2,FALSE)),"")</f>
        <v>0.4</v>
      </c>
      <c r="X2381" s="104" t="str">
        <f>_xlfn.IFNA(IF($B2381="","",VLOOKUP($B2381,'SWC Towers'!$A:$Q,$X$2,FALSE)),"")</f>
        <v/>
      </c>
      <c r="Y2381" s="104" t="str">
        <f>_xlfn.IFNA(IF($B2381="","",VLOOKUP($B2381,'SWC Towers'!$A:$Q,$Y$2,FALSE)),"")</f>
        <v/>
      </c>
      <c r="Z2381" s="104" t="str">
        <f>_xlfn.IFNA(IF($B2381="","",VLOOKUP($B2381,'SWC Towers'!$A:$Q,$Z$2,FALSE)),"")</f>
        <v/>
      </c>
      <c r="AA2381" s="104" t="str">
        <f>_xlfn.IFNA(IF($B2381="","",VLOOKUP($B2381,'SWC Towers'!$A:$Q,$AA$2,FALSE)),"")</f>
        <v/>
      </c>
      <c r="AB2381" s="106" t="str">
        <f>_xlfn.IFNA(IF($B2381="","",VLOOKUP($B2381,'SWC Towers'!$A:$Q,$AB$2,FALSE)),"")</f>
        <v/>
      </c>
      <c r="AC2381" s="20">
        <f>SUM(Table25[[#This Row],[IT Tower: Application]:[Other/Non-IT ]])</f>
        <v>1</v>
      </c>
      <c r="AD2381" s="67"/>
      <c r="AE2381" s="67"/>
      <c r="AF2381" s="67"/>
      <c r="AG2381" s="67"/>
      <c r="AH2381" s="67"/>
      <c r="AI2381" s="67"/>
      <c r="AJ2381" s="67"/>
      <c r="AK2381" s="67"/>
      <c r="AL2381" s="67"/>
      <c r="AM2381" s="67"/>
      <c r="AN2381" s="67"/>
      <c r="AO2381" s="67"/>
      <c r="AP2381" s="67"/>
      <c r="AQ2381" s="67"/>
      <c r="AR2381" s="67"/>
      <c r="AS2381" s="67"/>
      <c r="AT2381" s="67"/>
      <c r="AU2381" s="67"/>
      <c r="AV2381" s="67"/>
      <c r="AW2381" s="67"/>
      <c r="AX2381" s="67"/>
      <c r="AY2381" s="67">
        <v>5076</v>
      </c>
      <c r="AZ2381" s="67">
        <v>30584</v>
      </c>
      <c r="BA2381" s="67">
        <v>20150</v>
      </c>
      <c r="BB2381" s="113">
        <v>0</v>
      </c>
      <c r="BC2381" s="113"/>
      <c r="BD2381" s="113"/>
      <c r="BE2381" s="113"/>
      <c r="BF2381" s="113"/>
      <c r="BG2381" s="113"/>
      <c r="BH2381" s="113"/>
      <c r="BI2381" s="113"/>
      <c r="BJ2381" s="113"/>
      <c r="BK2381" s="113"/>
      <c r="BL2381" s="113"/>
      <c r="BM2381" s="113"/>
      <c r="BN2381" s="113"/>
      <c r="BO2381" s="113"/>
      <c r="BP2381" s="113"/>
      <c r="BQ2381" s="113"/>
      <c r="BR2381" s="113"/>
      <c r="BS2381" s="113"/>
      <c r="BT2381" s="113"/>
      <c r="BU2381" s="113"/>
      <c r="BV2381" s="113"/>
      <c r="BW2381" s="113"/>
      <c r="BX2381" s="113"/>
      <c r="BY2381" s="113"/>
      <c r="BZ2381" s="113"/>
      <c r="CA2381" s="67"/>
      <c r="CB2381" s="113"/>
      <c r="CC2381" s="69">
        <f>SUM(Table25[[#This Row],[Contract Amount FY00]:[Contract Amount FY50]])</f>
        <v>55810</v>
      </c>
      <c r="CD2381" s="114"/>
    </row>
    <row r="2382" spans="1:82" x14ac:dyDescent="0.25">
      <c r="A2382" s="122" t="s">
        <v>2108</v>
      </c>
      <c r="B2382" s="122" t="s">
        <v>278</v>
      </c>
      <c r="C2382" s="122" t="s">
        <v>3188</v>
      </c>
      <c r="E2382" s="26" t="str">
        <f>IFERROR(IF(VLOOKUP(Table25[[#This Row],[Contract No.]],Table3[#All],3,FALSE)="","No","Yes"),"")</f>
        <v>Yes</v>
      </c>
      <c r="F2382" s="107" t="str">
        <f>IFERROR(VLOOKUP(Table25[[#This Row],[Contract No.]],Table3[#All],3,FALSE),"")</f>
        <v>NASPO</v>
      </c>
      <c r="G2382" s="107" t="str">
        <f>IFERROR(IF(Table25[[#This Row],[Cooperative Purchase
(Yes/No)]]="Yes","Yes",IF(VLOOKUP(Table25[[#This Row],[Contract No.]],Table3[#All],1,FALSE)=Table25[[#This Row],[Contract No.]],"Yes","No")),"No")</f>
        <v>Yes</v>
      </c>
      <c r="H2382" s="51">
        <f>IFERROR(VLOOKUP(Table25[[#This Row],[Contract No.]],Table3[#All],4,FALSE),"")</f>
        <v>42917</v>
      </c>
      <c r="I2382" s="28">
        <f>IFERROR(IF(AND(MONTH(Table25[[#This Row],[Contract Start Date]])&gt;6,MONTH(Table25[[#This Row],[Contract Start Date]])&lt;=12),YEAR(Table25[[#This Row],[Contract Start Date]])+1,YEAR(Table25[[#This Row],[Contract Start Date]])),"")</f>
        <v>2018</v>
      </c>
      <c r="J2382" s="108">
        <f>Table25[[#This Row],[FY Formula start]]</f>
        <v>2018</v>
      </c>
      <c r="K2382" s="59" t="str">
        <f>"FY"&amp;" "&amp;Table25[[#This Row],[Year Start]]</f>
        <v>FY 2018</v>
      </c>
      <c r="L2382" s="109">
        <f>IFERROR(VLOOKUP(Table25[[#This Row],[Contract No.]],Table3[#All],5,FALSE),"")</f>
        <v>46280</v>
      </c>
      <c r="M2382" s="110">
        <f>IFERROR(IF(Table25[[#This Row],[Contract End Date]]="99/99/9999","No End",IF(AND(MONTH(Table25[[#This Row],[Contract End Date]])&gt;6,MONTH(Table25[[#This Row],[Contract End Date]])&lt;=12),YEAR(Table25[[#This Row],[Contract End Date]])+1,YEAR(Table25[[#This Row],[Contract End Date]]))),"")</f>
        <v>2027</v>
      </c>
      <c r="N2382" s="111">
        <f>Table25[[#This Row],[FY Formula end]]</f>
        <v>2027</v>
      </c>
      <c r="O2382" s="112" t="str">
        <f>IF(Table25[[#This Row],[Year End]]="No End","No End","FY"&amp;" "&amp;Table25[[#This Row],[Year End]])</f>
        <v>FY 2027</v>
      </c>
      <c r="P2382" s="27"/>
      <c r="Q2382" s="104">
        <f>_xlfn.IFNA(IF($B2382="","",VLOOKUP($B2382,'SWC Towers'!$A:$Q,$Q$2,FALSE)),"")</f>
        <v>0.4</v>
      </c>
      <c r="R2382" s="106" t="str">
        <f>_xlfn.IFNA(IF($B2382="","",VLOOKUP($B2382,'SWC Towers'!$A:$Q,$R$2,FALSE)),"")</f>
        <v/>
      </c>
      <c r="S2382" s="106" t="str">
        <f>_xlfn.IFNA(IF($B2382="","",VLOOKUP($B2382,'SWC Towers'!$A:$Q,$S$2,FALSE)),"")</f>
        <v/>
      </c>
      <c r="T2382" s="106">
        <f>_xlfn.IFNA(IF($B2382="","",VLOOKUP($B2382,'SWC Towers'!$A:$Q,$T$2,FALSE)),"")</f>
        <v>0.05</v>
      </c>
      <c r="U2382" s="104" t="str">
        <f>_xlfn.IFNA(IF($B2382="","",VLOOKUP($B2382,'SWC Towers'!$A:$Q,$U$2,FALSE)),"")</f>
        <v/>
      </c>
      <c r="V2382" s="104" t="str">
        <f>_xlfn.IFNA(IF($B2382="","",VLOOKUP($B2382,'SWC Towers'!$A:$Q,$V$2,FALSE)),"")</f>
        <v/>
      </c>
      <c r="W2382" s="104">
        <f>_xlfn.IFNA(IF($B2382="","",VLOOKUP($B2382,'SWC Towers'!$A:$Q,$W$2,FALSE)),"")</f>
        <v>0.1</v>
      </c>
      <c r="X2382" s="104" t="str">
        <f>_xlfn.IFNA(IF($B2382="","",VLOOKUP($B2382,'SWC Towers'!$A:$Q,$X$2,FALSE)),"")</f>
        <v/>
      </c>
      <c r="Y2382" s="104">
        <f>_xlfn.IFNA(IF($B2382="","",VLOOKUP($B2382,'SWC Towers'!$A:$Q,$Y$2,FALSE)),"")</f>
        <v>0.05</v>
      </c>
      <c r="Z2382" s="104" t="str">
        <f>_xlfn.IFNA(IF($B2382="","",VLOOKUP($B2382,'SWC Towers'!$A:$Q,$Z$2,FALSE)),"")</f>
        <v/>
      </c>
      <c r="AA2382" s="104">
        <f>_xlfn.IFNA(IF($B2382="","",VLOOKUP($B2382,'SWC Towers'!$A:$Q,$AA$2,FALSE)),"")</f>
        <v>0.4</v>
      </c>
      <c r="AB2382" s="106" t="str">
        <f>_xlfn.IFNA(IF($B2382="","",VLOOKUP($B2382,'SWC Towers'!$A:$Q,$AB$2,FALSE)),"")</f>
        <v/>
      </c>
      <c r="AC2382" s="20">
        <f>SUM(Table25[[#This Row],[IT Tower: Application]:[Other/Non-IT ]])</f>
        <v>1</v>
      </c>
      <c r="AD2382" s="67"/>
      <c r="AE2382" s="67"/>
      <c r="AF2382" s="67"/>
      <c r="AG2382" s="67"/>
      <c r="AH2382" s="67"/>
      <c r="AI2382" s="67"/>
      <c r="AJ2382" s="67"/>
      <c r="AK2382" s="67"/>
      <c r="AL2382" s="67"/>
      <c r="AM2382" s="67"/>
      <c r="AN2382" s="67"/>
      <c r="AO2382" s="67"/>
      <c r="AP2382" s="67"/>
      <c r="AQ2382" s="67"/>
      <c r="AR2382" s="67"/>
      <c r="AS2382" s="67"/>
      <c r="AT2382" s="67"/>
      <c r="AU2382" s="67"/>
      <c r="AV2382" s="67"/>
      <c r="AW2382" s="67"/>
      <c r="AX2382" s="67"/>
      <c r="AY2382" s="67"/>
      <c r="AZ2382" s="67"/>
      <c r="BA2382" s="67"/>
      <c r="BB2382" s="113">
        <v>35693</v>
      </c>
      <c r="BC2382" s="113">
        <v>100965</v>
      </c>
      <c r="BD2382" s="113"/>
      <c r="BE2382" s="113"/>
      <c r="BF2382" s="113"/>
      <c r="BG2382" s="113"/>
      <c r="BH2382" s="113"/>
      <c r="BI2382" s="113"/>
      <c r="BJ2382" s="113"/>
      <c r="BK2382" s="113"/>
      <c r="BL2382" s="113"/>
      <c r="BM2382" s="113"/>
      <c r="BN2382" s="113"/>
      <c r="BO2382" s="113"/>
      <c r="BP2382" s="113"/>
      <c r="BQ2382" s="113"/>
      <c r="BR2382" s="113"/>
      <c r="BS2382" s="113"/>
      <c r="BT2382" s="113"/>
      <c r="BU2382" s="113"/>
      <c r="BV2382" s="113"/>
      <c r="BW2382" s="113"/>
      <c r="BX2382" s="113"/>
      <c r="BY2382" s="113"/>
      <c r="BZ2382" s="113"/>
      <c r="CA2382" s="67"/>
      <c r="CB2382" s="113"/>
      <c r="CC2382" s="69">
        <f>SUM(Table25[[#This Row],[Contract Amount FY00]:[Contract Amount FY50]])</f>
        <v>136658</v>
      </c>
      <c r="CD2382" s="114"/>
    </row>
    <row r="2383" spans="1:82" x14ac:dyDescent="0.25">
      <c r="A2383" s="122" t="s">
        <v>2108</v>
      </c>
      <c r="B2383" s="122" t="s">
        <v>2244</v>
      </c>
      <c r="C2383" s="122" t="s">
        <v>374</v>
      </c>
      <c r="E2383" s="26" t="str">
        <f>IFERROR(IF(VLOOKUP(Table25[[#This Row],[Contract No.]],Table3[#All],3,FALSE)="","No","Yes"),"")</f>
        <v>No</v>
      </c>
      <c r="F2383" s="107" t="str">
        <f>IFERROR(VLOOKUP(Table25[[#This Row],[Contract No.]],Table3[#All],3,FALSE),"")</f>
        <v/>
      </c>
      <c r="G2383" s="107" t="str">
        <f>IFERROR(IF(Table25[[#This Row],[Cooperative Purchase
(Yes/No)]]="Yes","Yes",IF(VLOOKUP(Table25[[#This Row],[Contract No.]],Table3[#All],1,FALSE)=Table25[[#This Row],[Contract No.]],"Yes","No")),"No")</f>
        <v>Yes</v>
      </c>
      <c r="H2383" s="51">
        <f>IFERROR(VLOOKUP(Table25[[#This Row],[Contract No.]],Table3[#All],4,FALSE),"")</f>
        <v>44512</v>
      </c>
      <c r="I2383" s="28">
        <f>IFERROR(IF(AND(MONTH(Table25[[#This Row],[Contract Start Date]])&gt;6,MONTH(Table25[[#This Row],[Contract Start Date]])&lt;=12),YEAR(Table25[[#This Row],[Contract Start Date]])+1,YEAR(Table25[[#This Row],[Contract Start Date]])),"")</f>
        <v>2022</v>
      </c>
      <c r="J2383" s="108">
        <f>Table25[[#This Row],[FY Formula start]]</f>
        <v>2022</v>
      </c>
      <c r="K2383" s="59" t="str">
        <f>"FY"&amp;" "&amp;Table25[[#This Row],[Year Start]]</f>
        <v>FY 2022</v>
      </c>
      <c r="L2383" s="109">
        <f>IFERROR(VLOOKUP(Table25[[#This Row],[Contract No.]],Table3[#All],5,FALSE),"")</f>
        <v>46702</v>
      </c>
      <c r="M2383" s="110">
        <f>IFERROR(IF(Table25[[#This Row],[Contract End Date]]="99/99/9999","No End",IF(AND(MONTH(Table25[[#This Row],[Contract End Date]])&gt;6,MONTH(Table25[[#This Row],[Contract End Date]])&lt;=12),YEAR(Table25[[#This Row],[Contract End Date]])+1,YEAR(Table25[[#This Row],[Contract End Date]]))),"")</f>
        <v>2028</v>
      </c>
      <c r="N2383" s="111">
        <f>Table25[[#This Row],[FY Formula end]]</f>
        <v>2028</v>
      </c>
      <c r="O2383" s="112" t="str">
        <f>IF(Table25[[#This Row],[Year End]]="No End","No End","FY"&amp;" "&amp;Table25[[#This Row],[Year End]])</f>
        <v>FY 2028</v>
      </c>
      <c r="P2383" s="27"/>
      <c r="Q2383" s="104" t="str">
        <f>_xlfn.IFNA(IF($B2383="","",VLOOKUP($B2383,'SWC Towers'!$A:$Q,$Q$2,FALSE)),"")</f>
        <v/>
      </c>
      <c r="R2383" s="106" t="str">
        <f>_xlfn.IFNA(IF($B2383="","",VLOOKUP($B2383,'SWC Towers'!$A:$Q,$R$2,FALSE)),"")</f>
        <v/>
      </c>
      <c r="S2383" s="106" t="str">
        <f>_xlfn.IFNA(IF($B2383="","",VLOOKUP($B2383,'SWC Towers'!$A:$Q,$S$2,FALSE)),"")</f>
        <v/>
      </c>
      <c r="T2383" s="106">
        <f>_xlfn.IFNA(IF($B2383="","",VLOOKUP($B2383,'SWC Towers'!$A:$Q,$T$2,FALSE)),"")</f>
        <v>0.5</v>
      </c>
      <c r="U2383" s="104" t="str">
        <f>_xlfn.IFNA(IF($B2383="","",VLOOKUP($B2383,'SWC Towers'!$A:$Q,$U$2,FALSE)),"")</f>
        <v/>
      </c>
      <c r="V2383" s="104" t="str">
        <f>_xlfn.IFNA(IF($B2383="","",VLOOKUP($B2383,'SWC Towers'!$A:$Q,$V$2,FALSE)),"")</f>
        <v/>
      </c>
      <c r="W2383" s="104">
        <f>_xlfn.IFNA(IF($B2383="","",VLOOKUP($B2383,'SWC Towers'!$A:$Q,$W$2,FALSE)),"")</f>
        <v>0.5</v>
      </c>
      <c r="X2383" s="104" t="str">
        <f>_xlfn.IFNA(IF($B2383="","",VLOOKUP($B2383,'SWC Towers'!$A:$Q,$X$2,FALSE)),"")</f>
        <v/>
      </c>
      <c r="Y2383" s="104" t="str">
        <f>_xlfn.IFNA(IF($B2383="","",VLOOKUP($B2383,'SWC Towers'!$A:$Q,$Y$2,FALSE)),"")</f>
        <v/>
      </c>
      <c r="Z2383" s="104" t="str">
        <f>_xlfn.IFNA(IF($B2383="","",VLOOKUP($B2383,'SWC Towers'!$A:$Q,$Z$2,FALSE)),"")</f>
        <v/>
      </c>
      <c r="AA2383" s="104" t="str">
        <f>_xlfn.IFNA(IF($B2383="","",VLOOKUP($B2383,'SWC Towers'!$A:$Q,$AA$2,FALSE)),"")</f>
        <v/>
      </c>
      <c r="AB2383" s="106" t="str">
        <f>_xlfn.IFNA(IF($B2383="","",VLOOKUP($B2383,'SWC Towers'!$A:$Q,$AB$2,FALSE)),"")</f>
        <v/>
      </c>
      <c r="AC2383" s="20">
        <f>SUM(Table25[[#This Row],[IT Tower: Application]:[Other/Non-IT ]])</f>
        <v>1</v>
      </c>
      <c r="AD2383" s="67"/>
      <c r="AE2383" s="67"/>
      <c r="AF2383" s="67"/>
      <c r="AG2383" s="67"/>
      <c r="AH2383" s="67"/>
      <c r="AI2383" s="67"/>
      <c r="AJ2383" s="67"/>
      <c r="AK2383" s="67"/>
      <c r="AL2383" s="67"/>
      <c r="AM2383" s="67"/>
      <c r="AN2383" s="67"/>
      <c r="AO2383" s="67"/>
      <c r="AP2383" s="67"/>
      <c r="AQ2383" s="67"/>
      <c r="AR2383" s="67"/>
      <c r="AS2383" s="67"/>
      <c r="AT2383" s="67"/>
      <c r="AU2383" s="67"/>
      <c r="AV2383" s="67"/>
      <c r="AW2383" s="67"/>
      <c r="AX2383" s="67"/>
      <c r="AY2383" s="67"/>
      <c r="AZ2383" s="67"/>
      <c r="BA2383" s="67">
        <v>119431</v>
      </c>
      <c r="BB2383" s="113">
        <v>0</v>
      </c>
      <c r="BC2383" s="113"/>
      <c r="BD2383" s="113"/>
      <c r="BE2383" s="113"/>
      <c r="BF2383" s="113"/>
      <c r="BG2383" s="113"/>
      <c r="BH2383" s="113"/>
      <c r="BI2383" s="113"/>
      <c r="BJ2383" s="113"/>
      <c r="BK2383" s="113"/>
      <c r="BL2383" s="113"/>
      <c r="BM2383" s="113"/>
      <c r="BN2383" s="113"/>
      <c r="BO2383" s="113"/>
      <c r="BP2383" s="113"/>
      <c r="BQ2383" s="113"/>
      <c r="BR2383" s="113"/>
      <c r="BS2383" s="113"/>
      <c r="BT2383" s="113"/>
      <c r="BU2383" s="113"/>
      <c r="BV2383" s="113"/>
      <c r="BW2383" s="113"/>
      <c r="BX2383" s="113"/>
      <c r="BY2383" s="113"/>
      <c r="BZ2383" s="113"/>
      <c r="CA2383" s="67"/>
      <c r="CB2383" s="113"/>
      <c r="CC2383" s="69">
        <f>SUM(Table25[[#This Row],[Contract Amount FY00]:[Contract Amount FY50]])</f>
        <v>119431</v>
      </c>
      <c r="CD2383" s="114"/>
    </row>
    <row r="2384" spans="1:82" x14ac:dyDescent="0.25">
      <c r="A2384" s="122" t="s">
        <v>2108</v>
      </c>
      <c r="B2384" s="122" t="s">
        <v>2057</v>
      </c>
      <c r="C2384" s="122" t="s">
        <v>3190</v>
      </c>
      <c r="E2384" s="26" t="str">
        <f>IFERROR(IF(VLOOKUP(Table25[[#This Row],[Contract No.]],Table3[#All],3,FALSE)="","No","Yes"),"")</f>
        <v>Yes</v>
      </c>
      <c r="F2384" s="107" t="str">
        <f>IFERROR(VLOOKUP(Table25[[#This Row],[Contract No.]],Table3[#All],3,FALSE),"")</f>
        <v>NASPO</v>
      </c>
      <c r="G2384" s="107" t="str">
        <f>IFERROR(IF(Table25[[#This Row],[Cooperative Purchase
(Yes/No)]]="Yes","Yes",IF(VLOOKUP(Table25[[#This Row],[Contract No.]],Table3[#All],1,FALSE)=Table25[[#This Row],[Contract No.]],"Yes","No")),"No")</f>
        <v>Yes</v>
      </c>
      <c r="H2384" s="51">
        <f>IFERROR(VLOOKUP(Table25[[#This Row],[Contract No.]],Table3[#All],4,FALSE),"")</f>
        <v>43983</v>
      </c>
      <c r="I2384" s="28">
        <f>IFERROR(IF(AND(MONTH(Table25[[#This Row],[Contract Start Date]])&gt;6,MONTH(Table25[[#This Row],[Contract Start Date]])&lt;=12),YEAR(Table25[[#This Row],[Contract Start Date]])+1,YEAR(Table25[[#This Row],[Contract Start Date]])),"")</f>
        <v>2020</v>
      </c>
      <c r="J2384" s="108">
        <f>Table25[[#This Row],[FY Formula start]]</f>
        <v>2020</v>
      </c>
      <c r="K2384" s="59" t="str">
        <f>"FY"&amp;" "&amp;Table25[[#This Row],[Year Start]]</f>
        <v>FY 2020</v>
      </c>
      <c r="L2384" s="109">
        <f>IFERROR(VLOOKUP(Table25[[#This Row],[Contract No.]],Table3[#All],5,FALSE),"")</f>
        <v>46295</v>
      </c>
      <c r="M2384" s="110">
        <f>IFERROR(IF(Table25[[#This Row],[Contract End Date]]="99/99/9999","No End",IF(AND(MONTH(Table25[[#This Row],[Contract End Date]])&gt;6,MONTH(Table25[[#This Row],[Contract End Date]])&lt;=12),YEAR(Table25[[#This Row],[Contract End Date]])+1,YEAR(Table25[[#This Row],[Contract End Date]]))),"")</f>
        <v>2027</v>
      </c>
      <c r="N2384" s="111">
        <f>Table25[[#This Row],[FY Formula end]]</f>
        <v>2027</v>
      </c>
      <c r="O2384" s="112" t="str">
        <f>IF(Table25[[#This Row],[Year End]]="No End","No End","FY"&amp;" "&amp;Table25[[#This Row],[Year End]])</f>
        <v>FY 2027</v>
      </c>
      <c r="P2384" s="27"/>
      <c r="Q2384" s="104">
        <f>_xlfn.IFNA(IF($B2384="","",VLOOKUP($B2384,'SWC Towers'!$A:$Q,$Q$2,FALSE)),"")</f>
        <v>0.1</v>
      </c>
      <c r="R2384" s="106">
        <f>_xlfn.IFNA(IF($B2384="","",VLOOKUP($B2384,'SWC Towers'!$A:$Q,$R$2,FALSE)),"")</f>
        <v>0.1</v>
      </c>
      <c r="S2384" s="106" t="str">
        <f>_xlfn.IFNA(IF($B2384="","",VLOOKUP($B2384,'SWC Towers'!$A:$Q,$S$2,FALSE)),"")</f>
        <v/>
      </c>
      <c r="T2384" s="106" t="str">
        <f>_xlfn.IFNA(IF($B2384="","",VLOOKUP($B2384,'SWC Towers'!$A:$Q,$T$2,FALSE)),"")</f>
        <v/>
      </c>
      <c r="U2384" s="104">
        <f>_xlfn.IFNA(IF($B2384="","",VLOOKUP($B2384,'SWC Towers'!$A:$Q,$U$2,FALSE)),"")</f>
        <v>0.15</v>
      </c>
      <c r="V2384" s="104" t="str">
        <f>_xlfn.IFNA(IF($B2384="","",VLOOKUP($B2384,'SWC Towers'!$A:$Q,$V$2,FALSE)),"")</f>
        <v/>
      </c>
      <c r="W2384" s="104">
        <f>_xlfn.IFNA(IF($B2384="","",VLOOKUP($B2384,'SWC Towers'!$A:$Q,$W$2,FALSE)),"")</f>
        <v>0.65</v>
      </c>
      <c r="X2384" s="104" t="str">
        <f>_xlfn.IFNA(IF($B2384="","",VLOOKUP($B2384,'SWC Towers'!$A:$Q,$X$2,FALSE)),"")</f>
        <v/>
      </c>
      <c r="Y2384" s="104" t="str">
        <f>_xlfn.IFNA(IF($B2384="","",VLOOKUP($B2384,'SWC Towers'!$A:$Q,$Y$2,FALSE)),"")</f>
        <v/>
      </c>
      <c r="Z2384" s="104" t="str">
        <f>_xlfn.IFNA(IF($B2384="","",VLOOKUP($B2384,'SWC Towers'!$A:$Q,$Z$2,FALSE)),"")</f>
        <v/>
      </c>
      <c r="AA2384" s="104" t="str">
        <f>_xlfn.IFNA(IF($B2384="","",VLOOKUP($B2384,'SWC Towers'!$A:$Q,$AA$2,FALSE)),"")</f>
        <v/>
      </c>
      <c r="AB2384" s="106" t="str">
        <f>_xlfn.IFNA(IF($B2384="","",VLOOKUP($B2384,'SWC Towers'!$A:$Q,$AB$2,FALSE)),"")</f>
        <v/>
      </c>
      <c r="AC2384" s="20">
        <f>SUM(Table25[[#This Row],[IT Tower: Application]:[Other/Non-IT ]])</f>
        <v>1</v>
      </c>
      <c r="AD2384" s="67"/>
      <c r="AE2384" s="67"/>
      <c r="AF2384" s="67"/>
      <c r="AG2384" s="67"/>
      <c r="AH2384" s="67"/>
      <c r="AI2384" s="67"/>
      <c r="AJ2384" s="67"/>
      <c r="AK2384" s="67"/>
      <c r="AL2384" s="67"/>
      <c r="AM2384" s="67"/>
      <c r="AN2384" s="67"/>
      <c r="AO2384" s="67"/>
      <c r="AP2384" s="67"/>
      <c r="AQ2384" s="67"/>
      <c r="AR2384" s="67"/>
      <c r="AS2384" s="67"/>
      <c r="AT2384" s="67"/>
      <c r="AU2384" s="67"/>
      <c r="AV2384" s="67"/>
      <c r="AW2384" s="67"/>
      <c r="AX2384" s="67"/>
      <c r="AY2384" s="67">
        <v>7027</v>
      </c>
      <c r="AZ2384" s="67">
        <v>0</v>
      </c>
      <c r="BA2384" s="67">
        <v>105518</v>
      </c>
      <c r="BB2384" s="113">
        <v>0</v>
      </c>
      <c r="BC2384" s="113">
        <v>55616</v>
      </c>
      <c r="BD2384" s="113"/>
      <c r="BE2384" s="113"/>
      <c r="BF2384" s="113"/>
      <c r="BG2384" s="113"/>
      <c r="BH2384" s="113"/>
      <c r="BI2384" s="113"/>
      <c r="BJ2384" s="113"/>
      <c r="BK2384" s="113"/>
      <c r="BL2384" s="113"/>
      <c r="BM2384" s="113"/>
      <c r="BN2384" s="113"/>
      <c r="BO2384" s="113"/>
      <c r="BP2384" s="113"/>
      <c r="BQ2384" s="113"/>
      <c r="BR2384" s="113"/>
      <c r="BS2384" s="113"/>
      <c r="BT2384" s="113"/>
      <c r="BU2384" s="113"/>
      <c r="BV2384" s="113"/>
      <c r="BW2384" s="113"/>
      <c r="BX2384" s="113"/>
      <c r="BY2384" s="113"/>
      <c r="BZ2384" s="113"/>
      <c r="CA2384" s="67"/>
      <c r="CB2384" s="113"/>
      <c r="CC2384" s="69">
        <f>SUM(Table25[[#This Row],[Contract Amount FY00]:[Contract Amount FY50]])</f>
        <v>168161</v>
      </c>
      <c r="CD2384" s="114"/>
    </row>
    <row r="2385" spans="1:82" x14ac:dyDescent="0.25">
      <c r="A2385" s="122" t="s">
        <v>2108</v>
      </c>
      <c r="B2385" s="122" t="s">
        <v>526</v>
      </c>
      <c r="C2385" s="122" t="s">
        <v>3206</v>
      </c>
      <c r="E2385" s="26" t="str">
        <f>IFERROR(IF(VLOOKUP(Table25[[#This Row],[Contract No.]],Table3[#All],3,FALSE)="","No","Yes"),"")</f>
        <v>Yes</v>
      </c>
      <c r="F2385" s="107" t="str">
        <f>IFERROR(VLOOKUP(Table25[[#This Row],[Contract No.]],Table3[#All],3,FALSE),"")</f>
        <v>NASPO</v>
      </c>
      <c r="G2385" s="107" t="str">
        <f>IFERROR(IF(Table25[[#This Row],[Cooperative Purchase
(Yes/No)]]="Yes","Yes",IF(VLOOKUP(Table25[[#This Row],[Contract No.]],Table3[#All],1,FALSE)=Table25[[#This Row],[Contract No.]],"Yes","No")),"No")</f>
        <v>Yes</v>
      </c>
      <c r="H2385" s="51">
        <f>IFERROR(VLOOKUP(Table25[[#This Row],[Contract No.]],Table3[#All],4,FALSE),"")</f>
        <v>43892</v>
      </c>
      <c r="I2385" s="28">
        <f>IFERROR(IF(AND(MONTH(Table25[[#This Row],[Contract Start Date]])&gt;6,MONTH(Table25[[#This Row],[Contract Start Date]])&lt;=12),YEAR(Table25[[#This Row],[Contract Start Date]])+1,YEAR(Table25[[#This Row],[Contract Start Date]])),"")</f>
        <v>2020</v>
      </c>
      <c r="J2385" s="108">
        <f>Table25[[#This Row],[FY Formula start]]</f>
        <v>2020</v>
      </c>
      <c r="K2385" s="59" t="str">
        <f>"FY"&amp;" "&amp;Table25[[#This Row],[Year Start]]</f>
        <v>FY 2020</v>
      </c>
      <c r="L2385" s="109">
        <f>IFERROR(VLOOKUP(Table25[[#This Row],[Contract No.]],Table3[#All],5,FALSE),"")</f>
        <v>45504</v>
      </c>
      <c r="M2385" s="110">
        <f>IFERROR(IF(Table25[[#This Row],[Contract End Date]]="99/99/9999","No End",IF(AND(MONTH(Table25[[#This Row],[Contract End Date]])&gt;6,MONTH(Table25[[#This Row],[Contract End Date]])&lt;=12),YEAR(Table25[[#This Row],[Contract End Date]])+1,YEAR(Table25[[#This Row],[Contract End Date]]))),"")</f>
        <v>2025</v>
      </c>
      <c r="N2385" s="111">
        <f>Table25[[#This Row],[FY Formula end]]</f>
        <v>2025</v>
      </c>
      <c r="O2385" s="112" t="str">
        <f>IF(Table25[[#This Row],[Year End]]="No End","No End","FY"&amp;" "&amp;Table25[[#This Row],[Year End]])</f>
        <v>FY 2025</v>
      </c>
      <c r="P2385" s="27"/>
      <c r="Q2385" s="104" t="str">
        <f>_xlfn.IFNA(IF($B2385="","",VLOOKUP($B2385,'SWC Towers'!$A:$Q,$Q$2,FALSE)),"")</f>
        <v/>
      </c>
      <c r="R2385" s="106">
        <f>_xlfn.IFNA(IF($B2385="","",VLOOKUP($B2385,'SWC Towers'!$A:$Q,$R$2,FALSE)),"")</f>
        <v>0.1</v>
      </c>
      <c r="S2385" s="106" t="str">
        <f>_xlfn.IFNA(IF($B2385="","",VLOOKUP($B2385,'SWC Towers'!$A:$Q,$S$2,FALSE)),"")</f>
        <v/>
      </c>
      <c r="T2385" s="106">
        <f>_xlfn.IFNA(IF($B2385="","",VLOOKUP($B2385,'SWC Towers'!$A:$Q,$T$2,FALSE)),"")</f>
        <v>0.05</v>
      </c>
      <c r="U2385" s="104">
        <f>_xlfn.IFNA(IF($B2385="","",VLOOKUP($B2385,'SWC Towers'!$A:$Q,$U$2,FALSE)),"")</f>
        <v>0.65</v>
      </c>
      <c r="V2385" s="104" t="str">
        <f>_xlfn.IFNA(IF($B2385="","",VLOOKUP($B2385,'SWC Towers'!$A:$Q,$V$2,FALSE)),"")</f>
        <v/>
      </c>
      <c r="W2385" s="104">
        <f>_xlfn.IFNA(IF($B2385="","",VLOOKUP($B2385,'SWC Towers'!$A:$Q,$W$2,FALSE)),"")</f>
        <v>0.1</v>
      </c>
      <c r="X2385" s="104" t="str">
        <f>_xlfn.IFNA(IF($B2385="","",VLOOKUP($B2385,'SWC Towers'!$A:$Q,$X$2,FALSE)),"")</f>
        <v/>
      </c>
      <c r="Y2385" s="104" t="str">
        <f>_xlfn.IFNA(IF($B2385="","",VLOOKUP($B2385,'SWC Towers'!$A:$Q,$Y$2,FALSE)),"")</f>
        <v/>
      </c>
      <c r="Z2385" s="104">
        <f>_xlfn.IFNA(IF($B2385="","",VLOOKUP($B2385,'SWC Towers'!$A:$Q,$Z$2,FALSE)),"")</f>
        <v>0.1</v>
      </c>
      <c r="AA2385" s="104" t="str">
        <f>_xlfn.IFNA(IF($B2385="","",VLOOKUP($B2385,'SWC Towers'!$A:$Q,$AA$2,FALSE)),"")</f>
        <v/>
      </c>
      <c r="AB2385" s="106" t="str">
        <f>_xlfn.IFNA(IF($B2385="","",VLOOKUP($B2385,'SWC Towers'!$A:$Q,$AB$2,FALSE)),"")</f>
        <v/>
      </c>
      <c r="AC2385" s="20">
        <f>SUM(Table25[[#This Row],[IT Tower: Application]:[Other/Non-IT ]])</f>
        <v>1</v>
      </c>
      <c r="AD2385" s="67"/>
      <c r="AE2385" s="67"/>
      <c r="AF2385" s="67"/>
      <c r="AG2385" s="67"/>
      <c r="AH2385" s="67"/>
      <c r="AI2385" s="67"/>
      <c r="AJ2385" s="67"/>
      <c r="AK2385" s="67"/>
      <c r="AL2385" s="67"/>
      <c r="AM2385" s="67"/>
      <c r="AN2385" s="67"/>
      <c r="AO2385" s="67"/>
      <c r="AP2385" s="67"/>
      <c r="AQ2385" s="67"/>
      <c r="AR2385" s="67"/>
      <c r="AS2385" s="67"/>
      <c r="AT2385" s="67"/>
      <c r="AU2385" s="67"/>
      <c r="AV2385" s="67"/>
      <c r="AW2385" s="67"/>
      <c r="AX2385" s="67"/>
      <c r="AY2385" s="67"/>
      <c r="AZ2385" s="67"/>
      <c r="BA2385" s="67"/>
      <c r="BB2385" s="113">
        <v>135378</v>
      </c>
      <c r="BC2385" s="113">
        <v>0</v>
      </c>
      <c r="BD2385" s="113"/>
      <c r="BE2385" s="113"/>
      <c r="BF2385" s="113"/>
      <c r="BG2385" s="113"/>
      <c r="BH2385" s="113"/>
      <c r="BI2385" s="113"/>
      <c r="BJ2385" s="113"/>
      <c r="BK2385" s="113"/>
      <c r="BL2385" s="113"/>
      <c r="BM2385" s="113"/>
      <c r="BN2385" s="113"/>
      <c r="BO2385" s="113"/>
      <c r="BP2385" s="113"/>
      <c r="BQ2385" s="113"/>
      <c r="BR2385" s="113"/>
      <c r="BS2385" s="113"/>
      <c r="BT2385" s="113"/>
      <c r="BU2385" s="113"/>
      <c r="BV2385" s="113"/>
      <c r="BW2385" s="113"/>
      <c r="BX2385" s="113"/>
      <c r="BY2385" s="113"/>
      <c r="BZ2385" s="113"/>
      <c r="CA2385" s="67"/>
      <c r="CB2385" s="113"/>
      <c r="CC2385" s="69">
        <f>SUM(Table25[[#This Row],[Contract Amount FY00]:[Contract Amount FY50]])</f>
        <v>135378</v>
      </c>
      <c r="CD2385" s="114"/>
    </row>
    <row r="2386" spans="1:82" x14ac:dyDescent="0.25">
      <c r="A2386" s="122" t="s">
        <v>2108</v>
      </c>
      <c r="B2386" s="122" t="s">
        <v>526</v>
      </c>
      <c r="C2386" s="122" t="s">
        <v>946</v>
      </c>
      <c r="E2386" s="26" t="str">
        <f>IFERROR(IF(VLOOKUP(Table25[[#This Row],[Contract No.]],Table3[#All],3,FALSE)="","No","Yes"),"")</f>
        <v>Yes</v>
      </c>
      <c r="F2386" s="107" t="str">
        <f>IFERROR(VLOOKUP(Table25[[#This Row],[Contract No.]],Table3[#All],3,FALSE),"")</f>
        <v>NASPO</v>
      </c>
      <c r="G2386" s="107" t="str">
        <f>IFERROR(IF(Table25[[#This Row],[Cooperative Purchase
(Yes/No)]]="Yes","Yes",IF(VLOOKUP(Table25[[#This Row],[Contract No.]],Table3[#All],1,FALSE)=Table25[[#This Row],[Contract No.]],"Yes","No")),"No")</f>
        <v>Yes</v>
      </c>
      <c r="H2386" s="51">
        <f>IFERROR(VLOOKUP(Table25[[#This Row],[Contract No.]],Table3[#All],4,FALSE),"")</f>
        <v>43892</v>
      </c>
      <c r="I2386" s="28">
        <f>IFERROR(IF(AND(MONTH(Table25[[#This Row],[Contract Start Date]])&gt;6,MONTH(Table25[[#This Row],[Contract Start Date]])&lt;=12),YEAR(Table25[[#This Row],[Contract Start Date]])+1,YEAR(Table25[[#This Row],[Contract Start Date]])),"")</f>
        <v>2020</v>
      </c>
      <c r="J2386" s="108">
        <f>Table25[[#This Row],[FY Formula start]]</f>
        <v>2020</v>
      </c>
      <c r="K2386" s="59" t="str">
        <f>"FY"&amp;" "&amp;Table25[[#This Row],[Year Start]]</f>
        <v>FY 2020</v>
      </c>
      <c r="L2386" s="109">
        <f>IFERROR(VLOOKUP(Table25[[#This Row],[Contract No.]],Table3[#All],5,FALSE),"")</f>
        <v>45504</v>
      </c>
      <c r="M2386" s="110">
        <f>IFERROR(IF(Table25[[#This Row],[Contract End Date]]="99/99/9999","No End",IF(AND(MONTH(Table25[[#This Row],[Contract End Date]])&gt;6,MONTH(Table25[[#This Row],[Contract End Date]])&lt;=12),YEAR(Table25[[#This Row],[Contract End Date]])+1,YEAR(Table25[[#This Row],[Contract End Date]]))),"")</f>
        <v>2025</v>
      </c>
      <c r="N2386" s="111">
        <f>Table25[[#This Row],[FY Formula end]]</f>
        <v>2025</v>
      </c>
      <c r="O2386" s="112" t="str">
        <f>IF(Table25[[#This Row],[Year End]]="No End","No End","FY"&amp;" "&amp;Table25[[#This Row],[Year End]])</f>
        <v>FY 2025</v>
      </c>
      <c r="P2386" s="27"/>
      <c r="Q2386" s="104" t="str">
        <f>_xlfn.IFNA(IF($B2386="","",VLOOKUP($B2386,'SWC Towers'!$A:$Q,$Q$2,FALSE)),"")</f>
        <v/>
      </c>
      <c r="R2386" s="106">
        <f>_xlfn.IFNA(IF($B2386="","",VLOOKUP($B2386,'SWC Towers'!$A:$Q,$R$2,FALSE)),"")</f>
        <v>0.1</v>
      </c>
      <c r="S2386" s="106" t="str">
        <f>_xlfn.IFNA(IF($B2386="","",VLOOKUP($B2386,'SWC Towers'!$A:$Q,$S$2,FALSE)),"")</f>
        <v/>
      </c>
      <c r="T2386" s="106">
        <f>_xlfn.IFNA(IF($B2386="","",VLOOKUP($B2386,'SWC Towers'!$A:$Q,$T$2,FALSE)),"")</f>
        <v>0.05</v>
      </c>
      <c r="U2386" s="104">
        <f>_xlfn.IFNA(IF($B2386="","",VLOOKUP($B2386,'SWC Towers'!$A:$Q,$U$2,FALSE)),"")</f>
        <v>0.65</v>
      </c>
      <c r="V2386" s="104" t="str">
        <f>_xlfn.IFNA(IF($B2386="","",VLOOKUP($B2386,'SWC Towers'!$A:$Q,$V$2,FALSE)),"")</f>
        <v/>
      </c>
      <c r="W2386" s="104">
        <f>_xlfn.IFNA(IF($B2386="","",VLOOKUP($B2386,'SWC Towers'!$A:$Q,$W$2,FALSE)),"")</f>
        <v>0.1</v>
      </c>
      <c r="X2386" s="104" t="str">
        <f>_xlfn.IFNA(IF($B2386="","",VLOOKUP($B2386,'SWC Towers'!$A:$Q,$X$2,FALSE)),"")</f>
        <v/>
      </c>
      <c r="Y2386" s="104" t="str">
        <f>_xlfn.IFNA(IF($B2386="","",VLOOKUP($B2386,'SWC Towers'!$A:$Q,$Y$2,FALSE)),"")</f>
        <v/>
      </c>
      <c r="Z2386" s="104">
        <f>_xlfn.IFNA(IF($B2386="","",VLOOKUP($B2386,'SWC Towers'!$A:$Q,$Z$2,FALSE)),"")</f>
        <v>0.1</v>
      </c>
      <c r="AA2386" s="104" t="str">
        <f>_xlfn.IFNA(IF($B2386="","",VLOOKUP($B2386,'SWC Towers'!$A:$Q,$AA$2,FALSE)),"")</f>
        <v/>
      </c>
      <c r="AB2386" s="106" t="str">
        <f>_xlfn.IFNA(IF($B2386="","",VLOOKUP($B2386,'SWC Towers'!$A:$Q,$AB$2,FALSE)),"")</f>
        <v/>
      </c>
      <c r="AC2386" s="20">
        <f>SUM(Table25[[#This Row],[IT Tower: Application]:[Other/Non-IT ]])</f>
        <v>1</v>
      </c>
      <c r="AD2386" s="67"/>
      <c r="AE2386" s="67"/>
      <c r="AF2386" s="67"/>
      <c r="AG2386" s="67"/>
      <c r="AH2386" s="67"/>
      <c r="AI2386" s="67"/>
      <c r="AJ2386" s="67"/>
      <c r="AK2386" s="67"/>
      <c r="AL2386" s="67"/>
      <c r="AM2386" s="67"/>
      <c r="AN2386" s="67"/>
      <c r="AO2386" s="67"/>
      <c r="AP2386" s="67"/>
      <c r="AQ2386" s="67"/>
      <c r="AR2386" s="67"/>
      <c r="AS2386" s="67"/>
      <c r="AT2386" s="67"/>
      <c r="AU2386" s="67"/>
      <c r="AV2386" s="67"/>
      <c r="AW2386" s="67"/>
      <c r="AX2386" s="67">
        <v>5862</v>
      </c>
      <c r="AY2386" s="67">
        <v>22552</v>
      </c>
      <c r="AZ2386" s="67">
        <v>24335</v>
      </c>
      <c r="BA2386" s="67">
        <v>15170</v>
      </c>
      <c r="BB2386" s="113">
        <v>0</v>
      </c>
      <c r="BC2386" s="113"/>
      <c r="BD2386" s="113"/>
      <c r="BE2386" s="113"/>
      <c r="BF2386" s="113"/>
      <c r="BG2386" s="113"/>
      <c r="BH2386" s="113"/>
      <c r="BI2386" s="113"/>
      <c r="BJ2386" s="113"/>
      <c r="BK2386" s="113"/>
      <c r="BL2386" s="113"/>
      <c r="BM2386" s="113"/>
      <c r="BN2386" s="113"/>
      <c r="BO2386" s="113"/>
      <c r="BP2386" s="113"/>
      <c r="BQ2386" s="113"/>
      <c r="BR2386" s="113"/>
      <c r="BS2386" s="113"/>
      <c r="BT2386" s="113"/>
      <c r="BU2386" s="113"/>
      <c r="BV2386" s="113"/>
      <c r="BW2386" s="113"/>
      <c r="BX2386" s="113"/>
      <c r="BY2386" s="113"/>
      <c r="BZ2386" s="113"/>
      <c r="CA2386" s="67"/>
      <c r="CB2386" s="113"/>
      <c r="CC2386" s="69">
        <f>SUM(Table25[[#This Row],[Contract Amount FY00]:[Contract Amount FY50]])</f>
        <v>67919</v>
      </c>
      <c r="CD2386" s="114"/>
    </row>
    <row r="2387" spans="1:82" x14ac:dyDescent="0.25">
      <c r="A2387" s="122" t="s">
        <v>2108</v>
      </c>
      <c r="B2387" s="122" t="s">
        <v>3013</v>
      </c>
      <c r="C2387" s="122" t="s">
        <v>279</v>
      </c>
      <c r="E2387" s="26" t="str">
        <f>IFERROR(IF(VLOOKUP(Table25[[#This Row],[Contract No.]],Table3[#All],3,FALSE)="","No","Yes"),"")</f>
        <v>Yes</v>
      </c>
      <c r="F2387" s="107" t="str">
        <f>IFERROR(VLOOKUP(Table25[[#This Row],[Contract No.]],Table3[#All],3,FALSE),"")</f>
        <v>NASPO</v>
      </c>
      <c r="G2387" s="107" t="str">
        <f>IFERROR(IF(Table25[[#This Row],[Cooperative Purchase
(Yes/No)]]="Yes","Yes",IF(VLOOKUP(Table25[[#This Row],[Contract No.]],Table3[#All],1,FALSE)=Table25[[#This Row],[Contract No.]],"Yes","No")),"No")</f>
        <v>Yes</v>
      </c>
      <c r="H2387" s="51">
        <f>IFERROR(VLOOKUP(Table25[[#This Row],[Contract No.]],Table3[#All],4,FALSE),"")</f>
        <v>44926</v>
      </c>
      <c r="I2387" s="28">
        <f>IFERROR(IF(AND(MONTH(Table25[[#This Row],[Contract Start Date]])&gt;6,MONTH(Table25[[#This Row],[Contract Start Date]])&lt;=12),YEAR(Table25[[#This Row],[Contract Start Date]])+1,YEAR(Table25[[#This Row],[Contract Start Date]])),"")</f>
        <v>2023</v>
      </c>
      <c r="J2387" s="108">
        <f>Table25[[#This Row],[FY Formula start]]</f>
        <v>2023</v>
      </c>
      <c r="K2387" s="59" t="str">
        <f>"FY"&amp;" "&amp;Table25[[#This Row],[Year Start]]</f>
        <v>FY 2023</v>
      </c>
      <c r="L2387" s="109">
        <f>IFERROR(VLOOKUP(Table25[[#This Row],[Contract No.]],Table3[#All],5,FALSE),"")</f>
        <v>46501</v>
      </c>
      <c r="M2387" s="110">
        <f>IFERROR(IF(Table25[[#This Row],[Contract End Date]]="99/99/9999","No End",IF(AND(MONTH(Table25[[#This Row],[Contract End Date]])&gt;6,MONTH(Table25[[#This Row],[Contract End Date]])&lt;=12),YEAR(Table25[[#This Row],[Contract End Date]])+1,YEAR(Table25[[#This Row],[Contract End Date]]))),"")</f>
        <v>2027</v>
      </c>
      <c r="N2387" s="111">
        <f>Table25[[#This Row],[FY Formula end]]</f>
        <v>2027</v>
      </c>
      <c r="O2387" s="112" t="str">
        <f>IF(Table25[[#This Row],[Year End]]="No End","No End","FY"&amp;" "&amp;Table25[[#This Row],[Year End]])</f>
        <v>FY 2027</v>
      </c>
      <c r="P2387" s="27"/>
      <c r="Q2387" s="104">
        <f>_xlfn.IFNA(IF($B2387="","",VLOOKUP($B2387,'SWC Towers'!$A:$Q,$Q$2,FALSE)),"")</f>
        <v>0.3</v>
      </c>
      <c r="R2387" s="106" t="str">
        <f>_xlfn.IFNA(IF($B2387="","",VLOOKUP($B2387,'SWC Towers'!$A:$Q,$R$2,FALSE)),"")</f>
        <v/>
      </c>
      <c r="S2387" s="106">
        <f>_xlfn.IFNA(IF($B2387="","",VLOOKUP($B2387,'SWC Towers'!$A:$Q,$S$2,FALSE)),"")</f>
        <v>0.1</v>
      </c>
      <c r="T2387" s="106" t="str">
        <f>_xlfn.IFNA(IF($B2387="","",VLOOKUP($B2387,'SWC Towers'!$A:$Q,$T$2,FALSE)),"")</f>
        <v/>
      </c>
      <c r="U2387" s="104">
        <f>_xlfn.IFNA(IF($B2387="","",VLOOKUP($B2387,'SWC Towers'!$A:$Q,$U$2,FALSE)),"")</f>
        <v>0.6</v>
      </c>
      <c r="V2387" s="104" t="str">
        <f>_xlfn.IFNA(IF($B2387="","",VLOOKUP($B2387,'SWC Towers'!$A:$Q,$V$2,FALSE)),"")</f>
        <v/>
      </c>
      <c r="W2387" s="104" t="str">
        <f>_xlfn.IFNA(IF($B2387="","",VLOOKUP($B2387,'SWC Towers'!$A:$Q,$W$2,FALSE)),"")</f>
        <v/>
      </c>
      <c r="X2387" s="104" t="str">
        <f>_xlfn.IFNA(IF($B2387="","",VLOOKUP($B2387,'SWC Towers'!$A:$Q,$X$2,FALSE)),"")</f>
        <v/>
      </c>
      <c r="Y2387" s="104" t="str">
        <f>_xlfn.IFNA(IF($B2387="","",VLOOKUP($B2387,'SWC Towers'!$A:$Q,$Y$2,FALSE)),"")</f>
        <v/>
      </c>
      <c r="Z2387" s="104" t="str">
        <f>_xlfn.IFNA(IF($B2387="","",VLOOKUP($B2387,'SWC Towers'!$A:$Q,$Z$2,FALSE)),"")</f>
        <v/>
      </c>
      <c r="AA2387" s="104" t="str">
        <f>_xlfn.IFNA(IF($B2387="","",VLOOKUP($B2387,'SWC Towers'!$A:$Q,$AA$2,FALSE)),"")</f>
        <v/>
      </c>
      <c r="AB2387" s="106" t="str">
        <f>_xlfn.IFNA(IF($B2387="","",VLOOKUP($B2387,'SWC Towers'!$A:$Q,$AB$2,FALSE)),"")</f>
        <v/>
      </c>
      <c r="AC2387" s="20">
        <f>SUM(Table25[[#This Row],[IT Tower: Application]:[Other/Non-IT ]])</f>
        <v>1</v>
      </c>
      <c r="AD2387" s="67"/>
      <c r="AE2387" s="67"/>
      <c r="AF2387" s="67"/>
      <c r="AG2387" s="67"/>
      <c r="AH2387" s="67"/>
      <c r="AI2387" s="67"/>
      <c r="AJ2387" s="67"/>
      <c r="AK2387" s="67"/>
      <c r="AL2387" s="67"/>
      <c r="AM2387" s="67"/>
      <c r="AN2387" s="67"/>
      <c r="AO2387" s="67"/>
      <c r="AP2387" s="67"/>
      <c r="AQ2387" s="67"/>
      <c r="AR2387" s="67"/>
      <c r="AS2387" s="67"/>
      <c r="AT2387" s="67"/>
      <c r="AU2387" s="67"/>
      <c r="AV2387" s="67"/>
      <c r="AW2387" s="67"/>
      <c r="AX2387" s="67"/>
      <c r="AY2387" s="67"/>
      <c r="AZ2387" s="67"/>
      <c r="BA2387" s="67"/>
      <c r="BB2387" s="113">
        <v>0</v>
      </c>
      <c r="BC2387" s="113">
        <v>19500</v>
      </c>
      <c r="BD2387" s="113"/>
      <c r="BE2387" s="113"/>
      <c r="BF2387" s="113"/>
      <c r="BG2387" s="113"/>
      <c r="BH2387" s="113"/>
      <c r="BI2387" s="113"/>
      <c r="BJ2387" s="113"/>
      <c r="BK2387" s="113"/>
      <c r="BL2387" s="113"/>
      <c r="BM2387" s="113"/>
      <c r="BN2387" s="113"/>
      <c r="BO2387" s="113"/>
      <c r="BP2387" s="113"/>
      <c r="BQ2387" s="113"/>
      <c r="BR2387" s="113"/>
      <c r="BS2387" s="113"/>
      <c r="BT2387" s="113"/>
      <c r="BU2387" s="113"/>
      <c r="BV2387" s="113"/>
      <c r="BW2387" s="113"/>
      <c r="BX2387" s="113"/>
      <c r="BY2387" s="113"/>
      <c r="BZ2387" s="113"/>
      <c r="CA2387" s="67"/>
      <c r="CB2387" s="113"/>
      <c r="CC2387" s="69">
        <f>SUM(Table25[[#This Row],[Contract Amount FY00]:[Contract Amount FY50]])</f>
        <v>19500</v>
      </c>
      <c r="CD2387" s="114"/>
    </row>
    <row r="2388" spans="1:82" x14ac:dyDescent="0.25">
      <c r="A2388" s="122" t="s">
        <v>2108</v>
      </c>
      <c r="B2388" s="122" t="s">
        <v>3015</v>
      </c>
      <c r="C2388" s="122" t="s">
        <v>3161</v>
      </c>
      <c r="E2388" s="26" t="str">
        <f>IFERROR(IF(VLOOKUP(Table25[[#This Row],[Contract No.]],Table3[#All],3,FALSE)="","No","Yes"),"")</f>
        <v>Yes</v>
      </c>
      <c r="F2388" s="107" t="str">
        <f>IFERROR(VLOOKUP(Table25[[#This Row],[Contract No.]],Table3[#All],3,FALSE),"")</f>
        <v>NASPO</v>
      </c>
      <c r="G2388" s="107" t="str">
        <f>IFERROR(IF(Table25[[#This Row],[Cooperative Purchase
(Yes/No)]]="Yes","Yes",IF(VLOOKUP(Table25[[#This Row],[Contract No.]],Table3[#All],1,FALSE)=Table25[[#This Row],[Contract No.]],"Yes","No")),"No")</f>
        <v>Yes</v>
      </c>
      <c r="H2388" s="51">
        <f>IFERROR(VLOOKUP(Table25[[#This Row],[Contract No.]],Table3[#All],4,FALSE),"")</f>
        <v>44805</v>
      </c>
      <c r="I2388" s="28">
        <f>IFERROR(IF(AND(MONTH(Table25[[#This Row],[Contract Start Date]])&gt;6,MONTH(Table25[[#This Row],[Contract Start Date]])&lt;=12),YEAR(Table25[[#This Row],[Contract Start Date]])+1,YEAR(Table25[[#This Row],[Contract Start Date]])),"")</f>
        <v>2023</v>
      </c>
      <c r="J2388" s="108">
        <f>Table25[[#This Row],[FY Formula start]]</f>
        <v>2023</v>
      </c>
      <c r="K2388" s="59" t="str">
        <f>"FY"&amp;" "&amp;Table25[[#This Row],[Year Start]]</f>
        <v>FY 2023</v>
      </c>
      <c r="L2388" s="109">
        <f>IFERROR(VLOOKUP(Table25[[#This Row],[Contract No.]],Table3[#All],5,FALSE),"")</f>
        <v>46521</v>
      </c>
      <c r="M2388" s="110">
        <f>IFERROR(IF(Table25[[#This Row],[Contract End Date]]="99/99/9999","No End",IF(AND(MONTH(Table25[[#This Row],[Contract End Date]])&gt;6,MONTH(Table25[[#This Row],[Contract End Date]])&lt;=12),YEAR(Table25[[#This Row],[Contract End Date]])+1,YEAR(Table25[[#This Row],[Contract End Date]]))),"")</f>
        <v>2027</v>
      </c>
      <c r="N2388" s="111">
        <f>Table25[[#This Row],[FY Formula end]]</f>
        <v>2027</v>
      </c>
      <c r="O2388" s="112" t="str">
        <f>IF(Table25[[#This Row],[Year End]]="No End","No End","FY"&amp;" "&amp;Table25[[#This Row],[Year End]])</f>
        <v>FY 2027</v>
      </c>
      <c r="P2388" s="27"/>
      <c r="Q2388" s="104" t="str">
        <f>_xlfn.IFNA(IF($B2388="","",VLOOKUP($B2388,'SWC Towers'!$A:$Q,$Q$2,FALSE)),"")</f>
        <v/>
      </c>
      <c r="R2388" s="106" t="str">
        <f>_xlfn.IFNA(IF($B2388="","",VLOOKUP($B2388,'SWC Towers'!$A:$Q,$R$2,FALSE)),"")</f>
        <v/>
      </c>
      <c r="S2388" s="106" t="str">
        <f>_xlfn.IFNA(IF($B2388="","",VLOOKUP($B2388,'SWC Towers'!$A:$Q,$S$2,FALSE)),"")</f>
        <v/>
      </c>
      <c r="T2388" s="106" t="str">
        <f>_xlfn.IFNA(IF($B2388="","",VLOOKUP($B2388,'SWC Towers'!$A:$Q,$T$2,FALSE)),"")</f>
        <v/>
      </c>
      <c r="U2388" s="104">
        <f>_xlfn.IFNA(IF($B2388="","",VLOOKUP($B2388,'SWC Towers'!$A:$Q,$U$2,FALSE)),"")</f>
        <v>0.4</v>
      </c>
      <c r="V2388" s="104" t="str">
        <f>_xlfn.IFNA(IF($B2388="","",VLOOKUP($B2388,'SWC Towers'!$A:$Q,$V$2,FALSE)),"")</f>
        <v/>
      </c>
      <c r="W2388" s="104" t="str">
        <f>_xlfn.IFNA(IF($B2388="","",VLOOKUP($B2388,'SWC Towers'!$A:$Q,$W$2,FALSE)),"")</f>
        <v/>
      </c>
      <c r="X2388" s="104" t="str">
        <f>_xlfn.IFNA(IF($B2388="","",VLOOKUP($B2388,'SWC Towers'!$A:$Q,$X$2,FALSE)),"")</f>
        <v/>
      </c>
      <c r="Y2388" s="104">
        <f>_xlfn.IFNA(IF($B2388="","",VLOOKUP($B2388,'SWC Towers'!$A:$Q,$Y$2,FALSE)),"")</f>
        <v>0.3</v>
      </c>
      <c r="Z2388" s="104">
        <f>_xlfn.IFNA(IF($B2388="","",VLOOKUP($B2388,'SWC Towers'!$A:$Q,$Z$2,FALSE)),"")</f>
        <v>0.3</v>
      </c>
      <c r="AA2388" s="104" t="str">
        <f>_xlfn.IFNA(IF($B2388="","",VLOOKUP($B2388,'SWC Towers'!$A:$Q,$AA$2,FALSE)),"")</f>
        <v/>
      </c>
      <c r="AB2388" s="106" t="str">
        <f>_xlfn.IFNA(IF($B2388="","",VLOOKUP($B2388,'SWC Towers'!$A:$Q,$AB$2,FALSE)),"")</f>
        <v/>
      </c>
      <c r="AC2388" s="20">
        <f>SUM(Table25[[#This Row],[IT Tower: Application]:[Other/Non-IT ]])</f>
        <v>1</v>
      </c>
      <c r="AD2388" s="67"/>
      <c r="AE2388" s="67"/>
      <c r="AF2388" s="67"/>
      <c r="AG2388" s="67"/>
      <c r="AH2388" s="67"/>
      <c r="AI2388" s="67"/>
      <c r="AJ2388" s="67"/>
      <c r="AK2388" s="67"/>
      <c r="AL2388" s="67"/>
      <c r="AM2388" s="67"/>
      <c r="AN2388" s="67"/>
      <c r="AO2388" s="67"/>
      <c r="AP2388" s="67"/>
      <c r="AQ2388" s="67"/>
      <c r="AR2388" s="67"/>
      <c r="AS2388" s="67"/>
      <c r="AT2388" s="67"/>
      <c r="AU2388" s="67"/>
      <c r="AV2388" s="67"/>
      <c r="AW2388" s="67"/>
      <c r="AX2388" s="67"/>
      <c r="AY2388" s="67"/>
      <c r="AZ2388" s="67"/>
      <c r="BA2388" s="67"/>
      <c r="BB2388" s="113">
        <v>0</v>
      </c>
      <c r="BC2388" s="113">
        <v>451</v>
      </c>
      <c r="BD2388" s="113"/>
      <c r="BE2388" s="113"/>
      <c r="BF2388" s="113"/>
      <c r="BG2388" s="113"/>
      <c r="BH2388" s="113"/>
      <c r="BI2388" s="113"/>
      <c r="BJ2388" s="113"/>
      <c r="BK2388" s="113"/>
      <c r="BL2388" s="113"/>
      <c r="BM2388" s="113"/>
      <c r="BN2388" s="113"/>
      <c r="BO2388" s="113"/>
      <c r="BP2388" s="113"/>
      <c r="BQ2388" s="113"/>
      <c r="BR2388" s="113"/>
      <c r="BS2388" s="113"/>
      <c r="BT2388" s="113"/>
      <c r="BU2388" s="113"/>
      <c r="BV2388" s="113"/>
      <c r="BW2388" s="113"/>
      <c r="BX2388" s="113"/>
      <c r="BY2388" s="113"/>
      <c r="BZ2388" s="113"/>
      <c r="CA2388" s="67"/>
      <c r="CB2388" s="113"/>
      <c r="CC2388" s="69">
        <f>SUM(Table25[[#This Row],[Contract Amount FY00]:[Contract Amount FY50]])</f>
        <v>451</v>
      </c>
      <c r="CD2388" s="114"/>
    </row>
    <row r="2389" spans="1:82" x14ac:dyDescent="0.25">
      <c r="A2389" s="122" t="s">
        <v>2109</v>
      </c>
      <c r="B2389" s="122" t="s">
        <v>705</v>
      </c>
      <c r="C2389" s="122" t="s">
        <v>559</v>
      </c>
      <c r="E2389" s="26" t="str">
        <f>IFERROR(IF(VLOOKUP(Table25[[#This Row],[Contract No.]],Table3[#All],3,FALSE)="","No","Yes"),"")</f>
        <v>Yes</v>
      </c>
      <c r="F2389" s="107" t="str">
        <f>IFERROR(VLOOKUP(Table25[[#This Row],[Contract No.]],Table3[#All],3,FALSE),"")</f>
        <v>NASPO</v>
      </c>
      <c r="G2389" s="107" t="str">
        <f>IFERROR(IF(Table25[[#This Row],[Cooperative Purchase
(Yes/No)]]="Yes","Yes",IF(VLOOKUP(Table25[[#This Row],[Contract No.]],Table3[#All],1,FALSE)=Table25[[#This Row],[Contract No.]],"Yes","No")),"No")</f>
        <v>Yes</v>
      </c>
      <c r="H2389" s="51">
        <f>IFERROR(VLOOKUP(Table25[[#This Row],[Contract No.]],Table3[#All],4,FALSE),"")</f>
        <v>43647</v>
      </c>
      <c r="I2389" s="28">
        <f>IFERROR(IF(AND(MONTH(Table25[[#This Row],[Contract Start Date]])&gt;6,MONTH(Table25[[#This Row],[Contract Start Date]])&lt;=12),YEAR(Table25[[#This Row],[Contract Start Date]])+1,YEAR(Table25[[#This Row],[Contract Start Date]])),"")</f>
        <v>2020</v>
      </c>
      <c r="J2389" s="108">
        <f>Table25[[#This Row],[FY Formula start]]</f>
        <v>2020</v>
      </c>
      <c r="K2389" s="59" t="str">
        <f>"FY"&amp;" "&amp;Table25[[#This Row],[Year Start]]</f>
        <v>FY 2020</v>
      </c>
      <c r="L2389" s="109">
        <f>IFERROR(VLOOKUP(Table25[[#This Row],[Contract No.]],Table3[#All],5,FALSE),"")</f>
        <v>47360</v>
      </c>
      <c r="M2389" s="110">
        <f>IFERROR(IF(Table25[[#This Row],[Contract End Date]]="99/99/9999","No End",IF(AND(MONTH(Table25[[#This Row],[Contract End Date]])&gt;6,MONTH(Table25[[#This Row],[Contract End Date]])&lt;=12),YEAR(Table25[[#This Row],[Contract End Date]])+1,YEAR(Table25[[#This Row],[Contract End Date]]))),"")</f>
        <v>2030</v>
      </c>
      <c r="N2389" s="111">
        <f>Table25[[#This Row],[FY Formula end]]</f>
        <v>2030</v>
      </c>
      <c r="O2389" s="112" t="str">
        <f>IF(Table25[[#This Row],[Year End]]="No End","No End","FY"&amp;" "&amp;Table25[[#This Row],[Year End]])</f>
        <v>FY 2030</v>
      </c>
      <c r="P2389" s="27"/>
      <c r="Q2389" s="104">
        <f>_xlfn.IFNA(IF($B2389="","",VLOOKUP($B2389,'SWC Towers'!$A:$Q,$Q$2,FALSE)),"")</f>
        <v>0.2</v>
      </c>
      <c r="R2389" s="106" t="str">
        <f>_xlfn.IFNA(IF($B2389="","",VLOOKUP($B2389,'SWC Towers'!$A:$Q,$R$2,FALSE)),"")</f>
        <v/>
      </c>
      <c r="S2389" s="106" t="str">
        <f>_xlfn.IFNA(IF($B2389="","",VLOOKUP($B2389,'SWC Towers'!$A:$Q,$S$2,FALSE)),"")</f>
        <v/>
      </c>
      <c r="T2389" s="106" t="str">
        <f>_xlfn.IFNA(IF($B2389="","",VLOOKUP($B2389,'SWC Towers'!$A:$Q,$T$2,FALSE)),"")</f>
        <v/>
      </c>
      <c r="U2389" s="104">
        <f>_xlfn.IFNA(IF($B2389="","",VLOOKUP($B2389,'SWC Towers'!$A:$Q,$U$2,FALSE)),"")</f>
        <v>0.4</v>
      </c>
      <c r="V2389" s="104" t="str">
        <f>_xlfn.IFNA(IF($B2389="","",VLOOKUP($B2389,'SWC Towers'!$A:$Q,$V$2,FALSE)),"")</f>
        <v/>
      </c>
      <c r="W2389" s="104">
        <f>_xlfn.IFNA(IF($B2389="","",VLOOKUP($B2389,'SWC Towers'!$A:$Q,$W$2,FALSE)),"")</f>
        <v>0.4</v>
      </c>
      <c r="X2389" s="104" t="str">
        <f>_xlfn.IFNA(IF($B2389="","",VLOOKUP($B2389,'SWC Towers'!$A:$Q,$X$2,FALSE)),"")</f>
        <v/>
      </c>
      <c r="Y2389" s="104" t="str">
        <f>_xlfn.IFNA(IF($B2389="","",VLOOKUP($B2389,'SWC Towers'!$A:$Q,$Y$2,FALSE)),"")</f>
        <v/>
      </c>
      <c r="Z2389" s="104" t="str">
        <f>_xlfn.IFNA(IF($B2389="","",VLOOKUP($B2389,'SWC Towers'!$A:$Q,$Z$2,FALSE)),"")</f>
        <v/>
      </c>
      <c r="AA2389" s="104" t="str">
        <f>_xlfn.IFNA(IF($B2389="","",VLOOKUP($B2389,'SWC Towers'!$A:$Q,$AA$2,FALSE)),"")</f>
        <v/>
      </c>
      <c r="AB2389" s="106" t="str">
        <f>_xlfn.IFNA(IF($B2389="","",VLOOKUP($B2389,'SWC Towers'!$A:$Q,$AB$2,FALSE)),"")</f>
        <v/>
      </c>
      <c r="AC2389" s="20">
        <f>SUM(Table25[[#This Row],[IT Tower: Application]:[Other/Non-IT ]])</f>
        <v>1</v>
      </c>
      <c r="AD2389" s="67"/>
      <c r="AE2389" s="67"/>
      <c r="AF2389" s="67"/>
      <c r="AG2389" s="67"/>
      <c r="AH2389" s="67"/>
      <c r="AI2389" s="67"/>
      <c r="AJ2389" s="67"/>
      <c r="AK2389" s="67"/>
      <c r="AL2389" s="67"/>
      <c r="AM2389" s="67"/>
      <c r="AN2389" s="67"/>
      <c r="AO2389" s="67"/>
      <c r="AP2389" s="67"/>
      <c r="AQ2389" s="67"/>
      <c r="AR2389" s="67"/>
      <c r="AS2389" s="67"/>
      <c r="AT2389" s="67"/>
      <c r="AU2389" s="67"/>
      <c r="AV2389" s="67"/>
      <c r="AW2389" s="67"/>
      <c r="AX2389" s="67">
        <v>397</v>
      </c>
      <c r="AY2389" s="67">
        <v>7410</v>
      </c>
      <c r="AZ2389" s="67">
        <v>5444</v>
      </c>
      <c r="BA2389" s="67">
        <v>2912</v>
      </c>
      <c r="BB2389" s="113"/>
      <c r="BC2389" s="113"/>
      <c r="BD2389" s="113"/>
      <c r="BE2389" s="113"/>
      <c r="BF2389" s="113"/>
      <c r="BG2389" s="113"/>
      <c r="BH2389" s="113"/>
      <c r="BI2389" s="113"/>
      <c r="BJ2389" s="113"/>
      <c r="BK2389" s="113"/>
      <c r="BL2389" s="113"/>
      <c r="BM2389" s="113"/>
      <c r="BN2389" s="113"/>
      <c r="BO2389" s="113"/>
      <c r="BP2389" s="113"/>
      <c r="BQ2389" s="113"/>
      <c r="BR2389" s="113"/>
      <c r="BS2389" s="113"/>
      <c r="BT2389" s="113"/>
      <c r="BU2389" s="113"/>
      <c r="BV2389" s="113"/>
      <c r="BW2389" s="113"/>
      <c r="BX2389" s="113"/>
      <c r="BY2389" s="113"/>
      <c r="BZ2389" s="113"/>
      <c r="CA2389" s="67"/>
      <c r="CB2389" s="113"/>
      <c r="CC2389" s="69">
        <f>SUM(Table25[[#This Row],[Contract Amount FY00]:[Contract Amount FY50]])</f>
        <v>16163</v>
      </c>
      <c r="CD2389" s="114"/>
    </row>
    <row r="2390" spans="1:82" x14ac:dyDescent="0.25">
      <c r="A2390" s="122" t="s">
        <v>2109</v>
      </c>
      <c r="B2390" s="122" t="s">
        <v>705</v>
      </c>
      <c r="C2390" s="122" t="s">
        <v>1777</v>
      </c>
      <c r="E2390" s="26" t="str">
        <f>IFERROR(IF(VLOOKUP(Table25[[#This Row],[Contract No.]],Table3[#All],3,FALSE)="","No","Yes"),"")</f>
        <v>Yes</v>
      </c>
      <c r="F2390" s="107" t="str">
        <f>IFERROR(VLOOKUP(Table25[[#This Row],[Contract No.]],Table3[#All],3,FALSE),"")</f>
        <v>NASPO</v>
      </c>
      <c r="G2390" s="107" t="str">
        <f>IFERROR(IF(Table25[[#This Row],[Cooperative Purchase
(Yes/No)]]="Yes","Yes",IF(VLOOKUP(Table25[[#This Row],[Contract No.]],Table3[#All],1,FALSE)=Table25[[#This Row],[Contract No.]],"Yes","No")),"No")</f>
        <v>Yes</v>
      </c>
      <c r="H2390" s="51">
        <f>IFERROR(VLOOKUP(Table25[[#This Row],[Contract No.]],Table3[#All],4,FALSE),"")</f>
        <v>43647</v>
      </c>
      <c r="I2390" s="28">
        <f>IFERROR(IF(AND(MONTH(Table25[[#This Row],[Contract Start Date]])&gt;6,MONTH(Table25[[#This Row],[Contract Start Date]])&lt;=12),YEAR(Table25[[#This Row],[Contract Start Date]])+1,YEAR(Table25[[#This Row],[Contract Start Date]])),"")</f>
        <v>2020</v>
      </c>
      <c r="J2390" s="108">
        <f>Table25[[#This Row],[FY Formula start]]</f>
        <v>2020</v>
      </c>
      <c r="K2390" s="59" t="str">
        <f>"FY"&amp;" "&amp;Table25[[#This Row],[Year Start]]</f>
        <v>FY 2020</v>
      </c>
      <c r="L2390" s="109">
        <f>IFERROR(VLOOKUP(Table25[[#This Row],[Contract No.]],Table3[#All],5,FALSE),"")</f>
        <v>47360</v>
      </c>
      <c r="M2390" s="110">
        <f>IFERROR(IF(Table25[[#This Row],[Contract End Date]]="99/99/9999","No End",IF(AND(MONTH(Table25[[#This Row],[Contract End Date]])&gt;6,MONTH(Table25[[#This Row],[Contract End Date]])&lt;=12),YEAR(Table25[[#This Row],[Contract End Date]])+1,YEAR(Table25[[#This Row],[Contract End Date]]))),"")</f>
        <v>2030</v>
      </c>
      <c r="N2390" s="111">
        <f>Table25[[#This Row],[FY Formula end]]</f>
        <v>2030</v>
      </c>
      <c r="O2390" s="112" t="str">
        <f>IF(Table25[[#This Row],[Year End]]="No End","No End","FY"&amp;" "&amp;Table25[[#This Row],[Year End]])</f>
        <v>FY 2030</v>
      </c>
      <c r="P2390" s="27"/>
      <c r="Q2390" s="104">
        <f>_xlfn.IFNA(IF($B2390="","",VLOOKUP($B2390,'SWC Towers'!$A:$Q,$Q$2,FALSE)),"")</f>
        <v>0.2</v>
      </c>
      <c r="R2390" s="106" t="str">
        <f>_xlfn.IFNA(IF($B2390="","",VLOOKUP($B2390,'SWC Towers'!$A:$Q,$R$2,FALSE)),"")</f>
        <v/>
      </c>
      <c r="S2390" s="106" t="str">
        <f>_xlfn.IFNA(IF($B2390="","",VLOOKUP($B2390,'SWC Towers'!$A:$Q,$S$2,FALSE)),"")</f>
        <v/>
      </c>
      <c r="T2390" s="106" t="str">
        <f>_xlfn.IFNA(IF($B2390="","",VLOOKUP($B2390,'SWC Towers'!$A:$Q,$T$2,FALSE)),"")</f>
        <v/>
      </c>
      <c r="U2390" s="104">
        <f>_xlfn.IFNA(IF($B2390="","",VLOOKUP($B2390,'SWC Towers'!$A:$Q,$U$2,FALSE)),"")</f>
        <v>0.4</v>
      </c>
      <c r="V2390" s="104" t="str">
        <f>_xlfn.IFNA(IF($B2390="","",VLOOKUP($B2390,'SWC Towers'!$A:$Q,$V$2,FALSE)),"")</f>
        <v/>
      </c>
      <c r="W2390" s="104">
        <f>_xlfn.IFNA(IF($B2390="","",VLOOKUP($B2390,'SWC Towers'!$A:$Q,$W$2,FALSE)),"")</f>
        <v>0.4</v>
      </c>
      <c r="X2390" s="104" t="str">
        <f>_xlfn.IFNA(IF($B2390="","",VLOOKUP($B2390,'SWC Towers'!$A:$Q,$X$2,FALSE)),"")</f>
        <v/>
      </c>
      <c r="Y2390" s="104" t="str">
        <f>_xlfn.IFNA(IF($B2390="","",VLOOKUP($B2390,'SWC Towers'!$A:$Q,$Y$2,FALSE)),"")</f>
        <v/>
      </c>
      <c r="Z2390" s="104" t="str">
        <f>_xlfn.IFNA(IF($B2390="","",VLOOKUP($B2390,'SWC Towers'!$A:$Q,$Z$2,FALSE)),"")</f>
        <v/>
      </c>
      <c r="AA2390" s="104" t="str">
        <f>_xlfn.IFNA(IF($B2390="","",VLOOKUP($B2390,'SWC Towers'!$A:$Q,$AA$2,FALSE)),"")</f>
        <v/>
      </c>
      <c r="AB2390" s="106" t="str">
        <f>_xlfn.IFNA(IF($B2390="","",VLOOKUP($B2390,'SWC Towers'!$A:$Q,$AB$2,FALSE)),"")</f>
        <v/>
      </c>
      <c r="AC2390" s="20">
        <f>SUM(Table25[[#This Row],[IT Tower: Application]:[Other/Non-IT ]])</f>
        <v>1</v>
      </c>
      <c r="AD2390" s="67"/>
      <c r="AE2390" s="67"/>
      <c r="AF2390" s="67"/>
      <c r="AG2390" s="67"/>
      <c r="AH2390" s="67"/>
      <c r="AI2390" s="67"/>
      <c r="AJ2390" s="67"/>
      <c r="AK2390" s="67"/>
      <c r="AL2390" s="67"/>
      <c r="AM2390" s="67"/>
      <c r="AN2390" s="67"/>
      <c r="AO2390" s="67"/>
      <c r="AP2390" s="67"/>
      <c r="AQ2390" s="67"/>
      <c r="AR2390" s="67"/>
      <c r="AS2390" s="67"/>
      <c r="AT2390" s="67"/>
      <c r="AU2390" s="67"/>
      <c r="AV2390" s="67"/>
      <c r="AW2390" s="67"/>
      <c r="AX2390" s="67">
        <v>0</v>
      </c>
      <c r="AY2390" s="67">
        <v>2571</v>
      </c>
      <c r="AZ2390" s="67">
        <v>3648</v>
      </c>
      <c r="BA2390" s="67">
        <v>3787</v>
      </c>
      <c r="BB2390" s="113">
        <v>4364</v>
      </c>
      <c r="BC2390" s="113">
        <v>3745</v>
      </c>
      <c r="BD2390" s="113"/>
      <c r="BE2390" s="113"/>
      <c r="BF2390" s="113"/>
      <c r="BG2390" s="113"/>
      <c r="BH2390" s="113"/>
      <c r="BI2390" s="113"/>
      <c r="BJ2390" s="113"/>
      <c r="BK2390" s="113"/>
      <c r="BL2390" s="113"/>
      <c r="BM2390" s="113"/>
      <c r="BN2390" s="113"/>
      <c r="BO2390" s="113"/>
      <c r="BP2390" s="113"/>
      <c r="BQ2390" s="113"/>
      <c r="BR2390" s="113"/>
      <c r="BS2390" s="113"/>
      <c r="BT2390" s="113"/>
      <c r="BU2390" s="113"/>
      <c r="BV2390" s="113"/>
      <c r="BW2390" s="113"/>
      <c r="BX2390" s="113"/>
      <c r="BY2390" s="113"/>
      <c r="BZ2390" s="113"/>
      <c r="CA2390" s="67"/>
      <c r="CB2390" s="113"/>
      <c r="CC2390" s="69">
        <f>SUM(Table25[[#This Row],[Contract Amount FY00]:[Contract Amount FY50]])</f>
        <v>18115</v>
      </c>
      <c r="CD2390" s="114"/>
    </row>
    <row r="2391" spans="1:82" x14ac:dyDescent="0.25">
      <c r="A2391" s="122" t="s">
        <v>2109</v>
      </c>
      <c r="B2391" s="122" t="s">
        <v>278</v>
      </c>
      <c r="C2391" s="122" t="s">
        <v>3188</v>
      </c>
      <c r="E2391" s="26" t="str">
        <f>IFERROR(IF(VLOOKUP(Table25[[#This Row],[Contract No.]],Table3[#All],3,FALSE)="","No","Yes"),"")</f>
        <v>Yes</v>
      </c>
      <c r="F2391" s="107" t="str">
        <f>IFERROR(VLOOKUP(Table25[[#This Row],[Contract No.]],Table3[#All],3,FALSE),"")</f>
        <v>NASPO</v>
      </c>
      <c r="G2391" s="107" t="str">
        <f>IFERROR(IF(Table25[[#This Row],[Cooperative Purchase
(Yes/No)]]="Yes","Yes",IF(VLOOKUP(Table25[[#This Row],[Contract No.]],Table3[#All],1,FALSE)=Table25[[#This Row],[Contract No.]],"Yes","No")),"No")</f>
        <v>Yes</v>
      </c>
      <c r="H2391" s="51">
        <f>IFERROR(VLOOKUP(Table25[[#This Row],[Contract No.]],Table3[#All],4,FALSE),"")</f>
        <v>42917</v>
      </c>
      <c r="I2391" s="28">
        <f>IFERROR(IF(AND(MONTH(Table25[[#This Row],[Contract Start Date]])&gt;6,MONTH(Table25[[#This Row],[Contract Start Date]])&lt;=12),YEAR(Table25[[#This Row],[Contract Start Date]])+1,YEAR(Table25[[#This Row],[Contract Start Date]])),"")</f>
        <v>2018</v>
      </c>
      <c r="J2391" s="108">
        <f>Table25[[#This Row],[FY Formula start]]</f>
        <v>2018</v>
      </c>
      <c r="K2391" s="59" t="str">
        <f>"FY"&amp;" "&amp;Table25[[#This Row],[Year Start]]</f>
        <v>FY 2018</v>
      </c>
      <c r="L2391" s="109">
        <f>IFERROR(VLOOKUP(Table25[[#This Row],[Contract No.]],Table3[#All],5,FALSE),"")</f>
        <v>46280</v>
      </c>
      <c r="M2391" s="110">
        <f>IFERROR(IF(Table25[[#This Row],[Contract End Date]]="99/99/9999","No End",IF(AND(MONTH(Table25[[#This Row],[Contract End Date]])&gt;6,MONTH(Table25[[#This Row],[Contract End Date]])&lt;=12),YEAR(Table25[[#This Row],[Contract End Date]])+1,YEAR(Table25[[#This Row],[Contract End Date]]))),"")</f>
        <v>2027</v>
      </c>
      <c r="N2391" s="111">
        <f>Table25[[#This Row],[FY Formula end]]</f>
        <v>2027</v>
      </c>
      <c r="O2391" s="112" t="str">
        <f>IF(Table25[[#This Row],[Year End]]="No End","No End","FY"&amp;" "&amp;Table25[[#This Row],[Year End]])</f>
        <v>FY 2027</v>
      </c>
      <c r="P2391" s="27"/>
      <c r="Q2391" s="104">
        <f>_xlfn.IFNA(IF($B2391="","",VLOOKUP($B2391,'SWC Towers'!$A:$Q,$Q$2,FALSE)),"")</f>
        <v>0.4</v>
      </c>
      <c r="R2391" s="106" t="str">
        <f>_xlfn.IFNA(IF($B2391="","",VLOOKUP($B2391,'SWC Towers'!$A:$Q,$R$2,FALSE)),"")</f>
        <v/>
      </c>
      <c r="S2391" s="106" t="str">
        <f>_xlfn.IFNA(IF($B2391="","",VLOOKUP($B2391,'SWC Towers'!$A:$Q,$S$2,FALSE)),"")</f>
        <v/>
      </c>
      <c r="T2391" s="106">
        <f>_xlfn.IFNA(IF($B2391="","",VLOOKUP($B2391,'SWC Towers'!$A:$Q,$T$2,FALSE)),"")</f>
        <v>0.05</v>
      </c>
      <c r="U2391" s="104" t="str">
        <f>_xlfn.IFNA(IF($B2391="","",VLOOKUP($B2391,'SWC Towers'!$A:$Q,$U$2,FALSE)),"")</f>
        <v/>
      </c>
      <c r="V2391" s="104" t="str">
        <f>_xlfn.IFNA(IF($B2391="","",VLOOKUP($B2391,'SWC Towers'!$A:$Q,$V$2,FALSE)),"")</f>
        <v/>
      </c>
      <c r="W2391" s="104">
        <f>_xlfn.IFNA(IF($B2391="","",VLOOKUP($B2391,'SWC Towers'!$A:$Q,$W$2,FALSE)),"")</f>
        <v>0.1</v>
      </c>
      <c r="X2391" s="104" t="str">
        <f>_xlfn.IFNA(IF($B2391="","",VLOOKUP($B2391,'SWC Towers'!$A:$Q,$X$2,FALSE)),"")</f>
        <v/>
      </c>
      <c r="Y2391" s="104">
        <f>_xlfn.IFNA(IF($B2391="","",VLOOKUP($B2391,'SWC Towers'!$A:$Q,$Y$2,FALSE)),"")</f>
        <v>0.05</v>
      </c>
      <c r="Z2391" s="104" t="str">
        <f>_xlfn.IFNA(IF($B2391="","",VLOOKUP($B2391,'SWC Towers'!$A:$Q,$Z$2,FALSE)),"")</f>
        <v/>
      </c>
      <c r="AA2391" s="104">
        <f>_xlfn.IFNA(IF($B2391="","",VLOOKUP($B2391,'SWC Towers'!$A:$Q,$AA$2,FALSE)),"")</f>
        <v>0.4</v>
      </c>
      <c r="AB2391" s="106" t="str">
        <f>_xlfn.IFNA(IF($B2391="","",VLOOKUP($B2391,'SWC Towers'!$A:$Q,$AB$2,FALSE)),"")</f>
        <v/>
      </c>
      <c r="AC2391" s="20">
        <f>SUM(Table25[[#This Row],[IT Tower: Application]:[Other/Non-IT ]])</f>
        <v>1</v>
      </c>
      <c r="AD2391" s="67"/>
      <c r="AE2391" s="67"/>
      <c r="AF2391" s="67"/>
      <c r="AG2391" s="67"/>
      <c r="AH2391" s="67"/>
      <c r="AI2391" s="67"/>
      <c r="AJ2391" s="67"/>
      <c r="AK2391" s="67"/>
      <c r="AL2391" s="67"/>
      <c r="AM2391" s="67"/>
      <c r="AN2391" s="67"/>
      <c r="AO2391" s="67"/>
      <c r="AP2391" s="67"/>
      <c r="AQ2391" s="67"/>
      <c r="AR2391" s="67"/>
      <c r="AS2391" s="67"/>
      <c r="AT2391" s="67"/>
      <c r="AU2391" s="67"/>
      <c r="AV2391" s="67"/>
      <c r="AW2391" s="67">
        <v>9941</v>
      </c>
      <c r="AX2391" s="67">
        <v>0</v>
      </c>
      <c r="AY2391" s="67"/>
      <c r="AZ2391" s="67"/>
      <c r="BA2391" s="67"/>
      <c r="BB2391" s="113"/>
      <c r="BC2391" s="113"/>
      <c r="BD2391" s="113"/>
      <c r="BE2391" s="113"/>
      <c r="BF2391" s="113"/>
      <c r="BG2391" s="113"/>
      <c r="BH2391" s="113"/>
      <c r="BI2391" s="113"/>
      <c r="BJ2391" s="113"/>
      <c r="BK2391" s="113"/>
      <c r="BL2391" s="113"/>
      <c r="BM2391" s="113"/>
      <c r="BN2391" s="113"/>
      <c r="BO2391" s="113"/>
      <c r="BP2391" s="113"/>
      <c r="BQ2391" s="113"/>
      <c r="BR2391" s="113"/>
      <c r="BS2391" s="113"/>
      <c r="BT2391" s="113"/>
      <c r="BU2391" s="113"/>
      <c r="BV2391" s="113"/>
      <c r="BW2391" s="113"/>
      <c r="BX2391" s="113"/>
      <c r="BY2391" s="113"/>
      <c r="BZ2391" s="113"/>
      <c r="CA2391" s="67"/>
      <c r="CB2391" s="113"/>
      <c r="CC2391" s="69">
        <f>SUM(Table25[[#This Row],[Contract Amount FY00]:[Contract Amount FY50]])</f>
        <v>9941</v>
      </c>
      <c r="CD2391" s="114"/>
    </row>
    <row r="2392" spans="1:82" x14ac:dyDescent="0.25">
      <c r="A2392" s="122" t="s">
        <v>2109</v>
      </c>
      <c r="B2392" s="122" t="s">
        <v>3071</v>
      </c>
      <c r="C2392" s="122" t="s">
        <v>753</v>
      </c>
      <c r="E2392" s="26" t="str">
        <f>IFERROR(IF(VLOOKUP(Table25[[#This Row],[Contract No.]],Table3[#All],3,FALSE)="","No","Yes"),"")</f>
        <v>Yes</v>
      </c>
      <c r="F2392" s="107" t="str">
        <f>IFERROR(VLOOKUP(Table25[[#This Row],[Contract No.]],Table3[#All],3,FALSE),"")</f>
        <v>NASPO</v>
      </c>
      <c r="G2392" s="107" t="str">
        <f>IFERROR(IF(Table25[[#This Row],[Cooperative Purchase
(Yes/No)]]="Yes","Yes",IF(VLOOKUP(Table25[[#This Row],[Contract No.]],Table3[#All],1,FALSE)=Table25[[#This Row],[Contract No.]],"Yes","No")),"No")</f>
        <v>Yes</v>
      </c>
      <c r="H2392" s="51">
        <f>IFERROR(VLOOKUP(Table25[[#This Row],[Contract No.]],Table3[#All],4,FALSE),"")</f>
        <v>45322</v>
      </c>
      <c r="I2392" s="28">
        <f>IFERROR(IF(AND(MONTH(Table25[[#This Row],[Contract Start Date]])&gt;6,MONTH(Table25[[#This Row],[Contract Start Date]])&lt;=12),YEAR(Table25[[#This Row],[Contract Start Date]])+1,YEAR(Table25[[#This Row],[Contract Start Date]])),"")</f>
        <v>2024</v>
      </c>
      <c r="J2392" s="108">
        <f>Table25[[#This Row],[FY Formula start]]</f>
        <v>2024</v>
      </c>
      <c r="K2392" s="59" t="str">
        <f>"FY"&amp;" "&amp;Table25[[#This Row],[Year Start]]</f>
        <v>FY 2024</v>
      </c>
      <c r="L2392" s="109">
        <f>IFERROR(VLOOKUP(Table25[[#This Row],[Contract No.]],Table3[#All],5,FALSE),"")</f>
        <v>46934</v>
      </c>
      <c r="M2392" s="110">
        <f>IFERROR(IF(Table25[[#This Row],[Contract End Date]]="99/99/9999","No End",IF(AND(MONTH(Table25[[#This Row],[Contract End Date]])&gt;6,MONTH(Table25[[#This Row],[Contract End Date]])&lt;=12),YEAR(Table25[[#This Row],[Contract End Date]])+1,YEAR(Table25[[#This Row],[Contract End Date]]))),"")</f>
        <v>2028</v>
      </c>
      <c r="N2392" s="111">
        <f>Table25[[#This Row],[FY Formula end]]</f>
        <v>2028</v>
      </c>
      <c r="O2392" s="112" t="str">
        <f>IF(Table25[[#This Row],[Year End]]="No End","No End","FY"&amp;" "&amp;Table25[[#This Row],[Year End]])</f>
        <v>FY 2028</v>
      </c>
      <c r="P2392" s="27"/>
      <c r="Q2392" s="104" t="str">
        <f>_xlfn.IFNA(IF($B2392="","",VLOOKUP($B2392,'SWC Towers'!$A:$Q,$Q$2,FALSE)),"")</f>
        <v/>
      </c>
      <c r="R2392" s="106">
        <f>_xlfn.IFNA(IF($B2392="","",VLOOKUP($B2392,'SWC Towers'!$A:$Q,$R$2,FALSE)),"")</f>
        <v>0.2</v>
      </c>
      <c r="S2392" s="106" t="str">
        <f>_xlfn.IFNA(IF($B2392="","",VLOOKUP($B2392,'SWC Towers'!$A:$Q,$S$2,FALSE)),"")</f>
        <v/>
      </c>
      <c r="T2392" s="106" t="str">
        <f>_xlfn.IFNA(IF($B2392="","",VLOOKUP($B2392,'SWC Towers'!$A:$Q,$T$2,FALSE)),"")</f>
        <v/>
      </c>
      <c r="U2392" s="104">
        <f>_xlfn.IFNA(IF($B2392="","",VLOOKUP($B2392,'SWC Towers'!$A:$Q,$U$2,FALSE)),"")</f>
        <v>0.6</v>
      </c>
      <c r="V2392" s="104" t="str">
        <f>_xlfn.IFNA(IF($B2392="","",VLOOKUP($B2392,'SWC Towers'!$A:$Q,$V$2,FALSE)),"")</f>
        <v/>
      </c>
      <c r="W2392" s="104" t="str">
        <f>_xlfn.IFNA(IF($B2392="","",VLOOKUP($B2392,'SWC Towers'!$A:$Q,$W$2,FALSE)),"")</f>
        <v/>
      </c>
      <c r="X2392" s="104" t="str">
        <f>_xlfn.IFNA(IF($B2392="","",VLOOKUP($B2392,'SWC Towers'!$A:$Q,$X$2,FALSE)),"")</f>
        <v/>
      </c>
      <c r="Y2392" s="104" t="str">
        <f>_xlfn.IFNA(IF($B2392="","",VLOOKUP($B2392,'SWC Towers'!$A:$Q,$Y$2,FALSE)),"")</f>
        <v/>
      </c>
      <c r="Z2392" s="104" t="str">
        <f>_xlfn.IFNA(IF($B2392="","",VLOOKUP($B2392,'SWC Towers'!$A:$Q,$Z$2,FALSE)),"")</f>
        <v/>
      </c>
      <c r="AA2392" s="104">
        <f>_xlfn.IFNA(IF($B2392="","",VLOOKUP($B2392,'SWC Towers'!$A:$Q,$AA$2,FALSE)),"")</f>
        <v>0.2</v>
      </c>
      <c r="AB2392" s="106" t="str">
        <f>_xlfn.IFNA(IF($B2392="","",VLOOKUP($B2392,'SWC Towers'!$A:$Q,$AB$2,FALSE)),"")</f>
        <v/>
      </c>
      <c r="AC2392" s="20">
        <f>SUM(Table25[[#This Row],[IT Tower: Application]:[Other/Non-IT ]])</f>
        <v>1</v>
      </c>
      <c r="AD2392" s="67"/>
      <c r="AE2392" s="67"/>
      <c r="AF2392" s="67"/>
      <c r="AG2392" s="67"/>
      <c r="AH2392" s="67"/>
      <c r="AI2392" s="67"/>
      <c r="AJ2392" s="67"/>
      <c r="AK2392" s="67"/>
      <c r="AL2392" s="67"/>
      <c r="AM2392" s="67"/>
      <c r="AN2392" s="67"/>
      <c r="AO2392" s="67"/>
      <c r="AP2392" s="67"/>
      <c r="AQ2392" s="67"/>
      <c r="AR2392" s="67"/>
      <c r="AS2392" s="67"/>
      <c r="AT2392" s="67"/>
      <c r="AU2392" s="67"/>
      <c r="AV2392" s="67"/>
      <c r="AW2392" s="67"/>
      <c r="AX2392" s="67"/>
      <c r="AY2392" s="67"/>
      <c r="AZ2392" s="67"/>
      <c r="BA2392" s="67"/>
      <c r="BB2392" s="113">
        <v>7610</v>
      </c>
      <c r="BC2392" s="113">
        <v>150813</v>
      </c>
      <c r="BD2392" s="113"/>
      <c r="BE2392" s="113"/>
      <c r="BF2392" s="113"/>
      <c r="BG2392" s="113"/>
      <c r="BH2392" s="113"/>
      <c r="BI2392" s="113"/>
      <c r="BJ2392" s="113"/>
      <c r="BK2392" s="113"/>
      <c r="BL2392" s="113"/>
      <c r="BM2392" s="113"/>
      <c r="BN2392" s="113"/>
      <c r="BO2392" s="113"/>
      <c r="BP2392" s="113"/>
      <c r="BQ2392" s="113"/>
      <c r="BR2392" s="113"/>
      <c r="BS2392" s="113"/>
      <c r="BT2392" s="113"/>
      <c r="BU2392" s="113"/>
      <c r="BV2392" s="113"/>
      <c r="BW2392" s="113"/>
      <c r="BX2392" s="113"/>
      <c r="BY2392" s="113"/>
      <c r="BZ2392" s="113"/>
      <c r="CA2392" s="67"/>
      <c r="CB2392" s="113"/>
      <c r="CC2392" s="69">
        <f>SUM(Table25[[#This Row],[Contract Amount FY00]:[Contract Amount FY50]])</f>
        <v>158423</v>
      </c>
      <c r="CD2392" s="114"/>
    </row>
    <row r="2393" spans="1:82" x14ac:dyDescent="0.25">
      <c r="A2393" s="122" t="s">
        <v>2109</v>
      </c>
      <c r="B2393" s="122" t="s">
        <v>2245</v>
      </c>
      <c r="C2393" s="122" t="s">
        <v>2273</v>
      </c>
      <c r="E2393" s="26" t="str">
        <f>IFERROR(IF(VLOOKUP(Table25[[#This Row],[Contract No.]],Table3[#All],3,FALSE)="","No","Yes"),"")</f>
        <v>No</v>
      </c>
      <c r="F2393" s="107" t="str">
        <f>IFERROR(VLOOKUP(Table25[[#This Row],[Contract No.]],Table3[#All],3,FALSE),"")</f>
        <v/>
      </c>
      <c r="G2393" s="107" t="str">
        <f>IFERROR(IF(Table25[[#This Row],[Cooperative Purchase
(Yes/No)]]="Yes","Yes",IF(VLOOKUP(Table25[[#This Row],[Contract No.]],Table3[#All],1,FALSE)=Table25[[#This Row],[Contract No.]],"Yes","No")),"No")</f>
        <v>Yes</v>
      </c>
      <c r="H2393" s="51">
        <f>IFERROR(VLOOKUP(Table25[[#This Row],[Contract No.]],Table3[#All],4,FALSE),"")</f>
        <v>43952</v>
      </c>
      <c r="I2393" s="28">
        <f>IFERROR(IF(AND(MONTH(Table25[[#This Row],[Contract Start Date]])&gt;6,MONTH(Table25[[#This Row],[Contract Start Date]])&lt;=12),YEAR(Table25[[#This Row],[Contract Start Date]])+1,YEAR(Table25[[#This Row],[Contract Start Date]])),"")</f>
        <v>2020</v>
      </c>
      <c r="J2393" s="108">
        <f>Table25[[#This Row],[FY Formula start]]</f>
        <v>2020</v>
      </c>
      <c r="K2393" s="59" t="str">
        <f>"FY"&amp;" "&amp;Table25[[#This Row],[Year Start]]</f>
        <v>FY 2020</v>
      </c>
      <c r="L2393" s="109">
        <f>IFERROR(VLOOKUP(Table25[[#This Row],[Contract No.]],Table3[#All],5,FALSE),"")</f>
        <v>46203</v>
      </c>
      <c r="M2393" s="110">
        <f>IFERROR(IF(Table25[[#This Row],[Contract End Date]]="99/99/9999","No End",IF(AND(MONTH(Table25[[#This Row],[Contract End Date]])&gt;6,MONTH(Table25[[#This Row],[Contract End Date]])&lt;=12),YEAR(Table25[[#This Row],[Contract End Date]])+1,YEAR(Table25[[#This Row],[Contract End Date]]))),"")</f>
        <v>2026</v>
      </c>
      <c r="N2393" s="111">
        <f>Table25[[#This Row],[FY Formula end]]</f>
        <v>2026</v>
      </c>
      <c r="O2393" s="112" t="str">
        <f>IF(Table25[[#This Row],[Year End]]="No End","No End","FY"&amp;" "&amp;Table25[[#This Row],[Year End]])</f>
        <v>FY 2026</v>
      </c>
      <c r="P2393" s="27"/>
      <c r="Q2393" s="104" t="str">
        <f>_xlfn.IFNA(IF($B2393="","",VLOOKUP($B2393,'SWC Towers'!$A:$Q,$Q$2,FALSE)),"")</f>
        <v/>
      </c>
      <c r="R2393" s="106" t="str">
        <f>_xlfn.IFNA(IF($B2393="","",VLOOKUP($B2393,'SWC Towers'!$A:$Q,$R$2,FALSE)),"")</f>
        <v/>
      </c>
      <c r="S2393" s="106" t="str">
        <f>_xlfn.IFNA(IF($B2393="","",VLOOKUP($B2393,'SWC Towers'!$A:$Q,$S$2,FALSE)),"")</f>
        <v/>
      </c>
      <c r="T2393" s="106" t="str">
        <f>_xlfn.IFNA(IF($B2393="","",VLOOKUP($B2393,'SWC Towers'!$A:$Q,$T$2,FALSE)),"")</f>
        <v/>
      </c>
      <c r="U2393" s="104">
        <f>_xlfn.IFNA(IF($B2393="","",VLOOKUP($B2393,'SWC Towers'!$A:$Q,$U$2,FALSE)),"")</f>
        <v>0.1</v>
      </c>
      <c r="V2393" s="104" t="str">
        <f>_xlfn.IFNA(IF($B2393="","",VLOOKUP($B2393,'SWC Towers'!$A:$Q,$V$2,FALSE)),"")</f>
        <v/>
      </c>
      <c r="W2393" s="104" t="str">
        <f>_xlfn.IFNA(IF($B2393="","",VLOOKUP($B2393,'SWC Towers'!$A:$Q,$W$2,FALSE)),"")</f>
        <v/>
      </c>
      <c r="X2393" s="104" t="str">
        <f>_xlfn.IFNA(IF($B2393="","",VLOOKUP($B2393,'SWC Towers'!$A:$Q,$X$2,FALSE)),"")</f>
        <v/>
      </c>
      <c r="Y2393" s="104" t="str">
        <f>_xlfn.IFNA(IF($B2393="","",VLOOKUP($B2393,'SWC Towers'!$A:$Q,$Y$2,FALSE)),"")</f>
        <v/>
      </c>
      <c r="Z2393" s="104" t="str">
        <f>_xlfn.IFNA(IF($B2393="","",VLOOKUP($B2393,'SWC Towers'!$A:$Q,$Z$2,FALSE)),"")</f>
        <v/>
      </c>
      <c r="AA2393" s="104" t="str">
        <f>_xlfn.IFNA(IF($B2393="","",VLOOKUP($B2393,'SWC Towers'!$A:$Q,$AA$2,FALSE)),"")</f>
        <v/>
      </c>
      <c r="AB2393" s="106">
        <f>_xlfn.IFNA(IF($B2393="","",VLOOKUP($B2393,'SWC Towers'!$A:$Q,$AB$2,FALSE)),"")</f>
        <v>0.9</v>
      </c>
      <c r="AC2393" s="20">
        <f>SUM(Table25[[#This Row],[IT Tower: Application]:[Other/Non-IT ]])</f>
        <v>1</v>
      </c>
      <c r="AD2393" s="67"/>
      <c r="AE2393" s="67"/>
      <c r="AF2393" s="67"/>
      <c r="AG2393" s="67"/>
      <c r="AH2393" s="67"/>
      <c r="AI2393" s="67"/>
      <c r="AJ2393" s="67"/>
      <c r="AK2393" s="67"/>
      <c r="AL2393" s="67"/>
      <c r="AM2393" s="67"/>
      <c r="AN2393" s="67"/>
      <c r="AO2393" s="67"/>
      <c r="AP2393" s="67"/>
      <c r="AQ2393" s="67"/>
      <c r="AR2393" s="67"/>
      <c r="AS2393" s="67"/>
      <c r="AT2393" s="67"/>
      <c r="AU2393" s="67"/>
      <c r="AV2393" s="67"/>
      <c r="AW2393" s="67"/>
      <c r="AX2393" s="67"/>
      <c r="AY2393" s="67"/>
      <c r="AZ2393" s="67"/>
      <c r="BA2393" s="67"/>
      <c r="BB2393" s="113">
        <v>0</v>
      </c>
      <c r="BC2393" s="113">
        <v>229</v>
      </c>
      <c r="BD2393" s="113"/>
      <c r="BE2393" s="113"/>
      <c r="BF2393" s="113"/>
      <c r="BG2393" s="113"/>
      <c r="BH2393" s="113"/>
      <c r="BI2393" s="113"/>
      <c r="BJ2393" s="113"/>
      <c r="BK2393" s="113"/>
      <c r="BL2393" s="113"/>
      <c r="BM2393" s="113"/>
      <c r="BN2393" s="113"/>
      <c r="BO2393" s="113"/>
      <c r="BP2393" s="113"/>
      <c r="BQ2393" s="113"/>
      <c r="BR2393" s="113"/>
      <c r="BS2393" s="113"/>
      <c r="BT2393" s="113"/>
      <c r="BU2393" s="113"/>
      <c r="BV2393" s="113"/>
      <c r="BW2393" s="113"/>
      <c r="BX2393" s="113"/>
      <c r="BY2393" s="113"/>
      <c r="BZ2393" s="113"/>
      <c r="CA2393" s="67"/>
      <c r="CB2393" s="113"/>
      <c r="CC2393" s="69">
        <f>SUM(Table25[[#This Row],[Contract Amount FY00]:[Contract Amount FY50]])</f>
        <v>229</v>
      </c>
      <c r="CD2393" s="114"/>
    </row>
    <row r="2394" spans="1:82" x14ac:dyDescent="0.25">
      <c r="A2394" s="122" t="s">
        <v>2109</v>
      </c>
      <c r="B2394" s="122" t="s">
        <v>526</v>
      </c>
      <c r="C2394" s="122" t="s">
        <v>946</v>
      </c>
      <c r="E2394" s="26" t="str">
        <f>IFERROR(IF(VLOOKUP(Table25[[#This Row],[Contract No.]],Table3[#All],3,FALSE)="","No","Yes"),"")</f>
        <v>Yes</v>
      </c>
      <c r="F2394" s="107" t="str">
        <f>IFERROR(VLOOKUP(Table25[[#This Row],[Contract No.]],Table3[#All],3,FALSE),"")</f>
        <v>NASPO</v>
      </c>
      <c r="G2394" s="107" t="str">
        <f>IFERROR(IF(Table25[[#This Row],[Cooperative Purchase
(Yes/No)]]="Yes","Yes",IF(VLOOKUP(Table25[[#This Row],[Contract No.]],Table3[#All],1,FALSE)=Table25[[#This Row],[Contract No.]],"Yes","No")),"No")</f>
        <v>Yes</v>
      </c>
      <c r="H2394" s="51">
        <f>IFERROR(VLOOKUP(Table25[[#This Row],[Contract No.]],Table3[#All],4,FALSE),"")</f>
        <v>43892</v>
      </c>
      <c r="I2394" s="28">
        <f>IFERROR(IF(AND(MONTH(Table25[[#This Row],[Contract Start Date]])&gt;6,MONTH(Table25[[#This Row],[Contract Start Date]])&lt;=12),YEAR(Table25[[#This Row],[Contract Start Date]])+1,YEAR(Table25[[#This Row],[Contract Start Date]])),"")</f>
        <v>2020</v>
      </c>
      <c r="J2394" s="108">
        <f>Table25[[#This Row],[FY Formula start]]</f>
        <v>2020</v>
      </c>
      <c r="K2394" s="59" t="str">
        <f>"FY"&amp;" "&amp;Table25[[#This Row],[Year Start]]</f>
        <v>FY 2020</v>
      </c>
      <c r="L2394" s="109">
        <f>IFERROR(VLOOKUP(Table25[[#This Row],[Contract No.]],Table3[#All],5,FALSE),"")</f>
        <v>45504</v>
      </c>
      <c r="M2394" s="110">
        <f>IFERROR(IF(Table25[[#This Row],[Contract End Date]]="99/99/9999","No End",IF(AND(MONTH(Table25[[#This Row],[Contract End Date]])&gt;6,MONTH(Table25[[#This Row],[Contract End Date]])&lt;=12),YEAR(Table25[[#This Row],[Contract End Date]])+1,YEAR(Table25[[#This Row],[Contract End Date]]))),"")</f>
        <v>2025</v>
      </c>
      <c r="N2394" s="111">
        <f>Table25[[#This Row],[FY Formula end]]</f>
        <v>2025</v>
      </c>
      <c r="O2394" s="112" t="str">
        <f>IF(Table25[[#This Row],[Year End]]="No End","No End","FY"&amp;" "&amp;Table25[[#This Row],[Year End]])</f>
        <v>FY 2025</v>
      </c>
      <c r="P2394" s="27"/>
      <c r="Q2394" s="104" t="str">
        <f>_xlfn.IFNA(IF($B2394="","",VLOOKUP($B2394,'SWC Towers'!$A:$Q,$Q$2,FALSE)),"")</f>
        <v/>
      </c>
      <c r="R2394" s="106">
        <f>_xlfn.IFNA(IF($B2394="","",VLOOKUP($B2394,'SWC Towers'!$A:$Q,$R$2,FALSE)),"")</f>
        <v>0.1</v>
      </c>
      <c r="S2394" s="106" t="str">
        <f>_xlfn.IFNA(IF($B2394="","",VLOOKUP($B2394,'SWC Towers'!$A:$Q,$S$2,FALSE)),"")</f>
        <v/>
      </c>
      <c r="T2394" s="106">
        <f>_xlfn.IFNA(IF($B2394="","",VLOOKUP($B2394,'SWC Towers'!$A:$Q,$T$2,FALSE)),"")</f>
        <v>0.05</v>
      </c>
      <c r="U2394" s="104">
        <f>_xlfn.IFNA(IF($B2394="","",VLOOKUP($B2394,'SWC Towers'!$A:$Q,$U$2,FALSE)),"")</f>
        <v>0.65</v>
      </c>
      <c r="V2394" s="104" t="str">
        <f>_xlfn.IFNA(IF($B2394="","",VLOOKUP($B2394,'SWC Towers'!$A:$Q,$V$2,FALSE)),"")</f>
        <v/>
      </c>
      <c r="W2394" s="104">
        <f>_xlfn.IFNA(IF($B2394="","",VLOOKUP($B2394,'SWC Towers'!$A:$Q,$W$2,FALSE)),"")</f>
        <v>0.1</v>
      </c>
      <c r="X2394" s="104" t="str">
        <f>_xlfn.IFNA(IF($B2394="","",VLOOKUP($B2394,'SWC Towers'!$A:$Q,$X$2,FALSE)),"")</f>
        <v/>
      </c>
      <c r="Y2394" s="104" t="str">
        <f>_xlfn.IFNA(IF($B2394="","",VLOOKUP($B2394,'SWC Towers'!$A:$Q,$Y$2,FALSE)),"")</f>
        <v/>
      </c>
      <c r="Z2394" s="104">
        <f>_xlfn.IFNA(IF($B2394="","",VLOOKUP($B2394,'SWC Towers'!$A:$Q,$Z$2,FALSE)),"")</f>
        <v>0.1</v>
      </c>
      <c r="AA2394" s="104" t="str">
        <f>_xlfn.IFNA(IF($B2394="","",VLOOKUP($B2394,'SWC Towers'!$A:$Q,$AA$2,FALSE)),"")</f>
        <v/>
      </c>
      <c r="AB2394" s="106" t="str">
        <f>_xlfn.IFNA(IF($B2394="","",VLOOKUP($B2394,'SWC Towers'!$A:$Q,$AB$2,FALSE)),"")</f>
        <v/>
      </c>
      <c r="AC2394" s="20">
        <f>SUM(Table25[[#This Row],[IT Tower: Application]:[Other/Non-IT ]])</f>
        <v>1</v>
      </c>
      <c r="AD2394" s="67"/>
      <c r="AE2394" s="67"/>
      <c r="AF2394" s="67"/>
      <c r="AG2394" s="67"/>
      <c r="AH2394" s="67"/>
      <c r="AI2394" s="67"/>
      <c r="AJ2394" s="67"/>
      <c r="AK2394" s="67"/>
      <c r="AL2394" s="67"/>
      <c r="AM2394" s="67"/>
      <c r="AN2394" s="67"/>
      <c r="AO2394" s="67"/>
      <c r="AP2394" s="67"/>
      <c r="AQ2394" s="67"/>
      <c r="AR2394" s="67"/>
      <c r="AS2394" s="67"/>
      <c r="AT2394" s="67"/>
      <c r="AU2394" s="67"/>
      <c r="AV2394" s="67"/>
      <c r="AW2394" s="67"/>
      <c r="AX2394" s="67">
        <v>7268</v>
      </c>
      <c r="AY2394" s="67">
        <v>27459</v>
      </c>
      <c r="AZ2394" s="67">
        <v>21560</v>
      </c>
      <c r="BA2394" s="67">
        <v>24260</v>
      </c>
      <c r="BB2394" s="113">
        <v>32323</v>
      </c>
      <c r="BC2394" s="113">
        <v>0</v>
      </c>
      <c r="BD2394" s="113"/>
      <c r="BE2394" s="113"/>
      <c r="BF2394" s="113"/>
      <c r="BG2394" s="113"/>
      <c r="BH2394" s="113"/>
      <c r="BI2394" s="113"/>
      <c r="BJ2394" s="113"/>
      <c r="BK2394" s="113"/>
      <c r="BL2394" s="113"/>
      <c r="BM2394" s="113"/>
      <c r="BN2394" s="113"/>
      <c r="BO2394" s="113"/>
      <c r="BP2394" s="113"/>
      <c r="BQ2394" s="113"/>
      <c r="BR2394" s="113"/>
      <c r="BS2394" s="113"/>
      <c r="BT2394" s="113"/>
      <c r="BU2394" s="113"/>
      <c r="BV2394" s="113"/>
      <c r="BW2394" s="113"/>
      <c r="BX2394" s="113"/>
      <c r="BY2394" s="113"/>
      <c r="BZ2394" s="113"/>
      <c r="CA2394" s="67"/>
      <c r="CB2394" s="113"/>
      <c r="CC2394" s="69">
        <f>SUM(Table25[[#This Row],[Contract Amount FY00]:[Contract Amount FY50]])</f>
        <v>112870</v>
      </c>
      <c r="CD2394" s="114"/>
    </row>
    <row r="2395" spans="1:82" x14ac:dyDescent="0.25">
      <c r="A2395" s="122" t="s">
        <v>2109</v>
      </c>
      <c r="B2395" s="122" t="s">
        <v>286</v>
      </c>
      <c r="C2395" s="122" t="s">
        <v>3259</v>
      </c>
      <c r="E2395" s="26" t="str">
        <f>IFERROR(IF(VLOOKUP(Table25[[#This Row],[Contract No.]],Table3[#All],3,FALSE)="","No","Yes"),"")</f>
        <v>No</v>
      </c>
      <c r="F2395" s="107" t="str">
        <f>IFERROR(VLOOKUP(Table25[[#This Row],[Contract No.]],Table3[#All],3,FALSE),"")</f>
        <v/>
      </c>
      <c r="G2395" s="107" t="str">
        <f>IFERROR(IF(Table25[[#This Row],[Cooperative Purchase
(Yes/No)]]="Yes","Yes",IF(VLOOKUP(Table25[[#This Row],[Contract No.]],Table3[#All],1,FALSE)=Table25[[#This Row],[Contract No.]],"Yes","No")),"No")</f>
        <v>Yes</v>
      </c>
      <c r="H2395" s="51">
        <f>IFERROR(VLOOKUP(Table25[[#This Row],[Contract No.]],Table3[#All],4,FALSE),"")</f>
        <v>42401</v>
      </c>
      <c r="I2395" s="28">
        <f>IFERROR(IF(AND(MONTH(Table25[[#This Row],[Contract Start Date]])&gt;6,MONTH(Table25[[#This Row],[Contract Start Date]])&lt;=12),YEAR(Table25[[#This Row],[Contract Start Date]])+1,YEAR(Table25[[#This Row],[Contract Start Date]])),"")</f>
        <v>2016</v>
      </c>
      <c r="J2395" s="108">
        <f>Table25[[#This Row],[FY Formula start]]</f>
        <v>2016</v>
      </c>
      <c r="K2395" s="59" t="str">
        <f>"FY"&amp;" "&amp;Table25[[#This Row],[Year Start]]</f>
        <v>FY 2016</v>
      </c>
      <c r="L2395" s="109">
        <f>IFERROR(VLOOKUP(Table25[[#This Row],[Contract No.]],Table3[#All],5,FALSE),"")</f>
        <v>72717</v>
      </c>
      <c r="M2395" s="110">
        <f>IFERROR(IF(Table25[[#This Row],[Contract End Date]]="99/99/9999","No End",IF(AND(MONTH(Table25[[#This Row],[Contract End Date]])&gt;6,MONTH(Table25[[#This Row],[Contract End Date]])&lt;=12),YEAR(Table25[[#This Row],[Contract End Date]])+1,YEAR(Table25[[#This Row],[Contract End Date]]))),"")</f>
        <v>2099</v>
      </c>
      <c r="N2395" s="111">
        <f>Table25[[#This Row],[FY Formula end]]</f>
        <v>2099</v>
      </c>
      <c r="O2395" s="112" t="str">
        <f>IF(Table25[[#This Row],[Year End]]="No End","No End","FY"&amp;" "&amp;Table25[[#This Row],[Year End]])</f>
        <v>FY 2099</v>
      </c>
      <c r="P2395" s="27"/>
      <c r="Q2395" s="104">
        <f>_xlfn.IFNA(IF($B2395="","",VLOOKUP($B2395,'SWC Towers'!$A:$Q,$Q$2,FALSE)),"")</f>
        <v>0.5</v>
      </c>
      <c r="R2395" s="106" t="str">
        <f>_xlfn.IFNA(IF($B2395="","",VLOOKUP($B2395,'SWC Towers'!$A:$Q,$R$2,FALSE)),"")</f>
        <v/>
      </c>
      <c r="S2395" s="106" t="str">
        <f>_xlfn.IFNA(IF($B2395="","",VLOOKUP($B2395,'SWC Towers'!$A:$Q,$S$2,FALSE)),"")</f>
        <v/>
      </c>
      <c r="T2395" s="106">
        <f>_xlfn.IFNA(IF($B2395="","",VLOOKUP($B2395,'SWC Towers'!$A:$Q,$T$2,FALSE)),"")</f>
        <v>0.5</v>
      </c>
      <c r="U2395" s="104" t="str">
        <f>_xlfn.IFNA(IF($B2395="","",VLOOKUP($B2395,'SWC Towers'!$A:$Q,$U$2,FALSE)),"")</f>
        <v/>
      </c>
      <c r="V2395" s="104" t="str">
        <f>_xlfn.IFNA(IF($B2395="","",VLOOKUP($B2395,'SWC Towers'!$A:$Q,$V$2,FALSE)),"")</f>
        <v/>
      </c>
      <c r="W2395" s="104" t="str">
        <f>_xlfn.IFNA(IF($B2395="","",VLOOKUP($B2395,'SWC Towers'!$A:$Q,$W$2,FALSE)),"")</f>
        <v/>
      </c>
      <c r="X2395" s="104" t="str">
        <f>_xlfn.IFNA(IF($B2395="","",VLOOKUP($B2395,'SWC Towers'!$A:$Q,$X$2,FALSE)),"")</f>
        <v/>
      </c>
      <c r="Y2395" s="104" t="str">
        <f>_xlfn.IFNA(IF($B2395="","",VLOOKUP($B2395,'SWC Towers'!$A:$Q,$Y$2,FALSE)),"")</f>
        <v/>
      </c>
      <c r="Z2395" s="104" t="str">
        <f>_xlfn.IFNA(IF($B2395="","",VLOOKUP($B2395,'SWC Towers'!$A:$Q,$Z$2,FALSE)),"")</f>
        <v/>
      </c>
      <c r="AA2395" s="104" t="str">
        <f>_xlfn.IFNA(IF($B2395="","",VLOOKUP($B2395,'SWC Towers'!$A:$Q,$AA$2,FALSE)),"")</f>
        <v/>
      </c>
      <c r="AB2395" s="106" t="str">
        <f>_xlfn.IFNA(IF($B2395="","",VLOOKUP($B2395,'SWC Towers'!$A:$Q,$AB$2,FALSE)),"")</f>
        <v/>
      </c>
      <c r="AC2395" s="20">
        <f>SUM(Table25[[#This Row],[IT Tower: Application]:[Other/Non-IT ]])</f>
        <v>1</v>
      </c>
      <c r="AD2395" s="67"/>
      <c r="AE2395" s="67"/>
      <c r="AF2395" s="67"/>
      <c r="AG2395" s="67"/>
      <c r="AH2395" s="67"/>
      <c r="AI2395" s="67"/>
      <c r="AJ2395" s="67"/>
      <c r="AK2395" s="67"/>
      <c r="AL2395" s="67"/>
      <c r="AM2395" s="67"/>
      <c r="AN2395" s="67"/>
      <c r="AO2395" s="67"/>
      <c r="AP2395" s="67"/>
      <c r="AQ2395" s="67"/>
      <c r="AR2395" s="67"/>
      <c r="AS2395" s="67"/>
      <c r="AT2395" s="67"/>
      <c r="AU2395" s="67"/>
      <c r="AV2395" s="67"/>
      <c r="AW2395" s="67"/>
      <c r="AX2395" s="67"/>
      <c r="AY2395" s="67"/>
      <c r="AZ2395" s="67"/>
      <c r="BA2395" s="67"/>
      <c r="BB2395" s="113">
        <v>30537</v>
      </c>
      <c r="BC2395" s="113">
        <v>189761</v>
      </c>
      <c r="BD2395" s="113"/>
      <c r="BE2395" s="113"/>
      <c r="BF2395" s="113"/>
      <c r="BG2395" s="113"/>
      <c r="BH2395" s="113"/>
      <c r="BI2395" s="113"/>
      <c r="BJ2395" s="113"/>
      <c r="BK2395" s="113"/>
      <c r="BL2395" s="113"/>
      <c r="BM2395" s="113"/>
      <c r="BN2395" s="113"/>
      <c r="BO2395" s="113"/>
      <c r="BP2395" s="113"/>
      <c r="BQ2395" s="113"/>
      <c r="BR2395" s="113"/>
      <c r="BS2395" s="113"/>
      <c r="BT2395" s="113"/>
      <c r="BU2395" s="113"/>
      <c r="BV2395" s="113"/>
      <c r="BW2395" s="113"/>
      <c r="BX2395" s="113"/>
      <c r="BY2395" s="113"/>
      <c r="BZ2395" s="113"/>
      <c r="CA2395" s="67"/>
      <c r="CB2395" s="113"/>
      <c r="CC2395" s="69">
        <f>SUM(Table25[[#This Row],[Contract Amount FY00]:[Contract Amount FY50]])</f>
        <v>220298</v>
      </c>
      <c r="CD2395" s="114"/>
    </row>
    <row r="2396" spans="1:82" x14ac:dyDescent="0.25">
      <c r="A2396" s="122" t="s">
        <v>2109</v>
      </c>
      <c r="B2396" s="122" t="s">
        <v>3015</v>
      </c>
      <c r="C2396" s="122" t="s">
        <v>661</v>
      </c>
      <c r="E2396" s="26" t="str">
        <f>IFERROR(IF(VLOOKUP(Table25[[#This Row],[Contract No.]],Table3[#All],3,FALSE)="","No","Yes"),"")</f>
        <v>Yes</v>
      </c>
      <c r="F2396" s="107" t="str">
        <f>IFERROR(VLOOKUP(Table25[[#This Row],[Contract No.]],Table3[#All],3,FALSE),"")</f>
        <v>NASPO</v>
      </c>
      <c r="G2396" s="107" t="str">
        <f>IFERROR(IF(Table25[[#This Row],[Cooperative Purchase
(Yes/No)]]="Yes","Yes",IF(VLOOKUP(Table25[[#This Row],[Contract No.]],Table3[#All],1,FALSE)=Table25[[#This Row],[Contract No.]],"Yes","No")),"No")</f>
        <v>Yes</v>
      </c>
      <c r="H2396" s="51">
        <f>IFERROR(VLOOKUP(Table25[[#This Row],[Contract No.]],Table3[#All],4,FALSE),"")</f>
        <v>44805</v>
      </c>
      <c r="I2396" s="28">
        <f>IFERROR(IF(AND(MONTH(Table25[[#This Row],[Contract Start Date]])&gt;6,MONTH(Table25[[#This Row],[Contract Start Date]])&lt;=12),YEAR(Table25[[#This Row],[Contract Start Date]])+1,YEAR(Table25[[#This Row],[Contract Start Date]])),"")</f>
        <v>2023</v>
      </c>
      <c r="J2396" s="108">
        <f>Table25[[#This Row],[FY Formula start]]</f>
        <v>2023</v>
      </c>
      <c r="K2396" s="59" t="str">
        <f>"FY"&amp;" "&amp;Table25[[#This Row],[Year Start]]</f>
        <v>FY 2023</v>
      </c>
      <c r="L2396" s="109">
        <f>IFERROR(VLOOKUP(Table25[[#This Row],[Contract No.]],Table3[#All],5,FALSE),"")</f>
        <v>46521</v>
      </c>
      <c r="M2396" s="110">
        <f>IFERROR(IF(Table25[[#This Row],[Contract End Date]]="99/99/9999","No End",IF(AND(MONTH(Table25[[#This Row],[Contract End Date]])&gt;6,MONTH(Table25[[#This Row],[Contract End Date]])&lt;=12),YEAR(Table25[[#This Row],[Contract End Date]])+1,YEAR(Table25[[#This Row],[Contract End Date]]))),"")</f>
        <v>2027</v>
      </c>
      <c r="N2396" s="111">
        <f>Table25[[#This Row],[FY Formula end]]</f>
        <v>2027</v>
      </c>
      <c r="O2396" s="112" t="str">
        <f>IF(Table25[[#This Row],[Year End]]="No End","No End","FY"&amp;" "&amp;Table25[[#This Row],[Year End]])</f>
        <v>FY 2027</v>
      </c>
      <c r="P2396" s="27"/>
      <c r="Q2396" s="104" t="str">
        <f>_xlfn.IFNA(IF($B2396="","",VLOOKUP($B2396,'SWC Towers'!$A:$Q,$Q$2,FALSE)),"")</f>
        <v/>
      </c>
      <c r="R2396" s="106" t="str">
        <f>_xlfn.IFNA(IF($B2396="","",VLOOKUP($B2396,'SWC Towers'!$A:$Q,$R$2,FALSE)),"")</f>
        <v/>
      </c>
      <c r="S2396" s="106" t="str">
        <f>_xlfn.IFNA(IF($B2396="","",VLOOKUP($B2396,'SWC Towers'!$A:$Q,$S$2,FALSE)),"")</f>
        <v/>
      </c>
      <c r="T2396" s="106" t="str">
        <f>_xlfn.IFNA(IF($B2396="","",VLOOKUP($B2396,'SWC Towers'!$A:$Q,$T$2,FALSE)),"")</f>
        <v/>
      </c>
      <c r="U2396" s="104">
        <f>_xlfn.IFNA(IF($B2396="","",VLOOKUP($B2396,'SWC Towers'!$A:$Q,$U$2,FALSE)),"")</f>
        <v>0.4</v>
      </c>
      <c r="V2396" s="104" t="str">
        <f>_xlfn.IFNA(IF($B2396="","",VLOOKUP($B2396,'SWC Towers'!$A:$Q,$V$2,FALSE)),"")</f>
        <v/>
      </c>
      <c r="W2396" s="104" t="str">
        <f>_xlfn.IFNA(IF($B2396="","",VLOOKUP($B2396,'SWC Towers'!$A:$Q,$W$2,FALSE)),"")</f>
        <v/>
      </c>
      <c r="X2396" s="104" t="str">
        <f>_xlfn.IFNA(IF($B2396="","",VLOOKUP($B2396,'SWC Towers'!$A:$Q,$X$2,FALSE)),"")</f>
        <v/>
      </c>
      <c r="Y2396" s="104">
        <f>_xlfn.IFNA(IF($B2396="","",VLOOKUP($B2396,'SWC Towers'!$A:$Q,$Y$2,FALSE)),"")</f>
        <v>0.3</v>
      </c>
      <c r="Z2396" s="104">
        <f>_xlfn.IFNA(IF($B2396="","",VLOOKUP($B2396,'SWC Towers'!$A:$Q,$Z$2,FALSE)),"")</f>
        <v>0.3</v>
      </c>
      <c r="AA2396" s="104" t="str">
        <f>_xlfn.IFNA(IF($B2396="","",VLOOKUP($B2396,'SWC Towers'!$A:$Q,$AA$2,FALSE)),"")</f>
        <v/>
      </c>
      <c r="AB2396" s="106" t="str">
        <f>_xlfn.IFNA(IF($B2396="","",VLOOKUP($B2396,'SWC Towers'!$A:$Q,$AB$2,FALSE)),"")</f>
        <v/>
      </c>
      <c r="AC2396" s="20">
        <f>SUM(Table25[[#This Row],[IT Tower: Application]:[Other/Non-IT ]])</f>
        <v>1</v>
      </c>
      <c r="AD2396" s="67"/>
      <c r="AE2396" s="67"/>
      <c r="AF2396" s="67"/>
      <c r="AG2396" s="67"/>
      <c r="AH2396" s="67"/>
      <c r="AI2396" s="67"/>
      <c r="AJ2396" s="67"/>
      <c r="AK2396" s="67"/>
      <c r="AL2396" s="67"/>
      <c r="AM2396" s="67"/>
      <c r="AN2396" s="67"/>
      <c r="AO2396" s="67"/>
      <c r="AP2396" s="67"/>
      <c r="AQ2396" s="67"/>
      <c r="AR2396" s="67"/>
      <c r="AS2396" s="67"/>
      <c r="AT2396" s="67"/>
      <c r="AU2396" s="67"/>
      <c r="AV2396" s="67"/>
      <c r="AW2396" s="67"/>
      <c r="AX2396" s="67"/>
      <c r="AY2396" s="67"/>
      <c r="AZ2396" s="67"/>
      <c r="BA2396" s="67">
        <v>0</v>
      </c>
      <c r="BB2396" s="113">
        <v>1974</v>
      </c>
      <c r="BC2396" s="113">
        <v>1484</v>
      </c>
      <c r="BD2396" s="113"/>
      <c r="BE2396" s="113"/>
      <c r="BF2396" s="113"/>
      <c r="BG2396" s="113"/>
      <c r="BH2396" s="113"/>
      <c r="BI2396" s="113"/>
      <c r="BJ2396" s="113"/>
      <c r="BK2396" s="113"/>
      <c r="BL2396" s="113"/>
      <c r="BM2396" s="113"/>
      <c r="BN2396" s="113"/>
      <c r="BO2396" s="113"/>
      <c r="BP2396" s="113"/>
      <c r="BQ2396" s="113"/>
      <c r="BR2396" s="113"/>
      <c r="BS2396" s="113"/>
      <c r="BT2396" s="113"/>
      <c r="BU2396" s="113"/>
      <c r="BV2396" s="113"/>
      <c r="BW2396" s="113"/>
      <c r="BX2396" s="113"/>
      <c r="BY2396" s="113"/>
      <c r="BZ2396" s="113"/>
      <c r="CA2396" s="67"/>
      <c r="CB2396" s="113"/>
      <c r="CC2396" s="69">
        <f>SUM(Table25[[#This Row],[Contract Amount FY00]:[Contract Amount FY50]])</f>
        <v>3458</v>
      </c>
      <c r="CD2396" s="114"/>
    </row>
    <row r="2397" spans="1:82" x14ac:dyDescent="0.25">
      <c r="A2397" s="122" t="s">
        <v>2109</v>
      </c>
      <c r="B2397" s="122" t="s">
        <v>3183</v>
      </c>
      <c r="C2397" s="122" t="s">
        <v>946</v>
      </c>
      <c r="E2397" s="26" t="str">
        <f>IFERROR(IF(VLOOKUP(Table25[[#This Row],[Contract No.]],Table3[#All],3,FALSE)="","No","Yes"),"")</f>
        <v>Yes</v>
      </c>
      <c r="F2397" s="107" t="str">
        <f>IFERROR(VLOOKUP(Table25[[#This Row],[Contract No.]],Table3[#All],3,FALSE),"")</f>
        <v>NASPO</v>
      </c>
      <c r="G2397" s="107" t="str">
        <f>IFERROR(IF(Table25[[#This Row],[Cooperative Purchase
(Yes/No)]]="Yes","Yes",IF(VLOOKUP(Table25[[#This Row],[Contract No.]],Table3[#All],1,FALSE)=Table25[[#This Row],[Contract No.]],"Yes","No")),"No")</f>
        <v>Yes</v>
      </c>
      <c r="H2397" s="51">
        <f>IFERROR(VLOOKUP(Table25[[#This Row],[Contract No.]],Table3[#All],4,FALSE),"")</f>
        <v>45505</v>
      </c>
      <c r="I2397" s="28">
        <f>IFERROR(IF(AND(MONTH(Table25[[#This Row],[Contract Start Date]])&gt;6,MONTH(Table25[[#This Row],[Contract Start Date]])&lt;=12),YEAR(Table25[[#This Row],[Contract Start Date]])+1,YEAR(Table25[[#This Row],[Contract Start Date]])),"")</f>
        <v>2025</v>
      </c>
      <c r="J2397" s="108">
        <f>Table25[[#This Row],[FY Formula start]]</f>
        <v>2025</v>
      </c>
      <c r="K2397" s="59" t="str">
        <f>"FY"&amp;" "&amp;Table25[[#This Row],[Year Start]]</f>
        <v>FY 2025</v>
      </c>
      <c r="L2397" s="109">
        <f>IFERROR(VLOOKUP(Table25[[#This Row],[Contract No.]],Table3[#All],5,FALSE),"")</f>
        <v>47330</v>
      </c>
      <c r="M2397" s="110">
        <f>IFERROR(IF(Table25[[#This Row],[Contract End Date]]="99/99/9999","No End",IF(AND(MONTH(Table25[[#This Row],[Contract End Date]])&gt;6,MONTH(Table25[[#This Row],[Contract End Date]])&lt;=12),YEAR(Table25[[#This Row],[Contract End Date]])+1,YEAR(Table25[[#This Row],[Contract End Date]]))),"")</f>
        <v>2030</v>
      </c>
      <c r="N2397" s="111">
        <f>Table25[[#This Row],[FY Formula end]]</f>
        <v>2030</v>
      </c>
      <c r="O2397" s="112" t="str">
        <f>IF(Table25[[#This Row],[Year End]]="No End","No End","FY"&amp;" "&amp;Table25[[#This Row],[Year End]])</f>
        <v>FY 2030</v>
      </c>
      <c r="P2397" s="27"/>
      <c r="Q2397" s="104">
        <f>_xlfn.IFNA(IF($B2397="","",VLOOKUP($B2397,'SWC Towers'!$A:$Q,$Q$2,FALSE)),"")</f>
        <v>0.2</v>
      </c>
      <c r="R2397" s="106" t="str">
        <f>_xlfn.IFNA(IF($B2397="","",VLOOKUP($B2397,'SWC Towers'!$A:$Q,$R$2,FALSE)),"")</f>
        <v/>
      </c>
      <c r="S2397" s="106">
        <f>_xlfn.IFNA(IF($B2397="","",VLOOKUP($B2397,'SWC Towers'!$A:$Q,$S$2,FALSE)),"")</f>
        <v>0.2</v>
      </c>
      <c r="T2397" s="106" t="str">
        <f>_xlfn.IFNA(IF($B2397="","",VLOOKUP($B2397,'SWC Towers'!$A:$Q,$T$2,FALSE)),"")</f>
        <v/>
      </c>
      <c r="U2397" s="104">
        <f>_xlfn.IFNA(IF($B2397="","",VLOOKUP($B2397,'SWC Towers'!$A:$Q,$U$2,FALSE)),"")</f>
        <v>0.4</v>
      </c>
      <c r="V2397" s="104" t="str">
        <f>_xlfn.IFNA(IF($B2397="","",VLOOKUP($B2397,'SWC Towers'!$A:$Q,$V$2,FALSE)),"")</f>
        <v/>
      </c>
      <c r="W2397" s="104">
        <f>_xlfn.IFNA(IF($B2397="","",VLOOKUP($B2397,'SWC Towers'!$A:$Q,$W$2,FALSE)),"")</f>
        <v>0.2</v>
      </c>
      <c r="X2397" s="104" t="str">
        <f>_xlfn.IFNA(IF($B2397="","",VLOOKUP($B2397,'SWC Towers'!$A:$Q,$X$2,FALSE)),"")</f>
        <v/>
      </c>
      <c r="Y2397" s="104" t="str">
        <f>_xlfn.IFNA(IF($B2397="","",VLOOKUP($B2397,'SWC Towers'!$A:$Q,$Y$2,FALSE)),"")</f>
        <v/>
      </c>
      <c r="Z2397" s="104" t="str">
        <f>_xlfn.IFNA(IF($B2397="","",VLOOKUP($B2397,'SWC Towers'!$A:$Q,$Z$2,FALSE)),"")</f>
        <v/>
      </c>
      <c r="AA2397" s="104" t="str">
        <f>_xlfn.IFNA(IF($B2397="","",VLOOKUP($B2397,'SWC Towers'!$A:$Q,$AA$2,FALSE)),"")</f>
        <v/>
      </c>
      <c r="AB2397" s="106" t="str">
        <f>_xlfn.IFNA(IF($B2397="","",VLOOKUP($B2397,'SWC Towers'!$A:$Q,$AB$2,FALSE)),"")</f>
        <v/>
      </c>
      <c r="AC2397" s="20">
        <f>SUM(Table25[[#This Row],[IT Tower: Application]:[Other/Non-IT ]])</f>
        <v>1</v>
      </c>
      <c r="AD2397" s="67"/>
      <c r="AE2397" s="67"/>
      <c r="AF2397" s="67"/>
      <c r="AG2397" s="67"/>
      <c r="AH2397" s="67"/>
      <c r="AI2397" s="67"/>
      <c r="AJ2397" s="67"/>
      <c r="AK2397" s="67"/>
      <c r="AL2397" s="67"/>
      <c r="AM2397" s="67"/>
      <c r="AN2397" s="67"/>
      <c r="AO2397" s="67"/>
      <c r="AP2397" s="67"/>
      <c r="AQ2397" s="67"/>
      <c r="AR2397" s="67"/>
      <c r="AS2397" s="67"/>
      <c r="AT2397" s="67"/>
      <c r="AU2397" s="67"/>
      <c r="AV2397" s="67"/>
      <c r="AW2397" s="67"/>
      <c r="AX2397" s="67"/>
      <c r="AY2397" s="67"/>
      <c r="AZ2397" s="67"/>
      <c r="BA2397" s="67"/>
      <c r="BB2397" s="113">
        <v>0</v>
      </c>
      <c r="BC2397" s="113">
        <v>28798</v>
      </c>
      <c r="BD2397" s="113"/>
      <c r="BE2397" s="113"/>
      <c r="BF2397" s="113"/>
      <c r="BG2397" s="113"/>
      <c r="BH2397" s="113"/>
      <c r="BI2397" s="113"/>
      <c r="BJ2397" s="113"/>
      <c r="BK2397" s="113"/>
      <c r="BL2397" s="113"/>
      <c r="BM2397" s="113"/>
      <c r="BN2397" s="113"/>
      <c r="BO2397" s="113"/>
      <c r="BP2397" s="113"/>
      <c r="BQ2397" s="113"/>
      <c r="BR2397" s="113"/>
      <c r="BS2397" s="113"/>
      <c r="BT2397" s="113"/>
      <c r="BU2397" s="113"/>
      <c r="BV2397" s="113"/>
      <c r="BW2397" s="113"/>
      <c r="BX2397" s="113"/>
      <c r="BY2397" s="113"/>
      <c r="BZ2397" s="113"/>
      <c r="CA2397" s="67"/>
      <c r="CB2397" s="113"/>
      <c r="CC2397" s="69">
        <f>SUM(Table25[[#This Row],[Contract Amount FY00]:[Contract Amount FY50]])</f>
        <v>28798</v>
      </c>
      <c r="CD2397" s="114"/>
    </row>
    <row r="2398" spans="1:82" x14ac:dyDescent="0.25">
      <c r="A2398" s="122" t="s">
        <v>2035</v>
      </c>
      <c r="B2398" s="122" t="s">
        <v>762</v>
      </c>
      <c r="C2398" s="122" t="s">
        <v>1001</v>
      </c>
      <c r="E2398" s="26" t="str">
        <f>IFERROR(IF(VLOOKUP(Table25[[#This Row],[Contract No.]],Table3[#All],3,FALSE)="","No","Yes"),"")</f>
        <v>No</v>
      </c>
      <c r="F2398" s="107" t="str">
        <f>IFERROR(VLOOKUP(Table25[[#This Row],[Contract No.]],Table3[#All],3,FALSE),"")</f>
        <v/>
      </c>
      <c r="G2398" s="107" t="str">
        <f>IFERROR(IF(Table25[[#This Row],[Cooperative Purchase
(Yes/No)]]="Yes","Yes",IF(VLOOKUP(Table25[[#This Row],[Contract No.]],Table3[#All],1,FALSE)=Table25[[#This Row],[Contract No.]],"Yes","No")),"No")</f>
        <v>Yes</v>
      </c>
      <c r="H2398" s="51">
        <f>IFERROR(VLOOKUP(Table25[[#This Row],[Contract No.]],Table3[#All],4,FALSE),"")</f>
        <v>43435</v>
      </c>
      <c r="I2398" s="28">
        <f>IFERROR(IF(AND(MONTH(Table25[[#This Row],[Contract Start Date]])&gt;6,MONTH(Table25[[#This Row],[Contract Start Date]])&lt;=12),YEAR(Table25[[#This Row],[Contract Start Date]])+1,YEAR(Table25[[#This Row],[Contract Start Date]])),"")</f>
        <v>2019</v>
      </c>
      <c r="J2398" s="108">
        <f>Table25[[#This Row],[FY Formula start]]</f>
        <v>2019</v>
      </c>
      <c r="K2398" s="59" t="str">
        <f>"FY"&amp;" "&amp;Table25[[#This Row],[Year Start]]</f>
        <v>FY 2019</v>
      </c>
      <c r="L2398" s="109">
        <f>IFERROR(VLOOKUP(Table25[[#This Row],[Contract No.]],Table3[#All],5,FALSE),"")</f>
        <v>45626</v>
      </c>
      <c r="M2398" s="110">
        <f>IFERROR(IF(Table25[[#This Row],[Contract End Date]]="99/99/9999","No End",IF(AND(MONTH(Table25[[#This Row],[Contract End Date]])&gt;6,MONTH(Table25[[#This Row],[Contract End Date]])&lt;=12),YEAR(Table25[[#This Row],[Contract End Date]])+1,YEAR(Table25[[#This Row],[Contract End Date]]))),"")</f>
        <v>2025</v>
      </c>
      <c r="N2398" s="111">
        <f>Table25[[#This Row],[FY Formula end]]</f>
        <v>2025</v>
      </c>
      <c r="O2398" s="112" t="str">
        <f>IF(Table25[[#This Row],[Year End]]="No End","No End","FY"&amp;" "&amp;Table25[[#This Row],[Year End]])</f>
        <v>FY 2025</v>
      </c>
      <c r="P2398" s="27"/>
      <c r="Q2398" s="104" t="str">
        <f>_xlfn.IFNA(IF($B2398="","",VLOOKUP($B2398,'SWC Towers'!$A:$Q,$Q$2,FALSE)),"")</f>
        <v/>
      </c>
      <c r="R2398" s="106" t="str">
        <f>_xlfn.IFNA(IF($B2398="","",VLOOKUP($B2398,'SWC Towers'!$A:$Q,$R$2,FALSE)),"")</f>
        <v/>
      </c>
      <c r="S2398" s="106" t="str">
        <f>_xlfn.IFNA(IF($B2398="","",VLOOKUP($B2398,'SWC Towers'!$A:$Q,$S$2,FALSE)),"")</f>
        <v/>
      </c>
      <c r="T2398" s="106" t="str">
        <f>_xlfn.IFNA(IF($B2398="","",VLOOKUP($B2398,'SWC Towers'!$A:$Q,$T$2,FALSE)),"")</f>
        <v/>
      </c>
      <c r="U2398" s="104">
        <f>_xlfn.IFNA(IF($B2398="","",VLOOKUP($B2398,'SWC Towers'!$A:$Q,$U$2,FALSE)),"")</f>
        <v>0.7</v>
      </c>
      <c r="V2398" s="104" t="str">
        <f>_xlfn.IFNA(IF($B2398="","",VLOOKUP($B2398,'SWC Towers'!$A:$Q,$V$2,FALSE)),"")</f>
        <v/>
      </c>
      <c r="W2398" s="104" t="str">
        <f>_xlfn.IFNA(IF($B2398="","",VLOOKUP($B2398,'SWC Towers'!$A:$Q,$W$2,FALSE)),"")</f>
        <v/>
      </c>
      <c r="X2398" s="104" t="str">
        <f>_xlfn.IFNA(IF($B2398="","",VLOOKUP($B2398,'SWC Towers'!$A:$Q,$X$2,FALSE)),"")</f>
        <v/>
      </c>
      <c r="Y2398" s="104" t="str">
        <f>_xlfn.IFNA(IF($B2398="","",VLOOKUP($B2398,'SWC Towers'!$A:$Q,$Y$2,FALSE)),"")</f>
        <v/>
      </c>
      <c r="Z2398" s="104" t="str">
        <f>_xlfn.IFNA(IF($B2398="","",VLOOKUP($B2398,'SWC Towers'!$A:$Q,$Z$2,FALSE)),"")</f>
        <v/>
      </c>
      <c r="AA2398" s="104" t="str">
        <f>_xlfn.IFNA(IF($B2398="","",VLOOKUP($B2398,'SWC Towers'!$A:$Q,$AA$2,FALSE)),"")</f>
        <v/>
      </c>
      <c r="AB2398" s="106">
        <f>_xlfn.IFNA(IF($B2398="","",VLOOKUP($B2398,'SWC Towers'!$A:$Q,$AB$2,FALSE)),"")</f>
        <v>0.3</v>
      </c>
      <c r="AC2398" s="20">
        <f>SUM(Table25[[#This Row],[IT Tower: Application]:[Other/Non-IT ]])</f>
        <v>1</v>
      </c>
      <c r="AD2398" s="67"/>
      <c r="AE2398" s="67"/>
      <c r="AF2398" s="67"/>
      <c r="AG2398" s="67"/>
      <c r="AH2398" s="67"/>
      <c r="AI2398" s="67"/>
      <c r="AJ2398" s="67"/>
      <c r="AK2398" s="67"/>
      <c r="AL2398" s="67"/>
      <c r="AM2398" s="67"/>
      <c r="AN2398" s="67"/>
      <c r="AO2398" s="67"/>
      <c r="AP2398" s="67"/>
      <c r="AQ2398" s="67"/>
      <c r="AR2398" s="67"/>
      <c r="AS2398" s="67"/>
      <c r="AT2398" s="67"/>
      <c r="AU2398" s="67"/>
      <c r="AV2398" s="67">
        <v>0</v>
      </c>
      <c r="AW2398" s="67">
        <v>5600</v>
      </c>
      <c r="AX2398" s="67">
        <v>1300</v>
      </c>
      <c r="AY2398" s="67">
        <v>3215</v>
      </c>
      <c r="AZ2398" s="67"/>
      <c r="BA2398" s="67"/>
      <c r="BB2398" s="113"/>
      <c r="BC2398" s="113"/>
      <c r="BD2398" s="113"/>
      <c r="BE2398" s="113"/>
      <c r="BF2398" s="113"/>
      <c r="BG2398" s="113"/>
      <c r="BH2398" s="113"/>
      <c r="BI2398" s="113"/>
      <c r="BJ2398" s="113"/>
      <c r="BK2398" s="113"/>
      <c r="BL2398" s="113"/>
      <c r="BM2398" s="113"/>
      <c r="BN2398" s="113"/>
      <c r="BO2398" s="113"/>
      <c r="BP2398" s="113"/>
      <c r="BQ2398" s="113"/>
      <c r="BR2398" s="113"/>
      <c r="BS2398" s="113"/>
      <c r="BT2398" s="113"/>
      <c r="BU2398" s="113"/>
      <c r="BV2398" s="113"/>
      <c r="BW2398" s="113"/>
      <c r="BX2398" s="113"/>
      <c r="BY2398" s="113"/>
      <c r="BZ2398" s="113"/>
      <c r="CA2398" s="67"/>
      <c r="CB2398" s="113"/>
      <c r="CC2398" s="69">
        <f>SUM(Table25[[#This Row],[Contract Amount FY00]:[Contract Amount FY50]])</f>
        <v>10115</v>
      </c>
      <c r="CD2398" s="114"/>
    </row>
    <row r="2399" spans="1:82" x14ac:dyDescent="0.25">
      <c r="A2399" s="122" t="s">
        <v>2035</v>
      </c>
      <c r="B2399" s="122" t="s">
        <v>705</v>
      </c>
      <c r="C2399" s="122" t="s">
        <v>384</v>
      </c>
      <c r="E2399" s="26" t="str">
        <f>IFERROR(IF(VLOOKUP(Table25[[#This Row],[Contract No.]],Table3[#All],3,FALSE)="","No","Yes"),"")</f>
        <v>Yes</v>
      </c>
      <c r="F2399" s="107" t="str">
        <f>IFERROR(VLOOKUP(Table25[[#This Row],[Contract No.]],Table3[#All],3,FALSE),"")</f>
        <v>NASPO</v>
      </c>
      <c r="G2399" s="107" t="str">
        <f>IFERROR(IF(Table25[[#This Row],[Cooperative Purchase
(Yes/No)]]="Yes","Yes",IF(VLOOKUP(Table25[[#This Row],[Contract No.]],Table3[#All],1,FALSE)=Table25[[#This Row],[Contract No.]],"Yes","No")),"No")</f>
        <v>Yes</v>
      </c>
      <c r="H2399" s="51">
        <f>IFERROR(VLOOKUP(Table25[[#This Row],[Contract No.]],Table3[#All],4,FALSE),"")</f>
        <v>43647</v>
      </c>
      <c r="I2399" s="28">
        <f>IFERROR(IF(AND(MONTH(Table25[[#This Row],[Contract Start Date]])&gt;6,MONTH(Table25[[#This Row],[Contract Start Date]])&lt;=12),YEAR(Table25[[#This Row],[Contract Start Date]])+1,YEAR(Table25[[#This Row],[Contract Start Date]])),"")</f>
        <v>2020</v>
      </c>
      <c r="J2399" s="108">
        <f>Table25[[#This Row],[FY Formula start]]</f>
        <v>2020</v>
      </c>
      <c r="K2399" s="59" t="str">
        <f>"FY"&amp;" "&amp;Table25[[#This Row],[Year Start]]</f>
        <v>FY 2020</v>
      </c>
      <c r="L2399" s="109">
        <f>IFERROR(VLOOKUP(Table25[[#This Row],[Contract No.]],Table3[#All],5,FALSE),"")</f>
        <v>47360</v>
      </c>
      <c r="M2399" s="110">
        <f>IFERROR(IF(Table25[[#This Row],[Contract End Date]]="99/99/9999","No End",IF(AND(MONTH(Table25[[#This Row],[Contract End Date]])&gt;6,MONTH(Table25[[#This Row],[Contract End Date]])&lt;=12),YEAR(Table25[[#This Row],[Contract End Date]])+1,YEAR(Table25[[#This Row],[Contract End Date]]))),"")</f>
        <v>2030</v>
      </c>
      <c r="N2399" s="111">
        <f>Table25[[#This Row],[FY Formula end]]</f>
        <v>2030</v>
      </c>
      <c r="O2399" s="112" t="str">
        <f>IF(Table25[[#This Row],[Year End]]="No End","No End","FY"&amp;" "&amp;Table25[[#This Row],[Year End]])</f>
        <v>FY 2030</v>
      </c>
      <c r="P2399" s="27"/>
      <c r="Q2399" s="104">
        <f>_xlfn.IFNA(IF($B2399="","",VLOOKUP($B2399,'SWC Towers'!$A:$Q,$Q$2,FALSE)),"")</f>
        <v>0.2</v>
      </c>
      <c r="R2399" s="106" t="str">
        <f>_xlfn.IFNA(IF($B2399="","",VLOOKUP($B2399,'SWC Towers'!$A:$Q,$R$2,FALSE)),"")</f>
        <v/>
      </c>
      <c r="S2399" s="106" t="str">
        <f>_xlfn.IFNA(IF($B2399="","",VLOOKUP($B2399,'SWC Towers'!$A:$Q,$S$2,FALSE)),"")</f>
        <v/>
      </c>
      <c r="T2399" s="106" t="str">
        <f>_xlfn.IFNA(IF($B2399="","",VLOOKUP($B2399,'SWC Towers'!$A:$Q,$T$2,FALSE)),"")</f>
        <v/>
      </c>
      <c r="U2399" s="104">
        <f>_xlfn.IFNA(IF($B2399="","",VLOOKUP($B2399,'SWC Towers'!$A:$Q,$U$2,FALSE)),"")</f>
        <v>0.4</v>
      </c>
      <c r="V2399" s="104" t="str">
        <f>_xlfn.IFNA(IF($B2399="","",VLOOKUP($B2399,'SWC Towers'!$A:$Q,$V$2,FALSE)),"")</f>
        <v/>
      </c>
      <c r="W2399" s="104">
        <f>_xlfn.IFNA(IF($B2399="","",VLOOKUP($B2399,'SWC Towers'!$A:$Q,$W$2,FALSE)),"")</f>
        <v>0.4</v>
      </c>
      <c r="X2399" s="104" t="str">
        <f>_xlfn.IFNA(IF($B2399="","",VLOOKUP($B2399,'SWC Towers'!$A:$Q,$X$2,FALSE)),"")</f>
        <v/>
      </c>
      <c r="Y2399" s="104" t="str">
        <f>_xlfn.IFNA(IF($B2399="","",VLOOKUP($B2399,'SWC Towers'!$A:$Q,$Y$2,FALSE)),"")</f>
        <v/>
      </c>
      <c r="Z2399" s="104" t="str">
        <f>_xlfn.IFNA(IF($B2399="","",VLOOKUP($B2399,'SWC Towers'!$A:$Q,$Z$2,FALSE)),"")</f>
        <v/>
      </c>
      <c r="AA2399" s="104" t="str">
        <f>_xlfn.IFNA(IF($B2399="","",VLOOKUP($B2399,'SWC Towers'!$A:$Q,$AA$2,FALSE)),"")</f>
        <v/>
      </c>
      <c r="AB2399" s="106" t="str">
        <f>_xlfn.IFNA(IF($B2399="","",VLOOKUP($B2399,'SWC Towers'!$A:$Q,$AB$2,FALSE)),"")</f>
        <v/>
      </c>
      <c r="AC2399" s="20">
        <f>SUM(Table25[[#This Row],[IT Tower: Application]:[Other/Non-IT ]])</f>
        <v>1</v>
      </c>
      <c r="AD2399" s="67"/>
      <c r="AE2399" s="67"/>
      <c r="AF2399" s="67"/>
      <c r="AG2399" s="67"/>
      <c r="AH2399" s="67"/>
      <c r="AI2399" s="67"/>
      <c r="AJ2399" s="67"/>
      <c r="AK2399" s="67"/>
      <c r="AL2399" s="67"/>
      <c r="AM2399" s="67"/>
      <c r="AN2399" s="67"/>
      <c r="AO2399" s="67"/>
      <c r="AP2399" s="67"/>
      <c r="AQ2399" s="67"/>
      <c r="AR2399" s="67"/>
      <c r="AS2399" s="67"/>
      <c r="AT2399" s="67"/>
      <c r="AU2399" s="67"/>
      <c r="AV2399" s="67"/>
      <c r="AW2399" s="67"/>
      <c r="AX2399" s="67"/>
      <c r="AY2399" s="67">
        <v>8266</v>
      </c>
      <c r="AZ2399" s="67">
        <v>19528</v>
      </c>
      <c r="BA2399" s="67">
        <v>4952</v>
      </c>
      <c r="BB2399" s="113"/>
      <c r="BC2399" s="113"/>
      <c r="BD2399" s="113"/>
      <c r="BE2399" s="113"/>
      <c r="BF2399" s="113"/>
      <c r="BG2399" s="113"/>
      <c r="BH2399" s="113"/>
      <c r="BI2399" s="113"/>
      <c r="BJ2399" s="113"/>
      <c r="BK2399" s="113"/>
      <c r="BL2399" s="113"/>
      <c r="BM2399" s="113"/>
      <c r="BN2399" s="113"/>
      <c r="BO2399" s="113"/>
      <c r="BP2399" s="113"/>
      <c r="BQ2399" s="113"/>
      <c r="BR2399" s="113"/>
      <c r="BS2399" s="113"/>
      <c r="BT2399" s="113"/>
      <c r="BU2399" s="113"/>
      <c r="BV2399" s="113"/>
      <c r="BW2399" s="113"/>
      <c r="BX2399" s="113"/>
      <c r="BY2399" s="113"/>
      <c r="BZ2399" s="113"/>
      <c r="CA2399" s="67"/>
      <c r="CB2399" s="113"/>
      <c r="CC2399" s="69">
        <f>SUM(Table25[[#This Row],[Contract Amount FY00]:[Contract Amount FY50]])</f>
        <v>32746</v>
      </c>
      <c r="CD2399" s="114"/>
    </row>
    <row r="2400" spans="1:82" x14ac:dyDescent="0.25">
      <c r="A2400" s="122" t="s">
        <v>2035</v>
      </c>
      <c r="B2400" s="122" t="s">
        <v>705</v>
      </c>
      <c r="C2400" s="122" t="s">
        <v>1777</v>
      </c>
      <c r="E2400" s="26" t="str">
        <f>IFERROR(IF(VLOOKUP(Table25[[#This Row],[Contract No.]],Table3[#All],3,FALSE)="","No","Yes"),"")</f>
        <v>Yes</v>
      </c>
      <c r="F2400" s="107" t="str">
        <f>IFERROR(VLOOKUP(Table25[[#This Row],[Contract No.]],Table3[#All],3,FALSE),"")</f>
        <v>NASPO</v>
      </c>
      <c r="G2400" s="107" t="str">
        <f>IFERROR(IF(Table25[[#This Row],[Cooperative Purchase
(Yes/No)]]="Yes","Yes",IF(VLOOKUP(Table25[[#This Row],[Contract No.]],Table3[#All],1,FALSE)=Table25[[#This Row],[Contract No.]],"Yes","No")),"No")</f>
        <v>Yes</v>
      </c>
      <c r="H2400" s="51">
        <f>IFERROR(VLOOKUP(Table25[[#This Row],[Contract No.]],Table3[#All],4,FALSE),"")</f>
        <v>43647</v>
      </c>
      <c r="I2400" s="28">
        <f>IFERROR(IF(AND(MONTH(Table25[[#This Row],[Contract Start Date]])&gt;6,MONTH(Table25[[#This Row],[Contract Start Date]])&lt;=12),YEAR(Table25[[#This Row],[Contract Start Date]])+1,YEAR(Table25[[#This Row],[Contract Start Date]])),"")</f>
        <v>2020</v>
      </c>
      <c r="J2400" s="108">
        <f>Table25[[#This Row],[FY Formula start]]</f>
        <v>2020</v>
      </c>
      <c r="K2400" s="59" t="str">
        <f>"FY"&amp;" "&amp;Table25[[#This Row],[Year Start]]</f>
        <v>FY 2020</v>
      </c>
      <c r="L2400" s="109">
        <f>IFERROR(VLOOKUP(Table25[[#This Row],[Contract No.]],Table3[#All],5,FALSE),"")</f>
        <v>47360</v>
      </c>
      <c r="M2400" s="110">
        <f>IFERROR(IF(Table25[[#This Row],[Contract End Date]]="99/99/9999","No End",IF(AND(MONTH(Table25[[#This Row],[Contract End Date]])&gt;6,MONTH(Table25[[#This Row],[Contract End Date]])&lt;=12),YEAR(Table25[[#This Row],[Contract End Date]])+1,YEAR(Table25[[#This Row],[Contract End Date]]))),"")</f>
        <v>2030</v>
      </c>
      <c r="N2400" s="111">
        <f>Table25[[#This Row],[FY Formula end]]</f>
        <v>2030</v>
      </c>
      <c r="O2400" s="112" t="str">
        <f>IF(Table25[[#This Row],[Year End]]="No End","No End","FY"&amp;" "&amp;Table25[[#This Row],[Year End]])</f>
        <v>FY 2030</v>
      </c>
      <c r="P2400" s="27"/>
      <c r="Q2400" s="104">
        <f>_xlfn.IFNA(IF($B2400="","",VLOOKUP($B2400,'SWC Towers'!$A:$Q,$Q$2,FALSE)),"")</f>
        <v>0.2</v>
      </c>
      <c r="R2400" s="106" t="str">
        <f>_xlfn.IFNA(IF($B2400="","",VLOOKUP($B2400,'SWC Towers'!$A:$Q,$R$2,FALSE)),"")</f>
        <v/>
      </c>
      <c r="S2400" s="106" t="str">
        <f>_xlfn.IFNA(IF($B2400="","",VLOOKUP($B2400,'SWC Towers'!$A:$Q,$S$2,FALSE)),"")</f>
        <v/>
      </c>
      <c r="T2400" s="106" t="str">
        <f>_xlfn.IFNA(IF($B2400="","",VLOOKUP($B2400,'SWC Towers'!$A:$Q,$T$2,FALSE)),"")</f>
        <v/>
      </c>
      <c r="U2400" s="104">
        <f>_xlfn.IFNA(IF($B2400="","",VLOOKUP($B2400,'SWC Towers'!$A:$Q,$U$2,FALSE)),"")</f>
        <v>0.4</v>
      </c>
      <c r="V2400" s="104" t="str">
        <f>_xlfn.IFNA(IF($B2400="","",VLOOKUP($B2400,'SWC Towers'!$A:$Q,$V$2,FALSE)),"")</f>
        <v/>
      </c>
      <c r="W2400" s="104">
        <f>_xlfn.IFNA(IF($B2400="","",VLOOKUP($B2400,'SWC Towers'!$A:$Q,$W$2,FALSE)),"")</f>
        <v>0.4</v>
      </c>
      <c r="X2400" s="104" t="str">
        <f>_xlfn.IFNA(IF($B2400="","",VLOOKUP($B2400,'SWC Towers'!$A:$Q,$X$2,FALSE)),"")</f>
        <v/>
      </c>
      <c r="Y2400" s="104" t="str">
        <f>_xlfn.IFNA(IF($B2400="","",VLOOKUP($B2400,'SWC Towers'!$A:$Q,$Y$2,FALSE)),"")</f>
        <v/>
      </c>
      <c r="Z2400" s="104" t="str">
        <f>_xlfn.IFNA(IF($B2400="","",VLOOKUP($B2400,'SWC Towers'!$A:$Q,$Z$2,FALSE)),"")</f>
        <v/>
      </c>
      <c r="AA2400" s="104" t="str">
        <f>_xlfn.IFNA(IF($B2400="","",VLOOKUP($B2400,'SWC Towers'!$A:$Q,$AA$2,FALSE)),"")</f>
        <v/>
      </c>
      <c r="AB2400" s="106" t="str">
        <f>_xlfn.IFNA(IF($B2400="","",VLOOKUP($B2400,'SWC Towers'!$A:$Q,$AB$2,FALSE)),"")</f>
        <v/>
      </c>
      <c r="AC2400" s="20">
        <f>SUM(Table25[[#This Row],[IT Tower: Application]:[Other/Non-IT ]])</f>
        <v>1</v>
      </c>
      <c r="AD2400" s="67"/>
      <c r="AE2400" s="67"/>
      <c r="AF2400" s="67"/>
      <c r="AG2400" s="67"/>
      <c r="AH2400" s="67"/>
      <c r="AI2400" s="67"/>
      <c r="AJ2400" s="67"/>
      <c r="AK2400" s="67"/>
      <c r="AL2400" s="67"/>
      <c r="AM2400" s="67"/>
      <c r="AN2400" s="67"/>
      <c r="AO2400" s="67"/>
      <c r="AP2400" s="67"/>
      <c r="AQ2400" s="67"/>
      <c r="AR2400" s="67"/>
      <c r="AS2400" s="67"/>
      <c r="AT2400" s="67"/>
      <c r="AU2400" s="67"/>
      <c r="AV2400" s="67"/>
      <c r="AW2400" s="67"/>
      <c r="AX2400" s="67">
        <v>0</v>
      </c>
      <c r="AY2400" s="67">
        <v>46286</v>
      </c>
      <c r="AZ2400" s="67">
        <v>90747</v>
      </c>
      <c r="BA2400" s="67">
        <v>33724</v>
      </c>
      <c r="BB2400" s="113">
        <v>1216</v>
      </c>
      <c r="BC2400" s="113">
        <v>2913</v>
      </c>
      <c r="BD2400" s="113"/>
      <c r="BE2400" s="113"/>
      <c r="BF2400" s="113"/>
      <c r="BG2400" s="113"/>
      <c r="BH2400" s="113"/>
      <c r="BI2400" s="113"/>
      <c r="BJ2400" s="113"/>
      <c r="BK2400" s="113"/>
      <c r="BL2400" s="113"/>
      <c r="BM2400" s="113"/>
      <c r="BN2400" s="113"/>
      <c r="BO2400" s="113"/>
      <c r="BP2400" s="113"/>
      <c r="BQ2400" s="113"/>
      <c r="BR2400" s="113"/>
      <c r="BS2400" s="113"/>
      <c r="BT2400" s="113"/>
      <c r="BU2400" s="113"/>
      <c r="BV2400" s="113"/>
      <c r="BW2400" s="113"/>
      <c r="BX2400" s="113"/>
      <c r="BY2400" s="113"/>
      <c r="BZ2400" s="113"/>
      <c r="CA2400" s="67"/>
      <c r="CB2400" s="113"/>
      <c r="CC2400" s="69">
        <f>SUM(Table25[[#This Row],[Contract Amount FY00]:[Contract Amount FY50]])</f>
        <v>174886</v>
      </c>
      <c r="CD2400" s="114"/>
    </row>
    <row r="2401" spans="1:82" x14ac:dyDescent="0.25">
      <c r="A2401" s="122" t="s">
        <v>2035</v>
      </c>
      <c r="B2401" s="122" t="s">
        <v>278</v>
      </c>
      <c r="C2401" s="122" t="s">
        <v>3188</v>
      </c>
      <c r="E2401" s="26" t="str">
        <f>IFERROR(IF(VLOOKUP(Table25[[#This Row],[Contract No.]],Table3[#All],3,FALSE)="","No","Yes"),"")</f>
        <v>Yes</v>
      </c>
      <c r="F2401" s="107" t="str">
        <f>IFERROR(VLOOKUP(Table25[[#This Row],[Contract No.]],Table3[#All],3,FALSE),"")</f>
        <v>NASPO</v>
      </c>
      <c r="G2401" s="107" t="str">
        <f>IFERROR(IF(Table25[[#This Row],[Cooperative Purchase
(Yes/No)]]="Yes","Yes",IF(VLOOKUP(Table25[[#This Row],[Contract No.]],Table3[#All],1,FALSE)=Table25[[#This Row],[Contract No.]],"Yes","No")),"No")</f>
        <v>Yes</v>
      </c>
      <c r="H2401" s="51">
        <f>IFERROR(VLOOKUP(Table25[[#This Row],[Contract No.]],Table3[#All],4,FALSE),"")</f>
        <v>42917</v>
      </c>
      <c r="I2401" s="28">
        <f>IFERROR(IF(AND(MONTH(Table25[[#This Row],[Contract Start Date]])&gt;6,MONTH(Table25[[#This Row],[Contract Start Date]])&lt;=12),YEAR(Table25[[#This Row],[Contract Start Date]])+1,YEAR(Table25[[#This Row],[Contract Start Date]])),"")</f>
        <v>2018</v>
      </c>
      <c r="J2401" s="108">
        <f>Table25[[#This Row],[FY Formula start]]</f>
        <v>2018</v>
      </c>
      <c r="K2401" s="59" t="str">
        <f>"FY"&amp;" "&amp;Table25[[#This Row],[Year Start]]</f>
        <v>FY 2018</v>
      </c>
      <c r="L2401" s="109">
        <f>IFERROR(VLOOKUP(Table25[[#This Row],[Contract No.]],Table3[#All],5,FALSE),"")</f>
        <v>46280</v>
      </c>
      <c r="M2401" s="110">
        <f>IFERROR(IF(Table25[[#This Row],[Contract End Date]]="99/99/9999","No End",IF(AND(MONTH(Table25[[#This Row],[Contract End Date]])&gt;6,MONTH(Table25[[#This Row],[Contract End Date]])&lt;=12),YEAR(Table25[[#This Row],[Contract End Date]])+1,YEAR(Table25[[#This Row],[Contract End Date]]))),"")</f>
        <v>2027</v>
      </c>
      <c r="N2401" s="111">
        <f>Table25[[#This Row],[FY Formula end]]</f>
        <v>2027</v>
      </c>
      <c r="O2401" s="112" t="str">
        <f>IF(Table25[[#This Row],[Year End]]="No End","No End","FY"&amp;" "&amp;Table25[[#This Row],[Year End]])</f>
        <v>FY 2027</v>
      </c>
      <c r="P2401" s="27"/>
      <c r="Q2401" s="104">
        <f>_xlfn.IFNA(IF($B2401="","",VLOOKUP($B2401,'SWC Towers'!$A:$Q,$Q$2,FALSE)),"")</f>
        <v>0.4</v>
      </c>
      <c r="R2401" s="106" t="str">
        <f>_xlfn.IFNA(IF($B2401="","",VLOOKUP($B2401,'SWC Towers'!$A:$Q,$R$2,FALSE)),"")</f>
        <v/>
      </c>
      <c r="S2401" s="106" t="str">
        <f>_xlfn.IFNA(IF($B2401="","",VLOOKUP($B2401,'SWC Towers'!$A:$Q,$S$2,FALSE)),"")</f>
        <v/>
      </c>
      <c r="T2401" s="106">
        <f>_xlfn.IFNA(IF($B2401="","",VLOOKUP($B2401,'SWC Towers'!$A:$Q,$T$2,FALSE)),"")</f>
        <v>0.05</v>
      </c>
      <c r="U2401" s="104" t="str">
        <f>_xlfn.IFNA(IF($B2401="","",VLOOKUP($B2401,'SWC Towers'!$A:$Q,$U$2,FALSE)),"")</f>
        <v/>
      </c>
      <c r="V2401" s="104" t="str">
        <f>_xlfn.IFNA(IF($B2401="","",VLOOKUP($B2401,'SWC Towers'!$A:$Q,$V$2,FALSE)),"")</f>
        <v/>
      </c>
      <c r="W2401" s="104">
        <f>_xlfn.IFNA(IF($B2401="","",VLOOKUP($B2401,'SWC Towers'!$A:$Q,$W$2,FALSE)),"")</f>
        <v>0.1</v>
      </c>
      <c r="X2401" s="104" t="str">
        <f>_xlfn.IFNA(IF($B2401="","",VLOOKUP($B2401,'SWC Towers'!$A:$Q,$X$2,FALSE)),"")</f>
        <v/>
      </c>
      <c r="Y2401" s="104">
        <f>_xlfn.IFNA(IF($B2401="","",VLOOKUP($B2401,'SWC Towers'!$A:$Q,$Y$2,FALSE)),"")</f>
        <v>0.05</v>
      </c>
      <c r="Z2401" s="104" t="str">
        <f>_xlfn.IFNA(IF($B2401="","",VLOOKUP($B2401,'SWC Towers'!$A:$Q,$Z$2,FALSE)),"")</f>
        <v/>
      </c>
      <c r="AA2401" s="104">
        <f>_xlfn.IFNA(IF($B2401="","",VLOOKUP($B2401,'SWC Towers'!$A:$Q,$AA$2,FALSE)),"")</f>
        <v>0.4</v>
      </c>
      <c r="AB2401" s="106" t="str">
        <f>_xlfn.IFNA(IF($B2401="","",VLOOKUP($B2401,'SWC Towers'!$A:$Q,$AB$2,FALSE)),"")</f>
        <v/>
      </c>
      <c r="AC2401" s="20">
        <f>SUM(Table25[[#This Row],[IT Tower: Application]:[Other/Non-IT ]])</f>
        <v>1</v>
      </c>
      <c r="AD2401" s="67"/>
      <c r="AE2401" s="67"/>
      <c r="AF2401" s="67"/>
      <c r="AG2401" s="67"/>
      <c r="AH2401" s="67"/>
      <c r="AI2401" s="67"/>
      <c r="AJ2401" s="67"/>
      <c r="AK2401" s="67"/>
      <c r="AL2401" s="67"/>
      <c r="AM2401" s="67"/>
      <c r="AN2401" s="67"/>
      <c r="AO2401" s="67"/>
      <c r="AP2401" s="67"/>
      <c r="AQ2401" s="67"/>
      <c r="AR2401" s="67"/>
      <c r="AS2401" s="67"/>
      <c r="AT2401" s="67"/>
      <c r="AU2401" s="67"/>
      <c r="AV2401" s="67"/>
      <c r="AW2401" s="67"/>
      <c r="AX2401" s="67"/>
      <c r="AY2401" s="67"/>
      <c r="AZ2401" s="67">
        <v>60808</v>
      </c>
      <c r="BA2401" s="67">
        <v>60512</v>
      </c>
      <c r="BB2401" s="113">
        <v>632729</v>
      </c>
      <c r="BC2401" s="113">
        <v>55736</v>
      </c>
      <c r="BD2401" s="113"/>
      <c r="BE2401" s="113"/>
      <c r="BF2401" s="113"/>
      <c r="BG2401" s="113"/>
      <c r="BH2401" s="113"/>
      <c r="BI2401" s="113"/>
      <c r="BJ2401" s="113"/>
      <c r="BK2401" s="113"/>
      <c r="BL2401" s="113"/>
      <c r="BM2401" s="113"/>
      <c r="BN2401" s="113"/>
      <c r="BO2401" s="113"/>
      <c r="BP2401" s="113"/>
      <c r="BQ2401" s="113"/>
      <c r="BR2401" s="113"/>
      <c r="BS2401" s="113"/>
      <c r="BT2401" s="113"/>
      <c r="BU2401" s="113"/>
      <c r="BV2401" s="113"/>
      <c r="BW2401" s="113"/>
      <c r="BX2401" s="113"/>
      <c r="BY2401" s="113"/>
      <c r="BZ2401" s="113"/>
      <c r="CA2401" s="67"/>
      <c r="CB2401" s="113"/>
      <c r="CC2401" s="69">
        <f>SUM(Table25[[#This Row],[Contract Amount FY00]:[Contract Amount FY50]])</f>
        <v>809785</v>
      </c>
      <c r="CD2401" s="114"/>
    </row>
    <row r="2402" spans="1:82" x14ac:dyDescent="0.25">
      <c r="A2402" s="122" t="s">
        <v>2035</v>
      </c>
      <c r="B2402" s="122" t="s">
        <v>2057</v>
      </c>
      <c r="C2402" s="122" t="s">
        <v>3190</v>
      </c>
      <c r="E2402" s="26" t="str">
        <f>IFERROR(IF(VLOOKUP(Table25[[#This Row],[Contract No.]],Table3[#All],3,FALSE)="","No","Yes"),"")</f>
        <v>Yes</v>
      </c>
      <c r="F2402" s="107" t="str">
        <f>IFERROR(VLOOKUP(Table25[[#This Row],[Contract No.]],Table3[#All],3,FALSE),"")</f>
        <v>NASPO</v>
      </c>
      <c r="G2402" s="107" t="str">
        <f>IFERROR(IF(Table25[[#This Row],[Cooperative Purchase
(Yes/No)]]="Yes","Yes",IF(VLOOKUP(Table25[[#This Row],[Contract No.]],Table3[#All],1,FALSE)=Table25[[#This Row],[Contract No.]],"Yes","No")),"No")</f>
        <v>Yes</v>
      </c>
      <c r="H2402" s="51">
        <f>IFERROR(VLOOKUP(Table25[[#This Row],[Contract No.]],Table3[#All],4,FALSE),"")</f>
        <v>43983</v>
      </c>
      <c r="I2402" s="28">
        <f>IFERROR(IF(AND(MONTH(Table25[[#This Row],[Contract Start Date]])&gt;6,MONTH(Table25[[#This Row],[Contract Start Date]])&lt;=12),YEAR(Table25[[#This Row],[Contract Start Date]])+1,YEAR(Table25[[#This Row],[Contract Start Date]])),"")</f>
        <v>2020</v>
      </c>
      <c r="J2402" s="108">
        <f>Table25[[#This Row],[FY Formula start]]</f>
        <v>2020</v>
      </c>
      <c r="K2402" s="59" t="str">
        <f>"FY"&amp;" "&amp;Table25[[#This Row],[Year Start]]</f>
        <v>FY 2020</v>
      </c>
      <c r="L2402" s="109">
        <f>IFERROR(VLOOKUP(Table25[[#This Row],[Contract No.]],Table3[#All],5,FALSE),"")</f>
        <v>46295</v>
      </c>
      <c r="M2402" s="110">
        <f>IFERROR(IF(Table25[[#This Row],[Contract End Date]]="99/99/9999","No End",IF(AND(MONTH(Table25[[#This Row],[Contract End Date]])&gt;6,MONTH(Table25[[#This Row],[Contract End Date]])&lt;=12),YEAR(Table25[[#This Row],[Contract End Date]])+1,YEAR(Table25[[#This Row],[Contract End Date]]))),"")</f>
        <v>2027</v>
      </c>
      <c r="N2402" s="111">
        <f>Table25[[#This Row],[FY Formula end]]</f>
        <v>2027</v>
      </c>
      <c r="O2402" s="112" t="str">
        <f>IF(Table25[[#This Row],[Year End]]="No End","No End","FY"&amp;" "&amp;Table25[[#This Row],[Year End]])</f>
        <v>FY 2027</v>
      </c>
      <c r="P2402" s="27"/>
      <c r="Q2402" s="104">
        <f>_xlfn.IFNA(IF($B2402="","",VLOOKUP($B2402,'SWC Towers'!$A:$Q,$Q$2,FALSE)),"")</f>
        <v>0.1</v>
      </c>
      <c r="R2402" s="106">
        <f>_xlfn.IFNA(IF($B2402="","",VLOOKUP($B2402,'SWC Towers'!$A:$Q,$R$2,FALSE)),"")</f>
        <v>0.1</v>
      </c>
      <c r="S2402" s="106" t="str">
        <f>_xlfn.IFNA(IF($B2402="","",VLOOKUP($B2402,'SWC Towers'!$A:$Q,$S$2,FALSE)),"")</f>
        <v/>
      </c>
      <c r="T2402" s="106" t="str">
        <f>_xlfn.IFNA(IF($B2402="","",VLOOKUP($B2402,'SWC Towers'!$A:$Q,$T$2,FALSE)),"")</f>
        <v/>
      </c>
      <c r="U2402" s="104">
        <f>_xlfn.IFNA(IF($B2402="","",VLOOKUP($B2402,'SWC Towers'!$A:$Q,$U$2,FALSE)),"")</f>
        <v>0.15</v>
      </c>
      <c r="V2402" s="104" t="str">
        <f>_xlfn.IFNA(IF($B2402="","",VLOOKUP($B2402,'SWC Towers'!$A:$Q,$V$2,FALSE)),"")</f>
        <v/>
      </c>
      <c r="W2402" s="104">
        <f>_xlfn.IFNA(IF($B2402="","",VLOOKUP($B2402,'SWC Towers'!$A:$Q,$W$2,FALSE)),"")</f>
        <v>0.65</v>
      </c>
      <c r="X2402" s="104" t="str">
        <f>_xlfn.IFNA(IF($B2402="","",VLOOKUP($B2402,'SWC Towers'!$A:$Q,$X$2,FALSE)),"")</f>
        <v/>
      </c>
      <c r="Y2402" s="104" t="str">
        <f>_xlfn.IFNA(IF($B2402="","",VLOOKUP($B2402,'SWC Towers'!$A:$Q,$Y$2,FALSE)),"")</f>
        <v/>
      </c>
      <c r="Z2402" s="104" t="str">
        <f>_xlfn.IFNA(IF($B2402="","",VLOOKUP($B2402,'SWC Towers'!$A:$Q,$Z$2,FALSE)),"")</f>
        <v/>
      </c>
      <c r="AA2402" s="104" t="str">
        <f>_xlfn.IFNA(IF($B2402="","",VLOOKUP($B2402,'SWC Towers'!$A:$Q,$AA$2,FALSE)),"")</f>
        <v/>
      </c>
      <c r="AB2402" s="106" t="str">
        <f>_xlfn.IFNA(IF($B2402="","",VLOOKUP($B2402,'SWC Towers'!$A:$Q,$AB$2,FALSE)),"")</f>
        <v/>
      </c>
      <c r="AC2402" s="20">
        <f>SUM(Table25[[#This Row],[IT Tower: Application]:[Other/Non-IT ]])</f>
        <v>1</v>
      </c>
      <c r="AD2402" s="67"/>
      <c r="AE2402" s="67"/>
      <c r="AF2402" s="67"/>
      <c r="AG2402" s="67"/>
      <c r="AH2402" s="67"/>
      <c r="AI2402" s="67"/>
      <c r="AJ2402" s="67"/>
      <c r="AK2402" s="67"/>
      <c r="AL2402" s="67"/>
      <c r="AM2402" s="67"/>
      <c r="AN2402" s="67"/>
      <c r="AO2402" s="67"/>
      <c r="AP2402" s="67"/>
      <c r="AQ2402" s="67"/>
      <c r="AR2402" s="67"/>
      <c r="AS2402" s="67"/>
      <c r="AT2402" s="67"/>
      <c r="AU2402" s="67"/>
      <c r="AV2402" s="67"/>
      <c r="AW2402" s="67"/>
      <c r="AX2402" s="67"/>
      <c r="AY2402" s="67">
        <v>3817</v>
      </c>
      <c r="AZ2402" s="67">
        <v>6525</v>
      </c>
      <c r="BA2402" s="67">
        <v>0</v>
      </c>
      <c r="BB2402" s="113"/>
      <c r="BC2402" s="113"/>
      <c r="BD2402" s="113"/>
      <c r="BE2402" s="113"/>
      <c r="BF2402" s="113"/>
      <c r="BG2402" s="113"/>
      <c r="BH2402" s="113"/>
      <c r="BI2402" s="113"/>
      <c r="BJ2402" s="113"/>
      <c r="BK2402" s="113"/>
      <c r="BL2402" s="113"/>
      <c r="BM2402" s="113"/>
      <c r="BN2402" s="113"/>
      <c r="BO2402" s="113"/>
      <c r="BP2402" s="113"/>
      <c r="BQ2402" s="113"/>
      <c r="BR2402" s="113"/>
      <c r="BS2402" s="113"/>
      <c r="BT2402" s="113"/>
      <c r="BU2402" s="113"/>
      <c r="BV2402" s="113"/>
      <c r="BW2402" s="113"/>
      <c r="BX2402" s="113"/>
      <c r="BY2402" s="113"/>
      <c r="BZ2402" s="113"/>
      <c r="CA2402" s="67"/>
      <c r="CB2402" s="113"/>
      <c r="CC2402" s="69">
        <f>SUM(Table25[[#This Row],[Contract Amount FY00]:[Contract Amount FY50]])</f>
        <v>10342</v>
      </c>
      <c r="CD2402" s="114"/>
    </row>
    <row r="2403" spans="1:82" x14ac:dyDescent="0.25">
      <c r="A2403" s="122" t="s">
        <v>2035</v>
      </c>
      <c r="B2403" s="122" t="s">
        <v>2057</v>
      </c>
      <c r="C2403" s="122" t="s">
        <v>276</v>
      </c>
      <c r="E2403" s="26" t="str">
        <f>IFERROR(IF(VLOOKUP(Table25[[#This Row],[Contract No.]],Table3[#All],3,FALSE)="","No","Yes"),"")</f>
        <v>Yes</v>
      </c>
      <c r="F2403" s="107" t="str">
        <f>IFERROR(VLOOKUP(Table25[[#This Row],[Contract No.]],Table3[#All],3,FALSE),"")</f>
        <v>NASPO</v>
      </c>
      <c r="G2403" s="107" t="str">
        <f>IFERROR(IF(Table25[[#This Row],[Cooperative Purchase
(Yes/No)]]="Yes","Yes",IF(VLOOKUP(Table25[[#This Row],[Contract No.]],Table3[#All],1,FALSE)=Table25[[#This Row],[Contract No.]],"Yes","No")),"No")</f>
        <v>Yes</v>
      </c>
      <c r="H2403" s="51">
        <f>IFERROR(VLOOKUP(Table25[[#This Row],[Contract No.]],Table3[#All],4,FALSE),"")</f>
        <v>43983</v>
      </c>
      <c r="I2403" s="28">
        <f>IFERROR(IF(AND(MONTH(Table25[[#This Row],[Contract Start Date]])&gt;6,MONTH(Table25[[#This Row],[Contract Start Date]])&lt;=12),YEAR(Table25[[#This Row],[Contract Start Date]])+1,YEAR(Table25[[#This Row],[Contract Start Date]])),"")</f>
        <v>2020</v>
      </c>
      <c r="J2403" s="108">
        <f>Table25[[#This Row],[FY Formula start]]</f>
        <v>2020</v>
      </c>
      <c r="K2403" s="59" t="str">
        <f>"FY"&amp;" "&amp;Table25[[#This Row],[Year Start]]</f>
        <v>FY 2020</v>
      </c>
      <c r="L2403" s="109">
        <f>IFERROR(VLOOKUP(Table25[[#This Row],[Contract No.]],Table3[#All],5,FALSE),"")</f>
        <v>46295</v>
      </c>
      <c r="M2403" s="110">
        <f>IFERROR(IF(Table25[[#This Row],[Contract End Date]]="99/99/9999","No End",IF(AND(MONTH(Table25[[#This Row],[Contract End Date]])&gt;6,MONTH(Table25[[#This Row],[Contract End Date]])&lt;=12),YEAR(Table25[[#This Row],[Contract End Date]])+1,YEAR(Table25[[#This Row],[Contract End Date]]))),"")</f>
        <v>2027</v>
      </c>
      <c r="N2403" s="111">
        <f>Table25[[#This Row],[FY Formula end]]</f>
        <v>2027</v>
      </c>
      <c r="O2403" s="112" t="str">
        <f>IF(Table25[[#This Row],[Year End]]="No End","No End","FY"&amp;" "&amp;Table25[[#This Row],[Year End]])</f>
        <v>FY 2027</v>
      </c>
      <c r="P2403" s="27"/>
      <c r="Q2403" s="104">
        <f>_xlfn.IFNA(IF($B2403="","",VLOOKUP($B2403,'SWC Towers'!$A:$Q,$Q$2,FALSE)),"")</f>
        <v>0.1</v>
      </c>
      <c r="R2403" s="106">
        <f>_xlfn.IFNA(IF($B2403="","",VLOOKUP($B2403,'SWC Towers'!$A:$Q,$R$2,FALSE)),"")</f>
        <v>0.1</v>
      </c>
      <c r="S2403" s="106" t="str">
        <f>_xlfn.IFNA(IF($B2403="","",VLOOKUP($B2403,'SWC Towers'!$A:$Q,$S$2,FALSE)),"")</f>
        <v/>
      </c>
      <c r="T2403" s="106" t="str">
        <f>_xlfn.IFNA(IF($B2403="","",VLOOKUP($B2403,'SWC Towers'!$A:$Q,$T$2,FALSE)),"")</f>
        <v/>
      </c>
      <c r="U2403" s="104">
        <f>_xlfn.IFNA(IF($B2403="","",VLOOKUP($B2403,'SWC Towers'!$A:$Q,$U$2,FALSE)),"")</f>
        <v>0.15</v>
      </c>
      <c r="V2403" s="104" t="str">
        <f>_xlfn.IFNA(IF($B2403="","",VLOOKUP($B2403,'SWC Towers'!$A:$Q,$V$2,FALSE)),"")</f>
        <v/>
      </c>
      <c r="W2403" s="104">
        <f>_xlfn.IFNA(IF($B2403="","",VLOOKUP($B2403,'SWC Towers'!$A:$Q,$W$2,FALSE)),"")</f>
        <v>0.65</v>
      </c>
      <c r="X2403" s="104" t="str">
        <f>_xlfn.IFNA(IF($B2403="","",VLOOKUP($B2403,'SWC Towers'!$A:$Q,$X$2,FALSE)),"")</f>
        <v/>
      </c>
      <c r="Y2403" s="104" t="str">
        <f>_xlfn.IFNA(IF($B2403="","",VLOOKUP($B2403,'SWC Towers'!$A:$Q,$Y$2,FALSE)),"")</f>
        <v/>
      </c>
      <c r="Z2403" s="104" t="str">
        <f>_xlfn.IFNA(IF($B2403="","",VLOOKUP($B2403,'SWC Towers'!$A:$Q,$Z$2,FALSE)),"")</f>
        <v/>
      </c>
      <c r="AA2403" s="104" t="str">
        <f>_xlfn.IFNA(IF($B2403="","",VLOOKUP($B2403,'SWC Towers'!$A:$Q,$AA$2,FALSE)),"")</f>
        <v/>
      </c>
      <c r="AB2403" s="106" t="str">
        <f>_xlfn.IFNA(IF($B2403="","",VLOOKUP($B2403,'SWC Towers'!$A:$Q,$AB$2,FALSE)),"")</f>
        <v/>
      </c>
      <c r="AC2403" s="20">
        <f>SUM(Table25[[#This Row],[IT Tower: Application]:[Other/Non-IT ]])</f>
        <v>1</v>
      </c>
      <c r="AD2403" s="67"/>
      <c r="AE2403" s="67"/>
      <c r="AF2403" s="67"/>
      <c r="AG2403" s="67"/>
      <c r="AH2403" s="67"/>
      <c r="AI2403" s="67"/>
      <c r="AJ2403" s="67"/>
      <c r="AK2403" s="67"/>
      <c r="AL2403" s="67"/>
      <c r="AM2403" s="67"/>
      <c r="AN2403" s="67"/>
      <c r="AO2403" s="67"/>
      <c r="AP2403" s="67"/>
      <c r="AQ2403" s="67"/>
      <c r="AR2403" s="67"/>
      <c r="AS2403" s="67"/>
      <c r="AT2403" s="67"/>
      <c r="AU2403" s="67"/>
      <c r="AV2403" s="67"/>
      <c r="AW2403" s="67"/>
      <c r="AX2403" s="67"/>
      <c r="AY2403" s="67"/>
      <c r="AZ2403" s="67">
        <v>7919</v>
      </c>
      <c r="BA2403" s="67">
        <v>10019</v>
      </c>
      <c r="BB2403" s="113">
        <v>0</v>
      </c>
      <c r="BC2403" s="113"/>
      <c r="BD2403" s="113"/>
      <c r="BE2403" s="113"/>
      <c r="BF2403" s="113"/>
      <c r="BG2403" s="113"/>
      <c r="BH2403" s="113"/>
      <c r="BI2403" s="113"/>
      <c r="BJ2403" s="113"/>
      <c r="BK2403" s="113"/>
      <c r="BL2403" s="113"/>
      <c r="BM2403" s="113"/>
      <c r="BN2403" s="113"/>
      <c r="BO2403" s="113"/>
      <c r="BP2403" s="113"/>
      <c r="BQ2403" s="113"/>
      <c r="BR2403" s="113"/>
      <c r="BS2403" s="113"/>
      <c r="BT2403" s="113"/>
      <c r="BU2403" s="113"/>
      <c r="BV2403" s="113"/>
      <c r="BW2403" s="113"/>
      <c r="BX2403" s="113"/>
      <c r="BY2403" s="113"/>
      <c r="BZ2403" s="113"/>
      <c r="CA2403" s="67"/>
      <c r="CB2403" s="113"/>
      <c r="CC2403" s="69">
        <f>SUM(Table25[[#This Row],[Contract Amount FY00]:[Contract Amount FY50]])</f>
        <v>17938</v>
      </c>
      <c r="CD2403" s="114"/>
    </row>
    <row r="2404" spans="1:82" x14ac:dyDescent="0.25">
      <c r="A2404" s="122" t="s">
        <v>2035</v>
      </c>
      <c r="B2404" s="122" t="s">
        <v>3071</v>
      </c>
      <c r="C2404" s="122" t="s">
        <v>753</v>
      </c>
      <c r="E2404" s="26" t="str">
        <f>IFERROR(IF(VLOOKUP(Table25[[#This Row],[Contract No.]],Table3[#All],3,FALSE)="","No","Yes"),"")</f>
        <v>Yes</v>
      </c>
      <c r="F2404" s="107" t="str">
        <f>IFERROR(VLOOKUP(Table25[[#This Row],[Contract No.]],Table3[#All],3,FALSE),"")</f>
        <v>NASPO</v>
      </c>
      <c r="G2404" s="107" t="str">
        <f>IFERROR(IF(Table25[[#This Row],[Cooperative Purchase
(Yes/No)]]="Yes","Yes",IF(VLOOKUP(Table25[[#This Row],[Contract No.]],Table3[#All],1,FALSE)=Table25[[#This Row],[Contract No.]],"Yes","No")),"No")</f>
        <v>Yes</v>
      </c>
      <c r="H2404" s="51">
        <f>IFERROR(VLOOKUP(Table25[[#This Row],[Contract No.]],Table3[#All],4,FALSE),"")</f>
        <v>45322</v>
      </c>
      <c r="I2404" s="28">
        <f>IFERROR(IF(AND(MONTH(Table25[[#This Row],[Contract Start Date]])&gt;6,MONTH(Table25[[#This Row],[Contract Start Date]])&lt;=12),YEAR(Table25[[#This Row],[Contract Start Date]])+1,YEAR(Table25[[#This Row],[Contract Start Date]])),"")</f>
        <v>2024</v>
      </c>
      <c r="J2404" s="108">
        <f>Table25[[#This Row],[FY Formula start]]</f>
        <v>2024</v>
      </c>
      <c r="K2404" s="59" t="str">
        <f>"FY"&amp;" "&amp;Table25[[#This Row],[Year Start]]</f>
        <v>FY 2024</v>
      </c>
      <c r="L2404" s="109">
        <f>IFERROR(VLOOKUP(Table25[[#This Row],[Contract No.]],Table3[#All],5,FALSE),"")</f>
        <v>46934</v>
      </c>
      <c r="M2404" s="110">
        <f>IFERROR(IF(Table25[[#This Row],[Contract End Date]]="99/99/9999","No End",IF(AND(MONTH(Table25[[#This Row],[Contract End Date]])&gt;6,MONTH(Table25[[#This Row],[Contract End Date]])&lt;=12),YEAR(Table25[[#This Row],[Contract End Date]])+1,YEAR(Table25[[#This Row],[Contract End Date]]))),"")</f>
        <v>2028</v>
      </c>
      <c r="N2404" s="111">
        <f>Table25[[#This Row],[FY Formula end]]</f>
        <v>2028</v>
      </c>
      <c r="O2404" s="112" t="str">
        <f>IF(Table25[[#This Row],[Year End]]="No End","No End","FY"&amp;" "&amp;Table25[[#This Row],[Year End]])</f>
        <v>FY 2028</v>
      </c>
      <c r="P2404" s="27"/>
      <c r="Q2404" s="104" t="str">
        <f>_xlfn.IFNA(IF($B2404="","",VLOOKUP($B2404,'SWC Towers'!$A:$Q,$Q$2,FALSE)),"")</f>
        <v/>
      </c>
      <c r="R2404" s="106">
        <f>_xlfn.IFNA(IF($B2404="","",VLOOKUP($B2404,'SWC Towers'!$A:$Q,$R$2,FALSE)),"")</f>
        <v>0.2</v>
      </c>
      <c r="S2404" s="106" t="str">
        <f>_xlfn.IFNA(IF($B2404="","",VLOOKUP($B2404,'SWC Towers'!$A:$Q,$S$2,FALSE)),"")</f>
        <v/>
      </c>
      <c r="T2404" s="106" t="str">
        <f>_xlfn.IFNA(IF($B2404="","",VLOOKUP($B2404,'SWC Towers'!$A:$Q,$T$2,FALSE)),"")</f>
        <v/>
      </c>
      <c r="U2404" s="104">
        <f>_xlfn.IFNA(IF($B2404="","",VLOOKUP($B2404,'SWC Towers'!$A:$Q,$U$2,FALSE)),"")</f>
        <v>0.6</v>
      </c>
      <c r="V2404" s="104" t="str">
        <f>_xlfn.IFNA(IF($B2404="","",VLOOKUP($B2404,'SWC Towers'!$A:$Q,$V$2,FALSE)),"")</f>
        <v/>
      </c>
      <c r="W2404" s="104" t="str">
        <f>_xlfn.IFNA(IF($B2404="","",VLOOKUP($B2404,'SWC Towers'!$A:$Q,$W$2,FALSE)),"")</f>
        <v/>
      </c>
      <c r="X2404" s="104" t="str">
        <f>_xlfn.IFNA(IF($B2404="","",VLOOKUP($B2404,'SWC Towers'!$A:$Q,$X$2,FALSE)),"")</f>
        <v/>
      </c>
      <c r="Y2404" s="104" t="str">
        <f>_xlfn.IFNA(IF($B2404="","",VLOOKUP($B2404,'SWC Towers'!$A:$Q,$Y$2,FALSE)),"")</f>
        <v/>
      </c>
      <c r="Z2404" s="104" t="str">
        <f>_xlfn.IFNA(IF($B2404="","",VLOOKUP($B2404,'SWC Towers'!$A:$Q,$Z$2,FALSE)),"")</f>
        <v/>
      </c>
      <c r="AA2404" s="104">
        <f>_xlfn.IFNA(IF($B2404="","",VLOOKUP($B2404,'SWC Towers'!$A:$Q,$AA$2,FALSE)),"")</f>
        <v>0.2</v>
      </c>
      <c r="AB2404" s="106" t="str">
        <f>_xlfn.IFNA(IF($B2404="","",VLOOKUP($B2404,'SWC Towers'!$A:$Q,$AB$2,FALSE)),"")</f>
        <v/>
      </c>
      <c r="AC2404" s="20">
        <f>SUM(Table25[[#This Row],[IT Tower: Application]:[Other/Non-IT ]])</f>
        <v>1</v>
      </c>
      <c r="AD2404" s="67"/>
      <c r="AE2404" s="67"/>
      <c r="AF2404" s="67"/>
      <c r="AG2404" s="67"/>
      <c r="AH2404" s="67"/>
      <c r="AI2404" s="67"/>
      <c r="AJ2404" s="67"/>
      <c r="AK2404" s="67"/>
      <c r="AL2404" s="67"/>
      <c r="AM2404" s="67"/>
      <c r="AN2404" s="67"/>
      <c r="AO2404" s="67"/>
      <c r="AP2404" s="67"/>
      <c r="AQ2404" s="67"/>
      <c r="AR2404" s="67"/>
      <c r="AS2404" s="67"/>
      <c r="AT2404" s="67"/>
      <c r="AU2404" s="67"/>
      <c r="AV2404" s="67"/>
      <c r="AW2404" s="67"/>
      <c r="AX2404" s="67"/>
      <c r="AY2404" s="67"/>
      <c r="AZ2404" s="67"/>
      <c r="BA2404" s="67"/>
      <c r="BB2404" s="113">
        <v>174437</v>
      </c>
      <c r="BC2404" s="113">
        <v>609251</v>
      </c>
      <c r="BD2404" s="113"/>
      <c r="BE2404" s="113"/>
      <c r="BF2404" s="113"/>
      <c r="BG2404" s="113"/>
      <c r="BH2404" s="113"/>
      <c r="BI2404" s="113"/>
      <c r="BJ2404" s="113"/>
      <c r="BK2404" s="113"/>
      <c r="BL2404" s="113"/>
      <c r="BM2404" s="113"/>
      <c r="BN2404" s="113"/>
      <c r="BO2404" s="113"/>
      <c r="BP2404" s="113"/>
      <c r="BQ2404" s="113"/>
      <c r="BR2404" s="113"/>
      <c r="BS2404" s="113"/>
      <c r="BT2404" s="113"/>
      <c r="BU2404" s="113"/>
      <c r="BV2404" s="113"/>
      <c r="BW2404" s="113"/>
      <c r="BX2404" s="113"/>
      <c r="BY2404" s="113"/>
      <c r="BZ2404" s="113"/>
      <c r="CA2404" s="67"/>
      <c r="CB2404" s="113"/>
      <c r="CC2404" s="69">
        <f>SUM(Table25[[#This Row],[Contract Amount FY00]:[Contract Amount FY50]])</f>
        <v>783688</v>
      </c>
      <c r="CD2404" s="114"/>
    </row>
    <row r="2405" spans="1:82" x14ac:dyDescent="0.25">
      <c r="A2405" s="122" t="s">
        <v>2035</v>
      </c>
      <c r="B2405" s="122" t="s">
        <v>3071</v>
      </c>
      <c r="C2405" s="122" t="s">
        <v>375</v>
      </c>
      <c r="E2405" s="26" t="str">
        <f>IFERROR(IF(VLOOKUP(Table25[[#This Row],[Contract No.]],Table3[#All],3,FALSE)="","No","Yes"),"")</f>
        <v>Yes</v>
      </c>
      <c r="F2405" s="107" t="str">
        <f>IFERROR(VLOOKUP(Table25[[#This Row],[Contract No.]],Table3[#All],3,FALSE),"")</f>
        <v>NASPO</v>
      </c>
      <c r="G2405" s="107" t="str">
        <f>IFERROR(IF(Table25[[#This Row],[Cooperative Purchase
(Yes/No)]]="Yes","Yes",IF(VLOOKUP(Table25[[#This Row],[Contract No.]],Table3[#All],1,FALSE)=Table25[[#This Row],[Contract No.]],"Yes","No")),"No")</f>
        <v>Yes</v>
      </c>
      <c r="H2405" s="51">
        <f>IFERROR(VLOOKUP(Table25[[#This Row],[Contract No.]],Table3[#All],4,FALSE),"")</f>
        <v>45322</v>
      </c>
      <c r="I2405" s="28">
        <f>IFERROR(IF(AND(MONTH(Table25[[#This Row],[Contract Start Date]])&gt;6,MONTH(Table25[[#This Row],[Contract Start Date]])&lt;=12),YEAR(Table25[[#This Row],[Contract Start Date]])+1,YEAR(Table25[[#This Row],[Contract Start Date]])),"")</f>
        <v>2024</v>
      </c>
      <c r="J2405" s="108">
        <f>Table25[[#This Row],[FY Formula start]]</f>
        <v>2024</v>
      </c>
      <c r="K2405" s="59" t="str">
        <f>"FY"&amp;" "&amp;Table25[[#This Row],[Year Start]]</f>
        <v>FY 2024</v>
      </c>
      <c r="L2405" s="109">
        <f>IFERROR(VLOOKUP(Table25[[#This Row],[Contract No.]],Table3[#All],5,FALSE),"")</f>
        <v>46934</v>
      </c>
      <c r="M2405" s="110">
        <f>IFERROR(IF(Table25[[#This Row],[Contract End Date]]="99/99/9999","No End",IF(AND(MONTH(Table25[[#This Row],[Contract End Date]])&gt;6,MONTH(Table25[[#This Row],[Contract End Date]])&lt;=12),YEAR(Table25[[#This Row],[Contract End Date]])+1,YEAR(Table25[[#This Row],[Contract End Date]]))),"")</f>
        <v>2028</v>
      </c>
      <c r="N2405" s="111">
        <f>Table25[[#This Row],[FY Formula end]]</f>
        <v>2028</v>
      </c>
      <c r="O2405" s="112" t="str">
        <f>IF(Table25[[#This Row],[Year End]]="No End","No End","FY"&amp;" "&amp;Table25[[#This Row],[Year End]])</f>
        <v>FY 2028</v>
      </c>
      <c r="P2405" s="27"/>
      <c r="Q2405" s="104" t="str">
        <f>_xlfn.IFNA(IF($B2405="","",VLOOKUP($B2405,'SWC Towers'!$A:$Q,$Q$2,FALSE)),"")</f>
        <v/>
      </c>
      <c r="R2405" s="106">
        <f>_xlfn.IFNA(IF($B2405="","",VLOOKUP($B2405,'SWC Towers'!$A:$Q,$R$2,FALSE)),"")</f>
        <v>0.2</v>
      </c>
      <c r="S2405" s="106" t="str">
        <f>_xlfn.IFNA(IF($B2405="","",VLOOKUP($B2405,'SWC Towers'!$A:$Q,$S$2,FALSE)),"")</f>
        <v/>
      </c>
      <c r="T2405" s="106" t="str">
        <f>_xlfn.IFNA(IF($B2405="","",VLOOKUP($B2405,'SWC Towers'!$A:$Q,$T$2,FALSE)),"")</f>
        <v/>
      </c>
      <c r="U2405" s="104">
        <f>_xlfn.IFNA(IF($B2405="","",VLOOKUP($B2405,'SWC Towers'!$A:$Q,$U$2,FALSE)),"")</f>
        <v>0.6</v>
      </c>
      <c r="V2405" s="104" t="str">
        <f>_xlfn.IFNA(IF($B2405="","",VLOOKUP($B2405,'SWC Towers'!$A:$Q,$V$2,FALSE)),"")</f>
        <v/>
      </c>
      <c r="W2405" s="104" t="str">
        <f>_xlfn.IFNA(IF($B2405="","",VLOOKUP($B2405,'SWC Towers'!$A:$Q,$W$2,FALSE)),"")</f>
        <v/>
      </c>
      <c r="X2405" s="104" t="str">
        <f>_xlfn.IFNA(IF($B2405="","",VLOOKUP($B2405,'SWC Towers'!$A:$Q,$X$2,FALSE)),"")</f>
        <v/>
      </c>
      <c r="Y2405" s="104" t="str">
        <f>_xlfn.IFNA(IF($B2405="","",VLOOKUP($B2405,'SWC Towers'!$A:$Q,$Y$2,FALSE)),"")</f>
        <v/>
      </c>
      <c r="Z2405" s="104" t="str">
        <f>_xlfn.IFNA(IF($B2405="","",VLOOKUP($B2405,'SWC Towers'!$A:$Q,$Z$2,FALSE)),"")</f>
        <v/>
      </c>
      <c r="AA2405" s="104">
        <f>_xlfn.IFNA(IF($B2405="","",VLOOKUP($B2405,'SWC Towers'!$A:$Q,$AA$2,FALSE)),"")</f>
        <v>0.2</v>
      </c>
      <c r="AB2405" s="106" t="str">
        <f>_xlfn.IFNA(IF($B2405="","",VLOOKUP($B2405,'SWC Towers'!$A:$Q,$AB$2,FALSE)),"")</f>
        <v/>
      </c>
      <c r="AC2405" s="20">
        <f>SUM(Table25[[#This Row],[IT Tower: Application]:[Other/Non-IT ]])</f>
        <v>1</v>
      </c>
      <c r="AD2405" s="67"/>
      <c r="AE2405" s="67"/>
      <c r="AF2405" s="67"/>
      <c r="AG2405" s="67"/>
      <c r="AH2405" s="67"/>
      <c r="AI2405" s="67"/>
      <c r="AJ2405" s="67"/>
      <c r="AK2405" s="67"/>
      <c r="AL2405" s="67"/>
      <c r="AM2405" s="67"/>
      <c r="AN2405" s="67"/>
      <c r="AO2405" s="67"/>
      <c r="AP2405" s="67"/>
      <c r="AQ2405" s="67"/>
      <c r="AR2405" s="67"/>
      <c r="AS2405" s="67"/>
      <c r="AT2405" s="67"/>
      <c r="AU2405" s="67"/>
      <c r="AV2405" s="67"/>
      <c r="AW2405" s="67"/>
      <c r="AX2405" s="67"/>
      <c r="AY2405" s="67"/>
      <c r="AZ2405" s="67"/>
      <c r="BA2405" s="67"/>
      <c r="BB2405" s="113">
        <v>903</v>
      </c>
      <c r="BC2405" s="113">
        <v>7627</v>
      </c>
      <c r="BD2405" s="113"/>
      <c r="BE2405" s="113"/>
      <c r="BF2405" s="113"/>
      <c r="BG2405" s="113"/>
      <c r="BH2405" s="113"/>
      <c r="BI2405" s="113"/>
      <c r="BJ2405" s="113"/>
      <c r="BK2405" s="113"/>
      <c r="BL2405" s="113"/>
      <c r="BM2405" s="113"/>
      <c r="BN2405" s="113"/>
      <c r="BO2405" s="113"/>
      <c r="BP2405" s="113"/>
      <c r="BQ2405" s="113"/>
      <c r="BR2405" s="113"/>
      <c r="BS2405" s="113"/>
      <c r="BT2405" s="113"/>
      <c r="BU2405" s="113"/>
      <c r="BV2405" s="113"/>
      <c r="BW2405" s="113"/>
      <c r="BX2405" s="113"/>
      <c r="BY2405" s="113"/>
      <c r="BZ2405" s="113"/>
      <c r="CA2405" s="67"/>
      <c r="CB2405" s="113"/>
      <c r="CC2405" s="69">
        <f>SUM(Table25[[#This Row],[Contract Amount FY00]:[Contract Amount FY50]])</f>
        <v>8530</v>
      </c>
      <c r="CD2405" s="114"/>
    </row>
    <row r="2406" spans="1:82" x14ac:dyDescent="0.25">
      <c r="A2406" s="122" t="s">
        <v>2035</v>
      </c>
      <c r="B2406" s="122" t="s">
        <v>2245</v>
      </c>
      <c r="C2406" s="122" t="s">
        <v>3131</v>
      </c>
      <c r="E2406" s="26" t="str">
        <f>IFERROR(IF(VLOOKUP(Table25[[#This Row],[Contract No.]],Table3[#All],3,FALSE)="","No","Yes"),"")</f>
        <v>No</v>
      </c>
      <c r="F2406" s="107" t="str">
        <f>IFERROR(VLOOKUP(Table25[[#This Row],[Contract No.]],Table3[#All],3,FALSE),"")</f>
        <v/>
      </c>
      <c r="G2406" s="107" t="str">
        <f>IFERROR(IF(Table25[[#This Row],[Cooperative Purchase
(Yes/No)]]="Yes","Yes",IF(VLOOKUP(Table25[[#This Row],[Contract No.]],Table3[#All],1,FALSE)=Table25[[#This Row],[Contract No.]],"Yes","No")),"No")</f>
        <v>Yes</v>
      </c>
      <c r="H2406" s="51">
        <f>IFERROR(VLOOKUP(Table25[[#This Row],[Contract No.]],Table3[#All],4,FALSE),"")</f>
        <v>43952</v>
      </c>
      <c r="I2406" s="28">
        <f>IFERROR(IF(AND(MONTH(Table25[[#This Row],[Contract Start Date]])&gt;6,MONTH(Table25[[#This Row],[Contract Start Date]])&lt;=12),YEAR(Table25[[#This Row],[Contract Start Date]])+1,YEAR(Table25[[#This Row],[Contract Start Date]])),"")</f>
        <v>2020</v>
      </c>
      <c r="J2406" s="108">
        <f>Table25[[#This Row],[FY Formula start]]</f>
        <v>2020</v>
      </c>
      <c r="K2406" s="59" t="str">
        <f>"FY"&amp;" "&amp;Table25[[#This Row],[Year Start]]</f>
        <v>FY 2020</v>
      </c>
      <c r="L2406" s="109">
        <f>IFERROR(VLOOKUP(Table25[[#This Row],[Contract No.]],Table3[#All],5,FALSE),"")</f>
        <v>46203</v>
      </c>
      <c r="M2406" s="110">
        <f>IFERROR(IF(Table25[[#This Row],[Contract End Date]]="99/99/9999","No End",IF(AND(MONTH(Table25[[#This Row],[Contract End Date]])&gt;6,MONTH(Table25[[#This Row],[Contract End Date]])&lt;=12),YEAR(Table25[[#This Row],[Contract End Date]])+1,YEAR(Table25[[#This Row],[Contract End Date]]))),"")</f>
        <v>2026</v>
      </c>
      <c r="N2406" s="111">
        <f>Table25[[#This Row],[FY Formula end]]</f>
        <v>2026</v>
      </c>
      <c r="O2406" s="112" t="str">
        <f>IF(Table25[[#This Row],[Year End]]="No End","No End","FY"&amp;" "&amp;Table25[[#This Row],[Year End]])</f>
        <v>FY 2026</v>
      </c>
      <c r="P2406" s="27"/>
      <c r="Q2406" s="104" t="str">
        <f>_xlfn.IFNA(IF($B2406="","",VLOOKUP($B2406,'SWC Towers'!$A:$Q,$Q$2,FALSE)),"")</f>
        <v/>
      </c>
      <c r="R2406" s="106" t="str">
        <f>_xlfn.IFNA(IF($B2406="","",VLOOKUP($B2406,'SWC Towers'!$A:$Q,$R$2,FALSE)),"")</f>
        <v/>
      </c>
      <c r="S2406" s="106" t="str">
        <f>_xlfn.IFNA(IF($B2406="","",VLOOKUP($B2406,'SWC Towers'!$A:$Q,$S$2,FALSE)),"")</f>
        <v/>
      </c>
      <c r="T2406" s="106" t="str">
        <f>_xlfn.IFNA(IF($B2406="","",VLOOKUP($B2406,'SWC Towers'!$A:$Q,$T$2,FALSE)),"")</f>
        <v/>
      </c>
      <c r="U2406" s="104">
        <f>_xlfn.IFNA(IF($B2406="","",VLOOKUP($B2406,'SWC Towers'!$A:$Q,$U$2,FALSE)),"")</f>
        <v>0.1</v>
      </c>
      <c r="V2406" s="104" t="str">
        <f>_xlfn.IFNA(IF($B2406="","",VLOOKUP($B2406,'SWC Towers'!$A:$Q,$V$2,FALSE)),"")</f>
        <v/>
      </c>
      <c r="W2406" s="104" t="str">
        <f>_xlfn.IFNA(IF($B2406="","",VLOOKUP($B2406,'SWC Towers'!$A:$Q,$W$2,FALSE)),"")</f>
        <v/>
      </c>
      <c r="X2406" s="104" t="str">
        <f>_xlfn.IFNA(IF($B2406="","",VLOOKUP($B2406,'SWC Towers'!$A:$Q,$X$2,FALSE)),"")</f>
        <v/>
      </c>
      <c r="Y2406" s="104" t="str">
        <f>_xlfn.IFNA(IF($B2406="","",VLOOKUP($B2406,'SWC Towers'!$A:$Q,$Y$2,FALSE)),"")</f>
        <v/>
      </c>
      <c r="Z2406" s="104" t="str">
        <f>_xlfn.IFNA(IF($B2406="","",VLOOKUP($B2406,'SWC Towers'!$A:$Q,$Z$2,FALSE)),"")</f>
        <v/>
      </c>
      <c r="AA2406" s="104" t="str">
        <f>_xlfn.IFNA(IF($B2406="","",VLOOKUP($B2406,'SWC Towers'!$A:$Q,$AA$2,FALSE)),"")</f>
        <v/>
      </c>
      <c r="AB2406" s="106">
        <f>_xlfn.IFNA(IF($B2406="","",VLOOKUP($B2406,'SWC Towers'!$A:$Q,$AB$2,FALSE)),"")</f>
        <v>0.9</v>
      </c>
      <c r="AC2406" s="20">
        <f>SUM(Table25[[#This Row],[IT Tower: Application]:[Other/Non-IT ]])</f>
        <v>1</v>
      </c>
      <c r="AD2406" s="67"/>
      <c r="AE2406" s="67"/>
      <c r="AF2406" s="67"/>
      <c r="AG2406" s="67"/>
      <c r="AH2406" s="67"/>
      <c r="AI2406" s="67"/>
      <c r="AJ2406" s="67"/>
      <c r="AK2406" s="67"/>
      <c r="AL2406" s="67"/>
      <c r="AM2406" s="67"/>
      <c r="AN2406" s="67"/>
      <c r="AO2406" s="67"/>
      <c r="AP2406" s="67"/>
      <c r="AQ2406" s="67"/>
      <c r="AR2406" s="67"/>
      <c r="AS2406" s="67"/>
      <c r="AT2406" s="67"/>
      <c r="AU2406" s="67"/>
      <c r="AV2406" s="67"/>
      <c r="AW2406" s="67"/>
      <c r="AX2406" s="67"/>
      <c r="AY2406" s="67"/>
      <c r="AZ2406" s="67"/>
      <c r="BA2406" s="67">
        <v>0</v>
      </c>
      <c r="BB2406" s="113">
        <v>53119</v>
      </c>
      <c r="BC2406" s="113">
        <v>31740</v>
      </c>
      <c r="BD2406" s="113"/>
      <c r="BE2406" s="113"/>
      <c r="BF2406" s="113"/>
      <c r="BG2406" s="113"/>
      <c r="BH2406" s="113"/>
      <c r="BI2406" s="113"/>
      <c r="BJ2406" s="113"/>
      <c r="BK2406" s="113"/>
      <c r="BL2406" s="113"/>
      <c r="BM2406" s="113"/>
      <c r="BN2406" s="113"/>
      <c r="BO2406" s="113"/>
      <c r="BP2406" s="113"/>
      <c r="BQ2406" s="113"/>
      <c r="BR2406" s="113"/>
      <c r="BS2406" s="113"/>
      <c r="BT2406" s="113"/>
      <c r="BU2406" s="113"/>
      <c r="BV2406" s="113"/>
      <c r="BW2406" s="113"/>
      <c r="BX2406" s="113"/>
      <c r="BY2406" s="113"/>
      <c r="BZ2406" s="113"/>
      <c r="CA2406" s="67"/>
      <c r="CB2406" s="113"/>
      <c r="CC2406" s="69">
        <f>SUM(Table25[[#This Row],[Contract Amount FY00]:[Contract Amount FY50]])</f>
        <v>84859</v>
      </c>
      <c r="CD2406" s="114"/>
    </row>
    <row r="2407" spans="1:82" x14ac:dyDescent="0.25">
      <c r="A2407" s="122" t="s">
        <v>2035</v>
      </c>
      <c r="B2407" s="122" t="s">
        <v>2245</v>
      </c>
      <c r="C2407" s="122" t="s">
        <v>2273</v>
      </c>
      <c r="E2407" s="26" t="str">
        <f>IFERROR(IF(VLOOKUP(Table25[[#This Row],[Contract No.]],Table3[#All],3,FALSE)="","No","Yes"),"")</f>
        <v>No</v>
      </c>
      <c r="F2407" s="107" t="str">
        <f>IFERROR(VLOOKUP(Table25[[#This Row],[Contract No.]],Table3[#All],3,FALSE),"")</f>
        <v/>
      </c>
      <c r="G2407" s="107" t="str">
        <f>IFERROR(IF(Table25[[#This Row],[Cooperative Purchase
(Yes/No)]]="Yes","Yes",IF(VLOOKUP(Table25[[#This Row],[Contract No.]],Table3[#All],1,FALSE)=Table25[[#This Row],[Contract No.]],"Yes","No")),"No")</f>
        <v>Yes</v>
      </c>
      <c r="H2407" s="51">
        <f>IFERROR(VLOOKUP(Table25[[#This Row],[Contract No.]],Table3[#All],4,FALSE),"")</f>
        <v>43952</v>
      </c>
      <c r="I2407" s="28">
        <f>IFERROR(IF(AND(MONTH(Table25[[#This Row],[Contract Start Date]])&gt;6,MONTH(Table25[[#This Row],[Contract Start Date]])&lt;=12),YEAR(Table25[[#This Row],[Contract Start Date]])+1,YEAR(Table25[[#This Row],[Contract Start Date]])),"")</f>
        <v>2020</v>
      </c>
      <c r="J2407" s="108">
        <f>Table25[[#This Row],[FY Formula start]]</f>
        <v>2020</v>
      </c>
      <c r="K2407" s="59" t="str">
        <f>"FY"&amp;" "&amp;Table25[[#This Row],[Year Start]]</f>
        <v>FY 2020</v>
      </c>
      <c r="L2407" s="109">
        <f>IFERROR(VLOOKUP(Table25[[#This Row],[Contract No.]],Table3[#All],5,FALSE),"")</f>
        <v>46203</v>
      </c>
      <c r="M2407" s="110">
        <f>IFERROR(IF(Table25[[#This Row],[Contract End Date]]="99/99/9999","No End",IF(AND(MONTH(Table25[[#This Row],[Contract End Date]])&gt;6,MONTH(Table25[[#This Row],[Contract End Date]])&lt;=12),YEAR(Table25[[#This Row],[Contract End Date]])+1,YEAR(Table25[[#This Row],[Contract End Date]]))),"")</f>
        <v>2026</v>
      </c>
      <c r="N2407" s="111">
        <f>Table25[[#This Row],[FY Formula end]]</f>
        <v>2026</v>
      </c>
      <c r="O2407" s="112" t="str">
        <f>IF(Table25[[#This Row],[Year End]]="No End","No End","FY"&amp;" "&amp;Table25[[#This Row],[Year End]])</f>
        <v>FY 2026</v>
      </c>
      <c r="P2407" s="27"/>
      <c r="Q2407" s="104" t="str">
        <f>_xlfn.IFNA(IF($B2407="","",VLOOKUP($B2407,'SWC Towers'!$A:$Q,$Q$2,FALSE)),"")</f>
        <v/>
      </c>
      <c r="R2407" s="106" t="str">
        <f>_xlfn.IFNA(IF($B2407="","",VLOOKUP($B2407,'SWC Towers'!$A:$Q,$R$2,FALSE)),"")</f>
        <v/>
      </c>
      <c r="S2407" s="106" t="str">
        <f>_xlfn.IFNA(IF($B2407="","",VLOOKUP($B2407,'SWC Towers'!$A:$Q,$S$2,FALSE)),"")</f>
        <v/>
      </c>
      <c r="T2407" s="106" t="str">
        <f>_xlfn.IFNA(IF($B2407="","",VLOOKUP($B2407,'SWC Towers'!$A:$Q,$T$2,FALSE)),"")</f>
        <v/>
      </c>
      <c r="U2407" s="104">
        <f>_xlfn.IFNA(IF($B2407="","",VLOOKUP($B2407,'SWC Towers'!$A:$Q,$U$2,FALSE)),"")</f>
        <v>0.1</v>
      </c>
      <c r="V2407" s="104" t="str">
        <f>_xlfn.IFNA(IF($B2407="","",VLOOKUP($B2407,'SWC Towers'!$A:$Q,$V$2,FALSE)),"")</f>
        <v/>
      </c>
      <c r="W2407" s="104" t="str">
        <f>_xlfn.IFNA(IF($B2407="","",VLOOKUP($B2407,'SWC Towers'!$A:$Q,$W$2,FALSE)),"")</f>
        <v/>
      </c>
      <c r="X2407" s="104" t="str">
        <f>_xlfn.IFNA(IF($B2407="","",VLOOKUP($B2407,'SWC Towers'!$A:$Q,$X$2,FALSE)),"")</f>
        <v/>
      </c>
      <c r="Y2407" s="104" t="str">
        <f>_xlfn.IFNA(IF($B2407="","",VLOOKUP($B2407,'SWC Towers'!$A:$Q,$Y$2,FALSE)),"")</f>
        <v/>
      </c>
      <c r="Z2407" s="104" t="str">
        <f>_xlfn.IFNA(IF($B2407="","",VLOOKUP($B2407,'SWC Towers'!$A:$Q,$Z$2,FALSE)),"")</f>
        <v/>
      </c>
      <c r="AA2407" s="104" t="str">
        <f>_xlfn.IFNA(IF($B2407="","",VLOOKUP($B2407,'SWC Towers'!$A:$Q,$AA$2,FALSE)),"")</f>
        <v/>
      </c>
      <c r="AB2407" s="106">
        <f>_xlfn.IFNA(IF($B2407="","",VLOOKUP($B2407,'SWC Towers'!$A:$Q,$AB$2,FALSE)),"")</f>
        <v>0.9</v>
      </c>
      <c r="AC2407" s="20">
        <f>SUM(Table25[[#This Row],[IT Tower: Application]:[Other/Non-IT ]])</f>
        <v>1</v>
      </c>
      <c r="AD2407" s="67"/>
      <c r="AE2407" s="67"/>
      <c r="AF2407" s="67"/>
      <c r="AG2407" s="67"/>
      <c r="AH2407" s="67"/>
      <c r="AI2407" s="67"/>
      <c r="AJ2407" s="67"/>
      <c r="AK2407" s="67"/>
      <c r="AL2407" s="67"/>
      <c r="AM2407" s="67"/>
      <c r="AN2407" s="67"/>
      <c r="AO2407" s="67"/>
      <c r="AP2407" s="67"/>
      <c r="AQ2407" s="67"/>
      <c r="AR2407" s="67"/>
      <c r="AS2407" s="67"/>
      <c r="AT2407" s="67"/>
      <c r="AU2407" s="67"/>
      <c r="AV2407" s="67"/>
      <c r="AW2407" s="67"/>
      <c r="AX2407" s="67"/>
      <c r="AY2407" s="67"/>
      <c r="AZ2407" s="67"/>
      <c r="BA2407" s="67">
        <v>0</v>
      </c>
      <c r="BB2407" s="113">
        <v>53</v>
      </c>
      <c r="BC2407" s="113"/>
      <c r="BD2407" s="113"/>
      <c r="BE2407" s="113"/>
      <c r="BF2407" s="113"/>
      <c r="BG2407" s="113"/>
      <c r="BH2407" s="113"/>
      <c r="BI2407" s="113"/>
      <c r="BJ2407" s="113"/>
      <c r="BK2407" s="113"/>
      <c r="BL2407" s="113"/>
      <c r="BM2407" s="113"/>
      <c r="BN2407" s="113"/>
      <c r="BO2407" s="113"/>
      <c r="BP2407" s="113"/>
      <c r="BQ2407" s="113"/>
      <c r="BR2407" s="113"/>
      <c r="BS2407" s="113"/>
      <c r="BT2407" s="113"/>
      <c r="BU2407" s="113"/>
      <c r="BV2407" s="113"/>
      <c r="BW2407" s="113"/>
      <c r="BX2407" s="113"/>
      <c r="BY2407" s="113"/>
      <c r="BZ2407" s="113"/>
      <c r="CA2407" s="67"/>
      <c r="CB2407" s="113"/>
      <c r="CC2407" s="69">
        <f>SUM(Table25[[#This Row],[Contract Amount FY00]:[Contract Amount FY50]])</f>
        <v>53</v>
      </c>
      <c r="CD2407" s="114"/>
    </row>
    <row r="2408" spans="1:82" x14ac:dyDescent="0.25">
      <c r="A2408" s="122" t="s">
        <v>2035</v>
      </c>
      <c r="B2408" s="122" t="s">
        <v>526</v>
      </c>
      <c r="C2408" s="122" t="s">
        <v>3206</v>
      </c>
      <c r="E2408" s="26" t="str">
        <f>IFERROR(IF(VLOOKUP(Table25[[#This Row],[Contract No.]],Table3[#All],3,FALSE)="","No","Yes"),"")</f>
        <v>Yes</v>
      </c>
      <c r="F2408" s="107" t="str">
        <f>IFERROR(VLOOKUP(Table25[[#This Row],[Contract No.]],Table3[#All],3,FALSE),"")</f>
        <v>NASPO</v>
      </c>
      <c r="G2408" s="107" t="str">
        <f>IFERROR(IF(Table25[[#This Row],[Cooperative Purchase
(Yes/No)]]="Yes","Yes",IF(VLOOKUP(Table25[[#This Row],[Contract No.]],Table3[#All],1,FALSE)=Table25[[#This Row],[Contract No.]],"Yes","No")),"No")</f>
        <v>Yes</v>
      </c>
      <c r="H2408" s="51">
        <f>IFERROR(VLOOKUP(Table25[[#This Row],[Contract No.]],Table3[#All],4,FALSE),"")</f>
        <v>43892</v>
      </c>
      <c r="I2408" s="28">
        <f>IFERROR(IF(AND(MONTH(Table25[[#This Row],[Contract Start Date]])&gt;6,MONTH(Table25[[#This Row],[Contract Start Date]])&lt;=12),YEAR(Table25[[#This Row],[Contract Start Date]])+1,YEAR(Table25[[#This Row],[Contract Start Date]])),"")</f>
        <v>2020</v>
      </c>
      <c r="J2408" s="108">
        <f>Table25[[#This Row],[FY Formula start]]</f>
        <v>2020</v>
      </c>
      <c r="K2408" s="59" t="str">
        <f>"FY"&amp;" "&amp;Table25[[#This Row],[Year Start]]</f>
        <v>FY 2020</v>
      </c>
      <c r="L2408" s="109">
        <f>IFERROR(VLOOKUP(Table25[[#This Row],[Contract No.]],Table3[#All],5,FALSE),"")</f>
        <v>45504</v>
      </c>
      <c r="M2408" s="110">
        <f>IFERROR(IF(Table25[[#This Row],[Contract End Date]]="99/99/9999","No End",IF(AND(MONTH(Table25[[#This Row],[Contract End Date]])&gt;6,MONTH(Table25[[#This Row],[Contract End Date]])&lt;=12),YEAR(Table25[[#This Row],[Contract End Date]])+1,YEAR(Table25[[#This Row],[Contract End Date]]))),"")</f>
        <v>2025</v>
      </c>
      <c r="N2408" s="111">
        <f>Table25[[#This Row],[FY Formula end]]</f>
        <v>2025</v>
      </c>
      <c r="O2408" s="112" t="str">
        <f>IF(Table25[[#This Row],[Year End]]="No End","No End","FY"&amp;" "&amp;Table25[[#This Row],[Year End]])</f>
        <v>FY 2025</v>
      </c>
      <c r="P2408" s="27"/>
      <c r="Q2408" s="104" t="str">
        <f>_xlfn.IFNA(IF($B2408="","",VLOOKUP($B2408,'SWC Towers'!$A:$Q,$Q$2,FALSE)),"")</f>
        <v/>
      </c>
      <c r="R2408" s="106">
        <f>_xlfn.IFNA(IF($B2408="","",VLOOKUP($B2408,'SWC Towers'!$A:$Q,$R$2,FALSE)),"")</f>
        <v>0.1</v>
      </c>
      <c r="S2408" s="106" t="str">
        <f>_xlfn.IFNA(IF($B2408="","",VLOOKUP($B2408,'SWC Towers'!$A:$Q,$S$2,FALSE)),"")</f>
        <v/>
      </c>
      <c r="T2408" s="106">
        <f>_xlfn.IFNA(IF($B2408="","",VLOOKUP($B2408,'SWC Towers'!$A:$Q,$T$2,FALSE)),"")</f>
        <v>0.05</v>
      </c>
      <c r="U2408" s="104">
        <f>_xlfn.IFNA(IF($B2408="","",VLOOKUP($B2408,'SWC Towers'!$A:$Q,$U$2,FALSE)),"")</f>
        <v>0.65</v>
      </c>
      <c r="V2408" s="104" t="str">
        <f>_xlfn.IFNA(IF($B2408="","",VLOOKUP($B2408,'SWC Towers'!$A:$Q,$V$2,FALSE)),"")</f>
        <v/>
      </c>
      <c r="W2408" s="104">
        <f>_xlfn.IFNA(IF($B2408="","",VLOOKUP($B2408,'SWC Towers'!$A:$Q,$W$2,FALSE)),"")</f>
        <v>0.1</v>
      </c>
      <c r="X2408" s="104" t="str">
        <f>_xlfn.IFNA(IF($B2408="","",VLOOKUP($B2408,'SWC Towers'!$A:$Q,$X$2,FALSE)),"")</f>
        <v/>
      </c>
      <c r="Y2408" s="104" t="str">
        <f>_xlfn.IFNA(IF($B2408="","",VLOOKUP($B2408,'SWC Towers'!$A:$Q,$Y$2,FALSE)),"")</f>
        <v/>
      </c>
      <c r="Z2408" s="104">
        <f>_xlfn.IFNA(IF($B2408="","",VLOOKUP($B2408,'SWC Towers'!$A:$Q,$Z$2,FALSE)),"")</f>
        <v>0.1</v>
      </c>
      <c r="AA2408" s="104" t="str">
        <f>_xlfn.IFNA(IF($B2408="","",VLOOKUP($B2408,'SWC Towers'!$A:$Q,$AA$2,FALSE)),"")</f>
        <v/>
      </c>
      <c r="AB2408" s="106" t="str">
        <f>_xlfn.IFNA(IF($B2408="","",VLOOKUP($B2408,'SWC Towers'!$A:$Q,$AB$2,FALSE)),"")</f>
        <v/>
      </c>
      <c r="AC2408" s="20">
        <f>SUM(Table25[[#This Row],[IT Tower: Application]:[Other/Non-IT ]])</f>
        <v>1</v>
      </c>
      <c r="AD2408" s="67"/>
      <c r="AE2408" s="67"/>
      <c r="AF2408" s="67"/>
      <c r="AG2408" s="67"/>
      <c r="AH2408" s="67"/>
      <c r="AI2408" s="67"/>
      <c r="AJ2408" s="67"/>
      <c r="AK2408" s="67"/>
      <c r="AL2408" s="67"/>
      <c r="AM2408" s="67"/>
      <c r="AN2408" s="67"/>
      <c r="AO2408" s="67"/>
      <c r="AP2408" s="67"/>
      <c r="AQ2408" s="67"/>
      <c r="AR2408" s="67"/>
      <c r="AS2408" s="67"/>
      <c r="AT2408" s="67"/>
      <c r="AU2408" s="67"/>
      <c r="AV2408" s="67"/>
      <c r="AW2408" s="67"/>
      <c r="AX2408" s="67"/>
      <c r="AY2408" s="67">
        <v>21633</v>
      </c>
      <c r="AZ2408" s="67">
        <v>3115</v>
      </c>
      <c r="BA2408" s="67">
        <v>3142</v>
      </c>
      <c r="BB2408" s="113">
        <v>62852</v>
      </c>
      <c r="BC2408" s="113">
        <v>0</v>
      </c>
      <c r="BD2408" s="113"/>
      <c r="BE2408" s="113"/>
      <c r="BF2408" s="113"/>
      <c r="BG2408" s="113"/>
      <c r="BH2408" s="113"/>
      <c r="BI2408" s="113"/>
      <c r="BJ2408" s="113"/>
      <c r="BK2408" s="113"/>
      <c r="BL2408" s="113"/>
      <c r="BM2408" s="113"/>
      <c r="BN2408" s="113"/>
      <c r="BO2408" s="113"/>
      <c r="BP2408" s="113"/>
      <c r="BQ2408" s="113"/>
      <c r="BR2408" s="113"/>
      <c r="BS2408" s="113"/>
      <c r="BT2408" s="113"/>
      <c r="BU2408" s="113"/>
      <c r="BV2408" s="113"/>
      <c r="BW2408" s="113"/>
      <c r="BX2408" s="113"/>
      <c r="BY2408" s="113"/>
      <c r="BZ2408" s="113"/>
      <c r="CA2408" s="67"/>
      <c r="CB2408" s="113"/>
      <c r="CC2408" s="69">
        <f>SUM(Table25[[#This Row],[Contract Amount FY00]:[Contract Amount FY50]])</f>
        <v>90742</v>
      </c>
      <c r="CD2408" s="114"/>
    </row>
    <row r="2409" spans="1:82" x14ac:dyDescent="0.25">
      <c r="A2409" s="122" t="s">
        <v>2035</v>
      </c>
      <c r="B2409" s="122" t="s">
        <v>526</v>
      </c>
      <c r="C2409" s="122" t="s">
        <v>946</v>
      </c>
      <c r="E2409" s="26" t="str">
        <f>IFERROR(IF(VLOOKUP(Table25[[#This Row],[Contract No.]],Table3[#All],3,FALSE)="","No","Yes"),"")</f>
        <v>Yes</v>
      </c>
      <c r="F2409" s="107" t="str">
        <f>IFERROR(VLOOKUP(Table25[[#This Row],[Contract No.]],Table3[#All],3,FALSE),"")</f>
        <v>NASPO</v>
      </c>
      <c r="G2409" s="107" t="str">
        <f>IFERROR(IF(Table25[[#This Row],[Cooperative Purchase
(Yes/No)]]="Yes","Yes",IF(VLOOKUP(Table25[[#This Row],[Contract No.]],Table3[#All],1,FALSE)=Table25[[#This Row],[Contract No.]],"Yes","No")),"No")</f>
        <v>Yes</v>
      </c>
      <c r="H2409" s="51">
        <f>IFERROR(VLOOKUP(Table25[[#This Row],[Contract No.]],Table3[#All],4,FALSE),"")</f>
        <v>43892</v>
      </c>
      <c r="I2409" s="28">
        <f>IFERROR(IF(AND(MONTH(Table25[[#This Row],[Contract Start Date]])&gt;6,MONTH(Table25[[#This Row],[Contract Start Date]])&lt;=12),YEAR(Table25[[#This Row],[Contract Start Date]])+1,YEAR(Table25[[#This Row],[Contract Start Date]])),"")</f>
        <v>2020</v>
      </c>
      <c r="J2409" s="108">
        <f>Table25[[#This Row],[FY Formula start]]</f>
        <v>2020</v>
      </c>
      <c r="K2409" s="59" t="str">
        <f>"FY"&amp;" "&amp;Table25[[#This Row],[Year Start]]</f>
        <v>FY 2020</v>
      </c>
      <c r="L2409" s="109">
        <f>IFERROR(VLOOKUP(Table25[[#This Row],[Contract No.]],Table3[#All],5,FALSE),"")</f>
        <v>45504</v>
      </c>
      <c r="M2409" s="110">
        <f>IFERROR(IF(Table25[[#This Row],[Contract End Date]]="99/99/9999","No End",IF(AND(MONTH(Table25[[#This Row],[Contract End Date]])&gt;6,MONTH(Table25[[#This Row],[Contract End Date]])&lt;=12),YEAR(Table25[[#This Row],[Contract End Date]])+1,YEAR(Table25[[#This Row],[Contract End Date]]))),"")</f>
        <v>2025</v>
      </c>
      <c r="N2409" s="111">
        <f>Table25[[#This Row],[FY Formula end]]</f>
        <v>2025</v>
      </c>
      <c r="O2409" s="112" t="str">
        <f>IF(Table25[[#This Row],[Year End]]="No End","No End","FY"&amp;" "&amp;Table25[[#This Row],[Year End]])</f>
        <v>FY 2025</v>
      </c>
      <c r="P2409" s="27"/>
      <c r="Q2409" s="104" t="str">
        <f>_xlfn.IFNA(IF($B2409="","",VLOOKUP($B2409,'SWC Towers'!$A:$Q,$Q$2,FALSE)),"")</f>
        <v/>
      </c>
      <c r="R2409" s="106">
        <f>_xlfn.IFNA(IF($B2409="","",VLOOKUP($B2409,'SWC Towers'!$A:$Q,$R$2,FALSE)),"")</f>
        <v>0.1</v>
      </c>
      <c r="S2409" s="106" t="str">
        <f>_xlfn.IFNA(IF($B2409="","",VLOOKUP($B2409,'SWC Towers'!$A:$Q,$S$2,FALSE)),"")</f>
        <v/>
      </c>
      <c r="T2409" s="106">
        <f>_xlfn.IFNA(IF($B2409="","",VLOOKUP($B2409,'SWC Towers'!$A:$Q,$T$2,FALSE)),"")</f>
        <v>0.05</v>
      </c>
      <c r="U2409" s="104">
        <f>_xlfn.IFNA(IF($B2409="","",VLOOKUP($B2409,'SWC Towers'!$A:$Q,$U$2,FALSE)),"")</f>
        <v>0.65</v>
      </c>
      <c r="V2409" s="104" t="str">
        <f>_xlfn.IFNA(IF($B2409="","",VLOOKUP($B2409,'SWC Towers'!$A:$Q,$V$2,FALSE)),"")</f>
        <v/>
      </c>
      <c r="W2409" s="104">
        <f>_xlfn.IFNA(IF($B2409="","",VLOOKUP($B2409,'SWC Towers'!$A:$Q,$W$2,FALSE)),"")</f>
        <v>0.1</v>
      </c>
      <c r="X2409" s="104" t="str">
        <f>_xlfn.IFNA(IF($B2409="","",VLOOKUP($B2409,'SWC Towers'!$A:$Q,$X$2,FALSE)),"")</f>
        <v/>
      </c>
      <c r="Y2409" s="104" t="str">
        <f>_xlfn.IFNA(IF($B2409="","",VLOOKUP($B2409,'SWC Towers'!$A:$Q,$Y$2,FALSE)),"")</f>
        <v/>
      </c>
      <c r="Z2409" s="104">
        <f>_xlfn.IFNA(IF($B2409="","",VLOOKUP($B2409,'SWC Towers'!$A:$Q,$Z$2,FALSE)),"")</f>
        <v>0.1</v>
      </c>
      <c r="AA2409" s="104" t="str">
        <f>_xlfn.IFNA(IF($B2409="","",VLOOKUP($B2409,'SWC Towers'!$A:$Q,$AA$2,FALSE)),"")</f>
        <v/>
      </c>
      <c r="AB2409" s="106" t="str">
        <f>_xlfn.IFNA(IF($B2409="","",VLOOKUP($B2409,'SWC Towers'!$A:$Q,$AB$2,FALSE)),"")</f>
        <v/>
      </c>
      <c r="AC2409" s="20">
        <f>SUM(Table25[[#This Row],[IT Tower: Application]:[Other/Non-IT ]])</f>
        <v>1</v>
      </c>
      <c r="AD2409" s="67"/>
      <c r="AE2409" s="67"/>
      <c r="AF2409" s="67"/>
      <c r="AG2409" s="67"/>
      <c r="AH2409" s="67"/>
      <c r="AI2409" s="67"/>
      <c r="AJ2409" s="67"/>
      <c r="AK2409" s="67"/>
      <c r="AL2409" s="67"/>
      <c r="AM2409" s="67"/>
      <c r="AN2409" s="67"/>
      <c r="AO2409" s="67"/>
      <c r="AP2409" s="67"/>
      <c r="AQ2409" s="67"/>
      <c r="AR2409" s="67"/>
      <c r="AS2409" s="67"/>
      <c r="AT2409" s="67"/>
      <c r="AU2409" s="67"/>
      <c r="AV2409" s="67"/>
      <c r="AW2409" s="67"/>
      <c r="AX2409" s="67"/>
      <c r="AY2409" s="67"/>
      <c r="AZ2409" s="67"/>
      <c r="BA2409" s="67">
        <v>0</v>
      </c>
      <c r="BB2409" s="113">
        <v>1387</v>
      </c>
      <c r="BC2409" s="113">
        <v>0</v>
      </c>
      <c r="BD2409" s="113"/>
      <c r="BE2409" s="113"/>
      <c r="BF2409" s="113"/>
      <c r="BG2409" s="113"/>
      <c r="BH2409" s="113"/>
      <c r="BI2409" s="113"/>
      <c r="BJ2409" s="113"/>
      <c r="BK2409" s="113"/>
      <c r="BL2409" s="113"/>
      <c r="BM2409" s="113"/>
      <c r="BN2409" s="113"/>
      <c r="BO2409" s="113"/>
      <c r="BP2409" s="113"/>
      <c r="BQ2409" s="113"/>
      <c r="BR2409" s="113"/>
      <c r="BS2409" s="113"/>
      <c r="BT2409" s="113"/>
      <c r="BU2409" s="113"/>
      <c r="BV2409" s="113"/>
      <c r="BW2409" s="113"/>
      <c r="BX2409" s="113"/>
      <c r="BY2409" s="113"/>
      <c r="BZ2409" s="113"/>
      <c r="CA2409" s="67"/>
      <c r="CB2409" s="113"/>
      <c r="CC2409" s="69">
        <f>SUM(Table25[[#This Row],[Contract Amount FY00]:[Contract Amount FY50]])</f>
        <v>1387</v>
      </c>
      <c r="CD2409" s="114"/>
    </row>
    <row r="2410" spans="1:82" x14ac:dyDescent="0.25">
      <c r="A2410" s="122" t="s">
        <v>2035</v>
      </c>
      <c r="B2410" s="122" t="s">
        <v>3015</v>
      </c>
      <c r="C2410" s="122" t="s">
        <v>2719</v>
      </c>
      <c r="E2410" s="26" t="str">
        <f>IFERROR(IF(VLOOKUP(Table25[[#This Row],[Contract No.]],Table3[#All],3,FALSE)="","No","Yes"),"")</f>
        <v>Yes</v>
      </c>
      <c r="F2410" s="107" t="str">
        <f>IFERROR(VLOOKUP(Table25[[#This Row],[Contract No.]],Table3[#All],3,FALSE),"")</f>
        <v>NASPO</v>
      </c>
      <c r="G2410" s="107" t="str">
        <f>IFERROR(IF(Table25[[#This Row],[Cooperative Purchase
(Yes/No)]]="Yes","Yes",IF(VLOOKUP(Table25[[#This Row],[Contract No.]],Table3[#All],1,FALSE)=Table25[[#This Row],[Contract No.]],"Yes","No")),"No")</f>
        <v>Yes</v>
      </c>
      <c r="H2410" s="51">
        <f>IFERROR(VLOOKUP(Table25[[#This Row],[Contract No.]],Table3[#All],4,FALSE),"")</f>
        <v>44805</v>
      </c>
      <c r="I2410" s="28">
        <f>IFERROR(IF(AND(MONTH(Table25[[#This Row],[Contract Start Date]])&gt;6,MONTH(Table25[[#This Row],[Contract Start Date]])&lt;=12),YEAR(Table25[[#This Row],[Contract Start Date]])+1,YEAR(Table25[[#This Row],[Contract Start Date]])),"")</f>
        <v>2023</v>
      </c>
      <c r="J2410" s="108">
        <f>Table25[[#This Row],[FY Formula start]]</f>
        <v>2023</v>
      </c>
      <c r="K2410" s="59" t="str">
        <f>"FY"&amp;" "&amp;Table25[[#This Row],[Year Start]]</f>
        <v>FY 2023</v>
      </c>
      <c r="L2410" s="109">
        <f>IFERROR(VLOOKUP(Table25[[#This Row],[Contract No.]],Table3[#All],5,FALSE),"")</f>
        <v>46521</v>
      </c>
      <c r="M2410" s="110">
        <f>IFERROR(IF(Table25[[#This Row],[Contract End Date]]="99/99/9999","No End",IF(AND(MONTH(Table25[[#This Row],[Contract End Date]])&gt;6,MONTH(Table25[[#This Row],[Contract End Date]])&lt;=12),YEAR(Table25[[#This Row],[Contract End Date]])+1,YEAR(Table25[[#This Row],[Contract End Date]]))),"")</f>
        <v>2027</v>
      </c>
      <c r="N2410" s="111">
        <f>Table25[[#This Row],[FY Formula end]]</f>
        <v>2027</v>
      </c>
      <c r="O2410" s="112" t="str">
        <f>IF(Table25[[#This Row],[Year End]]="No End","No End","FY"&amp;" "&amp;Table25[[#This Row],[Year End]])</f>
        <v>FY 2027</v>
      </c>
      <c r="P2410" s="27"/>
      <c r="Q2410" s="104" t="str">
        <f>_xlfn.IFNA(IF($B2410="","",VLOOKUP($B2410,'SWC Towers'!$A:$Q,$Q$2,FALSE)),"")</f>
        <v/>
      </c>
      <c r="R2410" s="106" t="str">
        <f>_xlfn.IFNA(IF($B2410="","",VLOOKUP($B2410,'SWC Towers'!$A:$Q,$R$2,FALSE)),"")</f>
        <v/>
      </c>
      <c r="S2410" s="106" t="str">
        <f>_xlfn.IFNA(IF($B2410="","",VLOOKUP($B2410,'SWC Towers'!$A:$Q,$S$2,FALSE)),"")</f>
        <v/>
      </c>
      <c r="T2410" s="106" t="str">
        <f>_xlfn.IFNA(IF($B2410="","",VLOOKUP($B2410,'SWC Towers'!$A:$Q,$T$2,FALSE)),"")</f>
        <v/>
      </c>
      <c r="U2410" s="104">
        <f>_xlfn.IFNA(IF($B2410="","",VLOOKUP($B2410,'SWC Towers'!$A:$Q,$U$2,FALSE)),"")</f>
        <v>0.4</v>
      </c>
      <c r="V2410" s="104" t="str">
        <f>_xlfn.IFNA(IF($B2410="","",VLOOKUP($B2410,'SWC Towers'!$A:$Q,$V$2,FALSE)),"")</f>
        <v/>
      </c>
      <c r="W2410" s="104" t="str">
        <f>_xlfn.IFNA(IF($B2410="","",VLOOKUP($B2410,'SWC Towers'!$A:$Q,$W$2,FALSE)),"")</f>
        <v/>
      </c>
      <c r="X2410" s="104" t="str">
        <f>_xlfn.IFNA(IF($B2410="","",VLOOKUP($B2410,'SWC Towers'!$A:$Q,$X$2,FALSE)),"")</f>
        <v/>
      </c>
      <c r="Y2410" s="104">
        <f>_xlfn.IFNA(IF($B2410="","",VLOOKUP($B2410,'SWC Towers'!$A:$Q,$Y$2,FALSE)),"")</f>
        <v>0.3</v>
      </c>
      <c r="Z2410" s="104">
        <f>_xlfn.IFNA(IF($B2410="","",VLOOKUP($B2410,'SWC Towers'!$A:$Q,$Z$2,FALSE)),"")</f>
        <v>0.3</v>
      </c>
      <c r="AA2410" s="104" t="str">
        <f>_xlfn.IFNA(IF($B2410="","",VLOOKUP($B2410,'SWC Towers'!$A:$Q,$AA$2,FALSE)),"")</f>
        <v/>
      </c>
      <c r="AB2410" s="106" t="str">
        <f>_xlfn.IFNA(IF($B2410="","",VLOOKUP($B2410,'SWC Towers'!$A:$Q,$AB$2,FALSE)),"")</f>
        <v/>
      </c>
      <c r="AC2410" s="20">
        <f>SUM(Table25[[#This Row],[IT Tower: Application]:[Other/Non-IT ]])</f>
        <v>1</v>
      </c>
      <c r="AD2410" s="67"/>
      <c r="AE2410" s="67"/>
      <c r="AF2410" s="67"/>
      <c r="AG2410" s="67"/>
      <c r="AH2410" s="67"/>
      <c r="AI2410" s="67"/>
      <c r="AJ2410" s="67"/>
      <c r="AK2410" s="67"/>
      <c r="AL2410" s="67"/>
      <c r="AM2410" s="67"/>
      <c r="AN2410" s="67"/>
      <c r="AO2410" s="67"/>
      <c r="AP2410" s="67"/>
      <c r="AQ2410" s="67"/>
      <c r="AR2410" s="67"/>
      <c r="AS2410" s="67"/>
      <c r="AT2410" s="67"/>
      <c r="AU2410" s="67"/>
      <c r="AV2410" s="67"/>
      <c r="AW2410" s="67"/>
      <c r="AX2410" s="67"/>
      <c r="AY2410" s="67"/>
      <c r="AZ2410" s="67"/>
      <c r="BA2410" s="67"/>
      <c r="BB2410" s="113"/>
      <c r="BC2410" s="113">
        <v>10238</v>
      </c>
      <c r="BD2410" s="113"/>
      <c r="BE2410" s="113"/>
      <c r="BF2410" s="113"/>
      <c r="BG2410" s="113"/>
      <c r="BH2410" s="113"/>
      <c r="BI2410" s="113"/>
      <c r="BJ2410" s="113"/>
      <c r="BK2410" s="113"/>
      <c r="BL2410" s="113"/>
      <c r="BM2410" s="113"/>
      <c r="BN2410" s="113"/>
      <c r="BO2410" s="113"/>
      <c r="BP2410" s="113"/>
      <c r="BQ2410" s="113"/>
      <c r="BR2410" s="113"/>
      <c r="BS2410" s="113"/>
      <c r="BT2410" s="113"/>
      <c r="BU2410" s="113"/>
      <c r="BV2410" s="113"/>
      <c r="BW2410" s="113"/>
      <c r="BX2410" s="113"/>
      <c r="BY2410" s="113"/>
      <c r="BZ2410" s="113"/>
      <c r="CA2410" s="67"/>
      <c r="CB2410" s="113"/>
      <c r="CC2410" s="69">
        <f>SUM(Table25[[#This Row],[Contract Amount FY00]:[Contract Amount FY50]])</f>
        <v>10238</v>
      </c>
      <c r="CD2410" s="114"/>
    </row>
    <row r="2411" spans="1:82" x14ac:dyDescent="0.25">
      <c r="A2411" s="122" t="s">
        <v>2035</v>
      </c>
      <c r="B2411" s="122" t="s">
        <v>3183</v>
      </c>
      <c r="C2411" s="122" t="s">
        <v>946</v>
      </c>
      <c r="E2411" s="26" t="str">
        <f>IFERROR(IF(VLOOKUP(Table25[[#This Row],[Contract No.]],Table3[#All],3,FALSE)="","No","Yes"),"")</f>
        <v>Yes</v>
      </c>
      <c r="F2411" s="107" t="str">
        <f>IFERROR(VLOOKUP(Table25[[#This Row],[Contract No.]],Table3[#All],3,FALSE),"")</f>
        <v>NASPO</v>
      </c>
      <c r="G2411" s="107" t="str">
        <f>IFERROR(IF(Table25[[#This Row],[Cooperative Purchase
(Yes/No)]]="Yes","Yes",IF(VLOOKUP(Table25[[#This Row],[Contract No.]],Table3[#All],1,FALSE)=Table25[[#This Row],[Contract No.]],"Yes","No")),"No")</f>
        <v>Yes</v>
      </c>
      <c r="H2411" s="51">
        <f>IFERROR(VLOOKUP(Table25[[#This Row],[Contract No.]],Table3[#All],4,FALSE),"")</f>
        <v>45505</v>
      </c>
      <c r="I2411" s="28">
        <f>IFERROR(IF(AND(MONTH(Table25[[#This Row],[Contract Start Date]])&gt;6,MONTH(Table25[[#This Row],[Contract Start Date]])&lt;=12),YEAR(Table25[[#This Row],[Contract Start Date]])+1,YEAR(Table25[[#This Row],[Contract Start Date]])),"")</f>
        <v>2025</v>
      </c>
      <c r="J2411" s="108">
        <f>Table25[[#This Row],[FY Formula start]]</f>
        <v>2025</v>
      </c>
      <c r="K2411" s="59" t="str">
        <f>"FY"&amp;" "&amp;Table25[[#This Row],[Year Start]]</f>
        <v>FY 2025</v>
      </c>
      <c r="L2411" s="109">
        <f>IFERROR(VLOOKUP(Table25[[#This Row],[Contract No.]],Table3[#All],5,FALSE),"")</f>
        <v>47330</v>
      </c>
      <c r="M2411" s="110">
        <f>IFERROR(IF(Table25[[#This Row],[Contract End Date]]="99/99/9999","No End",IF(AND(MONTH(Table25[[#This Row],[Contract End Date]])&gt;6,MONTH(Table25[[#This Row],[Contract End Date]])&lt;=12),YEAR(Table25[[#This Row],[Contract End Date]])+1,YEAR(Table25[[#This Row],[Contract End Date]]))),"")</f>
        <v>2030</v>
      </c>
      <c r="N2411" s="111">
        <f>Table25[[#This Row],[FY Formula end]]</f>
        <v>2030</v>
      </c>
      <c r="O2411" s="112" t="str">
        <f>IF(Table25[[#This Row],[Year End]]="No End","No End","FY"&amp;" "&amp;Table25[[#This Row],[Year End]])</f>
        <v>FY 2030</v>
      </c>
      <c r="P2411" s="27"/>
      <c r="Q2411" s="104">
        <f>_xlfn.IFNA(IF($B2411="","",VLOOKUP($B2411,'SWC Towers'!$A:$Q,$Q$2,FALSE)),"")</f>
        <v>0.2</v>
      </c>
      <c r="R2411" s="106" t="str">
        <f>_xlfn.IFNA(IF($B2411="","",VLOOKUP($B2411,'SWC Towers'!$A:$Q,$R$2,FALSE)),"")</f>
        <v/>
      </c>
      <c r="S2411" s="106">
        <f>_xlfn.IFNA(IF($B2411="","",VLOOKUP($B2411,'SWC Towers'!$A:$Q,$S$2,FALSE)),"")</f>
        <v>0.2</v>
      </c>
      <c r="T2411" s="106" t="str">
        <f>_xlfn.IFNA(IF($B2411="","",VLOOKUP($B2411,'SWC Towers'!$A:$Q,$T$2,FALSE)),"")</f>
        <v/>
      </c>
      <c r="U2411" s="104">
        <f>_xlfn.IFNA(IF($B2411="","",VLOOKUP($B2411,'SWC Towers'!$A:$Q,$U$2,FALSE)),"")</f>
        <v>0.4</v>
      </c>
      <c r="V2411" s="104" t="str">
        <f>_xlfn.IFNA(IF($B2411="","",VLOOKUP($B2411,'SWC Towers'!$A:$Q,$V$2,FALSE)),"")</f>
        <v/>
      </c>
      <c r="W2411" s="104">
        <f>_xlfn.IFNA(IF($B2411="","",VLOOKUP($B2411,'SWC Towers'!$A:$Q,$W$2,FALSE)),"")</f>
        <v>0.2</v>
      </c>
      <c r="X2411" s="104" t="str">
        <f>_xlfn.IFNA(IF($B2411="","",VLOOKUP($B2411,'SWC Towers'!$A:$Q,$X$2,FALSE)),"")</f>
        <v/>
      </c>
      <c r="Y2411" s="104" t="str">
        <f>_xlfn.IFNA(IF($B2411="","",VLOOKUP($B2411,'SWC Towers'!$A:$Q,$Y$2,FALSE)),"")</f>
        <v/>
      </c>
      <c r="Z2411" s="104" t="str">
        <f>_xlfn.IFNA(IF($B2411="","",VLOOKUP($B2411,'SWC Towers'!$A:$Q,$Z$2,FALSE)),"")</f>
        <v/>
      </c>
      <c r="AA2411" s="104" t="str">
        <f>_xlfn.IFNA(IF($B2411="","",VLOOKUP($B2411,'SWC Towers'!$A:$Q,$AA$2,FALSE)),"")</f>
        <v/>
      </c>
      <c r="AB2411" s="106" t="str">
        <f>_xlfn.IFNA(IF($B2411="","",VLOOKUP($B2411,'SWC Towers'!$A:$Q,$AB$2,FALSE)),"")</f>
        <v/>
      </c>
      <c r="AC2411" s="20">
        <f>SUM(Table25[[#This Row],[IT Tower: Application]:[Other/Non-IT ]])</f>
        <v>1</v>
      </c>
      <c r="AD2411" s="67"/>
      <c r="AE2411" s="67"/>
      <c r="AF2411" s="67"/>
      <c r="AG2411" s="67"/>
      <c r="AH2411" s="67"/>
      <c r="AI2411" s="67"/>
      <c r="AJ2411" s="67"/>
      <c r="AK2411" s="67"/>
      <c r="AL2411" s="67"/>
      <c r="AM2411" s="67"/>
      <c r="AN2411" s="67"/>
      <c r="AO2411" s="67"/>
      <c r="AP2411" s="67"/>
      <c r="AQ2411" s="67"/>
      <c r="AR2411" s="67"/>
      <c r="AS2411" s="67"/>
      <c r="AT2411" s="67"/>
      <c r="AU2411" s="67"/>
      <c r="AV2411" s="67"/>
      <c r="AW2411" s="67"/>
      <c r="AX2411" s="67"/>
      <c r="AY2411" s="67"/>
      <c r="AZ2411" s="67"/>
      <c r="BA2411" s="67"/>
      <c r="BB2411" s="113">
        <v>0</v>
      </c>
      <c r="BC2411" s="113">
        <v>4985</v>
      </c>
      <c r="BD2411" s="113"/>
      <c r="BE2411" s="113"/>
      <c r="BF2411" s="113"/>
      <c r="BG2411" s="113"/>
      <c r="BH2411" s="113"/>
      <c r="BI2411" s="113"/>
      <c r="BJ2411" s="113"/>
      <c r="BK2411" s="113"/>
      <c r="BL2411" s="113"/>
      <c r="BM2411" s="113"/>
      <c r="BN2411" s="113"/>
      <c r="BO2411" s="113"/>
      <c r="BP2411" s="113"/>
      <c r="BQ2411" s="113"/>
      <c r="BR2411" s="113"/>
      <c r="BS2411" s="113"/>
      <c r="BT2411" s="113"/>
      <c r="BU2411" s="113"/>
      <c r="BV2411" s="113"/>
      <c r="BW2411" s="113"/>
      <c r="BX2411" s="113"/>
      <c r="BY2411" s="113"/>
      <c r="BZ2411" s="113"/>
      <c r="CA2411" s="67"/>
      <c r="CB2411" s="113"/>
      <c r="CC2411" s="69">
        <f>SUM(Table25[[#This Row],[Contract Amount FY00]:[Contract Amount FY50]])</f>
        <v>4985</v>
      </c>
      <c r="CD2411" s="114"/>
    </row>
    <row r="2412" spans="1:82" x14ac:dyDescent="0.25">
      <c r="A2412" s="122" t="s">
        <v>2110</v>
      </c>
      <c r="B2412" s="122" t="s">
        <v>705</v>
      </c>
      <c r="C2412" s="122" t="s">
        <v>559</v>
      </c>
      <c r="E2412" s="26" t="str">
        <f>IFERROR(IF(VLOOKUP(Table25[[#This Row],[Contract No.]],Table3[#All],3,FALSE)="","No","Yes"),"")</f>
        <v>Yes</v>
      </c>
      <c r="F2412" s="107" t="str">
        <f>IFERROR(VLOOKUP(Table25[[#This Row],[Contract No.]],Table3[#All],3,FALSE),"")</f>
        <v>NASPO</v>
      </c>
      <c r="G2412" s="107" t="str">
        <f>IFERROR(IF(Table25[[#This Row],[Cooperative Purchase
(Yes/No)]]="Yes","Yes",IF(VLOOKUP(Table25[[#This Row],[Contract No.]],Table3[#All],1,FALSE)=Table25[[#This Row],[Contract No.]],"Yes","No")),"No")</f>
        <v>Yes</v>
      </c>
      <c r="H2412" s="51">
        <f>IFERROR(VLOOKUP(Table25[[#This Row],[Contract No.]],Table3[#All],4,FALSE),"")</f>
        <v>43647</v>
      </c>
      <c r="I2412" s="28">
        <f>IFERROR(IF(AND(MONTH(Table25[[#This Row],[Contract Start Date]])&gt;6,MONTH(Table25[[#This Row],[Contract Start Date]])&lt;=12),YEAR(Table25[[#This Row],[Contract Start Date]])+1,YEAR(Table25[[#This Row],[Contract Start Date]])),"")</f>
        <v>2020</v>
      </c>
      <c r="J2412" s="108">
        <f>Table25[[#This Row],[FY Formula start]]</f>
        <v>2020</v>
      </c>
      <c r="K2412" s="59" t="str">
        <f>"FY"&amp;" "&amp;Table25[[#This Row],[Year Start]]</f>
        <v>FY 2020</v>
      </c>
      <c r="L2412" s="109">
        <f>IFERROR(VLOOKUP(Table25[[#This Row],[Contract No.]],Table3[#All],5,FALSE),"")</f>
        <v>47360</v>
      </c>
      <c r="M2412" s="110">
        <f>IFERROR(IF(Table25[[#This Row],[Contract End Date]]="99/99/9999","No End",IF(AND(MONTH(Table25[[#This Row],[Contract End Date]])&gt;6,MONTH(Table25[[#This Row],[Contract End Date]])&lt;=12),YEAR(Table25[[#This Row],[Contract End Date]])+1,YEAR(Table25[[#This Row],[Contract End Date]]))),"")</f>
        <v>2030</v>
      </c>
      <c r="N2412" s="111">
        <f>Table25[[#This Row],[FY Formula end]]</f>
        <v>2030</v>
      </c>
      <c r="O2412" s="112" t="str">
        <f>IF(Table25[[#This Row],[Year End]]="No End","No End","FY"&amp;" "&amp;Table25[[#This Row],[Year End]])</f>
        <v>FY 2030</v>
      </c>
      <c r="P2412" s="27"/>
      <c r="Q2412" s="104">
        <f>_xlfn.IFNA(IF($B2412="","",VLOOKUP($B2412,'SWC Towers'!$A:$Q,$Q$2,FALSE)),"")</f>
        <v>0.2</v>
      </c>
      <c r="R2412" s="106" t="str">
        <f>_xlfn.IFNA(IF($B2412="","",VLOOKUP($B2412,'SWC Towers'!$A:$Q,$R$2,FALSE)),"")</f>
        <v/>
      </c>
      <c r="S2412" s="106" t="str">
        <f>_xlfn.IFNA(IF($B2412="","",VLOOKUP($B2412,'SWC Towers'!$A:$Q,$S$2,FALSE)),"")</f>
        <v/>
      </c>
      <c r="T2412" s="106" t="str">
        <f>_xlfn.IFNA(IF($B2412="","",VLOOKUP($B2412,'SWC Towers'!$A:$Q,$T$2,FALSE)),"")</f>
        <v/>
      </c>
      <c r="U2412" s="104">
        <f>_xlfn.IFNA(IF($B2412="","",VLOOKUP($B2412,'SWC Towers'!$A:$Q,$U$2,FALSE)),"")</f>
        <v>0.4</v>
      </c>
      <c r="V2412" s="104" t="str">
        <f>_xlfn.IFNA(IF($B2412="","",VLOOKUP($B2412,'SWC Towers'!$A:$Q,$V$2,FALSE)),"")</f>
        <v/>
      </c>
      <c r="W2412" s="104">
        <f>_xlfn.IFNA(IF($B2412="","",VLOOKUP($B2412,'SWC Towers'!$A:$Q,$W$2,FALSE)),"")</f>
        <v>0.4</v>
      </c>
      <c r="X2412" s="104" t="str">
        <f>_xlfn.IFNA(IF($B2412="","",VLOOKUP($B2412,'SWC Towers'!$A:$Q,$X$2,FALSE)),"")</f>
        <v/>
      </c>
      <c r="Y2412" s="104" t="str">
        <f>_xlfn.IFNA(IF($B2412="","",VLOOKUP($B2412,'SWC Towers'!$A:$Q,$Y$2,FALSE)),"")</f>
        <v/>
      </c>
      <c r="Z2412" s="104" t="str">
        <f>_xlfn.IFNA(IF($B2412="","",VLOOKUP($B2412,'SWC Towers'!$A:$Q,$Z$2,FALSE)),"")</f>
        <v/>
      </c>
      <c r="AA2412" s="104" t="str">
        <f>_xlfn.IFNA(IF($B2412="","",VLOOKUP($B2412,'SWC Towers'!$A:$Q,$AA$2,FALSE)),"")</f>
        <v/>
      </c>
      <c r="AB2412" s="106" t="str">
        <f>_xlfn.IFNA(IF($B2412="","",VLOOKUP($B2412,'SWC Towers'!$A:$Q,$AB$2,FALSE)),"")</f>
        <v/>
      </c>
      <c r="AC2412" s="20">
        <f>SUM(Table25[[#This Row],[IT Tower: Application]:[Other/Non-IT ]])</f>
        <v>1</v>
      </c>
      <c r="AD2412" s="67"/>
      <c r="AE2412" s="67"/>
      <c r="AF2412" s="67"/>
      <c r="AG2412" s="67"/>
      <c r="AH2412" s="67"/>
      <c r="AI2412" s="67"/>
      <c r="AJ2412" s="67"/>
      <c r="AK2412" s="67"/>
      <c r="AL2412" s="67"/>
      <c r="AM2412" s="67"/>
      <c r="AN2412" s="67"/>
      <c r="AO2412" s="67"/>
      <c r="AP2412" s="67"/>
      <c r="AQ2412" s="67"/>
      <c r="AR2412" s="67"/>
      <c r="AS2412" s="67"/>
      <c r="AT2412" s="67"/>
      <c r="AU2412" s="67"/>
      <c r="AV2412" s="67"/>
      <c r="AW2412" s="67"/>
      <c r="AX2412" s="67">
        <v>9443</v>
      </c>
      <c r="AY2412" s="67">
        <v>65185</v>
      </c>
      <c r="AZ2412" s="67">
        <v>30232</v>
      </c>
      <c r="BA2412" s="67">
        <v>48707</v>
      </c>
      <c r="BB2412" s="113">
        <v>28518</v>
      </c>
      <c r="BC2412" s="113">
        <v>30950</v>
      </c>
      <c r="BD2412" s="113"/>
      <c r="BE2412" s="113"/>
      <c r="BF2412" s="113"/>
      <c r="BG2412" s="113"/>
      <c r="BH2412" s="113"/>
      <c r="BI2412" s="113"/>
      <c r="BJ2412" s="113"/>
      <c r="BK2412" s="113"/>
      <c r="BL2412" s="113"/>
      <c r="BM2412" s="113"/>
      <c r="BN2412" s="113"/>
      <c r="BO2412" s="113"/>
      <c r="BP2412" s="113"/>
      <c r="BQ2412" s="113"/>
      <c r="BR2412" s="113"/>
      <c r="BS2412" s="113"/>
      <c r="BT2412" s="113"/>
      <c r="BU2412" s="113"/>
      <c r="BV2412" s="113"/>
      <c r="BW2412" s="113"/>
      <c r="BX2412" s="113"/>
      <c r="BY2412" s="113"/>
      <c r="BZ2412" s="113"/>
      <c r="CA2412" s="67"/>
      <c r="CB2412" s="113"/>
      <c r="CC2412" s="69">
        <f>SUM(Table25[[#This Row],[Contract Amount FY00]:[Contract Amount FY50]])</f>
        <v>213035</v>
      </c>
      <c r="CD2412" s="114"/>
    </row>
    <row r="2413" spans="1:82" x14ac:dyDescent="0.25">
      <c r="A2413" s="122" t="s">
        <v>2110</v>
      </c>
      <c r="B2413" s="122" t="s">
        <v>705</v>
      </c>
      <c r="C2413" s="122" t="s">
        <v>1777</v>
      </c>
      <c r="E2413" s="26" t="str">
        <f>IFERROR(IF(VLOOKUP(Table25[[#This Row],[Contract No.]],Table3[#All],3,FALSE)="","No","Yes"),"")</f>
        <v>Yes</v>
      </c>
      <c r="F2413" s="107" t="str">
        <f>IFERROR(VLOOKUP(Table25[[#This Row],[Contract No.]],Table3[#All],3,FALSE),"")</f>
        <v>NASPO</v>
      </c>
      <c r="G2413" s="107" t="str">
        <f>IFERROR(IF(Table25[[#This Row],[Cooperative Purchase
(Yes/No)]]="Yes","Yes",IF(VLOOKUP(Table25[[#This Row],[Contract No.]],Table3[#All],1,FALSE)=Table25[[#This Row],[Contract No.]],"Yes","No")),"No")</f>
        <v>Yes</v>
      </c>
      <c r="H2413" s="51">
        <f>IFERROR(VLOOKUP(Table25[[#This Row],[Contract No.]],Table3[#All],4,FALSE),"")</f>
        <v>43647</v>
      </c>
      <c r="I2413" s="28">
        <f>IFERROR(IF(AND(MONTH(Table25[[#This Row],[Contract Start Date]])&gt;6,MONTH(Table25[[#This Row],[Contract Start Date]])&lt;=12),YEAR(Table25[[#This Row],[Contract Start Date]])+1,YEAR(Table25[[#This Row],[Contract Start Date]])),"")</f>
        <v>2020</v>
      </c>
      <c r="J2413" s="108">
        <f>Table25[[#This Row],[FY Formula start]]</f>
        <v>2020</v>
      </c>
      <c r="K2413" s="59" t="str">
        <f>"FY"&amp;" "&amp;Table25[[#This Row],[Year Start]]</f>
        <v>FY 2020</v>
      </c>
      <c r="L2413" s="109">
        <f>IFERROR(VLOOKUP(Table25[[#This Row],[Contract No.]],Table3[#All],5,FALSE),"")</f>
        <v>47360</v>
      </c>
      <c r="M2413" s="110">
        <f>IFERROR(IF(Table25[[#This Row],[Contract End Date]]="99/99/9999","No End",IF(AND(MONTH(Table25[[#This Row],[Contract End Date]])&gt;6,MONTH(Table25[[#This Row],[Contract End Date]])&lt;=12),YEAR(Table25[[#This Row],[Contract End Date]])+1,YEAR(Table25[[#This Row],[Contract End Date]]))),"")</f>
        <v>2030</v>
      </c>
      <c r="N2413" s="111">
        <f>Table25[[#This Row],[FY Formula end]]</f>
        <v>2030</v>
      </c>
      <c r="O2413" s="112" t="str">
        <f>IF(Table25[[#This Row],[Year End]]="No End","No End","FY"&amp;" "&amp;Table25[[#This Row],[Year End]])</f>
        <v>FY 2030</v>
      </c>
      <c r="P2413" s="27"/>
      <c r="Q2413" s="104">
        <f>_xlfn.IFNA(IF($B2413="","",VLOOKUP($B2413,'SWC Towers'!$A:$Q,$Q$2,FALSE)),"")</f>
        <v>0.2</v>
      </c>
      <c r="R2413" s="106" t="str">
        <f>_xlfn.IFNA(IF($B2413="","",VLOOKUP($B2413,'SWC Towers'!$A:$Q,$R$2,FALSE)),"")</f>
        <v/>
      </c>
      <c r="S2413" s="106" t="str">
        <f>_xlfn.IFNA(IF($B2413="","",VLOOKUP($B2413,'SWC Towers'!$A:$Q,$S$2,FALSE)),"")</f>
        <v/>
      </c>
      <c r="T2413" s="106" t="str">
        <f>_xlfn.IFNA(IF($B2413="","",VLOOKUP($B2413,'SWC Towers'!$A:$Q,$T$2,FALSE)),"")</f>
        <v/>
      </c>
      <c r="U2413" s="104">
        <f>_xlfn.IFNA(IF($B2413="","",VLOOKUP($B2413,'SWC Towers'!$A:$Q,$U$2,FALSE)),"")</f>
        <v>0.4</v>
      </c>
      <c r="V2413" s="104" t="str">
        <f>_xlfn.IFNA(IF($B2413="","",VLOOKUP($B2413,'SWC Towers'!$A:$Q,$V$2,FALSE)),"")</f>
        <v/>
      </c>
      <c r="W2413" s="104">
        <f>_xlfn.IFNA(IF($B2413="","",VLOOKUP($B2413,'SWC Towers'!$A:$Q,$W$2,FALSE)),"")</f>
        <v>0.4</v>
      </c>
      <c r="X2413" s="104" t="str">
        <f>_xlfn.IFNA(IF($B2413="","",VLOOKUP($B2413,'SWC Towers'!$A:$Q,$X$2,FALSE)),"")</f>
        <v/>
      </c>
      <c r="Y2413" s="104" t="str">
        <f>_xlfn.IFNA(IF($B2413="","",VLOOKUP($B2413,'SWC Towers'!$A:$Q,$Y$2,FALSE)),"")</f>
        <v/>
      </c>
      <c r="Z2413" s="104" t="str">
        <f>_xlfn.IFNA(IF($B2413="","",VLOOKUP($B2413,'SWC Towers'!$A:$Q,$Z$2,FALSE)),"")</f>
        <v/>
      </c>
      <c r="AA2413" s="104" t="str">
        <f>_xlfn.IFNA(IF($B2413="","",VLOOKUP($B2413,'SWC Towers'!$A:$Q,$AA$2,FALSE)),"")</f>
        <v/>
      </c>
      <c r="AB2413" s="106" t="str">
        <f>_xlfn.IFNA(IF($B2413="","",VLOOKUP($B2413,'SWC Towers'!$A:$Q,$AB$2,FALSE)),"")</f>
        <v/>
      </c>
      <c r="AC2413" s="20">
        <f>SUM(Table25[[#This Row],[IT Tower: Application]:[Other/Non-IT ]])</f>
        <v>1</v>
      </c>
      <c r="AD2413" s="67"/>
      <c r="AE2413" s="67"/>
      <c r="AF2413" s="67"/>
      <c r="AG2413" s="67"/>
      <c r="AH2413" s="67"/>
      <c r="AI2413" s="67"/>
      <c r="AJ2413" s="67"/>
      <c r="AK2413" s="67"/>
      <c r="AL2413" s="67"/>
      <c r="AM2413" s="67"/>
      <c r="AN2413" s="67"/>
      <c r="AO2413" s="67"/>
      <c r="AP2413" s="67"/>
      <c r="AQ2413" s="67"/>
      <c r="AR2413" s="67"/>
      <c r="AS2413" s="67"/>
      <c r="AT2413" s="67"/>
      <c r="AU2413" s="67"/>
      <c r="AV2413" s="67"/>
      <c r="AW2413" s="67"/>
      <c r="AX2413" s="67"/>
      <c r="AY2413" s="67">
        <v>1678</v>
      </c>
      <c r="AZ2413" s="67">
        <v>4961</v>
      </c>
      <c r="BA2413" s="67">
        <v>3884</v>
      </c>
      <c r="BB2413" s="113">
        <v>3234</v>
      </c>
      <c r="BC2413" s="113">
        <v>3254</v>
      </c>
      <c r="BD2413" s="113"/>
      <c r="BE2413" s="113"/>
      <c r="BF2413" s="113"/>
      <c r="BG2413" s="113"/>
      <c r="BH2413" s="113"/>
      <c r="BI2413" s="113"/>
      <c r="BJ2413" s="113"/>
      <c r="BK2413" s="113"/>
      <c r="BL2413" s="113"/>
      <c r="BM2413" s="113"/>
      <c r="BN2413" s="113"/>
      <c r="BO2413" s="113"/>
      <c r="BP2413" s="113"/>
      <c r="BQ2413" s="113"/>
      <c r="BR2413" s="113"/>
      <c r="BS2413" s="113"/>
      <c r="BT2413" s="113"/>
      <c r="BU2413" s="113"/>
      <c r="BV2413" s="113"/>
      <c r="BW2413" s="113"/>
      <c r="BX2413" s="113"/>
      <c r="BY2413" s="113"/>
      <c r="BZ2413" s="113"/>
      <c r="CA2413" s="67"/>
      <c r="CB2413" s="113"/>
      <c r="CC2413" s="69">
        <f>SUM(Table25[[#This Row],[Contract Amount FY00]:[Contract Amount FY50]])</f>
        <v>17011</v>
      </c>
      <c r="CD2413" s="114"/>
    </row>
    <row r="2414" spans="1:82" x14ac:dyDescent="0.25">
      <c r="A2414" s="122" t="s">
        <v>2110</v>
      </c>
      <c r="B2414" s="122" t="s">
        <v>278</v>
      </c>
      <c r="C2414" s="122" t="s">
        <v>3188</v>
      </c>
      <c r="E2414" s="26" t="str">
        <f>IFERROR(IF(VLOOKUP(Table25[[#This Row],[Contract No.]],Table3[#All],3,FALSE)="","No","Yes"),"")</f>
        <v>Yes</v>
      </c>
      <c r="F2414" s="107" t="str">
        <f>IFERROR(VLOOKUP(Table25[[#This Row],[Contract No.]],Table3[#All],3,FALSE),"")</f>
        <v>NASPO</v>
      </c>
      <c r="G2414" s="107" t="str">
        <f>IFERROR(IF(Table25[[#This Row],[Cooperative Purchase
(Yes/No)]]="Yes","Yes",IF(VLOOKUP(Table25[[#This Row],[Contract No.]],Table3[#All],1,FALSE)=Table25[[#This Row],[Contract No.]],"Yes","No")),"No")</f>
        <v>Yes</v>
      </c>
      <c r="H2414" s="51">
        <f>IFERROR(VLOOKUP(Table25[[#This Row],[Contract No.]],Table3[#All],4,FALSE),"")</f>
        <v>42917</v>
      </c>
      <c r="I2414" s="28">
        <f>IFERROR(IF(AND(MONTH(Table25[[#This Row],[Contract Start Date]])&gt;6,MONTH(Table25[[#This Row],[Contract Start Date]])&lt;=12),YEAR(Table25[[#This Row],[Contract Start Date]])+1,YEAR(Table25[[#This Row],[Contract Start Date]])),"")</f>
        <v>2018</v>
      </c>
      <c r="J2414" s="108">
        <f>Table25[[#This Row],[FY Formula start]]</f>
        <v>2018</v>
      </c>
      <c r="K2414" s="59" t="str">
        <f>"FY"&amp;" "&amp;Table25[[#This Row],[Year Start]]</f>
        <v>FY 2018</v>
      </c>
      <c r="L2414" s="109">
        <f>IFERROR(VLOOKUP(Table25[[#This Row],[Contract No.]],Table3[#All],5,FALSE),"")</f>
        <v>46280</v>
      </c>
      <c r="M2414" s="110">
        <f>IFERROR(IF(Table25[[#This Row],[Contract End Date]]="99/99/9999","No End",IF(AND(MONTH(Table25[[#This Row],[Contract End Date]])&gt;6,MONTH(Table25[[#This Row],[Contract End Date]])&lt;=12),YEAR(Table25[[#This Row],[Contract End Date]])+1,YEAR(Table25[[#This Row],[Contract End Date]]))),"")</f>
        <v>2027</v>
      </c>
      <c r="N2414" s="111">
        <f>Table25[[#This Row],[FY Formula end]]</f>
        <v>2027</v>
      </c>
      <c r="O2414" s="112" t="str">
        <f>IF(Table25[[#This Row],[Year End]]="No End","No End","FY"&amp;" "&amp;Table25[[#This Row],[Year End]])</f>
        <v>FY 2027</v>
      </c>
      <c r="P2414" s="27"/>
      <c r="Q2414" s="104">
        <f>_xlfn.IFNA(IF($B2414="","",VLOOKUP($B2414,'SWC Towers'!$A:$Q,$Q$2,FALSE)),"")</f>
        <v>0.4</v>
      </c>
      <c r="R2414" s="106" t="str">
        <f>_xlfn.IFNA(IF($B2414="","",VLOOKUP($B2414,'SWC Towers'!$A:$Q,$R$2,FALSE)),"")</f>
        <v/>
      </c>
      <c r="S2414" s="106" t="str">
        <f>_xlfn.IFNA(IF($B2414="","",VLOOKUP($B2414,'SWC Towers'!$A:$Q,$S$2,FALSE)),"")</f>
        <v/>
      </c>
      <c r="T2414" s="106">
        <f>_xlfn.IFNA(IF($B2414="","",VLOOKUP($B2414,'SWC Towers'!$A:$Q,$T$2,FALSE)),"")</f>
        <v>0.05</v>
      </c>
      <c r="U2414" s="104" t="str">
        <f>_xlfn.IFNA(IF($B2414="","",VLOOKUP($B2414,'SWC Towers'!$A:$Q,$U$2,FALSE)),"")</f>
        <v/>
      </c>
      <c r="V2414" s="104" t="str">
        <f>_xlfn.IFNA(IF($B2414="","",VLOOKUP($B2414,'SWC Towers'!$A:$Q,$V$2,FALSE)),"")</f>
        <v/>
      </c>
      <c r="W2414" s="104">
        <f>_xlfn.IFNA(IF($B2414="","",VLOOKUP($B2414,'SWC Towers'!$A:$Q,$W$2,FALSE)),"")</f>
        <v>0.1</v>
      </c>
      <c r="X2414" s="104" t="str">
        <f>_xlfn.IFNA(IF($B2414="","",VLOOKUP($B2414,'SWC Towers'!$A:$Q,$X$2,FALSE)),"")</f>
        <v/>
      </c>
      <c r="Y2414" s="104">
        <f>_xlfn.IFNA(IF($B2414="","",VLOOKUP($B2414,'SWC Towers'!$A:$Q,$Y$2,FALSE)),"")</f>
        <v>0.05</v>
      </c>
      <c r="Z2414" s="104" t="str">
        <f>_xlfn.IFNA(IF($B2414="","",VLOOKUP($B2414,'SWC Towers'!$A:$Q,$Z$2,FALSE)),"")</f>
        <v/>
      </c>
      <c r="AA2414" s="104">
        <f>_xlfn.IFNA(IF($B2414="","",VLOOKUP($B2414,'SWC Towers'!$A:$Q,$AA$2,FALSE)),"")</f>
        <v>0.4</v>
      </c>
      <c r="AB2414" s="106" t="str">
        <f>_xlfn.IFNA(IF($B2414="","",VLOOKUP($B2414,'SWC Towers'!$A:$Q,$AB$2,FALSE)),"")</f>
        <v/>
      </c>
      <c r="AC2414" s="20">
        <f>SUM(Table25[[#This Row],[IT Tower: Application]:[Other/Non-IT ]])</f>
        <v>1</v>
      </c>
      <c r="AD2414" s="67"/>
      <c r="AE2414" s="67"/>
      <c r="AF2414" s="67"/>
      <c r="AG2414" s="67"/>
      <c r="AH2414" s="67"/>
      <c r="AI2414" s="67"/>
      <c r="AJ2414" s="67"/>
      <c r="AK2414" s="67"/>
      <c r="AL2414" s="67"/>
      <c r="AM2414" s="67"/>
      <c r="AN2414" s="67"/>
      <c r="AO2414" s="67"/>
      <c r="AP2414" s="67"/>
      <c r="AQ2414" s="67"/>
      <c r="AR2414" s="67"/>
      <c r="AS2414" s="67"/>
      <c r="AT2414" s="67"/>
      <c r="AU2414" s="67"/>
      <c r="AV2414" s="67"/>
      <c r="AW2414" s="67"/>
      <c r="AX2414" s="67"/>
      <c r="AY2414" s="67"/>
      <c r="AZ2414" s="67"/>
      <c r="BA2414" s="67">
        <v>0</v>
      </c>
      <c r="BB2414" s="113">
        <v>56866</v>
      </c>
      <c r="BC2414" s="113">
        <v>72782</v>
      </c>
      <c r="BD2414" s="113"/>
      <c r="BE2414" s="113"/>
      <c r="BF2414" s="113"/>
      <c r="BG2414" s="113"/>
      <c r="BH2414" s="113"/>
      <c r="BI2414" s="113"/>
      <c r="BJ2414" s="113"/>
      <c r="BK2414" s="113"/>
      <c r="BL2414" s="113"/>
      <c r="BM2414" s="113"/>
      <c r="BN2414" s="113"/>
      <c r="BO2414" s="113"/>
      <c r="BP2414" s="113"/>
      <c r="BQ2414" s="113"/>
      <c r="BR2414" s="113"/>
      <c r="BS2414" s="113"/>
      <c r="BT2414" s="113"/>
      <c r="BU2414" s="113"/>
      <c r="BV2414" s="113"/>
      <c r="BW2414" s="113"/>
      <c r="BX2414" s="113"/>
      <c r="BY2414" s="113"/>
      <c r="BZ2414" s="113"/>
      <c r="CA2414" s="67"/>
      <c r="CB2414" s="113"/>
      <c r="CC2414" s="69">
        <f>SUM(Table25[[#This Row],[Contract Amount FY00]:[Contract Amount FY50]])</f>
        <v>129648</v>
      </c>
      <c r="CD2414" s="114"/>
    </row>
    <row r="2415" spans="1:82" x14ac:dyDescent="0.25">
      <c r="A2415" s="122" t="s">
        <v>2110</v>
      </c>
      <c r="B2415" s="122" t="s">
        <v>278</v>
      </c>
      <c r="C2415" s="122" t="s">
        <v>441</v>
      </c>
      <c r="E2415" s="26" t="str">
        <f>IFERROR(IF(VLOOKUP(Table25[[#This Row],[Contract No.]],Table3[#All],3,FALSE)="","No","Yes"),"")</f>
        <v>Yes</v>
      </c>
      <c r="F2415" s="107" t="str">
        <f>IFERROR(VLOOKUP(Table25[[#This Row],[Contract No.]],Table3[#All],3,FALSE),"")</f>
        <v>NASPO</v>
      </c>
      <c r="G2415" s="107" t="str">
        <f>IFERROR(IF(Table25[[#This Row],[Cooperative Purchase
(Yes/No)]]="Yes","Yes",IF(VLOOKUP(Table25[[#This Row],[Contract No.]],Table3[#All],1,FALSE)=Table25[[#This Row],[Contract No.]],"Yes","No")),"No")</f>
        <v>Yes</v>
      </c>
      <c r="H2415" s="51">
        <f>IFERROR(VLOOKUP(Table25[[#This Row],[Contract No.]],Table3[#All],4,FALSE),"")</f>
        <v>42917</v>
      </c>
      <c r="I2415" s="28">
        <f>IFERROR(IF(AND(MONTH(Table25[[#This Row],[Contract Start Date]])&gt;6,MONTH(Table25[[#This Row],[Contract Start Date]])&lt;=12),YEAR(Table25[[#This Row],[Contract Start Date]])+1,YEAR(Table25[[#This Row],[Contract Start Date]])),"")</f>
        <v>2018</v>
      </c>
      <c r="J2415" s="108">
        <f>Table25[[#This Row],[FY Formula start]]</f>
        <v>2018</v>
      </c>
      <c r="K2415" s="59" t="str">
        <f>"FY"&amp;" "&amp;Table25[[#This Row],[Year Start]]</f>
        <v>FY 2018</v>
      </c>
      <c r="L2415" s="109">
        <f>IFERROR(VLOOKUP(Table25[[#This Row],[Contract No.]],Table3[#All],5,FALSE),"")</f>
        <v>46280</v>
      </c>
      <c r="M2415" s="110">
        <f>IFERROR(IF(Table25[[#This Row],[Contract End Date]]="99/99/9999","No End",IF(AND(MONTH(Table25[[#This Row],[Contract End Date]])&gt;6,MONTH(Table25[[#This Row],[Contract End Date]])&lt;=12),YEAR(Table25[[#This Row],[Contract End Date]])+1,YEAR(Table25[[#This Row],[Contract End Date]]))),"")</f>
        <v>2027</v>
      </c>
      <c r="N2415" s="111">
        <f>Table25[[#This Row],[FY Formula end]]</f>
        <v>2027</v>
      </c>
      <c r="O2415" s="112" t="str">
        <f>IF(Table25[[#This Row],[Year End]]="No End","No End","FY"&amp;" "&amp;Table25[[#This Row],[Year End]])</f>
        <v>FY 2027</v>
      </c>
      <c r="P2415" s="27"/>
      <c r="Q2415" s="104">
        <f>_xlfn.IFNA(IF($B2415="","",VLOOKUP($B2415,'SWC Towers'!$A:$Q,$Q$2,FALSE)),"")</f>
        <v>0.4</v>
      </c>
      <c r="R2415" s="106" t="str">
        <f>_xlfn.IFNA(IF($B2415="","",VLOOKUP($B2415,'SWC Towers'!$A:$Q,$R$2,FALSE)),"")</f>
        <v/>
      </c>
      <c r="S2415" s="106" t="str">
        <f>_xlfn.IFNA(IF($B2415="","",VLOOKUP($B2415,'SWC Towers'!$A:$Q,$S$2,FALSE)),"")</f>
        <v/>
      </c>
      <c r="T2415" s="106">
        <f>_xlfn.IFNA(IF($B2415="","",VLOOKUP($B2415,'SWC Towers'!$A:$Q,$T$2,FALSE)),"")</f>
        <v>0.05</v>
      </c>
      <c r="U2415" s="104" t="str">
        <f>_xlfn.IFNA(IF($B2415="","",VLOOKUP($B2415,'SWC Towers'!$A:$Q,$U$2,FALSE)),"")</f>
        <v/>
      </c>
      <c r="V2415" s="104" t="str">
        <f>_xlfn.IFNA(IF($B2415="","",VLOOKUP($B2415,'SWC Towers'!$A:$Q,$V$2,FALSE)),"")</f>
        <v/>
      </c>
      <c r="W2415" s="104">
        <f>_xlfn.IFNA(IF($B2415="","",VLOOKUP($B2415,'SWC Towers'!$A:$Q,$W$2,FALSE)),"")</f>
        <v>0.1</v>
      </c>
      <c r="X2415" s="104" t="str">
        <f>_xlfn.IFNA(IF($B2415="","",VLOOKUP($B2415,'SWC Towers'!$A:$Q,$X$2,FALSE)),"")</f>
        <v/>
      </c>
      <c r="Y2415" s="104">
        <f>_xlfn.IFNA(IF($B2415="","",VLOOKUP($B2415,'SWC Towers'!$A:$Q,$Y$2,FALSE)),"")</f>
        <v>0.05</v>
      </c>
      <c r="Z2415" s="104" t="str">
        <f>_xlfn.IFNA(IF($B2415="","",VLOOKUP($B2415,'SWC Towers'!$A:$Q,$Z$2,FALSE)),"")</f>
        <v/>
      </c>
      <c r="AA2415" s="104">
        <f>_xlfn.IFNA(IF($B2415="","",VLOOKUP($B2415,'SWC Towers'!$A:$Q,$AA$2,FALSE)),"")</f>
        <v>0.4</v>
      </c>
      <c r="AB2415" s="106" t="str">
        <f>_xlfn.IFNA(IF($B2415="","",VLOOKUP($B2415,'SWC Towers'!$A:$Q,$AB$2,FALSE)),"")</f>
        <v/>
      </c>
      <c r="AC2415" s="20">
        <f>SUM(Table25[[#This Row],[IT Tower: Application]:[Other/Non-IT ]])</f>
        <v>1</v>
      </c>
      <c r="AD2415" s="67"/>
      <c r="AE2415" s="67"/>
      <c r="AF2415" s="67"/>
      <c r="AG2415" s="67"/>
      <c r="AH2415" s="67"/>
      <c r="AI2415" s="67"/>
      <c r="AJ2415" s="67"/>
      <c r="AK2415" s="67"/>
      <c r="AL2415" s="67"/>
      <c r="AM2415" s="67"/>
      <c r="AN2415" s="67"/>
      <c r="AO2415" s="67"/>
      <c r="AP2415" s="67"/>
      <c r="AQ2415" s="67"/>
      <c r="AR2415" s="67"/>
      <c r="AS2415" s="67"/>
      <c r="AT2415" s="67"/>
      <c r="AU2415" s="67"/>
      <c r="AV2415" s="67"/>
      <c r="AW2415" s="67"/>
      <c r="AX2415" s="67"/>
      <c r="AY2415" s="67"/>
      <c r="AZ2415" s="67"/>
      <c r="BA2415" s="67"/>
      <c r="BB2415" s="113">
        <v>0</v>
      </c>
      <c r="BC2415" s="113">
        <v>67288</v>
      </c>
      <c r="BD2415" s="113"/>
      <c r="BE2415" s="113"/>
      <c r="BF2415" s="113"/>
      <c r="BG2415" s="113"/>
      <c r="BH2415" s="113"/>
      <c r="BI2415" s="113"/>
      <c r="BJ2415" s="113"/>
      <c r="BK2415" s="113"/>
      <c r="BL2415" s="113"/>
      <c r="BM2415" s="113"/>
      <c r="BN2415" s="113"/>
      <c r="BO2415" s="113"/>
      <c r="BP2415" s="113"/>
      <c r="BQ2415" s="113"/>
      <c r="BR2415" s="113"/>
      <c r="BS2415" s="113"/>
      <c r="BT2415" s="113"/>
      <c r="BU2415" s="113"/>
      <c r="BV2415" s="113"/>
      <c r="BW2415" s="113"/>
      <c r="BX2415" s="113"/>
      <c r="BY2415" s="113"/>
      <c r="BZ2415" s="113"/>
      <c r="CA2415" s="67"/>
      <c r="CB2415" s="113"/>
      <c r="CC2415" s="69">
        <f>SUM(Table25[[#This Row],[Contract Amount FY00]:[Contract Amount FY50]])</f>
        <v>67288</v>
      </c>
      <c r="CD2415" s="114"/>
    </row>
    <row r="2416" spans="1:82" x14ac:dyDescent="0.25">
      <c r="A2416" s="122" t="s">
        <v>2110</v>
      </c>
      <c r="B2416" s="122" t="s">
        <v>2244</v>
      </c>
      <c r="C2416" s="122" t="s">
        <v>374</v>
      </c>
      <c r="E2416" s="26" t="str">
        <f>IFERROR(IF(VLOOKUP(Table25[[#This Row],[Contract No.]],Table3[#All],3,FALSE)="","No","Yes"),"")</f>
        <v>No</v>
      </c>
      <c r="F2416" s="107" t="str">
        <f>IFERROR(VLOOKUP(Table25[[#This Row],[Contract No.]],Table3[#All],3,FALSE),"")</f>
        <v/>
      </c>
      <c r="G2416" s="107" t="str">
        <f>IFERROR(IF(Table25[[#This Row],[Cooperative Purchase
(Yes/No)]]="Yes","Yes",IF(VLOOKUP(Table25[[#This Row],[Contract No.]],Table3[#All],1,FALSE)=Table25[[#This Row],[Contract No.]],"Yes","No")),"No")</f>
        <v>Yes</v>
      </c>
      <c r="H2416" s="51">
        <f>IFERROR(VLOOKUP(Table25[[#This Row],[Contract No.]],Table3[#All],4,FALSE),"")</f>
        <v>44512</v>
      </c>
      <c r="I2416" s="28">
        <f>IFERROR(IF(AND(MONTH(Table25[[#This Row],[Contract Start Date]])&gt;6,MONTH(Table25[[#This Row],[Contract Start Date]])&lt;=12),YEAR(Table25[[#This Row],[Contract Start Date]])+1,YEAR(Table25[[#This Row],[Contract Start Date]])),"")</f>
        <v>2022</v>
      </c>
      <c r="J2416" s="108">
        <f>Table25[[#This Row],[FY Formula start]]</f>
        <v>2022</v>
      </c>
      <c r="K2416" s="59" t="str">
        <f>"FY"&amp;" "&amp;Table25[[#This Row],[Year Start]]</f>
        <v>FY 2022</v>
      </c>
      <c r="L2416" s="109">
        <f>IFERROR(VLOOKUP(Table25[[#This Row],[Contract No.]],Table3[#All],5,FALSE),"")</f>
        <v>46702</v>
      </c>
      <c r="M2416" s="110">
        <f>IFERROR(IF(Table25[[#This Row],[Contract End Date]]="99/99/9999","No End",IF(AND(MONTH(Table25[[#This Row],[Contract End Date]])&gt;6,MONTH(Table25[[#This Row],[Contract End Date]])&lt;=12),YEAR(Table25[[#This Row],[Contract End Date]])+1,YEAR(Table25[[#This Row],[Contract End Date]]))),"")</f>
        <v>2028</v>
      </c>
      <c r="N2416" s="111">
        <f>Table25[[#This Row],[FY Formula end]]</f>
        <v>2028</v>
      </c>
      <c r="O2416" s="112" t="str">
        <f>IF(Table25[[#This Row],[Year End]]="No End","No End","FY"&amp;" "&amp;Table25[[#This Row],[Year End]])</f>
        <v>FY 2028</v>
      </c>
      <c r="P2416" s="27"/>
      <c r="Q2416" s="104" t="str">
        <f>_xlfn.IFNA(IF($B2416="","",VLOOKUP($B2416,'SWC Towers'!$A:$Q,$Q$2,FALSE)),"")</f>
        <v/>
      </c>
      <c r="R2416" s="106" t="str">
        <f>_xlfn.IFNA(IF($B2416="","",VLOOKUP($B2416,'SWC Towers'!$A:$Q,$R$2,FALSE)),"")</f>
        <v/>
      </c>
      <c r="S2416" s="106" t="str">
        <f>_xlfn.IFNA(IF($B2416="","",VLOOKUP($B2416,'SWC Towers'!$A:$Q,$S$2,FALSE)),"")</f>
        <v/>
      </c>
      <c r="T2416" s="106">
        <f>_xlfn.IFNA(IF($B2416="","",VLOOKUP($B2416,'SWC Towers'!$A:$Q,$T$2,FALSE)),"")</f>
        <v>0.5</v>
      </c>
      <c r="U2416" s="104" t="str">
        <f>_xlfn.IFNA(IF($B2416="","",VLOOKUP($B2416,'SWC Towers'!$A:$Q,$U$2,FALSE)),"")</f>
        <v/>
      </c>
      <c r="V2416" s="104" t="str">
        <f>_xlfn.IFNA(IF($B2416="","",VLOOKUP($B2416,'SWC Towers'!$A:$Q,$V$2,FALSE)),"")</f>
        <v/>
      </c>
      <c r="W2416" s="104">
        <f>_xlfn.IFNA(IF($B2416="","",VLOOKUP($B2416,'SWC Towers'!$A:$Q,$W$2,FALSE)),"")</f>
        <v>0.5</v>
      </c>
      <c r="X2416" s="104" t="str">
        <f>_xlfn.IFNA(IF($B2416="","",VLOOKUP($B2416,'SWC Towers'!$A:$Q,$X$2,FALSE)),"")</f>
        <v/>
      </c>
      <c r="Y2416" s="104" t="str">
        <f>_xlfn.IFNA(IF($B2416="","",VLOOKUP($B2416,'SWC Towers'!$A:$Q,$Y$2,FALSE)),"")</f>
        <v/>
      </c>
      <c r="Z2416" s="104" t="str">
        <f>_xlfn.IFNA(IF($B2416="","",VLOOKUP($B2416,'SWC Towers'!$A:$Q,$Z$2,FALSE)),"")</f>
        <v/>
      </c>
      <c r="AA2416" s="104" t="str">
        <f>_xlfn.IFNA(IF($B2416="","",VLOOKUP($B2416,'SWC Towers'!$A:$Q,$AA$2,FALSE)),"")</f>
        <v/>
      </c>
      <c r="AB2416" s="106" t="str">
        <f>_xlfn.IFNA(IF($B2416="","",VLOOKUP($B2416,'SWC Towers'!$A:$Q,$AB$2,FALSE)),"")</f>
        <v/>
      </c>
      <c r="AC2416" s="20">
        <f>SUM(Table25[[#This Row],[IT Tower: Application]:[Other/Non-IT ]])</f>
        <v>1</v>
      </c>
      <c r="AD2416" s="67"/>
      <c r="AE2416" s="67"/>
      <c r="AF2416" s="67"/>
      <c r="AG2416" s="67"/>
      <c r="AH2416" s="67"/>
      <c r="AI2416" s="67"/>
      <c r="AJ2416" s="67"/>
      <c r="AK2416" s="67"/>
      <c r="AL2416" s="67"/>
      <c r="AM2416" s="67"/>
      <c r="AN2416" s="67"/>
      <c r="AO2416" s="67"/>
      <c r="AP2416" s="67"/>
      <c r="AQ2416" s="67"/>
      <c r="AR2416" s="67"/>
      <c r="AS2416" s="67"/>
      <c r="AT2416" s="67"/>
      <c r="AU2416" s="67"/>
      <c r="AV2416" s="67"/>
      <c r="AW2416" s="67"/>
      <c r="AX2416" s="67"/>
      <c r="AY2416" s="67"/>
      <c r="AZ2416" s="67">
        <v>981</v>
      </c>
      <c r="BA2416" s="67">
        <v>9174</v>
      </c>
      <c r="BB2416" s="113">
        <v>3806</v>
      </c>
      <c r="BC2416" s="113">
        <v>4822</v>
      </c>
      <c r="BD2416" s="113"/>
      <c r="BE2416" s="113"/>
      <c r="BF2416" s="113"/>
      <c r="BG2416" s="113"/>
      <c r="BH2416" s="113"/>
      <c r="BI2416" s="113"/>
      <c r="BJ2416" s="113"/>
      <c r="BK2416" s="113"/>
      <c r="BL2416" s="113"/>
      <c r="BM2416" s="113"/>
      <c r="BN2416" s="113"/>
      <c r="BO2416" s="113"/>
      <c r="BP2416" s="113"/>
      <c r="BQ2416" s="113"/>
      <c r="BR2416" s="113"/>
      <c r="BS2416" s="113"/>
      <c r="BT2416" s="113"/>
      <c r="BU2416" s="113"/>
      <c r="BV2416" s="113"/>
      <c r="BW2416" s="113"/>
      <c r="BX2416" s="113"/>
      <c r="BY2416" s="113"/>
      <c r="BZ2416" s="113"/>
      <c r="CA2416" s="67"/>
      <c r="CB2416" s="113"/>
      <c r="CC2416" s="69">
        <f>SUM(Table25[[#This Row],[Contract Amount FY00]:[Contract Amount FY50]])</f>
        <v>18783</v>
      </c>
      <c r="CD2416" s="114"/>
    </row>
    <row r="2417" spans="1:82" x14ac:dyDescent="0.25">
      <c r="A2417" s="122" t="s">
        <v>2110</v>
      </c>
      <c r="B2417" s="122" t="s">
        <v>2057</v>
      </c>
      <c r="C2417" s="122" t="s">
        <v>3190</v>
      </c>
      <c r="E2417" s="26" t="str">
        <f>IFERROR(IF(VLOOKUP(Table25[[#This Row],[Contract No.]],Table3[#All],3,FALSE)="","No","Yes"),"")</f>
        <v>Yes</v>
      </c>
      <c r="F2417" s="107" t="str">
        <f>IFERROR(VLOOKUP(Table25[[#This Row],[Contract No.]],Table3[#All],3,FALSE),"")</f>
        <v>NASPO</v>
      </c>
      <c r="G2417" s="107" t="str">
        <f>IFERROR(IF(Table25[[#This Row],[Cooperative Purchase
(Yes/No)]]="Yes","Yes",IF(VLOOKUP(Table25[[#This Row],[Contract No.]],Table3[#All],1,FALSE)=Table25[[#This Row],[Contract No.]],"Yes","No")),"No")</f>
        <v>Yes</v>
      </c>
      <c r="H2417" s="51">
        <f>IFERROR(VLOOKUP(Table25[[#This Row],[Contract No.]],Table3[#All],4,FALSE),"")</f>
        <v>43983</v>
      </c>
      <c r="I2417" s="28">
        <f>IFERROR(IF(AND(MONTH(Table25[[#This Row],[Contract Start Date]])&gt;6,MONTH(Table25[[#This Row],[Contract Start Date]])&lt;=12),YEAR(Table25[[#This Row],[Contract Start Date]])+1,YEAR(Table25[[#This Row],[Contract Start Date]])),"")</f>
        <v>2020</v>
      </c>
      <c r="J2417" s="108">
        <f>Table25[[#This Row],[FY Formula start]]</f>
        <v>2020</v>
      </c>
      <c r="K2417" s="59" t="str">
        <f>"FY"&amp;" "&amp;Table25[[#This Row],[Year Start]]</f>
        <v>FY 2020</v>
      </c>
      <c r="L2417" s="109">
        <f>IFERROR(VLOOKUP(Table25[[#This Row],[Contract No.]],Table3[#All],5,FALSE),"")</f>
        <v>46295</v>
      </c>
      <c r="M2417" s="110">
        <f>IFERROR(IF(Table25[[#This Row],[Contract End Date]]="99/99/9999","No End",IF(AND(MONTH(Table25[[#This Row],[Contract End Date]])&gt;6,MONTH(Table25[[#This Row],[Contract End Date]])&lt;=12),YEAR(Table25[[#This Row],[Contract End Date]])+1,YEAR(Table25[[#This Row],[Contract End Date]]))),"")</f>
        <v>2027</v>
      </c>
      <c r="N2417" s="111">
        <f>Table25[[#This Row],[FY Formula end]]</f>
        <v>2027</v>
      </c>
      <c r="O2417" s="112" t="str">
        <f>IF(Table25[[#This Row],[Year End]]="No End","No End","FY"&amp;" "&amp;Table25[[#This Row],[Year End]])</f>
        <v>FY 2027</v>
      </c>
      <c r="P2417" s="27"/>
      <c r="Q2417" s="104">
        <f>_xlfn.IFNA(IF($B2417="","",VLOOKUP($B2417,'SWC Towers'!$A:$Q,$Q$2,FALSE)),"")</f>
        <v>0.1</v>
      </c>
      <c r="R2417" s="106">
        <f>_xlfn.IFNA(IF($B2417="","",VLOOKUP($B2417,'SWC Towers'!$A:$Q,$R$2,FALSE)),"")</f>
        <v>0.1</v>
      </c>
      <c r="S2417" s="106" t="str">
        <f>_xlfn.IFNA(IF($B2417="","",VLOOKUP($B2417,'SWC Towers'!$A:$Q,$S$2,FALSE)),"")</f>
        <v/>
      </c>
      <c r="T2417" s="106" t="str">
        <f>_xlfn.IFNA(IF($B2417="","",VLOOKUP($B2417,'SWC Towers'!$A:$Q,$T$2,FALSE)),"")</f>
        <v/>
      </c>
      <c r="U2417" s="104">
        <f>_xlfn.IFNA(IF($B2417="","",VLOOKUP($B2417,'SWC Towers'!$A:$Q,$U$2,FALSE)),"")</f>
        <v>0.15</v>
      </c>
      <c r="V2417" s="104" t="str">
        <f>_xlfn.IFNA(IF($B2417="","",VLOOKUP($B2417,'SWC Towers'!$A:$Q,$V$2,FALSE)),"")</f>
        <v/>
      </c>
      <c r="W2417" s="104">
        <f>_xlfn.IFNA(IF($B2417="","",VLOOKUP($B2417,'SWC Towers'!$A:$Q,$W$2,FALSE)),"")</f>
        <v>0.65</v>
      </c>
      <c r="X2417" s="104" t="str">
        <f>_xlfn.IFNA(IF($B2417="","",VLOOKUP($B2417,'SWC Towers'!$A:$Q,$X$2,FALSE)),"")</f>
        <v/>
      </c>
      <c r="Y2417" s="104" t="str">
        <f>_xlfn.IFNA(IF($B2417="","",VLOOKUP($B2417,'SWC Towers'!$A:$Q,$Y$2,FALSE)),"")</f>
        <v/>
      </c>
      <c r="Z2417" s="104" t="str">
        <f>_xlfn.IFNA(IF($B2417="","",VLOOKUP($B2417,'SWC Towers'!$A:$Q,$Z$2,FALSE)),"")</f>
        <v/>
      </c>
      <c r="AA2417" s="104" t="str">
        <f>_xlfn.IFNA(IF($B2417="","",VLOOKUP($B2417,'SWC Towers'!$A:$Q,$AA$2,FALSE)),"")</f>
        <v/>
      </c>
      <c r="AB2417" s="106" t="str">
        <f>_xlfn.IFNA(IF($B2417="","",VLOOKUP($B2417,'SWC Towers'!$A:$Q,$AB$2,FALSE)),"")</f>
        <v/>
      </c>
      <c r="AC2417" s="20">
        <f>SUM(Table25[[#This Row],[IT Tower: Application]:[Other/Non-IT ]])</f>
        <v>1</v>
      </c>
      <c r="AD2417" s="67"/>
      <c r="AE2417" s="67"/>
      <c r="AF2417" s="67"/>
      <c r="AG2417" s="67"/>
      <c r="AH2417" s="67"/>
      <c r="AI2417" s="67"/>
      <c r="AJ2417" s="67"/>
      <c r="AK2417" s="67"/>
      <c r="AL2417" s="67"/>
      <c r="AM2417" s="67"/>
      <c r="AN2417" s="67"/>
      <c r="AO2417" s="67"/>
      <c r="AP2417" s="67"/>
      <c r="AQ2417" s="67"/>
      <c r="AR2417" s="67"/>
      <c r="AS2417" s="67"/>
      <c r="AT2417" s="67"/>
      <c r="AU2417" s="67"/>
      <c r="AV2417" s="67"/>
      <c r="AW2417" s="67"/>
      <c r="AX2417" s="67"/>
      <c r="AY2417" s="67">
        <v>279</v>
      </c>
      <c r="AZ2417" s="67">
        <v>21416</v>
      </c>
      <c r="BA2417" s="67">
        <v>31621</v>
      </c>
      <c r="BB2417" s="113">
        <v>13209</v>
      </c>
      <c r="BC2417" s="113"/>
      <c r="BD2417" s="113"/>
      <c r="BE2417" s="113"/>
      <c r="BF2417" s="113"/>
      <c r="BG2417" s="113"/>
      <c r="BH2417" s="113"/>
      <c r="BI2417" s="113"/>
      <c r="BJ2417" s="113"/>
      <c r="BK2417" s="113"/>
      <c r="BL2417" s="113"/>
      <c r="BM2417" s="113"/>
      <c r="BN2417" s="113"/>
      <c r="BO2417" s="113"/>
      <c r="BP2417" s="113"/>
      <c r="BQ2417" s="113"/>
      <c r="BR2417" s="113"/>
      <c r="BS2417" s="113"/>
      <c r="BT2417" s="113"/>
      <c r="BU2417" s="113"/>
      <c r="BV2417" s="113"/>
      <c r="BW2417" s="113"/>
      <c r="BX2417" s="113"/>
      <c r="BY2417" s="113"/>
      <c r="BZ2417" s="113"/>
      <c r="CA2417" s="67"/>
      <c r="CB2417" s="113"/>
      <c r="CC2417" s="69">
        <f>SUM(Table25[[#This Row],[Contract Amount FY00]:[Contract Amount FY50]])</f>
        <v>66525</v>
      </c>
      <c r="CD2417" s="114"/>
    </row>
    <row r="2418" spans="1:82" x14ac:dyDescent="0.25">
      <c r="A2418" s="122" t="s">
        <v>2110</v>
      </c>
      <c r="B2418" s="122" t="s">
        <v>2057</v>
      </c>
      <c r="C2418" s="122" t="s">
        <v>276</v>
      </c>
      <c r="E2418" s="26" t="str">
        <f>IFERROR(IF(VLOOKUP(Table25[[#This Row],[Contract No.]],Table3[#All],3,FALSE)="","No","Yes"),"")</f>
        <v>Yes</v>
      </c>
      <c r="F2418" s="107" t="str">
        <f>IFERROR(VLOOKUP(Table25[[#This Row],[Contract No.]],Table3[#All],3,FALSE),"")</f>
        <v>NASPO</v>
      </c>
      <c r="G2418" s="107" t="str">
        <f>IFERROR(IF(Table25[[#This Row],[Cooperative Purchase
(Yes/No)]]="Yes","Yes",IF(VLOOKUP(Table25[[#This Row],[Contract No.]],Table3[#All],1,FALSE)=Table25[[#This Row],[Contract No.]],"Yes","No")),"No")</f>
        <v>Yes</v>
      </c>
      <c r="H2418" s="51">
        <f>IFERROR(VLOOKUP(Table25[[#This Row],[Contract No.]],Table3[#All],4,FALSE),"")</f>
        <v>43983</v>
      </c>
      <c r="I2418" s="28">
        <f>IFERROR(IF(AND(MONTH(Table25[[#This Row],[Contract Start Date]])&gt;6,MONTH(Table25[[#This Row],[Contract Start Date]])&lt;=12),YEAR(Table25[[#This Row],[Contract Start Date]])+1,YEAR(Table25[[#This Row],[Contract Start Date]])),"")</f>
        <v>2020</v>
      </c>
      <c r="J2418" s="108">
        <f>Table25[[#This Row],[FY Formula start]]</f>
        <v>2020</v>
      </c>
      <c r="K2418" s="59" t="str">
        <f>"FY"&amp;" "&amp;Table25[[#This Row],[Year Start]]</f>
        <v>FY 2020</v>
      </c>
      <c r="L2418" s="109">
        <f>IFERROR(VLOOKUP(Table25[[#This Row],[Contract No.]],Table3[#All],5,FALSE),"")</f>
        <v>46295</v>
      </c>
      <c r="M2418" s="110">
        <f>IFERROR(IF(Table25[[#This Row],[Contract End Date]]="99/99/9999","No End",IF(AND(MONTH(Table25[[#This Row],[Contract End Date]])&gt;6,MONTH(Table25[[#This Row],[Contract End Date]])&lt;=12),YEAR(Table25[[#This Row],[Contract End Date]])+1,YEAR(Table25[[#This Row],[Contract End Date]]))),"")</f>
        <v>2027</v>
      </c>
      <c r="N2418" s="111">
        <f>Table25[[#This Row],[FY Formula end]]</f>
        <v>2027</v>
      </c>
      <c r="O2418" s="112" t="str">
        <f>IF(Table25[[#This Row],[Year End]]="No End","No End","FY"&amp;" "&amp;Table25[[#This Row],[Year End]])</f>
        <v>FY 2027</v>
      </c>
      <c r="P2418" s="27"/>
      <c r="Q2418" s="104">
        <f>_xlfn.IFNA(IF($B2418="","",VLOOKUP($B2418,'SWC Towers'!$A:$Q,$Q$2,FALSE)),"")</f>
        <v>0.1</v>
      </c>
      <c r="R2418" s="106">
        <f>_xlfn.IFNA(IF($B2418="","",VLOOKUP($B2418,'SWC Towers'!$A:$Q,$R$2,FALSE)),"")</f>
        <v>0.1</v>
      </c>
      <c r="S2418" s="106" t="str">
        <f>_xlfn.IFNA(IF($B2418="","",VLOOKUP($B2418,'SWC Towers'!$A:$Q,$S$2,FALSE)),"")</f>
        <v/>
      </c>
      <c r="T2418" s="106" t="str">
        <f>_xlfn.IFNA(IF($B2418="","",VLOOKUP($B2418,'SWC Towers'!$A:$Q,$T$2,FALSE)),"")</f>
        <v/>
      </c>
      <c r="U2418" s="104">
        <f>_xlfn.IFNA(IF($B2418="","",VLOOKUP($B2418,'SWC Towers'!$A:$Q,$U$2,FALSE)),"")</f>
        <v>0.15</v>
      </c>
      <c r="V2418" s="104" t="str">
        <f>_xlfn.IFNA(IF($B2418="","",VLOOKUP($B2418,'SWC Towers'!$A:$Q,$V$2,FALSE)),"")</f>
        <v/>
      </c>
      <c r="W2418" s="104">
        <f>_xlfn.IFNA(IF($B2418="","",VLOOKUP($B2418,'SWC Towers'!$A:$Q,$W$2,FALSE)),"")</f>
        <v>0.65</v>
      </c>
      <c r="X2418" s="104" t="str">
        <f>_xlfn.IFNA(IF($B2418="","",VLOOKUP($B2418,'SWC Towers'!$A:$Q,$X$2,FALSE)),"")</f>
        <v/>
      </c>
      <c r="Y2418" s="104" t="str">
        <f>_xlfn.IFNA(IF($B2418="","",VLOOKUP($B2418,'SWC Towers'!$A:$Q,$Y$2,FALSE)),"")</f>
        <v/>
      </c>
      <c r="Z2418" s="104" t="str">
        <f>_xlfn.IFNA(IF($B2418="","",VLOOKUP($B2418,'SWC Towers'!$A:$Q,$Z$2,FALSE)),"")</f>
        <v/>
      </c>
      <c r="AA2418" s="104" t="str">
        <f>_xlfn.IFNA(IF($B2418="","",VLOOKUP($B2418,'SWC Towers'!$A:$Q,$AA$2,FALSE)),"")</f>
        <v/>
      </c>
      <c r="AB2418" s="106" t="str">
        <f>_xlfn.IFNA(IF($B2418="","",VLOOKUP($B2418,'SWC Towers'!$A:$Q,$AB$2,FALSE)),"")</f>
        <v/>
      </c>
      <c r="AC2418" s="20">
        <f>SUM(Table25[[#This Row],[IT Tower: Application]:[Other/Non-IT ]])</f>
        <v>1</v>
      </c>
      <c r="AD2418" s="67"/>
      <c r="AE2418" s="67"/>
      <c r="AF2418" s="67"/>
      <c r="AG2418" s="67"/>
      <c r="AH2418" s="67"/>
      <c r="AI2418" s="67"/>
      <c r="AJ2418" s="67"/>
      <c r="AK2418" s="67"/>
      <c r="AL2418" s="67"/>
      <c r="AM2418" s="67"/>
      <c r="AN2418" s="67"/>
      <c r="AO2418" s="67"/>
      <c r="AP2418" s="67"/>
      <c r="AQ2418" s="67"/>
      <c r="AR2418" s="67"/>
      <c r="AS2418" s="67"/>
      <c r="AT2418" s="67"/>
      <c r="AU2418" s="67"/>
      <c r="AV2418" s="67"/>
      <c r="AW2418" s="67"/>
      <c r="AX2418" s="67"/>
      <c r="AY2418" s="67"/>
      <c r="AZ2418" s="67"/>
      <c r="BA2418" s="67"/>
      <c r="BB2418" s="113"/>
      <c r="BC2418" s="113">
        <v>82060</v>
      </c>
      <c r="BD2418" s="113"/>
      <c r="BE2418" s="113"/>
      <c r="BF2418" s="113"/>
      <c r="BG2418" s="113"/>
      <c r="BH2418" s="113"/>
      <c r="BI2418" s="113"/>
      <c r="BJ2418" s="113"/>
      <c r="BK2418" s="113"/>
      <c r="BL2418" s="113"/>
      <c r="BM2418" s="113"/>
      <c r="BN2418" s="113"/>
      <c r="BO2418" s="113"/>
      <c r="BP2418" s="113"/>
      <c r="BQ2418" s="113"/>
      <c r="BR2418" s="113"/>
      <c r="BS2418" s="113"/>
      <c r="BT2418" s="113"/>
      <c r="BU2418" s="113"/>
      <c r="BV2418" s="113"/>
      <c r="BW2418" s="113"/>
      <c r="BX2418" s="113"/>
      <c r="BY2418" s="113"/>
      <c r="BZ2418" s="113"/>
      <c r="CA2418" s="67"/>
      <c r="CB2418" s="113"/>
      <c r="CC2418" s="69">
        <f>SUM(Table25[[#This Row],[Contract Amount FY00]:[Contract Amount FY50]])</f>
        <v>82060</v>
      </c>
      <c r="CD2418" s="114"/>
    </row>
    <row r="2419" spans="1:82" x14ac:dyDescent="0.25">
      <c r="A2419" s="122" t="s">
        <v>2110</v>
      </c>
      <c r="B2419" s="122" t="s">
        <v>3071</v>
      </c>
      <c r="C2419" s="122" t="s">
        <v>753</v>
      </c>
      <c r="E2419" s="26" t="str">
        <f>IFERROR(IF(VLOOKUP(Table25[[#This Row],[Contract No.]],Table3[#All],3,FALSE)="","No","Yes"),"")</f>
        <v>Yes</v>
      </c>
      <c r="F2419" s="107" t="str">
        <f>IFERROR(VLOOKUP(Table25[[#This Row],[Contract No.]],Table3[#All],3,FALSE),"")</f>
        <v>NASPO</v>
      </c>
      <c r="G2419" s="107" t="str">
        <f>IFERROR(IF(Table25[[#This Row],[Cooperative Purchase
(Yes/No)]]="Yes","Yes",IF(VLOOKUP(Table25[[#This Row],[Contract No.]],Table3[#All],1,FALSE)=Table25[[#This Row],[Contract No.]],"Yes","No")),"No")</f>
        <v>Yes</v>
      </c>
      <c r="H2419" s="51">
        <f>IFERROR(VLOOKUP(Table25[[#This Row],[Contract No.]],Table3[#All],4,FALSE),"")</f>
        <v>45322</v>
      </c>
      <c r="I2419" s="28">
        <f>IFERROR(IF(AND(MONTH(Table25[[#This Row],[Contract Start Date]])&gt;6,MONTH(Table25[[#This Row],[Contract Start Date]])&lt;=12),YEAR(Table25[[#This Row],[Contract Start Date]])+1,YEAR(Table25[[#This Row],[Contract Start Date]])),"")</f>
        <v>2024</v>
      </c>
      <c r="J2419" s="108">
        <f>Table25[[#This Row],[FY Formula start]]</f>
        <v>2024</v>
      </c>
      <c r="K2419" s="59" t="str">
        <f>"FY"&amp;" "&amp;Table25[[#This Row],[Year Start]]</f>
        <v>FY 2024</v>
      </c>
      <c r="L2419" s="109">
        <f>IFERROR(VLOOKUP(Table25[[#This Row],[Contract No.]],Table3[#All],5,FALSE),"")</f>
        <v>46934</v>
      </c>
      <c r="M2419" s="110">
        <f>IFERROR(IF(Table25[[#This Row],[Contract End Date]]="99/99/9999","No End",IF(AND(MONTH(Table25[[#This Row],[Contract End Date]])&gt;6,MONTH(Table25[[#This Row],[Contract End Date]])&lt;=12),YEAR(Table25[[#This Row],[Contract End Date]])+1,YEAR(Table25[[#This Row],[Contract End Date]]))),"")</f>
        <v>2028</v>
      </c>
      <c r="N2419" s="111">
        <f>Table25[[#This Row],[FY Formula end]]</f>
        <v>2028</v>
      </c>
      <c r="O2419" s="112" t="str">
        <f>IF(Table25[[#This Row],[Year End]]="No End","No End","FY"&amp;" "&amp;Table25[[#This Row],[Year End]])</f>
        <v>FY 2028</v>
      </c>
      <c r="P2419" s="27"/>
      <c r="Q2419" s="104" t="str">
        <f>_xlfn.IFNA(IF($B2419="","",VLOOKUP($B2419,'SWC Towers'!$A:$Q,$Q$2,FALSE)),"")</f>
        <v/>
      </c>
      <c r="R2419" s="106">
        <f>_xlfn.IFNA(IF($B2419="","",VLOOKUP($B2419,'SWC Towers'!$A:$Q,$R$2,FALSE)),"")</f>
        <v>0.2</v>
      </c>
      <c r="S2419" s="106" t="str">
        <f>_xlfn.IFNA(IF($B2419="","",VLOOKUP($B2419,'SWC Towers'!$A:$Q,$S$2,FALSE)),"")</f>
        <v/>
      </c>
      <c r="T2419" s="106" t="str">
        <f>_xlfn.IFNA(IF($B2419="","",VLOOKUP($B2419,'SWC Towers'!$A:$Q,$T$2,FALSE)),"")</f>
        <v/>
      </c>
      <c r="U2419" s="104">
        <f>_xlfn.IFNA(IF($B2419="","",VLOOKUP($B2419,'SWC Towers'!$A:$Q,$U$2,FALSE)),"")</f>
        <v>0.6</v>
      </c>
      <c r="V2419" s="104" t="str">
        <f>_xlfn.IFNA(IF($B2419="","",VLOOKUP($B2419,'SWC Towers'!$A:$Q,$V$2,FALSE)),"")</f>
        <v/>
      </c>
      <c r="W2419" s="104" t="str">
        <f>_xlfn.IFNA(IF($B2419="","",VLOOKUP($B2419,'SWC Towers'!$A:$Q,$W$2,FALSE)),"")</f>
        <v/>
      </c>
      <c r="X2419" s="104" t="str">
        <f>_xlfn.IFNA(IF($B2419="","",VLOOKUP($B2419,'SWC Towers'!$A:$Q,$X$2,FALSE)),"")</f>
        <v/>
      </c>
      <c r="Y2419" s="104" t="str">
        <f>_xlfn.IFNA(IF($B2419="","",VLOOKUP($B2419,'SWC Towers'!$A:$Q,$Y$2,FALSE)),"")</f>
        <v/>
      </c>
      <c r="Z2419" s="104" t="str">
        <f>_xlfn.IFNA(IF($B2419="","",VLOOKUP($B2419,'SWC Towers'!$A:$Q,$Z$2,FALSE)),"")</f>
        <v/>
      </c>
      <c r="AA2419" s="104">
        <f>_xlfn.IFNA(IF($B2419="","",VLOOKUP($B2419,'SWC Towers'!$A:$Q,$AA$2,FALSE)),"")</f>
        <v>0.2</v>
      </c>
      <c r="AB2419" s="106" t="str">
        <f>_xlfn.IFNA(IF($B2419="","",VLOOKUP($B2419,'SWC Towers'!$A:$Q,$AB$2,FALSE)),"")</f>
        <v/>
      </c>
      <c r="AC2419" s="20">
        <f>SUM(Table25[[#This Row],[IT Tower: Application]:[Other/Non-IT ]])</f>
        <v>1</v>
      </c>
      <c r="AD2419" s="67"/>
      <c r="AE2419" s="67"/>
      <c r="AF2419" s="67"/>
      <c r="AG2419" s="67"/>
      <c r="AH2419" s="67"/>
      <c r="AI2419" s="67"/>
      <c r="AJ2419" s="67"/>
      <c r="AK2419" s="67"/>
      <c r="AL2419" s="67"/>
      <c r="AM2419" s="67"/>
      <c r="AN2419" s="67"/>
      <c r="AO2419" s="67"/>
      <c r="AP2419" s="67"/>
      <c r="AQ2419" s="67"/>
      <c r="AR2419" s="67"/>
      <c r="AS2419" s="67"/>
      <c r="AT2419" s="67"/>
      <c r="AU2419" s="67"/>
      <c r="AV2419" s="67"/>
      <c r="AW2419" s="67"/>
      <c r="AX2419" s="67"/>
      <c r="AY2419" s="67"/>
      <c r="AZ2419" s="67"/>
      <c r="BA2419" s="67"/>
      <c r="BB2419" s="113">
        <v>303329</v>
      </c>
      <c r="BC2419" s="113">
        <v>270627</v>
      </c>
      <c r="BD2419" s="113"/>
      <c r="BE2419" s="113"/>
      <c r="BF2419" s="113"/>
      <c r="BG2419" s="113"/>
      <c r="BH2419" s="113"/>
      <c r="BI2419" s="113"/>
      <c r="BJ2419" s="113"/>
      <c r="BK2419" s="113"/>
      <c r="BL2419" s="113"/>
      <c r="BM2419" s="113"/>
      <c r="BN2419" s="113"/>
      <c r="BO2419" s="113"/>
      <c r="BP2419" s="113"/>
      <c r="BQ2419" s="113"/>
      <c r="BR2419" s="113"/>
      <c r="BS2419" s="113"/>
      <c r="BT2419" s="113"/>
      <c r="BU2419" s="113"/>
      <c r="BV2419" s="113"/>
      <c r="BW2419" s="113"/>
      <c r="BX2419" s="113"/>
      <c r="BY2419" s="113"/>
      <c r="BZ2419" s="113"/>
      <c r="CA2419" s="67"/>
      <c r="CB2419" s="113"/>
      <c r="CC2419" s="69">
        <f>SUM(Table25[[#This Row],[Contract Amount FY00]:[Contract Amount FY50]])</f>
        <v>573956</v>
      </c>
      <c r="CD2419" s="114"/>
    </row>
    <row r="2420" spans="1:82" x14ac:dyDescent="0.25">
      <c r="A2420" s="122" t="s">
        <v>2110</v>
      </c>
      <c r="B2420" s="122" t="s">
        <v>3071</v>
      </c>
      <c r="C2420" s="122" t="s">
        <v>375</v>
      </c>
      <c r="E2420" s="26" t="str">
        <f>IFERROR(IF(VLOOKUP(Table25[[#This Row],[Contract No.]],Table3[#All],3,FALSE)="","No","Yes"),"")</f>
        <v>Yes</v>
      </c>
      <c r="F2420" s="107" t="str">
        <f>IFERROR(VLOOKUP(Table25[[#This Row],[Contract No.]],Table3[#All],3,FALSE),"")</f>
        <v>NASPO</v>
      </c>
      <c r="G2420" s="107" t="str">
        <f>IFERROR(IF(Table25[[#This Row],[Cooperative Purchase
(Yes/No)]]="Yes","Yes",IF(VLOOKUP(Table25[[#This Row],[Contract No.]],Table3[#All],1,FALSE)=Table25[[#This Row],[Contract No.]],"Yes","No")),"No")</f>
        <v>Yes</v>
      </c>
      <c r="H2420" s="51">
        <f>IFERROR(VLOOKUP(Table25[[#This Row],[Contract No.]],Table3[#All],4,FALSE),"")</f>
        <v>45322</v>
      </c>
      <c r="I2420" s="28">
        <f>IFERROR(IF(AND(MONTH(Table25[[#This Row],[Contract Start Date]])&gt;6,MONTH(Table25[[#This Row],[Contract Start Date]])&lt;=12),YEAR(Table25[[#This Row],[Contract Start Date]])+1,YEAR(Table25[[#This Row],[Contract Start Date]])),"")</f>
        <v>2024</v>
      </c>
      <c r="J2420" s="108">
        <f>Table25[[#This Row],[FY Formula start]]</f>
        <v>2024</v>
      </c>
      <c r="K2420" s="59" t="str">
        <f>"FY"&amp;" "&amp;Table25[[#This Row],[Year Start]]</f>
        <v>FY 2024</v>
      </c>
      <c r="L2420" s="109">
        <f>IFERROR(VLOOKUP(Table25[[#This Row],[Contract No.]],Table3[#All],5,FALSE),"")</f>
        <v>46934</v>
      </c>
      <c r="M2420" s="110">
        <f>IFERROR(IF(Table25[[#This Row],[Contract End Date]]="99/99/9999","No End",IF(AND(MONTH(Table25[[#This Row],[Contract End Date]])&gt;6,MONTH(Table25[[#This Row],[Contract End Date]])&lt;=12),YEAR(Table25[[#This Row],[Contract End Date]])+1,YEAR(Table25[[#This Row],[Contract End Date]]))),"")</f>
        <v>2028</v>
      </c>
      <c r="N2420" s="111">
        <f>Table25[[#This Row],[FY Formula end]]</f>
        <v>2028</v>
      </c>
      <c r="O2420" s="112" t="str">
        <f>IF(Table25[[#This Row],[Year End]]="No End","No End","FY"&amp;" "&amp;Table25[[#This Row],[Year End]])</f>
        <v>FY 2028</v>
      </c>
      <c r="P2420" s="27"/>
      <c r="Q2420" s="104" t="str">
        <f>_xlfn.IFNA(IF($B2420="","",VLOOKUP($B2420,'SWC Towers'!$A:$Q,$Q$2,FALSE)),"")</f>
        <v/>
      </c>
      <c r="R2420" s="106">
        <f>_xlfn.IFNA(IF($B2420="","",VLOOKUP($B2420,'SWC Towers'!$A:$Q,$R$2,FALSE)),"")</f>
        <v>0.2</v>
      </c>
      <c r="S2420" s="106" t="str">
        <f>_xlfn.IFNA(IF($B2420="","",VLOOKUP($B2420,'SWC Towers'!$A:$Q,$S$2,FALSE)),"")</f>
        <v/>
      </c>
      <c r="T2420" s="106" t="str">
        <f>_xlfn.IFNA(IF($B2420="","",VLOOKUP($B2420,'SWC Towers'!$A:$Q,$T$2,FALSE)),"")</f>
        <v/>
      </c>
      <c r="U2420" s="104">
        <f>_xlfn.IFNA(IF($B2420="","",VLOOKUP($B2420,'SWC Towers'!$A:$Q,$U$2,FALSE)),"")</f>
        <v>0.6</v>
      </c>
      <c r="V2420" s="104" t="str">
        <f>_xlfn.IFNA(IF($B2420="","",VLOOKUP($B2420,'SWC Towers'!$A:$Q,$V$2,FALSE)),"")</f>
        <v/>
      </c>
      <c r="W2420" s="104" t="str">
        <f>_xlfn.IFNA(IF($B2420="","",VLOOKUP($B2420,'SWC Towers'!$A:$Q,$W$2,FALSE)),"")</f>
        <v/>
      </c>
      <c r="X2420" s="104" t="str">
        <f>_xlfn.IFNA(IF($B2420="","",VLOOKUP($B2420,'SWC Towers'!$A:$Q,$X$2,FALSE)),"")</f>
        <v/>
      </c>
      <c r="Y2420" s="104" t="str">
        <f>_xlfn.IFNA(IF($B2420="","",VLOOKUP($B2420,'SWC Towers'!$A:$Q,$Y$2,FALSE)),"")</f>
        <v/>
      </c>
      <c r="Z2420" s="104" t="str">
        <f>_xlfn.IFNA(IF($B2420="","",VLOOKUP($B2420,'SWC Towers'!$A:$Q,$Z$2,FALSE)),"")</f>
        <v/>
      </c>
      <c r="AA2420" s="104">
        <f>_xlfn.IFNA(IF($B2420="","",VLOOKUP($B2420,'SWC Towers'!$A:$Q,$AA$2,FALSE)),"")</f>
        <v>0.2</v>
      </c>
      <c r="AB2420" s="106" t="str">
        <f>_xlfn.IFNA(IF($B2420="","",VLOOKUP($B2420,'SWC Towers'!$A:$Q,$AB$2,FALSE)),"")</f>
        <v/>
      </c>
      <c r="AC2420" s="20">
        <f>SUM(Table25[[#This Row],[IT Tower: Application]:[Other/Non-IT ]])</f>
        <v>1</v>
      </c>
      <c r="AD2420" s="67"/>
      <c r="AE2420" s="67"/>
      <c r="AF2420" s="67"/>
      <c r="AG2420" s="67"/>
      <c r="AH2420" s="67"/>
      <c r="AI2420" s="67"/>
      <c r="AJ2420" s="67"/>
      <c r="AK2420" s="67"/>
      <c r="AL2420" s="67"/>
      <c r="AM2420" s="67"/>
      <c r="AN2420" s="67"/>
      <c r="AO2420" s="67"/>
      <c r="AP2420" s="67"/>
      <c r="AQ2420" s="67"/>
      <c r="AR2420" s="67"/>
      <c r="AS2420" s="67"/>
      <c r="AT2420" s="67"/>
      <c r="AU2420" s="67"/>
      <c r="AV2420" s="67"/>
      <c r="AW2420" s="67"/>
      <c r="AX2420" s="67"/>
      <c r="AY2420" s="67"/>
      <c r="AZ2420" s="67"/>
      <c r="BA2420" s="67"/>
      <c r="BB2420" s="113"/>
      <c r="BC2420" s="113">
        <v>496</v>
      </c>
      <c r="BD2420" s="113"/>
      <c r="BE2420" s="113"/>
      <c r="BF2420" s="113"/>
      <c r="BG2420" s="113"/>
      <c r="BH2420" s="113"/>
      <c r="BI2420" s="113"/>
      <c r="BJ2420" s="113"/>
      <c r="BK2420" s="113"/>
      <c r="BL2420" s="113"/>
      <c r="BM2420" s="113"/>
      <c r="BN2420" s="113"/>
      <c r="BO2420" s="113"/>
      <c r="BP2420" s="113"/>
      <c r="BQ2420" s="113"/>
      <c r="BR2420" s="113"/>
      <c r="BS2420" s="113"/>
      <c r="BT2420" s="113"/>
      <c r="BU2420" s="113"/>
      <c r="BV2420" s="113"/>
      <c r="BW2420" s="113"/>
      <c r="BX2420" s="113"/>
      <c r="BY2420" s="113"/>
      <c r="BZ2420" s="113"/>
      <c r="CA2420" s="67"/>
      <c r="CB2420" s="113"/>
      <c r="CC2420" s="69">
        <f>SUM(Table25[[#This Row],[Contract Amount FY00]:[Contract Amount FY50]])</f>
        <v>496</v>
      </c>
      <c r="CD2420" s="114"/>
    </row>
    <row r="2421" spans="1:82" x14ac:dyDescent="0.25">
      <c r="A2421" s="122" t="s">
        <v>2110</v>
      </c>
      <c r="B2421" s="122" t="s">
        <v>3013</v>
      </c>
      <c r="C2421" s="122" t="s">
        <v>279</v>
      </c>
      <c r="E2421" s="26" t="str">
        <f>IFERROR(IF(VLOOKUP(Table25[[#This Row],[Contract No.]],Table3[#All],3,FALSE)="","No","Yes"),"")</f>
        <v>Yes</v>
      </c>
      <c r="F2421" s="107" t="str">
        <f>IFERROR(VLOOKUP(Table25[[#This Row],[Contract No.]],Table3[#All],3,FALSE),"")</f>
        <v>NASPO</v>
      </c>
      <c r="G2421" s="107" t="str">
        <f>IFERROR(IF(Table25[[#This Row],[Cooperative Purchase
(Yes/No)]]="Yes","Yes",IF(VLOOKUP(Table25[[#This Row],[Contract No.]],Table3[#All],1,FALSE)=Table25[[#This Row],[Contract No.]],"Yes","No")),"No")</f>
        <v>Yes</v>
      </c>
      <c r="H2421" s="51">
        <f>IFERROR(VLOOKUP(Table25[[#This Row],[Contract No.]],Table3[#All],4,FALSE),"")</f>
        <v>44926</v>
      </c>
      <c r="I2421" s="28">
        <f>IFERROR(IF(AND(MONTH(Table25[[#This Row],[Contract Start Date]])&gt;6,MONTH(Table25[[#This Row],[Contract Start Date]])&lt;=12),YEAR(Table25[[#This Row],[Contract Start Date]])+1,YEAR(Table25[[#This Row],[Contract Start Date]])),"")</f>
        <v>2023</v>
      </c>
      <c r="J2421" s="108">
        <f>Table25[[#This Row],[FY Formula start]]</f>
        <v>2023</v>
      </c>
      <c r="K2421" s="59" t="str">
        <f>"FY"&amp;" "&amp;Table25[[#This Row],[Year Start]]</f>
        <v>FY 2023</v>
      </c>
      <c r="L2421" s="109">
        <f>IFERROR(VLOOKUP(Table25[[#This Row],[Contract No.]],Table3[#All],5,FALSE),"")</f>
        <v>46501</v>
      </c>
      <c r="M2421" s="110">
        <f>IFERROR(IF(Table25[[#This Row],[Contract End Date]]="99/99/9999","No End",IF(AND(MONTH(Table25[[#This Row],[Contract End Date]])&gt;6,MONTH(Table25[[#This Row],[Contract End Date]])&lt;=12),YEAR(Table25[[#This Row],[Contract End Date]])+1,YEAR(Table25[[#This Row],[Contract End Date]]))),"")</f>
        <v>2027</v>
      </c>
      <c r="N2421" s="111">
        <f>Table25[[#This Row],[FY Formula end]]</f>
        <v>2027</v>
      </c>
      <c r="O2421" s="112" t="str">
        <f>IF(Table25[[#This Row],[Year End]]="No End","No End","FY"&amp;" "&amp;Table25[[#This Row],[Year End]])</f>
        <v>FY 2027</v>
      </c>
      <c r="P2421" s="27"/>
      <c r="Q2421" s="104">
        <f>_xlfn.IFNA(IF($B2421="","",VLOOKUP($B2421,'SWC Towers'!$A:$Q,$Q$2,FALSE)),"")</f>
        <v>0.3</v>
      </c>
      <c r="R2421" s="106" t="str">
        <f>_xlfn.IFNA(IF($B2421="","",VLOOKUP($B2421,'SWC Towers'!$A:$Q,$R$2,FALSE)),"")</f>
        <v/>
      </c>
      <c r="S2421" s="106">
        <f>_xlfn.IFNA(IF($B2421="","",VLOOKUP($B2421,'SWC Towers'!$A:$Q,$S$2,FALSE)),"")</f>
        <v>0.1</v>
      </c>
      <c r="T2421" s="106" t="str">
        <f>_xlfn.IFNA(IF($B2421="","",VLOOKUP($B2421,'SWC Towers'!$A:$Q,$T$2,FALSE)),"")</f>
        <v/>
      </c>
      <c r="U2421" s="104">
        <f>_xlfn.IFNA(IF($B2421="","",VLOOKUP($B2421,'SWC Towers'!$A:$Q,$U$2,FALSE)),"")</f>
        <v>0.6</v>
      </c>
      <c r="V2421" s="104" t="str">
        <f>_xlfn.IFNA(IF($B2421="","",VLOOKUP($B2421,'SWC Towers'!$A:$Q,$V$2,FALSE)),"")</f>
        <v/>
      </c>
      <c r="W2421" s="104" t="str">
        <f>_xlfn.IFNA(IF($B2421="","",VLOOKUP($B2421,'SWC Towers'!$A:$Q,$W$2,FALSE)),"")</f>
        <v/>
      </c>
      <c r="X2421" s="104" t="str">
        <f>_xlfn.IFNA(IF($B2421="","",VLOOKUP($B2421,'SWC Towers'!$A:$Q,$X$2,FALSE)),"")</f>
        <v/>
      </c>
      <c r="Y2421" s="104" t="str">
        <f>_xlfn.IFNA(IF($B2421="","",VLOOKUP($B2421,'SWC Towers'!$A:$Q,$Y$2,FALSE)),"")</f>
        <v/>
      </c>
      <c r="Z2421" s="104" t="str">
        <f>_xlfn.IFNA(IF($B2421="","",VLOOKUP($B2421,'SWC Towers'!$A:$Q,$Z$2,FALSE)),"")</f>
        <v/>
      </c>
      <c r="AA2421" s="104" t="str">
        <f>_xlfn.IFNA(IF($B2421="","",VLOOKUP($B2421,'SWC Towers'!$A:$Q,$AA$2,FALSE)),"")</f>
        <v/>
      </c>
      <c r="AB2421" s="106" t="str">
        <f>_xlfn.IFNA(IF($B2421="","",VLOOKUP($B2421,'SWC Towers'!$A:$Q,$AB$2,FALSE)),"")</f>
        <v/>
      </c>
      <c r="AC2421" s="20">
        <f>SUM(Table25[[#This Row],[IT Tower: Application]:[Other/Non-IT ]])</f>
        <v>1</v>
      </c>
      <c r="AD2421" s="67"/>
      <c r="AE2421" s="67"/>
      <c r="AF2421" s="67"/>
      <c r="AG2421" s="67"/>
      <c r="AH2421" s="67"/>
      <c r="AI2421" s="67"/>
      <c r="AJ2421" s="67"/>
      <c r="AK2421" s="67"/>
      <c r="AL2421" s="67"/>
      <c r="AM2421" s="67"/>
      <c r="AN2421" s="67"/>
      <c r="AO2421" s="67"/>
      <c r="AP2421" s="67"/>
      <c r="AQ2421" s="67"/>
      <c r="AR2421" s="67"/>
      <c r="AS2421" s="67"/>
      <c r="AT2421" s="67"/>
      <c r="AU2421" s="67"/>
      <c r="AV2421" s="67"/>
      <c r="AW2421" s="67"/>
      <c r="AX2421" s="67"/>
      <c r="AY2421" s="67"/>
      <c r="AZ2421" s="67"/>
      <c r="BA2421" s="67"/>
      <c r="BB2421" s="113">
        <v>12638</v>
      </c>
      <c r="BC2421" s="113">
        <v>0</v>
      </c>
      <c r="BD2421" s="113"/>
      <c r="BE2421" s="113"/>
      <c r="BF2421" s="113"/>
      <c r="BG2421" s="113"/>
      <c r="BH2421" s="113"/>
      <c r="BI2421" s="113"/>
      <c r="BJ2421" s="113"/>
      <c r="BK2421" s="113"/>
      <c r="BL2421" s="113"/>
      <c r="BM2421" s="113"/>
      <c r="BN2421" s="113"/>
      <c r="BO2421" s="113"/>
      <c r="BP2421" s="113"/>
      <c r="BQ2421" s="113"/>
      <c r="BR2421" s="113"/>
      <c r="BS2421" s="113"/>
      <c r="BT2421" s="113"/>
      <c r="BU2421" s="113"/>
      <c r="BV2421" s="113"/>
      <c r="BW2421" s="113"/>
      <c r="BX2421" s="113"/>
      <c r="BY2421" s="113"/>
      <c r="BZ2421" s="113"/>
      <c r="CA2421" s="67"/>
      <c r="CB2421" s="113"/>
      <c r="CC2421" s="69">
        <f>SUM(Table25[[#This Row],[Contract Amount FY00]:[Contract Amount FY50]])</f>
        <v>12638</v>
      </c>
      <c r="CD2421" s="114"/>
    </row>
    <row r="2422" spans="1:82" x14ac:dyDescent="0.25">
      <c r="A2422" s="122" t="s">
        <v>2110</v>
      </c>
      <c r="B2422" s="122" t="s">
        <v>3015</v>
      </c>
      <c r="C2422" s="122" t="s">
        <v>661</v>
      </c>
      <c r="E2422" s="26" t="str">
        <f>IFERROR(IF(VLOOKUP(Table25[[#This Row],[Contract No.]],Table3[#All],3,FALSE)="","No","Yes"),"")</f>
        <v>Yes</v>
      </c>
      <c r="F2422" s="107" t="str">
        <f>IFERROR(VLOOKUP(Table25[[#This Row],[Contract No.]],Table3[#All],3,FALSE),"")</f>
        <v>NASPO</v>
      </c>
      <c r="G2422" s="107" t="str">
        <f>IFERROR(IF(Table25[[#This Row],[Cooperative Purchase
(Yes/No)]]="Yes","Yes",IF(VLOOKUP(Table25[[#This Row],[Contract No.]],Table3[#All],1,FALSE)=Table25[[#This Row],[Contract No.]],"Yes","No")),"No")</f>
        <v>Yes</v>
      </c>
      <c r="H2422" s="51">
        <f>IFERROR(VLOOKUP(Table25[[#This Row],[Contract No.]],Table3[#All],4,FALSE),"")</f>
        <v>44805</v>
      </c>
      <c r="I2422" s="28">
        <f>IFERROR(IF(AND(MONTH(Table25[[#This Row],[Contract Start Date]])&gt;6,MONTH(Table25[[#This Row],[Contract Start Date]])&lt;=12),YEAR(Table25[[#This Row],[Contract Start Date]])+1,YEAR(Table25[[#This Row],[Contract Start Date]])),"")</f>
        <v>2023</v>
      </c>
      <c r="J2422" s="108">
        <f>Table25[[#This Row],[FY Formula start]]</f>
        <v>2023</v>
      </c>
      <c r="K2422" s="59" t="str">
        <f>"FY"&amp;" "&amp;Table25[[#This Row],[Year Start]]</f>
        <v>FY 2023</v>
      </c>
      <c r="L2422" s="109">
        <f>IFERROR(VLOOKUP(Table25[[#This Row],[Contract No.]],Table3[#All],5,FALSE),"")</f>
        <v>46521</v>
      </c>
      <c r="M2422" s="110">
        <f>IFERROR(IF(Table25[[#This Row],[Contract End Date]]="99/99/9999","No End",IF(AND(MONTH(Table25[[#This Row],[Contract End Date]])&gt;6,MONTH(Table25[[#This Row],[Contract End Date]])&lt;=12),YEAR(Table25[[#This Row],[Contract End Date]])+1,YEAR(Table25[[#This Row],[Contract End Date]]))),"")</f>
        <v>2027</v>
      </c>
      <c r="N2422" s="111">
        <f>Table25[[#This Row],[FY Formula end]]</f>
        <v>2027</v>
      </c>
      <c r="O2422" s="112" t="str">
        <f>IF(Table25[[#This Row],[Year End]]="No End","No End","FY"&amp;" "&amp;Table25[[#This Row],[Year End]])</f>
        <v>FY 2027</v>
      </c>
      <c r="P2422" s="27"/>
      <c r="Q2422" s="104" t="str">
        <f>_xlfn.IFNA(IF($B2422="","",VLOOKUP($B2422,'SWC Towers'!$A:$Q,$Q$2,FALSE)),"")</f>
        <v/>
      </c>
      <c r="R2422" s="106" t="str">
        <f>_xlfn.IFNA(IF($B2422="","",VLOOKUP($B2422,'SWC Towers'!$A:$Q,$R$2,FALSE)),"")</f>
        <v/>
      </c>
      <c r="S2422" s="106" t="str">
        <f>_xlfn.IFNA(IF($B2422="","",VLOOKUP($B2422,'SWC Towers'!$A:$Q,$S$2,FALSE)),"")</f>
        <v/>
      </c>
      <c r="T2422" s="106" t="str">
        <f>_xlfn.IFNA(IF($B2422="","",VLOOKUP($B2422,'SWC Towers'!$A:$Q,$T$2,FALSE)),"")</f>
        <v/>
      </c>
      <c r="U2422" s="104">
        <f>_xlfn.IFNA(IF($B2422="","",VLOOKUP($B2422,'SWC Towers'!$A:$Q,$U$2,FALSE)),"")</f>
        <v>0.4</v>
      </c>
      <c r="V2422" s="104" t="str">
        <f>_xlfn.IFNA(IF($B2422="","",VLOOKUP($B2422,'SWC Towers'!$A:$Q,$V$2,FALSE)),"")</f>
        <v/>
      </c>
      <c r="W2422" s="104" t="str">
        <f>_xlfn.IFNA(IF($B2422="","",VLOOKUP($B2422,'SWC Towers'!$A:$Q,$W$2,FALSE)),"")</f>
        <v/>
      </c>
      <c r="X2422" s="104" t="str">
        <f>_xlfn.IFNA(IF($B2422="","",VLOOKUP($B2422,'SWC Towers'!$A:$Q,$X$2,FALSE)),"")</f>
        <v/>
      </c>
      <c r="Y2422" s="104">
        <f>_xlfn.IFNA(IF($B2422="","",VLOOKUP($B2422,'SWC Towers'!$A:$Q,$Y$2,FALSE)),"")</f>
        <v>0.3</v>
      </c>
      <c r="Z2422" s="104">
        <f>_xlfn.IFNA(IF($B2422="","",VLOOKUP($B2422,'SWC Towers'!$A:$Q,$Z$2,FALSE)),"")</f>
        <v>0.3</v>
      </c>
      <c r="AA2422" s="104" t="str">
        <f>_xlfn.IFNA(IF($B2422="","",VLOOKUP($B2422,'SWC Towers'!$A:$Q,$AA$2,FALSE)),"")</f>
        <v/>
      </c>
      <c r="AB2422" s="106" t="str">
        <f>_xlfn.IFNA(IF($B2422="","",VLOOKUP($B2422,'SWC Towers'!$A:$Q,$AB$2,FALSE)),"")</f>
        <v/>
      </c>
      <c r="AC2422" s="20">
        <f>SUM(Table25[[#This Row],[IT Tower: Application]:[Other/Non-IT ]])</f>
        <v>1</v>
      </c>
      <c r="AD2422" s="67"/>
      <c r="AE2422" s="67"/>
      <c r="AF2422" s="67"/>
      <c r="AG2422" s="67"/>
      <c r="AH2422" s="67"/>
      <c r="AI2422" s="67"/>
      <c r="AJ2422" s="67"/>
      <c r="AK2422" s="67"/>
      <c r="AL2422" s="67"/>
      <c r="AM2422" s="67"/>
      <c r="AN2422" s="67"/>
      <c r="AO2422" s="67"/>
      <c r="AP2422" s="67"/>
      <c r="AQ2422" s="67"/>
      <c r="AR2422" s="67"/>
      <c r="AS2422" s="67"/>
      <c r="AT2422" s="67"/>
      <c r="AU2422" s="67"/>
      <c r="AV2422" s="67"/>
      <c r="AW2422" s="67"/>
      <c r="AX2422" s="67"/>
      <c r="AY2422" s="67"/>
      <c r="AZ2422" s="67"/>
      <c r="BA2422" s="67">
        <v>0</v>
      </c>
      <c r="BB2422" s="113">
        <v>2524</v>
      </c>
      <c r="BC2422" s="113">
        <v>2640</v>
      </c>
      <c r="BD2422" s="113"/>
      <c r="BE2422" s="113"/>
      <c r="BF2422" s="113"/>
      <c r="BG2422" s="113"/>
      <c r="BH2422" s="113"/>
      <c r="BI2422" s="113"/>
      <c r="BJ2422" s="113"/>
      <c r="BK2422" s="113"/>
      <c r="BL2422" s="113"/>
      <c r="BM2422" s="113"/>
      <c r="BN2422" s="113"/>
      <c r="BO2422" s="113"/>
      <c r="BP2422" s="113"/>
      <c r="BQ2422" s="113"/>
      <c r="BR2422" s="113"/>
      <c r="BS2422" s="113"/>
      <c r="BT2422" s="113"/>
      <c r="BU2422" s="113"/>
      <c r="BV2422" s="113"/>
      <c r="BW2422" s="113"/>
      <c r="BX2422" s="113"/>
      <c r="BY2422" s="113"/>
      <c r="BZ2422" s="113"/>
      <c r="CA2422" s="67"/>
      <c r="CB2422" s="113"/>
      <c r="CC2422" s="69">
        <f>SUM(Table25[[#This Row],[Contract Amount FY00]:[Contract Amount FY50]])</f>
        <v>5164</v>
      </c>
      <c r="CD2422" s="114"/>
    </row>
    <row r="2423" spans="1:82" x14ac:dyDescent="0.25">
      <c r="A2423" s="122" t="s">
        <v>2110</v>
      </c>
      <c r="B2423" s="122" t="s">
        <v>3145</v>
      </c>
      <c r="C2423" s="122" t="s">
        <v>3123</v>
      </c>
      <c r="E2423" s="26" t="str">
        <f>IFERROR(IF(VLOOKUP(Table25[[#This Row],[Contract No.]],Table3[#All],3,FALSE)="","No","Yes"),"")</f>
        <v>Yes</v>
      </c>
      <c r="F2423" s="107" t="str">
        <f>IFERROR(VLOOKUP(Table25[[#This Row],[Contract No.]],Table3[#All],3,FALSE),"")</f>
        <v>NASPO</v>
      </c>
      <c r="G2423" s="107" t="str">
        <f>IFERROR(IF(Table25[[#This Row],[Cooperative Purchase
(Yes/No)]]="Yes","Yes",IF(VLOOKUP(Table25[[#This Row],[Contract No.]],Table3[#All],1,FALSE)=Table25[[#This Row],[Contract No.]],"Yes","No")),"No")</f>
        <v>Yes</v>
      </c>
      <c r="H2423" s="51">
        <f>IFERROR(VLOOKUP(Table25[[#This Row],[Contract No.]],Table3[#All],4,FALSE),"")</f>
        <v>45138</v>
      </c>
      <c r="I2423" s="28">
        <f>IFERROR(IF(AND(MONTH(Table25[[#This Row],[Contract Start Date]])&gt;6,MONTH(Table25[[#This Row],[Contract Start Date]])&lt;=12),YEAR(Table25[[#This Row],[Contract Start Date]])+1,YEAR(Table25[[#This Row],[Contract Start Date]])),"")</f>
        <v>2024</v>
      </c>
      <c r="J2423" s="108">
        <f>Table25[[#This Row],[FY Formula start]]</f>
        <v>2024</v>
      </c>
      <c r="K2423" s="59" t="str">
        <f>"FY"&amp;" "&amp;Table25[[#This Row],[Year Start]]</f>
        <v>FY 2024</v>
      </c>
      <c r="L2423" s="109">
        <f>IFERROR(VLOOKUP(Table25[[#This Row],[Contract No.]],Table3[#All],5,FALSE),"")</f>
        <v>48426</v>
      </c>
      <c r="M2423" s="110">
        <f>IFERROR(IF(Table25[[#This Row],[Contract End Date]]="99/99/9999","No End",IF(AND(MONTH(Table25[[#This Row],[Contract End Date]])&gt;6,MONTH(Table25[[#This Row],[Contract End Date]])&lt;=12),YEAR(Table25[[#This Row],[Contract End Date]])+1,YEAR(Table25[[#This Row],[Contract End Date]]))),"")</f>
        <v>2033</v>
      </c>
      <c r="N2423" s="111">
        <f>Table25[[#This Row],[FY Formula end]]</f>
        <v>2033</v>
      </c>
      <c r="O2423" s="112" t="str">
        <f>IF(Table25[[#This Row],[Year End]]="No End","No End","FY"&amp;" "&amp;Table25[[#This Row],[Year End]])</f>
        <v>FY 2033</v>
      </c>
      <c r="P2423" s="27"/>
      <c r="Q2423" s="104">
        <f>_xlfn.IFNA(IF($B2423="","",VLOOKUP($B2423,'SWC Towers'!$A:$Q,$Q$2,FALSE)),"")</f>
        <v>0.2</v>
      </c>
      <c r="R2423" s="106">
        <f>_xlfn.IFNA(IF($B2423="","",VLOOKUP($B2423,'SWC Towers'!$A:$Q,$R$2,FALSE)),"")</f>
        <v>0.2</v>
      </c>
      <c r="S2423" s="106" t="str">
        <f>_xlfn.IFNA(IF($B2423="","",VLOOKUP($B2423,'SWC Towers'!$A:$Q,$S$2,FALSE)),"")</f>
        <v/>
      </c>
      <c r="T2423" s="106">
        <f>_xlfn.IFNA(IF($B2423="","",VLOOKUP($B2423,'SWC Towers'!$A:$Q,$T$2,FALSE)),"")</f>
        <v>0.1</v>
      </c>
      <c r="U2423" s="104" t="str">
        <f>_xlfn.IFNA(IF($B2423="","",VLOOKUP($B2423,'SWC Towers'!$A:$Q,$U$2,FALSE)),"")</f>
        <v/>
      </c>
      <c r="V2423" s="104" t="str">
        <f>_xlfn.IFNA(IF($B2423="","",VLOOKUP($B2423,'SWC Towers'!$A:$Q,$V$2,FALSE)),"")</f>
        <v/>
      </c>
      <c r="W2423" s="104">
        <f>_xlfn.IFNA(IF($B2423="","",VLOOKUP($B2423,'SWC Towers'!$A:$Q,$W$2,FALSE)),"")</f>
        <v>0.3</v>
      </c>
      <c r="X2423" s="104" t="str">
        <f>_xlfn.IFNA(IF($B2423="","",VLOOKUP($B2423,'SWC Towers'!$A:$Q,$X$2,FALSE)),"")</f>
        <v/>
      </c>
      <c r="Y2423" s="104" t="str">
        <f>_xlfn.IFNA(IF($B2423="","",VLOOKUP($B2423,'SWC Towers'!$A:$Q,$Y$2,FALSE)),"")</f>
        <v/>
      </c>
      <c r="Z2423" s="104">
        <f>_xlfn.IFNA(IF($B2423="","",VLOOKUP($B2423,'SWC Towers'!$A:$Q,$Z$2,FALSE)),"")</f>
        <v>0.1</v>
      </c>
      <c r="AA2423" s="104" t="str">
        <f>_xlfn.IFNA(IF($B2423="","",VLOOKUP($B2423,'SWC Towers'!$A:$Q,$AA$2,FALSE)),"")</f>
        <v/>
      </c>
      <c r="AB2423" s="106">
        <f>_xlfn.IFNA(IF($B2423="","",VLOOKUP($B2423,'SWC Towers'!$A:$Q,$AB$2,FALSE)),"")</f>
        <v>0.1</v>
      </c>
      <c r="AC2423" s="20">
        <f>SUM(Table25[[#This Row],[IT Tower: Application]:[Other/Non-IT ]])</f>
        <v>1</v>
      </c>
      <c r="AD2423" s="67"/>
      <c r="AE2423" s="67"/>
      <c r="AF2423" s="67"/>
      <c r="AG2423" s="67"/>
      <c r="AH2423" s="67"/>
      <c r="AI2423" s="67"/>
      <c r="AJ2423" s="67"/>
      <c r="AK2423" s="67"/>
      <c r="AL2423" s="67"/>
      <c r="AM2423" s="67"/>
      <c r="AN2423" s="67"/>
      <c r="AO2423" s="67"/>
      <c r="AP2423" s="67"/>
      <c r="AQ2423" s="67"/>
      <c r="AR2423" s="67"/>
      <c r="AS2423" s="67"/>
      <c r="AT2423" s="67"/>
      <c r="AU2423" s="67"/>
      <c r="AV2423" s="67"/>
      <c r="AW2423" s="67"/>
      <c r="AX2423" s="67"/>
      <c r="AY2423" s="67"/>
      <c r="AZ2423" s="67"/>
      <c r="BA2423" s="67"/>
      <c r="BB2423" s="113">
        <v>36107</v>
      </c>
      <c r="BC2423" s="113">
        <v>47415</v>
      </c>
      <c r="BD2423" s="113"/>
      <c r="BE2423" s="113"/>
      <c r="BF2423" s="113"/>
      <c r="BG2423" s="113"/>
      <c r="BH2423" s="113"/>
      <c r="BI2423" s="113"/>
      <c r="BJ2423" s="113"/>
      <c r="BK2423" s="113"/>
      <c r="BL2423" s="113"/>
      <c r="BM2423" s="113"/>
      <c r="BN2423" s="113"/>
      <c r="BO2423" s="113"/>
      <c r="BP2423" s="113"/>
      <c r="BQ2423" s="113"/>
      <c r="BR2423" s="113"/>
      <c r="BS2423" s="113"/>
      <c r="BT2423" s="113"/>
      <c r="BU2423" s="113"/>
      <c r="BV2423" s="113"/>
      <c r="BW2423" s="113"/>
      <c r="BX2423" s="113"/>
      <c r="BY2423" s="113"/>
      <c r="BZ2423" s="113"/>
      <c r="CA2423" s="67"/>
      <c r="CB2423" s="113"/>
      <c r="CC2423" s="69">
        <f>SUM(Table25[[#This Row],[Contract Amount FY00]:[Contract Amount FY50]])</f>
        <v>83522</v>
      </c>
      <c r="CD2423" s="114"/>
    </row>
    <row r="2424" spans="1:82" x14ac:dyDescent="0.25">
      <c r="A2424" s="122" t="s">
        <v>2111</v>
      </c>
      <c r="B2424" s="122" t="s">
        <v>762</v>
      </c>
      <c r="C2424" s="122" t="s">
        <v>2277</v>
      </c>
      <c r="E2424" s="26" t="str">
        <f>IFERROR(IF(VLOOKUP(Table25[[#This Row],[Contract No.]],Table3[#All],3,FALSE)="","No","Yes"),"")</f>
        <v>No</v>
      </c>
      <c r="F2424" s="107" t="str">
        <f>IFERROR(VLOOKUP(Table25[[#This Row],[Contract No.]],Table3[#All],3,FALSE),"")</f>
        <v/>
      </c>
      <c r="G2424" s="107" t="str">
        <f>IFERROR(IF(Table25[[#This Row],[Cooperative Purchase
(Yes/No)]]="Yes","Yes",IF(VLOOKUP(Table25[[#This Row],[Contract No.]],Table3[#All],1,FALSE)=Table25[[#This Row],[Contract No.]],"Yes","No")),"No")</f>
        <v>Yes</v>
      </c>
      <c r="H2424" s="51">
        <f>IFERROR(VLOOKUP(Table25[[#This Row],[Contract No.]],Table3[#All],4,FALSE),"")</f>
        <v>43435</v>
      </c>
      <c r="I2424" s="28">
        <f>IFERROR(IF(AND(MONTH(Table25[[#This Row],[Contract Start Date]])&gt;6,MONTH(Table25[[#This Row],[Contract Start Date]])&lt;=12),YEAR(Table25[[#This Row],[Contract Start Date]])+1,YEAR(Table25[[#This Row],[Contract Start Date]])),"")</f>
        <v>2019</v>
      </c>
      <c r="J2424" s="108">
        <f>Table25[[#This Row],[FY Formula start]]</f>
        <v>2019</v>
      </c>
      <c r="K2424" s="59" t="str">
        <f>"FY"&amp;" "&amp;Table25[[#This Row],[Year Start]]</f>
        <v>FY 2019</v>
      </c>
      <c r="L2424" s="109">
        <f>IFERROR(VLOOKUP(Table25[[#This Row],[Contract No.]],Table3[#All],5,FALSE),"")</f>
        <v>45626</v>
      </c>
      <c r="M2424" s="110">
        <f>IFERROR(IF(Table25[[#This Row],[Contract End Date]]="99/99/9999","No End",IF(AND(MONTH(Table25[[#This Row],[Contract End Date]])&gt;6,MONTH(Table25[[#This Row],[Contract End Date]])&lt;=12),YEAR(Table25[[#This Row],[Contract End Date]])+1,YEAR(Table25[[#This Row],[Contract End Date]]))),"")</f>
        <v>2025</v>
      </c>
      <c r="N2424" s="111">
        <f>Table25[[#This Row],[FY Formula end]]</f>
        <v>2025</v>
      </c>
      <c r="O2424" s="112" t="str">
        <f>IF(Table25[[#This Row],[Year End]]="No End","No End","FY"&amp;" "&amp;Table25[[#This Row],[Year End]])</f>
        <v>FY 2025</v>
      </c>
      <c r="P2424" s="27"/>
      <c r="Q2424" s="104" t="str">
        <f>_xlfn.IFNA(IF($B2424="","",VLOOKUP($B2424,'SWC Towers'!$A:$Q,$Q$2,FALSE)),"")</f>
        <v/>
      </c>
      <c r="R2424" s="106" t="str">
        <f>_xlfn.IFNA(IF($B2424="","",VLOOKUP($B2424,'SWC Towers'!$A:$Q,$R$2,FALSE)),"")</f>
        <v/>
      </c>
      <c r="S2424" s="106" t="str">
        <f>_xlfn.IFNA(IF($B2424="","",VLOOKUP($B2424,'SWC Towers'!$A:$Q,$S$2,FALSE)),"")</f>
        <v/>
      </c>
      <c r="T2424" s="106" t="str">
        <f>_xlfn.IFNA(IF($B2424="","",VLOOKUP($B2424,'SWC Towers'!$A:$Q,$T$2,FALSE)),"")</f>
        <v/>
      </c>
      <c r="U2424" s="104">
        <f>_xlfn.IFNA(IF($B2424="","",VLOOKUP($B2424,'SWC Towers'!$A:$Q,$U$2,FALSE)),"")</f>
        <v>0.7</v>
      </c>
      <c r="V2424" s="104" t="str">
        <f>_xlfn.IFNA(IF($B2424="","",VLOOKUP($B2424,'SWC Towers'!$A:$Q,$V$2,FALSE)),"")</f>
        <v/>
      </c>
      <c r="W2424" s="104" t="str">
        <f>_xlfn.IFNA(IF($B2424="","",VLOOKUP($B2424,'SWC Towers'!$A:$Q,$W$2,FALSE)),"")</f>
        <v/>
      </c>
      <c r="X2424" s="104" t="str">
        <f>_xlfn.IFNA(IF($B2424="","",VLOOKUP($B2424,'SWC Towers'!$A:$Q,$X$2,FALSE)),"")</f>
        <v/>
      </c>
      <c r="Y2424" s="104" t="str">
        <f>_xlfn.IFNA(IF($B2424="","",VLOOKUP($B2424,'SWC Towers'!$A:$Q,$Y$2,FALSE)),"")</f>
        <v/>
      </c>
      <c r="Z2424" s="104" t="str">
        <f>_xlfn.IFNA(IF($B2424="","",VLOOKUP($B2424,'SWC Towers'!$A:$Q,$Z$2,FALSE)),"")</f>
        <v/>
      </c>
      <c r="AA2424" s="104" t="str">
        <f>_xlfn.IFNA(IF($B2424="","",VLOOKUP($B2424,'SWC Towers'!$A:$Q,$AA$2,FALSE)),"")</f>
        <v/>
      </c>
      <c r="AB2424" s="106">
        <f>_xlfn.IFNA(IF($B2424="","",VLOOKUP($B2424,'SWC Towers'!$A:$Q,$AB$2,FALSE)),"")</f>
        <v>0.3</v>
      </c>
      <c r="AC2424" s="20">
        <f>SUM(Table25[[#This Row],[IT Tower: Application]:[Other/Non-IT ]])</f>
        <v>1</v>
      </c>
      <c r="AD2424" s="67"/>
      <c r="AE2424" s="67"/>
      <c r="AF2424" s="67"/>
      <c r="AG2424" s="67"/>
      <c r="AH2424" s="67"/>
      <c r="AI2424" s="67"/>
      <c r="AJ2424" s="67"/>
      <c r="AK2424" s="67"/>
      <c r="AL2424" s="67"/>
      <c r="AM2424" s="67"/>
      <c r="AN2424" s="67"/>
      <c r="AO2424" s="67"/>
      <c r="AP2424" s="67"/>
      <c r="AQ2424" s="67"/>
      <c r="AR2424" s="67"/>
      <c r="AS2424" s="67"/>
      <c r="AT2424" s="67"/>
      <c r="AU2424" s="67"/>
      <c r="AV2424" s="67"/>
      <c r="AW2424" s="67">
        <v>554</v>
      </c>
      <c r="AX2424" s="67">
        <v>2083</v>
      </c>
      <c r="AY2424" s="67">
        <v>16168</v>
      </c>
      <c r="AZ2424" s="67">
        <v>0</v>
      </c>
      <c r="BA2424" s="67"/>
      <c r="BB2424" s="113"/>
      <c r="BC2424" s="113"/>
      <c r="BD2424" s="113"/>
      <c r="BE2424" s="113"/>
      <c r="BF2424" s="113"/>
      <c r="BG2424" s="113"/>
      <c r="BH2424" s="113"/>
      <c r="BI2424" s="113"/>
      <c r="BJ2424" s="113"/>
      <c r="BK2424" s="113"/>
      <c r="BL2424" s="113"/>
      <c r="BM2424" s="113"/>
      <c r="BN2424" s="113"/>
      <c r="BO2424" s="113"/>
      <c r="BP2424" s="113"/>
      <c r="BQ2424" s="113"/>
      <c r="BR2424" s="113"/>
      <c r="BS2424" s="113"/>
      <c r="BT2424" s="113"/>
      <c r="BU2424" s="113"/>
      <c r="BV2424" s="113"/>
      <c r="BW2424" s="113"/>
      <c r="BX2424" s="113"/>
      <c r="BY2424" s="113"/>
      <c r="BZ2424" s="113"/>
      <c r="CA2424" s="67"/>
      <c r="CB2424" s="113"/>
      <c r="CC2424" s="69">
        <f>SUM(Table25[[#This Row],[Contract Amount FY00]:[Contract Amount FY50]])</f>
        <v>18805</v>
      </c>
      <c r="CD2424" s="114"/>
    </row>
    <row r="2425" spans="1:82" x14ac:dyDescent="0.25">
      <c r="A2425" s="122" t="s">
        <v>2111</v>
      </c>
      <c r="B2425" s="122" t="s">
        <v>705</v>
      </c>
      <c r="C2425" s="122" t="s">
        <v>384</v>
      </c>
      <c r="E2425" s="26" t="str">
        <f>IFERROR(IF(VLOOKUP(Table25[[#This Row],[Contract No.]],Table3[#All],3,FALSE)="","No","Yes"),"")</f>
        <v>Yes</v>
      </c>
      <c r="F2425" s="107" t="str">
        <f>IFERROR(VLOOKUP(Table25[[#This Row],[Contract No.]],Table3[#All],3,FALSE),"")</f>
        <v>NASPO</v>
      </c>
      <c r="G2425" s="107" t="str">
        <f>IFERROR(IF(Table25[[#This Row],[Cooperative Purchase
(Yes/No)]]="Yes","Yes",IF(VLOOKUP(Table25[[#This Row],[Contract No.]],Table3[#All],1,FALSE)=Table25[[#This Row],[Contract No.]],"Yes","No")),"No")</f>
        <v>Yes</v>
      </c>
      <c r="H2425" s="51">
        <f>IFERROR(VLOOKUP(Table25[[#This Row],[Contract No.]],Table3[#All],4,FALSE),"")</f>
        <v>43647</v>
      </c>
      <c r="I2425" s="28">
        <f>IFERROR(IF(AND(MONTH(Table25[[#This Row],[Contract Start Date]])&gt;6,MONTH(Table25[[#This Row],[Contract Start Date]])&lt;=12),YEAR(Table25[[#This Row],[Contract Start Date]])+1,YEAR(Table25[[#This Row],[Contract Start Date]])),"")</f>
        <v>2020</v>
      </c>
      <c r="J2425" s="108">
        <f>Table25[[#This Row],[FY Formula start]]</f>
        <v>2020</v>
      </c>
      <c r="K2425" s="59" t="str">
        <f>"FY"&amp;" "&amp;Table25[[#This Row],[Year Start]]</f>
        <v>FY 2020</v>
      </c>
      <c r="L2425" s="109">
        <f>IFERROR(VLOOKUP(Table25[[#This Row],[Contract No.]],Table3[#All],5,FALSE),"")</f>
        <v>47360</v>
      </c>
      <c r="M2425" s="110">
        <f>IFERROR(IF(Table25[[#This Row],[Contract End Date]]="99/99/9999","No End",IF(AND(MONTH(Table25[[#This Row],[Contract End Date]])&gt;6,MONTH(Table25[[#This Row],[Contract End Date]])&lt;=12),YEAR(Table25[[#This Row],[Contract End Date]])+1,YEAR(Table25[[#This Row],[Contract End Date]]))),"")</f>
        <v>2030</v>
      </c>
      <c r="N2425" s="111">
        <f>Table25[[#This Row],[FY Formula end]]</f>
        <v>2030</v>
      </c>
      <c r="O2425" s="112" t="str">
        <f>IF(Table25[[#This Row],[Year End]]="No End","No End","FY"&amp;" "&amp;Table25[[#This Row],[Year End]])</f>
        <v>FY 2030</v>
      </c>
      <c r="P2425" s="27"/>
      <c r="Q2425" s="104">
        <f>_xlfn.IFNA(IF($B2425="","",VLOOKUP($B2425,'SWC Towers'!$A:$Q,$Q$2,FALSE)),"")</f>
        <v>0.2</v>
      </c>
      <c r="R2425" s="106" t="str">
        <f>_xlfn.IFNA(IF($B2425="","",VLOOKUP($B2425,'SWC Towers'!$A:$Q,$R$2,FALSE)),"")</f>
        <v/>
      </c>
      <c r="S2425" s="106" t="str">
        <f>_xlfn.IFNA(IF($B2425="","",VLOOKUP($B2425,'SWC Towers'!$A:$Q,$S$2,FALSE)),"")</f>
        <v/>
      </c>
      <c r="T2425" s="106" t="str">
        <f>_xlfn.IFNA(IF($B2425="","",VLOOKUP($B2425,'SWC Towers'!$A:$Q,$T$2,FALSE)),"")</f>
        <v/>
      </c>
      <c r="U2425" s="104">
        <f>_xlfn.IFNA(IF($B2425="","",VLOOKUP($B2425,'SWC Towers'!$A:$Q,$U$2,FALSE)),"")</f>
        <v>0.4</v>
      </c>
      <c r="V2425" s="104" t="str">
        <f>_xlfn.IFNA(IF($B2425="","",VLOOKUP($B2425,'SWC Towers'!$A:$Q,$V$2,FALSE)),"")</f>
        <v/>
      </c>
      <c r="W2425" s="104">
        <f>_xlfn.IFNA(IF($B2425="","",VLOOKUP($B2425,'SWC Towers'!$A:$Q,$W$2,FALSE)),"")</f>
        <v>0.4</v>
      </c>
      <c r="X2425" s="104" t="str">
        <f>_xlfn.IFNA(IF($B2425="","",VLOOKUP($B2425,'SWC Towers'!$A:$Q,$X$2,FALSE)),"")</f>
        <v/>
      </c>
      <c r="Y2425" s="104" t="str">
        <f>_xlfn.IFNA(IF($B2425="","",VLOOKUP($B2425,'SWC Towers'!$A:$Q,$Y$2,FALSE)),"")</f>
        <v/>
      </c>
      <c r="Z2425" s="104" t="str">
        <f>_xlfn.IFNA(IF($B2425="","",VLOOKUP($B2425,'SWC Towers'!$A:$Q,$Z$2,FALSE)),"")</f>
        <v/>
      </c>
      <c r="AA2425" s="104" t="str">
        <f>_xlfn.IFNA(IF($B2425="","",VLOOKUP($B2425,'SWC Towers'!$A:$Q,$AA$2,FALSE)),"")</f>
        <v/>
      </c>
      <c r="AB2425" s="106" t="str">
        <f>_xlfn.IFNA(IF($B2425="","",VLOOKUP($B2425,'SWC Towers'!$A:$Q,$AB$2,FALSE)),"")</f>
        <v/>
      </c>
      <c r="AC2425" s="20">
        <f>SUM(Table25[[#This Row],[IT Tower: Application]:[Other/Non-IT ]])</f>
        <v>1</v>
      </c>
      <c r="AD2425" s="67"/>
      <c r="AE2425" s="67"/>
      <c r="AF2425" s="67"/>
      <c r="AG2425" s="67"/>
      <c r="AH2425" s="67"/>
      <c r="AI2425" s="67"/>
      <c r="AJ2425" s="67"/>
      <c r="AK2425" s="67"/>
      <c r="AL2425" s="67"/>
      <c r="AM2425" s="67"/>
      <c r="AN2425" s="67"/>
      <c r="AO2425" s="67"/>
      <c r="AP2425" s="67"/>
      <c r="AQ2425" s="67"/>
      <c r="AR2425" s="67"/>
      <c r="AS2425" s="67"/>
      <c r="AT2425" s="67"/>
      <c r="AU2425" s="67"/>
      <c r="AV2425" s="67"/>
      <c r="AW2425" s="67"/>
      <c r="AX2425" s="67">
        <v>0</v>
      </c>
      <c r="AY2425" s="67">
        <v>35564</v>
      </c>
      <c r="AZ2425" s="67">
        <v>0</v>
      </c>
      <c r="BA2425" s="67"/>
      <c r="BB2425" s="113"/>
      <c r="BC2425" s="113"/>
      <c r="BD2425" s="113"/>
      <c r="BE2425" s="113"/>
      <c r="BF2425" s="113"/>
      <c r="BG2425" s="113"/>
      <c r="BH2425" s="113"/>
      <c r="BI2425" s="113"/>
      <c r="BJ2425" s="113"/>
      <c r="BK2425" s="113"/>
      <c r="BL2425" s="113"/>
      <c r="BM2425" s="113"/>
      <c r="BN2425" s="113"/>
      <c r="BO2425" s="113"/>
      <c r="BP2425" s="113"/>
      <c r="BQ2425" s="113"/>
      <c r="BR2425" s="113"/>
      <c r="BS2425" s="113"/>
      <c r="BT2425" s="113"/>
      <c r="BU2425" s="113"/>
      <c r="BV2425" s="113"/>
      <c r="BW2425" s="113"/>
      <c r="BX2425" s="113"/>
      <c r="BY2425" s="113"/>
      <c r="BZ2425" s="113"/>
      <c r="CA2425" s="67"/>
      <c r="CB2425" s="113"/>
      <c r="CC2425" s="69">
        <f>SUM(Table25[[#This Row],[Contract Amount FY00]:[Contract Amount FY50]])</f>
        <v>35564</v>
      </c>
      <c r="CD2425" s="114"/>
    </row>
    <row r="2426" spans="1:82" x14ac:dyDescent="0.25">
      <c r="A2426" s="122" t="s">
        <v>2111</v>
      </c>
      <c r="B2426" s="122" t="s">
        <v>705</v>
      </c>
      <c r="C2426" s="122" t="s">
        <v>404</v>
      </c>
      <c r="E2426" s="26" t="str">
        <f>IFERROR(IF(VLOOKUP(Table25[[#This Row],[Contract No.]],Table3[#All],3,FALSE)="","No","Yes"),"")</f>
        <v>Yes</v>
      </c>
      <c r="F2426" s="107" t="str">
        <f>IFERROR(VLOOKUP(Table25[[#This Row],[Contract No.]],Table3[#All],3,FALSE),"")</f>
        <v>NASPO</v>
      </c>
      <c r="G2426" s="107" t="str">
        <f>IFERROR(IF(Table25[[#This Row],[Cooperative Purchase
(Yes/No)]]="Yes","Yes",IF(VLOOKUP(Table25[[#This Row],[Contract No.]],Table3[#All],1,FALSE)=Table25[[#This Row],[Contract No.]],"Yes","No")),"No")</f>
        <v>Yes</v>
      </c>
      <c r="H2426" s="51">
        <f>IFERROR(VLOOKUP(Table25[[#This Row],[Contract No.]],Table3[#All],4,FALSE),"")</f>
        <v>43647</v>
      </c>
      <c r="I2426" s="28">
        <f>IFERROR(IF(AND(MONTH(Table25[[#This Row],[Contract Start Date]])&gt;6,MONTH(Table25[[#This Row],[Contract Start Date]])&lt;=12),YEAR(Table25[[#This Row],[Contract Start Date]])+1,YEAR(Table25[[#This Row],[Contract Start Date]])),"")</f>
        <v>2020</v>
      </c>
      <c r="J2426" s="108">
        <f>Table25[[#This Row],[FY Formula start]]</f>
        <v>2020</v>
      </c>
      <c r="K2426" s="59" t="str">
        <f>"FY"&amp;" "&amp;Table25[[#This Row],[Year Start]]</f>
        <v>FY 2020</v>
      </c>
      <c r="L2426" s="109">
        <f>IFERROR(VLOOKUP(Table25[[#This Row],[Contract No.]],Table3[#All],5,FALSE),"")</f>
        <v>47360</v>
      </c>
      <c r="M2426" s="110">
        <f>IFERROR(IF(Table25[[#This Row],[Contract End Date]]="99/99/9999","No End",IF(AND(MONTH(Table25[[#This Row],[Contract End Date]])&gt;6,MONTH(Table25[[#This Row],[Contract End Date]])&lt;=12),YEAR(Table25[[#This Row],[Contract End Date]])+1,YEAR(Table25[[#This Row],[Contract End Date]]))),"")</f>
        <v>2030</v>
      </c>
      <c r="N2426" s="111">
        <f>Table25[[#This Row],[FY Formula end]]</f>
        <v>2030</v>
      </c>
      <c r="O2426" s="112" t="str">
        <f>IF(Table25[[#This Row],[Year End]]="No End","No End","FY"&amp;" "&amp;Table25[[#This Row],[Year End]])</f>
        <v>FY 2030</v>
      </c>
      <c r="P2426" s="27"/>
      <c r="Q2426" s="104">
        <f>_xlfn.IFNA(IF($B2426="","",VLOOKUP($B2426,'SWC Towers'!$A:$Q,$Q$2,FALSE)),"")</f>
        <v>0.2</v>
      </c>
      <c r="R2426" s="106" t="str">
        <f>_xlfn.IFNA(IF($B2426="","",VLOOKUP($B2426,'SWC Towers'!$A:$Q,$R$2,FALSE)),"")</f>
        <v/>
      </c>
      <c r="S2426" s="106" t="str">
        <f>_xlfn.IFNA(IF($B2426="","",VLOOKUP($B2426,'SWC Towers'!$A:$Q,$S$2,FALSE)),"")</f>
        <v/>
      </c>
      <c r="T2426" s="106" t="str">
        <f>_xlfn.IFNA(IF($B2426="","",VLOOKUP($B2426,'SWC Towers'!$A:$Q,$T$2,FALSE)),"")</f>
        <v/>
      </c>
      <c r="U2426" s="104">
        <f>_xlfn.IFNA(IF($B2426="","",VLOOKUP($B2426,'SWC Towers'!$A:$Q,$U$2,FALSE)),"")</f>
        <v>0.4</v>
      </c>
      <c r="V2426" s="104" t="str">
        <f>_xlfn.IFNA(IF($B2426="","",VLOOKUP($B2426,'SWC Towers'!$A:$Q,$V$2,FALSE)),"")</f>
        <v/>
      </c>
      <c r="W2426" s="104">
        <f>_xlfn.IFNA(IF($B2426="","",VLOOKUP($B2426,'SWC Towers'!$A:$Q,$W$2,FALSE)),"")</f>
        <v>0.4</v>
      </c>
      <c r="X2426" s="104" t="str">
        <f>_xlfn.IFNA(IF($B2426="","",VLOOKUP($B2426,'SWC Towers'!$A:$Q,$X$2,FALSE)),"")</f>
        <v/>
      </c>
      <c r="Y2426" s="104" t="str">
        <f>_xlfn.IFNA(IF($B2426="","",VLOOKUP($B2426,'SWC Towers'!$A:$Q,$Y$2,FALSE)),"")</f>
        <v/>
      </c>
      <c r="Z2426" s="104" t="str">
        <f>_xlfn.IFNA(IF($B2426="","",VLOOKUP($B2426,'SWC Towers'!$A:$Q,$Z$2,FALSE)),"")</f>
        <v/>
      </c>
      <c r="AA2426" s="104" t="str">
        <f>_xlfn.IFNA(IF($B2426="","",VLOOKUP($B2426,'SWC Towers'!$A:$Q,$AA$2,FALSE)),"")</f>
        <v/>
      </c>
      <c r="AB2426" s="106" t="str">
        <f>_xlfn.IFNA(IF($B2426="","",VLOOKUP($B2426,'SWC Towers'!$A:$Q,$AB$2,FALSE)),"")</f>
        <v/>
      </c>
      <c r="AC2426" s="20">
        <f>SUM(Table25[[#This Row],[IT Tower: Application]:[Other/Non-IT ]])</f>
        <v>1</v>
      </c>
      <c r="AD2426" s="67"/>
      <c r="AE2426" s="67"/>
      <c r="AF2426" s="67"/>
      <c r="AG2426" s="67"/>
      <c r="AH2426" s="67"/>
      <c r="AI2426" s="67"/>
      <c r="AJ2426" s="67"/>
      <c r="AK2426" s="67"/>
      <c r="AL2426" s="67"/>
      <c r="AM2426" s="67"/>
      <c r="AN2426" s="67"/>
      <c r="AO2426" s="67"/>
      <c r="AP2426" s="67"/>
      <c r="AQ2426" s="67"/>
      <c r="AR2426" s="67"/>
      <c r="AS2426" s="67"/>
      <c r="AT2426" s="67"/>
      <c r="AU2426" s="67"/>
      <c r="AV2426" s="67"/>
      <c r="AW2426" s="67"/>
      <c r="AX2426" s="67"/>
      <c r="AY2426" s="67"/>
      <c r="AZ2426" s="67"/>
      <c r="BA2426" s="67">
        <v>899</v>
      </c>
      <c r="BB2426" s="113">
        <v>0</v>
      </c>
      <c r="BC2426" s="113"/>
      <c r="BD2426" s="113"/>
      <c r="BE2426" s="113"/>
      <c r="BF2426" s="113"/>
      <c r="BG2426" s="113"/>
      <c r="BH2426" s="113"/>
      <c r="BI2426" s="113"/>
      <c r="BJ2426" s="113"/>
      <c r="BK2426" s="113"/>
      <c r="BL2426" s="113"/>
      <c r="BM2426" s="113"/>
      <c r="BN2426" s="113"/>
      <c r="BO2426" s="113"/>
      <c r="BP2426" s="113"/>
      <c r="BQ2426" s="113"/>
      <c r="BR2426" s="113"/>
      <c r="BS2426" s="113"/>
      <c r="BT2426" s="113"/>
      <c r="BU2426" s="113"/>
      <c r="BV2426" s="113"/>
      <c r="BW2426" s="113"/>
      <c r="BX2426" s="113"/>
      <c r="BY2426" s="113"/>
      <c r="BZ2426" s="113"/>
      <c r="CA2426" s="67"/>
      <c r="CB2426" s="113"/>
      <c r="CC2426" s="69">
        <f>SUM(Table25[[#This Row],[Contract Amount FY00]:[Contract Amount FY50]])</f>
        <v>899</v>
      </c>
      <c r="CD2426" s="114"/>
    </row>
    <row r="2427" spans="1:82" x14ac:dyDescent="0.25">
      <c r="A2427" s="122" t="s">
        <v>2111</v>
      </c>
      <c r="B2427" s="122" t="s">
        <v>705</v>
      </c>
      <c r="C2427" s="122" t="s">
        <v>559</v>
      </c>
      <c r="E2427" s="26" t="str">
        <f>IFERROR(IF(VLOOKUP(Table25[[#This Row],[Contract No.]],Table3[#All],3,FALSE)="","No","Yes"),"")</f>
        <v>Yes</v>
      </c>
      <c r="F2427" s="107" t="str">
        <f>IFERROR(VLOOKUP(Table25[[#This Row],[Contract No.]],Table3[#All],3,FALSE),"")</f>
        <v>NASPO</v>
      </c>
      <c r="G2427" s="107" t="str">
        <f>IFERROR(IF(Table25[[#This Row],[Cooperative Purchase
(Yes/No)]]="Yes","Yes",IF(VLOOKUP(Table25[[#This Row],[Contract No.]],Table3[#All],1,FALSE)=Table25[[#This Row],[Contract No.]],"Yes","No")),"No")</f>
        <v>Yes</v>
      </c>
      <c r="H2427" s="51">
        <f>IFERROR(VLOOKUP(Table25[[#This Row],[Contract No.]],Table3[#All],4,FALSE),"")</f>
        <v>43647</v>
      </c>
      <c r="I2427" s="28">
        <f>IFERROR(IF(AND(MONTH(Table25[[#This Row],[Contract Start Date]])&gt;6,MONTH(Table25[[#This Row],[Contract Start Date]])&lt;=12),YEAR(Table25[[#This Row],[Contract Start Date]])+1,YEAR(Table25[[#This Row],[Contract Start Date]])),"")</f>
        <v>2020</v>
      </c>
      <c r="J2427" s="108">
        <f>Table25[[#This Row],[FY Formula start]]</f>
        <v>2020</v>
      </c>
      <c r="K2427" s="59" t="str">
        <f>"FY"&amp;" "&amp;Table25[[#This Row],[Year Start]]</f>
        <v>FY 2020</v>
      </c>
      <c r="L2427" s="109">
        <f>IFERROR(VLOOKUP(Table25[[#This Row],[Contract No.]],Table3[#All],5,FALSE),"")</f>
        <v>47360</v>
      </c>
      <c r="M2427" s="110">
        <f>IFERROR(IF(Table25[[#This Row],[Contract End Date]]="99/99/9999","No End",IF(AND(MONTH(Table25[[#This Row],[Contract End Date]])&gt;6,MONTH(Table25[[#This Row],[Contract End Date]])&lt;=12),YEAR(Table25[[#This Row],[Contract End Date]])+1,YEAR(Table25[[#This Row],[Contract End Date]]))),"")</f>
        <v>2030</v>
      </c>
      <c r="N2427" s="111">
        <f>Table25[[#This Row],[FY Formula end]]</f>
        <v>2030</v>
      </c>
      <c r="O2427" s="112" t="str">
        <f>IF(Table25[[#This Row],[Year End]]="No End","No End","FY"&amp;" "&amp;Table25[[#This Row],[Year End]])</f>
        <v>FY 2030</v>
      </c>
      <c r="P2427" s="27"/>
      <c r="Q2427" s="104">
        <f>_xlfn.IFNA(IF($B2427="","",VLOOKUP($B2427,'SWC Towers'!$A:$Q,$Q$2,FALSE)),"")</f>
        <v>0.2</v>
      </c>
      <c r="R2427" s="106" t="str">
        <f>_xlfn.IFNA(IF($B2427="","",VLOOKUP($B2427,'SWC Towers'!$A:$Q,$R$2,FALSE)),"")</f>
        <v/>
      </c>
      <c r="S2427" s="106" t="str">
        <f>_xlfn.IFNA(IF($B2427="","",VLOOKUP($B2427,'SWC Towers'!$A:$Q,$S$2,FALSE)),"")</f>
        <v/>
      </c>
      <c r="T2427" s="106" t="str">
        <f>_xlfn.IFNA(IF($B2427="","",VLOOKUP($B2427,'SWC Towers'!$A:$Q,$T$2,FALSE)),"")</f>
        <v/>
      </c>
      <c r="U2427" s="104">
        <f>_xlfn.IFNA(IF($B2427="","",VLOOKUP($B2427,'SWC Towers'!$A:$Q,$U$2,FALSE)),"")</f>
        <v>0.4</v>
      </c>
      <c r="V2427" s="104" t="str">
        <f>_xlfn.IFNA(IF($B2427="","",VLOOKUP($B2427,'SWC Towers'!$A:$Q,$V$2,FALSE)),"")</f>
        <v/>
      </c>
      <c r="W2427" s="104">
        <f>_xlfn.IFNA(IF($B2427="","",VLOOKUP($B2427,'SWC Towers'!$A:$Q,$W$2,FALSE)),"")</f>
        <v>0.4</v>
      </c>
      <c r="X2427" s="104" t="str">
        <f>_xlfn.IFNA(IF($B2427="","",VLOOKUP($B2427,'SWC Towers'!$A:$Q,$X$2,FALSE)),"")</f>
        <v/>
      </c>
      <c r="Y2427" s="104" t="str">
        <f>_xlfn.IFNA(IF($B2427="","",VLOOKUP($B2427,'SWC Towers'!$A:$Q,$Y$2,FALSE)),"")</f>
        <v/>
      </c>
      <c r="Z2427" s="104" t="str">
        <f>_xlfn.IFNA(IF($B2427="","",VLOOKUP($B2427,'SWC Towers'!$A:$Q,$Z$2,FALSE)),"")</f>
        <v/>
      </c>
      <c r="AA2427" s="104" t="str">
        <f>_xlfn.IFNA(IF($B2427="","",VLOOKUP($B2427,'SWC Towers'!$A:$Q,$AA$2,FALSE)),"")</f>
        <v/>
      </c>
      <c r="AB2427" s="106" t="str">
        <f>_xlfn.IFNA(IF($B2427="","",VLOOKUP($B2427,'SWC Towers'!$A:$Q,$AB$2,FALSE)),"")</f>
        <v/>
      </c>
      <c r="AC2427" s="20">
        <f>SUM(Table25[[#This Row],[IT Tower: Application]:[Other/Non-IT ]])</f>
        <v>1</v>
      </c>
      <c r="AD2427" s="67"/>
      <c r="AE2427" s="67"/>
      <c r="AF2427" s="67"/>
      <c r="AG2427" s="67"/>
      <c r="AH2427" s="67"/>
      <c r="AI2427" s="67"/>
      <c r="AJ2427" s="67"/>
      <c r="AK2427" s="67"/>
      <c r="AL2427" s="67"/>
      <c r="AM2427" s="67"/>
      <c r="AN2427" s="67"/>
      <c r="AO2427" s="67"/>
      <c r="AP2427" s="67"/>
      <c r="AQ2427" s="67"/>
      <c r="AR2427" s="67"/>
      <c r="AS2427" s="67"/>
      <c r="AT2427" s="67"/>
      <c r="AU2427" s="67"/>
      <c r="AV2427" s="67"/>
      <c r="AW2427" s="67"/>
      <c r="AX2427" s="67"/>
      <c r="AY2427" s="67"/>
      <c r="AZ2427" s="67"/>
      <c r="BA2427" s="67">
        <v>0</v>
      </c>
      <c r="BB2427" s="113">
        <v>7676</v>
      </c>
      <c r="BC2427" s="113">
        <v>4720</v>
      </c>
      <c r="BD2427" s="113"/>
      <c r="BE2427" s="113"/>
      <c r="BF2427" s="113"/>
      <c r="BG2427" s="113"/>
      <c r="BH2427" s="113"/>
      <c r="BI2427" s="113"/>
      <c r="BJ2427" s="113"/>
      <c r="BK2427" s="113"/>
      <c r="BL2427" s="113"/>
      <c r="BM2427" s="113"/>
      <c r="BN2427" s="113"/>
      <c r="BO2427" s="113"/>
      <c r="BP2427" s="113"/>
      <c r="BQ2427" s="113"/>
      <c r="BR2427" s="113"/>
      <c r="BS2427" s="113"/>
      <c r="BT2427" s="113"/>
      <c r="BU2427" s="113"/>
      <c r="BV2427" s="113"/>
      <c r="BW2427" s="113"/>
      <c r="BX2427" s="113"/>
      <c r="BY2427" s="113"/>
      <c r="BZ2427" s="113"/>
      <c r="CA2427" s="67"/>
      <c r="CB2427" s="113"/>
      <c r="CC2427" s="69">
        <f>SUM(Table25[[#This Row],[Contract Amount FY00]:[Contract Amount FY50]])</f>
        <v>12396</v>
      </c>
      <c r="CD2427" s="114"/>
    </row>
    <row r="2428" spans="1:82" x14ac:dyDescent="0.25">
      <c r="A2428" s="122" t="s">
        <v>2111</v>
      </c>
      <c r="B2428" s="122" t="s">
        <v>705</v>
      </c>
      <c r="C2428" s="122" t="s">
        <v>1777</v>
      </c>
      <c r="E2428" s="26" t="str">
        <f>IFERROR(IF(VLOOKUP(Table25[[#This Row],[Contract No.]],Table3[#All],3,FALSE)="","No","Yes"),"")</f>
        <v>Yes</v>
      </c>
      <c r="F2428" s="107" t="str">
        <f>IFERROR(VLOOKUP(Table25[[#This Row],[Contract No.]],Table3[#All],3,FALSE),"")</f>
        <v>NASPO</v>
      </c>
      <c r="G2428" s="107" t="str">
        <f>IFERROR(IF(Table25[[#This Row],[Cooperative Purchase
(Yes/No)]]="Yes","Yes",IF(VLOOKUP(Table25[[#This Row],[Contract No.]],Table3[#All],1,FALSE)=Table25[[#This Row],[Contract No.]],"Yes","No")),"No")</f>
        <v>Yes</v>
      </c>
      <c r="H2428" s="51">
        <f>IFERROR(VLOOKUP(Table25[[#This Row],[Contract No.]],Table3[#All],4,FALSE),"")</f>
        <v>43647</v>
      </c>
      <c r="I2428" s="28">
        <f>IFERROR(IF(AND(MONTH(Table25[[#This Row],[Contract Start Date]])&gt;6,MONTH(Table25[[#This Row],[Contract Start Date]])&lt;=12),YEAR(Table25[[#This Row],[Contract Start Date]])+1,YEAR(Table25[[#This Row],[Contract Start Date]])),"")</f>
        <v>2020</v>
      </c>
      <c r="J2428" s="108">
        <f>Table25[[#This Row],[FY Formula start]]</f>
        <v>2020</v>
      </c>
      <c r="K2428" s="59" t="str">
        <f>"FY"&amp;" "&amp;Table25[[#This Row],[Year Start]]</f>
        <v>FY 2020</v>
      </c>
      <c r="L2428" s="109">
        <f>IFERROR(VLOOKUP(Table25[[#This Row],[Contract No.]],Table3[#All],5,FALSE),"")</f>
        <v>47360</v>
      </c>
      <c r="M2428" s="110">
        <f>IFERROR(IF(Table25[[#This Row],[Contract End Date]]="99/99/9999","No End",IF(AND(MONTH(Table25[[#This Row],[Contract End Date]])&gt;6,MONTH(Table25[[#This Row],[Contract End Date]])&lt;=12),YEAR(Table25[[#This Row],[Contract End Date]])+1,YEAR(Table25[[#This Row],[Contract End Date]]))),"")</f>
        <v>2030</v>
      </c>
      <c r="N2428" s="111">
        <f>Table25[[#This Row],[FY Formula end]]</f>
        <v>2030</v>
      </c>
      <c r="O2428" s="112" t="str">
        <f>IF(Table25[[#This Row],[Year End]]="No End","No End","FY"&amp;" "&amp;Table25[[#This Row],[Year End]])</f>
        <v>FY 2030</v>
      </c>
      <c r="P2428" s="27"/>
      <c r="Q2428" s="104">
        <f>_xlfn.IFNA(IF($B2428="","",VLOOKUP($B2428,'SWC Towers'!$A:$Q,$Q$2,FALSE)),"")</f>
        <v>0.2</v>
      </c>
      <c r="R2428" s="106" t="str">
        <f>_xlfn.IFNA(IF($B2428="","",VLOOKUP($B2428,'SWC Towers'!$A:$Q,$R$2,FALSE)),"")</f>
        <v/>
      </c>
      <c r="S2428" s="106" t="str">
        <f>_xlfn.IFNA(IF($B2428="","",VLOOKUP($B2428,'SWC Towers'!$A:$Q,$S$2,FALSE)),"")</f>
        <v/>
      </c>
      <c r="T2428" s="106" t="str">
        <f>_xlfn.IFNA(IF($B2428="","",VLOOKUP($B2428,'SWC Towers'!$A:$Q,$T$2,FALSE)),"")</f>
        <v/>
      </c>
      <c r="U2428" s="104">
        <f>_xlfn.IFNA(IF($B2428="","",VLOOKUP($B2428,'SWC Towers'!$A:$Q,$U$2,FALSE)),"")</f>
        <v>0.4</v>
      </c>
      <c r="V2428" s="104" t="str">
        <f>_xlfn.IFNA(IF($B2428="","",VLOOKUP($B2428,'SWC Towers'!$A:$Q,$V$2,FALSE)),"")</f>
        <v/>
      </c>
      <c r="W2428" s="104">
        <f>_xlfn.IFNA(IF($B2428="","",VLOOKUP($B2428,'SWC Towers'!$A:$Q,$W$2,FALSE)),"")</f>
        <v>0.4</v>
      </c>
      <c r="X2428" s="104" t="str">
        <f>_xlfn.IFNA(IF($B2428="","",VLOOKUP($B2428,'SWC Towers'!$A:$Q,$X$2,FALSE)),"")</f>
        <v/>
      </c>
      <c r="Y2428" s="104" t="str">
        <f>_xlfn.IFNA(IF($B2428="","",VLOOKUP($B2428,'SWC Towers'!$A:$Q,$Y$2,FALSE)),"")</f>
        <v/>
      </c>
      <c r="Z2428" s="104" t="str">
        <f>_xlfn.IFNA(IF($B2428="","",VLOOKUP($B2428,'SWC Towers'!$A:$Q,$Z$2,FALSE)),"")</f>
        <v/>
      </c>
      <c r="AA2428" s="104" t="str">
        <f>_xlfn.IFNA(IF($B2428="","",VLOOKUP($B2428,'SWC Towers'!$A:$Q,$AA$2,FALSE)),"")</f>
        <v/>
      </c>
      <c r="AB2428" s="106" t="str">
        <f>_xlfn.IFNA(IF($B2428="","",VLOOKUP($B2428,'SWC Towers'!$A:$Q,$AB$2,FALSE)),"")</f>
        <v/>
      </c>
      <c r="AC2428" s="20">
        <f>SUM(Table25[[#This Row],[IT Tower: Application]:[Other/Non-IT ]])</f>
        <v>1</v>
      </c>
      <c r="AD2428" s="67"/>
      <c r="AE2428" s="67"/>
      <c r="AF2428" s="67"/>
      <c r="AG2428" s="67"/>
      <c r="AH2428" s="67"/>
      <c r="AI2428" s="67"/>
      <c r="AJ2428" s="67"/>
      <c r="AK2428" s="67"/>
      <c r="AL2428" s="67"/>
      <c r="AM2428" s="67"/>
      <c r="AN2428" s="67"/>
      <c r="AO2428" s="67"/>
      <c r="AP2428" s="67"/>
      <c r="AQ2428" s="67"/>
      <c r="AR2428" s="67"/>
      <c r="AS2428" s="67"/>
      <c r="AT2428" s="67"/>
      <c r="AU2428" s="67"/>
      <c r="AV2428" s="67"/>
      <c r="AW2428" s="67"/>
      <c r="AX2428" s="67"/>
      <c r="AY2428" s="67">
        <v>6786</v>
      </c>
      <c r="AZ2428" s="67">
        <v>18128</v>
      </c>
      <c r="BA2428" s="67">
        <v>11952</v>
      </c>
      <c r="BB2428" s="113">
        <v>11979</v>
      </c>
      <c r="BC2428" s="113">
        <v>15427</v>
      </c>
      <c r="BD2428" s="113"/>
      <c r="BE2428" s="113"/>
      <c r="BF2428" s="113"/>
      <c r="BG2428" s="113"/>
      <c r="BH2428" s="113"/>
      <c r="BI2428" s="113"/>
      <c r="BJ2428" s="113"/>
      <c r="BK2428" s="113"/>
      <c r="BL2428" s="113"/>
      <c r="BM2428" s="113"/>
      <c r="BN2428" s="113"/>
      <c r="BO2428" s="113"/>
      <c r="BP2428" s="113"/>
      <c r="BQ2428" s="113"/>
      <c r="BR2428" s="113"/>
      <c r="BS2428" s="113"/>
      <c r="BT2428" s="113"/>
      <c r="BU2428" s="113"/>
      <c r="BV2428" s="113"/>
      <c r="BW2428" s="113"/>
      <c r="BX2428" s="113"/>
      <c r="BY2428" s="113"/>
      <c r="BZ2428" s="113"/>
      <c r="CA2428" s="67"/>
      <c r="CB2428" s="113"/>
      <c r="CC2428" s="69">
        <f>SUM(Table25[[#This Row],[Contract Amount FY00]:[Contract Amount FY50]])</f>
        <v>64272</v>
      </c>
      <c r="CD2428" s="114"/>
    </row>
    <row r="2429" spans="1:82" x14ac:dyDescent="0.25">
      <c r="A2429" s="122" t="s">
        <v>2111</v>
      </c>
      <c r="B2429" s="122" t="s">
        <v>278</v>
      </c>
      <c r="C2429" s="122" t="s">
        <v>3188</v>
      </c>
      <c r="E2429" s="26" t="str">
        <f>IFERROR(IF(VLOOKUP(Table25[[#This Row],[Contract No.]],Table3[#All],3,FALSE)="","No","Yes"),"")</f>
        <v>Yes</v>
      </c>
      <c r="F2429" s="107" t="str">
        <f>IFERROR(VLOOKUP(Table25[[#This Row],[Contract No.]],Table3[#All],3,FALSE),"")</f>
        <v>NASPO</v>
      </c>
      <c r="G2429" s="107" t="str">
        <f>IFERROR(IF(Table25[[#This Row],[Cooperative Purchase
(Yes/No)]]="Yes","Yes",IF(VLOOKUP(Table25[[#This Row],[Contract No.]],Table3[#All],1,FALSE)=Table25[[#This Row],[Contract No.]],"Yes","No")),"No")</f>
        <v>Yes</v>
      </c>
      <c r="H2429" s="51">
        <f>IFERROR(VLOOKUP(Table25[[#This Row],[Contract No.]],Table3[#All],4,FALSE),"")</f>
        <v>42917</v>
      </c>
      <c r="I2429" s="28">
        <f>IFERROR(IF(AND(MONTH(Table25[[#This Row],[Contract Start Date]])&gt;6,MONTH(Table25[[#This Row],[Contract Start Date]])&lt;=12),YEAR(Table25[[#This Row],[Contract Start Date]])+1,YEAR(Table25[[#This Row],[Contract Start Date]])),"")</f>
        <v>2018</v>
      </c>
      <c r="J2429" s="108">
        <f>Table25[[#This Row],[FY Formula start]]</f>
        <v>2018</v>
      </c>
      <c r="K2429" s="59" t="str">
        <f>"FY"&amp;" "&amp;Table25[[#This Row],[Year Start]]</f>
        <v>FY 2018</v>
      </c>
      <c r="L2429" s="109">
        <f>IFERROR(VLOOKUP(Table25[[#This Row],[Contract No.]],Table3[#All],5,FALSE),"")</f>
        <v>46280</v>
      </c>
      <c r="M2429" s="110">
        <f>IFERROR(IF(Table25[[#This Row],[Contract End Date]]="99/99/9999","No End",IF(AND(MONTH(Table25[[#This Row],[Contract End Date]])&gt;6,MONTH(Table25[[#This Row],[Contract End Date]])&lt;=12),YEAR(Table25[[#This Row],[Contract End Date]])+1,YEAR(Table25[[#This Row],[Contract End Date]]))),"")</f>
        <v>2027</v>
      </c>
      <c r="N2429" s="111">
        <f>Table25[[#This Row],[FY Formula end]]</f>
        <v>2027</v>
      </c>
      <c r="O2429" s="112" t="str">
        <f>IF(Table25[[#This Row],[Year End]]="No End","No End","FY"&amp;" "&amp;Table25[[#This Row],[Year End]])</f>
        <v>FY 2027</v>
      </c>
      <c r="P2429" s="27"/>
      <c r="Q2429" s="104">
        <f>_xlfn.IFNA(IF($B2429="","",VLOOKUP($B2429,'SWC Towers'!$A:$Q,$Q$2,FALSE)),"")</f>
        <v>0.4</v>
      </c>
      <c r="R2429" s="106" t="str">
        <f>_xlfn.IFNA(IF($B2429="","",VLOOKUP($B2429,'SWC Towers'!$A:$Q,$R$2,FALSE)),"")</f>
        <v/>
      </c>
      <c r="S2429" s="106" t="str">
        <f>_xlfn.IFNA(IF($B2429="","",VLOOKUP($B2429,'SWC Towers'!$A:$Q,$S$2,FALSE)),"")</f>
        <v/>
      </c>
      <c r="T2429" s="106">
        <f>_xlfn.IFNA(IF($B2429="","",VLOOKUP($B2429,'SWC Towers'!$A:$Q,$T$2,FALSE)),"")</f>
        <v>0.05</v>
      </c>
      <c r="U2429" s="104" t="str">
        <f>_xlfn.IFNA(IF($B2429="","",VLOOKUP($B2429,'SWC Towers'!$A:$Q,$U$2,FALSE)),"")</f>
        <v/>
      </c>
      <c r="V2429" s="104" t="str">
        <f>_xlfn.IFNA(IF($B2429="","",VLOOKUP($B2429,'SWC Towers'!$A:$Q,$V$2,FALSE)),"")</f>
        <v/>
      </c>
      <c r="W2429" s="104">
        <f>_xlfn.IFNA(IF($B2429="","",VLOOKUP($B2429,'SWC Towers'!$A:$Q,$W$2,FALSE)),"")</f>
        <v>0.1</v>
      </c>
      <c r="X2429" s="104" t="str">
        <f>_xlfn.IFNA(IF($B2429="","",VLOOKUP($B2429,'SWC Towers'!$A:$Q,$X$2,FALSE)),"")</f>
        <v/>
      </c>
      <c r="Y2429" s="104">
        <f>_xlfn.IFNA(IF($B2429="","",VLOOKUP($B2429,'SWC Towers'!$A:$Q,$Y$2,FALSE)),"")</f>
        <v>0.05</v>
      </c>
      <c r="Z2429" s="104" t="str">
        <f>_xlfn.IFNA(IF($B2429="","",VLOOKUP($B2429,'SWC Towers'!$A:$Q,$Z$2,FALSE)),"")</f>
        <v/>
      </c>
      <c r="AA2429" s="104">
        <f>_xlfn.IFNA(IF($B2429="","",VLOOKUP($B2429,'SWC Towers'!$A:$Q,$AA$2,FALSE)),"")</f>
        <v>0.4</v>
      </c>
      <c r="AB2429" s="106" t="str">
        <f>_xlfn.IFNA(IF($B2429="","",VLOOKUP($B2429,'SWC Towers'!$A:$Q,$AB$2,FALSE)),"")</f>
        <v/>
      </c>
      <c r="AC2429" s="20">
        <f>SUM(Table25[[#This Row],[IT Tower: Application]:[Other/Non-IT ]])</f>
        <v>1</v>
      </c>
      <c r="AD2429" s="67"/>
      <c r="AE2429" s="67"/>
      <c r="AF2429" s="67"/>
      <c r="AG2429" s="67"/>
      <c r="AH2429" s="67"/>
      <c r="AI2429" s="67"/>
      <c r="AJ2429" s="67"/>
      <c r="AK2429" s="67"/>
      <c r="AL2429" s="67"/>
      <c r="AM2429" s="67"/>
      <c r="AN2429" s="67"/>
      <c r="AO2429" s="67"/>
      <c r="AP2429" s="67"/>
      <c r="AQ2429" s="67"/>
      <c r="AR2429" s="67"/>
      <c r="AS2429" s="67"/>
      <c r="AT2429" s="67"/>
      <c r="AU2429" s="67"/>
      <c r="AV2429" s="67"/>
      <c r="AW2429" s="67"/>
      <c r="AX2429" s="67"/>
      <c r="AY2429" s="67"/>
      <c r="AZ2429" s="67"/>
      <c r="BA2429" s="67">
        <v>0</v>
      </c>
      <c r="BB2429" s="113">
        <v>11413</v>
      </c>
      <c r="BC2429" s="113">
        <v>82483</v>
      </c>
      <c r="BD2429" s="113"/>
      <c r="BE2429" s="113"/>
      <c r="BF2429" s="113"/>
      <c r="BG2429" s="113"/>
      <c r="BH2429" s="113"/>
      <c r="BI2429" s="113"/>
      <c r="BJ2429" s="113"/>
      <c r="BK2429" s="113"/>
      <c r="BL2429" s="113"/>
      <c r="BM2429" s="113"/>
      <c r="BN2429" s="113"/>
      <c r="BO2429" s="113"/>
      <c r="BP2429" s="113"/>
      <c r="BQ2429" s="113"/>
      <c r="BR2429" s="113"/>
      <c r="BS2429" s="113"/>
      <c r="BT2429" s="113"/>
      <c r="BU2429" s="113"/>
      <c r="BV2429" s="113"/>
      <c r="BW2429" s="113"/>
      <c r="BX2429" s="113"/>
      <c r="BY2429" s="113"/>
      <c r="BZ2429" s="113"/>
      <c r="CA2429" s="67"/>
      <c r="CB2429" s="113"/>
      <c r="CC2429" s="69">
        <f>SUM(Table25[[#This Row],[Contract Amount FY00]:[Contract Amount FY50]])</f>
        <v>93896</v>
      </c>
      <c r="CD2429" s="114"/>
    </row>
    <row r="2430" spans="1:82" x14ac:dyDescent="0.25">
      <c r="A2430" s="122" t="s">
        <v>2111</v>
      </c>
      <c r="B2430" s="122" t="s">
        <v>278</v>
      </c>
      <c r="C2430" s="122" t="s">
        <v>441</v>
      </c>
      <c r="E2430" s="26" t="str">
        <f>IFERROR(IF(VLOOKUP(Table25[[#This Row],[Contract No.]],Table3[#All],3,FALSE)="","No","Yes"),"")</f>
        <v>Yes</v>
      </c>
      <c r="F2430" s="107" t="str">
        <f>IFERROR(VLOOKUP(Table25[[#This Row],[Contract No.]],Table3[#All],3,FALSE),"")</f>
        <v>NASPO</v>
      </c>
      <c r="G2430" s="107" t="str">
        <f>IFERROR(IF(Table25[[#This Row],[Cooperative Purchase
(Yes/No)]]="Yes","Yes",IF(VLOOKUP(Table25[[#This Row],[Contract No.]],Table3[#All],1,FALSE)=Table25[[#This Row],[Contract No.]],"Yes","No")),"No")</f>
        <v>Yes</v>
      </c>
      <c r="H2430" s="51">
        <f>IFERROR(VLOOKUP(Table25[[#This Row],[Contract No.]],Table3[#All],4,FALSE),"")</f>
        <v>42917</v>
      </c>
      <c r="I2430" s="28">
        <f>IFERROR(IF(AND(MONTH(Table25[[#This Row],[Contract Start Date]])&gt;6,MONTH(Table25[[#This Row],[Contract Start Date]])&lt;=12),YEAR(Table25[[#This Row],[Contract Start Date]])+1,YEAR(Table25[[#This Row],[Contract Start Date]])),"")</f>
        <v>2018</v>
      </c>
      <c r="J2430" s="108">
        <f>Table25[[#This Row],[FY Formula start]]</f>
        <v>2018</v>
      </c>
      <c r="K2430" s="59" t="str">
        <f>"FY"&amp;" "&amp;Table25[[#This Row],[Year Start]]</f>
        <v>FY 2018</v>
      </c>
      <c r="L2430" s="109">
        <f>IFERROR(VLOOKUP(Table25[[#This Row],[Contract No.]],Table3[#All],5,FALSE),"")</f>
        <v>46280</v>
      </c>
      <c r="M2430" s="110">
        <f>IFERROR(IF(Table25[[#This Row],[Contract End Date]]="99/99/9999","No End",IF(AND(MONTH(Table25[[#This Row],[Contract End Date]])&gt;6,MONTH(Table25[[#This Row],[Contract End Date]])&lt;=12),YEAR(Table25[[#This Row],[Contract End Date]])+1,YEAR(Table25[[#This Row],[Contract End Date]]))),"")</f>
        <v>2027</v>
      </c>
      <c r="N2430" s="111">
        <f>Table25[[#This Row],[FY Formula end]]</f>
        <v>2027</v>
      </c>
      <c r="O2430" s="112" t="str">
        <f>IF(Table25[[#This Row],[Year End]]="No End","No End","FY"&amp;" "&amp;Table25[[#This Row],[Year End]])</f>
        <v>FY 2027</v>
      </c>
      <c r="P2430" s="27"/>
      <c r="Q2430" s="104">
        <f>_xlfn.IFNA(IF($B2430="","",VLOOKUP($B2430,'SWC Towers'!$A:$Q,$Q$2,FALSE)),"")</f>
        <v>0.4</v>
      </c>
      <c r="R2430" s="106" t="str">
        <f>_xlfn.IFNA(IF($B2430="","",VLOOKUP($B2430,'SWC Towers'!$A:$Q,$R$2,FALSE)),"")</f>
        <v/>
      </c>
      <c r="S2430" s="106" t="str">
        <f>_xlfn.IFNA(IF($B2430="","",VLOOKUP($B2430,'SWC Towers'!$A:$Q,$S$2,FALSE)),"")</f>
        <v/>
      </c>
      <c r="T2430" s="106">
        <f>_xlfn.IFNA(IF($B2430="","",VLOOKUP($B2430,'SWC Towers'!$A:$Q,$T$2,FALSE)),"")</f>
        <v>0.05</v>
      </c>
      <c r="U2430" s="104" t="str">
        <f>_xlfn.IFNA(IF($B2430="","",VLOOKUP($B2430,'SWC Towers'!$A:$Q,$U$2,FALSE)),"")</f>
        <v/>
      </c>
      <c r="V2430" s="104" t="str">
        <f>_xlfn.IFNA(IF($B2430="","",VLOOKUP($B2430,'SWC Towers'!$A:$Q,$V$2,FALSE)),"")</f>
        <v/>
      </c>
      <c r="W2430" s="104">
        <f>_xlfn.IFNA(IF($B2430="","",VLOOKUP($B2430,'SWC Towers'!$A:$Q,$W$2,FALSE)),"")</f>
        <v>0.1</v>
      </c>
      <c r="X2430" s="104" t="str">
        <f>_xlfn.IFNA(IF($B2430="","",VLOOKUP($B2430,'SWC Towers'!$A:$Q,$X$2,FALSE)),"")</f>
        <v/>
      </c>
      <c r="Y2430" s="104">
        <f>_xlfn.IFNA(IF($B2430="","",VLOOKUP($B2430,'SWC Towers'!$A:$Q,$Y$2,FALSE)),"")</f>
        <v>0.05</v>
      </c>
      <c r="Z2430" s="104" t="str">
        <f>_xlfn.IFNA(IF($B2430="","",VLOOKUP($B2430,'SWC Towers'!$A:$Q,$Z$2,FALSE)),"")</f>
        <v/>
      </c>
      <c r="AA2430" s="104">
        <f>_xlfn.IFNA(IF($B2430="","",VLOOKUP($B2430,'SWC Towers'!$A:$Q,$AA$2,FALSE)),"")</f>
        <v>0.4</v>
      </c>
      <c r="AB2430" s="106" t="str">
        <f>_xlfn.IFNA(IF($B2430="","",VLOOKUP($B2430,'SWC Towers'!$A:$Q,$AB$2,FALSE)),"")</f>
        <v/>
      </c>
      <c r="AC2430" s="20">
        <f>SUM(Table25[[#This Row],[IT Tower: Application]:[Other/Non-IT ]])</f>
        <v>1</v>
      </c>
      <c r="AD2430" s="67"/>
      <c r="AE2430" s="67"/>
      <c r="AF2430" s="67"/>
      <c r="AG2430" s="67"/>
      <c r="AH2430" s="67"/>
      <c r="AI2430" s="67"/>
      <c r="AJ2430" s="67"/>
      <c r="AK2430" s="67"/>
      <c r="AL2430" s="67"/>
      <c r="AM2430" s="67"/>
      <c r="AN2430" s="67"/>
      <c r="AO2430" s="67"/>
      <c r="AP2430" s="67"/>
      <c r="AQ2430" s="67"/>
      <c r="AR2430" s="67"/>
      <c r="AS2430" s="67"/>
      <c r="AT2430" s="67"/>
      <c r="AU2430" s="67"/>
      <c r="AV2430" s="67"/>
      <c r="AW2430" s="67"/>
      <c r="AX2430" s="67"/>
      <c r="AY2430" s="67"/>
      <c r="AZ2430" s="67"/>
      <c r="BA2430" s="67">
        <v>0</v>
      </c>
      <c r="BB2430" s="113">
        <v>112154</v>
      </c>
      <c r="BC2430" s="113">
        <v>72252</v>
      </c>
      <c r="BD2430" s="113"/>
      <c r="BE2430" s="113"/>
      <c r="BF2430" s="113"/>
      <c r="BG2430" s="113"/>
      <c r="BH2430" s="113"/>
      <c r="BI2430" s="113"/>
      <c r="BJ2430" s="113"/>
      <c r="BK2430" s="113"/>
      <c r="BL2430" s="113"/>
      <c r="BM2430" s="113"/>
      <c r="BN2430" s="113"/>
      <c r="BO2430" s="113"/>
      <c r="BP2430" s="113"/>
      <c r="BQ2430" s="113"/>
      <c r="BR2430" s="113"/>
      <c r="BS2430" s="113"/>
      <c r="BT2430" s="113"/>
      <c r="BU2430" s="113"/>
      <c r="BV2430" s="113"/>
      <c r="BW2430" s="113"/>
      <c r="BX2430" s="113"/>
      <c r="BY2430" s="113"/>
      <c r="BZ2430" s="113"/>
      <c r="CA2430" s="67"/>
      <c r="CB2430" s="113"/>
      <c r="CC2430" s="69">
        <f>SUM(Table25[[#This Row],[Contract Amount FY00]:[Contract Amount FY50]])</f>
        <v>184406</v>
      </c>
      <c r="CD2430" s="114"/>
    </row>
    <row r="2431" spans="1:82" x14ac:dyDescent="0.25">
      <c r="A2431" s="122" t="s">
        <v>2111</v>
      </c>
      <c r="B2431" s="122" t="s">
        <v>278</v>
      </c>
      <c r="C2431" s="122" t="s">
        <v>279</v>
      </c>
      <c r="E2431" s="26" t="str">
        <f>IFERROR(IF(VLOOKUP(Table25[[#This Row],[Contract No.]],Table3[#All],3,FALSE)="","No","Yes"),"")</f>
        <v>Yes</v>
      </c>
      <c r="F2431" s="107" t="str">
        <f>IFERROR(VLOOKUP(Table25[[#This Row],[Contract No.]],Table3[#All],3,FALSE),"")</f>
        <v>NASPO</v>
      </c>
      <c r="G2431" s="107" t="str">
        <f>IFERROR(IF(Table25[[#This Row],[Cooperative Purchase
(Yes/No)]]="Yes","Yes",IF(VLOOKUP(Table25[[#This Row],[Contract No.]],Table3[#All],1,FALSE)=Table25[[#This Row],[Contract No.]],"Yes","No")),"No")</f>
        <v>Yes</v>
      </c>
      <c r="H2431" s="51">
        <f>IFERROR(VLOOKUP(Table25[[#This Row],[Contract No.]],Table3[#All],4,FALSE),"")</f>
        <v>42917</v>
      </c>
      <c r="I2431" s="28">
        <f>IFERROR(IF(AND(MONTH(Table25[[#This Row],[Contract Start Date]])&gt;6,MONTH(Table25[[#This Row],[Contract Start Date]])&lt;=12),YEAR(Table25[[#This Row],[Contract Start Date]])+1,YEAR(Table25[[#This Row],[Contract Start Date]])),"")</f>
        <v>2018</v>
      </c>
      <c r="J2431" s="108">
        <f>Table25[[#This Row],[FY Formula start]]</f>
        <v>2018</v>
      </c>
      <c r="K2431" s="59" t="str">
        <f>"FY"&amp;" "&amp;Table25[[#This Row],[Year Start]]</f>
        <v>FY 2018</v>
      </c>
      <c r="L2431" s="109">
        <f>IFERROR(VLOOKUP(Table25[[#This Row],[Contract No.]],Table3[#All],5,FALSE),"")</f>
        <v>46280</v>
      </c>
      <c r="M2431" s="110">
        <f>IFERROR(IF(Table25[[#This Row],[Contract End Date]]="99/99/9999","No End",IF(AND(MONTH(Table25[[#This Row],[Contract End Date]])&gt;6,MONTH(Table25[[#This Row],[Contract End Date]])&lt;=12),YEAR(Table25[[#This Row],[Contract End Date]])+1,YEAR(Table25[[#This Row],[Contract End Date]]))),"")</f>
        <v>2027</v>
      </c>
      <c r="N2431" s="111">
        <f>Table25[[#This Row],[FY Formula end]]</f>
        <v>2027</v>
      </c>
      <c r="O2431" s="112" t="str">
        <f>IF(Table25[[#This Row],[Year End]]="No End","No End","FY"&amp;" "&amp;Table25[[#This Row],[Year End]])</f>
        <v>FY 2027</v>
      </c>
      <c r="P2431" s="27"/>
      <c r="Q2431" s="104">
        <f>_xlfn.IFNA(IF($B2431="","",VLOOKUP($B2431,'SWC Towers'!$A:$Q,$Q$2,FALSE)),"")</f>
        <v>0.4</v>
      </c>
      <c r="R2431" s="106" t="str">
        <f>_xlfn.IFNA(IF($B2431="","",VLOOKUP($B2431,'SWC Towers'!$A:$Q,$R$2,FALSE)),"")</f>
        <v/>
      </c>
      <c r="S2431" s="106" t="str">
        <f>_xlfn.IFNA(IF($B2431="","",VLOOKUP($B2431,'SWC Towers'!$A:$Q,$S$2,FALSE)),"")</f>
        <v/>
      </c>
      <c r="T2431" s="106">
        <f>_xlfn.IFNA(IF($B2431="","",VLOOKUP($B2431,'SWC Towers'!$A:$Q,$T$2,FALSE)),"")</f>
        <v>0.05</v>
      </c>
      <c r="U2431" s="104" t="str">
        <f>_xlfn.IFNA(IF($B2431="","",VLOOKUP($B2431,'SWC Towers'!$A:$Q,$U$2,FALSE)),"")</f>
        <v/>
      </c>
      <c r="V2431" s="104" t="str">
        <f>_xlfn.IFNA(IF($B2431="","",VLOOKUP($B2431,'SWC Towers'!$A:$Q,$V$2,FALSE)),"")</f>
        <v/>
      </c>
      <c r="W2431" s="104">
        <f>_xlfn.IFNA(IF($B2431="","",VLOOKUP($B2431,'SWC Towers'!$A:$Q,$W$2,FALSE)),"")</f>
        <v>0.1</v>
      </c>
      <c r="X2431" s="104" t="str">
        <f>_xlfn.IFNA(IF($B2431="","",VLOOKUP($B2431,'SWC Towers'!$A:$Q,$X$2,FALSE)),"")</f>
        <v/>
      </c>
      <c r="Y2431" s="104">
        <f>_xlfn.IFNA(IF($B2431="","",VLOOKUP($B2431,'SWC Towers'!$A:$Q,$Y$2,FALSE)),"")</f>
        <v>0.05</v>
      </c>
      <c r="Z2431" s="104" t="str">
        <f>_xlfn.IFNA(IF($B2431="","",VLOOKUP($B2431,'SWC Towers'!$A:$Q,$Z$2,FALSE)),"")</f>
        <v/>
      </c>
      <c r="AA2431" s="104">
        <f>_xlfn.IFNA(IF($B2431="","",VLOOKUP($B2431,'SWC Towers'!$A:$Q,$AA$2,FALSE)),"")</f>
        <v>0.4</v>
      </c>
      <c r="AB2431" s="106" t="str">
        <f>_xlfn.IFNA(IF($B2431="","",VLOOKUP($B2431,'SWC Towers'!$A:$Q,$AB$2,FALSE)),"")</f>
        <v/>
      </c>
      <c r="AC2431" s="20">
        <f>SUM(Table25[[#This Row],[IT Tower: Application]:[Other/Non-IT ]])</f>
        <v>1</v>
      </c>
      <c r="AD2431" s="67"/>
      <c r="AE2431" s="67"/>
      <c r="AF2431" s="67"/>
      <c r="AG2431" s="67"/>
      <c r="AH2431" s="67"/>
      <c r="AI2431" s="67"/>
      <c r="AJ2431" s="67"/>
      <c r="AK2431" s="67"/>
      <c r="AL2431" s="67"/>
      <c r="AM2431" s="67"/>
      <c r="AN2431" s="67"/>
      <c r="AO2431" s="67"/>
      <c r="AP2431" s="67"/>
      <c r="AQ2431" s="67"/>
      <c r="AR2431" s="67"/>
      <c r="AS2431" s="67"/>
      <c r="AT2431" s="67"/>
      <c r="AU2431" s="67"/>
      <c r="AV2431" s="67"/>
      <c r="AW2431" s="67"/>
      <c r="AX2431" s="67"/>
      <c r="AY2431" s="67"/>
      <c r="AZ2431" s="67"/>
      <c r="BA2431" s="67"/>
      <c r="BB2431" s="113">
        <v>0</v>
      </c>
      <c r="BC2431" s="113">
        <v>-151525</v>
      </c>
      <c r="BD2431" s="113"/>
      <c r="BE2431" s="113"/>
      <c r="BF2431" s="113"/>
      <c r="BG2431" s="113"/>
      <c r="BH2431" s="113"/>
      <c r="BI2431" s="113"/>
      <c r="BJ2431" s="113"/>
      <c r="BK2431" s="113"/>
      <c r="BL2431" s="113"/>
      <c r="BM2431" s="113"/>
      <c r="BN2431" s="113"/>
      <c r="BO2431" s="113"/>
      <c r="BP2431" s="113"/>
      <c r="BQ2431" s="113"/>
      <c r="BR2431" s="113"/>
      <c r="BS2431" s="113"/>
      <c r="BT2431" s="113"/>
      <c r="BU2431" s="113"/>
      <c r="BV2431" s="113"/>
      <c r="BW2431" s="113"/>
      <c r="BX2431" s="113"/>
      <c r="BY2431" s="113"/>
      <c r="BZ2431" s="113"/>
      <c r="CA2431" s="67"/>
      <c r="CB2431" s="113"/>
      <c r="CC2431" s="69">
        <f>SUM(Table25[[#This Row],[Contract Amount FY00]:[Contract Amount FY50]])</f>
        <v>-151525</v>
      </c>
      <c r="CD2431" s="114"/>
    </row>
    <row r="2432" spans="1:82" x14ac:dyDescent="0.25">
      <c r="A2432" s="122" t="s">
        <v>2111</v>
      </c>
      <c r="B2432" s="122" t="s">
        <v>2244</v>
      </c>
      <c r="C2432" s="122" t="s">
        <v>374</v>
      </c>
      <c r="E2432" s="26" t="str">
        <f>IFERROR(IF(VLOOKUP(Table25[[#This Row],[Contract No.]],Table3[#All],3,FALSE)="","No","Yes"),"")</f>
        <v>No</v>
      </c>
      <c r="F2432" s="107" t="str">
        <f>IFERROR(VLOOKUP(Table25[[#This Row],[Contract No.]],Table3[#All],3,FALSE),"")</f>
        <v/>
      </c>
      <c r="G2432" s="107" t="str">
        <f>IFERROR(IF(Table25[[#This Row],[Cooperative Purchase
(Yes/No)]]="Yes","Yes",IF(VLOOKUP(Table25[[#This Row],[Contract No.]],Table3[#All],1,FALSE)=Table25[[#This Row],[Contract No.]],"Yes","No")),"No")</f>
        <v>Yes</v>
      </c>
      <c r="H2432" s="51">
        <f>IFERROR(VLOOKUP(Table25[[#This Row],[Contract No.]],Table3[#All],4,FALSE),"")</f>
        <v>44512</v>
      </c>
      <c r="I2432" s="28">
        <f>IFERROR(IF(AND(MONTH(Table25[[#This Row],[Contract Start Date]])&gt;6,MONTH(Table25[[#This Row],[Contract Start Date]])&lt;=12),YEAR(Table25[[#This Row],[Contract Start Date]])+1,YEAR(Table25[[#This Row],[Contract Start Date]])),"")</f>
        <v>2022</v>
      </c>
      <c r="J2432" s="108">
        <f>Table25[[#This Row],[FY Formula start]]</f>
        <v>2022</v>
      </c>
      <c r="K2432" s="59" t="str">
        <f>"FY"&amp;" "&amp;Table25[[#This Row],[Year Start]]</f>
        <v>FY 2022</v>
      </c>
      <c r="L2432" s="109">
        <f>IFERROR(VLOOKUP(Table25[[#This Row],[Contract No.]],Table3[#All],5,FALSE),"")</f>
        <v>46702</v>
      </c>
      <c r="M2432" s="110">
        <f>IFERROR(IF(Table25[[#This Row],[Contract End Date]]="99/99/9999","No End",IF(AND(MONTH(Table25[[#This Row],[Contract End Date]])&gt;6,MONTH(Table25[[#This Row],[Contract End Date]])&lt;=12),YEAR(Table25[[#This Row],[Contract End Date]])+1,YEAR(Table25[[#This Row],[Contract End Date]]))),"")</f>
        <v>2028</v>
      </c>
      <c r="N2432" s="111">
        <f>Table25[[#This Row],[FY Formula end]]</f>
        <v>2028</v>
      </c>
      <c r="O2432" s="112" t="str">
        <f>IF(Table25[[#This Row],[Year End]]="No End","No End","FY"&amp;" "&amp;Table25[[#This Row],[Year End]])</f>
        <v>FY 2028</v>
      </c>
      <c r="P2432" s="27"/>
      <c r="Q2432" s="104" t="str">
        <f>_xlfn.IFNA(IF($B2432="","",VLOOKUP($B2432,'SWC Towers'!$A:$Q,$Q$2,FALSE)),"")</f>
        <v/>
      </c>
      <c r="R2432" s="106" t="str">
        <f>_xlfn.IFNA(IF($B2432="","",VLOOKUP($B2432,'SWC Towers'!$A:$Q,$R$2,FALSE)),"")</f>
        <v/>
      </c>
      <c r="S2432" s="106" t="str">
        <f>_xlfn.IFNA(IF($B2432="","",VLOOKUP($B2432,'SWC Towers'!$A:$Q,$S$2,FALSE)),"")</f>
        <v/>
      </c>
      <c r="T2432" s="106">
        <f>_xlfn.IFNA(IF($B2432="","",VLOOKUP($B2432,'SWC Towers'!$A:$Q,$T$2,FALSE)),"")</f>
        <v>0.5</v>
      </c>
      <c r="U2432" s="104" t="str">
        <f>_xlfn.IFNA(IF($B2432="","",VLOOKUP($B2432,'SWC Towers'!$A:$Q,$U$2,FALSE)),"")</f>
        <v/>
      </c>
      <c r="V2432" s="104" t="str">
        <f>_xlfn.IFNA(IF($B2432="","",VLOOKUP($B2432,'SWC Towers'!$A:$Q,$V$2,FALSE)),"")</f>
        <v/>
      </c>
      <c r="W2432" s="104">
        <f>_xlfn.IFNA(IF($B2432="","",VLOOKUP($B2432,'SWC Towers'!$A:$Q,$W$2,FALSE)),"")</f>
        <v>0.5</v>
      </c>
      <c r="X2432" s="104" t="str">
        <f>_xlfn.IFNA(IF($B2432="","",VLOOKUP($B2432,'SWC Towers'!$A:$Q,$X$2,FALSE)),"")</f>
        <v/>
      </c>
      <c r="Y2432" s="104" t="str">
        <f>_xlfn.IFNA(IF($B2432="","",VLOOKUP($B2432,'SWC Towers'!$A:$Q,$Y$2,FALSE)),"")</f>
        <v/>
      </c>
      <c r="Z2432" s="104" t="str">
        <f>_xlfn.IFNA(IF($B2432="","",VLOOKUP($B2432,'SWC Towers'!$A:$Q,$Z$2,FALSE)),"")</f>
        <v/>
      </c>
      <c r="AA2432" s="104" t="str">
        <f>_xlfn.IFNA(IF($B2432="","",VLOOKUP($B2432,'SWC Towers'!$A:$Q,$AA$2,FALSE)),"")</f>
        <v/>
      </c>
      <c r="AB2432" s="106" t="str">
        <f>_xlfn.IFNA(IF($B2432="","",VLOOKUP($B2432,'SWC Towers'!$A:$Q,$AB$2,FALSE)),"")</f>
        <v/>
      </c>
      <c r="AC2432" s="20">
        <f>SUM(Table25[[#This Row],[IT Tower: Application]:[Other/Non-IT ]])</f>
        <v>1</v>
      </c>
      <c r="AD2432" s="67"/>
      <c r="AE2432" s="67"/>
      <c r="AF2432" s="67"/>
      <c r="AG2432" s="67"/>
      <c r="AH2432" s="67"/>
      <c r="AI2432" s="67"/>
      <c r="AJ2432" s="67"/>
      <c r="AK2432" s="67"/>
      <c r="AL2432" s="67"/>
      <c r="AM2432" s="67"/>
      <c r="AN2432" s="67"/>
      <c r="AO2432" s="67"/>
      <c r="AP2432" s="67"/>
      <c r="AQ2432" s="67"/>
      <c r="AR2432" s="67"/>
      <c r="AS2432" s="67"/>
      <c r="AT2432" s="67"/>
      <c r="AU2432" s="67"/>
      <c r="AV2432" s="67"/>
      <c r="AW2432" s="67"/>
      <c r="AX2432" s="67"/>
      <c r="AY2432" s="67"/>
      <c r="AZ2432" s="67">
        <v>19361</v>
      </c>
      <c r="BA2432" s="67">
        <v>7485</v>
      </c>
      <c r="BB2432" s="113">
        <v>25191</v>
      </c>
      <c r="BC2432" s="113">
        <v>3728</v>
      </c>
      <c r="BD2432" s="113"/>
      <c r="BE2432" s="113"/>
      <c r="BF2432" s="113"/>
      <c r="BG2432" s="113"/>
      <c r="BH2432" s="113"/>
      <c r="BI2432" s="113"/>
      <c r="BJ2432" s="113"/>
      <c r="BK2432" s="113"/>
      <c r="BL2432" s="113"/>
      <c r="BM2432" s="113"/>
      <c r="BN2432" s="113"/>
      <c r="BO2432" s="113"/>
      <c r="BP2432" s="113"/>
      <c r="BQ2432" s="113"/>
      <c r="BR2432" s="113"/>
      <c r="BS2432" s="113"/>
      <c r="BT2432" s="113"/>
      <c r="BU2432" s="113"/>
      <c r="BV2432" s="113"/>
      <c r="BW2432" s="113"/>
      <c r="BX2432" s="113"/>
      <c r="BY2432" s="113"/>
      <c r="BZ2432" s="113"/>
      <c r="CA2432" s="67"/>
      <c r="CB2432" s="113"/>
      <c r="CC2432" s="69">
        <f>SUM(Table25[[#This Row],[Contract Amount FY00]:[Contract Amount FY50]])</f>
        <v>55765</v>
      </c>
      <c r="CD2432" s="114"/>
    </row>
    <row r="2433" spans="1:82" x14ac:dyDescent="0.25">
      <c r="A2433" s="122" t="s">
        <v>2111</v>
      </c>
      <c r="B2433" s="122" t="s">
        <v>2057</v>
      </c>
      <c r="C2433" s="122" t="s">
        <v>3190</v>
      </c>
      <c r="E2433" s="26" t="str">
        <f>IFERROR(IF(VLOOKUP(Table25[[#This Row],[Contract No.]],Table3[#All],3,FALSE)="","No","Yes"),"")</f>
        <v>Yes</v>
      </c>
      <c r="F2433" s="107" t="str">
        <f>IFERROR(VLOOKUP(Table25[[#This Row],[Contract No.]],Table3[#All],3,FALSE),"")</f>
        <v>NASPO</v>
      </c>
      <c r="G2433" s="107" t="str">
        <f>IFERROR(IF(Table25[[#This Row],[Cooperative Purchase
(Yes/No)]]="Yes","Yes",IF(VLOOKUP(Table25[[#This Row],[Contract No.]],Table3[#All],1,FALSE)=Table25[[#This Row],[Contract No.]],"Yes","No")),"No")</f>
        <v>Yes</v>
      </c>
      <c r="H2433" s="51">
        <f>IFERROR(VLOOKUP(Table25[[#This Row],[Contract No.]],Table3[#All],4,FALSE),"")</f>
        <v>43983</v>
      </c>
      <c r="I2433" s="28">
        <f>IFERROR(IF(AND(MONTH(Table25[[#This Row],[Contract Start Date]])&gt;6,MONTH(Table25[[#This Row],[Contract Start Date]])&lt;=12),YEAR(Table25[[#This Row],[Contract Start Date]])+1,YEAR(Table25[[#This Row],[Contract Start Date]])),"")</f>
        <v>2020</v>
      </c>
      <c r="J2433" s="108">
        <f>Table25[[#This Row],[FY Formula start]]</f>
        <v>2020</v>
      </c>
      <c r="K2433" s="59" t="str">
        <f>"FY"&amp;" "&amp;Table25[[#This Row],[Year Start]]</f>
        <v>FY 2020</v>
      </c>
      <c r="L2433" s="109">
        <f>IFERROR(VLOOKUP(Table25[[#This Row],[Contract No.]],Table3[#All],5,FALSE),"")</f>
        <v>46295</v>
      </c>
      <c r="M2433" s="110">
        <f>IFERROR(IF(Table25[[#This Row],[Contract End Date]]="99/99/9999","No End",IF(AND(MONTH(Table25[[#This Row],[Contract End Date]])&gt;6,MONTH(Table25[[#This Row],[Contract End Date]])&lt;=12),YEAR(Table25[[#This Row],[Contract End Date]])+1,YEAR(Table25[[#This Row],[Contract End Date]]))),"")</f>
        <v>2027</v>
      </c>
      <c r="N2433" s="111">
        <f>Table25[[#This Row],[FY Formula end]]</f>
        <v>2027</v>
      </c>
      <c r="O2433" s="112" t="str">
        <f>IF(Table25[[#This Row],[Year End]]="No End","No End","FY"&amp;" "&amp;Table25[[#This Row],[Year End]])</f>
        <v>FY 2027</v>
      </c>
      <c r="P2433" s="27"/>
      <c r="Q2433" s="104">
        <f>_xlfn.IFNA(IF($B2433="","",VLOOKUP($B2433,'SWC Towers'!$A:$Q,$Q$2,FALSE)),"")</f>
        <v>0.1</v>
      </c>
      <c r="R2433" s="106">
        <f>_xlfn.IFNA(IF($B2433="","",VLOOKUP($B2433,'SWC Towers'!$A:$Q,$R$2,FALSE)),"")</f>
        <v>0.1</v>
      </c>
      <c r="S2433" s="106" t="str">
        <f>_xlfn.IFNA(IF($B2433="","",VLOOKUP($B2433,'SWC Towers'!$A:$Q,$S$2,FALSE)),"")</f>
        <v/>
      </c>
      <c r="T2433" s="106" t="str">
        <f>_xlfn.IFNA(IF($B2433="","",VLOOKUP($B2433,'SWC Towers'!$A:$Q,$T$2,FALSE)),"")</f>
        <v/>
      </c>
      <c r="U2433" s="104">
        <f>_xlfn.IFNA(IF($B2433="","",VLOOKUP($B2433,'SWC Towers'!$A:$Q,$U$2,FALSE)),"")</f>
        <v>0.15</v>
      </c>
      <c r="V2433" s="104" t="str">
        <f>_xlfn.IFNA(IF($B2433="","",VLOOKUP($B2433,'SWC Towers'!$A:$Q,$V$2,FALSE)),"")</f>
        <v/>
      </c>
      <c r="W2433" s="104">
        <f>_xlfn.IFNA(IF($B2433="","",VLOOKUP($B2433,'SWC Towers'!$A:$Q,$W$2,FALSE)),"")</f>
        <v>0.65</v>
      </c>
      <c r="X2433" s="104" t="str">
        <f>_xlfn.IFNA(IF($B2433="","",VLOOKUP($B2433,'SWC Towers'!$A:$Q,$X$2,FALSE)),"")</f>
        <v/>
      </c>
      <c r="Y2433" s="104" t="str">
        <f>_xlfn.IFNA(IF($B2433="","",VLOOKUP($B2433,'SWC Towers'!$A:$Q,$Y$2,FALSE)),"")</f>
        <v/>
      </c>
      <c r="Z2433" s="104" t="str">
        <f>_xlfn.IFNA(IF($B2433="","",VLOOKUP($B2433,'SWC Towers'!$A:$Q,$Z$2,FALSE)),"")</f>
        <v/>
      </c>
      <c r="AA2433" s="104" t="str">
        <f>_xlfn.IFNA(IF($B2433="","",VLOOKUP($B2433,'SWC Towers'!$A:$Q,$AA$2,FALSE)),"")</f>
        <v/>
      </c>
      <c r="AB2433" s="106" t="str">
        <f>_xlfn.IFNA(IF($B2433="","",VLOOKUP($B2433,'SWC Towers'!$A:$Q,$AB$2,FALSE)),"")</f>
        <v/>
      </c>
      <c r="AC2433" s="20">
        <f>SUM(Table25[[#This Row],[IT Tower: Application]:[Other/Non-IT ]])</f>
        <v>1</v>
      </c>
      <c r="AD2433" s="67"/>
      <c r="AE2433" s="67"/>
      <c r="AF2433" s="67"/>
      <c r="AG2433" s="67"/>
      <c r="AH2433" s="67"/>
      <c r="AI2433" s="67"/>
      <c r="AJ2433" s="67"/>
      <c r="AK2433" s="67"/>
      <c r="AL2433" s="67"/>
      <c r="AM2433" s="67"/>
      <c r="AN2433" s="67"/>
      <c r="AO2433" s="67"/>
      <c r="AP2433" s="67"/>
      <c r="AQ2433" s="67"/>
      <c r="AR2433" s="67"/>
      <c r="AS2433" s="67"/>
      <c r="AT2433" s="67"/>
      <c r="AU2433" s="67"/>
      <c r="AV2433" s="67"/>
      <c r="AW2433" s="67"/>
      <c r="AX2433" s="67"/>
      <c r="AY2433" s="67"/>
      <c r="AZ2433" s="67"/>
      <c r="BA2433" s="67">
        <v>107633</v>
      </c>
      <c r="BB2433" s="113">
        <v>555</v>
      </c>
      <c r="BC2433" s="113"/>
      <c r="BD2433" s="113"/>
      <c r="BE2433" s="113"/>
      <c r="BF2433" s="113"/>
      <c r="BG2433" s="113"/>
      <c r="BH2433" s="113"/>
      <c r="BI2433" s="113"/>
      <c r="BJ2433" s="113"/>
      <c r="BK2433" s="113"/>
      <c r="BL2433" s="113"/>
      <c r="BM2433" s="113"/>
      <c r="BN2433" s="113"/>
      <c r="BO2433" s="113"/>
      <c r="BP2433" s="113"/>
      <c r="BQ2433" s="113"/>
      <c r="BR2433" s="113"/>
      <c r="BS2433" s="113"/>
      <c r="BT2433" s="113"/>
      <c r="BU2433" s="113"/>
      <c r="BV2433" s="113"/>
      <c r="BW2433" s="113"/>
      <c r="BX2433" s="113"/>
      <c r="BY2433" s="113"/>
      <c r="BZ2433" s="113"/>
      <c r="CA2433" s="67"/>
      <c r="CB2433" s="113"/>
      <c r="CC2433" s="69">
        <f>SUM(Table25[[#This Row],[Contract Amount FY00]:[Contract Amount FY50]])</f>
        <v>108188</v>
      </c>
      <c r="CD2433" s="114"/>
    </row>
    <row r="2434" spans="1:82" x14ac:dyDescent="0.25">
      <c r="A2434" s="122" t="s">
        <v>2111</v>
      </c>
      <c r="B2434" s="122" t="s">
        <v>2057</v>
      </c>
      <c r="C2434" s="122" t="s">
        <v>276</v>
      </c>
      <c r="E2434" s="26" t="str">
        <f>IFERROR(IF(VLOOKUP(Table25[[#This Row],[Contract No.]],Table3[#All],3,FALSE)="","No","Yes"),"")</f>
        <v>Yes</v>
      </c>
      <c r="F2434" s="107" t="str">
        <f>IFERROR(VLOOKUP(Table25[[#This Row],[Contract No.]],Table3[#All],3,FALSE),"")</f>
        <v>NASPO</v>
      </c>
      <c r="G2434" s="107" t="str">
        <f>IFERROR(IF(Table25[[#This Row],[Cooperative Purchase
(Yes/No)]]="Yes","Yes",IF(VLOOKUP(Table25[[#This Row],[Contract No.]],Table3[#All],1,FALSE)=Table25[[#This Row],[Contract No.]],"Yes","No")),"No")</f>
        <v>Yes</v>
      </c>
      <c r="H2434" s="51">
        <f>IFERROR(VLOOKUP(Table25[[#This Row],[Contract No.]],Table3[#All],4,FALSE),"")</f>
        <v>43983</v>
      </c>
      <c r="I2434" s="28">
        <f>IFERROR(IF(AND(MONTH(Table25[[#This Row],[Contract Start Date]])&gt;6,MONTH(Table25[[#This Row],[Contract Start Date]])&lt;=12),YEAR(Table25[[#This Row],[Contract Start Date]])+1,YEAR(Table25[[#This Row],[Contract Start Date]])),"")</f>
        <v>2020</v>
      </c>
      <c r="J2434" s="108">
        <f>Table25[[#This Row],[FY Formula start]]</f>
        <v>2020</v>
      </c>
      <c r="K2434" s="59" t="str">
        <f>"FY"&amp;" "&amp;Table25[[#This Row],[Year Start]]</f>
        <v>FY 2020</v>
      </c>
      <c r="L2434" s="109">
        <f>IFERROR(VLOOKUP(Table25[[#This Row],[Contract No.]],Table3[#All],5,FALSE),"")</f>
        <v>46295</v>
      </c>
      <c r="M2434" s="110">
        <f>IFERROR(IF(Table25[[#This Row],[Contract End Date]]="99/99/9999","No End",IF(AND(MONTH(Table25[[#This Row],[Contract End Date]])&gt;6,MONTH(Table25[[#This Row],[Contract End Date]])&lt;=12),YEAR(Table25[[#This Row],[Contract End Date]])+1,YEAR(Table25[[#This Row],[Contract End Date]]))),"")</f>
        <v>2027</v>
      </c>
      <c r="N2434" s="111">
        <f>Table25[[#This Row],[FY Formula end]]</f>
        <v>2027</v>
      </c>
      <c r="O2434" s="112" t="str">
        <f>IF(Table25[[#This Row],[Year End]]="No End","No End","FY"&amp;" "&amp;Table25[[#This Row],[Year End]])</f>
        <v>FY 2027</v>
      </c>
      <c r="P2434" s="27"/>
      <c r="Q2434" s="104">
        <f>_xlfn.IFNA(IF($B2434="","",VLOOKUP($B2434,'SWC Towers'!$A:$Q,$Q$2,FALSE)),"")</f>
        <v>0.1</v>
      </c>
      <c r="R2434" s="106">
        <f>_xlfn.IFNA(IF($B2434="","",VLOOKUP($B2434,'SWC Towers'!$A:$Q,$R$2,FALSE)),"")</f>
        <v>0.1</v>
      </c>
      <c r="S2434" s="106" t="str">
        <f>_xlfn.IFNA(IF($B2434="","",VLOOKUP($B2434,'SWC Towers'!$A:$Q,$S$2,FALSE)),"")</f>
        <v/>
      </c>
      <c r="T2434" s="106" t="str">
        <f>_xlfn.IFNA(IF($B2434="","",VLOOKUP($B2434,'SWC Towers'!$A:$Q,$T$2,FALSE)),"")</f>
        <v/>
      </c>
      <c r="U2434" s="104">
        <f>_xlfn.IFNA(IF($B2434="","",VLOOKUP($B2434,'SWC Towers'!$A:$Q,$U$2,FALSE)),"")</f>
        <v>0.15</v>
      </c>
      <c r="V2434" s="104" t="str">
        <f>_xlfn.IFNA(IF($B2434="","",VLOOKUP($B2434,'SWC Towers'!$A:$Q,$V$2,FALSE)),"")</f>
        <v/>
      </c>
      <c r="W2434" s="104">
        <f>_xlfn.IFNA(IF($B2434="","",VLOOKUP($B2434,'SWC Towers'!$A:$Q,$W$2,FALSE)),"")</f>
        <v>0.65</v>
      </c>
      <c r="X2434" s="104" t="str">
        <f>_xlfn.IFNA(IF($B2434="","",VLOOKUP($B2434,'SWC Towers'!$A:$Q,$X$2,FALSE)),"")</f>
        <v/>
      </c>
      <c r="Y2434" s="104" t="str">
        <f>_xlfn.IFNA(IF($B2434="","",VLOOKUP($B2434,'SWC Towers'!$A:$Q,$Y$2,FALSE)),"")</f>
        <v/>
      </c>
      <c r="Z2434" s="104" t="str">
        <f>_xlfn.IFNA(IF($B2434="","",VLOOKUP($B2434,'SWC Towers'!$A:$Q,$Z$2,FALSE)),"")</f>
        <v/>
      </c>
      <c r="AA2434" s="104" t="str">
        <f>_xlfn.IFNA(IF($B2434="","",VLOOKUP($B2434,'SWC Towers'!$A:$Q,$AA$2,FALSE)),"")</f>
        <v/>
      </c>
      <c r="AB2434" s="106" t="str">
        <f>_xlfn.IFNA(IF($B2434="","",VLOOKUP($B2434,'SWC Towers'!$A:$Q,$AB$2,FALSE)),"")</f>
        <v/>
      </c>
      <c r="AC2434" s="20">
        <f>SUM(Table25[[#This Row],[IT Tower: Application]:[Other/Non-IT ]])</f>
        <v>1</v>
      </c>
      <c r="AD2434" s="67"/>
      <c r="AE2434" s="67"/>
      <c r="AF2434" s="67"/>
      <c r="AG2434" s="67"/>
      <c r="AH2434" s="67"/>
      <c r="AI2434" s="67"/>
      <c r="AJ2434" s="67"/>
      <c r="AK2434" s="67"/>
      <c r="AL2434" s="67"/>
      <c r="AM2434" s="67"/>
      <c r="AN2434" s="67"/>
      <c r="AO2434" s="67"/>
      <c r="AP2434" s="67"/>
      <c r="AQ2434" s="67"/>
      <c r="AR2434" s="67"/>
      <c r="AS2434" s="67"/>
      <c r="AT2434" s="67"/>
      <c r="AU2434" s="67"/>
      <c r="AV2434" s="67"/>
      <c r="AW2434" s="67"/>
      <c r="AX2434" s="67"/>
      <c r="AY2434" s="67"/>
      <c r="AZ2434" s="67">
        <v>6934</v>
      </c>
      <c r="BA2434" s="67">
        <v>190408</v>
      </c>
      <c r="BB2434" s="113">
        <v>32458</v>
      </c>
      <c r="BC2434" s="113">
        <v>8103</v>
      </c>
      <c r="BD2434" s="113"/>
      <c r="BE2434" s="113"/>
      <c r="BF2434" s="113"/>
      <c r="BG2434" s="113"/>
      <c r="BH2434" s="113"/>
      <c r="BI2434" s="113"/>
      <c r="BJ2434" s="113"/>
      <c r="BK2434" s="113"/>
      <c r="BL2434" s="113"/>
      <c r="BM2434" s="113"/>
      <c r="BN2434" s="113"/>
      <c r="BO2434" s="113"/>
      <c r="BP2434" s="113"/>
      <c r="BQ2434" s="113"/>
      <c r="BR2434" s="113"/>
      <c r="BS2434" s="113"/>
      <c r="BT2434" s="113"/>
      <c r="BU2434" s="113"/>
      <c r="BV2434" s="113"/>
      <c r="BW2434" s="113"/>
      <c r="BX2434" s="113"/>
      <c r="BY2434" s="113"/>
      <c r="BZ2434" s="113"/>
      <c r="CA2434" s="67"/>
      <c r="CB2434" s="113"/>
      <c r="CC2434" s="69">
        <f>SUM(Table25[[#This Row],[Contract Amount FY00]:[Contract Amount FY50]])</f>
        <v>237903</v>
      </c>
      <c r="CD2434" s="114"/>
    </row>
    <row r="2435" spans="1:82" x14ac:dyDescent="0.25">
      <c r="A2435" s="122" t="s">
        <v>2111</v>
      </c>
      <c r="B2435" s="122" t="s">
        <v>2057</v>
      </c>
      <c r="C2435" s="122" t="s">
        <v>403</v>
      </c>
      <c r="E2435" s="26" t="str">
        <f>IFERROR(IF(VLOOKUP(Table25[[#This Row],[Contract No.]],Table3[#All],3,FALSE)="","No","Yes"),"")</f>
        <v>Yes</v>
      </c>
      <c r="F2435" s="107" t="str">
        <f>IFERROR(VLOOKUP(Table25[[#This Row],[Contract No.]],Table3[#All],3,FALSE),"")</f>
        <v>NASPO</v>
      </c>
      <c r="G2435" s="107" t="str">
        <f>IFERROR(IF(Table25[[#This Row],[Cooperative Purchase
(Yes/No)]]="Yes","Yes",IF(VLOOKUP(Table25[[#This Row],[Contract No.]],Table3[#All],1,FALSE)=Table25[[#This Row],[Contract No.]],"Yes","No")),"No")</f>
        <v>Yes</v>
      </c>
      <c r="H2435" s="51">
        <f>IFERROR(VLOOKUP(Table25[[#This Row],[Contract No.]],Table3[#All],4,FALSE),"")</f>
        <v>43983</v>
      </c>
      <c r="I2435" s="28">
        <f>IFERROR(IF(AND(MONTH(Table25[[#This Row],[Contract Start Date]])&gt;6,MONTH(Table25[[#This Row],[Contract Start Date]])&lt;=12),YEAR(Table25[[#This Row],[Contract Start Date]])+1,YEAR(Table25[[#This Row],[Contract Start Date]])),"")</f>
        <v>2020</v>
      </c>
      <c r="J2435" s="108">
        <f>Table25[[#This Row],[FY Formula start]]</f>
        <v>2020</v>
      </c>
      <c r="K2435" s="59" t="str">
        <f>"FY"&amp;" "&amp;Table25[[#This Row],[Year Start]]</f>
        <v>FY 2020</v>
      </c>
      <c r="L2435" s="109">
        <f>IFERROR(VLOOKUP(Table25[[#This Row],[Contract No.]],Table3[#All],5,FALSE),"")</f>
        <v>46295</v>
      </c>
      <c r="M2435" s="110">
        <f>IFERROR(IF(Table25[[#This Row],[Contract End Date]]="99/99/9999","No End",IF(AND(MONTH(Table25[[#This Row],[Contract End Date]])&gt;6,MONTH(Table25[[#This Row],[Contract End Date]])&lt;=12),YEAR(Table25[[#This Row],[Contract End Date]])+1,YEAR(Table25[[#This Row],[Contract End Date]]))),"")</f>
        <v>2027</v>
      </c>
      <c r="N2435" s="111">
        <f>Table25[[#This Row],[FY Formula end]]</f>
        <v>2027</v>
      </c>
      <c r="O2435" s="112" t="str">
        <f>IF(Table25[[#This Row],[Year End]]="No End","No End","FY"&amp;" "&amp;Table25[[#This Row],[Year End]])</f>
        <v>FY 2027</v>
      </c>
      <c r="P2435" s="27"/>
      <c r="Q2435" s="104">
        <f>_xlfn.IFNA(IF($B2435="","",VLOOKUP($B2435,'SWC Towers'!$A:$Q,$Q$2,FALSE)),"")</f>
        <v>0.1</v>
      </c>
      <c r="R2435" s="106">
        <f>_xlfn.IFNA(IF($B2435="","",VLOOKUP($B2435,'SWC Towers'!$A:$Q,$R$2,FALSE)),"")</f>
        <v>0.1</v>
      </c>
      <c r="S2435" s="106" t="str">
        <f>_xlfn.IFNA(IF($B2435="","",VLOOKUP($B2435,'SWC Towers'!$A:$Q,$S$2,FALSE)),"")</f>
        <v/>
      </c>
      <c r="T2435" s="106" t="str">
        <f>_xlfn.IFNA(IF($B2435="","",VLOOKUP($B2435,'SWC Towers'!$A:$Q,$T$2,FALSE)),"")</f>
        <v/>
      </c>
      <c r="U2435" s="104">
        <f>_xlfn.IFNA(IF($B2435="","",VLOOKUP($B2435,'SWC Towers'!$A:$Q,$U$2,FALSE)),"")</f>
        <v>0.15</v>
      </c>
      <c r="V2435" s="104" t="str">
        <f>_xlfn.IFNA(IF($B2435="","",VLOOKUP($B2435,'SWC Towers'!$A:$Q,$V$2,FALSE)),"")</f>
        <v/>
      </c>
      <c r="W2435" s="104">
        <f>_xlfn.IFNA(IF($B2435="","",VLOOKUP($B2435,'SWC Towers'!$A:$Q,$W$2,FALSE)),"")</f>
        <v>0.65</v>
      </c>
      <c r="X2435" s="104" t="str">
        <f>_xlfn.IFNA(IF($B2435="","",VLOOKUP($B2435,'SWC Towers'!$A:$Q,$X$2,FALSE)),"")</f>
        <v/>
      </c>
      <c r="Y2435" s="104" t="str">
        <f>_xlfn.IFNA(IF($B2435="","",VLOOKUP($B2435,'SWC Towers'!$A:$Q,$Y$2,FALSE)),"")</f>
        <v/>
      </c>
      <c r="Z2435" s="104" t="str">
        <f>_xlfn.IFNA(IF($B2435="","",VLOOKUP($B2435,'SWC Towers'!$A:$Q,$Z$2,FALSE)),"")</f>
        <v/>
      </c>
      <c r="AA2435" s="104" t="str">
        <f>_xlfn.IFNA(IF($B2435="","",VLOOKUP($B2435,'SWC Towers'!$A:$Q,$AA$2,FALSE)),"")</f>
        <v/>
      </c>
      <c r="AB2435" s="106" t="str">
        <f>_xlfn.IFNA(IF($B2435="","",VLOOKUP($B2435,'SWC Towers'!$A:$Q,$AB$2,FALSE)),"")</f>
        <v/>
      </c>
      <c r="AC2435" s="20">
        <f>SUM(Table25[[#This Row],[IT Tower: Application]:[Other/Non-IT ]])</f>
        <v>1</v>
      </c>
      <c r="AD2435" s="67"/>
      <c r="AE2435" s="67"/>
      <c r="AF2435" s="67"/>
      <c r="AG2435" s="67"/>
      <c r="AH2435" s="67"/>
      <c r="AI2435" s="67"/>
      <c r="AJ2435" s="67"/>
      <c r="AK2435" s="67"/>
      <c r="AL2435" s="67"/>
      <c r="AM2435" s="67"/>
      <c r="AN2435" s="67"/>
      <c r="AO2435" s="67"/>
      <c r="AP2435" s="67"/>
      <c r="AQ2435" s="67"/>
      <c r="AR2435" s="67"/>
      <c r="AS2435" s="67"/>
      <c r="AT2435" s="67"/>
      <c r="AU2435" s="67"/>
      <c r="AV2435" s="67"/>
      <c r="AW2435" s="67"/>
      <c r="AX2435" s="67"/>
      <c r="AY2435" s="67"/>
      <c r="AZ2435" s="67"/>
      <c r="BA2435" s="67"/>
      <c r="BB2435" s="113">
        <v>26833</v>
      </c>
      <c r="BC2435" s="113">
        <v>5269</v>
      </c>
      <c r="BD2435" s="113"/>
      <c r="BE2435" s="113"/>
      <c r="BF2435" s="113"/>
      <c r="BG2435" s="113"/>
      <c r="BH2435" s="113"/>
      <c r="BI2435" s="113"/>
      <c r="BJ2435" s="113"/>
      <c r="BK2435" s="113"/>
      <c r="BL2435" s="113"/>
      <c r="BM2435" s="113"/>
      <c r="BN2435" s="113"/>
      <c r="BO2435" s="113"/>
      <c r="BP2435" s="113"/>
      <c r="BQ2435" s="113"/>
      <c r="BR2435" s="113"/>
      <c r="BS2435" s="113"/>
      <c r="BT2435" s="113"/>
      <c r="BU2435" s="113"/>
      <c r="BV2435" s="113"/>
      <c r="BW2435" s="113"/>
      <c r="BX2435" s="113"/>
      <c r="BY2435" s="113"/>
      <c r="BZ2435" s="113"/>
      <c r="CA2435" s="67"/>
      <c r="CB2435" s="113"/>
      <c r="CC2435" s="69">
        <f>SUM(Table25[[#This Row],[Contract Amount FY00]:[Contract Amount FY50]])</f>
        <v>32102</v>
      </c>
      <c r="CD2435" s="114"/>
    </row>
    <row r="2436" spans="1:82" x14ac:dyDescent="0.25">
      <c r="A2436" s="122" t="s">
        <v>2111</v>
      </c>
      <c r="B2436" s="122" t="s">
        <v>3071</v>
      </c>
      <c r="C2436" s="122" t="s">
        <v>753</v>
      </c>
      <c r="E2436" s="26" t="str">
        <f>IFERROR(IF(VLOOKUP(Table25[[#This Row],[Contract No.]],Table3[#All],3,FALSE)="","No","Yes"),"")</f>
        <v>Yes</v>
      </c>
      <c r="F2436" s="107" t="str">
        <f>IFERROR(VLOOKUP(Table25[[#This Row],[Contract No.]],Table3[#All],3,FALSE),"")</f>
        <v>NASPO</v>
      </c>
      <c r="G2436" s="107" t="str">
        <f>IFERROR(IF(Table25[[#This Row],[Cooperative Purchase
(Yes/No)]]="Yes","Yes",IF(VLOOKUP(Table25[[#This Row],[Contract No.]],Table3[#All],1,FALSE)=Table25[[#This Row],[Contract No.]],"Yes","No")),"No")</f>
        <v>Yes</v>
      </c>
      <c r="H2436" s="51">
        <f>IFERROR(VLOOKUP(Table25[[#This Row],[Contract No.]],Table3[#All],4,FALSE),"")</f>
        <v>45322</v>
      </c>
      <c r="I2436" s="28">
        <f>IFERROR(IF(AND(MONTH(Table25[[#This Row],[Contract Start Date]])&gt;6,MONTH(Table25[[#This Row],[Contract Start Date]])&lt;=12),YEAR(Table25[[#This Row],[Contract Start Date]])+1,YEAR(Table25[[#This Row],[Contract Start Date]])),"")</f>
        <v>2024</v>
      </c>
      <c r="J2436" s="108">
        <f>Table25[[#This Row],[FY Formula start]]</f>
        <v>2024</v>
      </c>
      <c r="K2436" s="59" t="str">
        <f>"FY"&amp;" "&amp;Table25[[#This Row],[Year Start]]</f>
        <v>FY 2024</v>
      </c>
      <c r="L2436" s="109">
        <f>IFERROR(VLOOKUP(Table25[[#This Row],[Contract No.]],Table3[#All],5,FALSE),"")</f>
        <v>46934</v>
      </c>
      <c r="M2436" s="110">
        <f>IFERROR(IF(Table25[[#This Row],[Contract End Date]]="99/99/9999","No End",IF(AND(MONTH(Table25[[#This Row],[Contract End Date]])&gt;6,MONTH(Table25[[#This Row],[Contract End Date]])&lt;=12),YEAR(Table25[[#This Row],[Contract End Date]])+1,YEAR(Table25[[#This Row],[Contract End Date]]))),"")</f>
        <v>2028</v>
      </c>
      <c r="N2436" s="111">
        <f>Table25[[#This Row],[FY Formula end]]</f>
        <v>2028</v>
      </c>
      <c r="O2436" s="112" t="str">
        <f>IF(Table25[[#This Row],[Year End]]="No End","No End","FY"&amp;" "&amp;Table25[[#This Row],[Year End]])</f>
        <v>FY 2028</v>
      </c>
      <c r="P2436" s="27"/>
      <c r="Q2436" s="104" t="str">
        <f>_xlfn.IFNA(IF($B2436="","",VLOOKUP($B2436,'SWC Towers'!$A:$Q,$Q$2,FALSE)),"")</f>
        <v/>
      </c>
      <c r="R2436" s="106">
        <f>_xlfn.IFNA(IF($B2436="","",VLOOKUP($B2436,'SWC Towers'!$A:$Q,$R$2,FALSE)),"")</f>
        <v>0.2</v>
      </c>
      <c r="S2436" s="106" t="str">
        <f>_xlfn.IFNA(IF($B2436="","",VLOOKUP($B2436,'SWC Towers'!$A:$Q,$S$2,FALSE)),"")</f>
        <v/>
      </c>
      <c r="T2436" s="106" t="str">
        <f>_xlfn.IFNA(IF($B2436="","",VLOOKUP($B2436,'SWC Towers'!$A:$Q,$T$2,FALSE)),"")</f>
        <v/>
      </c>
      <c r="U2436" s="104">
        <f>_xlfn.IFNA(IF($B2436="","",VLOOKUP($B2436,'SWC Towers'!$A:$Q,$U$2,FALSE)),"")</f>
        <v>0.6</v>
      </c>
      <c r="V2436" s="104" t="str">
        <f>_xlfn.IFNA(IF($B2436="","",VLOOKUP($B2436,'SWC Towers'!$A:$Q,$V$2,FALSE)),"")</f>
        <v/>
      </c>
      <c r="W2436" s="104" t="str">
        <f>_xlfn.IFNA(IF($B2436="","",VLOOKUP($B2436,'SWC Towers'!$A:$Q,$W$2,FALSE)),"")</f>
        <v/>
      </c>
      <c r="X2436" s="104" t="str">
        <f>_xlfn.IFNA(IF($B2436="","",VLOOKUP($B2436,'SWC Towers'!$A:$Q,$X$2,FALSE)),"")</f>
        <v/>
      </c>
      <c r="Y2436" s="104" t="str">
        <f>_xlfn.IFNA(IF($B2436="","",VLOOKUP($B2436,'SWC Towers'!$A:$Q,$Y$2,FALSE)),"")</f>
        <v/>
      </c>
      <c r="Z2436" s="104" t="str">
        <f>_xlfn.IFNA(IF($B2436="","",VLOOKUP($B2436,'SWC Towers'!$A:$Q,$Z$2,FALSE)),"")</f>
        <v/>
      </c>
      <c r="AA2436" s="104">
        <f>_xlfn.IFNA(IF($B2436="","",VLOOKUP($B2436,'SWC Towers'!$A:$Q,$AA$2,FALSE)),"")</f>
        <v>0.2</v>
      </c>
      <c r="AB2436" s="106" t="str">
        <f>_xlfn.IFNA(IF($B2436="","",VLOOKUP($B2436,'SWC Towers'!$A:$Q,$AB$2,FALSE)),"")</f>
        <v/>
      </c>
      <c r="AC2436" s="20">
        <f>SUM(Table25[[#This Row],[IT Tower: Application]:[Other/Non-IT ]])</f>
        <v>1</v>
      </c>
      <c r="AD2436" s="67"/>
      <c r="AE2436" s="67"/>
      <c r="AF2436" s="67"/>
      <c r="AG2436" s="67"/>
      <c r="AH2436" s="67"/>
      <c r="AI2436" s="67"/>
      <c r="AJ2436" s="67"/>
      <c r="AK2436" s="67"/>
      <c r="AL2436" s="67"/>
      <c r="AM2436" s="67"/>
      <c r="AN2436" s="67"/>
      <c r="AO2436" s="67"/>
      <c r="AP2436" s="67"/>
      <c r="AQ2436" s="67"/>
      <c r="AR2436" s="67"/>
      <c r="AS2436" s="67"/>
      <c r="AT2436" s="67"/>
      <c r="AU2436" s="67"/>
      <c r="AV2436" s="67"/>
      <c r="AW2436" s="67"/>
      <c r="AX2436" s="67"/>
      <c r="AY2436" s="67"/>
      <c r="AZ2436" s="67"/>
      <c r="BA2436" s="67"/>
      <c r="BB2436" s="113">
        <v>106733</v>
      </c>
      <c r="BC2436" s="113">
        <v>18966</v>
      </c>
      <c r="BD2436" s="113"/>
      <c r="BE2436" s="113"/>
      <c r="BF2436" s="113"/>
      <c r="BG2436" s="113"/>
      <c r="BH2436" s="113"/>
      <c r="BI2436" s="113"/>
      <c r="BJ2436" s="113"/>
      <c r="BK2436" s="113"/>
      <c r="BL2436" s="113"/>
      <c r="BM2436" s="113"/>
      <c r="BN2436" s="113"/>
      <c r="BO2436" s="113"/>
      <c r="BP2436" s="113"/>
      <c r="BQ2436" s="113"/>
      <c r="BR2436" s="113"/>
      <c r="BS2436" s="113"/>
      <c r="BT2436" s="113"/>
      <c r="BU2436" s="113"/>
      <c r="BV2436" s="113"/>
      <c r="BW2436" s="113"/>
      <c r="BX2436" s="113"/>
      <c r="BY2436" s="113"/>
      <c r="BZ2436" s="113"/>
      <c r="CA2436" s="67"/>
      <c r="CB2436" s="113"/>
      <c r="CC2436" s="69">
        <f>SUM(Table25[[#This Row],[Contract Amount FY00]:[Contract Amount FY50]])</f>
        <v>125699</v>
      </c>
      <c r="CD2436" s="114"/>
    </row>
    <row r="2437" spans="1:82" x14ac:dyDescent="0.25">
      <c r="A2437" s="122" t="s">
        <v>2111</v>
      </c>
      <c r="B2437" s="122" t="s">
        <v>3071</v>
      </c>
      <c r="C2437" s="122" t="s">
        <v>375</v>
      </c>
      <c r="E2437" s="26" t="str">
        <f>IFERROR(IF(VLOOKUP(Table25[[#This Row],[Contract No.]],Table3[#All],3,FALSE)="","No","Yes"),"")</f>
        <v>Yes</v>
      </c>
      <c r="F2437" s="107" t="str">
        <f>IFERROR(VLOOKUP(Table25[[#This Row],[Contract No.]],Table3[#All],3,FALSE),"")</f>
        <v>NASPO</v>
      </c>
      <c r="G2437" s="107" t="str">
        <f>IFERROR(IF(Table25[[#This Row],[Cooperative Purchase
(Yes/No)]]="Yes","Yes",IF(VLOOKUP(Table25[[#This Row],[Contract No.]],Table3[#All],1,FALSE)=Table25[[#This Row],[Contract No.]],"Yes","No")),"No")</f>
        <v>Yes</v>
      </c>
      <c r="H2437" s="51">
        <f>IFERROR(VLOOKUP(Table25[[#This Row],[Contract No.]],Table3[#All],4,FALSE),"")</f>
        <v>45322</v>
      </c>
      <c r="I2437" s="28">
        <f>IFERROR(IF(AND(MONTH(Table25[[#This Row],[Contract Start Date]])&gt;6,MONTH(Table25[[#This Row],[Contract Start Date]])&lt;=12),YEAR(Table25[[#This Row],[Contract Start Date]])+1,YEAR(Table25[[#This Row],[Contract Start Date]])),"")</f>
        <v>2024</v>
      </c>
      <c r="J2437" s="108">
        <f>Table25[[#This Row],[FY Formula start]]</f>
        <v>2024</v>
      </c>
      <c r="K2437" s="59" t="str">
        <f>"FY"&amp;" "&amp;Table25[[#This Row],[Year Start]]</f>
        <v>FY 2024</v>
      </c>
      <c r="L2437" s="109">
        <f>IFERROR(VLOOKUP(Table25[[#This Row],[Contract No.]],Table3[#All],5,FALSE),"")</f>
        <v>46934</v>
      </c>
      <c r="M2437" s="110">
        <f>IFERROR(IF(Table25[[#This Row],[Contract End Date]]="99/99/9999","No End",IF(AND(MONTH(Table25[[#This Row],[Contract End Date]])&gt;6,MONTH(Table25[[#This Row],[Contract End Date]])&lt;=12),YEAR(Table25[[#This Row],[Contract End Date]])+1,YEAR(Table25[[#This Row],[Contract End Date]]))),"")</f>
        <v>2028</v>
      </c>
      <c r="N2437" s="111">
        <f>Table25[[#This Row],[FY Formula end]]</f>
        <v>2028</v>
      </c>
      <c r="O2437" s="112" t="str">
        <f>IF(Table25[[#This Row],[Year End]]="No End","No End","FY"&amp;" "&amp;Table25[[#This Row],[Year End]])</f>
        <v>FY 2028</v>
      </c>
      <c r="P2437" s="27"/>
      <c r="Q2437" s="104" t="str">
        <f>_xlfn.IFNA(IF($B2437="","",VLOOKUP($B2437,'SWC Towers'!$A:$Q,$Q$2,FALSE)),"")</f>
        <v/>
      </c>
      <c r="R2437" s="106">
        <f>_xlfn.IFNA(IF($B2437="","",VLOOKUP($B2437,'SWC Towers'!$A:$Q,$R$2,FALSE)),"")</f>
        <v>0.2</v>
      </c>
      <c r="S2437" s="106" t="str">
        <f>_xlfn.IFNA(IF($B2437="","",VLOOKUP($B2437,'SWC Towers'!$A:$Q,$S$2,FALSE)),"")</f>
        <v/>
      </c>
      <c r="T2437" s="106" t="str">
        <f>_xlfn.IFNA(IF($B2437="","",VLOOKUP($B2437,'SWC Towers'!$A:$Q,$T$2,FALSE)),"")</f>
        <v/>
      </c>
      <c r="U2437" s="104">
        <f>_xlfn.IFNA(IF($B2437="","",VLOOKUP($B2437,'SWC Towers'!$A:$Q,$U$2,FALSE)),"")</f>
        <v>0.6</v>
      </c>
      <c r="V2437" s="104" t="str">
        <f>_xlfn.IFNA(IF($B2437="","",VLOOKUP($B2437,'SWC Towers'!$A:$Q,$V$2,FALSE)),"")</f>
        <v/>
      </c>
      <c r="W2437" s="104" t="str">
        <f>_xlfn.IFNA(IF($B2437="","",VLOOKUP($B2437,'SWC Towers'!$A:$Q,$W$2,FALSE)),"")</f>
        <v/>
      </c>
      <c r="X2437" s="104" t="str">
        <f>_xlfn.IFNA(IF($B2437="","",VLOOKUP($B2437,'SWC Towers'!$A:$Q,$X$2,FALSE)),"")</f>
        <v/>
      </c>
      <c r="Y2437" s="104" t="str">
        <f>_xlfn.IFNA(IF($B2437="","",VLOOKUP($B2437,'SWC Towers'!$A:$Q,$Y$2,FALSE)),"")</f>
        <v/>
      </c>
      <c r="Z2437" s="104" t="str">
        <f>_xlfn.IFNA(IF($B2437="","",VLOOKUP($B2437,'SWC Towers'!$A:$Q,$Z$2,FALSE)),"")</f>
        <v/>
      </c>
      <c r="AA2437" s="104">
        <f>_xlfn.IFNA(IF($B2437="","",VLOOKUP($B2437,'SWC Towers'!$A:$Q,$AA$2,FALSE)),"")</f>
        <v>0.2</v>
      </c>
      <c r="AB2437" s="106" t="str">
        <f>_xlfn.IFNA(IF($B2437="","",VLOOKUP($B2437,'SWC Towers'!$A:$Q,$AB$2,FALSE)),"")</f>
        <v/>
      </c>
      <c r="AC2437" s="20">
        <f>SUM(Table25[[#This Row],[IT Tower: Application]:[Other/Non-IT ]])</f>
        <v>1</v>
      </c>
      <c r="AD2437" s="67"/>
      <c r="AE2437" s="67"/>
      <c r="AF2437" s="67"/>
      <c r="AG2437" s="67"/>
      <c r="AH2437" s="67"/>
      <c r="AI2437" s="67"/>
      <c r="AJ2437" s="67"/>
      <c r="AK2437" s="67"/>
      <c r="AL2437" s="67"/>
      <c r="AM2437" s="67"/>
      <c r="AN2437" s="67"/>
      <c r="AO2437" s="67"/>
      <c r="AP2437" s="67"/>
      <c r="AQ2437" s="67"/>
      <c r="AR2437" s="67"/>
      <c r="AS2437" s="67"/>
      <c r="AT2437" s="67"/>
      <c r="AU2437" s="67"/>
      <c r="AV2437" s="67"/>
      <c r="AW2437" s="67"/>
      <c r="AX2437" s="67"/>
      <c r="AY2437" s="67"/>
      <c r="AZ2437" s="67"/>
      <c r="BA2437" s="67"/>
      <c r="BB2437" s="113">
        <v>1686</v>
      </c>
      <c r="BC2437" s="113">
        <v>799</v>
      </c>
      <c r="BD2437" s="113"/>
      <c r="BE2437" s="113"/>
      <c r="BF2437" s="113"/>
      <c r="BG2437" s="113"/>
      <c r="BH2437" s="113"/>
      <c r="BI2437" s="113"/>
      <c r="BJ2437" s="113"/>
      <c r="BK2437" s="113"/>
      <c r="BL2437" s="113"/>
      <c r="BM2437" s="113"/>
      <c r="BN2437" s="113"/>
      <c r="BO2437" s="113"/>
      <c r="BP2437" s="113"/>
      <c r="BQ2437" s="113"/>
      <c r="BR2437" s="113"/>
      <c r="BS2437" s="113"/>
      <c r="BT2437" s="113"/>
      <c r="BU2437" s="113"/>
      <c r="BV2437" s="113"/>
      <c r="BW2437" s="113"/>
      <c r="BX2437" s="113"/>
      <c r="BY2437" s="113"/>
      <c r="BZ2437" s="113"/>
      <c r="CA2437" s="67"/>
      <c r="CB2437" s="113"/>
      <c r="CC2437" s="69">
        <f>SUM(Table25[[#This Row],[Contract Amount FY00]:[Contract Amount FY50]])</f>
        <v>2485</v>
      </c>
      <c r="CD2437" s="114"/>
    </row>
    <row r="2438" spans="1:82" x14ac:dyDescent="0.25">
      <c r="A2438" s="122" t="s">
        <v>2111</v>
      </c>
      <c r="B2438" s="122" t="s">
        <v>2245</v>
      </c>
      <c r="C2438" s="122" t="s">
        <v>3131</v>
      </c>
      <c r="E2438" s="26" t="str">
        <f>IFERROR(IF(VLOOKUP(Table25[[#This Row],[Contract No.]],Table3[#All],3,FALSE)="","No","Yes"),"")</f>
        <v>No</v>
      </c>
      <c r="F2438" s="107" t="str">
        <f>IFERROR(VLOOKUP(Table25[[#This Row],[Contract No.]],Table3[#All],3,FALSE),"")</f>
        <v/>
      </c>
      <c r="G2438" s="107" t="str">
        <f>IFERROR(IF(Table25[[#This Row],[Cooperative Purchase
(Yes/No)]]="Yes","Yes",IF(VLOOKUP(Table25[[#This Row],[Contract No.]],Table3[#All],1,FALSE)=Table25[[#This Row],[Contract No.]],"Yes","No")),"No")</f>
        <v>Yes</v>
      </c>
      <c r="H2438" s="51">
        <f>IFERROR(VLOOKUP(Table25[[#This Row],[Contract No.]],Table3[#All],4,FALSE),"")</f>
        <v>43952</v>
      </c>
      <c r="I2438" s="28">
        <f>IFERROR(IF(AND(MONTH(Table25[[#This Row],[Contract Start Date]])&gt;6,MONTH(Table25[[#This Row],[Contract Start Date]])&lt;=12),YEAR(Table25[[#This Row],[Contract Start Date]])+1,YEAR(Table25[[#This Row],[Contract Start Date]])),"")</f>
        <v>2020</v>
      </c>
      <c r="J2438" s="108">
        <f>Table25[[#This Row],[FY Formula start]]</f>
        <v>2020</v>
      </c>
      <c r="K2438" s="59" t="str">
        <f>"FY"&amp;" "&amp;Table25[[#This Row],[Year Start]]</f>
        <v>FY 2020</v>
      </c>
      <c r="L2438" s="109">
        <f>IFERROR(VLOOKUP(Table25[[#This Row],[Contract No.]],Table3[#All],5,FALSE),"")</f>
        <v>46203</v>
      </c>
      <c r="M2438" s="110">
        <f>IFERROR(IF(Table25[[#This Row],[Contract End Date]]="99/99/9999","No End",IF(AND(MONTH(Table25[[#This Row],[Contract End Date]])&gt;6,MONTH(Table25[[#This Row],[Contract End Date]])&lt;=12),YEAR(Table25[[#This Row],[Contract End Date]])+1,YEAR(Table25[[#This Row],[Contract End Date]]))),"")</f>
        <v>2026</v>
      </c>
      <c r="N2438" s="111">
        <f>Table25[[#This Row],[FY Formula end]]</f>
        <v>2026</v>
      </c>
      <c r="O2438" s="112" t="str">
        <f>IF(Table25[[#This Row],[Year End]]="No End","No End","FY"&amp;" "&amp;Table25[[#This Row],[Year End]])</f>
        <v>FY 2026</v>
      </c>
      <c r="P2438" s="27"/>
      <c r="Q2438" s="104" t="str">
        <f>_xlfn.IFNA(IF($B2438="","",VLOOKUP($B2438,'SWC Towers'!$A:$Q,$Q$2,FALSE)),"")</f>
        <v/>
      </c>
      <c r="R2438" s="106" t="str">
        <f>_xlfn.IFNA(IF($B2438="","",VLOOKUP($B2438,'SWC Towers'!$A:$Q,$R$2,FALSE)),"")</f>
        <v/>
      </c>
      <c r="S2438" s="106" t="str">
        <f>_xlfn.IFNA(IF($B2438="","",VLOOKUP($B2438,'SWC Towers'!$A:$Q,$S$2,FALSE)),"")</f>
        <v/>
      </c>
      <c r="T2438" s="106" t="str">
        <f>_xlfn.IFNA(IF($B2438="","",VLOOKUP($B2438,'SWC Towers'!$A:$Q,$T$2,FALSE)),"")</f>
        <v/>
      </c>
      <c r="U2438" s="104">
        <f>_xlfn.IFNA(IF($B2438="","",VLOOKUP($B2438,'SWC Towers'!$A:$Q,$U$2,FALSE)),"")</f>
        <v>0.1</v>
      </c>
      <c r="V2438" s="104" t="str">
        <f>_xlfn.IFNA(IF($B2438="","",VLOOKUP($B2438,'SWC Towers'!$A:$Q,$V$2,FALSE)),"")</f>
        <v/>
      </c>
      <c r="W2438" s="104" t="str">
        <f>_xlfn.IFNA(IF($B2438="","",VLOOKUP($B2438,'SWC Towers'!$A:$Q,$W$2,FALSE)),"")</f>
        <v/>
      </c>
      <c r="X2438" s="104" t="str">
        <f>_xlfn.IFNA(IF($B2438="","",VLOOKUP($B2438,'SWC Towers'!$A:$Q,$X$2,FALSE)),"")</f>
        <v/>
      </c>
      <c r="Y2438" s="104" t="str">
        <f>_xlfn.IFNA(IF($B2438="","",VLOOKUP($B2438,'SWC Towers'!$A:$Q,$Y$2,FALSE)),"")</f>
        <v/>
      </c>
      <c r="Z2438" s="104" t="str">
        <f>_xlfn.IFNA(IF($B2438="","",VLOOKUP($B2438,'SWC Towers'!$A:$Q,$Z$2,FALSE)),"")</f>
        <v/>
      </c>
      <c r="AA2438" s="104" t="str">
        <f>_xlfn.IFNA(IF($B2438="","",VLOOKUP($B2438,'SWC Towers'!$A:$Q,$AA$2,FALSE)),"")</f>
        <v/>
      </c>
      <c r="AB2438" s="106">
        <f>_xlfn.IFNA(IF($B2438="","",VLOOKUP($B2438,'SWC Towers'!$A:$Q,$AB$2,FALSE)),"")</f>
        <v>0.9</v>
      </c>
      <c r="AC2438" s="20">
        <f>SUM(Table25[[#This Row],[IT Tower: Application]:[Other/Non-IT ]])</f>
        <v>1</v>
      </c>
      <c r="AD2438" s="67"/>
      <c r="AE2438" s="67"/>
      <c r="AF2438" s="67"/>
      <c r="AG2438" s="67"/>
      <c r="AH2438" s="67"/>
      <c r="AI2438" s="67"/>
      <c r="AJ2438" s="67"/>
      <c r="AK2438" s="67"/>
      <c r="AL2438" s="67"/>
      <c r="AM2438" s="67"/>
      <c r="AN2438" s="67"/>
      <c r="AO2438" s="67"/>
      <c r="AP2438" s="67"/>
      <c r="AQ2438" s="67"/>
      <c r="AR2438" s="67"/>
      <c r="AS2438" s="67"/>
      <c r="AT2438" s="67"/>
      <c r="AU2438" s="67"/>
      <c r="AV2438" s="67"/>
      <c r="AW2438" s="67"/>
      <c r="AX2438" s="67"/>
      <c r="AY2438" s="67"/>
      <c r="AZ2438" s="67">
        <v>0</v>
      </c>
      <c r="BA2438" s="67">
        <v>12220</v>
      </c>
      <c r="BB2438" s="113">
        <v>5995</v>
      </c>
      <c r="BC2438" s="113">
        <v>4109</v>
      </c>
      <c r="BD2438" s="113"/>
      <c r="BE2438" s="113"/>
      <c r="BF2438" s="113"/>
      <c r="BG2438" s="113"/>
      <c r="BH2438" s="113"/>
      <c r="BI2438" s="113"/>
      <c r="BJ2438" s="113"/>
      <c r="BK2438" s="113"/>
      <c r="BL2438" s="113"/>
      <c r="BM2438" s="113"/>
      <c r="BN2438" s="113"/>
      <c r="BO2438" s="113"/>
      <c r="BP2438" s="113"/>
      <c r="BQ2438" s="113"/>
      <c r="BR2438" s="113"/>
      <c r="BS2438" s="113"/>
      <c r="BT2438" s="113"/>
      <c r="BU2438" s="113"/>
      <c r="BV2438" s="113"/>
      <c r="BW2438" s="113"/>
      <c r="BX2438" s="113"/>
      <c r="BY2438" s="113"/>
      <c r="BZ2438" s="113"/>
      <c r="CA2438" s="67"/>
      <c r="CB2438" s="113"/>
      <c r="CC2438" s="69">
        <f>SUM(Table25[[#This Row],[Contract Amount FY00]:[Contract Amount FY50]])</f>
        <v>22324</v>
      </c>
      <c r="CD2438" s="114"/>
    </row>
    <row r="2439" spans="1:82" x14ac:dyDescent="0.25">
      <c r="A2439" s="122" t="s">
        <v>2111</v>
      </c>
      <c r="B2439" s="122" t="s">
        <v>2245</v>
      </c>
      <c r="C2439" s="122" t="s">
        <v>3192</v>
      </c>
      <c r="E2439" s="26" t="str">
        <f>IFERROR(IF(VLOOKUP(Table25[[#This Row],[Contract No.]],Table3[#All],3,FALSE)="","No","Yes"),"")</f>
        <v>No</v>
      </c>
      <c r="F2439" s="107" t="str">
        <f>IFERROR(VLOOKUP(Table25[[#This Row],[Contract No.]],Table3[#All],3,FALSE),"")</f>
        <v/>
      </c>
      <c r="G2439" s="107" t="str">
        <f>IFERROR(IF(Table25[[#This Row],[Cooperative Purchase
(Yes/No)]]="Yes","Yes",IF(VLOOKUP(Table25[[#This Row],[Contract No.]],Table3[#All],1,FALSE)=Table25[[#This Row],[Contract No.]],"Yes","No")),"No")</f>
        <v>Yes</v>
      </c>
      <c r="H2439" s="51">
        <f>IFERROR(VLOOKUP(Table25[[#This Row],[Contract No.]],Table3[#All],4,FALSE),"")</f>
        <v>43952</v>
      </c>
      <c r="I2439" s="28">
        <f>IFERROR(IF(AND(MONTH(Table25[[#This Row],[Contract Start Date]])&gt;6,MONTH(Table25[[#This Row],[Contract Start Date]])&lt;=12),YEAR(Table25[[#This Row],[Contract Start Date]])+1,YEAR(Table25[[#This Row],[Contract Start Date]])),"")</f>
        <v>2020</v>
      </c>
      <c r="J2439" s="108">
        <f>Table25[[#This Row],[FY Formula start]]</f>
        <v>2020</v>
      </c>
      <c r="K2439" s="59" t="str">
        <f>"FY"&amp;" "&amp;Table25[[#This Row],[Year Start]]</f>
        <v>FY 2020</v>
      </c>
      <c r="L2439" s="109">
        <f>IFERROR(VLOOKUP(Table25[[#This Row],[Contract No.]],Table3[#All],5,FALSE),"")</f>
        <v>46203</v>
      </c>
      <c r="M2439" s="110">
        <f>IFERROR(IF(Table25[[#This Row],[Contract End Date]]="99/99/9999","No End",IF(AND(MONTH(Table25[[#This Row],[Contract End Date]])&gt;6,MONTH(Table25[[#This Row],[Contract End Date]])&lt;=12),YEAR(Table25[[#This Row],[Contract End Date]])+1,YEAR(Table25[[#This Row],[Contract End Date]]))),"")</f>
        <v>2026</v>
      </c>
      <c r="N2439" s="111">
        <f>Table25[[#This Row],[FY Formula end]]</f>
        <v>2026</v>
      </c>
      <c r="O2439" s="112" t="str">
        <f>IF(Table25[[#This Row],[Year End]]="No End","No End","FY"&amp;" "&amp;Table25[[#This Row],[Year End]])</f>
        <v>FY 2026</v>
      </c>
      <c r="P2439" s="27"/>
      <c r="Q2439" s="104" t="str">
        <f>_xlfn.IFNA(IF($B2439="","",VLOOKUP($B2439,'SWC Towers'!$A:$Q,$Q$2,FALSE)),"")</f>
        <v/>
      </c>
      <c r="R2439" s="106" t="str">
        <f>_xlfn.IFNA(IF($B2439="","",VLOOKUP($B2439,'SWC Towers'!$A:$Q,$R$2,FALSE)),"")</f>
        <v/>
      </c>
      <c r="S2439" s="106" t="str">
        <f>_xlfn.IFNA(IF($B2439="","",VLOOKUP($B2439,'SWC Towers'!$A:$Q,$S$2,FALSE)),"")</f>
        <v/>
      </c>
      <c r="T2439" s="106" t="str">
        <f>_xlfn.IFNA(IF($B2439="","",VLOOKUP($B2439,'SWC Towers'!$A:$Q,$T$2,FALSE)),"")</f>
        <v/>
      </c>
      <c r="U2439" s="104">
        <f>_xlfn.IFNA(IF($B2439="","",VLOOKUP($B2439,'SWC Towers'!$A:$Q,$U$2,FALSE)),"")</f>
        <v>0.1</v>
      </c>
      <c r="V2439" s="104" t="str">
        <f>_xlfn.IFNA(IF($B2439="","",VLOOKUP($B2439,'SWC Towers'!$A:$Q,$V$2,FALSE)),"")</f>
        <v/>
      </c>
      <c r="W2439" s="104" t="str">
        <f>_xlfn.IFNA(IF($B2439="","",VLOOKUP($B2439,'SWC Towers'!$A:$Q,$W$2,FALSE)),"")</f>
        <v/>
      </c>
      <c r="X2439" s="104" t="str">
        <f>_xlfn.IFNA(IF($B2439="","",VLOOKUP($B2439,'SWC Towers'!$A:$Q,$X$2,FALSE)),"")</f>
        <v/>
      </c>
      <c r="Y2439" s="104" t="str">
        <f>_xlfn.IFNA(IF($B2439="","",VLOOKUP($B2439,'SWC Towers'!$A:$Q,$Y$2,FALSE)),"")</f>
        <v/>
      </c>
      <c r="Z2439" s="104" t="str">
        <f>_xlfn.IFNA(IF($B2439="","",VLOOKUP($B2439,'SWC Towers'!$A:$Q,$Z$2,FALSE)),"")</f>
        <v/>
      </c>
      <c r="AA2439" s="104" t="str">
        <f>_xlfn.IFNA(IF($B2439="","",VLOOKUP($B2439,'SWC Towers'!$A:$Q,$AA$2,FALSE)),"")</f>
        <v/>
      </c>
      <c r="AB2439" s="106">
        <f>_xlfn.IFNA(IF($B2439="","",VLOOKUP($B2439,'SWC Towers'!$A:$Q,$AB$2,FALSE)),"")</f>
        <v>0.9</v>
      </c>
      <c r="AC2439" s="20">
        <f>SUM(Table25[[#This Row],[IT Tower: Application]:[Other/Non-IT ]])</f>
        <v>1</v>
      </c>
      <c r="AD2439" s="67"/>
      <c r="AE2439" s="67"/>
      <c r="AF2439" s="67"/>
      <c r="AG2439" s="67"/>
      <c r="AH2439" s="67"/>
      <c r="AI2439" s="67"/>
      <c r="AJ2439" s="67"/>
      <c r="AK2439" s="67"/>
      <c r="AL2439" s="67"/>
      <c r="AM2439" s="67"/>
      <c r="AN2439" s="67"/>
      <c r="AO2439" s="67"/>
      <c r="AP2439" s="67"/>
      <c r="AQ2439" s="67"/>
      <c r="AR2439" s="67"/>
      <c r="AS2439" s="67"/>
      <c r="AT2439" s="67"/>
      <c r="AU2439" s="67"/>
      <c r="AV2439" s="67"/>
      <c r="AW2439" s="67"/>
      <c r="AX2439" s="67">
        <v>107</v>
      </c>
      <c r="AY2439" s="67">
        <v>5465</v>
      </c>
      <c r="AZ2439" s="67">
        <v>8896</v>
      </c>
      <c r="BA2439" s="67">
        <v>0</v>
      </c>
      <c r="BB2439" s="113"/>
      <c r="BC2439" s="113"/>
      <c r="BD2439" s="113"/>
      <c r="BE2439" s="113"/>
      <c r="BF2439" s="113"/>
      <c r="BG2439" s="113"/>
      <c r="BH2439" s="113"/>
      <c r="BI2439" s="113"/>
      <c r="BJ2439" s="113"/>
      <c r="BK2439" s="113"/>
      <c r="BL2439" s="113"/>
      <c r="BM2439" s="113"/>
      <c r="BN2439" s="113"/>
      <c r="BO2439" s="113"/>
      <c r="BP2439" s="113"/>
      <c r="BQ2439" s="113"/>
      <c r="BR2439" s="113"/>
      <c r="BS2439" s="113"/>
      <c r="BT2439" s="113"/>
      <c r="BU2439" s="113"/>
      <c r="BV2439" s="113"/>
      <c r="BW2439" s="113"/>
      <c r="BX2439" s="113"/>
      <c r="BY2439" s="113"/>
      <c r="BZ2439" s="113"/>
      <c r="CA2439" s="67"/>
      <c r="CB2439" s="113"/>
      <c r="CC2439" s="69">
        <f>SUM(Table25[[#This Row],[Contract Amount FY00]:[Contract Amount FY50]])</f>
        <v>14468</v>
      </c>
      <c r="CD2439" s="114"/>
    </row>
    <row r="2440" spans="1:82" x14ac:dyDescent="0.25">
      <c r="A2440" s="122" t="s">
        <v>2111</v>
      </c>
      <c r="B2440" s="122" t="s">
        <v>526</v>
      </c>
      <c r="C2440" s="122" t="s">
        <v>3206</v>
      </c>
      <c r="E2440" s="26" t="str">
        <f>IFERROR(IF(VLOOKUP(Table25[[#This Row],[Contract No.]],Table3[#All],3,FALSE)="","No","Yes"),"")</f>
        <v>Yes</v>
      </c>
      <c r="F2440" s="107" t="str">
        <f>IFERROR(VLOOKUP(Table25[[#This Row],[Contract No.]],Table3[#All],3,FALSE),"")</f>
        <v>NASPO</v>
      </c>
      <c r="G2440" s="107" t="str">
        <f>IFERROR(IF(Table25[[#This Row],[Cooperative Purchase
(Yes/No)]]="Yes","Yes",IF(VLOOKUP(Table25[[#This Row],[Contract No.]],Table3[#All],1,FALSE)=Table25[[#This Row],[Contract No.]],"Yes","No")),"No")</f>
        <v>Yes</v>
      </c>
      <c r="H2440" s="51">
        <f>IFERROR(VLOOKUP(Table25[[#This Row],[Contract No.]],Table3[#All],4,FALSE),"")</f>
        <v>43892</v>
      </c>
      <c r="I2440" s="28">
        <f>IFERROR(IF(AND(MONTH(Table25[[#This Row],[Contract Start Date]])&gt;6,MONTH(Table25[[#This Row],[Contract Start Date]])&lt;=12),YEAR(Table25[[#This Row],[Contract Start Date]])+1,YEAR(Table25[[#This Row],[Contract Start Date]])),"")</f>
        <v>2020</v>
      </c>
      <c r="J2440" s="108">
        <f>Table25[[#This Row],[FY Formula start]]</f>
        <v>2020</v>
      </c>
      <c r="K2440" s="59" t="str">
        <f>"FY"&amp;" "&amp;Table25[[#This Row],[Year Start]]</f>
        <v>FY 2020</v>
      </c>
      <c r="L2440" s="109">
        <f>IFERROR(VLOOKUP(Table25[[#This Row],[Contract No.]],Table3[#All],5,FALSE),"")</f>
        <v>45504</v>
      </c>
      <c r="M2440" s="110">
        <f>IFERROR(IF(Table25[[#This Row],[Contract End Date]]="99/99/9999","No End",IF(AND(MONTH(Table25[[#This Row],[Contract End Date]])&gt;6,MONTH(Table25[[#This Row],[Contract End Date]])&lt;=12),YEAR(Table25[[#This Row],[Contract End Date]])+1,YEAR(Table25[[#This Row],[Contract End Date]]))),"")</f>
        <v>2025</v>
      </c>
      <c r="N2440" s="111">
        <f>Table25[[#This Row],[FY Formula end]]</f>
        <v>2025</v>
      </c>
      <c r="O2440" s="112" t="str">
        <f>IF(Table25[[#This Row],[Year End]]="No End","No End","FY"&amp;" "&amp;Table25[[#This Row],[Year End]])</f>
        <v>FY 2025</v>
      </c>
      <c r="P2440" s="27"/>
      <c r="Q2440" s="104" t="str">
        <f>_xlfn.IFNA(IF($B2440="","",VLOOKUP($B2440,'SWC Towers'!$A:$Q,$Q$2,FALSE)),"")</f>
        <v/>
      </c>
      <c r="R2440" s="106">
        <f>_xlfn.IFNA(IF($B2440="","",VLOOKUP($B2440,'SWC Towers'!$A:$Q,$R$2,FALSE)),"")</f>
        <v>0.1</v>
      </c>
      <c r="S2440" s="106" t="str">
        <f>_xlfn.IFNA(IF($B2440="","",VLOOKUP($B2440,'SWC Towers'!$A:$Q,$S$2,FALSE)),"")</f>
        <v/>
      </c>
      <c r="T2440" s="106">
        <f>_xlfn.IFNA(IF($B2440="","",VLOOKUP($B2440,'SWC Towers'!$A:$Q,$T$2,FALSE)),"")</f>
        <v>0.05</v>
      </c>
      <c r="U2440" s="104">
        <f>_xlfn.IFNA(IF($B2440="","",VLOOKUP($B2440,'SWC Towers'!$A:$Q,$U$2,FALSE)),"")</f>
        <v>0.65</v>
      </c>
      <c r="V2440" s="104" t="str">
        <f>_xlfn.IFNA(IF($B2440="","",VLOOKUP($B2440,'SWC Towers'!$A:$Q,$V$2,FALSE)),"")</f>
        <v/>
      </c>
      <c r="W2440" s="104">
        <f>_xlfn.IFNA(IF($B2440="","",VLOOKUP($B2440,'SWC Towers'!$A:$Q,$W$2,FALSE)),"")</f>
        <v>0.1</v>
      </c>
      <c r="X2440" s="104" t="str">
        <f>_xlfn.IFNA(IF($B2440="","",VLOOKUP($B2440,'SWC Towers'!$A:$Q,$X$2,FALSE)),"")</f>
        <v/>
      </c>
      <c r="Y2440" s="104" t="str">
        <f>_xlfn.IFNA(IF($B2440="","",VLOOKUP($B2440,'SWC Towers'!$A:$Q,$Y$2,FALSE)),"")</f>
        <v/>
      </c>
      <c r="Z2440" s="104">
        <f>_xlfn.IFNA(IF($B2440="","",VLOOKUP($B2440,'SWC Towers'!$A:$Q,$Z$2,FALSE)),"")</f>
        <v>0.1</v>
      </c>
      <c r="AA2440" s="104" t="str">
        <f>_xlfn.IFNA(IF($B2440="","",VLOOKUP($B2440,'SWC Towers'!$A:$Q,$AA$2,FALSE)),"")</f>
        <v/>
      </c>
      <c r="AB2440" s="106" t="str">
        <f>_xlfn.IFNA(IF($B2440="","",VLOOKUP($B2440,'SWC Towers'!$A:$Q,$AB$2,FALSE)),"")</f>
        <v/>
      </c>
      <c r="AC2440" s="20">
        <f>SUM(Table25[[#This Row],[IT Tower: Application]:[Other/Non-IT ]])</f>
        <v>1</v>
      </c>
      <c r="AD2440" s="67"/>
      <c r="AE2440" s="67"/>
      <c r="AF2440" s="67"/>
      <c r="AG2440" s="67"/>
      <c r="AH2440" s="67"/>
      <c r="AI2440" s="67"/>
      <c r="AJ2440" s="67"/>
      <c r="AK2440" s="67"/>
      <c r="AL2440" s="67"/>
      <c r="AM2440" s="67"/>
      <c r="AN2440" s="67"/>
      <c r="AO2440" s="67"/>
      <c r="AP2440" s="67"/>
      <c r="AQ2440" s="67"/>
      <c r="AR2440" s="67"/>
      <c r="AS2440" s="67"/>
      <c r="AT2440" s="67"/>
      <c r="AU2440" s="67"/>
      <c r="AV2440" s="67"/>
      <c r="AW2440" s="67"/>
      <c r="AX2440" s="67"/>
      <c r="AY2440" s="67"/>
      <c r="AZ2440" s="67"/>
      <c r="BA2440" s="67"/>
      <c r="BB2440" s="113">
        <v>15911</v>
      </c>
      <c r="BC2440" s="113">
        <v>0</v>
      </c>
      <c r="BD2440" s="113"/>
      <c r="BE2440" s="113"/>
      <c r="BF2440" s="113"/>
      <c r="BG2440" s="113"/>
      <c r="BH2440" s="113"/>
      <c r="BI2440" s="113"/>
      <c r="BJ2440" s="113"/>
      <c r="BK2440" s="113"/>
      <c r="BL2440" s="113"/>
      <c r="BM2440" s="113"/>
      <c r="BN2440" s="113"/>
      <c r="BO2440" s="113"/>
      <c r="BP2440" s="113"/>
      <c r="BQ2440" s="113"/>
      <c r="BR2440" s="113"/>
      <c r="BS2440" s="113"/>
      <c r="BT2440" s="113"/>
      <c r="BU2440" s="113"/>
      <c r="BV2440" s="113"/>
      <c r="BW2440" s="113"/>
      <c r="BX2440" s="113"/>
      <c r="BY2440" s="113"/>
      <c r="BZ2440" s="113"/>
      <c r="CA2440" s="67"/>
      <c r="CB2440" s="113"/>
      <c r="CC2440" s="69">
        <f>SUM(Table25[[#This Row],[Contract Amount FY00]:[Contract Amount FY50]])</f>
        <v>15911</v>
      </c>
      <c r="CD2440" s="114"/>
    </row>
    <row r="2441" spans="1:82" x14ac:dyDescent="0.25">
      <c r="A2441" s="122" t="s">
        <v>2111</v>
      </c>
      <c r="B2441" s="122" t="s">
        <v>3013</v>
      </c>
      <c r="C2441" s="122" t="s">
        <v>279</v>
      </c>
      <c r="E2441" s="26" t="str">
        <f>IFERROR(IF(VLOOKUP(Table25[[#This Row],[Contract No.]],Table3[#All],3,FALSE)="","No","Yes"),"")</f>
        <v>Yes</v>
      </c>
      <c r="F2441" s="107" t="str">
        <f>IFERROR(VLOOKUP(Table25[[#This Row],[Contract No.]],Table3[#All],3,FALSE),"")</f>
        <v>NASPO</v>
      </c>
      <c r="G2441" s="107" t="str">
        <f>IFERROR(IF(Table25[[#This Row],[Cooperative Purchase
(Yes/No)]]="Yes","Yes",IF(VLOOKUP(Table25[[#This Row],[Contract No.]],Table3[#All],1,FALSE)=Table25[[#This Row],[Contract No.]],"Yes","No")),"No")</f>
        <v>Yes</v>
      </c>
      <c r="H2441" s="51">
        <f>IFERROR(VLOOKUP(Table25[[#This Row],[Contract No.]],Table3[#All],4,FALSE),"")</f>
        <v>44926</v>
      </c>
      <c r="I2441" s="28">
        <f>IFERROR(IF(AND(MONTH(Table25[[#This Row],[Contract Start Date]])&gt;6,MONTH(Table25[[#This Row],[Contract Start Date]])&lt;=12),YEAR(Table25[[#This Row],[Contract Start Date]])+1,YEAR(Table25[[#This Row],[Contract Start Date]])),"")</f>
        <v>2023</v>
      </c>
      <c r="J2441" s="108">
        <f>Table25[[#This Row],[FY Formula start]]</f>
        <v>2023</v>
      </c>
      <c r="K2441" s="59" t="str">
        <f>"FY"&amp;" "&amp;Table25[[#This Row],[Year Start]]</f>
        <v>FY 2023</v>
      </c>
      <c r="L2441" s="109">
        <f>IFERROR(VLOOKUP(Table25[[#This Row],[Contract No.]],Table3[#All],5,FALSE),"")</f>
        <v>46501</v>
      </c>
      <c r="M2441" s="110">
        <f>IFERROR(IF(Table25[[#This Row],[Contract End Date]]="99/99/9999","No End",IF(AND(MONTH(Table25[[#This Row],[Contract End Date]])&gt;6,MONTH(Table25[[#This Row],[Contract End Date]])&lt;=12),YEAR(Table25[[#This Row],[Contract End Date]])+1,YEAR(Table25[[#This Row],[Contract End Date]]))),"")</f>
        <v>2027</v>
      </c>
      <c r="N2441" s="111">
        <f>Table25[[#This Row],[FY Formula end]]</f>
        <v>2027</v>
      </c>
      <c r="O2441" s="112" t="str">
        <f>IF(Table25[[#This Row],[Year End]]="No End","No End","FY"&amp;" "&amp;Table25[[#This Row],[Year End]])</f>
        <v>FY 2027</v>
      </c>
      <c r="P2441" s="27"/>
      <c r="Q2441" s="104">
        <f>_xlfn.IFNA(IF($B2441="","",VLOOKUP($B2441,'SWC Towers'!$A:$Q,$Q$2,FALSE)),"")</f>
        <v>0.3</v>
      </c>
      <c r="R2441" s="106" t="str">
        <f>_xlfn.IFNA(IF($B2441="","",VLOOKUP($B2441,'SWC Towers'!$A:$Q,$R$2,FALSE)),"")</f>
        <v/>
      </c>
      <c r="S2441" s="106">
        <f>_xlfn.IFNA(IF($B2441="","",VLOOKUP($B2441,'SWC Towers'!$A:$Q,$S$2,FALSE)),"")</f>
        <v>0.1</v>
      </c>
      <c r="T2441" s="106" t="str">
        <f>_xlfn.IFNA(IF($B2441="","",VLOOKUP($B2441,'SWC Towers'!$A:$Q,$T$2,FALSE)),"")</f>
        <v/>
      </c>
      <c r="U2441" s="104">
        <f>_xlfn.IFNA(IF($B2441="","",VLOOKUP($B2441,'SWC Towers'!$A:$Q,$U$2,FALSE)),"")</f>
        <v>0.6</v>
      </c>
      <c r="V2441" s="104" t="str">
        <f>_xlfn.IFNA(IF($B2441="","",VLOOKUP($B2441,'SWC Towers'!$A:$Q,$V$2,FALSE)),"")</f>
        <v/>
      </c>
      <c r="W2441" s="104" t="str">
        <f>_xlfn.IFNA(IF($B2441="","",VLOOKUP($B2441,'SWC Towers'!$A:$Q,$W$2,FALSE)),"")</f>
        <v/>
      </c>
      <c r="X2441" s="104" t="str">
        <f>_xlfn.IFNA(IF($B2441="","",VLOOKUP($B2441,'SWC Towers'!$A:$Q,$X$2,FALSE)),"")</f>
        <v/>
      </c>
      <c r="Y2441" s="104" t="str">
        <f>_xlfn.IFNA(IF($B2441="","",VLOOKUP($B2441,'SWC Towers'!$A:$Q,$Y$2,FALSE)),"")</f>
        <v/>
      </c>
      <c r="Z2441" s="104" t="str">
        <f>_xlfn.IFNA(IF($B2441="","",VLOOKUP($B2441,'SWC Towers'!$A:$Q,$Z$2,FALSE)),"")</f>
        <v/>
      </c>
      <c r="AA2441" s="104" t="str">
        <f>_xlfn.IFNA(IF($B2441="","",VLOOKUP($B2441,'SWC Towers'!$A:$Q,$AA$2,FALSE)),"")</f>
        <v/>
      </c>
      <c r="AB2441" s="106" t="str">
        <f>_xlfn.IFNA(IF($B2441="","",VLOOKUP($B2441,'SWC Towers'!$A:$Q,$AB$2,FALSE)),"")</f>
        <v/>
      </c>
      <c r="AC2441" s="20">
        <f>SUM(Table25[[#This Row],[IT Tower: Application]:[Other/Non-IT ]])</f>
        <v>1</v>
      </c>
      <c r="AD2441" s="67"/>
      <c r="AE2441" s="67"/>
      <c r="AF2441" s="67"/>
      <c r="AG2441" s="67"/>
      <c r="AH2441" s="67"/>
      <c r="AI2441" s="67"/>
      <c r="AJ2441" s="67"/>
      <c r="AK2441" s="67"/>
      <c r="AL2441" s="67"/>
      <c r="AM2441" s="67"/>
      <c r="AN2441" s="67"/>
      <c r="AO2441" s="67"/>
      <c r="AP2441" s="67"/>
      <c r="AQ2441" s="67"/>
      <c r="AR2441" s="67"/>
      <c r="AS2441" s="67"/>
      <c r="AT2441" s="67"/>
      <c r="AU2441" s="67"/>
      <c r="AV2441" s="67"/>
      <c r="AW2441" s="67"/>
      <c r="AX2441" s="67"/>
      <c r="AY2441" s="67"/>
      <c r="AZ2441" s="67"/>
      <c r="BA2441" s="67"/>
      <c r="BB2441" s="113">
        <v>52967</v>
      </c>
      <c r="BC2441" s="113">
        <v>260857</v>
      </c>
      <c r="BD2441" s="113"/>
      <c r="BE2441" s="113"/>
      <c r="BF2441" s="113"/>
      <c r="BG2441" s="113"/>
      <c r="BH2441" s="113"/>
      <c r="BI2441" s="113"/>
      <c r="BJ2441" s="113"/>
      <c r="BK2441" s="113"/>
      <c r="BL2441" s="113"/>
      <c r="BM2441" s="113"/>
      <c r="BN2441" s="113"/>
      <c r="BO2441" s="113"/>
      <c r="BP2441" s="113"/>
      <c r="BQ2441" s="113"/>
      <c r="BR2441" s="113"/>
      <c r="BS2441" s="113"/>
      <c r="BT2441" s="113"/>
      <c r="BU2441" s="113"/>
      <c r="BV2441" s="113"/>
      <c r="BW2441" s="113"/>
      <c r="BX2441" s="113"/>
      <c r="BY2441" s="113"/>
      <c r="BZ2441" s="113"/>
      <c r="CA2441" s="67"/>
      <c r="CB2441" s="113"/>
      <c r="CC2441" s="69">
        <f>SUM(Table25[[#This Row],[Contract Amount FY00]:[Contract Amount FY50]])</f>
        <v>313824</v>
      </c>
      <c r="CD2441" s="114"/>
    </row>
    <row r="2442" spans="1:82" x14ac:dyDescent="0.25">
      <c r="A2442" s="122" t="s">
        <v>1978</v>
      </c>
      <c r="B2442" s="122" t="s">
        <v>762</v>
      </c>
      <c r="C2442" s="122" t="s">
        <v>2277</v>
      </c>
      <c r="E2442" s="26" t="str">
        <f>IFERROR(IF(VLOOKUP(Table25[[#This Row],[Contract No.]],Table3[#All],3,FALSE)="","No","Yes"),"")</f>
        <v>No</v>
      </c>
      <c r="F2442" s="107" t="str">
        <f>IFERROR(VLOOKUP(Table25[[#This Row],[Contract No.]],Table3[#All],3,FALSE),"")</f>
        <v/>
      </c>
      <c r="G2442" s="107" t="str">
        <f>IFERROR(IF(Table25[[#This Row],[Cooperative Purchase
(Yes/No)]]="Yes","Yes",IF(VLOOKUP(Table25[[#This Row],[Contract No.]],Table3[#All],1,FALSE)=Table25[[#This Row],[Contract No.]],"Yes","No")),"No")</f>
        <v>Yes</v>
      </c>
      <c r="H2442" s="51">
        <f>IFERROR(VLOOKUP(Table25[[#This Row],[Contract No.]],Table3[#All],4,FALSE),"")</f>
        <v>43435</v>
      </c>
      <c r="I2442" s="28">
        <f>IFERROR(IF(AND(MONTH(Table25[[#This Row],[Contract Start Date]])&gt;6,MONTH(Table25[[#This Row],[Contract Start Date]])&lt;=12),YEAR(Table25[[#This Row],[Contract Start Date]])+1,YEAR(Table25[[#This Row],[Contract Start Date]])),"")</f>
        <v>2019</v>
      </c>
      <c r="J2442" s="108">
        <f>Table25[[#This Row],[FY Formula start]]</f>
        <v>2019</v>
      </c>
      <c r="K2442" s="59" t="str">
        <f>"FY"&amp;" "&amp;Table25[[#This Row],[Year Start]]</f>
        <v>FY 2019</v>
      </c>
      <c r="L2442" s="109">
        <f>IFERROR(VLOOKUP(Table25[[#This Row],[Contract No.]],Table3[#All],5,FALSE),"")</f>
        <v>45626</v>
      </c>
      <c r="M2442" s="110">
        <f>IFERROR(IF(Table25[[#This Row],[Contract End Date]]="99/99/9999","No End",IF(AND(MONTH(Table25[[#This Row],[Contract End Date]])&gt;6,MONTH(Table25[[#This Row],[Contract End Date]])&lt;=12),YEAR(Table25[[#This Row],[Contract End Date]])+1,YEAR(Table25[[#This Row],[Contract End Date]]))),"")</f>
        <v>2025</v>
      </c>
      <c r="N2442" s="111">
        <f>Table25[[#This Row],[FY Formula end]]</f>
        <v>2025</v>
      </c>
      <c r="O2442" s="112" t="str">
        <f>IF(Table25[[#This Row],[Year End]]="No End","No End","FY"&amp;" "&amp;Table25[[#This Row],[Year End]])</f>
        <v>FY 2025</v>
      </c>
      <c r="P2442" s="27"/>
      <c r="Q2442" s="104" t="str">
        <f>_xlfn.IFNA(IF($B2442="","",VLOOKUP($B2442,'SWC Towers'!$A:$Q,$Q$2,FALSE)),"")</f>
        <v/>
      </c>
      <c r="R2442" s="106" t="str">
        <f>_xlfn.IFNA(IF($B2442="","",VLOOKUP($B2442,'SWC Towers'!$A:$Q,$R$2,FALSE)),"")</f>
        <v/>
      </c>
      <c r="S2442" s="106" t="str">
        <f>_xlfn.IFNA(IF($B2442="","",VLOOKUP($B2442,'SWC Towers'!$A:$Q,$S$2,FALSE)),"")</f>
        <v/>
      </c>
      <c r="T2442" s="106" t="str">
        <f>_xlfn.IFNA(IF($B2442="","",VLOOKUP($B2442,'SWC Towers'!$A:$Q,$T$2,FALSE)),"")</f>
        <v/>
      </c>
      <c r="U2442" s="104">
        <f>_xlfn.IFNA(IF($B2442="","",VLOOKUP($B2442,'SWC Towers'!$A:$Q,$U$2,FALSE)),"")</f>
        <v>0.7</v>
      </c>
      <c r="V2442" s="104" t="str">
        <f>_xlfn.IFNA(IF($B2442="","",VLOOKUP($B2442,'SWC Towers'!$A:$Q,$V$2,FALSE)),"")</f>
        <v/>
      </c>
      <c r="W2442" s="104" t="str">
        <f>_xlfn.IFNA(IF($B2442="","",VLOOKUP($B2442,'SWC Towers'!$A:$Q,$W$2,FALSE)),"")</f>
        <v/>
      </c>
      <c r="X2442" s="104" t="str">
        <f>_xlfn.IFNA(IF($B2442="","",VLOOKUP($B2442,'SWC Towers'!$A:$Q,$X$2,FALSE)),"")</f>
        <v/>
      </c>
      <c r="Y2442" s="104" t="str">
        <f>_xlfn.IFNA(IF($B2442="","",VLOOKUP($B2442,'SWC Towers'!$A:$Q,$Y$2,FALSE)),"")</f>
        <v/>
      </c>
      <c r="Z2442" s="104" t="str">
        <f>_xlfn.IFNA(IF($B2442="","",VLOOKUP($B2442,'SWC Towers'!$A:$Q,$Z$2,FALSE)),"")</f>
        <v/>
      </c>
      <c r="AA2442" s="104" t="str">
        <f>_xlfn.IFNA(IF($B2442="","",VLOOKUP($B2442,'SWC Towers'!$A:$Q,$AA$2,FALSE)),"")</f>
        <v/>
      </c>
      <c r="AB2442" s="106">
        <f>_xlfn.IFNA(IF($B2442="","",VLOOKUP($B2442,'SWC Towers'!$A:$Q,$AB$2,FALSE)),"")</f>
        <v>0.3</v>
      </c>
      <c r="AC2442" s="20">
        <f>SUM(Table25[[#This Row],[IT Tower: Application]:[Other/Non-IT ]])</f>
        <v>1</v>
      </c>
      <c r="AD2442" s="67"/>
      <c r="AE2442" s="67"/>
      <c r="AF2442" s="67"/>
      <c r="AG2442" s="67"/>
      <c r="AH2442" s="67"/>
      <c r="AI2442" s="67"/>
      <c r="AJ2442" s="67"/>
      <c r="AK2442" s="67"/>
      <c r="AL2442" s="67"/>
      <c r="AM2442" s="67"/>
      <c r="AN2442" s="67"/>
      <c r="AO2442" s="67"/>
      <c r="AP2442" s="67"/>
      <c r="AQ2442" s="67"/>
      <c r="AR2442" s="67"/>
      <c r="AS2442" s="67"/>
      <c r="AT2442" s="67"/>
      <c r="AU2442" s="67"/>
      <c r="AV2442" s="67">
        <v>0</v>
      </c>
      <c r="AW2442" s="67">
        <v>76019</v>
      </c>
      <c r="AX2442" s="67">
        <v>0</v>
      </c>
      <c r="AY2442" s="67"/>
      <c r="AZ2442" s="67"/>
      <c r="BA2442" s="67"/>
      <c r="BB2442" s="113"/>
      <c r="BC2442" s="113"/>
      <c r="BD2442" s="113"/>
      <c r="BE2442" s="113"/>
      <c r="BF2442" s="113"/>
      <c r="BG2442" s="113"/>
      <c r="BH2442" s="113"/>
      <c r="BI2442" s="113"/>
      <c r="BJ2442" s="113"/>
      <c r="BK2442" s="113"/>
      <c r="BL2442" s="113"/>
      <c r="BM2442" s="113"/>
      <c r="BN2442" s="113"/>
      <c r="BO2442" s="113"/>
      <c r="BP2442" s="113"/>
      <c r="BQ2442" s="113"/>
      <c r="BR2442" s="113"/>
      <c r="BS2442" s="113"/>
      <c r="BT2442" s="113"/>
      <c r="BU2442" s="113"/>
      <c r="BV2442" s="113"/>
      <c r="BW2442" s="113"/>
      <c r="BX2442" s="113"/>
      <c r="BY2442" s="113"/>
      <c r="BZ2442" s="113"/>
      <c r="CA2442" s="67"/>
      <c r="CB2442" s="113"/>
      <c r="CC2442" s="69">
        <f>SUM(Table25[[#This Row],[Contract Amount FY00]:[Contract Amount FY50]])</f>
        <v>76019</v>
      </c>
      <c r="CD2442" s="114"/>
    </row>
    <row r="2443" spans="1:82" x14ac:dyDescent="0.25">
      <c r="A2443" s="122" t="s">
        <v>1978</v>
      </c>
      <c r="B2443" s="122" t="s">
        <v>762</v>
      </c>
      <c r="C2443" s="122" t="s">
        <v>1001</v>
      </c>
      <c r="E2443" s="26" t="str">
        <f>IFERROR(IF(VLOOKUP(Table25[[#This Row],[Contract No.]],Table3[#All],3,FALSE)="","No","Yes"),"")</f>
        <v>No</v>
      </c>
      <c r="F2443" s="107" t="str">
        <f>IFERROR(VLOOKUP(Table25[[#This Row],[Contract No.]],Table3[#All],3,FALSE),"")</f>
        <v/>
      </c>
      <c r="G2443" s="107" t="str">
        <f>IFERROR(IF(Table25[[#This Row],[Cooperative Purchase
(Yes/No)]]="Yes","Yes",IF(VLOOKUP(Table25[[#This Row],[Contract No.]],Table3[#All],1,FALSE)=Table25[[#This Row],[Contract No.]],"Yes","No")),"No")</f>
        <v>Yes</v>
      </c>
      <c r="H2443" s="51">
        <f>IFERROR(VLOOKUP(Table25[[#This Row],[Contract No.]],Table3[#All],4,FALSE),"")</f>
        <v>43435</v>
      </c>
      <c r="I2443" s="28">
        <f>IFERROR(IF(AND(MONTH(Table25[[#This Row],[Contract Start Date]])&gt;6,MONTH(Table25[[#This Row],[Contract Start Date]])&lt;=12),YEAR(Table25[[#This Row],[Contract Start Date]])+1,YEAR(Table25[[#This Row],[Contract Start Date]])),"")</f>
        <v>2019</v>
      </c>
      <c r="J2443" s="108">
        <f>Table25[[#This Row],[FY Formula start]]</f>
        <v>2019</v>
      </c>
      <c r="K2443" s="59" t="str">
        <f>"FY"&amp;" "&amp;Table25[[#This Row],[Year Start]]</f>
        <v>FY 2019</v>
      </c>
      <c r="L2443" s="109">
        <f>IFERROR(VLOOKUP(Table25[[#This Row],[Contract No.]],Table3[#All],5,FALSE),"")</f>
        <v>45626</v>
      </c>
      <c r="M2443" s="110">
        <f>IFERROR(IF(Table25[[#This Row],[Contract End Date]]="99/99/9999","No End",IF(AND(MONTH(Table25[[#This Row],[Contract End Date]])&gt;6,MONTH(Table25[[#This Row],[Contract End Date]])&lt;=12),YEAR(Table25[[#This Row],[Contract End Date]])+1,YEAR(Table25[[#This Row],[Contract End Date]]))),"")</f>
        <v>2025</v>
      </c>
      <c r="N2443" s="111">
        <f>Table25[[#This Row],[FY Formula end]]</f>
        <v>2025</v>
      </c>
      <c r="O2443" s="112" t="str">
        <f>IF(Table25[[#This Row],[Year End]]="No End","No End","FY"&amp;" "&amp;Table25[[#This Row],[Year End]])</f>
        <v>FY 2025</v>
      </c>
      <c r="P2443" s="27"/>
      <c r="Q2443" s="104" t="str">
        <f>_xlfn.IFNA(IF($B2443="","",VLOOKUP($B2443,'SWC Towers'!$A:$Q,$Q$2,FALSE)),"")</f>
        <v/>
      </c>
      <c r="R2443" s="106" t="str">
        <f>_xlfn.IFNA(IF($B2443="","",VLOOKUP($B2443,'SWC Towers'!$A:$Q,$R$2,FALSE)),"")</f>
        <v/>
      </c>
      <c r="S2443" s="106" t="str">
        <f>_xlfn.IFNA(IF($B2443="","",VLOOKUP($B2443,'SWC Towers'!$A:$Q,$S$2,FALSE)),"")</f>
        <v/>
      </c>
      <c r="T2443" s="106" t="str">
        <f>_xlfn.IFNA(IF($B2443="","",VLOOKUP($B2443,'SWC Towers'!$A:$Q,$T$2,FALSE)),"")</f>
        <v/>
      </c>
      <c r="U2443" s="104">
        <f>_xlfn.IFNA(IF($B2443="","",VLOOKUP($B2443,'SWC Towers'!$A:$Q,$U$2,FALSE)),"")</f>
        <v>0.7</v>
      </c>
      <c r="V2443" s="104" t="str">
        <f>_xlfn.IFNA(IF($B2443="","",VLOOKUP($B2443,'SWC Towers'!$A:$Q,$V$2,FALSE)),"")</f>
        <v/>
      </c>
      <c r="W2443" s="104" t="str">
        <f>_xlfn.IFNA(IF($B2443="","",VLOOKUP($B2443,'SWC Towers'!$A:$Q,$W$2,FALSE)),"")</f>
        <v/>
      </c>
      <c r="X2443" s="104" t="str">
        <f>_xlfn.IFNA(IF($B2443="","",VLOOKUP($B2443,'SWC Towers'!$A:$Q,$X$2,FALSE)),"")</f>
        <v/>
      </c>
      <c r="Y2443" s="104" t="str">
        <f>_xlfn.IFNA(IF($B2443="","",VLOOKUP($B2443,'SWC Towers'!$A:$Q,$Y$2,FALSE)),"")</f>
        <v/>
      </c>
      <c r="Z2443" s="104" t="str">
        <f>_xlfn.IFNA(IF($B2443="","",VLOOKUP($B2443,'SWC Towers'!$A:$Q,$Z$2,FALSE)),"")</f>
        <v/>
      </c>
      <c r="AA2443" s="104" t="str">
        <f>_xlfn.IFNA(IF($B2443="","",VLOOKUP($B2443,'SWC Towers'!$A:$Q,$AA$2,FALSE)),"")</f>
        <v/>
      </c>
      <c r="AB2443" s="106">
        <f>_xlfn.IFNA(IF($B2443="","",VLOOKUP($B2443,'SWC Towers'!$A:$Q,$AB$2,FALSE)),"")</f>
        <v>0.3</v>
      </c>
      <c r="AC2443" s="20">
        <f>SUM(Table25[[#This Row],[IT Tower: Application]:[Other/Non-IT ]])</f>
        <v>1</v>
      </c>
      <c r="AD2443" s="67"/>
      <c r="AE2443" s="67"/>
      <c r="AF2443" s="67"/>
      <c r="AG2443" s="67"/>
      <c r="AH2443" s="67"/>
      <c r="AI2443" s="67"/>
      <c r="AJ2443" s="67"/>
      <c r="AK2443" s="67"/>
      <c r="AL2443" s="67"/>
      <c r="AM2443" s="67"/>
      <c r="AN2443" s="67"/>
      <c r="AO2443" s="67"/>
      <c r="AP2443" s="67"/>
      <c r="AQ2443" s="67"/>
      <c r="AR2443" s="67"/>
      <c r="AS2443" s="67"/>
      <c r="AT2443" s="67"/>
      <c r="AU2443" s="67"/>
      <c r="AV2443" s="67"/>
      <c r="AW2443" s="67">
        <v>4825</v>
      </c>
      <c r="AX2443" s="67">
        <v>2740</v>
      </c>
      <c r="AY2443" s="67">
        <v>106</v>
      </c>
      <c r="AZ2443" s="67"/>
      <c r="BA2443" s="67"/>
      <c r="BB2443" s="113"/>
      <c r="BC2443" s="113"/>
      <c r="BD2443" s="113"/>
      <c r="BE2443" s="113"/>
      <c r="BF2443" s="113"/>
      <c r="BG2443" s="113"/>
      <c r="BH2443" s="113"/>
      <c r="BI2443" s="113"/>
      <c r="BJ2443" s="113"/>
      <c r="BK2443" s="113"/>
      <c r="BL2443" s="113"/>
      <c r="BM2443" s="113"/>
      <c r="BN2443" s="113"/>
      <c r="BO2443" s="113"/>
      <c r="BP2443" s="113"/>
      <c r="BQ2443" s="113"/>
      <c r="BR2443" s="113"/>
      <c r="BS2443" s="113"/>
      <c r="BT2443" s="113"/>
      <c r="BU2443" s="113"/>
      <c r="BV2443" s="113"/>
      <c r="BW2443" s="113"/>
      <c r="BX2443" s="113"/>
      <c r="BY2443" s="113"/>
      <c r="BZ2443" s="113"/>
      <c r="CA2443" s="67"/>
      <c r="CB2443" s="113"/>
      <c r="CC2443" s="69">
        <f>SUM(Table25[[#This Row],[Contract Amount FY00]:[Contract Amount FY50]])</f>
        <v>7671</v>
      </c>
      <c r="CD2443" s="114"/>
    </row>
    <row r="2444" spans="1:82" x14ac:dyDescent="0.25">
      <c r="A2444" s="122" t="s">
        <v>1978</v>
      </c>
      <c r="B2444" s="122" t="s">
        <v>705</v>
      </c>
      <c r="C2444" s="122" t="s">
        <v>384</v>
      </c>
      <c r="E2444" s="26" t="str">
        <f>IFERROR(IF(VLOOKUP(Table25[[#This Row],[Contract No.]],Table3[#All],3,FALSE)="","No","Yes"),"")</f>
        <v>Yes</v>
      </c>
      <c r="F2444" s="107" t="str">
        <f>IFERROR(VLOOKUP(Table25[[#This Row],[Contract No.]],Table3[#All],3,FALSE),"")</f>
        <v>NASPO</v>
      </c>
      <c r="G2444" s="107" t="str">
        <f>IFERROR(IF(Table25[[#This Row],[Cooperative Purchase
(Yes/No)]]="Yes","Yes",IF(VLOOKUP(Table25[[#This Row],[Contract No.]],Table3[#All],1,FALSE)=Table25[[#This Row],[Contract No.]],"Yes","No")),"No")</f>
        <v>Yes</v>
      </c>
      <c r="H2444" s="51">
        <f>IFERROR(VLOOKUP(Table25[[#This Row],[Contract No.]],Table3[#All],4,FALSE),"")</f>
        <v>43647</v>
      </c>
      <c r="I2444" s="28">
        <f>IFERROR(IF(AND(MONTH(Table25[[#This Row],[Contract Start Date]])&gt;6,MONTH(Table25[[#This Row],[Contract Start Date]])&lt;=12),YEAR(Table25[[#This Row],[Contract Start Date]])+1,YEAR(Table25[[#This Row],[Contract Start Date]])),"")</f>
        <v>2020</v>
      </c>
      <c r="J2444" s="108">
        <f>Table25[[#This Row],[FY Formula start]]</f>
        <v>2020</v>
      </c>
      <c r="K2444" s="59" t="str">
        <f>"FY"&amp;" "&amp;Table25[[#This Row],[Year Start]]</f>
        <v>FY 2020</v>
      </c>
      <c r="L2444" s="109">
        <f>IFERROR(VLOOKUP(Table25[[#This Row],[Contract No.]],Table3[#All],5,FALSE),"")</f>
        <v>47360</v>
      </c>
      <c r="M2444" s="110">
        <f>IFERROR(IF(Table25[[#This Row],[Contract End Date]]="99/99/9999","No End",IF(AND(MONTH(Table25[[#This Row],[Contract End Date]])&gt;6,MONTH(Table25[[#This Row],[Contract End Date]])&lt;=12),YEAR(Table25[[#This Row],[Contract End Date]])+1,YEAR(Table25[[#This Row],[Contract End Date]]))),"")</f>
        <v>2030</v>
      </c>
      <c r="N2444" s="111">
        <f>Table25[[#This Row],[FY Formula end]]</f>
        <v>2030</v>
      </c>
      <c r="O2444" s="112" t="str">
        <f>IF(Table25[[#This Row],[Year End]]="No End","No End","FY"&amp;" "&amp;Table25[[#This Row],[Year End]])</f>
        <v>FY 2030</v>
      </c>
      <c r="P2444" s="27"/>
      <c r="Q2444" s="104">
        <f>_xlfn.IFNA(IF($B2444="","",VLOOKUP($B2444,'SWC Towers'!$A:$Q,$Q$2,FALSE)),"")</f>
        <v>0.2</v>
      </c>
      <c r="R2444" s="106" t="str">
        <f>_xlfn.IFNA(IF($B2444="","",VLOOKUP($B2444,'SWC Towers'!$A:$Q,$R$2,FALSE)),"")</f>
        <v/>
      </c>
      <c r="S2444" s="106" t="str">
        <f>_xlfn.IFNA(IF($B2444="","",VLOOKUP($B2444,'SWC Towers'!$A:$Q,$S$2,FALSE)),"")</f>
        <v/>
      </c>
      <c r="T2444" s="106" t="str">
        <f>_xlfn.IFNA(IF($B2444="","",VLOOKUP($B2444,'SWC Towers'!$A:$Q,$T$2,FALSE)),"")</f>
        <v/>
      </c>
      <c r="U2444" s="104">
        <f>_xlfn.IFNA(IF($B2444="","",VLOOKUP($B2444,'SWC Towers'!$A:$Q,$U$2,FALSE)),"")</f>
        <v>0.4</v>
      </c>
      <c r="V2444" s="104" t="str">
        <f>_xlfn.IFNA(IF($B2444="","",VLOOKUP($B2444,'SWC Towers'!$A:$Q,$V$2,FALSE)),"")</f>
        <v/>
      </c>
      <c r="W2444" s="104">
        <f>_xlfn.IFNA(IF($B2444="","",VLOOKUP($B2444,'SWC Towers'!$A:$Q,$W$2,FALSE)),"")</f>
        <v>0.4</v>
      </c>
      <c r="X2444" s="104" t="str">
        <f>_xlfn.IFNA(IF($B2444="","",VLOOKUP($B2444,'SWC Towers'!$A:$Q,$X$2,FALSE)),"")</f>
        <v/>
      </c>
      <c r="Y2444" s="104" t="str">
        <f>_xlfn.IFNA(IF($B2444="","",VLOOKUP($B2444,'SWC Towers'!$A:$Q,$Y$2,FALSE)),"")</f>
        <v/>
      </c>
      <c r="Z2444" s="104" t="str">
        <f>_xlfn.IFNA(IF($B2444="","",VLOOKUP($B2444,'SWC Towers'!$A:$Q,$Z$2,FALSE)),"")</f>
        <v/>
      </c>
      <c r="AA2444" s="104" t="str">
        <f>_xlfn.IFNA(IF($B2444="","",VLOOKUP($B2444,'SWC Towers'!$A:$Q,$AA$2,FALSE)),"")</f>
        <v/>
      </c>
      <c r="AB2444" s="106" t="str">
        <f>_xlfn.IFNA(IF($B2444="","",VLOOKUP($B2444,'SWC Towers'!$A:$Q,$AB$2,FALSE)),"")</f>
        <v/>
      </c>
      <c r="AC2444" s="20">
        <f>SUM(Table25[[#This Row],[IT Tower: Application]:[Other/Non-IT ]])</f>
        <v>1</v>
      </c>
      <c r="AD2444" s="67"/>
      <c r="AE2444" s="67"/>
      <c r="AF2444" s="67"/>
      <c r="AG2444" s="67"/>
      <c r="AH2444" s="67"/>
      <c r="AI2444" s="67"/>
      <c r="AJ2444" s="67"/>
      <c r="AK2444" s="67"/>
      <c r="AL2444" s="67"/>
      <c r="AM2444" s="67"/>
      <c r="AN2444" s="67"/>
      <c r="AO2444" s="67"/>
      <c r="AP2444" s="67"/>
      <c r="AQ2444" s="67"/>
      <c r="AR2444" s="67"/>
      <c r="AS2444" s="67"/>
      <c r="AT2444" s="67"/>
      <c r="AU2444" s="67"/>
      <c r="AV2444" s="67"/>
      <c r="AW2444" s="67"/>
      <c r="AX2444" s="67"/>
      <c r="AY2444" s="67">
        <v>2444</v>
      </c>
      <c r="AZ2444" s="67">
        <v>4820</v>
      </c>
      <c r="BA2444" s="67">
        <v>5187</v>
      </c>
      <c r="BB2444" s="113">
        <v>475</v>
      </c>
      <c r="BC2444" s="113"/>
      <c r="BD2444" s="113"/>
      <c r="BE2444" s="113"/>
      <c r="BF2444" s="113"/>
      <c r="BG2444" s="113"/>
      <c r="BH2444" s="113"/>
      <c r="BI2444" s="113"/>
      <c r="BJ2444" s="113"/>
      <c r="BK2444" s="113"/>
      <c r="BL2444" s="113"/>
      <c r="BM2444" s="113"/>
      <c r="BN2444" s="113"/>
      <c r="BO2444" s="113"/>
      <c r="BP2444" s="113"/>
      <c r="BQ2444" s="113"/>
      <c r="BR2444" s="113"/>
      <c r="BS2444" s="113"/>
      <c r="BT2444" s="113"/>
      <c r="BU2444" s="113"/>
      <c r="BV2444" s="113"/>
      <c r="BW2444" s="113"/>
      <c r="BX2444" s="113"/>
      <c r="BY2444" s="113"/>
      <c r="BZ2444" s="113"/>
      <c r="CA2444" s="67"/>
      <c r="CB2444" s="113"/>
      <c r="CC2444" s="69">
        <f>SUM(Table25[[#This Row],[Contract Amount FY00]:[Contract Amount FY50]])</f>
        <v>12926</v>
      </c>
      <c r="CD2444" s="114"/>
    </row>
    <row r="2445" spans="1:82" x14ac:dyDescent="0.25">
      <c r="A2445" s="122" t="s">
        <v>1978</v>
      </c>
      <c r="B2445" s="122" t="s">
        <v>705</v>
      </c>
      <c r="C2445" s="122" t="s">
        <v>559</v>
      </c>
      <c r="E2445" s="26" t="str">
        <f>IFERROR(IF(VLOOKUP(Table25[[#This Row],[Contract No.]],Table3[#All],3,FALSE)="","No","Yes"),"")</f>
        <v>Yes</v>
      </c>
      <c r="F2445" s="107" t="str">
        <f>IFERROR(VLOOKUP(Table25[[#This Row],[Contract No.]],Table3[#All],3,FALSE),"")</f>
        <v>NASPO</v>
      </c>
      <c r="G2445" s="107" t="str">
        <f>IFERROR(IF(Table25[[#This Row],[Cooperative Purchase
(Yes/No)]]="Yes","Yes",IF(VLOOKUP(Table25[[#This Row],[Contract No.]],Table3[#All],1,FALSE)=Table25[[#This Row],[Contract No.]],"Yes","No")),"No")</f>
        <v>Yes</v>
      </c>
      <c r="H2445" s="51">
        <f>IFERROR(VLOOKUP(Table25[[#This Row],[Contract No.]],Table3[#All],4,FALSE),"")</f>
        <v>43647</v>
      </c>
      <c r="I2445" s="28">
        <f>IFERROR(IF(AND(MONTH(Table25[[#This Row],[Contract Start Date]])&gt;6,MONTH(Table25[[#This Row],[Contract Start Date]])&lt;=12),YEAR(Table25[[#This Row],[Contract Start Date]])+1,YEAR(Table25[[#This Row],[Contract Start Date]])),"")</f>
        <v>2020</v>
      </c>
      <c r="J2445" s="108">
        <f>Table25[[#This Row],[FY Formula start]]</f>
        <v>2020</v>
      </c>
      <c r="K2445" s="59" t="str">
        <f>"FY"&amp;" "&amp;Table25[[#This Row],[Year Start]]</f>
        <v>FY 2020</v>
      </c>
      <c r="L2445" s="109">
        <f>IFERROR(VLOOKUP(Table25[[#This Row],[Contract No.]],Table3[#All],5,FALSE),"")</f>
        <v>47360</v>
      </c>
      <c r="M2445" s="110">
        <f>IFERROR(IF(Table25[[#This Row],[Contract End Date]]="99/99/9999","No End",IF(AND(MONTH(Table25[[#This Row],[Contract End Date]])&gt;6,MONTH(Table25[[#This Row],[Contract End Date]])&lt;=12),YEAR(Table25[[#This Row],[Contract End Date]])+1,YEAR(Table25[[#This Row],[Contract End Date]]))),"")</f>
        <v>2030</v>
      </c>
      <c r="N2445" s="111">
        <f>Table25[[#This Row],[FY Formula end]]</f>
        <v>2030</v>
      </c>
      <c r="O2445" s="112" t="str">
        <f>IF(Table25[[#This Row],[Year End]]="No End","No End","FY"&amp;" "&amp;Table25[[#This Row],[Year End]])</f>
        <v>FY 2030</v>
      </c>
      <c r="P2445" s="27"/>
      <c r="Q2445" s="104">
        <f>_xlfn.IFNA(IF($B2445="","",VLOOKUP($B2445,'SWC Towers'!$A:$Q,$Q$2,FALSE)),"")</f>
        <v>0.2</v>
      </c>
      <c r="R2445" s="106" t="str">
        <f>_xlfn.IFNA(IF($B2445="","",VLOOKUP($B2445,'SWC Towers'!$A:$Q,$R$2,FALSE)),"")</f>
        <v/>
      </c>
      <c r="S2445" s="106" t="str">
        <f>_xlfn.IFNA(IF($B2445="","",VLOOKUP($B2445,'SWC Towers'!$A:$Q,$S$2,FALSE)),"")</f>
        <v/>
      </c>
      <c r="T2445" s="106" t="str">
        <f>_xlfn.IFNA(IF($B2445="","",VLOOKUP($B2445,'SWC Towers'!$A:$Q,$T$2,FALSE)),"")</f>
        <v/>
      </c>
      <c r="U2445" s="104">
        <f>_xlfn.IFNA(IF($B2445="","",VLOOKUP($B2445,'SWC Towers'!$A:$Q,$U$2,FALSE)),"")</f>
        <v>0.4</v>
      </c>
      <c r="V2445" s="104" t="str">
        <f>_xlfn.IFNA(IF($B2445="","",VLOOKUP($B2445,'SWC Towers'!$A:$Q,$V$2,FALSE)),"")</f>
        <v/>
      </c>
      <c r="W2445" s="104">
        <f>_xlfn.IFNA(IF($B2445="","",VLOOKUP($B2445,'SWC Towers'!$A:$Q,$W$2,FALSE)),"")</f>
        <v>0.4</v>
      </c>
      <c r="X2445" s="104" t="str">
        <f>_xlfn.IFNA(IF($B2445="","",VLOOKUP($B2445,'SWC Towers'!$A:$Q,$X$2,FALSE)),"")</f>
        <v/>
      </c>
      <c r="Y2445" s="104" t="str">
        <f>_xlfn.IFNA(IF($B2445="","",VLOOKUP($B2445,'SWC Towers'!$A:$Q,$Y$2,FALSE)),"")</f>
        <v/>
      </c>
      <c r="Z2445" s="104" t="str">
        <f>_xlfn.IFNA(IF($B2445="","",VLOOKUP($B2445,'SWC Towers'!$A:$Q,$Z$2,FALSE)),"")</f>
        <v/>
      </c>
      <c r="AA2445" s="104" t="str">
        <f>_xlfn.IFNA(IF($B2445="","",VLOOKUP($B2445,'SWC Towers'!$A:$Q,$AA$2,FALSE)),"")</f>
        <v/>
      </c>
      <c r="AB2445" s="106" t="str">
        <f>_xlfn.IFNA(IF($B2445="","",VLOOKUP($B2445,'SWC Towers'!$A:$Q,$AB$2,FALSE)),"")</f>
        <v/>
      </c>
      <c r="AC2445" s="20">
        <f>SUM(Table25[[#This Row],[IT Tower: Application]:[Other/Non-IT ]])</f>
        <v>1</v>
      </c>
      <c r="AD2445" s="67"/>
      <c r="AE2445" s="67"/>
      <c r="AF2445" s="67"/>
      <c r="AG2445" s="67"/>
      <c r="AH2445" s="67"/>
      <c r="AI2445" s="67"/>
      <c r="AJ2445" s="67"/>
      <c r="AK2445" s="67"/>
      <c r="AL2445" s="67"/>
      <c r="AM2445" s="67"/>
      <c r="AN2445" s="67"/>
      <c r="AO2445" s="67"/>
      <c r="AP2445" s="67"/>
      <c r="AQ2445" s="67"/>
      <c r="AR2445" s="67"/>
      <c r="AS2445" s="67"/>
      <c r="AT2445" s="67"/>
      <c r="AU2445" s="67"/>
      <c r="AV2445" s="67"/>
      <c r="AW2445" s="67"/>
      <c r="AX2445" s="67">
        <v>1740</v>
      </c>
      <c r="AY2445" s="67">
        <v>3090</v>
      </c>
      <c r="AZ2445" s="67">
        <v>5115</v>
      </c>
      <c r="BA2445" s="67">
        <v>5624</v>
      </c>
      <c r="BB2445" s="113">
        <v>5497</v>
      </c>
      <c r="BC2445" s="113">
        <v>4800</v>
      </c>
      <c r="BD2445" s="113"/>
      <c r="BE2445" s="113"/>
      <c r="BF2445" s="113"/>
      <c r="BG2445" s="113"/>
      <c r="BH2445" s="113"/>
      <c r="BI2445" s="113"/>
      <c r="BJ2445" s="113"/>
      <c r="BK2445" s="113"/>
      <c r="BL2445" s="113"/>
      <c r="BM2445" s="113"/>
      <c r="BN2445" s="113"/>
      <c r="BO2445" s="113"/>
      <c r="BP2445" s="113"/>
      <c r="BQ2445" s="113"/>
      <c r="BR2445" s="113"/>
      <c r="BS2445" s="113"/>
      <c r="BT2445" s="113"/>
      <c r="BU2445" s="113"/>
      <c r="BV2445" s="113"/>
      <c r="BW2445" s="113"/>
      <c r="BX2445" s="113"/>
      <c r="BY2445" s="113"/>
      <c r="BZ2445" s="113"/>
      <c r="CA2445" s="67"/>
      <c r="CB2445" s="113"/>
      <c r="CC2445" s="69">
        <f>SUM(Table25[[#This Row],[Contract Amount FY00]:[Contract Amount FY50]])</f>
        <v>25866</v>
      </c>
      <c r="CD2445" s="114"/>
    </row>
    <row r="2446" spans="1:82" x14ac:dyDescent="0.25">
      <c r="A2446" s="122" t="s">
        <v>1978</v>
      </c>
      <c r="B2446" s="122" t="s">
        <v>3071</v>
      </c>
      <c r="C2446" s="122" t="s">
        <v>753</v>
      </c>
      <c r="E2446" s="26" t="str">
        <f>IFERROR(IF(VLOOKUP(Table25[[#This Row],[Contract No.]],Table3[#All],3,FALSE)="","No","Yes"),"")</f>
        <v>Yes</v>
      </c>
      <c r="F2446" s="107" t="str">
        <f>IFERROR(VLOOKUP(Table25[[#This Row],[Contract No.]],Table3[#All],3,FALSE),"")</f>
        <v>NASPO</v>
      </c>
      <c r="G2446" s="107" t="str">
        <f>IFERROR(IF(Table25[[#This Row],[Cooperative Purchase
(Yes/No)]]="Yes","Yes",IF(VLOOKUP(Table25[[#This Row],[Contract No.]],Table3[#All],1,FALSE)=Table25[[#This Row],[Contract No.]],"Yes","No")),"No")</f>
        <v>Yes</v>
      </c>
      <c r="H2446" s="51">
        <f>IFERROR(VLOOKUP(Table25[[#This Row],[Contract No.]],Table3[#All],4,FALSE),"")</f>
        <v>45322</v>
      </c>
      <c r="I2446" s="28">
        <f>IFERROR(IF(AND(MONTH(Table25[[#This Row],[Contract Start Date]])&gt;6,MONTH(Table25[[#This Row],[Contract Start Date]])&lt;=12),YEAR(Table25[[#This Row],[Contract Start Date]])+1,YEAR(Table25[[#This Row],[Contract Start Date]])),"")</f>
        <v>2024</v>
      </c>
      <c r="J2446" s="108">
        <f>Table25[[#This Row],[FY Formula start]]</f>
        <v>2024</v>
      </c>
      <c r="K2446" s="59" t="str">
        <f>"FY"&amp;" "&amp;Table25[[#This Row],[Year Start]]</f>
        <v>FY 2024</v>
      </c>
      <c r="L2446" s="109">
        <f>IFERROR(VLOOKUP(Table25[[#This Row],[Contract No.]],Table3[#All],5,FALSE),"")</f>
        <v>46934</v>
      </c>
      <c r="M2446" s="110">
        <f>IFERROR(IF(Table25[[#This Row],[Contract End Date]]="99/99/9999","No End",IF(AND(MONTH(Table25[[#This Row],[Contract End Date]])&gt;6,MONTH(Table25[[#This Row],[Contract End Date]])&lt;=12),YEAR(Table25[[#This Row],[Contract End Date]])+1,YEAR(Table25[[#This Row],[Contract End Date]]))),"")</f>
        <v>2028</v>
      </c>
      <c r="N2446" s="111">
        <f>Table25[[#This Row],[FY Formula end]]</f>
        <v>2028</v>
      </c>
      <c r="O2446" s="112" t="str">
        <f>IF(Table25[[#This Row],[Year End]]="No End","No End","FY"&amp;" "&amp;Table25[[#This Row],[Year End]])</f>
        <v>FY 2028</v>
      </c>
      <c r="P2446" s="27"/>
      <c r="Q2446" s="104" t="str">
        <f>_xlfn.IFNA(IF($B2446="","",VLOOKUP($B2446,'SWC Towers'!$A:$Q,$Q$2,FALSE)),"")</f>
        <v/>
      </c>
      <c r="R2446" s="106">
        <f>_xlfn.IFNA(IF($B2446="","",VLOOKUP($B2446,'SWC Towers'!$A:$Q,$R$2,FALSE)),"")</f>
        <v>0.2</v>
      </c>
      <c r="S2446" s="106" t="str">
        <f>_xlfn.IFNA(IF($B2446="","",VLOOKUP($B2446,'SWC Towers'!$A:$Q,$S$2,FALSE)),"")</f>
        <v/>
      </c>
      <c r="T2446" s="106" t="str">
        <f>_xlfn.IFNA(IF($B2446="","",VLOOKUP($B2446,'SWC Towers'!$A:$Q,$T$2,FALSE)),"")</f>
        <v/>
      </c>
      <c r="U2446" s="104">
        <f>_xlfn.IFNA(IF($B2446="","",VLOOKUP($B2446,'SWC Towers'!$A:$Q,$U$2,FALSE)),"")</f>
        <v>0.6</v>
      </c>
      <c r="V2446" s="104" t="str">
        <f>_xlfn.IFNA(IF($B2446="","",VLOOKUP($B2446,'SWC Towers'!$A:$Q,$V$2,FALSE)),"")</f>
        <v/>
      </c>
      <c r="W2446" s="104" t="str">
        <f>_xlfn.IFNA(IF($B2446="","",VLOOKUP($B2446,'SWC Towers'!$A:$Q,$W$2,FALSE)),"")</f>
        <v/>
      </c>
      <c r="X2446" s="104" t="str">
        <f>_xlfn.IFNA(IF($B2446="","",VLOOKUP($B2446,'SWC Towers'!$A:$Q,$X$2,FALSE)),"")</f>
        <v/>
      </c>
      <c r="Y2446" s="104" t="str">
        <f>_xlfn.IFNA(IF($B2446="","",VLOOKUP($B2446,'SWC Towers'!$A:$Q,$Y$2,FALSE)),"")</f>
        <v/>
      </c>
      <c r="Z2446" s="104" t="str">
        <f>_xlfn.IFNA(IF($B2446="","",VLOOKUP($B2446,'SWC Towers'!$A:$Q,$Z$2,FALSE)),"")</f>
        <v/>
      </c>
      <c r="AA2446" s="104">
        <f>_xlfn.IFNA(IF($B2446="","",VLOOKUP($B2446,'SWC Towers'!$A:$Q,$AA$2,FALSE)),"")</f>
        <v>0.2</v>
      </c>
      <c r="AB2446" s="106" t="str">
        <f>_xlfn.IFNA(IF($B2446="","",VLOOKUP($B2446,'SWC Towers'!$A:$Q,$AB$2,FALSE)),"")</f>
        <v/>
      </c>
      <c r="AC2446" s="20">
        <f>SUM(Table25[[#This Row],[IT Tower: Application]:[Other/Non-IT ]])</f>
        <v>1</v>
      </c>
      <c r="AD2446" s="67"/>
      <c r="AE2446" s="67"/>
      <c r="AF2446" s="67"/>
      <c r="AG2446" s="67"/>
      <c r="AH2446" s="67"/>
      <c r="AI2446" s="67"/>
      <c r="AJ2446" s="67"/>
      <c r="AK2446" s="67"/>
      <c r="AL2446" s="67"/>
      <c r="AM2446" s="67"/>
      <c r="AN2446" s="67"/>
      <c r="AO2446" s="67"/>
      <c r="AP2446" s="67"/>
      <c r="AQ2446" s="67"/>
      <c r="AR2446" s="67"/>
      <c r="AS2446" s="67"/>
      <c r="AT2446" s="67"/>
      <c r="AU2446" s="67"/>
      <c r="AV2446" s="67"/>
      <c r="AW2446" s="67"/>
      <c r="AX2446" s="67"/>
      <c r="AY2446" s="67"/>
      <c r="AZ2446" s="67"/>
      <c r="BA2446" s="67"/>
      <c r="BB2446" s="113">
        <v>49767</v>
      </c>
      <c r="BC2446" s="113">
        <v>0</v>
      </c>
      <c r="BD2446" s="113"/>
      <c r="BE2446" s="113"/>
      <c r="BF2446" s="113"/>
      <c r="BG2446" s="113"/>
      <c r="BH2446" s="113"/>
      <c r="BI2446" s="113"/>
      <c r="BJ2446" s="113"/>
      <c r="BK2446" s="113"/>
      <c r="BL2446" s="113"/>
      <c r="BM2446" s="113"/>
      <c r="BN2446" s="113"/>
      <c r="BO2446" s="113"/>
      <c r="BP2446" s="113"/>
      <c r="BQ2446" s="113"/>
      <c r="BR2446" s="113"/>
      <c r="BS2446" s="113"/>
      <c r="BT2446" s="113"/>
      <c r="BU2446" s="113"/>
      <c r="BV2446" s="113"/>
      <c r="BW2446" s="113"/>
      <c r="BX2446" s="113"/>
      <c r="BY2446" s="113"/>
      <c r="BZ2446" s="113"/>
      <c r="CA2446" s="67"/>
      <c r="CB2446" s="113"/>
      <c r="CC2446" s="69">
        <f>SUM(Table25[[#This Row],[Contract Amount FY00]:[Contract Amount FY50]])</f>
        <v>49767</v>
      </c>
      <c r="CD2446" s="114"/>
    </row>
    <row r="2447" spans="1:82" x14ac:dyDescent="0.25">
      <c r="A2447" s="122" t="s">
        <v>1978</v>
      </c>
      <c r="B2447" s="122" t="s">
        <v>3015</v>
      </c>
      <c r="C2447" s="122" t="s">
        <v>661</v>
      </c>
      <c r="E2447" s="26" t="str">
        <f>IFERROR(IF(VLOOKUP(Table25[[#This Row],[Contract No.]],Table3[#All],3,FALSE)="","No","Yes"),"")</f>
        <v>Yes</v>
      </c>
      <c r="F2447" s="107" t="str">
        <f>IFERROR(VLOOKUP(Table25[[#This Row],[Contract No.]],Table3[#All],3,FALSE),"")</f>
        <v>NASPO</v>
      </c>
      <c r="G2447" s="107" t="str">
        <f>IFERROR(IF(Table25[[#This Row],[Cooperative Purchase
(Yes/No)]]="Yes","Yes",IF(VLOOKUP(Table25[[#This Row],[Contract No.]],Table3[#All],1,FALSE)=Table25[[#This Row],[Contract No.]],"Yes","No")),"No")</f>
        <v>Yes</v>
      </c>
      <c r="H2447" s="51">
        <f>IFERROR(VLOOKUP(Table25[[#This Row],[Contract No.]],Table3[#All],4,FALSE),"")</f>
        <v>44805</v>
      </c>
      <c r="I2447" s="28">
        <f>IFERROR(IF(AND(MONTH(Table25[[#This Row],[Contract Start Date]])&gt;6,MONTH(Table25[[#This Row],[Contract Start Date]])&lt;=12),YEAR(Table25[[#This Row],[Contract Start Date]])+1,YEAR(Table25[[#This Row],[Contract Start Date]])),"")</f>
        <v>2023</v>
      </c>
      <c r="J2447" s="108">
        <f>Table25[[#This Row],[FY Formula start]]</f>
        <v>2023</v>
      </c>
      <c r="K2447" s="59" t="str">
        <f>"FY"&amp;" "&amp;Table25[[#This Row],[Year Start]]</f>
        <v>FY 2023</v>
      </c>
      <c r="L2447" s="109">
        <f>IFERROR(VLOOKUP(Table25[[#This Row],[Contract No.]],Table3[#All],5,FALSE),"")</f>
        <v>46521</v>
      </c>
      <c r="M2447" s="110">
        <f>IFERROR(IF(Table25[[#This Row],[Contract End Date]]="99/99/9999","No End",IF(AND(MONTH(Table25[[#This Row],[Contract End Date]])&gt;6,MONTH(Table25[[#This Row],[Contract End Date]])&lt;=12),YEAR(Table25[[#This Row],[Contract End Date]])+1,YEAR(Table25[[#This Row],[Contract End Date]]))),"")</f>
        <v>2027</v>
      </c>
      <c r="N2447" s="111">
        <f>Table25[[#This Row],[FY Formula end]]</f>
        <v>2027</v>
      </c>
      <c r="O2447" s="112" t="str">
        <f>IF(Table25[[#This Row],[Year End]]="No End","No End","FY"&amp;" "&amp;Table25[[#This Row],[Year End]])</f>
        <v>FY 2027</v>
      </c>
      <c r="P2447" s="27"/>
      <c r="Q2447" s="104" t="str">
        <f>_xlfn.IFNA(IF($B2447="","",VLOOKUP($B2447,'SWC Towers'!$A:$Q,$Q$2,FALSE)),"")</f>
        <v/>
      </c>
      <c r="R2447" s="106" t="str">
        <f>_xlfn.IFNA(IF($B2447="","",VLOOKUP($B2447,'SWC Towers'!$A:$Q,$R$2,FALSE)),"")</f>
        <v/>
      </c>
      <c r="S2447" s="106" t="str">
        <f>_xlfn.IFNA(IF($B2447="","",VLOOKUP($B2447,'SWC Towers'!$A:$Q,$S$2,FALSE)),"")</f>
        <v/>
      </c>
      <c r="T2447" s="106" t="str">
        <f>_xlfn.IFNA(IF($B2447="","",VLOOKUP($B2447,'SWC Towers'!$A:$Q,$T$2,FALSE)),"")</f>
        <v/>
      </c>
      <c r="U2447" s="104">
        <f>_xlfn.IFNA(IF($B2447="","",VLOOKUP($B2447,'SWC Towers'!$A:$Q,$U$2,FALSE)),"")</f>
        <v>0.4</v>
      </c>
      <c r="V2447" s="104" t="str">
        <f>_xlfn.IFNA(IF($B2447="","",VLOOKUP($B2447,'SWC Towers'!$A:$Q,$V$2,FALSE)),"")</f>
        <v/>
      </c>
      <c r="W2447" s="104" t="str">
        <f>_xlfn.IFNA(IF($B2447="","",VLOOKUP($B2447,'SWC Towers'!$A:$Q,$W$2,FALSE)),"")</f>
        <v/>
      </c>
      <c r="X2447" s="104" t="str">
        <f>_xlfn.IFNA(IF($B2447="","",VLOOKUP($B2447,'SWC Towers'!$A:$Q,$X$2,FALSE)),"")</f>
        <v/>
      </c>
      <c r="Y2447" s="104">
        <f>_xlfn.IFNA(IF($B2447="","",VLOOKUP($B2447,'SWC Towers'!$A:$Q,$Y$2,FALSE)),"")</f>
        <v>0.3</v>
      </c>
      <c r="Z2447" s="104">
        <f>_xlfn.IFNA(IF($B2447="","",VLOOKUP($B2447,'SWC Towers'!$A:$Q,$Z$2,FALSE)),"")</f>
        <v>0.3</v>
      </c>
      <c r="AA2447" s="104" t="str">
        <f>_xlfn.IFNA(IF($B2447="","",VLOOKUP($B2447,'SWC Towers'!$A:$Q,$AA$2,FALSE)),"")</f>
        <v/>
      </c>
      <c r="AB2447" s="106" t="str">
        <f>_xlfn.IFNA(IF($B2447="","",VLOOKUP($B2447,'SWC Towers'!$A:$Q,$AB$2,FALSE)),"")</f>
        <v/>
      </c>
      <c r="AC2447" s="20">
        <f>SUM(Table25[[#This Row],[IT Tower: Application]:[Other/Non-IT ]])</f>
        <v>1</v>
      </c>
      <c r="AD2447" s="67"/>
      <c r="AE2447" s="67"/>
      <c r="AF2447" s="67"/>
      <c r="AG2447" s="67"/>
      <c r="AH2447" s="67"/>
      <c r="AI2447" s="67"/>
      <c r="AJ2447" s="67"/>
      <c r="AK2447" s="67"/>
      <c r="AL2447" s="67"/>
      <c r="AM2447" s="67"/>
      <c r="AN2447" s="67"/>
      <c r="AO2447" s="67"/>
      <c r="AP2447" s="67"/>
      <c r="AQ2447" s="67"/>
      <c r="AR2447" s="67"/>
      <c r="AS2447" s="67"/>
      <c r="AT2447" s="67"/>
      <c r="AU2447" s="67"/>
      <c r="AV2447" s="67"/>
      <c r="AW2447" s="67"/>
      <c r="AX2447" s="67"/>
      <c r="AY2447" s="67"/>
      <c r="AZ2447" s="67"/>
      <c r="BA2447" s="67">
        <v>0</v>
      </c>
      <c r="BB2447" s="113">
        <v>92</v>
      </c>
      <c r="BC2447" s="113">
        <v>1300</v>
      </c>
      <c r="BD2447" s="113"/>
      <c r="BE2447" s="113"/>
      <c r="BF2447" s="113"/>
      <c r="BG2447" s="113"/>
      <c r="BH2447" s="113"/>
      <c r="BI2447" s="113"/>
      <c r="BJ2447" s="113"/>
      <c r="BK2447" s="113"/>
      <c r="BL2447" s="113"/>
      <c r="BM2447" s="113"/>
      <c r="BN2447" s="113"/>
      <c r="BO2447" s="113"/>
      <c r="BP2447" s="113"/>
      <c r="BQ2447" s="113"/>
      <c r="BR2447" s="113"/>
      <c r="BS2447" s="113"/>
      <c r="BT2447" s="113"/>
      <c r="BU2447" s="113"/>
      <c r="BV2447" s="113"/>
      <c r="BW2447" s="113"/>
      <c r="BX2447" s="113"/>
      <c r="BY2447" s="113"/>
      <c r="BZ2447" s="113"/>
      <c r="CA2447" s="67"/>
      <c r="CB2447" s="113"/>
      <c r="CC2447" s="69">
        <f>SUM(Table25[[#This Row],[Contract Amount FY00]:[Contract Amount FY50]])</f>
        <v>1392</v>
      </c>
      <c r="CD2447" s="114"/>
    </row>
    <row r="2448" spans="1:82" x14ac:dyDescent="0.25">
      <c r="A2448" s="122" t="s">
        <v>2112</v>
      </c>
      <c r="B2448" s="122" t="s">
        <v>705</v>
      </c>
      <c r="C2448" s="122" t="s">
        <v>405</v>
      </c>
      <c r="E2448" s="26" t="str">
        <f>IFERROR(IF(VLOOKUP(Table25[[#This Row],[Contract No.]],Table3[#All],3,FALSE)="","No","Yes"),"")</f>
        <v>Yes</v>
      </c>
      <c r="F2448" s="107" t="str">
        <f>IFERROR(VLOOKUP(Table25[[#This Row],[Contract No.]],Table3[#All],3,FALSE),"")</f>
        <v>NASPO</v>
      </c>
      <c r="G2448" s="107" t="str">
        <f>IFERROR(IF(Table25[[#This Row],[Cooperative Purchase
(Yes/No)]]="Yes","Yes",IF(VLOOKUP(Table25[[#This Row],[Contract No.]],Table3[#All],1,FALSE)=Table25[[#This Row],[Contract No.]],"Yes","No")),"No")</f>
        <v>Yes</v>
      </c>
      <c r="H2448" s="51">
        <f>IFERROR(VLOOKUP(Table25[[#This Row],[Contract No.]],Table3[#All],4,FALSE),"")</f>
        <v>43647</v>
      </c>
      <c r="I2448" s="28">
        <f>IFERROR(IF(AND(MONTH(Table25[[#This Row],[Contract Start Date]])&gt;6,MONTH(Table25[[#This Row],[Contract Start Date]])&lt;=12),YEAR(Table25[[#This Row],[Contract Start Date]])+1,YEAR(Table25[[#This Row],[Contract Start Date]])),"")</f>
        <v>2020</v>
      </c>
      <c r="J2448" s="108">
        <f>Table25[[#This Row],[FY Formula start]]</f>
        <v>2020</v>
      </c>
      <c r="K2448" s="59" t="str">
        <f>"FY"&amp;" "&amp;Table25[[#This Row],[Year Start]]</f>
        <v>FY 2020</v>
      </c>
      <c r="L2448" s="109">
        <f>IFERROR(VLOOKUP(Table25[[#This Row],[Contract No.]],Table3[#All],5,FALSE),"")</f>
        <v>47360</v>
      </c>
      <c r="M2448" s="110">
        <f>IFERROR(IF(Table25[[#This Row],[Contract End Date]]="99/99/9999","No End",IF(AND(MONTH(Table25[[#This Row],[Contract End Date]])&gt;6,MONTH(Table25[[#This Row],[Contract End Date]])&lt;=12),YEAR(Table25[[#This Row],[Contract End Date]])+1,YEAR(Table25[[#This Row],[Contract End Date]]))),"")</f>
        <v>2030</v>
      </c>
      <c r="N2448" s="111">
        <f>Table25[[#This Row],[FY Formula end]]</f>
        <v>2030</v>
      </c>
      <c r="O2448" s="112" t="str">
        <f>IF(Table25[[#This Row],[Year End]]="No End","No End","FY"&amp;" "&amp;Table25[[#This Row],[Year End]])</f>
        <v>FY 2030</v>
      </c>
      <c r="P2448" s="27"/>
      <c r="Q2448" s="104">
        <f>_xlfn.IFNA(IF($B2448="","",VLOOKUP($B2448,'SWC Towers'!$A:$Q,$Q$2,FALSE)),"")</f>
        <v>0.2</v>
      </c>
      <c r="R2448" s="106" t="str">
        <f>_xlfn.IFNA(IF($B2448="","",VLOOKUP($B2448,'SWC Towers'!$A:$Q,$R$2,FALSE)),"")</f>
        <v/>
      </c>
      <c r="S2448" s="106" t="str">
        <f>_xlfn.IFNA(IF($B2448="","",VLOOKUP($B2448,'SWC Towers'!$A:$Q,$S$2,FALSE)),"")</f>
        <v/>
      </c>
      <c r="T2448" s="106" t="str">
        <f>_xlfn.IFNA(IF($B2448="","",VLOOKUP($B2448,'SWC Towers'!$A:$Q,$T$2,FALSE)),"")</f>
        <v/>
      </c>
      <c r="U2448" s="104">
        <f>_xlfn.IFNA(IF($B2448="","",VLOOKUP($B2448,'SWC Towers'!$A:$Q,$U$2,FALSE)),"")</f>
        <v>0.4</v>
      </c>
      <c r="V2448" s="104" t="str">
        <f>_xlfn.IFNA(IF($B2448="","",VLOOKUP($B2448,'SWC Towers'!$A:$Q,$V$2,FALSE)),"")</f>
        <v/>
      </c>
      <c r="W2448" s="104">
        <f>_xlfn.IFNA(IF($B2448="","",VLOOKUP($B2448,'SWC Towers'!$A:$Q,$W$2,FALSE)),"")</f>
        <v>0.4</v>
      </c>
      <c r="X2448" s="104" t="str">
        <f>_xlfn.IFNA(IF($B2448="","",VLOOKUP($B2448,'SWC Towers'!$A:$Q,$X$2,FALSE)),"")</f>
        <v/>
      </c>
      <c r="Y2448" s="104" t="str">
        <f>_xlfn.IFNA(IF($B2448="","",VLOOKUP($B2448,'SWC Towers'!$A:$Q,$Y$2,FALSE)),"")</f>
        <v/>
      </c>
      <c r="Z2448" s="104" t="str">
        <f>_xlfn.IFNA(IF($B2448="","",VLOOKUP($B2448,'SWC Towers'!$A:$Q,$Z$2,FALSE)),"")</f>
        <v/>
      </c>
      <c r="AA2448" s="104" t="str">
        <f>_xlfn.IFNA(IF($B2448="","",VLOOKUP($B2448,'SWC Towers'!$A:$Q,$AA$2,FALSE)),"")</f>
        <v/>
      </c>
      <c r="AB2448" s="106" t="str">
        <f>_xlfn.IFNA(IF($B2448="","",VLOOKUP($B2448,'SWC Towers'!$A:$Q,$AB$2,FALSE)),"")</f>
        <v/>
      </c>
      <c r="AC2448" s="20">
        <f>SUM(Table25[[#This Row],[IT Tower: Application]:[Other/Non-IT ]])</f>
        <v>1</v>
      </c>
      <c r="AD2448" s="67"/>
      <c r="AE2448" s="67"/>
      <c r="AF2448" s="67"/>
      <c r="AG2448" s="67"/>
      <c r="AH2448" s="67"/>
      <c r="AI2448" s="67"/>
      <c r="AJ2448" s="67"/>
      <c r="AK2448" s="67"/>
      <c r="AL2448" s="67"/>
      <c r="AM2448" s="67"/>
      <c r="AN2448" s="67"/>
      <c r="AO2448" s="67"/>
      <c r="AP2448" s="67"/>
      <c r="AQ2448" s="67"/>
      <c r="AR2448" s="67"/>
      <c r="AS2448" s="67"/>
      <c r="AT2448" s="67"/>
      <c r="AU2448" s="67"/>
      <c r="AV2448" s="67"/>
      <c r="AW2448" s="67"/>
      <c r="AX2448" s="67">
        <v>0</v>
      </c>
      <c r="AY2448" s="67">
        <v>10614</v>
      </c>
      <c r="AZ2448" s="67">
        <v>10581</v>
      </c>
      <c r="BA2448" s="67">
        <v>538</v>
      </c>
      <c r="BB2448" s="113">
        <v>0</v>
      </c>
      <c r="BC2448" s="113"/>
      <c r="BD2448" s="113"/>
      <c r="BE2448" s="113"/>
      <c r="BF2448" s="113"/>
      <c r="BG2448" s="113"/>
      <c r="BH2448" s="113"/>
      <c r="BI2448" s="113"/>
      <c r="BJ2448" s="113"/>
      <c r="BK2448" s="113"/>
      <c r="BL2448" s="113"/>
      <c r="BM2448" s="113"/>
      <c r="BN2448" s="113"/>
      <c r="BO2448" s="113"/>
      <c r="BP2448" s="113"/>
      <c r="BQ2448" s="113"/>
      <c r="BR2448" s="113"/>
      <c r="BS2448" s="113"/>
      <c r="BT2448" s="113"/>
      <c r="BU2448" s="113"/>
      <c r="BV2448" s="113"/>
      <c r="BW2448" s="113"/>
      <c r="BX2448" s="113"/>
      <c r="BY2448" s="113"/>
      <c r="BZ2448" s="113"/>
      <c r="CA2448" s="67"/>
      <c r="CB2448" s="113"/>
      <c r="CC2448" s="69">
        <f>SUM(Table25[[#This Row],[Contract Amount FY00]:[Contract Amount FY50]])</f>
        <v>21733</v>
      </c>
      <c r="CD2448" s="114"/>
    </row>
    <row r="2449" spans="1:82" x14ac:dyDescent="0.25">
      <c r="A2449" s="122" t="s">
        <v>2112</v>
      </c>
      <c r="B2449" s="122" t="s">
        <v>705</v>
      </c>
      <c r="C2449" s="122" t="s">
        <v>559</v>
      </c>
      <c r="E2449" s="26" t="str">
        <f>IFERROR(IF(VLOOKUP(Table25[[#This Row],[Contract No.]],Table3[#All],3,FALSE)="","No","Yes"),"")</f>
        <v>Yes</v>
      </c>
      <c r="F2449" s="107" t="str">
        <f>IFERROR(VLOOKUP(Table25[[#This Row],[Contract No.]],Table3[#All],3,FALSE),"")</f>
        <v>NASPO</v>
      </c>
      <c r="G2449" s="107" t="str">
        <f>IFERROR(IF(Table25[[#This Row],[Cooperative Purchase
(Yes/No)]]="Yes","Yes",IF(VLOOKUP(Table25[[#This Row],[Contract No.]],Table3[#All],1,FALSE)=Table25[[#This Row],[Contract No.]],"Yes","No")),"No")</f>
        <v>Yes</v>
      </c>
      <c r="H2449" s="51">
        <f>IFERROR(VLOOKUP(Table25[[#This Row],[Contract No.]],Table3[#All],4,FALSE),"")</f>
        <v>43647</v>
      </c>
      <c r="I2449" s="28">
        <f>IFERROR(IF(AND(MONTH(Table25[[#This Row],[Contract Start Date]])&gt;6,MONTH(Table25[[#This Row],[Contract Start Date]])&lt;=12),YEAR(Table25[[#This Row],[Contract Start Date]])+1,YEAR(Table25[[#This Row],[Contract Start Date]])),"")</f>
        <v>2020</v>
      </c>
      <c r="J2449" s="108">
        <f>Table25[[#This Row],[FY Formula start]]</f>
        <v>2020</v>
      </c>
      <c r="K2449" s="59" t="str">
        <f>"FY"&amp;" "&amp;Table25[[#This Row],[Year Start]]</f>
        <v>FY 2020</v>
      </c>
      <c r="L2449" s="109">
        <f>IFERROR(VLOOKUP(Table25[[#This Row],[Contract No.]],Table3[#All],5,FALSE),"")</f>
        <v>47360</v>
      </c>
      <c r="M2449" s="110">
        <f>IFERROR(IF(Table25[[#This Row],[Contract End Date]]="99/99/9999","No End",IF(AND(MONTH(Table25[[#This Row],[Contract End Date]])&gt;6,MONTH(Table25[[#This Row],[Contract End Date]])&lt;=12),YEAR(Table25[[#This Row],[Contract End Date]])+1,YEAR(Table25[[#This Row],[Contract End Date]]))),"")</f>
        <v>2030</v>
      </c>
      <c r="N2449" s="111">
        <f>Table25[[#This Row],[FY Formula end]]</f>
        <v>2030</v>
      </c>
      <c r="O2449" s="112" t="str">
        <f>IF(Table25[[#This Row],[Year End]]="No End","No End","FY"&amp;" "&amp;Table25[[#This Row],[Year End]])</f>
        <v>FY 2030</v>
      </c>
      <c r="P2449" s="27"/>
      <c r="Q2449" s="104">
        <f>_xlfn.IFNA(IF($B2449="","",VLOOKUP($B2449,'SWC Towers'!$A:$Q,$Q$2,FALSE)),"")</f>
        <v>0.2</v>
      </c>
      <c r="R2449" s="106" t="str">
        <f>_xlfn.IFNA(IF($B2449="","",VLOOKUP($B2449,'SWC Towers'!$A:$Q,$R$2,FALSE)),"")</f>
        <v/>
      </c>
      <c r="S2449" s="106" t="str">
        <f>_xlfn.IFNA(IF($B2449="","",VLOOKUP($B2449,'SWC Towers'!$A:$Q,$S$2,FALSE)),"")</f>
        <v/>
      </c>
      <c r="T2449" s="106" t="str">
        <f>_xlfn.IFNA(IF($B2449="","",VLOOKUP($B2449,'SWC Towers'!$A:$Q,$T$2,FALSE)),"")</f>
        <v/>
      </c>
      <c r="U2449" s="104">
        <f>_xlfn.IFNA(IF($B2449="","",VLOOKUP($B2449,'SWC Towers'!$A:$Q,$U$2,FALSE)),"")</f>
        <v>0.4</v>
      </c>
      <c r="V2449" s="104" t="str">
        <f>_xlfn.IFNA(IF($B2449="","",VLOOKUP($B2449,'SWC Towers'!$A:$Q,$V$2,FALSE)),"")</f>
        <v/>
      </c>
      <c r="W2449" s="104">
        <f>_xlfn.IFNA(IF($B2449="","",VLOOKUP($B2449,'SWC Towers'!$A:$Q,$W$2,FALSE)),"")</f>
        <v>0.4</v>
      </c>
      <c r="X2449" s="104" t="str">
        <f>_xlfn.IFNA(IF($B2449="","",VLOOKUP($B2449,'SWC Towers'!$A:$Q,$X$2,FALSE)),"")</f>
        <v/>
      </c>
      <c r="Y2449" s="104" t="str">
        <f>_xlfn.IFNA(IF($B2449="","",VLOOKUP($B2449,'SWC Towers'!$A:$Q,$Y$2,FALSE)),"")</f>
        <v/>
      </c>
      <c r="Z2449" s="104" t="str">
        <f>_xlfn.IFNA(IF($B2449="","",VLOOKUP($B2449,'SWC Towers'!$A:$Q,$Z$2,FALSE)),"")</f>
        <v/>
      </c>
      <c r="AA2449" s="104" t="str">
        <f>_xlfn.IFNA(IF($B2449="","",VLOOKUP($B2449,'SWC Towers'!$A:$Q,$AA$2,FALSE)),"")</f>
        <v/>
      </c>
      <c r="AB2449" s="106" t="str">
        <f>_xlfn.IFNA(IF($B2449="","",VLOOKUP($B2449,'SWC Towers'!$A:$Q,$AB$2,FALSE)),"")</f>
        <v/>
      </c>
      <c r="AC2449" s="20">
        <f>SUM(Table25[[#This Row],[IT Tower: Application]:[Other/Non-IT ]])</f>
        <v>1</v>
      </c>
      <c r="AD2449" s="67"/>
      <c r="AE2449" s="67"/>
      <c r="AF2449" s="67"/>
      <c r="AG2449" s="67"/>
      <c r="AH2449" s="67"/>
      <c r="AI2449" s="67"/>
      <c r="AJ2449" s="67"/>
      <c r="AK2449" s="67"/>
      <c r="AL2449" s="67"/>
      <c r="AM2449" s="67"/>
      <c r="AN2449" s="67"/>
      <c r="AO2449" s="67"/>
      <c r="AP2449" s="67"/>
      <c r="AQ2449" s="67"/>
      <c r="AR2449" s="67"/>
      <c r="AS2449" s="67"/>
      <c r="AT2449" s="67"/>
      <c r="AU2449" s="67"/>
      <c r="AV2449" s="67"/>
      <c r="AW2449" s="67"/>
      <c r="AX2449" s="67"/>
      <c r="AY2449" s="67">
        <v>7714</v>
      </c>
      <c r="AZ2449" s="67">
        <v>26249</v>
      </c>
      <c r="BA2449" s="67">
        <v>59962</v>
      </c>
      <c r="BB2449" s="113">
        <v>39721</v>
      </c>
      <c r="BC2449" s="113">
        <v>34203</v>
      </c>
      <c r="BD2449" s="113"/>
      <c r="BE2449" s="113"/>
      <c r="BF2449" s="113"/>
      <c r="BG2449" s="113"/>
      <c r="BH2449" s="113"/>
      <c r="BI2449" s="113"/>
      <c r="BJ2449" s="113"/>
      <c r="BK2449" s="113"/>
      <c r="BL2449" s="113"/>
      <c r="BM2449" s="113"/>
      <c r="BN2449" s="113"/>
      <c r="BO2449" s="113"/>
      <c r="BP2449" s="113"/>
      <c r="BQ2449" s="113"/>
      <c r="BR2449" s="113"/>
      <c r="BS2449" s="113"/>
      <c r="BT2449" s="113"/>
      <c r="BU2449" s="113"/>
      <c r="BV2449" s="113"/>
      <c r="BW2449" s="113"/>
      <c r="BX2449" s="113"/>
      <c r="BY2449" s="113"/>
      <c r="BZ2449" s="113"/>
      <c r="CA2449" s="67"/>
      <c r="CB2449" s="113"/>
      <c r="CC2449" s="69">
        <f>SUM(Table25[[#This Row],[Contract Amount FY00]:[Contract Amount FY50]])</f>
        <v>167849</v>
      </c>
      <c r="CD2449" s="114"/>
    </row>
    <row r="2450" spans="1:82" x14ac:dyDescent="0.25">
      <c r="A2450" s="122" t="s">
        <v>2112</v>
      </c>
      <c r="B2450" s="122" t="s">
        <v>278</v>
      </c>
      <c r="C2450" s="122" t="s">
        <v>3188</v>
      </c>
      <c r="E2450" s="26" t="str">
        <f>IFERROR(IF(VLOOKUP(Table25[[#This Row],[Contract No.]],Table3[#All],3,FALSE)="","No","Yes"),"")</f>
        <v>Yes</v>
      </c>
      <c r="F2450" s="107" t="str">
        <f>IFERROR(VLOOKUP(Table25[[#This Row],[Contract No.]],Table3[#All],3,FALSE),"")</f>
        <v>NASPO</v>
      </c>
      <c r="G2450" s="107" t="str">
        <f>IFERROR(IF(Table25[[#This Row],[Cooperative Purchase
(Yes/No)]]="Yes","Yes",IF(VLOOKUP(Table25[[#This Row],[Contract No.]],Table3[#All],1,FALSE)=Table25[[#This Row],[Contract No.]],"Yes","No")),"No")</f>
        <v>Yes</v>
      </c>
      <c r="H2450" s="51">
        <f>IFERROR(VLOOKUP(Table25[[#This Row],[Contract No.]],Table3[#All],4,FALSE),"")</f>
        <v>42917</v>
      </c>
      <c r="I2450" s="28">
        <f>IFERROR(IF(AND(MONTH(Table25[[#This Row],[Contract Start Date]])&gt;6,MONTH(Table25[[#This Row],[Contract Start Date]])&lt;=12),YEAR(Table25[[#This Row],[Contract Start Date]])+1,YEAR(Table25[[#This Row],[Contract Start Date]])),"")</f>
        <v>2018</v>
      </c>
      <c r="J2450" s="108">
        <f>Table25[[#This Row],[FY Formula start]]</f>
        <v>2018</v>
      </c>
      <c r="K2450" s="59" t="str">
        <f>"FY"&amp;" "&amp;Table25[[#This Row],[Year Start]]</f>
        <v>FY 2018</v>
      </c>
      <c r="L2450" s="109">
        <f>IFERROR(VLOOKUP(Table25[[#This Row],[Contract No.]],Table3[#All],5,FALSE),"")</f>
        <v>46280</v>
      </c>
      <c r="M2450" s="110">
        <f>IFERROR(IF(Table25[[#This Row],[Contract End Date]]="99/99/9999","No End",IF(AND(MONTH(Table25[[#This Row],[Contract End Date]])&gt;6,MONTH(Table25[[#This Row],[Contract End Date]])&lt;=12),YEAR(Table25[[#This Row],[Contract End Date]])+1,YEAR(Table25[[#This Row],[Contract End Date]]))),"")</f>
        <v>2027</v>
      </c>
      <c r="N2450" s="111">
        <f>Table25[[#This Row],[FY Formula end]]</f>
        <v>2027</v>
      </c>
      <c r="O2450" s="112" t="str">
        <f>IF(Table25[[#This Row],[Year End]]="No End","No End","FY"&amp;" "&amp;Table25[[#This Row],[Year End]])</f>
        <v>FY 2027</v>
      </c>
      <c r="P2450" s="27"/>
      <c r="Q2450" s="104">
        <f>_xlfn.IFNA(IF($B2450="","",VLOOKUP($B2450,'SWC Towers'!$A:$Q,$Q$2,FALSE)),"")</f>
        <v>0.4</v>
      </c>
      <c r="R2450" s="106" t="str">
        <f>_xlfn.IFNA(IF($B2450="","",VLOOKUP($B2450,'SWC Towers'!$A:$Q,$R$2,FALSE)),"")</f>
        <v/>
      </c>
      <c r="S2450" s="106" t="str">
        <f>_xlfn.IFNA(IF($B2450="","",VLOOKUP($B2450,'SWC Towers'!$A:$Q,$S$2,FALSE)),"")</f>
        <v/>
      </c>
      <c r="T2450" s="106">
        <f>_xlfn.IFNA(IF($B2450="","",VLOOKUP($B2450,'SWC Towers'!$A:$Q,$T$2,FALSE)),"")</f>
        <v>0.05</v>
      </c>
      <c r="U2450" s="104" t="str">
        <f>_xlfn.IFNA(IF($B2450="","",VLOOKUP($B2450,'SWC Towers'!$A:$Q,$U$2,FALSE)),"")</f>
        <v/>
      </c>
      <c r="V2450" s="104" t="str">
        <f>_xlfn.IFNA(IF($B2450="","",VLOOKUP($B2450,'SWC Towers'!$A:$Q,$V$2,FALSE)),"")</f>
        <v/>
      </c>
      <c r="W2450" s="104">
        <f>_xlfn.IFNA(IF($B2450="","",VLOOKUP($B2450,'SWC Towers'!$A:$Q,$W$2,FALSE)),"")</f>
        <v>0.1</v>
      </c>
      <c r="X2450" s="104" t="str">
        <f>_xlfn.IFNA(IF($B2450="","",VLOOKUP($B2450,'SWC Towers'!$A:$Q,$X$2,FALSE)),"")</f>
        <v/>
      </c>
      <c r="Y2450" s="104">
        <f>_xlfn.IFNA(IF($B2450="","",VLOOKUP($B2450,'SWC Towers'!$A:$Q,$Y$2,FALSE)),"")</f>
        <v>0.05</v>
      </c>
      <c r="Z2450" s="104" t="str">
        <f>_xlfn.IFNA(IF($B2450="","",VLOOKUP($B2450,'SWC Towers'!$A:$Q,$Z$2,FALSE)),"")</f>
        <v/>
      </c>
      <c r="AA2450" s="104">
        <f>_xlfn.IFNA(IF($B2450="","",VLOOKUP($B2450,'SWC Towers'!$A:$Q,$AA$2,FALSE)),"")</f>
        <v>0.4</v>
      </c>
      <c r="AB2450" s="106" t="str">
        <f>_xlfn.IFNA(IF($B2450="","",VLOOKUP($B2450,'SWC Towers'!$A:$Q,$AB$2,FALSE)),"")</f>
        <v/>
      </c>
      <c r="AC2450" s="20">
        <f>SUM(Table25[[#This Row],[IT Tower: Application]:[Other/Non-IT ]])</f>
        <v>1</v>
      </c>
      <c r="AD2450" s="67"/>
      <c r="AE2450" s="67"/>
      <c r="AF2450" s="67"/>
      <c r="AG2450" s="67"/>
      <c r="AH2450" s="67"/>
      <c r="AI2450" s="67"/>
      <c r="AJ2450" s="67"/>
      <c r="AK2450" s="67"/>
      <c r="AL2450" s="67"/>
      <c r="AM2450" s="67"/>
      <c r="AN2450" s="67"/>
      <c r="AO2450" s="67"/>
      <c r="AP2450" s="67"/>
      <c r="AQ2450" s="67"/>
      <c r="AR2450" s="67"/>
      <c r="AS2450" s="67"/>
      <c r="AT2450" s="67"/>
      <c r="AU2450" s="67"/>
      <c r="AV2450" s="67"/>
      <c r="AW2450" s="67"/>
      <c r="AX2450" s="67"/>
      <c r="AY2450" s="67"/>
      <c r="AZ2450" s="67">
        <v>0</v>
      </c>
      <c r="BA2450" s="67">
        <v>3647</v>
      </c>
      <c r="BB2450" s="113">
        <v>26945</v>
      </c>
      <c r="BC2450" s="113">
        <v>30819</v>
      </c>
      <c r="BD2450" s="113"/>
      <c r="BE2450" s="113"/>
      <c r="BF2450" s="113"/>
      <c r="BG2450" s="113"/>
      <c r="BH2450" s="113"/>
      <c r="BI2450" s="113"/>
      <c r="BJ2450" s="113"/>
      <c r="BK2450" s="113"/>
      <c r="BL2450" s="113"/>
      <c r="BM2450" s="113"/>
      <c r="BN2450" s="113"/>
      <c r="BO2450" s="113"/>
      <c r="BP2450" s="113"/>
      <c r="BQ2450" s="113"/>
      <c r="BR2450" s="113"/>
      <c r="BS2450" s="113"/>
      <c r="BT2450" s="113"/>
      <c r="BU2450" s="113"/>
      <c r="BV2450" s="113"/>
      <c r="BW2450" s="113"/>
      <c r="BX2450" s="113"/>
      <c r="BY2450" s="113"/>
      <c r="BZ2450" s="113"/>
      <c r="CA2450" s="67"/>
      <c r="CB2450" s="113"/>
      <c r="CC2450" s="69">
        <f>SUM(Table25[[#This Row],[Contract Amount FY00]:[Contract Amount FY50]])</f>
        <v>61411</v>
      </c>
      <c r="CD2450" s="114"/>
    </row>
    <row r="2451" spans="1:82" x14ac:dyDescent="0.25">
      <c r="A2451" s="122" t="s">
        <v>2112</v>
      </c>
      <c r="B2451" s="122" t="s">
        <v>278</v>
      </c>
      <c r="C2451" s="122" t="s">
        <v>441</v>
      </c>
      <c r="E2451" s="26" t="str">
        <f>IFERROR(IF(VLOOKUP(Table25[[#This Row],[Contract No.]],Table3[#All],3,FALSE)="","No","Yes"),"")</f>
        <v>Yes</v>
      </c>
      <c r="F2451" s="107" t="str">
        <f>IFERROR(VLOOKUP(Table25[[#This Row],[Contract No.]],Table3[#All],3,FALSE),"")</f>
        <v>NASPO</v>
      </c>
      <c r="G2451" s="107" t="str">
        <f>IFERROR(IF(Table25[[#This Row],[Cooperative Purchase
(Yes/No)]]="Yes","Yes",IF(VLOOKUP(Table25[[#This Row],[Contract No.]],Table3[#All],1,FALSE)=Table25[[#This Row],[Contract No.]],"Yes","No")),"No")</f>
        <v>Yes</v>
      </c>
      <c r="H2451" s="51">
        <f>IFERROR(VLOOKUP(Table25[[#This Row],[Contract No.]],Table3[#All],4,FALSE),"")</f>
        <v>42917</v>
      </c>
      <c r="I2451" s="28">
        <f>IFERROR(IF(AND(MONTH(Table25[[#This Row],[Contract Start Date]])&gt;6,MONTH(Table25[[#This Row],[Contract Start Date]])&lt;=12),YEAR(Table25[[#This Row],[Contract Start Date]])+1,YEAR(Table25[[#This Row],[Contract Start Date]])),"")</f>
        <v>2018</v>
      </c>
      <c r="J2451" s="108">
        <f>Table25[[#This Row],[FY Formula start]]</f>
        <v>2018</v>
      </c>
      <c r="K2451" s="59" t="str">
        <f>"FY"&amp;" "&amp;Table25[[#This Row],[Year Start]]</f>
        <v>FY 2018</v>
      </c>
      <c r="L2451" s="109">
        <f>IFERROR(VLOOKUP(Table25[[#This Row],[Contract No.]],Table3[#All],5,FALSE),"")</f>
        <v>46280</v>
      </c>
      <c r="M2451" s="110">
        <f>IFERROR(IF(Table25[[#This Row],[Contract End Date]]="99/99/9999","No End",IF(AND(MONTH(Table25[[#This Row],[Contract End Date]])&gt;6,MONTH(Table25[[#This Row],[Contract End Date]])&lt;=12),YEAR(Table25[[#This Row],[Contract End Date]])+1,YEAR(Table25[[#This Row],[Contract End Date]]))),"")</f>
        <v>2027</v>
      </c>
      <c r="N2451" s="111">
        <f>Table25[[#This Row],[FY Formula end]]</f>
        <v>2027</v>
      </c>
      <c r="O2451" s="112" t="str">
        <f>IF(Table25[[#This Row],[Year End]]="No End","No End","FY"&amp;" "&amp;Table25[[#This Row],[Year End]])</f>
        <v>FY 2027</v>
      </c>
      <c r="P2451" s="27"/>
      <c r="Q2451" s="104">
        <f>_xlfn.IFNA(IF($B2451="","",VLOOKUP($B2451,'SWC Towers'!$A:$Q,$Q$2,FALSE)),"")</f>
        <v>0.4</v>
      </c>
      <c r="R2451" s="106" t="str">
        <f>_xlfn.IFNA(IF($B2451="","",VLOOKUP($B2451,'SWC Towers'!$A:$Q,$R$2,FALSE)),"")</f>
        <v/>
      </c>
      <c r="S2451" s="106" t="str">
        <f>_xlfn.IFNA(IF($B2451="","",VLOOKUP($B2451,'SWC Towers'!$A:$Q,$S$2,FALSE)),"")</f>
        <v/>
      </c>
      <c r="T2451" s="106">
        <f>_xlfn.IFNA(IF($B2451="","",VLOOKUP($B2451,'SWC Towers'!$A:$Q,$T$2,FALSE)),"")</f>
        <v>0.05</v>
      </c>
      <c r="U2451" s="104" t="str">
        <f>_xlfn.IFNA(IF($B2451="","",VLOOKUP($B2451,'SWC Towers'!$A:$Q,$U$2,FALSE)),"")</f>
        <v/>
      </c>
      <c r="V2451" s="104" t="str">
        <f>_xlfn.IFNA(IF($B2451="","",VLOOKUP($B2451,'SWC Towers'!$A:$Q,$V$2,FALSE)),"")</f>
        <v/>
      </c>
      <c r="W2451" s="104">
        <f>_xlfn.IFNA(IF($B2451="","",VLOOKUP($B2451,'SWC Towers'!$A:$Q,$W$2,FALSE)),"")</f>
        <v>0.1</v>
      </c>
      <c r="X2451" s="104" t="str">
        <f>_xlfn.IFNA(IF($B2451="","",VLOOKUP($B2451,'SWC Towers'!$A:$Q,$X$2,FALSE)),"")</f>
        <v/>
      </c>
      <c r="Y2451" s="104">
        <f>_xlfn.IFNA(IF($B2451="","",VLOOKUP($B2451,'SWC Towers'!$A:$Q,$Y$2,FALSE)),"")</f>
        <v>0.05</v>
      </c>
      <c r="Z2451" s="104" t="str">
        <f>_xlfn.IFNA(IF($B2451="","",VLOOKUP($B2451,'SWC Towers'!$A:$Q,$Z$2,FALSE)),"")</f>
        <v/>
      </c>
      <c r="AA2451" s="104">
        <f>_xlfn.IFNA(IF($B2451="","",VLOOKUP($B2451,'SWC Towers'!$A:$Q,$AA$2,FALSE)),"")</f>
        <v>0.4</v>
      </c>
      <c r="AB2451" s="106" t="str">
        <f>_xlfn.IFNA(IF($B2451="","",VLOOKUP($B2451,'SWC Towers'!$A:$Q,$AB$2,FALSE)),"")</f>
        <v/>
      </c>
      <c r="AC2451" s="20">
        <f>SUM(Table25[[#This Row],[IT Tower: Application]:[Other/Non-IT ]])</f>
        <v>1</v>
      </c>
      <c r="AD2451" s="67"/>
      <c r="AE2451" s="67"/>
      <c r="AF2451" s="67"/>
      <c r="AG2451" s="67"/>
      <c r="AH2451" s="67"/>
      <c r="AI2451" s="67"/>
      <c r="AJ2451" s="67"/>
      <c r="AK2451" s="67"/>
      <c r="AL2451" s="67"/>
      <c r="AM2451" s="67"/>
      <c r="AN2451" s="67"/>
      <c r="AO2451" s="67"/>
      <c r="AP2451" s="67"/>
      <c r="AQ2451" s="67"/>
      <c r="AR2451" s="67"/>
      <c r="AS2451" s="67"/>
      <c r="AT2451" s="67"/>
      <c r="AU2451" s="67"/>
      <c r="AV2451" s="67"/>
      <c r="AW2451" s="67"/>
      <c r="AX2451" s="67"/>
      <c r="AY2451" s="67"/>
      <c r="AZ2451" s="67"/>
      <c r="BA2451" s="67"/>
      <c r="BB2451" s="113">
        <v>5995</v>
      </c>
      <c r="BC2451" s="113">
        <v>0</v>
      </c>
      <c r="BD2451" s="113"/>
      <c r="BE2451" s="113"/>
      <c r="BF2451" s="113"/>
      <c r="BG2451" s="113"/>
      <c r="BH2451" s="113"/>
      <c r="BI2451" s="113"/>
      <c r="BJ2451" s="113"/>
      <c r="BK2451" s="113"/>
      <c r="BL2451" s="113"/>
      <c r="BM2451" s="113"/>
      <c r="BN2451" s="113"/>
      <c r="BO2451" s="113"/>
      <c r="BP2451" s="113"/>
      <c r="BQ2451" s="113"/>
      <c r="BR2451" s="113"/>
      <c r="BS2451" s="113"/>
      <c r="BT2451" s="113"/>
      <c r="BU2451" s="113"/>
      <c r="BV2451" s="113"/>
      <c r="BW2451" s="113"/>
      <c r="BX2451" s="113"/>
      <c r="BY2451" s="113"/>
      <c r="BZ2451" s="113"/>
      <c r="CA2451" s="67"/>
      <c r="CB2451" s="113"/>
      <c r="CC2451" s="69">
        <f>SUM(Table25[[#This Row],[Contract Amount FY00]:[Contract Amount FY50]])</f>
        <v>5995</v>
      </c>
      <c r="CD2451" s="114"/>
    </row>
    <row r="2452" spans="1:82" x14ac:dyDescent="0.25">
      <c r="A2452" s="122" t="s">
        <v>2112</v>
      </c>
      <c r="B2452" s="122" t="s">
        <v>2057</v>
      </c>
      <c r="C2452" s="122" t="s">
        <v>3190</v>
      </c>
      <c r="E2452" s="26" t="str">
        <f>IFERROR(IF(VLOOKUP(Table25[[#This Row],[Contract No.]],Table3[#All],3,FALSE)="","No","Yes"),"")</f>
        <v>Yes</v>
      </c>
      <c r="F2452" s="107" t="str">
        <f>IFERROR(VLOOKUP(Table25[[#This Row],[Contract No.]],Table3[#All],3,FALSE),"")</f>
        <v>NASPO</v>
      </c>
      <c r="G2452" s="107" t="str">
        <f>IFERROR(IF(Table25[[#This Row],[Cooperative Purchase
(Yes/No)]]="Yes","Yes",IF(VLOOKUP(Table25[[#This Row],[Contract No.]],Table3[#All],1,FALSE)=Table25[[#This Row],[Contract No.]],"Yes","No")),"No")</f>
        <v>Yes</v>
      </c>
      <c r="H2452" s="51">
        <f>IFERROR(VLOOKUP(Table25[[#This Row],[Contract No.]],Table3[#All],4,FALSE),"")</f>
        <v>43983</v>
      </c>
      <c r="I2452" s="28">
        <f>IFERROR(IF(AND(MONTH(Table25[[#This Row],[Contract Start Date]])&gt;6,MONTH(Table25[[#This Row],[Contract Start Date]])&lt;=12),YEAR(Table25[[#This Row],[Contract Start Date]])+1,YEAR(Table25[[#This Row],[Contract Start Date]])),"")</f>
        <v>2020</v>
      </c>
      <c r="J2452" s="108">
        <f>Table25[[#This Row],[FY Formula start]]</f>
        <v>2020</v>
      </c>
      <c r="K2452" s="59" t="str">
        <f>"FY"&amp;" "&amp;Table25[[#This Row],[Year Start]]</f>
        <v>FY 2020</v>
      </c>
      <c r="L2452" s="109">
        <f>IFERROR(VLOOKUP(Table25[[#This Row],[Contract No.]],Table3[#All],5,FALSE),"")</f>
        <v>46295</v>
      </c>
      <c r="M2452" s="110">
        <f>IFERROR(IF(Table25[[#This Row],[Contract End Date]]="99/99/9999","No End",IF(AND(MONTH(Table25[[#This Row],[Contract End Date]])&gt;6,MONTH(Table25[[#This Row],[Contract End Date]])&lt;=12),YEAR(Table25[[#This Row],[Contract End Date]])+1,YEAR(Table25[[#This Row],[Contract End Date]]))),"")</f>
        <v>2027</v>
      </c>
      <c r="N2452" s="111">
        <f>Table25[[#This Row],[FY Formula end]]</f>
        <v>2027</v>
      </c>
      <c r="O2452" s="112" t="str">
        <f>IF(Table25[[#This Row],[Year End]]="No End","No End","FY"&amp;" "&amp;Table25[[#This Row],[Year End]])</f>
        <v>FY 2027</v>
      </c>
      <c r="P2452" s="27"/>
      <c r="Q2452" s="104">
        <f>_xlfn.IFNA(IF($B2452="","",VLOOKUP($B2452,'SWC Towers'!$A:$Q,$Q$2,FALSE)),"")</f>
        <v>0.1</v>
      </c>
      <c r="R2452" s="106">
        <f>_xlfn.IFNA(IF($B2452="","",VLOOKUP($B2452,'SWC Towers'!$A:$Q,$R$2,FALSE)),"")</f>
        <v>0.1</v>
      </c>
      <c r="S2452" s="106" t="str">
        <f>_xlfn.IFNA(IF($B2452="","",VLOOKUP($B2452,'SWC Towers'!$A:$Q,$S$2,FALSE)),"")</f>
        <v/>
      </c>
      <c r="T2452" s="106" t="str">
        <f>_xlfn.IFNA(IF($B2452="","",VLOOKUP($B2452,'SWC Towers'!$A:$Q,$T$2,FALSE)),"")</f>
        <v/>
      </c>
      <c r="U2452" s="104">
        <f>_xlfn.IFNA(IF($B2452="","",VLOOKUP($B2452,'SWC Towers'!$A:$Q,$U$2,FALSE)),"")</f>
        <v>0.15</v>
      </c>
      <c r="V2452" s="104" t="str">
        <f>_xlfn.IFNA(IF($B2452="","",VLOOKUP($B2452,'SWC Towers'!$A:$Q,$V$2,FALSE)),"")</f>
        <v/>
      </c>
      <c r="W2452" s="104">
        <f>_xlfn.IFNA(IF($B2452="","",VLOOKUP($B2452,'SWC Towers'!$A:$Q,$W$2,FALSE)),"")</f>
        <v>0.65</v>
      </c>
      <c r="X2452" s="104" t="str">
        <f>_xlfn.IFNA(IF($B2452="","",VLOOKUP($B2452,'SWC Towers'!$A:$Q,$X$2,FALSE)),"")</f>
        <v/>
      </c>
      <c r="Y2452" s="104" t="str">
        <f>_xlfn.IFNA(IF($B2452="","",VLOOKUP($B2452,'SWC Towers'!$A:$Q,$Y$2,FALSE)),"")</f>
        <v/>
      </c>
      <c r="Z2452" s="104" t="str">
        <f>_xlfn.IFNA(IF($B2452="","",VLOOKUP($B2452,'SWC Towers'!$A:$Q,$Z$2,FALSE)),"")</f>
        <v/>
      </c>
      <c r="AA2452" s="104" t="str">
        <f>_xlfn.IFNA(IF($B2452="","",VLOOKUP($B2452,'SWC Towers'!$A:$Q,$AA$2,FALSE)),"")</f>
        <v/>
      </c>
      <c r="AB2452" s="106" t="str">
        <f>_xlfn.IFNA(IF($B2452="","",VLOOKUP($B2452,'SWC Towers'!$A:$Q,$AB$2,FALSE)),"")</f>
        <v/>
      </c>
      <c r="AC2452" s="20">
        <f>SUM(Table25[[#This Row],[IT Tower: Application]:[Other/Non-IT ]])</f>
        <v>1</v>
      </c>
      <c r="AD2452" s="67"/>
      <c r="AE2452" s="67"/>
      <c r="AF2452" s="67"/>
      <c r="AG2452" s="67"/>
      <c r="AH2452" s="67"/>
      <c r="AI2452" s="67"/>
      <c r="AJ2452" s="67"/>
      <c r="AK2452" s="67"/>
      <c r="AL2452" s="67"/>
      <c r="AM2452" s="67"/>
      <c r="AN2452" s="67"/>
      <c r="AO2452" s="67"/>
      <c r="AP2452" s="67"/>
      <c r="AQ2452" s="67"/>
      <c r="AR2452" s="67"/>
      <c r="AS2452" s="67"/>
      <c r="AT2452" s="67"/>
      <c r="AU2452" s="67"/>
      <c r="AV2452" s="67"/>
      <c r="AW2452" s="67"/>
      <c r="AX2452" s="67"/>
      <c r="AY2452" s="67">
        <v>0</v>
      </c>
      <c r="AZ2452" s="67">
        <v>861931</v>
      </c>
      <c r="BA2452" s="67">
        <v>70604</v>
      </c>
      <c r="BB2452" s="113">
        <v>30657</v>
      </c>
      <c r="BC2452" s="113">
        <v>1688</v>
      </c>
      <c r="BD2452" s="113"/>
      <c r="BE2452" s="113"/>
      <c r="BF2452" s="113"/>
      <c r="BG2452" s="113"/>
      <c r="BH2452" s="113"/>
      <c r="BI2452" s="113"/>
      <c r="BJ2452" s="113"/>
      <c r="BK2452" s="113"/>
      <c r="BL2452" s="113"/>
      <c r="BM2452" s="113"/>
      <c r="BN2452" s="113"/>
      <c r="BO2452" s="113"/>
      <c r="BP2452" s="113"/>
      <c r="BQ2452" s="113"/>
      <c r="BR2452" s="113"/>
      <c r="BS2452" s="113"/>
      <c r="BT2452" s="113"/>
      <c r="BU2452" s="113"/>
      <c r="BV2452" s="113"/>
      <c r="BW2452" s="113"/>
      <c r="BX2452" s="113"/>
      <c r="BY2452" s="113"/>
      <c r="BZ2452" s="113"/>
      <c r="CA2452" s="67"/>
      <c r="CB2452" s="113"/>
      <c r="CC2452" s="69">
        <f>SUM(Table25[[#This Row],[Contract Amount FY00]:[Contract Amount FY50]])</f>
        <v>964880</v>
      </c>
      <c r="CD2452" s="114"/>
    </row>
    <row r="2453" spans="1:82" x14ac:dyDescent="0.25">
      <c r="A2453" s="122" t="s">
        <v>2112</v>
      </c>
      <c r="B2453" s="122" t="s">
        <v>2057</v>
      </c>
      <c r="C2453" s="122" t="s">
        <v>276</v>
      </c>
      <c r="E2453" s="26" t="str">
        <f>IFERROR(IF(VLOOKUP(Table25[[#This Row],[Contract No.]],Table3[#All],3,FALSE)="","No","Yes"),"")</f>
        <v>Yes</v>
      </c>
      <c r="F2453" s="107" t="str">
        <f>IFERROR(VLOOKUP(Table25[[#This Row],[Contract No.]],Table3[#All],3,FALSE),"")</f>
        <v>NASPO</v>
      </c>
      <c r="G2453" s="107" t="str">
        <f>IFERROR(IF(Table25[[#This Row],[Cooperative Purchase
(Yes/No)]]="Yes","Yes",IF(VLOOKUP(Table25[[#This Row],[Contract No.]],Table3[#All],1,FALSE)=Table25[[#This Row],[Contract No.]],"Yes","No")),"No")</f>
        <v>Yes</v>
      </c>
      <c r="H2453" s="51">
        <f>IFERROR(VLOOKUP(Table25[[#This Row],[Contract No.]],Table3[#All],4,FALSE),"")</f>
        <v>43983</v>
      </c>
      <c r="I2453" s="28">
        <f>IFERROR(IF(AND(MONTH(Table25[[#This Row],[Contract Start Date]])&gt;6,MONTH(Table25[[#This Row],[Contract Start Date]])&lt;=12),YEAR(Table25[[#This Row],[Contract Start Date]])+1,YEAR(Table25[[#This Row],[Contract Start Date]])),"")</f>
        <v>2020</v>
      </c>
      <c r="J2453" s="108">
        <f>Table25[[#This Row],[FY Formula start]]</f>
        <v>2020</v>
      </c>
      <c r="K2453" s="59" t="str">
        <f>"FY"&amp;" "&amp;Table25[[#This Row],[Year Start]]</f>
        <v>FY 2020</v>
      </c>
      <c r="L2453" s="109">
        <f>IFERROR(VLOOKUP(Table25[[#This Row],[Contract No.]],Table3[#All],5,FALSE),"")</f>
        <v>46295</v>
      </c>
      <c r="M2453" s="110">
        <f>IFERROR(IF(Table25[[#This Row],[Contract End Date]]="99/99/9999","No End",IF(AND(MONTH(Table25[[#This Row],[Contract End Date]])&gt;6,MONTH(Table25[[#This Row],[Contract End Date]])&lt;=12),YEAR(Table25[[#This Row],[Contract End Date]])+1,YEAR(Table25[[#This Row],[Contract End Date]]))),"")</f>
        <v>2027</v>
      </c>
      <c r="N2453" s="111">
        <f>Table25[[#This Row],[FY Formula end]]</f>
        <v>2027</v>
      </c>
      <c r="O2453" s="112" t="str">
        <f>IF(Table25[[#This Row],[Year End]]="No End","No End","FY"&amp;" "&amp;Table25[[#This Row],[Year End]])</f>
        <v>FY 2027</v>
      </c>
      <c r="P2453" s="27"/>
      <c r="Q2453" s="104">
        <f>_xlfn.IFNA(IF($B2453="","",VLOOKUP($B2453,'SWC Towers'!$A:$Q,$Q$2,FALSE)),"")</f>
        <v>0.1</v>
      </c>
      <c r="R2453" s="106">
        <f>_xlfn.IFNA(IF($B2453="","",VLOOKUP($B2453,'SWC Towers'!$A:$Q,$R$2,FALSE)),"")</f>
        <v>0.1</v>
      </c>
      <c r="S2453" s="106" t="str">
        <f>_xlfn.IFNA(IF($B2453="","",VLOOKUP($B2453,'SWC Towers'!$A:$Q,$S$2,FALSE)),"")</f>
        <v/>
      </c>
      <c r="T2453" s="106" t="str">
        <f>_xlfn.IFNA(IF($B2453="","",VLOOKUP($B2453,'SWC Towers'!$A:$Q,$T$2,FALSE)),"")</f>
        <v/>
      </c>
      <c r="U2453" s="104">
        <f>_xlfn.IFNA(IF($B2453="","",VLOOKUP($B2453,'SWC Towers'!$A:$Q,$U$2,FALSE)),"")</f>
        <v>0.15</v>
      </c>
      <c r="V2453" s="104" t="str">
        <f>_xlfn.IFNA(IF($B2453="","",VLOOKUP($B2453,'SWC Towers'!$A:$Q,$V$2,FALSE)),"")</f>
        <v/>
      </c>
      <c r="W2453" s="104">
        <f>_xlfn.IFNA(IF($B2453="","",VLOOKUP($B2453,'SWC Towers'!$A:$Q,$W$2,FALSE)),"")</f>
        <v>0.65</v>
      </c>
      <c r="X2453" s="104" t="str">
        <f>_xlfn.IFNA(IF($B2453="","",VLOOKUP($B2453,'SWC Towers'!$A:$Q,$X$2,FALSE)),"")</f>
        <v/>
      </c>
      <c r="Y2453" s="104" t="str">
        <f>_xlfn.IFNA(IF($B2453="","",VLOOKUP($B2453,'SWC Towers'!$A:$Q,$Y$2,FALSE)),"")</f>
        <v/>
      </c>
      <c r="Z2453" s="104" t="str">
        <f>_xlfn.IFNA(IF($B2453="","",VLOOKUP($B2453,'SWC Towers'!$A:$Q,$Z$2,FALSE)),"")</f>
        <v/>
      </c>
      <c r="AA2453" s="104" t="str">
        <f>_xlfn.IFNA(IF($B2453="","",VLOOKUP($B2453,'SWC Towers'!$A:$Q,$AA$2,FALSE)),"")</f>
        <v/>
      </c>
      <c r="AB2453" s="106" t="str">
        <f>_xlfn.IFNA(IF($B2453="","",VLOOKUP($B2453,'SWC Towers'!$A:$Q,$AB$2,FALSE)),"")</f>
        <v/>
      </c>
      <c r="AC2453" s="20">
        <f>SUM(Table25[[#This Row],[IT Tower: Application]:[Other/Non-IT ]])</f>
        <v>1</v>
      </c>
      <c r="AD2453" s="67"/>
      <c r="AE2453" s="67"/>
      <c r="AF2453" s="67"/>
      <c r="AG2453" s="67"/>
      <c r="AH2453" s="67"/>
      <c r="AI2453" s="67"/>
      <c r="AJ2453" s="67"/>
      <c r="AK2453" s="67"/>
      <c r="AL2453" s="67"/>
      <c r="AM2453" s="67"/>
      <c r="AN2453" s="67"/>
      <c r="AO2453" s="67"/>
      <c r="AP2453" s="67"/>
      <c r="AQ2453" s="67"/>
      <c r="AR2453" s="67"/>
      <c r="AS2453" s="67"/>
      <c r="AT2453" s="67"/>
      <c r="AU2453" s="67"/>
      <c r="AV2453" s="67"/>
      <c r="AW2453" s="67"/>
      <c r="AX2453" s="67"/>
      <c r="AY2453" s="67"/>
      <c r="AZ2453" s="67"/>
      <c r="BA2453" s="67">
        <v>20512</v>
      </c>
      <c r="BB2453" s="113">
        <v>0</v>
      </c>
      <c r="BC2453" s="113"/>
      <c r="BD2453" s="113"/>
      <c r="BE2453" s="113"/>
      <c r="BF2453" s="113"/>
      <c r="BG2453" s="113"/>
      <c r="BH2453" s="113"/>
      <c r="BI2453" s="113"/>
      <c r="BJ2453" s="113"/>
      <c r="BK2453" s="113"/>
      <c r="BL2453" s="113"/>
      <c r="BM2453" s="113"/>
      <c r="BN2453" s="113"/>
      <c r="BO2453" s="113"/>
      <c r="BP2453" s="113"/>
      <c r="BQ2453" s="113"/>
      <c r="BR2453" s="113"/>
      <c r="BS2453" s="113"/>
      <c r="BT2453" s="113"/>
      <c r="BU2453" s="113"/>
      <c r="BV2453" s="113"/>
      <c r="BW2453" s="113"/>
      <c r="BX2453" s="113"/>
      <c r="BY2453" s="113"/>
      <c r="BZ2453" s="113"/>
      <c r="CA2453" s="67"/>
      <c r="CB2453" s="113"/>
      <c r="CC2453" s="69">
        <f>SUM(Table25[[#This Row],[Contract Amount FY00]:[Contract Amount FY50]])</f>
        <v>20512</v>
      </c>
      <c r="CD2453" s="114"/>
    </row>
    <row r="2454" spans="1:82" x14ac:dyDescent="0.25">
      <c r="A2454" s="122" t="s">
        <v>2112</v>
      </c>
      <c r="B2454" s="122" t="s">
        <v>3071</v>
      </c>
      <c r="C2454" s="122" t="s">
        <v>753</v>
      </c>
      <c r="E2454" s="26" t="str">
        <f>IFERROR(IF(VLOOKUP(Table25[[#This Row],[Contract No.]],Table3[#All],3,FALSE)="","No","Yes"),"")</f>
        <v>Yes</v>
      </c>
      <c r="F2454" s="107" t="str">
        <f>IFERROR(VLOOKUP(Table25[[#This Row],[Contract No.]],Table3[#All],3,FALSE),"")</f>
        <v>NASPO</v>
      </c>
      <c r="G2454" s="107" t="str">
        <f>IFERROR(IF(Table25[[#This Row],[Cooperative Purchase
(Yes/No)]]="Yes","Yes",IF(VLOOKUP(Table25[[#This Row],[Contract No.]],Table3[#All],1,FALSE)=Table25[[#This Row],[Contract No.]],"Yes","No")),"No")</f>
        <v>Yes</v>
      </c>
      <c r="H2454" s="51">
        <f>IFERROR(VLOOKUP(Table25[[#This Row],[Contract No.]],Table3[#All],4,FALSE),"")</f>
        <v>45322</v>
      </c>
      <c r="I2454" s="28">
        <f>IFERROR(IF(AND(MONTH(Table25[[#This Row],[Contract Start Date]])&gt;6,MONTH(Table25[[#This Row],[Contract Start Date]])&lt;=12),YEAR(Table25[[#This Row],[Contract Start Date]])+1,YEAR(Table25[[#This Row],[Contract Start Date]])),"")</f>
        <v>2024</v>
      </c>
      <c r="J2454" s="108">
        <f>Table25[[#This Row],[FY Formula start]]</f>
        <v>2024</v>
      </c>
      <c r="K2454" s="59" t="str">
        <f>"FY"&amp;" "&amp;Table25[[#This Row],[Year Start]]</f>
        <v>FY 2024</v>
      </c>
      <c r="L2454" s="109">
        <f>IFERROR(VLOOKUP(Table25[[#This Row],[Contract No.]],Table3[#All],5,FALSE),"")</f>
        <v>46934</v>
      </c>
      <c r="M2454" s="110">
        <f>IFERROR(IF(Table25[[#This Row],[Contract End Date]]="99/99/9999","No End",IF(AND(MONTH(Table25[[#This Row],[Contract End Date]])&gt;6,MONTH(Table25[[#This Row],[Contract End Date]])&lt;=12),YEAR(Table25[[#This Row],[Contract End Date]])+1,YEAR(Table25[[#This Row],[Contract End Date]]))),"")</f>
        <v>2028</v>
      </c>
      <c r="N2454" s="111">
        <f>Table25[[#This Row],[FY Formula end]]</f>
        <v>2028</v>
      </c>
      <c r="O2454" s="112" t="str">
        <f>IF(Table25[[#This Row],[Year End]]="No End","No End","FY"&amp;" "&amp;Table25[[#This Row],[Year End]])</f>
        <v>FY 2028</v>
      </c>
      <c r="P2454" s="27"/>
      <c r="Q2454" s="104" t="str">
        <f>_xlfn.IFNA(IF($B2454="","",VLOOKUP($B2454,'SWC Towers'!$A:$Q,$Q$2,FALSE)),"")</f>
        <v/>
      </c>
      <c r="R2454" s="106">
        <f>_xlfn.IFNA(IF($B2454="","",VLOOKUP($B2454,'SWC Towers'!$A:$Q,$R$2,FALSE)),"")</f>
        <v>0.2</v>
      </c>
      <c r="S2454" s="106" t="str">
        <f>_xlfn.IFNA(IF($B2454="","",VLOOKUP($B2454,'SWC Towers'!$A:$Q,$S$2,FALSE)),"")</f>
        <v/>
      </c>
      <c r="T2454" s="106" t="str">
        <f>_xlfn.IFNA(IF($B2454="","",VLOOKUP($B2454,'SWC Towers'!$A:$Q,$T$2,FALSE)),"")</f>
        <v/>
      </c>
      <c r="U2454" s="104">
        <f>_xlfn.IFNA(IF($B2454="","",VLOOKUP($B2454,'SWC Towers'!$A:$Q,$U$2,FALSE)),"")</f>
        <v>0.6</v>
      </c>
      <c r="V2454" s="104" t="str">
        <f>_xlfn.IFNA(IF($B2454="","",VLOOKUP($B2454,'SWC Towers'!$A:$Q,$V$2,FALSE)),"")</f>
        <v/>
      </c>
      <c r="W2454" s="104" t="str">
        <f>_xlfn.IFNA(IF($B2454="","",VLOOKUP($B2454,'SWC Towers'!$A:$Q,$W$2,FALSE)),"")</f>
        <v/>
      </c>
      <c r="X2454" s="104" t="str">
        <f>_xlfn.IFNA(IF($B2454="","",VLOOKUP($B2454,'SWC Towers'!$A:$Q,$X$2,FALSE)),"")</f>
        <v/>
      </c>
      <c r="Y2454" s="104" t="str">
        <f>_xlfn.IFNA(IF($B2454="","",VLOOKUP($B2454,'SWC Towers'!$A:$Q,$Y$2,FALSE)),"")</f>
        <v/>
      </c>
      <c r="Z2454" s="104" t="str">
        <f>_xlfn.IFNA(IF($B2454="","",VLOOKUP($B2454,'SWC Towers'!$A:$Q,$Z$2,FALSE)),"")</f>
        <v/>
      </c>
      <c r="AA2454" s="104">
        <f>_xlfn.IFNA(IF($B2454="","",VLOOKUP($B2454,'SWC Towers'!$A:$Q,$AA$2,FALSE)),"")</f>
        <v>0.2</v>
      </c>
      <c r="AB2454" s="106" t="str">
        <f>_xlfn.IFNA(IF($B2454="","",VLOOKUP($B2454,'SWC Towers'!$A:$Q,$AB$2,FALSE)),"")</f>
        <v/>
      </c>
      <c r="AC2454" s="20">
        <f>SUM(Table25[[#This Row],[IT Tower: Application]:[Other/Non-IT ]])</f>
        <v>1</v>
      </c>
      <c r="AD2454" s="67"/>
      <c r="AE2454" s="67"/>
      <c r="AF2454" s="67"/>
      <c r="AG2454" s="67"/>
      <c r="AH2454" s="67"/>
      <c r="AI2454" s="67"/>
      <c r="AJ2454" s="67"/>
      <c r="AK2454" s="67"/>
      <c r="AL2454" s="67"/>
      <c r="AM2454" s="67"/>
      <c r="AN2454" s="67"/>
      <c r="AO2454" s="67"/>
      <c r="AP2454" s="67"/>
      <c r="AQ2454" s="67"/>
      <c r="AR2454" s="67"/>
      <c r="AS2454" s="67"/>
      <c r="AT2454" s="67"/>
      <c r="AU2454" s="67"/>
      <c r="AV2454" s="67"/>
      <c r="AW2454" s="67"/>
      <c r="AX2454" s="67"/>
      <c r="AY2454" s="67"/>
      <c r="AZ2454" s="67"/>
      <c r="BA2454" s="67"/>
      <c r="BB2454" s="113">
        <v>18932</v>
      </c>
      <c r="BC2454" s="113">
        <v>14092</v>
      </c>
      <c r="BD2454" s="113"/>
      <c r="BE2454" s="113"/>
      <c r="BF2454" s="113"/>
      <c r="BG2454" s="113"/>
      <c r="BH2454" s="113"/>
      <c r="BI2454" s="113"/>
      <c r="BJ2454" s="113"/>
      <c r="BK2454" s="113"/>
      <c r="BL2454" s="113"/>
      <c r="BM2454" s="113"/>
      <c r="BN2454" s="113"/>
      <c r="BO2454" s="113"/>
      <c r="BP2454" s="113"/>
      <c r="BQ2454" s="113"/>
      <c r="BR2454" s="113"/>
      <c r="BS2454" s="113"/>
      <c r="BT2454" s="113"/>
      <c r="BU2454" s="113"/>
      <c r="BV2454" s="113"/>
      <c r="BW2454" s="113"/>
      <c r="BX2454" s="113"/>
      <c r="BY2454" s="113"/>
      <c r="BZ2454" s="113"/>
      <c r="CA2454" s="67"/>
      <c r="CB2454" s="113"/>
      <c r="CC2454" s="69">
        <f>SUM(Table25[[#This Row],[Contract Amount FY00]:[Contract Amount FY50]])</f>
        <v>33024</v>
      </c>
      <c r="CD2454" s="114"/>
    </row>
    <row r="2455" spans="1:82" x14ac:dyDescent="0.25">
      <c r="A2455" s="122" t="s">
        <v>2112</v>
      </c>
      <c r="B2455" s="122" t="s">
        <v>2245</v>
      </c>
      <c r="C2455" s="122" t="s">
        <v>3131</v>
      </c>
      <c r="E2455" s="26" t="str">
        <f>IFERROR(IF(VLOOKUP(Table25[[#This Row],[Contract No.]],Table3[#All],3,FALSE)="","No","Yes"),"")</f>
        <v>No</v>
      </c>
      <c r="F2455" s="107" t="str">
        <f>IFERROR(VLOOKUP(Table25[[#This Row],[Contract No.]],Table3[#All],3,FALSE),"")</f>
        <v/>
      </c>
      <c r="G2455" s="107" t="str">
        <f>IFERROR(IF(Table25[[#This Row],[Cooperative Purchase
(Yes/No)]]="Yes","Yes",IF(VLOOKUP(Table25[[#This Row],[Contract No.]],Table3[#All],1,FALSE)=Table25[[#This Row],[Contract No.]],"Yes","No")),"No")</f>
        <v>Yes</v>
      </c>
      <c r="H2455" s="51">
        <f>IFERROR(VLOOKUP(Table25[[#This Row],[Contract No.]],Table3[#All],4,FALSE),"")</f>
        <v>43952</v>
      </c>
      <c r="I2455" s="28">
        <f>IFERROR(IF(AND(MONTH(Table25[[#This Row],[Contract Start Date]])&gt;6,MONTH(Table25[[#This Row],[Contract Start Date]])&lt;=12),YEAR(Table25[[#This Row],[Contract Start Date]])+1,YEAR(Table25[[#This Row],[Contract Start Date]])),"")</f>
        <v>2020</v>
      </c>
      <c r="J2455" s="108">
        <f>Table25[[#This Row],[FY Formula start]]</f>
        <v>2020</v>
      </c>
      <c r="K2455" s="59" t="str">
        <f>"FY"&amp;" "&amp;Table25[[#This Row],[Year Start]]</f>
        <v>FY 2020</v>
      </c>
      <c r="L2455" s="109">
        <f>IFERROR(VLOOKUP(Table25[[#This Row],[Contract No.]],Table3[#All],5,FALSE),"")</f>
        <v>46203</v>
      </c>
      <c r="M2455" s="110">
        <f>IFERROR(IF(Table25[[#This Row],[Contract End Date]]="99/99/9999","No End",IF(AND(MONTH(Table25[[#This Row],[Contract End Date]])&gt;6,MONTH(Table25[[#This Row],[Contract End Date]])&lt;=12),YEAR(Table25[[#This Row],[Contract End Date]])+1,YEAR(Table25[[#This Row],[Contract End Date]]))),"")</f>
        <v>2026</v>
      </c>
      <c r="N2455" s="111">
        <f>Table25[[#This Row],[FY Formula end]]</f>
        <v>2026</v>
      </c>
      <c r="O2455" s="112" t="str">
        <f>IF(Table25[[#This Row],[Year End]]="No End","No End","FY"&amp;" "&amp;Table25[[#This Row],[Year End]])</f>
        <v>FY 2026</v>
      </c>
      <c r="P2455" s="27"/>
      <c r="Q2455" s="104" t="str">
        <f>_xlfn.IFNA(IF($B2455="","",VLOOKUP($B2455,'SWC Towers'!$A:$Q,$Q$2,FALSE)),"")</f>
        <v/>
      </c>
      <c r="R2455" s="106" t="str">
        <f>_xlfn.IFNA(IF($B2455="","",VLOOKUP($B2455,'SWC Towers'!$A:$Q,$R$2,FALSE)),"")</f>
        <v/>
      </c>
      <c r="S2455" s="106" t="str">
        <f>_xlfn.IFNA(IF($B2455="","",VLOOKUP($B2455,'SWC Towers'!$A:$Q,$S$2,FALSE)),"")</f>
        <v/>
      </c>
      <c r="T2455" s="106" t="str">
        <f>_xlfn.IFNA(IF($B2455="","",VLOOKUP($B2455,'SWC Towers'!$A:$Q,$T$2,FALSE)),"")</f>
        <v/>
      </c>
      <c r="U2455" s="104">
        <f>_xlfn.IFNA(IF($B2455="","",VLOOKUP($B2455,'SWC Towers'!$A:$Q,$U$2,FALSE)),"")</f>
        <v>0.1</v>
      </c>
      <c r="V2455" s="104" t="str">
        <f>_xlfn.IFNA(IF($B2455="","",VLOOKUP($B2455,'SWC Towers'!$A:$Q,$V$2,FALSE)),"")</f>
        <v/>
      </c>
      <c r="W2455" s="104" t="str">
        <f>_xlfn.IFNA(IF($B2455="","",VLOOKUP($B2455,'SWC Towers'!$A:$Q,$W$2,FALSE)),"")</f>
        <v/>
      </c>
      <c r="X2455" s="104" t="str">
        <f>_xlfn.IFNA(IF($B2455="","",VLOOKUP($B2455,'SWC Towers'!$A:$Q,$X$2,FALSE)),"")</f>
        <v/>
      </c>
      <c r="Y2455" s="104" t="str">
        <f>_xlfn.IFNA(IF($B2455="","",VLOOKUP($B2455,'SWC Towers'!$A:$Q,$Y$2,FALSE)),"")</f>
        <v/>
      </c>
      <c r="Z2455" s="104" t="str">
        <f>_xlfn.IFNA(IF($B2455="","",VLOOKUP($B2455,'SWC Towers'!$A:$Q,$Z$2,FALSE)),"")</f>
        <v/>
      </c>
      <c r="AA2455" s="104" t="str">
        <f>_xlfn.IFNA(IF($B2455="","",VLOOKUP($B2455,'SWC Towers'!$A:$Q,$AA$2,FALSE)),"")</f>
        <v/>
      </c>
      <c r="AB2455" s="106">
        <f>_xlfn.IFNA(IF($B2455="","",VLOOKUP($B2455,'SWC Towers'!$A:$Q,$AB$2,FALSE)),"")</f>
        <v>0.9</v>
      </c>
      <c r="AC2455" s="20">
        <f>SUM(Table25[[#This Row],[IT Tower: Application]:[Other/Non-IT ]])</f>
        <v>1</v>
      </c>
      <c r="AD2455" s="67"/>
      <c r="AE2455" s="67"/>
      <c r="AF2455" s="67"/>
      <c r="AG2455" s="67"/>
      <c r="AH2455" s="67"/>
      <c r="AI2455" s="67"/>
      <c r="AJ2455" s="67"/>
      <c r="AK2455" s="67"/>
      <c r="AL2455" s="67"/>
      <c r="AM2455" s="67"/>
      <c r="AN2455" s="67"/>
      <c r="AO2455" s="67"/>
      <c r="AP2455" s="67"/>
      <c r="AQ2455" s="67"/>
      <c r="AR2455" s="67"/>
      <c r="AS2455" s="67"/>
      <c r="AT2455" s="67"/>
      <c r="AU2455" s="67"/>
      <c r="AV2455" s="67"/>
      <c r="AW2455" s="67"/>
      <c r="AX2455" s="67"/>
      <c r="AY2455" s="67"/>
      <c r="AZ2455" s="67">
        <v>0</v>
      </c>
      <c r="BA2455" s="67">
        <v>8273</v>
      </c>
      <c r="BB2455" s="113">
        <v>12783</v>
      </c>
      <c r="BC2455" s="113">
        <v>14754</v>
      </c>
      <c r="BD2455" s="113"/>
      <c r="BE2455" s="113"/>
      <c r="BF2455" s="113"/>
      <c r="BG2455" s="113"/>
      <c r="BH2455" s="113"/>
      <c r="BI2455" s="113"/>
      <c r="BJ2455" s="113"/>
      <c r="BK2455" s="113"/>
      <c r="BL2455" s="113"/>
      <c r="BM2455" s="113"/>
      <c r="BN2455" s="113"/>
      <c r="BO2455" s="113"/>
      <c r="BP2455" s="113"/>
      <c r="BQ2455" s="113"/>
      <c r="BR2455" s="113"/>
      <c r="BS2455" s="113"/>
      <c r="BT2455" s="113"/>
      <c r="BU2455" s="113"/>
      <c r="BV2455" s="113"/>
      <c r="BW2455" s="113"/>
      <c r="BX2455" s="113"/>
      <c r="BY2455" s="113"/>
      <c r="BZ2455" s="113"/>
      <c r="CA2455" s="67"/>
      <c r="CB2455" s="113"/>
      <c r="CC2455" s="69">
        <f>SUM(Table25[[#This Row],[Contract Amount FY00]:[Contract Amount FY50]])</f>
        <v>35810</v>
      </c>
      <c r="CD2455" s="114"/>
    </row>
    <row r="2456" spans="1:82" x14ac:dyDescent="0.25">
      <c r="A2456" s="122" t="s">
        <v>2112</v>
      </c>
      <c r="B2456" s="122" t="s">
        <v>2245</v>
      </c>
      <c r="C2456" s="122" t="s">
        <v>3192</v>
      </c>
      <c r="E2456" s="26" t="str">
        <f>IFERROR(IF(VLOOKUP(Table25[[#This Row],[Contract No.]],Table3[#All],3,FALSE)="","No","Yes"),"")</f>
        <v>No</v>
      </c>
      <c r="F2456" s="107" t="str">
        <f>IFERROR(VLOOKUP(Table25[[#This Row],[Contract No.]],Table3[#All],3,FALSE),"")</f>
        <v/>
      </c>
      <c r="G2456" s="107" t="str">
        <f>IFERROR(IF(Table25[[#This Row],[Cooperative Purchase
(Yes/No)]]="Yes","Yes",IF(VLOOKUP(Table25[[#This Row],[Contract No.]],Table3[#All],1,FALSE)=Table25[[#This Row],[Contract No.]],"Yes","No")),"No")</f>
        <v>Yes</v>
      </c>
      <c r="H2456" s="51">
        <f>IFERROR(VLOOKUP(Table25[[#This Row],[Contract No.]],Table3[#All],4,FALSE),"")</f>
        <v>43952</v>
      </c>
      <c r="I2456" s="28">
        <f>IFERROR(IF(AND(MONTH(Table25[[#This Row],[Contract Start Date]])&gt;6,MONTH(Table25[[#This Row],[Contract Start Date]])&lt;=12),YEAR(Table25[[#This Row],[Contract Start Date]])+1,YEAR(Table25[[#This Row],[Contract Start Date]])),"")</f>
        <v>2020</v>
      </c>
      <c r="J2456" s="108">
        <f>Table25[[#This Row],[FY Formula start]]</f>
        <v>2020</v>
      </c>
      <c r="K2456" s="59" t="str">
        <f>"FY"&amp;" "&amp;Table25[[#This Row],[Year Start]]</f>
        <v>FY 2020</v>
      </c>
      <c r="L2456" s="109">
        <f>IFERROR(VLOOKUP(Table25[[#This Row],[Contract No.]],Table3[#All],5,FALSE),"")</f>
        <v>46203</v>
      </c>
      <c r="M2456" s="110">
        <f>IFERROR(IF(Table25[[#This Row],[Contract End Date]]="99/99/9999","No End",IF(AND(MONTH(Table25[[#This Row],[Contract End Date]])&gt;6,MONTH(Table25[[#This Row],[Contract End Date]])&lt;=12),YEAR(Table25[[#This Row],[Contract End Date]])+1,YEAR(Table25[[#This Row],[Contract End Date]]))),"")</f>
        <v>2026</v>
      </c>
      <c r="N2456" s="111">
        <f>Table25[[#This Row],[FY Formula end]]</f>
        <v>2026</v>
      </c>
      <c r="O2456" s="112" t="str">
        <f>IF(Table25[[#This Row],[Year End]]="No End","No End","FY"&amp;" "&amp;Table25[[#This Row],[Year End]])</f>
        <v>FY 2026</v>
      </c>
      <c r="P2456" s="27"/>
      <c r="Q2456" s="104" t="str">
        <f>_xlfn.IFNA(IF($B2456="","",VLOOKUP($B2456,'SWC Towers'!$A:$Q,$Q$2,FALSE)),"")</f>
        <v/>
      </c>
      <c r="R2456" s="106" t="str">
        <f>_xlfn.IFNA(IF($B2456="","",VLOOKUP($B2456,'SWC Towers'!$A:$Q,$R$2,FALSE)),"")</f>
        <v/>
      </c>
      <c r="S2456" s="106" t="str">
        <f>_xlfn.IFNA(IF($B2456="","",VLOOKUP($B2456,'SWC Towers'!$A:$Q,$S$2,FALSE)),"")</f>
        <v/>
      </c>
      <c r="T2456" s="106" t="str">
        <f>_xlfn.IFNA(IF($B2456="","",VLOOKUP($B2456,'SWC Towers'!$A:$Q,$T$2,FALSE)),"")</f>
        <v/>
      </c>
      <c r="U2456" s="104">
        <f>_xlfn.IFNA(IF($B2456="","",VLOOKUP($B2456,'SWC Towers'!$A:$Q,$U$2,FALSE)),"")</f>
        <v>0.1</v>
      </c>
      <c r="V2456" s="104" t="str">
        <f>_xlfn.IFNA(IF($B2456="","",VLOOKUP($B2456,'SWC Towers'!$A:$Q,$V$2,FALSE)),"")</f>
        <v/>
      </c>
      <c r="W2456" s="104" t="str">
        <f>_xlfn.IFNA(IF($B2456="","",VLOOKUP($B2456,'SWC Towers'!$A:$Q,$W$2,FALSE)),"")</f>
        <v/>
      </c>
      <c r="X2456" s="104" t="str">
        <f>_xlfn.IFNA(IF($B2456="","",VLOOKUP($B2456,'SWC Towers'!$A:$Q,$X$2,FALSE)),"")</f>
        <v/>
      </c>
      <c r="Y2456" s="104" t="str">
        <f>_xlfn.IFNA(IF($B2456="","",VLOOKUP($B2456,'SWC Towers'!$A:$Q,$Y$2,FALSE)),"")</f>
        <v/>
      </c>
      <c r="Z2456" s="104" t="str">
        <f>_xlfn.IFNA(IF($B2456="","",VLOOKUP($B2456,'SWC Towers'!$A:$Q,$Z$2,FALSE)),"")</f>
        <v/>
      </c>
      <c r="AA2456" s="104" t="str">
        <f>_xlfn.IFNA(IF($B2456="","",VLOOKUP($B2456,'SWC Towers'!$A:$Q,$AA$2,FALSE)),"")</f>
        <v/>
      </c>
      <c r="AB2456" s="106">
        <f>_xlfn.IFNA(IF($B2456="","",VLOOKUP($B2456,'SWC Towers'!$A:$Q,$AB$2,FALSE)),"")</f>
        <v>0.9</v>
      </c>
      <c r="AC2456" s="20">
        <f>SUM(Table25[[#This Row],[IT Tower: Application]:[Other/Non-IT ]])</f>
        <v>1</v>
      </c>
      <c r="AD2456" s="67"/>
      <c r="AE2456" s="67"/>
      <c r="AF2456" s="67"/>
      <c r="AG2456" s="67"/>
      <c r="AH2456" s="67"/>
      <c r="AI2456" s="67"/>
      <c r="AJ2456" s="67"/>
      <c r="AK2456" s="67"/>
      <c r="AL2456" s="67"/>
      <c r="AM2456" s="67"/>
      <c r="AN2456" s="67"/>
      <c r="AO2456" s="67"/>
      <c r="AP2456" s="67"/>
      <c r="AQ2456" s="67"/>
      <c r="AR2456" s="67"/>
      <c r="AS2456" s="67"/>
      <c r="AT2456" s="67"/>
      <c r="AU2456" s="67"/>
      <c r="AV2456" s="67"/>
      <c r="AW2456" s="67"/>
      <c r="AX2456" s="67">
        <v>51</v>
      </c>
      <c r="AY2456" s="67">
        <v>4986</v>
      </c>
      <c r="AZ2456" s="67">
        <v>3400</v>
      </c>
      <c r="BA2456" s="67"/>
      <c r="BB2456" s="113"/>
      <c r="BC2456" s="113"/>
      <c r="BD2456" s="113"/>
      <c r="BE2456" s="113"/>
      <c r="BF2456" s="113"/>
      <c r="BG2456" s="113"/>
      <c r="BH2456" s="113"/>
      <c r="BI2456" s="113"/>
      <c r="BJ2456" s="113"/>
      <c r="BK2456" s="113"/>
      <c r="BL2456" s="113"/>
      <c r="BM2456" s="113"/>
      <c r="BN2456" s="113"/>
      <c r="BO2456" s="113"/>
      <c r="BP2456" s="113"/>
      <c r="BQ2456" s="113"/>
      <c r="BR2456" s="113"/>
      <c r="BS2456" s="113"/>
      <c r="BT2456" s="113"/>
      <c r="BU2456" s="113"/>
      <c r="BV2456" s="113"/>
      <c r="BW2456" s="113"/>
      <c r="BX2456" s="113"/>
      <c r="BY2456" s="113"/>
      <c r="BZ2456" s="113"/>
      <c r="CA2456" s="67"/>
      <c r="CB2456" s="113"/>
      <c r="CC2456" s="69">
        <f>SUM(Table25[[#This Row],[Contract Amount FY00]:[Contract Amount FY50]])</f>
        <v>8437</v>
      </c>
      <c r="CD2456" s="114"/>
    </row>
    <row r="2457" spans="1:82" x14ac:dyDescent="0.25">
      <c r="A2457" s="122" t="s">
        <v>2112</v>
      </c>
      <c r="B2457" s="122" t="s">
        <v>526</v>
      </c>
      <c r="C2457" s="122" t="s">
        <v>946</v>
      </c>
      <c r="E2457" s="26" t="str">
        <f>IFERROR(IF(VLOOKUP(Table25[[#This Row],[Contract No.]],Table3[#All],3,FALSE)="","No","Yes"),"")</f>
        <v>Yes</v>
      </c>
      <c r="F2457" s="107" t="str">
        <f>IFERROR(VLOOKUP(Table25[[#This Row],[Contract No.]],Table3[#All],3,FALSE),"")</f>
        <v>NASPO</v>
      </c>
      <c r="G2457" s="107" t="str">
        <f>IFERROR(IF(Table25[[#This Row],[Cooperative Purchase
(Yes/No)]]="Yes","Yes",IF(VLOOKUP(Table25[[#This Row],[Contract No.]],Table3[#All],1,FALSE)=Table25[[#This Row],[Contract No.]],"Yes","No")),"No")</f>
        <v>Yes</v>
      </c>
      <c r="H2457" s="51">
        <f>IFERROR(VLOOKUP(Table25[[#This Row],[Contract No.]],Table3[#All],4,FALSE),"")</f>
        <v>43892</v>
      </c>
      <c r="I2457" s="28">
        <f>IFERROR(IF(AND(MONTH(Table25[[#This Row],[Contract Start Date]])&gt;6,MONTH(Table25[[#This Row],[Contract Start Date]])&lt;=12),YEAR(Table25[[#This Row],[Contract Start Date]])+1,YEAR(Table25[[#This Row],[Contract Start Date]])),"")</f>
        <v>2020</v>
      </c>
      <c r="J2457" s="108">
        <f>Table25[[#This Row],[FY Formula start]]</f>
        <v>2020</v>
      </c>
      <c r="K2457" s="59" t="str">
        <f>"FY"&amp;" "&amp;Table25[[#This Row],[Year Start]]</f>
        <v>FY 2020</v>
      </c>
      <c r="L2457" s="109">
        <f>IFERROR(VLOOKUP(Table25[[#This Row],[Contract No.]],Table3[#All],5,FALSE),"")</f>
        <v>45504</v>
      </c>
      <c r="M2457" s="110">
        <f>IFERROR(IF(Table25[[#This Row],[Contract End Date]]="99/99/9999","No End",IF(AND(MONTH(Table25[[#This Row],[Contract End Date]])&gt;6,MONTH(Table25[[#This Row],[Contract End Date]])&lt;=12),YEAR(Table25[[#This Row],[Contract End Date]])+1,YEAR(Table25[[#This Row],[Contract End Date]]))),"")</f>
        <v>2025</v>
      </c>
      <c r="N2457" s="111">
        <f>Table25[[#This Row],[FY Formula end]]</f>
        <v>2025</v>
      </c>
      <c r="O2457" s="112" t="str">
        <f>IF(Table25[[#This Row],[Year End]]="No End","No End","FY"&amp;" "&amp;Table25[[#This Row],[Year End]])</f>
        <v>FY 2025</v>
      </c>
      <c r="P2457" s="27"/>
      <c r="Q2457" s="104" t="str">
        <f>_xlfn.IFNA(IF($B2457="","",VLOOKUP($B2457,'SWC Towers'!$A:$Q,$Q$2,FALSE)),"")</f>
        <v/>
      </c>
      <c r="R2457" s="106">
        <f>_xlfn.IFNA(IF($B2457="","",VLOOKUP($B2457,'SWC Towers'!$A:$Q,$R$2,FALSE)),"")</f>
        <v>0.1</v>
      </c>
      <c r="S2457" s="106" t="str">
        <f>_xlfn.IFNA(IF($B2457="","",VLOOKUP($B2457,'SWC Towers'!$A:$Q,$S$2,FALSE)),"")</f>
        <v/>
      </c>
      <c r="T2457" s="106">
        <f>_xlfn.IFNA(IF($B2457="","",VLOOKUP($B2457,'SWC Towers'!$A:$Q,$T$2,FALSE)),"")</f>
        <v>0.05</v>
      </c>
      <c r="U2457" s="104">
        <f>_xlfn.IFNA(IF($B2457="","",VLOOKUP($B2457,'SWC Towers'!$A:$Q,$U$2,FALSE)),"")</f>
        <v>0.65</v>
      </c>
      <c r="V2457" s="104" t="str">
        <f>_xlfn.IFNA(IF($B2457="","",VLOOKUP($B2457,'SWC Towers'!$A:$Q,$V$2,FALSE)),"")</f>
        <v/>
      </c>
      <c r="W2457" s="104">
        <f>_xlfn.IFNA(IF($B2457="","",VLOOKUP($B2457,'SWC Towers'!$A:$Q,$W$2,FALSE)),"")</f>
        <v>0.1</v>
      </c>
      <c r="X2457" s="104" t="str">
        <f>_xlfn.IFNA(IF($B2457="","",VLOOKUP($B2457,'SWC Towers'!$A:$Q,$X$2,FALSE)),"")</f>
        <v/>
      </c>
      <c r="Y2457" s="104" t="str">
        <f>_xlfn.IFNA(IF($B2457="","",VLOOKUP($B2457,'SWC Towers'!$A:$Q,$Y$2,FALSE)),"")</f>
        <v/>
      </c>
      <c r="Z2457" s="104">
        <f>_xlfn.IFNA(IF($B2457="","",VLOOKUP($B2457,'SWC Towers'!$A:$Q,$Z$2,FALSE)),"")</f>
        <v>0.1</v>
      </c>
      <c r="AA2457" s="104" t="str">
        <f>_xlfn.IFNA(IF($B2457="","",VLOOKUP($B2457,'SWC Towers'!$A:$Q,$AA$2,FALSE)),"")</f>
        <v/>
      </c>
      <c r="AB2457" s="106" t="str">
        <f>_xlfn.IFNA(IF($B2457="","",VLOOKUP($B2457,'SWC Towers'!$A:$Q,$AB$2,FALSE)),"")</f>
        <v/>
      </c>
      <c r="AC2457" s="20">
        <f>SUM(Table25[[#This Row],[IT Tower: Application]:[Other/Non-IT ]])</f>
        <v>1</v>
      </c>
      <c r="AD2457" s="67"/>
      <c r="AE2457" s="67"/>
      <c r="AF2457" s="67"/>
      <c r="AG2457" s="67"/>
      <c r="AH2457" s="67"/>
      <c r="AI2457" s="67"/>
      <c r="AJ2457" s="67"/>
      <c r="AK2457" s="67"/>
      <c r="AL2457" s="67"/>
      <c r="AM2457" s="67"/>
      <c r="AN2457" s="67"/>
      <c r="AO2457" s="67"/>
      <c r="AP2457" s="67"/>
      <c r="AQ2457" s="67"/>
      <c r="AR2457" s="67"/>
      <c r="AS2457" s="67"/>
      <c r="AT2457" s="67"/>
      <c r="AU2457" s="67"/>
      <c r="AV2457" s="67"/>
      <c r="AW2457" s="67"/>
      <c r="AX2457" s="67">
        <v>450</v>
      </c>
      <c r="AY2457" s="67">
        <v>1800</v>
      </c>
      <c r="AZ2457" s="67">
        <v>2128</v>
      </c>
      <c r="BA2457" s="67">
        <v>2363</v>
      </c>
      <c r="BB2457" s="113">
        <v>1644</v>
      </c>
      <c r="BC2457" s="113">
        <v>0</v>
      </c>
      <c r="BD2457" s="113"/>
      <c r="BE2457" s="113"/>
      <c r="BF2457" s="113"/>
      <c r="BG2457" s="113"/>
      <c r="BH2457" s="113"/>
      <c r="BI2457" s="113"/>
      <c r="BJ2457" s="113"/>
      <c r="BK2457" s="113"/>
      <c r="BL2457" s="113"/>
      <c r="BM2457" s="113"/>
      <c r="BN2457" s="113"/>
      <c r="BO2457" s="113"/>
      <c r="BP2457" s="113"/>
      <c r="BQ2457" s="113"/>
      <c r="BR2457" s="113"/>
      <c r="BS2457" s="113"/>
      <c r="BT2457" s="113"/>
      <c r="BU2457" s="113"/>
      <c r="BV2457" s="113"/>
      <c r="BW2457" s="113"/>
      <c r="BX2457" s="113"/>
      <c r="BY2457" s="113"/>
      <c r="BZ2457" s="113"/>
      <c r="CA2457" s="67"/>
      <c r="CB2457" s="113"/>
      <c r="CC2457" s="69">
        <f>SUM(Table25[[#This Row],[Contract Amount FY00]:[Contract Amount FY50]])</f>
        <v>8385</v>
      </c>
      <c r="CD2457" s="114"/>
    </row>
    <row r="2458" spans="1:82" x14ac:dyDescent="0.25">
      <c r="A2458" s="122" t="s">
        <v>2112</v>
      </c>
      <c r="B2458" s="122" t="s">
        <v>3015</v>
      </c>
      <c r="C2458" s="122" t="s">
        <v>661</v>
      </c>
      <c r="E2458" s="26" t="str">
        <f>IFERROR(IF(VLOOKUP(Table25[[#This Row],[Contract No.]],Table3[#All],3,FALSE)="","No","Yes"),"")</f>
        <v>Yes</v>
      </c>
      <c r="F2458" s="107" t="str">
        <f>IFERROR(VLOOKUP(Table25[[#This Row],[Contract No.]],Table3[#All],3,FALSE),"")</f>
        <v>NASPO</v>
      </c>
      <c r="G2458" s="107" t="str">
        <f>IFERROR(IF(Table25[[#This Row],[Cooperative Purchase
(Yes/No)]]="Yes","Yes",IF(VLOOKUP(Table25[[#This Row],[Contract No.]],Table3[#All],1,FALSE)=Table25[[#This Row],[Contract No.]],"Yes","No")),"No")</f>
        <v>Yes</v>
      </c>
      <c r="H2458" s="51">
        <f>IFERROR(VLOOKUP(Table25[[#This Row],[Contract No.]],Table3[#All],4,FALSE),"")</f>
        <v>44805</v>
      </c>
      <c r="I2458" s="28">
        <f>IFERROR(IF(AND(MONTH(Table25[[#This Row],[Contract Start Date]])&gt;6,MONTH(Table25[[#This Row],[Contract Start Date]])&lt;=12),YEAR(Table25[[#This Row],[Contract Start Date]])+1,YEAR(Table25[[#This Row],[Contract Start Date]])),"")</f>
        <v>2023</v>
      </c>
      <c r="J2458" s="108">
        <f>Table25[[#This Row],[FY Formula start]]</f>
        <v>2023</v>
      </c>
      <c r="K2458" s="59" t="str">
        <f>"FY"&amp;" "&amp;Table25[[#This Row],[Year Start]]</f>
        <v>FY 2023</v>
      </c>
      <c r="L2458" s="109">
        <f>IFERROR(VLOOKUP(Table25[[#This Row],[Contract No.]],Table3[#All],5,FALSE),"")</f>
        <v>46521</v>
      </c>
      <c r="M2458" s="110">
        <f>IFERROR(IF(Table25[[#This Row],[Contract End Date]]="99/99/9999","No End",IF(AND(MONTH(Table25[[#This Row],[Contract End Date]])&gt;6,MONTH(Table25[[#This Row],[Contract End Date]])&lt;=12),YEAR(Table25[[#This Row],[Contract End Date]])+1,YEAR(Table25[[#This Row],[Contract End Date]]))),"")</f>
        <v>2027</v>
      </c>
      <c r="N2458" s="111">
        <f>Table25[[#This Row],[FY Formula end]]</f>
        <v>2027</v>
      </c>
      <c r="O2458" s="112" t="str">
        <f>IF(Table25[[#This Row],[Year End]]="No End","No End","FY"&amp;" "&amp;Table25[[#This Row],[Year End]])</f>
        <v>FY 2027</v>
      </c>
      <c r="P2458" s="27"/>
      <c r="Q2458" s="104" t="str">
        <f>_xlfn.IFNA(IF($B2458="","",VLOOKUP($B2458,'SWC Towers'!$A:$Q,$Q$2,FALSE)),"")</f>
        <v/>
      </c>
      <c r="R2458" s="106" t="str">
        <f>_xlfn.IFNA(IF($B2458="","",VLOOKUP($B2458,'SWC Towers'!$A:$Q,$R$2,FALSE)),"")</f>
        <v/>
      </c>
      <c r="S2458" s="106" t="str">
        <f>_xlfn.IFNA(IF($B2458="","",VLOOKUP($B2458,'SWC Towers'!$A:$Q,$S$2,FALSE)),"")</f>
        <v/>
      </c>
      <c r="T2458" s="106" t="str">
        <f>_xlfn.IFNA(IF($B2458="","",VLOOKUP($B2458,'SWC Towers'!$A:$Q,$T$2,FALSE)),"")</f>
        <v/>
      </c>
      <c r="U2458" s="104">
        <f>_xlfn.IFNA(IF($B2458="","",VLOOKUP($B2458,'SWC Towers'!$A:$Q,$U$2,FALSE)),"")</f>
        <v>0.4</v>
      </c>
      <c r="V2458" s="104" t="str">
        <f>_xlfn.IFNA(IF($B2458="","",VLOOKUP($B2458,'SWC Towers'!$A:$Q,$V$2,FALSE)),"")</f>
        <v/>
      </c>
      <c r="W2458" s="104" t="str">
        <f>_xlfn.IFNA(IF($B2458="","",VLOOKUP($B2458,'SWC Towers'!$A:$Q,$W$2,FALSE)),"")</f>
        <v/>
      </c>
      <c r="X2458" s="104" t="str">
        <f>_xlfn.IFNA(IF($B2458="","",VLOOKUP($B2458,'SWC Towers'!$A:$Q,$X$2,FALSE)),"")</f>
        <v/>
      </c>
      <c r="Y2458" s="104">
        <f>_xlfn.IFNA(IF($B2458="","",VLOOKUP($B2458,'SWC Towers'!$A:$Q,$Y$2,FALSE)),"")</f>
        <v>0.3</v>
      </c>
      <c r="Z2458" s="104">
        <f>_xlfn.IFNA(IF($B2458="","",VLOOKUP($B2458,'SWC Towers'!$A:$Q,$Z$2,FALSE)),"")</f>
        <v>0.3</v>
      </c>
      <c r="AA2458" s="104" t="str">
        <f>_xlfn.IFNA(IF($B2458="","",VLOOKUP($B2458,'SWC Towers'!$A:$Q,$AA$2,FALSE)),"")</f>
        <v/>
      </c>
      <c r="AB2458" s="106" t="str">
        <f>_xlfn.IFNA(IF($B2458="","",VLOOKUP($B2458,'SWC Towers'!$A:$Q,$AB$2,FALSE)),"")</f>
        <v/>
      </c>
      <c r="AC2458" s="20">
        <f>SUM(Table25[[#This Row],[IT Tower: Application]:[Other/Non-IT ]])</f>
        <v>1</v>
      </c>
      <c r="AD2458" s="67"/>
      <c r="AE2458" s="67"/>
      <c r="AF2458" s="67"/>
      <c r="AG2458" s="67"/>
      <c r="AH2458" s="67"/>
      <c r="AI2458" s="67"/>
      <c r="AJ2458" s="67"/>
      <c r="AK2458" s="67"/>
      <c r="AL2458" s="67"/>
      <c r="AM2458" s="67"/>
      <c r="AN2458" s="67"/>
      <c r="AO2458" s="67"/>
      <c r="AP2458" s="67"/>
      <c r="AQ2458" s="67"/>
      <c r="AR2458" s="67"/>
      <c r="AS2458" s="67"/>
      <c r="AT2458" s="67"/>
      <c r="AU2458" s="67"/>
      <c r="AV2458" s="67"/>
      <c r="AW2458" s="67"/>
      <c r="AX2458" s="67"/>
      <c r="AY2458" s="67"/>
      <c r="AZ2458" s="67"/>
      <c r="BA2458" s="67">
        <v>0</v>
      </c>
      <c r="BB2458" s="113">
        <v>1248</v>
      </c>
      <c r="BC2458" s="113">
        <v>19007</v>
      </c>
      <c r="BD2458" s="113"/>
      <c r="BE2458" s="113"/>
      <c r="BF2458" s="113"/>
      <c r="BG2458" s="113"/>
      <c r="BH2458" s="113"/>
      <c r="BI2458" s="113"/>
      <c r="BJ2458" s="113"/>
      <c r="BK2458" s="113"/>
      <c r="BL2458" s="113"/>
      <c r="BM2458" s="113"/>
      <c r="BN2458" s="113"/>
      <c r="BO2458" s="113"/>
      <c r="BP2458" s="113"/>
      <c r="BQ2458" s="113"/>
      <c r="BR2458" s="113"/>
      <c r="BS2458" s="113"/>
      <c r="BT2458" s="113"/>
      <c r="BU2458" s="113"/>
      <c r="BV2458" s="113"/>
      <c r="BW2458" s="113"/>
      <c r="BX2458" s="113"/>
      <c r="BY2458" s="113"/>
      <c r="BZ2458" s="113"/>
      <c r="CA2458" s="67"/>
      <c r="CB2458" s="113"/>
      <c r="CC2458" s="69">
        <f>SUM(Table25[[#This Row],[Contract Amount FY00]:[Contract Amount FY50]])</f>
        <v>20255</v>
      </c>
      <c r="CD2458" s="114"/>
    </row>
    <row r="2459" spans="1:82" x14ac:dyDescent="0.25">
      <c r="A2459" s="122" t="s">
        <v>1979</v>
      </c>
      <c r="B2459" s="122" t="s">
        <v>533</v>
      </c>
      <c r="C2459" s="122" t="s">
        <v>1682</v>
      </c>
      <c r="E2459" s="26" t="str">
        <f>IFERROR(IF(VLOOKUP(Table25[[#This Row],[Contract No.]],Table3[#All],3,FALSE)="","No","Yes"),"")</f>
        <v>No</v>
      </c>
      <c r="F2459" s="107" t="str">
        <f>IFERROR(VLOOKUP(Table25[[#This Row],[Contract No.]],Table3[#All],3,FALSE),"")</f>
        <v/>
      </c>
      <c r="G2459" s="107" t="str">
        <f>IFERROR(IF(Table25[[#This Row],[Cooperative Purchase
(Yes/No)]]="Yes","Yes",IF(VLOOKUP(Table25[[#This Row],[Contract No.]],Table3[#All],1,FALSE)=Table25[[#This Row],[Contract No.]],"Yes","No")),"No")</f>
        <v>Yes</v>
      </c>
      <c r="H2459" s="51">
        <f>IFERROR(VLOOKUP(Table25[[#This Row],[Contract No.]],Table3[#All],4,FALSE),"")</f>
        <v>43556</v>
      </c>
      <c r="I2459" s="28">
        <f>IFERROR(IF(AND(MONTH(Table25[[#This Row],[Contract Start Date]])&gt;6,MONTH(Table25[[#This Row],[Contract Start Date]])&lt;=12),YEAR(Table25[[#This Row],[Contract Start Date]])+1,YEAR(Table25[[#This Row],[Contract Start Date]])),"")</f>
        <v>2019</v>
      </c>
      <c r="J2459" s="108">
        <f>Table25[[#This Row],[FY Formula start]]</f>
        <v>2019</v>
      </c>
      <c r="K2459" s="59" t="str">
        <f>"FY"&amp;" "&amp;Table25[[#This Row],[Year Start]]</f>
        <v>FY 2019</v>
      </c>
      <c r="L2459" s="109">
        <f>IFERROR(VLOOKUP(Table25[[#This Row],[Contract No.]],Table3[#All],5,FALSE),"")</f>
        <v>45747</v>
      </c>
      <c r="M2459" s="110">
        <f>IFERROR(IF(Table25[[#This Row],[Contract End Date]]="99/99/9999","No End",IF(AND(MONTH(Table25[[#This Row],[Contract End Date]])&gt;6,MONTH(Table25[[#This Row],[Contract End Date]])&lt;=12),YEAR(Table25[[#This Row],[Contract End Date]])+1,YEAR(Table25[[#This Row],[Contract End Date]]))),"")</f>
        <v>2025</v>
      </c>
      <c r="N2459" s="111">
        <f>Table25[[#This Row],[FY Formula end]]</f>
        <v>2025</v>
      </c>
      <c r="O2459" s="112" t="str">
        <f>IF(Table25[[#This Row],[Year End]]="No End","No End","FY"&amp;" "&amp;Table25[[#This Row],[Year End]])</f>
        <v>FY 2025</v>
      </c>
      <c r="P2459" s="27"/>
      <c r="Q2459" s="104">
        <f>_xlfn.IFNA(IF($B2459="","",VLOOKUP($B2459,'SWC Towers'!$A:$Q,$Q$2,FALSE)),"")</f>
        <v>0.2</v>
      </c>
      <c r="R2459" s="106">
        <f>_xlfn.IFNA(IF($B2459="","",VLOOKUP($B2459,'SWC Towers'!$A:$Q,$R$2,FALSE)),"")</f>
        <v>0.2</v>
      </c>
      <c r="S2459" s="106" t="str">
        <f>_xlfn.IFNA(IF($B2459="","",VLOOKUP($B2459,'SWC Towers'!$A:$Q,$S$2,FALSE)),"")</f>
        <v/>
      </c>
      <c r="T2459" s="106" t="str">
        <f>_xlfn.IFNA(IF($B2459="","",VLOOKUP($B2459,'SWC Towers'!$A:$Q,$T$2,FALSE)),"")</f>
        <v/>
      </c>
      <c r="U2459" s="104">
        <f>_xlfn.IFNA(IF($B2459="","",VLOOKUP($B2459,'SWC Towers'!$A:$Q,$U$2,FALSE)),"")</f>
        <v>0.2</v>
      </c>
      <c r="V2459" s="104" t="str">
        <f>_xlfn.IFNA(IF($B2459="","",VLOOKUP($B2459,'SWC Towers'!$A:$Q,$V$2,FALSE)),"")</f>
        <v/>
      </c>
      <c r="W2459" s="104">
        <f>_xlfn.IFNA(IF($B2459="","",VLOOKUP($B2459,'SWC Towers'!$A:$Q,$W$2,FALSE)),"")</f>
        <v>0.2</v>
      </c>
      <c r="X2459" s="104" t="str">
        <f>_xlfn.IFNA(IF($B2459="","",VLOOKUP($B2459,'SWC Towers'!$A:$Q,$X$2,FALSE)),"")</f>
        <v/>
      </c>
      <c r="Y2459" s="104" t="str">
        <f>_xlfn.IFNA(IF($B2459="","",VLOOKUP($B2459,'SWC Towers'!$A:$Q,$Y$2,FALSE)),"")</f>
        <v/>
      </c>
      <c r="Z2459" s="104" t="str">
        <f>_xlfn.IFNA(IF($B2459="","",VLOOKUP($B2459,'SWC Towers'!$A:$Q,$Z$2,FALSE)),"")</f>
        <v/>
      </c>
      <c r="AA2459" s="104">
        <f>_xlfn.IFNA(IF($B2459="","",VLOOKUP($B2459,'SWC Towers'!$A:$Q,$AA$2,FALSE)),"")</f>
        <v>0.2</v>
      </c>
      <c r="AB2459" s="106" t="str">
        <f>_xlfn.IFNA(IF($B2459="","",VLOOKUP($B2459,'SWC Towers'!$A:$Q,$AB$2,FALSE)),"")</f>
        <v/>
      </c>
      <c r="AC2459" s="20">
        <f>SUM(Table25[[#This Row],[IT Tower: Application]:[Other/Non-IT ]])</f>
        <v>1</v>
      </c>
      <c r="AD2459" s="67"/>
      <c r="AE2459" s="67"/>
      <c r="AF2459" s="67"/>
      <c r="AG2459" s="67"/>
      <c r="AH2459" s="67"/>
      <c r="AI2459" s="67"/>
      <c r="AJ2459" s="67"/>
      <c r="AK2459" s="67"/>
      <c r="AL2459" s="67"/>
      <c r="AM2459" s="67"/>
      <c r="AN2459" s="67"/>
      <c r="AO2459" s="67"/>
      <c r="AP2459" s="67"/>
      <c r="AQ2459" s="67"/>
      <c r="AR2459" s="67"/>
      <c r="AS2459" s="67"/>
      <c r="AT2459" s="67"/>
      <c r="AU2459" s="67"/>
      <c r="AV2459" s="67"/>
      <c r="AW2459" s="67"/>
      <c r="AX2459" s="67"/>
      <c r="AY2459" s="67"/>
      <c r="AZ2459" s="67"/>
      <c r="BA2459" s="67"/>
      <c r="BB2459" s="113">
        <v>113708</v>
      </c>
      <c r="BC2459" s="113">
        <v>179254</v>
      </c>
      <c r="BD2459" s="113"/>
      <c r="BE2459" s="113"/>
      <c r="BF2459" s="113"/>
      <c r="BG2459" s="113"/>
      <c r="BH2459" s="113"/>
      <c r="BI2459" s="113"/>
      <c r="BJ2459" s="113"/>
      <c r="BK2459" s="113"/>
      <c r="BL2459" s="113"/>
      <c r="BM2459" s="113"/>
      <c r="BN2459" s="113"/>
      <c r="BO2459" s="113"/>
      <c r="BP2459" s="113"/>
      <c r="BQ2459" s="113"/>
      <c r="BR2459" s="113"/>
      <c r="BS2459" s="113"/>
      <c r="BT2459" s="113"/>
      <c r="BU2459" s="113"/>
      <c r="BV2459" s="113"/>
      <c r="BW2459" s="113"/>
      <c r="BX2459" s="113"/>
      <c r="BY2459" s="113"/>
      <c r="BZ2459" s="113"/>
      <c r="CA2459" s="67"/>
      <c r="CB2459" s="113"/>
      <c r="CC2459" s="69">
        <f>SUM(Table25[[#This Row],[Contract Amount FY00]:[Contract Amount FY50]])</f>
        <v>292962</v>
      </c>
      <c r="CD2459" s="114"/>
    </row>
    <row r="2460" spans="1:82" x14ac:dyDescent="0.25">
      <c r="A2460" s="122" t="s">
        <v>1979</v>
      </c>
      <c r="B2460" s="122" t="s">
        <v>533</v>
      </c>
      <c r="C2460" s="122" t="s">
        <v>3187</v>
      </c>
      <c r="E2460" s="26" t="str">
        <f>IFERROR(IF(VLOOKUP(Table25[[#This Row],[Contract No.]],Table3[#All],3,FALSE)="","No","Yes"),"")</f>
        <v>No</v>
      </c>
      <c r="F2460" s="107" t="str">
        <f>IFERROR(VLOOKUP(Table25[[#This Row],[Contract No.]],Table3[#All],3,FALSE),"")</f>
        <v/>
      </c>
      <c r="G2460" s="107" t="str">
        <f>IFERROR(IF(Table25[[#This Row],[Cooperative Purchase
(Yes/No)]]="Yes","Yes",IF(VLOOKUP(Table25[[#This Row],[Contract No.]],Table3[#All],1,FALSE)=Table25[[#This Row],[Contract No.]],"Yes","No")),"No")</f>
        <v>Yes</v>
      </c>
      <c r="H2460" s="51">
        <f>IFERROR(VLOOKUP(Table25[[#This Row],[Contract No.]],Table3[#All],4,FALSE),"")</f>
        <v>43556</v>
      </c>
      <c r="I2460" s="28">
        <f>IFERROR(IF(AND(MONTH(Table25[[#This Row],[Contract Start Date]])&gt;6,MONTH(Table25[[#This Row],[Contract Start Date]])&lt;=12),YEAR(Table25[[#This Row],[Contract Start Date]])+1,YEAR(Table25[[#This Row],[Contract Start Date]])),"")</f>
        <v>2019</v>
      </c>
      <c r="J2460" s="108">
        <f>Table25[[#This Row],[FY Formula start]]</f>
        <v>2019</v>
      </c>
      <c r="K2460" s="59" t="str">
        <f>"FY"&amp;" "&amp;Table25[[#This Row],[Year Start]]</f>
        <v>FY 2019</v>
      </c>
      <c r="L2460" s="109">
        <f>IFERROR(VLOOKUP(Table25[[#This Row],[Contract No.]],Table3[#All],5,FALSE),"")</f>
        <v>45747</v>
      </c>
      <c r="M2460" s="110">
        <f>IFERROR(IF(Table25[[#This Row],[Contract End Date]]="99/99/9999","No End",IF(AND(MONTH(Table25[[#This Row],[Contract End Date]])&gt;6,MONTH(Table25[[#This Row],[Contract End Date]])&lt;=12),YEAR(Table25[[#This Row],[Contract End Date]])+1,YEAR(Table25[[#This Row],[Contract End Date]]))),"")</f>
        <v>2025</v>
      </c>
      <c r="N2460" s="111">
        <f>Table25[[#This Row],[FY Formula end]]</f>
        <v>2025</v>
      </c>
      <c r="O2460" s="112" t="str">
        <f>IF(Table25[[#This Row],[Year End]]="No End","No End","FY"&amp;" "&amp;Table25[[#This Row],[Year End]])</f>
        <v>FY 2025</v>
      </c>
      <c r="P2460" s="27"/>
      <c r="Q2460" s="104">
        <f>_xlfn.IFNA(IF($B2460="","",VLOOKUP($B2460,'SWC Towers'!$A:$Q,$Q$2,FALSE)),"")</f>
        <v>0.2</v>
      </c>
      <c r="R2460" s="106">
        <f>_xlfn.IFNA(IF($B2460="","",VLOOKUP($B2460,'SWC Towers'!$A:$Q,$R$2,FALSE)),"")</f>
        <v>0.2</v>
      </c>
      <c r="S2460" s="106" t="str">
        <f>_xlfn.IFNA(IF($B2460="","",VLOOKUP($B2460,'SWC Towers'!$A:$Q,$S$2,FALSE)),"")</f>
        <v/>
      </c>
      <c r="T2460" s="106" t="str">
        <f>_xlfn.IFNA(IF($B2460="","",VLOOKUP($B2460,'SWC Towers'!$A:$Q,$T$2,FALSE)),"")</f>
        <v/>
      </c>
      <c r="U2460" s="104">
        <f>_xlfn.IFNA(IF($B2460="","",VLOOKUP($B2460,'SWC Towers'!$A:$Q,$U$2,FALSE)),"")</f>
        <v>0.2</v>
      </c>
      <c r="V2460" s="104" t="str">
        <f>_xlfn.IFNA(IF($B2460="","",VLOOKUP($B2460,'SWC Towers'!$A:$Q,$V$2,FALSE)),"")</f>
        <v/>
      </c>
      <c r="W2460" s="104">
        <f>_xlfn.IFNA(IF($B2460="","",VLOOKUP($B2460,'SWC Towers'!$A:$Q,$W$2,FALSE)),"")</f>
        <v>0.2</v>
      </c>
      <c r="X2460" s="104" t="str">
        <f>_xlfn.IFNA(IF($B2460="","",VLOOKUP($B2460,'SWC Towers'!$A:$Q,$X$2,FALSE)),"")</f>
        <v/>
      </c>
      <c r="Y2460" s="104" t="str">
        <f>_xlfn.IFNA(IF($B2460="","",VLOOKUP($B2460,'SWC Towers'!$A:$Q,$Y$2,FALSE)),"")</f>
        <v/>
      </c>
      <c r="Z2460" s="104" t="str">
        <f>_xlfn.IFNA(IF($B2460="","",VLOOKUP($B2460,'SWC Towers'!$A:$Q,$Z$2,FALSE)),"")</f>
        <v/>
      </c>
      <c r="AA2460" s="104">
        <f>_xlfn.IFNA(IF($B2460="","",VLOOKUP($B2460,'SWC Towers'!$A:$Q,$AA$2,FALSE)),"")</f>
        <v>0.2</v>
      </c>
      <c r="AB2460" s="106" t="str">
        <f>_xlfn.IFNA(IF($B2460="","",VLOOKUP($B2460,'SWC Towers'!$A:$Q,$AB$2,FALSE)),"")</f>
        <v/>
      </c>
      <c r="AC2460" s="20">
        <f>SUM(Table25[[#This Row],[IT Tower: Application]:[Other/Non-IT ]])</f>
        <v>1</v>
      </c>
      <c r="AD2460" s="67"/>
      <c r="AE2460" s="67"/>
      <c r="AF2460" s="67"/>
      <c r="AG2460" s="67"/>
      <c r="AH2460" s="67"/>
      <c r="AI2460" s="67"/>
      <c r="AJ2460" s="67"/>
      <c r="AK2460" s="67"/>
      <c r="AL2460" s="67"/>
      <c r="AM2460" s="67"/>
      <c r="AN2460" s="67"/>
      <c r="AO2460" s="67"/>
      <c r="AP2460" s="67"/>
      <c r="AQ2460" s="67"/>
      <c r="AR2460" s="67"/>
      <c r="AS2460" s="67"/>
      <c r="AT2460" s="67"/>
      <c r="AU2460" s="67"/>
      <c r="AV2460" s="67"/>
      <c r="AW2460" s="67"/>
      <c r="AX2460" s="67"/>
      <c r="AY2460" s="67"/>
      <c r="AZ2460" s="67">
        <v>3644</v>
      </c>
      <c r="BA2460" s="67">
        <v>0</v>
      </c>
      <c r="BB2460" s="113"/>
      <c r="BC2460" s="113"/>
      <c r="BD2460" s="113"/>
      <c r="BE2460" s="113"/>
      <c r="BF2460" s="113"/>
      <c r="BG2460" s="113"/>
      <c r="BH2460" s="113"/>
      <c r="BI2460" s="113"/>
      <c r="BJ2460" s="113"/>
      <c r="BK2460" s="113"/>
      <c r="BL2460" s="113"/>
      <c r="BM2460" s="113"/>
      <c r="BN2460" s="113"/>
      <c r="BO2460" s="113"/>
      <c r="BP2460" s="113"/>
      <c r="BQ2460" s="113"/>
      <c r="BR2460" s="113"/>
      <c r="BS2460" s="113"/>
      <c r="BT2460" s="113"/>
      <c r="BU2460" s="113"/>
      <c r="BV2460" s="113"/>
      <c r="BW2460" s="113"/>
      <c r="BX2460" s="113"/>
      <c r="BY2460" s="113"/>
      <c r="BZ2460" s="113"/>
      <c r="CA2460" s="67"/>
      <c r="CB2460" s="113"/>
      <c r="CC2460" s="69">
        <f>SUM(Table25[[#This Row],[Contract Amount FY00]:[Contract Amount FY50]])</f>
        <v>3644</v>
      </c>
      <c r="CD2460" s="114"/>
    </row>
    <row r="2461" spans="1:82" x14ac:dyDescent="0.25">
      <c r="A2461" s="122" t="s">
        <v>1979</v>
      </c>
      <c r="B2461" s="122" t="s">
        <v>705</v>
      </c>
      <c r="C2461" s="122" t="s">
        <v>405</v>
      </c>
      <c r="E2461" s="26" t="str">
        <f>IFERROR(IF(VLOOKUP(Table25[[#This Row],[Contract No.]],Table3[#All],3,FALSE)="","No","Yes"),"")</f>
        <v>Yes</v>
      </c>
      <c r="F2461" s="107" t="str">
        <f>IFERROR(VLOOKUP(Table25[[#This Row],[Contract No.]],Table3[#All],3,FALSE),"")</f>
        <v>NASPO</v>
      </c>
      <c r="G2461" s="107" t="str">
        <f>IFERROR(IF(Table25[[#This Row],[Cooperative Purchase
(Yes/No)]]="Yes","Yes",IF(VLOOKUP(Table25[[#This Row],[Contract No.]],Table3[#All],1,FALSE)=Table25[[#This Row],[Contract No.]],"Yes","No")),"No")</f>
        <v>Yes</v>
      </c>
      <c r="H2461" s="51">
        <f>IFERROR(VLOOKUP(Table25[[#This Row],[Contract No.]],Table3[#All],4,FALSE),"")</f>
        <v>43647</v>
      </c>
      <c r="I2461" s="28">
        <f>IFERROR(IF(AND(MONTH(Table25[[#This Row],[Contract Start Date]])&gt;6,MONTH(Table25[[#This Row],[Contract Start Date]])&lt;=12),YEAR(Table25[[#This Row],[Contract Start Date]])+1,YEAR(Table25[[#This Row],[Contract Start Date]])),"")</f>
        <v>2020</v>
      </c>
      <c r="J2461" s="108">
        <f>Table25[[#This Row],[FY Formula start]]</f>
        <v>2020</v>
      </c>
      <c r="K2461" s="59" t="str">
        <f>"FY"&amp;" "&amp;Table25[[#This Row],[Year Start]]</f>
        <v>FY 2020</v>
      </c>
      <c r="L2461" s="109">
        <f>IFERROR(VLOOKUP(Table25[[#This Row],[Contract No.]],Table3[#All],5,FALSE),"")</f>
        <v>47360</v>
      </c>
      <c r="M2461" s="110">
        <f>IFERROR(IF(Table25[[#This Row],[Contract End Date]]="99/99/9999","No End",IF(AND(MONTH(Table25[[#This Row],[Contract End Date]])&gt;6,MONTH(Table25[[#This Row],[Contract End Date]])&lt;=12),YEAR(Table25[[#This Row],[Contract End Date]])+1,YEAR(Table25[[#This Row],[Contract End Date]]))),"")</f>
        <v>2030</v>
      </c>
      <c r="N2461" s="111">
        <f>Table25[[#This Row],[FY Formula end]]</f>
        <v>2030</v>
      </c>
      <c r="O2461" s="112" t="str">
        <f>IF(Table25[[#This Row],[Year End]]="No End","No End","FY"&amp;" "&amp;Table25[[#This Row],[Year End]])</f>
        <v>FY 2030</v>
      </c>
      <c r="P2461" s="27"/>
      <c r="Q2461" s="104">
        <f>_xlfn.IFNA(IF($B2461="","",VLOOKUP($B2461,'SWC Towers'!$A:$Q,$Q$2,FALSE)),"")</f>
        <v>0.2</v>
      </c>
      <c r="R2461" s="106" t="str">
        <f>_xlfn.IFNA(IF($B2461="","",VLOOKUP($B2461,'SWC Towers'!$A:$Q,$R$2,FALSE)),"")</f>
        <v/>
      </c>
      <c r="S2461" s="106" t="str">
        <f>_xlfn.IFNA(IF($B2461="","",VLOOKUP($B2461,'SWC Towers'!$A:$Q,$S$2,FALSE)),"")</f>
        <v/>
      </c>
      <c r="T2461" s="106" t="str">
        <f>_xlfn.IFNA(IF($B2461="","",VLOOKUP($B2461,'SWC Towers'!$A:$Q,$T$2,FALSE)),"")</f>
        <v/>
      </c>
      <c r="U2461" s="104">
        <f>_xlfn.IFNA(IF($B2461="","",VLOOKUP($B2461,'SWC Towers'!$A:$Q,$U$2,FALSE)),"")</f>
        <v>0.4</v>
      </c>
      <c r="V2461" s="104" t="str">
        <f>_xlfn.IFNA(IF($B2461="","",VLOOKUP($B2461,'SWC Towers'!$A:$Q,$V$2,FALSE)),"")</f>
        <v/>
      </c>
      <c r="W2461" s="104">
        <f>_xlfn.IFNA(IF($B2461="","",VLOOKUP($B2461,'SWC Towers'!$A:$Q,$W$2,FALSE)),"")</f>
        <v>0.4</v>
      </c>
      <c r="X2461" s="104" t="str">
        <f>_xlfn.IFNA(IF($B2461="","",VLOOKUP($B2461,'SWC Towers'!$A:$Q,$X$2,FALSE)),"")</f>
        <v/>
      </c>
      <c r="Y2461" s="104" t="str">
        <f>_xlfn.IFNA(IF($B2461="","",VLOOKUP($B2461,'SWC Towers'!$A:$Q,$Y$2,FALSE)),"")</f>
        <v/>
      </c>
      <c r="Z2461" s="104" t="str">
        <f>_xlfn.IFNA(IF($B2461="","",VLOOKUP($B2461,'SWC Towers'!$A:$Q,$Z$2,FALSE)),"")</f>
        <v/>
      </c>
      <c r="AA2461" s="104" t="str">
        <f>_xlfn.IFNA(IF($B2461="","",VLOOKUP($B2461,'SWC Towers'!$A:$Q,$AA$2,FALSE)),"")</f>
        <v/>
      </c>
      <c r="AB2461" s="106" t="str">
        <f>_xlfn.IFNA(IF($B2461="","",VLOOKUP($B2461,'SWC Towers'!$A:$Q,$AB$2,FALSE)),"")</f>
        <v/>
      </c>
      <c r="AC2461" s="20">
        <f>SUM(Table25[[#This Row],[IT Tower: Application]:[Other/Non-IT ]])</f>
        <v>1</v>
      </c>
      <c r="AD2461" s="67"/>
      <c r="AE2461" s="67"/>
      <c r="AF2461" s="67"/>
      <c r="AG2461" s="67"/>
      <c r="AH2461" s="67"/>
      <c r="AI2461" s="67"/>
      <c r="AJ2461" s="67"/>
      <c r="AK2461" s="67"/>
      <c r="AL2461" s="67"/>
      <c r="AM2461" s="67"/>
      <c r="AN2461" s="67"/>
      <c r="AO2461" s="67"/>
      <c r="AP2461" s="67"/>
      <c r="AQ2461" s="67"/>
      <c r="AR2461" s="67"/>
      <c r="AS2461" s="67"/>
      <c r="AT2461" s="67"/>
      <c r="AU2461" s="67"/>
      <c r="AV2461" s="67"/>
      <c r="AW2461" s="67"/>
      <c r="AX2461" s="67">
        <v>0</v>
      </c>
      <c r="AY2461" s="67">
        <v>1739</v>
      </c>
      <c r="AZ2461" s="67">
        <v>271</v>
      </c>
      <c r="BA2461" s="67"/>
      <c r="BB2461" s="113"/>
      <c r="BC2461" s="113"/>
      <c r="BD2461" s="113"/>
      <c r="BE2461" s="113"/>
      <c r="BF2461" s="113"/>
      <c r="BG2461" s="113"/>
      <c r="BH2461" s="113"/>
      <c r="BI2461" s="113"/>
      <c r="BJ2461" s="113"/>
      <c r="BK2461" s="113"/>
      <c r="BL2461" s="113"/>
      <c r="BM2461" s="113"/>
      <c r="BN2461" s="113"/>
      <c r="BO2461" s="113"/>
      <c r="BP2461" s="113"/>
      <c r="BQ2461" s="113"/>
      <c r="BR2461" s="113"/>
      <c r="BS2461" s="113"/>
      <c r="BT2461" s="113"/>
      <c r="BU2461" s="113"/>
      <c r="BV2461" s="113"/>
      <c r="BW2461" s="113"/>
      <c r="BX2461" s="113"/>
      <c r="BY2461" s="113"/>
      <c r="BZ2461" s="113"/>
      <c r="CA2461" s="67"/>
      <c r="CB2461" s="113"/>
      <c r="CC2461" s="69">
        <f>SUM(Table25[[#This Row],[Contract Amount FY00]:[Contract Amount FY50]])</f>
        <v>2010</v>
      </c>
      <c r="CD2461" s="114"/>
    </row>
    <row r="2462" spans="1:82" x14ac:dyDescent="0.25">
      <c r="A2462" s="122" t="s">
        <v>1979</v>
      </c>
      <c r="B2462" s="122" t="s">
        <v>705</v>
      </c>
      <c r="C2462" s="122" t="s">
        <v>559</v>
      </c>
      <c r="E2462" s="26" t="str">
        <f>IFERROR(IF(VLOOKUP(Table25[[#This Row],[Contract No.]],Table3[#All],3,FALSE)="","No","Yes"),"")</f>
        <v>Yes</v>
      </c>
      <c r="F2462" s="107" t="str">
        <f>IFERROR(VLOOKUP(Table25[[#This Row],[Contract No.]],Table3[#All],3,FALSE),"")</f>
        <v>NASPO</v>
      </c>
      <c r="G2462" s="107" t="str">
        <f>IFERROR(IF(Table25[[#This Row],[Cooperative Purchase
(Yes/No)]]="Yes","Yes",IF(VLOOKUP(Table25[[#This Row],[Contract No.]],Table3[#All],1,FALSE)=Table25[[#This Row],[Contract No.]],"Yes","No")),"No")</f>
        <v>Yes</v>
      </c>
      <c r="H2462" s="51">
        <f>IFERROR(VLOOKUP(Table25[[#This Row],[Contract No.]],Table3[#All],4,FALSE),"")</f>
        <v>43647</v>
      </c>
      <c r="I2462" s="28">
        <f>IFERROR(IF(AND(MONTH(Table25[[#This Row],[Contract Start Date]])&gt;6,MONTH(Table25[[#This Row],[Contract Start Date]])&lt;=12),YEAR(Table25[[#This Row],[Contract Start Date]])+1,YEAR(Table25[[#This Row],[Contract Start Date]])),"")</f>
        <v>2020</v>
      </c>
      <c r="J2462" s="108">
        <f>Table25[[#This Row],[FY Formula start]]</f>
        <v>2020</v>
      </c>
      <c r="K2462" s="59" t="str">
        <f>"FY"&amp;" "&amp;Table25[[#This Row],[Year Start]]</f>
        <v>FY 2020</v>
      </c>
      <c r="L2462" s="109">
        <f>IFERROR(VLOOKUP(Table25[[#This Row],[Contract No.]],Table3[#All],5,FALSE),"")</f>
        <v>47360</v>
      </c>
      <c r="M2462" s="110">
        <f>IFERROR(IF(Table25[[#This Row],[Contract End Date]]="99/99/9999","No End",IF(AND(MONTH(Table25[[#This Row],[Contract End Date]])&gt;6,MONTH(Table25[[#This Row],[Contract End Date]])&lt;=12),YEAR(Table25[[#This Row],[Contract End Date]])+1,YEAR(Table25[[#This Row],[Contract End Date]]))),"")</f>
        <v>2030</v>
      </c>
      <c r="N2462" s="111">
        <f>Table25[[#This Row],[FY Formula end]]</f>
        <v>2030</v>
      </c>
      <c r="O2462" s="112" t="str">
        <f>IF(Table25[[#This Row],[Year End]]="No End","No End","FY"&amp;" "&amp;Table25[[#This Row],[Year End]])</f>
        <v>FY 2030</v>
      </c>
      <c r="P2462" s="27"/>
      <c r="Q2462" s="104">
        <f>_xlfn.IFNA(IF($B2462="","",VLOOKUP($B2462,'SWC Towers'!$A:$Q,$Q$2,FALSE)),"")</f>
        <v>0.2</v>
      </c>
      <c r="R2462" s="106" t="str">
        <f>_xlfn.IFNA(IF($B2462="","",VLOOKUP($B2462,'SWC Towers'!$A:$Q,$R$2,FALSE)),"")</f>
        <v/>
      </c>
      <c r="S2462" s="106" t="str">
        <f>_xlfn.IFNA(IF($B2462="","",VLOOKUP($B2462,'SWC Towers'!$A:$Q,$S$2,FALSE)),"")</f>
        <v/>
      </c>
      <c r="T2462" s="106" t="str">
        <f>_xlfn.IFNA(IF($B2462="","",VLOOKUP($B2462,'SWC Towers'!$A:$Q,$T$2,FALSE)),"")</f>
        <v/>
      </c>
      <c r="U2462" s="104">
        <f>_xlfn.IFNA(IF($B2462="","",VLOOKUP($B2462,'SWC Towers'!$A:$Q,$U$2,FALSE)),"")</f>
        <v>0.4</v>
      </c>
      <c r="V2462" s="104" t="str">
        <f>_xlfn.IFNA(IF($B2462="","",VLOOKUP($B2462,'SWC Towers'!$A:$Q,$V$2,FALSE)),"")</f>
        <v/>
      </c>
      <c r="W2462" s="104">
        <f>_xlfn.IFNA(IF($B2462="","",VLOOKUP($B2462,'SWC Towers'!$A:$Q,$W$2,FALSE)),"")</f>
        <v>0.4</v>
      </c>
      <c r="X2462" s="104" t="str">
        <f>_xlfn.IFNA(IF($B2462="","",VLOOKUP($B2462,'SWC Towers'!$A:$Q,$X$2,FALSE)),"")</f>
        <v/>
      </c>
      <c r="Y2462" s="104" t="str">
        <f>_xlfn.IFNA(IF($B2462="","",VLOOKUP($B2462,'SWC Towers'!$A:$Q,$Y$2,FALSE)),"")</f>
        <v/>
      </c>
      <c r="Z2462" s="104" t="str">
        <f>_xlfn.IFNA(IF($B2462="","",VLOOKUP($B2462,'SWC Towers'!$A:$Q,$Z$2,FALSE)),"")</f>
        <v/>
      </c>
      <c r="AA2462" s="104" t="str">
        <f>_xlfn.IFNA(IF($B2462="","",VLOOKUP($B2462,'SWC Towers'!$A:$Q,$AA$2,FALSE)),"")</f>
        <v/>
      </c>
      <c r="AB2462" s="106" t="str">
        <f>_xlfn.IFNA(IF($B2462="","",VLOOKUP($B2462,'SWC Towers'!$A:$Q,$AB$2,FALSE)),"")</f>
        <v/>
      </c>
      <c r="AC2462" s="20">
        <f>SUM(Table25[[#This Row],[IT Tower: Application]:[Other/Non-IT ]])</f>
        <v>1</v>
      </c>
      <c r="AD2462" s="67"/>
      <c r="AE2462" s="67"/>
      <c r="AF2462" s="67"/>
      <c r="AG2462" s="67"/>
      <c r="AH2462" s="67"/>
      <c r="AI2462" s="67"/>
      <c r="AJ2462" s="67"/>
      <c r="AK2462" s="67"/>
      <c r="AL2462" s="67"/>
      <c r="AM2462" s="67"/>
      <c r="AN2462" s="67"/>
      <c r="AO2462" s="67"/>
      <c r="AP2462" s="67"/>
      <c r="AQ2462" s="67"/>
      <c r="AR2462" s="67"/>
      <c r="AS2462" s="67"/>
      <c r="AT2462" s="67"/>
      <c r="AU2462" s="67"/>
      <c r="AV2462" s="67"/>
      <c r="AW2462" s="67"/>
      <c r="AX2462" s="67"/>
      <c r="AY2462" s="67">
        <v>0</v>
      </c>
      <c r="AZ2462" s="67">
        <v>26438</v>
      </c>
      <c r="BA2462" s="67">
        <v>57184</v>
      </c>
      <c r="BB2462" s="113">
        <v>22146</v>
      </c>
      <c r="BC2462" s="113">
        <v>15137</v>
      </c>
      <c r="BD2462" s="113"/>
      <c r="BE2462" s="113"/>
      <c r="BF2462" s="113"/>
      <c r="BG2462" s="113"/>
      <c r="BH2462" s="113"/>
      <c r="BI2462" s="113"/>
      <c r="BJ2462" s="113"/>
      <c r="BK2462" s="113"/>
      <c r="BL2462" s="113"/>
      <c r="BM2462" s="113"/>
      <c r="BN2462" s="113"/>
      <c r="BO2462" s="113"/>
      <c r="BP2462" s="113"/>
      <c r="BQ2462" s="113"/>
      <c r="BR2462" s="113"/>
      <c r="BS2462" s="113"/>
      <c r="BT2462" s="113"/>
      <c r="BU2462" s="113"/>
      <c r="BV2462" s="113"/>
      <c r="BW2462" s="113"/>
      <c r="BX2462" s="113"/>
      <c r="BY2462" s="113"/>
      <c r="BZ2462" s="113"/>
      <c r="CA2462" s="67"/>
      <c r="CB2462" s="113"/>
      <c r="CC2462" s="69">
        <f>SUM(Table25[[#This Row],[Contract Amount FY00]:[Contract Amount FY50]])</f>
        <v>120905</v>
      </c>
      <c r="CD2462" s="114"/>
    </row>
    <row r="2463" spans="1:82" x14ac:dyDescent="0.25">
      <c r="A2463" s="122" t="s">
        <v>1979</v>
      </c>
      <c r="B2463" s="122" t="s">
        <v>705</v>
      </c>
      <c r="C2463" s="122" t="s">
        <v>1777</v>
      </c>
      <c r="E2463" s="26" t="str">
        <f>IFERROR(IF(VLOOKUP(Table25[[#This Row],[Contract No.]],Table3[#All],3,FALSE)="","No","Yes"),"")</f>
        <v>Yes</v>
      </c>
      <c r="F2463" s="107" t="str">
        <f>IFERROR(VLOOKUP(Table25[[#This Row],[Contract No.]],Table3[#All],3,FALSE),"")</f>
        <v>NASPO</v>
      </c>
      <c r="G2463" s="107" t="str">
        <f>IFERROR(IF(Table25[[#This Row],[Cooperative Purchase
(Yes/No)]]="Yes","Yes",IF(VLOOKUP(Table25[[#This Row],[Contract No.]],Table3[#All],1,FALSE)=Table25[[#This Row],[Contract No.]],"Yes","No")),"No")</f>
        <v>Yes</v>
      </c>
      <c r="H2463" s="51">
        <f>IFERROR(VLOOKUP(Table25[[#This Row],[Contract No.]],Table3[#All],4,FALSE),"")</f>
        <v>43647</v>
      </c>
      <c r="I2463" s="28">
        <f>IFERROR(IF(AND(MONTH(Table25[[#This Row],[Contract Start Date]])&gt;6,MONTH(Table25[[#This Row],[Contract Start Date]])&lt;=12),YEAR(Table25[[#This Row],[Contract Start Date]])+1,YEAR(Table25[[#This Row],[Contract Start Date]])),"")</f>
        <v>2020</v>
      </c>
      <c r="J2463" s="108">
        <f>Table25[[#This Row],[FY Formula start]]</f>
        <v>2020</v>
      </c>
      <c r="K2463" s="59" t="str">
        <f>"FY"&amp;" "&amp;Table25[[#This Row],[Year Start]]</f>
        <v>FY 2020</v>
      </c>
      <c r="L2463" s="109">
        <f>IFERROR(VLOOKUP(Table25[[#This Row],[Contract No.]],Table3[#All],5,FALSE),"")</f>
        <v>47360</v>
      </c>
      <c r="M2463" s="110">
        <f>IFERROR(IF(Table25[[#This Row],[Contract End Date]]="99/99/9999","No End",IF(AND(MONTH(Table25[[#This Row],[Contract End Date]])&gt;6,MONTH(Table25[[#This Row],[Contract End Date]])&lt;=12),YEAR(Table25[[#This Row],[Contract End Date]])+1,YEAR(Table25[[#This Row],[Contract End Date]]))),"")</f>
        <v>2030</v>
      </c>
      <c r="N2463" s="111">
        <f>Table25[[#This Row],[FY Formula end]]</f>
        <v>2030</v>
      </c>
      <c r="O2463" s="112" t="str">
        <f>IF(Table25[[#This Row],[Year End]]="No End","No End","FY"&amp;" "&amp;Table25[[#This Row],[Year End]])</f>
        <v>FY 2030</v>
      </c>
      <c r="P2463" s="27"/>
      <c r="Q2463" s="104">
        <f>_xlfn.IFNA(IF($B2463="","",VLOOKUP($B2463,'SWC Towers'!$A:$Q,$Q$2,FALSE)),"")</f>
        <v>0.2</v>
      </c>
      <c r="R2463" s="106" t="str">
        <f>_xlfn.IFNA(IF($B2463="","",VLOOKUP($B2463,'SWC Towers'!$A:$Q,$R$2,FALSE)),"")</f>
        <v/>
      </c>
      <c r="S2463" s="106" t="str">
        <f>_xlfn.IFNA(IF($B2463="","",VLOOKUP($B2463,'SWC Towers'!$A:$Q,$S$2,FALSE)),"")</f>
        <v/>
      </c>
      <c r="T2463" s="106" t="str">
        <f>_xlfn.IFNA(IF($B2463="","",VLOOKUP($B2463,'SWC Towers'!$A:$Q,$T$2,FALSE)),"")</f>
        <v/>
      </c>
      <c r="U2463" s="104">
        <f>_xlfn.IFNA(IF($B2463="","",VLOOKUP($B2463,'SWC Towers'!$A:$Q,$U$2,FALSE)),"")</f>
        <v>0.4</v>
      </c>
      <c r="V2463" s="104" t="str">
        <f>_xlfn.IFNA(IF($B2463="","",VLOOKUP($B2463,'SWC Towers'!$A:$Q,$V$2,FALSE)),"")</f>
        <v/>
      </c>
      <c r="W2463" s="104">
        <f>_xlfn.IFNA(IF($B2463="","",VLOOKUP($B2463,'SWC Towers'!$A:$Q,$W$2,FALSE)),"")</f>
        <v>0.4</v>
      </c>
      <c r="X2463" s="104" t="str">
        <f>_xlfn.IFNA(IF($B2463="","",VLOOKUP($B2463,'SWC Towers'!$A:$Q,$X$2,FALSE)),"")</f>
        <v/>
      </c>
      <c r="Y2463" s="104" t="str">
        <f>_xlfn.IFNA(IF($B2463="","",VLOOKUP($B2463,'SWC Towers'!$A:$Q,$Y$2,FALSE)),"")</f>
        <v/>
      </c>
      <c r="Z2463" s="104" t="str">
        <f>_xlfn.IFNA(IF($B2463="","",VLOOKUP($B2463,'SWC Towers'!$A:$Q,$Z$2,FALSE)),"")</f>
        <v/>
      </c>
      <c r="AA2463" s="104" t="str">
        <f>_xlfn.IFNA(IF($B2463="","",VLOOKUP($B2463,'SWC Towers'!$A:$Q,$AA$2,FALSE)),"")</f>
        <v/>
      </c>
      <c r="AB2463" s="106" t="str">
        <f>_xlfn.IFNA(IF($B2463="","",VLOOKUP($B2463,'SWC Towers'!$A:$Q,$AB$2,FALSE)),"")</f>
        <v/>
      </c>
      <c r="AC2463" s="20">
        <f>SUM(Table25[[#This Row],[IT Tower: Application]:[Other/Non-IT ]])</f>
        <v>1</v>
      </c>
      <c r="AD2463" s="67"/>
      <c r="AE2463" s="67"/>
      <c r="AF2463" s="67"/>
      <c r="AG2463" s="67"/>
      <c r="AH2463" s="67"/>
      <c r="AI2463" s="67"/>
      <c r="AJ2463" s="67"/>
      <c r="AK2463" s="67"/>
      <c r="AL2463" s="67"/>
      <c r="AM2463" s="67"/>
      <c r="AN2463" s="67"/>
      <c r="AO2463" s="67"/>
      <c r="AP2463" s="67"/>
      <c r="AQ2463" s="67"/>
      <c r="AR2463" s="67"/>
      <c r="AS2463" s="67"/>
      <c r="AT2463" s="67"/>
      <c r="AU2463" s="67"/>
      <c r="AV2463" s="67"/>
      <c r="AW2463" s="67"/>
      <c r="AX2463" s="67"/>
      <c r="AY2463" s="67">
        <v>1526</v>
      </c>
      <c r="AZ2463" s="67">
        <v>-538</v>
      </c>
      <c r="BA2463" s="67"/>
      <c r="BB2463" s="113"/>
      <c r="BC2463" s="113">
        <v>151</v>
      </c>
      <c r="BD2463" s="113"/>
      <c r="BE2463" s="113"/>
      <c r="BF2463" s="113"/>
      <c r="BG2463" s="113"/>
      <c r="BH2463" s="113"/>
      <c r="BI2463" s="113"/>
      <c r="BJ2463" s="113"/>
      <c r="BK2463" s="113"/>
      <c r="BL2463" s="113"/>
      <c r="BM2463" s="113"/>
      <c r="BN2463" s="113"/>
      <c r="BO2463" s="113"/>
      <c r="BP2463" s="113"/>
      <c r="BQ2463" s="113"/>
      <c r="BR2463" s="113"/>
      <c r="BS2463" s="113"/>
      <c r="BT2463" s="113"/>
      <c r="BU2463" s="113"/>
      <c r="BV2463" s="113"/>
      <c r="BW2463" s="113"/>
      <c r="BX2463" s="113"/>
      <c r="BY2463" s="113"/>
      <c r="BZ2463" s="113"/>
      <c r="CA2463" s="67"/>
      <c r="CB2463" s="113"/>
      <c r="CC2463" s="69">
        <f>SUM(Table25[[#This Row],[Contract Amount FY00]:[Contract Amount FY50]])</f>
        <v>1139</v>
      </c>
      <c r="CD2463" s="114"/>
    </row>
    <row r="2464" spans="1:82" x14ac:dyDescent="0.25">
      <c r="A2464" s="122" t="s">
        <v>1979</v>
      </c>
      <c r="B2464" s="122" t="s">
        <v>278</v>
      </c>
      <c r="C2464" s="122" t="s">
        <v>3188</v>
      </c>
      <c r="E2464" s="26" t="str">
        <f>IFERROR(IF(VLOOKUP(Table25[[#This Row],[Contract No.]],Table3[#All],3,FALSE)="","No","Yes"),"")</f>
        <v>Yes</v>
      </c>
      <c r="F2464" s="107" t="str">
        <f>IFERROR(VLOOKUP(Table25[[#This Row],[Contract No.]],Table3[#All],3,FALSE),"")</f>
        <v>NASPO</v>
      </c>
      <c r="G2464" s="107" t="str">
        <f>IFERROR(IF(Table25[[#This Row],[Cooperative Purchase
(Yes/No)]]="Yes","Yes",IF(VLOOKUP(Table25[[#This Row],[Contract No.]],Table3[#All],1,FALSE)=Table25[[#This Row],[Contract No.]],"Yes","No")),"No")</f>
        <v>Yes</v>
      </c>
      <c r="H2464" s="51">
        <f>IFERROR(VLOOKUP(Table25[[#This Row],[Contract No.]],Table3[#All],4,FALSE),"")</f>
        <v>42917</v>
      </c>
      <c r="I2464" s="28">
        <f>IFERROR(IF(AND(MONTH(Table25[[#This Row],[Contract Start Date]])&gt;6,MONTH(Table25[[#This Row],[Contract Start Date]])&lt;=12),YEAR(Table25[[#This Row],[Contract Start Date]])+1,YEAR(Table25[[#This Row],[Contract Start Date]])),"")</f>
        <v>2018</v>
      </c>
      <c r="J2464" s="108">
        <f>Table25[[#This Row],[FY Formula start]]</f>
        <v>2018</v>
      </c>
      <c r="K2464" s="59" t="str">
        <f>"FY"&amp;" "&amp;Table25[[#This Row],[Year Start]]</f>
        <v>FY 2018</v>
      </c>
      <c r="L2464" s="109">
        <f>IFERROR(VLOOKUP(Table25[[#This Row],[Contract No.]],Table3[#All],5,FALSE),"")</f>
        <v>46280</v>
      </c>
      <c r="M2464" s="110">
        <f>IFERROR(IF(Table25[[#This Row],[Contract End Date]]="99/99/9999","No End",IF(AND(MONTH(Table25[[#This Row],[Contract End Date]])&gt;6,MONTH(Table25[[#This Row],[Contract End Date]])&lt;=12),YEAR(Table25[[#This Row],[Contract End Date]])+1,YEAR(Table25[[#This Row],[Contract End Date]]))),"")</f>
        <v>2027</v>
      </c>
      <c r="N2464" s="111">
        <f>Table25[[#This Row],[FY Formula end]]</f>
        <v>2027</v>
      </c>
      <c r="O2464" s="112" t="str">
        <f>IF(Table25[[#This Row],[Year End]]="No End","No End","FY"&amp;" "&amp;Table25[[#This Row],[Year End]])</f>
        <v>FY 2027</v>
      </c>
      <c r="P2464" s="27"/>
      <c r="Q2464" s="104">
        <f>_xlfn.IFNA(IF($B2464="","",VLOOKUP($B2464,'SWC Towers'!$A:$Q,$Q$2,FALSE)),"")</f>
        <v>0.4</v>
      </c>
      <c r="R2464" s="106" t="str">
        <f>_xlfn.IFNA(IF($B2464="","",VLOOKUP($B2464,'SWC Towers'!$A:$Q,$R$2,FALSE)),"")</f>
        <v/>
      </c>
      <c r="S2464" s="106" t="str">
        <f>_xlfn.IFNA(IF($B2464="","",VLOOKUP($B2464,'SWC Towers'!$A:$Q,$S$2,FALSE)),"")</f>
        <v/>
      </c>
      <c r="T2464" s="106">
        <f>_xlfn.IFNA(IF($B2464="","",VLOOKUP($B2464,'SWC Towers'!$A:$Q,$T$2,FALSE)),"")</f>
        <v>0.05</v>
      </c>
      <c r="U2464" s="104" t="str">
        <f>_xlfn.IFNA(IF($B2464="","",VLOOKUP($B2464,'SWC Towers'!$A:$Q,$U$2,FALSE)),"")</f>
        <v/>
      </c>
      <c r="V2464" s="104" t="str">
        <f>_xlfn.IFNA(IF($B2464="","",VLOOKUP($B2464,'SWC Towers'!$A:$Q,$V$2,FALSE)),"")</f>
        <v/>
      </c>
      <c r="W2464" s="104">
        <f>_xlfn.IFNA(IF($B2464="","",VLOOKUP($B2464,'SWC Towers'!$A:$Q,$W$2,FALSE)),"")</f>
        <v>0.1</v>
      </c>
      <c r="X2464" s="104" t="str">
        <f>_xlfn.IFNA(IF($B2464="","",VLOOKUP($B2464,'SWC Towers'!$A:$Q,$X$2,FALSE)),"")</f>
        <v/>
      </c>
      <c r="Y2464" s="104">
        <f>_xlfn.IFNA(IF($B2464="","",VLOOKUP($B2464,'SWC Towers'!$A:$Q,$Y$2,FALSE)),"")</f>
        <v>0.05</v>
      </c>
      <c r="Z2464" s="104" t="str">
        <f>_xlfn.IFNA(IF($B2464="","",VLOOKUP($B2464,'SWC Towers'!$A:$Q,$Z$2,FALSE)),"")</f>
        <v/>
      </c>
      <c r="AA2464" s="104">
        <f>_xlfn.IFNA(IF($B2464="","",VLOOKUP($B2464,'SWC Towers'!$A:$Q,$AA$2,FALSE)),"")</f>
        <v>0.4</v>
      </c>
      <c r="AB2464" s="106" t="str">
        <f>_xlfn.IFNA(IF($B2464="","",VLOOKUP($B2464,'SWC Towers'!$A:$Q,$AB$2,FALSE)),"")</f>
        <v/>
      </c>
      <c r="AC2464" s="20">
        <f>SUM(Table25[[#This Row],[IT Tower: Application]:[Other/Non-IT ]])</f>
        <v>1</v>
      </c>
      <c r="AD2464" s="67"/>
      <c r="AE2464" s="67"/>
      <c r="AF2464" s="67"/>
      <c r="AG2464" s="67"/>
      <c r="AH2464" s="67"/>
      <c r="AI2464" s="67"/>
      <c r="AJ2464" s="67"/>
      <c r="AK2464" s="67"/>
      <c r="AL2464" s="67"/>
      <c r="AM2464" s="67"/>
      <c r="AN2464" s="67"/>
      <c r="AO2464" s="67"/>
      <c r="AP2464" s="67"/>
      <c r="AQ2464" s="67"/>
      <c r="AR2464" s="67"/>
      <c r="AS2464" s="67"/>
      <c r="AT2464" s="67"/>
      <c r="AU2464" s="67"/>
      <c r="AV2464" s="67"/>
      <c r="AW2464" s="67"/>
      <c r="AX2464" s="67"/>
      <c r="AY2464" s="67"/>
      <c r="AZ2464" s="67">
        <v>0</v>
      </c>
      <c r="BA2464" s="67">
        <v>138856</v>
      </c>
      <c r="BB2464" s="113">
        <v>10265</v>
      </c>
      <c r="BC2464" s="113">
        <v>167513</v>
      </c>
      <c r="BD2464" s="113"/>
      <c r="BE2464" s="113"/>
      <c r="BF2464" s="113"/>
      <c r="BG2464" s="113"/>
      <c r="BH2464" s="113"/>
      <c r="BI2464" s="113"/>
      <c r="BJ2464" s="113"/>
      <c r="BK2464" s="113"/>
      <c r="BL2464" s="113"/>
      <c r="BM2464" s="113"/>
      <c r="BN2464" s="113"/>
      <c r="BO2464" s="113"/>
      <c r="BP2464" s="113"/>
      <c r="BQ2464" s="113"/>
      <c r="BR2464" s="113"/>
      <c r="BS2464" s="113"/>
      <c r="BT2464" s="113"/>
      <c r="BU2464" s="113"/>
      <c r="BV2464" s="113"/>
      <c r="BW2464" s="113"/>
      <c r="BX2464" s="113"/>
      <c r="BY2464" s="113"/>
      <c r="BZ2464" s="113"/>
      <c r="CA2464" s="67"/>
      <c r="CB2464" s="113"/>
      <c r="CC2464" s="69">
        <f>SUM(Table25[[#This Row],[Contract Amount FY00]:[Contract Amount FY50]])</f>
        <v>316634</v>
      </c>
      <c r="CD2464" s="114"/>
    </row>
    <row r="2465" spans="1:82" x14ac:dyDescent="0.25">
      <c r="A2465" s="122" t="s">
        <v>1979</v>
      </c>
      <c r="B2465" s="122" t="s">
        <v>278</v>
      </c>
      <c r="C2465" s="122" t="s">
        <v>441</v>
      </c>
      <c r="E2465" s="26" t="str">
        <f>IFERROR(IF(VLOOKUP(Table25[[#This Row],[Contract No.]],Table3[#All],3,FALSE)="","No","Yes"),"")</f>
        <v>Yes</v>
      </c>
      <c r="F2465" s="107" t="str">
        <f>IFERROR(VLOOKUP(Table25[[#This Row],[Contract No.]],Table3[#All],3,FALSE),"")</f>
        <v>NASPO</v>
      </c>
      <c r="G2465" s="107" t="str">
        <f>IFERROR(IF(Table25[[#This Row],[Cooperative Purchase
(Yes/No)]]="Yes","Yes",IF(VLOOKUP(Table25[[#This Row],[Contract No.]],Table3[#All],1,FALSE)=Table25[[#This Row],[Contract No.]],"Yes","No")),"No")</f>
        <v>Yes</v>
      </c>
      <c r="H2465" s="51">
        <f>IFERROR(VLOOKUP(Table25[[#This Row],[Contract No.]],Table3[#All],4,FALSE),"")</f>
        <v>42917</v>
      </c>
      <c r="I2465" s="28">
        <f>IFERROR(IF(AND(MONTH(Table25[[#This Row],[Contract Start Date]])&gt;6,MONTH(Table25[[#This Row],[Contract Start Date]])&lt;=12),YEAR(Table25[[#This Row],[Contract Start Date]])+1,YEAR(Table25[[#This Row],[Contract Start Date]])),"")</f>
        <v>2018</v>
      </c>
      <c r="J2465" s="108">
        <f>Table25[[#This Row],[FY Formula start]]</f>
        <v>2018</v>
      </c>
      <c r="K2465" s="59" t="str">
        <f>"FY"&amp;" "&amp;Table25[[#This Row],[Year Start]]</f>
        <v>FY 2018</v>
      </c>
      <c r="L2465" s="109">
        <f>IFERROR(VLOOKUP(Table25[[#This Row],[Contract No.]],Table3[#All],5,FALSE),"")</f>
        <v>46280</v>
      </c>
      <c r="M2465" s="110">
        <f>IFERROR(IF(Table25[[#This Row],[Contract End Date]]="99/99/9999","No End",IF(AND(MONTH(Table25[[#This Row],[Contract End Date]])&gt;6,MONTH(Table25[[#This Row],[Contract End Date]])&lt;=12),YEAR(Table25[[#This Row],[Contract End Date]])+1,YEAR(Table25[[#This Row],[Contract End Date]]))),"")</f>
        <v>2027</v>
      </c>
      <c r="N2465" s="111">
        <f>Table25[[#This Row],[FY Formula end]]</f>
        <v>2027</v>
      </c>
      <c r="O2465" s="112" t="str">
        <f>IF(Table25[[#This Row],[Year End]]="No End","No End","FY"&amp;" "&amp;Table25[[#This Row],[Year End]])</f>
        <v>FY 2027</v>
      </c>
      <c r="P2465" s="27"/>
      <c r="Q2465" s="104">
        <f>_xlfn.IFNA(IF($B2465="","",VLOOKUP($B2465,'SWC Towers'!$A:$Q,$Q$2,FALSE)),"")</f>
        <v>0.4</v>
      </c>
      <c r="R2465" s="106" t="str">
        <f>_xlfn.IFNA(IF($B2465="","",VLOOKUP($B2465,'SWC Towers'!$A:$Q,$R$2,FALSE)),"")</f>
        <v/>
      </c>
      <c r="S2465" s="106" t="str">
        <f>_xlfn.IFNA(IF($B2465="","",VLOOKUP($B2465,'SWC Towers'!$A:$Q,$S$2,FALSE)),"")</f>
        <v/>
      </c>
      <c r="T2465" s="106">
        <f>_xlfn.IFNA(IF($B2465="","",VLOOKUP($B2465,'SWC Towers'!$A:$Q,$T$2,FALSE)),"")</f>
        <v>0.05</v>
      </c>
      <c r="U2465" s="104" t="str">
        <f>_xlfn.IFNA(IF($B2465="","",VLOOKUP($B2465,'SWC Towers'!$A:$Q,$U$2,FALSE)),"")</f>
        <v/>
      </c>
      <c r="V2465" s="104" t="str">
        <f>_xlfn.IFNA(IF($B2465="","",VLOOKUP($B2465,'SWC Towers'!$A:$Q,$V$2,FALSE)),"")</f>
        <v/>
      </c>
      <c r="W2465" s="104">
        <f>_xlfn.IFNA(IF($B2465="","",VLOOKUP($B2465,'SWC Towers'!$A:$Q,$W$2,FALSE)),"")</f>
        <v>0.1</v>
      </c>
      <c r="X2465" s="104" t="str">
        <f>_xlfn.IFNA(IF($B2465="","",VLOOKUP($B2465,'SWC Towers'!$A:$Q,$X$2,FALSE)),"")</f>
        <v/>
      </c>
      <c r="Y2465" s="104">
        <f>_xlfn.IFNA(IF($B2465="","",VLOOKUP($B2465,'SWC Towers'!$A:$Q,$Y$2,FALSE)),"")</f>
        <v>0.05</v>
      </c>
      <c r="Z2465" s="104" t="str">
        <f>_xlfn.IFNA(IF($B2465="","",VLOOKUP($B2465,'SWC Towers'!$A:$Q,$Z$2,FALSE)),"")</f>
        <v/>
      </c>
      <c r="AA2465" s="104">
        <f>_xlfn.IFNA(IF($B2465="","",VLOOKUP($B2465,'SWC Towers'!$A:$Q,$AA$2,FALSE)),"")</f>
        <v>0.4</v>
      </c>
      <c r="AB2465" s="106" t="str">
        <f>_xlfn.IFNA(IF($B2465="","",VLOOKUP($B2465,'SWC Towers'!$A:$Q,$AB$2,FALSE)),"")</f>
        <v/>
      </c>
      <c r="AC2465" s="20">
        <f>SUM(Table25[[#This Row],[IT Tower: Application]:[Other/Non-IT ]])</f>
        <v>1</v>
      </c>
      <c r="AD2465" s="67"/>
      <c r="AE2465" s="67"/>
      <c r="AF2465" s="67"/>
      <c r="AG2465" s="67"/>
      <c r="AH2465" s="67"/>
      <c r="AI2465" s="67"/>
      <c r="AJ2465" s="67"/>
      <c r="AK2465" s="67"/>
      <c r="AL2465" s="67"/>
      <c r="AM2465" s="67"/>
      <c r="AN2465" s="67"/>
      <c r="AO2465" s="67"/>
      <c r="AP2465" s="67"/>
      <c r="AQ2465" s="67"/>
      <c r="AR2465" s="67"/>
      <c r="AS2465" s="67"/>
      <c r="AT2465" s="67"/>
      <c r="AU2465" s="67"/>
      <c r="AV2465" s="67"/>
      <c r="AW2465" s="67"/>
      <c r="AX2465" s="67"/>
      <c r="AY2465" s="67"/>
      <c r="AZ2465" s="67"/>
      <c r="BA2465" s="67"/>
      <c r="BB2465" s="113">
        <v>55381</v>
      </c>
      <c r="BC2465" s="113">
        <v>43580</v>
      </c>
      <c r="BD2465" s="113"/>
      <c r="BE2465" s="113"/>
      <c r="BF2465" s="113"/>
      <c r="BG2465" s="113"/>
      <c r="BH2465" s="113"/>
      <c r="BI2465" s="113"/>
      <c r="BJ2465" s="113"/>
      <c r="BK2465" s="113"/>
      <c r="BL2465" s="113"/>
      <c r="BM2465" s="113"/>
      <c r="BN2465" s="113"/>
      <c r="BO2465" s="113"/>
      <c r="BP2465" s="113"/>
      <c r="BQ2465" s="113"/>
      <c r="BR2465" s="113"/>
      <c r="BS2465" s="113"/>
      <c r="BT2465" s="113"/>
      <c r="BU2465" s="113"/>
      <c r="BV2465" s="113"/>
      <c r="BW2465" s="113"/>
      <c r="BX2465" s="113"/>
      <c r="BY2465" s="113"/>
      <c r="BZ2465" s="113"/>
      <c r="CA2465" s="67"/>
      <c r="CB2465" s="113"/>
      <c r="CC2465" s="69">
        <f>SUM(Table25[[#This Row],[Contract Amount FY00]:[Contract Amount FY50]])</f>
        <v>98961</v>
      </c>
      <c r="CD2465" s="114"/>
    </row>
    <row r="2466" spans="1:82" x14ac:dyDescent="0.25">
      <c r="A2466" s="122" t="s">
        <v>1979</v>
      </c>
      <c r="B2466" s="122" t="s">
        <v>2244</v>
      </c>
      <c r="C2466" s="122" t="s">
        <v>373</v>
      </c>
      <c r="E2466" s="26" t="str">
        <f>IFERROR(IF(VLOOKUP(Table25[[#This Row],[Contract No.]],Table3[#All],3,FALSE)="","No","Yes"),"")</f>
        <v>No</v>
      </c>
      <c r="F2466" s="107" t="str">
        <f>IFERROR(VLOOKUP(Table25[[#This Row],[Contract No.]],Table3[#All],3,FALSE),"")</f>
        <v/>
      </c>
      <c r="G2466" s="107" t="str">
        <f>IFERROR(IF(Table25[[#This Row],[Cooperative Purchase
(Yes/No)]]="Yes","Yes",IF(VLOOKUP(Table25[[#This Row],[Contract No.]],Table3[#All],1,FALSE)=Table25[[#This Row],[Contract No.]],"Yes","No")),"No")</f>
        <v>Yes</v>
      </c>
      <c r="H2466" s="51">
        <f>IFERROR(VLOOKUP(Table25[[#This Row],[Contract No.]],Table3[#All],4,FALSE),"")</f>
        <v>44512</v>
      </c>
      <c r="I2466" s="28">
        <f>IFERROR(IF(AND(MONTH(Table25[[#This Row],[Contract Start Date]])&gt;6,MONTH(Table25[[#This Row],[Contract Start Date]])&lt;=12),YEAR(Table25[[#This Row],[Contract Start Date]])+1,YEAR(Table25[[#This Row],[Contract Start Date]])),"")</f>
        <v>2022</v>
      </c>
      <c r="J2466" s="108">
        <f>Table25[[#This Row],[FY Formula start]]</f>
        <v>2022</v>
      </c>
      <c r="K2466" s="59" t="str">
        <f>"FY"&amp;" "&amp;Table25[[#This Row],[Year Start]]</f>
        <v>FY 2022</v>
      </c>
      <c r="L2466" s="109">
        <f>IFERROR(VLOOKUP(Table25[[#This Row],[Contract No.]],Table3[#All],5,FALSE),"")</f>
        <v>46702</v>
      </c>
      <c r="M2466" s="110">
        <f>IFERROR(IF(Table25[[#This Row],[Contract End Date]]="99/99/9999","No End",IF(AND(MONTH(Table25[[#This Row],[Contract End Date]])&gt;6,MONTH(Table25[[#This Row],[Contract End Date]])&lt;=12),YEAR(Table25[[#This Row],[Contract End Date]])+1,YEAR(Table25[[#This Row],[Contract End Date]]))),"")</f>
        <v>2028</v>
      </c>
      <c r="N2466" s="111">
        <f>Table25[[#This Row],[FY Formula end]]</f>
        <v>2028</v>
      </c>
      <c r="O2466" s="112" t="str">
        <f>IF(Table25[[#This Row],[Year End]]="No End","No End","FY"&amp;" "&amp;Table25[[#This Row],[Year End]])</f>
        <v>FY 2028</v>
      </c>
      <c r="P2466" s="27"/>
      <c r="Q2466" s="104" t="str">
        <f>_xlfn.IFNA(IF($B2466="","",VLOOKUP($B2466,'SWC Towers'!$A:$Q,$Q$2,FALSE)),"")</f>
        <v/>
      </c>
      <c r="R2466" s="106" t="str">
        <f>_xlfn.IFNA(IF($B2466="","",VLOOKUP($B2466,'SWC Towers'!$A:$Q,$R$2,FALSE)),"")</f>
        <v/>
      </c>
      <c r="S2466" s="106" t="str">
        <f>_xlfn.IFNA(IF($B2466="","",VLOOKUP($B2466,'SWC Towers'!$A:$Q,$S$2,FALSE)),"")</f>
        <v/>
      </c>
      <c r="T2466" s="106">
        <f>_xlfn.IFNA(IF($B2466="","",VLOOKUP($B2466,'SWC Towers'!$A:$Q,$T$2,FALSE)),"")</f>
        <v>0.5</v>
      </c>
      <c r="U2466" s="104" t="str">
        <f>_xlfn.IFNA(IF($B2466="","",VLOOKUP($B2466,'SWC Towers'!$A:$Q,$U$2,FALSE)),"")</f>
        <v/>
      </c>
      <c r="V2466" s="104" t="str">
        <f>_xlfn.IFNA(IF($B2466="","",VLOOKUP($B2466,'SWC Towers'!$A:$Q,$V$2,FALSE)),"")</f>
        <v/>
      </c>
      <c r="W2466" s="104">
        <f>_xlfn.IFNA(IF($B2466="","",VLOOKUP($B2466,'SWC Towers'!$A:$Q,$W$2,FALSE)),"")</f>
        <v>0.5</v>
      </c>
      <c r="X2466" s="104" t="str">
        <f>_xlfn.IFNA(IF($B2466="","",VLOOKUP($B2466,'SWC Towers'!$A:$Q,$X$2,FALSE)),"")</f>
        <v/>
      </c>
      <c r="Y2466" s="104" t="str">
        <f>_xlfn.IFNA(IF($B2466="","",VLOOKUP($B2466,'SWC Towers'!$A:$Q,$Y$2,FALSE)),"")</f>
        <v/>
      </c>
      <c r="Z2466" s="104" t="str">
        <f>_xlfn.IFNA(IF($B2466="","",VLOOKUP($B2466,'SWC Towers'!$A:$Q,$Z$2,FALSE)),"")</f>
        <v/>
      </c>
      <c r="AA2466" s="104" t="str">
        <f>_xlfn.IFNA(IF($B2466="","",VLOOKUP($B2466,'SWC Towers'!$A:$Q,$AA$2,FALSE)),"")</f>
        <v/>
      </c>
      <c r="AB2466" s="106" t="str">
        <f>_xlfn.IFNA(IF($B2466="","",VLOOKUP($B2466,'SWC Towers'!$A:$Q,$AB$2,FALSE)),"")</f>
        <v/>
      </c>
      <c r="AC2466" s="20">
        <f>SUM(Table25[[#This Row],[IT Tower: Application]:[Other/Non-IT ]])</f>
        <v>1</v>
      </c>
      <c r="AD2466" s="67"/>
      <c r="AE2466" s="67"/>
      <c r="AF2466" s="67"/>
      <c r="AG2466" s="67"/>
      <c r="AH2466" s="67"/>
      <c r="AI2466" s="67"/>
      <c r="AJ2466" s="67"/>
      <c r="AK2466" s="67"/>
      <c r="AL2466" s="67"/>
      <c r="AM2466" s="67"/>
      <c r="AN2466" s="67"/>
      <c r="AO2466" s="67"/>
      <c r="AP2466" s="67"/>
      <c r="AQ2466" s="67"/>
      <c r="AR2466" s="67"/>
      <c r="AS2466" s="67"/>
      <c r="AT2466" s="67"/>
      <c r="AU2466" s="67"/>
      <c r="AV2466" s="67"/>
      <c r="AW2466" s="67"/>
      <c r="AX2466" s="67"/>
      <c r="AY2466" s="67"/>
      <c r="AZ2466" s="67">
        <v>0</v>
      </c>
      <c r="BA2466" s="67">
        <v>26510</v>
      </c>
      <c r="BB2466" s="113">
        <v>0</v>
      </c>
      <c r="BC2466" s="113"/>
      <c r="BD2466" s="113"/>
      <c r="BE2466" s="113"/>
      <c r="BF2466" s="113"/>
      <c r="BG2466" s="113"/>
      <c r="BH2466" s="113"/>
      <c r="BI2466" s="113"/>
      <c r="BJ2466" s="113"/>
      <c r="BK2466" s="113"/>
      <c r="BL2466" s="113"/>
      <c r="BM2466" s="113"/>
      <c r="BN2466" s="113"/>
      <c r="BO2466" s="113"/>
      <c r="BP2466" s="113"/>
      <c r="BQ2466" s="113"/>
      <c r="BR2466" s="113"/>
      <c r="BS2466" s="113"/>
      <c r="BT2466" s="113"/>
      <c r="BU2466" s="113"/>
      <c r="BV2466" s="113"/>
      <c r="BW2466" s="113"/>
      <c r="BX2466" s="113"/>
      <c r="BY2466" s="113"/>
      <c r="BZ2466" s="113"/>
      <c r="CA2466" s="67"/>
      <c r="CB2466" s="113"/>
      <c r="CC2466" s="69">
        <f>SUM(Table25[[#This Row],[Contract Amount FY00]:[Contract Amount FY50]])</f>
        <v>26510</v>
      </c>
      <c r="CD2466" s="114"/>
    </row>
    <row r="2467" spans="1:82" x14ac:dyDescent="0.25">
      <c r="A2467" s="122" t="s">
        <v>1979</v>
      </c>
      <c r="B2467" s="122" t="s">
        <v>2057</v>
      </c>
      <c r="C2467" s="122" t="s">
        <v>3191</v>
      </c>
      <c r="E2467" s="26" t="str">
        <f>IFERROR(IF(VLOOKUP(Table25[[#This Row],[Contract No.]],Table3[#All],3,FALSE)="","No","Yes"),"")</f>
        <v>Yes</v>
      </c>
      <c r="F2467" s="107" t="str">
        <f>IFERROR(VLOOKUP(Table25[[#This Row],[Contract No.]],Table3[#All],3,FALSE),"")</f>
        <v>NASPO</v>
      </c>
      <c r="G2467" s="107" t="str">
        <f>IFERROR(IF(Table25[[#This Row],[Cooperative Purchase
(Yes/No)]]="Yes","Yes",IF(VLOOKUP(Table25[[#This Row],[Contract No.]],Table3[#All],1,FALSE)=Table25[[#This Row],[Contract No.]],"Yes","No")),"No")</f>
        <v>Yes</v>
      </c>
      <c r="H2467" s="51">
        <f>IFERROR(VLOOKUP(Table25[[#This Row],[Contract No.]],Table3[#All],4,FALSE),"")</f>
        <v>43983</v>
      </c>
      <c r="I2467" s="28">
        <f>IFERROR(IF(AND(MONTH(Table25[[#This Row],[Contract Start Date]])&gt;6,MONTH(Table25[[#This Row],[Contract Start Date]])&lt;=12),YEAR(Table25[[#This Row],[Contract Start Date]])+1,YEAR(Table25[[#This Row],[Contract Start Date]])),"")</f>
        <v>2020</v>
      </c>
      <c r="J2467" s="108">
        <f>Table25[[#This Row],[FY Formula start]]</f>
        <v>2020</v>
      </c>
      <c r="K2467" s="59" t="str">
        <f>"FY"&amp;" "&amp;Table25[[#This Row],[Year Start]]</f>
        <v>FY 2020</v>
      </c>
      <c r="L2467" s="109">
        <f>IFERROR(VLOOKUP(Table25[[#This Row],[Contract No.]],Table3[#All],5,FALSE),"")</f>
        <v>46295</v>
      </c>
      <c r="M2467" s="110">
        <f>IFERROR(IF(Table25[[#This Row],[Contract End Date]]="99/99/9999","No End",IF(AND(MONTH(Table25[[#This Row],[Contract End Date]])&gt;6,MONTH(Table25[[#This Row],[Contract End Date]])&lt;=12),YEAR(Table25[[#This Row],[Contract End Date]])+1,YEAR(Table25[[#This Row],[Contract End Date]]))),"")</f>
        <v>2027</v>
      </c>
      <c r="N2467" s="111">
        <f>Table25[[#This Row],[FY Formula end]]</f>
        <v>2027</v>
      </c>
      <c r="O2467" s="112" t="str">
        <f>IF(Table25[[#This Row],[Year End]]="No End","No End","FY"&amp;" "&amp;Table25[[#This Row],[Year End]])</f>
        <v>FY 2027</v>
      </c>
      <c r="P2467" s="27"/>
      <c r="Q2467" s="104">
        <f>_xlfn.IFNA(IF($B2467="","",VLOOKUP($B2467,'SWC Towers'!$A:$Q,$Q$2,FALSE)),"")</f>
        <v>0.1</v>
      </c>
      <c r="R2467" s="106">
        <f>_xlfn.IFNA(IF($B2467="","",VLOOKUP($B2467,'SWC Towers'!$A:$Q,$R$2,FALSE)),"")</f>
        <v>0.1</v>
      </c>
      <c r="S2467" s="106" t="str">
        <f>_xlfn.IFNA(IF($B2467="","",VLOOKUP($B2467,'SWC Towers'!$A:$Q,$S$2,FALSE)),"")</f>
        <v/>
      </c>
      <c r="T2467" s="106" t="str">
        <f>_xlfn.IFNA(IF($B2467="","",VLOOKUP($B2467,'SWC Towers'!$A:$Q,$T$2,FALSE)),"")</f>
        <v/>
      </c>
      <c r="U2467" s="104">
        <f>_xlfn.IFNA(IF($B2467="","",VLOOKUP($B2467,'SWC Towers'!$A:$Q,$U$2,FALSE)),"")</f>
        <v>0.15</v>
      </c>
      <c r="V2467" s="104" t="str">
        <f>_xlfn.IFNA(IF($B2467="","",VLOOKUP($B2467,'SWC Towers'!$A:$Q,$V$2,FALSE)),"")</f>
        <v/>
      </c>
      <c r="W2467" s="104">
        <f>_xlfn.IFNA(IF($B2467="","",VLOOKUP($B2467,'SWC Towers'!$A:$Q,$W$2,FALSE)),"")</f>
        <v>0.65</v>
      </c>
      <c r="X2467" s="104" t="str">
        <f>_xlfn.IFNA(IF($B2467="","",VLOOKUP($B2467,'SWC Towers'!$A:$Q,$X$2,FALSE)),"")</f>
        <v/>
      </c>
      <c r="Y2467" s="104" t="str">
        <f>_xlfn.IFNA(IF($B2467="","",VLOOKUP($B2467,'SWC Towers'!$A:$Q,$Y$2,FALSE)),"")</f>
        <v/>
      </c>
      <c r="Z2467" s="104" t="str">
        <f>_xlfn.IFNA(IF($B2467="","",VLOOKUP($B2467,'SWC Towers'!$A:$Q,$Z$2,FALSE)),"")</f>
        <v/>
      </c>
      <c r="AA2467" s="104" t="str">
        <f>_xlfn.IFNA(IF($B2467="","",VLOOKUP($B2467,'SWC Towers'!$A:$Q,$AA$2,FALSE)),"")</f>
        <v/>
      </c>
      <c r="AB2467" s="106" t="str">
        <f>_xlfn.IFNA(IF($B2467="","",VLOOKUP($B2467,'SWC Towers'!$A:$Q,$AB$2,FALSE)),"")</f>
        <v/>
      </c>
      <c r="AC2467" s="20">
        <f>SUM(Table25[[#This Row],[IT Tower: Application]:[Other/Non-IT ]])</f>
        <v>1</v>
      </c>
      <c r="AD2467" s="67"/>
      <c r="AE2467" s="67"/>
      <c r="AF2467" s="67"/>
      <c r="AG2467" s="67"/>
      <c r="AH2467" s="67"/>
      <c r="AI2467" s="67"/>
      <c r="AJ2467" s="67"/>
      <c r="AK2467" s="67"/>
      <c r="AL2467" s="67"/>
      <c r="AM2467" s="67"/>
      <c r="AN2467" s="67"/>
      <c r="AO2467" s="67"/>
      <c r="AP2467" s="67"/>
      <c r="AQ2467" s="67"/>
      <c r="AR2467" s="67"/>
      <c r="AS2467" s="67"/>
      <c r="AT2467" s="67"/>
      <c r="AU2467" s="67"/>
      <c r="AV2467" s="67"/>
      <c r="AW2467" s="67"/>
      <c r="AX2467" s="67"/>
      <c r="AY2467" s="67"/>
      <c r="AZ2467" s="67"/>
      <c r="BA2467" s="67"/>
      <c r="BB2467" s="113"/>
      <c r="BC2467" s="113">
        <v>2388</v>
      </c>
      <c r="BD2467" s="113"/>
      <c r="BE2467" s="113"/>
      <c r="BF2467" s="113"/>
      <c r="BG2467" s="113"/>
      <c r="BH2467" s="113"/>
      <c r="BI2467" s="113"/>
      <c r="BJ2467" s="113"/>
      <c r="BK2467" s="113"/>
      <c r="BL2467" s="113"/>
      <c r="BM2467" s="113"/>
      <c r="BN2467" s="113"/>
      <c r="BO2467" s="113"/>
      <c r="BP2467" s="113"/>
      <c r="BQ2467" s="113"/>
      <c r="BR2467" s="113"/>
      <c r="BS2467" s="113"/>
      <c r="BT2467" s="113"/>
      <c r="BU2467" s="113"/>
      <c r="BV2467" s="113"/>
      <c r="BW2467" s="113"/>
      <c r="BX2467" s="113"/>
      <c r="BY2467" s="113"/>
      <c r="BZ2467" s="113"/>
      <c r="CA2467" s="67"/>
      <c r="CB2467" s="113"/>
      <c r="CC2467" s="69">
        <f>SUM(Table25[[#This Row],[Contract Amount FY00]:[Contract Amount FY50]])</f>
        <v>2388</v>
      </c>
      <c r="CD2467" s="114"/>
    </row>
    <row r="2468" spans="1:82" x14ac:dyDescent="0.25">
      <c r="A2468" s="122" t="s">
        <v>1979</v>
      </c>
      <c r="B2468" s="122" t="s">
        <v>3071</v>
      </c>
      <c r="C2468" s="122" t="s">
        <v>753</v>
      </c>
      <c r="E2468" s="26" t="str">
        <f>IFERROR(IF(VLOOKUP(Table25[[#This Row],[Contract No.]],Table3[#All],3,FALSE)="","No","Yes"),"")</f>
        <v>Yes</v>
      </c>
      <c r="F2468" s="107" t="str">
        <f>IFERROR(VLOOKUP(Table25[[#This Row],[Contract No.]],Table3[#All],3,FALSE),"")</f>
        <v>NASPO</v>
      </c>
      <c r="G2468" s="107" t="str">
        <f>IFERROR(IF(Table25[[#This Row],[Cooperative Purchase
(Yes/No)]]="Yes","Yes",IF(VLOOKUP(Table25[[#This Row],[Contract No.]],Table3[#All],1,FALSE)=Table25[[#This Row],[Contract No.]],"Yes","No")),"No")</f>
        <v>Yes</v>
      </c>
      <c r="H2468" s="51">
        <f>IFERROR(VLOOKUP(Table25[[#This Row],[Contract No.]],Table3[#All],4,FALSE),"")</f>
        <v>45322</v>
      </c>
      <c r="I2468" s="28">
        <f>IFERROR(IF(AND(MONTH(Table25[[#This Row],[Contract Start Date]])&gt;6,MONTH(Table25[[#This Row],[Contract Start Date]])&lt;=12),YEAR(Table25[[#This Row],[Contract Start Date]])+1,YEAR(Table25[[#This Row],[Contract Start Date]])),"")</f>
        <v>2024</v>
      </c>
      <c r="J2468" s="108">
        <f>Table25[[#This Row],[FY Formula start]]</f>
        <v>2024</v>
      </c>
      <c r="K2468" s="59" t="str">
        <f>"FY"&amp;" "&amp;Table25[[#This Row],[Year Start]]</f>
        <v>FY 2024</v>
      </c>
      <c r="L2468" s="109">
        <f>IFERROR(VLOOKUP(Table25[[#This Row],[Contract No.]],Table3[#All],5,FALSE),"")</f>
        <v>46934</v>
      </c>
      <c r="M2468" s="110">
        <f>IFERROR(IF(Table25[[#This Row],[Contract End Date]]="99/99/9999","No End",IF(AND(MONTH(Table25[[#This Row],[Contract End Date]])&gt;6,MONTH(Table25[[#This Row],[Contract End Date]])&lt;=12),YEAR(Table25[[#This Row],[Contract End Date]])+1,YEAR(Table25[[#This Row],[Contract End Date]]))),"")</f>
        <v>2028</v>
      </c>
      <c r="N2468" s="111">
        <f>Table25[[#This Row],[FY Formula end]]</f>
        <v>2028</v>
      </c>
      <c r="O2468" s="112" t="str">
        <f>IF(Table25[[#This Row],[Year End]]="No End","No End","FY"&amp;" "&amp;Table25[[#This Row],[Year End]])</f>
        <v>FY 2028</v>
      </c>
      <c r="P2468" s="27"/>
      <c r="Q2468" s="104" t="str">
        <f>_xlfn.IFNA(IF($B2468="","",VLOOKUP($B2468,'SWC Towers'!$A:$Q,$Q$2,FALSE)),"")</f>
        <v/>
      </c>
      <c r="R2468" s="106">
        <f>_xlfn.IFNA(IF($B2468="","",VLOOKUP($B2468,'SWC Towers'!$A:$Q,$R$2,FALSE)),"")</f>
        <v>0.2</v>
      </c>
      <c r="S2468" s="106" t="str">
        <f>_xlfn.IFNA(IF($B2468="","",VLOOKUP($B2468,'SWC Towers'!$A:$Q,$S$2,FALSE)),"")</f>
        <v/>
      </c>
      <c r="T2468" s="106" t="str">
        <f>_xlfn.IFNA(IF($B2468="","",VLOOKUP($B2468,'SWC Towers'!$A:$Q,$T$2,FALSE)),"")</f>
        <v/>
      </c>
      <c r="U2468" s="104">
        <f>_xlfn.IFNA(IF($B2468="","",VLOOKUP($B2468,'SWC Towers'!$A:$Q,$U$2,FALSE)),"")</f>
        <v>0.6</v>
      </c>
      <c r="V2468" s="104" t="str">
        <f>_xlfn.IFNA(IF($B2468="","",VLOOKUP($B2468,'SWC Towers'!$A:$Q,$V$2,FALSE)),"")</f>
        <v/>
      </c>
      <c r="W2468" s="104" t="str">
        <f>_xlfn.IFNA(IF($B2468="","",VLOOKUP($B2468,'SWC Towers'!$A:$Q,$W$2,FALSE)),"")</f>
        <v/>
      </c>
      <c r="X2468" s="104" t="str">
        <f>_xlfn.IFNA(IF($B2468="","",VLOOKUP($B2468,'SWC Towers'!$A:$Q,$X$2,FALSE)),"")</f>
        <v/>
      </c>
      <c r="Y2468" s="104" t="str">
        <f>_xlfn.IFNA(IF($B2468="","",VLOOKUP($B2468,'SWC Towers'!$A:$Q,$Y$2,FALSE)),"")</f>
        <v/>
      </c>
      <c r="Z2468" s="104" t="str">
        <f>_xlfn.IFNA(IF($B2468="","",VLOOKUP($B2468,'SWC Towers'!$A:$Q,$Z$2,FALSE)),"")</f>
        <v/>
      </c>
      <c r="AA2468" s="104">
        <f>_xlfn.IFNA(IF($B2468="","",VLOOKUP($B2468,'SWC Towers'!$A:$Q,$AA$2,FALSE)),"")</f>
        <v>0.2</v>
      </c>
      <c r="AB2468" s="106" t="str">
        <f>_xlfn.IFNA(IF($B2468="","",VLOOKUP($B2468,'SWC Towers'!$A:$Q,$AB$2,FALSE)),"")</f>
        <v/>
      </c>
      <c r="AC2468" s="20">
        <f>SUM(Table25[[#This Row],[IT Tower: Application]:[Other/Non-IT ]])</f>
        <v>1</v>
      </c>
      <c r="AD2468" s="67"/>
      <c r="AE2468" s="67"/>
      <c r="AF2468" s="67"/>
      <c r="AG2468" s="67"/>
      <c r="AH2468" s="67"/>
      <c r="AI2468" s="67"/>
      <c r="AJ2468" s="67"/>
      <c r="AK2468" s="67"/>
      <c r="AL2468" s="67"/>
      <c r="AM2468" s="67"/>
      <c r="AN2468" s="67"/>
      <c r="AO2468" s="67"/>
      <c r="AP2468" s="67"/>
      <c r="AQ2468" s="67"/>
      <c r="AR2468" s="67"/>
      <c r="AS2468" s="67"/>
      <c r="AT2468" s="67"/>
      <c r="AU2468" s="67"/>
      <c r="AV2468" s="67"/>
      <c r="AW2468" s="67"/>
      <c r="AX2468" s="67"/>
      <c r="AY2468" s="67"/>
      <c r="AZ2468" s="67"/>
      <c r="BA2468" s="67"/>
      <c r="BB2468" s="113">
        <v>182177</v>
      </c>
      <c r="BC2468" s="113">
        <v>238050</v>
      </c>
      <c r="BD2468" s="113"/>
      <c r="BE2468" s="113"/>
      <c r="BF2468" s="113"/>
      <c r="BG2468" s="113"/>
      <c r="BH2468" s="113"/>
      <c r="BI2468" s="113"/>
      <c r="BJ2468" s="113"/>
      <c r="BK2468" s="113"/>
      <c r="BL2468" s="113"/>
      <c r="BM2468" s="113"/>
      <c r="BN2468" s="113"/>
      <c r="BO2468" s="113"/>
      <c r="BP2468" s="113"/>
      <c r="BQ2468" s="113"/>
      <c r="BR2468" s="113"/>
      <c r="BS2468" s="113"/>
      <c r="BT2468" s="113"/>
      <c r="BU2468" s="113"/>
      <c r="BV2468" s="113"/>
      <c r="BW2468" s="113"/>
      <c r="BX2468" s="113"/>
      <c r="BY2468" s="113"/>
      <c r="BZ2468" s="113"/>
      <c r="CA2468" s="67"/>
      <c r="CB2468" s="113"/>
      <c r="CC2468" s="69">
        <f>SUM(Table25[[#This Row],[Contract Amount FY00]:[Contract Amount FY50]])</f>
        <v>420227</v>
      </c>
      <c r="CD2468" s="114"/>
    </row>
    <row r="2469" spans="1:82" x14ac:dyDescent="0.25">
      <c r="A2469" s="122" t="s">
        <v>1979</v>
      </c>
      <c r="B2469" s="122" t="s">
        <v>3071</v>
      </c>
      <c r="C2469" s="122" t="s">
        <v>375</v>
      </c>
      <c r="E2469" s="26" t="str">
        <f>IFERROR(IF(VLOOKUP(Table25[[#This Row],[Contract No.]],Table3[#All],3,FALSE)="","No","Yes"),"")</f>
        <v>Yes</v>
      </c>
      <c r="F2469" s="107" t="str">
        <f>IFERROR(VLOOKUP(Table25[[#This Row],[Contract No.]],Table3[#All],3,FALSE),"")</f>
        <v>NASPO</v>
      </c>
      <c r="G2469" s="107" t="str">
        <f>IFERROR(IF(Table25[[#This Row],[Cooperative Purchase
(Yes/No)]]="Yes","Yes",IF(VLOOKUP(Table25[[#This Row],[Contract No.]],Table3[#All],1,FALSE)=Table25[[#This Row],[Contract No.]],"Yes","No")),"No")</f>
        <v>Yes</v>
      </c>
      <c r="H2469" s="51">
        <f>IFERROR(VLOOKUP(Table25[[#This Row],[Contract No.]],Table3[#All],4,FALSE),"")</f>
        <v>45322</v>
      </c>
      <c r="I2469" s="28">
        <f>IFERROR(IF(AND(MONTH(Table25[[#This Row],[Contract Start Date]])&gt;6,MONTH(Table25[[#This Row],[Contract Start Date]])&lt;=12),YEAR(Table25[[#This Row],[Contract Start Date]])+1,YEAR(Table25[[#This Row],[Contract Start Date]])),"")</f>
        <v>2024</v>
      </c>
      <c r="J2469" s="108">
        <f>Table25[[#This Row],[FY Formula start]]</f>
        <v>2024</v>
      </c>
      <c r="K2469" s="59" t="str">
        <f>"FY"&amp;" "&amp;Table25[[#This Row],[Year Start]]</f>
        <v>FY 2024</v>
      </c>
      <c r="L2469" s="109">
        <f>IFERROR(VLOOKUP(Table25[[#This Row],[Contract No.]],Table3[#All],5,FALSE),"")</f>
        <v>46934</v>
      </c>
      <c r="M2469" s="110">
        <f>IFERROR(IF(Table25[[#This Row],[Contract End Date]]="99/99/9999","No End",IF(AND(MONTH(Table25[[#This Row],[Contract End Date]])&gt;6,MONTH(Table25[[#This Row],[Contract End Date]])&lt;=12),YEAR(Table25[[#This Row],[Contract End Date]])+1,YEAR(Table25[[#This Row],[Contract End Date]]))),"")</f>
        <v>2028</v>
      </c>
      <c r="N2469" s="111">
        <f>Table25[[#This Row],[FY Formula end]]</f>
        <v>2028</v>
      </c>
      <c r="O2469" s="112" t="str">
        <f>IF(Table25[[#This Row],[Year End]]="No End","No End","FY"&amp;" "&amp;Table25[[#This Row],[Year End]])</f>
        <v>FY 2028</v>
      </c>
      <c r="P2469" s="27"/>
      <c r="Q2469" s="104" t="str">
        <f>_xlfn.IFNA(IF($B2469="","",VLOOKUP($B2469,'SWC Towers'!$A:$Q,$Q$2,FALSE)),"")</f>
        <v/>
      </c>
      <c r="R2469" s="106">
        <f>_xlfn.IFNA(IF($B2469="","",VLOOKUP($B2469,'SWC Towers'!$A:$Q,$R$2,FALSE)),"")</f>
        <v>0.2</v>
      </c>
      <c r="S2469" s="106" t="str">
        <f>_xlfn.IFNA(IF($B2469="","",VLOOKUP($B2469,'SWC Towers'!$A:$Q,$S$2,FALSE)),"")</f>
        <v/>
      </c>
      <c r="T2469" s="106" t="str">
        <f>_xlfn.IFNA(IF($B2469="","",VLOOKUP($B2469,'SWC Towers'!$A:$Q,$T$2,FALSE)),"")</f>
        <v/>
      </c>
      <c r="U2469" s="104">
        <f>_xlfn.IFNA(IF($B2469="","",VLOOKUP($B2469,'SWC Towers'!$A:$Q,$U$2,FALSE)),"")</f>
        <v>0.6</v>
      </c>
      <c r="V2469" s="104" t="str">
        <f>_xlfn.IFNA(IF($B2469="","",VLOOKUP($B2469,'SWC Towers'!$A:$Q,$V$2,FALSE)),"")</f>
        <v/>
      </c>
      <c r="W2469" s="104" t="str">
        <f>_xlfn.IFNA(IF($B2469="","",VLOOKUP($B2469,'SWC Towers'!$A:$Q,$W$2,FALSE)),"")</f>
        <v/>
      </c>
      <c r="X2469" s="104" t="str">
        <f>_xlfn.IFNA(IF($B2469="","",VLOOKUP($B2469,'SWC Towers'!$A:$Q,$X$2,FALSE)),"")</f>
        <v/>
      </c>
      <c r="Y2469" s="104" t="str">
        <f>_xlfn.IFNA(IF($B2469="","",VLOOKUP($B2469,'SWC Towers'!$A:$Q,$Y$2,FALSE)),"")</f>
        <v/>
      </c>
      <c r="Z2469" s="104" t="str">
        <f>_xlfn.IFNA(IF($B2469="","",VLOOKUP($B2469,'SWC Towers'!$A:$Q,$Z$2,FALSE)),"")</f>
        <v/>
      </c>
      <c r="AA2469" s="104">
        <f>_xlfn.IFNA(IF($B2469="","",VLOOKUP($B2469,'SWC Towers'!$A:$Q,$AA$2,FALSE)),"")</f>
        <v>0.2</v>
      </c>
      <c r="AB2469" s="106" t="str">
        <f>_xlfn.IFNA(IF($B2469="","",VLOOKUP($B2469,'SWC Towers'!$A:$Q,$AB$2,FALSE)),"")</f>
        <v/>
      </c>
      <c r="AC2469" s="20">
        <f>SUM(Table25[[#This Row],[IT Tower: Application]:[Other/Non-IT ]])</f>
        <v>1</v>
      </c>
      <c r="AD2469" s="67"/>
      <c r="AE2469" s="67"/>
      <c r="AF2469" s="67"/>
      <c r="AG2469" s="67"/>
      <c r="AH2469" s="67"/>
      <c r="AI2469" s="67"/>
      <c r="AJ2469" s="67"/>
      <c r="AK2469" s="67"/>
      <c r="AL2469" s="67"/>
      <c r="AM2469" s="67"/>
      <c r="AN2469" s="67"/>
      <c r="AO2469" s="67"/>
      <c r="AP2469" s="67"/>
      <c r="AQ2469" s="67"/>
      <c r="AR2469" s="67"/>
      <c r="AS2469" s="67"/>
      <c r="AT2469" s="67"/>
      <c r="AU2469" s="67"/>
      <c r="AV2469" s="67"/>
      <c r="AW2469" s="67"/>
      <c r="AX2469" s="67"/>
      <c r="AY2469" s="67"/>
      <c r="AZ2469" s="67"/>
      <c r="BA2469" s="67"/>
      <c r="BB2469" s="113">
        <v>395</v>
      </c>
      <c r="BC2469" s="113">
        <v>330</v>
      </c>
      <c r="BD2469" s="113"/>
      <c r="BE2469" s="113"/>
      <c r="BF2469" s="113"/>
      <c r="BG2469" s="113"/>
      <c r="BH2469" s="113"/>
      <c r="BI2469" s="113"/>
      <c r="BJ2469" s="113"/>
      <c r="BK2469" s="113"/>
      <c r="BL2469" s="113"/>
      <c r="BM2469" s="113"/>
      <c r="BN2469" s="113"/>
      <c r="BO2469" s="113"/>
      <c r="BP2469" s="113"/>
      <c r="BQ2469" s="113"/>
      <c r="BR2469" s="113"/>
      <c r="BS2469" s="113"/>
      <c r="BT2469" s="113"/>
      <c r="BU2469" s="113"/>
      <c r="BV2469" s="113"/>
      <c r="BW2469" s="113"/>
      <c r="BX2469" s="113"/>
      <c r="BY2469" s="113"/>
      <c r="BZ2469" s="113"/>
      <c r="CA2469" s="67"/>
      <c r="CB2469" s="113"/>
      <c r="CC2469" s="69">
        <f>SUM(Table25[[#This Row],[Contract Amount FY00]:[Contract Amount FY50]])</f>
        <v>725</v>
      </c>
      <c r="CD2469" s="114"/>
    </row>
    <row r="2470" spans="1:82" x14ac:dyDescent="0.25">
      <c r="A2470" s="122" t="s">
        <v>2036</v>
      </c>
      <c r="B2470" s="122" t="s">
        <v>705</v>
      </c>
      <c r="C2470" s="122" t="s">
        <v>1777</v>
      </c>
      <c r="E2470" s="26" t="str">
        <f>IFERROR(IF(VLOOKUP(Table25[[#This Row],[Contract No.]],Table3[#All],3,FALSE)="","No","Yes"),"")</f>
        <v>Yes</v>
      </c>
      <c r="F2470" s="107" t="str">
        <f>IFERROR(VLOOKUP(Table25[[#This Row],[Contract No.]],Table3[#All],3,FALSE),"")</f>
        <v>NASPO</v>
      </c>
      <c r="G2470" s="107" t="str">
        <f>IFERROR(IF(Table25[[#This Row],[Cooperative Purchase
(Yes/No)]]="Yes","Yes",IF(VLOOKUP(Table25[[#This Row],[Contract No.]],Table3[#All],1,FALSE)=Table25[[#This Row],[Contract No.]],"Yes","No")),"No")</f>
        <v>Yes</v>
      </c>
      <c r="H2470" s="51">
        <f>IFERROR(VLOOKUP(Table25[[#This Row],[Contract No.]],Table3[#All],4,FALSE),"")</f>
        <v>43647</v>
      </c>
      <c r="I2470" s="28">
        <f>IFERROR(IF(AND(MONTH(Table25[[#This Row],[Contract Start Date]])&gt;6,MONTH(Table25[[#This Row],[Contract Start Date]])&lt;=12),YEAR(Table25[[#This Row],[Contract Start Date]])+1,YEAR(Table25[[#This Row],[Contract Start Date]])),"")</f>
        <v>2020</v>
      </c>
      <c r="J2470" s="108">
        <f>Table25[[#This Row],[FY Formula start]]</f>
        <v>2020</v>
      </c>
      <c r="K2470" s="59" t="str">
        <f>"FY"&amp;" "&amp;Table25[[#This Row],[Year Start]]</f>
        <v>FY 2020</v>
      </c>
      <c r="L2470" s="109">
        <f>IFERROR(VLOOKUP(Table25[[#This Row],[Contract No.]],Table3[#All],5,FALSE),"")</f>
        <v>47360</v>
      </c>
      <c r="M2470" s="110">
        <f>IFERROR(IF(Table25[[#This Row],[Contract End Date]]="99/99/9999","No End",IF(AND(MONTH(Table25[[#This Row],[Contract End Date]])&gt;6,MONTH(Table25[[#This Row],[Contract End Date]])&lt;=12),YEAR(Table25[[#This Row],[Contract End Date]])+1,YEAR(Table25[[#This Row],[Contract End Date]]))),"")</f>
        <v>2030</v>
      </c>
      <c r="N2470" s="111">
        <f>Table25[[#This Row],[FY Formula end]]</f>
        <v>2030</v>
      </c>
      <c r="O2470" s="112" t="str">
        <f>IF(Table25[[#This Row],[Year End]]="No End","No End","FY"&amp;" "&amp;Table25[[#This Row],[Year End]])</f>
        <v>FY 2030</v>
      </c>
      <c r="P2470" s="27"/>
      <c r="Q2470" s="104">
        <f>_xlfn.IFNA(IF($B2470="","",VLOOKUP($B2470,'SWC Towers'!$A:$Q,$Q$2,FALSE)),"")</f>
        <v>0.2</v>
      </c>
      <c r="R2470" s="106" t="str">
        <f>_xlfn.IFNA(IF($B2470="","",VLOOKUP($B2470,'SWC Towers'!$A:$Q,$R$2,FALSE)),"")</f>
        <v/>
      </c>
      <c r="S2470" s="106" t="str">
        <f>_xlfn.IFNA(IF($B2470="","",VLOOKUP($B2470,'SWC Towers'!$A:$Q,$S$2,FALSE)),"")</f>
        <v/>
      </c>
      <c r="T2470" s="106" t="str">
        <f>_xlfn.IFNA(IF($B2470="","",VLOOKUP($B2470,'SWC Towers'!$A:$Q,$T$2,FALSE)),"")</f>
        <v/>
      </c>
      <c r="U2470" s="104">
        <f>_xlfn.IFNA(IF($B2470="","",VLOOKUP($B2470,'SWC Towers'!$A:$Q,$U$2,FALSE)),"")</f>
        <v>0.4</v>
      </c>
      <c r="V2470" s="104" t="str">
        <f>_xlfn.IFNA(IF($B2470="","",VLOOKUP($B2470,'SWC Towers'!$A:$Q,$V$2,FALSE)),"")</f>
        <v/>
      </c>
      <c r="W2470" s="104">
        <f>_xlfn.IFNA(IF($B2470="","",VLOOKUP($B2470,'SWC Towers'!$A:$Q,$W$2,FALSE)),"")</f>
        <v>0.4</v>
      </c>
      <c r="X2470" s="104" t="str">
        <f>_xlfn.IFNA(IF($B2470="","",VLOOKUP($B2470,'SWC Towers'!$A:$Q,$X$2,FALSE)),"")</f>
        <v/>
      </c>
      <c r="Y2470" s="104" t="str">
        <f>_xlfn.IFNA(IF($B2470="","",VLOOKUP($B2470,'SWC Towers'!$A:$Q,$Y$2,FALSE)),"")</f>
        <v/>
      </c>
      <c r="Z2470" s="104" t="str">
        <f>_xlfn.IFNA(IF($B2470="","",VLOOKUP($B2470,'SWC Towers'!$A:$Q,$Z$2,FALSE)),"")</f>
        <v/>
      </c>
      <c r="AA2470" s="104" t="str">
        <f>_xlfn.IFNA(IF($B2470="","",VLOOKUP($B2470,'SWC Towers'!$A:$Q,$AA$2,FALSE)),"")</f>
        <v/>
      </c>
      <c r="AB2470" s="106" t="str">
        <f>_xlfn.IFNA(IF($B2470="","",VLOOKUP($B2470,'SWC Towers'!$A:$Q,$AB$2,FALSE)),"")</f>
        <v/>
      </c>
      <c r="AC2470" s="20">
        <f>SUM(Table25[[#This Row],[IT Tower: Application]:[Other/Non-IT ]])</f>
        <v>1</v>
      </c>
      <c r="AD2470" s="67"/>
      <c r="AE2470" s="67"/>
      <c r="AF2470" s="67"/>
      <c r="AG2470" s="67"/>
      <c r="AH2470" s="67"/>
      <c r="AI2470" s="67"/>
      <c r="AJ2470" s="67"/>
      <c r="AK2470" s="67"/>
      <c r="AL2470" s="67"/>
      <c r="AM2470" s="67"/>
      <c r="AN2470" s="67"/>
      <c r="AO2470" s="67"/>
      <c r="AP2470" s="67"/>
      <c r="AQ2470" s="67"/>
      <c r="AR2470" s="67"/>
      <c r="AS2470" s="67"/>
      <c r="AT2470" s="67"/>
      <c r="AU2470" s="67"/>
      <c r="AV2470" s="67"/>
      <c r="AW2470" s="67"/>
      <c r="AX2470" s="67">
        <v>0</v>
      </c>
      <c r="AY2470" s="67">
        <v>9820</v>
      </c>
      <c r="AZ2470" s="67">
        <v>12637</v>
      </c>
      <c r="BA2470" s="67">
        <v>7845</v>
      </c>
      <c r="BB2470" s="113">
        <v>11528</v>
      </c>
      <c r="BC2470" s="113">
        <v>9314</v>
      </c>
      <c r="BD2470" s="113"/>
      <c r="BE2470" s="113"/>
      <c r="BF2470" s="113"/>
      <c r="BG2470" s="113"/>
      <c r="BH2470" s="113"/>
      <c r="BI2470" s="113"/>
      <c r="BJ2470" s="113"/>
      <c r="BK2470" s="113"/>
      <c r="BL2470" s="113"/>
      <c r="BM2470" s="113"/>
      <c r="BN2470" s="113"/>
      <c r="BO2470" s="113"/>
      <c r="BP2470" s="113"/>
      <c r="BQ2470" s="113"/>
      <c r="BR2470" s="113"/>
      <c r="BS2470" s="113"/>
      <c r="BT2470" s="113"/>
      <c r="BU2470" s="113"/>
      <c r="BV2470" s="113"/>
      <c r="BW2470" s="113"/>
      <c r="BX2470" s="113"/>
      <c r="BY2470" s="113"/>
      <c r="BZ2470" s="113"/>
      <c r="CA2470" s="67"/>
      <c r="CB2470" s="113"/>
      <c r="CC2470" s="69">
        <f>SUM(Table25[[#This Row],[Contract Amount FY00]:[Contract Amount FY50]])</f>
        <v>51144</v>
      </c>
      <c r="CD2470" s="114"/>
    </row>
    <row r="2471" spans="1:82" x14ac:dyDescent="0.25">
      <c r="A2471" s="122" t="s">
        <v>2036</v>
      </c>
      <c r="B2471" s="122" t="s">
        <v>278</v>
      </c>
      <c r="C2471" s="122" t="s">
        <v>3188</v>
      </c>
      <c r="E2471" s="26" t="str">
        <f>IFERROR(IF(VLOOKUP(Table25[[#This Row],[Contract No.]],Table3[#All],3,FALSE)="","No","Yes"),"")</f>
        <v>Yes</v>
      </c>
      <c r="F2471" s="107" t="str">
        <f>IFERROR(VLOOKUP(Table25[[#This Row],[Contract No.]],Table3[#All],3,FALSE),"")</f>
        <v>NASPO</v>
      </c>
      <c r="G2471" s="107" t="str">
        <f>IFERROR(IF(Table25[[#This Row],[Cooperative Purchase
(Yes/No)]]="Yes","Yes",IF(VLOOKUP(Table25[[#This Row],[Contract No.]],Table3[#All],1,FALSE)=Table25[[#This Row],[Contract No.]],"Yes","No")),"No")</f>
        <v>Yes</v>
      </c>
      <c r="H2471" s="51">
        <f>IFERROR(VLOOKUP(Table25[[#This Row],[Contract No.]],Table3[#All],4,FALSE),"")</f>
        <v>42917</v>
      </c>
      <c r="I2471" s="28">
        <f>IFERROR(IF(AND(MONTH(Table25[[#This Row],[Contract Start Date]])&gt;6,MONTH(Table25[[#This Row],[Contract Start Date]])&lt;=12),YEAR(Table25[[#This Row],[Contract Start Date]])+1,YEAR(Table25[[#This Row],[Contract Start Date]])),"")</f>
        <v>2018</v>
      </c>
      <c r="J2471" s="108">
        <f>Table25[[#This Row],[FY Formula start]]</f>
        <v>2018</v>
      </c>
      <c r="K2471" s="59" t="str">
        <f>"FY"&amp;" "&amp;Table25[[#This Row],[Year Start]]</f>
        <v>FY 2018</v>
      </c>
      <c r="L2471" s="109">
        <f>IFERROR(VLOOKUP(Table25[[#This Row],[Contract No.]],Table3[#All],5,FALSE),"")</f>
        <v>46280</v>
      </c>
      <c r="M2471" s="110">
        <f>IFERROR(IF(Table25[[#This Row],[Contract End Date]]="99/99/9999","No End",IF(AND(MONTH(Table25[[#This Row],[Contract End Date]])&gt;6,MONTH(Table25[[#This Row],[Contract End Date]])&lt;=12),YEAR(Table25[[#This Row],[Contract End Date]])+1,YEAR(Table25[[#This Row],[Contract End Date]]))),"")</f>
        <v>2027</v>
      </c>
      <c r="N2471" s="111">
        <f>Table25[[#This Row],[FY Formula end]]</f>
        <v>2027</v>
      </c>
      <c r="O2471" s="112" t="str">
        <f>IF(Table25[[#This Row],[Year End]]="No End","No End","FY"&amp;" "&amp;Table25[[#This Row],[Year End]])</f>
        <v>FY 2027</v>
      </c>
      <c r="P2471" s="27"/>
      <c r="Q2471" s="104">
        <f>_xlfn.IFNA(IF($B2471="","",VLOOKUP($B2471,'SWC Towers'!$A:$Q,$Q$2,FALSE)),"")</f>
        <v>0.4</v>
      </c>
      <c r="R2471" s="106" t="str">
        <f>_xlfn.IFNA(IF($B2471="","",VLOOKUP($B2471,'SWC Towers'!$A:$Q,$R$2,FALSE)),"")</f>
        <v/>
      </c>
      <c r="S2471" s="106" t="str">
        <f>_xlfn.IFNA(IF($B2471="","",VLOOKUP($B2471,'SWC Towers'!$A:$Q,$S$2,FALSE)),"")</f>
        <v/>
      </c>
      <c r="T2471" s="106">
        <f>_xlfn.IFNA(IF($B2471="","",VLOOKUP($B2471,'SWC Towers'!$A:$Q,$T$2,FALSE)),"")</f>
        <v>0.05</v>
      </c>
      <c r="U2471" s="104" t="str">
        <f>_xlfn.IFNA(IF($B2471="","",VLOOKUP($B2471,'SWC Towers'!$A:$Q,$U$2,FALSE)),"")</f>
        <v/>
      </c>
      <c r="V2471" s="104" t="str">
        <f>_xlfn.IFNA(IF($B2471="","",VLOOKUP($B2471,'SWC Towers'!$A:$Q,$V$2,FALSE)),"")</f>
        <v/>
      </c>
      <c r="W2471" s="104">
        <f>_xlfn.IFNA(IF($B2471="","",VLOOKUP($B2471,'SWC Towers'!$A:$Q,$W$2,FALSE)),"")</f>
        <v>0.1</v>
      </c>
      <c r="X2471" s="104" t="str">
        <f>_xlfn.IFNA(IF($B2471="","",VLOOKUP($B2471,'SWC Towers'!$A:$Q,$X$2,FALSE)),"")</f>
        <v/>
      </c>
      <c r="Y2471" s="104">
        <f>_xlfn.IFNA(IF($B2471="","",VLOOKUP($B2471,'SWC Towers'!$A:$Q,$Y$2,FALSE)),"")</f>
        <v>0.05</v>
      </c>
      <c r="Z2471" s="104" t="str">
        <f>_xlfn.IFNA(IF($B2471="","",VLOOKUP($B2471,'SWC Towers'!$A:$Q,$Z$2,FALSE)),"")</f>
        <v/>
      </c>
      <c r="AA2471" s="104">
        <f>_xlfn.IFNA(IF($B2471="","",VLOOKUP($B2471,'SWC Towers'!$A:$Q,$AA$2,FALSE)),"")</f>
        <v>0.4</v>
      </c>
      <c r="AB2471" s="106" t="str">
        <f>_xlfn.IFNA(IF($B2471="","",VLOOKUP($B2471,'SWC Towers'!$A:$Q,$AB$2,FALSE)),"")</f>
        <v/>
      </c>
      <c r="AC2471" s="20">
        <f>SUM(Table25[[#This Row],[IT Tower: Application]:[Other/Non-IT ]])</f>
        <v>1</v>
      </c>
      <c r="AD2471" s="67"/>
      <c r="AE2471" s="67"/>
      <c r="AF2471" s="67"/>
      <c r="AG2471" s="67"/>
      <c r="AH2471" s="67"/>
      <c r="AI2471" s="67"/>
      <c r="AJ2471" s="67"/>
      <c r="AK2471" s="67"/>
      <c r="AL2471" s="67"/>
      <c r="AM2471" s="67"/>
      <c r="AN2471" s="67"/>
      <c r="AO2471" s="67"/>
      <c r="AP2471" s="67"/>
      <c r="AQ2471" s="67"/>
      <c r="AR2471" s="67"/>
      <c r="AS2471" s="67"/>
      <c r="AT2471" s="67"/>
      <c r="AU2471" s="67"/>
      <c r="AV2471" s="67"/>
      <c r="AW2471" s="67"/>
      <c r="AX2471" s="67"/>
      <c r="AY2471" s="67"/>
      <c r="AZ2471" s="67">
        <v>18501</v>
      </c>
      <c r="BA2471" s="67">
        <v>102115</v>
      </c>
      <c r="BB2471" s="113">
        <v>31965</v>
      </c>
      <c r="BC2471" s="113">
        <v>29775</v>
      </c>
      <c r="BD2471" s="113"/>
      <c r="BE2471" s="113"/>
      <c r="BF2471" s="113"/>
      <c r="BG2471" s="113"/>
      <c r="BH2471" s="113"/>
      <c r="BI2471" s="113"/>
      <c r="BJ2471" s="113"/>
      <c r="BK2471" s="113"/>
      <c r="BL2471" s="113"/>
      <c r="BM2471" s="113"/>
      <c r="BN2471" s="113"/>
      <c r="BO2471" s="113"/>
      <c r="BP2471" s="113"/>
      <c r="BQ2471" s="113"/>
      <c r="BR2471" s="113"/>
      <c r="BS2471" s="113"/>
      <c r="BT2471" s="113"/>
      <c r="BU2471" s="113"/>
      <c r="BV2471" s="113"/>
      <c r="BW2471" s="113"/>
      <c r="BX2471" s="113"/>
      <c r="BY2471" s="113"/>
      <c r="BZ2471" s="113"/>
      <c r="CA2471" s="67"/>
      <c r="CB2471" s="113"/>
      <c r="CC2471" s="69">
        <f>SUM(Table25[[#This Row],[Contract Amount FY00]:[Contract Amount FY50]])</f>
        <v>182356</v>
      </c>
      <c r="CD2471" s="114"/>
    </row>
    <row r="2472" spans="1:82" x14ac:dyDescent="0.25">
      <c r="A2472" s="122" t="s">
        <v>2036</v>
      </c>
      <c r="B2472" s="122" t="s">
        <v>278</v>
      </c>
      <c r="C2472" s="122" t="s">
        <v>3219</v>
      </c>
      <c r="E2472" s="26" t="str">
        <f>IFERROR(IF(VLOOKUP(Table25[[#This Row],[Contract No.]],Table3[#All],3,FALSE)="","No","Yes"),"")</f>
        <v>Yes</v>
      </c>
      <c r="F2472" s="107" t="str">
        <f>IFERROR(VLOOKUP(Table25[[#This Row],[Contract No.]],Table3[#All],3,FALSE),"")</f>
        <v>NASPO</v>
      </c>
      <c r="G2472" s="107" t="str">
        <f>IFERROR(IF(Table25[[#This Row],[Cooperative Purchase
(Yes/No)]]="Yes","Yes",IF(VLOOKUP(Table25[[#This Row],[Contract No.]],Table3[#All],1,FALSE)=Table25[[#This Row],[Contract No.]],"Yes","No")),"No")</f>
        <v>Yes</v>
      </c>
      <c r="H2472" s="51">
        <f>IFERROR(VLOOKUP(Table25[[#This Row],[Contract No.]],Table3[#All],4,FALSE),"")</f>
        <v>42917</v>
      </c>
      <c r="I2472" s="28">
        <f>IFERROR(IF(AND(MONTH(Table25[[#This Row],[Contract Start Date]])&gt;6,MONTH(Table25[[#This Row],[Contract Start Date]])&lt;=12),YEAR(Table25[[#This Row],[Contract Start Date]])+1,YEAR(Table25[[#This Row],[Contract Start Date]])),"")</f>
        <v>2018</v>
      </c>
      <c r="J2472" s="108">
        <f>Table25[[#This Row],[FY Formula start]]</f>
        <v>2018</v>
      </c>
      <c r="K2472" s="59" t="str">
        <f>"FY"&amp;" "&amp;Table25[[#This Row],[Year Start]]</f>
        <v>FY 2018</v>
      </c>
      <c r="L2472" s="109">
        <f>IFERROR(VLOOKUP(Table25[[#This Row],[Contract No.]],Table3[#All],5,FALSE),"")</f>
        <v>46280</v>
      </c>
      <c r="M2472" s="110">
        <f>IFERROR(IF(Table25[[#This Row],[Contract End Date]]="99/99/9999","No End",IF(AND(MONTH(Table25[[#This Row],[Contract End Date]])&gt;6,MONTH(Table25[[#This Row],[Contract End Date]])&lt;=12),YEAR(Table25[[#This Row],[Contract End Date]])+1,YEAR(Table25[[#This Row],[Contract End Date]]))),"")</f>
        <v>2027</v>
      </c>
      <c r="N2472" s="111">
        <f>Table25[[#This Row],[FY Formula end]]</f>
        <v>2027</v>
      </c>
      <c r="O2472" s="112" t="str">
        <f>IF(Table25[[#This Row],[Year End]]="No End","No End","FY"&amp;" "&amp;Table25[[#This Row],[Year End]])</f>
        <v>FY 2027</v>
      </c>
      <c r="P2472" s="27"/>
      <c r="Q2472" s="104">
        <f>_xlfn.IFNA(IF($B2472="","",VLOOKUP($B2472,'SWC Towers'!$A:$Q,$Q$2,FALSE)),"")</f>
        <v>0.4</v>
      </c>
      <c r="R2472" s="106" t="str">
        <f>_xlfn.IFNA(IF($B2472="","",VLOOKUP($B2472,'SWC Towers'!$A:$Q,$R$2,FALSE)),"")</f>
        <v/>
      </c>
      <c r="S2472" s="106" t="str">
        <f>_xlfn.IFNA(IF($B2472="","",VLOOKUP($B2472,'SWC Towers'!$A:$Q,$S$2,FALSE)),"")</f>
        <v/>
      </c>
      <c r="T2472" s="106">
        <f>_xlfn.IFNA(IF($B2472="","",VLOOKUP($B2472,'SWC Towers'!$A:$Q,$T$2,FALSE)),"")</f>
        <v>0.05</v>
      </c>
      <c r="U2472" s="104" t="str">
        <f>_xlfn.IFNA(IF($B2472="","",VLOOKUP($B2472,'SWC Towers'!$A:$Q,$U$2,FALSE)),"")</f>
        <v/>
      </c>
      <c r="V2472" s="104" t="str">
        <f>_xlfn.IFNA(IF($B2472="","",VLOOKUP($B2472,'SWC Towers'!$A:$Q,$V$2,FALSE)),"")</f>
        <v/>
      </c>
      <c r="W2472" s="104">
        <f>_xlfn.IFNA(IF($B2472="","",VLOOKUP($B2472,'SWC Towers'!$A:$Q,$W$2,FALSE)),"")</f>
        <v>0.1</v>
      </c>
      <c r="X2472" s="104" t="str">
        <f>_xlfn.IFNA(IF($B2472="","",VLOOKUP($B2472,'SWC Towers'!$A:$Q,$X$2,FALSE)),"")</f>
        <v/>
      </c>
      <c r="Y2472" s="104">
        <f>_xlfn.IFNA(IF($B2472="","",VLOOKUP($B2472,'SWC Towers'!$A:$Q,$Y$2,FALSE)),"")</f>
        <v>0.05</v>
      </c>
      <c r="Z2472" s="104" t="str">
        <f>_xlfn.IFNA(IF($B2472="","",VLOOKUP($B2472,'SWC Towers'!$A:$Q,$Z$2,FALSE)),"")</f>
        <v/>
      </c>
      <c r="AA2472" s="104">
        <f>_xlfn.IFNA(IF($B2472="","",VLOOKUP($B2472,'SWC Towers'!$A:$Q,$AA$2,FALSE)),"")</f>
        <v>0.4</v>
      </c>
      <c r="AB2472" s="106" t="str">
        <f>_xlfn.IFNA(IF($B2472="","",VLOOKUP($B2472,'SWC Towers'!$A:$Q,$AB$2,FALSE)),"")</f>
        <v/>
      </c>
      <c r="AC2472" s="20">
        <f>SUM(Table25[[#This Row],[IT Tower: Application]:[Other/Non-IT ]])</f>
        <v>1</v>
      </c>
      <c r="AD2472" s="67"/>
      <c r="AE2472" s="67"/>
      <c r="AF2472" s="67"/>
      <c r="AG2472" s="67"/>
      <c r="AH2472" s="67"/>
      <c r="AI2472" s="67"/>
      <c r="AJ2472" s="67"/>
      <c r="AK2472" s="67"/>
      <c r="AL2472" s="67"/>
      <c r="AM2472" s="67"/>
      <c r="AN2472" s="67"/>
      <c r="AO2472" s="67"/>
      <c r="AP2472" s="67"/>
      <c r="AQ2472" s="67"/>
      <c r="AR2472" s="67"/>
      <c r="AS2472" s="67"/>
      <c r="AT2472" s="67"/>
      <c r="AU2472" s="67"/>
      <c r="AV2472" s="67"/>
      <c r="AW2472" s="67"/>
      <c r="AX2472" s="67"/>
      <c r="AY2472" s="67"/>
      <c r="AZ2472" s="67"/>
      <c r="BA2472" s="67"/>
      <c r="BB2472" s="113">
        <v>417328</v>
      </c>
      <c r="BC2472" s="113">
        <v>490264</v>
      </c>
      <c r="BD2472" s="113"/>
      <c r="BE2472" s="113"/>
      <c r="BF2472" s="113"/>
      <c r="BG2472" s="113"/>
      <c r="BH2472" s="113"/>
      <c r="BI2472" s="113"/>
      <c r="BJ2472" s="113"/>
      <c r="BK2472" s="113"/>
      <c r="BL2472" s="113"/>
      <c r="BM2472" s="113"/>
      <c r="BN2472" s="113"/>
      <c r="BO2472" s="113"/>
      <c r="BP2472" s="113"/>
      <c r="BQ2472" s="113"/>
      <c r="BR2472" s="113"/>
      <c r="BS2472" s="113"/>
      <c r="BT2472" s="113"/>
      <c r="BU2472" s="113"/>
      <c r="BV2472" s="113"/>
      <c r="BW2472" s="113"/>
      <c r="BX2472" s="113"/>
      <c r="BY2472" s="113"/>
      <c r="BZ2472" s="113"/>
      <c r="CA2472" s="67"/>
      <c r="CB2472" s="113"/>
      <c r="CC2472" s="69">
        <f>SUM(Table25[[#This Row],[Contract Amount FY00]:[Contract Amount FY50]])</f>
        <v>907592</v>
      </c>
      <c r="CD2472" s="114"/>
    </row>
    <row r="2473" spans="1:82" x14ac:dyDescent="0.25">
      <c r="A2473" s="122" t="s">
        <v>2036</v>
      </c>
      <c r="B2473" s="122" t="s">
        <v>278</v>
      </c>
      <c r="C2473" s="122" t="s">
        <v>441</v>
      </c>
      <c r="E2473" s="26" t="str">
        <f>IFERROR(IF(VLOOKUP(Table25[[#This Row],[Contract No.]],Table3[#All],3,FALSE)="","No","Yes"),"")</f>
        <v>Yes</v>
      </c>
      <c r="F2473" s="107" t="str">
        <f>IFERROR(VLOOKUP(Table25[[#This Row],[Contract No.]],Table3[#All],3,FALSE),"")</f>
        <v>NASPO</v>
      </c>
      <c r="G2473" s="107" t="str">
        <f>IFERROR(IF(Table25[[#This Row],[Cooperative Purchase
(Yes/No)]]="Yes","Yes",IF(VLOOKUP(Table25[[#This Row],[Contract No.]],Table3[#All],1,FALSE)=Table25[[#This Row],[Contract No.]],"Yes","No")),"No")</f>
        <v>Yes</v>
      </c>
      <c r="H2473" s="51">
        <f>IFERROR(VLOOKUP(Table25[[#This Row],[Contract No.]],Table3[#All],4,FALSE),"")</f>
        <v>42917</v>
      </c>
      <c r="I2473" s="28">
        <f>IFERROR(IF(AND(MONTH(Table25[[#This Row],[Contract Start Date]])&gt;6,MONTH(Table25[[#This Row],[Contract Start Date]])&lt;=12),YEAR(Table25[[#This Row],[Contract Start Date]])+1,YEAR(Table25[[#This Row],[Contract Start Date]])),"")</f>
        <v>2018</v>
      </c>
      <c r="J2473" s="108">
        <f>Table25[[#This Row],[FY Formula start]]</f>
        <v>2018</v>
      </c>
      <c r="K2473" s="59" t="str">
        <f>"FY"&amp;" "&amp;Table25[[#This Row],[Year Start]]</f>
        <v>FY 2018</v>
      </c>
      <c r="L2473" s="109">
        <f>IFERROR(VLOOKUP(Table25[[#This Row],[Contract No.]],Table3[#All],5,FALSE),"")</f>
        <v>46280</v>
      </c>
      <c r="M2473" s="110">
        <f>IFERROR(IF(Table25[[#This Row],[Contract End Date]]="99/99/9999","No End",IF(AND(MONTH(Table25[[#This Row],[Contract End Date]])&gt;6,MONTH(Table25[[#This Row],[Contract End Date]])&lt;=12),YEAR(Table25[[#This Row],[Contract End Date]])+1,YEAR(Table25[[#This Row],[Contract End Date]]))),"")</f>
        <v>2027</v>
      </c>
      <c r="N2473" s="111">
        <f>Table25[[#This Row],[FY Formula end]]</f>
        <v>2027</v>
      </c>
      <c r="O2473" s="112" t="str">
        <f>IF(Table25[[#This Row],[Year End]]="No End","No End","FY"&amp;" "&amp;Table25[[#This Row],[Year End]])</f>
        <v>FY 2027</v>
      </c>
      <c r="P2473" s="27"/>
      <c r="Q2473" s="104">
        <f>_xlfn.IFNA(IF($B2473="","",VLOOKUP($B2473,'SWC Towers'!$A:$Q,$Q$2,FALSE)),"")</f>
        <v>0.4</v>
      </c>
      <c r="R2473" s="106" t="str">
        <f>_xlfn.IFNA(IF($B2473="","",VLOOKUP($B2473,'SWC Towers'!$A:$Q,$R$2,FALSE)),"")</f>
        <v/>
      </c>
      <c r="S2473" s="106" t="str">
        <f>_xlfn.IFNA(IF($B2473="","",VLOOKUP($B2473,'SWC Towers'!$A:$Q,$S$2,FALSE)),"")</f>
        <v/>
      </c>
      <c r="T2473" s="106">
        <f>_xlfn.IFNA(IF($B2473="","",VLOOKUP($B2473,'SWC Towers'!$A:$Q,$T$2,FALSE)),"")</f>
        <v>0.05</v>
      </c>
      <c r="U2473" s="104" t="str">
        <f>_xlfn.IFNA(IF($B2473="","",VLOOKUP($B2473,'SWC Towers'!$A:$Q,$U$2,FALSE)),"")</f>
        <v/>
      </c>
      <c r="V2473" s="104" t="str">
        <f>_xlfn.IFNA(IF($B2473="","",VLOOKUP($B2473,'SWC Towers'!$A:$Q,$V$2,FALSE)),"")</f>
        <v/>
      </c>
      <c r="W2473" s="104">
        <f>_xlfn.IFNA(IF($B2473="","",VLOOKUP($B2473,'SWC Towers'!$A:$Q,$W$2,FALSE)),"")</f>
        <v>0.1</v>
      </c>
      <c r="X2473" s="104" t="str">
        <f>_xlfn.IFNA(IF($B2473="","",VLOOKUP($B2473,'SWC Towers'!$A:$Q,$X$2,FALSE)),"")</f>
        <v/>
      </c>
      <c r="Y2473" s="104">
        <f>_xlfn.IFNA(IF($B2473="","",VLOOKUP($B2473,'SWC Towers'!$A:$Q,$Y$2,FALSE)),"")</f>
        <v>0.05</v>
      </c>
      <c r="Z2473" s="104" t="str">
        <f>_xlfn.IFNA(IF($B2473="","",VLOOKUP($B2473,'SWC Towers'!$A:$Q,$Z$2,FALSE)),"")</f>
        <v/>
      </c>
      <c r="AA2473" s="104">
        <f>_xlfn.IFNA(IF($B2473="","",VLOOKUP($B2473,'SWC Towers'!$A:$Q,$AA$2,FALSE)),"")</f>
        <v>0.4</v>
      </c>
      <c r="AB2473" s="106" t="str">
        <f>_xlfn.IFNA(IF($B2473="","",VLOOKUP($B2473,'SWC Towers'!$A:$Q,$AB$2,FALSE)),"")</f>
        <v/>
      </c>
      <c r="AC2473" s="20">
        <f>SUM(Table25[[#This Row],[IT Tower: Application]:[Other/Non-IT ]])</f>
        <v>1</v>
      </c>
      <c r="AD2473" s="67"/>
      <c r="AE2473" s="67"/>
      <c r="AF2473" s="67"/>
      <c r="AG2473" s="67"/>
      <c r="AH2473" s="67"/>
      <c r="AI2473" s="67"/>
      <c r="AJ2473" s="67"/>
      <c r="AK2473" s="67"/>
      <c r="AL2473" s="67"/>
      <c r="AM2473" s="67"/>
      <c r="AN2473" s="67"/>
      <c r="AO2473" s="67"/>
      <c r="AP2473" s="67"/>
      <c r="AQ2473" s="67"/>
      <c r="AR2473" s="67"/>
      <c r="AS2473" s="67"/>
      <c r="AT2473" s="67"/>
      <c r="AU2473" s="67"/>
      <c r="AV2473" s="67"/>
      <c r="AW2473" s="67"/>
      <c r="AX2473" s="67"/>
      <c r="AY2473" s="67"/>
      <c r="AZ2473" s="67"/>
      <c r="BA2473" s="67">
        <v>209123</v>
      </c>
      <c r="BB2473" s="113">
        <v>54368.800000000003</v>
      </c>
      <c r="BC2473" s="113">
        <v>27587</v>
      </c>
      <c r="BD2473" s="113"/>
      <c r="BE2473" s="113"/>
      <c r="BF2473" s="113"/>
      <c r="BG2473" s="113"/>
      <c r="BH2473" s="113"/>
      <c r="BI2473" s="113"/>
      <c r="BJ2473" s="113"/>
      <c r="BK2473" s="113"/>
      <c r="BL2473" s="113"/>
      <c r="BM2473" s="113"/>
      <c r="BN2473" s="113"/>
      <c r="BO2473" s="113"/>
      <c r="BP2473" s="113"/>
      <c r="BQ2473" s="113"/>
      <c r="BR2473" s="113"/>
      <c r="BS2473" s="113"/>
      <c r="BT2473" s="113"/>
      <c r="BU2473" s="113"/>
      <c r="BV2473" s="113"/>
      <c r="BW2473" s="113"/>
      <c r="BX2473" s="113"/>
      <c r="BY2473" s="113"/>
      <c r="BZ2473" s="113"/>
      <c r="CA2473" s="67"/>
      <c r="CB2473" s="113"/>
      <c r="CC2473" s="69">
        <f>SUM(Table25[[#This Row],[Contract Amount FY00]:[Contract Amount FY50]])</f>
        <v>291078.8</v>
      </c>
      <c r="CD2473" s="114"/>
    </row>
    <row r="2474" spans="1:82" x14ac:dyDescent="0.25">
      <c r="A2474" s="122" t="s">
        <v>2036</v>
      </c>
      <c r="B2474" s="122" t="s">
        <v>278</v>
      </c>
      <c r="C2474" s="122" t="s">
        <v>279</v>
      </c>
      <c r="E2474" s="26" t="str">
        <f>IFERROR(IF(VLOOKUP(Table25[[#This Row],[Contract No.]],Table3[#All],3,FALSE)="","No","Yes"),"")</f>
        <v>Yes</v>
      </c>
      <c r="F2474" s="107" t="str">
        <f>IFERROR(VLOOKUP(Table25[[#This Row],[Contract No.]],Table3[#All],3,FALSE),"")</f>
        <v>NASPO</v>
      </c>
      <c r="G2474" s="107" t="str">
        <f>IFERROR(IF(Table25[[#This Row],[Cooperative Purchase
(Yes/No)]]="Yes","Yes",IF(VLOOKUP(Table25[[#This Row],[Contract No.]],Table3[#All],1,FALSE)=Table25[[#This Row],[Contract No.]],"Yes","No")),"No")</f>
        <v>Yes</v>
      </c>
      <c r="H2474" s="51">
        <f>IFERROR(VLOOKUP(Table25[[#This Row],[Contract No.]],Table3[#All],4,FALSE),"")</f>
        <v>42917</v>
      </c>
      <c r="I2474" s="28">
        <f>IFERROR(IF(AND(MONTH(Table25[[#This Row],[Contract Start Date]])&gt;6,MONTH(Table25[[#This Row],[Contract Start Date]])&lt;=12),YEAR(Table25[[#This Row],[Contract Start Date]])+1,YEAR(Table25[[#This Row],[Contract Start Date]])),"")</f>
        <v>2018</v>
      </c>
      <c r="J2474" s="108">
        <f>Table25[[#This Row],[FY Formula start]]</f>
        <v>2018</v>
      </c>
      <c r="K2474" s="59" t="str">
        <f>"FY"&amp;" "&amp;Table25[[#This Row],[Year Start]]</f>
        <v>FY 2018</v>
      </c>
      <c r="L2474" s="109">
        <f>IFERROR(VLOOKUP(Table25[[#This Row],[Contract No.]],Table3[#All],5,FALSE),"")</f>
        <v>46280</v>
      </c>
      <c r="M2474" s="110">
        <f>IFERROR(IF(Table25[[#This Row],[Contract End Date]]="99/99/9999","No End",IF(AND(MONTH(Table25[[#This Row],[Contract End Date]])&gt;6,MONTH(Table25[[#This Row],[Contract End Date]])&lt;=12),YEAR(Table25[[#This Row],[Contract End Date]])+1,YEAR(Table25[[#This Row],[Contract End Date]]))),"")</f>
        <v>2027</v>
      </c>
      <c r="N2474" s="111">
        <f>Table25[[#This Row],[FY Formula end]]</f>
        <v>2027</v>
      </c>
      <c r="O2474" s="112" t="str">
        <f>IF(Table25[[#This Row],[Year End]]="No End","No End","FY"&amp;" "&amp;Table25[[#This Row],[Year End]])</f>
        <v>FY 2027</v>
      </c>
      <c r="P2474" s="27"/>
      <c r="Q2474" s="104">
        <f>_xlfn.IFNA(IF($B2474="","",VLOOKUP($B2474,'SWC Towers'!$A:$Q,$Q$2,FALSE)),"")</f>
        <v>0.4</v>
      </c>
      <c r="R2474" s="106" t="str">
        <f>_xlfn.IFNA(IF($B2474="","",VLOOKUP($B2474,'SWC Towers'!$A:$Q,$R$2,FALSE)),"")</f>
        <v/>
      </c>
      <c r="S2474" s="106" t="str">
        <f>_xlfn.IFNA(IF($B2474="","",VLOOKUP($B2474,'SWC Towers'!$A:$Q,$S$2,FALSE)),"")</f>
        <v/>
      </c>
      <c r="T2474" s="106">
        <f>_xlfn.IFNA(IF($B2474="","",VLOOKUP($B2474,'SWC Towers'!$A:$Q,$T$2,FALSE)),"")</f>
        <v>0.05</v>
      </c>
      <c r="U2474" s="104" t="str">
        <f>_xlfn.IFNA(IF($B2474="","",VLOOKUP($B2474,'SWC Towers'!$A:$Q,$U$2,FALSE)),"")</f>
        <v/>
      </c>
      <c r="V2474" s="104" t="str">
        <f>_xlfn.IFNA(IF($B2474="","",VLOOKUP($B2474,'SWC Towers'!$A:$Q,$V$2,FALSE)),"")</f>
        <v/>
      </c>
      <c r="W2474" s="104">
        <f>_xlfn.IFNA(IF($B2474="","",VLOOKUP($B2474,'SWC Towers'!$A:$Q,$W$2,FALSE)),"")</f>
        <v>0.1</v>
      </c>
      <c r="X2474" s="104" t="str">
        <f>_xlfn.IFNA(IF($B2474="","",VLOOKUP($B2474,'SWC Towers'!$A:$Q,$X$2,FALSE)),"")</f>
        <v/>
      </c>
      <c r="Y2474" s="104">
        <f>_xlfn.IFNA(IF($B2474="","",VLOOKUP($B2474,'SWC Towers'!$A:$Q,$Y$2,FALSE)),"")</f>
        <v>0.05</v>
      </c>
      <c r="Z2474" s="104" t="str">
        <f>_xlfn.IFNA(IF($B2474="","",VLOOKUP($B2474,'SWC Towers'!$A:$Q,$Z$2,FALSE)),"")</f>
        <v/>
      </c>
      <c r="AA2474" s="104">
        <f>_xlfn.IFNA(IF($B2474="","",VLOOKUP($B2474,'SWC Towers'!$A:$Q,$AA$2,FALSE)),"")</f>
        <v>0.4</v>
      </c>
      <c r="AB2474" s="106" t="str">
        <f>_xlfn.IFNA(IF($B2474="","",VLOOKUP($B2474,'SWC Towers'!$A:$Q,$AB$2,FALSE)),"")</f>
        <v/>
      </c>
      <c r="AC2474" s="20">
        <f>SUM(Table25[[#This Row],[IT Tower: Application]:[Other/Non-IT ]])</f>
        <v>1</v>
      </c>
      <c r="AD2474" s="67"/>
      <c r="AE2474" s="67"/>
      <c r="AF2474" s="67"/>
      <c r="AG2474" s="67"/>
      <c r="AH2474" s="67"/>
      <c r="AI2474" s="67"/>
      <c r="AJ2474" s="67"/>
      <c r="AK2474" s="67"/>
      <c r="AL2474" s="67"/>
      <c r="AM2474" s="67"/>
      <c r="AN2474" s="67"/>
      <c r="AO2474" s="67"/>
      <c r="AP2474" s="67"/>
      <c r="AQ2474" s="67"/>
      <c r="AR2474" s="67"/>
      <c r="AS2474" s="67"/>
      <c r="AT2474" s="67"/>
      <c r="AU2474" s="67"/>
      <c r="AV2474" s="67"/>
      <c r="AW2474" s="67"/>
      <c r="AX2474" s="67"/>
      <c r="AY2474" s="67">
        <v>0</v>
      </c>
      <c r="AZ2474" s="67">
        <v>5806</v>
      </c>
      <c r="BA2474" s="67"/>
      <c r="BB2474" s="113">
        <v>0</v>
      </c>
      <c r="BC2474" s="113">
        <v>47181</v>
      </c>
      <c r="BD2474" s="113"/>
      <c r="BE2474" s="113"/>
      <c r="BF2474" s="113"/>
      <c r="BG2474" s="113"/>
      <c r="BH2474" s="113"/>
      <c r="BI2474" s="113"/>
      <c r="BJ2474" s="113"/>
      <c r="BK2474" s="113"/>
      <c r="BL2474" s="113"/>
      <c r="BM2474" s="113"/>
      <c r="BN2474" s="113"/>
      <c r="BO2474" s="113"/>
      <c r="BP2474" s="113"/>
      <c r="BQ2474" s="113"/>
      <c r="BR2474" s="113"/>
      <c r="BS2474" s="113"/>
      <c r="BT2474" s="113"/>
      <c r="BU2474" s="113"/>
      <c r="BV2474" s="113"/>
      <c r="BW2474" s="113"/>
      <c r="BX2474" s="113"/>
      <c r="BY2474" s="113"/>
      <c r="BZ2474" s="113"/>
      <c r="CA2474" s="67"/>
      <c r="CB2474" s="113"/>
      <c r="CC2474" s="69">
        <f>SUM(Table25[[#This Row],[Contract Amount FY00]:[Contract Amount FY50]])</f>
        <v>52987</v>
      </c>
      <c r="CD2474" s="114"/>
    </row>
    <row r="2475" spans="1:82" x14ac:dyDescent="0.25">
      <c r="A2475" s="122" t="s">
        <v>2036</v>
      </c>
      <c r="B2475" s="122" t="s">
        <v>2057</v>
      </c>
      <c r="C2475" s="122" t="s">
        <v>3190</v>
      </c>
      <c r="E2475" s="26" t="str">
        <f>IFERROR(IF(VLOOKUP(Table25[[#This Row],[Contract No.]],Table3[#All],3,FALSE)="","No","Yes"),"")</f>
        <v>Yes</v>
      </c>
      <c r="F2475" s="107" t="str">
        <f>IFERROR(VLOOKUP(Table25[[#This Row],[Contract No.]],Table3[#All],3,FALSE),"")</f>
        <v>NASPO</v>
      </c>
      <c r="G2475" s="107" t="str">
        <f>IFERROR(IF(Table25[[#This Row],[Cooperative Purchase
(Yes/No)]]="Yes","Yes",IF(VLOOKUP(Table25[[#This Row],[Contract No.]],Table3[#All],1,FALSE)=Table25[[#This Row],[Contract No.]],"Yes","No")),"No")</f>
        <v>Yes</v>
      </c>
      <c r="H2475" s="51">
        <f>IFERROR(VLOOKUP(Table25[[#This Row],[Contract No.]],Table3[#All],4,FALSE),"")</f>
        <v>43983</v>
      </c>
      <c r="I2475" s="28">
        <f>IFERROR(IF(AND(MONTH(Table25[[#This Row],[Contract Start Date]])&gt;6,MONTH(Table25[[#This Row],[Contract Start Date]])&lt;=12),YEAR(Table25[[#This Row],[Contract Start Date]])+1,YEAR(Table25[[#This Row],[Contract Start Date]])),"")</f>
        <v>2020</v>
      </c>
      <c r="J2475" s="108">
        <f>Table25[[#This Row],[FY Formula start]]</f>
        <v>2020</v>
      </c>
      <c r="K2475" s="59" t="str">
        <f>"FY"&amp;" "&amp;Table25[[#This Row],[Year Start]]</f>
        <v>FY 2020</v>
      </c>
      <c r="L2475" s="109">
        <f>IFERROR(VLOOKUP(Table25[[#This Row],[Contract No.]],Table3[#All],5,FALSE),"")</f>
        <v>46295</v>
      </c>
      <c r="M2475" s="110">
        <f>IFERROR(IF(Table25[[#This Row],[Contract End Date]]="99/99/9999","No End",IF(AND(MONTH(Table25[[#This Row],[Contract End Date]])&gt;6,MONTH(Table25[[#This Row],[Contract End Date]])&lt;=12),YEAR(Table25[[#This Row],[Contract End Date]])+1,YEAR(Table25[[#This Row],[Contract End Date]]))),"")</f>
        <v>2027</v>
      </c>
      <c r="N2475" s="111">
        <f>Table25[[#This Row],[FY Formula end]]</f>
        <v>2027</v>
      </c>
      <c r="O2475" s="112" t="str">
        <f>IF(Table25[[#This Row],[Year End]]="No End","No End","FY"&amp;" "&amp;Table25[[#This Row],[Year End]])</f>
        <v>FY 2027</v>
      </c>
      <c r="P2475" s="27"/>
      <c r="Q2475" s="104">
        <f>_xlfn.IFNA(IF($B2475="","",VLOOKUP($B2475,'SWC Towers'!$A:$Q,$Q$2,FALSE)),"")</f>
        <v>0.1</v>
      </c>
      <c r="R2475" s="106">
        <f>_xlfn.IFNA(IF($B2475="","",VLOOKUP($B2475,'SWC Towers'!$A:$Q,$R$2,FALSE)),"")</f>
        <v>0.1</v>
      </c>
      <c r="S2475" s="106" t="str">
        <f>_xlfn.IFNA(IF($B2475="","",VLOOKUP($B2475,'SWC Towers'!$A:$Q,$S$2,FALSE)),"")</f>
        <v/>
      </c>
      <c r="T2475" s="106" t="str">
        <f>_xlfn.IFNA(IF($B2475="","",VLOOKUP($B2475,'SWC Towers'!$A:$Q,$T$2,FALSE)),"")</f>
        <v/>
      </c>
      <c r="U2475" s="104">
        <f>_xlfn.IFNA(IF($B2475="","",VLOOKUP($B2475,'SWC Towers'!$A:$Q,$U$2,FALSE)),"")</f>
        <v>0.15</v>
      </c>
      <c r="V2475" s="104" t="str">
        <f>_xlfn.IFNA(IF($B2475="","",VLOOKUP($B2475,'SWC Towers'!$A:$Q,$V$2,FALSE)),"")</f>
        <v/>
      </c>
      <c r="W2475" s="104">
        <f>_xlfn.IFNA(IF($B2475="","",VLOOKUP($B2475,'SWC Towers'!$A:$Q,$W$2,FALSE)),"")</f>
        <v>0.65</v>
      </c>
      <c r="X2475" s="104" t="str">
        <f>_xlfn.IFNA(IF($B2475="","",VLOOKUP($B2475,'SWC Towers'!$A:$Q,$X$2,FALSE)),"")</f>
        <v/>
      </c>
      <c r="Y2475" s="104" t="str">
        <f>_xlfn.IFNA(IF($B2475="","",VLOOKUP($B2475,'SWC Towers'!$A:$Q,$Y$2,FALSE)),"")</f>
        <v/>
      </c>
      <c r="Z2475" s="104" t="str">
        <f>_xlfn.IFNA(IF($B2475="","",VLOOKUP($B2475,'SWC Towers'!$A:$Q,$Z$2,FALSE)),"")</f>
        <v/>
      </c>
      <c r="AA2475" s="104" t="str">
        <f>_xlfn.IFNA(IF($B2475="","",VLOOKUP($B2475,'SWC Towers'!$A:$Q,$AA$2,FALSE)),"")</f>
        <v/>
      </c>
      <c r="AB2475" s="106" t="str">
        <f>_xlfn.IFNA(IF($B2475="","",VLOOKUP($B2475,'SWC Towers'!$A:$Q,$AB$2,FALSE)),"")</f>
        <v/>
      </c>
      <c r="AC2475" s="20">
        <f>SUM(Table25[[#This Row],[IT Tower: Application]:[Other/Non-IT ]])</f>
        <v>1</v>
      </c>
      <c r="AD2475" s="67"/>
      <c r="AE2475" s="67"/>
      <c r="AF2475" s="67"/>
      <c r="AG2475" s="67"/>
      <c r="AH2475" s="67"/>
      <c r="AI2475" s="67"/>
      <c r="AJ2475" s="67"/>
      <c r="AK2475" s="67"/>
      <c r="AL2475" s="67"/>
      <c r="AM2475" s="67"/>
      <c r="AN2475" s="67"/>
      <c r="AO2475" s="67"/>
      <c r="AP2475" s="67"/>
      <c r="AQ2475" s="67"/>
      <c r="AR2475" s="67"/>
      <c r="AS2475" s="67"/>
      <c r="AT2475" s="67"/>
      <c r="AU2475" s="67"/>
      <c r="AV2475" s="67"/>
      <c r="AW2475" s="67"/>
      <c r="AX2475" s="67"/>
      <c r="AY2475" s="67"/>
      <c r="AZ2475" s="67"/>
      <c r="BA2475" s="67">
        <v>8402</v>
      </c>
      <c r="BB2475" s="113">
        <v>67731</v>
      </c>
      <c r="BC2475" s="113">
        <v>15542</v>
      </c>
      <c r="BD2475" s="113"/>
      <c r="BE2475" s="113"/>
      <c r="BF2475" s="113"/>
      <c r="BG2475" s="113"/>
      <c r="BH2475" s="113"/>
      <c r="BI2475" s="113"/>
      <c r="BJ2475" s="113"/>
      <c r="BK2475" s="113"/>
      <c r="BL2475" s="113"/>
      <c r="BM2475" s="113"/>
      <c r="BN2475" s="113"/>
      <c r="BO2475" s="113"/>
      <c r="BP2475" s="113"/>
      <c r="BQ2475" s="113"/>
      <c r="BR2475" s="113"/>
      <c r="BS2475" s="113"/>
      <c r="BT2475" s="113"/>
      <c r="BU2475" s="113"/>
      <c r="BV2475" s="113"/>
      <c r="BW2475" s="113"/>
      <c r="BX2475" s="113"/>
      <c r="BY2475" s="113"/>
      <c r="BZ2475" s="113"/>
      <c r="CA2475" s="67"/>
      <c r="CB2475" s="113"/>
      <c r="CC2475" s="69">
        <f>SUM(Table25[[#This Row],[Contract Amount FY00]:[Contract Amount FY50]])</f>
        <v>91675</v>
      </c>
      <c r="CD2475" s="114"/>
    </row>
    <row r="2476" spans="1:82" x14ac:dyDescent="0.25">
      <c r="A2476" s="122" t="s">
        <v>2036</v>
      </c>
      <c r="B2476" s="122" t="s">
        <v>3071</v>
      </c>
      <c r="C2476" s="122" t="s">
        <v>674</v>
      </c>
      <c r="E2476" s="26" t="str">
        <f>IFERROR(IF(VLOOKUP(Table25[[#This Row],[Contract No.]],Table3[#All],3,FALSE)="","No","Yes"),"")</f>
        <v>Yes</v>
      </c>
      <c r="F2476" s="107" t="str">
        <f>IFERROR(VLOOKUP(Table25[[#This Row],[Contract No.]],Table3[#All],3,FALSE),"")</f>
        <v>NASPO</v>
      </c>
      <c r="G2476" s="107" t="str">
        <f>IFERROR(IF(Table25[[#This Row],[Cooperative Purchase
(Yes/No)]]="Yes","Yes",IF(VLOOKUP(Table25[[#This Row],[Contract No.]],Table3[#All],1,FALSE)=Table25[[#This Row],[Contract No.]],"Yes","No")),"No")</f>
        <v>Yes</v>
      </c>
      <c r="H2476" s="51">
        <f>IFERROR(VLOOKUP(Table25[[#This Row],[Contract No.]],Table3[#All],4,FALSE),"")</f>
        <v>45322</v>
      </c>
      <c r="I2476" s="28">
        <f>IFERROR(IF(AND(MONTH(Table25[[#This Row],[Contract Start Date]])&gt;6,MONTH(Table25[[#This Row],[Contract Start Date]])&lt;=12),YEAR(Table25[[#This Row],[Contract Start Date]])+1,YEAR(Table25[[#This Row],[Contract Start Date]])),"")</f>
        <v>2024</v>
      </c>
      <c r="J2476" s="108">
        <f>Table25[[#This Row],[FY Formula start]]</f>
        <v>2024</v>
      </c>
      <c r="K2476" s="59" t="str">
        <f>"FY"&amp;" "&amp;Table25[[#This Row],[Year Start]]</f>
        <v>FY 2024</v>
      </c>
      <c r="L2476" s="109">
        <f>IFERROR(VLOOKUP(Table25[[#This Row],[Contract No.]],Table3[#All],5,FALSE),"")</f>
        <v>46934</v>
      </c>
      <c r="M2476" s="110">
        <f>IFERROR(IF(Table25[[#This Row],[Contract End Date]]="99/99/9999","No End",IF(AND(MONTH(Table25[[#This Row],[Contract End Date]])&gt;6,MONTH(Table25[[#This Row],[Contract End Date]])&lt;=12),YEAR(Table25[[#This Row],[Contract End Date]])+1,YEAR(Table25[[#This Row],[Contract End Date]]))),"")</f>
        <v>2028</v>
      </c>
      <c r="N2476" s="111">
        <f>Table25[[#This Row],[FY Formula end]]</f>
        <v>2028</v>
      </c>
      <c r="O2476" s="112" t="str">
        <f>IF(Table25[[#This Row],[Year End]]="No End","No End","FY"&amp;" "&amp;Table25[[#This Row],[Year End]])</f>
        <v>FY 2028</v>
      </c>
      <c r="P2476" s="27"/>
      <c r="Q2476" s="104" t="str">
        <f>_xlfn.IFNA(IF($B2476="","",VLOOKUP($B2476,'SWC Towers'!$A:$Q,$Q$2,FALSE)),"")</f>
        <v/>
      </c>
      <c r="R2476" s="106">
        <f>_xlfn.IFNA(IF($B2476="","",VLOOKUP($B2476,'SWC Towers'!$A:$Q,$R$2,FALSE)),"")</f>
        <v>0.2</v>
      </c>
      <c r="S2476" s="106" t="str">
        <f>_xlfn.IFNA(IF($B2476="","",VLOOKUP($B2476,'SWC Towers'!$A:$Q,$S$2,FALSE)),"")</f>
        <v/>
      </c>
      <c r="T2476" s="106" t="str">
        <f>_xlfn.IFNA(IF($B2476="","",VLOOKUP($B2476,'SWC Towers'!$A:$Q,$T$2,FALSE)),"")</f>
        <v/>
      </c>
      <c r="U2476" s="104">
        <f>_xlfn.IFNA(IF($B2476="","",VLOOKUP($B2476,'SWC Towers'!$A:$Q,$U$2,FALSE)),"")</f>
        <v>0.6</v>
      </c>
      <c r="V2476" s="104" t="str">
        <f>_xlfn.IFNA(IF($B2476="","",VLOOKUP($B2476,'SWC Towers'!$A:$Q,$V$2,FALSE)),"")</f>
        <v/>
      </c>
      <c r="W2476" s="104" t="str">
        <f>_xlfn.IFNA(IF($B2476="","",VLOOKUP($B2476,'SWC Towers'!$A:$Q,$W$2,FALSE)),"")</f>
        <v/>
      </c>
      <c r="X2476" s="104" t="str">
        <f>_xlfn.IFNA(IF($B2476="","",VLOOKUP($B2476,'SWC Towers'!$A:$Q,$X$2,FALSE)),"")</f>
        <v/>
      </c>
      <c r="Y2476" s="104" t="str">
        <f>_xlfn.IFNA(IF($B2476="","",VLOOKUP($B2476,'SWC Towers'!$A:$Q,$Y$2,FALSE)),"")</f>
        <v/>
      </c>
      <c r="Z2476" s="104" t="str">
        <f>_xlfn.IFNA(IF($B2476="","",VLOOKUP($B2476,'SWC Towers'!$A:$Q,$Z$2,FALSE)),"")</f>
        <v/>
      </c>
      <c r="AA2476" s="104">
        <f>_xlfn.IFNA(IF($B2476="","",VLOOKUP($B2476,'SWC Towers'!$A:$Q,$AA$2,FALSE)),"")</f>
        <v>0.2</v>
      </c>
      <c r="AB2476" s="106" t="str">
        <f>_xlfn.IFNA(IF($B2476="","",VLOOKUP($B2476,'SWC Towers'!$A:$Q,$AB$2,FALSE)),"")</f>
        <v/>
      </c>
      <c r="AC2476" s="20">
        <f>SUM(Table25[[#This Row],[IT Tower: Application]:[Other/Non-IT ]])</f>
        <v>1</v>
      </c>
      <c r="AD2476" s="67"/>
      <c r="AE2476" s="67"/>
      <c r="AF2476" s="67"/>
      <c r="AG2476" s="67"/>
      <c r="AH2476" s="67"/>
      <c r="AI2476" s="67"/>
      <c r="AJ2476" s="67"/>
      <c r="AK2476" s="67"/>
      <c r="AL2476" s="67"/>
      <c r="AM2476" s="67"/>
      <c r="AN2476" s="67"/>
      <c r="AO2476" s="67"/>
      <c r="AP2476" s="67"/>
      <c r="AQ2476" s="67"/>
      <c r="AR2476" s="67"/>
      <c r="AS2476" s="67"/>
      <c r="AT2476" s="67"/>
      <c r="AU2476" s="67"/>
      <c r="AV2476" s="67"/>
      <c r="AW2476" s="67"/>
      <c r="AX2476" s="67"/>
      <c r="AY2476" s="67"/>
      <c r="AZ2476" s="67"/>
      <c r="BA2476" s="67"/>
      <c r="BB2476" s="113">
        <v>0</v>
      </c>
      <c r="BC2476" s="113">
        <v>120263</v>
      </c>
      <c r="BD2476" s="113"/>
      <c r="BE2476" s="113"/>
      <c r="BF2476" s="113"/>
      <c r="BG2476" s="113"/>
      <c r="BH2476" s="113"/>
      <c r="BI2476" s="113"/>
      <c r="BJ2476" s="113"/>
      <c r="BK2476" s="113"/>
      <c r="BL2476" s="113"/>
      <c r="BM2476" s="113"/>
      <c r="BN2476" s="113"/>
      <c r="BO2476" s="113"/>
      <c r="BP2476" s="113"/>
      <c r="BQ2476" s="113"/>
      <c r="BR2476" s="113"/>
      <c r="BS2476" s="113"/>
      <c r="BT2476" s="113"/>
      <c r="BU2476" s="113"/>
      <c r="BV2476" s="113"/>
      <c r="BW2476" s="113"/>
      <c r="BX2476" s="113"/>
      <c r="BY2476" s="113"/>
      <c r="BZ2476" s="113"/>
      <c r="CA2476" s="67"/>
      <c r="CB2476" s="113"/>
      <c r="CC2476" s="69">
        <f>SUM(Table25[[#This Row],[Contract Amount FY00]:[Contract Amount FY50]])</f>
        <v>120263</v>
      </c>
      <c r="CD2476" s="114"/>
    </row>
    <row r="2477" spans="1:82" x14ac:dyDescent="0.25">
      <c r="A2477" s="122" t="s">
        <v>2036</v>
      </c>
      <c r="B2477" s="122" t="s">
        <v>286</v>
      </c>
      <c r="C2477" s="122" t="s">
        <v>3149</v>
      </c>
      <c r="E2477" s="26" t="str">
        <f>IFERROR(IF(VLOOKUP(Table25[[#This Row],[Contract No.]],Table3[#All],3,FALSE)="","No","Yes"),"")</f>
        <v>No</v>
      </c>
      <c r="F2477" s="107" t="str">
        <f>IFERROR(VLOOKUP(Table25[[#This Row],[Contract No.]],Table3[#All],3,FALSE),"")</f>
        <v/>
      </c>
      <c r="G2477" s="107" t="str">
        <f>IFERROR(IF(Table25[[#This Row],[Cooperative Purchase
(Yes/No)]]="Yes","Yes",IF(VLOOKUP(Table25[[#This Row],[Contract No.]],Table3[#All],1,FALSE)=Table25[[#This Row],[Contract No.]],"Yes","No")),"No")</f>
        <v>Yes</v>
      </c>
      <c r="H2477" s="51">
        <f>IFERROR(VLOOKUP(Table25[[#This Row],[Contract No.]],Table3[#All],4,FALSE),"")</f>
        <v>42401</v>
      </c>
      <c r="I2477" s="28">
        <f>IFERROR(IF(AND(MONTH(Table25[[#This Row],[Contract Start Date]])&gt;6,MONTH(Table25[[#This Row],[Contract Start Date]])&lt;=12),YEAR(Table25[[#This Row],[Contract Start Date]])+1,YEAR(Table25[[#This Row],[Contract Start Date]])),"")</f>
        <v>2016</v>
      </c>
      <c r="J2477" s="108">
        <f>Table25[[#This Row],[FY Formula start]]</f>
        <v>2016</v>
      </c>
      <c r="K2477" s="59" t="str">
        <f>"FY"&amp;" "&amp;Table25[[#This Row],[Year Start]]</f>
        <v>FY 2016</v>
      </c>
      <c r="L2477" s="109">
        <f>IFERROR(VLOOKUP(Table25[[#This Row],[Contract No.]],Table3[#All],5,FALSE),"")</f>
        <v>72717</v>
      </c>
      <c r="M2477" s="110">
        <f>IFERROR(IF(Table25[[#This Row],[Contract End Date]]="99/99/9999","No End",IF(AND(MONTH(Table25[[#This Row],[Contract End Date]])&gt;6,MONTH(Table25[[#This Row],[Contract End Date]])&lt;=12),YEAR(Table25[[#This Row],[Contract End Date]])+1,YEAR(Table25[[#This Row],[Contract End Date]]))),"")</f>
        <v>2099</v>
      </c>
      <c r="N2477" s="111">
        <f>Table25[[#This Row],[FY Formula end]]</f>
        <v>2099</v>
      </c>
      <c r="O2477" s="112" t="str">
        <f>IF(Table25[[#This Row],[Year End]]="No End","No End","FY"&amp;" "&amp;Table25[[#This Row],[Year End]])</f>
        <v>FY 2099</v>
      </c>
      <c r="P2477" s="27"/>
      <c r="Q2477" s="104">
        <f>_xlfn.IFNA(IF($B2477="","",VLOOKUP($B2477,'SWC Towers'!$A:$Q,$Q$2,FALSE)),"")</f>
        <v>0.5</v>
      </c>
      <c r="R2477" s="106" t="str">
        <f>_xlfn.IFNA(IF($B2477="","",VLOOKUP($B2477,'SWC Towers'!$A:$Q,$R$2,FALSE)),"")</f>
        <v/>
      </c>
      <c r="S2477" s="106" t="str">
        <f>_xlfn.IFNA(IF($B2477="","",VLOOKUP($B2477,'SWC Towers'!$A:$Q,$S$2,FALSE)),"")</f>
        <v/>
      </c>
      <c r="T2477" s="106">
        <f>_xlfn.IFNA(IF($B2477="","",VLOOKUP($B2477,'SWC Towers'!$A:$Q,$T$2,FALSE)),"")</f>
        <v>0.5</v>
      </c>
      <c r="U2477" s="104" t="str">
        <f>_xlfn.IFNA(IF($B2477="","",VLOOKUP($B2477,'SWC Towers'!$A:$Q,$U$2,FALSE)),"")</f>
        <v/>
      </c>
      <c r="V2477" s="104" t="str">
        <f>_xlfn.IFNA(IF($B2477="","",VLOOKUP($B2477,'SWC Towers'!$A:$Q,$V$2,FALSE)),"")</f>
        <v/>
      </c>
      <c r="W2477" s="104" t="str">
        <f>_xlfn.IFNA(IF($B2477="","",VLOOKUP($B2477,'SWC Towers'!$A:$Q,$W$2,FALSE)),"")</f>
        <v/>
      </c>
      <c r="X2477" s="104" t="str">
        <f>_xlfn.IFNA(IF($B2477="","",VLOOKUP($B2477,'SWC Towers'!$A:$Q,$X$2,FALSE)),"")</f>
        <v/>
      </c>
      <c r="Y2477" s="104" t="str">
        <f>_xlfn.IFNA(IF($B2477="","",VLOOKUP($B2477,'SWC Towers'!$A:$Q,$Y$2,FALSE)),"")</f>
        <v/>
      </c>
      <c r="Z2477" s="104" t="str">
        <f>_xlfn.IFNA(IF($B2477="","",VLOOKUP($B2477,'SWC Towers'!$A:$Q,$Z$2,FALSE)),"")</f>
        <v/>
      </c>
      <c r="AA2477" s="104" t="str">
        <f>_xlfn.IFNA(IF($B2477="","",VLOOKUP($B2477,'SWC Towers'!$A:$Q,$AA$2,FALSE)),"")</f>
        <v/>
      </c>
      <c r="AB2477" s="106" t="str">
        <f>_xlfn.IFNA(IF($B2477="","",VLOOKUP($B2477,'SWC Towers'!$A:$Q,$AB$2,FALSE)),"")</f>
        <v/>
      </c>
      <c r="AC2477" s="20">
        <f>SUM(Table25[[#This Row],[IT Tower: Application]:[Other/Non-IT ]])</f>
        <v>1</v>
      </c>
      <c r="AD2477" s="67"/>
      <c r="AE2477" s="67"/>
      <c r="AF2477" s="67"/>
      <c r="AG2477" s="67"/>
      <c r="AH2477" s="67"/>
      <c r="AI2477" s="67"/>
      <c r="AJ2477" s="67"/>
      <c r="AK2477" s="67"/>
      <c r="AL2477" s="67"/>
      <c r="AM2477" s="67"/>
      <c r="AN2477" s="67"/>
      <c r="AO2477" s="67"/>
      <c r="AP2477" s="67"/>
      <c r="AQ2477" s="67"/>
      <c r="AR2477" s="67"/>
      <c r="AS2477" s="67"/>
      <c r="AT2477" s="67"/>
      <c r="AU2477" s="67"/>
      <c r="AV2477" s="67"/>
      <c r="AW2477" s="67">
        <v>71760</v>
      </c>
      <c r="AX2477" s="67">
        <v>422138</v>
      </c>
      <c r="AY2477" s="67">
        <v>718910</v>
      </c>
      <c r="AZ2477" s="67">
        <v>973920</v>
      </c>
      <c r="BA2477" s="67">
        <v>39619</v>
      </c>
      <c r="BB2477" s="113">
        <v>25410</v>
      </c>
      <c r="BC2477" s="113">
        <v>4200</v>
      </c>
      <c r="BD2477" s="113"/>
      <c r="BE2477" s="113"/>
      <c r="BF2477" s="113"/>
      <c r="BG2477" s="113"/>
      <c r="BH2477" s="113"/>
      <c r="BI2477" s="113"/>
      <c r="BJ2477" s="113"/>
      <c r="BK2477" s="113"/>
      <c r="BL2477" s="113"/>
      <c r="BM2477" s="113"/>
      <c r="BN2477" s="113"/>
      <c r="BO2477" s="113"/>
      <c r="BP2477" s="113"/>
      <c r="BQ2477" s="113"/>
      <c r="BR2477" s="113"/>
      <c r="BS2477" s="113"/>
      <c r="BT2477" s="113"/>
      <c r="BU2477" s="113"/>
      <c r="BV2477" s="113"/>
      <c r="BW2477" s="113"/>
      <c r="BX2477" s="113"/>
      <c r="BY2477" s="113"/>
      <c r="BZ2477" s="113"/>
      <c r="CA2477" s="67"/>
      <c r="CB2477" s="113"/>
      <c r="CC2477" s="69">
        <f>SUM(Table25[[#This Row],[Contract Amount FY00]:[Contract Amount FY50]])</f>
        <v>2255957</v>
      </c>
      <c r="CD2477" s="114"/>
    </row>
    <row r="2478" spans="1:82" x14ac:dyDescent="0.25">
      <c r="A2478" s="122" t="s">
        <v>2036</v>
      </c>
      <c r="B2478" s="122" t="s">
        <v>286</v>
      </c>
      <c r="C2478" s="122" t="s">
        <v>3171</v>
      </c>
      <c r="E2478" s="26" t="str">
        <f>IFERROR(IF(VLOOKUP(Table25[[#This Row],[Contract No.]],Table3[#All],3,FALSE)="","No","Yes"),"")</f>
        <v>No</v>
      </c>
      <c r="F2478" s="107" t="str">
        <f>IFERROR(VLOOKUP(Table25[[#This Row],[Contract No.]],Table3[#All],3,FALSE),"")</f>
        <v/>
      </c>
      <c r="G2478" s="107" t="str">
        <f>IFERROR(IF(Table25[[#This Row],[Cooperative Purchase
(Yes/No)]]="Yes","Yes",IF(VLOOKUP(Table25[[#This Row],[Contract No.]],Table3[#All],1,FALSE)=Table25[[#This Row],[Contract No.]],"Yes","No")),"No")</f>
        <v>Yes</v>
      </c>
      <c r="H2478" s="51">
        <f>IFERROR(VLOOKUP(Table25[[#This Row],[Contract No.]],Table3[#All],4,FALSE),"")</f>
        <v>42401</v>
      </c>
      <c r="I2478" s="28">
        <f>IFERROR(IF(AND(MONTH(Table25[[#This Row],[Contract Start Date]])&gt;6,MONTH(Table25[[#This Row],[Contract Start Date]])&lt;=12),YEAR(Table25[[#This Row],[Contract Start Date]])+1,YEAR(Table25[[#This Row],[Contract Start Date]])),"")</f>
        <v>2016</v>
      </c>
      <c r="J2478" s="108">
        <f>Table25[[#This Row],[FY Formula start]]</f>
        <v>2016</v>
      </c>
      <c r="K2478" s="59" t="str">
        <f>"FY"&amp;" "&amp;Table25[[#This Row],[Year Start]]</f>
        <v>FY 2016</v>
      </c>
      <c r="L2478" s="109">
        <f>IFERROR(VLOOKUP(Table25[[#This Row],[Contract No.]],Table3[#All],5,FALSE),"")</f>
        <v>72717</v>
      </c>
      <c r="M2478" s="110">
        <f>IFERROR(IF(Table25[[#This Row],[Contract End Date]]="99/99/9999","No End",IF(AND(MONTH(Table25[[#This Row],[Contract End Date]])&gt;6,MONTH(Table25[[#This Row],[Contract End Date]])&lt;=12),YEAR(Table25[[#This Row],[Contract End Date]])+1,YEAR(Table25[[#This Row],[Contract End Date]]))),"")</f>
        <v>2099</v>
      </c>
      <c r="N2478" s="111">
        <f>Table25[[#This Row],[FY Formula end]]</f>
        <v>2099</v>
      </c>
      <c r="O2478" s="112" t="str">
        <f>IF(Table25[[#This Row],[Year End]]="No End","No End","FY"&amp;" "&amp;Table25[[#This Row],[Year End]])</f>
        <v>FY 2099</v>
      </c>
      <c r="P2478" s="27"/>
      <c r="Q2478" s="104">
        <f>_xlfn.IFNA(IF($B2478="","",VLOOKUP($B2478,'SWC Towers'!$A:$Q,$Q$2,FALSE)),"")</f>
        <v>0.5</v>
      </c>
      <c r="R2478" s="106" t="str">
        <f>_xlfn.IFNA(IF($B2478="","",VLOOKUP($B2478,'SWC Towers'!$A:$Q,$R$2,FALSE)),"")</f>
        <v/>
      </c>
      <c r="S2478" s="106" t="str">
        <f>_xlfn.IFNA(IF($B2478="","",VLOOKUP($B2478,'SWC Towers'!$A:$Q,$S$2,FALSE)),"")</f>
        <v/>
      </c>
      <c r="T2478" s="106">
        <f>_xlfn.IFNA(IF($B2478="","",VLOOKUP($B2478,'SWC Towers'!$A:$Q,$T$2,FALSE)),"")</f>
        <v>0.5</v>
      </c>
      <c r="U2478" s="104" t="str">
        <f>_xlfn.IFNA(IF($B2478="","",VLOOKUP($B2478,'SWC Towers'!$A:$Q,$U$2,FALSE)),"")</f>
        <v/>
      </c>
      <c r="V2478" s="104" t="str">
        <f>_xlfn.IFNA(IF($B2478="","",VLOOKUP($B2478,'SWC Towers'!$A:$Q,$V$2,FALSE)),"")</f>
        <v/>
      </c>
      <c r="W2478" s="104" t="str">
        <f>_xlfn.IFNA(IF($B2478="","",VLOOKUP($B2478,'SWC Towers'!$A:$Q,$W$2,FALSE)),"")</f>
        <v/>
      </c>
      <c r="X2478" s="104" t="str">
        <f>_xlfn.IFNA(IF($B2478="","",VLOOKUP($B2478,'SWC Towers'!$A:$Q,$X$2,FALSE)),"")</f>
        <v/>
      </c>
      <c r="Y2478" s="104" t="str">
        <f>_xlfn.IFNA(IF($B2478="","",VLOOKUP($B2478,'SWC Towers'!$A:$Q,$Y$2,FALSE)),"")</f>
        <v/>
      </c>
      <c r="Z2478" s="104" t="str">
        <f>_xlfn.IFNA(IF($B2478="","",VLOOKUP($B2478,'SWC Towers'!$A:$Q,$Z$2,FALSE)),"")</f>
        <v/>
      </c>
      <c r="AA2478" s="104" t="str">
        <f>_xlfn.IFNA(IF($B2478="","",VLOOKUP($B2478,'SWC Towers'!$A:$Q,$AA$2,FALSE)),"")</f>
        <v/>
      </c>
      <c r="AB2478" s="106" t="str">
        <f>_xlfn.IFNA(IF($B2478="","",VLOOKUP($B2478,'SWC Towers'!$A:$Q,$AB$2,FALSE)),"")</f>
        <v/>
      </c>
      <c r="AC2478" s="20">
        <f>SUM(Table25[[#This Row],[IT Tower: Application]:[Other/Non-IT ]])</f>
        <v>1</v>
      </c>
      <c r="AD2478" s="67"/>
      <c r="AE2478" s="67"/>
      <c r="AF2478" s="67"/>
      <c r="AG2478" s="67"/>
      <c r="AH2478" s="67"/>
      <c r="AI2478" s="67"/>
      <c r="AJ2478" s="67"/>
      <c r="AK2478" s="67"/>
      <c r="AL2478" s="67"/>
      <c r="AM2478" s="67"/>
      <c r="AN2478" s="67"/>
      <c r="AO2478" s="67"/>
      <c r="AP2478" s="67"/>
      <c r="AQ2478" s="67"/>
      <c r="AR2478" s="67"/>
      <c r="AS2478" s="67"/>
      <c r="AT2478" s="67"/>
      <c r="AU2478" s="67"/>
      <c r="AV2478" s="67">
        <v>0</v>
      </c>
      <c r="AW2478" s="67">
        <v>301547.5</v>
      </c>
      <c r="AX2478" s="67">
        <v>105376</v>
      </c>
      <c r="AY2478" s="67"/>
      <c r="AZ2478" s="67"/>
      <c r="BA2478" s="67"/>
      <c r="BB2478" s="113"/>
      <c r="BC2478" s="113"/>
      <c r="BD2478" s="113"/>
      <c r="BE2478" s="113"/>
      <c r="BF2478" s="113"/>
      <c r="BG2478" s="113"/>
      <c r="BH2478" s="113"/>
      <c r="BI2478" s="113"/>
      <c r="BJ2478" s="113"/>
      <c r="BK2478" s="113"/>
      <c r="BL2478" s="113"/>
      <c r="BM2478" s="113"/>
      <c r="BN2478" s="113"/>
      <c r="BO2478" s="113"/>
      <c r="BP2478" s="113"/>
      <c r="BQ2478" s="113"/>
      <c r="BR2478" s="113"/>
      <c r="BS2478" s="113"/>
      <c r="BT2478" s="113"/>
      <c r="BU2478" s="113"/>
      <c r="BV2478" s="113"/>
      <c r="BW2478" s="113"/>
      <c r="BX2478" s="113"/>
      <c r="BY2478" s="113"/>
      <c r="BZ2478" s="113"/>
      <c r="CA2478" s="67"/>
      <c r="CB2478" s="113"/>
      <c r="CC2478" s="69">
        <f>SUM(Table25[[#This Row],[Contract Amount FY00]:[Contract Amount FY50]])</f>
        <v>406923.5</v>
      </c>
      <c r="CD2478" s="114"/>
    </row>
    <row r="2479" spans="1:82" x14ac:dyDescent="0.25">
      <c r="A2479" s="122" t="s">
        <v>2036</v>
      </c>
      <c r="B2479" s="122" t="s">
        <v>3013</v>
      </c>
      <c r="C2479" s="122" t="s">
        <v>279</v>
      </c>
      <c r="E2479" s="26" t="str">
        <f>IFERROR(IF(VLOOKUP(Table25[[#This Row],[Contract No.]],Table3[#All],3,FALSE)="","No","Yes"),"")</f>
        <v>Yes</v>
      </c>
      <c r="F2479" s="107" t="str">
        <f>IFERROR(VLOOKUP(Table25[[#This Row],[Contract No.]],Table3[#All],3,FALSE),"")</f>
        <v>NASPO</v>
      </c>
      <c r="G2479" s="107" t="str">
        <f>IFERROR(IF(Table25[[#This Row],[Cooperative Purchase
(Yes/No)]]="Yes","Yes",IF(VLOOKUP(Table25[[#This Row],[Contract No.]],Table3[#All],1,FALSE)=Table25[[#This Row],[Contract No.]],"Yes","No")),"No")</f>
        <v>Yes</v>
      </c>
      <c r="H2479" s="51">
        <f>IFERROR(VLOOKUP(Table25[[#This Row],[Contract No.]],Table3[#All],4,FALSE),"")</f>
        <v>44926</v>
      </c>
      <c r="I2479" s="28">
        <f>IFERROR(IF(AND(MONTH(Table25[[#This Row],[Contract Start Date]])&gt;6,MONTH(Table25[[#This Row],[Contract Start Date]])&lt;=12),YEAR(Table25[[#This Row],[Contract Start Date]])+1,YEAR(Table25[[#This Row],[Contract Start Date]])),"")</f>
        <v>2023</v>
      </c>
      <c r="J2479" s="108">
        <f>Table25[[#This Row],[FY Formula start]]</f>
        <v>2023</v>
      </c>
      <c r="K2479" s="59" t="str">
        <f>"FY"&amp;" "&amp;Table25[[#This Row],[Year Start]]</f>
        <v>FY 2023</v>
      </c>
      <c r="L2479" s="109">
        <f>IFERROR(VLOOKUP(Table25[[#This Row],[Contract No.]],Table3[#All],5,FALSE),"")</f>
        <v>46501</v>
      </c>
      <c r="M2479" s="110">
        <f>IFERROR(IF(Table25[[#This Row],[Contract End Date]]="99/99/9999","No End",IF(AND(MONTH(Table25[[#This Row],[Contract End Date]])&gt;6,MONTH(Table25[[#This Row],[Contract End Date]])&lt;=12),YEAR(Table25[[#This Row],[Contract End Date]])+1,YEAR(Table25[[#This Row],[Contract End Date]]))),"")</f>
        <v>2027</v>
      </c>
      <c r="N2479" s="111">
        <f>Table25[[#This Row],[FY Formula end]]</f>
        <v>2027</v>
      </c>
      <c r="O2479" s="112" t="str">
        <f>IF(Table25[[#This Row],[Year End]]="No End","No End","FY"&amp;" "&amp;Table25[[#This Row],[Year End]])</f>
        <v>FY 2027</v>
      </c>
      <c r="P2479" s="27"/>
      <c r="Q2479" s="104">
        <f>_xlfn.IFNA(IF($B2479="","",VLOOKUP($B2479,'SWC Towers'!$A:$Q,$Q$2,FALSE)),"")</f>
        <v>0.3</v>
      </c>
      <c r="R2479" s="106" t="str">
        <f>_xlfn.IFNA(IF($B2479="","",VLOOKUP($B2479,'SWC Towers'!$A:$Q,$R$2,FALSE)),"")</f>
        <v/>
      </c>
      <c r="S2479" s="106">
        <f>_xlfn.IFNA(IF($B2479="","",VLOOKUP($B2479,'SWC Towers'!$A:$Q,$S$2,FALSE)),"")</f>
        <v>0.1</v>
      </c>
      <c r="T2479" s="106" t="str">
        <f>_xlfn.IFNA(IF($B2479="","",VLOOKUP($B2479,'SWC Towers'!$A:$Q,$T$2,FALSE)),"")</f>
        <v/>
      </c>
      <c r="U2479" s="104">
        <f>_xlfn.IFNA(IF($B2479="","",VLOOKUP($B2479,'SWC Towers'!$A:$Q,$U$2,FALSE)),"")</f>
        <v>0.6</v>
      </c>
      <c r="V2479" s="104" t="str">
        <f>_xlfn.IFNA(IF($B2479="","",VLOOKUP($B2479,'SWC Towers'!$A:$Q,$V$2,FALSE)),"")</f>
        <v/>
      </c>
      <c r="W2479" s="104" t="str">
        <f>_xlfn.IFNA(IF($B2479="","",VLOOKUP($B2479,'SWC Towers'!$A:$Q,$W$2,FALSE)),"")</f>
        <v/>
      </c>
      <c r="X2479" s="104" t="str">
        <f>_xlfn.IFNA(IF($B2479="","",VLOOKUP($B2479,'SWC Towers'!$A:$Q,$X$2,FALSE)),"")</f>
        <v/>
      </c>
      <c r="Y2479" s="104" t="str">
        <f>_xlfn.IFNA(IF($B2479="","",VLOOKUP($B2479,'SWC Towers'!$A:$Q,$Y$2,FALSE)),"")</f>
        <v/>
      </c>
      <c r="Z2479" s="104" t="str">
        <f>_xlfn.IFNA(IF($B2479="","",VLOOKUP($B2479,'SWC Towers'!$A:$Q,$Z$2,FALSE)),"")</f>
        <v/>
      </c>
      <c r="AA2479" s="104" t="str">
        <f>_xlfn.IFNA(IF($B2479="","",VLOOKUP($B2479,'SWC Towers'!$A:$Q,$AA$2,FALSE)),"")</f>
        <v/>
      </c>
      <c r="AB2479" s="106" t="str">
        <f>_xlfn.IFNA(IF($B2479="","",VLOOKUP($B2479,'SWC Towers'!$A:$Q,$AB$2,FALSE)),"")</f>
        <v/>
      </c>
      <c r="AC2479" s="20">
        <f>SUM(Table25[[#This Row],[IT Tower: Application]:[Other/Non-IT ]])</f>
        <v>1</v>
      </c>
      <c r="AD2479" s="67"/>
      <c r="AE2479" s="67"/>
      <c r="AF2479" s="67"/>
      <c r="AG2479" s="67"/>
      <c r="AH2479" s="67"/>
      <c r="AI2479" s="67"/>
      <c r="AJ2479" s="67"/>
      <c r="AK2479" s="67"/>
      <c r="AL2479" s="67"/>
      <c r="AM2479" s="67"/>
      <c r="AN2479" s="67"/>
      <c r="AO2479" s="67"/>
      <c r="AP2479" s="67"/>
      <c r="AQ2479" s="67"/>
      <c r="AR2479" s="67"/>
      <c r="AS2479" s="67"/>
      <c r="AT2479" s="67"/>
      <c r="AU2479" s="67"/>
      <c r="AV2479" s="67"/>
      <c r="AW2479" s="67"/>
      <c r="AX2479" s="67"/>
      <c r="AY2479" s="67"/>
      <c r="AZ2479" s="67"/>
      <c r="BA2479" s="67"/>
      <c r="BB2479" s="113">
        <v>7756</v>
      </c>
      <c r="BC2479" s="113">
        <v>9258</v>
      </c>
      <c r="BD2479" s="113"/>
      <c r="BE2479" s="113"/>
      <c r="BF2479" s="113"/>
      <c r="BG2479" s="113"/>
      <c r="BH2479" s="113"/>
      <c r="BI2479" s="113"/>
      <c r="BJ2479" s="113"/>
      <c r="BK2479" s="113"/>
      <c r="BL2479" s="113"/>
      <c r="BM2479" s="113"/>
      <c r="BN2479" s="113"/>
      <c r="BO2479" s="113"/>
      <c r="BP2479" s="113"/>
      <c r="BQ2479" s="113"/>
      <c r="BR2479" s="113"/>
      <c r="BS2479" s="113"/>
      <c r="BT2479" s="113"/>
      <c r="BU2479" s="113"/>
      <c r="BV2479" s="113"/>
      <c r="BW2479" s="113"/>
      <c r="BX2479" s="113"/>
      <c r="BY2479" s="113"/>
      <c r="BZ2479" s="113"/>
      <c r="CA2479" s="67"/>
      <c r="CB2479" s="113"/>
      <c r="CC2479" s="69">
        <f>SUM(Table25[[#This Row],[Contract Amount FY00]:[Contract Amount FY50]])</f>
        <v>17014</v>
      </c>
      <c r="CD2479" s="114"/>
    </row>
    <row r="2480" spans="1:82" x14ac:dyDescent="0.25">
      <c r="A2480" s="122" t="s">
        <v>2036</v>
      </c>
      <c r="B2480" s="122" t="s">
        <v>3145</v>
      </c>
      <c r="C2480" s="122" t="s">
        <v>3195</v>
      </c>
      <c r="E2480" s="26" t="str">
        <f>IFERROR(IF(VLOOKUP(Table25[[#This Row],[Contract No.]],Table3[#All],3,FALSE)="","No","Yes"),"")</f>
        <v>Yes</v>
      </c>
      <c r="F2480" s="107" t="str">
        <f>IFERROR(VLOOKUP(Table25[[#This Row],[Contract No.]],Table3[#All],3,FALSE),"")</f>
        <v>NASPO</v>
      </c>
      <c r="G2480" s="107" t="str">
        <f>IFERROR(IF(Table25[[#This Row],[Cooperative Purchase
(Yes/No)]]="Yes","Yes",IF(VLOOKUP(Table25[[#This Row],[Contract No.]],Table3[#All],1,FALSE)=Table25[[#This Row],[Contract No.]],"Yes","No")),"No")</f>
        <v>Yes</v>
      </c>
      <c r="H2480" s="51">
        <f>IFERROR(VLOOKUP(Table25[[#This Row],[Contract No.]],Table3[#All],4,FALSE),"")</f>
        <v>45138</v>
      </c>
      <c r="I2480" s="28">
        <f>IFERROR(IF(AND(MONTH(Table25[[#This Row],[Contract Start Date]])&gt;6,MONTH(Table25[[#This Row],[Contract Start Date]])&lt;=12),YEAR(Table25[[#This Row],[Contract Start Date]])+1,YEAR(Table25[[#This Row],[Contract Start Date]])),"")</f>
        <v>2024</v>
      </c>
      <c r="J2480" s="108">
        <f>Table25[[#This Row],[FY Formula start]]</f>
        <v>2024</v>
      </c>
      <c r="K2480" s="59" t="str">
        <f>"FY"&amp;" "&amp;Table25[[#This Row],[Year Start]]</f>
        <v>FY 2024</v>
      </c>
      <c r="L2480" s="109">
        <f>IFERROR(VLOOKUP(Table25[[#This Row],[Contract No.]],Table3[#All],5,FALSE),"")</f>
        <v>48426</v>
      </c>
      <c r="M2480" s="110">
        <f>IFERROR(IF(Table25[[#This Row],[Contract End Date]]="99/99/9999","No End",IF(AND(MONTH(Table25[[#This Row],[Contract End Date]])&gt;6,MONTH(Table25[[#This Row],[Contract End Date]])&lt;=12),YEAR(Table25[[#This Row],[Contract End Date]])+1,YEAR(Table25[[#This Row],[Contract End Date]]))),"")</f>
        <v>2033</v>
      </c>
      <c r="N2480" s="111">
        <f>Table25[[#This Row],[FY Formula end]]</f>
        <v>2033</v>
      </c>
      <c r="O2480" s="112" t="str">
        <f>IF(Table25[[#This Row],[Year End]]="No End","No End","FY"&amp;" "&amp;Table25[[#This Row],[Year End]])</f>
        <v>FY 2033</v>
      </c>
      <c r="P2480" s="27"/>
      <c r="Q2480" s="104">
        <f>_xlfn.IFNA(IF($B2480="","",VLOOKUP($B2480,'SWC Towers'!$A:$Q,$Q$2,FALSE)),"")</f>
        <v>0.2</v>
      </c>
      <c r="R2480" s="106">
        <f>_xlfn.IFNA(IF($B2480="","",VLOOKUP($B2480,'SWC Towers'!$A:$Q,$R$2,FALSE)),"")</f>
        <v>0.2</v>
      </c>
      <c r="S2480" s="106" t="str">
        <f>_xlfn.IFNA(IF($B2480="","",VLOOKUP($B2480,'SWC Towers'!$A:$Q,$S$2,FALSE)),"")</f>
        <v/>
      </c>
      <c r="T2480" s="106">
        <f>_xlfn.IFNA(IF($B2480="","",VLOOKUP($B2480,'SWC Towers'!$A:$Q,$T$2,FALSE)),"")</f>
        <v>0.1</v>
      </c>
      <c r="U2480" s="104" t="str">
        <f>_xlfn.IFNA(IF($B2480="","",VLOOKUP($B2480,'SWC Towers'!$A:$Q,$U$2,FALSE)),"")</f>
        <v/>
      </c>
      <c r="V2480" s="104" t="str">
        <f>_xlfn.IFNA(IF($B2480="","",VLOOKUP($B2480,'SWC Towers'!$A:$Q,$V$2,FALSE)),"")</f>
        <v/>
      </c>
      <c r="W2480" s="104">
        <f>_xlfn.IFNA(IF($B2480="","",VLOOKUP($B2480,'SWC Towers'!$A:$Q,$W$2,FALSE)),"")</f>
        <v>0.3</v>
      </c>
      <c r="X2480" s="104" t="str">
        <f>_xlfn.IFNA(IF($B2480="","",VLOOKUP($B2480,'SWC Towers'!$A:$Q,$X$2,FALSE)),"")</f>
        <v/>
      </c>
      <c r="Y2480" s="104" t="str">
        <f>_xlfn.IFNA(IF($B2480="","",VLOOKUP($B2480,'SWC Towers'!$A:$Q,$Y$2,FALSE)),"")</f>
        <v/>
      </c>
      <c r="Z2480" s="104">
        <f>_xlfn.IFNA(IF($B2480="","",VLOOKUP($B2480,'SWC Towers'!$A:$Q,$Z$2,FALSE)),"")</f>
        <v>0.1</v>
      </c>
      <c r="AA2480" s="104" t="str">
        <f>_xlfn.IFNA(IF($B2480="","",VLOOKUP($B2480,'SWC Towers'!$A:$Q,$AA$2,FALSE)),"")</f>
        <v/>
      </c>
      <c r="AB2480" s="106">
        <f>_xlfn.IFNA(IF($B2480="","",VLOOKUP($B2480,'SWC Towers'!$A:$Q,$AB$2,FALSE)),"")</f>
        <v>0.1</v>
      </c>
      <c r="AC2480" s="20">
        <f>SUM(Table25[[#This Row],[IT Tower: Application]:[Other/Non-IT ]])</f>
        <v>1</v>
      </c>
      <c r="AD2480" s="67"/>
      <c r="AE2480" s="67"/>
      <c r="AF2480" s="67"/>
      <c r="AG2480" s="67"/>
      <c r="AH2480" s="67"/>
      <c r="AI2480" s="67"/>
      <c r="AJ2480" s="67"/>
      <c r="AK2480" s="67"/>
      <c r="AL2480" s="67"/>
      <c r="AM2480" s="67"/>
      <c r="AN2480" s="67"/>
      <c r="AO2480" s="67"/>
      <c r="AP2480" s="67"/>
      <c r="AQ2480" s="67"/>
      <c r="AR2480" s="67"/>
      <c r="AS2480" s="67"/>
      <c r="AT2480" s="67"/>
      <c r="AU2480" s="67"/>
      <c r="AV2480" s="67"/>
      <c r="AW2480" s="67"/>
      <c r="AX2480" s="67"/>
      <c r="AY2480" s="67"/>
      <c r="AZ2480" s="67"/>
      <c r="BA2480" s="67"/>
      <c r="BB2480" s="113">
        <v>10943</v>
      </c>
      <c r="BC2480" s="113">
        <v>8133</v>
      </c>
      <c r="BD2480" s="113"/>
      <c r="BE2480" s="113"/>
      <c r="BF2480" s="113"/>
      <c r="BG2480" s="113"/>
      <c r="BH2480" s="113"/>
      <c r="BI2480" s="113"/>
      <c r="BJ2480" s="113"/>
      <c r="BK2480" s="113"/>
      <c r="BL2480" s="113"/>
      <c r="BM2480" s="113"/>
      <c r="BN2480" s="113"/>
      <c r="BO2480" s="113"/>
      <c r="BP2480" s="113"/>
      <c r="BQ2480" s="113"/>
      <c r="BR2480" s="113"/>
      <c r="BS2480" s="113"/>
      <c r="BT2480" s="113"/>
      <c r="BU2480" s="113"/>
      <c r="BV2480" s="113"/>
      <c r="BW2480" s="113"/>
      <c r="BX2480" s="113"/>
      <c r="BY2480" s="113"/>
      <c r="BZ2480" s="113"/>
      <c r="CA2480" s="67"/>
      <c r="CB2480" s="113"/>
      <c r="CC2480" s="69">
        <f>SUM(Table25[[#This Row],[Contract Amount FY00]:[Contract Amount FY50]])</f>
        <v>19076</v>
      </c>
      <c r="CD2480" s="114"/>
    </row>
  </sheetData>
  <sheetProtection formatCells="0" insertRows="0" deleteRows="0" selectLockedCells="1" sort="0" autoFilter="0"/>
  <protectedRanges>
    <protectedRange sqref="AB100:CD1092 Q100:AA2480 A97:P1092 Q97:CD99 A3:CD96" name="Range1"/>
  </protectedRanges>
  <dataConsolidate/>
  <phoneticPr fontId="12" type="noConversion"/>
  <conditionalFormatting sqref="P4:P2480">
    <cfRule type="expression" dxfId="159" priority="14">
      <formula>AND($O4="No End",$P4="")</formula>
    </cfRule>
  </conditionalFormatting>
  <conditionalFormatting sqref="AC4:AC2480">
    <cfRule type="expression" dxfId="158" priority="188">
      <formula>AND(AC4=1)</formula>
    </cfRule>
    <cfRule type="expression" dxfId="157" priority="189">
      <formula>AND(AC4&gt;1)</formula>
    </cfRule>
    <cfRule type="expression" dxfId="156" priority="190">
      <formula>AND(AC4&lt;1, AC4&gt;0)</formula>
    </cfRule>
  </conditionalFormatting>
  <conditionalFormatting sqref="AD4:AD2652">
    <cfRule type="expression" dxfId="155" priority="77">
      <formula>AND($AD4=0,$AD$1&lt;=$N4,$AD$1&gt;=$J4)</formula>
    </cfRule>
    <cfRule type="expression" dxfId="154" priority="128">
      <formula>AND($N4&lt;$AD$1,AD4&gt;0)</formula>
    </cfRule>
    <cfRule type="expression" dxfId="153" priority="191">
      <formula>AND($J4&gt;$AD$1,AD4&gt;0)</formula>
    </cfRule>
  </conditionalFormatting>
  <conditionalFormatting sqref="AE4:AE2652">
    <cfRule type="expression" dxfId="152" priority="76">
      <formula>AND($AE4=0,$AE$1&lt;=$N4,$AE$1&gt;=$J4)</formula>
    </cfRule>
    <cfRule type="expression" dxfId="151" priority="127">
      <formula>AND($N4&lt;$AE$1,AE4&gt;0)</formula>
    </cfRule>
    <cfRule type="expression" dxfId="150" priority="178">
      <formula>AND($J4&gt;$AE$1,$AE4&gt;0)</formula>
    </cfRule>
  </conditionalFormatting>
  <conditionalFormatting sqref="AF4:AF2652">
    <cfRule type="expression" dxfId="149" priority="75">
      <formula>AND($AF4=0,$AF$1&lt;=$N4,$AF$1&gt;=$J4)</formula>
    </cfRule>
    <cfRule type="expression" dxfId="148" priority="126">
      <formula>AND($N4&lt;$AF$1,AF4&gt;0)</formula>
    </cfRule>
    <cfRule type="expression" dxfId="147" priority="177">
      <formula>AND($J4&gt;$AF$1,$AF4&gt;0)</formula>
    </cfRule>
  </conditionalFormatting>
  <conditionalFormatting sqref="AG4:AG2652">
    <cfRule type="expression" dxfId="146" priority="74">
      <formula>AND($AG4=0,$AG$1&lt;=$N4,$AG$1&gt;=$J4)</formula>
    </cfRule>
    <cfRule type="expression" dxfId="145" priority="125">
      <formula>AND($N4&lt;$AG$1,AG4&gt;0)</formula>
    </cfRule>
    <cfRule type="expression" dxfId="144" priority="176">
      <formula>AND($J4&gt;$AG$1,$AG4&gt;0)</formula>
    </cfRule>
  </conditionalFormatting>
  <conditionalFormatting sqref="AH4:AH2652">
    <cfRule type="expression" dxfId="143" priority="73">
      <formula>AND($AH4=0,$AH$1&lt;=$N4,$AH$1&gt;=$J4)</formula>
    </cfRule>
    <cfRule type="expression" dxfId="142" priority="124">
      <formula>AND($N4&lt;$AH$1,AH4&gt;0)</formula>
    </cfRule>
    <cfRule type="expression" dxfId="141" priority="175">
      <formula>AND($J4&gt;$AH$1,$AH4&gt;0)</formula>
    </cfRule>
  </conditionalFormatting>
  <conditionalFormatting sqref="AI4:AI2652">
    <cfRule type="expression" dxfId="140" priority="72">
      <formula>AND($AI4=0,$AI$1&lt;=$N4,$AI$1&gt;=$J4)</formula>
    </cfRule>
    <cfRule type="expression" dxfId="139" priority="123">
      <formula>AND($N4&lt;$AI$1,AI4&gt;0)</formula>
    </cfRule>
    <cfRule type="expression" dxfId="138" priority="174">
      <formula>AND($J4&gt;$AI$1,$AI4&gt;0)</formula>
    </cfRule>
  </conditionalFormatting>
  <conditionalFormatting sqref="AJ4:AJ2652">
    <cfRule type="expression" dxfId="137" priority="71">
      <formula>AND($AJ4=0,$AJ$1&lt;=$N4,$AJ$1&gt;=$J4)</formula>
    </cfRule>
    <cfRule type="expression" dxfId="136" priority="122">
      <formula>AND($N4&lt;$AJ$1,AJ4&gt;0)</formula>
    </cfRule>
    <cfRule type="expression" dxfId="135" priority="173">
      <formula>AND($J4&gt;$AJ$1,$AJ4&gt;0)</formula>
    </cfRule>
  </conditionalFormatting>
  <conditionalFormatting sqref="AK4:AK2652">
    <cfRule type="expression" dxfId="134" priority="70">
      <formula>AND($AK4=0,$AK$1&lt;=$N4,$AK$1&gt;=$J4)</formula>
    </cfRule>
    <cfRule type="expression" dxfId="133" priority="121">
      <formula>AND($N4&lt;$AK$1,AK4&gt;0)</formula>
    </cfRule>
    <cfRule type="expression" dxfId="132" priority="172">
      <formula>AND($J4&gt;$AK$1,$AK4&gt;0)</formula>
    </cfRule>
  </conditionalFormatting>
  <conditionalFormatting sqref="AL4:AL2652">
    <cfRule type="expression" dxfId="131" priority="69">
      <formula>AND($AL4=0,$AL$1&lt;=$N4,$AL$1&gt;=$J4)</formula>
    </cfRule>
    <cfRule type="expression" dxfId="130" priority="120">
      <formula>AND($N4&lt;$AL$1,AL4&gt;0)</formula>
    </cfRule>
    <cfRule type="expression" dxfId="129" priority="171">
      <formula>AND($J4&gt;$AL$1,$AL4&gt;0)</formula>
    </cfRule>
  </conditionalFormatting>
  <conditionalFormatting sqref="AM4:AM2652">
    <cfRule type="expression" dxfId="128" priority="68">
      <formula>AND($AM4=0,$AM$1&lt;=$N4,$AM$1&gt;=$J4)</formula>
    </cfRule>
    <cfRule type="expression" dxfId="127" priority="119">
      <formula>AND($N4&lt;$AM$1,AM4&gt;0)</formula>
    </cfRule>
    <cfRule type="expression" dxfId="126" priority="170">
      <formula>AND($J4&gt;$AM$1,$AM4&gt;0)</formula>
    </cfRule>
  </conditionalFormatting>
  <conditionalFormatting sqref="AN4:AN2652">
    <cfRule type="expression" dxfId="125" priority="67">
      <formula>AND($AN4=0,$AN$1&lt;=$N4,$AN$1&gt;=$J4)</formula>
    </cfRule>
    <cfRule type="expression" dxfId="124" priority="118">
      <formula>AND($N4&lt;$AN$1,AN4&gt;0)</formula>
    </cfRule>
    <cfRule type="expression" dxfId="123" priority="169">
      <formula>AND($J4&gt;$AN$1,$AN4&gt;0)</formula>
    </cfRule>
  </conditionalFormatting>
  <conditionalFormatting sqref="AO4:AO2652">
    <cfRule type="expression" dxfId="122" priority="66">
      <formula>AND($AO4=0,$AO$1&lt;=$N4,$AO$1&gt;=$J4)</formula>
    </cfRule>
    <cfRule type="expression" dxfId="121" priority="117">
      <formula>AND($N4&lt;$AO$1,AO4&gt;0)</formula>
    </cfRule>
    <cfRule type="expression" dxfId="120" priority="168">
      <formula>AND($J4&gt;$AO$1,$AO4&gt;0)</formula>
    </cfRule>
  </conditionalFormatting>
  <conditionalFormatting sqref="AP4:AP2652">
    <cfRule type="expression" dxfId="119" priority="65">
      <formula>AND($AP4=0,$AP$1&lt;=$N4,$AP$1&gt;=$J4)</formula>
    </cfRule>
    <cfRule type="expression" dxfId="118" priority="116">
      <formula>AND($N4&lt;$AP$1,AP4&gt;0)</formula>
    </cfRule>
    <cfRule type="expression" dxfId="117" priority="167">
      <formula>AND($J4&gt;$AP$1,$AP4&gt;0)</formula>
    </cfRule>
  </conditionalFormatting>
  <conditionalFormatting sqref="AQ4:AQ2652">
    <cfRule type="expression" dxfId="116" priority="64">
      <formula>AND($AQ4=0,$AQ$1&lt;=$N4,$AQ$1&gt;=$J4)</formula>
    </cfRule>
    <cfRule type="expression" dxfId="115" priority="115">
      <formula>AND($N4&lt;$AQ$1,AQ4&gt;0)</formula>
    </cfRule>
    <cfRule type="expression" dxfId="114" priority="166">
      <formula>AND($J4&gt;$AQ$1,$AQ4&gt;0)</formula>
    </cfRule>
  </conditionalFormatting>
  <conditionalFormatting sqref="AR4:AR2652">
    <cfRule type="expression" dxfId="113" priority="63">
      <formula>AND($AR4=0,$AR$1&lt;=$N4,$AR$1&gt;=$J4)</formula>
    </cfRule>
    <cfRule type="expression" dxfId="112" priority="114">
      <formula>AND($N4&lt;$AR$1,AR4&gt;0)</formula>
    </cfRule>
    <cfRule type="expression" dxfId="111" priority="165">
      <formula>AND($J4&gt;$AR$1,$AR4&gt;0)</formula>
    </cfRule>
  </conditionalFormatting>
  <conditionalFormatting sqref="AS4:AS2652">
    <cfRule type="expression" dxfId="110" priority="62">
      <formula>AND($AS4=0,$AS$1&lt;=$N4,$AS$1&gt;=$J4)</formula>
    </cfRule>
    <cfRule type="expression" dxfId="109" priority="113">
      <formula>AND($N4&lt;$AS$1,AS4&gt;0)</formula>
    </cfRule>
    <cfRule type="expression" dxfId="108" priority="164">
      <formula>AND($J4&gt;$AS$1,$AS4&gt;0)</formula>
    </cfRule>
  </conditionalFormatting>
  <conditionalFormatting sqref="AT4:AT2652">
    <cfRule type="expression" dxfId="107" priority="61">
      <formula>AND($AT4=0,$AT$1&lt;=$N4,$AT$1&gt;=$J4)</formula>
    </cfRule>
    <cfRule type="expression" dxfId="106" priority="112">
      <formula>AND($N4&lt;$AT$1,AT4&gt;0)</formula>
    </cfRule>
    <cfRule type="expression" dxfId="105" priority="163">
      <formula>AND($J4&gt;$AT$1,$AT4&gt;0)</formula>
    </cfRule>
  </conditionalFormatting>
  <conditionalFormatting sqref="AU4:AU2652">
    <cfRule type="expression" dxfId="104" priority="60">
      <formula>AND($AU4=0,$AU$1&lt;=$N4,$AU$1&gt;=$J4)</formula>
    </cfRule>
    <cfRule type="expression" dxfId="103" priority="111">
      <formula>AND($N4&lt;$AU$1,AU4&gt;0)</formula>
    </cfRule>
    <cfRule type="expression" dxfId="102" priority="162">
      <formula>AND($J4&gt;$AU$1,$AU4&gt;0)</formula>
    </cfRule>
  </conditionalFormatting>
  <conditionalFormatting sqref="AV4:AV2652">
    <cfRule type="expression" dxfId="101" priority="59">
      <formula>AND($AV4=0,$AV$1&lt;=$N4,$AV$1&gt;=$J4)</formula>
    </cfRule>
    <cfRule type="expression" dxfId="100" priority="110">
      <formula>AND($N4&lt;$AV$1,AV4&gt;0)</formula>
    </cfRule>
    <cfRule type="expression" dxfId="99" priority="161">
      <formula>AND($J4&gt;$AV$1,$AV4&gt;0)</formula>
    </cfRule>
  </conditionalFormatting>
  <conditionalFormatting sqref="AW4:AW2652">
    <cfRule type="expression" dxfId="98" priority="58">
      <formula>AND($AW4=0,$AW$1&lt;=$N4,$AW$1&gt;=$J4)</formula>
    </cfRule>
    <cfRule type="expression" dxfId="97" priority="109">
      <formula>AND($N4&lt;$AW$1,AW4&gt;0)</formula>
    </cfRule>
    <cfRule type="expression" dxfId="96" priority="160">
      <formula>AND($J4&gt;$AW$1,$AW4&gt;0)</formula>
    </cfRule>
  </conditionalFormatting>
  <conditionalFormatting sqref="AX4:AX2652">
    <cfRule type="expression" dxfId="95" priority="57">
      <formula>AND($AX4=0,$AX$1&lt;=$N4,$AX$1&gt;=$J4)</formula>
    </cfRule>
    <cfRule type="expression" dxfId="94" priority="108">
      <formula>AND($N4&lt;$AX$1,AX4&gt;0)</formula>
    </cfRule>
    <cfRule type="expression" dxfId="93" priority="159">
      <formula>AND($J4&gt;$AX$1,$AX4&gt;0)</formula>
    </cfRule>
  </conditionalFormatting>
  <conditionalFormatting sqref="AY4:AY2652">
    <cfRule type="expression" dxfId="92" priority="56">
      <formula>AND($AY4=0,$AY$1&lt;=$N4,$AY$1&gt;=$J4)</formula>
    </cfRule>
    <cfRule type="expression" dxfId="91" priority="107">
      <formula>AND($N4&lt;$AY$1,AY4&gt;0)</formula>
    </cfRule>
    <cfRule type="expression" dxfId="90" priority="158">
      <formula>AND($J4&gt;$AY$1,$AY4&gt;0)</formula>
    </cfRule>
  </conditionalFormatting>
  <conditionalFormatting sqref="AZ4:AZ2652">
    <cfRule type="expression" dxfId="89" priority="55">
      <formula>AND($AZ4=0,$AZ$1&lt;=$N4,$AZ$1&gt;=$J4)</formula>
    </cfRule>
    <cfRule type="expression" dxfId="88" priority="106">
      <formula>AND($N4&lt;$AZ$1,AZ4&gt;0)</formula>
    </cfRule>
    <cfRule type="expression" dxfId="87" priority="157">
      <formula>AND($J4&gt;$AZ$1,$AZ4&gt;0)</formula>
    </cfRule>
  </conditionalFormatting>
  <conditionalFormatting sqref="BA4:BA2652">
    <cfRule type="expression" dxfId="86" priority="54">
      <formula>AND($BA4=0,$BA$1&lt;=$N4,$BA$1&gt;=$J4)</formula>
    </cfRule>
    <cfRule type="expression" dxfId="85" priority="105">
      <formula>AND($N4&lt;$BA$1,BA4&gt;0)</formula>
    </cfRule>
    <cfRule type="expression" dxfId="84" priority="156">
      <formula>AND($J4&gt;$BA$1,$BA4&gt;0)</formula>
    </cfRule>
  </conditionalFormatting>
  <conditionalFormatting sqref="BB4:BB2652">
    <cfRule type="expression" dxfId="83" priority="53">
      <formula>AND($BB4=0,$BB$1&lt;=$N4,$BB$1&gt;=$J4)</formula>
    </cfRule>
    <cfRule type="expression" dxfId="82" priority="104">
      <formula>AND($N4&lt;$BB$1,BB4&gt;0)</formula>
    </cfRule>
    <cfRule type="expression" dxfId="81" priority="155">
      <formula>AND($J4&gt;$BB$1,$BB4&gt;0)</formula>
    </cfRule>
  </conditionalFormatting>
  <conditionalFormatting sqref="BC4:BC2652">
    <cfRule type="expression" dxfId="80" priority="52">
      <formula>AND($BC4=0,$BC$1&lt;=$N4,$BC$1&gt;=$J4)</formula>
    </cfRule>
    <cfRule type="expression" dxfId="79" priority="103">
      <formula>AND($N4&lt;$BC$1,BC4&gt;0)</formula>
    </cfRule>
    <cfRule type="expression" dxfId="78" priority="154">
      <formula>AND($J4&gt;$BC$1,$BC4&gt;0)</formula>
    </cfRule>
  </conditionalFormatting>
  <conditionalFormatting sqref="BD4:BD2652">
    <cfRule type="expression" dxfId="77" priority="51">
      <formula>AND($BD4=0,$BD$1&lt;=$N4,$BD$1&gt;=$J4)</formula>
    </cfRule>
    <cfRule type="expression" dxfId="76" priority="102">
      <formula>AND($N4&lt;$BD$1,BD4&gt;0)</formula>
    </cfRule>
    <cfRule type="expression" dxfId="75" priority="153">
      <formula>AND($J4&gt;$BD$1,$BD4&gt;0)</formula>
    </cfRule>
  </conditionalFormatting>
  <conditionalFormatting sqref="BE4:BE2652">
    <cfRule type="expression" dxfId="74" priority="50">
      <formula>AND($BE4=0,$BE$1&lt;=$N4,$BE$1&gt;=$J4)</formula>
    </cfRule>
    <cfRule type="expression" dxfId="73" priority="101">
      <formula>AND($N4&lt;$BE$1,BE4&gt;0)</formula>
    </cfRule>
    <cfRule type="expression" dxfId="72" priority="152">
      <formula>AND($J4&gt;$BE$1,$BE4&gt;0)</formula>
    </cfRule>
  </conditionalFormatting>
  <conditionalFormatting sqref="BF4:BF2652">
    <cfRule type="expression" dxfId="71" priority="49">
      <formula>AND($BF4=0,$BF$1&lt;=$N4,$BF$1&gt;=$J4)</formula>
    </cfRule>
    <cfRule type="expression" dxfId="70" priority="100">
      <formula>AND($N4&lt;$BF$1,BF4&gt;0)</formula>
    </cfRule>
    <cfRule type="expression" dxfId="69" priority="151">
      <formula>AND($J4&gt;$BF$1,$BF4&gt;0)</formula>
    </cfRule>
  </conditionalFormatting>
  <conditionalFormatting sqref="BG4:BG2652">
    <cfRule type="expression" dxfId="68" priority="48">
      <formula>AND($BG4=0,$BG$1&lt;=$N4,$BG$1&gt;=$J4)</formula>
    </cfRule>
    <cfRule type="expression" dxfId="67" priority="99">
      <formula>AND($N4&lt;$BG$1,BG4&gt;0)</formula>
    </cfRule>
    <cfRule type="expression" dxfId="66" priority="150">
      <formula>AND($J4&gt;$BG$1,$BG4&gt;0)</formula>
    </cfRule>
  </conditionalFormatting>
  <conditionalFormatting sqref="BH4:BH2652">
    <cfRule type="expression" dxfId="65" priority="47">
      <formula>AND($BH4=0,$BH$1&lt;=$N4,$BH$1&gt;=$J4)</formula>
    </cfRule>
    <cfRule type="expression" dxfId="64" priority="98">
      <formula>AND($N4&lt;$BH$1,BH4&gt;0)</formula>
    </cfRule>
    <cfRule type="expression" dxfId="63" priority="149">
      <formula>AND($J4&gt;$BH$1,$BH4&gt;0)</formula>
    </cfRule>
  </conditionalFormatting>
  <conditionalFormatting sqref="BI4:BI2652">
    <cfRule type="expression" dxfId="62" priority="46">
      <formula>AND($BI4=0,$BI$1&lt;=$N4,$BI$1&gt;=$J4)</formula>
    </cfRule>
    <cfRule type="expression" dxfId="61" priority="97">
      <formula>AND($N4&lt;$BI$1,BI4&gt;0)</formula>
    </cfRule>
    <cfRule type="expression" dxfId="60" priority="148">
      <formula>AND($J4&gt;$BI$1,$BI4&gt;0)</formula>
    </cfRule>
  </conditionalFormatting>
  <conditionalFormatting sqref="BJ4:BJ2652">
    <cfRule type="expression" dxfId="59" priority="45">
      <formula>AND($BJ4=0,$BJ$1&lt;=$N4,$BJ$1&gt;=$J4)</formula>
    </cfRule>
    <cfRule type="expression" dxfId="58" priority="96">
      <formula>AND($N4&lt;$BJ$1,BJ4&gt;0)</formula>
    </cfRule>
    <cfRule type="expression" dxfId="57" priority="147">
      <formula>AND($J4&gt;$BJ$1,$BJ4&gt;0)</formula>
    </cfRule>
  </conditionalFormatting>
  <conditionalFormatting sqref="BK4:BK2652">
    <cfRule type="expression" dxfId="56" priority="44">
      <formula>AND($BK4=0,$BK$1&lt;=$N4,$BK$1&gt;=$J4)</formula>
    </cfRule>
    <cfRule type="expression" dxfId="55" priority="95">
      <formula>AND($N4&lt;$BK$1,BK4&gt;0)</formula>
    </cfRule>
    <cfRule type="expression" dxfId="54" priority="146">
      <formula>AND($J4&gt;$BK$1,$BK4&gt;0)</formula>
    </cfRule>
  </conditionalFormatting>
  <conditionalFormatting sqref="BL4:BL2652">
    <cfRule type="expression" dxfId="53" priority="43">
      <formula>AND($BL4=0,$BL$1&lt;=$N4,$BL$1&gt;=$J4)</formula>
    </cfRule>
    <cfRule type="expression" dxfId="52" priority="94">
      <formula>AND($N4&lt;$BL$1,BL4&gt;0)</formula>
    </cfRule>
    <cfRule type="expression" dxfId="51" priority="145">
      <formula>AND($J4&gt;$BL$1,$BL4&gt;0)</formula>
    </cfRule>
  </conditionalFormatting>
  <conditionalFormatting sqref="BM4:BM2652">
    <cfRule type="expression" dxfId="50" priority="42">
      <formula>AND($BM4=0,$BM$1&lt;=$N4,$BM$1&gt;=$J4)</formula>
    </cfRule>
    <cfRule type="expression" dxfId="49" priority="93">
      <formula>AND($N4&lt;$BM$1,BM4&gt;0)</formula>
    </cfRule>
    <cfRule type="expression" dxfId="48" priority="144">
      <formula>AND($J4&gt;$BM$1,$BM4&gt;0)</formula>
    </cfRule>
  </conditionalFormatting>
  <conditionalFormatting sqref="BN4:BN2652">
    <cfRule type="expression" dxfId="47" priority="41">
      <formula>AND($BN4=0,$BN$1&lt;=$N4,$BN$1&gt;=$J4)</formula>
    </cfRule>
    <cfRule type="expression" dxfId="46" priority="92">
      <formula>AND($N4&lt;$BN$1,BN4&gt;0)</formula>
    </cfRule>
    <cfRule type="expression" dxfId="45" priority="143">
      <formula>AND($J4&gt;$BN$1,$BN4&gt;0)</formula>
    </cfRule>
  </conditionalFormatting>
  <conditionalFormatting sqref="BO4:BO2652">
    <cfRule type="expression" dxfId="44" priority="40">
      <formula>AND($BO4=0,$BO$1&lt;=$N4,$BO$1&gt;=$J4)</formula>
    </cfRule>
    <cfRule type="expression" dxfId="43" priority="91">
      <formula>AND($N4&lt;$BO$1,BO4&gt;0)</formula>
    </cfRule>
    <cfRule type="expression" dxfId="42" priority="142">
      <formula>AND($J4&gt;$BO$1,$BO4&gt;0)</formula>
    </cfRule>
  </conditionalFormatting>
  <conditionalFormatting sqref="BP4:BP2652">
    <cfRule type="expression" dxfId="41" priority="39">
      <formula>AND($BP4=0,$BP$1&lt;=$N4,$BP$1&gt;=$J4)</formula>
    </cfRule>
    <cfRule type="expression" dxfId="40" priority="90">
      <formula>AND($N4&lt;$BP$1,BP4&gt;0)</formula>
    </cfRule>
    <cfRule type="expression" dxfId="39" priority="141">
      <formula>AND($J4&gt;$BP$1,$BP4&gt;0)</formula>
    </cfRule>
  </conditionalFormatting>
  <conditionalFormatting sqref="BQ4:BQ2652">
    <cfRule type="expression" dxfId="38" priority="38">
      <formula>AND($BQ4=0,$BQ$1&lt;=$N4,$BQ$1&gt;=$J4)</formula>
    </cfRule>
    <cfRule type="expression" dxfId="37" priority="89">
      <formula>AND($N4&lt;$BQ$1,BQ4&gt;0)</formula>
    </cfRule>
    <cfRule type="expression" dxfId="36" priority="140">
      <formula>AND($J4&gt;$BQ$1,$BQ4&gt;0)</formula>
    </cfRule>
  </conditionalFormatting>
  <conditionalFormatting sqref="BR4:BR2652">
    <cfRule type="expression" dxfId="35" priority="37">
      <formula>AND($BR4=0,$BR$1&lt;=$N4,$BR$1&gt;=$J4)</formula>
    </cfRule>
    <cfRule type="expression" dxfId="34" priority="88">
      <formula>AND($N4&lt;$BR$1,BR4&gt;0)</formula>
    </cfRule>
    <cfRule type="expression" dxfId="33" priority="139">
      <formula>AND($J4&gt;$BR$1,$BR4&gt;0)</formula>
    </cfRule>
  </conditionalFormatting>
  <conditionalFormatting sqref="BS4:BS2652">
    <cfRule type="expression" dxfId="32" priority="36">
      <formula>AND($BS4=0,$BS$1&lt;=$N4,$BS$1&gt;=$J4)</formula>
    </cfRule>
    <cfRule type="expression" dxfId="31" priority="87">
      <formula>AND($N4&lt;$BS$1,BS4&gt;0)</formula>
    </cfRule>
    <cfRule type="expression" dxfId="30" priority="138">
      <formula>AND($J4&gt;$BS$1,$BS4&gt;0)</formula>
    </cfRule>
  </conditionalFormatting>
  <conditionalFormatting sqref="BT4:BT2652">
    <cfRule type="expression" dxfId="29" priority="35">
      <formula>AND($BT4=0,$BT$1&lt;=$N4,$BT$1&gt;=$J4)</formula>
    </cfRule>
    <cfRule type="expression" dxfId="28" priority="86">
      <formula>AND($N4&lt;$BT$1,BT4&gt;0)</formula>
    </cfRule>
    <cfRule type="expression" dxfId="27" priority="137">
      <formula>AND($J4&gt;$BT$1,$BT4&gt;0)</formula>
    </cfRule>
  </conditionalFormatting>
  <conditionalFormatting sqref="BU4:BU2652">
    <cfRule type="expression" dxfId="26" priority="34">
      <formula>AND($BU4=0,$BU$1&lt;=$N4,$BU$1&gt;=$J4)</formula>
    </cfRule>
    <cfRule type="expression" dxfId="25" priority="85">
      <formula>AND($N4&lt;$BU$1,BU4&gt;0)</formula>
    </cfRule>
    <cfRule type="expression" dxfId="24" priority="136">
      <formula>AND($J4&gt;$BU$1,$BU4&gt;0)</formula>
    </cfRule>
  </conditionalFormatting>
  <conditionalFormatting sqref="BV4:BV2652">
    <cfRule type="expression" dxfId="23" priority="33">
      <formula>AND($BV4=0,$BV$1&lt;=$N4,$BV$1&gt;=$J4)</formula>
    </cfRule>
    <cfRule type="expression" dxfId="22" priority="84">
      <formula>AND($N4&lt;$BV$1,BV4&gt;0)</formula>
    </cfRule>
    <cfRule type="expression" dxfId="21" priority="135">
      <formula>AND($J4&gt;$BV$1,$BV4&gt;0)</formula>
    </cfRule>
  </conditionalFormatting>
  <conditionalFormatting sqref="BW4:BW2652">
    <cfRule type="expression" dxfId="20" priority="32">
      <formula>AND($BW4=0,$BW$1&lt;=$N4,$BW$1&gt;=$J4)</formula>
    </cfRule>
    <cfRule type="expression" dxfId="19" priority="83">
      <formula>AND($N4&lt;$BW$1,BW4&gt;0)</formula>
    </cfRule>
    <cfRule type="expression" dxfId="18" priority="134">
      <formula>AND($J4&gt;$BW$1,$BW4&gt;0)</formula>
    </cfRule>
  </conditionalFormatting>
  <conditionalFormatting sqref="BX4:BX2652">
    <cfRule type="expression" dxfId="17" priority="31">
      <formula>AND($BX4=0,$BX$1&lt;=$N4,$BX$1&gt;=$J4)</formula>
    </cfRule>
    <cfRule type="expression" dxfId="16" priority="82">
      <formula>AND($N4&lt;$BX$1,BX4&gt;0)</formula>
    </cfRule>
    <cfRule type="expression" dxfId="15" priority="133">
      <formula>AND($J4&gt;$BX$1,$BX4&gt;0)</formula>
    </cfRule>
  </conditionalFormatting>
  <conditionalFormatting sqref="BY4:BY2652">
    <cfRule type="expression" dxfId="14" priority="30">
      <formula>AND($BY4=0,$BY$1&lt;=$N4,$BY$1&gt;=$J4)</formula>
    </cfRule>
    <cfRule type="expression" dxfId="13" priority="81">
      <formula>AND($N4&lt;$BY$1,BY4&gt;0)</formula>
    </cfRule>
    <cfRule type="expression" dxfId="12" priority="132">
      <formula>AND($J4&gt;$BY$1,$BY4&gt;0)</formula>
    </cfRule>
  </conditionalFormatting>
  <conditionalFormatting sqref="BZ4:BZ2652">
    <cfRule type="expression" dxfId="11" priority="29">
      <formula>AND($BZ4=0,$BZ$1&lt;=$N4,$BZ$1&gt;=$J4)</formula>
    </cfRule>
    <cfRule type="expression" dxfId="10" priority="80">
      <formula>AND($N4&lt;$BZ$1,BZ4&gt;0)</formula>
    </cfRule>
    <cfRule type="expression" dxfId="9" priority="131">
      <formula>AND($J4&gt;$BZ$1,$BZ4&gt;0)</formula>
    </cfRule>
  </conditionalFormatting>
  <conditionalFormatting sqref="CA4:CA2652">
    <cfRule type="expression" dxfId="8" priority="28">
      <formula>AND($CA4=0,$CA$1&lt;=$N4,$CA$1&gt;=$J4)</formula>
    </cfRule>
    <cfRule type="expression" dxfId="7" priority="79">
      <formula>AND($N4&lt;$CA$1,CA4&gt;0)</formula>
    </cfRule>
    <cfRule type="expression" dxfId="6" priority="130">
      <formula>AND($J4&gt;$CA$1,$CA4&gt;0)</formula>
    </cfRule>
  </conditionalFormatting>
  <conditionalFormatting sqref="CB4:CB2652">
    <cfRule type="expression" dxfId="5" priority="13">
      <formula>AND($CB4=0,$CA$1&lt;=$N4,$CA$1&gt;=$J4)</formula>
    </cfRule>
    <cfRule type="expression" dxfId="4" priority="78">
      <formula>AND($N4&lt;$CB$1,CB4&gt;0)</formula>
    </cfRule>
    <cfRule type="expression" dxfId="3" priority="129">
      <formula>AND($J4&gt;$CB$1,$CB4&gt;0)</formula>
    </cfRule>
  </conditionalFormatting>
  <conditionalFormatting sqref="CC4:CC2652">
    <cfRule type="expression" dxfId="2" priority="8">
      <formula>AND($CC4&lt;&gt;SUM($AD4:$CB4))</formula>
    </cfRule>
  </conditionalFormatting>
  <conditionalFormatting sqref="CD4:CD2652">
    <cfRule type="expression" dxfId="1" priority="10">
      <formula>AND($CD4="",OR(AND($AD4=0,$AD$1&lt;=$N4,$AD$1&gt;=$J4),AND($AE4=0,$AE$1&lt;=$N4,$AE$1&gt;=$J4),AND($AF4=0,$AF$1&lt;=$N4,$AF$1&gt;=$J4),AND($AG4=0,$AG$1&lt;=$N4,$AG$1&gt;=$J4),AND($AH4=0,$AH$1&lt;=$N4,$AH$1&gt;=$J4),AND($AI4=0,$AI$1&lt;=$N4,$AI$1&gt;=$J4),AND($AJ4=0,$AJ$1&lt;=$N4,$AJ$1&gt;=$J4),AND($AK4=0,$AK$1&lt;=$N4,$AK$1&gt;=$J4),AND($AL4=0,$AL$1&lt;=$N4,$AL$1&gt;=$J4),AND($AM4=0,$AM$1&lt;=$N4,$AM$1&gt;=$J4),AND($AN4=0,$AN$1&lt;=$N4,$AN$1&gt;=$J4),AND($AO4=0,$AO$1&lt;=$N4,$AO$1&gt;=$J4),AND($AP4=0,$AP$1&lt;=$N4,$AP$1&gt;=$J4),AND($AQ4=0,$AQ$1&lt;=$N4,$AQ$1&gt;=$J4),AND($AR4=0,$AR$1&lt;=$N4,$AR$1&gt;=$J4),AND($AS4=0,$AS$1&lt;=$N4,$AS$1&gt;=$J4),AND($AT4=0,$AT$1&lt;=$N4,$AT$1&gt;=$J4),AND($AU4=0,$AU$1&lt;=$N4,$AU$1&gt;=$J4),AND($AV4=0,$AV$1&lt;=$N4,$AV$1&gt;=$J4),AND($AW4=0,$AW$1&lt;=$N4,$AW$1&gt;=$J4),AND($AX4=0,$AX$1&lt;=$N4,$AX$1&gt;=$J4),AND($AY4=0,$AY$1&lt;=$N4,$AY$1&gt;=$J4),AND($AZ4=0,$AZ$1&lt;=$N4,$AZ$1&gt;=$J4),AND($BA4=0,$BA$1&lt;=$N4,$BA$1&gt;=$J4),AND($BB4=0,$BB$1&lt;=$N4,$BB$1&gt;=$J4),AND($BC4=0,$BC$1&lt;=$N4,$BC$1&gt;=$J4),AND($BD4=0,$BD$1&lt;=$N4,$BD$1&gt;=$J4),AND($BE4=0,$BE$1&lt;=$N4,$BE$1&gt;=$J4),AND($BF4=0,$BF$1&lt;=$N4,$BF$1&gt;=$J4),AND($BG4=0,$BG$1&lt;=$N4,$BG$1&gt;=$J4),AND($BH4=0,$BH$1&lt;=$N4,$BH$1&gt;=$J4),AND($BI4=0,$BI$1&lt;=$N4,$BI$1&gt;=$J4),AND($BJ4=0,$BJ$1&lt;=$N4,$BJ$1&gt;=$J4),AND($BK4=0,$BK$1&lt;=$N4,$BK$1&gt;=$J4),AND($BL4=0,$BL$1&lt;=$N4,$BL$1&gt;=$J4),AND($BM4=0,$BM$1&lt;=$N4,$BM$1&gt;=$J4),AND($BN4=0,$BN$1&lt;=$N4,$BN$1&gt;=$J4),AND($BO4=0,$BO$1&lt;=$N4,$BO$1&gt;=$J4),AND($BP4=0,$BP$1&lt;=$N4,$BP$1&gt;=$J4),AND($BQ4=0,$BQ$1&lt;=$N4,$BQ$1&gt;=$J4),AND($BR4=0,$BR$1&lt;=$N4,$BR$1&gt;=$J4),AND($BS4=0,$BS$1&lt;=$N4,$BS$1&gt;=$J4),AND($BT4=0,$BT$1&lt;=$N4,$BT$1&gt;=$J4),AND($BU4=0,$BU$1&lt;=$N4,$BU$1&gt;=$J4),AND($BV4=0,$BV$1&lt;=$N4,$BV$1&gt;=$J4),AND($BW4=0,$BW$1&lt;=$N4,$BW$1&gt;=$J4),AND($BX4=0,$BX$1&lt;=$N4,$BX$1&gt;=$J4),AND($BY4=0,$BY$1&lt;=$N4,$BY$1&gt;=$J4),AND($BZ4=0,$BZ$1&lt;=$N4,$BZ$1&gt;=$J4),AND($CA4=0,$CA$1&lt;=$N4,$CA$1&gt;=$J4),AND($CB4=0,$CB$1&lt;=$N4,$CB$1&gt;=$J4)))</formula>
    </cfRule>
  </conditionalFormatting>
  <dataValidations count="7">
    <dataValidation showDropDown="1" showErrorMessage="1" prompt="Name of the contractor's &quot;doing business as&quot; identifier if one exists - not required." sqref="D1084:D1092 D97:D1072" xr:uid="{00000000-0002-0000-0000-000001000000}"/>
    <dataValidation allowBlank="1" showInputMessage="1" showErrorMessage="1" error="This field is automatically updated. " sqref="AA2481:AA1048576 AB1093:AB1048576 AD1093:AQ1048576 AC4:AC1048576" xr:uid="{00000000-0002-0000-0000-000002000000}"/>
    <dataValidation allowBlank="1" showInputMessage="1" showErrorMessage="1" prompt="Internal agency contract tracking number._x000a_" sqref="B3 B1073 B915 B1079:B1083 A2481:A1048576" xr:uid="{00000000-0002-0000-0000-000003000000}"/>
    <dataValidation allowBlank="1" showInputMessage="1" showErrorMessage="1" prompt="The name of the contractor as it appears in the contract document, who is the party to the contract. " sqref="C3 C1073:C1083" xr:uid="{00000000-0002-0000-0000-000004000000}"/>
    <dataValidation showDropDown="1" showInputMessage="1" showErrorMessage="1" prompt="Name of the contractor's &quot;doing business as&quot; identifier if one exists - not required." sqref="D1073:D1083 D3:E3 B1093:B1048576" xr:uid="{00000000-0002-0000-0000-000005000000}"/>
    <dataValidation type="list" allowBlank="1" showInputMessage="1" showErrorMessage="1" sqref="E4:E2480 G4:G96" xr:uid="{00000000-0002-0000-0000-000000000000}">
      <formula1>"Yes, No"</formula1>
    </dataValidation>
    <dataValidation type="decimal" allowBlank="1" showInputMessage="1" showErrorMessage="1" sqref="AD4:CC1092" xr:uid="{00000000-0002-0000-0000-000006000000}">
      <formula1>-500000000000000000000</formula1>
      <formula2>5E+21</formula2>
    </dataValidation>
  </dataValidations>
  <pageMargins left="0.7" right="0.7" top="0.75" bottom="0.75" header="0.3" footer="0.3"/>
  <pageSetup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5" id="{A514D57B-FDAC-4EE3-B259-46B4CEE710D5}">
            <xm:f>AND($B4&lt;&gt;"",ISNA(VLOOKUP($A4,'Agency Name'!$A:$A,1,FALSE)))</xm:f>
            <x14:dxf>
              <fill>
                <patternFill>
                  <bgColor rgb="FFFFC000"/>
                </patternFill>
              </fill>
            </x14:dxf>
          </x14:cfRule>
          <xm:sqref>A4:A2480</xm:sqref>
        </x14:conditionalFormatting>
        <x14:conditionalFormatting xmlns:xm="http://schemas.microsoft.com/office/excel/2006/main">
          <x14:cfRule type="expression" priority="192" id="{EE40C3C8-572A-47D2-B477-F190C7D5E535}">
            <xm:f>OR(AND($G4="Yes",ISNA(VLOOKUP($B4,'Statewide Contracts'!$A:$A,1,FALSE))),AND($G4="Yes",$E4="Yes",ISNA(VLOOKUP($B4,Cooperatives!#REF!,1,FALSE))))</xm:f>
            <x14:dxf>
              <fill>
                <patternFill>
                  <bgColor rgb="FFFFC000"/>
                </patternFill>
              </fill>
            </x14:dxf>
          </x14:cfRule>
          <xm:sqref>B4:B2480</xm:sqref>
        </x14:conditionalFormatting>
        <x14:conditionalFormatting xmlns:xm="http://schemas.microsoft.com/office/excel/2006/main">
          <x14:cfRule type="expression" priority="20" id="{E16DA3C6-0971-4FB2-84FA-D72EA4D2F97A}">
            <xm:f>AND($B4&lt;&gt;"",ISNA(VLOOKUP($C4,'Contractor Names'!$A:$A,1,FALSE)))</xm:f>
            <x14:dxf>
              <fill>
                <patternFill>
                  <bgColor rgb="FFFFC000"/>
                </patternFill>
              </fill>
            </x14:dxf>
          </x14:cfRule>
          <xm:sqref>C4:C2480</xm:sqref>
        </x14:conditionalFormatting>
        <x14:conditionalFormatting xmlns:xm="http://schemas.microsoft.com/office/excel/2006/main">
          <x14:cfRule type="expression" priority="232" id="{E022D37D-45AF-443D-B58F-6468BAFBD29A}">
            <xm:f>AND(VLOOKUP($B4,'Statewide Contracts'!$A$1:$E$37,1,FALSE)=$B4,VLOOKUP($B4,'Statewide Contracts'!$A$1:$F$37,6,FALSE)&lt;&gt;$E4)</xm:f>
            <x14:dxf>
              <fill>
                <patternFill>
                  <bgColor rgb="FFFF0000"/>
                </patternFill>
              </fill>
            </x14:dxf>
          </x14:cfRule>
          <xm:sqref>E4:E2480</xm:sqref>
        </x14:conditionalFormatting>
        <x14:conditionalFormatting xmlns:xm="http://schemas.microsoft.com/office/excel/2006/main">
          <x14:cfRule type="expression" priority="233" id="{8BC99E24-664B-4C4E-80F5-6F61B443C53F}">
            <xm:f>AND(VLOOKUP($B4,'Statewide Contracts'!$A$1:$E$37,1,FALSE)=$B4,VLOOKUP($B4,'Statewide Contracts'!$A$1:$F$37,3,FALSE)&lt;&gt;$F4)</xm:f>
            <x14:dxf>
              <fill>
                <patternFill>
                  <bgColor rgb="FFFF0000"/>
                </patternFill>
              </fill>
            </x14:dxf>
          </x14:cfRule>
          <x14:cfRule type="expression" priority="234" id="{C79A4DCE-A50F-46C3-B06A-0C03201581F6}">
            <xm:f>OR(AND($E4="Yes",$G4="Yes",ISNA(NOT(VLOOKUP($F4,Cooperatives!#REF!,1,FALSE)))),AND($E4="Yes",OR($G4="No",$G4=""),$F4=""))</xm:f>
            <x14:dxf>
              <fill>
                <patternFill>
                  <bgColor rgb="FFFFC000"/>
                </patternFill>
              </fill>
            </x14:dxf>
          </x14:cfRule>
          <xm:sqref>F4:F2480</xm:sqref>
        </x14:conditionalFormatting>
        <x14:conditionalFormatting xmlns:xm="http://schemas.microsoft.com/office/excel/2006/main">
          <x14:cfRule type="expression" priority="235" id="{161DF19E-7872-43D3-93D0-89999A329548}">
            <xm:f>AND(VLOOKUP($B4,'Statewide Contracts'!$A$1:$E$37,1,FALSE)=$B4,$G4&lt;&gt;"Yes")</xm:f>
            <x14:dxf>
              <fill>
                <patternFill>
                  <bgColor rgb="FFFF0000"/>
                </patternFill>
              </fill>
            </x14:dxf>
          </x14:cfRule>
          <xm:sqref>G4:G2480</xm:sqref>
        </x14:conditionalFormatting>
        <x14:conditionalFormatting xmlns:xm="http://schemas.microsoft.com/office/excel/2006/main">
          <x14:cfRule type="expression" priority="236" id="{C1202F0C-682C-4FB2-A192-500BA34B3DED}">
            <xm:f>AND(VLOOKUP($B4,'Statewide Contracts'!$A$1:$E$37,1,FALSE)=$B4,VLOOKUP($B4,'Statewide Contracts'!$A$1:$E$37,4,FALSE)&lt;&gt;$H4)</xm:f>
            <x14:dxf>
              <fill>
                <patternFill>
                  <bgColor rgb="FFFF0000"/>
                </patternFill>
              </fill>
            </x14:dxf>
          </x14:cfRule>
          <xm:sqref>H4:H2480</xm:sqref>
        </x14:conditionalFormatting>
        <x14:conditionalFormatting xmlns:xm="http://schemas.microsoft.com/office/excel/2006/main">
          <x14:cfRule type="expression" priority="237" id="{284DFA2E-13D2-4FA2-8DA8-E5EFE091D9EB}">
            <xm:f>AND(VLOOKUP($B4,'Statewide Contracts'!$A$1:$E$37,1,FALSE)=$B4,VLOOKUP($B4,'Statewide Contracts'!$A$1:$E$37,5,FALSE)&lt;&gt;$L4)</xm:f>
            <x14:dxf>
              <fill>
                <patternFill>
                  <bgColor rgb="FFFF0000"/>
                </patternFill>
              </fill>
            </x14:dxf>
          </x14:cfRule>
          <xm:sqref>L4:L2480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7000000}">
          <x14:formula1>
            <xm:f>datavalidation!$F$1:$F$2</xm:f>
          </x14:formula1>
          <xm:sqref>G97:G1092</xm:sqref>
        </x14:dataValidation>
        <x14:dataValidation type="list" allowBlank="1" showInputMessage="1" showErrorMessage="1" xr:uid="{00000000-0002-0000-0000-000008000000}">
          <x14:formula1>
            <xm:f>'Agency Name'!$A$2:$A$148</xm:f>
          </x14:formula1>
          <xm:sqref>A4:A2480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C54FF5-4B03-44D9-990B-BFB276FFD420}">
  <dimension ref="A1:R42"/>
  <sheetViews>
    <sheetView workbookViewId="0">
      <selection activeCell="A2" sqref="A2"/>
    </sheetView>
  </sheetViews>
  <sheetFormatPr defaultRowHeight="15" x14ac:dyDescent="0.25"/>
  <cols>
    <col min="1" max="1" width="29.5703125" customWidth="1"/>
    <col min="2" max="2" width="27.5703125" customWidth="1"/>
    <col min="3" max="3" width="18.28515625" customWidth="1"/>
    <col min="4" max="4" width="23.85546875" customWidth="1"/>
    <col min="5" max="5" width="23.140625" customWidth="1"/>
    <col min="6" max="6" width="27.7109375" customWidth="1"/>
    <col min="7" max="7" width="21.42578125" customWidth="1"/>
    <col min="8" max="8" width="24.85546875" bestFit="1" customWidth="1"/>
    <col min="9" max="9" width="21.28515625" bestFit="1" customWidth="1"/>
    <col min="10" max="10" width="22.140625" bestFit="1" customWidth="1"/>
    <col min="14" max="14" width="20.7109375" customWidth="1"/>
    <col min="15" max="15" width="17.28515625" customWidth="1"/>
    <col min="16" max="16" width="15.85546875" customWidth="1"/>
    <col min="17" max="17" width="30.140625" customWidth="1"/>
    <col min="18" max="18" width="25" customWidth="1"/>
  </cols>
  <sheetData>
    <row r="1" spans="1:18" ht="22.5" x14ac:dyDescent="0.3">
      <c r="A1" s="123" t="s">
        <v>3172</v>
      </c>
      <c r="B1" s="123"/>
      <c r="C1" s="123"/>
      <c r="D1" s="123"/>
      <c r="E1" s="123"/>
      <c r="F1" s="123"/>
      <c r="G1" s="123"/>
      <c r="H1" s="123"/>
      <c r="I1" s="123"/>
      <c r="J1" s="123"/>
      <c r="K1" s="123"/>
      <c r="L1" s="123"/>
      <c r="M1" s="123"/>
      <c r="N1" s="123"/>
      <c r="O1" s="123"/>
      <c r="P1" s="123"/>
      <c r="Q1" s="123"/>
    </row>
    <row r="2" spans="1:18" x14ac:dyDescent="0.25">
      <c r="A2" s="85" t="s">
        <v>3112</v>
      </c>
      <c r="B2" s="85" t="s">
        <v>2041</v>
      </c>
      <c r="C2" s="86" t="s">
        <v>3109</v>
      </c>
      <c r="D2" s="86" t="s">
        <v>2066</v>
      </c>
      <c r="E2" s="87" t="s">
        <v>3113</v>
      </c>
      <c r="F2" s="88" t="s">
        <v>98</v>
      </c>
      <c r="G2" s="88" t="s">
        <v>99</v>
      </c>
      <c r="H2" s="88" t="s">
        <v>100</v>
      </c>
      <c r="I2" s="88" t="s">
        <v>101</v>
      </c>
      <c r="J2" s="88" t="s">
        <v>102</v>
      </c>
      <c r="K2" s="88" t="s">
        <v>103</v>
      </c>
      <c r="L2" s="88" t="s">
        <v>104</v>
      </c>
      <c r="M2" s="88" t="s">
        <v>105</v>
      </c>
      <c r="N2" s="88" t="s">
        <v>106</v>
      </c>
      <c r="O2" s="88" t="s">
        <v>107</v>
      </c>
      <c r="P2" s="88" t="s">
        <v>108</v>
      </c>
      <c r="Q2" s="88" t="s">
        <v>109</v>
      </c>
      <c r="R2" s="88" t="s">
        <v>110</v>
      </c>
    </row>
    <row r="3" spans="1:18" x14ac:dyDescent="0.25">
      <c r="A3" s="103" t="s">
        <v>757</v>
      </c>
      <c r="B3" t="s">
        <v>2042</v>
      </c>
      <c r="C3" s="89">
        <v>43516</v>
      </c>
      <c r="D3" s="89">
        <v>45535</v>
      </c>
      <c r="E3" s="90" t="s">
        <v>251</v>
      </c>
      <c r="F3" s="91" t="s">
        <v>3114</v>
      </c>
      <c r="G3" s="91" t="s">
        <v>3114</v>
      </c>
      <c r="H3" s="91" t="s">
        <v>3114</v>
      </c>
      <c r="I3" s="91">
        <v>0.1</v>
      </c>
      <c r="J3" s="91">
        <v>0.3</v>
      </c>
      <c r="K3" s="91" t="s">
        <v>3114</v>
      </c>
      <c r="L3" s="91">
        <v>0.6</v>
      </c>
      <c r="M3" s="91" t="s">
        <v>3114</v>
      </c>
      <c r="N3" s="91" t="s">
        <v>3114</v>
      </c>
      <c r="O3" s="91" t="s">
        <v>3114</v>
      </c>
      <c r="P3" s="91" t="s">
        <v>3114</v>
      </c>
      <c r="Q3" s="91" t="s">
        <v>3114</v>
      </c>
      <c r="R3" s="91">
        <v>1</v>
      </c>
    </row>
    <row r="4" spans="1:18" x14ac:dyDescent="0.25">
      <c r="A4" s="103" t="s">
        <v>3007</v>
      </c>
      <c r="B4" t="s">
        <v>3008</v>
      </c>
      <c r="C4" s="89">
        <v>44743</v>
      </c>
      <c r="D4" s="89">
        <v>46234</v>
      </c>
      <c r="E4" s="90" t="s">
        <v>250</v>
      </c>
      <c r="F4" s="91">
        <v>0.5</v>
      </c>
      <c r="G4" s="91" t="s">
        <v>3114</v>
      </c>
      <c r="H4" s="91" t="s">
        <v>3114</v>
      </c>
      <c r="I4" s="91" t="s">
        <v>3114</v>
      </c>
      <c r="J4" s="91">
        <v>0.5</v>
      </c>
      <c r="K4" s="91" t="s">
        <v>3114</v>
      </c>
      <c r="L4" s="91" t="s">
        <v>3114</v>
      </c>
      <c r="M4" s="91" t="s">
        <v>3114</v>
      </c>
      <c r="N4" s="91" t="s">
        <v>3114</v>
      </c>
      <c r="O4" s="91" t="s">
        <v>3114</v>
      </c>
      <c r="P4" s="91" t="s">
        <v>3114</v>
      </c>
      <c r="Q4" s="91" t="s">
        <v>3114</v>
      </c>
      <c r="R4" s="91">
        <v>1</v>
      </c>
    </row>
    <row r="5" spans="1:18" x14ac:dyDescent="0.25">
      <c r="A5" s="103" t="s">
        <v>2242</v>
      </c>
      <c r="B5" t="s">
        <v>2247</v>
      </c>
      <c r="C5" s="89">
        <v>44378</v>
      </c>
      <c r="D5" s="89">
        <v>47118</v>
      </c>
      <c r="E5" s="90" t="s">
        <v>251</v>
      </c>
      <c r="F5" s="91">
        <v>0.25</v>
      </c>
      <c r="G5" s="91">
        <v>0.3</v>
      </c>
      <c r="H5" s="91" t="s">
        <v>3114</v>
      </c>
      <c r="I5" s="91" t="s">
        <v>3114</v>
      </c>
      <c r="J5" s="91">
        <v>0.3</v>
      </c>
      <c r="K5" s="91" t="s">
        <v>3114</v>
      </c>
      <c r="L5" s="91">
        <v>0.1</v>
      </c>
      <c r="M5" s="91" t="s">
        <v>3114</v>
      </c>
      <c r="N5" s="91" t="s">
        <v>3114</v>
      </c>
      <c r="O5" s="91" t="s">
        <v>3114</v>
      </c>
      <c r="P5" s="91" t="s">
        <v>3114</v>
      </c>
      <c r="Q5" s="91">
        <v>0.05</v>
      </c>
      <c r="R5" s="91">
        <v>1</v>
      </c>
    </row>
    <row r="6" spans="1:18" x14ac:dyDescent="0.25">
      <c r="A6" s="103" t="s">
        <v>2243</v>
      </c>
      <c r="B6" s="92" t="s">
        <v>3136</v>
      </c>
      <c r="C6" s="93">
        <v>44629</v>
      </c>
      <c r="D6" s="93">
        <v>46076</v>
      </c>
      <c r="E6" s="95" t="s">
        <v>251</v>
      </c>
      <c r="F6" s="95" t="s">
        <v>3114</v>
      </c>
      <c r="G6" s="95" t="s">
        <v>3114</v>
      </c>
      <c r="H6" s="95" t="s">
        <v>3114</v>
      </c>
      <c r="I6" s="95" t="s">
        <v>3114</v>
      </c>
      <c r="J6" s="95" t="s">
        <v>3114</v>
      </c>
      <c r="K6" s="95" t="s">
        <v>3114</v>
      </c>
      <c r="L6" s="95" t="s">
        <v>3114</v>
      </c>
      <c r="M6" s="95" t="s">
        <v>3114</v>
      </c>
      <c r="N6" s="95" t="s">
        <v>3114</v>
      </c>
      <c r="O6" s="95">
        <v>1</v>
      </c>
      <c r="P6" s="95" t="s">
        <v>3114</v>
      </c>
      <c r="Q6" s="95" t="s">
        <v>3114</v>
      </c>
      <c r="R6" s="95">
        <v>1</v>
      </c>
    </row>
    <row r="7" spans="1:18" x14ac:dyDescent="0.25">
      <c r="A7" s="103" t="s">
        <v>762</v>
      </c>
      <c r="B7" s="92" t="s">
        <v>2048</v>
      </c>
      <c r="C7" s="93">
        <v>43435</v>
      </c>
      <c r="D7" s="93">
        <v>45626</v>
      </c>
      <c r="E7" s="94" t="s">
        <v>251</v>
      </c>
      <c r="F7" s="95" t="s">
        <v>3114</v>
      </c>
      <c r="G7" s="95" t="s">
        <v>3114</v>
      </c>
      <c r="H7" s="95" t="s">
        <v>3114</v>
      </c>
      <c r="I7" s="95" t="s">
        <v>3114</v>
      </c>
      <c r="J7" s="95">
        <v>0.7</v>
      </c>
      <c r="K7" s="95" t="s">
        <v>3114</v>
      </c>
      <c r="L7" s="95" t="s">
        <v>3114</v>
      </c>
      <c r="M7" s="95" t="s">
        <v>3114</v>
      </c>
      <c r="N7" s="95" t="s">
        <v>3114</v>
      </c>
      <c r="O7" s="95" t="s">
        <v>3114</v>
      </c>
      <c r="P7" s="95" t="s">
        <v>3114</v>
      </c>
      <c r="Q7" s="95">
        <v>0.3</v>
      </c>
      <c r="R7" s="95">
        <v>1</v>
      </c>
    </row>
    <row r="8" spans="1:18" x14ac:dyDescent="0.25">
      <c r="A8" s="103" t="s">
        <v>533</v>
      </c>
      <c r="B8" t="s">
        <v>2049</v>
      </c>
      <c r="C8" s="89">
        <v>43556</v>
      </c>
      <c r="D8" s="89">
        <v>45747</v>
      </c>
      <c r="E8" s="90" t="s">
        <v>251</v>
      </c>
      <c r="F8" s="96">
        <v>0.2</v>
      </c>
      <c r="G8" s="96">
        <v>0.2</v>
      </c>
      <c r="H8" s="96" t="s">
        <v>3114</v>
      </c>
      <c r="I8" s="96" t="s">
        <v>3114</v>
      </c>
      <c r="J8" s="96">
        <v>0.2</v>
      </c>
      <c r="K8" s="96" t="s">
        <v>3114</v>
      </c>
      <c r="L8" s="96">
        <v>0.2</v>
      </c>
      <c r="M8" s="96" t="s">
        <v>3114</v>
      </c>
      <c r="N8" s="96" t="s">
        <v>3114</v>
      </c>
      <c r="O8" s="96" t="s">
        <v>3114</v>
      </c>
      <c r="P8" s="96">
        <v>0.2</v>
      </c>
      <c r="Q8" s="96" t="s">
        <v>3114</v>
      </c>
      <c r="R8" s="96">
        <v>1</v>
      </c>
    </row>
    <row r="9" spans="1:18" x14ac:dyDescent="0.25">
      <c r="A9" s="103" t="s">
        <v>2050</v>
      </c>
      <c r="B9" s="92" t="s">
        <v>2051</v>
      </c>
      <c r="C9" s="93">
        <v>44316</v>
      </c>
      <c r="D9" s="93">
        <v>46506</v>
      </c>
      <c r="E9" s="94" t="s">
        <v>251</v>
      </c>
      <c r="F9" s="95">
        <v>1</v>
      </c>
      <c r="G9" s="95" t="s">
        <v>3114</v>
      </c>
      <c r="H9" s="95" t="s">
        <v>3114</v>
      </c>
      <c r="I9" s="95" t="s">
        <v>3114</v>
      </c>
      <c r="J9" s="95" t="s">
        <v>3114</v>
      </c>
      <c r="K9" s="95" t="s">
        <v>3114</v>
      </c>
      <c r="L9" s="95" t="s">
        <v>3114</v>
      </c>
      <c r="M9" s="95" t="s">
        <v>3114</v>
      </c>
      <c r="N9" s="95" t="s">
        <v>3114</v>
      </c>
      <c r="O9" s="95" t="s">
        <v>3114</v>
      </c>
      <c r="P9" s="95" t="s">
        <v>3114</v>
      </c>
      <c r="Q9" s="95" t="s">
        <v>3114</v>
      </c>
      <c r="R9" s="95">
        <v>1</v>
      </c>
    </row>
    <row r="10" spans="1:18" x14ac:dyDescent="0.25">
      <c r="A10" s="103" t="s">
        <v>382</v>
      </c>
      <c r="B10" t="s">
        <v>2052</v>
      </c>
      <c r="C10" s="89">
        <v>42727</v>
      </c>
      <c r="D10" s="89">
        <v>45688</v>
      </c>
      <c r="E10" s="90" t="s">
        <v>251</v>
      </c>
      <c r="F10" s="91">
        <v>0.1</v>
      </c>
      <c r="G10" s="91">
        <v>0.1</v>
      </c>
      <c r="H10" s="91" t="s">
        <v>3114</v>
      </c>
      <c r="I10" s="91" t="s">
        <v>3114</v>
      </c>
      <c r="J10" s="91" t="s">
        <v>3114</v>
      </c>
      <c r="K10" s="91" t="s">
        <v>3114</v>
      </c>
      <c r="L10" s="91">
        <v>0.4</v>
      </c>
      <c r="M10" s="91" t="s">
        <v>3114</v>
      </c>
      <c r="N10" s="91" t="s">
        <v>3114</v>
      </c>
      <c r="O10" s="91" t="s">
        <v>3114</v>
      </c>
      <c r="P10" s="91" t="s">
        <v>3114</v>
      </c>
      <c r="Q10" s="91">
        <v>0.4</v>
      </c>
      <c r="R10" s="91">
        <v>1</v>
      </c>
    </row>
    <row r="11" spans="1:18" x14ac:dyDescent="0.25">
      <c r="A11" s="103" t="s">
        <v>3173</v>
      </c>
      <c r="B11" t="s">
        <v>3174</v>
      </c>
      <c r="C11" s="89">
        <v>45778</v>
      </c>
      <c r="D11" s="89">
        <v>47968</v>
      </c>
      <c r="E11" s="90" t="s">
        <v>251</v>
      </c>
      <c r="F11" s="91">
        <v>0.15</v>
      </c>
      <c r="G11" s="91"/>
      <c r="H11" s="91" t="s">
        <v>3114</v>
      </c>
      <c r="I11" s="91">
        <v>0.15</v>
      </c>
      <c r="J11" s="91">
        <v>0.2</v>
      </c>
      <c r="K11" s="91" t="s">
        <v>3114</v>
      </c>
      <c r="L11" s="91" t="s">
        <v>3114</v>
      </c>
      <c r="M11" s="91" t="s">
        <v>3114</v>
      </c>
      <c r="N11" s="91">
        <v>0.2</v>
      </c>
      <c r="O11" s="91" t="s">
        <v>3114</v>
      </c>
      <c r="P11" s="91">
        <v>0.3</v>
      </c>
      <c r="Q11" s="91" t="s">
        <v>3114</v>
      </c>
      <c r="R11" s="91">
        <v>1</v>
      </c>
    </row>
    <row r="12" spans="1:18" x14ac:dyDescent="0.25">
      <c r="A12" s="103" t="s">
        <v>705</v>
      </c>
      <c r="B12" t="s">
        <v>2054</v>
      </c>
      <c r="C12" s="89">
        <v>43647</v>
      </c>
      <c r="D12" s="89">
        <v>47360</v>
      </c>
      <c r="E12" s="90" t="s">
        <v>251</v>
      </c>
      <c r="F12" s="91">
        <v>0.2</v>
      </c>
      <c r="G12" s="91" t="s">
        <v>3114</v>
      </c>
      <c r="H12" s="91" t="s">
        <v>3114</v>
      </c>
      <c r="I12" s="91" t="s">
        <v>3114</v>
      </c>
      <c r="J12" s="91">
        <v>0.4</v>
      </c>
      <c r="K12" s="91" t="s">
        <v>3114</v>
      </c>
      <c r="L12" s="91">
        <v>0.4</v>
      </c>
      <c r="M12" s="91" t="s">
        <v>3114</v>
      </c>
      <c r="N12" s="91" t="s">
        <v>3114</v>
      </c>
      <c r="O12" s="91" t="s">
        <v>3114</v>
      </c>
      <c r="P12" s="91" t="s">
        <v>3114</v>
      </c>
      <c r="Q12" s="91" t="s">
        <v>3114</v>
      </c>
      <c r="R12" s="91">
        <v>1</v>
      </c>
    </row>
    <row r="13" spans="1:18" x14ac:dyDescent="0.25">
      <c r="A13" s="103" t="s">
        <v>278</v>
      </c>
      <c r="B13" t="s">
        <v>2055</v>
      </c>
      <c r="C13" s="89">
        <v>42917</v>
      </c>
      <c r="D13" s="89">
        <v>46280</v>
      </c>
      <c r="E13" s="90" t="s">
        <v>251</v>
      </c>
      <c r="F13" s="91">
        <v>0.4</v>
      </c>
      <c r="G13" s="91" t="s">
        <v>3114</v>
      </c>
      <c r="H13" s="91" t="s">
        <v>3114</v>
      </c>
      <c r="I13" s="91">
        <v>0.05</v>
      </c>
      <c r="J13" s="91" t="s">
        <v>3114</v>
      </c>
      <c r="K13" s="91" t="s">
        <v>3114</v>
      </c>
      <c r="L13" s="91">
        <v>0.1</v>
      </c>
      <c r="M13" s="91" t="s">
        <v>3114</v>
      </c>
      <c r="N13" s="91">
        <v>0.05</v>
      </c>
      <c r="O13" s="91" t="s">
        <v>3114</v>
      </c>
      <c r="P13" s="91">
        <v>0.4</v>
      </c>
      <c r="Q13" s="91" t="s">
        <v>3114</v>
      </c>
      <c r="R13" s="91">
        <v>1</v>
      </c>
    </row>
    <row r="14" spans="1:18" x14ac:dyDescent="0.25">
      <c r="A14" s="103" t="s">
        <v>3175</v>
      </c>
      <c r="B14" t="s">
        <v>3176</v>
      </c>
      <c r="C14" s="89">
        <v>45627</v>
      </c>
      <c r="D14" s="89">
        <v>47269</v>
      </c>
      <c r="E14" s="90" t="s">
        <v>251</v>
      </c>
      <c r="F14" s="91">
        <v>0.3</v>
      </c>
      <c r="G14" s="91">
        <v>0.7</v>
      </c>
      <c r="H14" s="91" t="s">
        <v>3114</v>
      </c>
      <c r="I14" s="91" t="s">
        <v>3114</v>
      </c>
      <c r="J14" s="91" t="s">
        <v>3114</v>
      </c>
      <c r="K14" s="91" t="s">
        <v>3114</v>
      </c>
      <c r="L14" s="91" t="s">
        <v>3114</v>
      </c>
      <c r="M14" s="91" t="s">
        <v>3114</v>
      </c>
      <c r="N14" s="91" t="s">
        <v>3114</v>
      </c>
      <c r="O14" s="91" t="s">
        <v>3114</v>
      </c>
      <c r="P14" s="91" t="s">
        <v>3114</v>
      </c>
      <c r="Q14" s="91" t="s">
        <v>3114</v>
      </c>
      <c r="R14" s="91">
        <v>1</v>
      </c>
    </row>
    <row r="15" spans="1:18" x14ac:dyDescent="0.25">
      <c r="A15" s="103" t="s">
        <v>2244</v>
      </c>
      <c r="B15" t="s">
        <v>2047</v>
      </c>
      <c r="C15" s="89">
        <v>44512</v>
      </c>
      <c r="D15" s="89">
        <v>46702</v>
      </c>
      <c r="E15" s="90" t="s">
        <v>251</v>
      </c>
      <c r="F15" s="91" t="s">
        <v>3114</v>
      </c>
      <c r="G15" s="91" t="s">
        <v>3114</v>
      </c>
      <c r="H15" s="91" t="s">
        <v>3114</v>
      </c>
      <c r="I15" s="91">
        <v>0.5</v>
      </c>
      <c r="J15" s="91" t="s">
        <v>3114</v>
      </c>
      <c r="K15" s="91" t="s">
        <v>3114</v>
      </c>
      <c r="L15" s="91">
        <v>0.5</v>
      </c>
      <c r="M15" s="91" t="s">
        <v>3114</v>
      </c>
      <c r="N15" s="91" t="s">
        <v>3114</v>
      </c>
      <c r="O15" s="91" t="s">
        <v>3114</v>
      </c>
      <c r="P15" s="91" t="s">
        <v>3114</v>
      </c>
      <c r="Q15" s="91" t="s">
        <v>3114</v>
      </c>
      <c r="R15" s="91">
        <v>1</v>
      </c>
    </row>
    <row r="16" spans="1:18" x14ac:dyDescent="0.25">
      <c r="A16" s="103" t="s">
        <v>3137</v>
      </c>
      <c r="B16" t="s">
        <v>3138</v>
      </c>
      <c r="C16" s="89">
        <v>45432</v>
      </c>
      <c r="D16" s="89">
        <v>46934</v>
      </c>
      <c r="E16" s="90" t="s">
        <v>251</v>
      </c>
      <c r="F16" s="91">
        <v>0.2</v>
      </c>
      <c r="G16" s="91">
        <v>0.2</v>
      </c>
      <c r="H16" s="91" t="s">
        <v>3114</v>
      </c>
      <c r="I16" s="91" t="s">
        <v>3114</v>
      </c>
      <c r="J16" s="91">
        <v>0.4</v>
      </c>
      <c r="K16" s="91" t="s">
        <v>3114</v>
      </c>
      <c r="L16" s="91" t="s">
        <v>3114</v>
      </c>
      <c r="M16" s="91" t="s">
        <v>3114</v>
      </c>
      <c r="N16" s="91" t="s">
        <v>3114</v>
      </c>
      <c r="O16" s="91">
        <v>0.1</v>
      </c>
      <c r="P16" s="91" t="s">
        <v>3114</v>
      </c>
      <c r="Q16" s="91">
        <v>0.1</v>
      </c>
      <c r="R16" s="91">
        <v>1</v>
      </c>
    </row>
    <row r="17" spans="1:18" x14ac:dyDescent="0.25">
      <c r="A17" s="103" t="s">
        <v>2057</v>
      </c>
      <c r="B17" t="s">
        <v>2058</v>
      </c>
      <c r="C17" s="89">
        <v>43983</v>
      </c>
      <c r="D17" s="89">
        <v>46295</v>
      </c>
      <c r="E17" s="90" t="s">
        <v>251</v>
      </c>
      <c r="F17" s="91">
        <v>0.1</v>
      </c>
      <c r="G17" s="91">
        <v>0.1</v>
      </c>
      <c r="H17" s="91" t="s">
        <v>3114</v>
      </c>
      <c r="I17" s="91" t="s">
        <v>3114</v>
      </c>
      <c r="J17" s="91">
        <v>0.15</v>
      </c>
      <c r="K17" s="91" t="s">
        <v>3114</v>
      </c>
      <c r="L17" s="91">
        <v>0.65</v>
      </c>
      <c r="M17" s="91" t="s">
        <v>3114</v>
      </c>
      <c r="N17" s="91" t="s">
        <v>3114</v>
      </c>
      <c r="O17" s="91" t="s">
        <v>3114</v>
      </c>
      <c r="P17" s="91" t="s">
        <v>3114</v>
      </c>
      <c r="Q17" s="91" t="s">
        <v>3114</v>
      </c>
      <c r="R17" s="91">
        <v>1</v>
      </c>
    </row>
    <row r="18" spans="1:18" x14ac:dyDescent="0.25">
      <c r="A18" s="103" t="s">
        <v>3071</v>
      </c>
      <c r="B18" t="s">
        <v>3072</v>
      </c>
      <c r="C18" s="89">
        <v>45322</v>
      </c>
      <c r="D18" s="89">
        <v>46934</v>
      </c>
      <c r="E18" s="90" t="s">
        <v>251</v>
      </c>
      <c r="F18" s="91" t="s">
        <v>3114</v>
      </c>
      <c r="G18" s="91">
        <v>0.2</v>
      </c>
      <c r="H18" s="91" t="s">
        <v>3114</v>
      </c>
      <c r="I18" s="91" t="s">
        <v>3114</v>
      </c>
      <c r="J18" s="91">
        <v>0.6</v>
      </c>
      <c r="K18" s="91" t="s">
        <v>3114</v>
      </c>
      <c r="L18" s="91" t="s">
        <v>3114</v>
      </c>
      <c r="M18" s="91" t="s">
        <v>3114</v>
      </c>
      <c r="N18" s="91" t="s">
        <v>3114</v>
      </c>
      <c r="O18" s="91" t="s">
        <v>3114</v>
      </c>
      <c r="P18" s="91">
        <v>0.2</v>
      </c>
      <c r="Q18" s="91" t="s">
        <v>3114</v>
      </c>
      <c r="R18" s="91">
        <v>1</v>
      </c>
    </row>
    <row r="19" spans="1:18" x14ac:dyDescent="0.25">
      <c r="A19" s="103" t="s">
        <v>2245</v>
      </c>
      <c r="B19" t="s">
        <v>2249</v>
      </c>
      <c r="C19" s="89">
        <v>43952</v>
      </c>
      <c r="D19" s="89">
        <v>46203</v>
      </c>
      <c r="E19" s="90" t="s">
        <v>251</v>
      </c>
      <c r="F19" s="96" t="s">
        <v>3114</v>
      </c>
      <c r="G19" s="96" t="s">
        <v>3114</v>
      </c>
      <c r="H19" s="96" t="s">
        <v>3114</v>
      </c>
      <c r="I19" s="96" t="s">
        <v>3114</v>
      </c>
      <c r="J19" s="96">
        <v>0.1</v>
      </c>
      <c r="K19" s="96" t="s">
        <v>3114</v>
      </c>
      <c r="L19" s="96" t="s">
        <v>3114</v>
      </c>
      <c r="M19" s="96" t="s">
        <v>3114</v>
      </c>
      <c r="N19" s="96" t="s">
        <v>3114</v>
      </c>
      <c r="O19" s="96" t="s">
        <v>3114</v>
      </c>
      <c r="P19" s="96" t="s">
        <v>3114</v>
      </c>
      <c r="Q19" s="96">
        <v>0.9</v>
      </c>
      <c r="R19" s="96">
        <v>1</v>
      </c>
    </row>
    <row r="20" spans="1:18" x14ac:dyDescent="0.25">
      <c r="A20" s="103" t="s">
        <v>526</v>
      </c>
      <c r="B20" t="s">
        <v>2061</v>
      </c>
      <c r="C20" s="89">
        <v>43892</v>
      </c>
      <c r="D20" s="89">
        <v>45504</v>
      </c>
      <c r="E20" s="90" t="s">
        <v>251</v>
      </c>
      <c r="F20" s="91" t="s">
        <v>3114</v>
      </c>
      <c r="G20" s="91">
        <v>0.1</v>
      </c>
      <c r="H20" s="91" t="s">
        <v>3114</v>
      </c>
      <c r="I20" s="91">
        <v>0.05</v>
      </c>
      <c r="J20" s="91">
        <v>0.65</v>
      </c>
      <c r="K20" s="91" t="s">
        <v>3114</v>
      </c>
      <c r="L20" s="91">
        <v>0.1</v>
      </c>
      <c r="M20" s="91" t="s">
        <v>3114</v>
      </c>
      <c r="N20" s="91" t="s">
        <v>3114</v>
      </c>
      <c r="O20" s="91">
        <v>0.1</v>
      </c>
      <c r="P20" s="91" t="s">
        <v>3114</v>
      </c>
      <c r="Q20" s="91" t="s">
        <v>3114</v>
      </c>
      <c r="R20" s="91">
        <v>1</v>
      </c>
    </row>
    <row r="21" spans="1:18" x14ac:dyDescent="0.25">
      <c r="A21" s="103" t="s">
        <v>3009</v>
      </c>
      <c r="B21" t="s">
        <v>3010</v>
      </c>
      <c r="C21" s="89">
        <v>44593</v>
      </c>
      <c r="D21" s="89">
        <v>47038</v>
      </c>
      <c r="E21" s="90" t="s">
        <v>251</v>
      </c>
      <c r="F21" s="91" t="s">
        <v>3114</v>
      </c>
      <c r="G21" s="91" t="s">
        <v>3114</v>
      </c>
      <c r="H21" s="91" t="s">
        <v>3114</v>
      </c>
      <c r="I21" s="91" t="s">
        <v>3114</v>
      </c>
      <c r="J21" s="91">
        <v>0.7</v>
      </c>
      <c r="K21" s="91" t="s">
        <v>3114</v>
      </c>
      <c r="L21" s="91">
        <v>0.1</v>
      </c>
      <c r="M21" s="91" t="s">
        <v>3114</v>
      </c>
      <c r="N21" s="91" t="s">
        <v>3114</v>
      </c>
      <c r="O21" s="91">
        <v>0.2</v>
      </c>
      <c r="P21" s="91" t="s">
        <v>3114</v>
      </c>
      <c r="Q21" s="91" t="s">
        <v>3114</v>
      </c>
      <c r="R21" s="91">
        <v>1</v>
      </c>
    </row>
    <row r="22" spans="1:18" x14ac:dyDescent="0.25">
      <c r="A22" s="103" t="s">
        <v>1196</v>
      </c>
      <c r="B22" t="s">
        <v>2062</v>
      </c>
      <c r="C22" s="89">
        <v>42303</v>
      </c>
      <c r="D22" s="89">
        <v>46321</v>
      </c>
      <c r="E22" s="90" t="s">
        <v>251</v>
      </c>
      <c r="F22" s="91">
        <v>1</v>
      </c>
      <c r="G22" s="91" t="s">
        <v>3114</v>
      </c>
      <c r="H22" s="91" t="s">
        <v>3114</v>
      </c>
      <c r="I22" s="91" t="s">
        <v>3114</v>
      </c>
      <c r="J22" s="91" t="s">
        <v>3114</v>
      </c>
      <c r="K22" s="91" t="s">
        <v>3114</v>
      </c>
      <c r="L22" s="91" t="s">
        <v>3114</v>
      </c>
      <c r="M22" s="91" t="s">
        <v>3114</v>
      </c>
      <c r="N22" s="91" t="s">
        <v>3114</v>
      </c>
      <c r="O22" s="91" t="s">
        <v>3114</v>
      </c>
      <c r="P22" s="91" t="s">
        <v>3114</v>
      </c>
      <c r="Q22" s="91" t="s">
        <v>3114</v>
      </c>
      <c r="R22" s="91">
        <v>1</v>
      </c>
    </row>
    <row r="23" spans="1:18" x14ac:dyDescent="0.25">
      <c r="A23" s="103" t="s">
        <v>286</v>
      </c>
      <c r="B23" t="s">
        <v>2063</v>
      </c>
      <c r="C23" s="89">
        <v>42401</v>
      </c>
      <c r="D23" s="89">
        <v>72717</v>
      </c>
      <c r="E23" s="90" t="s">
        <v>251</v>
      </c>
      <c r="F23" s="91">
        <v>0.5</v>
      </c>
      <c r="G23" s="91" t="s">
        <v>3114</v>
      </c>
      <c r="H23" s="91" t="s">
        <v>3114</v>
      </c>
      <c r="I23" s="91">
        <v>0.5</v>
      </c>
      <c r="J23" s="91" t="s">
        <v>3114</v>
      </c>
      <c r="K23" s="91" t="s">
        <v>3114</v>
      </c>
      <c r="L23" s="91" t="s">
        <v>3114</v>
      </c>
      <c r="M23" s="91" t="s">
        <v>3114</v>
      </c>
      <c r="N23" s="91" t="s">
        <v>3114</v>
      </c>
      <c r="O23" s="91" t="s">
        <v>3114</v>
      </c>
      <c r="P23" s="91" t="s">
        <v>3114</v>
      </c>
      <c r="Q23" s="91" t="s">
        <v>3114</v>
      </c>
      <c r="R23" s="91">
        <v>1</v>
      </c>
    </row>
    <row r="24" spans="1:18" x14ac:dyDescent="0.25">
      <c r="A24" s="103" t="s">
        <v>3011</v>
      </c>
      <c r="B24" t="s">
        <v>3012</v>
      </c>
      <c r="C24" s="89">
        <v>44440</v>
      </c>
      <c r="D24" s="89">
        <v>46040</v>
      </c>
      <c r="E24" s="90" t="s">
        <v>250</v>
      </c>
      <c r="F24" s="91">
        <v>0.15</v>
      </c>
      <c r="G24" s="91" t="s">
        <v>3114</v>
      </c>
      <c r="H24" s="91" t="s">
        <v>3114</v>
      </c>
      <c r="I24" s="91">
        <v>0.2</v>
      </c>
      <c r="J24" s="91">
        <v>0.2</v>
      </c>
      <c r="K24" s="91" t="s">
        <v>3114</v>
      </c>
      <c r="L24" s="91" t="s">
        <v>3114</v>
      </c>
      <c r="M24" s="91" t="s">
        <v>3114</v>
      </c>
      <c r="N24" s="91" t="s">
        <v>3114</v>
      </c>
      <c r="O24" s="91" t="s">
        <v>3114</v>
      </c>
      <c r="P24" s="91" t="s">
        <v>3114</v>
      </c>
      <c r="Q24" s="91">
        <v>0.45</v>
      </c>
      <c r="R24" s="91">
        <v>1</v>
      </c>
    </row>
    <row r="25" spans="1:18" x14ac:dyDescent="0.25">
      <c r="A25" s="103" t="s">
        <v>3177</v>
      </c>
      <c r="B25" t="s">
        <v>3178</v>
      </c>
      <c r="C25" s="89">
        <v>45656</v>
      </c>
      <c r="D25" s="89">
        <v>73050</v>
      </c>
      <c r="E25" s="90" t="s">
        <v>251</v>
      </c>
      <c r="F25" s="91" t="s">
        <v>3114</v>
      </c>
      <c r="G25" s="91" t="s">
        <v>3114</v>
      </c>
      <c r="H25" s="91" t="s">
        <v>3114</v>
      </c>
      <c r="I25" s="91">
        <v>0.6</v>
      </c>
      <c r="J25" s="91">
        <v>0.4</v>
      </c>
      <c r="K25" s="91" t="s">
        <v>3114</v>
      </c>
      <c r="L25" s="91" t="s">
        <v>3114</v>
      </c>
      <c r="M25" s="91" t="s">
        <v>3114</v>
      </c>
      <c r="N25" s="91" t="s">
        <v>3114</v>
      </c>
      <c r="O25" s="91" t="s">
        <v>3114</v>
      </c>
      <c r="P25" s="91" t="s">
        <v>3114</v>
      </c>
      <c r="Q25" s="91" t="s">
        <v>3114</v>
      </c>
      <c r="R25" s="91">
        <v>1</v>
      </c>
    </row>
    <row r="26" spans="1:18" x14ac:dyDescent="0.25">
      <c r="A26" s="103" t="s">
        <v>377</v>
      </c>
      <c r="B26" t="s">
        <v>2064</v>
      </c>
      <c r="C26" s="89">
        <v>37081</v>
      </c>
      <c r="D26" s="89">
        <v>47906</v>
      </c>
      <c r="E26" s="90" t="s">
        <v>250</v>
      </c>
      <c r="F26" s="91" t="s">
        <v>3114</v>
      </c>
      <c r="G26" s="91" t="s">
        <v>3114</v>
      </c>
      <c r="H26" s="91" t="s">
        <v>3114</v>
      </c>
      <c r="I26" s="91" t="s">
        <v>3114</v>
      </c>
      <c r="J26" s="91">
        <v>1</v>
      </c>
      <c r="K26" s="91" t="s">
        <v>3114</v>
      </c>
      <c r="L26" s="91" t="s">
        <v>3114</v>
      </c>
      <c r="M26" s="91" t="s">
        <v>3114</v>
      </c>
      <c r="N26" s="91" t="s">
        <v>3114</v>
      </c>
      <c r="O26" s="91" t="s">
        <v>3114</v>
      </c>
      <c r="P26" s="91" t="s">
        <v>3114</v>
      </c>
      <c r="Q26" s="91" t="s">
        <v>3114</v>
      </c>
      <c r="R26" s="91">
        <v>1</v>
      </c>
    </row>
    <row r="27" spans="1:18" x14ac:dyDescent="0.25">
      <c r="A27" s="103" t="s">
        <v>2246</v>
      </c>
      <c r="B27" t="s">
        <v>2250</v>
      </c>
      <c r="C27" s="89">
        <v>44470</v>
      </c>
      <c r="D27" s="89">
        <v>46295</v>
      </c>
      <c r="E27" s="90" t="s">
        <v>251</v>
      </c>
      <c r="F27" s="91">
        <v>0.8</v>
      </c>
      <c r="G27" s="91" t="s">
        <v>3114</v>
      </c>
      <c r="H27" s="91" t="s">
        <v>3114</v>
      </c>
      <c r="I27" s="91">
        <v>0.1</v>
      </c>
      <c r="J27" s="91" t="s">
        <v>3114</v>
      </c>
      <c r="K27" s="91" t="s">
        <v>3114</v>
      </c>
      <c r="L27" s="91" t="s">
        <v>3114</v>
      </c>
      <c r="M27" s="91" t="s">
        <v>3114</v>
      </c>
      <c r="N27" s="91">
        <v>0.1</v>
      </c>
      <c r="O27" s="91" t="s">
        <v>3114</v>
      </c>
      <c r="P27" s="91" t="s">
        <v>3114</v>
      </c>
      <c r="Q27" s="91" t="s">
        <v>3114</v>
      </c>
      <c r="R27" s="91">
        <v>1</v>
      </c>
    </row>
    <row r="28" spans="1:18" x14ac:dyDescent="0.25">
      <c r="A28" s="103" t="s">
        <v>3139</v>
      </c>
      <c r="B28" t="s">
        <v>3140</v>
      </c>
      <c r="C28" s="89">
        <v>45383</v>
      </c>
      <c r="D28" s="89">
        <v>46844</v>
      </c>
      <c r="E28" s="90" t="s">
        <v>251</v>
      </c>
      <c r="F28" s="91">
        <v>0.3</v>
      </c>
      <c r="G28" s="91" t="s">
        <v>3114</v>
      </c>
      <c r="H28" s="91" t="s">
        <v>3114</v>
      </c>
      <c r="I28" s="91">
        <v>0.3</v>
      </c>
      <c r="J28" s="91" t="s">
        <v>3114</v>
      </c>
      <c r="K28" s="91">
        <v>0.2</v>
      </c>
      <c r="L28" s="91" t="s">
        <v>3114</v>
      </c>
      <c r="M28" s="91" t="s">
        <v>3114</v>
      </c>
      <c r="N28" s="91" t="s">
        <v>3114</v>
      </c>
      <c r="O28" s="91">
        <v>0.1</v>
      </c>
      <c r="P28" s="91">
        <v>0.1</v>
      </c>
      <c r="Q28" s="91" t="s">
        <v>3114</v>
      </c>
      <c r="R28" s="91">
        <v>1</v>
      </c>
    </row>
    <row r="29" spans="1:18" x14ac:dyDescent="0.25">
      <c r="A29" s="103" t="s">
        <v>3013</v>
      </c>
      <c r="B29" t="s">
        <v>3014</v>
      </c>
      <c r="C29" s="89">
        <v>44926</v>
      </c>
      <c r="D29" s="89">
        <v>46501</v>
      </c>
      <c r="E29" s="90" t="s">
        <v>251</v>
      </c>
      <c r="F29" s="91">
        <v>0.3</v>
      </c>
      <c r="G29" s="91" t="s">
        <v>3114</v>
      </c>
      <c r="H29" s="91">
        <v>0.1</v>
      </c>
      <c r="I29" s="91" t="s">
        <v>3114</v>
      </c>
      <c r="J29" s="91">
        <v>0.6</v>
      </c>
      <c r="K29" s="91" t="s">
        <v>3114</v>
      </c>
      <c r="L29" s="91" t="s">
        <v>3114</v>
      </c>
      <c r="M29" s="91" t="s">
        <v>3114</v>
      </c>
      <c r="N29" s="91" t="s">
        <v>3114</v>
      </c>
      <c r="O29" s="91" t="s">
        <v>3114</v>
      </c>
      <c r="P29" s="91" t="s">
        <v>3114</v>
      </c>
      <c r="Q29" s="91" t="s">
        <v>3114</v>
      </c>
      <c r="R29" s="91">
        <v>1</v>
      </c>
    </row>
    <row r="30" spans="1:18" x14ac:dyDescent="0.25">
      <c r="A30" s="103" t="s">
        <v>3015</v>
      </c>
      <c r="B30" t="s">
        <v>3016</v>
      </c>
      <c r="C30" s="89">
        <v>44805</v>
      </c>
      <c r="D30" s="89">
        <v>46521</v>
      </c>
      <c r="E30" s="90" t="s">
        <v>251</v>
      </c>
      <c r="F30" s="91" t="s">
        <v>3114</v>
      </c>
      <c r="G30" s="91" t="s">
        <v>3114</v>
      </c>
      <c r="H30" s="91" t="s">
        <v>3114</v>
      </c>
      <c r="I30" s="91" t="s">
        <v>3114</v>
      </c>
      <c r="J30" s="91">
        <v>0.4</v>
      </c>
      <c r="K30" s="91" t="s">
        <v>3114</v>
      </c>
      <c r="L30" s="91" t="s">
        <v>3114</v>
      </c>
      <c r="M30" s="91" t="s">
        <v>3114</v>
      </c>
      <c r="N30" s="91">
        <v>0.3</v>
      </c>
      <c r="O30" s="91">
        <v>0.3</v>
      </c>
      <c r="P30" s="91" t="s">
        <v>3114</v>
      </c>
      <c r="Q30" s="91" t="s">
        <v>3114</v>
      </c>
      <c r="R30" s="91">
        <v>1</v>
      </c>
    </row>
    <row r="31" spans="1:18" x14ac:dyDescent="0.25">
      <c r="A31" s="103" t="s">
        <v>3141</v>
      </c>
      <c r="B31" t="s">
        <v>3142</v>
      </c>
      <c r="C31" s="89">
        <v>45427</v>
      </c>
      <c r="D31" s="89">
        <v>46888</v>
      </c>
      <c r="E31" s="90" t="s">
        <v>251</v>
      </c>
      <c r="F31" s="96">
        <v>0.4</v>
      </c>
      <c r="G31" s="96" t="s">
        <v>3114</v>
      </c>
      <c r="H31" s="96" t="s">
        <v>3114</v>
      </c>
      <c r="I31" s="96">
        <v>0.1</v>
      </c>
      <c r="J31" s="96" t="s">
        <v>3114</v>
      </c>
      <c r="K31" s="96">
        <v>0.4</v>
      </c>
      <c r="L31" s="96" t="s">
        <v>3114</v>
      </c>
      <c r="M31" s="96" t="s">
        <v>3114</v>
      </c>
      <c r="N31" s="96" t="s">
        <v>3114</v>
      </c>
      <c r="O31" s="96">
        <v>0.1</v>
      </c>
      <c r="P31" s="96" t="s">
        <v>3114</v>
      </c>
      <c r="Q31" s="96" t="s">
        <v>3114</v>
      </c>
      <c r="R31" s="96">
        <v>1</v>
      </c>
    </row>
    <row r="32" spans="1:18" x14ac:dyDescent="0.25">
      <c r="A32" s="103" t="s">
        <v>3143</v>
      </c>
      <c r="B32" t="s">
        <v>3144</v>
      </c>
      <c r="C32" s="89">
        <v>45391</v>
      </c>
      <c r="D32" s="89">
        <v>46076</v>
      </c>
      <c r="E32" s="90" t="s">
        <v>251</v>
      </c>
      <c r="F32" s="91" t="s">
        <v>3114</v>
      </c>
      <c r="G32" s="91" t="s">
        <v>3114</v>
      </c>
      <c r="H32" s="91" t="s">
        <v>3114</v>
      </c>
      <c r="I32" s="91" t="s">
        <v>3114</v>
      </c>
      <c r="J32" s="91" t="s">
        <v>3114</v>
      </c>
      <c r="K32" s="91" t="s">
        <v>3114</v>
      </c>
      <c r="L32" s="91" t="s">
        <v>3114</v>
      </c>
      <c r="M32" s="91" t="s">
        <v>3114</v>
      </c>
      <c r="N32" s="91" t="s">
        <v>3114</v>
      </c>
      <c r="O32" s="91">
        <v>1</v>
      </c>
      <c r="P32" s="91" t="s">
        <v>3114</v>
      </c>
      <c r="Q32" s="91" t="s">
        <v>3114</v>
      </c>
      <c r="R32" s="91">
        <v>1</v>
      </c>
    </row>
    <row r="33" spans="1:18" x14ac:dyDescent="0.25">
      <c r="A33" s="97" t="s">
        <v>3179</v>
      </c>
      <c r="B33" t="s">
        <v>3180</v>
      </c>
      <c r="C33" s="89">
        <v>45383</v>
      </c>
      <c r="D33" s="89">
        <v>47556</v>
      </c>
      <c r="E33" s="90" t="s">
        <v>251</v>
      </c>
      <c r="F33" s="91">
        <v>0.3</v>
      </c>
      <c r="G33" s="91">
        <v>0.15</v>
      </c>
      <c r="H33" s="91" t="s">
        <v>3114</v>
      </c>
      <c r="I33" s="91" t="s">
        <v>3114</v>
      </c>
      <c r="J33" s="91">
        <v>0.25</v>
      </c>
      <c r="K33" s="91" t="s">
        <v>3114</v>
      </c>
      <c r="L33" s="91" t="s">
        <v>3114</v>
      </c>
      <c r="M33" s="91">
        <v>0.2</v>
      </c>
      <c r="N33" s="91" t="s">
        <v>3114</v>
      </c>
      <c r="O33" s="91">
        <v>0.1</v>
      </c>
      <c r="P33" s="91" t="s">
        <v>3114</v>
      </c>
      <c r="Q33" s="91" t="s">
        <v>3114</v>
      </c>
      <c r="R33" s="91">
        <v>0.99999999999999989</v>
      </c>
    </row>
    <row r="34" spans="1:18" x14ac:dyDescent="0.25">
      <c r="A34" s="97" t="s">
        <v>3181</v>
      </c>
      <c r="B34" t="s">
        <v>3182</v>
      </c>
      <c r="C34" s="89">
        <v>45748</v>
      </c>
      <c r="D34" s="89">
        <v>47177</v>
      </c>
      <c r="E34" s="90" t="s">
        <v>251</v>
      </c>
      <c r="F34" s="91">
        <v>0.2</v>
      </c>
      <c r="G34" s="91" t="s">
        <v>3114</v>
      </c>
      <c r="H34" s="91" t="s">
        <v>3114</v>
      </c>
      <c r="I34" s="91" t="s">
        <v>3114</v>
      </c>
      <c r="J34" s="91">
        <v>0.4</v>
      </c>
      <c r="K34" s="91" t="s">
        <v>3114</v>
      </c>
      <c r="L34" s="91" t="s">
        <v>3114</v>
      </c>
      <c r="M34" s="91" t="s">
        <v>3114</v>
      </c>
      <c r="N34" s="91">
        <v>0.2</v>
      </c>
      <c r="O34" s="91">
        <v>0.1</v>
      </c>
      <c r="P34" s="91">
        <v>0.1</v>
      </c>
      <c r="Q34" s="91" t="s">
        <v>3114</v>
      </c>
      <c r="R34" s="91">
        <v>1</v>
      </c>
    </row>
    <row r="35" spans="1:18" x14ac:dyDescent="0.25">
      <c r="A35" s="97" t="s">
        <v>3145</v>
      </c>
      <c r="B35" t="s">
        <v>3146</v>
      </c>
      <c r="C35" s="89">
        <v>45138</v>
      </c>
      <c r="D35" s="89">
        <v>48426</v>
      </c>
      <c r="E35" s="90" t="s">
        <v>251</v>
      </c>
      <c r="F35" s="91">
        <v>0.2</v>
      </c>
      <c r="G35" s="91">
        <v>0.2</v>
      </c>
      <c r="H35" s="91" t="s">
        <v>3114</v>
      </c>
      <c r="I35" s="91">
        <v>0.1</v>
      </c>
      <c r="J35" s="91" t="s">
        <v>3114</v>
      </c>
      <c r="K35" s="91" t="s">
        <v>3114</v>
      </c>
      <c r="L35" s="91">
        <v>0.3</v>
      </c>
      <c r="M35" s="91" t="s">
        <v>3114</v>
      </c>
      <c r="N35" s="91" t="s">
        <v>3114</v>
      </c>
      <c r="O35" s="91">
        <v>0.1</v>
      </c>
      <c r="P35" s="91" t="s">
        <v>3114</v>
      </c>
      <c r="Q35" s="91">
        <v>0.1</v>
      </c>
      <c r="R35" s="91">
        <v>1</v>
      </c>
    </row>
    <row r="36" spans="1:18" x14ac:dyDescent="0.25">
      <c r="A36" s="97" t="s">
        <v>3147</v>
      </c>
      <c r="B36" t="s">
        <v>3148</v>
      </c>
      <c r="C36" s="89">
        <v>45413</v>
      </c>
      <c r="D36" s="89">
        <v>46507</v>
      </c>
      <c r="E36" s="96" t="s">
        <v>251</v>
      </c>
      <c r="F36" s="96" t="s">
        <v>3114</v>
      </c>
      <c r="G36" s="96" t="s">
        <v>3114</v>
      </c>
      <c r="H36" s="96">
        <v>0.1</v>
      </c>
      <c r="I36" s="96">
        <v>0.1</v>
      </c>
      <c r="J36" s="96" t="s">
        <v>3114</v>
      </c>
      <c r="K36" s="96" t="s">
        <v>3114</v>
      </c>
      <c r="L36" s="96">
        <v>0.8</v>
      </c>
      <c r="M36" s="96" t="s">
        <v>3114</v>
      </c>
      <c r="N36" s="96" t="s">
        <v>3114</v>
      </c>
      <c r="O36" s="96" t="s">
        <v>3114</v>
      </c>
      <c r="P36" s="96" t="s">
        <v>3114</v>
      </c>
      <c r="Q36" s="96" t="s">
        <v>3114</v>
      </c>
      <c r="R36" s="96">
        <v>1</v>
      </c>
    </row>
    <row r="37" spans="1:18" x14ac:dyDescent="0.25">
      <c r="A37" s="97" t="s">
        <v>3183</v>
      </c>
      <c r="B37" t="s">
        <v>3184</v>
      </c>
      <c r="C37" s="89">
        <v>45505</v>
      </c>
      <c r="D37" s="89">
        <v>47330</v>
      </c>
      <c r="E37" s="96" t="s">
        <v>251</v>
      </c>
      <c r="F37" s="96">
        <v>0.2</v>
      </c>
      <c r="G37" s="96" t="s">
        <v>3114</v>
      </c>
      <c r="H37" s="96">
        <v>0.2</v>
      </c>
      <c r="I37" s="96" t="s">
        <v>3114</v>
      </c>
      <c r="J37" s="96">
        <v>0.4</v>
      </c>
      <c r="K37" s="96" t="s">
        <v>3114</v>
      </c>
      <c r="L37" s="96">
        <v>0.2</v>
      </c>
      <c r="M37" s="96" t="s">
        <v>3114</v>
      </c>
      <c r="N37" s="96" t="s">
        <v>3114</v>
      </c>
      <c r="O37" s="96" t="s">
        <v>3114</v>
      </c>
      <c r="P37" s="96" t="s">
        <v>3114</v>
      </c>
      <c r="Q37" s="96" t="s">
        <v>3114</v>
      </c>
      <c r="R37" s="96">
        <v>1</v>
      </c>
    </row>
    <row r="38" spans="1:18" x14ac:dyDescent="0.25">
      <c r="A38" s="97" t="s">
        <v>3185</v>
      </c>
      <c r="B38" t="s">
        <v>3186</v>
      </c>
      <c r="C38" s="89">
        <v>45717</v>
      </c>
      <c r="D38" s="89">
        <v>47208</v>
      </c>
      <c r="E38" s="90" t="s">
        <v>251</v>
      </c>
      <c r="F38" s="96">
        <v>0.1</v>
      </c>
      <c r="G38" s="96">
        <v>0.1</v>
      </c>
      <c r="H38" s="96" t="s">
        <v>3114</v>
      </c>
      <c r="I38" s="96">
        <v>0.2</v>
      </c>
      <c r="J38" s="96">
        <v>0.2</v>
      </c>
      <c r="K38" s="96" t="s">
        <v>3114</v>
      </c>
      <c r="L38" s="96">
        <v>0.25</v>
      </c>
      <c r="M38" s="96" t="s">
        <v>3114</v>
      </c>
      <c r="N38" s="96" t="s">
        <v>3114</v>
      </c>
      <c r="O38" s="96">
        <v>0.05</v>
      </c>
      <c r="P38" s="96">
        <v>0.1</v>
      </c>
      <c r="Q38" s="96" t="s">
        <v>3114</v>
      </c>
      <c r="R38" s="96">
        <v>1.0000000000000002</v>
      </c>
    </row>
    <row r="39" spans="1:18" x14ac:dyDescent="0.25">
      <c r="A39" s="97" t="s">
        <v>3141</v>
      </c>
      <c r="B39" t="s">
        <v>3142</v>
      </c>
      <c r="C39" s="89">
        <v>45427</v>
      </c>
      <c r="D39" s="89">
        <v>46888</v>
      </c>
      <c r="E39" s="90" t="s">
        <v>251</v>
      </c>
      <c r="F39" s="96">
        <v>0.4</v>
      </c>
      <c r="G39" s="96" t="s">
        <v>3114</v>
      </c>
      <c r="H39" s="96" t="s">
        <v>3114</v>
      </c>
      <c r="I39" s="96">
        <v>0.1</v>
      </c>
      <c r="J39" s="96" t="s">
        <v>3114</v>
      </c>
      <c r="K39" s="96">
        <v>0.4</v>
      </c>
      <c r="L39" s="96" t="s">
        <v>3114</v>
      </c>
      <c r="M39" s="96" t="s">
        <v>3114</v>
      </c>
      <c r="N39" s="96" t="s">
        <v>3114</v>
      </c>
      <c r="O39" s="96">
        <v>0.1</v>
      </c>
      <c r="P39" s="96" t="s">
        <v>3114</v>
      </c>
      <c r="Q39" s="96" t="s">
        <v>3114</v>
      </c>
      <c r="R39" s="96">
        <v>1</v>
      </c>
    </row>
    <row r="40" spans="1:18" x14ac:dyDescent="0.25">
      <c r="A40" s="97" t="s">
        <v>3143</v>
      </c>
      <c r="B40" t="s">
        <v>3144</v>
      </c>
      <c r="C40" s="89">
        <v>45391</v>
      </c>
      <c r="D40" s="89">
        <v>46076</v>
      </c>
      <c r="E40" s="90" t="s">
        <v>251</v>
      </c>
      <c r="F40" s="96" t="s">
        <v>3114</v>
      </c>
      <c r="G40" s="96" t="s">
        <v>3114</v>
      </c>
      <c r="H40" s="96" t="s">
        <v>3114</v>
      </c>
      <c r="I40" s="96" t="s">
        <v>3114</v>
      </c>
      <c r="J40" s="96" t="s">
        <v>3114</v>
      </c>
      <c r="K40" s="96" t="s">
        <v>3114</v>
      </c>
      <c r="L40" s="96" t="s">
        <v>3114</v>
      </c>
      <c r="M40" s="96" t="s">
        <v>3114</v>
      </c>
      <c r="N40" s="96" t="s">
        <v>3114</v>
      </c>
      <c r="O40" s="96">
        <v>1</v>
      </c>
      <c r="P40" s="96" t="s">
        <v>3114</v>
      </c>
      <c r="Q40" s="96" t="s">
        <v>3114</v>
      </c>
      <c r="R40" s="96">
        <v>1</v>
      </c>
    </row>
    <row r="41" spans="1:18" x14ac:dyDescent="0.25">
      <c r="A41" s="116" t="s">
        <v>3145</v>
      </c>
      <c r="B41" s="117" t="s">
        <v>3146</v>
      </c>
      <c r="C41" s="118">
        <v>45138</v>
      </c>
      <c r="D41" s="118">
        <v>48426</v>
      </c>
      <c r="E41" s="119" t="s">
        <v>251</v>
      </c>
      <c r="F41" s="96">
        <v>0.2</v>
      </c>
      <c r="G41" s="96">
        <v>0.2</v>
      </c>
      <c r="H41" s="96" t="s">
        <v>3114</v>
      </c>
      <c r="I41" s="96">
        <v>0.1</v>
      </c>
      <c r="J41" s="96" t="s">
        <v>3114</v>
      </c>
      <c r="K41" s="96" t="s">
        <v>3114</v>
      </c>
      <c r="L41" s="96">
        <v>0.3</v>
      </c>
      <c r="M41" s="96" t="s">
        <v>3114</v>
      </c>
      <c r="N41" s="96" t="s">
        <v>3114</v>
      </c>
      <c r="O41" s="96">
        <v>0.1</v>
      </c>
      <c r="P41" s="96" t="s">
        <v>3114</v>
      </c>
      <c r="Q41" s="96">
        <v>0.1</v>
      </c>
      <c r="R41" s="120">
        <v>1</v>
      </c>
    </row>
    <row r="42" spans="1:18" x14ac:dyDescent="0.25">
      <c r="A42" s="116" t="s">
        <v>3147</v>
      </c>
      <c r="B42" s="117" t="s">
        <v>3148</v>
      </c>
      <c r="C42" s="118">
        <v>45413</v>
      </c>
      <c r="D42" s="118">
        <v>46507</v>
      </c>
      <c r="E42" s="119" t="s">
        <v>3115</v>
      </c>
      <c r="F42" s="96" t="s">
        <v>3114</v>
      </c>
      <c r="G42" s="96" t="s">
        <v>3114</v>
      </c>
      <c r="H42" s="96">
        <v>0.1</v>
      </c>
      <c r="I42" s="96">
        <v>0.1</v>
      </c>
      <c r="J42" s="96" t="s">
        <v>3114</v>
      </c>
      <c r="K42" s="96" t="s">
        <v>3114</v>
      </c>
      <c r="L42" s="96">
        <v>0.8</v>
      </c>
      <c r="M42" s="96" t="s">
        <v>3114</v>
      </c>
      <c r="N42" s="96" t="s">
        <v>3114</v>
      </c>
      <c r="O42" s="96" t="s">
        <v>3114</v>
      </c>
      <c r="P42" s="96" t="s">
        <v>3114</v>
      </c>
      <c r="Q42" s="96" t="s">
        <v>3114</v>
      </c>
      <c r="R42" s="120">
        <v>1</v>
      </c>
    </row>
  </sheetData>
  <mergeCells count="1">
    <mergeCell ref="A1:Q1"/>
  </mergeCells>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37"/>
  <sheetViews>
    <sheetView workbookViewId="0">
      <selection activeCell="A2" sqref="A2:F37"/>
    </sheetView>
  </sheetViews>
  <sheetFormatPr defaultRowHeight="15" x14ac:dyDescent="0.25"/>
  <cols>
    <col min="1" max="1" width="21.28515625" customWidth="1"/>
    <col min="2" max="2" width="66.28515625" customWidth="1"/>
    <col min="3" max="3" width="47.85546875" customWidth="1"/>
    <col min="4" max="7" width="21.28515625" customWidth="1"/>
  </cols>
  <sheetData>
    <row r="1" spans="1:6" x14ac:dyDescent="0.25">
      <c r="A1" t="s">
        <v>2040</v>
      </c>
      <c r="B1" t="s">
        <v>2041</v>
      </c>
      <c r="C1" t="s">
        <v>2114</v>
      </c>
      <c r="D1" t="s">
        <v>2065</v>
      </c>
      <c r="E1" t="s">
        <v>2066</v>
      </c>
      <c r="F1" t="s">
        <v>2280</v>
      </c>
    </row>
    <row r="2" spans="1:6" x14ac:dyDescent="0.25">
      <c r="A2" t="s">
        <v>757</v>
      </c>
      <c r="B2" t="s">
        <v>2042</v>
      </c>
      <c r="C2" t="s">
        <v>2115</v>
      </c>
      <c r="D2" s="57">
        <v>43516</v>
      </c>
      <c r="E2" s="57">
        <v>45535</v>
      </c>
      <c r="F2" t="s">
        <v>251</v>
      </c>
    </row>
    <row r="3" spans="1:6" x14ac:dyDescent="0.25">
      <c r="A3" t="s">
        <v>3007</v>
      </c>
      <c r="B3" t="s">
        <v>3008</v>
      </c>
      <c r="C3" t="s">
        <v>3114</v>
      </c>
      <c r="D3" s="57">
        <v>44743</v>
      </c>
      <c r="E3" s="57">
        <v>46234</v>
      </c>
      <c r="F3" t="s">
        <v>250</v>
      </c>
    </row>
    <row r="4" spans="1:6" x14ac:dyDescent="0.25">
      <c r="A4" t="s">
        <v>2242</v>
      </c>
      <c r="B4" t="s">
        <v>2247</v>
      </c>
      <c r="C4" t="s">
        <v>2115</v>
      </c>
      <c r="D4" s="57">
        <v>44378</v>
      </c>
      <c r="E4" s="57">
        <v>47118</v>
      </c>
      <c r="F4" t="s">
        <v>251</v>
      </c>
    </row>
    <row r="5" spans="1:6" x14ac:dyDescent="0.25">
      <c r="A5" t="s">
        <v>2243</v>
      </c>
      <c r="B5" t="s">
        <v>3136</v>
      </c>
      <c r="C5" t="s">
        <v>2115</v>
      </c>
      <c r="D5" s="57">
        <v>44629</v>
      </c>
      <c r="E5" s="57">
        <v>46076</v>
      </c>
      <c r="F5" t="s">
        <v>251</v>
      </c>
    </row>
    <row r="6" spans="1:6" x14ac:dyDescent="0.25">
      <c r="A6" t="s">
        <v>762</v>
      </c>
      <c r="B6" t="s">
        <v>2048</v>
      </c>
      <c r="C6" t="s">
        <v>3114</v>
      </c>
      <c r="D6" s="57">
        <v>43435</v>
      </c>
      <c r="E6" s="57">
        <v>45626</v>
      </c>
      <c r="F6" t="s">
        <v>250</v>
      </c>
    </row>
    <row r="7" spans="1:6" x14ac:dyDescent="0.25">
      <c r="A7" t="s">
        <v>533</v>
      </c>
      <c r="B7" t="s">
        <v>2049</v>
      </c>
      <c r="C7" t="s">
        <v>3114</v>
      </c>
      <c r="D7" s="57">
        <v>43556</v>
      </c>
      <c r="E7" s="57">
        <v>45747</v>
      </c>
      <c r="F7" t="s">
        <v>250</v>
      </c>
    </row>
    <row r="8" spans="1:6" x14ac:dyDescent="0.25">
      <c r="A8" t="s">
        <v>2050</v>
      </c>
      <c r="B8" t="s">
        <v>2051</v>
      </c>
      <c r="C8" t="s">
        <v>2116</v>
      </c>
      <c r="D8" s="57">
        <v>44316</v>
      </c>
      <c r="E8" s="57">
        <v>46506</v>
      </c>
      <c r="F8" t="s">
        <v>251</v>
      </c>
    </row>
    <row r="9" spans="1:6" x14ac:dyDescent="0.25">
      <c r="A9" t="s">
        <v>382</v>
      </c>
      <c r="B9" t="s">
        <v>2052</v>
      </c>
      <c r="C9" t="s">
        <v>3114</v>
      </c>
      <c r="D9" s="57">
        <v>42727</v>
      </c>
      <c r="E9" s="57">
        <v>45688</v>
      </c>
      <c r="F9" t="s">
        <v>250</v>
      </c>
    </row>
    <row r="10" spans="1:6" x14ac:dyDescent="0.25">
      <c r="A10" t="s">
        <v>3173</v>
      </c>
      <c r="B10" t="s">
        <v>3174</v>
      </c>
      <c r="C10" t="s">
        <v>3031</v>
      </c>
      <c r="D10" s="57">
        <v>45778</v>
      </c>
      <c r="E10" s="57">
        <v>47968</v>
      </c>
      <c r="F10" t="s">
        <v>251</v>
      </c>
    </row>
    <row r="11" spans="1:6" x14ac:dyDescent="0.25">
      <c r="A11" t="s">
        <v>705</v>
      </c>
      <c r="B11" t="s">
        <v>2054</v>
      </c>
      <c r="C11" t="s">
        <v>2115</v>
      </c>
      <c r="D11" s="57">
        <v>43647</v>
      </c>
      <c r="E11" s="57">
        <v>47360</v>
      </c>
      <c r="F11" t="s">
        <v>251</v>
      </c>
    </row>
    <row r="12" spans="1:6" x14ac:dyDescent="0.25">
      <c r="A12" t="s">
        <v>278</v>
      </c>
      <c r="B12" t="s">
        <v>2055</v>
      </c>
      <c r="C12" t="s">
        <v>2115</v>
      </c>
      <c r="D12" s="57">
        <v>42917</v>
      </c>
      <c r="E12" s="57">
        <v>46280</v>
      </c>
      <c r="F12" t="s">
        <v>251</v>
      </c>
    </row>
    <row r="13" spans="1:6" x14ac:dyDescent="0.25">
      <c r="A13" t="s">
        <v>3175</v>
      </c>
      <c r="B13" t="s">
        <v>3176</v>
      </c>
      <c r="C13" t="s">
        <v>2115</v>
      </c>
      <c r="D13" s="57">
        <v>45627</v>
      </c>
      <c r="E13" s="57">
        <v>47269</v>
      </c>
      <c r="F13" t="s">
        <v>251</v>
      </c>
    </row>
    <row r="14" spans="1:6" x14ac:dyDescent="0.25">
      <c r="A14" t="s">
        <v>2244</v>
      </c>
      <c r="B14" t="s">
        <v>2047</v>
      </c>
      <c r="C14" t="s">
        <v>3114</v>
      </c>
      <c r="D14" s="57">
        <v>44512</v>
      </c>
      <c r="E14" s="57">
        <v>46702</v>
      </c>
      <c r="F14" t="s">
        <v>250</v>
      </c>
    </row>
    <row r="15" spans="1:6" x14ac:dyDescent="0.25">
      <c r="A15" t="s">
        <v>3137</v>
      </c>
      <c r="B15" t="s">
        <v>3138</v>
      </c>
      <c r="C15" t="s">
        <v>2115</v>
      </c>
      <c r="D15" s="57">
        <v>45432</v>
      </c>
      <c r="E15" s="57">
        <v>46934</v>
      </c>
      <c r="F15" t="s">
        <v>251</v>
      </c>
    </row>
    <row r="16" spans="1:6" x14ac:dyDescent="0.25">
      <c r="A16" t="s">
        <v>2057</v>
      </c>
      <c r="B16" t="s">
        <v>2058</v>
      </c>
      <c r="C16" t="s">
        <v>2115</v>
      </c>
      <c r="D16" s="57">
        <v>43983</v>
      </c>
      <c r="E16" s="57">
        <v>46295</v>
      </c>
      <c r="F16" t="s">
        <v>251</v>
      </c>
    </row>
    <row r="17" spans="1:6" x14ac:dyDescent="0.25">
      <c r="A17" t="s">
        <v>3071</v>
      </c>
      <c r="B17" t="s">
        <v>3072</v>
      </c>
      <c r="C17" t="s">
        <v>2115</v>
      </c>
      <c r="D17" s="57">
        <v>45322</v>
      </c>
      <c r="E17" s="57">
        <v>46934</v>
      </c>
      <c r="F17" t="s">
        <v>251</v>
      </c>
    </row>
    <row r="18" spans="1:6" x14ac:dyDescent="0.25">
      <c r="A18" t="s">
        <v>2245</v>
      </c>
      <c r="B18" t="s">
        <v>2249</v>
      </c>
      <c r="C18" t="s">
        <v>3114</v>
      </c>
      <c r="D18" s="57">
        <v>43952</v>
      </c>
      <c r="E18" s="57">
        <v>46203</v>
      </c>
      <c r="F18" t="s">
        <v>250</v>
      </c>
    </row>
    <row r="19" spans="1:6" x14ac:dyDescent="0.25">
      <c r="A19" t="s">
        <v>526</v>
      </c>
      <c r="B19" t="s">
        <v>2061</v>
      </c>
      <c r="C19" t="s">
        <v>2115</v>
      </c>
      <c r="D19" s="57">
        <v>43892</v>
      </c>
      <c r="E19" s="57">
        <v>45504</v>
      </c>
      <c r="F19" t="s">
        <v>251</v>
      </c>
    </row>
    <row r="20" spans="1:6" x14ac:dyDescent="0.25">
      <c r="A20" t="s">
        <v>3009</v>
      </c>
      <c r="B20" t="s">
        <v>3010</v>
      </c>
      <c r="C20" t="s">
        <v>3114</v>
      </c>
      <c r="D20" s="57">
        <v>44593</v>
      </c>
      <c r="E20" s="57">
        <v>47038</v>
      </c>
      <c r="F20" t="s">
        <v>250</v>
      </c>
    </row>
    <row r="21" spans="1:6" x14ac:dyDescent="0.25">
      <c r="A21" t="s">
        <v>1196</v>
      </c>
      <c r="B21" t="s">
        <v>2062</v>
      </c>
      <c r="C21" t="s">
        <v>3114</v>
      </c>
      <c r="D21" s="57">
        <v>42303</v>
      </c>
      <c r="E21" s="57">
        <v>46321</v>
      </c>
      <c r="F21" t="s">
        <v>250</v>
      </c>
    </row>
    <row r="22" spans="1:6" x14ac:dyDescent="0.25">
      <c r="A22" t="s">
        <v>286</v>
      </c>
      <c r="B22" t="s">
        <v>2063</v>
      </c>
      <c r="C22" t="s">
        <v>3114</v>
      </c>
      <c r="D22" s="57">
        <v>42401</v>
      </c>
      <c r="E22" s="57">
        <v>72717</v>
      </c>
      <c r="F22" t="s">
        <v>250</v>
      </c>
    </row>
    <row r="23" spans="1:6" x14ac:dyDescent="0.25">
      <c r="A23" t="s">
        <v>3011</v>
      </c>
      <c r="B23" t="s">
        <v>3012</v>
      </c>
      <c r="C23" t="s">
        <v>2115</v>
      </c>
      <c r="D23" s="57">
        <v>44440</v>
      </c>
      <c r="E23" s="57">
        <v>46040</v>
      </c>
      <c r="F23" t="s">
        <v>251</v>
      </c>
    </row>
    <row r="24" spans="1:6" x14ac:dyDescent="0.25">
      <c r="A24" t="s">
        <v>3177</v>
      </c>
      <c r="B24" t="s">
        <v>3178</v>
      </c>
      <c r="C24" t="s">
        <v>3114</v>
      </c>
      <c r="D24" s="57">
        <v>45656</v>
      </c>
      <c r="E24" s="57">
        <v>73050</v>
      </c>
      <c r="F24" t="s">
        <v>250</v>
      </c>
    </row>
    <row r="25" spans="1:6" x14ac:dyDescent="0.25">
      <c r="A25" t="s">
        <v>377</v>
      </c>
      <c r="B25" t="s">
        <v>2064</v>
      </c>
      <c r="C25" t="s">
        <v>3114</v>
      </c>
      <c r="D25" s="57">
        <v>37081</v>
      </c>
      <c r="E25" s="57">
        <v>47906</v>
      </c>
      <c r="F25" t="s">
        <v>250</v>
      </c>
    </row>
    <row r="26" spans="1:6" x14ac:dyDescent="0.25">
      <c r="A26" t="s">
        <v>2246</v>
      </c>
      <c r="B26" t="s">
        <v>2250</v>
      </c>
      <c r="C26" t="s">
        <v>3114</v>
      </c>
      <c r="D26" s="57">
        <v>44470</v>
      </c>
      <c r="E26" s="57">
        <v>46295</v>
      </c>
      <c r="F26" t="s">
        <v>250</v>
      </c>
    </row>
    <row r="27" spans="1:6" x14ac:dyDescent="0.25">
      <c r="A27" t="s">
        <v>3139</v>
      </c>
      <c r="B27" t="s">
        <v>3140</v>
      </c>
      <c r="C27" t="s">
        <v>3114</v>
      </c>
      <c r="D27" s="57">
        <v>45383</v>
      </c>
      <c r="E27" s="57">
        <v>46844</v>
      </c>
      <c r="F27" t="s">
        <v>250</v>
      </c>
    </row>
    <row r="28" spans="1:6" x14ac:dyDescent="0.25">
      <c r="A28" t="s">
        <v>3013</v>
      </c>
      <c r="B28" t="s">
        <v>3014</v>
      </c>
      <c r="C28" t="s">
        <v>2115</v>
      </c>
      <c r="D28" s="57">
        <v>44926</v>
      </c>
      <c r="E28" s="57">
        <v>46501</v>
      </c>
      <c r="F28" t="s">
        <v>251</v>
      </c>
    </row>
    <row r="29" spans="1:6" x14ac:dyDescent="0.25">
      <c r="A29" t="s">
        <v>3015</v>
      </c>
      <c r="B29" t="s">
        <v>3016</v>
      </c>
      <c r="C29" t="s">
        <v>2115</v>
      </c>
      <c r="D29" s="57">
        <v>44805</v>
      </c>
      <c r="E29" s="57">
        <v>46521</v>
      </c>
      <c r="F29" t="s">
        <v>251</v>
      </c>
    </row>
    <row r="30" spans="1:6" x14ac:dyDescent="0.25">
      <c r="A30" t="s">
        <v>3141</v>
      </c>
      <c r="B30" t="s">
        <v>3142</v>
      </c>
      <c r="C30" t="s">
        <v>3114</v>
      </c>
      <c r="D30" s="57">
        <v>45427</v>
      </c>
      <c r="E30" s="57">
        <v>46888</v>
      </c>
      <c r="F30" t="s">
        <v>250</v>
      </c>
    </row>
    <row r="31" spans="1:6" x14ac:dyDescent="0.25">
      <c r="A31" t="s">
        <v>3143</v>
      </c>
      <c r="B31" t="s">
        <v>3144</v>
      </c>
      <c r="C31" t="s">
        <v>2115</v>
      </c>
      <c r="D31" s="57">
        <v>45391</v>
      </c>
      <c r="E31" s="57">
        <v>46076</v>
      </c>
      <c r="F31" t="s">
        <v>251</v>
      </c>
    </row>
    <row r="32" spans="1:6" x14ac:dyDescent="0.25">
      <c r="A32" t="s">
        <v>3179</v>
      </c>
      <c r="B32" t="s">
        <v>3180</v>
      </c>
      <c r="C32" t="s">
        <v>3114</v>
      </c>
      <c r="D32" s="57">
        <v>45383</v>
      </c>
      <c r="E32" s="57">
        <v>47556</v>
      </c>
      <c r="F32" t="s">
        <v>250</v>
      </c>
    </row>
    <row r="33" spans="1:6" x14ac:dyDescent="0.25">
      <c r="A33" t="s">
        <v>3181</v>
      </c>
      <c r="B33" t="s">
        <v>3182</v>
      </c>
      <c r="C33" t="s">
        <v>3114</v>
      </c>
      <c r="D33" s="57">
        <v>45748</v>
      </c>
      <c r="E33" s="57">
        <v>47177</v>
      </c>
      <c r="F33" t="s">
        <v>250</v>
      </c>
    </row>
    <row r="34" spans="1:6" x14ac:dyDescent="0.25">
      <c r="A34" t="s">
        <v>3145</v>
      </c>
      <c r="B34" t="s">
        <v>3146</v>
      </c>
      <c r="C34" t="s">
        <v>2115</v>
      </c>
      <c r="D34" s="57">
        <v>45138</v>
      </c>
      <c r="E34" s="57">
        <v>48426</v>
      </c>
      <c r="F34" t="s">
        <v>251</v>
      </c>
    </row>
    <row r="35" spans="1:6" x14ac:dyDescent="0.25">
      <c r="A35" t="s">
        <v>3147</v>
      </c>
      <c r="B35" t="s">
        <v>3148</v>
      </c>
      <c r="C35" t="s">
        <v>3114</v>
      </c>
      <c r="D35" s="57">
        <v>45413</v>
      </c>
      <c r="E35" s="57">
        <v>46507</v>
      </c>
      <c r="F35" t="s">
        <v>250</v>
      </c>
    </row>
    <row r="36" spans="1:6" x14ac:dyDescent="0.25">
      <c r="A36" t="s">
        <v>3183</v>
      </c>
      <c r="B36" t="s">
        <v>3184</v>
      </c>
      <c r="C36" t="s">
        <v>2115</v>
      </c>
      <c r="D36" s="57">
        <v>45505</v>
      </c>
      <c r="E36" s="57">
        <v>47330</v>
      </c>
      <c r="F36" t="s">
        <v>251</v>
      </c>
    </row>
    <row r="37" spans="1:6" x14ac:dyDescent="0.25">
      <c r="A37" t="s">
        <v>3185</v>
      </c>
      <c r="B37" t="s">
        <v>3186</v>
      </c>
      <c r="C37" t="s">
        <v>3114</v>
      </c>
      <c r="D37" s="57">
        <v>45717</v>
      </c>
      <c r="E37" s="57">
        <v>47208</v>
      </c>
      <c r="F37" s="84" t="s">
        <v>250</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55"/>
  <sheetViews>
    <sheetView workbookViewId="0">
      <selection activeCell="B2" sqref="B2"/>
    </sheetView>
  </sheetViews>
  <sheetFormatPr defaultRowHeight="15" x14ac:dyDescent="0.25"/>
  <cols>
    <col min="1" max="1" width="22.85546875" customWidth="1"/>
    <col min="2" max="2" width="50.140625" customWidth="1"/>
    <col min="3" max="3" width="33.42578125" style="57" customWidth="1"/>
    <col min="4" max="4" width="40.7109375" style="57" customWidth="1"/>
    <col min="5" max="5" width="51.42578125" customWidth="1"/>
    <col min="6" max="6" width="28.85546875" customWidth="1"/>
  </cols>
  <sheetData>
    <row r="1" spans="1:6" x14ac:dyDescent="0.25">
      <c r="A1" t="s">
        <v>3108</v>
      </c>
      <c r="B1" t="s">
        <v>2041</v>
      </c>
      <c r="C1" s="57" t="s">
        <v>3109</v>
      </c>
      <c r="D1" s="57" t="s">
        <v>2066</v>
      </c>
      <c r="E1" t="s">
        <v>3110</v>
      </c>
      <c r="F1" t="s">
        <v>3111</v>
      </c>
    </row>
    <row r="2" spans="1:6" x14ac:dyDescent="0.25">
      <c r="A2" t="s">
        <v>3018</v>
      </c>
      <c r="B2" t="s">
        <v>3019</v>
      </c>
      <c r="C2" s="57">
        <v>42248</v>
      </c>
      <c r="D2" s="57">
        <v>45291</v>
      </c>
      <c r="E2" t="s">
        <v>3020</v>
      </c>
      <c r="F2" t="s">
        <v>3021</v>
      </c>
    </row>
    <row r="3" spans="1:6" x14ac:dyDescent="0.25">
      <c r="A3" t="s">
        <v>757</v>
      </c>
      <c r="B3" t="s">
        <v>2042</v>
      </c>
      <c r="C3" s="57">
        <v>43516</v>
      </c>
      <c r="D3" s="57">
        <v>45341</v>
      </c>
      <c r="E3" t="s">
        <v>3022</v>
      </c>
      <c r="F3" t="s">
        <v>3023</v>
      </c>
    </row>
    <row r="4" spans="1:6" x14ac:dyDescent="0.25">
      <c r="A4" t="s">
        <v>2242</v>
      </c>
      <c r="B4" t="s">
        <v>2247</v>
      </c>
      <c r="C4" s="57">
        <v>44378</v>
      </c>
      <c r="D4" s="57">
        <v>47118</v>
      </c>
      <c r="E4" t="s">
        <v>3022</v>
      </c>
      <c r="F4" t="s">
        <v>3023</v>
      </c>
    </row>
    <row r="5" spans="1:6" x14ac:dyDescent="0.25">
      <c r="A5" t="s">
        <v>3024</v>
      </c>
      <c r="B5" t="s">
        <v>3025</v>
      </c>
      <c r="C5" s="57">
        <v>43556</v>
      </c>
      <c r="D5" s="57">
        <v>45382</v>
      </c>
      <c r="E5" t="s">
        <v>3026</v>
      </c>
      <c r="F5" t="s">
        <v>3027</v>
      </c>
    </row>
    <row r="6" spans="1:6" x14ac:dyDescent="0.25">
      <c r="A6" t="s">
        <v>2043</v>
      </c>
      <c r="B6" t="s">
        <v>2044</v>
      </c>
      <c r="C6" s="57">
        <v>44197</v>
      </c>
      <c r="D6" s="57">
        <v>46752</v>
      </c>
      <c r="E6" t="s">
        <v>3028</v>
      </c>
      <c r="F6" t="s">
        <v>3023</v>
      </c>
    </row>
    <row r="7" spans="1:6" x14ac:dyDescent="0.25">
      <c r="A7" t="s">
        <v>3029</v>
      </c>
      <c r="B7" t="s">
        <v>3030</v>
      </c>
      <c r="C7" s="57">
        <v>41508</v>
      </c>
      <c r="D7" s="57">
        <v>45107</v>
      </c>
      <c r="E7" t="s">
        <v>3031</v>
      </c>
      <c r="F7" t="s">
        <v>3032</v>
      </c>
    </row>
    <row r="8" spans="1:6" x14ac:dyDescent="0.25">
      <c r="A8" t="s">
        <v>2045</v>
      </c>
      <c r="B8" t="s">
        <v>2046</v>
      </c>
      <c r="C8" s="57">
        <v>44120</v>
      </c>
      <c r="D8" s="57">
        <v>46752</v>
      </c>
      <c r="E8" t="s">
        <v>3028</v>
      </c>
      <c r="F8" t="s">
        <v>3023</v>
      </c>
    </row>
    <row r="9" spans="1:6" x14ac:dyDescent="0.25">
      <c r="A9" t="s">
        <v>3033</v>
      </c>
      <c r="B9" t="s">
        <v>3034</v>
      </c>
      <c r="C9" s="57">
        <v>44406</v>
      </c>
      <c r="D9" s="57">
        <v>46175</v>
      </c>
      <c r="E9" t="s">
        <v>3035</v>
      </c>
      <c r="F9" t="s">
        <v>3021</v>
      </c>
    </row>
    <row r="10" spans="1:6" x14ac:dyDescent="0.25">
      <c r="A10" t="s">
        <v>3036</v>
      </c>
      <c r="B10" t="s">
        <v>3037</v>
      </c>
      <c r="C10" s="57">
        <v>43130</v>
      </c>
      <c r="D10" s="57">
        <v>45203</v>
      </c>
      <c r="E10" t="s">
        <v>3026</v>
      </c>
    </row>
    <row r="11" spans="1:6" x14ac:dyDescent="0.25">
      <c r="A11" t="s">
        <v>3038</v>
      </c>
      <c r="B11" t="s">
        <v>3039</v>
      </c>
      <c r="C11" s="57">
        <v>44067</v>
      </c>
      <c r="D11" s="57">
        <v>46387</v>
      </c>
      <c r="E11" t="s">
        <v>3020</v>
      </c>
      <c r="F11" t="s">
        <v>3021</v>
      </c>
    </row>
    <row r="12" spans="1:6" x14ac:dyDescent="0.25">
      <c r="A12" t="s">
        <v>3040</v>
      </c>
      <c r="B12" t="s">
        <v>3041</v>
      </c>
      <c r="C12" s="57">
        <v>43280</v>
      </c>
      <c r="D12" s="57">
        <v>45107</v>
      </c>
      <c r="E12" t="s">
        <v>3026</v>
      </c>
      <c r="F12" t="s">
        <v>3042</v>
      </c>
    </row>
    <row r="13" spans="1:6" x14ac:dyDescent="0.25">
      <c r="A13" t="s">
        <v>3043</v>
      </c>
      <c r="B13" t="s">
        <v>3044</v>
      </c>
      <c r="C13" s="57">
        <v>43282</v>
      </c>
      <c r="D13" s="57">
        <v>45473</v>
      </c>
      <c r="E13" t="s">
        <v>3026</v>
      </c>
      <c r="F13" t="s">
        <v>3032</v>
      </c>
    </row>
    <row r="14" spans="1:6" x14ac:dyDescent="0.25">
      <c r="A14" t="s">
        <v>3045</v>
      </c>
      <c r="B14" t="s">
        <v>3046</v>
      </c>
      <c r="C14" s="57">
        <v>44074</v>
      </c>
      <c r="D14" s="57">
        <v>45425</v>
      </c>
      <c r="E14" t="s">
        <v>3035</v>
      </c>
      <c r="F14" t="s">
        <v>3021</v>
      </c>
    </row>
    <row r="15" spans="1:6" x14ac:dyDescent="0.25">
      <c r="A15" t="s">
        <v>2243</v>
      </c>
      <c r="B15" t="s">
        <v>2248</v>
      </c>
      <c r="C15" s="57">
        <v>44629</v>
      </c>
      <c r="D15" s="57">
        <v>46076</v>
      </c>
      <c r="E15" t="s">
        <v>3026</v>
      </c>
      <c r="F15" t="s">
        <v>3047</v>
      </c>
    </row>
    <row r="16" spans="1:6" x14ac:dyDescent="0.25">
      <c r="A16" t="s">
        <v>3048</v>
      </c>
      <c r="B16" t="s">
        <v>3049</v>
      </c>
      <c r="C16" s="57">
        <v>44572</v>
      </c>
      <c r="D16" s="57">
        <v>45945</v>
      </c>
      <c r="E16" t="s">
        <v>3035</v>
      </c>
      <c r="F16" t="s">
        <v>3021</v>
      </c>
    </row>
    <row r="17" spans="1:6" x14ac:dyDescent="0.25">
      <c r="A17" t="s">
        <v>277</v>
      </c>
      <c r="B17" t="s">
        <v>3017</v>
      </c>
      <c r="C17" s="57">
        <v>43511</v>
      </c>
      <c r="D17" s="57">
        <v>45138</v>
      </c>
      <c r="E17" t="s">
        <v>3026</v>
      </c>
      <c r="F17" t="s">
        <v>3050</v>
      </c>
    </row>
    <row r="18" spans="1:6" x14ac:dyDescent="0.25">
      <c r="A18" t="s">
        <v>2050</v>
      </c>
      <c r="B18" t="s">
        <v>2051</v>
      </c>
      <c r="C18" s="57">
        <v>44316</v>
      </c>
      <c r="D18" s="57">
        <v>46506</v>
      </c>
      <c r="E18" t="s">
        <v>3028</v>
      </c>
      <c r="F18" t="s">
        <v>3023</v>
      </c>
    </row>
    <row r="19" spans="1:6" x14ac:dyDescent="0.25">
      <c r="A19" t="s">
        <v>3051</v>
      </c>
      <c r="B19" t="s">
        <v>3052</v>
      </c>
      <c r="C19" s="57">
        <v>43881</v>
      </c>
      <c r="D19" s="57">
        <v>45535</v>
      </c>
      <c r="E19" t="s">
        <v>3026</v>
      </c>
      <c r="F19" t="s">
        <v>3021</v>
      </c>
    </row>
    <row r="20" spans="1:6" x14ac:dyDescent="0.25">
      <c r="A20" t="s">
        <v>3053</v>
      </c>
      <c r="B20" t="s">
        <v>3054</v>
      </c>
      <c r="C20" s="57">
        <v>44270</v>
      </c>
      <c r="D20" s="57">
        <v>45981</v>
      </c>
      <c r="E20" t="s">
        <v>3026</v>
      </c>
      <c r="F20" t="s">
        <v>3055</v>
      </c>
    </row>
    <row r="21" spans="1:6" x14ac:dyDescent="0.25">
      <c r="A21" t="s">
        <v>3056</v>
      </c>
      <c r="B21" t="s">
        <v>3057</v>
      </c>
      <c r="C21" s="57">
        <v>43282</v>
      </c>
      <c r="D21" s="57">
        <v>45107</v>
      </c>
      <c r="E21" t="s">
        <v>3020</v>
      </c>
      <c r="F21" t="s">
        <v>3021</v>
      </c>
    </row>
    <row r="22" spans="1:6" x14ac:dyDescent="0.25">
      <c r="A22" t="s">
        <v>3058</v>
      </c>
      <c r="B22" t="s">
        <v>3059</v>
      </c>
      <c r="C22" s="57">
        <v>44218</v>
      </c>
      <c r="D22" s="57">
        <v>46044</v>
      </c>
      <c r="E22" t="s">
        <v>3020</v>
      </c>
      <c r="F22" t="s">
        <v>3021</v>
      </c>
    </row>
    <row r="23" spans="1:6" x14ac:dyDescent="0.25">
      <c r="A23" t="s">
        <v>3060</v>
      </c>
      <c r="B23" t="s">
        <v>3061</v>
      </c>
      <c r="C23" s="57">
        <v>43069</v>
      </c>
      <c r="D23" s="57">
        <v>45107</v>
      </c>
      <c r="E23" t="s">
        <v>3026</v>
      </c>
      <c r="F23" t="s">
        <v>3032</v>
      </c>
    </row>
    <row r="24" spans="1:6" x14ac:dyDescent="0.25">
      <c r="A24" t="s">
        <v>855</v>
      </c>
      <c r="B24" t="s">
        <v>2053</v>
      </c>
      <c r="C24" s="57">
        <v>42499</v>
      </c>
      <c r="D24" s="57">
        <v>45169</v>
      </c>
      <c r="E24" t="s">
        <v>3026</v>
      </c>
      <c r="F24" t="s">
        <v>3047</v>
      </c>
    </row>
    <row r="25" spans="1:6" x14ac:dyDescent="0.25">
      <c r="A25" t="s">
        <v>705</v>
      </c>
      <c r="B25" t="s">
        <v>2054</v>
      </c>
      <c r="C25" s="57">
        <v>43647</v>
      </c>
      <c r="D25" s="57">
        <v>47360</v>
      </c>
      <c r="E25" t="s">
        <v>3026</v>
      </c>
      <c r="F25" t="s">
        <v>3062</v>
      </c>
    </row>
    <row r="26" spans="1:6" x14ac:dyDescent="0.25">
      <c r="A26" t="s">
        <v>3063</v>
      </c>
      <c r="B26" t="s">
        <v>3064</v>
      </c>
      <c r="C26" s="57">
        <v>43335</v>
      </c>
      <c r="D26" s="57">
        <v>45230</v>
      </c>
      <c r="E26" t="s">
        <v>3020</v>
      </c>
      <c r="F26" t="s">
        <v>3021</v>
      </c>
    </row>
    <row r="27" spans="1:6" x14ac:dyDescent="0.25">
      <c r="A27" t="s">
        <v>278</v>
      </c>
      <c r="B27" t="s">
        <v>2055</v>
      </c>
      <c r="C27" s="57">
        <v>42917</v>
      </c>
      <c r="D27" s="57">
        <v>46280</v>
      </c>
      <c r="E27" t="s">
        <v>3026</v>
      </c>
    </row>
    <row r="28" spans="1:6" x14ac:dyDescent="0.25">
      <c r="A28" t="s">
        <v>3065</v>
      </c>
      <c r="B28" t="s">
        <v>3066</v>
      </c>
      <c r="C28" s="57">
        <v>43282</v>
      </c>
      <c r="D28" s="57">
        <v>45229</v>
      </c>
      <c r="E28" t="s">
        <v>3020</v>
      </c>
      <c r="F28" t="s">
        <v>3021</v>
      </c>
    </row>
    <row r="29" spans="1:6" x14ac:dyDescent="0.25">
      <c r="A29" t="s">
        <v>3067</v>
      </c>
      <c r="B29" t="s">
        <v>3068</v>
      </c>
      <c r="C29" s="57">
        <v>44044</v>
      </c>
      <c r="D29" s="57">
        <v>46044</v>
      </c>
      <c r="E29" t="s">
        <v>3020</v>
      </c>
      <c r="F29" t="s">
        <v>3021</v>
      </c>
    </row>
    <row r="30" spans="1:6" x14ac:dyDescent="0.25">
      <c r="A30" t="s">
        <v>3069</v>
      </c>
      <c r="B30" t="s">
        <v>3070</v>
      </c>
      <c r="C30" s="57">
        <v>43814</v>
      </c>
      <c r="D30" s="57">
        <v>45915</v>
      </c>
      <c r="E30" t="s">
        <v>3026</v>
      </c>
      <c r="F30" t="s">
        <v>3032</v>
      </c>
    </row>
    <row r="31" spans="1:6" x14ac:dyDescent="0.25">
      <c r="A31" t="s">
        <v>280</v>
      </c>
      <c r="B31" t="s">
        <v>2056</v>
      </c>
      <c r="C31" s="57">
        <v>42278</v>
      </c>
      <c r="D31" s="57">
        <v>45230</v>
      </c>
      <c r="E31" t="s">
        <v>3026</v>
      </c>
      <c r="F31" t="s">
        <v>3021</v>
      </c>
    </row>
    <row r="32" spans="1:6" x14ac:dyDescent="0.25">
      <c r="A32" t="s">
        <v>2057</v>
      </c>
      <c r="B32" t="s">
        <v>2058</v>
      </c>
      <c r="C32" s="57">
        <v>43983</v>
      </c>
      <c r="D32" s="57">
        <v>46295</v>
      </c>
      <c r="E32" t="s">
        <v>3026</v>
      </c>
      <c r="F32" t="s">
        <v>3062</v>
      </c>
    </row>
    <row r="33" spans="1:6" x14ac:dyDescent="0.25">
      <c r="A33" t="s">
        <v>3071</v>
      </c>
      <c r="B33" t="s">
        <v>3072</v>
      </c>
      <c r="C33" s="57">
        <v>45230</v>
      </c>
      <c r="E33" t="s">
        <v>3026</v>
      </c>
      <c r="F33" t="s">
        <v>3021</v>
      </c>
    </row>
    <row r="34" spans="1:6" x14ac:dyDescent="0.25">
      <c r="A34" t="s">
        <v>283</v>
      </c>
      <c r="B34" t="s">
        <v>2059</v>
      </c>
      <c r="C34" s="57">
        <v>42675</v>
      </c>
      <c r="D34" s="57">
        <v>45138</v>
      </c>
      <c r="E34" t="s">
        <v>3026</v>
      </c>
    </row>
    <row r="35" spans="1:6" x14ac:dyDescent="0.25">
      <c r="A35" t="s">
        <v>3073</v>
      </c>
      <c r="B35" t="s">
        <v>3074</v>
      </c>
      <c r="C35" s="57">
        <v>44774</v>
      </c>
      <c r="D35" s="57">
        <v>47357</v>
      </c>
      <c r="E35" t="s">
        <v>3035</v>
      </c>
      <c r="F35" t="s">
        <v>3075</v>
      </c>
    </row>
    <row r="36" spans="1:6" x14ac:dyDescent="0.25">
      <c r="A36" t="s">
        <v>768</v>
      </c>
      <c r="B36" t="s">
        <v>2060</v>
      </c>
      <c r="C36" s="57">
        <v>43466</v>
      </c>
      <c r="D36" s="57">
        <v>45168</v>
      </c>
      <c r="E36" t="s">
        <v>3026</v>
      </c>
      <c r="F36" t="s">
        <v>3042</v>
      </c>
    </row>
    <row r="37" spans="1:6" x14ac:dyDescent="0.25">
      <c r="A37" t="s">
        <v>3076</v>
      </c>
      <c r="B37" t="s">
        <v>3077</v>
      </c>
      <c r="C37" s="57">
        <v>43494</v>
      </c>
      <c r="D37" s="57">
        <v>45685</v>
      </c>
      <c r="E37" t="s">
        <v>3026</v>
      </c>
      <c r="F37" t="s">
        <v>3032</v>
      </c>
    </row>
    <row r="38" spans="1:6" x14ac:dyDescent="0.25">
      <c r="A38" t="s">
        <v>526</v>
      </c>
      <c r="B38" t="s">
        <v>2061</v>
      </c>
      <c r="C38" s="57">
        <v>43892</v>
      </c>
      <c r="D38" s="57">
        <v>45504</v>
      </c>
      <c r="E38" t="s">
        <v>3026</v>
      </c>
      <c r="F38" t="s">
        <v>3055</v>
      </c>
    </row>
    <row r="39" spans="1:6" x14ac:dyDescent="0.25">
      <c r="A39" t="s">
        <v>3078</v>
      </c>
      <c r="B39" t="s">
        <v>3079</v>
      </c>
      <c r="C39" s="57">
        <v>44287</v>
      </c>
      <c r="D39" s="57">
        <v>46112</v>
      </c>
      <c r="E39" t="s">
        <v>3028</v>
      </c>
      <c r="F39" t="s">
        <v>3023</v>
      </c>
    </row>
    <row r="40" spans="1:6" x14ac:dyDescent="0.25">
      <c r="A40" t="s">
        <v>3080</v>
      </c>
      <c r="B40" t="s">
        <v>3081</v>
      </c>
      <c r="C40" s="57">
        <v>42461</v>
      </c>
      <c r="D40" s="57">
        <v>45199</v>
      </c>
      <c r="E40" t="s">
        <v>3026</v>
      </c>
      <c r="F40" t="s">
        <v>3047</v>
      </c>
    </row>
    <row r="41" spans="1:6" x14ac:dyDescent="0.25">
      <c r="A41" t="s">
        <v>3082</v>
      </c>
      <c r="B41" t="s">
        <v>3083</v>
      </c>
      <c r="C41" s="57">
        <v>40635</v>
      </c>
      <c r="D41" s="57">
        <v>45154</v>
      </c>
      <c r="E41" t="s">
        <v>3026</v>
      </c>
      <c r="F41" t="s">
        <v>3032</v>
      </c>
    </row>
    <row r="42" spans="1:6" x14ac:dyDescent="0.25">
      <c r="A42" t="s">
        <v>3011</v>
      </c>
      <c r="B42" t="s">
        <v>3012</v>
      </c>
      <c r="C42" s="57">
        <v>44440</v>
      </c>
      <c r="D42" s="57">
        <v>46040</v>
      </c>
      <c r="E42" t="s">
        <v>3026</v>
      </c>
      <c r="F42" t="s">
        <v>3021</v>
      </c>
    </row>
    <row r="43" spans="1:6" x14ac:dyDescent="0.25">
      <c r="A43" t="s">
        <v>3084</v>
      </c>
      <c r="B43" t="s">
        <v>3085</v>
      </c>
      <c r="C43" s="57">
        <v>44441</v>
      </c>
      <c r="D43" s="57">
        <v>45599</v>
      </c>
      <c r="E43" t="s">
        <v>3026</v>
      </c>
      <c r="F43" t="s">
        <v>3086</v>
      </c>
    </row>
    <row r="44" spans="1:6" x14ac:dyDescent="0.25">
      <c r="A44" t="s">
        <v>3087</v>
      </c>
      <c r="B44" t="s">
        <v>3088</v>
      </c>
      <c r="C44" s="57">
        <v>44528</v>
      </c>
      <c r="D44" s="57">
        <v>46353</v>
      </c>
      <c r="E44" t="s">
        <v>3026</v>
      </c>
      <c r="F44" t="s">
        <v>3062</v>
      </c>
    </row>
    <row r="45" spans="1:6" x14ac:dyDescent="0.25">
      <c r="A45" t="s">
        <v>3089</v>
      </c>
      <c r="B45" t="s">
        <v>3090</v>
      </c>
      <c r="C45" s="57">
        <v>44562</v>
      </c>
      <c r="D45" s="57">
        <v>45584</v>
      </c>
      <c r="E45" t="s">
        <v>3026</v>
      </c>
      <c r="F45" t="s">
        <v>3091</v>
      </c>
    </row>
    <row r="46" spans="1:6" x14ac:dyDescent="0.25">
      <c r="A46" t="s">
        <v>3092</v>
      </c>
      <c r="B46" t="s">
        <v>3093</v>
      </c>
      <c r="C46" s="57">
        <v>44582</v>
      </c>
      <c r="D46" s="57">
        <v>45969</v>
      </c>
      <c r="E46" t="s">
        <v>3035</v>
      </c>
      <c r="F46" t="s">
        <v>3021</v>
      </c>
    </row>
    <row r="47" spans="1:6" x14ac:dyDescent="0.25">
      <c r="A47" t="s">
        <v>3013</v>
      </c>
      <c r="B47" t="s">
        <v>3014</v>
      </c>
      <c r="C47" s="57">
        <v>44926</v>
      </c>
      <c r="D47" s="57">
        <v>46501</v>
      </c>
      <c r="E47" t="s">
        <v>3026</v>
      </c>
      <c r="F47" t="s">
        <v>3094</v>
      </c>
    </row>
    <row r="48" spans="1:6" x14ac:dyDescent="0.25">
      <c r="A48" t="s">
        <v>3095</v>
      </c>
      <c r="B48" t="s">
        <v>3096</v>
      </c>
      <c r="C48" s="57">
        <v>44774</v>
      </c>
      <c r="D48" s="57">
        <v>46599</v>
      </c>
      <c r="E48" t="s">
        <v>3026</v>
      </c>
      <c r="F48" t="s">
        <v>3062</v>
      </c>
    </row>
    <row r="49" spans="1:6" x14ac:dyDescent="0.25">
      <c r="A49" t="s">
        <v>3015</v>
      </c>
      <c r="B49" t="s">
        <v>3016</v>
      </c>
      <c r="C49" s="57">
        <v>44805</v>
      </c>
      <c r="D49" s="57">
        <v>46521</v>
      </c>
      <c r="E49" t="s">
        <v>3026</v>
      </c>
      <c r="F49" t="s">
        <v>3094</v>
      </c>
    </row>
    <row r="50" spans="1:6" x14ac:dyDescent="0.25">
      <c r="A50" t="s">
        <v>3097</v>
      </c>
      <c r="B50" t="s">
        <v>3098</v>
      </c>
      <c r="C50" s="57">
        <v>44866</v>
      </c>
      <c r="D50" s="57">
        <v>45537</v>
      </c>
      <c r="E50" t="s">
        <v>3026</v>
      </c>
      <c r="F50" t="s">
        <v>3086</v>
      </c>
    </row>
    <row r="51" spans="1:6" x14ac:dyDescent="0.25">
      <c r="A51" t="s">
        <v>3099</v>
      </c>
      <c r="B51" t="s">
        <v>3100</v>
      </c>
      <c r="C51" s="57">
        <v>44880</v>
      </c>
      <c r="D51" s="57">
        <v>46076</v>
      </c>
      <c r="E51" t="s">
        <v>3035</v>
      </c>
      <c r="F51" t="s">
        <v>3021</v>
      </c>
    </row>
    <row r="52" spans="1:6" x14ac:dyDescent="0.25">
      <c r="A52" t="s">
        <v>3101</v>
      </c>
      <c r="B52" t="s">
        <v>3102</v>
      </c>
      <c r="C52" s="57">
        <v>45047</v>
      </c>
      <c r="D52" s="57">
        <v>46130</v>
      </c>
      <c r="E52" t="s">
        <v>3035</v>
      </c>
      <c r="F52" t="s">
        <v>3103</v>
      </c>
    </row>
    <row r="53" spans="1:6" x14ac:dyDescent="0.25">
      <c r="A53" t="s">
        <v>3104</v>
      </c>
      <c r="B53" t="s">
        <v>3105</v>
      </c>
      <c r="C53" s="57">
        <v>44950</v>
      </c>
      <c r="D53" s="57">
        <v>46773</v>
      </c>
      <c r="E53" t="s">
        <v>3026</v>
      </c>
      <c r="F53" t="s">
        <v>3075</v>
      </c>
    </row>
    <row r="54" spans="1:6" x14ac:dyDescent="0.25">
      <c r="A54" t="s">
        <v>3106</v>
      </c>
      <c r="B54" t="s">
        <v>3019</v>
      </c>
      <c r="C54" s="57">
        <v>44966</v>
      </c>
      <c r="D54" s="57">
        <v>45657</v>
      </c>
      <c r="E54" t="s">
        <v>3020</v>
      </c>
      <c r="F54" t="s">
        <v>3021</v>
      </c>
    </row>
    <row r="55" spans="1:6" x14ac:dyDescent="0.25">
      <c r="A55" t="s">
        <v>3107</v>
      </c>
      <c r="B55" t="s">
        <v>3057</v>
      </c>
      <c r="C55" s="57">
        <v>45108</v>
      </c>
      <c r="D55" s="57">
        <v>45838</v>
      </c>
      <c r="E55" t="s">
        <v>3020</v>
      </c>
      <c r="F55" t="s">
        <v>3021</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2416"/>
  <sheetViews>
    <sheetView topLeftCell="A2367" workbookViewId="0">
      <selection activeCell="A45" sqref="A45:A2416"/>
    </sheetView>
  </sheetViews>
  <sheetFormatPr defaultRowHeight="15" x14ac:dyDescent="0.25"/>
  <cols>
    <col min="1" max="1" width="78.140625" bestFit="1" customWidth="1"/>
    <col min="2" max="2" width="9.140625" customWidth="1"/>
  </cols>
  <sheetData>
    <row r="1" spans="1:1" x14ac:dyDescent="0.25">
      <c r="A1" t="s">
        <v>2241</v>
      </c>
    </row>
    <row r="2" spans="1:1" x14ac:dyDescent="0.25">
      <c r="A2" t="s">
        <v>2142</v>
      </c>
    </row>
    <row r="3" spans="1:1" x14ac:dyDescent="0.25">
      <c r="A3" t="s">
        <v>2252</v>
      </c>
    </row>
    <row r="4" spans="1:1" x14ac:dyDescent="0.25">
      <c r="A4" t="s">
        <v>2613</v>
      </c>
    </row>
    <row r="5" spans="1:1" x14ac:dyDescent="0.25">
      <c r="A5" t="s">
        <v>2596</v>
      </c>
    </row>
    <row r="6" spans="1:1" x14ac:dyDescent="0.25">
      <c r="A6" t="s">
        <v>919</v>
      </c>
    </row>
    <row r="7" spans="1:1" x14ac:dyDescent="0.25">
      <c r="A7" t="s">
        <v>3165</v>
      </c>
    </row>
    <row r="8" spans="1:1" x14ac:dyDescent="0.25">
      <c r="A8" t="s">
        <v>2882</v>
      </c>
    </row>
    <row r="9" spans="1:1" x14ac:dyDescent="0.25">
      <c r="A9" t="s">
        <v>468</v>
      </c>
    </row>
    <row r="10" spans="1:1" x14ac:dyDescent="0.25">
      <c r="A10" t="s">
        <v>2758</v>
      </c>
    </row>
    <row r="11" spans="1:1" x14ac:dyDescent="0.25">
      <c r="A11" t="s">
        <v>1778</v>
      </c>
    </row>
    <row r="12" spans="1:1" x14ac:dyDescent="0.25">
      <c r="A12" t="s">
        <v>2638</v>
      </c>
    </row>
    <row r="13" spans="1:1" x14ac:dyDescent="0.25">
      <c r="A13" t="s">
        <v>1303</v>
      </c>
    </row>
    <row r="14" spans="1:1" x14ac:dyDescent="0.25">
      <c r="A14" t="s">
        <v>876</v>
      </c>
    </row>
    <row r="15" spans="1:1" x14ac:dyDescent="0.25">
      <c r="A15" t="s">
        <v>2904</v>
      </c>
    </row>
    <row r="16" spans="1:1" x14ac:dyDescent="0.25">
      <c r="A16" t="s">
        <v>724</v>
      </c>
    </row>
    <row r="17" spans="1:1" x14ac:dyDescent="0.25">
      <c r="A17" t="s">
        <v>1016</v>
      </c>
    </row>
    <row r="18" spans="1:1" x14ac:dyDescent="0.25">
      <c r="A18" t="s">
        <v>1551</v>
      </c>
    </row>
    <row r="19" spans="1:1" x14ac:dyDescent="0.25">
      <c r="A19" t="s">
        <v>2780</v>
      </c>
    </row>
    <row r="20" spans="1:1" x14ac:dyDescent="0.25">
      <c r="A20" t="s">
        <v>2290</v>
      </c>
    </row>
    <row r="21" spans="1:1" x14ac:dyDescent="0.25">
      <c r="A21" t="s">
        <v>2933</v>
      </c>
    </row>
    <row r="22" spans="1:1" x14ac:dyDescent="0.25">
      <c r="A22" t="s">
        <v>3151</v>
      </c>
    </row>
    <row r="23" spans="1:1" x14ac:dyDescent="0.25">
      <c r="A23" t="s">
        <v>2485</v>
      </c>
    </row>
    <row r="24" spans="1:1" x14ac:dyDescent="0.25">
      <c r="A24" t="s">
        <v>1218</v>
      </c>
    </row>
    <row r="25" spans="1:1" x14ac:dyDescent="0.25">
      <c r="A25" t="s">
        <v>903</v>
      </c>
    </row>
    <row r="26" spans="1:1" x14ac:dyDescent="0.25">
      <c r="A26" t="s">
        <v>1421</v>
      </c>
    </row>
    <row r="27" spans="1:1" x14ac:dyDescent="0.25">
      <c r="A27" t="s">
        <v>2143</v>
      </c>
    </row>
    <row r="28" spans="1:1" x14ac:dyDescent="0.25">
      <c r="A28" t="s">
        <v>2674</v>
      </c>
    </row>
    <row r="29" spans="1:1" x14ac:dyDescent="0.25">
      <c r="A29" t="s">
        <v>1779</v>
      </c>
    </row>
    <row r="30" spans="1:1" x14ac:dyDescent="0.25">
      <c r="A30" t="s">
        <v>915</v>
      </c>
    </row>
    <row r="31" spans="1:1" x14ac:dyDescent="0.25">
      <c r="A31" t="s">
        <v>1780</v>
      </c>
    </row>
    <row r="32" spans="1:1" x14ac:dyDescent="0.25">
      <c r="A32" t="s">
        <v>2441</v>
      </c>
    </row>
    <row r="33" spans="1:1" x14ac:dyDescent="0.25">
      <c r="A33" t="s">
        <v>1207</v>
      </c>
    </row>
    <row r="34" spans="1:1" x14ac:dyDescent="0.25">
      <c r="A34" t="s">
        <v>2253</v>
      </c>
    </row>
    <row r="35" spans="1:1" x14ac:dyDescent="0.25">
      <c r="A35" t="s">
        <v>1379</v>
      </c>
    </row>
    <row r="36" spans="1:1" x14ac:dyDescent="0.25">
      <c r="A36" t="s">
        <v>1781</v>
      </c>
    </row>
    <row r="37" spans="1:1" x14ac:dyDescent="0.25">
      <c r="A37" t="s">
        <v>427</v>
      </c>
    </row>
    <row r="38" spans="1:1" x14ac:dyDescent="0.25">
      <c r="A38" t="s">
        <v>2511</v>
      </c>
    </row>
    <row r="39" spans="1:1" x14ac:dyDescent="0.25">
      <c r="A39" t="s">
        <v>2994</v>
      </c>
    </row>
    <row r="40" spans="1:1" x14ac:dyDescent="0.25">
      <c r="A40" t="s">
        <v>651</v>
      </c>
    </row>
    <row r="41" spans="1:1" x14ac:dyDescent="0.25">
      <c r="A41" t="s">
        <v>1140</v>
      </c>
    </row>
    <row r="42" spans="1:1" x14ac:dyDescent="0.25">
      <c r="A42" t="s">
        <v>889</v>
      </c>
    </row>
    <row r="43" spans="1:1" x14ac:dyDescent="0.25">
      <c r="A43" t="s">
        <v>611</v>
      </c>
    </row>
    <row r="44" spans="1:1" x14ac:dyDescent="0.25">
      <c r="A44" t="s">
        <v>1338</v>
      </c>
    </row>
    <row r="45" spans="1:1" x14ac:dyDescent="0.25">
      <c r="A45" t="s">
        <v>2986</v>
      </c>
    </row>
    <row r="46" spans="1:1" x14ac:dyDescent="0.25">
      <c r="A46" t="s">
        <v>2648</v>
      </c>
    </row>
    <row r="47" spans="1:1" x14ac:dyDescent="0.25">
      <c r="A47" t="s">
        <v>1129</v>
      </c>
    </row>
    <row r="48" spans="1:1" x14ac:dyDescent="0.25">
      <c r="A48" t="s">
        <v>918</v>
      </c>
    </row>
    <row r="49" spans="1:1" x14ac:dyDescent="0.25">
      <c r="A49" t="s">
        <v>1729</v>
      </c>
    </row>
    <row r="50" spans="1:1" x14ac:dyDescent="0.25">
      <c r="A50" t="s">
        <v>2753</v>
      </c>
    </row>
    <row r="51" spans="1:1" x14ac:dyDescent="0.25">
      <c r="A51" t="s">
        <v>2939</v>
      </c>
    </row>
    <row r="52" spans="1:1" x14ac:dyDescent="0.25">
      <c r="A52" t="s">
        <v>906</v>
      </c>
    </row>
    <row r="53" spans="1:1" x14ac:dyDescent="0.25">
      <c r="A53" t="s">
        <v>389</v>
      </c>
    </row>
    <row r="54" spans="1:1" x14ac:dyDescent="0.25">
      <c r="A54" t="s">
        <v>298</v>
      </c>
    </row>
    <row r="55" spans="1:1" x14ac:dyDescent="0.25">
      <c r="A55" t="s">
        <v>598</v>
      </c>
    </row>
    <row r="56" spans="1:1" x14ac:dyDescent="0.25">
      <c r="A56" t="s">
        <v>2144</v>
      </c>
    </row>
    <row r="57" spans="1:1" x14ac:dyDescent="0.25">
      <c r="A57" t="s">
        <v>1547</v>
      </c>
    </row>
    <row r="58" spans="1:1" x14ac:dyDescent="0.25">
      <c r="A58" t="s">
        <v>2990</v>
      </c>
    </row>
    <row r="59" spans="1:1" x14ac:dyDescent="0.25">
      <c r="A59" t="s">
        <v>390</v>
      </c>
    </row>
    <row r="60" spans="1:1" x14ac:dyDescent="0.25">
      <c r="A60" t="s">
        <v>1433</v>
      </c>
    </row>
    <row r="61" spans="1:1" x14ac:dyDescent="0.25">
      <c r="A61" t="s">
        <v>969</v>
      </c>
    </row>
    <row r="62" spans="1:1" x14ac:dyDescent="0.25">
      <c r="A62" t="s">
        <v>980</v>
      </c>
    </row>
    <row r="63" spans="1:1" x14ac:dyDescent="0.25">
      <c r="A63" t="s">
        <v>2145</v>
      </c>
    </row>
    <row r="64" spans="1:1" x14ac:dyDescent="0.25">
      <c r="A64" t="s">
        <v>663</v>
      </c>
    </row>
    <row r="65" spans="1:1" x14ac:dyDescent="0.25">
      <c r="A65" t="s">
        <v>1397</v>
      </c>
    </row>
    <row r="66" spans="1:1" x14ac:dyDescent="0.25">
      <c r="A66" t="s">
        <v>2427</v>
      </c>
    </row>
    <row r="67" spans="1:1" x14ac:dyDescent="0.25">
      <c r="A67" t="s">
        <v>2675</v>
      </c>
    </row>
    <row r="68" spans="1:1" x14ac:dyDescent="0.25">
      <c r="A68" t="s">
        <v>1162</v>
      </c>
    </row>
    <row r="69" spans="1:1" x14ac:dyDescent="0.25">
      <c r="A69" t="s">
        <v>1388</v>
      </c>
    </row>
    <row r="70" spans="1:1" x14ac:dyDescent="0.25">
      <c r="A70" t="s">
        <v>2683</v>
      </c>
    </row>
    <row r="71" spans="1:1" x14ac:dyDescent="0.25">
      <c r="A71" t="s">
        <v>1326</v>
      </c>
    </row>
    <row r="72" spans="1:1" x14ac:dyDescent="0.25">
      <c r="A72" t="s">
        <v>1782</v>
      </c>
    </row>
    <row r="73" spans="1:1" x14ac:dyDescent="0.25">
      <c r="A73" t="s">
        <v>1277</v>
      </c>
    </row>
    <row r="74" spans="1:1" x14ac:dyDescent="0.25">
      <c r="A74" t="s">
        <v>3160</v>
      </c>
    </row>
    <row r="75" spans="1:1" x14ac:dyDescent="0.25">
      <c r="A75" t="s">
        <v>1262</v>
      </c>
    </row>
    <row r="76" spans="1:1" x14ac:dyDescent="0.25">
      <c r="A76" t="s">
        <v>2340</v>
      </c>
    </row>
    <row r="77" spans="1:1" x14ac:dyDescent="0.25">
      <c r="A77" t="s">
        <v>1197</v>
      </c>
    </row>
    <row r="78" spans="1:1" x14ac:dyDescent="0.25">
      <c r="A78" t="s">
        <v>1329</v>
      </c>
    </row>
    <row r="79" spans="1:1" x14ac:dyDescent="0.25">
      <c r="A79" t="s">
        <v>2962</v>
      </c>
    </row>
    <row r="80" spans="1:1" x14ac:dyDescent="0.25">
      <c r="A80" t="s">
        <v>2940</v>
      </c>
    </row>
    <row r="81" spans="1:1" x14ac:dyDescent="0.25">
      <c r="A81" t="s">
        <v>2146</v>
      </c>
    </row>
    <row r="82" spans="1:1" x14ac:dyDescent="0.25">
      <c r="A82" t="s">
        <v>1266</v>
      </c>
    </row>
    <row r="83" spans="1:1" x14ac:dyDescent="0.25">
      <c r="A83" t="s">
        <v>1043</v>
      </c>
    </row>
    <row r="84" spans="1:1" x14ac:dyDescent="0.25">
      <c r="A84" t="s">
        <v>1183</v>
      </c>
    </row>
    <row r="85" spans="1:1" x14ac:dyDescent="0.25">
      <c r="A85" t="s">
        <v>1454</v>
      </c>
    </row>
    <row r="86" spans="1:1" x14ac:dyDescent="0.25">
      <c r="A86" t="s">
        <v>1384</v>
      </c>
    </row>
    <row r="87" spans="1:1" x14ac:dyDescent="0.25">
      <c r="A87" t="s">
        <v>2650</v>
      </c>
    </row>
    <row r="88" spans="1:1" x14ac:dyDescent="0.25">
      <c r="A88" t="s">
        <v>2509</v>
      </c>
    </row>
    <row r="89" spans="1:1" x14ac:dyDescent="0.25">
      <c r="A89" t="s">
        <v>2512</v>
      </c>
    </row>
    <row r="90" spans="1:1" x14ac:dyDescent="0.25">
      <c r="A90" t="s">
        <v>2963</v>
      </c>
    </row>
    <row r="91" spans="1:1" x14ac:dyDescent="0.25">
      <c r="A91" t="s">
        <v>1515</v>
      </c>
    </row>
    <row r="92" spans="1:1" x14ac:dyDescent="0.25">
      <c r="A92" t="s">
        <v>2992</v>
      </c>
    </row>
    <row r="93" spans="1:1" x14ac:dyDescent="0.25">
      <c r="A93" t="s">
        <v>1535</v>
      </c>
    </row>
    <row r="94" spans="1:1" x14ac:dyDescent="0.25">
      <c r="A94" t="s">
        <v>582</v>
      </c>
    </row>
    <row r="95" spans="1:1" x14ac:dyDescent="0.25">
      <c r="A95" t="s">
        <v>2147</v>
      </c>
    </row>
    <row r="96" spans="1:1" x14ac:dyDescent="0.25">
      <c r="A96" t="s">
        <v>968</v>
      </c>
    </row>
    <row r="97" spans="1:1" x14ac:dyDescent="0.25">
      <c r="A97" t="s">
        <v>2513</v>
      </c>
    </row>
    <row r="98" spans="1:1" x14ac:dyDescent="0.25">
      <c r="A98" t="s">
        <v>1017</v>
      </c>
    </row>
    <row r="99" spans="1:1" x14ac:dyDescent="0.25">
      <c r="A99" t="s">
        <v>1684</v>
      </c>
    </row>
    <row r="100" spans="1:1" x14ac:dyDescent="0.25">
      <c r="A100" t="s">
        <v>1400</v>
      </c>
    </row>
    <row r="101" spans="1:1" x14ac:dyDescent="0.25">
      <c r="A101" t="s">
        <v>2254</v>
      </c>
    </row>
    <row r="102" spans="1:1" x14ac:dyDescent="0.25">
      <c r="A102" t="s">
        <v>843</v>
      </c>
    </row>
    <row r="103" spans="1:1" x14ac:dyDescent="0.25">
      <c r="A103" t="s">
        <v>703</v>
      </c>
    </row>
    <row r="104" spans="1:1" x14ac:dyDescent="0.25">
      <c r="A104" t="s">
        <v>2727</v>
      </c>
    </row>
    <row r="105" spans="1:1" x14ac:dyDescent="0.25">
      <c r="A105" t="s">
        <v>2148</v>
      </c>
    </row>
    <row r="106" spans="1:1" x14ac:dyDescent="0.25">
      <c r="A106" t="s">
        <v>2442</v>
      </c>
    </row>
    <row r="107" spans="1:1" x14ac:dyDescent="0.25">
      <c r="A107" t="s">
        <v>1455</v>
      </c>
    </row>
    <row r="108" spans="1:1" x14ac:dyDescent="0.25">
      <c r="A108" t="s">
        <v>947</v>
      </c>
    </row>
    <row r="109" spans="1:1" x14ac:dyDescent="0.25">
      <c r="A109" t="s">
        <v>579</v>
      </c>
    </row>
    <row r="110" spans="1:1" x14ac:dyDescent="0.25">
      <c r="A110" t="s">
        <v>1211</v>
      </c>
    </row>
    <row r="111" spans="1:1" x14ac:dyDescent="0.25">
      <c r="A111" t="s">
        <v>2255</v>
      </c>
    </row>
    <row r="112" spans="1:1" x14ac:dyDescent="0.25">
      <c r="A112" t="s">
        <v>649</v>
      </c>
    </row>
    <row r="113" spans="1:1" x14ac:dyDescent="0.25">
      <c r="A113" t="s">
        <v>2542</v>
      </c>
    </row>
    <row r="114" spans="1:1" x14ac:dyDescent="0.25">
      <c r="A114" t="s">
        <v>348</v>
      </c>
    </row>
    <row r="115" spans="1:1" x14ac:dyDescent="0.25">
      <c r="A115" t="s">
        <v>2495</v>
      </c>
    </row>
    <row r="116" spans="1:1" x14ac:dyDescent="0.25">
      <c r="A116" t="s">
        <v>435</v>
      </c>
    </row>
    <row r="117" spans="1:1" x14ac:dyDescent="0.25">
      <c r="A117" t="s">
        <v>400</v>
      </c>
    </row>
    <row r="118" spans="1:1" x14ac:dyDescent="0.25">
      <c r="A118" t="s">
        <v>2712</v>
      </c>
    </row>
    <row r="119" spans="1:1" x14ac:dyDescent="0.25">
      <c r="A119" t="s">
        <v>2475</v>
      </c>
    </row>
    <row r="120" spans="1:1" x14ac:dyDescent="0.25">
      <c r="A120" t="s">
        <v>3000</v>
      </c>
    </row>
    <row r="121" spans="1:1" x14ac:dyDescent="0.25">
      <c r="A121" t="s">
        <v>972</v>
      </c>
    </row>
    <row r="122" spans="1:1" x14ac:dyDescent="0.25">
      <c r="A122" t="s">
        <v>1268</v>
      </c>
    </row>
    <row r="123" spans="1:1" x14ac:dyDescent="0.25">
      <c r="A123" t="s">
        <v>1444</v>
      </c>
    </row>
    <row r="124" spans="1:1" x14ac:dyDescent="0.25">
      <c r="A124" t="s">
        <v>2413</v>
      </c>
    </row>
    <row r="125" spans="1:1" x14ac:dyDescent="0.25">
      <c r="A125" t="s">
        <v>2717</v>
      </c>
    </row>
    <row r="126" spans="1:1" x14ac:dyDescent="0.25">
      <c r="A126" t="s">
        <v>1783</v>
      </c>
    </row>
    <row r="127" spans="1:1" x14ac:dyDescent="0.25">
      <c r="A127" t="s">
        <v>995</v>
      </c>
    </row>
    <row r="128" spans="1:1" x14ac:dyDescent="0.25">
      <c r="A128" t="s">
        <v>914</v>
      </c>
    </row>
    <row r="129" spans="1:1" x14ac:dyDescent="0.25">
      <c r="A129" t="s">
        <v>574</v>
      </c>
    </row>
    <row r="130" spans="1:1" x14ac:dyDescent="0.25">
      <c r="A130" t="s">
        <v>2606</v>
      </c>
    </row>
    <row r="131" spans="1:1" x14ac:dyDescent="0.25">
      <c r="A131" t="s">
        <v>1274</v>
      </c>
    </row>
    <row r="132" spans="1:1" x14ac:dyDescent="0.25">
      <c r="A132" t="s">
        <v>1784</v>
      </c>
    </row>
    <row r="133" spans="1:1" x14ac:dyDescent="0.25">
      <c r="A133" t="s">
        <v>1291</v>
      </c>
    </row>
    <row r="134" spans="1:1" x14ac:dyDescent="0.25">
      <c r="A134" t="s">
        <v>2782</v>
      </c>
    </row>
    <row r="135" spans="1:1" x14ac:dyDescent="0.25">
      <c r="A135" t="s">
        <v>655</v>
      </c>
    </row>
    <row r="136" spans="1:1" x14ac:dyDescent="0.25">
      <c r="A136" t="s">
        <v>337</v>
      </c>
    </row>
    <row r="137" spans="1:1" x14ac:dyDescent="0.25">
      <c r="A137" t="s">
        <v>1327</v>
      </c>
    </row>
    <row r="138" spans="1:1" x14ac:dyDescent="0.25">
      <c r="A138" t="s">
        <v>2505</v>
      </c>
    </row>
    <row r="139" spans="1:1" x14ac:dyDescent="0.25">
      <c r="A139" t="s">
        <v>2443</v>
      </c>
    </row>
    <row r="140" spans="1:1" x14ac:dyDescent="0.25">
      <c r="A140" t="s">
        <v>599</v>
      </c>
    </row>
    <row r="141" spans="1:1" x14ac:dyDescent="0.25">
      <c r="A141" t="s">
        <v>862</v>
      </c>
    </row>
    <row r="142" spans="1:1" x14ac:dyDescent="0.25">
      <c r="A142" t="s">
        <v>902</v>
      </c>
    </row>
    <row r="143" spans="1:1" x14ac:dyDescent="0.25">
      <c r="A143" t="s">
        <v>1214</v>
      </c>
    </row>
    <row r="144" spans="1:1" x14ac:dyDescent="0.25">
      <c r="A144" t="s">
        <v>499</v>
      </c>
    </row>
    <row r="145" spans="1:1" x14ac:dyDescent="0.25">
      <c r="A145" t="s">
        <v>1108</v>
      </c>
    </row>
    <row r="146" spans="1:1" x14ac:dyDescent="0.25">
      <c r="A146" t="s">
        <v>2149</v>
      </c>
    </row>
    <row r="147" spans="1:1" x14ac:dyDescent="0.25">
      <c r="A147" t="s">
        <v>1520</v>
      </c>
    </row>
    <row r="148" spans="1:1" x14ac:dyDescent="0.25">
      <c r="A148" t="s">
        <v>2337</v>
      </c>
    </row>
    <row r="149" spans="1:1" x14ac:dyDescent="0.25">
      <c r="A149" t="s">
        <v>1018</v>
      </c>
    </row>
    <row r="150" spans="1:1" x14ac:dyDescent="0.25">
      <c r="A150" t="s">
        <v>268</v>
      </c>
    </row>
    <row r="151" spans="1:1" x14ac:dyDescent="0.25">
      <c r="A151" t="s">
        <v>497</v>
      </c>
    </row>
    <row r="152" spans="1:1" x14ac:dyDescent="0.25">
      <c r="A152" t="s">
        <v>727</v>
      </c>
    </row>
    <row r="153" spans="1:1" x14ac:dyDescent="0.25">
      <c r="A153" t="s">
        <v>2150</v>
      </c>
    </row>
    <row r="154" spans="1:1" x14ac:dyDescent="0.25">
      <c r="A154" t="s">
        <v>819</v>
      </c>
    </row>
    <row r="155" spans="1:1" x14ac:dyDescent="0.25">
      <c r="A155" t="s">
        <v>1785</v>
      </c>
    </row>
    <row r="156" spans="1:1" x14ac:dyDescent="0.25">
      <c r="A156" t="s">
        <v>407</v>
      </c>
    </row>
    <row r="157" spans="1:1" x14ac:dyDescent="0.25">
      <c r="A157" t="s">
        <v>1395</v>
      </c>
    </row>
    <row r="158" spans="1:1" x14ac:dyDescent="0.25">
      <c r="A158" t="s">
        <v>581</v>
      </c>
    </row>
    <row r="159" spans="1:1" x14ac:dyDescent="0.25">
      <c r="A159" t="s">
        <v>1786</v>
      </c>
    </row>
    <row r="160" spans="1:1" x14ac:dyDescent="0.25">
      <c r="A160" t="s">
        <v>2783</v>
      </c>
    </row>
    <row r="161" spans="1:1" x14ac:dyDescent="0.25">
      <c r="A161" t="s">
        <v>3116</v>
      </c>
    </row>
    <row r="162" spans="1:1" x14ac:dyDescent="0.25">
      <c r="A162" t="s">
        <v>685</v>
      </c>
    </row>
    <row r="163" spans="1:1" x14ac:dyDescent="0.25">
      <c r="A163" t="s">
        <v>1213</v>
      </c>
    </row>
    <row r="164" spans="1:1" x14ac:dyDescent="0.25">
      <c r="A164" t="s">
        <v>528</v>
      </c>
    </row>
    <row r="165" spans="1:1" x14ac:dyDescent="0.25">
      <c r="A165" t="s">
        <v>1238</v>
      </c>
    </row>
    <row r="166" spans="1:1" x14ac:dyDescent="0.25">
      <c r="A166" t="s">
        <v>299</v>
      </c>
    </row>
    <row r="167" spans="1:1" x14ac:dyDescent="0.25">
      <c r="A167" t="s">
        <v>791</v>
      </c>
    </row>
    <row r="168" spans="1:1" x14ac:dyDescent="0.25">
      <c r="A168" t="s">
        <v>2476</v>
      </c>
    </row>
    <row r="169" spans="1:1" x14ac:dyDescent="0.25">
      <c r="A169" t="s">
        <v>1492</v>
      </c>
    </row>
    <row r="170" spans="1:1" x14ac:dyDescent="0.25">
      <c r="A170" t="s">
        <v>2722</v>
      </c>
    </row>
    <row r="171" spans="1:1" x14ac:dyDescent="0.25">
      <c r="A171" t="s">
        <v>1787</v>
      </c>
    </row>
    <row r="172" spans="1:1" x14ac:dyDescent="0.25">
      <c r="A172" t="s">
        <v>2344</v>
      </c>
    </row>
    <row r="173" spans="1:1" x14ac:dyDescent="0.25">
      <c r="A173" t="s">
        <v>948</v>
      </c>
    </row>
    <row r="174" spans="1:1" x14ac:dyDescent="0.25">
      <c r="A174" t="s">
        <v>359</v>
      </c>
    </row>
    <row r="175" spans="1:1" x14ac:dyDescent="0.25">
      <c r="A175" t="s">
        <v>384</v>
      </c>
    </row>
    <row r="176" spans="1:1" x14ac:dyDescent="0.25">
      <c r="A176" t="s">
        <v>2514</v>
      </c>
    </row>
    <row r="177" spans="1:1" x14ac:dyDescent="0.25">
      <c r="A177" t="s">
        <v>2499</v>
      </c>
    </row>
    <row r="178" spans="1:1" x14ac:dyDescent="0.25">
      <c r="A178" t="s">
        <v>689</v>
      </c>
    </row>
    <row r="179" spans="1:1" x14ac:dyDescent="0.25">
      <c r="A179" t="s">
        <v>637</v>
      </c>
    </row>
    <row r="180" spans="1:1" x14ac:dyDescent="0.25">
      <c r="A180" t="s">
        <v>1278</v>
      </c>
    </row>
    <row r="181" spans="1:1" x14ac:dyDescent="0.25">
      <c r="A181" t="s">
        <v>1414</v>
      </c>
    </row>
    <row r="182" spans="1:1" x14ac:dyDescent="0.25">
      <c r="A182" t="s">
        <v>1305</v>
      </c>
    </row>
    <row r="183" spans="1:1" x14ac:dyDescent="0.25">
      <c r="A183" t="s">
        <v>1668</v>
      </c>
    </row>
    <row r="184" spans="1:1" x14ac:dyDescent="0.25">
      <c r="A184" t="s">
        <v>824</v>
      </c>
    </row>
    <row r="185" spans="1:1" x14ac:dyDescent="0.25">
      <c r="A185" t="s">
        <v>1226</v>
      </c>
    </row>
    <row r="186" spans="1:1" x14ac:dyDescent="0.25">
      <c r="A186" t="s">
        <v>517</v>
      </c>
    </row>
    <row r="187" spans="1:1" x14ac:dyDescent="0.25">
      <c r="A187" t="s">
        <v>2700</v>
      </c>
    </row>
    <row r="188" spans="1:1" x14ac:dyDescent="0.25">
      <c r="A188" t="s">
        <v>1019</v>
      </c>
    </row>
    <row r="189" spans="1:1" x14ac:dyDescent="0.25">
      <c r="A189" t="s">
        <v>2256</v>
      </c>
    </row>
    <row r="190" spans="1:1" x14ac:dyDescent="0.25">
      <c r="A190" t="s">
        <v>2829</v>
      </c>
    </row>
    <row r="191" spans="1:1" x14ac:dyDescent="0.25">
      <c r="A191" t="s">
        <v>2964</v>
      </c>
    </row>
    <row r="192" spans="1:1" x14ac:dyDescent="0.25">
      <c r="A192" t="s">
        <v>3168</v>
      </c>
    </row>
    <row r="193" spans="1:1" x14ac:dyDescent="0.25">
      <c r="A193" t="s">
        <v>695</v>
      </c>
    </row>
    <row r="194" spans="1:1" x14ac:dyDescent="0.25">
      <c r="A194" t="s">
        <v>905</v>
      </c>
    </row>
    <row r="195" spans="1:1" x14ac:dyDescent="0.25">
      <c r="A195" t="s">
        <v>991</v>
      </c>
    </row>
    <row r="196" spans="1:1" x14ac:dyDescent="0.25">
      <c r="A196" t="s">
        <v>2764</v>
      </c>
    </row>
    <row r="197" spans="1:1" x14ac:dyDescent="0.25">
      <c r="A197" t="s">
        <v>445</v>
      </c>
    </row>
    <row r="198" spans="1:1" x14ac:dyDescent="0.25">
      <c r="A198" t="s">
        <v>2987</v>
      </c>
    </row>
    <row r="199" spans="1:1" x14ac:dyDescent="0.25">
      <c r="A199" t="s">
        <v>963</v>
      </c>
    </row>
    <row r="200" spans="1:1" x14ac:dyDescent="0.25">
      <c r="A200" t="s">
        <v>2778</v>
      </c>
    </row>
    <row r="201" spans="1:1" x14ac:dyDescent="0.25">
      <c r="A201" t="s">
        <v>1279</v>
      </c>
    </row>
    <row r="202" spans="1:1" x14ac:dyDescent="0.25">
      <c r="A202" t="s">
        <v>1788</v>
      </c>
    </row>
    <row r="203" spans="1:1" x14ac:dyDescent="0.25">
      <c r="A203" t="s">
        <v>2784</v>
      </c>
    </row>
    <row r="204" spans="1:1" x14ac:dyDescent="0.25">
      <c r="A204" t="s">
        <v>735</v>
      </c>
    </row>
    <row r="205" spans="1:1" x14ac:dyDescent="0.25">
      <c r="A205" t="s">
        <v>1184</v>
      </c>
    </row>
    <row r="206" spans="1:1" x14ac:dyDescent="0.25">
      <c r="A206" t="s">
        <v>1873</v>
      </c>
    </row>
    <row r="207" spans="1:1" x14ac:dyDescent="0.25">
      <c r="A207" t="s">
        <v>1789</v>
      </c>
    </row>
    <row r="208" spans="1:1" x14ac:dyDescent="0.25">
      <c r="A208" t="s">
        <v>1682</v>
      </c>
    </row>
    <row r="209" spans="1:1" x14ac:dyDescent="0.25">
      <c r="A209" t="s">
        <v>2775</v>
      </c>
    </row>
    <row r="210" spans="1:1" x14ac:dyDescent="0.25">
      <c r="A210" t="s">
        <v>1434</v>
      </c>
    </row>
    <row r="211" spans="1:1" x14ac:dyDescent="0.25">
      <c r="A211" t="s">
        <v>485</v>
      </c>
    </row>
    <row r="212" spans="1:1" x14ac:dyDescent="0.25">
      <c r="A212" t="s">
        <v>3153</v>
      </c>
    </row>
    <row r="213" spans="1:1" x14ac:dyDescent="0.25">
      <c r="A213" t="s">
        <v>591</v>
      </c>
    </row>
    <row r="214" spans="1:1" x14ac:dyDescent="0.25">
      <c r="A214" t="s">
        <v>2151</v>
      </c>
    </row>
    <row r="215" spans="1:1" x14ac:dyDescent="0.25">
      <c r="A215" t="s">
        <v>1187</v>
      </c>
    </row>
    <row r="216" spans="1:1" x14ac:dyDescent="0.25">
      <c r="A216" t="s">
        <v>1042</v>
      </c>
    </row>
    <row r="217" spans="1:1" x14ac:dyDescent="0.25">
      <c r="A217" t="s">
        <v>814</v>
      </c>
    </row>
    <row r="218" spans="1:1" x14ac:dyDescent="0.25">
      <c r="A218" t="s">
        <v>369</v>
      </c>
    </row>
    <row r="219" spans="1:1" x14ac:dyDescent="0.25">
      <c r="A219" t="s">
        <v>2905</v>
      </c>
    </row>
    <row r="220" spans="1:1" x14ac:dyDescent="0.25">
      <c r="A220" t="s">
        <v>1790</v>
      </c>
    </row>
    <row r="221" spans="1:1" x14ac:dyDescent="0.25">
      <c r="A221" t="s">
        <v>1791</v>
      </c>
    </row>
    <row r="222" spans="1:1" x14ac:dyDescent="0.25">
      <c r="A222" t="s">
        <v>2988</v>
      </c>
    </row>
    <row r="223" spans="1:1" x14ac:dyDescent="0.25">
      <c r="A223" t="s">
        <v>1020</v>
      </c>
    </row>
    <row r="224" spans="1:1" x14ac:dyDescent="0.25">
      <c r="A224" t="s">
        <v>2965</v>
      </c>
    </row>
    <row r="225" spans="1:1" x14ac:dyDescent="0.25">
      <c r="A225" t="s">
        <v>2996</v>
      </c>
    </row>
    <row r="226" spans="1:1" x14ac:dyDescent="0.25">
      <c r="A226" t="s">
        <v>2785</v>
      </c>
    </row>
    <row r="227" spans="1:1" x14ac:dyDescent="0.25">
      <c r="A227" t="s">
        <v>2743</v>
      </c>
    </row>
    <row r="228" spans="1:1" x14ac:dyDescent="0.25">
      <c r="A228" t="s">
        <v>3117</v>
      </c>
    </row>
    <row r="229" spans="1:1" x14ac:dyDescent="0.25">
      <c r="A229" t="s">
        <v>1021</v>
      </c>
    </row>
    <row r="230" spans="1:1" x14ac:dyDescent="0.25">
      <c r="A230" t="s">
        <v>992</v>
      </c>
    </row>
    <row r="231" spans="1:1" x14ac:dyDescent="0.25">
      <c r="A231" t="s">
        <v>2543</v>
      </c>
    </row>
    <row r="232" spans="1:1" x14ac:dyDescent="0.25">
      <c r="A232" t="s">
        <v>1792</v>
      </c>
    </row>
    <row r="233" spans="1:1" x14ac:dyDescent="0.25">
      <c r="A233" t="s">
        <v>1432</v>
      </c>
    </row>
    <row r="234" spans="1:1" x14ac:dyDescent="0.25">
      <c r="A234" t="s">
        <v>2708</v>
      </c>
    </row>
    <row r="235" spans="1:1" x14ac:dyDescent="0.25">
      <c r="A235" t="s">
        <v>849</v>
      </c>
    </row>
    <row r="236" spans="1:1" x14ac:dyDescent="0.25">
      <c r="A236" t="s">
        <v>440</v>
      </c>
    </row>
    <row r="237" spans="1:1" x14ac:dyDescent="0.25">
      <c r="A237" t="s">
        <v>1793</v>
      </c>
    </row>
    <row r="238" spans="1:1" x14ac:dyDescent="0.25">
      <c r="A238" t="s">
        <v>808</v>
      </c>
    </row>
    <row r="239" spans="1:1" x14ac:dyDescent="0.25">
      <c r="A239" t="s">
        <v>1534</v>
      </c>
    </row>
    <row r="240" spans="1:1" x14ac:dyDescent="0.25">
      <c r="A240" t="s">
        <v>438</v>
      </c>
    </row>
    <row r="241" spans="1:1" x14ac:dyDescent="0.25">
      <c r="A241" t="s">
        <v>371</v>
      </c>
    </row>
    <row r="242" spans="1:1" x14ac:dyDescent="0.25">
      <c r="A242" t="s">
        <v>616</v>
      </c>
    </row>
    <row r="243" spans="1:1" x14ac:dyDescent="0.25">
      <c r="A243" t="s">
        <v>1044</v>
      </c>
    </row>
    <row r="244" spans="1:1" x14ac:dyDescent="0.25">
      <c r="A244" t="s">
        <v>2660</v>
      </c>
    </row>
    <row r="245" spans="1:1" x14ac:dyDescent="0.25">
      <c r="A245" t="s">
        <v>1862</v>
      </c>
    </row>
    <row r="246" spans="1:1" x14ac:dyDescent="0.25">
      <c r="A246" t="s">
        <v>2498</v>
      </c>
    </row>
    <row r="247" spans="1:1" x14ac:dyDescent="0.25">
      <c r="A247" t="s">
        <v>2489</v>
      </c>
    </row>
    <row r="248" spans="1:1" x14ac:dyDescent="0.25">
      <c r="A248" t="s">
        <v>877</v>
      </c>
    </row>
    <row r="249" spans="1:1" x14ac:dyDescent="0.25">
      <c r="A249" t="s">
        <v>1292</v>
      </c>
    </row>
    <row r="250" spans="1:1" x14ac:dyDescent="0.25">
      <c r="A250" t="s">
        <v>3003</v>
      </c>
    </row>
    <row r="251" spans="1:1" x14ac:dyDescent="0.25">
      <c r="A251" t="s">
        <v>2746</v>
      </c>
    </row>
    <row r="252" spans="1:1" x14ac:dyDescent="0.25">
      <c r="A252" t="s">
        <v>300</v>
      </c>
    </row>
    <row r="253" spans="1:1" x14ac:dyDescent="0.25">
      <c r="A253" t="s">
        <v>1562</v>
      </c>
    </row>
    <row r="254" spans="1:1" x14ac:dyDescent="0.25">
      <c r="A254" t="s">
        <v>3118</v>
      </c>
    </row>
    <row r="255" spans="1:1" x14ac:dyDescent="0.25">
      <c r="A255" t="s">
        <v>2152</v>
      </c>
    </row>
    <row r="256" spans="1:1" x14ac:dyDescent="0.25">
      <c r="A256" t="s">
        <v>1022</v>
      </c>
    </row>
    <row r="257" spans="1:1" x14ac:dyDescent="0.25">
      <c r="A257" t="s">
        <v>2873</v>
      </c>
    </row>
    <row r="258" spans="1:1" x14ac:dyDescent="0.25">
      <c r="A258" t="s">
        <v>1524</v>
      </c>
    </row>
    <row r="259" spans="1:1" x14ac:dyDescent="0.25">
      <c r="A259" t="s">
        <v>1794</v>
      </c>
    </row>
    <row r="260" spans="1:1" x14ac:dyDescent="0.25">
      <c r="A260" t="s">
        <v>2936</v>
      </c>
    </row>
    <row r="261" spans="1:1" x14ac:dyDescent="0.25">
      <c r="A261" t="s">
        <v>1539</v>
      </c>
    </row>
    <row r="262" spans="1:1" x14ac:dyDescent="0.25">
      <c r="A262" t="s">
        <v>2572</v>
      </c>
    </row>
    <row r="263" spans="1:1" x14ac:dyDescent="0.25">
      <c r="A263" t="s">
        <v>2644</v>
      </c>
    </row>
    <row r="264" spans="1:1" x14ac:dyDescent="0.25">
      <c r="A264" t="s">
        <v>783</v>
      </c>
    </row>
    <row r="265" spans="1:1" x14ac:dyDescent="0.25">
      <c r="A265" t="s">
        <v>895</v>
      </c>
    </row>
    <row r="266" spans="1:1" x14ac:dyDescent="0.25">
      <c r="A266" t="s">
        <v>2477</v>
      </c>
    </row>
    <row r="267" spans="1:1" x14ac:dyDescent="0.25">
      <c r="A267" t="s">
        <v>1349</v>
      </c>
    </row>
    <row r="268" spans="1:1" x14ac:dyDescent="0.25">
      <c r="A268" t="s">
        <v>2428</v>
      </c>
    </row>
    <row r="269" spans="1:1" x14ac:dyDescent="0.25">
      <c r="A269" t="s">
        <v>408</v>
      </c>
    </row>
    <row r="270" spans="1:1" x14ac:dyDescent="0.25">
      <c r="A270" t="s">
        <v>2404</v>
      </c>
    </row>
    <row r="271" spans="1:1" x14ac:dyDescent="0.25">
      <c r="A271" t="s">
        <v>1293</v>
      </c>
    </row>
    <row r="272" spans="1:1" x14ac:dyDescent="0.25">
      <c r="A272" t="s">
        <v>872</v>
      </c>
    </row>
    <row r="273" spans="1:1" x14ac:dyDescent="0.25">
      <c r="A273" t="s">
        <v>2610</v>
      </c>
    </row>
    <row r="274" spans="1:1" x14ac:dyDescent="0.25">
      <c r="A274" t="s">
        <v>358</v>
      </c>
    </row>
    <row r="275" spans="1:1" x14ac:dyDescent="0.25">
      <c r="A275" t="s">
        <v>1795</v>
      </c>
    </row>
    <row r="276" spans="1:1" x14ac:dyDescent="0.25">
      <c r="A276" t="s">
        <v>1156</v>
      </c>
    </row>
    <row r="277" spans="1:1" x14ac:dyDescent="0.25">
      <c r="A277" t="s">
        <v>1343</v>
      </c>
    </row>
    <row r="278" spans="1:1" x14ac:dyDescent="0.25">
      <c r="A278" t="s">
        <v>546</v>
      </c>
    </row>
    <row r="279" spans="1:1" x14ac:dyDescent="0.25">
      <c r="A279" t="s">
        <v>1023</v>
      </c>
    </row>
    <row r="280" spans="1:1" x14ac:dyDescent="0.25">
      <c r="A280" t="s">
        <v>1410</v>
      </c>
    </row>
    <row r="281" spans="1:1" x14ac:dyDescent="0.25">
      <c r="A281" t="s">
        <v>3169</v>
      </c>
    </row>
    <row r="282" spans="1:1" x14ac:dyDescent="0.25">
      <c r="A282" t="s">
        <v>857</v>
      </c>
    </row>
    <row r="283" spans="1:1" x14ac:dyDescent="0.25">
      <c r="A283" t="s">
        <v>1796</v>
      </c>
    </row>
    <row r="284" spans="1:1" x14ac:dyDescent="0.25">
      <c r="A284" t="s">
        <v>1456</v>
      </c>
    </row>
    <row r="285" spans="1:1" x14ac:dyDescent="0.25">
      <c r="A285" t="s">
        <v>1457</v>
      </c>
    </row>
    <row r="286" spans="1:1" x14ac:dyDescent="0.25">
      <c r="A286" t="s">
        <v>2257</v>
      </c>
    </row>
    <row r="287" spans="1:1" x14ac:dyDescent="0.25">
      <c r="A287" t="s">
        <v>2584</v>
      </c>
    </row>
    <row r="288" spans="1:1" x14ac:dyDescent="0.25">
      <c r="A288" t="s">
        <v>2585</v>
      </c>
    </row>
    <row r="289" spans="1:1" x14ac:dyDescent="0.25">
      <c r="A289" t="s">
        <v>1797</v>
      </c>
    </row>
    <row r="290" spans="1:1" x14ac:dyDescent="0.25">
      <c r="A290" t="s">
        <v>2875</v>
      </c>
    </row>
    <row r="291" spans="1:1" x14ac:dyDescent="0.25">
      <c r="A291" t="s">
        <v>2701</v>
      </c>
    </row>
    <row r="292" spans="1:1" x14ac:dyDescent="0.25">
      <c r="A292" t="s">
        <v>2826</v>
      </c>
    </row>
    <row r="293" spans="1:1" x14ac:dyDescent="0.25">
      <c r="A293" t="s">
        <v>2488</v>
      </c>
    </row>
    <row r="294" spans="1:1" x14ac:dyDescent="0.25">
      <c r="A294" t="s">
        <v>826</v>
      </c>
    </row>
    <row r="295" spans="1:1" x14ac:dyDescent="0.25">
      <c r="A295" t="s">
        <v>1418</v>
      </c>
    </row>
    <row r="296" spans="1:1" x14ac:dyDescent="0.25">
      <c r="A296" t="s">
        <v>2322</v>
      </c>
    </row>
    <row r="297" spans="1:1" x14ac:dyDescent="0.25">
      <c r="A297" t="s">
        <v>3119</v>
      </c>
    </row>
    <row r="298" spans="1:1" x14ac:dyDescent="0.25">
      <c r="A298" t="s">
        <v>2935</v>
      </c>
    </row>
    <row r="299" spans="1:1" x14ac:dyDescent="0.25">
      <c r="A299" t="s">
        <v>433</v>
      </c>
    </row>
    <row r="300" spans="1:1" x14ac:dyDescent="0.25">
      <c r="A300" t="s">
        <v>1538</v>
      </c>
    </row>
    <row r="301" spans="1:1" x14ac:dyDescent="0.25">
      <c r="A301" t="s">
        <v>1798</v>
      </c>
    </row>
    <row r="302" spans="1:1" x14ac:dyDescent="0.25">
      <c r="A302" t="s">
        <v>272</v>
      </c>
    </row>
    <row r="303" spans="1:1" x14ac:dyDescent="0.25">
      <c r="A303" t="s">
        <v>880</v>
      </c>
    </row>
    <row r="304" spans="1:1" x14ac:dyDescent="0.25">
      <c r="A304" t="s">
        <v>1355</v>
      </c>
    </row>
    <row r="305" spans="1:1" x14ac:dyDescent="0.25">
      <c r="A305" t="s">
        <v>2323</v>
      </c>
    </row>
    <row r="306" spans="1:1" x14ac:dyDescent="0.25">
      <c r="A306" t="s">
        <v>2864</v>
      </c>
    </row>
    <row r="307" spans="1:1" x14ac:dyDescent="0.25">
      <c r="A307" t="s">
        <v>635</v>
      </c>
    </row>
    <row r="308" spans="1:1" x14ac:dyDescent="0.25">
      <c r="A308" t="s">
        <v>2153</v>
      </c>
    </row>
    <row r="309" spans="1:1" x14ac:dyDescent="0.25">
      <c r="A309" t="s">
        <v>2356</v>
      </c>
    </row>
    <row r="310" spans="1:1" x14ac:dyDescent="0.25">
      <c r="A310" t="s">
        <v>2154</v>
      </c>
    </row>
    <row r="311" spans="1:1" x14ac:dyDescent="0.25">
      <c r="A311" t="s">
        <v>1000</v>
      </c>
    </row>
    <row r="312" spans="1:1" x14ac:dyDescent="0.25">
      <c r="A312" t="s">
        <v>1316</v>
      </c>
    </row>
    <row r="313" spans="1:1" x14ac:dyDescent="0.25">
      <c r="A313" t="s">
        <v>732</v>
      </c>
    </row>
    <row r="314" spans="1:1" x14ac:dyDescent="0.25">
      <c r="A314" t="s">
        <v>2621</v>
      </c>
    </row>
    <row r="315" spans="1:1" x14ac:dyDescent="0.25">
      <c r="A315" t="s">
        <v>270</v>
      </c>
    </row>
    <row r="316" spans="1:1" x14ac:dyDescent="0.25">
      <c r="A316" t="s">
        <v>1799</v>
      </c>
    </row>
    <row r="317" spans="1:1" x14ac:dyDescent="0.25">
      <c r="A317" t="s">
        <v>1800</v>
      </c>
    </row>
    <row r="318" spans="1:1" x14ac:dyDescent="0.25">
      <c r="A318" t="s">
        <v>2544</v>
      </c>
    </row>
    <row r="319" spans="1:1" x14ac:dyDescent="0.25">
      <c r="A319" t="s">
        <v>1111</v>
      </c>
    </row>
    <row r="320" spans="1:1" x14ac:dyDescent="0.25">
      <c r="A320" t="s">
        <v>2155</v>
      </c>
    </row>
    <row r="321" spans="1:1" x14ac:dyDescent="0.25">
      <c r="A321" t="s">
        <v>795</v>
      </c>
    </row>
    <row r="322" spans="1:1" x14ac:dyDescent="0.25">
      <c r="A322" t="s">
        <v>539</v>
      </c>
    </row>
    <row r="323" spans="1:1" x14ac:dyDescent="0.25">
      <c r="A323" t="s">
        <v>1280</v>
      </c>
    </row>
    <row r="324" spans="1:1" x14ac:dyDescent="0.25">
      <c r="A324" t="s">
        <v>2156</v>
      </c>
    </row>
    <row r="325" spans="1:1" x14ac:dyDescent="0.25">
      <c r="A325" t="s">
        <v>1366</v>
      </c>
    </row>
    <row r="326" spans="1:1" x14ac:dyDescent="0.25">
      <c r="A326" t="s">
        <v>1435</v>
      </c>
    </row>
    <row r="327" spans="1:1" x14ac:dyDescent="0.25">
      <c r="A327" t="s">
        <v>1801</v>
      </c>
    </row>
    <row r="328" spans="1:1" x14ac:dyDescent="0.25">
      <c r="A328" t="s">
        <v>2292</v>
      </c>
    </row>
    <row r="329" spans="1:1" x14ac:dyDescent="0.25">
      <c r="A329" t="s">
        <v>1424</v>
      </c>
    </row>
    <row r="330" spans="1:1" x14ac:dyDescent="0.25">
      <c r="A330" t="s">
        <v>1116</v>
      </c>
    </row>
    <row r="331" spans="1:1" x14ac:dyDescent="0.25">
      <c r="A331" t="s">
        <v>1802</v>
      </c>
    </row>
    <row r="332" spans="1:1" x14ac:dyDescent="0.25">
      <c r="A332" t="s">
        <v>2696</v>
      </c>
    </row>
    <row r="333" spans="1:1" x14ac:dyDescent="0.25">
      <c r="A333" t="s">
        <v>2429</v>
      </c>
    </row>
    <row r="334" spans="1:1" x14ac:dyDescent="0.25">
      <c r="A334" t="s">
        <v>1803</v>
      </c>
    </row>
    <row r="335" spans="1:1" x14ac:dyDescent="0.25">
      <c r="A335" t="s">
        <v>2515</v>
      </c>
    </row>
    <row r="336" spans="1:1" x14ac:dyDescent="0.25">
      <c r="A336" t="s">
        <v>1868</v>
      </c>
    </row>
    <row r="337" spans="1:1" x14ac:dyDescent="0.25">
      <c r="A337" t="s">
        <v>2643</v>
      </c>
    </row>
    <row r="338" spans="1:1" x14ac:dyDescent="0.25">
      <c r="A338" t="s">
        <v>463</v>
      </c>
    </row>
    <row r="339" spans="1:1" x14ac:dyDescent="0.25">
      <c r="A339" t="s">
        <v>1703</v>
      </c>
    </row>
    <row r="340" spans="1:1" x14ac:dyDescent="0.25">
      <c r="A340" t="s">
        <v>2333</v>
      </c>
    </row>
    <row r="341" spans="1:1" x14ac:dyDescent="0.25">
      <c r="A341" t="s">
        <v>2715</v>
      </c>
    </row>
    <row r="342" spans="1:1" x14ac:dyDescent="0.25">
      <c r="A342" t="s">
        <v>2926</v>
      </c>
    </row>
    <row r="343" spans="1:1" x14ac:dyDescent="0.25">
      <c r="A343" t="s">
        <v>2545</v>
      </c>
    </row>
    <row r="344" spans="1:1" x14ac:dyDescent="0.25">
      <c r="A344" t="s">
        <v>2698</v>
      </c>
    </row>
    <row r="345" spans="1:1" x14ac:dyDescent="0.25">
      <c r="A345" t="s">
        <v>1132</v>
      </c>
    </row>
    <row r="346" spans="1:1" x14ac:dyDescent="0.25">
      <c r="A346" t="s">
        <v>2741</v>
      </c>
    </row>
    <row r="347" spans="1:1" x14ac:dyDescent="0.25">
      <c r="A347" t="s">
        <v>1124</v>
      </c>
    </row>
    <row r="348" spans="1:1" x14ac:dyDescent="0.25">
      <c r="A348" t="s">
        <v>1683</v>
      </c>
    </row>
    <row r="349" spans="1:1" x14ac:dyDescent="0.25">
      <c r="A349" t="s">
        <v>1163</v>
      </c>
    </row>
    <row r="350" spans="1:1" x14ac:dyDescent="0.25">
      <c r="A350" t="s">
        <v>2157</v>
      </c>
    </row>
    <row r="351" spans="1:1" x14ac:dyDescent="0.25">
      <c r="A351" t="s">
        <v>2830</v>
      </c>
    </row>
    <row r="352" spans="1:1" x14ac:dyDescent="0.25">
      <c r="A352" t="s">
        <v>2632</v>
      </c>
    </row>
    <row r="353" spans="1:1" x14ac:dyDescent="0.25">
      <c r="A353" t="s">
        <v>411</v>
      </c>
    </row>
    <row r="354" spans="1:1" x14ac:dyDescent="0.25">
      <c r="A354" t="s">
        <v>2702</v>
      </c>
    </row>
    <row r="355" spans="1:1" x14ac:dyDescent="0.25">
      <c r="A355" t="s">
        <v>645</v>
      </c>
    </row>
    <row r="356" spans="1:1" x14ac:dyDescent="0.25">
      <c r="A356" t="s">
        <v>1246</v>
      </c>
    </row>
    <row r="357" spans="1:1" x14ac:dyDescent="0.25">
      <c r="A357" t="s">
        <v>2316</v>
      </c>
    </row>
    <row r="358" spans="1:1" x14ac:dyDescent="0.25">
      <c r="A358" t="s">
        <v>1107</v>
      </c>
    </row>
    <row r="359" spans="1:1" x14ac:dyDescent="0.25">
      <c r="A359" t="s">
        <v>2342</v>
      </c>
    </row>
    <row r="360" spans="1:1" x14ac:dyDescent="0.25">
      <c r="A360" t="s">
        <v>2786</v>
      </c>
    </row>
    <row r="361" spans="1:1" x14ac:dyDescent="0.25">
      <c r="A361" t="s">
        <v>2831</v>
      </c>
    </row>
    <row r="362" spans="1:1" x14ac:dyDescent="0.25">
      <c r="A362" t="s">
        <v>269</v>
      </c>
    </row>
    <row r="363" spans="1:1" x14ac:dyDescent="0.25">
      <c r="A363" t="s">
        <v>2309</v>
      </c>
    </row>
    <row r="364" spans="1:1" x14ac:dyDescent="0.25">
      <c r="A364" t="s">
        <v>547</v>
      </c>
    </row>
    <row r="365" spans="1:1" x14ac:dyDescent="0.25">
      <c r="A365" t="s">
        <v>2158</v>
      </c>
    </row>
    <row r="366" spans="1:1" x14ac:dyDescent="0.25">
      <c r="A366" t="s">
        <v>2470</v>
      </c>
    </row>
    <row r="367" spans="1:1" x14ac:dyDescent="0.25">
      <c r="A367" t="s">
        <v>3001</v>
      </c>
    </row>
    <row r="368" spans="1:1" x14ac:dyDescent="0.25">
      <c r="A368" t="s">
        <v>2906</v>
      </c>
    </row>
    <row r="369" spans="1:1" x14ac:dyDescent="0.25">
      <c r="A369" t="s">
        <v>2832</v>
      </c>
    </row>
    <row r="370" spans="1:1" x14ac:dyDescent="0.25">
      <c r="A370" t="s">
        <v>336</v>
      </c>
    </row>
    <row r="371" spans="1:1" x14ac:dyDescent="0.25">
      <c r="A371" t="s">
        <v>2787</v>
      </c>
    </row>
    <row r="372" spans="1:1" x14ac:dyDescent="0.25">
      <c r="A372" t="s">
        <v>2546</v>
      </c>
    </row>
    <row r="373" spans="1:1" x14ac:dyDescent="0.25">
      <c r="A373" t="s">
        <v>2774</v>
      </c>
    </row>
    <row r="374" spans="1:1" x14ac:dyDescent="0.25">
      <c r="A374" t="s">
        <v>1804</v>
      </c>
    </row>
    <row r="375" spans="1:1" x14ac:dyDescent="0.25">
      <c r="A375" t="s">
        <v>1185</v>
      </c>
    </row>
    <row r="376" spans="1:1" x14ac:dyDescent="0.25">
      <c r="A376" t="s">
        <v>675</v>
      </c>
    </row>
    <row r="377" spans="1:1" x14ac:dyDescent="0.25">
      <c r="A377" t="s">
        <v>949</v>
      </c>
    </row>
    <row r="378" spans="1:1" x14ac:dyDescent="0.25">
      <c r="A378" t="s">
        <v>2823</v>
      </c>
    </row>
    <row r="379" spans="1:1" x14ac:dyDescent="0.25">
      <c r="A379" t="s">
        <v>950</v>
      </c>
    </row>
    <row r="380" spans="1:1" x14ac:dyDescent="0.25">
      <c r="A380" t="s">
        <v>3120</v>
      </c>
    </row>
    <row r="381" spans="1:1" x14ac:dyDescent="0.25">
      <c r="A381" t="s">
        <v>2923</v>
      </c>
    </row>
    <row r="382" spans="1:1" x14ac:dyDescent="0.25">
      <c r="A382" t="s">
        <v>2159</v>
      </c>
    </row>
    <row r="383" spans="1:1" x14ac:dyDescent="0.25">
      <c r="A383" t="s">
        <v>2357</v>
      </c>
    </row>
    <row r="384" spans="1:1" x14ac:dyDescent="0.25">
      <c r="A384" t="s">
        <v>2833</v>
      </c>
    </row>
    <row r="385" spans="1:1" x14ac:dyDescent="0.25">
      <c r="A385" t="s">
        <v>3121</v>
      </c>
    </row>
    <row r="386" spans="1:1" x14ac:dyDescent="0.25">
      <c r="A386" t="s">
        <v>676</v>
      </c>
    </row>
    <row r="387" spans="1:1" x14ac:dyDescent="0.25">
      <c r="A387" t="s">
        <v>266</v>
      </c>
    </row>
    <row r="388" spans="1:1" x14ac:dyDescent="0.25">
      <c r="A388" t="s">
        <v>301</v>
      </c>
    </row>
    <row r="389" spans="1:1" x14ac:dyDescent="0.25">
      <c r="A389" t="s">
        <v>459</v>
      </c>
    </row>
    <row r="390" spans="1:1" x14ac:dyDescent="0.25">
      <c r="A390" t="s">
        <v>2941</v>
      </c>
    </row>
    <row r="391" spans="1:1" x14ac:dyDescent="0.25">
      <c r="A391" t="s">
        <v>2889</v>
      </c>
    </row>
    <row r="392" spans="1:1" x14ac:dyDescent="0.25">
      <c r="A392" t="s">
        <v>897</v>
      </c>
    </row>
    <row r="393" spans="1:1" x14ac:dyDescent="0.25">
      <c r="A393" t="s">
        <v>2865</v>
      </c>
    </row>
    <row r="394" spans="1:1" x14ac:dyDescent="0.25">
      <c r="A394" t="s">
        <v>2258</v>
      </c>
    </row>
    <row r="395" spans="1:1" x14ac:dyDescent="0.25">
      <c r="A395" t="s">
        <v>2350</v>
      </c>
    </row>
    <row r="396" spans="1:1" x14ac:dyDescent="0.25">
      <c r="A396" t="s">
        <v>911</v>
      </c>
    </row>
    <row r="397" spans="1:1" x14ac:dyDescent="0.25">
      <c r="A397" t="s">
        <v>2616</v>
      </c>
    </row>
    <row r="398" spans="1:1" x14ac:dyDescent="0.25">
      <c r="A398" t="s">
        <v>704</v>
      </c>
    </row>
    <row r="399" spans="1:1" x14ac:dyDescent="0.25">
      <c r="A399" t="s">
        <v>607</v>
      </c>
    </row>
    <row r="400" spans="1:1" x14ac:dyDescent="0.25">
      <c r="A400" t="s">
        <v>2942</v>
      </c>
    </row>
    <row r="401" spans="1:1" x14ac:dyDescent="0.25">
      <c r="A401" t="s">
        <v>2594</v>
      </c>
    </row>
    <row r="402" spans="1:1" x14ac:dyDescent="0.25">
      <c r="A402" t="s">
        <v>1805</v>
      </c>
    </row>
    <row r="403" spans="1:1" x14ac:dyDescent="0.25">
      <c r="A403" t="s">
        <v>2760</v>
      </c>
    </row>
    <row r="404" spans="1:1" x14ac:dyDescent="0.25">
      <c r="A404" t="s">
        <v>2737</v>
      </c>
    </row>
    <row r="405" spans="1:1" x14ac:dyDescent="0.25">
      <c r="A405" t="s">
        <v>717</v>
      </c>
    </row>
    <row r="406" spans="1:1" x14ac:dyDescent="0.25">
      <c r="A406" t="s">
        <v>1281</v>
      </c>
    </row>
    <row r="407" spans="1:1" x14ac:dyDescent="0.25">
      <c r="A407" t="s">
        <v>1045</v>
      </c>
    </row>
    <row r="408" spans="1:1" x14ac:dyDescent="0.25">
      <c r="A408" t="s">
        <v>302</v>
      </c>
    </row>
    <row r="409" spans="1:1" x14ac:dyDescent="0.25">
      <c r="A409" t="s">
        <v>501</v>
      </c>
    </row>
    <row r="410" spans="1:1" x14ac:dyDescent="0.25">
      <c r="A410" t="s">
        <v>2516</v>
      </c>
    </row>
    <row r="411" spans="1:1" x14ac:dyDescent="0.25">
      <c r="A411" t="s">
        <v>303</v>
      </c>
    </row>
    <row r="412" spans="1:1" x14ac:dyDescent="0.25">
      <c r="A412" t="s">
        <v>2239</v>
      </c>
    </row>
    <row r="413" spans="1:1" x14ac:dyDescent="0.25">
      <c r="A413" t="s">
        <v>789</v>
      </c>
    </row>
    <row r="414" spans="1:1" x14ac:dyDescent="0.25">
      <c r="A414" t="s">
        <v>1458</v>
      </c>
    </row>
    <row r="415" spans="1:1" x14ac:dyDescent="0.25">
      <c r="A415" t="s">
        <v>2345</v>
      </c>
    </row>
    <row r="416" spans="1:1" x14ac:dyDescent="0.25">
      <c r="A416" t="s">
        <v>886</v>
      </c>
    </row>
    <row r="417" spans="1:1" x14ac:dyDescent="0.25">
      <c r="A417" t="s">
        <v>1536</v>
      </c>
    </row>
    <row r="418" spans="1:1" x14ac:dyDescent="0.25">
      <c r="A418" t="s">
        <v>1046</v>
      </c>
    </row>
    <row r="419" spans="1:1" x14ac:dyDescent="0.25">
      <c r="A419" t="s">
        <v>513</v>
      </c>
    </row>
    <row r="420" spans="1:1" x14ac:dyDescent="0.25">
      <c r="A420" t="s">
        <v>1198</v>
      </c>
    </row>
    <row r="421" spans="1:1" x14ac:dyDescent="0.25">
      <c r="A421" t="s">
        <v>542</v>
      </c>
    </row>
    <row r="422" spans="1:1" x14ac:dyDescent="0.25">
      <c r="A422" t="s">
        <v>2731</v>
      </c>
    </row>
    <row r="423" spans="1:1" x14ac:dyDescent="0.25">
      <c r="A423" t="s">
        <v>2160</v>
      </c>
    </row>
    <row r="424" spans="1:1" x14ac:dyDescent="0.25">
      <c r="A424" t="s">
        <v>2917</v>
      </c>
    </row>
    <row r="425" spans="1:1" x14ac:dyDescent="0.25">
      <c r="A425" t="s">
        <v>496</v>
      </c>
    </row>
    <row r="426" spans="1:1" x14ac:dyDescent="0.25">
      <c r="A426" t="s">
        <v>1806</v>
      </c>
    </row>
    <row r="427" spans="1:1" x14ac:dyDescent="0.25">
      <c r="A427" t="s">
        <v>3156</v>
      </c>
    </row>
    <row r="428" spans="1:1" x14ac:dyDescent="0.25">
      <c r="A428" t="s">
        <v>1284</v>
      </c>
    </row>
    <row r="429" spans="1:1" x14ac:dyDescent="0.25">
      <c r="A429" t="s">
        <v>1446</v>
      </c>
    </row>
    <row r="430" spans="1:1" x14ac:dyDescent="0.25">
      <c r="A430" t="s">
        <v>769</v>
      </c>
    </row>
    <row r="431" spans="1:1" x14ac:dyDescent="0.25">
      <c r="A431" t="s">
        <v>380</v>
      </c>
    </row>
    <row r="432" spans="1:1" x14ac:dyDescent="0.25">
      <c r="A432" t="s">
        <v>2611</v>
      </c>
    </row>
    <row r="433" spans="1:1" x14ac:dyDescent="0.25">
      <c r="A433" t="s">
        <v>436</v>
      </c>
    </row>
    <row r="434" spans="1:1" x14ac:dyDescent="0.25">
      <c r="A434" t="s">
        <v>1807</v>
      </c>
    </row>
    <row r="435" spans="1:1" x14ac:dyDescent="0.25">
      <c r="A435" t="s">
        <v>1436</v>
      </c>
    </row>
    <row r="436" spans="1:1" x14ac:dyDescent="0.25">
      <c r="A436" t="s">
        <v>1295</v>
      </c>
    </row>
    <row r="437" spans="1:1" x14ac:dyDescent="0.25">
      <c r="A437" t="s">
        <v>1704</v>
      </c>
    </row>
    <row r="438" spans="1:1" x14ac:dyDescent="0.25">
      <c r="A438" t="s">
        <v>1164</v>
      </c>
    </row>
    <row r="439" spans="1:1" x14ac:dyDescent="0.25">
      <c r="A439" t="s">
        <v>409</v>
      </c>
    </row>
    <row r="440" spans="1:1" x14ac:dyDescent="0.25">
      <c r="A440" t="s">
        <v>2640</v>
      </c>
    </row>
    <row r="441" spans="1:1" x14ac:dyDescent="0.25">
      <c r="A441" t="s">
        <v>2649</v>
      </c>
    </row>
    <row r="442" spans="1:1" x14ac:dyDescent="0.25">
      <c r="A442" t="s">
        <v>1033</v>
      </c>
    </row>
    <row r="443" spans="1:1" x14ac:dyDescent="0.25">
      <c r="A443" t="s">
        <v>1047</v>
      </c>
    </row>
    <row r="444" spans="1:1" x14ac:dyDescent="0.25">
      <c r="A444" t="s">
        <v>2358</v>
      </c>
    </row>
    <row r="445" spans="1:1" x14ac:dyDescent="0.25">
      <c r="A445" t="s">
        <v>304</v>
      </c>
    </row>
    <row r="446" spans="1:1" x14ac:dyDescent="0.25">
      <c r="A446" t="s">
        <v>2828</v>
      </c>
    </row>
    <row r="447" spans="1:1" x14ac:dyDescent="0.25">
      <c r="A447" t="s">
        <v>1352</v>
      </c>
    </row>
    <row r="448" spans="1:1" x14ac:dyDescent="0.25">
      <c r="A448" t="s">
        <v>2444</v>
      </c>
    </row>
    <row r="449" spans="1:1" x14ac:dyDescent="0.25">
      <c r="A449" t="s">
        <v>548</v>
      </c>
    </row>
    <row r="450" spans="1:1" x14ac:dyDescent="0.25">
      <c r="A450" t="s">
        <v>1403</v>
      </c>
    </row>
    <row r="451" spans="1:1" x14ac:dyDescent="0.25">
      <c r="A451" t="s">
        <v>1459</v>
      </c>
    </row>
    <row r="452" spans="1:1" x14ac:dyDescent="0.25">
      <c r="A452" t="s">
        <v>1504</v>
      </c>
    </row>
    <row r="453" spans="1:1" x14ac:dyDescent="0.25">
      <c r="A453" t="s">
        <v>1161</v>
      </c>
    </row>
    <row r="454" spans="1:1" x14ac:dyDescent="0.25">
      <c r="A454" t="s">
        <v>2161</v>
      </c>
    </row>
    <row r="455" spans="1:1" x14ac:dyDescent="0.25">
      <c r="A455" t="s">
        <v>3122</v>
      </c>
    </row>
    <row r="456" spans="1:1" x14ac:dyDescent="0.25">
      <c r="A456" t="s">
        <v>2359</v>
      </c>
    </row>
    <row r="457" spans="1:1" x14ac:dyDescent="0.25">
      <c r="A457" t="s">
        <v>928</v>
      </c>
    </row>
    <row r="458" spans="1:1" x14ac:dyDescent="0.25">
      <c r="A458" t="s">
        <v>985</v>
      </c>
    </row>
    <row r="459" spans="1:1" x14ac:dyDescent="0.25">
      <c r="A459" t="s">
        <v>2714</v>
      </c>
    </row>
    <row r="460" spans="1:1" x14ac:dyDescent="0.25">
      <c r="A460" t="s">
        <v>2468</v>
      </c>
    </row>
    <row r="461" spans="1:1" x14ac:dyDescent="0.25">
      <c r="A461" t="s">
        <v>2493</v>
      </c>
    </row>
    <row r="462" spans="1:1" x14ac:dyDescent="0.25">
      <c r="A462" t="s">
        <v>2506</v>
      </c>
    </row>
    <row r="463" spans="1:1" x14ac:dyDescent="0.25">
      <c r="A463" t="s">
        <v>1808</v>
      </c>
    </row>
    <row r="464" spans="1:1" x14ac:dyDescent="0.25">
      <c r="A464" t="s">
        <v>746</v>
      </c>
    </row>
    <row r="465" spans="1:1" x14ac:dyDescent="0.25">
      <c r="A465" t="s">
        <v>1809</v>
      </c>
    </row>
    <row r="466" spans="1:1" x14ac:dyDescent="0.25">
      <c r="A466" t="s">
        <v>2414</v>
      </c>
    </row>
    <row r="467" spans="1:1" x14ac:dyDescent="0.25">
      <c r="A467" t="s">
        <v>2296</v>
      </c>
    </row>
    <row r="468" spans="1:1" x14ac:dyDescent="0.25">
      <c r="A468" t="s">
        <v>643</v>
      </c>
    </row>
    <row r="469" spans="1:1" x14ac:dyDescent="0.25">
      <c r="A469" t="s">
        <v>1810</v>
      </c>
    </row>
    <row r="470" spans="1:1" x14ac:dyDescent="0.25">
      <c r="A470" t="s">
        <v>469</v>
      </c>
    </row>
    <row r="471" spans="1:1" x14ac:dyDescent="0.25">
      <c r="A471" t="s">
        <v>951</v>
      </c>
    </row>
    <row r="472" spans="1:1" x14ac:dyDescent="0.25">
      <c r="A472" t="s">
        <v>2693</v>
      </c>
    </row>
    <row r="473" spans="1:1" x14ac:dyDescent="0.25">
      <c r="A473" t="s">
        <v>2517</v>
      </c>
    </row>
    <row r="474" spans="1:1" x14ac:dyDescent="0.25">
      <c r="A474" t="s">
        <v>665</v>
      </c>
    </row>
    <row r="475" spans="1:1" x14ac:dyDescent="0.25">
      <c r="A475" t="s">
        <v>940</v>
      </c>
    </row>
    <row r="476" spans="1:1" x14ac:dyDescent="0.25">
      <c r="A476" t="s">
        <v>1550</v>
      </c>
    </row>
    <row r="477" spans="1:1" x14ac:dyDescent="0.25">
      <c r="A477" t="s">
        <v>1048</v>
      </c>
    </row>
    <row r="478" spans="1:1" x14ac:dyDescent="0.25">
      <c r="A478" t="s">
        <v>2312</v>
      </c>
    </row>
    <row r="479" spans="1:1" x14ac:dyDescent="0.25">
      <c r="A479" t="s">
        <v>549</v>
      </c>
    </row>
    <row r="480" spans="1:1" x14ac:dyDescent="0.25">
      <c r="A480" t="s">
        <v>489</v>
      </c>
    </row>
    <row r="481" spans="1:1" x14ac:dyDescent="0.25">
      <c r="A481" t="s">
        <v>830</v>
      </c>
    </row>
    <row r="482" spans="1:1" x14ac:dyDescent="0.25">
      <c r="A482" t="s">
        <v>1285</v>
      </c>
    </row>
    <row r="483" spans="1:1" x14ac:dyDescent="0.25">
      <c r="A483" t="s">
        <v>1275</v>
      </c>
    </row>
    <row r="484" spans="1:1" x14ac:dyDescent="0.25">
      <c r="A484" t="s">
        <v>990</v>
      </c>
    </row>
    <row r="485" spans="1:1" x14ac:dyDescent="0.25">
      <c r="A485" t="s">
        <v>1437</v>
      </c>
    </row>
    <row r="486" spans="1:1" x14ac:dyDescent="0.25">
      <c r="A486" t="s">
        <v>1485</v>
      </c>
    </row>
    <row r="487" spans="1:1" x14ac:dyDescent="0.25">
      <c r="A487" t="s">
        <v>691</v>
      </c>
    </row>
    <row r="488" spans="1:1" x14ac:dyDescent="0.25">
      <c r="A488" t="s">
        <v>1669</v>
      </c>
    </row>
    <row r="489" spans="1:1" x14ac:dyDescent="0.25">
      <c r="A489" t="s">
        <v>6</v>
      </c>
    </row>
    <row r="490" spans="1:1" x14ac:dyDescent="0.25">
      <c r="A490" t="s">
        <v>1049</v>
      </c>
    </row>
    <row r="491" spans="1:1" x14ac:dyDescent="0.25">
      <c r="A491" t="s">
        <v>844</v>
      </c>
    </row>
    <row r="492" spans="1:1" x14ac:dyDescent="0.25">
      <c r="A492" t="s">
        <v>2573</v>
      </c>
    </row>
    <row r="493" spans="1:1" x14ac:dyDescent="0.25">
      <c r="A493" t="s">
        <v>2295</v>
      </c>
    </row>
    <row r="494" spans="1:1" x14ac:dyDescent="0.25">
      <c r="A494" t="s">
        <v>1447</v>
      </c>
    </row>
    <row r="495" spans="1:1" x14ac:dyDescent="0.25">
      <c r="A495" t="s">
        <v>2564</v>
      </c>
    </row>
    <row r="496" spans="1:1" x14ac:dyDescent="0.25">
      <c r="A496" t="s">
        <v>1811</v>
      </c>
    </row>
    <row r="497" spans="1:1" x14ac:dyDescent="0.25">
      <c r="A497" t="s">
        <v>3123</v>
      </c>
    </row>
    <row r="498" spans="1:1" x14ac:dyDescent="0.25">
      <c r="A498" t="s">
        <v>2478</v>
      </c>
    </row>
    <row r="499" spans="1:1" x14ac:dyDescent="0.25">
      <c r="A499" t="s">
        <v>894</v>
      </c>
    </row>
    <row r="500" spans="1:1" x14ac:dyDescent="0.25">
      <c r="A500" t="s">
        <v>741</v>
      </c>
    </row>
    <row r="501" spans="1:1" x14ac:dyDescent="0.25">
      <c r="A501" t="s">
        <v>261</v>
      </c>
    </row>
    <row r="502" spans="1:1" x14ac:dyDescent="0.25">
      <c r="A502" t="s">
        <v>287</v>
      </c>
    </row>
    <row r="503" spans="1:1" x14ac:dyDescent="0.25">
      <c r="A503" t="s">
        <v>2966</v>
      </c>
    </row>
    <row r="504" spans="1:1" x14ac:dyDescent="0.25">
      <c r="A504" t="s">
        <v>1165</v>
      </c>
    </row>
    <row r="505" spans="1:1" x14ac:dyDescent="0.25">
      <c r="A505" t="s">
        <v>2788</v>
      </c>
    </row>
    <row r="506" spans="1:1" x14ac:dyDescent="0.25">
      <c r="A506" t="s">
        <v>2259</v>
      </c>
    </row>
    <row r="507" spans="1:1" x14ac:dyDescent="0.25">
      <c r="A507" t="s">
        <v>798</v>
      </c>
    </row>
    <row r="508" spans="1:1" x14ac:dyDescent="0.25">
      <c r="A508" t="s">
        <v>706</v>
      </c>
    </row>
    <row r="509" spans="1:1" x14ac:dyDescent="0.25">
      <c r="A509" t="s">
        <v>2360</v>
      </c>
    </row>
    <row r="510" spans="1:1" x14ac:dyDescent="0.25">
      <c r="A510" t="s">
        <v>702</v>
      </c>
    </row>
    <row r="511" spans="1:1" x14ac:dyDescent="0.25">
      <c r="A511" t="s">
        <v>2547</v>
      </c>
    </row>
    <row r="512" spans="1:1" x14ac:dyDescent="0.25">
      <c r="A512" t="s">
        <v>305</v>
      </c>
    </row>
    <row r="513" spans="1:1" x14ac:dyDescent="0.25">
      <c r="A513" t="s">
        <v>775</v>
      </c>
    </row>
    <row r="514" spans="1:1" x14ac:dyDescent="0.25">
      <c r="A514" t="s">
        <v>842</v>
      </c>
    </row>
    <row r="515" spans="1:1" x14ac:dyDescent="0.25">
      <c r="A515" t="s">
        <v>1311</v>
      </c>
    </row>
    <row r="516" spans="1:1" x14ac:dyDescent="0.25">
      <c r="A516" t="s">
        <v>2260</v>
      </c>
    </row>
    <row r="517" spans="1:1" x14ac:dyDescent="0.25">
      <c r="A517" t="s">
        <v>2776</v>
      </c>
    </row>
    <row r="518" spans="1:1" x14ac:dyDescent="0.25">
      <c r="A518" t="s">
        <v>1286</v>
      </c>
    </row>
    <row r="519" spans="1:1" x14ac:dyDescent="0.25">
      <c r="A519" t="s">
        <v>2430</v>
      </c>
    </row>
    <row r="520" spans="1:1" x14ac:dyDescent="0.25">
      <c r="A520" t="s">
        <v>2162</v>
      </c>
    </row>
    <row r="521" spans="1:1" x14ac:dyDescent="0.25">
      <c r="A521" t="s">
        <v>1718</v>
      </c>
    </row>
    <row r="522" spans="1:1" x14ac:dyDescent="0.25">
      <c r="A522" t="s">
        <v>1350</v>
      </c>
    </row>
    <row r="523" spans="1:1" x14ac:dyDescent="0.25">
      <c r="A523" t="s">
        <v>888</v>
      </c>
    </row>
    <row r="524" spans="1:1" x14ac:dyDescent="0.25">
      <c r="A524" t="s">
        <v>2707</v>
      </c>
    </row>
    <row r="525" spans="1:1" x14ac:dyDescent="0.25">
      <c r="A525" t="s">
        <v>1812</v>
      </c>
    </row>
    <row r="526" spans="1:1" x14ac:dyDescent="0.25">
      <c r="A526" t="s">
        <v>2326</v>
      </c>
    </row>
    <row r="527" spans="1:1" x14ac:dyDescent="0.25">
      <c r="A527" t="s">
        <v>2405</v>
      </c>
    </row>
    <row r="528" spans="1:1" x14ac:dyDescent="0.25">
      <c r="A528" t="s">
        <v>2445</v>
      </c>
    </row>
    <row r="529" spans="1:1" x14ac:dyDescent="0.25">
      <c r="A529" t="s">
        <v>585</v>
      </c>
    </row>
    <row r="530" spans="1:1" x14ac:dyDescent="0.25">
      <c r="A530" t="s">
        <v>1813</v>
      </c>
    </row>
    <row r="531" spans="1:1" x14ac:dyDescent="0.25">
      <c r="A531" t="s">
        <v>2725</v>
      </c>
    </row>
    <row r="532" spans="1:1" x14ac:dyDescent="0.25">
      <c r="A532" t="s">
        <v>1314</v>
      </c>
    </row>
    <row r="533" spans="1:1" x14ac:dyDescent="0.25">
      <c r="A533" t="s">
        <v>1113</v>
      </c>
    </row>
    <row r="534" spans="1:1" x14ac:dyDescent="0.25">
      <c r="A534" t="s">
        <v>373</v>
      </c>
    </row>
    <row r="535" spans="1:1" x14ac:dyDescent="0.25">
      <c r="A535" t="s">
        <v>776</v>
      </c>
    </row>
    <row r="536" spans="1:1" x14ac:dyDescent="0.25">
      <c r="A536" t="s">
        <v>709</v>
      </c>
    </row>
    <row r="537" spans="1:1" x14ac:dyDescent="0.25">
      <c r="A537" t="s">
        <v>2890</v>
      </c>
    </row>
    <row r="538" spans="1:1" x14ac:dyDescent="0.25">
      <c r="A538" t="s">
        <v>2765</v>
      </c>
    </row>
    <row r="539" spans="1:1" x14ac:dyDescent="0.25">
      <c r="A539" t="s">
        <v>584</v>
      </c>
    </row>
    <row r="540" spans="1:1" x14ac:dyDescent="0.25">
      <c r="A540" t="s">
        <v>838</v>
      </c>
    </row>
    <row r="541" spans="1:1" x14ac:dyDescent="0.25">
      <c r="A541" t="s">
        <v>1408</v>
      </c>
    </row>
    <row r="542" spans="1:1" x14ac:dyDescent="0.25">
      <c r="A542" t="s">
        <v>1460</v>
      </c>
    </row>
    <row r="543" spans="1:1" x14ac:dyDescent="0.25">
      <c r="A543" t="s">
        <v>2997</v>
      </c>
    </row>
    <row r="544" spans="1:1" x14ac:dyDescent="0.25">
      <c r="A544" t="s">
        <v>2834</v>
      </c>
    </row>
    <row r="545" spans="1:1" x14ac:dyDescent="0.25">
      <c r="A545" t="s">
        <v>1695</v>
      </c>
    </row>
    <row r="546" spans="1:1" x14ac:dyDescent="0.25">
      <c r="A546" t="s">
        <v>2335</v>
      </c>
    </row>
    <row r="547" spans="1:1" x14ac:dyDescent="0.25">
      <c r="A547" t="s">
        <v>793</v>
      </c>
    </row>
    <row r="548" spans="1:1" x14ac:dyDescent="0.25">
      <c r="A548" t="s">
        <v>1542</v>
      </c>
    </row>
    <row r="549" spans="1:1" x14ac:dyDescent="0.25">
      <c r="A549" t="s">
        <v>2713</v>
      </c>
    </row>
    <row r="550" spans="1:1" x14ac:dyDescent="0.25">
      <c r="A550" t="s">
        <v>2349</v>
      </c>
    </row>
    <row r="551" spans="1:1" x14ac:dyDescent="0.25">
      <c r="A551" t="s">
        <v>971</v>
      </c>
    </row>
    <row r="552" spans="1:1" x14ac:dyDescent="0.25">
      <c r="A552" t="s">
        <v>1814</v>
      </c>
    </row>
    <row r="553" spans="1:1" x14ac:dyDescent="0.25">
      <c r="A553" t="s">
        <v>3162</v>
      </c>
    </row>
    <row r="554" spans="1:1" x14ac:dyDescent="0.25">
      <c r="A554" t="s">
        <v>1461</v>
      </c>
    </row>
    <row r="555" spans="1:1" x14ac:dyDescent="0.25">
      <c r="A555" t="s">
        <v>2163</v>
      </c>
    </row>
    <row r="556" spans="1:1" x14ac:dyDescent="0.25">
      <c r="A556" t="s">
        <v>473</v>
      </c>
    </row>
    <row r="557" spans="1:1" x14ac:dyDescent="0.25">
      <c r="A557" t="s">
        <v>2261</v>
      </c>
    </row>
    <row r="558" spans="1:1" x14ac:dyDescent="0.25">
      <c r="A558" t="s">
        <v>604</v>
      </c>
    </row>
    <row r="559" spans="1:1" x14ac:dyDescent="0.25">
      <c r="A559" t="s">
        <v>2943</v>
      </c>
    </row>
    <row r="560" spans="1:1" x14ac:dyDescent="0.25">
      <c r="A560" t="s">
        <v>1166</v>
      </c>
    </row>
    <row r="561" spans="1:1" x14ac:dyDescent="0.25">
      <c r="A561" t="s">
        <v>2164</v>
      </c>
    </row>
    <row r="562" spans="1:1" x14ac:dyDescent="0.25">
      <c r="A562" t="s">
        <v>1863</v>
      </c>
    </row>
    <row r="563" spans="1:1" x14ac:dyDescent="0.25">
      <c r="A563" t="s">
        <v>2605</v>
      </c>
    </row>
    <row r="564" spans="1:1" x14ac:dyDescent="0.25">
      <c r="A564" t="s">
        <v>1199</v>
      </c>
    </row>
    <row r="565" spans="1:1" x14ac:dyDescent="0.25">
      <c r="A565" t="s">
        <v>2656</v>
      </c>
    </row>
    <row r="566" spans="1:1" x14ac:dyDescent="0.25">
      <c r="A566" t="s">
        <v>2494</v>
      </c>
    </row>
    <row r="567" spans="1:1" x14ac:dyDescent="0.25">
      <c r="A567" t="s">
        <v>1339</v>
      </c>
    </row>
    <row r="568" spans="1:1" x14ac:dyDescent="0.25">
      <c r="A568" t="s">
        <v>2567</v>
      </c>
    </row>
    <row r="569" spans="1:1" x14ac:dyDescent="0.25">
      <c r="A569" t="s">
        <v>657</v>
      </c>
    </row>
    <row r="570" spans="1:1" x14ac:dyDescent="0.25">
      <c r="A570" t="s">
        <v>1815</v>
      </c>
    </row>
    <row r="571" spans="1:1" x14ac:dyDescent="0.25">
      <c r="A571" t="s">
        <v>386</v>
      </c>
    </row>
    <row r="572" spans="1:1" x14ac:dyDescent="0.25">
      <c r="A572" t="s">
        <v>772</v>
      </c>
    </row>
    <row r="573" spans="1:1" x14ac:dyDescent="0.25">
      <c r="A573" t="s">
        <v>577</v>
      </c>
    </row>
    <row r="574" spans="1:1" x14ac:dyDescent="0.25">
      <c r="A574" t="s">
        <v>2678</v>
      </c>
    </row>
    <row r="575" spans="1:1" x14ac:dyDescent="0.25">
      <c r="A575" t="s">
        <v>350</v>
      </c>
    </row>
    <row r="576" spans="1:1" x14ac:dyDescent="0.25">
      <c r="A576" t="s">
        <v>952</v>
      </c>
    </row>
    <row r="577" spans="1:1" x14ac:dyDescent="0.25">
      <c r="A577" t="s">
        <v>953</v>
      </c>
    </row>
    <row r="578" spans="1:1" x14ac:dyDescent="0.25">
      <c r="A578" t="s">
        <v>760</v>
      </c>
    </row>
    <row r="579" spans="1:1" x14ac:dyDescent="0.25">
      <c r="A579" t="s">
        <v>761</v>
      </c>
    </row>
    <row r="580" spans="1:1" x14ac:dyDescent="0.25">
      <c r="A580" t="s">
        <v>1232</v>
      </c>
    </row>
    <row r="581" spans="1:1" x14ac:dyDescent="0.25">
      <c r="A581" t="s">
        <v>713</v>
      </c>
    </row>
    <row r="582" spans="1:1" x14ac:dyDescent="0.25">
      <c r="A582" t="s">
        <v>2548</v>
      </c>
    </row>
    <row r="583" spans="1:1" x14ac:dyDescent="0.25">
      <c r="A583" t="s">
        <v>2676</v>
      </c>
    </row>
    <row r="584" spans="1:1" x14ac:dyDescent="0.25">
      <c r="A584" t="s">
        <v>2877</v>
      </c>
    </row>
    <row r="585" spans="1:1" x14ac:dyDescent="0.25">
      <c r="A585" t="s">
        <v>1816</v>
      </c>
    </row>
    <row r="586" spans="1:1" x14ac:dyDescent="0.25">
      <c r="A586" t="s">
        <v>2415</v>
      </c>
    </row>
    <row r="587" spans="1:1" x14ac:dyDescent="0.25">
      <c r="A587" t="s">
        <v>753</v>
      </c>
    </row>
    <row r="588" spans="1:1" x14ac:dyDescent="0.25">
      <c r="A588" t="s">
        <v>1817</v>
      </c>
    </row>
    <row r="589" spans="1:1" x14ac:dyDescent="0.25">
      <c r="A589" t="s">
        <v>479</v>
      </c>
    </row>
    <row r="590" spans="1:1" x14ac:dyDescent="0.25">
      <c r="A590" t="s">
        <v>483</v>
      </c>
    </row>
    <row r="591" spans="1:1" x14ac:dyDescent="0.25">
      <c r="A591" t="s">
        <v>543</v>
      </c>
    </row>
    <row r="592" spans="1:1" x14ac:dyDescent="0.25">
      <c r="A592" t="s">
        <v>1818</v>
      </c>
    </row>
    <row r="593" spans="1:1" x14ac:dyDescent="0.25">
      <c r="A593" t="s">
        <v>721</v>
      </c>
    </row>
    <row r="594" spans="1:1" x14ac:dyDescent="0.25">
      <c r="A594" t="s">
        <v>521</v>
      </c>
    </row>
    <row r="595" spans="1:1" x14ac:dyDescent="0.25">
      <c r="A595" t="s">
        <v>2361</v>
      </c>
    </row>
    <row r="596" spans="1:1" x14ac:dyDescent="0.25">
      <c r="A596" t="s">
        <v>2991</v>
      </c>
    </row>
    <row r="597" spans="1:1" x14ac:dyDescent="0.25">
      <c r="A597" t="s">
        <v>701</v>
      </c>
    </row>
    <row r="598" spans="1:1" x14ac:dyDescent="0.25">
      <c r="A598" t="s">
        <v>2762</v>
      </c>
    </row>
    <row r="599" spans="1:1" x14ac:dyDescent="0.25">
      <c r="A599" t="s">
        <v>780</v>
      </c>
    </row>
    <row r="600" spans="1:1" x14ac:dyDescent="0.25">
      <c r="A600" t="s">
        <v>979</v>
      </c>
    </row>
    <row r="601" spans="1:1" x14ac:dyDescent="0.25">
      <c r="A601" t="s">
        <v>1559</v>
      </c>
    </row>
    <row r="602" spans="1:1" x14ac:dyDescent="0.25">
      <c r="A602" t="s">
        <v>2734</v>
      </c>
    </row>
    <row r="603" spans="1:1" x14ac:dyDescent="0.25">
      <c r="A603" t="s">
        <v>2294</v>
      </c>
    </row>
    <row r="604" spans="1:1" x14ac:dyDescent="0.25">
      <c r="A604" t="s">
        <v>1819</v>
      </c>
    </row>
    <row r="605" spans="1:1" x14ac:dyDescent="0.25">
      <c r="A605" t="s">
        <v>2165</v>
      </c>
    </row>
    <row r="606" spans="1:1" x14ac:dyDescent="0.25">
      <c r="A606" t="s">
        <v>290</v>
      </c>
    </row>
    <row r="607" spans="1:1" x14ac:dyDescent="0.25">
      <c r="A607" t="s">
        <v>1419</v>
      </c>
    </row>
    <row r="608" spans="1:1" x14ac:dyDescent="0.25">
      <c r="A608" t="s">
        <v>723</v>
      </c>
    </row>
    <row r="609" spans="1:1" x14ac:dyDescent="0.25">
      <c r="A609" t="s">
        <v>1430</v>
      </c>
    </row>
    <row r="610" spans="1:1" x14ac:dyDescent="0.25">
      <c r="A610" t="s">
        <v>1123</v>
      </c>
    </row>
    <row r="611" spans="1:1" x14ac:dyDescent="0.25">
      <c r="A611" t="s">
        <v>454</v>
      </c>
    </row>
    <row r="612" spans="1:1" x14ac:dyDescent="0.25">
      <c r="A612" t="s">
        <v>2876</v>
      </c>
    </row>
    <row r="613" spans="1:1" x14ac:dyDescent="0.25">
      <c r="A613" t="s">
        <v>2240</v>
      </c>
    </row>
    <row r="614" spans="1:1" x14ac:dyDescent="0.25">
      <c r="A614" t="s">
        <v>1147</v>
      </c>
    </row>
    <row r="615" spans="1:1" x14ac:dyDescent="0.25">
      <c r="A615" t="s">
        <v>1725</v>
      </c>
    </row>
    <row r="616" spans="1:1" x14ac:dyDescent="0.25">
      <c r="A616" t="s">
        <v>1820</v>
      </c>
    </row>
    <row r="617" spans="1:1" x14ac:dyDescent="0.25">
      <c r="A617" t="s">
        <v>650</v>
      </c>
    </row>
    <row r="618" spans="1:1" x14ac:dyDescent="0.25">
      <c r="A618" t="s">
        <v>1462</v>
      </c>
    </row>
    <row r="619" spans="1:1" x14ac:dyDescent="0.25">
      <c r="A619" t="s">
        <v>726</v>
      </c>
    </row>
    <row r="620" spans="1:1" x14ac:dyDescent="0.25">
      <c r="A620" t="s">
        <v>2891</v>
      </c>
    </row>
    <row r="621" spans="1:1" x14ac:dyDescent="0.25">
      <c r="A621" t="s">
        <v>1381</v>
      </c>
    </row>
    <row r="622" spans="1:1" x14ac:dyDescent="0.25">
      <c r="A622" t="s">
        <v>1215</v>
      </c>
    </row>
    <row r="623" spans="1:1" x14ac:dyDescent="0.25">
      <c r="A623" t="s">
        <v>404</v>
      </c>
    </row>
    <row r="624" spans="1:1" x14ac:dyDescent="0.25">
      <c r="A624" t="s">
        <v>1514</v>
      </c>
    </row>
    <row r="625" spans="1:1" x14ac:dyDescent="0.25">
      <c r="A625" t="s">
        <v>273</v>
      </c>
    </row>
    <row r="626" spans="1:1" x14ac:dyDescent="0.25">
      <c r="A626" t="s">
        <v>525</v>
      </c>
    </row>
    <row r="627" spans="1:1" x14ac:dyDescent="0.25">
      <c r="A627" t="s">
        <v>803</v>
      </c>
    </row>
    <row r="628" spans="1:1" x14ac:dyDescent="0.25">
      <c r="A628" t="s">
        <v>3155</v>
      </c>
    </row>
    <row r="629" spans="1:1" x14ac:dyDescent="0.25">
      <c r="A629" t="s">
        <v>2347</v>
      </c>
    </row>
    <row r="630" spans="1:1" x14ac:dyDescent="0.25">
      <c r="A630" t="s">
        <v>833</v>
      </c>
    </row>
    <row r="631" spans="1:1" x14ac:dyDescent="0.25">
      <c r="A631" t="s">
        <v>2866</v>
      </c>
    </row>
    <row r="632" spans="1:1" x14ac:dyDescent="0.25">
      <c r="A632" t="s">
        <v>1821</v>
      </c>
    </row>
    <row r="633" spans="1:1" x14ac:dyDescent="0.25">
      <c r="A633" t="s">
        <v>2500</v>
      </c>
    </row>
    <row r="634" spans="1:1" x14ac:dyDescent="0.25">
      <c r="A634" t="s">
        <v>846</v>
      </c>
    </row>
    <row r="635" spans="1:1" x14ac:dyDescent="0.25">
      <c r="A635" t="s">
        <v>873</v>
      </c>
    </row>
    <row r="636" spans="1:1" x14ac:dyDescent="0.25">
      <c r="A636" t="s">
        <v>564</v>
      </c>
    </row>
    <row r="637" spans="1:1" x14ac:dyDescent="0.25">
      <c r="A637" t="s">
        <v>306</v>
      </c>
    </row>
    <row r="638" spans="1:1" x14ac:dyDescent="0.25">
      <c r="A638" t="s">
        <v>2166</v>
      </c>
    </row>
    <row r="639" spans="1:1" x14ac:dyDescent="0.25">
      <c r="A639" t="s">
        <v>1463</v>
      </c>
    </row>
    <row r="640" spans="1:1" x14ac:dyDescent="0.25">
      <c r="A640" t="s">
        <v>744</v>
      </c>
    </row>
    <row r="641" spans="1:1" x14ac:dyDescent="0.25">
      <c r="A641" t="s">
        <v>1138</v>
      </c>
    </row>
    <row r="642" spans="1:1" x14ac:dyDescent="0.25">
      <c r="A642" t="s">
        <v>2346</v>
      </c>
    </row>
    <row r="643" spans="1:1" x14ac:dyDescent="0.25">
      <c r="A643" t="s">
        <v>1253</v>
      </c>
    </row>
    <row r="644" spans="1:1" x14ac:dyDescent="0.25">
      <c r="A644" t="s">
        <v>1354</v>
      </c>
    </row>
    <row r="645" spans="1:1" x14ac:dyDescent="0.25">
      <c r="A645" t="s">
        <v>1050</v>
      </c>
    </row>
    <row r="646" spans="1:1" x14ac:dyDescent="0.25">
      <c r="A646" t="s">
        <v>1351</v>
      </c>
    </row>
    <row r="647" spans="1:1" x14ac:dyDescent="0.25">
      <c r="A647" t="s">
        <v>354</v>
      </c>
    </row>
    <row r="648" spans="1:1" x14ac:dyDescent="0.25">
      <c r="A648" t="s">
        <v>2549</v>
      </c>
    </row>
    <row r="649" spans="1:1" x14ac:dyDescent="0.25">
      <c r="A649" t="s">
        <v>1723</v>
      </c>
    </row>
    <row r="650" spans="1:1" x14ac:dyDescent="0.25">
      <c r="A650" t="s">
        <v>2167</v>
      </c>
    </row>
    <row r="651" spans="1:1" x14ac:dyDescent="0.25">
      <c r="A651" t="s">
        <v>2929</v>
      </c>
    </row>
    <row r="652" spans="1:1" x14ac:dyDescent="0.25">
      <c r="A652" t="s">
        <v>904</v>
      </c>
    </row>
    <row r="653" spans="1:1" x14ac:dyDescent="0.25">
      <c r="A653" t="s">
        <v>1448</v>
      </c>
    </row>
    <row r="654" spans="1:1" x14ac:dyDescent="0.25">
      <c r="A654" t="s">
        <v>1219</v>
      </c>
    </row>
    <row r="655" spans="1:1" x14ac:dyDescent="0.25">
      <c r="A655" t="s">
        <v>1464</v>
      </c>
    </row>
    <row r="656" spans="1:1" x14ac:dyDescent="0.25">
      <c r="A656" t="s">
        <v>1822</v>
      </c>
    </row>
    <row r="657" spans="1:1" x14ac:dyDescent="0.25">
      <c r="A657" t="s">
        <v>2845</v>
      </c>
    </row>
    <row r="658" spans="1:1" x14ac:dyDescent="0.25">
      <c r="A658" t="s">
        <v>733</v>
      </c>
    </row>
    <row r="659" spans="1:1" x14ac:dyDescent="0.25">
      <c r="A659" t="s">
        <v>1137</v>
      </c>
    </row>
    <row r="660" spans="1:1" x14ac:dyDescent="0.25">
      <c r="A660" t="s">
        <v>1145</v>
      </c>
    </row>
    <row r="661" spans="1:1" x14ac:dyDescent="0.25">
      <c r="A661" t="s">
        <v>820</v>
      </c>
    </row>
    <row r="662" spans="1:1" x14ac:dyDescent="0.25">
      <c r="A662" t="s">
        <v>1490</v>
      </c>
    </row>
    <row r="663" spans="1:1" x14ac:dyDescent="0.25">
      <c r="A663" t="s">
        <v>2745</v>
      </c>
    </row>
    <row r="664" spans="1:1" x14ac:dyDescent="0.25">
      <c r="A664" t="s">
        <v>1167</v>
      </c>
    </row>
    <row r="665" spans="1:1" x14ac:dyDescent="0.25">
      <c r="A665" t="s">
        <v>2907</v>
      </c>
    </row>
    <row r="666" spans="1:1" x14ac:dyDescent="0.25">
      <c r="A666" t="s">
        <v>2338</v>
      </c>
    </row>
    <row r="667" spans="1:1" x14ac:dyDescent="0.25">
      <c r="A667" t="s">
        <v>2659</v>
      </c>
    </row>
    <row r="668" spans="1:1" x14ac:dyDescent="0.25">
      <c r="A668" t="s">
        <v>1031</v>
      </c>
    </row>
    <row r="669" spans="1:1" x14ac:dyDescent="0.25">
      <c r="A669" t="s">
        <v>1334</v>
      </c>
    </row>
    <row r="670" spans="1:1" x14ac:dyDescent="0.25">
      <c r="A670" t="s">
        <v>1362</v>
      </c>
    </row>
    <row r="671" spans="1:1" x14ac:dyDescent="0.25">
      <c r="A671" t="s">
        <v>2694</v>
      </c>
    </row>
    <row r="672" spans="1:1" x14ac:dyDescent="0.25">
      <c r="A672" t="s">
        <v>1465</v>
      </c>
    </row>
    <row r="673" spans="1:1" x14ac:dyDescent="0.25">
      <c r="A673" t="s">
        <v>977</v>
      </c>
    </row>
    <row r="674" spans="1:1" x14ac:dyDescent="0.25">
      <c r="A674" t="s">
        <v>2592</v>
      </c>
    </row>
    <row r="675" spans="1:1" x14ac:dyDescent="0.25">
      <c r="A675" t="s">
        <v>1466</v>
      </c>
    </row>
    <row r="676" spans="1:1" x14ac:dyDescent="0.25">
      <c r="A676" t="s">
        <v>1336</v>
      </c>
    </row>
    <row r="677" spans="1:1" x14ac:dyDescent="0.25">
      <c r="A677" t="s">
        <v>1051</v>
      </c>
    </row>
    <row r="678" spans="1:1" x14ac:dyDescent="0.25">
      <c r="A678" t="s">
        <v>1194</v>
      </c>
    </row>
    <row r="679" spans="1:1" x14ac:dyDescent="0.25">
      <c r="A679" t="s">
        <v>1706</v>
      </c>
    </row>
    <row r="680" spans="1:1" x14ac:dyDescent="0.25">
      <c r="A680" t="s">
        <v>1823</v>
      </c>
    </row>
    <row r="681" spans="1:1" x14ac:dyDescent="0.25">
      <c r="A681" t="s">
        <v>834</v>
      </c>
    </row>
    <row r="682" spans="1:1" x14ac:dyDescent="0.25">
      <c r="A682" t="s">
        <v>3124</v>
      </c>
    </row>
    <row r="683" spans="1:1" x14ac:dyDescent="0.25">
      <c r="A683" t="s">
        <v>1317</v>
      </c>
    </row>
    <row r="684" spans="1:1" x14ac:dyDescent="0.25">
      <c r="A684" t="s">
        <v>1052</v>
      </c>
    </row>
    <row r="685" spans="1:1" x14ac:dyDescent="0.25">
      <c r="A685" t="s">
        <v>1024</v>
      </c>
    </row>
    <row r="686" spans="1:1" x14ac:dyDescent="0.25">
      <c r="A686" t="s">
        <v>2619</v>
      </c>
    </row>
    <row r="687" spans="1:1" x14ac:dyDescent="0.25">
      <c r="A687" t="s">
        <v>1411</v>
      </c>
    </row>
    <row r="688" spans="1:1" x14ac:dyDescent="0.25">
      <c r="A688" t="s">
        <v>2738</v>
      </c>
    </row>
    <row r="689" spans="1:1" x14ac:dyDescent="0.25">
      <c r="A689" t="s">
        <v>1220</v>
      </c>
    </row>
    <row r="690" spans="1:1" x14ac:dyDescent="0.25">
      <c r="A690" t="s">
        <v>1870</v>
      </c>
    </row>
    <row r="691" spans="1:1" x14ac:dyDescent="0.25">
      <c r="A691" t="s">
        <v>1724</v>
      </c>
    </row>
    <row r="692" spans="1:1" x14ac:dyDescent="0.25">
      <c r="A692" t="s">
        <v>893</v>
      </c>
    </row>
    <row r="693" spans="1:1" x14ac:dyDescent="0.25">
      <c r="A693" t="s">
        <v>683</v>
      </c>
    </row>
    <row r="694" spans="1:1" x14ac:dyDescent="0.25">
      <c r="A694" t="s">
        <v>669</v>
      </c>
    </row>
    <row r="695" spans="1:1" x14ac:dyDescent="0.25">
      <c r="A695" t="s">
        <v>2720</v>
      </c>
    </row>
    <row r="696" spans="1:1" x14ac:dyDescent="0.25">
      <c r="A696" t="s">
        <v>1053</v>
      </c>
    </row>
    <row r="697" spans="1:1" x14ac:dyDescent="0.25">
      <c r="A697" t="s">
        <v>785</v>
      </c>
    </row>
    <row r="698" spans="1:1" x14ac:dyDescent="0.25">
      <c r="A698" t="s">
        <v>845</v>
      </c>
    </row>
    <row r="699" spans="1:1" x14ac:dyDescent="0.25">
      <c r="A699" t="s">
        <v>2262</v>
      </c>
    </row>
    <row r="700" spans="1:1" x14ac:dyDescent="0.25">
      <c r="A700" t="s">
        <v>1200</v>
      </c>
    </row>
    <row r="701" spans="1:1" x14ac:dyDescent="0.25">
      <c r="A701" t="s">
        <v>2315</v>
      </c>
    </row>
    <row r="702" spans="1:1" x14ac:dyDescent="0.25">
      <c r="A702" t="s">
        <v>2835</v>
      </c>
    </row>
    <row r="703" spans="1:1" x14ac:dyDescent="0.25">
      <c r="A703" t="s">
        <v>988</v>
      </c>
    </row>
    <row r="704" spans="1:1" x14ac:dyDescent="0.25">
      <c r="A704" t="s">
        <v>1824</v>
      </c>
    </row>
    <row r="705" spans="1:1" x14ac:dyDescent="0.25">
      <c r="A705" t="s">
        <v>1825</v>
      </c>
    </row>
    <row r="706" spans="1:1" x14ac:dyDescent="0.25">
      <c r="A706" t="s">
        <v>751</v>
      </c>
    </row>
    <row r="707" spans="1:1" x14ac:dyDescent="0.25">
      <c r="A707" t="s">
        <v>2769</v>
      </c>
    </row>
    <row r="708" spans="1:1" x14ac:dyDescent="0.25">
      <c r="A708" t="s">
        <v>964</v>
      </c>
    </row>
    <row r="709" spans="1:1" x14ac:dyDescent="0.25">
      <c r="A709" t="s">
        <v>550</v>
      </c>
    </row>
    <row r="710" spans="1:1" x14ac:dyDescent="0.25">
      <c r="A710" t="s">
        <v>2168</v>
      </c>
    </row>
    <row r="711" spans="1:1" x14ac:dyDescent="0.25">
      <c r="A711" t="s">
        <v>736</v>
      </c>
    </row>
    <row r="712" spans="1:1" x14ac:dyDescent="0.25">
      <c r="A712" t="s">
        <v>1423</v>
      </c>
    </row>
    <row r="713" spans="1:1" x14ac:dyDescent="0.25">
      <c r="A713" t="s">
        <v>2297</v>
      </c>
    </row>
    <row r="714" spans="1:1" x14ac:dyDescent="0.25">
      <c r="A714" t="s">
        <v>1867</v>
      </c>
    </row>
    <row r="715" spans="1:1" x14ac:dyDescent="0.25">
      <c r="A715" t="s">
        <v>284</v>
      </c>
    </row>
    <row r="716" spans="1:1" x14ac:dyDescent="0.25">
      <c r="A716" t="s">
        <v>1670</v>
      </c>
    </row>
    <row r="717" spans="1:1" x14ac:dyDescent="0.25">
      <c r="A717" t="s">
        <v>938</v>
      </c>
    </row>
    <row r="718" spans="1:1" x14ac:dyDescent="0.25">
      <c r="A718" t="s">
        <v>2684</v>
      </c>
    </row>
    <row r="719" spans="1:1" x14ac:dyDescent="0.25">
      <c r="A719" t="s">
        <v>341</v>
      </c>
    </row>
    <row r="720" spans="1:1" x14ac:dyDescent="0.25">
      <c r="A720" t="s">
        <v>2351</v>
      </c>
    </row>
    <row r="721" spans="1:1" x14ac:dyDescent="0.25">
      <c r="A721" t="s">
        <v>294</v>
      </c>
    </row>
    <row r="722" spans="1:1" x14ac:dyDescent="0.25">
      <c r="A722" t="s">
        <v>684</v>
      </c>
    </row>
    <row r="723" spans="1:1" x14ac:dyDescent="0.25">
      <c r="A723" t="s">
        <v>1300</v>
      </c>
    </row>
    <row r="724" spans="1:1" x14ac:dyDescent="0.25">
      <c r="A724" t="s">
        <v>2679</v>
      </c>
    </row>
    <row r="725" spans="1:1" x14ac:dyDescent="0.25">
      <c r="A725" t="s">
        <v>1733</v>
      </c>
    </row>
    <row r="726" spans="1:1" x14ac:dyDescent="0.25">
      <c r="A726" t="s">
        <v>2789</v>
      </c>
    </row>
    <row r="727" spans="1:1" x14ac:dyDescent="0.25">
      <c r="A727" t="s">
        <v>697</v>
      </c>
    </row>
    <row r="728" spans="1:1" x14ac:dyDescent="0.25">
      <c r="A728" t="s">
        <v>1442</v>
      </c>
    </row>
    <row r="729" spans="1:1" x14ac:dyDescent="0.25">
      <c r="A729" t="s">
        <v>2446</v>
      </c>
    </row>
    <row r="730" spans="1:1" x14ac:dyDescent="0.25">
      <c r="A730" t="s">
        <v>927</v>
      </c>
    </row>
    <row r="731" spans="1:1" x14ac:dyDescent="0.25">
      <c r="A731" t="s">
        <v>1438</v>
      </c>
    </row>
    <row r="732" spans="1:1" x14ac:dyDescent="0.25">
      <c r="A732" t="s">
        <v>596</v>
      </c>
    </row>
    <row r="733" spans="1:1" x14ac:dyDescent="0.25">
      <c r="A733" t="s">
        <v>474</v>
      </c>
    </row>
    <row r="734" spans="1:1" x14ac:dyDescent="0.25">
      <c r="A734" t="s">
        <v>831</v>
      </c>
    </row>
    <row r="735" spans="1:1" x14ac:dyDescent="0.25">
      <c r="A735" t="s">
        <v>2781</v>
      </c>
    </row>
    <row r="736" spans="1:1" x14ac:dyDescent="0.25">
      <c r="A736" t="s">
        <v>379</v>
      </c>
    </row>
    <row r="737" spans="1:1" x14ac:dyDescent="0.25">
      <c r="A737" t="s">
        <v>2362</v>
      </c>
    </row>
    <row r="738" spans="1:1" x14ac:dyDescent="0.25">
      <c r="A738" t="s">
        <v>781</v>
      </c>
    </row>
    <row r="739" spans="1:1" x14ac:dyDescent="0.25">
      <c r="A739" t="s">
        <v>2518</v>
      </c>
    </row>
    <row r="740" spans="1:1" x14ac:dyDescent="0.25">
      <c r="A740" t="s">
        <v>1826</v>
      </c>
    </row>
    <row r="741" spans="1:1" x14ac:dyDescent="0.25">
      <c r="A741" t="s">
        <v>818</v>
      </c>
    </row>
    <row r="742" spans="1:1" x14ac:dyDescent="0.25">
      <c r="A742" t="s">
        <v>2591</v>
      </c>
    </row>
    <row r="743" spans="1:1" x14ac:dyDescent="0.25">
      <c r="A743" t="s">
        <v>3125</v>
      </c>
    </row>
    <row r="744" spans="1:1" x14ac:dyDescent="0.25">
      <c r="A744" t="s">
        <v>690</v>
      </c>
    </row>
    <row r="745" spans="1:1" x14ac:dyDescent="0.25">
      <c r="A745" t="s">
        <v>2867</v>
      </c>
    </row>
    <row r="746" spans="1:1" x14ac:dyDescent="0.25">
      <c r="A746" t="s">
        <v>2169</v>
      </c>
    </row>
    <row r="747" spans="1:1" x14ac:dyDescent="0.25">
      <c r="A747" t="s">
        <v>1564</v>
      </c>
    </row>
    <row r="748" spans="1:1" x14ac:dyDescent="0.25">
      <c r="A748" t="s">
        <v>981</v>
      </c>
    </row>
    <row r="749" spans="1:1" x14ac:dyDescent="0.25">
      <c r="A749" t="s">
        <v>2352</v>
      </c>
    </row>
    <row r="750" spans="1:1" x14ac:dyDescent="0.25">
      <c r="A750" t="s">
        <v>393</v>
      </c>
    </row>
    <row r="751" spans="1:1" x14ac:dyDescent="0.25">
      <c r="A751" t="s">
        <v>1144</v>
      </c>
    </row>
    <row r="752" spans="1:1" x14ac:dyDescent="0.25">
      <c r="A752" t="s">
        <v>2550</v>
      </c>
    </row>
    <row r="753" spans="1:1" x14ac:dyDescent="0.25">
      <c r="A753" t="s">
        <v>754</v>
      </c>
    </row>
    <row r="754" spans="1:1" x14ac:dyDescent="0.25">
      <c r="A754" t="s">
        <v>1827</v>
      </c>
    </row>
    <row r="755" spans="1:1" x14ac:dyDescent="0.25">
      <c r="A755" t="s">
        <v>2170</v>
      </c>
    </row>
    <row r="756" spans="1:1" x14ac:dyDescent="0.25">
      <c r="A756" t="s">
        <v>1240</v>
      </c>
    </row>
    <row r="757" spans="1:1" x14ac:dyDescent="0.25">
      <c r="A757" t="s">
        <v>840</v>
      </c>
    </row>
    <row r="758" spans="1:1" x14ac:dyDescent="0.25">
      <c r="A758" t="s">
        <v>816</v>
      </c>
    </row>
    <row r="759" spans="1:1" x14ac:dyDescent="0.25">
      <c r="A759" t="s">
        <v>2846</v>
      </c>
    </row>
    <row r="760" spans="1:1" x14ac:dyDescent="0.25">
      <c r="A760" t="s">
        <v>1527</v>
      </c>
    </row>
    <row r="761" spans="1:1" x14ac:dyDescent="0.25">
      <c r="A761" t="s">
        <v>1201</v>
      </c>
    </row>
    <row r="762" spans="1:1" x14ac:dyDescent="0.25">
      <c r="A762" t="s">
        <v>1054</v>
      </c>
    </row>
    <row r="763" spans="1:1" x14ac:dyDescent="0.25">
      <c r="A763" t="s">
        <v>1055</v>
      </c>
    </row>
    <row r="764" spans="1:1" x14ac:dyDescent="0.25">
      <c r="A764" t="s">
        <v>2993</v>
      </c>
    </row>
    <row r="765" spans="1:1" x14ac:dyDescent="0.25">
      <c r="A765" t="s">
        <v>1467</v>
      </c>
    </row>
    <row r="766" spans="1:1" x14ac:dyDescent="0.25">
      <c r="A766" t="s">
        <v>1531</v>
      </c>
    </row>
    <row r="767" spans="1:1" x14ac:dyDescent="0.25">
      <c r="A767" t="s">
        <v>368</v>
      </c>
    </row>
    <row r="768" spans="1:1" x14ac:dyDescent="0.25">
      <c r="A768" t="s">
        <v>1540</v>
      </c>
    </row>
    <row r="769" spans="1:1" x14ac:dyDescent="0.25">
      <c r="A769" t="s">
        <v>1828</v>
      </c>
    </row>
    <row r="770" spans="1:1" x14ac:dyDescent="0.25">
      <c r="A770" t="s">
        <v>2334</v>
      </c>
    </row>
    <row r="771" spans="1:1" x14ac:dyDescent="0.25">
      <c r="A771" t="s">
        <v>2685</v>
      </c>
    </row>
    <row r="772" spans="1:1" x14ac:dyDescent="0.25">
      <c r="A772" t="s">
        <v>2847</v>
      </c>
    </row>
    <row r="773" spans="1:1" x14ac:dyDescent="0.25">
      <c r="A773" t="s">
        <v>1829</v>
      </c>
    </row>
    <row r="774" spans="1:1" x14ac:dyDescent="0.25">
      <c r="A774" t="s">
        <v>2984</v>
      </c>
    </row>
    <row r="775" spans="1:1" x14ac:dyDescent="0.25">
      <c r="A775" t="s">
        <v>1722</v>
      </c>
    </row>
    <row r="776" spans="1:1" x14ac:dyDescent="0.25">
      <c r="A776" t="s">
        <v>2298</v>
      </c>
    </row>
    <row r="777" spans="1:1" x14ac:dyDescent="0.25">
      <c r="A777" t="s">
        <v>378</v>
      </c>
    </row>
    <row r="778" spans="1:1" x14ac:dyDescent="0.25">
      <c r="A778" t="s">
        <v>2263</v>
      </c>
    </row>
    <row r="779" spans="1:1" x14ac:dyDescent="0.25">
      <c r="A779" t="s">
        <v>1244</v>
      </c>
    </row>
    <row r="780" spans="1:1" x14ac:dyDescent="0.25">
      <c r="A780" t="s">
        <v>2944</v>
      </c>
    </row>
    <row r="781" spans="1:1" x14ac:dyDescent="0.25">
      <c r="A781" t="s">
        <v>1158</v>
      </c>
    </row>
    <row r="782" spans="1:1" x14ac:dyDescent="0.25">
      <c r="A782" t="s">
        <v>2945</v>
      </c>
    </row>
    <row r="783" spans="1:1" x14ac:dyDescent="0.25">
      <c r="A783" t="s">
        <v>1443</v>
      </c>
    </row>
    <row r="784" spans="1:1" x14ac:dyDescent="0.25">
      <c r="A784" t="s">
        <v>1056</v>
      </c>
    </row>
    <row r="785" spans="1:1" x14ac:dyDescent="0.25">
      <c r="A785" t="s">
        <v>275</v>
      </c>
    </row>
    <row r="786" spans="1:1" x14ac:dyDescent="0.25">
      <c r="A786" t="s">
        <v>1830</v>
      </c>
    </row>
    <row r="787" spans="1:1" x14ac:dyDescent="0.25">
      <c r="A787" t="s">
        <v>805</v>
      </c>
    </row>
    <row r="788" spans="1:1" x14ac:dyDescent="0.25">
      <c r="A788" t="s">
        <v>1025</v>
      </c>
    </row>
    <row r="789" spans="1:1" x14ac:dyDescent="0.25">
      <c r="A789" t="s">
        <v>2416</v>
      </c>
    </row>
    <row r="790" spans="1:1" x14ac:dyDescent="0.25">
      <c r="A790" t="s">
        <v>588</v>
      </c>
    </row>
    <row r="791" spans="1:1" x14ac:dyDescent="0.25">
      <c r="A791" t="s">
        <v>2431</v>
      </c>
    </row>
    <row r="792" spans="1:1" x14ac:dyDescent="0.25">
      <c r="A792" t="s">
        <v>415</v>
      </c>
    </row>
    <row r="793" spans="1:1" x14ac:dyDescent="0.25">
      <c r="A793" t="s">
        <v>1728</v>
      </c>
    </row>
    <row r="794" spans="1:1" x14ac:dyDescent="0.25">
      <c r="A794" t="s">
        <v>1373</v>
      </c>
    </row>
    <row r="795" spans="1:1" x14ac:dyDescent="0.25">
      <c r="A795" t="s">
        <v>3126</v>
      </c>
    </row>
    <row r="796" spans="1:1" x14ac:dyDescent="0.25">
      <c r="A796" t="s">
        <v>770</v>
      </c>
    </row>
    <row r="797" spans="1:1" x14ac:dyDescent="0.25">
      <c r="A797" t="s">
        <v>351</v>
      </c>
    </row>
    <row r="798" spans="1:1" x14ac:dyDescent="0.25">
      <c r="A798" t="s">
        <v>719</v>
      </c>
    </row>
    <row r="799" spans="1:1" x14ac:dyDescent="0.25">
      <c r="A799" t="s">
        <v>307</v>
      </c>
    </row>
    <row r="800" spans="1:1" x14ac:dyDescent="0.25">
      <c r="A800" t="s">
        <v>2761</v>
      </c>
    </row>
    <row r="801" spans="1:1" x14ac:dyDescent="0.25">
      <c r="A801" t="s">
        <v>2551</v>
      </c>
    </row>
    <row r="802" spans="1:1" x14ac:dyDescent="0.25">
      <c r="A802" t="s">
        <v>954</v>
      </c>
    </row>
    <row r="803" spans="1:1" x14ac:dyDescent="0.25">
      <c r="A803" t="s">
        <v>1057</v>
      </c>
    </row>
    <row r="804" spans="1:1" x14ac:dyDescent="0.25">
      <c r="A804" t="s">
        <v>2432</v>
      </c>
    </row>
    <row r="805" spans="1:1" x14ac:dyDescent="0.25">
      <c r="A805" t="s">
        <v>1248</v>
      </c>
    </row>
    <row r="806" spans="1:1" x14ac:dyDescent="0.25">
      <c r="A806" t="s">
        <v>2892</v>
      </c>
    </row>
    <row r="807" spans="1:1" x14ac:dyDescent="0.25">
      <c r="A807" t="s">
        <v>3127</v>
      </c>
    </row>
    <row r="808" spans="1:1" x14ac:dyDescent="0.25">
      <c r="A808" t="s">
        <v>2171</v>
      </c>
    </row>
    <row r="809" spans="1:1" x14ac:dyDescent="0.25">
      <c r="A809" t="s">
        <v>2406</v>
      </c>
    </row>
    <row r="810" spans="1:1" x14ac:dyDescent="0.25">
      <c r="A810" t="s">
        <v>505</v>
      </c>
    </row>
    <row r="811" spans="1:1" x14ac:dyDescent="0.25">
      <c r="A811" t="s">
        <v>767</v>
      </c>
    </row>
    <row r="812" spans="1:1" x14ac:dyDescent="0.25">
      <c r="A812" t="s">
        <v>693</v>
      </c>
    </row>
    <row r="813" spans="1:1" x14ac:dyDescent="0.25">
      <c r="A813" t="s">
        <v>2667</v>
      </c>
    </row>
    <row r="814" spans="1:1" x14ac:dyDescent="0.25">
      <c r="A814" t="s">
        <v>1241</v>
      </c>
    </row>
    <row r="815" spans="1:1" x14ac:dyDescent="0.25">
      <c r="A815" t="s">
        <v>612</v>
      </c>
    </row>
    <row r="816" spans="1:1" x14ac:dyDescent="0.25">
      <c r="A816" t="s">
        <v>605</v>
      </c>
    </row>
    <row r="817" spans="1:1" x14ac:dyDescent="0.25">
      <c r="A817" t="s">
        <v>2172</v>
      </c>
    </row>
    <row r="818" spans="1:1" x14ac:dyDescent="0.25">
      <c r="A818" t="s">
        <v>2467</v>
      </c>
    </row>
    <row r="819" spans="1:1" x14ac:dyDescent="0.25">
      <c r="A819" t="s">
        <v>3157</v>
      </c>
    </row>
    <row r="820" spans="1:1" x14ac:dyDescent="0.25">
      <c r="A820" t="s">
        <v>784</v>
      </c>
    </row>
    <row r="821" spans="1:1" x14ac:dyDescent="0.25">
      <c r="A821" t="s">
        <v>2593</v>
      </c>
    </row>
    <row r="822" spans="1:1" x14ac:dyDescent="0.25">
      <c r="A822" t="s">
        <v>347</v>
      </c>
    </row>
    <row r="823" spans="1:1" x14ac:dyDescent="0.25">
      <c r="A823" t="s">
        <v>1831</v>
      </c>
    </row>
    <row r="824" spans="1:1" x14ac:dyDescent="0.25">
      <c r="A824" t="s">
        <v>2790</v>
      </c>
    </row>
    <row r="825" spans="1:1" x14ac:dyDescent="0.25">
      <c r="A825" t="s">
        <v>1468</v>
      </c>
    </row>
    <row r="826" spans="1:1" x14ac:dyDescent="0.25">
      <c r="A826" t="s">
        <v>2173</v>
      </c>
    </row>
    <row r="827" spans="1:1" x14ac:dyDescent="0.25">
      <c r="A827" t="s">
        <v>2341</v>
      </c>
    </row>
    <row r="828" spans="1:1" x14ac:dyDescent="0.25">
      <c r="A828" t="s">
        <v>1832</v>
      </c>
    </row>
    <row r="829" spans="1:1" x14ac:dyDescent="0.25">
      <c r="A829" t="s">
        <v>885</v>
      </c>
    </row>
    <row r="830" spans="1:1" x14ac:dyDescent="0.25">
      <c r="A830" t="s">
        <v>1301</v>
      </c>
    </row>
    <row r="831" spans="1:1" x14ac:dyDescent="0.25">
      <c r="A831" t="s">
        <v>2658</v>
      </c>
    </row>
    <row r="832" spans="1:1" x14ac:dyDescent="0.25">
      <c r="A832" t="s">
        <v>1833</v>
      </c>
    </row>
    <row r="833" spans="1:1" x14ac:dyDescent="0.25">
      <c r="A833" t="s">
        <v>3154</v>
      </c>
    </row>
    <row r="834" spans="1:1" x14ac:dyDescent="0.25">
      <c r="A834" t="s">
        <v>3161</v>
      </c>
    </row>
    <row r="835" spans="1:1" x14ac:dyDescent="0.25">
      <c r="A835" t="s">
        <v>308</v>
      </c>
    </row>
    <row r="836" spans="1:1" x14ac:dyDescent="0.25">
      <c r="A836" t="s">
        <v>1449</v>
      </c>
    </row>
    <row r="837" spans="1:1" x14ac:dyDescent="0.25">
      <c r="A837" t="s">
        <v>2174</v>
      </c>
    </row>
    <row r="838" spans="1:1" x14ac:dyDescent="0.25">
      <c r="A838" t="s">
        <v>1363</v>
      </c>
    </row>
    <row r="839" spans="1:1" x14ac:dyDescent="0.25">
      <c r="A839" t="s">
        <v>2417</v>
      </c>
    </row>
    <row r="840" spans="1:1" x14ac:dyDescent="0.25">
      <c r="A840" t="s">
        <v>1469</v>
      </c>
    </row>
    <row r="841" spans="1:1" x14ac:dyDescent="0.25">
      <c r="A841" t="s">
        <v>2908</v>
      </c>
    </row>
    <row r="842" spans="1:1" x14ac:dyDescent="0.25">
      <c r="A842" t="s">
        <v>2410</v>
      </c>
    </row>
    <row r="843" spans="1:1" x14ac:dyDescent="0.25">
      <c r="A843" t="s">
        <v>1058</v>
      </c>
    </row>
    <row r="844" spans="1:1" x14ac:dyDescent="0.25">
      <c r="A844" t="s">
        <v>2311</v>
      </c>
    </row>
    <row r="845" spans="1:1" x14ac:dyDescent="0.25">
      <c r="A845" t="s">
        <v>352</v>
      </c>
    </row>
    <row r="846" spans="1:1" x14ac:dyDescent="0.25">
      <c r="A846" t="s">
        <v>653</v>
      </c>
    </row>
    <row r="847" spans="1:1" x14ac:dyDescent="0.25">
      <c r="A847" t="s">
        <v>1834</v>
      </c>
    </row>
    <row r="848" spans="1:1" x14ac:dyDescent="0.25">
      <c r="A848" t="s">
        <v>962</v>
      </c>
    </row>
    <row r="849" spans="1:1" x14ac:dyDescent="0.25">
      <c r="A849" t="s">
        <v>1681</v>
      </c>
    </row>
    <row r="850" spans="1:1" x14ac:dyDescent="0.25">
      <c r="A850" t="s">
        <v>2779</v>
      </c>
    </row>
    <row r="851" spans="1:1" x14ac:dyDescent="0.25">
      <c r="A851" t="s">
        <v>2848</v>
      </c>
    </row>
    <row r="852" spans="1:1" x14ac:dyDescent="0.25">
      <c r="A852" t="s">
        <v>281</v>
      </c>
    </row>
    <row r="853" spans="1:1" x14ac:dyDescent="0.25">
      <c r="A853" t="s">
        <v>1059</v>
      </c>
    </row>
    <row r="854" spans="1:1" x14ac:dyDescent="0.25">
      <c r="A854" t="s">
        <v>1835</v>
      </c>
    </row>
    <row r="855" spans="1:1" x14ac:dyDescent="0.25">
      <c r="A855" t="s">
        <v>523</v>
      </c>
    </row>
    <row r="856" spans="1:1" x14ac:dyDescent="0.25">
      <c r="A856" t="s">
        <v>646</v>
      </c>
    </row>
    <row r="857" spans="1:1" x14ac:dyDescent="0.25">
      <c r="A857" t="s">
        <v>2447</v>
      </c>
    </row>
    <row r="858" spans="1:1" x14ac:dyDescent="0.25">
      <c r="A858" t="s">
        <v>664</v>
      </c>
    </row>
    <row r="859" spans="1:1" x14ac:dyDescent="0.25">
      <c r="A859" t="s">
        <v>1224</v>
      </c>
    </row>
    <row r="860" spans="1:1" x14ac:dyDescent="0.25">
      <c r="A860" t="s">
        <v>2552</v>
      </c>
    </row>
    <row r="861" spans="1:1" x14ac:dyDescent="0.25">
      <c r="A861" t="s">
        <v>740</v>
      </c>
    </row>
    <row r="862" spans="1:1" x14ac:dyDescent="0.25">
      <c r="A862" t="s">
        <v>370</v>
      </c>
    </row>
    <row r="863" spans="1:1" x14ac:dyDescent="0.25">
      <c r="A863" t="s">
        <v>309</v>
      </c>
    </row>
    <row r="864" spans="1:1" x14ac:dyDescent="0.25">
      <c r="A864" t="s">
        <v>429</v>
      </c>
    </row>
    <row r="865" spans="1:1" x14ac:dyDescent="0.25">
      <c r="A865" t="s">
        <v>2742</v>
      </c>
    </row>
    <row r="866" spans="1:1" x14ac:dyDescent="0.25">
      <c r="A866" t="s">
        <v>790</v>
      </c>
    </row>
    <row r="867" spans="1:1" x14ac:dyDescent="0.25">
      <c r="A867" t="s">
        <v>2927</v>
      </c>
    </row>
    <row r="868" spans="1:1" x14ac:dyDescent="0.25">
      <c r="A868" t="s">
        <v>1836</v>
      </c>
    </row>
    <row r="869" spans="1:1" x14ac:dyDescent="0.25">
      <c r="A869" t="s">
        <v>2639</v>
      </c>
    </row>
    <row r="870" spans="1:1" x14ac:dyDescent="0.25">
      <c r="A870" t="s">
        <v>1125</v>
      </c>
    </row>
    <row r="871" spans="1:1" x14ac:dyDescent="0.25">
      <c r="A871" t="s">
        <v>671</v>
      </c>
    </row>
    <row r="872" spans="1:1" x14ac:dyDescent="0.25">
      <c r="A872" t="s">
        <v>1348</v>
      </c>
    </row>
    <row r="873" spans="1:1" x14ac:dyDescent="0.25">
      <c r="A873" t="s">
        <v>2791</v>
      </c>
    </row>
    <row r="874" spans="1:1" x14ac:dyDescent="0.25">
      <c r="A874" t="s">
        <v>1312</v>
      </c>
    </row>
    <row r="875" spans="1:1" x14ac:dyDescent="0.25">
      <c r="A875" t="s">
        <v>2967</v>
      </c>
    </row>
    <row r="876" spans="1:1" x14ac:dyDescent="0.25">
      <c r="A876" t="s">
        <v>2581</v>
      </c>
    </row>
    <row r="877" spans="1:1" x14ac:dyDescent="0.25">
      <c r="A877" t="s">
        <v>1837</v>
      </c>
    </row>
    <row r="878" spans="1:1" x14ac:dyDescent="0.25">
      <c r="A878" t="s">
        <v>1505</v>
      </c>
    </row>
    <row r="879" spans="1:1" x14ac:dyDescent="0.25">
      <c r="A879" t="s">
        <v>806</v>
      </c>
    </row>
    <row r="880" spans="1:1" x14ac:dyDescent="0.25">
      <c r="A880" t="s">
        <v>2893</v>
      </c>
    </row>
    <row r="881" spans="1:1" x14ac:dyDescent="0.25">
      <c r="A881" t="s">
        <v>811</v>
      </c>
    </row>
    <row r="882" spans="1:1" x14ac:dyDescent="0.25">
      <c r="A882" t="s">
        <v>2894</v>
      </c>
    </row>
    <row r="883" spans="1:1" x14ac:dyDescent="0.25">
      <c r="A883" t="s">
        <v>595</v>
      </c>
    </row>
    <row r="884" spans="1:1" x14ac:dyDescent="0.25">
      <c r="A884" t="s">
        <v>989</v>
      </c>
    </row>
    <row r="885" spans="1:1" x14ac:dyDescent="0.25">
      <c r="A885" t="s">
        <v>610</v>
      </c>
    </row>
    <row r="886" spans="1:1" x14ac:dyDescent="0.25">
      <c r="A886" t="s">
        <v>2264</v>
      </c>
    </row>
    <row r="887" spans="1:1" x14ac:dyDescent="0.25">
      <c r="A887" t="s">
        <v>2448</v>
      </c>
    </row>
    <row r="888" spans="1:1" x14ac:dyDescent="0.25">
      <c r="A888" t="s">
        <v>987</v>
      </c>
    </row>
    <row r="889" spans="1:1" x14ac:dyDescent="0.25">
      <c r="A889" t="s">
        <v>1838</v>
      </c>
    </row>
    <row r="890" spans="1:1" x14ac:dyDescent="0.25">
      <c r="A890" t="s">
        <v>2175</v>
      </c>
    </row>
    <row r="891" spans="1:1" x14ac:dyDescent="0.25">
      <c r="A891" t="s">
        <v>681</v>
      </c>
    </row>
    <row r="892" spans="1:1" x14ac:dyDescent="0.25">
      <c r="A892" t="s">
        <v>2895</v>
      </c>
    </row>
    <row r="893" spans="1:1" x14ac:dyDescent="0.25">
      <c r="A893" t="s">
        <v>1496</v>
      </c>
    </row>
    <row r="894" spans="1:1" x14ac:dyDescent="0.25">
      <c r="A894" t="s">
        <v>2403</v>
      </c>
    </row>
    <row r="895" spans="1:1" x14ac:dyDescent="0.25">
      <c r="A895" t="s">
        <v>1553</v>
      </c>
    </row>
    <row r="896" spans="1:1" x14ac:dyDescent="0.25">
      <c r="A896" t="s">
        <v>2792</v>
      </c>
    </row>
    <row r="897" spans="1:1" x14ac:dyDescent="0.25">
      <c r="A897" t="s">
        <v>1839</v>
      </c>
    </row>
    <row r="898" spans="1:1" x14ac:dyDescent="0.25">
      <c r="A898" t="s">
        <v>1257</v>
      </c>
    </row>
    <row r="899" spans="1:1" x14ac:dyDescent="0.25">
      <c r="A899" t="s">
        <v>310</v>
      </c>
    </row>
    <row r="900" spans="1:1" x14ac:dyDescent="0.25">
      <c r="A900" t="s">
        <v>2353</v>
      </c>
    </row>
    <row r="901" spans="1:1" x14ac:dyDescent="0.25">
      <c r="A901" t="s">
        <v>562</v>
      </c>
    </row>
    <row r="902" spans="1:1" x14ac:dyDescent="0.25">
      <c r="A902" t="s">
        <v>749</v>
      </c>
    </row>
    <row r="903" spans="1:1" x14ac:dyDescent="0.25">
      <c r="A903" t="s">
        <v>1060</v>
      </c>
    </row>
    <row r="904" spans="1:1" x14ac:dyDescent="0.25">
      <c r="A904" t="s">
        <v>1061</v>
      </c>
    </row>
    <row r="905" spans="1:1" x14ac:dyDescent="0.25">
      <c r="A905" t="s">
        <v>1062</v>
      </c>
    </row>
    <row r="906" spans="1:1" x14ac:dyDescent="0.25">
      <c r="A906" t="s">
        <v>1063</v>
      </c>
    </row>
    <row r="907" spans="1:1" x14ac:dyDescent="0.25">
      <c r="A907" t="s">
        <v>652</v>
      </c>
    </row>
    <row r="908" spans="1:1" x14ac:dyDescent="0.25">
      <c r="A908" t="s">
        <v>1518</v>
      </c>
    </row>
    <row r="909" spans="1:1" x14ac:dyDescent="0.25">
      <c r="A909" t="s">
        <v>311</v>
      </c>
    </row>
    <row r="910" spans="1:1" x14ac:dyDescent="0.25">
      <c r="A910" t="s">
        <v>797</v>
      </c>
    </row>
    <row r="911" spans="1:1" x14ac:dyDescent="0.25">
      <c r="A911" t="s">
        <v>1545</v>
      </c>
    </row>
    <row r="912" spans="1:1" x14ac:dyDescent="0.25">
      <c r="A912" t="s">
        <v>863</v>
      </c>
    </row>
    <row r="913" spans="1:1" x14ac:dyDescent="0.25">
      <c r="A913" t="s">
        <v>1208</v>
      </c>
    </row>
    <row r="914" spans="1:1" x14ac:dyDescent="0.25">
      <c r="A914" t="s">
        <v>1168</v>
      </c>
    </row>
    <row r="915" spans="1:1" x14ac:dyDescent="0.25">
      <c r="A915" t="s">
        <v>1546</v>
      </c>
    </row>
    <row r="916" spans="1:1" x14ac:dyDescent="0.25">
      <c r="A916" t="s">
        <v>2363</v>
      </c>
    </row>
    <row r="917" spans="1:1" x14ac:dyDescent="0.25">
      <c r="A917" t="s">
        <v>2553</v>
      </c>
    </row>
    <row r="918" spans="1:1" x14ac:dyDescent="0.25">
      <c r="A918" t="s">
        <v>603</v>
      </c>
    </row>
    <row r="919" spans="1:1" x14ac:dyDescent="0.25">
      <c r="A919" t="s">
        <v>2299</v>
      </c>
    </row>
    <row r="920" spans="1:1" x14ac:dyDescent="0.25">
      <c r="A920" t="s">
        <v>666</v>
      </c>
    </row>
    <row r="921" spans="1:1" x14ac:dyDescent="0.25">
      <c r="A921" t="s">
        <v>2631</v>
      </c>
    </row>
    <row r="922" spans="1:1" x14ac:dyDescent="0.25">
      <c r="A922" t="s">
        <v>2928</v>
      </c>
    </row>
    <row r="923" spans="1:1" x14ac:dyDescent="0.25">
      <c r="A923" t="s">
        <v>2946</v>
      </c>
    </row>
    <row r="924" spans="1:1" x14ac:dyDescent="0.25">
      <c r="A924" t="s">
        <v>1243</v>
      </c>
    </row>
    <row r="925" spans="1:1" x14ac:dyDescent="0.25">
      <c r="A925" t="s">
        <v>1416</v>
      </c>
    </row>
    <row r="926" spans="1:1" x14ac:dyDescent="0.25">
      <c r="A926" t="s">
        <v>2868</v>
      </c>
    </row>
    <row r="927" spans="1:1" x14ac:dyDescent="0.25">
      <c r="A927" t="s">
        <v>2730</v>
      </c>
    </row>
    <row r="928" spans="1:1" x14ac:dyDescent="0.25">
      <c r="A928" t="s">
        <v>397</v>
      </c>
    </row>
    <row r="929" spans="1:1" x14ac:dyDescent="0.25">
      <c r="A929" t="s">
        <v>2176</v>
      </c>
    </row>
    <row r="930" spans="1:1" x14ac:dyDescent="0.25">
      <c r="A930" t="s">
        <v>1374</v>
      </c>
    </row>
    <row r="931" spans="1:1" x14ac:dyDescent="0.25">
      <c r="A931" t="s">
        <v>725</v>
      </c>
    </row>
    <row r="932" spans="1:1" x14ac:dyDescent="0.25">
      <c r="A932" t="s">
        <v>1715</v>
      </c>
    </row>
    <row r="933" spans="1:1" x14ac:dyDescent="0.25">
      <c r="A933" t="s">
        <v>1026</v>
      </c>
    </row>
    <row r="934" spans="1:1" x14ac:dyDescent="0.25">
      <c r="A934" t="s">
        <v>2772</v>
      </c>
    </row>
    <row r="935" spans="1:1" x14ac:dyDescent="0.25">
      <c r="A935" t="s">
        <v>2331</v>
      </c>
    </row>
    <row r="936" spans="1:1" x14ac:dyDescent="0.25">
      <c r="A936" t="s">
        <v>810</v>
      </c>
    </row>
    <row r="937" spans="1:1" x14ac:dyDescent="0.25">
      <c r="A937" t="s">
        <v>1523</v>
      </c>
    </row>
    <row r="938" spans="1:1" x14ac:dyDescent="0.25">
      <c r="A938" t="s">
        <v>1470</v>
      </c>
    </row>
    <row r="939" spans="1:1" x14ac:dyDescent="0.25">
      <c r="A939" t="s">
        <v>2433</v>
      </c>
    </row>
    <row r="940" spans="1:1" x14ac:dyDescent="0.25">
      <c r="A940" t="s">
        <v>1368</v>
      </c>
    </row>
    <row r="941" spans="1:1" x14ac:dyDescent="0.25">
      <c r="A941" t="s">
        <v>1840</v>
      </c>
    </row>
    <row r="942" spans="1:1" x14ac:dyDescent="0.25">
      <c r="A942" t="s">
        <v>1064</v>
      </c>
    </row>
    <row r="943" spans="1:1" x14ac:dyDescent="0.25">
      <c r="A943" t="s">
        <v>276</v>
      </c>
    </row>
    <row r="944" spans="1:1" x14ac:dyDescent="0.25">
      <c r="A944" t="s">
        <v>1321</v>
      </c>
    </row>
    <row r="945" spans="1:1" x14ac:dyDescent="0.25">
      <c r="A945" t="s">
        <v>1169</v>
      </c>
    </row>
    <row r="946" spans="1:1" x14ac:dyDescent="0.25">
      <c r="A946" t="s">
        <v>1154</v>
      </c>
    </row>
    <row r="947" spans="1:1" x14ac:dyDescent="0.25">
      <c r="A947" t="s">
        <v>2980</v>
      </c>
    </row>
    <row r="948" spans="1:1" x14ac:dyDescent="0.25">
      <c r="A948" t="s">
        <v>2883</v>
      </c>
    </row>
    <row r="949" spans="1:1" x14ac:dyDescent="0.25">
      <c r="A949" t="s">
        <v>821</v>
      </c>
    </row>
    <row r="950" spans="1:1" x14ac:dyDescent="0.25">
      <c r="A950" t="s">
        <v>1471</v>
      </c>
    </row>
    <row r="951" spans="1:1" x14ac:dyDescent="0.25">
      <c r="A951" t="s">
        <v>1486</v>
      </c>
    </row>
    <row r="952" spans="1:1" x14ac:dyDescent="0.25">
      <c r="A952" t="s">
        <v>2716</v>
      </c>
    </row>
    <row r="953" spans="1:1" x14ac:dyDescent="0.25">
      <c r="A953" t="s">
        <v>2308</v>
      </c>
    </row>
    <row r="954" spans="1:1" x14ac:dyDescent="0.25">
      <c r="A954" t="s">
        <v>1399</v>
      </c>
    </row>
    <row r="955" spans="1:1" x14ac:dyDescent="0.25">
      <c r="A955" t="s">
        <v>2177</v>
      </c>
    </row>
    <row r="956" spans="1:1" x14ac:dyDescent="0.25">
      <c r="A956" t="s">
        <v>1692</v>
      </c>
    </row>
    <row r="957" spans="1:1" x14ac:dyDescent="0.25">
      <c r="A957" t="s">
        <v>799</v>
      </c>
    </row>
    <row r="958" spans="1:1" x14ac:dyDescent="0.25">
      <c r="A958" t="s">
        <v>2968</v>
      </c>
    </row>
    <row r="959" spans="1:1" x14ac:dyDescent="0.25">
      <c r="A959" t="s">
        <v>375</v>
      </c>
    </row>
    <row r="960" spans="1:1" x14ac:dyDescent="0.25">
      <c r="A960" t="s">
        <v>881</v>
      </c>
    </row>
    <row r="961" spans="1:1" x14ac:dyDescent="0.25">
      <c r="A961" t="s">
        <v>2947</v>
      </c>
    </row>
    <row r="962" spans="1:1" x14ac:dyDescent="0.25">
      <c r="A962" t="s">
        <v>2449</v>
      </c>
    </row>
    <row r="963" spans="1:1" x14ac:dyDescent="0.25">
      <c r="A963" t="s">
        <v>2626</v>
      </c>
    </row>
    <row r="964" spans="1:1" x14ac:dyDescent="0.25">
      <c r="A964" t="s">
        <v>450</v>
      </c>
    </row>
    <row r="965" spans="1:1" x14ac:dyDescent="0.25">
      <c r="A965" t="s">
        <v>586</v>
      </c>
    </row>
    <row r="966" spans="1:1" x14ac:dyDescent="0.25">
      <c r="A966" t="s">
        <v>2265</v>
      </c>
    </row>
    <row r="967" spans="1:1" x14ac:dyDescent="0.25">
      <c r="A967" t="s">
        <v>2763</v>
      </c>
    </row>
    <row r="968" spans="1:1" x14ac:dyDescent="0.25">
      <c r="A968" t="s">
        <v>462</v>
      </c>
    </row>
    <row r="969" spans="1:1" x14ac:dyDescent="0.25">
      <c r="A969" t="s">
        <v>1002</v>
      </c>
    </row>
    <row r="970" spans="1:1" x14ac:dyDescent="0.25">
      <c r="A970" t="s">
        <v>2554</v>
      </c>
    </row>
    <row r="971" spans="1:1" x14ac:dyDescent="0.25">
      <c r="A971" t="s">
        <v>745</v>
      </c>
    </row>
    <row r="972" spans="1:1" x14ac:dyDescent="0.25">
      <c r="A972" t="s">
        <v>2588</v>
      </c>
    </row>
    <row r="973" spans="1:1" x14ac:dyDescent="0.25">
      <c r="A973" t="s">
        <v>2756</v>
      </c>
    </row>
    <row r="974" spans="1:1" x14ac:dyDescent="0.25">
      <c r="A974" t="s">
        <v>1135</v>
      </c>
    </row>
    <row r="975" spans="1:1" x14ac:dyDescent="0.25">
      <c r="A975" t="s">
        <v>1472</v>
      </c>
    </row>
    <row r="976" spans="1:1" x14ac:dyDescent="0.25">
      <c r="A976" t="s">
        <v>2948</v>
      </c>
    </row>
    <row r="977" spans="1:1" x14ac:dyDescent="0.25">
      <c r="A977" t="s">
        <v>856</v>
      </c>
    </row>
    <row r="978" spans="1:1" x14ac:dyDescent="0.25">
      <c r="A978" t="s">
        <v>2418</v>
      </c>
    </row>
    <row r="979" spans="1:1" x14ac:dyDescent="0.25">
      <c r="A979" t="s">
        <v>1841</v>
      </c>
    </row>
    <row r="980" spans="1:1" x14ac:dyDescent="0.25">
      <c r="A980" t="s">
        <v>2793</v>
      </c>
    </row>
    <row r="981" spans="1:1" x14ac:dyDescent="0.25">
      <c r="A981" t="s">
        <v>467</v>
      </c>
    </row>
    <row r="982" spans="1:1" x14ac:dyDescent="0.25">
      <c r="A982" t="s">
        <v>2896</v>
      </c>
    </row>
    <row r="983" spans="1:1" x14ac:dyDescent="0.25">
      <c r="A983" t="s">
        <v>1522</v>
      </c>
    </row>
    <row r="984" spans="1:1" x14ac:dyDescent="0.25">
      <c r="A984" t="s">
        <v>913</v>
      </c>
    </row>
    <row r="985" spans="1:1" x14ac:dyDescent="0.25">
      <c r="A985" t="s">
        <v>2794</v>
      </c>
    </row>
    <row r="986" spans="1:1" x14ac:dyDescent="0.25">
      <c r="A986" t="s">
        <v>349</v>
      </c>
    </row>
    <row r="987" spans="1:1" x14ac:dyDescent="0.25">
      <c r="A987" t="s">
        <v>1842</v>
      </c>
    </row>
    <row r="988" spans="1:1" x14ac:dyDescent="0.25">
      <c r="A988" t="s">
        <v>2555</v>
      </c>
    </row>
    <row r="989" spans="1:1" x14ac:dyDescent="0.25">
      <c r="A989" t="s">
        <v>2178</v>
      </c>
    </row>
    <row r="990" spans="1:1" x14ac:dyDescent="0.25">
      <c r="A990" t="s">
        <v>2653</v>
      </c>
    </row>
    <row r="991" spans="1:1" x14ac:dyDescent="0.25">
      <c r="A991" t="s">
        <v>2625</v>
      </c>
    </row>
    <row r="992" spans="1:1" x14ac:dyDescent="0.25">
      <c r="A992" t="s">
        <v>1732</v>
      </c>
    </row>
    <row r="993" spans="1:1" x14ac:dyDescent="0.25">
      <c r="A993" t="s">
        <v>1152</v>
      </c>
    </row>
    <row r="994" spans="1:1" x14ac:dyDescent="0.25">
      <c r="A994" t="s">
        <v>2981</v>
      </c>
    </row>
    <row r="995" spans="1:1" x14ac:dyDescent="0.25">
      <c r="A995" t="s">
        <v>609</v>
      </c>
    </row>
    <row r="996" spans="1:1" x14ac:dyDescent="0.25">
      <c r="A996" t="s">
        <v>1065</v>
      </c>
    </row>
    <row r="997" spans="1:1" x14ac:dyDescent="0.25">
      <c r="A997" t="s">
        <v>1375</v>
      </c>
    </row>
    <row r="998" spans="1:1" x14ac:dyDescent="0.25">
      <c r="A998" t="s">
        <v>2922</v>
      </c>
    </row>
    <row r="999" spans="1:1" x14ac:dyDescent="0.25">
      <c r="A999" t="s">
        <v>1491</v>
      </c>
    </row>
    <row r="1000" spans="1:1" x14ac:dyDescent="0.25">
      <c r="A1000" t="s">
        <v>1488</v>
      </c>
    </row>
    <row r="1001" spans="1:1" x14ac:dyDescent="0.25">
      <c r="A1001" t="s">
        <v>1843</v>
      </c>
    </row>
    <row r="1002" spans="1:1" x14ac:dyDescent="0.25">
      <c r="A1002" t="s">
        <v>2502</v>
      </c>
    </row>
    <row r="1003" spans="1:1" x14ac:dyDescent="0.25">
      <c r="A1003" t="s">
        <v>2646</v>
      </c>
    </row>
    <row r="1004" spans="1:1" x14ac:dyDescent="0.25">
      <c r="A1004" t="s">
        <v>426</v>
      </c>
    </row>
    <row r="1005" spans="1:1" x14ac:dyDescent="0.25">
      <c r="A1005" t="s">
        <v>1118</v>
      </c>
    </row>
    <row r="1006" spans="1:1" x14ac:dyDescent="0.25">
      <c r="A1006" t="s">
        <v>2411</v>
      </c>
    </row>
    <row r="1007" spans="1:1" x14ac:dyDescent="0.25">
      <c r="A1007" t="s">
        <v>1217</v>
      </c>
    </row>
    <row r="1008" spans="1:1" x14ac:dyDescent="0.25">
      <c r="A1008" t="s">
        <v>3166</v>
      </c>
    </row>
    <row r="1009" spans="1:1" x14ac:dyDescent="0.25">
      <c r="A1009" t="s">
        <v>1561</v>
      </c>
    </row>
    <row r="1010" spans="1:1" x14ac:dyDescent="0.25">
      <c r="A1010" t="s">
        <v>1844</v>
      </c>
    </row>
    <row r="1011" spans="1:1" x14ac:dyDescent="0.25">
      <c r="A1011" t="s">
        <v>475</v>
      </c>
    </row>
    <row r="1012" spans="1:1" x14ac:dyDescent="0.25">
      <c r="A1012" t="s">
        <v>2300</v>
      </c>
    </row>
    <row r="1013" spans="1:1" x14ac:dyDescent="0.25">
      <c r="A1013" t="s">
        <v>2949</v>
      </c>
    </row>
    <row r="1014" spans="1:1" x14ac:dyDescent="0.25">
      <c r="A1014" t="s">
        <v>1066</v>
      </c>
    </row>
    <row r="1015" spans="1:1" x14ac:dyDescent="0.25">
      <c r="A1015" t="s">
        <v>2671</v>
      </c>
    </row>
    <row r="1016" spans="1:1" x14ac:dyDescent="0.25">
      <c r="A1016" t="s">
        <v>2519</v>
      </c>
    </row>
    <row r="1017" spans="1:1" x14ac:dyDescent="0.25">
      <c r="A1017" t="s">
        <v>1691</v>
      </c>
    </row>
    <row r="1018" spans="1:1" x14ac:dyDescent="0.25">
      <c r="A1018" t="s">
        <v>2238</v>
      </c>
    </row>
    <row r="1019" spans="1:1" x14ac:dyDescent="0.25">
      <c r="A1019" t="s">
        <v>1067</v>
      </c>
    </row>
    <row r="1020" spans="1:1" x14ac:dyDescent="0.25">
      <c r="A1020" t="s">
        <v>847</v>
      </c>
    </row>
    <row r="1021" spans="1:1" x14ac:dyDescent="0.25">
      <c r="A1021" t="s">
        <v>667</v>
      </c>
    </row>
    <row r="1022" spans="1:1" x14ac:dyDescent="0.25">
      <c r="A1022" t="s">
        <v>807</v>
      </c>
    </row>
    <row r="1023" spans="1:1" x14ac:dyDescent="0.25">
      <c r="A1023" t="s">
        <v>2995</v>
      </c>
    </row>
    <row r="1024" spans="1:1" x14ac:dyDescent="0.25">
      <c r="A1024" t="s">
        <v>597</v>
      </c>
    </row>
    <row r="1025" spans="1:1" x14ac:dyDescent="0.25">
      <c r="A1025" t="s">
        <v>832</v>
      </c>
    </row>
    <row r="1026" spans="1:1" x14ac:dyDescent="0.25">
      <c r="A1026" t="s">
        <v>942</v>
      </c>
    </row>
    <row r="1027" spans="1:1" x14ac:dyDescent="0.25">
      <c r="A1027" t="s">
        <v>2507</v>
      </c>
    </row>
    <row r="1028" spans="1:1" x14ac:dyDescent="0.25">
      <c r="A1028" t="s">
        <v>1235</v>
      </c>
    </row>
    <row r="1029" spans="1:1" x14ac:dyDescent="0.25">
      <c r="A1029" t="s">
        <v>1170</v>
      </c>
    </row>
    <row r="1030" spans="1:1" x14ac:dyDescent="0.25">
      <c r="A1030" t="s">
        <v>524</v>
      </c>
    </row>
    <row r="1031" spans="1:1" x14ac:dyDescent="0.25">
      <c r="A1031" t="s">
        <v>1845</v>
      </c>
    </row>
    <row r="1032" spans="1:1" x14ac:dyDescent="0.25">
      <c r="A1032" t="s">
        <v>2520</v>
      </c>
    </row>
    <row r="1033" spans="1:1" x14ac:dyDescent="0.25">
      <c r="A1033" t="s">
        <v>3164</v>
      </c>
    </row>
    <row r="1034" spans="1:1" x14ac:dyDescent="0.25">
      <c r="A1034" t="s">
        <v>634</v>
      </c>
    </row>
    <row r="1035" spans="1:1" x14ac:dyDescent="0.25">
      <c r="A1035" t="s">
        <v>1846</v>
      </c>
    </row>
    <row r="1036" spans="1:1" x14ac:dyDescent="0.25">
      <c r="A1036" t="s">
        <v>848</v>
      </c>
    </row>
    <row r="1037" spans="1:1" x14ac:dyDescent="0.25">
      <c r="A1037" t="s">
        <v>1332</v>
      </c>
    </row>
    <row r="1038" spans="1:1" x14ac:dyDescent="0.25">
      <c r="A1038" t="s">
        <v>1369</v>
      </c>
    </row>
    <row r="1039" spans="1:1" x14ac:dyDescent="0.25">
      <c r="A1039" t="s">
        <v>2836</v>
      </c>
    </row>
    <row r="1040" spans="1:1" x14ac:dyDescent="0.25">
      <c r="A1040" t="s">
        <v>538</v>
      </c>
    </row>
    <row r="1041" spans="1:1" x14ac:dyDescent="0.25">
      <c r="A1041" t="s">
        <v>692</v>
      </c>
    </row>
    <row r="1042" spans="1:1" x14ac:dyDescent="0.25">
      <c r="A1042" t="s">
        <v>2179</v>
      </c>
    </row>
    <row r="1043" spans="1:1" x14ac:dyDescent="0.25">
      <c r="A1043" t="s">
        <v>1027</v>
      </c>
    </row>
    <row r="1044" spans="1:1" x14ac:dyDescent="0.25">
      <c r="A1044" t="s">
        <v>1233</v>
      </c>
    </row>
    <row r="1045" spans="1:1" x14ac:dyDescent="0.25">
      <c r="A1045" t="s">
        <v>1189</v>
      </c>
    </row>
    <row r="1046" spans="1:1" x14ac:dyDescent="0.25">
      <c r="A1046" t="s">
        <v>750</v>
      </c>
    </row>
    <row r="1047" spans="1:1" x14ac:dyDescent="0.25">
      <c r="A1047" t="s">
        <v>787</v>
      </c>
    </row>
    <row r="1048" spans="1:1" x14ac:dyDescent="0.25">
      <c r="A1048" t="s">
        <v>1258</v>
      </c>
    </row>
    <row r="1049" spans="1:1" x14ac:dyDescent="0.25">
      <c r="A1049" t="s">
        <v>2664</v>
      </c>
    </row>
    <row r="1050" spans="1:1" x14ac:dyDescent="0.25">
      <c r="A1050" t="s">
        <v>835</v>
      </c>
    </row>
    <row r="1051" spans="1:1" x14ac:dyDescent="0.25">
      <c r="A1051" t="s">
        <v>2740</v>
      </c>
    </row>
    <row r="1052" spans="1:1" x14ac:dyDescent="0.25">
      <c r="A1052" t="s">
        <v>2180</v>
      </c>
    </row>
    <row r="1053" spans="1:1" x14ac:dyDescent="0.25">
      <c r="A1053" t="s">
        <v>1006</v>
      </c>
    </row>
    <row r="1054" spans="1:1" x14ac:dyDescent="0.25">
      <c r="A1054" t="s">
        <v>1117</v>
      </c>
    </row>
    <row r="1055" spans="1:1" x14ac:dyDescent="0.25">
      <c r="A1055" t="s">
        <v>1231</v>
      </c>
    </row>
    <row r="1056" spans="1:1" x14ac:dyDescent="0.25">
      <c r="A1056" t="s">
        <v>2556</v>
      </c>
    </row>
    <row r="1057" spans="1:1" x14ac:dyDescent="0.25">
      <c r="A1057" t="s">
        <v>1171</v>
      </c>
    </row>
    <row r="1058" spans="1:1" x14ac:dyDescent="0.25">
      <c r="A1058" t="s">
        <v>2181</v>
      </c>
    </row>
    <row r="1059" spans="1:1" x14ac:dyDescent="0.25">
      <c r="A1059" t="s">
        <v>1267</v>
      </c>
    </row>
    <row r="1060" spans="1:1" x14ac:dyDescent="0.25">
      <c r="A1060" t="s">
        <v>1847</v>
      </c>
    </row>
    <row r="1061" spans="1:1" x14ac:dyDescent="0.25">
      <c r="A1061" t="s">
        <v>1172</v>
      </c>
    </row>
    <row r="1062" spans="1:1" x14ac:dyDescent="0.25">
      <c r="A1062" t="s">
        <v>1039</v>
      </c>
    </row>
    <row r="1063" spans="1:1" x14ac:dyDescent="0.25">
      <c r="A1063" t="s">
        <v>2266</v>
      </c>
    </row>
    <row r="1064" spans="1:1" x14ac:dyDescent="0.25">
      <c r="A1064" t="s">
        <v>2182</v>
      </c>
    </row>
    <row r="1065" spans="1:1" x14ac:dyDescent="0.25">
      <c r="A1065" t="s">
        <v>2969</v>
      </c>
    </row>
    <row r="1066" spans="1:1" x14ac:dyDescent="0.25">
      <c r="A1066" t="s">
        <v>2267</v>
      </c>
    </row>
    <row r="1067" spans="1:1" x14ac:dyDescent="0.25">
      <c r="A1067" t="s">
        <v>381</v>
      </c>
    </row>
    <row r="1068" spans="1:1" x14ac:dyDescent="0.25">
      <c r="A1068" t="s">
        <v>2681</v>
      </c>
    </row>
    <row r="1069" spans="1:1" x14ac:dyDescent="0.25">
      <c r="A1069" t="s">
        <v>813</v>
      </c>
    </row>
    <row r="1070" spans="1:1" x14ac:dyDescent="0.25">
      <c r="A1070" t="s">
        <v>673</v>
      </c>
    </row>
    <row r="1071" spans="1:1" x14ac:dyDescent="0.25">
      <c r="A1071" t="s">
        <v>367</v>
      </c>
    </row>
    <row r="1072" spans="1:1" x14ac:dyDescent="0.25">
      <c r="A1072" t="s">
        <v>1848</v>
      </c>
    </row>
    <row r="1073" spans="1:1" x14ac:dyDescent="0.25">
      <c r="A1073" t="s">
        <v>551</v>
      </c>
    </row>
    <row r="1074" spans="1:1" x14ac:dyDescent="0.25">
      <c r="A1074" t="s">
        <v>2580</v>
      </c>
    </row>
    <row r="1075" spans="1:1" x14ac:dyDescent="0.25">
      <c r="A1075" t="s">
        <v>2183</v>
      </c>
    </row>
    <row r="1076" spans="1:1" x14ac:dyDescent="0.25">
      <c r="A1076" t="s">
        <v>2184</v>
      </c>
    </row>
    <row r="1077" spans="1:1" x14ac:dyDescent="0.25">
      <c r="A1077" t="s">
        <v>910</v>
      </c>
    </row>
    <row r="1078" spans="1:1" x14ac:dyDescent="0.25">
      <c r="A1078" t="s">
        <v>887</v>
      </c>
    </row>
    <row r="1079" spans="1:1" x14ac:dyDescent="0.25">
      <c r="A1079" t="s">
        <v>504</v>
      </c>
    </row>
    <row r="1080" spans="1:1" x14ac:dyDescent="0.25">
      <c r="A1080" t="s">
        <v>2950</v>
      </c>
    </row>
    <row r="1081" spans="1:1" x14ac:dyDescent="0.25">
      <c r="A1081" t="s">
        <v>1849</v>
      </c>
    </row>
    <row r="1082" spans="1:1" x14ac:dyDescent="0.25">
      <c r="A1082" t="s">
        <v>1041</v>
      </c>
    </row>
    <row r="1083" spans="1:1" x14ac:dyDescent="0.25">
      <c r="A1083" t="s">
        <v>361</v>
      </c>
    </row>
    <row r="1084" spans="1:1" x14ac:dyDescent="0.25">
      <c r="A1084" t="s">
        <v>941</v>
      </c>
    </row>
    <row r="1085" spans="1:1" x14ac:dyDescent="0.25">
      <c r="A1085" t="s">
        <v>478</v>
      </c>
    </row>
    <row r="1086" spans="1:1" x14ac:dyDescent="0.25">
      <c r="A1086" t="s">
        <v>312</v>
      </c>
    </row>
    <row r="1087" spans="1:1" x14ac:dyDescent="0.25">
      <c r="A1087" t="s">
        <v>1671</v>
      </c>
    </row>
    <row r="1088" spans="1:1" x14ac:dyDescent="0.25">
      <c r="A1088" t="s">
        <v>1345</v>
      </c>
    </row>
    <row r="1089" spans="1:1" x14ac:dyDescent="0.25">
      <c r="A1089" t="s">
        <v>613</v>
      </c>
    </row>
    <row r="1090" spans="1:1" x14ac:dyDescent="0.25">
      <c r="A1090" t="s">
        <v>1850</v>
      </c>
    </row>
    <row r="1091" spans="1:1" x14ac:dyDescent="0.25">
      <c r="A1091" t="s">
        <v>3149</v>
      </c>
    </row>
    <row r="1092" spans="1:1" x14ac:dyDescent="0.25">
      <c r="A1092" t="s">
        <v>1521</v>
      </c>
    </row>
    <row r="1093" spans="1:1" x14ac:dyDescent="0.25">
      <c r="A1093" t="s">
        <v>1250</v>
      </c>
    </row>
    <row r="1094" spans="1:1" x14ac:dyDescent="0.25">
      <c r="A1094" t="s">
        <v>619</v>
      </c>
    </row>
    <row r="1095" spans="1:1" x14ac:dyDescent="0.25">
      <c r="A1095" t="s">
        <v>1851</v>
      </c>
    </row>
    <row r="1096" spans="1:1" x14ac:dyDescent="0.25">
      <c r="A1096" t="s">
        <v>1126</v>
      </c>
    </row>
    <row r="1097" spans="1:1" x14ac:dyDescent="0.25">
      <c r="A1097" t="s">
        <v>2419</v>
      </c>
    </row>
    <row r="1098" spans="1:1" x14ac:dyDescent="0.25">
      <c r="A1098" t="s">
        <v>1190</v>
      </c>
    </row>
    <row r="1099" spans="1:1" x14ac:dyDescent="0.25">
      <c r="A1099" t="s">
        <v>2576</v>
      </c>
    </row>
    <row r="1100" spans="1:1" x14ac:dyDescent="0.25">
      <c r="A1100" t="s">
        <v>2795</v>
      </c>
    </row>
    <row r="1101" spans="1:1" x14ac:dyDescent="0.25">
      <c r="A1101" t="s">
        <v>449</v>
      </c>
    </row>
    <row r="1102" spans="1:1" x14ac:dyDescent="0.25">
      <c r="A1102" t="s">
        <v>455</v>
      </c>
    </row>
    <row r="1103" spans="1:1" x14ac:dyDescent="0.25">
      <c r="A1103" t="s">
        <v>413</v>
      </c>
    </row>
    <row r="1104" spans="1:1" x14ac:dyDescent="0.25">
      <c r="A1104" t="s">
        <v>1068</v>
      </c>
    </row>
    <row r="1105" spans="1:1" x14ac:dyDescent="0.25">
      <c r="A1105" t="s">
        <v>1069</v>
      </c>
    </row>
    <row r="1106" spans="1:1" x14ac:dyDescent="0.25">
      <c r="A1106" t="s">
        <v>2796</v>
      </c>
    </row>
    <row r="1107" spans="1:1" x14ac:dyDescent="0.25">
      <c r="A1107" t="s">
        <v>401</v>
      </c>
    </row>
    <row r="1108" spans="1:1" x14ac:dyDescent="0.25">
      <c r="A1108" t="s">
        <v>836</v>
      </c>
    </row>
    <row r="1109" spans="1:1" x14ac:dyDescent="0.25">
      <c r="A1109" t="s">
        <v>2185</v>
      </c>
    </row>
    <row r="1110" spans="1:1" x14ac:dyDescent="0.25">
      <c r="A1110" t="s">
        <v>2186</v>
      </c>
    </row>
    <row r="1111" spans="1:1" x14ac:dyDescent="0.25">
      <c r="A1111" t="s">
        <v>2465</v>
      </c>
    </row>
    <row r="1112" spans="1:1" x14ac:dyDescent="0.25">
      <c r="A1112" t="s">
        <v>782</v>
      </c>
    </row>
    <row r="1113" spans="1:1" x14ac:dyDescent="0.25">
      <c r="A1113" t="s">
        <v>313</v>
      </c>
    </row>
    <row r="1114" spans="1:1" x14ac:dyDescent="0.25">
      <c r="A1114" t="s">
        <v>514</v>
      </c>
    </row>
    <row r="1115" spans="1:1" x14ac:dyDescent="0.25">
      <c r="A1115" t="s">
        <v>490</v>
      </c>
    </row>
    <row r="1116" spans="1:1" x14ac:dyDescent="0.25">
      <c r="A1116" t="s">
        <v>601</v>
      </c>
    </row>
    <row r="1117" spans="1:1" x14ac:dyDescent="0.25">
      <c r="A1117" t="s">
        <v>1497</v>
      </c>
    </row>
    <row r="1118" spans="1:1" x14ac:dyDescent="0.25">
      <c r="A1118" t="s">
        <v>1735</v>
      </c>
    </row>
    <row r="1119" spans="1:1" x14ac:dyDescent="0.25">
      <c r="A1119" t="s">
        <v>1296</v>
      </c>
    </row>
    <row r="1120" spans="1:1" x14ac:dyDescent="0.25">
      <c r="A1120" t="s">
        <v>480</v>
      </c>
    </row>
    <row r="1121" spans="1:1" x14ac:dyDescent="0.25">
      <c r="A1121" t="s">
        <v>2364</v>
      </c>
    </row>
    <row r="1122" spans="1:1" x14ac:dyDescent="0.25">
      <c r="A1122" t="s">
        <v>1290</v>
      </c>
    </row>
    <row r="1123" spans="1:1" x14ac:dyDescent="0.25">
      <c r="A1123" t="s">
        <v>1852</v>
      </c>
    </row>
    <row r="1124" spans="1:1" x14ac:dyDescent="0.25">
      <c r="A1124" t="s">
        <v>615</v>
      </c>
    </row>
    <row r="1125" spans="1:1" x14ac:dyDescent="0.25">
      <c r="A1125" t="s">
        <v>2328</v>
      </c>
    </row>
    <row r="1126" spans="1:1" x14ac:dyDescent="0.25">
      <c r="A1126" t="s">
        <v>3128</v>
      </c>
    </row>
    <row r="1127" spans="1:1" x14ac:dyDescent="0.25">
      <c r="A1127" t="s">
        <v>2521</v>
      </c>
    </row>
    <row r="1128" spans="1:1" x14ac:dyDescent="0.25">
      <c r="A1128" t="s">
        <v>2622</v>
      </c>
    </row>
    <row r="1129" spans="1:1" x14ac:dyDescent="0.25">
      <c r="A1129" t="s">
        <v>2321</v>
      </c>
    </row>
    <row r="1130" spans="1:1" x14ac:dyDescent="0.25">
      <c r="A1130" t="s">
        <v>2187</v>
      </c>
    </row>
    <row r="1131" spans="1:1" x14ac:dyDescent="0.25">
      <c r="A1131" t="s">
        <v>1439</v>
      </c>
    </row>
    <row r="1132" spans="1:1" x14ac:dyDescent="0.25">
      <c r="A1132" t="s">
        <v>2837</v>
      </c>
    </row>
    <row r="1133" spans="1:1" x14ac:dyDescent="0.25">
      <c r="A1133" t="s">
        <v>1853</v>
      </c>
    </row>
    <row r="1134" spans="1:1" x14ac:dyDescent="0.25">
      <c r="A1134" t="s">
        <v>451</v>
      </c>
    </row>
    <row r="1135" spans="1:1" x14ac:dyDescent="0.25">
      <c r="A1135" t="s">
        <v>403</v>
      </c>
    </row>
    <row r="1136" spans="1:1" x14ac:dyDescent="0.25">
      <c r="A1136" t="s">
        <v>3150</v>
      </c>
    </row>
    <row r="1137" spans="1:1" x14ac:dyDescent="0.25">
      <c r="A1137" t="s">
        <v>2951</v>
      </c>
    </row>
    <row r="1138" spans="1:1" x14ac:dyDescent="0.25">
      <c r="A1138" t="s">
        <v>734</v>
      </c>
    </row>
    <row r="1139" spans="1:1" x14ac:dyDescent="0.25">
      <c r="A1139" t="s">
        <v>943</v>
      </c>
    </row>
    <row r="1140" spans="1:1" x14ac:dyDescent="0.25">
      <c r="A1140" t="s">
        <v>527</v>
      </c>
    </row>
    <row r="1141" spans="1:1" x14ac:dyDescent="0.25">
      <c r="A1141" t="s">
        <v>2797</v>
      </c>
    </row>
    <row r="1142" spans="1:1" x14ac:dyDescent="0.25">
      <c r="A1142" t="s">
        <v>2751</v>
      </c>
    </row>
    <row r="1143" spans="1:1" x14ac:dyDescent="0.25">
      <c r="A1143" t="s">
        <v>1191</v>
      </c>
    </row>
    <row r="1144" spans="1:1" x14ac:dyDescent="0.25">
      <c r="A1144" t="s">
        <v>2920</v>
      </c>
    </row>
    <row r="1145" spans="1:1" x14ac:dyDescent="0.25">
      <c r="A1145" t="s">
        <v>965</v>
      </c>
    </row>
    <row r="1146" spans="1:1" x14ac:dyDescent="0.25">
      <c r="A1146" t="s">
        <v>1131</v>
      </c>
    </row>
    <row r="1147" spans="1:1" x14ac:dyDescent="0.25">
      <c r="A1147" t="s">
        <v>1394</v>
      </c>
    </row>
    <row r="1148" spans="1:1" x14ac:dyDescent="0.25">
      <c r="A1148" t="s">
        <v>2522</v>
      </c>
    </row>
    <row r="1149" spans="1:1" x14ac:dyDescent="0.25">
      <c r="A1149" t="s">
        <v>338</v>
      </c>
    </row>
    <row r="1150" spans="1:1" x14ac:dyDescent="0.25">
      <c r="A1150" t="s">
        <v>1173</v>
      </c>
    </row>
    <row r="1151" spans="1:1" x14ac:dyDescent="0.25">
      <c r="A1151" t="s">
        <v>1556</v>
      </c>
    </row>
    <row r="1152" spans="1:1" x14ac:dyDescent="0.25">
      <c r="A1152" t="s">
        <v>729</v>
      </c>
    </row>
    <row r="1153" spans="1:1" x14ac:dyDescent="0.25">
      <c r="A1153" t="s">
        <v>2188</v>
      </c>
    </row>
    <row r="1154" spans="1:1" x14ac:dyDescent="0.25">
      <c r="A1154" t="s">
        <v>1070</v>
      </c>
    </row>
    <row r="1155" spans="1:1" x14ac:dyDescent="0.25">
      <c r="A1155" t="s">
        <v>2461</v>
      </c>
    </row>
    <row r="1156" spans="1:1" x14ac:dyDescent="0.25">
      <c r="A1156" t="s">
        <v>622</v>
      </c>
    </row>
    <row r="1157" spans="1:1" x14ac:dyDescent="0.25">
      <c r="A1157" t="s">
        <v>1854</v>
      </c>
    </row>
    <row r="1158" spans="1:1" x14ac:dyDescent="0.25">
      <c r="A1158" t="s">
        <v>620</v>
      </c>
    </row>
    <row r="1159" spans="1:1" x14ac:dyDescent="0.25">
      <c r="A1159" t="s">
        <v>2952</v>
      </c>
    </row>
    <row r="1160" spans="1:1" x14ac:dyDescent="0.25">
      <c r="A1160" t="s">
        <v>2953</v>
      </c>
    </row>
    <row r="1161" spans="1:1" x14ac:dyDescent="0.25">
      <c r="A1161" t="s">
        <v>289</v>
      </c>
    </row>
    <row r="1162" spans="1:1" x14ac:dyDescent="0.25">
      <c r="A1162" t="s">
        <v>2189</v>
      </c>
    </row>
    <row r="1163" spans="1:1" x14ac:dyDescent="0.25">
      <c r="A1163" t="s">
        <v>2365</v>
      </c>
    </row>
    <row r="1164" spans="1:1" x14ac:dyDescent="0.25">
      <c r="A1164" t="s">
        <v>699</v>
      </c>
    </row>
    <row r="1165" spans="1:1" x14ac:dyDescent="0.25">
      <c r="A1165" t="s">
        <v>2450</v>
      </c>
    </row>
    <row r="1166" spans="1:1" x14ac:dyDescent="0.25">
      <c r="A1166" t="s">
        <v>460</v>
      </c>
    </row>
    <row r="1167" spans="1:1" x14ac:dyDescent="0.25">
      <c r="A1167" t="s">
        <v>443</v>
      </c>
    </row>
    <row r="1168" spans="1:1" x14ac:dyDescent="0.25">
      <c r="A1168" t="s">
        <v>682</v>
      </c>
    </row>
    <row r="1169" spans="1:1" x14ac:dyDescent="0.25">
      <c r="A1169" t="s">
        <v>314</v>
      </c>
    </row>
    <row r="1170" spans="1:1" x14ac:dyDescent="0.25">
      <c r="A1170" t="s">
        <v>878</v>
      </c>
    </row>
    <row r="1171" spans="1:1" x14ac:dyDescent="0.25">
      <c r="A1171" t="s">
        <v>1440</v>
      </c>
    </row>
    <row r="1172" spans="1:1" x14ac:dyDescent="0.25">
      <c r="A1172" t="s">
        <v>315</v>
      </c>
    </row>
    <row r="1173" spans="1:1" x14ac:dyDescent="0.25">
      <c r="A1173" t="s">
        <v>2970</v>
      </c>
    </row>
    <row r="1174" spans="1:1" x14ac:dyDescent="0.25">
      <c r="A1174" t="s">
        <v>2503</v>
      </c>
    </row>
    <row r="1175" spans="1:1" x14ac:dyDescent="0.25">
      <c r="A1175" t="s">
        <v>421</v>
      </c>
    </row>
    <row r="1176" spans="1:1" x14ac:dyDescent="0.25">
      <c r="A1176" t="s">
        <v>934</v>
      </c>
    </row>
    <row r="1177" spans="1:1" x14ac:dyDescent="0.25">
      <c r="A1177" t="s">
        <v>2190</v>
      </c>
    </row>
    <row r="1178" spans="1:1" x14ac:dyDescent="0.25">
      <c r="A1178" t="s">
        <v>966</v>
      </c>
    </row>
    <row r="1179" spans="1:1" x14ac:dyDescent="0.25">
      <c r="A1179" t="s">
        <v>839</v>
      </c>
    </row>
    <row r="1180" spans="1:1" x14ac:dyDescent="0.25">
      <c r="A1180" t="s">
        <v>865</v>
      </c>
    </row>
    <row r="1181" spans="1:1" x14ac:dyDescent="0.25">
      <c r="A1181" t="s">
        <v>2317</v>
      </c>
    </row>
    <row r="1182" spans="1:1" x14ac:dyDescent="0.25">
      <c r="A1182" t="s">
        <v>2645</v>
      </c>
    </row>
    <row r="1183" spans="1:1" x14ac:dyDescent="0.25">
      <c r="A1183" t="s">
        <v>1160</v>
      </c>
    </row>
    <row r="1184" spans="1:1" x14ac:dyDescent="0.25">
      <c r="A1184" t="s">
        <v>758</v>
      </c>
    </row>
    <row r="1185" spans="1:1" x14ac:dyDescent="0.25">
      <c r="A1185" t="s">
        <v>1385</v>
      </c>
    </row>
    <row r="1186" spans="1:1" x14ac:dyDescent="0.25">
      <c r="A1186" t="s">
        <v>2268</v>
      </c>
    </row>
    <row r="1187" spans="1:1" x14ac:dyDescent="0.25">
      <c r="A1187" t="s">
        <v>2523</v>
      </c>
    </row>
    <row r="1188" spans="1:1" x14ac:dyDescent="0.25">
      <c r="A1188" t="s">
        <v>2954</v>
      </c>
    </row>
    <row r="1189" spans="1:1" x14ac:dyDescent="0.25">
      <c r="A1189" t="s">
        <v>1071</v>
      </c>
    </row>
    <row r="1190" spans="1:1" x14ac:dyDescent="0.25">
      <c r="A1190" t="s">
        <v>1413</v>
      </c>
    </row>
    <row r="1191" spans="1:1" x14ac:dyDescent="0.25">
      <c r="A1191" t="s">
        <v>1731</v>
      </c>
    </row>
    <row r="1192" spans="1:1" x14ac:dyDescent="0.25">
      <c r="A1192" t="s">
        <v>1738</v>
      </c>
    </row>
    <row r="1193" spans="1:1" x14ac:dyDescent="0.25">
      <c r="A1193" t="s">
        <v>2451</v>
      </c>
    </row>
    <row r="1194" spans="1:1" x14ac:dyDescent="0.25">
      <c r="A1194" t="s">
        <v>1393</v>
      </c>
    </row>
    <row r="1195" spans="1:1" x14ac:dyDescent="0.25">
      <c r="A1195" t="s">
        <v>425</v>
      </c>
    </row>
    <row r="1196" spans="1:1" x14ac:dyDescent="0.25">
      <c r="A1196" t="s">
        <v>1007</v>
      </c>
    </row>
    <row r="1197" spans="1:1" x14ac:dyDescent="0.25">
      <c r="A1197" t="s">
        <v>759</v>
      </c>
    </row>
    <row r="1198" spans="1:1" x14ac:dyDescent="0.25">
      <c r="A1198" t="s">
        <v>342</v>
      </c>
    </row>
    <row r="1199" spans="1:1" x14ac:dyDescent="0.25">
      <c r="A1199" t="s">
        <v>1406</v>
      </c>
    </row>
    <row r="1200" spans="1:1" x14ac:dyDescent="0.25">
      <c r="A1200" t="s">
        <v>2838</v>
      </c>
    </row>
    <row r="1201" spans="1:1" x14ac:dyDescent="0.25">
      <c r="A1201" t="s">
        <v>2937</v>
      </c>
    </row>
    <row r="1202" spans="1:1" x14ac:dyDescent="0.25">
      <c r="A1202" t="s">
        <v>1072</v>
      </c>
    </row>
    <row r="1203" spans="1:1" x14ac:dyDescent="0.25">
      <c r="A1203" t="s">
        <v>2366</v>
      </c>
    </row>
    <row r="1204" spans="1:1" x14ac:dyDescent="0.25">
      <c r="A1204" t="s">
        <v>3152</v>
      </c>
    </row>
    <row r="1205" spans="1:1" x14ac:dyDescent="0.25">
      <c r="A1205" t="s">
        <v>2686</v>
      </c>
    </row>
    <row r="1206" spans="1:1" x14ac:dyDescent="0.25">
      <c r="A1206" t="s">
        <v>500</v>
      </c>
    </row>
    <row r="1207" spans="1:1" x14ac:dyDescent="0.25">
      <c r="A1207" t="s">
        <v>1377</v>
      </c>
    </row>
    <row r="1208" spans="1:1" x14ac:dyDescent="0.25">
      <c r="A1208" t="s">
        <v>1473</v>
      </c>
    </row>
    <row r="1209" spans="1:1" x14ac:dyDescent="0.25">
      <c r="A1209" t="s">
        <v>2269</v>
      </c>
    </row>
    <row r="1210" spans="1:1" x14ac:dyDescent="0.25">
      <c r="A1210" t="s">
        <v>2434</v>
      </c>
    </row>
    <row r="1211" spans="1:1" x14ac:dyDescent="0.25">
      <c r="A1211" t="s">
        <v>2798</v>
      </c>
    </row>
    <row r="1212" spans="1:1" x14ac:dyDescent="0.25">
      <c r="A1212" t="s">
        <v>428</v>
      </c>
    </row>
    <row r="1213" spans="1:1" x14ac:dyDescent="0.25">
      <c r="A1213" t="s">
        <v>1008</v>
      </c>
    </row>
    <row r="1214" spans="1:1" x14ac:dyDescent="0.25">
      <c r="A1214" t="s">
        <v>779</v>
      </c>
    </row>
    <row r="1215" spans="1:1" x14ac:dyDescent="0.25">
      <c r="A1215" t="s">
        <v>674</v>
      </c>
    </row>
    <row r="1216" spans="1:1" x14ac:dyDescent="0.25">
      <c r="A1216" t="s">
        <v>1265</v>
      </c>
    </row>
    <row r="1217" spans="1:1" x14ac:dyDescent="0.25">
      <c r="A1217" t="s">
        <v>686</v>
      </c>
    </row>
    <row r="1218" spans="1:1" x14ac:dyDescent="0.25">
      <c r="A1218" t="s">
        <v>2884</v>
      </c>
    </row>
    <row r="1219" spans="1:1" x14ac:dyDescent="0.25">
      <c r="A1219" t="s">
        <v>1322</v>
      </c>
    </row>
    <row r="1220" spans="1:1" x14ac:dyDescent="0.25">
      <c r="A1220" t="s">
        <v>2270</v>
      </c>
    </row>
    <row r="1221" spans="1:1" x14ac:dyDescent="0.25">
      <c r="A1221" t="s">
        <v>1558</v>
      </c>
    </row>
    <row r="1222" spans="1:1" x14ac:dyDescent="0.25">
      <c r="A1222" t="s">
        <v>1371</v>
      </c>
    </row>
    <row r="1223" spans="1:1" x14ac:dyDescent="0.25">
      <c r="A1223" t="s">
        <v>1036</v>
      </c>
    </row>
    <row r="1224" spans="1:1" x14ac:dyDescent="0.25">
      <c r="A1224" t="s">
        <v>316</v>
      </c>
    </row>
    <row r="1225" spans="1:1" x14ac:dyDescent="0.25">
      <c r="A1225" t="s">
        <v>396</v>
      </c>
    </row>
    <row r="1226" spans="1:1" x14ac:dyDescent="0.25">
      <c r="A1226" t="s">
        <v>714</v>
      </c>
    </row>
    <row r="1227" spans="1:1" x14ac:dyDescent="0.25">
      <c r="A1227" t="s">
        <v>583</v>
      </c>
    </row>
    <row r="1228" spans="1:1" x14ac:dyDescent="0.25">
      <c r="A1228" t="s">
        <v>945</v>
      </c>
    </row>
    <row r="1229" spans="1:1" x14ac:dyDescent="0.25">
      <c r="A1229" t="s">
        <v>2524</v>
      </c>
    </row>
    <row r="1230" spans="1:1" x14ac:dyDescent="0.25">
      <c r="A1230" t="s">
        <v>2479</v>
      </c>
    </row>
    <row r="1231" spans="1:1" x14ac:dyDescent="0.25">
      <c r="A1231" t="s">
        <v>1202</v>
      </c>
    </row>
    <row r="1232" spans="1:1" x14ac:dyDescent="0.25">
      <c r="A1232" t="s">
        <v>896</v>
      </c>
    </row>
    <row r="1233" spans="1:1" x14ac:dyDescent="0.25">
      <c r="A1233" t="s">
        <v>602</v>
      </c>
    </row>
    <row r="1234" spans="1:1" x14ac:dyDescent="0.25">
      <c r="A1234" t="s">
        <v>756</v>
      </c>
    </row>
    <row r="1235" spans="1:1" x14ac:dyDescent="0.25">
      <c r="A1235" t="s">
        <v>2412</v>
      </c>
    </row>
    <row r="1236" spans="1:1" x14ac:dyDescent="0.25">
      <c r="A1236" t="s">
        <v>1726</v>
      </c>
    </row>
    <row r="1237" spans="1:1" x14ac:dyDescent="0.25">
      <c r="A1237" t="s">
        <v>648</v>
      </c>
    </row>
    <row r="1238" spans="1:1" x14ac:dyDescent="0.25">
      <c r="A1238" t="s">
        <v>2471</v>
      </c>
    </row>
    <row r="1239" spans="1:1" x14ac:dyDescent="0.25">
      <c r="A1239" t="s">
        <v>2647</v>
      </c>
    </row>
    <row r="1240" spans="1:1" x14ac:dyDescent="0.25">
      <c r="A1240" t="s">
        <v>461</v>
      </c>
    </row>
    <row r="1241" spans="1:1" x14ac:dyDescent="0.25">
      <c r="A1241" t="s">
        <v>414</v>
      </c>
    </row>
    <row r="1242" spans="1:1" x14ac:dyDescent="0.25">
      <c r="A1242" t="s">
        <v>2557</v>
      </c>
    </row>
    <row r="1243" spans="1:1" x14ac:dyDescent="0.25">
      <c r="A1243" t="s">
        <v>487</v>
      </c>
    </row>
    <row r="1244" spans="1:1" x14ac:dyDescent="0.25">
      <c r="A1244" t="s">
        <v>2989</v>
      </c>
    </row>
    <row r="1245" spans="1:1" x14ac:dyDescent="0.25">
      <c r="A1245" t="s">
        <v>317</v>
      </c>
    </row>
    <row r="1246" spans="1:1" x14ac:dyDescent="0.25">
      <c r="A1246" t="s">
        <v>866</v>
      </c>
    </row>
    <row r="1247" spans="1:1" x14ac:dyDescent="0.25">
      <c r="A1247" t="s">
        <v>1073</v>
      </c>
    </row>
    <row r="1248" spans="1:1" x14ac:dyDescent="0.25">
      <c r="A1248" t="s">
        <v>2354</v>
      </c>
    </row>
    <row r="1249" spans="1:1" x14ac:dyDescent="0.25">
      <c r="A1249" t="s">
        <v>861</v>
      </c>
    </row>
    <row r="1250" spans="1:1" x14ac:dyDescent="0.25">
      <c r="A1250" t="s">
        <v>1672</v>
      </c>
    </row>
    <row r="1251" spans="1:1" x14ac:dyDescent="0.25">
      <c r="A1251" t="s">
        <v>2799</v>
      </c>
    </row>
    <row r="1252" spans="1:1" x14ac:dyDescent="0.25">
      <c r="A1252" t="s">
        <v>1247</v>
      </c>
    </row>
    <row r="1253" spans="1:1" x14ac:dyDescent="0.25">
      <c r="A1253" t="s">
        <v>2971</v>
      </c>
    </row>
    <row r="1254" spans="1:1" x14ac:dyDescent="0.25">
      <c r="A1254" t="s">
        <v>626</v>
      </c>
    </row>
    <row r="1255" spans="1:1" x14ac:dyDescent="0.25">
      <c r="A1255" t="s">
        <v>2728</v>
      </c>
    </row>
    <row r="1256" spans="1:1" x14ac:dyDescent="0.25">
      <c r="A1256" t="s">
        <v>1431</v>
      </c>
    </row>
    <row r="1257" spans="1:1" x14ac:dyDescent="0.25">
      <c r="A1257" t="s">
        <v>420</v>
      </c>
    </row>
    <row r="1258" spans="1:1" x14ac:dyDescent="0.25">
      <c r="A1258" t="s">
        <v>2878</v>
      </c>
    </row>
    <row r="1259" spans="1:1" x14ac:dyDescent="0.25">
      <c r="A1259" t="s">
        <v>2972</v>
      </c>
    </row>
    <row r="1260" spans="1:1" x14ac:dyDescent="0.25">
      <c r="A1260" t="s">
        <v>1308</v>
      </c>
    </row>
    <row r="1261" spans="1:1" x14ac:dyDescent="0.25">
      <c r="A1261" t="s">
        <v>1871</v>
      </c>
    </row>
    <row r="1262" spans="1:1" x14ac:dyDescent="0.25">
      <c r="A1262" t="s">
        <v>1337</v>
      </c>
    </row>
    <row r="1263" spans="1:1" x14ac:dyDescent="0.25">
      <c r="A1263" t="s">
        <v>900</v>
      </c>
    </row>
    <row r="1264" spans="1:1" x14ac:dyDescent="0.25">
      <c r="A1264" t="s">
        <v>2420</v>
      </c>
    </row>
    <row r="1265" spans="1:1" x14ac:dyDescent="0.25">
      <c r="A1265" t="s">
        <v>2367</v>
      </c>
    </row>
    <row r="1266" spans="1:1" x14ac:dyDescent="0.25">
      <c r="A1266" t="s">
        <v>2368</v>
      </c>
    </row>
    <row r="1267" spans="1:1" x14ac:dyDescent="0.25">
      <c r="A1267" t="s">
        <v>2369</v>
      </c>
    </row>
    <row r="1268" spans="1:1" x14ac:dyDescent="0.25">
      <c r="A1268" t="s">
        <v>2677</v>
      </c>
    </row>
    <row r="1269" spans="1:1" x14ac:dyDescent="0.25">
      <c r="A1269" t="s">
        <v>1450</v>
      </c>
    </row>
    <row r="1270" spans="1:1" x14ac:dyDescent="0.25">
      <c r="A1270" t="s">
        <v>536</v>
      </c>
    </row>
    <row r="1271" spans="1:1" x14ac:dyDescent="0.25">
      <c r="A1271" t="s">
        <v>606</v>
      </c>
    </row>
    <row r="1272" spans="1:1" x14ac:dyDescent="0.25">
      <c r="A1272" t="s">
        <v>476</v>
      </c>
    </row>
    <row r="1273" spans="1:1" x14ac:dyDescent="0.25">
      <c r="A1273" t="s">
        <v>1565</v>
      </c>
    </row>
    <row r="1274" spans="1:1" x14ac:dyDescent="0.25">
      <c r="A1274" t="s">
        <v>1287</v>
      </c>
    </row>
    <row r="1275" spans="1:1" x14ac:dyDescent="0.25">
      <c r="A1275" t="s">
        <v>2657</v>
      </c>
    </row>
    <row r="1276" spans="1:1" x14ac:dyDescent="0.25">
      <c r="A1276" t="s">
        <v>2710</v>
      </c>
    </row>
    <row r="1277" spans="1:1" x14ac:dyDescent="0.25">
      <c r="A1277" t="s">
        <v>1730</v>
      </c>
    </row>
    <row r="1278" spans="1:1" x14ac:dyDescent="0.25">
      <c r="A1278" t="s">
        <v>335</v>
      </c>
    </row>
    <row r="1279" spans="1:1" x14ac:dyDescent="0.25">
      <c r="A1279" t="s">
        <v>515</v>
      </c>
    </row>
    <row r="1280" spans="1:1" x14ac:dyDescent="0.25">
      <c r="A1280" t="s">
        <v>2355</v>
      </c>
    </row>
    <row r="1281" spans="1:1" x14ac:dyDescent="0.25">
      <c r="A1281" t="s">
        <v>1174</v>
      </c>
    </row>
    <row r="1282" spans="1:1" x14ac:dyDescent="0.25">
      <c r="A1282" t="s">
        <v>3129</v>
      </c>
    </row>
    <row r="1283" spans="1:1" x14ac:dyDescent="0.25">
      <c r="A1283" t="s">
        <v>1212</v>
      </c>
    </row>
    <row r="1284" spans="1:1" x14ac:dyDescent="0.25">
      <c r="A1284" t="s">
        <v>2191</v>
      </c>
    </row>
    <row r="1285" spans="1:1" x14ac:dyDescent="0.25">
      <c r="A1285" t="s">
        <v>552</v>
      </c>
    </row>
    <row r="1286" spans="1:1" x14ac:dyDescent="0.25">
      <c r="A1286" t="s">
        <v>285</v>
      </c>
    </row>
    <row r="1287" spans="1:1" x14ac:dyDescent="0.25">
      <c r="A1287" t="s">
        <v>796</v>
      </c>
    </row>
    <row r="1288" spans="1:1" x14ac:dyDescent="0.25">
      <c r="A1288" t="s">
        <v>1721</v>
      </c>
    </row>
    <row r="1289" spans="1:1" x14ac:dyDescent="0.25">
      <c r="A1289" t="s">
        <v>1474</v>
      </c>
    </row>
    <row r="1290" spans="1:1" x14ac:dyDescent="0.25">
      <c r="A1290" t="s">
        <v>1741</v>
      </c>
    </row>
    <row r="1291" spans="1:1" x14ac:dyDescent="0.25">
      <c r="A1291" t="s">
        <v>1242</v>
      </c>
    </row>
    <row r="1292" spans="1:1" x14ac:dyDescent="0.25">
      <c r="A1292" t="s">
        <v>2849</v>
      </c>
    </row>
    <row r="1293" spans="1:1" x14ac:dyDescent="0.25">
      <c r="A1293" t="s">
        <v>1533</v>
      </c>
    </row>
    <row r="1294" spans="1:1" x14ac:dyDescent="0.25">
      <c r="A1294" t="s">
        <v>2850</v>
      </c>
    </row>
    <row r="1295" spans="1:1" x14ac:dyDescent="0.25">
      <c r="A1295" t="s">
        <v>2897</v>
      </c>
    </row>
    <row r="1296" spans="1:1" x14ac:dyDescent="0.25">
      <c r="A1296" t="s">
        <v>2370</v>
      </c>
    </row>
    <row r="1297" spans="1:1" x14ac:dyDescent="0.25">
      <c r="A1297" t="s">
        <v>2558</v>
      </c>
    </row>
    <row r="1298" spans="1:1" x14ac:dyDescent="0.25">
      <c r="A1298" t="s">
        <v>1701</v>
      </c>
    </row>
    <row r="1299" spans="1:1" x14ac:dyDescent="0.25">
      <c r="A1299" t="s">
        <v>537</v>
      </c>
    </row>
    <row r="1300" spans="1:1" x14ac:dyDescent="0.25">
      <c r="A1300" t="s">
        <v>318</v>
      </c>
    </row>
    <row r="1301" spans="1:1" x14ac:dyDescent="0.25">
      <c r="A1301" t="s">
        <v>512</v>
      </c>
    </row>
    <row r="1302" spans="1:1" x14ac:dyDescent="0.25">
      <c r="A1302" t="s">
        <v>1387</v>
      </c>
    </row>
    <row r="1303" spans="1:1" x14ac:dyDescent="0.25">
      <c r="A1303" t="s">
        <v>2665</v>
      </c>
    </row>
    <row r="1304" spans="1:1" x14ac:dyDescent="0.25">
      <c r="A1304" t="s">
        <v>1734</v>
      </c>
    </row>
    <row r="1305" spans="1:1" x14ac:dyDescent="0.25">
      <c r="A1305" t="s">
        <v>2192</v>
      </c>
    </row>
    <row r="1306" spans="1:1" x14ac:dyDescent="0.25">
      <c r="A1306" t="s">
        <v>1714</v>
      </c>
    </row>
    <row r="1307" spans="1:1" x14ac:dyDescent="0.25">
      <c r="A1307" t="s">
        <v>2193</v>
      </c>
    </row>
    <row r="1308" spans="1:1" x14ac:dyDescent="0.25">
      <c r="A1308" t="s">
        <v>1739</v>
      </c>
    </row>
    <row r="1309" spans="1:1" x14ac:dyDescent="0.25">
      <c r="A1309" t="s">
        <v>800</v>
      </c>
    </row>
    <row r="1310" spans="1:1" x14ac:dyDescent="0.25">
      <c r="A1310" t="s">
        <v>2998</v>
      </c>
    </row>
    <row r="1311" spans="1:1" x14ac:dyDescent="0.25">
      <c r="A1311" t="s">
        <v>3006</v>
      </c>
    </row>
    <row r="1312" spans="1:1" x14ac:dyDescent="0.25">
      <c r="A1312" t="s">
        <v>1537</v>
      </c>
    </row>
    <row r="1313" spans="1:1" x14ac:dyDescent="0.25">
      <c r="A1313" t="s">
        <v>2885</v>
      </c>
    </row>
    <row r="1314" spans="1:1" x14ac:dyDescent="0.25">
      <c r="A1314" t="s">
        <v>1475</v>
      </c>
    </row>
    <row r="1315" spans="1:1" x14ac:dyDescent="0.25">
      <c r="A1315" t="s">
        <v>2839</v>
      </c>
    </row>
    <row r="1316" spans="1:1" x14ac:dyDescent="0.25">
      <c r="A1316" t="s">
        <v>1360</v>
      </c>
    </row>
    <row r="1317" spans="1:1" x14ac:dyDescent="0.25">
      <c r="A1317" t="s">
        <v>1541</v>
      </c>
    </row>
    <row r="1318" spans="1:1" x14ac:dyDescent="0.25">
      <c r="A1318" t="s">
        <v>1175</v>
      </c>
    </row>
    <row r="1319" spans="1:1" x14ac:dyDescent="0.25">
      <c r="A1319" t="s">
        <v>1673</v>
      </c>
    </row>
    <row r="1320" spans="1:1" x14ac:dyDescent="0.25">
      <c r="A1320" t="s">
        <v>2666</v>
      </c>
    </row>
    <row r="1321" spans="1:1" x14ac:dyDescent="0.25">
      <c r="A1321" t="s">
        <v>1367</v>
      </c>
    </row>
    <row r="1322" spans="1:1" x14ac:dyDescent="0.25">
      <c r="A1322" t="s">
        <v>1740</v>
      </c>
    </row>
    <row r="1323" spans="1:1" x14ac:dyDescent="0.25">
      <c r="A1323" t="s">
        <v>1743</v>
      </c>
    </row>
    <row r="1324" spans="1:1" x14ac:dyDescent="0.25">
      <c r="A1324" t="s">
        <v>2697</v>
      </c>
    </row>
    <row r="1325" spans="1:1" x14ac:dyDescent="0.25">
      <c r="A1325" t="s">
        <v>2654</v>
      </c>
    </row>
    <row r="1326" spans="1:1" x14ac:dyDescent="0.25">
      <c r="A1326" t="s">
        <v>565</v>
      </c>
    </row>
    <row r="1327" spans="1:1" x14ac:dyDescent="0.25">
      <c r="A1327" t="s">
        <v>2661</v>
      </c>
    </row>
    <row r="1328" spans="1:1" x14ac:dyDescent="0.25">
      <c r="A1328" t="s">
        <v>1074</v>
      </c>
    </row>
    <row r="1329" spans="1:1" x14ac:dyDescent="0.25">
      <c r="A1329" t="s">
        <v>2930</v>
      </c>
    </row>
    <row r="1330" spans="1:1" x14ac:dyDescent="0.25">
      <c r="A1330" t="s">
        <v>2879</v>
      </c>
    </row>
    <row r="1331" spans="1:1" x14ac:dyDescent="0.25">
      <c r="A1331" t="s">
        <v>1115</v>
      </c>
    </row>
    <row r="1332" spans="1:1" x14ac:dyDescent="0.25">
      <c r="A1332" t="s">
        <v>1009</v>
      </c>
    </row>
    <row r="1333" spans="1:1" x14ac:dyDescent="0.25">
      <c r="A1333" t="s">
        <v>1525</v>
      </c>
    </row>
    <row r="1334" spans="1:1" x14ac:dyDescent="0.25">
      <c r="A1334" t="s">
        <v>631</v>
      </c>
    </row>
    <row r="1335" spans="1:1" x14ac:dyDescent="0.25">
      <c r="A1335" t="s">
        <v>2480</v>
      </c>
    </row>
    <row r="1336" spans="1:1" x14ac:dyDescent="0.25">
      <c r="A1336" t="s">
        <v>997</v>
      </c>
    </row>
    <row r="1337" spans="1:1" x14ac:dyDescent="0.25">
      <c r="A1337" t="s">
        <v>1221</v>
      </c>
    </row>
    <row r="1338" spans="1:1" x14ac:dyDescent="0.25">
      <c r="A1338" t="s">
        <v>922</v>
      </c>
    </row>
    <row r="1339" spans="1:1" x14ac:dyDescent="0.25">
      <c r="A1339" t="s">
        <v>1359</v>
      </c>
    </row>
    <row r="1340" spans="1:1" x14ac:dyDescent="0.25">
      <c r="A1340" t="s">
        <v>589</v>
      </c>
    </row>
    <row r="1341" spans="1:1" x14ac:dyDescent="0.25">
      <c r="A1341" t="s">
        <v>2750</v>
      </c>
    </row>
    <row r="1342" spans="1:1" x14ac:dyDescent="0.25">
      <c r="A1342" t="s">
        <v>3130</v>
      </c>
    </row>
    <row r="1343" spans="1:1" x14ac:dyDescent="0.25">
      <c r="A1343" t="s">
        <v>260</v>
      </c>
    </row>
    <row r="1344" spans="1:1" x14ac:dyDescent="0.25">
      <c r="A1344" t="s">
        <v>422</v>
      </c>
    </row>
    <row r="1345" spans="1:1" x14ac:dyDescent="0.25">
      <c r="A1345" t="s">
        <v>1361</v>
      </c>
    </row>
    <row r="1346" spans="1:1" x14ac:dyDescent="0.25">
      <c r="A1346" t="s">
        <v>778</v>
      </c>
    </row>
    <row r="1347" spans="1:1" x14ac:dyDescent="0.25">
      <c r="A1347" t="s">
        <v>402</v>
      </c>
    </row>
    <row r="1348" spans="1:1" x14ac:dyDescent="0.25">
      <c r="A1348" t="s">
        <v>372</v>
      </c>
    </row>
    <row r="1349" spans="1:1" x14ac:dyDescent="0.25">
      <c r="A1349" t="s">
        <v>2800</v>
      </c>
    </row>
    <row r="1350" spans="1:1" x14ac:dyDescent="0.25">
      <c r="A1350" t="s">
        <v>2880</v>
      </c>
    </row>
    <row r="1351" spans="1:1" x14ac:dyDescent="0.25">
      <c r="A1351" t="s">
        <v>2510</v>
      </c>
    </row>
    <row r="1352" spans="1:1" x14ac:dyDescent="0.25">
      <c r="A1352" t="s">
        <v>1249</v>
      </c>
    </row>
    <row r="1353" spans="1:1" x14ac:dyDescent="0.25">
      <c r="A1353" t="s">
        <v>1742</v>
      </c>
    </row>
    <row r="1354" spans="1:1" x14ac:dyDescent="0.25">
      <c r="A1354" t="s">
        <v>297</v>
      </c>
    </row>
    <row r="1355" spans="1:1" x14ac:dyDescent="0.25">
      <c r="A1355" t="s">
        <v>629</v>
      </c>
    </row>
    <row r="1356" spans="1:1" x14ac:dyDescent="0.25">
      <c r="A1356" t="s">
        <v>2435</v>
      </c>
    </row>
    <row r="1357" spans="1:1" x14ac:dyDescent="0.25">
      <c r="A1357" t="s">
        <v>2602</v>
      </c>
    </row>
    <row r="1358" spans="1:1" x14ac:dyDescent="0.25">
      <c r="A1358" t="s">
        <v>1075</v>
      </c>
    </row>
    <row r="1359" spans="1:1" x14ac:dyDescent="0.25">
      <c r="A1359" t="s">
        <v>1176</v>
      </c>
    </row>
    <row r="1360" spans="1:1" x14ac:dyDescent="0.25">
      <c r="A1360" t="s">
        <v>2525</v>
      </c>
    </row>
    <row r="1361" spans="1:1" x14ac:dyDescent="0.25">
      <c r="A1361" t="s">
        <v>1544</v>
      </c>
    </row>
    <row r="1362" spans="1:1" x14ac:dyDescent="0.25">
      <c r="A1362" t="s">
        <v>1674</v>
      </c>
    </row>
    <row r="1363" spans="1:1" x14ac:dyDescent="0.25">
      <c r="A1363" t="s">
        <v>399</v>
      </c>
    </row>
    <row r="1364" spans="1:1" x14ac:dyDescent="0.25">
      <c r="A1364" t="s">
        <v>748</v>
      </c>
    </row>
    <row r="1365" spans="1:1" x14ac:dyDescent="0.25">
      <c r="A1365" t="s">
        <v>2301</v>
      </c>
    </row>
    <row r="1366" spans="1:1" x14ac:dyDescent="0.25">
      <c r="A1366" t="s">
        <v>1076</v>
      </c>
    </row>
    <row r="1367" spans="1:1" x14ac:dyDescent="0.25">
      <c r="A1367" t="s">
        <v>2194</v>
      </c>
    </row>
    <row r="1368" spans="1:1" x14ac:dyDescent="0.25">
      <c r="A1368" t="s">
        <v>2851</v>
      </c>
    </row>
    <row r="1369" spans="1:1" x14ac:dyDescent="0.25">
      <c r="A1369" t="s">
        <v>2687</v>
      </c>
    </row>
    <row r="1370" spans="1:1" x14ac:dyDescent="0.25">
      <c r="A1370" t="s">
        <v>1427</v>
      </c>
    </row>
    <row r="1371" spans="1:1" x14ac:dyDescent="0.25">
      <c r="A1371" t="s">
        <v>1493</v>
      </c>
    </row>
    <row r="1372" spans="1:1" x14ac:dyDescent="0.25">
      <c r="A1372" t="s">
        <v>638</v>
      </c>
    </row>
    <row r="1373" spans="1:1" x14ac:dyDescent="0.25">
      <c r="A1373" t="s">
        <v>2436</v>
      </c>
    </row>
    <row r="1374" spans="1:1" x14ac:dyDescent="0.25">
      <c r="A1374" t="s">
        <v>1346</v>
      </c>
    </row>
    <row r="1375" spans="1:1" x14ac:dyDescent="0.25">
      <c r="A1375" t="s">
        <v>2652</v>
      </c>
    </row>
    <row r="1376" spans="1:1" x14ac:dyDescent="0.25">
      <c r="A1376" t="s">
        <v>1709</v>
      </c>
    </row>
    <row r="1377" spans="1:1" x14ac:dyDescent="0.25">
      <c r="A1377" t="s">
        <v>2801</v>
      </c>
    </row>
    <row r="1378" spans="1:1" x14ac:dyDescent="0.25">
      <c r="A1378" t="s">
        <v>890</v>
      </c>
    </row>
    <row r="1379" spans="1:1" x14ac:dyDescent="0.25">
      <c r="A1379" t="s">
        <v>385</v>
      </c>
    </row>
    <row r="1380" spans="1:1" x14ac:dyDescent="0.25">
      <c r="A1380" t="s">
        <v>1744</v>
      </c>
    </row>
    <row r="1381" spans="1:1" x14ac:dyDescent="0.25">
      <c r="A1381" t="s">
        <v>553</v>
      </c>
    </row>
    <row r="1382" spans="1:1" x14ac:dyDescent="0.25">
      <c r="A1382" t="s">
        <v>1476</v>
      </c>
    </row>
    <row r="1383" spans="1:1" x14ac:dyDescent="0.25">
      <c r="A1383" t="s">
        <v>2195</v>
      </c>
    </row>
    <row r="1384" spans="1:1" x14ac:dyDescent="0.25">
      <c r="A1384" t="s">
        <v>2271</v>
      </c>
    </row>
    <row r="1385" spans="1:1" x14ac:dyDescent="0.25">
      <c r="A1385" t="s">
        <v>2343</v>
      </c>
    </row>
    <row r="1386" spans="1:1" x14ac:dyDescent="0.25">
      <c r="A1386" t="s">
        <v>2673</v>
      </c>
    </row>
    <row r="1387" spans="1:1" x14ac:dyDescent="0.25">
      <c r="A1387" t="s">
        <v>993</v>
      </c>
    </row>
    <row r="1388" spans="1:1" x14ac:dyDescent="0.25">
      <c r="A1388" t="s">
        <v>2481</v>
      </c>
    </row>
    <row r="1389" spans="1:1" x14ac:dyDescent="0.25">
      <c r="A1389" t="s">
        <v>566</v>
      </c>
    </row>
    <row r="1390" spans="1:1" x14ac:dyDescent="0.25">
      <c r="A1390" t="s">
        <v>387</v>
      </c>
    </row>
    <row r="1391" spans="1:1" x14ac:dyDescent="0.25">
      <c r="A1391" t="s">
        <v>1745</v>
      </c>
    </row>
    <row r="1392" spans="1:1" x14ac:dyDescent="0.25">
      <c r="A1392" t="s">
        <v>850</v>
      </c>
    </row>
    <row r="1393" spans="1:1" x14ac:dyDescent="0.25">
      <c r="A1393" t="s">
        <v>967</v>
      </c>
    </row>
    <row r="1394" spans="1:1" x14ac:dyDescent="0.25">
      <c r="A1394" t="s">
        <v>659</v>
      </c>
    </row>
    <row r="1395" spans="1:1" x14ac:dyDescent="0.25">
      <c r="A1395" t="s">
        <v>2371</v>
      </c>
    </row>
    <row r="1396" spans="1:1" x14ac:dyDescent="0.25">
      <c r="A1396" t="s">
        <v>628</v>
      </c>
    </row>
    <row r="1397" spans="1:1" x14ac:dyDescent="0.25">
      <c r="A1397" t="s">
        <v>1192</v>
      </c>
    </row>
    <row r="1398" spans="1:1" x14ac:dyDescent="0.25">
      <c r="A1398" t="s">
        <v>2372</v>
      </c>
    </row>
    <row r="1399" spans="1:1" x14ac:dyDescent="0.25">
      <c r="A1399" t="s">
        <v>2373</v>
      </c>
    </row>
    <row r="1400" spans="1:1" x14ac:dyDescent="0.25">
      <c r="A1400" t="s">
        <v>516</v>
      </c>
    </row>
    <row r="1401" spans="1:1" x14ac:dyDescent="0.25">
      <c r="A1401" t="s">
        <v>1451</v>
      </c>
    </row>
    <row r="1402" spans="1:1" x14ac:dyDescent="0.25">
      <c r="A1402" t="s">
        <v>2748</v>
      </c>
    </row>
    <row r="1403" spans="1:1" x14ac:dyDescent="0.25">
      <c r="A1403" t="s">
        <v>2589</v>
      </c>
    </row>
    <row r="1404" spans="1:1" x14ac:dyDescent="0.25">
      <c r="A1404" t="s">
        <v>2909</v>
      </c>
    </row>
    <row r="1405" spans="1:1" x14ac:dyDescent="0.25">
      <c r="A1405" t="s">
        <v>1340</v>
      </c>
    </row>
    <row r="1406" spans="1:1" x14ac:dyDescent="0.25">
      <c r="A1406" t="s">
        <v>1010</v>
      </c>
    </row>
    <row r="1407" spans="1:1" x14ac:dyDescent="0.25">
      <c r="A1407" t="s">
        <v>2374</v>
      </c>
    </row>
    <row r="1408" spans="1:1" x14ac:dyDescent="0.25">
      <c r="A1408" t="s">
        <v>752</v>
      </c>
    </row>
    <row r="1409" spans="1:1" x14ac:dyDescent="0.25">
      <c r="A1409" t="s">
        <v>563</v>
      </c>
    </row>
    <row r="1410" spans="1:1" x14ac:dyDescent="0.25">
      <c r="A1410" t="s">
        <v>1401</v>
      </c>
    </row>
    <row r="1411" spans="1:1" x14ac:dyDescent="0.25">
      <c r="A1411" t="s">
        <v>2375</v>
      </c>
    </row>
    <row r="1412" spans="1:1" x14ac:dyDescent="0.25">
      <c r="A1412" t="s">
        <v>442</v>
      </c>
    </row>
    <row r="1413" spans="1:1" x14ac:dyDescent="0.25">
      <c r="A1413" t="s">
        <v>1310</v>
      </c>
    </row>
    <row r="1414" spans="1:1" x14ac:dyDescent="0.25">
      <c r="A1414" t="s">
        <v>2526</v>
      </c>
    </row>
    <row r="1415" spans="1:1" x14ac:dyDescent="0.25">
      <c r="A1415" t="s">
        <v>2196</v>
      </c>
    </row>
    <row r="1416" spans="1:1" x14ac:dyDescent="0.25">
      <c r="A1416" t="s">
        <v>2601</v>
      </c>
    </row>
    <row r="1417" spans="1:1" x14ac:dyDescent="0.25">
      <c r="A1417" t="s">
        <v>1707</v>
      </c>
    </row>
    <row r="1418" spans="1:1" x14ac:dyDescent="0.25">
      <c r="A1418" t="s">
        <v>2318</v>
      </c>
    </row>
    <row r="1419" spans="1:1" x14ac:dyDescent="0.25">
      <c r="A1419" t="s">
        <v>1398</v>
      </c>
    </row>
    <row r="1420" spans="1:1" x14ac:dyDescent="0.25">
      <c r="A1420" t="s">
        <v>1866</v>
      </c>
    </row>
    <row r="1421" spans="1:1" x14ac:dyDescent="0.25">
      <c r="A1421" t="s">
        <v>356</v>
      </c>
    </row>
    <row r="1422" spans="1:1" x14ac:dyDescent="0.25">
      <c r="A1422" t="s">
        <v>931</v>
      </c>
    </row>
    <row r="1423" spans="1:1" x14ac:dyDescent="0.25">
      <c r="A1423" t="s">
        <v>383</v>
      </c>
    </row>
    <row r="1424" spans="1:1" x14ac:dyDescent="0.25">
      <c r="A1424" t="s">
        <v>1372</v>
      </c>
    </row>
    <row r="1425" spans="1:1" x14ac:dyDescent="0.25">
      <c r="A1425" t="s">
        <v>2735</v>
      </c>
    </row>
    <row r="1426" spans="1:1" x14ac:dyDescent="0.25">
      <c r="A1426" t="s">
        <v>392</v>
      </c>
    </row>
    <row r="1427" spans="1:1" x14ac:dyDescent="0.25">
      <c r="A1427" t="s">
        <v>2527</v>
      </c>
    </row>
    <row r="1428" spans="1:1" x14ac:dyDescent="0.25">
      <c r="A1428" t="s">
        <v>688</v>
      </c>
    </row>
    <row r="1429" spans="1:1" x14ac:dyDescent="0.25">
      <c r="A1429" t="s">
        <v>600</v>
      </c>
    </row>
    <row r="1430" spans="1:1" x14ac:dyDescent="0.25">
      <c r="A1430" t="s">
        <v>576</v>
      </c>
    </row>
    <row r="1431" spans="1:1" x14ac:dyDescent="0.25">
      <c r="A1431" t="s">
        <v>802</v>
      </c>
    </row>
    <row r="1432" spans="1:1" x14ac:dyDescent="0.25">
      <c r="A1432" t="s">
        <v>3163</v>
      </c>
    </row>
    <row r="1433" spans="1:1" x14ac:dyDescent="0.25">
      <c r="A1433" t="s">
        <v>2407</v>
      </c>
    </row>
    <row r="1434" spans="1:1" x14ac:dyDescent="0.25">
      <c r="A1434" t="s">
        <v>2197</v>
      </c>
    </row>
    <row r="1435" spans="1:1" x14ac:dyDescent="0.25">
      <c r="A1435" t="s">
        <v>2802</v>
      </c>
    </row>
    <row r="1436" spans="1:1" x14ac:dyDescent="0.25">
      <c r="A1436" t="s">
        <v>1708</v>
      </c>
    </row>
    <row r="1437" spans="1:1" x14ac:dyDescent="0.25">
      <c r="A1437" t="s">
        <v>2670</v>
      </c>
    </row>
    <row r="1438" spans="1:1" x14ac:dyDescent="0.25">
      <c r="A1438" t="s">
        <v>853</v>
      </c>
    </row>
    <row r="1439" spans="1:1" x14ac:dyDescent="0.25">
      <c r="A1439" t="s">
        <v>694</v>
      </c>
    </row>
    <row r="1440" spans="1:1" x14ac:dyDescent="0.25">
      <c r="A1440" t="s">
        <v>1228</v>
      </c>
    </row>
    <row r="1441" spans="1:1" x14ac:dyDescent="0.25">
      <c r="A1441" t="s">
        <v>2568</v>
      </c>
    </row>
    <row r="1442" spans="1:1" x14ac:dyDescent="0.25">
      <c r="A1442" t="s">
        <v>1746</v>
      </c>
    </row>
    <row r="1443" spans="1:1" x14ac:dyDescent="0.25">
      <c r="A1443" t="s">
        <v>271</v>
      </c>
    </row>
    <row r="1444" spans="1:1" x14ac:dyDescent="0.25">
      <c r="A1444" t="s">
        <v>1477</v>
      </c>
    </row>
    <row r="1445" spans="1:1" x14ac:dyDescent="0.25">
      <c r="A1445" t="s">
        <v>2376</v>
      </c>
    </row>
    <row r="1446" spans="1:1" x14ac:dyDescent="0.25">
      <c r="A1446" t="s">
        <v>923</v>
      </c>
    </row>
    <row r="1447" spans="1:1" x14ac:dyDescent="0.25">
      <c r="A1447" t="s">
        <v>854</v>
      </c>
    </row>
    <row r="1448" spans="1:1" x14ac:dyDescent="0.25">
      <c r="A1448" t="s">
        <v>274</v>
      </c>
    </row>
    <row r="1449" spans="1:1" x14ac:dyDescent="0.25">
      <c r="A1449" t="s">
        <v>2688</v>
      </c>
    </row>
    <row r="1450" spans="1:1" x14ac:dyDescent="0.25">
      <c r="A1450" t="s">
        <v>2198</v>
      </c>
    </row>
    <row r="1451" spans="1:1" x14ac:dyDescent="0.25">
      <c r="A1451" t="s">
        <v>1549</v>
      </c>
    </row>
    <row r="1452" spans="1:1" x14ac:dyDescent="0.25">
      <c r="A1452" t="s">
        <v>2898</v>
      </c>
    </row>
    <row r="1453" spans="1:1" x14ac:dyDescent="0.25">
      <c r="A1453" t="s">
        <v>2528</v>
      </c>
    </row>
    <row r="1454" spans="1:1" x14ac:dyDescent="0.25">
      <c r="A1454" t="s">
        <v>2759</v>
      </c>
    </row>
    <row r="1455" spans="1:1" x14ac:dyDescent="0.25">
      <c r="A1455" t="s">
        <v>456</v>
      </c>
    </row>
    <row r="1456" spans="1:1" x14ac:dyDescent="0.25">
      <c r="A1456" t="s">
        <v>765</v>
      </c>
    </row>
    <row r="1457" spans="1:1" x14ac:dyDescent="0.25">
      <c r="A1457" t="s">
        <v>1028</v>
      </c>
    </row>
    <row r="1458" spans="1:1" x14ac:dyDescent="0.25">
      <c r="A1458" t="s">
        <v>2482</v>
      </c>
    </row>
    <row r="1459" spans="1:1" x14ac:dyDescent="0.25">
      <c r="A1459" t="s">
        <v>1543</v>
      </c>
    </row>
    <row r="1460" spans="1:1" x14ac:dyDescent="0.25">
      <c r="A1460" t="s">
        <v>432</v>
      </c>
    </row>
    <row r="1461" spans="1:1" x14ac:dyDescent="0.25">
      <c r="A1461" t="s">
        <v>2452</v>
      </c>
    </row>
    <row r="1462" spans="1:1" x14ac:dyDescent="0.25">
      <c r="A1462" t="s">
        <v>491</v>
      </c>
    </row>
    <row r="1463" spans="1:1" x14ac:dyDescent="0.25">
      <c r="A1463" t="s">
        <v>1858</v>
      </c>
    </row>
    <row r="1464" spans="1:1" x14ac:dyDescent="0.25">
      <c r="A1464" t="s">
        <v>1412</v>
      </c>
    </row>
    <row r="1465" spans="1:1" x14ac:dyDescent="0.25">
      <c r="A1465" t="s">
        <v>851</v>
      </c>
    </row>
    <row r="1466" spans="1:1" x14ac:dyDescent="0.25">
      <c r="A1466" t="s">
        <v>363</v>
      </c>
    </row>
    <row r="1467" spans="1:1" x14ac:dyDescent="0.25">
      <c r="A1467" t="s">
        <v>2453</v>
      </c>
    </row>
    <row r="1468" spans="1:1" x14ac:dyDescent="0.25">
      <c r="A1468" t="s">
        <v>2454</v>
      </c>
    </row>
    <row r="1469" spans="1:1" x14ac:dyDescent="0.25">
      <c r="A1469" t="s">
        <v>1869</v>
      </c>
    </row>
    <row r="1470" spans="1:1" x14ac:dyDescent="0.25">
      <c r="A1470" t="s">
        <v>1696</v>
      </c>
    </row>
    <row r="1471" spans="1:1" x14ac:dyDescent="0.25">
      <c r="A1471" t="s">
        <v>1159</v>
      </c>
    </row>
    <row r="1472" spans="1:1" x14ac:dyDescent="0.25">
      <c r="A1472" t="s">
        <v>2599</v>
      </c>
    </row>
    <row r="1473" spans="1:1" x14ac:dyDescent="0.25">
      <c r="A1473" t="s">
        <v>2199</v>
      </c>
    </row>
    <row r="1474" spans="1:1" x14ac:dyDescent="0.25">
      <c r="A1474" t="s">
        <v>1077</v>
      </c>
    </row>
    <row r="1475" spans="1:1" x14ac:dyDescent="0.25">
      <c r="A1475" t="s">
        <v>2919</v>
      </c>
    </row>
    <row r="1476" spans="1:1" x14ac:dyDescent="0.25">
      <c r="A1476" t="s">
        <v>2377</v>
      </c>
    </row>
    <row r="1477" spans="1:1" x14ac:dyDescent="0.25">
      <c r="A1477" t="s">
        <v>898</v>
      </c>
    </row>
    <row r="1478" spans="1:1" x14ac:dyDescent="0.25">
      <c r="A1478" t="s">
        <v>2852</v>
      </c>
    </row>
    <row r="1479" spans="1:1" x14ac:dyDescent="0.25">
      <c r="A1479" t="s">
        <v>2378</v>
      </c>
    </row>
    <row r="1480" spans="1:1" x14ac:dyDescent="0.25">
      <c r="A1480" t="s">
        <v>2886</v>
      </c>
    </row>
    <row r="1481" spans="1:1" x14ac:dyDescent="0.25">
      <c r="A1481" t="s">
        <v>660</v>
      </c>
    </row>
    <row r="1482" spans="1:1" x14ac:dyDescent="0.25">
      <c r="A1482" t="s">
        <v>1259</v>
      </c>
    </row>
    <row r="1483" spans="1:1" x14ac:dyDescent="0.25">
      <c r="A1483" t="s">
        <v>809</v>
      </c>
    </row>
    <row r="1484" spans="1:1" x14ac:dyDescent="0.25">
      <c r="A1484" t="s">
        <v>2840</v>
      </c>
    </row>
    <row r="1485" spans="1:1" x14ac:dyDescent="0.25">
      <c r="A1485" t="s">
        <v>532</v>
      </c>
    </row>
    <row r="1486" spans="1:1" x14ac:dyDescent="0.25">
      <c r="A1486" t="s">
        <v>2709</v>
      </c>
    </row>
    <row r="1487" spans="1:1" x14ac:dyDescent="0.25">
      <c r="A1487" t="s">
        <v>933</v>
      </c>
    </row>
    <row r="1488" spans="1:1" x14ac:dyDescent="0.25">
      <c r="A1488" t="s">
        <v>522</v>
      </c>
    </row>
    <row r="1489" spans="1:1" x14ac:dyDescent="0.25">
      <c r="A1489" t="s">
        <v>1452</v>
      </c>
    </row>
    <row r="1490" spans="1:1" x14ac:dyDescent="0.25">
      <c r="A1490" t="s">
        <v>2853</v>
      </c>
    </row>
    <row r="1491" spans="1:1" x14ac:dyDescent="0.25">
      <c r="A1491" t="s">
        <v>3131</v>
      </c>
    </row>
    <row r="1492" spans="1:1" x14ac:dyDescent="0.25">
      <c r="A1492" t="s">
        <v>978</v>
      </c>
    </row>
    <row r="1493" spans="1:1" x14ac:dyDescent="0.25">
      <c r="A1493" t="s">
        <v>627</v>
      </c>
    </row>
    <row r="1494" spans="1:1" x14ac:dyDescent="0.25">
      <c r="A1494" t="s">
        <v>412</v>
      </c>
    </row>
    <row r="1495" spans="1:1" x14ac:dyDescent="0.25">
      <c r="A1495" t="s">
        <v>2768</v>
      </c>
    </row>
    <row r="1496" spans="1:1" x14ac:dyDescent="0.25">
      <c r="A1496" t="s">
        <v>2336</v>
      </c>
    </row>
    <row r="1497" spans="1:1" x14ac:dyDescent="0.25">
      <c r="A1497" t="s">
        <v>2766</v>
      </c>
    </row>
    <row r="1498" spans="1:1" x14ac:dyDescent="0.25">
      <c r="A1498" t="s">
        <v>319</v>
      </c>
    </row>
    <row r="1499" spans="1:1" x14ac:dyDescent="0.25">
      <c r="A1499" t="s">
        <v>2497</v>
      </c>
    </row>
    <row r="1500" spans="1:1" x14ac:dyDescent="0.25">
      <c r="A1500" t="s">
        <v>1216</v>
      </c>
    </row>
    <row r="1501" spans="1:1" x14ac:dyDescent="0.25">
      <c r="A1501" t="s">
        <v>1697</v>
      </c>
    </row>
    <row r="1502" spans="1:1" x14ac:dyDescent="0.25">
      <c r="A1502" t="s">
        <v>1078</v>
      </c>
    </row>
    <row r="1503" spans="1:1" x14ac:dyDescent="0.25">
      <c r="A1503" t="s">
        <v>1370</v>
      </c>
    </row>
    <row r="1504" spans="1:1" x14ac:dyDescent="0.25">
      <c r="A1504" t="s">
        <v>1353</v>
      </c>
    </row>
    <row r="1505" spans="1:1" x14ac:dyDescent="0.25">
      <c r="A1505" t="s">
        <v>2200</v>
      </c>
    </row>
    <row r="1506" spans="1:1" x14ac:dyDescent="0.25">
      <c r="A1506" t="s">
        <v>2559</v>
      </c>
    </row>
    <row r="1507" spans="1:1" x14ac:dyDescent="0.25">
      <c r="A1507" t="s">
        <v>1143</v>
      </c>
    </row>
    <row r="1508" spans="1:1" x14ac:dyDescent="0.25">
      <c r="A1508" t="s">
        <v>482</v>
      </c>
    </row>
    <row r="1509" spans="1:1" x14ac:dyDescent="0.25">
      <c r="A1509" t="s">
        <v>2201</v>
      </c>
    </row>
    <row r="1510" spans="1:1" x14ac:dyDescent="0.25">
      <c r="A1510" t="s">
        <v>365</v>
      </c>
    </row>
    <row r="1511" spans="1:1" x14ac:dyDescent="0.25">
      <c r="A1511" t="s">
        <v>509</v>
      </c>
    </row>
    <row r="1512" spans="1:1" x14ac:dyDescent="0.25">
      <c r="A1512" t="s">
        <v>2803</v>
      </c>
    </row>
    <row r="1513" spans="1:1" x14ac:dyDescent="0.25">
      <c r="A1513" t="s">
        <v>2560</v>
      </c>
    </row>
    <row r="1514" spans="1:1" x14ac:dyDescent="0.25">
      <c r="A1514" t="s">
        <v>1503</v>
      </c>
    </row>
    <row r="1515" spans="1:1" x14ac:dyDescent="0.25">
      <c r="A1515" t="s">
        <v>1133</v>
      </c>
    </row>
    <row r="1516" spans="1:1" x14ac:dyDescent="0.25">
      <c r="A1516" t="s">
        <v>419</v>
      </c>
    </row>
    <row r="1517" spans="1:1" x14ac:dyDescent="0.25">
      <c r="A1517" t="s">
        <v>1747</v>
      </c>
    </row>
    <row r="1518" spans="1:1" x14ac:dyDescent="0.25">
      <c r="A1518" t="s">
        <v>617</v>
      </c>
    </row>
    <row r="1519" spans="1:1" x14ac:dyDescent="0.25">
      <c r="A1519" t="s">
        <v>492</v>
      </c>
    </row>
    <row r="1520" spans="1:1" x14ac:dyDescent="0.25">
      <c r="A1520" t="s">
        <v>434</v>
      </c>
    </row>
    <row r="1521" spans="1:1" x14ac:dyDescent="0.25">
      <c r="A1521" t="s">
        <v>2938</v>
      </c>
    </row>
    <row r="1522" spans="1:1" x14ac:dyDescent="0.25">
      <c r="A1522" t="s">
        <v>481</v>
      </c>
    </row>
    <row r="1523" spans="1:1" x14ac:dyDescent="0.25">
      <c r="A1523" t="s">
        <v>1038</v>
      </c>
    </row>
    <row r="1524" spans="1:1" x14ac:dyDescent="0.25">
      <c r="A1524" t="s">
        <v>2910</v>
      </c>
    </row>
    <row r="1525" spans="1:1" x14ac:dyDescent="0.25">
      <c r="A1525" t="s">
        <v>1390</v>
      </c>
    </row>
    <row r="1526" spans="1:1" x14ac:dyDescent="0.25">
      <c r="A1526" t="s">
        <v>794</v>
      </c>
    </row>
    <row r="1527" spans="1:1" x14ac:dyDescent="0.25">
      <c r="A1527" t="s">
        <v>453</v>
      </c>
    </row>
    <row r="1528" spans="1:1" x14ac:dyDescent="0.25">
      <c r="A1528" t="s">
        <v>2202</v>
      </c>
    </row>
    <row r="1529" spans="1:1" x14ac:dyDescent="0.25">
      <c r="A1529" t="s">
        <v>1498</v>
      </c>
    </row>
    <row r="1530" spans="1:1" x14ac:dyDescent="0.25">
      <c r="A1530" t="s">
        <v>1127</v>
      </c>
    </row>
    <row r="1531" spans="1:1" x14ac:dyDescent="0.25">
      <c r="A1531" t="s">
        <v>288</v>
      </c>
    </row>
    <row r="1532" spans="1:1" x14ac:dyDescent="0.25">
      <c r="A1532" t="s">
        <v>1748</v>
      </c>
    </row>
    <row r="1533" spans="1:1" x14ac:dyDescent="0.25">
      <c r="A1533" t="s">
        <v>423</v>
      </c>
    </row>
    <row r="1534" spans="1:1" x14ac:dyDescent="0.25">
      <c r="A1534" t="s">
        <v>2587</v>
      </c>
    </row>
    <row r="1535" spans="1:1" x14ac:dyDescent="0.25">
      <c r="A1535" t="s">
        <v>2272</v>
      </c>
    </row>
    <row r="1536" spans="1:1" x14ac:dyDescent="0.25">
      <c r="A1536" t="s">
        <v>493</v>
      </c>
    </row>
    <row r="1537" spans="1:1" x14ac:dyDescent="0.25">
      <c r="A1537" t="s">
        <v>2615</v>
      </c>
    </row>
    <row r="1538" spans="1:1" x14ac:dyDescent="0.25">
      <c r="A1538" t="s">
        <v>2319</v>
      </c>
    </row>
    <row r="1539" spans="1:1" x14ac:dyDescent="0.25">
      <c r="A1539" t="s">
        <v>345</v>
      </c>
    </row>
    <row r="1540" spans="1:1" x14ac:dyDescent="0.25">
      <c r="A1540" t="s">
        <v>679</v>
      </c>
    </row>
    <row r="1541" spans="1:1" x14ac:dyDescent="0.25">
      <c r="A1541" t="s">
        <v>1341</v>
      </c>
    </row>
    <row r="1542" spans="1:1" x14ac:dyDescent="0.25">
      <c r="A1542" t="s">
        <v>320</v>
      </c>
    </row>
    <row r="1543" spans="1:1" x14ac:dyDescent="0.25">
      <c r="A1543" t="s">
        <v>792</v>
      </c>
    </row>
    <row r="1544" spans="1:1" x14ac:dyDescent="0.25">
      <c r="A1544" t="s">
        <v>1011</v>
      </c>
    </row>
    <row r="1545" spans="1:1" x14ac:dyDescent="0.25">
      <c r="A1545" t="s">
        <v>293</v>
      </c>
    </row>
    <row r="1546" spans="1:1" x14ac:dyDescent="0.25">
      <c r="A1546" t="s">
        <v>2841</v>
      </c>
    </row>
    <row r="1547" spans="1:1" x14ac:dyDescent="0.25">
      <c r="A1547" t="s">
        <v>2273</v>
      </c>
    </row>
    <row r="1548" spans="1:1" x14ac:dyDescent="0.25">
      <c r="A1548" t="s">
        <v>2608</v>
      </c>
    </row>
    <row r="1549" spans="1:1" x14ac:dyDescent="0.25">
      <c r="A1549" t="s">
        <v>2955</v>
      </c>
    </row>
    <row r="1550" spans="1:1" x14ac:dyDescent="0.25">
      <c r="A1550" t="s">
        <v>466</v>
      </c>
    </row>
    <row r="1551" spans="1:1" x14ac:dyDescent="0.25">
      <c r="A1551" t="s">
        <v>448</v>
      </c>
    </row>
    <row r="1552" spans="1:1" x14ac:dyDescent="0.25">
      <c r="A1552" t="s">
        <v>1148</v>
      </c>
    </row>
    <row r="1553" spans="1:1" x14ac:dyDescent="0.25">
      <c r="A1553" t="s">
        <v>2203</v>
      </c>
    </row>
    <row r="1554" spans="1:1" x14ac:dyDescent="0.25">
      <c r="A1554" t="s">
        <v>1680</v>
      </c>
    </row>
    <row r="1555" spans="1:1" x14ac:dyDescent="0.25">
      <c r="A1555" t="s">
        <v>1749</v>
      </c>
    </row>
    <row r="1556" spans="1:1" x14ac:dyDescent="0.25">
      <c r="A1556" t="s">
        <v>1188</v>
      </c>
    </row>
    <row r="1557" spans="1:1" x14ac:dyDescent="0.25">
      <c r="A1557" t="s">
        <v>1040</v>
      </c>
    </row>
    <row r="1558" spans="1:1" x14ac:dyDescent="0.25">
      <c r="A1558" t="s">
        <v>1700</v>
      </c>
    </row>
    <row r="1559" spans="1:1" x14ac:dyDescent="0.25">
      <c r="A1559" t="s">
        <v>639</v>
      </c>
    </row>
    <row r="1560" spans="1:1" x14ac:dyDescent="0.25">
      <c r="A1560" t="s">
        <v>1079</v>
      </c>
    </row>
    <row r="1561" spans="1:1" x14ac:dyDescent="0.25">
      <c r="A1561" t="s">
        <v>1675</v>
      </c>
    </row>
    <row r="1562" spans="1:1" x14ac:dyDescent="0.25">
      <c r="A1562" t="s">
        <v>2973</v>
      </c>
    </row>
    <row r="1563" spans="1:1" x14ac:dyDescent="0.25">
      <c r="A1563" t="s">
        <v>1106</v>
      </c>
    </row>
    <row r="1564" spans="1:1" x14ac:dyDescent="0.25">
      <c r="A1564" t="s">
        <v>575</v>
      </c>
    </row>
    <row r="1565" spans="1:1" x14ac:dyDescent="0.25">
      <c r="A1565" t="s">
        <v>2617</v>
      </c>
    </row>
    <row r="1566" spans="1:1" x14ac:dyDescent="0.25">
      <c r="A1566" t="s">
        <v>357</v>
      </c>
    </row>
    <row r="1567" spans="1:1" x14ac:dyDescent="0.25">
      <c r="A1567" t="s">
        <v>1282</v>
      </c>
    </row>
    <row r="1568" spans="1:1" x14ac:dyDescent="0.25">
      <c r="A1568" t="s">
        <v>2999</v>
      </c>
    </row>
    <row r="1569" spans="1:1" x14ac:dyDescent="0.25">
      <c r="A1569" t="s">
        <v>2651</v>
      </c>
    </row>
    <row r="1570" spans="1:1" x14ac:dyDescent="0.25">
      <c r="A1570" t="s">
        <v>1237</v>
      </c>
    </row>
    <row r="1571" spans="1:1" x14ac:dyDescent="0.25">
      <c r="A1571" t="s">
        <v>608</v>
      </c>
    </row>
    <row r="1572" spans="1:1" x14ac:dyDescent="0.25">
      <c r="A1572" t="s">
        <v>1136</v>
      </c>
    </row>
    <row r="1573" spans="1:1" x14ac:dyDescent="0.25">
      <c r="A1573" t="s">
        <v>2379</v>
      </c>
    </row>
    <row r="1574" spans="1:1" x14ac:dyDescent="0.25">
      <c r="A1574" t="s">
        <v>1080</v>
      </c>
    </row>
    <row r="1575" spans="1:1" x14ac:dyDescent="0.25">
      <c r="A1575" t="s">
        <v>2204</v>
      </c>
    </row>
    <row r="1576" spans="1:1" x14ac:dyDescent="0.25">
      <c r="A1576" t="s">
        <v>2332</v>
      </c>
    </row>
    <row r="1577" spans="1:1" x14ac:dyDescent="0.25">
      <c r="A1577" t="s">
        <v>1750</v>
      </c>
    </row>
    <row r="1578" spans="1:1" x14ac:dyDescent="0.25">
      <c r="A1578" t="s">
        <v>982</v>
      </c>
    </row>
    <row r="1579" spans="1:1" x14ac:dyDescent="0.25">
      <c r="A1579" t="s">
        <v>1751</v>
      </c>
    </row>
    <row r="1580" spans="1:1" x14ac:dyDescent="0.25">
      <c r="A1580" t="s">
        <v>935</v>
      </c>
    </row>
    <row r="1581" spans="1:1" x14ac:dyDescent="0.25">
      <c r="A1581" t="s">
        <v>1752</v>
      </c>
    </row>
    <row r="1582" spans="1:1" x14ac:dyDescent="0.25">
      <c r="A1582" t="s">
        <v>344</v>
      </c>
    </row>
    <row r="1583" spans="1:1" x14ac:dyDescent="0.25">
      <c r="A1583" t="s">
        <v>339</v>
      </c>
    </row>
    <row r="1584" spans="1:1" x14ac:dyDescent="0.25">
      <c r="A1584" t="s">
        <v>774</v>
      </c>
    </row>
    <row r="1585" spans="1:1" x14ac:dyDescent="0.25">
      <c r="A1585" t="s">
        <v>1860</v>
      </c>
    </row>
    <row r="1586" spans="1:1" x14ac:dyDescent="0.25">
      <c r="A1586" t="s">
        <v>2887</v>
      </c>
    </row>
    <row r="1587" spans="1:1" x14ac:dyDescent="0.25">
      <c r="A1587" t="s">
        <v>1736</v>
      </c>
    </row>
    <row r="1588" spans="1:1" x14ac:dyDescent="0.25">
      <c r="A1588" t="s">
        <v>1177</v>
      </c>
    </row>
    <row r="1589" spans="1:1" x14ac:dyDescent="0.25">
      <c r="A1589" t="s">
        <v>321</v>
      </c>
    </row>
    <row r="1590" spans="1:1" x14ac:dyDescent="0.25">
      <c r="A1590" t="s">
        <v>1478</v>
      </c>
    </row>
    <row r="1591" spans="1:1" x14ac:dyDescent="0.25">
      <c r="A1591" t="s">
        <v>3171</v>
      </c>
    </row>
    <row r="1592" spans="1:1" x14ac:dyDescent="0.25">
      <c r="A1592" t="s">
        <v>1081</v>
      </c>
    </row>
    <row r="1593" spans="1:1" x14ac:dyDescent="0.25">
      <c r="A1593" t="s">
        <v>1557</v>
      </c>
    </row>
    <row r="1594" spans="1:1" x14ac:dyDescent="0.25">
      <c r="A1594" t="s">
        <v>2579</v>
      </c>
    </row>
    <row r="1595" spans="1:1" x14ac:dyDescent="0.25">
      <c r="A1595" t="s">
        <v>2327</v>
      </c>
    </row>
    <row r="1596" spans="1:1" x14ac:dyDescent="0.25">
      <c r="A1596" t="s">
        <v>632</v>
      </c>
    </row>
    <row r="1597" spans="1:1" x14ac:dyDescent="0.25">
      <c r="A1597" t="s">
        <v>1376</v>
      </c>
    </row>
    <row r="1598" spans="1:1" x14ac:dyDescent="0.25">
      <c r="A1598" t="s">
        <v>1347</v>
      </c>
    </row>
    <row r="1599" spans="1:1" x14ac:dyDescent="0.25">
      <c r="A1599" t="s">
        <v>2899</v>
      </c>
    </row>
    <row r="1600" spans="1:1" x14ac:dyDescent="0.25">
      <c r="A1600" t="s">
        <v>1529</v>
      </c>
    </row>
    <row r="1601" spans="1:1" x14ac:dyDescent="0.25">
      <c r="A1601" t="s">
        <v>2205</v>
      </c>
    </row>
    <row r="1602" spans="1:1" x14ac:dyDescent="0.25">
      <c r="A1602" t="s">
        <v>1297</v>
      </c>
    </row>
    <row r="1603" spans="1:1" x14ac:dyDescent="0.25">
      <c r="A1603" t="s">
        <v>1872</v>
      </c>
    </row>
    <row r="1604" spans="1:1" x14ac:dyDescent="0.25">
      <c r="A1604" t="s">
        <v>1035</v>
      </c>
    </row>
    <row r="1605" spans="1:1" x14ac:dyDescent="0.25">
      <c r="A1605" t="s">
        <v>1705</v>
      </c>
    </row>
    <row r="1606" spans="1:1" x14ac:dyDescent="0.25">
      <c r="A1606" t="s">
        <v>2956</v>
      </c>
    </row>
    <row r="1607" spans="1:1" x14ac:dyDescent="0.25">
      <c r="A1607" t="s">
        <v>322</v>
      </c>
    </row>
    <row r="1608" spans="1:1" x14ac:dyDescent="0.25">
      <c r="A1608" t="s">
        <v>1186</v>
      </c>
    </row>
    <row r="1609" spans="1:1" x14ac:dyDescent="0.25">
      <c r="A1609" t="s">
        <v>2339</v>
      </c>
    </row>
    <row r="1610" spans="1:1" x14ac:dyDescent="0.25">
      <c r="A1610" t="s">
        <v>661</v>
      </c>
    </row>
    <row r="1611" spans="1:1" x14ac:dyDescent="0.25">
      <c r="A1611" t="s">
        <v>2634</v>
      </c>
    </row>
    <row r="1612" spans="1:1" x14ac:dyDescent="0.25">
      <c r="A1612" t="s">
        <v>2624</v>
      </c>
    </row>
    <row r="1613" spans="1:1" x14ac:dyDescent="0.25">
      <c r="A1613" t="s">
        <v>2703</v>
      </c>
    </row>
    <row r="1614" spans="1:1" x14ac:dyDescent="0.25">
      <c r="A1614" t="s">
        <v>644</v>
      </c>
    </row>
    <row r="1615" spans="1:1" x14ac:dyDescent="0.25">
      <c r="A1615" t="s">
        <v>477</v>
      </c>
    </row>
    <row r="1616" spans="1:1" x14ac:dyDescent="0.25">
      <c r="A1616" t="s">
        <v>2618</v>
      </c>
    </row>
    <row r="1617" spans="1:1" x14ac:dyDescent="0.25">
      <c r="A1617" t="s">
        <v>1328</v>
      </c>
    </row>
    <row r="1618" spans="1:1" x14ac:dyDescent="0.25">
      <c r="A1618" t="s">
        <v>1344</v>
      </c>
    </row>
    <row r="1619" spans="1:1" x14ac:dyDescent="0.25">
      <c r="A1619" t="s">
        <v>2529</v>
      </c>
    </row>
    <row r="1620" spans="1:1" x14ac:dyDescent="0.25">
      <c r="A1620" t="s">
        <v>494</v>
      </c>
    </row>
    <row r="1621" spans="1:1" x14ac:dyDescent="0.25">
      <c r="A1621" t="s">
        <v>1753</v>
      </c>
    </row>
    <row r="1622" spans="1:1" x14ac:dyDescent="0.25">
      <c r="A1622" t="s">
        <v>1155</v>
      </c>
    </row>
    <row r="1623" spans="1:1" x14ac:dyDescent="0.25">
      <c r="A1623" t="s">
        <v>2324</v>
      </c>
    </row>
    <row r="1624" spans="1:1" x14ac:dyDescent="0.25">
      <c r="A1624" t="s">
        <v>2504</v>
      </c>
    </row>
    <row r="1625" spans="1:1" x14ac:dyDescent="0.25">
      <c r="A1625" t="s">
        <v>1082</v>
      </c>
    </row>
    <row r="1626" spans="1:1" x14ac:dyDescent="0.25">
      <c r="A1626" t="s">
        <v>529</v>
      </c>
    </row>
    <row r="1627" spans="1:1" x14ac:dyDescent="0.25">
      <c r="A1627" t="s">
        <v>1034</v>
      </c>
    </row>
    <row r="1628" spans="1:1" x14ac:dyDescent="0.25">
      <c r="A1628" t="s">
        <v>1383</v>
      </c>
    </row>
    <row r="1629" spans="1:1" x14ac:dyDescent="0.25">
      <c r="A1629" t="s">
        <v>394</v>
      </c>
    </row>
    <row r="1630" spans="1:1" x14ac:dyDescent="0.25">
      <c r="A1630" t="s">
        <v>1142</v>
      </c>
    </row>
    <row r="1631" spans="1:1" x14ac:dyDescent="0.25">
      <c r="A1631" t="s">
        <v>2206</v>
      </c>
    </row>
    <row r="1632" spans="1:1" x14ac:dyDescent="0.25">
      <c r="A1632" t="s">
        <v>2530</v>
      </c>
    </row>
    <row r="1633" spans="1:1" x14ac:dyDescent="0.25">
      <c r="A1633" t="s">
        <v>2900</v>
      </c>
    </row>
    <row r="1634" spans="1:1" x14ac:dyDescent="0.25">
      <c r="A1634" t="s">
        <v>353</v>
      </c>
    </row>
    <row r="1635" spans="1:1" x14ac:dyDescent="0.25">
      <c r="A1635" t="s">
        <v>728</v>
      </c>
    </row>
    <row r="1636" spans="1:1" x14ac:dyDescent="0.25">
      <c r="A1636" t="s">
        <v>374</v>
      </c>
    </row>
    <row r="1637" spans="1:1" x14ac:dyDescent="0.25">
      <c r="A1637" t="s">
        <v>2437</v>
      </c>
    </row>
    <row r="1638" spans="1:1" x14ac:dyDescent="0.25">
      <c r="A1638" t="s">
        <v>2689</v>
      </c>
    </row>
    <row r="1639" spans="1:1" x14ac:dyDescent="0.25">
      <c r="A1639" t="s">
        <v>519</v>
      </c>
    </row>
    <row r="1640" spans="1:1" x14ac:dyDescent="0.25">
      <c r="A1640" t="s">
        <v>868</v>
      </c>
    </row>
    <row r="1641" spans="1:1" x14ac:dyDescent="0.25">
      <c r="A1641" t="s">
        <v>2207</v>
      </c>
    </row>
    <row r="1642" spans="1:1" x14ac:dyDescent="0.25">
      <c r="A1642" t="s">
        <v>1294</v>
      </c>
    </row>
    <row r="1643" spans="1:1" x14ac:dyDescent="0.25">
      <c r="A1643" t="s">
        <v>262</v>
      </c>
    </row>
    <row r="1644" spans="1:1" x14ac:dyDescent="0.25">
      <c r="A1644" t="s">
        <v>441</v>
      </c>
    </row>
    <row r="1645" spans="1:1" x14ac:dyDescent="0.25">
      <c r="A1645" t="s">
        <v>2655</v>
      </c>
    </row>
    <row r="1646" spans="1:1" x14ac:dyDescent="0.25">
      <c r="A1646" t="s">
        <v>1269</v>
      </c>
    </row>
    <row r="1647" spans="1:1" x14ac:dyDescent="0.25">
      <c r="A1647" t="s">
        <v>340</v>
      </c>
    </row>
    <row r="1648" spans="1:1" x14ac:dyDescent="0.25">
      <c r="A1648" t="s">
        <v>1012</v>
      </c>
    </row>
    <row r="1649" spans="1:1" x14ac:dyDescent="0.25">
      <c r="A1649" t="s">
        <v>1754</v>
      </c>
    </row>
    <row r="1650" spans="1:1" x14ac:dyDescent="0.25">
      <c r="A1650" t="s">
        <v>974</v>
      </c>
    </row>
    <row r="1651" spans="1:1" x14ac:dyDescent="0.25">
      <c r="A1651" t="s">
        <v>859</v>
      </c>
    </row>
    <row r="1652" spans="1:1" x14ac:dyDescent="0.25">
      <c r="A1652" t="s">
        <v>899</v>
      </c>
    </row>
    <row r="1653" spans="1:1" x14ac:dyDescent="0.25">
      <c r="A1653" t="s">
        <v>1426</v>
      </c>
    </row>
    <row r="1654" spans="1:1" x14ac:dyDescent="0.25">
      <c r="A1654" t="s">
        <v>870</v>
      </c>
    </row>
    <row r="1655" spans="1:1" x14ac:dyDescent="0.25">
      <c r="A1655" t="s">
        <v>1755</v>
      </c>
    </row>
    <row r="1656" spans="1:1" x14ac:dyDescent="0.25">
      <c r="A1656" t="s">
        <v>1676</v>
      </c>
    </row>
    <row r="1657" spans="1:1" x14ac:dyDescent="0.25">
      <c r="A1657" t="s">
        <v>2614</v>
      </c>
    </row>
    <row r="1658" spans="1:1" x14ac:dyDescent="0.25">
      <c r="A1658" t="s">
        <v>2985</v>
      </c>
    </row>
    <row r="1659" spans="1:1" x14ac:dyDescent="0.25">
      <c r="A1659" t="s">
        <v>2771</v>
      </c>
    </row>
    <row r="1660" spans="1:1" x14ac:dyDescent="0.25">
      <c r="A1660" t="s">
        <v>2680</v>
      </c>
    </row>
    <row r="1661" spans="1:1" x14ac:dyDescent="0.25">
      <c r="A1661" t="s">
        <v>1037</v>
      </c>
    </row>
    <row r="1662" spans="1:1" x14ac:dyDescent="0.25">
      <c r="A1662" t="s">
        <v>2208</v>
      </c>
    </row>
    <row r="1663" spans="1:1" x14ac:dyDescent="0.25">
      <c r="A1663" t="s">
        <v>267</v>
      </c>
    </row>
    <row r="1664" spans="1:1" x14ac:dyDescent="0.25">
      <c r="A1664" t="s">
        <v>773</v>
      </c>
    </row>
    <row r="1665" spans="1:1" x14ac:dyDescent="0.25">
      <c r="A1665" t="s">
        <v>2739</v>
      </c>
    </row>
    <row r="1666" spans="1:1" x14ac:dyDescent="0.25">
      <c r="A1666" t="s">
        <v>587</v>
      </c>
    </row>
    <row r="1667" spans="1:1" x14ac:dyDescent="0.25">
      <c r="A1667" t="s">
        <v>3158</v>
      </c>
    </row>
    <row r="1668" spans="1:1" x14ac:dyDescent="0.25">
      <c r="A1668" t="s">
        <v>3132</v>
      </c>
    </row>
    <row r="1669" spans="1:1" x14ac:dyDescent="0.25">
      <c r="A1669" t="s">
        <v>2531</v>
      </c>
    </row>
    <row r="1670" spans="1:1" x14ac:dyDescent="0.25">
      <c r="A1670" t="s">
        <v>2804</v>
      </c>
    </row>
    <row r="1671" spans="1:1" x14ac:dyDescent="0.25">
      <c r="A1671" t="s">
        <v>1256</v>
      </c>
    </row>
    <row r="1672" spans="1:1" x14ac:dyDescent="0.25">
      <c r="A1672" t="s">
        <v>540</v>
      </c>
    </row>
    <row r="1673" spans="1:1" x14ac:dyDescent="0.25">
      <c r="A1673" t="s">
        <v>510</v>
      </c>
    </row>
    <row r="1674" spans="1:1" x14ac:dyDescent="0.25">
      <c r="A1674" t="s">
        <v>1856</v>
      </c>
    </row>
    <row r="1675" spans="1:1" x14ac:dyDescent="0.25">
      <c r="A1675" t="s">
        <v>406</v>
      </c>
    </row>
    <row r="1676" spans="1:1" x14ac:dyDescent="0.25">
      <c r="A1676" t="s">
        <v>2974</v>
      </c>
    </row>
    <row r="1677" spans="1:1" x14ac:dyDescent="0.25">
      <c r="A1677" t="s">
        <v>376</v>
      </c>
    </row>
    <row r="1678" spans="1:1" x14ac:dyDescent="0.25">
      <c r="A1678" t="s">
        <v>1195</v>
      </c>
    </row>
    <row r="1679" spans="1:1" x14ac:dyDescent="0.25">
      <c r="A1679" t="s">
        <v>1494</v>
      </c>
    </row>
    <row r="1680" spans="1:1" x14ac:dyDescent="0.25">
      <c r="A1680" t="s">
        <v>2604</v>
      </c>
    </row>
    <row r="1681" spans="1:1" x14ac:dyDescent="0.25">
      <c r="A1681" t="s">
        <v>2869</v>
      </c>
    </row>
    <row r="1682" spans="1:1" x14ac:dyDescent="0.25">
      <c r="A1682" t="s">
        <v>2805</v>
      </c>
    </row>
    <row r="1683" spans="1:1" x14ac:dyDescent="0.25">
      <c r="A1683" t="s">
        <v>2463</v>
      </c>
    </row>
    <row r="1684" spans="1:1" x14ac:dyDescent="0.25">
      <c r="A1684" t="s">
        <v>2719</v>
      </c>
    </row>
    <row r="1685" spans="1:1" x14ac:dyDescent="0.25">
      <c r="A1685" t="s">
        <v>2380</v>
      </c>
    </row>
    <row r="1686" spans="1:1" x14ac:dyDescent="0.25">
      <c r="A1686" t="s">
        <v>698</v>
      </c>
    </row>
    <row r="1687" spans="1:1" x14ac:dyDescent="0.25">
      <c r="A1687" t="s">
        <v>1364</v>
      </c>
    </row>
    <row r="1688" spans="1:1" x14ac:dyDescent="0.25">
      <c r="A1688" t="s">
        <v>2982</v>
      </c>
    </row>
    <row r="1689" spans="1:1" x14ac:dyDescent="0.25">
      <c r="A1689" t="s">
        <v>630</v>
      </c>
    </row>
    <row r="1690" spans="1:1" x14ac:dyDescent="0.25">
      <c r="A1690" t="s">
        <v>2854</v>
      </c>
    </row>
    <row r="1691" spans="1:1" x14ac:dyDescent="0.25">
      <c r="A1691" t="s">
        <v>592</v>
      </c>
    </row>
    <row r="1692" spans="1:1" x14ac:dyDescent="0.25">
      <c r="A1692" t="s">
        <v>1756</v>
      </c>
    </row>
    <row r="1693" spans="1:1" x14ac:dyDescent="0.25">
      <c r="A1693" t="s">
        <v>618</v>
      </c>
    </row>
    <row r="1694" spans="1:1" x14ac:dyDescent="0.25">
      <c r="A1694" t="s">
        <v>2381</v>
      </c>
    </row>
    <row r="1695" spans="1:1" x14ac:dyDescent="0.25">
      <c r="A1695" t="s">
        <v>1693</v>
      </c>
    </row>
    <row r="1696" spans="1:1" x14ac:dyDescent="0.25">
      <c r="A1696" t="s">
        <v>1261</v>
      </c>
    </row>
    <row r="1697" spans="1:1" x14ac:dyDescent="0.25">
      <c r="A1697" t="s">
        <v>590</v>
      </c>
    </row>
    <row r="1698" spans="1:1" x14ac:dyDescent="0.25">
      <c r="A1698" t="s">
        <v>1298</v>
      </c>
    </row>
    <row r="1699" spans="1:1" x14ac:dyDescent="0.25">
      <c r="A1699" t="s">
        <v>1479</v>
      </c>
    </row>
    <row r="1700" spans="1:1" x14ac:dyDescent="0.25">
      <c r="A1700" t="s">
        <v>929</v>
      </c>
    </row>
    <row r="1701" spans="1:1" x14ac:dyDescent="0.25">
      <c r="A1701" t="s">
        <v>2822</v>
      </c>
    </row>
    <row r="1702" spans="1:1" x14ac:dyDescent="0.25">
      <c r="A1702" t="s">
        <v>1420</v>
      </c>
    </row>
    <row r="1703" spans="1:1" x14ac:dyDescent="0.25">
      <c r="A1703" t="s">
        <v>1276</v>
      </c>
    </row>
    <row r="1704" spans="1:1" x14ac:dyDescent="0.25">
      <c r="A1704" t="s">
        <v>2491</v>
      </c>
    </row>
    <row r="1705" spans="1:1" x14ac:dyDescent="0.25">
      <c r="A1705" t="s">
        <v>417</v>
      </c>
    </row>
    <row r="1706" spans="1:1" x14ac:dyDescent="0.25">
      <c r="A1706" t="s">
        <v>1404</v>
      </c>
    </row>
    <row r="1707" spans="1:1" x14ac:dyDescent="0.25">
      <c r="A1707" t="s">
        <v>766</v>
      </c>
    </row>
    <row r="1708" spans="1:1" x14ac:dyDescent="0.25">
      <c r="A1708" t="s">
        <v>1757</v>
      </c>
    </row>
    <row r="1709" spans="1:1" x14ac:dyDescent="0.25">
      <c r="A1709" t="s">
        <v>892</v>
      </c>
    </row>
    <row r="1710" spans="1:1" x14ac:dyDescent="0.25">
      <c r="A1710" t="s">
        <v>457</v>
      </c>
    </row>
    <row r="1711" spans="1:1" x14ac:dyDescent="0.25">
      <c r="A1711" t="s">
        <v>1203</v>
      </c>
    </row>
    <row r="1712" spans="1:1" x14ac:dyDescent="0.25">
      <c r="A1712" t="s">
        <v>2637</v>
      </c>
    </row>
    <row r="1713" spans="1:1" x14ac:dyDescent="0.25">
      <c r="A1713" t="s">
        <v>495</v>
      </c>
    </row>
    <row r="1714" spans="1:1" x14ac:dyDescent="0.25">
      <c r="A1714" t="s">
        <v>2623</v>
      </c>
    </row>
    <row r="1715" spans="1:1" x14ac:dyDescent="0.25">
      <c r="A1715" t="s">
        <v>1386</v>
      </c>
    </row>
    <row r="1716" spans="1:1" x14ac:dyDescent="0.25">
      <c r="A1716" t="s">
        <v>2855</v>
      </c>
    </row>
    <row r="1717" spans="1:1" x14ac:dyDescent="0.25">
      <c r="A1717" t="s">
        <v>1121</v>
      </c>
    </row>
    <row r="1718" spans="1:1" x14ac:dyDescent="0.25">
      <c r="A1718" t="s">
        <v>2856</v>
      </c>
    </row>
    <row r="1719" spans="1:1" x14ac:dyDescent="0.25">
      <c r="A1719" t="s">
        <v>1149</v>
      </c>
    </row>
    <row r="1720" spans="1:1" x14ac:dyDescent="0.25">
      <c r="A1720" t="s">
        <v>1526</v>
      </c>
    </row>
    <row r="1721" spans="1:1" x14ac:dyDescent="0.25">
      <c r="A1721" t="s">
        <v>1688</v>
      </c>
    </row>
    <row r="1722" spans="1:1" x14ac:dyDescent="0.25">
      <c r="A1722" t="s">
        <v>2921</v>
      </c>
    </row>
    <row r="1723" spans="1:1" x14ac:dyDescent="0.25">
      <c r="A1723" t="s">
        <v>1204</v>
      </c>
    </row>
    <row r="1724" spans="1:1" x14ac:dyDescent="0.25">
      <c r="A1724" t="s">
        <v>518</v>
      </c>
    </row>
    <row r="1725" spans="1:1" x14ac:dyDescent="0.25">
      <c r="A1725" t="s">
        <v>1331</v>
      </c>
    </row>
    <row r="1726" spans="1:1" x14ac:dyDescent="0.25">
      <c r="A1726" t="s">
        <v>1122</v>
      </c>
    </row>
    <row r="1727" spans="1:1" x14ac:dyDescent="0.25">
      <c r="A1727" t="s">
        <v>2607</v>
      </c>
    </row>
    <row r="1728" spans="1:1" x14ac:dyDescent="0.25">
      <c r="A1728" t="s">
        <v>1480</v>
      </c>
    </row>
    <row r="1729" spans="1:1" x14ac:dyDescent="0.25">
      <c r="A1729" t="s">
        <v>2957</v>
      </c>
    </row>
    <row r="1730" spans="1:1" x14ac:dyDescent="0.25">
      <c r="A1730" t="s">
        <v>1378</v>
      </c>
    </row>
    <row r="1731" spans="1:1" x14ac:dyDescent="0.25">
      <c r="A1731" t="s">
        <v>1229</v>
      </c>
    </row>
    <row r="1732" spans="1:1" x14ac:dyDescent="0.25">
      <c r="A1732" t="s">
        <v>2313</v>
      </c>
    </row>
    <row r="1733" spans="1:1" x14ac:dyDescent="0.25">
      <c r="A1733" t="s">
        <v>2777</v>
      </c>
    </row>
    <row r="1734" spans="1:1" x14ac:dyDescent="0.25">
      <c r="A1734" t="s">
        <v>908</v>
      </c>
    </row>
    <row r="1735" spans="1:1" x14ac:dyDescent="0.25">
      <c r="A1735" t="s">
        <v>2421</v>
      </c>
    </row>
    <row r="1736" spans="1:1" x14ac:dyDescent="0.25">
      <c r="A1736" t="s">
        <v>437</v>
      </c>
    </row>
    <row r="1737" spans="1:1" x14ac:dyDescent="0.25">
      <c r="A1737" t="s">
        <v>1727</v>
      </c>
    </row>
    <row r="1738" spans="1:1" x14ac:dyDescent="0.25">
      <c r="A1738" t="s">
        <v>2492</v>
      </c>
    </row>
    <row r="1739" spans="1:1" x14ac:dyDescent="0.25">
      <c r="A1739" t="s">
        <v>2422</v>
      </c>
    </row>
    <row r="1740" spans="1:1" x14ac:dyDescent="0.25">
      <c r="A1740" t="s">
        <v>1264</v>
      </c>
    </row>
    <row r="1741" spans="1:1" x14ac:dyDescent="0.25">
      <c r="A1741" t="s">
        <v>2958</v>
      </c>
    </row>
    <row r="1742" spans="1:1" x14ac:dyDescent="0.25">
      <c r="A1742" t="s">
        <v>2934</v>
      </c>
    </row>
    <row r="1743" spans="1:1" x14ac:dyDescent="0.25">
      <c r="A1743" t="s">
        <v>1429</v>
      </c>
    </row>
    <row r="1744" spans="1:1" x14ac:dyDescent="0.25">
      <c r="A1744" t="s">
        <v>858</v>
      </c>
    </row>
    <row r="1745" spans="1:1" x14ac:dyDescent="0.25">
      <c r="A1745" t="s">
        <v>292</v>
      </c>
    </row>
    <row r="1746" spans="1:1" x14ac:dyDescent="0.25">
      <c r="A1746" t="s">
        <v>1251</v>
      </c>
    </row>
    <row r="1747" spans="1:1" x14ac:dyDescent="0.25">
      <c r="A1747" t="s">
        <v>2590</v>
      </c>
    </row>
    <row r="1748" spans="1:1" x14ac:dyDescent="0.25">
      <c r="A1748" t="s">
        <v>2325</v>
      </c>
    </row>
    <row r="1749" spans="1:1" x14ac:dyDescent="0.25">
      <c r="A1749" t="s">
        <v>738</v>
      </c>
    </row>
    <row r="1750" spans="1:1" x14ac:dyDescent="0.25">
      <c r="A1750" t="s">
        <v>1499</v>
      </c>
    </row>
    <row r="1751" spans="1:1" x14ac:dyDescent="0.25">
      <c r="A1751" t="s">
        <v>869</v>
      </c>
    </row>
    <row r="1752" spans="1:1" x14ac:dyDescent="0.25">
      <c r="A1752" t="s">
        <v>2975</v>
      </c>
    </row>
    <row r="1753" spans="1:1" x14ac:dyDescent="0.25">
      <c r="A1753" t="s">
        <v>2976</v>
      </c>
    </row>
    <row r="1754" spans="1:1" x14ac:dyDescent="0.25">
      <c r="A1754" t="s">
        <v>2806</v>
      </c>
    </row>
    <row r="1755" spans="1:1" x14ac:dyDescent="0.25">
      <c r="A1755" t="s">
        <v>891</v>
      </c>
    </row>
    <row r="1756" spans="1:1" x14ac:dyDescent="0.25">
      <c r="A1756" t="s">
        <v>1758</v>
      </c>
    </row>
    <row r="1757" spans="1:1" x14ac:dyDescent="0.25">
      <c r="A1757" t="s">
        <v>708</v>
      </c>
    </row>
    <row r="1758" spans="1:1" x14ac:dyDescent="0.25">
      <c r="A1758" t="s">
        <v>921</v>
      </c>
    </row>
    <row r="1759" spans="1:1" x14ac:dyDescent="0.25">
      <c r="A1759" t="s">
        <v>1319</v>
      </c>
    </row>
    <row r="1760" spans="1:1" x14ac:dyDescent="0.25">
      <c r="A1760" t="s">
        <v>1083</v>
      </c>
    </row>
    <row r="1761" spans="1:1" x14ac:dyDescent="0.25">
      <c r="A1761" t="s">
        <v>2274</v>
      </c>
    </row>
    <row r="1762" spans="1:1" x14ac:dyDescent="0.25">
      <c r="A1762" t="s">
        <v>2704</v>
      </c>
    </row>
    <row r="1763" spans="1:1" x14ac:dyDescent="0.25">
      <c r="A1763" t="s">
        <v>2382</v>
      </c>
    </row>
    <row r="1764" spans="1:1" x14ac:dyDescent="0.25">
      <c r="A1764" t="s">
        <v>2729</v>
      </c>
    </row>
    <row r="1765" spans="1:1" x14ac:dyDescent="0.25">
      <c r="A1765" t="s">
        <v>1445</v>
      </c>
    </row>
    <row r="1766" spans="1:1" x14ac:dyDescent="0.25">
      <c r="A1766" t="s">
        <v>1759</v>
      </c>
    </row>
    <row r="1767" spans="1:1" x14ac:dyDescent="0.25">
      <c r="A1767" t="s">
        <v>2583</v>
      </c>
    </row>
    <row r="1768" spans="1:1" x14ac:dyDescent="0.25">
      <c r="A1768" t="s">
        <v>955</v>
      </c>
    </row>
    <row r="1769" spans="1:1" x14ac:dyDescent="0.25">
      <c r="A1769" t="s">
        <v>366</v>
      </c>
    </row>
    <row r="1770" spans="1:1" x14ac:dyDescent="0.25">
      <c r="A1770" t="s">
        <v>930</v>
      </c>
    </row>
    <row r="1771" spans="1:1" x14ac:dyDescent="0.25">
      <c r="A1771" t="s">
        <v>2870</v>
      </c>
    </row>
    <row r="1772" spans="1:1" x14ac:dyDescent="0.25">
      <c r="A1772" t="s">
        <v>1307</v>
      </c>
    </row>
    <row r="1773" spans="1:1" x14ac:dyDescent="0.25">
      <c r="A1773" t="s">
        <v>2757</v>
      </c>
    </row>
    <row r="1774" spans="1:1" x14ac:dyDescent="0.25">
      <c r="A1774" t="s">
        <v>554</v>
      </c>
    </row>
    <row r="1775" spans="1:1" x14ac:dyDescent="0.25">
      <c r="A1775" t="s">
        <v>2423</v>
      </c>
    </row>
    <row r="1776" spans="1:1" x14ac:dyDescent="0.25">
      <c r="A1776" t="s">
        <v>2566</v>
      </c>
    </row>
    <row r="1777" spans="1:1" x14ac:dyDescent="0.25">
      <c r="A1777" t="s">
        <v>2747</v>
      </c>
    </row>
    <row r="1778" spans="1:1" x14ac:dyDescent="0.25">
      <c r="A1778" t="s">
        <v>2627</v>
      </c>
    </row>
    <row r="1779" spans="1:1" x14ac:dyDescent="0.25">
      <c r="A1779" t="s">
        <v>2486</v>
      </c>
    </row>
    <row r="1780" spans="1:1" x14ac:dyDescent="0.25">
      <c r="A1780" t="s">
        <v>2571</v>
      </c>
    </row>
    <row r="1781" spans="1:1" x14ac:dyDescent="0.25">
      <c r="A1781" t="s">
        <v>2755</v>
      </c>
    </row>
    <row r="1782" spans="1:1" x14ac:dyDescent="0.25">
      <c r="A1782" t="s">
        <v>2901</v>
      </c>
    </row>
    <row r="1783" spans="1:1" x14ac:dyDescent="0.25">
      <c r="A1783" t="s">
        <v>2807</v>
      </c>
    </row>
    <row r="1784" spans="1:1" x14ac:dyDescent="0.25">
      <c r="A1784" t="s">
        <v>1417</v>
      </c>
    </row>
    <row r="1785" spans="1:1" x14ac:dyDescent="0.25">
      <c r="A1785" t="s">
        <v>1760</v>
      </c>
    </row>
    <row r="1786" spans="1:1" x14ac:dyDescent="0.25">
      <c r="A1786" t="s">
        <v>1084</v>
      </c>
    </row>
    <row r="1787" spans="1:1" x14ac:dyDescent="0.25">
      <c r="A1787" t="s">
        <v>2808</v>
      </c>
    </row>
    <row r="1788" spans="1:1" x14ac:dyDescent="0.25">
      <c r="A1788" t="s">
        <v>1130</v>
      </c>
    </row>
    <row r="1789" spans="1:1" x14ac:dyDescent="0.25">
      <c r="A1789" t="s">
        <v>2911</v>
      </c>
    </row>
    <row r="1790" spans="1:1" x14ac:dyDescent="0.25">
      <c r="A1790" t="s">
        <v>2469</v>
      </c>
    </row>
    <row r="1791" spans="1:1" x14ac:dyDescent="0.25">
      <c r="A1791" t="s">
        <v>555</v>
      </c>
    </row>
    <row r="1792" spans="1:1" x14ac:dyDescent="0.25">
      <c r="A1792" t="s">
        <v>2462</v>
      </c>
    </row>
    <row r="1793" spans="1:1" x14ac:dyDescent="0.25">
      <c r="A1793" t="s">
        <v>2209</v>
      </c>
    </row>
    <row r="1794" spans="1:1" x14ac:dyDescent="0.25">
      <c r="A1794" t="s">
        <v>1761</v>
      </c>
    </row>
    <row r="1795" spans="1:1" x14ac:dyDescent="0.25">
      <c r="A1795" t="s">
        <v>926</v>
      </c>
    </row>
    <row r="1796" spans="1:1" x14ac:dyDescent="0.25">
      <c r="A1796" t="s">
        <v>2809</v>
      </c>
    </row>
    <row r="1797" spans="1:1" x14ac:dyDescent="0.25">
      <c r="A1797" t="s">
        <v>1222</v>
      </c>
    </row>
    <row r="1798" spans="1:1" x14ac:dyDescent="0.25">
      <c r="A1798" t="s">
        <v>961</v>
      </c>
    </row>
    <row r="1799" spans="1:1" x14ac:dyDescent="0.25">
      <c r="A1799" t="s">
        <v>956</v>
      </c>
    </row>
    <row r="1800" spans="1:1" x14ac:dyDescent="0.25">
      <c r="A1800" t="s">
        <v>1288</v>
      </c>
    </row>
    <row r="1801" spans="1:1" x14ac:dyDescent="0.25">
      <c r="A1801" t="s">
        <v>1552</v>
      </c>
    </row>
    <row r="1802" spans="1:1" x14ac:dyDescent="0.25">
      <c r="A1802" t="s">
        <v>1315</v>
      </c>
    </row>
    <row r="1803" spans="1:1" x14ac:dyDescent="0.25">
      <c r="A1803" t="s">
        <v>1205</v>
      </c>
    </row>
    <row r="1804" spans="1:1" x14ac:dyDescent="0.25">
      <c r="A1804" t="s">
        <v>2210</v>
      </c>
    </row>
    <row r="1805" spans="1:1" x14ac:dyDescent="0.25">
      <c r="A1805" t="s">
        <v>2532</v>
      </c>
    </row>
    <row r="1806" spans="1:1" x14ac:dyDescent="0.25">
      <c r="A1806" t="s">
        <v>2810</v>
      </c>
    </row>
    <row r="1807" spans="1:1" x14ac:dyDescent="0.25">
      <c r="A1807" t="s">
        <v>656</v>
      </c>
    </row>
    <row r="1808" spans="1:1" x14ac:dyDescent="0.25">
      <c r="A1808" t="s">
        <v>511</v>
      </c>
    </row>
    <row r="1809" spans="1:1" x14ac:dyDescent="0.25">
      <c r="A1809" t="s">
        <v>2211</v>
      </c>
    </row>
    <row r="1810" spans="1:1" x14ac:dyDescent="0.25">
      <c r="A1810" t="s">
        <v>2275</v>
      </c>
    </row>
    <row r="1811" spans="1:1" x14ac:dyDescent="0.25">
      <c r="A1811" t="s">
        <v>570</v>
      </c>
    </row>
    <row r="1812" spans="1:1" x14ac:dyDescent="0.25">
      <c r="A1812" t="s">
        <v>2824</v>
      </c>
    </row>
    <row r="1813" spans="1:1" x14ac:dyDescent="0.25">
      <c r="A1813" t="s">
        <v>2827</v>
      </c>
    </row>
    <row r="1814" spans="1:1" x14ac:dyDescent="0.25">
      <c r="A1814" t="s">
        <v>3133</v>
      </c>
    </row>
    <row r="1815" spans="1:1" x14ac:dyDescent="0.25">
      <c r="A1815" t="s">
        <v>1677</v>
      </c>
    </row>
    <row r="1816" spans="1:1" x14ac:dyDescent="0.25">
      <c r="A1816" t="s">
        <v>2912</v>
      </c>
    </row>
    <row r="1817" spans="1:1" x14ac:dyDescent="0.25">
      <c r="A1817" t="s">
        <v>323</v>
      </c>
    </row>
    <row r="1818" spans="1:1" x14ac:dyDescent="0.25">
      <c r="A1818" t="s">
        <v>1507</v>
      </c>
    </row>
    <row r="1819" spans="1:1" x14ac:dyDescent="0.25">
      <c r="A1819" t="s">
        <v>2383</v>
      </c>
    </row>
    <row r="1820" spans="1:1" x14ac:dyDescent="0.25">
      <c r="A1820" t="s">
        <v>1762</v>
      </c>
    </row>
    <row r="1821" spans="1:1" x14ac:dyDescent="0.25">
      <c r="A1821" t="s">
        <v>2723</v>
      </c>
    </row>
    <row r="1822" spans="1:1" x14ac:dyDescent="0.25">
      <c r="A1822" t="s">
        <v>1763</v>
      </c>
    </row>
    <row r="1823" spans="1:1" x14ac:dyDescent="0.25">
      <c r="A1823" t="s">
        <v>1085</v>
      </c>
    </row>
    <row r="1824" spans="1:1" x14ac:dyDescent="0.25">
      <c r="A1824" t="s">
        <v>2706</v>
      </c>
    </row>
    <row r="1825" spans="1:1" x14ac:dyDescent="0.25">
      <c r="A1825" t="s">
        <v>1086</v>
      </c>
    </row>
    <row r="1826" spans="1:1" x14ac:dyDescent="0.25">
      <c r="A1826" t="s">
        <v>1389</v>
      </c>
    </row>
    <row r="1827" spans="1:1" x14ac:dyDescent="0.25">
      <c r="A1827" t="s">
        <v>707</v>
      </c>
    </row>
    <row r="1828" spans="1:1" x14ac:dyDescent="0.25">
      <c r="A1828" t="s">
        <v>2595</v>
      </c>
    </row>
    <row r="1829" spans="1:1" x14ac:dyDescent="0.25">
      <c r="A1829" t="s">
        <v>1289</v>
      </c>
    </row>
    <row r="1830" spans="1:1" x14ac:dyDescent="0.25">
      <c r="A1830" t="s">
        <v>3170</v>
      </c>
    </row>
    <row r="1831" spans="1:1" x14ac:dyDescent="0.25">
      <c r="A1831" t="s">
        <v>1146</v>
      </c>
    </row>
    <row r="1832" spans="1:1" x14ac:dyDescent="0.25">
      <c r="A1832" t="s">
        <v>937</v>
      </c>
    </row>
    <row r="1833" spans="1:1" x14ac:dyDescent="0.25">
      <c r="A1833" t="s">
        <v>1087</v>
      </c>
    </row>
    <row r="1834" spans="1:1" x14ac:dyDescent="0.25">
      <c r="A1834" t="s">
        <v>2721</v>
      </c>
    </row>
    <row r="1835" spans="1:1" x14ac:dyDescent="0.25">
      <c r="A1835" t="s">
        <v>530</v>
      </c>
    </row>
    <row r="1836" spans="1:1" x14ac:dyDescent="0.25">
      <c r="A1836" t="s">
        <v>1088</v>
      </c>
    </row>
    <row r="1837" spans="1:1" x14ac:dyDescent="0.25">
      <c r="A1837" t="s">
        <v>1699</v>
      </c>
    </row>
    <row r="1838" spans="1:1" x14ac:dyDescent="0.25">
      <c r="A1838" t="s">
        <v>1396</v>
      </c>
    </row>
    <row r="1839" spans="1:1" x14ac:dyDescent="0.25">
      <c r="A1839" t="s">
        <v>1528</v>
      </c>
    </row>
    <row r="1840" spans="1:1" x14ac:dyDescent="0.25">
      <c r="A1840" t="s">
        <v>1530</v>
      </c>
    </row>
    <row r="1841" spans="1:1" x14ac:dyDescent="0.25">
      <c r="A1841" t="s">
        <v>2561</v>
      </c>
    </row>
    <row r="1842" spans="1:1" x14ac:dyDescent="0.25">
      <c r="A1842" t="s">
        <v>2212</v>
      </c>
    </row>
    <row r="1843" spans="1:1" x14ac:dyDescent="0.25">
      <c r="A1843" t="s">
        <v>2213</v>
      </c>
    </row>
    <row r="1844" spans="1:1" x14ac:dyDescent="0.25">
      <c r="A1844" t="s">
        <v>2582</v>
      </c>
    </row>
    <row r="1845" spans="1:1" x14ac:dyDescent="0.25">
      <c r="A1845" t="s">
        <v>265</v>
      </c>
    </row>
    <row r="1846" spans="1:1" x14ac:dyDescent="0.25">
      <c r="A1846" t="s">
        <v>2384</v>
      </c>
    </row>
    <row r="1847" spans="1:1" x14ac:dyDescent="0.25">
      <c r="A1847" t="s">
        <v>986</v>
      </c>
    </row>
    <row r="1848" spans="1:1" x14ac:dyDescent="0.25">
      <c r="A1848" t="s">
        <v>2668</v>
      </c>
    </row>
    <row r="1849" spans="1:1" x14ac:dyDescent="0.25">
      <c r="A1849" t="s">
        <v>1563</v>
      </c>
    </row>
    <row r="1850" spans="1:1" x14ac:dyDescent="0.25">
      <c r="A1850" t="s">
        <v>343</v>
      </c>
    </row>
    <row r="1851" spans="1:1" x14ac:dyDescent="0.25">
      <c r="A1851" t="s">
        <v>1508</v>
      </c>
    </row>
    <row r="1852" spans="1:1" x14ac:dyDescent="0.25">
      <c r="A1852" t="s">
        <v>1110</v>
      </c>
    </row>
    <row r="1853" spans="1:1" x14ac:dyDescent="0.25">
      <c r="A1853" t="s">
        <v>884</v>
      </c>
    </row>
    <row r="1854" spans="1:1" x14ac:dyDescent="0.25">
      <c r="A1854" t="s">
        <v>3134</v>
      </c>
    </row>
    <row r="1855" spans="1:1" x14ac:dyDescent="0.25">
      <c r="A1855" t="s">
        <v>2424</v>
      </c>
    </row>
    <row r="1856" spans="1:1" x14ac:dyDescent="0.25">
      <c r="A1856" t="s">
        <v>2586</v>
      </c>
    </row>
    <row r="1857" spans="1:1" x14ac:dyDescent="0.25">
      <c r="A1857" t="s">
        <v>2811</v>
      </c>
    </row>
    <row r="1858" spans="1:1" x14ac:dyDescent="0.25">
      <c r="A1858" t="s">
        <v>2408</v>
      </c>
    </row>
    <row r="1859" spans="1:1" x14ac:dyDescent="0.25">
      <c r="A1859" t="s">
        <v>464</v>
      </c>
    </row>
    <row r="1860" spans="1:1" x14ac:dyDescent="0.25">
      <c r="A1860" t="s">
        <v>291</v>
      </c>
    </row>
    <row r="1861" spans="1:1" x14ac:dyDescent="0.25">
      <c r="A1861" t="s">
        <v>444</v>
      </c>
    </row>
    <row r="1862" spans="1:1" x14ac:dyDescent="0.25">
      <c r="A1862" t="s">
        <v>263</v>
      </c>
    </row>
    <row r="1863" spans="1:1" x14ac:dyDescent="0.25">
      <c r="A1863" t="s">
        <v>2501</v>
      </c>
    </row>
    <row r="1864" spans="1:1" x14ac:dyDescent="0.25">
      <c r="A1864" t="s">
        <v>2214</v>
      </c>
    </row>
    <row r="1865" spans="1:1" x14ac:dyDescent="0.25">
      <c r="A1865" t="s">
        <v>1719</v>
      </c>
    </row>
    <row r="1866" spans="1:1" x14ac:dyDescent="0.25">
      <c r="A1866" t="s">
        <v>2215</v>
      </c>
    </row>
    <row r="1867" spans="1:1" x14ac:dyDescent="0.25">
      <c r="A1867" t="s">
        <v>1004</v>
      </c>
    </row>
    <row r="1868" spans="1:1" x14ac:dyDescent="0.25">
      <c r="A1868" t="s">
        <v>998</v>
      </c>
    </row>
    <row r="1869" spans="1:1" x14ac:dyDescent="0.25">
      <c r="A1869" t="s">
        <v>1209</v>
      </c>
    </row>
    <row r="1870" spans="1:1" x14ac:dyDescent="0.25">
      <c r="A1870" t="s">
        <v>636</v>
      </c>
    </row>
    <row r="1871" spans="1:1" x14ac:dyDescent="0.25">
      <c r="A1871" t="s">
        <v>1178</v>
      </c>
    </row>
    <row r="1872" spans="1:1" x14ac:dyDescent="0.25">
      <c r="A1872" t="s">
        <v>2977</v>
      </c>
    </row>
    <row r="1873" spans="1:1" x14ac:dyDescent="0.25">
      <c r="A1873" t="s">
        <v>3167</v>
      </c>
    </row>
    <row r="1874" spans="1:1" x14ac:dyDescent="0.25">
      <c r="A1874" t="s">
        <v>360</v>
      </c>
    </row>
    <row r="1875" spans="1:1" x14ac:dyDescent="0.25">
      <c r="A1875" t="s">
        <v>520</v>
      </c>
    </row>
    <row r="1876" spans="1:1" x14ac:dyDescent="0.25">
      <c r="A1876" t="s">
        <v>556</v>
      </c>
    </row>
    <row r="1877" spans="1:1" x14ac:dyDescent="0.25">
      <c r="A1877" t="s">
        <v>279</v>
      </c>
    </row>
    <row r="1878" spans="1:1" x14ac:dyDescent="0.25">
      <c r="A1878" t="s">
        <v>452</v>
      </c>
    </row>
    <row r="1879" spans="1:1" x14ac:dyDescent="0.25">
      <c r="A1879" t="s">
        <v>2216</v>
      </c>
    </row>
    <row r="1880" spans="1:1" x14ac:dyDescent="0.25">
      <c r="A1880" t="s">
        <v>2744</v>
      </c>
    </row>
    <row r="1881" spans="1:1" x14ac:dyDescent="0.25">
      <c r="A1881" t="s">
        <v>1516</v>
      </c>
    </row>
    <row r="1882" spans="1:1" x14ac:dyDescent="0.25">
      <c r="A1882" t="s">
        <v>786</v>
      </c>
    </row>
    <row r="1883" spans="1:1" x14ac:dyDescent="0.25">
      <c r="A1883" t="s">
        <v>594</v>
      </c>
    </row>
    <row r="1884" spans="1:1" x14ac:dyDescent="0.25">
      <c r="A1884" t="s">
        <v>2825</v>
      </c>
    </row>
    <row r="1885" spans="1:1" x14ac:dyDescent="0.25">
      <c r="A1885" t="s">
        <v>2699</v>
      </c>
    </row>
    <row r="1886" spans="1:1" x14ac:dyDescent="0.25">
      <c r="A1886" t="s">
        <v>1864</v>
      </c>
    </row>
    <row r="1887" spans="1:1" x14ac:dyDescent="0.25">
      <c r="A1887" t="s">
        <v>1260</v>
      </c>
    </row>
    <row r="1888" spans="1:1" x14ac:dyDescent="0.25">
      <c r="A1888" t="s">
        <v>1013</v>
      </c>
    </row>
    <row r="1889" spans="1:1" x14ac:dyDescent="0.25">
      <c r="A1889" t="s">
        <v>2924</v>
      </c>
    </row>
    <row r="1890" spans="1:1" x14ac:dyDescent="0.25">
      <c r="A1890" t="s">
        <v>1356</v>
      </c>
    </row>
    <row r="1891" spans="1:1" x14ac:dyDescent="0.25">
      <c r="A1891" t="s">
        <v>2385</v>
      </c>
    </row>
    <row r="1892" spans="1:1" x14ac:dyDescent="0.25">
      <c r="A1892" t="s">
        <v>1548</v>
      </c>
    </row>
    <row r="1893" spans="1:1" x14ac:dyDescent="0.25">
      <c r="A1893" t="s">
        <v>2302</v>
      </c>
    </row>
    <row r="1894" spans="1:1" x14ac:dyDescent="0.25">
      <c r="A1894" t="s">
        <v>2857</v>
      </c>
    </row>
    <row r="1895" spans="1:1" x14ac:dyDescent="0.25">
      <c r="A1895" t="s">
        <v>1509</v>
      </c>
    </row>
    <row r="1896" spans="1:1" x14ac:dyDescent="0.25">
      <c r="A1896" t="s">
        <v>544</v>
      </c>
    </row>
    <row r="1897" spans="1:1" x14ac:dyDescent="0.25">
      <c r="A1897" t="s">
        <v>1513</v>
      </c>
    </row>
    <row r="1898" spans="1:1" x14ac:dyDescent="0.25">
      <c r="A1898" t="s">
        <v>1560</v>
      </c>
    </row>
    <row r="1899" spans="1:1" x14ac:dyDescent="0.25">
      <c r="A1899" t="s">
        <v>2888</v>
      </c>
    </row>
    <row r="1900" spans="1:1" x14ac:dyDescent="0.25">
      <c r="A1900" t="s">
        <v>1157</v>
      </c>
    </row>
    <row r="1901" spans="1:1" x14ac:dyDescent="0.25">
      <c r="A1901" t="s">
        <v>1271</v>
      </c>
    </row>
    <row r="1902" spans="1:1" x14ac:dyDescent="0.25">
      <c r="A1902" t="s">
        <v>264</v>
      </c>
    </row>
    <row r="1903" spans="1:1" x14ac:dyDescent="0.25">
      <c r="A1903" t="s">
        <v>2913</v>
      </c>
    </row>
    <row r="1904" spans="1:1" x14ac:dyDescent="0.25">
      <c r="A1904" t="s">
        <v>1302</v>
      </c>
    </row>
    <row r="1905" spans="1:1" x14ac:dyDescent="0.25">
      <c r="A1905" t="s">
        <v>2217</v>
      </c>
    </row>
    <row r="1906" spans="1:1" x14ac:dyDescent="0.25">
      <c r="A1906" t="s">
        <v>324</v>
      </c>
    </row>
    <row r="1907" spans="1:1" x14ac:dyDescent="0.25">
      <c r="A1907" t="s">
        <v>325</v>
      </c>
    </row>
    <row r="1908" spans="1:1" x14ac:dyDescent="0.25">
      <c r="A1908" t="s">
        <v>1501</v>
      </c>
    </row>
    <row r="1909" spans="1:1" x14ac:dyDescent="0.25">
      <c r="A1909" t="s">
        <v>1380</v>
      </c>
    </row>
    <row r="1910" spans="1:1" x14ac:dyDescent="0.25">
      <c r="A1910" t="s">
        <v>916</v>
      </c>
    </row>
    <row r="1911" spans="1:1" x14ac:dyDescent="0.25">
      <c r="A1911" t="s">
        <v>1120</v>
      </c>
    </row>
    <row r="1912" spans="1:1" x14ac:dyDescent="0.25">
      <c r="A1912" t="s">
        <v>879</v>
      </c>
    </row>
    <row r="1913" spans="1:1" x14ac:dyDescent="0.25">
      <c r="A1913" t="s">
        <v>1764</v>
      </c>
    </row>
    <row r="1914" spans="1:1" x14ac:dyDescent="0.25">
      <c r="A1914" t="s">
        <v>1318</v>
      </c>
    </row>
    <row r="1915" spans="1:1" x14ac:dyDescent="0.25">
      <c r="A1915" t="s">
        <v>1090</v>
      </c>
    </row>
    <row r="1916" spans="1:1" x14ac:dyDescent="0.25">
      <c r="A1916" t="s">
        <v>716</v>
      </c>
    </row>
    <row r="1917" spans="1:1" x14ac:dyDescent="0.25">
      <c r="A1917" t="s">
        <v>2218</v>
      </c>
    </row>
    <row r="1918" spans="1:1" x14ac:dyDescent="0.25">
      <c r="A1918" t="s">
        <v>2409</v>
      </c>
    </row>
    <row r="1919" spans="1:1" x14ac:dyDescent="0.25">
      <c r="A1919" t="s">
        <v>1263</v>
      </c>
    </row>
    <row r="1920" spans="1:1" x14ac:dyDescent="0.25">
      <c r="A1920" t="s">
        <v>1481</v>
      </c>
    </row>
    <row r="1921" spans="1:1" x14ac:dyDescent="0.25">
      <c r="A1921" t="s">
        <v>1005</v>
      </c>
    </row>
    <row r="1922" spans="1:1" x14ac:dyDescent="0.25">
      <c r="A1922" t="s">
        <v>730</v>
      </c>
    </row>
    <row r="1923" spans="1:1" x14ac:dyDescent="0.25">
      <c r="A1923" t="s">
        <v>1713</v>
      </c>
    </row>
    <row r="1924" spans="1:1" x14ac:dyDescent="0.25">
      <c r="A1924" t="s">
        <v>2386</v>
      </c>
    </row>
    <row r="1925" spans="1:1" x14ac:dyDescent="0.25">
      <c r="A1925" t="s">
        <v>2705</v>
      </c>
    </row>
    <row r="1926" spans="1:1" x14ac:dyDescent="0.25">
      <c r="A1926" t="s">
        <v>817</v>
      </c>
    </row>
    <row r="1927" spans="1:1" x14ac:dyDescent="0.25">
      <c r="A1927" t="s">
        <v>640</v>
      </c>
    </row>
    <row r="1928" spans="1:1" x14ac:dyDescent="0.25">
      <c r="A1928" t="s">
        <v>541</v>
      </c>
    </row>
    <row r="1929" spans="1:1" x14ac:dyDescent="0.25">
      <c r="A1929" t="s">
        <v>994</v>
      </c>
    </row>
    <row r="1930" spans="1:1" x14ac:dyDescent="0.25">
      <c r="A1930" t="s">
        <v>1425</v>
      </c>
    </row>
    <row r="1931" spans="1:1" x14ac:dyDescent="0.25">
      <c r="A1931" t="s">
        <v>924</v>
      </c>
    </row>
    <row r="1932" spans="1:1" x14ac:dyDescent="0.25">
      <c r="A1932" t="s">
        <v>326</v>
      </c>
    </row>
    <row r="1933" spans="1:1" x14ac:dyDescent="0.25">
      <c r="A1933" t="s">
        <v>2767</v>
      </c>
    </row>
    <row r="1934" spans="1:1" x14ac:dyDescent="0.25">
      <c r="A1934" t="s">
        <v>2483</v>
      </c>
    </row>
    <row r="1935" spans="1:1" x14ac:dyDescent="0.25">
      <c r="A1935" t="s">
        <v>484</v>
      </c>
    </row>
    <row r="1936" spans="1:1" x14ac:dyDescent="0.25">
      <c r="A1936" t="s">
        <v>2387</v>
      </c>
    </row>
    <row r="1937" spans="1:1" x14ac:dyDescent="0.25">
      <c r="A1937" t="s">
        <v>1685</v>
      </c>
    </row>
    <row r="1938" spans="1:1" x14ac:dyDescent="0.25">
      <c r="A1938" t="s">
        <v>739</v>
      </c>
    </row>
    <row r="1939" spans="1:1" x14ac:dyDescent="0.25">
      <c r="A1939" t="s">
        <v>1141</v>
      </c>
    </row>
    <row r="1940" spans="1:1" x14ac:dyDescent="0.25">
      <c r="A1940" t="s">
        <v>1091</v>
      </c>
    </row>
    <row r="1941" spans="1:1" x14ac:dyDescent="0.25">
      <c r="A1941" t="s">
        <v>1306</v>
      </c>
    </row>
    <row r="1942" spans="1:1" x14ac:dyDescent="0.25">
      <c r="A1942" t="s">
        <v>672</v>
      </c>
    </row>
    <row r="1943" spans="1:1" x14ac:dyDescent="0.25">
      <c r="A1943" t="s">
        <v>1245</v>
      </c>
    </row>
    <row r="1944" spans="1:1" x14ac:dyDescent="0.25">
      <c r="A1944" t="s">
        <v>642</v>
      </c>
    </row>
    <row r="1945" spans="1:1" x14ac:dyDescent="0.25">
      <c r="A1945" t="s">
        <v>2293</v>
      </c>
    </row>
    <row r="1946" spans="1:1" x14ac:dyDescent="0.25">
      <c r="A1946" t="s">
        <v>999</v>
      </c>
    </row>
    <row r="1947" spans="1:1" x14ac:dyDescent="0.25">
      <c r="A1947" t="s">
        <v>1089</v>
      </c>
    </row>
    <row r="1948" spans="1:1" x14ac:dyDescent="0.25">
      <c r="A1948" t="s">
        <v>2533</v>
      </c>
    </row>
    <row r="1949" spans="1:1" x14ac:dyDescent="0.25">
      <c r="A1949" t="s">
        <v>568</v>
      </c>
    </row>
    <row r="1950" spans="1:1" x14ac:dyDescent="0.25">
      <c r="A1950" t="s">
        <v>712</v>
      </c>
    </row>
    <row r="1951" spans="1:1" x14ac:dyDescent="0.25">
      <c r="A1951" t="s">
        <v>1335</v>
      </c>
    </row>
    <row r="1952" spans="1:1" x14ac:dyDescent="0.25">
      <c r="A1952" t="s">
        <v>2219</v>
      </c>
    </row>
    <row r="1953" spans="1:1" x14ac:dyDescent="0.25">
      <c r="A1953" t="s">
        <v>882</v>
      </c>
    </row>
    <row r="1954" spans="1:1" x14ac:dyDescent="0.25">
      <c r="A1954" t="s">
        <v>486</v>
      </c>
    </row>
    <row r="1955" spans="1:1" x14ac:dyDescent="0.25">
      <c r="A1955" t="s">
        <v>3005</v>
      </c>
    </row>
    <row r="1956" spans="1:1" x14ac:dyDescent="0.25">
      <c r="A1956" t="s">
        <v>696</v>
      </c>
    </row>
    <row r="1957" spans="1:1" x14ac:dyDescent="0.25">
      <c r="A1957" t="s">
        <v>2220</v>
      </c>
    </row>
    <row r="1958" spans="1:1" x14ac:dyDescent="0.25">
      <c r="A1958" t="s">
        <v>1223</v>
      </c>
    </row>
    <row r="1959" spans="1:1" x14ac:dyDescent="0.25">
      <c r="A1959" t="s">
        <v>788</v>
      </c>
    </row>
    <row r="1960" spans="1:1" x14ac:dyDescent="0.25">
      <c r="A1960" t="s">
        <v>508</v>
      </c>
    </row>
    <row r="1961" spans="1:1" x14ac:dyDescent="0.25">
      <c r="A1961" t="s">
        <v>1206</v>
      </c>
    </row>
    <row r="1962" spans="1:1" x14ac:dyDescent="0.25">
      <c r="A1962" t="s">
        <v>2577</v>
      </c>
    </row>
    <row r="1963" spans="1:1" x14ac:dyDescent="0.25">
      <c r="A1963" t="s">
        <v>1357</v>
      </c>
    </row>
    <row r="1964" spans="1:1" x14ac:dyDescent="0.25">
      <c r="A1964" t="s">
        <v>2438</v>
      </c>
    </row>
    <row r="1965" spans="1:1" x14ac:dyDescent="0.25">
      <c r="A1965" t="s">
        <v>1554</v>
      </c>
    </row>
    <row r="1966" spans="1:1" x14ac:dyDescent="0.25">
      <c r="A1966" t="s">
        <v>2682</v>
      </c>
    </row>
    <row r="1967" spans="1:1" x14ac:dyDescent="0.25">
      <c r="A1967" t="s">
        <v>2303</v>
      </c>
    </row>
    <row r="1968" spans="1:1" x14ac:dyDescent="0.25">
      <c r="A1968" t="s">
        <v>907</v>
      </c>
    </row>
    <row r="1969" spans="1:1" x14ac:dyDescent="0.25">
      <c r="A1969" t="s">
        <v>2534</v>
      </c>
    </row>
    <row r="1970" spans="1:1" x14ac:dyDescent="0.25">
      <c r="A1970" t="s">
        <v>1283</v>
      </c>
    </row>
    <row r="1971" spans="1:1" x14ac:dyDescent="0.25">
      <c r="A1971" t="s">
        <v>668</v>
      </c>
    </row>
    <row r="1972" spans="1:1" x14ac:dyDescent="0.25">
      <c r="A1972" t="s">
        <v>1092</v>
      </c>
    </row>
    <row r="1973" spans="1:1" x14ac:dyDescent="0.25">
      <c r="A1973" t="s">
        <v>2858</v>
      </c>
    </row>
    <row r="1974" spans="1:1" x14ac:dyDescent="0.25">
      <c r="A1974" t="s">
        <v>327</v>
      </c>
    </row>
    <row r="1975" spans="1:1" x14ac:dyDescent="0.25">
      <c r="A1975" t="s">
        <v>801</v>
      </c>
    </row>
    <row r="1976" spans="1:1" x14ac:dyDescent="0.25">
      <c r="A1976" t="s">
        <v>398</v>
      </c>
    </row>
    <row r="1977" spans="1:1" x14ac:dyDescent="0.25">
      <c r="A1977" t="s">
        <v>804</v>
      </c>
    </row>
    <row r="1978" spans="1:1" x14ac:dyDescent="0.25">
      <c r="A1978" t="s">
        <v>2859</v>
      </c>
    </row>
    <row r="1979" spans="1:1" x14ac:dyDescent="0.25">
      <c r="A1979" t="s">
        <v>755</v>
      </c>
    </row>
    <row r="1980" spans="1:1" x14ac:dyDescent="0.25">
      <c r="A1980" t="s">
        <v>405</v>
      </c>
    </row>
    <row r="1981" spans="1:1" x14ac:dyDescent="0.25">
      <c r="A1981" t="s">
        <v>2812</v>
      </c>
    </row>
    <row r="1982" spans="1:1" x14ac:dyDescent="0.25">
      <c r="A1982" t="s">
        <v>936</v>
      </c>
    </row>
    <row r="1983" spans="1:1" x14ac:dyDescent="0.25">
      <c r="A1983" t="s">
        <v>621</v>
      </c>
    </row>
    <row r="1984" spans="1:1" x14ac:dyDescent="0.25">
      <c r="A1984" t="s">
        <v>1698</v>
      </c>
    </row>
    <row r="1985" spans="1:1" x14ac:dyDescent="0.25">
      <c r="A1985" t="s">
        <v>557</v>
      </c>
    </row>
    <row r="1986" spans="1:1" x14ac:dyDescent="0.25">
      <c r="A1986" t="s">
        <v>1765</v>
      </c>
    </row>
    <row r="1987" spans="1:1" x14ac:dyDescent="0.25">
      <c r="A1987" t="s">
        <v>2663</v>
      </c>
    </row>
    <row r="1988" spans="1:1" x14ac:dyDescent="0.25">
      <c r="A1988" t="s">
        <v>558</v>
      </c>
    </row>
    <row r="1989" spans="1:1" x14ac:dyDescent="0.25">
      <c r="A1989" t="s">
        <v>465</v>
      </c>
    </row>
    <row r="1990" spans="1:1" x14ac:dyDescent="0.25">
      <c r="A1990" t="s">
        <v>2724</v>
      </c>
    </row>
    <row r="1991" spans="1:1" x14ac:dyDescent="0.25">
      <c r="A1991" t="s">
        <v>1093</v>
      </c>
    </row>
    <row r="1992" spans="1:1" x14ac:dyDescent="0.25">
      <c r="A1992" t="s">
        <v>416</v>
      </c>
    </row>
    <row r="1993" spans="1:1" x14ac:dyDescent="0.25">
      <c r="A1993" t="s">
        <v>439</v>
      </c>
    </row>
    <row r="1994" spans="1:1" x14ac:dyDescent="0.25">
      <c r="A1994" t="s">
        <v>1855</v>
      </c>
    </row>
    <row r="1995" spans="1:1" x14ac:dyDescent="0.25">
      <c r="A1995" t="s">
        <v>2574</v>
      </c>
    </row>
    <row r="1996" spans="1:1" x14ac:dyDescent="0.25">
      <c r="A1996" t="s">
        <v>2425</v>
      </c>
    </row>
    <row r="1997" spans="1:1" x14ac:dyDescent="0.25">
      <c r="A1997" t="s">
        <v>424</v>
      </c>
    </row>
    <row r="1998" spans="1:1" x14ac:dyDescent="0.25">
      <c r="A1998" t="s">
        <v>747</v>
      </c>
    </row>
    <row r="1999" spans="1:1" x14ac:dyDescent="0.25">
      <c r="A1999" t="s">
        <v>430</v>
      </c>
    </row>
    <row r="2000" spans="1:1" x14ac:dyDescent="0.25">
      <c r="A2000" t="s">
        <v>1859</v>
      </c>
    </row>
    <row r="2001" spans="1:1" x14ac:dyDescent="0.25">
      <c r="A2001" t="s">
        <v>328</v>
      </c>
    </row>
    <row r="2002" spans="1:1" x14ac:dyDescent="0.25">
      <c r="A2002" t="s">
        <v>1227</v>
      </c>
    </row>
    <row r="2003" spans="1:1" x14ac:dyDescent="0.25">
      <c r="A2003" t="s">
        <v>2304</v>
      </c>
    </row>
    <row r="2004" spans="1:1" x14ac:dyDescent="0.25">
      <c r="A2004" t="s">
        <v>2813</v>
      </c>
    </row>
    <row r="2005" spans="1:1" x14ac:dyDescent="0.25">
      <c r="A2005" t="s">
        <v>2426</v>
      </c>
    </row>
    <row r="2006" spans="1:1" x14ac:dyDescent="0.25">
      <c r="A2006" t="s">
        <v>2484</v>
      </c>
    </row>
    <row r="2007" spans="1:1" x14ac:dyDescent="0.25">
      <c r="A2007" t="s">
        <v>1720</v>
      </c>
    </row>
    <row r="2008" spans="1:1" x14ac:dyDescent="0.25">
      <c r="A2008" t="s">
        <v>1210</v>
      </c>
    </row>
    <row r="2009" spans="1:1" x14ac:dyDescent="0.25">
      <c r="A2009" t="s">
        <v>975</v>
      </c>
    </row>
    <row r="2010" spans="1:1" x14ac:dyDescent="0.25">
      <c r="A2010" t="s">
        <v>2690</v>
      </c>
    </row>
    <row r="2011" spans="1:1" x14ac:dyDescent="0.25">
      <c r="A2011" t="s">
        <v>2628</v>
      </c>
    </row>
    <row r="2012" spans="1:1" x14ac:dyDescent="0.25">
      <c r="A2012" t="s">
        <v>2918</v>
      </c>
    </row>
    <row r="2013" spans="1:1" x14ac:dyDescent="0.25">
      <c r="A2013" t="s">
        <v>1325</v>
      </c>
    </row>
    <row r="2014" spans="1:1" x14ac:dyDescent="0.25">
      <c r="A2014" t="s">
        <v>1094</v>
      </c>
    </row>
    <row r="2015" spans="1:1" x14ac:dyDescent="0.25">
      <c r="A2015" t="s">
        <v>1482</v>
      </c>
    </row>
    <row r="2016" spans="1:1" x14ac:dyDescent="0.25">
      <c r="A2016" t="s">
        <v>2609</v>
      </c>
    </row>
    <row r="2017" spans="1:1" x14ac:dyDescent="0.25">
      <c r="A2017" t="s">
        <v>1717</v>
      </c>
    </row>
    <row r="2018" spans="1:1" x14ac:dyDescent="0.25">
      <c r="A2018" t="s">
        <v>1861</v>
      </c>
    </row>
    <row r="2019" spans="1:1" x14ac:dyDescent="0.25">
      <c r="A2019" t="s">
        <v>1254</v>
      </c>
    </row>
    <row r="2020" spans="1:1" x14ac:dyDescent="0.25">
      <c r="A2020" t="s">
        <v>2633</v>
      </c>
    </row>
    <row r="2021" spans="1:1" x14ac:dyDescent="0.25">
      <c r="A2021" t="s">
        <v>614</v>
      </c>
    </row>
    <row r="2022" spans="1:1" x14ac:dyDescent="0.25">
      <c r="A2022" t="s">
        <v>472</v>
      </c>
    </row>
    <row r="2023" spans="1:1" x14ac:dyDescent="0.25">
      <c r="A2023" t="s">
        <v>3135</v>
      </c>
    </row>
    <row r="2024" spans="1:1" x14ac:dyDescent="0.25">
      <c r="A2024" t="s">
        <v>2978</v>
      </c>
    </row>
    <row r="2025" spans="1:1" x14ac:dyDescent="0.25">
      <c r="A2025" t="s">
        <v>1517</v>
      </c>
    </row>
    <row r="2026" spans="1:1" x14ac:dyDescent="0.25">
      <c r="A2026" t="s">
        <v>1428</v>
      </c>
    </row>
    <row r="2027" spans="1:1" x14ac:dyDescent="0.25">
      <c r="A2027" t="s">
        <v>2914</v>
      </c>
    </row>
    <row r="2028" spans="1:1" x14ac:dyDescent="0.25">
      <c r="A2028" t="s">
        <v>355</v>
      </c>
    </row>
    <row r="2029" spans="1:1" x14ac:dyDescent="0.25">
      <c r="A2029" t="s">
        <v>720</v>
      </c>
    </row>
    <row r="2030" spans="1:1" x14ac:dyDescent="0.25">
      <c r="A2030" t="s">
        <v>944</v>
      </c>
    </row>
    <row r="2031" spans="1:1" x14ac:dyDescent="0.25">
      <c r="A2031" t="s">
        <v>2931</v>
      </c>
    </row>
    <row r="2032" spans="1:1" x14ac:dyDescent="0.25">
      <c r="A2032" t="s">
        <v>2691</v>
      </c>
    </row>
    <row r="2033" spans="1:1" x14ac:dyDescent="0.25">
      <c r="A2033" t="s">
        <v>2979</v>
      </c>
    </row>
    <row r="2034" spans="1:1" x14ac:dyDescent="0.25">
      <c r="A2034" t="s">
        <v>687</v>
      </c>
    </row>
    <row r="2035" spans="1:1" x14ac:dyDescent="0.25">
      <c r="A2035" t="s">
        <v>2221</v>
      </c>
    </row>
    <row r="2036" spans="1:1" x14ac:dyDescent="0.25">
      <c r="A2036" t="s">
        <v>822</v>
      </c>
    </row>
    <row r="2037" spans="1:1" x14ac:dyDescent="0.25">
      <c r="A2037" t="s">
        <v>571</v>
      </c>
    </row>
    <row r="2038" spans="1:1" x14ac:dyDescent="0.25">
      <c r="A2038" t="s">
        <v>2288</v>
      </c>
    </row>
    <row r="2039" spans="1:1" x14ac:dyDescent="0.25">
      <c r="A2039" t="s">
        <v>1150</v>
      </c>
    </row>
    <row r="2040" spans="1:1" x14ac:dyDescent="0.25">
      <c r="A2040" t="s">
        <v>2305</v>
      </c>
    </row>
    <row r="2041" spans="1:1" x14ac:dyDescent="0.25">
      <c r="A2041" t="s">
        <v>1766</v>
      </c>
    </row>
    <row r="2042" spans="1:1" x14ac:dyDescent="0.25">
      <c r="A2042" t="s">
        <v>2439</v>
      </c>
    </row>
    <row r="2043" spans="1:1" x14ac:dyDescent="0.25">
      <c r="A2043" t="s">
        <v>2388</v>
      </c>
    </row>
    <row r="2044" spans="1:1" x14ac:dyDescent="0.25">
      <c r="A2044" t="s">
        <v>531</v>
      </c>
    </row>
    <row r="2045" spans="1:1" x14ac:dyDescent="0.25">
      <c r="A2045" t="s">
        <v>2842</v>
      </c>
    </row>
    <row r="2046" spans="1:1" x14ac:dyDescent="0.25">
      <c r="A2046" t="s">
        <v>2310</v>
      </c>
    </row>
    <row r="2047" spans="1:1" x14ac:dyDescent="0.25">
      <c r="A2047" t="s">
        <v>1767</v>
      </c>
    </row>
    <row r="2048" spans="1:1" x14ac:dyDescent="0.25">
      <c r="A2048" t="s">
        <v>2902</v>
      </c>
    </row>
    <row r="2049" spans="1:1" x14ac:dyDescent="0.25">
      <c r="A2049" t="s">
        <v>470</v>
      </c>
    </row>
    <row r="2050" spans="1:1" x14ac:dyDescent="0.25">
      <c r="A2050" t="s">
        <v>2871</v>
      </c>
    </row>
    <row r="2051" spans="1:1" x14ac:dyDescent="0.25">
      <c r="A2051" t="s">
        <v>2222</v>
      </c>
    </row>
    <row r="2052" spans="1:1" x14ac:dyDescent="0.25">
      <c r="A2052" t="s">
        <v>957</v>
      </c>
    </row>
    <row r="2053" spans="1:1" x14ac:dyDescent="0.25">
      <c r="A2053" t="s">
        <v>2860</v>
      </c>
    </row>
    <row r="2054" spans="1:1" x14ac:dyDescent="0.25">
      <c r="A2054" t="s">
        <v>1422</v>
      </c>
    </row>
    <row r="2055" spans="1:1" x14ac:dyDescent="0.25">
      <c r="A2055" t="s">
        <v>2314</v>
      </c>
    </row>
    <row r="2056" spans="1:1" x14ac:dyDescent="0.25">
      <c r="A2056" t="s">
        <v>2291</v>
      </c>
    </row>
    <row r="2057" spans="1:1" x14ac:dyDescent="0.25">
      <c r="A2057" t="s">
        <v>1483</v>
      </c>
    </row>
    <row r="2058" spans="1:1" x14ac:dyDescent="0.25">
      <c r="A2058" t="s">
        <v>812</v>
      </c>
    </row>
    <row r="2059" spans="1:1" x14ac:dyDescent="0.25">
      <c r="A2059" t="s">
        <v>2535</v>
      </c>
    </row>
    <row r="2060" spans="1:1" x14ac:dyDescent="0.25">
      <c r="A2060" t="s">
        <v>700</v>
      </c>
    </row>
    <row r="2061" spans="1:1" x14ac:dyDescent="0.25">
      <c r="A2061" t="s">
        <v>569</v>
      </c>
    </row>
    <row r="2062" spans="1:1" x14ac:dyDescent="0.25">
      <c r="A2062" t="s">
        <v>2389</v>
      </c>
    </row>
    <row r="2063" spans="1:1" x14ac:dyDescent="0.25">
      <c r="A2063" t="s">
        <v>502</v>
      </c>
    </row>
    <row r="2064" spans="1:1" x14ac:dyDescent="0.25">
      <c r="A2064" t="s">
        <v>573</v>
      </c>
    </row>
    <row r="2065" spans="1:1" x14ac:dyDescent="0.25">
      <c r="A2065" t="s">
        <v>1095</v>
      </c>
    </row>
    <row r="2066" spans="1:1" x14ac:dyDescent="0.25">
      <c r="A2066" t="s">
        <v>1252</v>
      </c>
    </row>
    <row r="2067" spans="1:1" x14ac:dyDescent="0.25">
      <c r="A2067" t="s">
        <v>446</v>
      </c>
    </row>
    <row r="2068" spans="1:1" x14ac:dyDescent="0.25">
      <c r="A2068" t="s">
        <v>864</v>
      </c>
    </row>
    <row r="2069" spans="1:1" x14ac:dyDescent="0.25">
      <c r="A2069" t="s">
        <v>2874</v>
      </c>
    </row>
    <row r="2070" spans="1:1" x14ac:dyDescent="0.25">
      <c r="A2070" t="s">
        <v>841</v>
      </c>
    </row>
    <row r="2071" spans="1:1" x14ac:dyDescent="0.25">
      <c r="A2071" t="s">
        <v>2603</v>
      </c>
    </row>
    <row r="2072" spans="1:1" x14ac:dyDescent="0.25">
      <c r="A2072" t="s">
        <v>2843</v>
      </c>
    </row>
    <row r="2073" spans="1:1" x14ac:dyDescent="0.25">
      <c r="A2073" t="s">
        <v>2695</v>
      </c>
    </row>
    <row r="2074" spans="1:1" x14ac:dyDescent="0.25">
      <c r="A2074" t="s">
        <v>2641</v>
      </c>
    </row>
    <row r="2075" spans="1:1" x14ac:dyDescent="0.25">
      <c r="A2075" t="s">
        <v>2223</v>
      </c>
    </row>
    <row r="2076" spans="1:1" x14ac:dyDescent="0.25">
      <c r="A2076" t="s">
        <v>2474</v>
      </c>
    </row>
    <row r="2077" spans="1:1" x14ac:dyDescent="0.25">
      <c r="A2077" t="s">
        <v>1768</v>
      </c>
    </row>
    <row r="2078" spans="1:1" x14ac:dyDescent="0.25">
      <c r="A2078" t="s">
        <v>1096</v>
      </c>
    </row>
    <row r="2079" spans="1:1" x14ac:dyDescent="0.25">
      <c r="A2079" t="s">
        <v>2861</v>
      </c>
    </row>
    <row r="2080" spans="1:1" x14ac:dyDescent="0.25">
      <c r="A2080" t="s">
        <v>973</v>
      </c>
    </row>
    <row r="2081" spans="1:1" x14ac:dyDescent="0.25">
      <c r="A2081" t="s">
        <v>825</v>
      </c>
    </row>
    <row r="2082" spans="1:1" x14ac:dyDescent="0.25">
      <c r="A2082" t="s">
        <v>1299</v>
      </c>
    </row>
    <row r="2083" spans="1:1" x14ac:dyDescent="0.25">
      <c r="A2083" t="s">
        <v>1097</v>
      </c>
    </row>
    <row r="2084" spans="1:1" x14ac:dyDescent="0.25">
      <c r="A2084" t="s">
        <v>2224</v>
      </c>
    </row>
    <row r="2085" spans="1:1" x14ac:dyDescent="0.25">
      <c r="A2085" t="s">
        <v>763</v>
      </c>
    </row>
    <row r="2086" spans="1:1" x14ac:dyDescent="0.25">
      <c r="A2086" t="s">
        <v>1098</v>
      </c>
    </row>
    <row r="2087" spans="1:1" x14ac:dyDescent="0.25">
      <c r="A2087" t="s">
        <v>471</v>
      </c>
    </row>
    <row r="2088" spans="1:1" x14ac:dyDescent="0.25">
      <c r="A2088" t="s">
        <v>2225</v>
      </c>
    </row>
    <row r="2089" spans="1:1" x14ac:dyDescent="0.25">
      <c r="A2089" t="s">
        <v>1555</v>
      </c>
    </row>
    <row r="2090" spans="1:1" x14ac:dyDescent="0.25">
      <c r="A2090" t="s">
        <v>2226</v>
      </c>
    </row>
    <row r="2091" spans="1:1" x14ac:dyDescent="0.25">
      <c r="A2091" t="s">
        <v>2630</v>
      </c>
    </row>
    <row r="2092" spans="1:1" x14ac:dyDescent="0.25">
      <c r="A2092" t="s">
        <v>2732</v>
      </c>
    </row>
    <row r="2093" spans="1:1" x14ac:dyDescent="0.25">
      <c r="A2093" t="s">
        <v>2711</v>
      </c>
    </row>
    <row r="2094" spans="1:1" x14ac:dyDescent="0.25">
      <c r="A2094" t="s">
        <v>2227</v>
      </c>
    </row>
    <row r="2095" spans="1:1" x14ac:dyDescent="0.25">
      <c r="A2095" t="s">
        <v>2536</v>
      </c>
    </row>
    <row r="2096" spans="1:1" x14ac:dyDescent="0.25">
      <c r="A2096" t="s">
        <v>2565</v>
      </c>
    </row>
    <row r="2097" spans="1:1" x14ac:dyDescent="0.25">
      <c r="A2097" t="s">
        <v>2228</v>
      </c>
    </row>
    <row r="2098" spans="1:1" x14ac:dyDescent="0.25">
      <c r="A2098" t="s">
        <v>1382</v>
      </c>
    </row>
    <row r="2099" spans="1:1" x14ac:dyDescent="0.25">
      <c r="A2099" t="s">
        <v>2903</v>
      </c>
    </row>
    <row r="2100" spans="1:1" x14ac:dyDescent="0.25">
      <c r="A2100" t="s">
        <v>2718</v>
      </c>
    </row>
    <row r="2101" spans="1:1" x14ac:dyDescent="0.25">
      <c r="A2101" t="s">
        <v>2600</v>
      </c>
    </row>
    <row r="2102" spans="1:1" x14ac:dyDescent="0.25">
      <c r="A2102" t="s">
        <v>2276</v>
      </c>
    </row>
    <row r="2103" spans="1:1" x14ac:dyDescent="0.25">
      <c r="A2103" t="s">
        <v>2569</v>
      </c>
    </row>
    <row r="2104" spans="1:1" x14ac:dyDescent="0.25">
      <c r="A2104" t="s">
        <v>1014</v>
      </c>
    </row>
    <row r="2105" spans="1:1" x14ac:dyDescent="0.25">
      <c r="A2105" t="s">
        <v>1769</v>
      </c>
    </row>
    <row r="2106" spans="1:1" x14ac:dyDescent="0.25">
      <c r="A2106" t="s">
        <v>2473</v>
      </c>
    </row>
    <row r="2107" spans="1:1" x14ac:dyDescent="0.25">
      <c r="A2107" t="s">
        <v>2320</v>
      </c>
    </row>
    <row r="2108" spans="1:1" x14ac:dyDescent="0.25">
      <c r="A2108" t="s">
        <v>388</v>
      </c>
    </row>
    <row r="2109" spans="1:1" x14ac:dyDescent="0.25">
      <c r="A2109" t="s">
        <v>867</v>
      </c>
    </row>
    <row r="2110" spans="1:1" x14ac:dyDescent="0.25">
      <c r="A2110" t="s">
        <v>2455</v>
      </c>
    </row>
    <row r="2111" spans="1:1" x14ac:dyDescent="0.25">
      <c r="A2111" t="s">
        <v>2496</v>
      </c>
    </row>
    <row r="2112" spans="1:1" x14ac:dyDescent="0.25">
      <c r="A2112" t="s">
        <v>2692</v>
      </c>
    </row>
    <row r="2113" spans="1:1" x14ac:dyDescent="0.25">
      <c r="A2113" t="s">
        <v>329</v>
      </c>
    </row>
    <row r="2114" spans="1:1" x14ac:dyDescent="0.25">
      <c r="A2114" t="s">
        <v>1030</v>
      </c>
    </row>
    <row r="2115" spans="1:1" x14ac:dyDescent="0.25">
      <c r="A2115" t="s">
        <v>1153</v>
      </c>
    </row>
    <row r="2116" spans="1:1" x14ac:dyDescent="0.25">
      <c r="A2116" t="s">
        <v>2612</v>
      </c>
    </row>
    <row r="2117" spans="1:1" x14ac:dyDescent="0.25">
      <c r="A2117" t="s">
        <v>2456</v>
      </c>
    </row>
    <row r="2118" spans="1:1" x14ac:dyDescent="0.25">
      <c r="A2118" t="s">
        <v>2570</v>
      </c>
    </row>
    <row r="2119" spans="1:1" x14ac:dyDescent="0.25">
      <c r="A2119" t="s">
        <v>2464</v>
      </c>
    </row>
    <row r="2120" spans="1:1" x14ac:dyDescent="0.25">
      <c r="A2120" t="s">
        <v>1139</v>
      </c>
    </row>
    <row r="2121" spans="1:1" x14ac:dyDescent="0.25">
      <c r="A2121" t="s">
        <v>1273</v>
      </c>
    </row>
    <row r="2122" spans="1:1" x14ac:dyDescent="0.25">
      <c r="A2122" t="s">
        <v>2229</v>
      </c>
    </row>
    <row r="2123" spans="1:1" x14ac:dyDescent="0.25">
      <c r="A2123" t="s">
        <v>362</v>
      </c>
    </row>
    <row r="2124" spans="1:1" x14ac:dyDescent="0.25">
      <c r="A2124" t="s">
        <v>1770</v>
      </c>
    </row>
    <row r="2125" spans="1:1" x14ac:dyDescent="0.25">
      <c r="A2125" t="s">
        <v>1151</v>
      </c>
    </row>
    <row r="2126" spans="1:1" x14ac:dyDescent="0.25">
      <c r="A2126" t="s">
        <v>503</v>
      </c>
    </row>
    <row r="2127" spans="1:1" x14ac:dyDescent="0.25">
      <c r="A2127" t="s">
        <v>559</v>
      </c>
    </row>
    <row r="2128" spans="1:1" x14ac:dyDescent="0.25">
      <c r="A2128" t="s">
        <v>932</v>
      </c>
    </row>
    <row r="2129" spans="1:1" x14ac:dyDescent="0.25">
      <c r="A2129" t="s">
        <v>1702</v>
      </c>
    </row>
    <row r="2130" spans="1:1" x14ac:dyDescent="0.25">
      <c r="A2130" t="s">
        <v>2230</v>
      </c>
    </row>
    <row r="2131" spans="1:1" x14ac:dyDescent="0.25">
      <c r="A2131" t="s">
        <v>678</v>
      </c>
    </row>
    <row r="2132" spans="1:1" x14ac:dyDescent="0.25">
      <c r="A2132" t="s">
        <v>641</v>
      </c>
    </row>
    <row r="2133" spans="1:1" x14ac:dyDescent="0.25">
      <c r="A2133" t="s">
        <v>1532</v>
      </c>
    </row>
    <row r="2134" spans="1:1" x14ac:dyDescent="0.25">
      <c r="A2134" t="s">
        <v>2277</v>
      </c>
    </row>
    <row r="2135" spans="1:1" x14ac:dyDescent="0.25">
      <c r="A2135" t="s">
        <v>1771</v>
      </c>
    </row>
    <row r="2136" spans="1:1" x14ac:dyDescent="0.25">
      <c r="A2136" t="s">
        <v>1710</v>
      </c>
    </row>
    <row r="2137" spans="1:1" x14ac:dyDescent="0.25">
      <c r="A2137" t="s">
        <v>1032</v>
      </c>
    </row>
    <row r="2138" spans="1:1" x14ac:dyDescent="0.25">
      <c r="A2138" t="s">
        <v>2306</v>
      </c>
    </row>
    <row r="2139" spans="1:1" x14ac:dyDescent="0.25">
      <c r="A2139" t="s">
        <v>1511</v>
      </c>
    </row>
    <row r="2140" spans="1:1" x14ac:dyDescent="0.25">
      <c r="A2140" t="s">
        <v>710</v>
      </c>
    </row>
    <row r="2141" spans="1:1" x14ac:dyDescent="0.25">
      <c r="A2141" t="s">
        <v>2487</v>
      </c>
    </row>
    <row r="2142" spans="1:1" x14ac:dyDescent="0.25">
      <c r="A2142" t="s">
        <v>1179</v>
      </c>
    </row>
    <row r="2143" spans="1:1" x14ac:dyDescent="0.25">
      <c r="A2143" t="s">
        <v>1180</v>
      </c>
    </row>
    <row r="2144" spans="1:1" x14ac:dyDescent="0.25">
      <c r="A2144" t="s">
        <v>2231</v>
      </c>
    </row>
    <row r="2145" spans="1:1" x14ac:dyDescent="0.25">
      <c r="A2145" t="s">
        <v>1716</v>
      </c>
    </row>
    <row r="2146" spans="1:1" x14ac:dyDescent="0.25">
      <c r="A2146" t="s">
        <v>1099</v>
      </c>
    </row>
    <row r="2147" spans="1:1" x14ac:dyDescent="0.25">
      <c r="A2147" t="s">
        <v>2726</v>
      </c>
    </row>
    <row r="2148" spans="1:1" x14ac:dyDescent="0.25">
      <c r="A2148" t="s">
        <v>2752</v>
      </c>
    </row>
    <row r="2149" spans="1:1" x14ac:dyDescent="0.25">
      <c r="A2149" t="s">
        <v>1236</v>
      </c>
    </row>
    <row r="2150" spans="1:1" x14ac:dyDescent="0.25">
      <c r="A2150" t="s">
        <v>1225</v>
      </c>
    </row>
    <row r="2151" spans="1:1" x14ac:dyDescent="0.25">
      <c r="A2151" t="s">
        <v>1230</v>
      </c>
    </row>
    <row r="2152" spans="1:1" x14ac:dyDescent="0.25">
      <c r="A2152" t="s">
        <v>282</v>
      </c>
    </row>
    <row r="2153" spans="1:1" x14ac:dyDescent="0.25">
      <c r="A2153" t="s">
        <v>593</v>
      </c>
    </row>
    <row r="2154" spans="1:1" x14ac:dyDescent="0.25">
      <c r="A2154" t="s">
        <v>958</v>
      </c>
    </row>
    <row r="2155" spans="1:1" x14ac:dyDescent="0.25">
      <c r="A2155" t="s">
        <v>1100</v>
      </c>
    </row>
    <row r="2156" spans="1:1" x14ac:dyDescent="0.25">
      <c r="A2156" t="s">
        <v>1391</v>
      </c>
    </row>
    <row r="2157" spans="1:1" x14ac:dyDescent="0.25">
      <c r="A2157" t="s">
        <v>1304</v>
      </c>
    </row>
    <row r="2158" spans="1:1" x14ac:dyDescent="0.25">
      <c r="A2158" t="s">
        <v>2814</v>
      </c>
    </row>
    <row r="2159" spans="1:1" x14ac:dyDescent="0.25">
      <c r="A2159" t="s">
        <v>1239</v>
      </c>
    </row>
    <row r="2160" spans="1:1" x14ac:dyDescent="0.25">
      <c r="A2160" t="s">
        <v>2815</v>
      </c>
    </row>
    <row r="2161" spans="1:1" x14ac:dyDescent="0.25">
      <c r="A2161" t="s">
        <v>718</v>
      </c>
    </row>
    <row r="2162" spans="1:1" x14ac:dyDescent="0.25">
      <c r="A2162" t="s">
        <v>939</v>
      </c>
    </row>
    <row r="2163" spans="1:1" x14ac:dyDescent="0.25">
      <c r="A2163" t="s">
        <v>364</v>
      </c>
    </row>
    <row r="2164" spans="1:1" x14ac:dyDescent="0.25">
      <c r="A2164" t="s">
        <v>670</v>
      </c>
    </row>
    <row r="2165" spans="1:1" x14ac:dyDescent="0.25">
      <c r="A2165" t="s">
        <v>959</v>
      </c>
    </row>
    <row r="2166" spans="1:1" x14ac:dyDescent="0.25">
      <c r="A2166" t="s">
        <v>1001</v>
      </c>
    </row>
    <row r="2167" spans="1:1" x14ac:dyDescent="0.25">
      <c r="A2167" t="s">
        <v>1323</v>
      </c>
    </row>
    <row r="2168" spans="1:1" x14ac:dyDescent="0.25">
      <c r="A2168" t="s">
        <v>2289</v>
      </c>
    </row>
    <row r="2169" spans="1:1" x14ac:dyDescent="0.25">
      <c r="A2169" t="s">
        <v>1365</v>
      </c>
    </row>
    <row r="2170" spans="1:1" x14ac:dyDescent="0.25">
      <c r="A2170" t="s">
        <v>654</v>
      </c>
    </row>
    <row r="2171" spans="1:1" x14ac:dyDescent="0.25">
      <c r="A2171" t="s">
        <v>1506</v>
      </c>
    </row>
    <row r="2172" spans="1:1" x14ac:dyDescent="0.25">
      <c r="A2172" t="s">
        <v>2237</v>
      </c>
    </row>
    <row r="2173" spans="1:1" x14ac:dyDescent="0.25">
      <c r="A2173" t="s">
        <v>1689</v>
      </c>
    </row>
    <row r="2174" spans="1:1" x14ac:dyDescent="0.25">
      <c r="A2174" t="s">
        <v>871</v>
      </c>
    </row>
    <row r="2175" spans="1:1" x14ac:dyDescent="0.25">
      <c r="A2175" t="s">
        <v>2620</v>
      </c>
    </row>
    <row r="2176" spans="1:1" x14ac:dyDescent="0.25">
      <c r="A2176" t="s">
        <v>580</v>
      </c>
    </row>
    <row r="2177" spans="1:1" x14ac:dyDescent="0.25">
      <c r="A2177" t="s">
        <v>2635</v>
      </c>
    </row>
    <row r="2178" spans="1:1" x14ac:dyDescent="0.25">
      <c r="A2178" t="s">
        <v>506</v>
      </c>
    </row>
    <row r="2179" spans="1:1" x14ac:dyDescent="0.25">
      <c r="A2179" t="s">
        <v>984</v>
      </c>
    </row>
    <row r="2180" spans="1:1" x14ac:dyDescent="0.25">
      <c r="A2180" t="s">
        <v>1309</v>
      </c>
    </row>
    <row r="2181" spans="1:1" x14ac:dyDescent="0.25">
      <c r="A2181" t="s">
        <v>2816</v>
      </c>
    </row>
    <row r="2182" spans="1:1" x14ac:dyDescent="0.25">
      <c r="A2182" t="s">
        <v>560</v>
      </c>
    </row>
    <row r="2183" spans="1:1" x14ac:dyDescent="0.25">
      <c r="A2183" t="s">
        <v>1392</v>
      </c>
    </row>
    <row r="2184" spans="1:1" x14ac:dyDescent="0.25">
      <c r="A2184" t="s">
        <v>1711</v>
      </c>
    </row>
    <row r="2185" spans="1:1" x14ac:dyDescent="0.25">
      <c r="A2185" t="s">
        <v>1687</v>
      </c>
    </row>
    <row r="2186" spans="1:1" x14ac:dyDescent="0.25">
      <c r="A2186" t="s">
        <v>2537</v>
      </c>
    </row>
    <row r="2187" spans="1:1" x14ac:dyDescent="0.25">
      <c r="A2187" t="s">
        <v>1773</v>
      </c>
    </row>
    <row r="2188" spans="1:1" x14ac:dyDescent="0.25">
      <c r="A2188" t="s">
        <v>1101</v>
      </c>
    </row>
    <row r="2189" spans="1:1" x14ac:dyDescent="0.25">
      <c r="A2189" t="s">
        <v>346</v>
      </c>
    </row>
    <row r="2190" spans="1:1" x14ac:dyDescent="0.25">
      <c r="A2190" t="s">
        <v>909</v>
      </c>
    </row>
    <row r="2191" spans="1:1" x14ac:dyDescent="0.25">
      <c r="A2191" t="s">
        <v>2983</v>
      </c>
    </row>
    <row r="2192" spans="1:1" x14ac:dyDescent="0.25">
      <c r="A2192" t="s">
        <v>1512</v>
      </c>
    </row>
    <row r="2193" spans="1:1" x14ac:dyDescent="0.25">
      <c r="A2193" t="s">
        <v>2844</v>
      </c>
    </row>
    <row r="2194" spans="1:1" x14ac:dyDescent="0.25">
      <c r="A2194" t="s">
        <v>561</v>
      </c>
    </row>
    <row r="2195" spans="1:1" x14ac:dyDescent="0.25">
      <c r="A2195" t="s">
        <v>970</v>
      </c>
    </row>
    <row r="2196" spans="1:1" x14ac:dyDescent="0.25">
      <c r="A2196" t="s">
        <v>1774</v>
      </c>
    </row>
    <row r="2197" spans="1:1" x14ac:dyDescent="0.25">
      <c r="A2197" t="s">
        <v>2773</v>
      </c>
    </row>
    <row r="2198" spans="1:1" x14ac:dyDescent="0.25">
      <c r="A2198" t="s">
        <v>2817</v>
      </c>
    </row>
    <row r="2199" spans="1:1" x14ac:dyDescent="0.25">
      <c r="A2199" t="s">
        <v>996</v>
      </c>
    </row>
    <row r="2200" spans="1:1" x14ac:dyDescent="0.25">
      <c r="A2200" t="s">
        <v>296</v>
      </c>
    </row>
    <row r="2201" spans="1:1" x14ac:dyDescent="0.25">
      <c r="A2201" t="s">
        <v>498</v>
      </c>
    </row>
    <row r="2202" spans="1:1" x14ac:dyDescent="0.25">
      <c r="A2202" t="s">
        <v>2818</v>
      </c>
    </row>
    <row r="2203" spans="1:1" x14ac:dyDescent="0.25">
      <c r="A2203" t="s">
        <v>743</v>
      </c>
    </row>
    <row r="2204" spans="1:1" x14ac:dyDescent="0.25">
      <c r="A2204" t="s">
        <v>1678</v>
      </c>
    </row>
    <row r="2205" spans="1:1" x14ac:dyDescent="0.25">
      <c r="A2205" t="s">
        <v>1453</v>
      </c>
    </row>
    <row r="2206" spans="1:1" x14ac:dyDescent="0.25">
      <c r="A2206" t="s">
        <v>1112</v>
      </c>
    </row>
    <row r="2207" spans="1:1" x14ac:dyDescent="0.25">
      <c r="A2207" t="s">
        <v>2232</v>
      </c>
    </row>
    <row r="2208" spans="1:1" x14ac:dyDescent="0.25">
      <c r="A2208" t="s">
        <v>920</v>
      </c>
    </row>
    <row r="2209" spans="1:1" x14ac:dyDescent="0.25">
      <c r="A2209" t="s">
        <v>2538</v>
      </c>
    </row>
    <row r="2210" spans="1:1" x14ac:dyDescent="0.25">
      <c r="A2210" t="s">
        <v>578</v>
      </c>
    </row>
    <row r="2211" spans="1:1" x14ac:dyDescent="0.25">
      <c r="A2211" t="s">
        <v>2575</v>
      </c>
    </row>
    <row r="2212" spans="1:1" x14ac:dyDescent="0.25">
      <c r="A2212" t="s">
        <v>815</v>
      </c>
    </row>
    <row r="2213" spans="1:1" x14ac:dyDescent="0.25">
      <c r="A2213" t="s">
        <v>2642</v>
      </c>
    </row>
    <row r="2214" spans="1:1" x14ac:dyDescent="0.25">
      <c r="A2214" t="s">
        <v>1003</v>
      </c>
    </row>
    <row r="2215" spans="1:1" x14ac:dyDescent="0.25">
      <c r="A2215" t="s">
        <v>1181</v>
      </c>
    </row>
    <row r="2216" spans="1:1" x14ac:dyDescent="0.25">
      <c r="A2216" t="s">
        <v>883</v>
      </c>
    </row>
    <row r="2217" spans="1:1" x14ac:dyDescent="0.25">
      <c r="A2217" t="s">
        <v>2472</v>
      </c>
    </row>
    <row r="2218" spans="1:1" x14ac:dyDescent="0.25">
      <c r="A2218" t="s">
        <v>1500</v>
      </c>
    </row>
    <row r="2219" spans="1:1" x14ac:dyDescent="0.25">
      <c r="A2219" t="s">
        <v>711</v>
      </c>
    </row>
    <row r="2220" spans="1:1" x14ac:dyDescent="0.25">
      <c r="A2220" t="s">
        <v>633</v>
      </c>
    </row>
    <row r="2221" spans="1:1" x14ac:dyDescent="0.25">
      <c r="A2221" t="s">
        <v>1495</v>
      </c>
    </row>
    <row r="2222" spans="1:1" x14ac:dyDescent="0.25">
      <c r="A2222" t="s">
        <v>1679</v>
      </c>
    </row>
    <row r="2223" spans="1:1" x14ac:dyDescent="0.25">
      <c r="A2223" t="s">
        <v>2390</v>
      </c>
    </row>
    <row r="2224" spans="1:1" x14ac:dyDescent="0.25">
      <c r="A2224" t="s">
        <v>960</v>
      </c>
    </row>
    <row r="2225" spans="1:1" x14ac:dyDescent="0.25">
      <c r="A2225" t="s">
        <v>1015</v>
      </c>
    </row>
    <row r="2226" spans="1:1" x14ac:dyDescent="0.25">
      <c r="A2226" t="s">
        <v>2872</v>
      </c>
    </row>
    <row r="2227" spans="1:1" x14ac:dyDescent="0.25">
      <c r="A2227" t="s">
        <v>1270</v>
      </c>
    </row>
    <row r="2228" spans="1:1" x14ac:dyDescent="0.25">
      <c r="A2228" t="s">
        <v>2233</v>
      </c>
    </row>
    <row r="2229" spans="1:1" x14ac:dyDescent="0.25">
      <c r="A2229" t="s">
        <v>2460</v>
      </c>
    </row>
    <row r="2230" spans="1:1" x14ac:dyDescent="0.25">
      <c r="A2230" t="s">
        <v>2391</v>
      </c>
    </row>
    <row r="2231" spans="1:1" x14ac:dyDescent="0.25">
      <c r="A2231" t="s">
        <v>1114</v>
      </c>
    </row>
    <row r="2232" spans="1:1" x14ac:dyDescent="0.25">
      <c r="A2232" t="s">
        <v>828</v>
      </c>
    </row>
    <row r="2233" spans="1:1" x14ac:dyDescent="0.25">
      <c r="A2233" t="s">
        <v>2925</v>
      </c>
    </row>
    <row r="2234" spans="1:1" x14ac:dyDescent="0.25">
      <c r="A2234" t="s">
        <v>1777</v>
      </c>
    </row>
    <row r="2235" spans="1:1" x14ac:dyDescent="0.25">
      <c r="A2235" t="s">
        <v>1193</v>
      </c>
    </row>
    <row r="2236" spans="1:1" x14ac:dyDescent="0.25">
      <c r="A2236" t="s">
        <v>623</v>
      </c>
    </row>
    <row r="2237" spans="1:1" x14ac:dyDescent="0.25">
      <c r="A2237" t="s">
        <v>1502</v>
      </c>
    </row>
    <row r="2238" spans="1:1" x14ac:dyDescent="0.25">
      <c r="A2238" t="s">
        <v>680</v>
      </c>
    </row>
    <row r="2239" spans="1:1" x14ac:dyDescent="0.25">
      <c r="A2239" t="s">
        <v>2392</v>
      </c>
    </row>
    <row r="2240" spans="1:1" x14ac:dyDescent="0.25">
      <c r="A2240" t="s">
        <v>2234</v>
      </c>
    </row>
    <row r="2241" spans="1:1" x14ac:dyDescent="0.25">
      <c r="A2241" t="s">
        <v>2440</v>
      </c>
    </row>
    <row r="2242" spans="1:1" x14ac:dyDescent="0.25">
      <c r="A2242" t="s">
        <v>1484</v>
      </c>
    </row>
    <row r="2243" spans="1:1" x14ac:dyDescent="0.25">
      <c r="A2243" t="s">
        <v>912</v>
      </c>
    </row>
    <row r="2244" spans="1:1" x14ac:dyDescent="0.25">
      <c r="A2244" t="s">
        <v>1775</v>
      </c>
    </row>
    <row r="2245" spans="1:1" x14ac:dyDescent="0.25">
      <c r="A2245" t="s">
        <v>827</v>
      </c>
    </row>
    <row r="2246" spans="1:1" x14ac:dyDescent="0.25">
      <c r="A2246" t="s">
        <v>2636</v>
      </c>
    </row>
    <row r="2247" spans="1:1" x14ac:dyDescent="0.25">
      <c r="A2247" t="s">
        <v>572</v>
      </c>
    </row>
    <row r="2248" spans="1:1" x14ac:dyDescent="0.25">
      <c r="A2248" t="s">
        <v>1737</v>
      </c>
    </row>
    <row r="2249" spans="1:1" x14ac:dyDescent="0.25">
      <c r="A2249" t="s">
        <v>2457</v>
      </c>
    </row>
    <row r="2250" spans="1:1" x14ac:dyDescent="0.25">
      <c r="A2250" t="s">
        <v>837</v>
      </c>
    </row>
    <row r="2251" spans="1:1" x14ac:dyDescent="0.25">
      <c r="A2251" t="s">
        <v>2881</v>
      </c>
    </row>
    <row r="2252" spans="1:1" x14ac:dyDescent="0.25">
      <c r="A2252" t="s">
        <v>829</v>
      </c>
    </row>
    <row r="2253" spans="1:1" x14ac:dyDescent="0.25">
      <c r="A2253" t="s">
        <v>1405</v>
      </c>
    </row>
    <row r="2254" spans="1:1" x14ac:dyDescent="0.25">
      <c r="A2254" t="s">
        <v>3159</v>
      </c>
    </row>
    <row r="2255" spans="1:1" x14ac:dyDescent="0.25">
      <c r="A2255" t="s">
        <v>2672</v>
      </c>
    </row>
    <row r="2256" spans="1:1" x14ac:dyDescent="0.25">
      <c r="A2256" t="s">
        <v>2508</v>
      </c>
    </row>
    <row r="2257" spans="1:1" x14ac:dyDescent="0.25">
      <c r="A2257" t="s">
        <v>2862</v>
      </c>
    </row>
    <row r="2258" spans="1:1" x14ac:dyDescent="0.25">
      <c r="A2258" t="s">
        <v>2959</v>
      </c>
    </row>
    <row r="2259" spans="1:1" x14ac:dyDescent="0.25">
      <c r="A2259" t="s">
        <v>2597</v>
      </c>
    </row>
    <row r="2260" spans="1:1" x14ac:dyDescent="0.25">
      <c r="A2260" t="s">
        <v>2458</v>
      </c>
    </row>
    <row r="2261" spans="1:1" x14ac:dyDescent="0.25">
      <c r="A2261" t="s">
        <v>3002</v>
      </c>
    </row>
    <row r="2262" spans="1:1" x14ac:dyDescent="0.25">
      <c r="A2262" t="s">
        <v>2539</v>
      </c>
    </row>
    <row r="2263" spans="1:1" x14ac:dyDescent="0.25">
      <c r="A2263" t="s">
        <v>2578</v>
      </c>
    </row>
    <row r="2264" spans="1:1" x14ac:dyDescent="0.25">
      <c r="A2264" t="s">
        <v>625</v>
      </c>
    </row>
    <row r="2265" spans="1:1" x14ac:dyDescent="0.25">
      <c r="A2265" t="s">
        <v>2662</v>
      </c>
    </row>
    <row r="2266" spans="1:1" x14ac:dyDescent="0.25">
      <c r="A2266" t="s">
        <v>731</v>
      </c>
    </row>
    <row r="2267" spans="1:1" x14ac:dyDescent="0.25">
      <c r="A2267" t="s">
        <v>715</v>
      </c>
    </row>
    <row r="2268" spans="1:1" x14ac:dyDescent="0.25">
      <c r="A2268" t="s">
        <v>2466</v>
      </c>
    </row>
    <row r="2269" spans="1:1" x14ac:dyDescent="0.25">
      <c r="A2269" t="s">
        <v>2754</v>
      </c>
    </row>
    <row r="2270" spans="1:1" x14ac:dyDescent="0.25">
      <c r="A2270" t="s">
        <v>2393</v>
      </c>
    </row>
    <row r="2271" spans="1:1" x14ac:dyDescent="0.25">
      <c r="A2271" t="s">
        <v>2749</v>
      </c>
    </row>
    <row r="2272" spans="1:1" x14ac:dyDescent="0.25">
      <c r="A2272" t="s">
        <v>2459</v>
      </c>
    </row>
    <row r="2273" spans="1:1" x14ac:dyDescent="0.25">
      <c r="A2273" t="s">
        <v>330</v>
      </c>
    </row>
    <row r="2274" spans="1:1" x14ac:dyDescent="0.25">
      <c r="A2274" t="s">
        <v>2394</v>
      </c>
    </row>
    <row r="2275" spans="1:1" x14ac:dyDescent="0.25">
      <c r="A2275" t="s">
        <v>331</v>
      </c>
    </row>
    <row r="2276" spans="1:1" x14ac:dyDescent="0.25">
      <c r="A2276" t="s">
        <v>447</v>
      </c>
    </row>
    <row r="2277" spans="1:1" x14ac:dyDescent="0.25">
      <c r="A2277" t="s">
        <v>1330</v>
      </c>
    </row>
    <row r="2278" spans="1:1" x14ac:dyDescent="0.25">
      <c r="A2278" t="s">
        <v>764</v>
      </c>
    </row>
    <row r="2279" spans="1:1" x14ac:dyDescent="0.25">
      <c r="A2279" t="s">
        <v>2395</v>
      </c>
    </row>
    <row r="2280" spans="1:1" x14ac:dyDescent="0.25">
      <c r="A2280" t="s">
        <v>2396</v>
      </c>
    </row>
    <row r="2281" spans="1:1" x14ac:dyDescent="0.25">
      <c r="A2281" t="s">
        <v>2397</v>
      </c>
    </row>
    <row r="2282" spans="1:1" x14ac:dyDescent="0.25">
      <c r="A2282" t="s">
        <v>458</v>
      </c>
    </row>
    <row r="2283" spans="1:1" x14ac:dyDescent="0.25">
      <c r="A2283" t="s">
        <v>2398</v>
      </c>
    </row>
    <row r="2284" spans="1:1" x14ac:dyDescent="0.25">
      <c r="A2284" t="s">
        <v>2562</v>
      </c>
    </row>
    <row r="2285" spans="1:1" x14ac:dyDescent="0.25">
      <c r="A2285" t="s">
        <v>295</v>
      </c>
    </row>
    <row r="2286" spans="1:1" x14ac:dyDescent="0.25">
      <c r="A2286" t="s">
        <v>410</v>
      </c>
    </row>
    <row r="2287" spans="1:1" x14ac:dyDescent="0.25">
      <c r="A2287" t="s">
        <v>2399</v>
      </c>
    </row>
    <row r="2288" spans="1:1" x14ac:dyDescent="0.25">
      <c r="A2288" t="s">
        <v>2960</v>
      </c>
    </row>
    <row r="2289" spans="1:1" x14ac:dyDescent="0.25">
      <c r="A2289" t="s">
        <v>2400</v>
      </c>
    </row>
    <row r="2290" spans="1:1" x14ac:dyDescent="0.25">
      <c r="A2290" t="s">
        <v>2540</v>
      </c>
    </row>
    <row r="2291" spans="1:1" x14ac:dyDescent="0.25">
      <c r="A2291" t="s">
        <v>507</v>
      </c>
    </row>
    <row r="2292" spans="1:1" x14ac:dyDescent="0.25">
      <c r="A2292" t="s">
        <v>2563</v>
      </c>
    </row>
    <row r="2293" spans="1:1" x14ac:dyDescent="0.25">
      <c r="A2293" t="s">
        <v>2401</v>
      </c>
    </row>
    <row r="2294" spans="1:1" x14ac:dyDescent="0.25">
      <c r="A2294" t="s">
        <v>2541</v>
      </c>
    </row>
    <row r="2295" spans="1:1" x14ac:dyDescent="0.25">
      <c r="A2295" t="s">
        <v>2819</v>
      </c>
    </row>
    <row r="2296" spans="1:1" x14ac:dyDescent="0.25">
      <c r="A2296" t="s">
        <v>722</v>
      </c>
    </row>
    <row r="2297" spans="1:1" x14ac:dyDescent="0.25">
      <c r="A2297" t="s">
        <v>2770</v>
      </c>
    </row>
    <row r="2298" spans="1:1" x14ac:dyDescent="0.25">
      <c r="A2298" t="s">
        <v>976</v>
      </c>
    </row>
    <row r="2299" spans="1:1" x14ac:dyDescent="0.25">
      <c r="A2299" t="s">
        <v>535</v>
      </c>
    </row>
    <row r="2300" spans="1:1" x14ac:dyDescent="0.25">
      <c r="A2300" t="s">
        <v>1415</v>
      </c>
    </row>
    <row r="2301" spans="1:1" x14ac:dyDescent="0.25">
      <c r="A2301" t="s">
        <v>1109</v>
      </c>
    </row>
    <row r="2302" spans="1:1" x14ac:dyDescent="0.25">
      <c r="A2302" t="s">
        <v>1694</v>
      </c>
    </row>
    <row r="2303" spans="1:1" x14ac:dyDescent="0.25">
      <c r="A2303" t="s">
        <v>2932</v>
      </c>
    </row>
    <row r="2304" spans="1:1" x14ac:dyDescent="0.25">
      <c r="A2304" t="s">
        <v>2235</v>
      </c>
    </row>
    <row r="2305" spans="1:1" x14ac:dyDescent="0.25">
      <c r="A2305" t="s">
        <v>2915</v>
      </c>
    </row>
    <row r="2306" spans="1:1" x14ac:dyDescent="0.25">
      <c r="A2306" t="s">
        <v>1313</v>
      </c>
    </row>
    <row r="2307" spans="1:1" x14ac:dyDescent="0.25">
      <c r="A2307" t="s">
        <v>418</v>
      </c>
    </row>
    <row r="2308" spans="1:1" x14ac:dyDescent="0.25">
      <c r="A2308" t="s">
        <v>1333</v>
      </c>
    </row>
    <row r="2309" spans="1:1" x14ac:dyDescent="0.25">
      <c r="A2309" t="s">
        <v>2736</v>
      </c>
    </row>
    <row r="2310" spans="1:1" x14ac:dyDescent="0.25">
      <c r="A2310" t="s">
        <v>1255</v>
      </c>
    </row>
    <row r="2311" spans="1:1" x14ac:dyDescent="0.25">
      <c r="A2311" t="s">
        <v>917</v>
      </c>
    </row>
    <row r="2312" spans="1:1" x14ac:dyDescent="0.25">
      <c r="A2312" t="s">
        <v>1487</v>
      </c>
    </row>
    <row r="2313" spans="1:1" x14ac:dyDescent="0.25">
      <c r="A2313" t="s">
        <v>2278</v>
      </c>
    </row>
    <row r="2314" spans="1:1" x14ac:dyDescent="0.25">
      <c r="A2314" t="s">
        <v>1489</v>
      </c>
    </row>
    <row r="2315" spans="1:1" x14ac:dyDescent="0.25">
      <c r="A2315" t="s">
        <v>1134</v>
      </c>
    </row>
    <row r="2316" spans="1:1" x14ac:dyDescent="0.25">
      <c r="A2316" t="s">
        <v>1409</v>
      </c>
    </row>
    <row r="2317" spans="1:1" x14ac:dyDescent="0.25">
      <c r="A2317" t="s">
        <v>1686</v>
      </c>
    </row>
    <row r="2318" spans="1:1" x14ac:dyDescent="0.25">
      <c r="A2318" t="s">
        <v>391</v>
      </c>
    </row>
    <row r="2319" spans="1:1" x14ac:dyDescent="0.25">
      <c r="A2319" t="s">
        <v>777</v>
      </c>
    </row>
    <row r="2320" spans="1:1" x14ac:dyDescent="0.25">
      <c r="A2320" t="s">
        <v>1182</v>
      </c>
    </row>
    <row r="2321" spans="1:1" x14ac:dyDescent="0.25">
      <c r="A2321" t="s">
        <v>1234</v>
      </c>
    </row>
    <row r="2322" spans="1:1" x14ac:dyDescent="0.25">
      <c r="A2322" t="s">
        <v>2490</v>
      </c>
    </row>
    <row r="2323" spans="1:1" x14ac:dyDescent="0.25">
      <c r="A2323" t="s">
        <v>2279</v>
      </c>
    </row>
    <row r="2324" spans="1:1" x14ac:dyDescent="0.25">
      <c r="A2324" t="s">
        <v>332</v>
      </c>
    </row>
    <row r="2325" spans="1:1" x14ac:dyDescent="0.25">
      <c r="A2325" t="s">
        <v>333</v>
      </c>
    </row>
    <row r="2326" spans="1:1" x14ac:dyDescent="0.25">
      <c r="A2326" t="s">
        <v>1519</v>
      </c>
    </row>
    <row r="2327" spans="1:1" x14ac:dyDescent="0.25">
      <c r="A2327" t="s">
        <v>1119</v>
      </c>
    </row>
    <row r="2328" spans="1:1" x14ac:dyDescent="0.25">
      <c r="A2328" t="s">
        <v>771</v>
      </c>
    </row>
    <row r="2329" spans="1:1" x14ac:dyDescent="0.25">
      <c r="A2329" t="s">
        <v>2236</v>
      </c>
    </row>
    <row r="2330" spans="1:1" x14ac:dyDescent="0.25">
      <c r="A2330" t="s">
        <v>488</v>
      </c>
    </row>
    <row r="2331" spans="1:1" x14ac:dyDescent="0.25">
      <c r="A2331" t="s">
        <v>2629</v>
      </c>
    </row>
    <row r="2332" spans="1:1" x14ac:dyDescent="0.25">
      <c r="A2332" t="s">
        <v>2348</v>
      </c>
    </row>
    <row r="2333" spans="1:1" x14ac:dyDescent="0.25">
      <c r="A2333" t="s">
        <v>2329</v>
      </c>
    </row>
    <row r="2334" spans="1:1" x14ac:dyDescent="0.25">
      <c r="A2334" t="s">
        <v>1102</v>
      </c>
    </row>
    <row r="2335" spans="1:1" x14ac:dyDescent="0.25">
      <c r="A2335" t="s">
        <v>1128</v>
      </c>
    </row>
    <row r="2336" spans="1:1" x14ac:dyDescent="0.25">
      <c r="A2336" t="s">
        <v>2961</v>
      </c>
    </row>
    <row r="2337" spans="1:1" x14ac:dyDescent="0.25">
      <c r="A2337" t="s">
        <v>2916</v>
      </c>
    </row>
    <row r="2338" spans="1:1" x14ac:dyDescent="0.25">
      <c r="A2338" t="s">
        <v>1103</v>
      </c>
    </row>
    <row r="2339" spans="1:1" x14ac:dyDescent="0.25">
      <c r="A2339" t="s">
        <v>1690</v>
      </c>
    </row>
    <row r="2340" spans="1:1" x14ac:dyDescent="0.25">
      <c r="A2340" t="s">
        <v>1772</v>
      </c>
    </row>
    <row r="2341" spans="1:1" x14ac:dyDescent="0.25">
      <c r="A2341" t="s">
        <v>1865</v>
      </c>
    </row>
    <row r="2342" spans="1:1" x14ac:dyDescent="0.25">
      <c r="A2342" t="s">
        <v>875</v>
      </c>
    </row>
    <row r="2343" spans="1:1" x14ac:dyDescent="0.25">
      <c r="A2343" t="s">
        <v>2287</v>
      </c>
    </row>
    <row r="2344" spans="1:1" x14ac:dyDescent="0.25">
      <c r="A2344" t="s">
        <v>874</v>
      </c>
    </row>
    <row r="2345" spans="1:1" x14ac:dyDescent="0.25">
      <c r="A2345" t="s">
        <v>2330</v>
      </c>
    </row>
    <row r="2346" spans="1:1" x14ac:dyDescent="0.25">
      <c r="A2346" t="s">
        <v>1776</v>
      </c>
    </row>
    <row r="2347" spans="1:1" x14ac:dyDescent="0.25">
      <c r="A2347" t="s">
        <v>1441</v>
      </c>
    </row>
    <row r="2348" spans="1:1" x14ac:dyDescent="0.25">
      <c r="A2348" t="s">
        <v>860</v>
      </c>
    </row>
    <row r="2349" spans="1:1" x14ac:dyDescent="0.25">
      <c r="A2349" t="s">
        <v>662</v>
      </c>
    </row>
    <row r="2350" spans="1:1" x14ac:dyDescent="0.25">
      <c r="A2350" t="s">
        <v>1104</v>
      </c>
    </row>
    <row r="2351" spans="1:1" x14ac:dyDescent="0.25">
      <c r="A2351" t="s">
        <v>1272</v>
      </c>
    </row>
    <row r="2352" spans="1:1" x14ac:dyDescent="0.25">
      <c r="A2352" t="s">
        <v>1402</v>
      </c>
    </row>
    <row r="2353" spans="1:1" x14ac:dyDescent="0.25">
      <c r="A2353" t="s">
        <v>624</v>
      </c>
    </row>
    <row r="2354" spans="1:1" x14ac:dyDescent="0.25">
      <c r="A2354" t="s">
        <v>737</v>
      </c>
    </row>
    <row r="2355" spans="1:1" x14ac:dyDescent="0.25">
      <c r="A2355" t="s">
        <v>658</v>
      </c>
    </row>
    <row r="2356" spans="1:1" x14ac:dyDescent="0.25">
      <c r="A2356" t="s">
        <v>431</v>
      </c>
    </row>
    <row r="2357" spans="1:1" x14ac:dyDescent="0.25">
      <c r="A2357" t="s">
        <v>946</v>
      </c>
    </row>
    <row r="2358" spans="1:1" x14ac:dyDescent="0.25">
      <c r="A2358" t="s">
        <v>2598</v>
      </c>
    </row>
    <row r="2359" spans="1:1" x14ac:dyDescent="0.25">
      <c r="A2359" t="s">
        <v>1029</v>
      </c>
    </row>
    <row r="2360" spans="1:1" x14ac:dyDescent="0.25">
      <c r="A2360" t="s">
        <v>925</v>
      </c>
    </row>
    <row r="2361" spans="1:1" x14ac:dyDescent="0.25">
      <c r="A2361" t="s">
        <v>1105</v>
      </c>
    </row>
    <row r="2362" spans="1:1" x14ac:dyDescent="0.25">
      <c r="A2362" t="s">
        <v>3004</v>
      </c>
    </row>
    <row r="2363" spans="1:1" x14ac:dyDescent="0.25">
      <c r="A2363" t="s">
        <v>1320</v>
      </c>
    </row>
    <row r="2364" spans="1:1" x14ac:dyDescent="0.25">
      <c r="A2364" t="s">
        <v>567</v>
      </c>
    </row>
    <row r="2365" spans="1:1" x14ac:dyDescent="0.25">
      <c r="A2365" t="s">
        <v>334</v>
      </c>
    </row>
    <row r="2366" spans="1:1" x14ac:dyDescent="0.25">
      <c r="A2366" t="s">
        <v>395</v>
      </c>
    </row>
    <row r="2367" spans="1:1" x14ac:dyDescent="0.25">
      <c r="A2367" t="s">
        <v>1342</v>
      </c>
    </row>
    <row r="2368" spans="1:1" x14ac:dyDescent="0.25">
      <c r="A2368" t="s">
        <v>2820</v>
      </c>
    </row>
    <row r="2369" spans="1:1" x14ac:dyDescent="0.25">
      <c r="A2369" t="s">
        <v>2402</v>
      </c>
    </row>
    <row r="2370" spans="1:1" x14ac:dyDescent="0.25">
      <c r="A2370" t="s">
        <v>2821</v>
      </c>
    </row>
    <row r="2371" spans="1:1" x14ac:dyDescent="0.25">
      <c r="A2371" t="s">
        <v>2669</v>
      </c>
    </row>
    <row r="2372" spans="1:1" x14ac:dyDescent="0.25">
      <c r="A2372" t="s">
        <v>901</v>
      </c>
    </row>
    <row r="2373" spans="1:1" x14ac:dyDescent="0.25">
      <c r="A2373" t="s">
        <v>647</v>
      </c>
    </row>
    <row r="2374" spans="1:1" x14ac:dyDescent="0.25">
      <c r="A2374" t="s">
        <v>1712</v>
      </c>
    </row>
    <row r="2375" spans="1:1" x14ac:dyDescent="0.25">
      <c r="A2375" t="s">
        <v>677</v>
      </c>
    </row>
    <row r="2376" spans="1:1" x14ac:dyDescent="0.25">
      <c r="A2376" t="s">
        <v>823</v>
      </c>
    </row>
    <row r="2377" spans="1:1" x14ac:dyDescent="0.25">
      <c r="A2377" t="s">
        <v>742</v>
      </c>
    </row>
    <row r="2378" spans="1:1" x14ac:dyDescent="0.25">
      <c r="A2378" t="s">
        <v>1510</v>
      </c>
    </row>
    <row r="2379" spans="1:1" x14ac:dyDescent="0.25">
      <c r="A2379" t="s">
        <v>2863</v>
      </c>
    </row>
    <row r="2380" spans="1:1" x14ac:dyDescent="0.25">
      <c r="A2380" t="s">
        <v>852</v>
      </c>
    </row>
    <row r="2381" spans="1:1" x14ac:dyDescent="0.25">
      <c r="A2381" t="s">
        <v>534</v>
      </c>
    </row>
    <row r="2382" spans="1:1" x14ac:dyDescent="0.25">
      <c r="A2382" t="s">
        <v>2733</v>
      </c>
    </row>
    <row r="2383" spans="1:1" x14ac:dyDescent="0.25">
      <c r="A2383" t="s">
        <v>2307</v>
      </c>
    </row>
    <row r="2384" spans="1:1" x14ac:dyDescent="0.25">
      <c r="A2384" t="s">
        <v>3195</v>
      </c>
    </row>
    <row r="2385" spans="1:1" x14ac:dyDescent="0.25">
      <c r="A2385" t="s">
        <v>3197</v>
      </c>
    </row>
    <row r="2386" spans="1:1" x14ac:dyDescent="0.25">
      <c r="A2386" t="s">
        <v>3198</v>
      </c>
    </row>
    <row r="2387" spans="1:1" x14ac:dyDescent="0.25">
      <c r="A2387" t="s">
        <v>3202</v>
      </c>
    </row>
    <row r="2388" spans="1:1" x14ac:dyDescent="0.25">
      <c r="A2388" t="s">
        <v>3208</v>
      </c>
    </row>
    <row r="2389" spans="1:1" x14ac:dyDescent="0.25">
      <c r="A2389" t="s">
        <v>3211</v>
      </c>
    </row>
    <row r="2390" spans="1:1" x14ac:dyDescent="0.25">
      <c r="A2390" t="s">
        <v>3213</v>
      </c>
    </row>
    <row r="2391" spans="1:1" x14ac:dyDescent="0.25">
      <c r="A2391" t="s">
        <v>3214</v>
      </c>
    </row>
    <row r="2392" spans="1:1" x14ac:dyDescent="0.25">
      <c r="A2392" t="s">
        <v>3215</v>
      </c>
    </row>
    <row r="2393" spans="1:1" x14ac:dyDescent="0.25">
      <c r="A2393" t="s">
        <v>3216</v>
      </c>
    </row>
    <row r="2394" spans="1:1" x14ac:dyDescent="0.25">
      <c r="A2394" t="s">
        <v>3217</v>
      </c>
    </row>
    <row r="2395" spans="1:1" x14ac:dyDescent="0.25">
      <c r="A2395" t="s">
        <v>3220</v>
      </c>
    </row>
    <row r="2396" spans="1:1" x14ac:dyDescent="0.25">
      <c r="A2396" t="s">
        <v>3221</v>
      </c>
    </row>
    <row r="2397" spans="1:1" x14ac:dyDescent="0.25">
      <c r="A2397" t="s">
        <v>3227</v>
      </c>
    </row>
    <row r="2398" spans="1:1" x14ac:dyDescent="0.25">
      <c r="A2398" t="s">
        <v>3228</v>
      </c>
    </row>
    <row r="2399" spans="1:1" x14ac:dyDescent="0.25">
      <c r="A2399" t="s">
        <v>3229</v>
      </c>
    </row>
    <row r="2400" spans="1:1" x14ac:dyDescent="0.25">
      <c r="A2400" t="s">
        <v>3231</v>
      </c>
    </row>
    <row r="2401" spans="1:1" x14ac:dyDescent="0.25">
      <c r="A2401" t="s">
        <v>3235</v>
      </c>
    </row>
    <row r="2402" spans="1:1" x14ac:dyDescent="0.25">
      <c r="A2402" t="s">
        <v>3236</v>
      </c>
    </row>
    <row r="2403" spans="1:1" x14ac:dyDescent="0.25">
      <c r="A2403" t="s">
        <v>3241</v>
      </c>
    </row>
    <row r="2404" spans="1:1" x14ac:dyDescent="0.25">
      <c r="A2404" t="s">
        <v>3245</v>
      </c>
    </row>
    <row r="2405" spans="1:1" x14ac:dyDescent="0.25">
      <c r="A2405" t="s">
        <v>3247</v>
      </c>
    </row>
    <row r="2406" spans="1:1" x14ac:dyDescent="0.25">
      <c r="A2406" t="s">
        <v>3249</v>
      </c>
    </row>
    <row r="2407" spans="1:1" x14ac:dyDescent="0.25">
      <c r="A2407" t="s">
        <v>3250</v>
      </c>
    </row>
    <row r="2408" spans="1:1" x14ac:dyDescent="0.25">
      <c r="A2408" t="s">
        <v>3251</v>
      </c>
    </row>
    <row r="2409" spans="1:1" x14ac:dyDescent="0.25">
      <c r="A2409" t="s">
        <v>3252</v>
      </c>
    </row>
    <row r="2410" spans="1:1" x14ac:dyDescent="0.25">
      <c r="A2410" t="s">
        <v>3253</v>
      </c>
    </row>
    <row r="2411" spans="1:1" x14ac:dyDescent="0.25">
      <c r="A2411" t="s">
        <v>3254</v>
      </c>
    </row>
    <row r="2412" spans="1:1" x14ac:dyDescent="0.25">
      <c r="A2412" t="s">
        <v>3255</v>
      </c>
    </row>
    <row r="2413" spans="1:1" x14ac:dyDescent="0.25">
      <c r="A2413" t="s">
        <v>3257</v>
      </c>
    </row>
    <row r="2414" spans="1:1" x14ac:dyDescent="0.25">
      <c r="A2414" t="s">
        <v>3258</v>
      </c>
    </row>
    <row r="2415" spans="1:1" x14ac:dyDescent="0.25">
      <c r="A2415" t="s">
        <v>3261</v>
      </c>
    </row>
    <row r="2416" spans="1:1" x14ac:dyDescent="0.25">
      <c r="A2416" t="s">
        <v>3262</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148"/>
  <sheetViews>
    <sheetView workbookViewId="0">
      <selection activeCell="A145" sqref="A145"/>
    </sheetView>
  </sheetViews>
  <sheetFormatPr defaultRowHeight="15" x14ac:dyDescent="0.25"/>
  <cols>
    <col min="1" max="1" width="79.140625" bestFit="1" customWidth="1"/>
    <col min="2" max="2" width="9" bestFit="1" customWidth="1"/>
    <col min="3" max="3" width="74.5703125" bestFit="1" customWidth="1"/>
  </cols>
  <sheetData>
    <row r="1" spans="1:3" x14ac:dyDescent="0.25">
      <c r="A1" t="s">
        <v>2069</v>
      </c>
      <c r="B1" t="s">
        <v>1882</v>
      </c>
      <c r="C1" t="s">
        <v>62</v>
      </c>
    </row>
    <row r="2" spans="1:3" x14ac:dyDescent="0.25">
      <c r="A2" t="s">
        <v>2070</v>
      </c>
      <c r="B2" t="s">
        <v>1883</v>
      </c>
      <c r="C2" t="s">
        <v>1884</v>
      </c>
    </row>
    <row r="3" spans="1:3" x14ac:dyDescent="0.25">
      <c r="A3" t="s">
        <v>1980</v>
      </c>
      <c r="B3" t="s">
        <v>1568</v>
      </c>
      <c r="C3" t="s">
        <v>161</v>
      </c>
    </row>
    <row r="4" spans="1:3" x14ac:dyDescent="0.25">
      <c r="A4" t="s">
        <v>2071</v>
      </c>
      <c r="B4" t="s">
        <v>1885</v>
      </c>
      <c r="C4" t="s">
        <v>1886</v>
      </c>
    </row>
    <row r="5" spans="1:3" x14ac:dyDescent="0.25">
      <c r="A5" t="s">
        <v>1940</v>
      </c>
      <c r="B5" t="s">
        <v>1569</v>
      </c>
      <c r="C5" t="s">
        <v>163</v>
      </c>
    </row>
    <row r="6" spans="1:3" x14ac:dyDescent="0.25">
      <c r="A6" t="s">
        <v>2283</v>
      </c>
      <c r="B6" s="83" t="s">
        <v>2284</v>
      </c>
      <c r="C6" t="s">
        <v>2285</v>
      </c>
    </row>
    <row r="7" spans="1:3" x14ac:dyDescent="0.25">
      <c r="A7" t="s">
        <v>1981</v>
      </c>
      <c r="B7" t="s">
        <v>1570</v>
      </c>
      <c r="C7" t="s">
        <v>164</v>
      </c>
    </row>
    <row r="8" spans="1:3" x14ac:dyDescent="0.25">
      <c r="A8" t="s">
        <v>1982</v>
      </c>
      <c r="B8" t="s">
        <v>1571</v>
      </c>
      <c r="C8" t="s">
        <v>165</v>
      </c>
    </row>
    <row r="9" spans="1:3" x14ac:dyDescent="0.25">
      <c r="A9" t="s">
        <v>1983</v>
      </c>
      <c r="B9" t="s">
        <v>1572</v>
      </c>
      <c r="C9" t="s">
        <v>166</v>
      </c>
    </row>
    <row r="10" spans="1:3" x14ac:dyDescent="0.25">
      <c r="A10" t="s">
        <v>1984</v>
      </c>
      <c r="B10" t="s">
        <v>1573</v>
      </c>
      <c r="C10" t="s">
        <v>167</v>
      </c>
    </row>
    <row r="11" spans="1:3" x14ac:dyDescent="0.25">
      <c r="A11" t="s">
        <v>1985</v>
      </c>
      <c r="B11" t="s">
        <v>1574</v>
      </c>
      <c r="C11" t="s">
        <v>168</v>
      </c>
    </row>
    <row r="12" spans="1:3" x14ac:dyDescent="0.25">
      <c r="A12" t="s">
        <v>2072</v>
      </c>
      <c r="B12" t="s">
        <v>1887</v>
      </c>
      <c r="C12" t="s">
        <v>1888</v>
      </c>
    </row>
    <row r="13" spans="1:3" x14ac:dyDescent="0.25">
      <c r="A13" t="s">
        <v>1986</v>
      </c>
      <c r="B13" t="s">
        <v>1575</v>
      </c>
      <c r="C13" t="s">
        <v>170</v>
      </c>
    </row>
    <row r="14" spans="1:3" x14ac:dyDescent="0.25">
      <c r="A14" t="s">
        <v>1941</v>
      </c>
      <c r="B14" t="s">
        <v>1576</v>
      </c>
      <c r="C14" t="s">
        <v>5</v>
      </c>
    </row>
    <row r="15" spans="1:3" x14ac:dyDescent="0.25">
      <c r="A15" t="s">
        <v>1987</v>
      </c>
      <c r="B15" t="s">
        <v>1577</v>
      </c>
      <c r="C15" t="s">
        <v>171</v>
      </c>
    </row>
    <row r="16" spans="1:3" x14ac:dyDescent="0.25">
      <c r="A16" t="s">
        <v>1988</v>
      </c>
      <c r="B16" t="s">
        <v>1578</v>
      </c>
      <c r="C16" t="s">
        <v>172</v>
      </c>
    </row>
    <row r="17" spans="1:3" x14ac:dyDescent="0.25">
      <c r="A17" t="s">
        <v>1942</v>
      </c>
      <c r="B17" t="s">
        <v>1579</v>
      </c>
      <c r="C17" t="s">
        <v>9</v>
      </c>
    </row>
    <row r="18" spans="1:3" x14ac:dyDescent="0.25">
      <c r="A18" t="s">
        <v>1989</v>
      </c>
      <c r="B18" t="s">
        <v>1580</v>
      </c>
      <c r="C18" t="s">
        <v>412</v>
      </c>
    </row>
    <row r="19" spans="1:3" x14ac:dyDescent="0.25">
      <c r="A19" t="s">
        <v>1990</v>
      </c>
      <c r="B19" t="s">
        <v>1581</v>
      </c>
      <c r="C19" t="s">
        <v>175</v>
      </c>
    </row>
    <row r="20" spans="1:3" x14ac:dyDescent="0.25">
      <c r="A20" t="s">
        <v>1991</v>
      </c>
      <c r="B20" t="s">
        <v>1582</v>
      </c>
      <c r="C20" t="s">
        <v>176</v>
      </c>
    </row>
    <row r="21" spans="1:3" x14ac:dyDescent="0.25">
      <c r="A21" t="s">
        <v>1992</v>
      </c>
      <c r="B21" t="s">
        <v>1583</v>
      </c>
      <c r="C21" t="s">
        <v>177</v>
      </c>
    </row>
    <row r="22" spans="1:3" x14ac:dyDescent="0.25">
      <c r="A22" t="s">
        <v>1993</v>
      </c>
      <c r="B22" t="s">
        <v>1584</v>
      </c>
      <c r="C22" t="s">
        <v>178</v>
      </c>
    </row>
    <row r="23" spans="1:3" x14ac:dyDescent="0.25">
      <c r="A23" t="s">
        <v>2073</v>
      </c>
      <c r="B23" t="s">
        <v>1889</v>
      </c>
      <c r="C23" t="s">
        <v>1890</v>
      </c>
    </row>
    <row r="24" spans="1:3" x14ac:dyDescent="0.25">
      <c r="A24" t="s">
        <v>1994</v>
      </c>
      <c r="B24" t="s">
        <v>1585</v>
      </c>
      <c r="C24" t="s">
        <v>180</v>
      </c>
    </row>
    <row r="25" spans="1:3" x14ac:dyDescent="0.25">
      <c r="A25" t="s">
        <v>1943</v>
      </c>
      <c r="B25" t="s">
        <v>1857</v>
      </c>
      <c r="C25" t="s">
        <v>34</v>
      </c>
    </row>
    <row r="26" spans="1:3" x14ac:dyDescent="0.25">
      <c r="A26" t="s">
        <v>1995</v>
      </c>
      <c r="B26" t="s">
        <v>1586</v>
      </c>
      <c r="C26" t="s">
        <v>181</v>
      </c>
    </row>
    <row r="27" spans="1:3" x14ac:dyDescent="0.25">
      <c r="A27" t="s">
        <v>1944</v>
      </c>
      <c r="B27" t="s">
        <v>1587</v>
      </c>
      <c r="C27" t="s">
        <v>545</v>
      </c>
    </row>
    <row r="28" spans="1:3" x14ac:dyDescent="0.25">
      <c r="A28" t="s">
        <v>1996</v>
      </c>
      <c r="B28" t="s">
        <v>1588</v>
      </c>
      <c r="C28" t="s">
        <v>183</v>
      </c>
    </row>
    <row r="29" spans="1:3" x14ac:dyDescent="0.25">
      <c r="A29" t="s">
        <v>2074</v>
      </c>
      <c r="B29" t="s">
        <v>1891</v>
      </c>
      <c r="C29" t="s">
        <v>1892</v>
      </c>
    </row>
    <row r="30" spans="1:3" x14ac:dyDescent="0.25">
      <c r="A30" t="s">
        <v>1997</v>
      </c>
      <c r="B30" t="s">
        <v>1589</v>
      </c>
      <c r="C30" t="s">
        <v>185</v>
      </c>
    </row>
    <row r="31" spans="1:3" x14ac:dyDescent="0.25">
      <c r="A31" t="s">
        <v>2075</v>
      </c>
      <c r="B31" t="s">
        <v>1893</v>
      </c>
      <c r="C31" t="s">
        <v>1894</v>
      </c>
    </row>
    <row r="32" spans="1:3" x14ac:dyDescent="0.25">
      <c r="A32" t="s">
        <v>1998</v>
      </c>
      <c r="B32" t="s">
        <v>1590</v>
      </c>
      <c r="C32" t="s">
        <v>187</v>
      </c>
    </row>
    <row r="33" spans="1:3" x14ac:dyDescent="0.25">
      <c r="A33" t="s">
        <v>1999</v>
      </c>
      <c r="B33" t="s">
        <v>1591</v>
      </c>
      <c r="C33" t="s">
        <v>6</v>
      </c>
    </row>
    <row r="34" spans="1:3" x14ac:dyDescent="0.25">
      <c r="A34" t="s">
        <v>2000</v>
      </c>
      <c r="B34" t="s">
        <v>1592</v>
      </c>
      <c r="C34" t="s">
        <v>188</v>
      </c>
    </row>
    <row r="35" spans="1:3" x14ac:dyDescent="0.25">
      <c r="A35" t="s">
        <v>2001</v>
      </c>
      <c r="B35" t="s">
        <v>1593</v>
      </c>
      <c r="C35" t="s">
        <v>189</v>
      </c>
    </row>
    <row r="36" spans="1:3" x14ac:dyDescent="0.25">
      <c r="A36" t="s">
        <v>2038</v>
      </c>
      <c r="B36" t="s">
        <v>1874</v>
      </c>
      <c r="C36" t="s">
        <v>1566</v>
      </c>
    </row>
    <row r="37" spans="1:3" x14ac:dyDescent="0.25">
      <c r="A37" t="s">
        <v>2002</v>
      </c>
      <c r="B37" t="s">
        <v>1594</v>
      </c>
      <c r="C37" t="s">
        <v>259</v>
      </c>
    </row>
    <row r="38" spans="1:3" x14ac:dyDescent="0.25">
      <c r="A38" t="s">
        <v>2003</v>
      </c>
      <c r="B38" t="s">
        <v>1595</v>
      </c>
      <c r="C38" t="s">
        <v>192</v>
      </c>
    </row>
    <row r="39" spans="1:3" x14ac:dyDescent="0.25">
      <c r="A39" t="s">
        <v>1945</v>
      </c>
      <c r="B39" t="s">
        <v>1596</v>
      </c>
      <c r="C39" t="s">
        <v>193</v>
      </c>
    </row>
    <row r="40" spans="1:3" x14ac:dyDescent="0.25">
      <c r="A40" t="s">
        <v>2004</v>
      </c>
      <c r="B40" t="s">
        <v>1597</v>
      </c>
      <c r="C40" t="s">
        <v>3</v>
      </c>
    </row>
    <row r="41" spans="1:3" x14ac:dyDescent="0.25">
      <c r="A41" t="s">
        <v>1946</v>
      </c>
      <c r="B41" t="s">
        <v>1598</v>
      </c>
      <c r="C41" t="s">
        <v>194</v>
      </c>
    </row>
    <row r="42" spans="1:3" x14ac:dyDescent="0.25">
      <c r="A42" t="s">
        <v>2005</v>
      </c>
      <c r="B42" t="s">
        <v>1599</v>
      </c>
      <c r="C42" t="s">
        <v>195</v>
      </c>
    </row>
    <row r="43" spans="1:3" x14ac:dyDescent="0.25">
      <c r="A43" t="s">
        <v>2006</v>
      </c>
      <c r="B43" t="s">
        <v>1600</v>
      </c>
      <c r="C43" t="s">
        <v>196</v>
      </c>
    </row>
    <row r="44" spans="1:3" x14ac:dyDescent="0.25">
      <c r="A44" t="s">
        <v>2007</v>
      </c>
      <c r="B44" t="s">
        <v>1601</v>
      </c>
      <c r="C44" t="s">
        <v>197</v>
      </c>
    </row>
    <row r="45" spans="1:3" x14ac:dyDescent="0.25">
      <c r="A45" t="s">
        <v>2008</v>
      </c>
      <c r="B45" t="s">
        <v>1602</v>
      </c>
      <c r="C45" t="s">
        <v>198</v>
      </c>
    </row>
    <row r="46" spans="1:3" x14ac:dyDescent="0.25">
      <c r="A46" t="s">
        <v>2251</v>
      </c>
      <c r="B46" s="81">
        <v>229</v>
      </c>
      <c r="C46" t="s">
        <v>2251</v>
      </c>
    </row>
    <row r="47" spans="1:3" x14ac:dyDescent="0.25">
      <c r="A47" t="s">
        <v>2009</v>
      </c>
      <c r="B47" t="s">
        <v>1603</v>
      </c>
      <c r="C47" t="s">
        <v>199</v>
      </c>
    </row>
    <row r="48" spans="1:3" x14ac:dyDescent="0.25">
      <c r="A48" t="s">
        <v>2010</v>
      </c>
      <c r="B48" t="s">
        <v>1604</v>
      </c>
      <c r="C48" t="s">
        <v>200</v>
      </c>
    </row>
    <row r="49" spans="1:3" x14ac:dyDescent="0.25">
      <c r="A49" t="s">
        <v>1947</v>
      </c>
      <c r="B49" t="s">
        <v>1605</v>
      </c>
      <c r="C49" t="s">
        <v>201</v>
      </c>
    </row>
    <row r="50" spans="1:3" x14ac:dyDescent="0.25">
      <c r="A50" t="s">
        <v>1948</v>
      </c>
      <c r="B50" t="s">
        <v>1606</v>
      </c>
      <c r="C50" t="s">
        <v>202</v>
      </c>
    </row>
    <row r="51" spans="1:3" x14ac:dyDescent="0.25">
      <c r="A51" t="s">
        <v>2011</v>
      </c>
      <c r="B51" t="s">
        <v>1607</v>
      </c>
      <c r="C51" t="s">
        <v>203</v>
      </c>
    </row>
    <row r="52" spans="1:3" x14ac:dyDescent="0.25">
      <c r="A52" t="s">
        <v>2076</v>
      </c>
      <c r="B52" t="s">
        <v>1895</v>
      </c>
      <c r="C52" t="s">
        <v>1896</v>
      </c>
    </row>
    <row r="53" spans="1:3" x14ac:dyDescent="0.25">
      <c r="A53" t="s">
        <v>2012</v>
      </c>
      <c r="B53" t="s">
        <v>1608</v>
      </c>
      <c r="C53" t="s">
        <v>205</v>
      </c>
    </row>
    <row r="54" spans="1:3" x14ac:dyDescent="0.25">
      <c r="A54" t="s">
        <v>2077</v>
      </c>
      <c r="B54" t="s">
        <v>1897</v>
      </c>
      <c r="C54" t="s">
        <v>1898</v>
      </c>
    </row>
    <row r="55" spans="1:3" x14ac:dyDescent="0.25">
      <c r="A55" t="s">
        <v>2013</v>
      </c>
      <c r="B55" t="s">
        <v>1609</v>
      </c>
      <c r="C55" t="s">
        <v>207</v>
      </c>
    </row>
    <row r="56" spans="1:3" x14ac:dyDescent="0.25">
      <c r="A56" t="s">
        <v>2014</v>
      </c>
      <c r="B56" t="s">
        <v>1610</v>
      </c>
      <c r="C56" t="s">
        <v>208</v>
      </c>
    </row>
    <row r="57" spans="1:3" x14ac:dyDescent="0.25">
      <c r="A57" t="s">
        <v>1949</v>
      </c>
      <c r="B57" t="s">
        <v>1611</v>
      </c>
      <c r="C57" t="s">
        <v>209</v>
      </c>
    </row>
    <row r="58" spans="1:3" x14ac:dyDescent="0.25">
      <c r="A58" t="s">
        <v>1950</v>
      </c>
      <c r="B58" t="s">
        <v>1612</v>
      </c>
      <c r="C58" t="s">
        <v>36</v>
      </c>
    </row>
    <row r="59" spans="1:3" x14ac:dyDescent="0.25">
      <c r="A59" t="s">
        <v>2078</v>
      </c>
      <c r="B59" t="s">
        <v>1899</v>
      </c>
      <c r="C59" t="s">
        <v>210</v>
      </c>
    </row>
    <row r="60" spans="1:3" x14ac:dyDescent="0.25">
      <c r="A60" t="s">
        <v>2015</v>
      </c>
      <c r="B60" t="s">
        <v>1613</v>
      </c>
      <c r="C60" t="s">
        <v>211</v>
      </c>
    </row>
    <row r="61" spans="1:3" x14ac:dyDescent="0.25">
      <c r="A61" t="s">
        <v>2016</v>
      </c>
      <c r="B61" t="s">
        <v>1614</v>
      </c>
      <c r="C61" t="s">
        <v>212</v>
      </c>
    </row>
    <row r="62" spans="1:3" x14ac:dyDescent="0.25">
      <c r="A62" t="s">
        <v>2017</v>
      </c>
      <c r="B62" t="s">
        <v>1615</v>
      </c>
      <c r="C62" t="s">
        <v>213</v>
      </c>
    </row>
    <row r="63" spans="1:3" x14ac:dyDescent="0.25">
      <c r="A63" t="s">
        <v>1951</v>
      </c>
      <c r="B63" t="s">
        <v>1664</v>
      </c>
      <c r="C63" t="s">
        <v>59</v>
      </c>
    </row>
    <row r="64" spans="1:3" x14ac:dyDescent="0.25">
      <c r="A64" t="s">
        <v>2018</v>
      </c>
      <c r="B64" t="s">
        <v>1616</v>
      </c>
      <c r="C64" t="s">
        <v>983</v>
      </c>
    </row>
    <row r="65" spans="1:3" x14ac:dyDescent="0.25">
      <c r="A65" t="s">
        <v>2079</v>
      </c>
      <c r="B65" t="s">
        <v>1900</v>
      </c>
      <c r="C65" t="s">
        <v>71</v>
      </c>
    </row>
    <row r="66" spans="1:3" x14ac:dyDescent="0.25">
      <c r="A66" t="s">
        <v>1952</v>
      </c>
      <c r="B66" t="s">
        <v>1617</v>
      </c>
      <c r="C66" t="s">
        <v>52</v>
      </c>
    </row>
    <row r="67" spans="1:3" x14ac:dyDescent="0.25">
      <c r="A67" t="s">
        <v>1953</v>
      </c>
      <c r="B67" t="s">
        <v>1618</v>
      </c>
      <c r="C67" t="s">
        <v>54</v>
      </c>
    </row>
    <row r="68" spans="1:3" x14ac:dyDescent="0.25">
      <c r="A68" t="s">
        <v>1954</v>
      </c>
      <c r="B68" t="s">
        <v>1619</v>
      </c>
      <c r="C68" t="s">
        <v>29</v>
      </c>
    </row>
    <row r="69" spans="1:3" x14ac:dyDescent="0.25">
      <c r="A69" t="s">
        <v>2019</v>
      </c>
      <c r="B69" t="s">
        <v>1620</v>
      </c>
      <c r="C69" t="s">
        <v>216</v>
      </c>
    </row>
    <row r="70" spans="1:3" x14ac:dyDescent="0.25">
      <c r="A70" t="s">
        <v>2080</v>
      </c>
      <c r="B70" t="s">
        <v>1901</v>
      </c>
      <c r="C70" t="s">
        <v>217</v>
      </c>
    </row>
    <row r="71" spans="1:3" x14ac:dyDescent="0.25">
      <c r="A71" t="s">
        <v>1955</v>
      </c>
      <c r="B71" t="s">
        <v>1621</v>
      </c>
      <c r="C71" t="s">
        <v>56</v>
      </c>
    </row>
    <row r="72" spans="1:3" x14ac:dyDescent="0.25">
      <c r="A72" t="s">
        <v>2039</v>
      </c>
      <c r="B72" t="s">
        <v>1622</v>
      </c>
      <c r="C72" t="s">
        <v>218</v>
      </c>
    </row>
    <row r="73" spans="1:3" x14ac:dyDescent="0.25">
      <c r="A73" t="s">
        <v>2020</v>
      </c>
      <c r="B73" t="s">
        <v>1623</v>
      </c>
      <c r="C73" t="s">
        <v>219</v>
      </c>
    </row>
    <row r="74" spans="1:3" x14ac:dyDescent="0.25">
      <c r="A74" t="s">
        <v>2021</v>
      </c>
      <c r="B74" t="s">
        <v>1624</v>
      </c>
      <c r="C74" t="s">
        <v>220</v>
      </c>
    </row>
    <row r="75" spans="1:3" x14ac:dyDescent="0.25">
      <c r="A75" t="s">
        <v>1956</v>
      </c>
      <c r="B75" t="s">
        <v>1625</v>
      </c>
      <c r="C75" t="s">
        <v>1567</v>
      </c>
    </row>
    <row r="76" spans="1:3" x14ac:dyDescent="0.25">
      <c r="A76" t="s">
        <v>1957</v>
      </c>
      <c r="B76" t="s">
        <v>1626</v>
      </c>
      <c r="C76" t="s">
        <v>7</v>
      </c>
    </row>
    <row r="77" spans="1:3" x14ac:dyDescent="0.25">
      <c r="A77" t="s">
        <v>2081</v>
      </c>
      <c r="B77" t="s">
        <v>1902</v>
      </c>
      <c r="C77" t="s">
        <v>15</v>
      </c>
    </row>
    <row r="78" spans="1:3" x14ac:dyDescent="0.25">
      <c r="A78" t="s">
        <v>2082</v>
      </c>
      <c r="B78" t="s">
        <v>1903</v>
      </c>
      <c r="C78" t="s">
        <v>1904</v>
      </c>
    </row>
    <row r="79" spans="1:3" x14ac:dyDescent="0.25">
      <c r="A79" t="s">
        <v>2083</v>
      </c>
      <c r="B79" t="s">
        <v>1905</v>
      </c>
      <c r="C79" t="s">
        <v>1906</v>
      </c>
    </row>
    <row r="80" spans="1:3" x14ac:dyDescent="0.25">
      <c r="A80" t="s">
        <v>2084</v>
      </c>
      <c r="B80" t="s">
        <v>1907</v>
      </c>
      <c r="C80" t="s">
        <v>1908</v>
      </c>
    </row>
    <row r="81" spans="1:3" x14ac:dyDescent="0.25">
      <c r="A81" t="s">
        <v>1958</v>
      </c>
      <c r="B81" t="s">
        <v>1627</v>
      </c>
      <c r="C81" t="s">
        <v>27</v>
      </c>
    </row>
    <row r="82" spans="1:3" x14ac:dyDescent="0.25">
      <c r="A82" t="s">
        <v>2022</v>
      </c>
      <c r="B82" t="s">
        <v>1628</v>
      </c>
      <c r="C82" t="s">
        <v>224</v>
      </c>
    </row>
    <row r="83" spans="1:3" x14ac:dyDescent="0.25">
      <c r="A83" t="s">
        <v>2023</v>
      </c>
      <c r="B83" t="s">
        <v>1629</v>
      </c>
      <c r="C83" t="s">
        <v>225</v>
      </c>
    </row>
    <row r="84" spans="1:3" x14ac:dyDescent="0.25">
      <c r="A84" t="s">
        <v>2281</v>
      </c>
      <c r="B84" s="81">
        <v>463</v>
      </c>
      <c r="C84" t="s">
        <v>2282</v>
      </c>
    </row>
    <row r="85" spans="1:3" x14ac:dyDescent="0.25">
      <c r="A85" t="s">
        <v>2024</v>
      </c>
      <c r="B85" t="s">
        <v>1630</v>
      </c>
      <c r="C85" t="s">
        <v>226</v>
      </c>
    </row>
    <row r="86" spans="1:3" x14ac:dyDescent="0.25">
      <c r="A86" t="s">
        <v>1959</v>
      </c>
      <c r="B86" t="s">
        <v>1631</v>
      </c>
      <c r="C86" t="s">
        <v>42</v>
      </c>
    </row>
    <row r="87" spans="1:3" x14ac:dyDescent="0.25">
      <c r="A87" t="s">
        <v>1960</v>
      </c>
      <c r="B87" t="s">
        <v>1632</v>
      </c>
      <c r="C87" t="s">
        <v>227</v>
      </c>
    </row>
    <row r="88" spans="1:3" x14ac:dyDescent="0.25">
      <c r="A88" t="s">
        <v>2025</v>
      </c>
      <c r="B88" t="s">
        <v>1633</v>
      </c>
      <c r="C88" t="s">
        <v>228</v>
      </c>
    </row>
    <row r="89" spans="1:3" x14ac:dyDescent="0.25">
      <c r="A89" t="s">
        <v>2026</v>
      </c>
      <c r="B89" t="s">
        <v>1634</v>
      </c>
      <c r="C89" t="s">
        <v>229</v>
      </c>
    </row>
    <row r="90" spans="1:3" x14ac:dyDescent="0.25">
      <c r="A90" t="s">
        <v>1961</v>
      </c>
      <c r="B90" t="s">
        <v>1635</v>
      </c>
      <c r="C90" t="s">
        <v>41</v>
      </c>
    </row>
    <row r="91" spans="1:3" x14ac:dyDescent="0.25">
      <c r="A91" t="s">
        <v>2027</v>
      </c>
      <c r="B91" t="s">
        <v>1636</v>
      </c>
      <c r="C91" t="s">
        <v>230</v>
      </c>
    </row>
    <row r="92" spans="1:3" x14ac:dyDescent="0.25">
      <c r="A92" t="s">
        <v>2028</v>
      </c>
      <c r="B92" t="s">
        <v>1875</v>
      </c>
      <c r="C92" t="s">
        <v>1324</v>
      </c>
    </row>
    <row r="93" spans="1:3" x14ac:dyDescent="0.25">
      <c r="A93" t="s">
        <v>2085</v>
      </c>
      <c r="B93" t="s">
        <v>1909</v>
      </c>
      <c r="C93" t="s">
        <v>17</v>
      </c>
    </row>
    <row r="94" spans="1:3" x14ac:dyDescent="0.25">
      <c r="A94" t="s">
        <v>2086</v>
      </c>
      <c r="B94" t="s">
        <v>1910</v>
      </c>
      <c r="C94" t="s">
        <v>2</v>
      </c>
    </row>
    <row r="95" spans="1:3" x14ac:dyDescent="0.25">
      <c r="A95" t="s">
        <v>2087</v>
      </c>
      <c r="B95" t="s">
        <v>1911</v>
      </c>
      <c r="C95" t="s">
        <v>19</v>
      </c>
    </row>
    <row r="96" spans="1:3" x14ac:dyDescent="0.25">
      <c r="A96" t="s">
        <v>2088</v>
      </c>
      <c r="B96" t="s">
        <v>1912</v>
      </c>
      <c r="C96" t="s">
        <v>23</v>
      </c>
    </row>
    <row r="97" spans="1:3" x14ac:dyDescent="0.25">
      <c r="A97" t="s">
        <v>2089</v>
      </c>
      <c r="B97" t="s">
        <v>1913</v>
      </c>
      <c r="C97" t="s">
        <v>18</v>
      </c>
    </row>
    <row r="98" spans="1:3" x14ac:dyDescent="0.25">
      <c r="A98" t="s">
        <v>2090</v>
      </c>
      <c r="B98" t="s">
        <v>1914</v>
      </c>
      <c r="C98" t="s">
        <v>8</v>
      </c>
    </row>
    <row r="99" spans="1:3" x14ac:dyDescent="0.25">
      <c r="A99" t="s">
        <v>2091</v>
      </c>
      <c r="B99" t="s">
        <v>1915</v>
      </c>
      <c r="C99" t="s">
        <v>232</v>
      </c>
    </row>
    <row r="100" spans="1:3" x14ac:dyDescent="0.25">
      <c r="A100" t="s">
        <v>2092</v>
      </c>
      <c r="B100" t="s">
        <v>1916</v>
      </c>
      <c r="C100" t="s">
        <v>28</v>
      </c>
    </row>
    <row r="101" spans="1:3" x14ac:dyDescent="0.25">
      <c r="A101" t="s">
        <v>2093</v>
      </c>
      <c r="B101" t="s">
        <v>1917</v>
      </c>
      <c r="C101" t="s">
        <v>1918</v>
      </c>
    </row>
    <row r="102" spans="1:3" x14ac:dyDescent="0.25">
      <c r="A102" t="s">
        <v>1962</v>
      </c>
      <c r="B102" t="s">
        <v>1637</v>
      </c>
      <c r="C102" t="s">
        <v>31</v>
      </c>
    </row>
    <row r="103" spans="1:3" x14ac:dyDescent="0.25">
      <c r="A103" t="s">
        <v>2094</v>
      </c>
      <c r="B103" t="s">
        <v>1919</v>
      </c>
      <c r="C103" t="s">
        <v>233</v>
      </c>
    </row>
    <row r="104" spans="1:3" x14ac:dyDescent="0.25">
      <c r="A104" t="s">
        <v>2095</v>
      </c>
      <c r="B104" t="s">
        <v>1920</v>
      </c>
      <c r="C104" t="s">
        <v>33</v>
      </c>
    </row>
    <row r="105" spans="1:3" x14ac:dyDescent="0.25">
      <c r="A105" t="s">
        <v>2096</v>
      </c>
      <c r="B105" t="s">
        <v>1921</v>
      </c>
      <c r="C105" t="s">
        <v>12</v>
      </c>
    </row>
    <row r="106" spans="1:3" x14ac:dyDescent="0.25">
      <c r="A106" t="s">
        <v>2097</v>
      </c>
      <c r="B106" t="s">
        <v>1922</v>
      </c>
      <c r="C106" t="s">
        <v>40</v>
      </c>
    </row>
    <row r="107" spans="1:3" x14ac:dyDescent="0.25">
      <c r="A107" t="s">
        <v>2098</v>
      </c>
      <c r="B107" t="s">
        <v>1923</v>
      </c>
      <c r="C107" t="s">
        <v>10</v>
      </c>
    </row>
    <row r="108" spans="1:3" x14ac:dyDescent="0.25">
      <c r="A108" t="s">
        <v>2099</v>
      </c>
      <c r="B108" t="s">
        <v>1924</v>
      </c>
      <c r="C108" t="s">
        <v>43</v>
      </c>
    </row>
    <row r="109" spans="1:3" x14ac:dyDescent="0.25">
      <c r="A109" t="s">
        <v>2100</v>
      </c>
      <c r="B109" t="s">
        <v>1925</v>
      </c>
      <c r="C109" t="s">
        <v>46</v>
      </c>
    </row>
    <row r="110" spans="1:3" x14ac:dyDescent="0.25">
      <c r="A110" t="s">
        <v>2101</v>
      </c>
      <c r="B110" t="s">
        <v>1926</v>
      </c>
      <c r="C110" t="s">
        <v>16</v>
      </c>
    </row>
    <row r="111" spans="1:3" x14ac:dyDescent="0.25">
      <c r="A111" t="s">
        <v>1963</v>
      </c>
      <c r="B111" t="s">
        <v>1638</v>
      </c>
      <c r="C111" t="s">
        <v>51</v>
      </c>
    </row>
    <row r="112" spans="1:3" x14ac:dyDescent="0.25">
      <c r="A112" t="s">
        <v>1964</v>
      </c>
      <c r="B112" t="s">
        <v>1639</v>
      </c>
      <c r="C112" t="s">
        <v>58</v>
      </c>
    </row>
    <row r="113" spans="1:3" x14ac:dyDescent="0.25">
      <c r="A113" t="s">
        <v>2102</v>
      </c>
      <c r="B113" t="s">
        <v>1927</v>
      </c>
      <c r="C113" t="s">
        <v>234</v>
      </c>
    </row>
    <row r="114" spans="1:3" x14ac:dyDescent="0.25">
      <c r="A114" t="s">
        <v>2029</v>
      </c>
      <c r="B114" t="s">
        <v>1640</v>
      </c>
      <c r="C114" t="s">
        <v>235</v>
      </c>
    </row>
    <row r="115" spans="1:3" x14ac:dyDescent="0.25">
      <c r="A115" t="s">
        <v>2103</v>
      </c>
      <c r="B115" t="s">
        <v>1928</v>
      </c>
      <c r="C115" t="s">
        <v>20</v>
      </c>
    </row>
    <row r="116" spans="1:3" x14ac:dyDescent="0.25">
      <c r="A116" t="s">
        <v>2030</v>
      </c>
      <c r="B116" t="s">
        <v>1641</v>
      </c>
      <c r="C116" t="s">
        <v>236</v>
      </c>
    </row>
    <row r="117" spans="1:3" x14ac:dyDescent="0.25">
      <c r="A117" t="s">
        <v>1965</v>
      </c>
      <c r="B117" t="s">
        <v>1642</v>
      </c>
      <c r="C117" t="s">
        <v>1358</v>
      </c>
    </row>
    <row r="118" spans="1:3" x14ac:dyDescent="0.25">
      <c r="A118" t="s">
        <v>1966</v>
      </c>
      <c r="B118" t="s">
        <v>1643</v>
      </c>
      <c r="C118" t="s">
        <v>30</v>
      </c>
    </row>
    <row r="119" spans="1:3" x14ac:dyDescent="0.25">
      <c r="A119" t="s">
        <v>1967</v>
      </c>
      <c r="B119" t="s">
        <v>1663</v>
      </c>
      <c r="C119" t="s">
        <v>57</v>
      </c>
    </row>
    <row r="120" spans="1:3" x14ac:dyDescent="0.25">
      <c r="A120" t="s">
        <v>2037</v>
      </c>
      <c r="B120" t="s">
        <v>1660</v>
      </c>
      <c r="C120" t="s">
        <v>238</v>
      </c>
    </row>
    <row r="121" spans="1:3" x14ac:dyDescent="0.25">
      <c r="A121" t="s">
        <v>1968</v>
      </c>
      <c r="B121" t="s">
        <v>1644</v>
      </c>
      <c r="C121" t="s">
        <v>22</v>
      </c>
    </row>
    <row r="122" spans="1:3" x14ac:dyDescent="0.25">
      <c r="A122" t="s">
        <v>1969</v>
      </c>
      <c r="B122" t="s">
        <v>1645</v>
      </c>
      <c r="C122" t="s">
        <v>24</v>
      </c>
    </row>
    <row r="123" spans="1:3" x14ac:dyDescent="0.25">
      <c r="A123" t="s">
        <v>1970</v>
      </c>
      <c r="B123" t="s">
        <v>1646</v>
      </c>
      <c r="C123" t="s">
        <v>1407</v>
      </c>
    </row>
    <row r="124" spans="1:3" x14ac:dyDescent="0.25">
      <c r="A124" t="s">
        <v>1971</v>
      </c>
      <c r="B124" t="s">
        <v>1647</v>
      </c>
      <c r="C124" t="s">
        <v>25</v>
      </c>
    </row>
    <row r="125" spans="1:3" x14ac:dyDescent="0.25">
      <c r="A125" t="s">
        <v>2104</v>
      </c>
      <c r="B125" t="s">
        <v>1929</v>
      </c>
      <c r="C125" t="s">
        <v>11</v>
      </c>
    </row>
    <row r="126" spans="1:3" x14ac:dyDescent="0.25">
      <c r="A126" t="s">
        <v>2031</v>
      </c>
      <c r="B126" t="s">
        <v>1648</v>
      </c>
      <c r="C126" t="s">
        <v>240</v>
      </c>
    </row>
    <row r="127" spans="1:3" x14ac:dyDescent="0.25">
      <c r="A127" t="s">
        <v>1972</v>
      </c>
      <c r="B127" t="s">
        <v>1649</v>
      </c>
      <c r="C127" t="s">
        <v>32</v>
      </c>
    </row>
    <row r="128" spans="1:3" x14ac:dyDescent="0.25">
      <c r="A128" t="s">
        <v>2032</v>
      </c>
      <c r="B128" t="s">
        <v>1650</v>
      </c>
      <c r="C128" t="s">
        <v>241</v>
      </c>
    </row>
    <row r="129" spans="1:3" x14ac:dyDescent="0.25">
      <c r="A129" t="s">
        <v>2033</v>
      </c>
      <c r="B129" t="s">
        <v>1651</v>
      </c>
      <c r="C129" t="s">
        <v>242</v>
      </c>
    </row>
    <row r="130" spans="1:3" x14ac:dyDescent="0.25">
      <c r="A130" t="s">
        <v>1973</v>
      </c>
      <c r="B130" t="s">
        <v>1652</v>
      </c>
      <c r="C130" t="s">
        <v>37</v>
      </c>
    </row>
    <row r="131" spans="1:3" x14ac:dyDescent="0.25">
      <c r="A131" t="s">
        <v>2105</v>
      </c>
      <c r="B131" t="s">
        <v>1930</v>
      </c>
      <c r="C131" t="s">
        <v>38</v>
      </c>
    </row>
    <row r="132" spans="1:3" x14ac:dyDescent="0.25">
      <c r="A132" t="s">
        <v>1974</v>
      </c>
      <c r="B132" t="s">
        <v>1653</v>
      </c>
      <c r="C132" t="s">
        <v>39</v>
      </c>
    </row>
    <row r="133" spans="1:3" x14ac:dyDescent="0.25">
      <c r="A133" t="s">
        <v>2106</v>
      </c>
      <c r="B133" t="s">
        <v>1931</v>
      </c>
      <c r="C133" t="s">
        <v>45</v>
      </c>
    </row>
    <row r="134" spans="1:3" x14ac:dyDescent="0.25">
      <c r="A134" t="s">
        <v>1975</v>
      </c>
      <c r="B134" t="s">
        <v>1662</v>
      </c>
      <c r="C134" t="s">
        <v>47</v>
      </c>
    </row>
    <row r="135" spans="1:3" x14ac:dyDescent="0.25">
      <c r="A135" t="s">
        <v>2107</v>
      </c>
      <c r="B135" t="s">
        <v>1932</v>
      </c>
      <c r="C135" t="s">
        <v>48</v>
      </c>
    </row>
    <row r="136" spans="1:3" x14ac:dyDescent="0.25">
      <c r="A136" t="s">
        <v>1976</v>
      </c>
      <c r="B136" t="s">
        <v>1654</v>
      </c>
      <c r="C136" t="s">
        <v>49</v>
      </c>
    </row>
    <row r="137" spans="1:3" x14ac:dyDescent="0.25">
      <c r="A137" t="s">
        <v>2034</v>
      </c>
      <c r="B137" t="s">
        <v>1655</v>
      </c>
      <c r="C137" t="s">
        <v>243</v>
      </c>
    </row>
    <row r="138" spans="1:3" x14ac:dyDescent="0.25">
      <c r="A138" t="s">
        <v>1977</v>
      </c>
      <c r="B138" t="s">
        <v>1656</v>
      </c>
      <c r="C138" t="s">
        <v>50</v>
      </c>
    </row>
    <row r="139" spans="1:3" x14ac:dyDescent="0.25">
      <c r="A139" t="s">
        <v>2108</v>
      </c>
      <c r="B139" t="s">
        <v>1933</v>
      </c>
      <c r="C139" t="s">
        <v>53</v>
      </c>
    </row>
    <row r="140" spans="1:3" x14ac:dyDescent="0.25">
      <c r="A140" t="s">
        <v>2109</v>
      </c>
      <c r="B140" t="s">
        <v>1934</v>
      </c>
      <c r="C140" t="s">
        <v>55</v>
      </c>
    </row>
    <row r="141" spans="1:3" x14ac:dyDescent="0.25">
      <c r="A141" t="s">
        <v>2035</v>
      </c>
      <c r="B141" t="s">
        <v>1657</v>
      </c>
      <c r="C141" t="s">
        <v>244</v>
      </c>
    </row>
    <row r="142" spans="1:3" x14ac:dyDescent="0.25">
      <c r="A142" t="s">
        <v>2110</v>
      </c>
      <c r="B142" t="s">
        <v>1935</v>
      </c>
      <c r="C142" t="s">
        <v>35</v>
      </c>
    </row>
    <row r="143" spans="1:3" x14ac:dyDescent="0.25">
      <c r="A143" t="s">
        <v>2111</v>
      </c>
      <c r="B143" t="s">
        <v>1936</v>
      </c>
      <c r="C143" t="s">
        <v>44</v>
      </c>
    </row>
    <row r="144" spans="1:3" x14ac:dyDescent="0.25">
      <c r="A144" t="s">
        <v>1978</v>
      </c>
      <c r="B144" t="s">
        <v>1658</v>
      </c>
      <c r="C144" t="s">
        <v>21</v>
      </c>
    </row>
    <row r="145" spans="1:3" x14ac:dyDescent="0.25">
      <c r="A145" t="s">
        <v>2112</v>
      </c>
      <c r="B145" t="s">
        <v>1937</v>
      </c>
      <c r="C145" t="s">
        <v>1938</v>
      </c>
    </row>
    <row r="146" spans="1:3" x14ac:dyDescent="0.25">
      <c r="A146" t="s">
        <v>1979</v>
      </c>
      <c r="B146" t="s">
        <v>1661</v>
      </c>
      <c r="C146" t="s">
        <v>26</v>
      </c>
    </row>
    <row r="147" spans="1:3" x14ac:dyDescent="0.25">
      <c r="A147" t="s">
        <v>2036</v>
      </c>
      <c r="B147" t="s">
        <v>1659</v>
      </c>
      <c r="C147" t="s">
        <v>246</v>
      </c>
    </row>
    <row r="148" spans="1:3" x14ac:dyDescent="0.25">
      <c r="A148" t="s">
        <v>2141</v>
      </c>
      <c r="B148" s="79" t="s">
        <v>2139</v>
      </c>
      <c r="C148" s="80" t="s">
        <v>2140</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9"/>
  <sheetViews>
    <sheetView showGridLines="0" workbookViewId="0">
      <selection activeCell="A7" sqref="A7"/>
    </sheetView>
  </sheetViews>
  <sheetFormatPr defaultRowHeight="15" x14ac:dyDescent="0.25"/>
  <cols>
    <col min="1" max="1" width="19.140625" customWidth="1"/>
    <col min="2" max="2" width="16" customWidth="1"/>
    <col min="3" max="3" width="18.140625" customWidth="1"/>
    <col min="4" max="4" width="15.140625" customWidth="1"/>
    <col min="5" max="5" width="11.7109375" customWidth="1"/>
    <col min="6" max="9" width="10.140625" bestFit="1" customWidth="1"/>
    <col min="10" max="10" width="52" bestFit="1" customWidth="1"/>
  </cols>
  <sheetData>
    <row r="1" spans="1:10" x14ac:dyDescent="0.25">
      <c r="A1" s="124" t="s">
        <v>2118</v>
      </c>
      <c r="B1" s="124"/>
      <c r="C1" s="124"/>
      <c r="D1" s="124"/>
      <c r="E1" s="124"/>
      <c r="F1" s="124"/>
      <c r="G1" s="124"/>
      <c r="H1" s="124"/>
      <c r="I1" s="124"/>
      <c r="J1" s="124"/>
    </row>
    <row r="2" spans="1:10" x14ac:dyDescent="0.25">
      <c r="A2" s="124"/>
      <c r="B2" s="124"/>
      <c r="C2" s="124"/>
      <c r="D2" s="124"/>
      <c r="E2" s="124"/>
      <c r="F2" s="124"/>
      <c r="G2" s="124"/>
      <c r="H2" s="124"/>
      <c r="I2" s="124"/>
      <c r="J2" s="124"/>
    </row>
    <row r="3" spans="1:10" x14ac:dyDescent="0.25">
      <c r="A3" s="124"/>
      <c r="B3" s="124"/>
      <c r="C3" s="124"/>
      <c r="D3" s="124"/>
      <c r="E3" s="124"/>
      <c r="F3" s="124"/>
      <c r="G3" s="124"/>
      <c r="H3" s="124"/>
      <c r="I3" s="124"/>
      <c r="J3" s="124"/>
    </row>
    <row r="5" spans="1:10" x14ac:dyDescent="0.25">
      <c r="A5" t="s">
        <v>2130</v>
      </c>
    </row>
    <row r="7" spans="1:10" x14ac:dyDescent="0.25">
      <c r="A7" s="76" t="s">
        <v>76</v>
      </c>
      <c r="B7" s="76" t="s">
        <v>1876</v>
      </c>
      <c r="C7" s="76" t="s">
        <v>77</v>
      </c>
      <c r="D7" s="76" t="s">
        <v>1877</v>
      </c>
      <c r="E7" s="76" t="s">
        <v>2126</v>
      </c>
      <c r="F7" s="76" t="s">
        <v>2119</v>
      </c>
      <c r="G7" s="76" t="s">
        <v>2120</v>
      </c>
      <c r="H7" s="76" t="s">
        <v>2121</v>
      </c>
      <c r="I7" s="76" t="s">
        <v>2122</v>
      </c>
      <c r="J7" s="76" t="s">
        <v>159</v>
      </c>
    </row>
    <row r="8" spans="1:10" x14ac:dyDescent="0.25">
      <c r="A8" s="57">
        <v>43831</v>
      </c>
      <c r="B8" s="57" t="s">
        <v>2123</v>
      </c>
      <c r="C8" s="57">
        <v>44562</v>
      </c>
      <c r="D8" s="57" t="s">
        <v>2125</v>
      </c>
      <c r="E8" s="75"/>
      <c r="F8" s="77">
        <v>0</v>
      </c>
      <c r="G8" s="75">
        <v>1000</v>
      </c>
      <c r="H8" s="77">
        <v>0</v>
      </c>
      <c r="I8" s="75"/>
      <c r="J8" t="s">
        <v>2133</v>
      </c>
    </row>
    <row r="9" spans="1:10" x14ac:dyDescent="0.25">
      <c r="A9" s="57">
        <v>43466</v>
      </c>
      <c r="B9" s="57" t="s">
        <v>2127</v>
      </c>
      <c r="C9" s="57">
        <v>45049</v>
      </c>
      <c r="D9" s="57" t="s">
        <v>2128</v>
      </c>
      <c r="E9" s="77">
        <v>0</v>
      </c>
      <c r="F9" s="78">
        <v>1000</v>
      </c>
      <c r="G9" s="77">
        <v>0</v>
      </c>
      <c r="H9" s="77">
        <v>0</v>
      </c>
      <c r="I9" s="75">
        <v>1000</v>
      </c>
      <c r="J9" t="s">
        <v>2131</v>
      </c>
    </row>
    <row r="10" spans="1:10" x14ac:dyDescent="0.25">
      <c r="A10" s="57">
        <v>43323</v>
      </c>
      <c r="B10" s="57" t="s">
        <v>2127</v>
      </c>
      <c r="C10" s="57">
        <v>44053</v>
      </c>
      <c r="D10" s="57" t="s">
        <v>2124</v>
      </c>
      <c r="E10" s="75">
        <v>130</v>
      </c>
      <c r="F10" s="78">
        <v>130</v>
      </c>
      <c r="G10" s="77">
        <v>0</v>
      </c>
      <c r="H10" s="75"/>
      <c r="I10" s="75"/>
      <c r="J10" t="s">
        <v>2134</v>
      </c>
    </row>
    <row r="14" spans="1:10" x14ac:dyDescent="0.25">
      <c r="A14" t="s">
        <v>2129</v>
      </c>
    </row>
    <row r="16" spans="1:10" x14ac:dyDescent="0.25">
      <c r="A16" s="76" t="s">
        <v>76</v>
      </c>
      <c r="B16" s="76" t="s">
        <v>1876</v>
      </c>
      <c r="C16" s="76" t="s">
        <v>77</v>
      </c>
      <c r="D16" s="76" t="s">
        <v>1877</v>
      </c>
      <c r="E16" s="76" t="s">
        <v>2126</v>
      </c>
      <c r="F16" s="76" t="s">
        <v>2119</v>
      </c>
      <c r="G16" s="76" t="s">
        <v>2120</v>
      </c>
      <c r="H16" s="76" t="s">
        <v>2121</v>
      </c>
      <c r="I16" s="76" t="s">
        <v>2122</v>
      </c>
      <c r="J16" s="76" t="s">
        <v>159</v>
      </c>
    </row>
    <row r="17" spans="1:10" x14ac:dyDescent="0.25">
      <c r="A17" s="57">
        <v>43831</v>
      </c>
      <c r="B17" s="57" t="s">
        <v>2123</v>
      </c>
      <c r="C17" s="57">
        <v>44562</v>
      </c>
      <c r="D17" s="57" t="s">
        <v>2125</v>
      </c>
      <c r="E17" s="75"/>
      <c r="F17" s="77">
        <v>0</v>
      </c>
      <c r="G17" s="75">
        <v>1000</v>
      </c>
      <c r="H17" s="77">
        <v>0</v>
      </c>
      <c r="I17" s="75"/>
      <c r="J17" t="s">
        <v>2135</v>
      </c>
    </row>
    <row r="18" spans="1:10" x14ac:dyDescent="0.25">
      <c r="A18" s="57">
        <v>43466</v>
      </c>
      <c r="B18" s="57" t="s">
        <v>2127</v>
      </c>
      <c r="C18" s="57">
        <v>45049</v>
      </c>
      <c r="D18" s="57" t="s">
        <v>2128</v>
      </c>
      <c r="E18" s="77">
        <v>0</v>
      </c>
      <c r="F18" s="78">
        <v>1000</v>
      </c>
      <c r="G18" s="77">
        <v>0</v>
      </c>
      <c r="H18" s="77">
        <v>0</v>
      </c>
      <c r="I18" s="75">
        <v>1000</v>
      </c>
    </row>
    <row r="19" spans="1:10" x14ac:dyDescent="0.25">
      <c r="A19" s="57">
        <v>43323</v>
      </c>
      <c r="B19" s="57" t="s">
        <v>2127</v>
      </c>
      <c r="C19" s="57">
        <v>44053</v>
      </c>
      <c r="D19" s="57" t="s">
        <v>2124</v>
      </c>
      <c r="E19" s="75">
        <v>130</v>
      </c>
      <c r="F19" s="78">
        <v>130</v>
      </c>
      <c r="G19" s="77">
        <v>0</v>
      </c>
      <c r="H19" s="75"/>
      <c r="I19" s="75"/>
      <c r="J19" t="s">
        <v>2132</v>
      </c>
    </row>
  </sheetData>
  <mergeCells count="1">
    <mergeCell ref="A1:J3"/>
  </mergeCells>
  <pageMargins left="0.7" right="0.7" top="0.75" bottom="0.75" header="0.3" footer="0.3"/>
  <pageSetup orientation="portrait" r:id="rId1"/>
  <tableParts count="2">
    <tablePart r:id="rId2"/>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tint="-0.249977111117893"/>
  </sheetPr>
  <dimension ref="A2:D80"/>
  <sheetViews>
    <sheetView topLeftCell="A7" workbookViewId="0">
      <selection activeCell="B8" sqref="B8"/>
    </sheetView>
  </sheetViews>
  <sheetFormatPr defaultColWidth="22" defaultRowHeight="15" x14ac:dyDescent="0.25"/>
  <cols>
    <col min="1" max="1" width="3.7109375" style="13" customWidth="1"/>
    <col min="2" max="3" width="22" style="3"/>
    <col min="4" max="4" width="88.28515625" style="3" customWidth="1"/>
    <col min="5" max="16384" width="22" style="3"/>
  </cols>
  <sheetData>
    <row r="2" spans="1:4" x14ac:dyDescent="0.25">
      <c r="B2" s="14" t="s">
        <v>69</v>
      </c>
      <c r="C2" s="15" t="s">
        <v>63</v>
      </c>
      <c r="D2" s="14" t="s">
        <v>70</v>
      </c>
    </row>
    <row r="3" spans="1:4" ht="45" x14ac:dyDescent="0.25">
      <c r="A3" s="12"/>
      <c r="B3" s="6" t="s">
        <v>62</v>
      </c>
      <c r="C3" s="8" t="s">
        <v>64</v>
      </c>
      <c r="D3" s="8" t="s">
        <v>2138</v>
      </c>
    </row>
    <row r="4" spans="1:4" ht="105" x14ac:dyDescent="0.25">
      <c r="A4" s="12"/>
      <c r="B4" s="6" t="s">
        <v>60</v>
      </c>
      <c r="C4" s="9" t="s">
        <v>66</v>
      </c>
      <c r="D4" s="10" t="s">
        <v>2117</v>
      </c>
    </row>
    <row r="5" spans="1:4" ht="90" x14ac:dyDescent="0.25">
      <c r="A5" s="12"/>
      <c r="B5" s="6" t="s">
        <v>61</v>
      </c>
      <c r="C5" s="9" t="s">
        <v>95</v>
      </c>
      <c r="D5" s="10" t="s">
        <v>1880</v>
      </c>
    </row>
    <row r="6" spans="1:4" ht="30" x14ac:dyDescent="0.25">
      <c r="A6" s="12"/>
      <c r="B6" s="2" t="s">
        <v>0</v>
      </c>
      <c r="C6" s="5" t="s">
        <v>95</v>
      </c>
      <c r="D6" s="4" t="s">
        <v>67</v>
      </c>
    </row>
    <row r="7" spans="1:4" ht="30" x14ac:dyDescent="0.25">
      <c r="A7" s="12"/>
      <c r="B7" s="44" t="s">
        <v>248</v>
      </c>
      <c r="C7" s="8" t="s">
        <v>64</v>
      </c>
      <c r="D7" s="8" t="s">
        <v>1881</v>
      </c>
    </row>
    <row r="8" spans="1:4" ht="165" x14ac:dyDescent="0.25">
      <c r="A8" s="12"/>
      <c r="B8" s="44" t="s">
        <v>116</v>
      </c>
      <c r="C8" s="8" t="s">
        <v>95</v>
      </c>
      <c r="D8" s="8" t="s">
        <v>2137</v>
      </c>
    </row>
    <row r="9" spans="1:4" ht="45" x14ac:dyDescent="0.25">
      <c r="A9" s="12"/>
      <c r="B9" s="38" t="s">
        <v>252</v>
      </c>
      <c r="C9" s="8" t="s">
        <v>64</v>
      </c>
      <c r="D9" s="8" t="s">
        <v>1881</v>
      </c>
    </row>
    <row r="10" spans="1:4" ht="30" x14ac:dyDescent="0.25">
      <c r="A10" s="12"/>
      <c r="B10" s="6" t="s">
        <v>76</v>
      </c>
      <c r="C10" s="9" t="s">
        <v>65</v>
      </c>
      <c r="D10" s="8" t="s">
        <v>256</v>
      </c>
    </row>
    <row r="11" spans="1:4" ht="30" x14ac:dyDescent="0.25">
      <c r="A11" s="12"/>
      <c r="B11" s="7" t="s">
        <v>1876</v>
      </c>
      <c r="C11" s="9" t="s">
        <v>1878</v>
      </c>
      <c r="D11" s="8" t="s">
        <v>2067</v>
      </c>
    </row>
    <row r="12" spans="1:4" ht="45" x14ac:dyDescent="0.25">
      <c r="A12" s="12"/>
      <c r="B12" s="7" t="s">
        <v>77</v>
      </c>
      <c r="C12" s="9" t="s">
        <v>65</v>
      </c>
      <c r="D12" s="8" t="s">
        <v>255</v>
      </c>
    </row>
    <row r="13" spans="1:4" ht="30" x14ac:dyDescent="0.25">
      <c r="A13" s="12"/>
      <c r="B13" s="43" t="s">
        <v>1877</v>
      </c>
      <c r="C13" s="9" t="s">
        <v>1878</v>
      </c>
      <c r="D13" s="8" t="s">
        <v>2068</v>
      </c>
    </row>
    <row r="14" spans="1:4" ht="30" x14ac:dyDescent="0.25">
      <c r="A14" s="12"/>
      <c r="B14" s="43" t="s">
        <v>253</v>
      </c>
      <c r="C14" s="9" t="s">
        <v>95</v>
      </c>
      <c r="D14" s="18" t="s">
        <v>258</v>
      </c>
    </row>
    <row r="15" spans="1:4" x14ac:dyDescent="0.25">
      <c r="A15" s="12"/>
      <c r="B15" s="16" t="s">
        <v>98</v>
      </c>
      <c r="C15" s="9" t="s">
        <v>111</v>
      </c>
      <c r="D15" s="18" t="s">
        <v>112</v>
      </c>
    </row>
    <row r="16" spans="1:4" x14ac:dyDescent="0.25">
      <c r="A16" s="12"/>
      <c r="B16" s="17" t="s">
        <v>99</v>
      </c>
      <c r="C16" s="9" t="s">
        <v>111</v>
      </c>
      <c r="D16" s="18" t="s">
        <v>112</v>
      </c>
    </row>
    <row r="17" spans="1:4" x14ac:dyDescent="0.25">
      <c r="A17" s="12"/>
      <c r="B17" s="17" t="s">
        <v>100</v>
      </c>
      <c r="C17" s="9" t="s">
        <v>111</v>
      </c>
      <c r="D17" s="18" t="s">
        <v>112</v>
      </c>
    </row>
    <row r="18" spans="1:4" x14ac:dyDescent="0.25">
      <c r="A18" s="12"/>
      <c r="B18" s="17" t="s">
        <v>101</v>
      </c>
      <c r="C18" s="9" t="s">
        <v>111</v>
      </c>
      <c r="D18" s="18" t="s">
        <v>112</v>
      </c>
    </row>
    <row r="19" spans="1:4" x14ac:dyDescent="0.25">
      <c r="A19" s="12"/>
      <c r="B19" s="17" t="s">
        <v>102</v>
      </c>
      <c r="C19" s="9" t="s">
        <v>111</v>
      </c>
      <c r="D19" s="18" t="s">
        <v>112</v>
      </c>
    </row>
    <row r="20" spans="1:4" ht="30" x14ac:dyDescent="0.25">
      <c r="B20" s="17" t="s">
        <v>103</v>
      </c>
      <c r="C20" s="9" t="s">
        <v>111</v>
      </c>
      <c r="D20" s="18" t="s">
        <v>112</v>
      </c>
    </row>
    <row r="21" spans="1:4" x14ac:dyDescent="0.25">
      <c r="B21" s="17" t="s">
        <v>104</v>
      </c>
      <c r="C21" s="9" t="s">
        <v>111</v>
      </c>
      <c r="D21" s="18" t="s">
        <v>112</v>
      </c>
    </row>
    <row r="22" spans="1:4" x14ac:dyDescent="0.25">
      <c r="B22" s="17" t="s">
        <v>105</v>
      </c>
      <c r="C22" s="9" t="s">
        <v>111</v>
      </c>
      <c r="D22" s="18" t="s">
        <v>112</v>
      </c>
    </row>
    <row r="23" spans="1:4" x14ac:dyDescent="0.25">
      <c r="B23" s="17" t="s">
        <v>106</v>
      </c>
      <c r="C23" s="9" t="s">
        <v>111</v>
      </c>
      <c r="D23" s="18" t="s">
        <v>112</v>
      </c>
    </row>
    <row r="24" spans="1:4" x14ac:dyDescent="0.25">
      <c r="B24" s="17" t="s">
        <v>107</v>
      </c>
      <c r="C24" s="9" t="s">
        <v>111</v>
      </c>
      <c r="D24" s="18" t="s">
        <v>112</v>
      </c>
    </row>
    <row r="25" spans="1:4" x14ac:dyDescent="0.25">
      <c r="B25" s="17" t="s">
        <v>108</v>
      </c>
      <c r="C25" s="9" t="s">
        <v>111</v>
      </c>
      <c r="D25" s="18" t="s">
        <v>112</v>
      </c>
    </row>
    <row r="26" spans="1:4" x14ac:dyDescent="0.25">
      <c r="B26" s="17" t="s">
        <v>109</v>
      </c>
      <c r="C26" s="9" t="s">
        <v>111</v>
      </c>
      <c r="D26" s="18" t="s">
        <v>113</v>
      </c>
    </row>
    <row r="27" spans="1:4" ht="45" x14ac:dyDescent="0.25">
      <c r="B27" s="17" t="s">
        <v>110</v>
      </c>
      <c r="C27" s="9" t="s">
        <v>111</v>
      </c>
      <c r="D27" s="8" t="s">
        <v>254</v>
      </c>
    </row>
    <row r="28" spans="1:4" ht="90" x14ac:dyDescent="0.25">
      <c r="B28" s="7" t="s">
        <v>144</v>
      </c>
      <c r="C28" s="9" t="s">
        <v>68</v>
      </c>
      <c r="D28" s="8" t="s">
        <v>1879</v>
      </c>
    </row>
    <row r="29" spans="1:4" ht="90" x14ac:dyDescent="0.25">
      <c r="B29" s="7" t="s">
        <v>145</v>
      </c>
      <c r="C29" s="9" t="s">
        <v>68</v>
      </c>
      <c r="D29" s="8" t="s">
        <v>1879</v>
      </c>
    </row>
    <row r="30" spans="1:4" ht="90" x14ac:dyDescent="0.25">
      <c r="B30" s="7" t="s">
        <v>146</v>
      </c>
      <c r="C30" s="9" t="s">
        <v>68</v>
      </c>
      <c r="D30" s="8" t="s">
        <v>1879</v>
      </c>
    </row>
    <row r="31" spans="1:4" ht="90" x14ac:dyDescent="0.25">
      <c r="B31" s="7" t="s">
        <v>147</v>
      </c>
      <c r="C31" s="9" t="s">
        <v>68</v>
      </c>
      <c r="D31" s="8" t="s">
        <v>1879</v>
      </c>
    </row>
    <row r="32" spans="1:4" ht="90" x14ac:dyDescent="0.25">
      <c r="B32" s="7" t="s">
        <v>148</v>
      </c>
      <c r="C32" s="9" t="s">
        <v>68</v>
      </c>
      <c r="D32" s="8" t="s">
        <v>1879</v>
      </c>
    </row>
    <row r="33" spans="2:4" ht="90" x14ac:dyDescent="0.25">
      <c r="B33" s="7" t="s">
        <v>149</v>
      </c>
      <c r="C33" s="9" t="s">
        <v>68</v>
      </c>
      <c r="D33" s="8" t="s">
        <v>1879</v>
      </c>
    </row>
    <row r="34" spans="2:4" ht="90" x14ac:dyDescent="0.25">
      <c r="B34" s="7" t="s">
        <v>150</v>
      </c>
      <c r="C34" s="9" t="s">
        <v>68</v>
      </c>
      <c r="D34" s="8" t="s">
        <v>1879</v>
      </c>
    </row>
    <row r="35" spans="2:4" ht="90" x14ac:dyDescent="0.25">
      <c r="B35" s="7" t="s">
        <v>151</v>
      </c>
      <c r="C35" s="9" t="s">
        <v>68</v>
      </c>
      <c r="D35" s="8" t="s">
        <v>1879</v>
      </c>
    </row>
    <row r="36" spans="2:4" ht="90" x14ac:dyDescent="0.25">
      <c r="B36" s="7" t="s">
        <v>152</v>
      </c>
      <c r="C36" s="9" t="s">
        <v>68</v>
      </c>
      <c r="D36" s="8" t="s">
        <v>1879</v>
      </c>
    </row>
    <row r="37" spans="2:4" ht="90" x14ac:dyDescent="0.25">
      <c r="B37" s="7" t="s">
        <v>153</v>
      </c>
      <c r="C37" s="9" t="s">
        <v>68</v>
      </c>
      <c r="D37" s="8" t="s">
        <v>1879</v>
      </c>
    </row>
    <row r="38" spans="2:4" ht="90" x14ac:dyDescent="0.25">
      <c r="B38" s="7" t="s">
        <v>154</v>
      </c>
      <c r="C38" s="9" t="s">
        <v>68</v>
      </c>
      <c r="D38" s="8" t="s">
        <v>1879</v>
      </c>
    </row>
    <row r="39" spans="2:4" ht="90" x14ac:dyDescent="0.25">
      <c r="B39" s="7" t="s">
        <v>155</v>
      </c>
      <c r="C39" s="9" t="s">
        <v>68</v>
      </c>
      <c r="D39" s="8" t="s">
        <v>1879</v>
      </c>
    </row>
    <row r="40" spans="2:4" ht="90" x14ac:dyDescent="0.25">
      <c r="B40" s="7" t="s">
        <v>156</v>
      </c>
      <c r="C40" s="9" t="s">
        <v>68</v>
      </c>
      <c r="D40" s="8" t="s">
        <v>1879</v>
      </c>
    </row>
    <row r="41" spans="2:4" ht="90" x14ac:dyDescent="0.25">
      <c r="B41" s="7" t="s">
        <v>157</v>
      </c>
      <c r="C41" s="9" t="s">
        <v>68</v>
      </c>
      <c r="D41" s="8" t="s">
        <v>1879</v>
      </c>
    </row>
    <row r="42" spans="2:4" ht="90" x14ac:dyDescent="0.25">
      <c r="B42" s="7" t="s">
        <v>158</v>
      </c>
      <c r="C42" s="9" t="s">
        <v>68</v>
      </c>
      <c r="D42" s="8" t="s">
        <v>1879</v>
      </c>
    </row>
    <row r="43" spans="2:4" ht="90" x14ac:dyDescent="0.25">
      <c r="B43" s="7" t="s">
        <v>160</v>
      </c>
      <c r="C43" s="9" t="s">
        <v>68</v>
      </c>
      <c r="D43" s="8" t="s">
        <v>1879</v>
      </c>
    </row>
    <row r="44" spans="2:4" ht="90" x14ac:dyDescent="0.25">
      <c r="B44" s="7" t="s">
        <v>114</v>
      </c>
      <c r="C44" s="9" t="s">
        <v>68</v>
      </c>
      <c r="D44" s="8" t="s">
        <v>1879</v>
      </c>
    </row>
    <row r="45" spans="2:4" ht="90" x14ac:dyDescent="0.25">
      <c r="B45" s="7" t="s">
        <v>115</v>
      </c>
      <c r="C45" s="9" t="s">
        <v>68</v>
      </c>
      <c r="D45" s="8" t="s">
        <v>1879</v>
      </c>
    </row>
    <row r="46" spans="2:4" ht="90" x14ac:dyDescent="0.25">
      <c r="B46" s="7" t="s">
        <v>78</v>
      </c>
      <c r="C46" s="9" t="s">
        <v>68</v>
      </c>
      <c r="D46" s="8" t="s">
        <v>1879</v>
      </c>
    </row>
    <row r="47" spans="2:4" ht="90" x14ac:dyDescent="0.25">
      <c r="B47" s="7" t="s">
        <v>79</v>
      </c>
      <c r="C47" s="9" t="s">
        <v>68</v>
      </c>
      <c r="D47" s="8" t="s">
        <v>1879</v>
      </c>
    </row>
    <row r="48" spans="2:4" ht="90" x14ac:dyDescent="0.25">
      <c r="B48" s="7" t="s">
        <v>80</v>
      </c>
      <c r="C48" s="9" t="s">
        <v>68</v>
      </c>
      <c r="D48" s="8" t="s">
        <v>1879</v>
      </c>
    </row>
    <row r="49" spans="2:4" ht="90" x14ac:dyDescent="0.25">
      <c r="B49" s="7" t="s">
        <v>81</v>
      </c>
      <c r="C49" s="9" t="s">
        <v>68</v>
      </c>
      <c r="D49" s="8" t="s">
        <v>1879</v>
      </c>
    </row>
    <row r="50" spans="2:4" ht="90" x14ac:dyDescent="0.25">
      <c r="B50" s="7" t="s">
        <v>82</v>
      </c>
      <c r="C50" s="9" t="s">
        <v>68</v>
      </c>
      <c r="D50" s="8" t="s">
        <v>1879</v>
      </c>
    </row>
    <row r="51" spans="2:4" ht="90" x14ac:dyDescent="0.25">
      <c r="B51" s="7" t="s">
        <v>96</v>
      </c>
      <c r="C51" s="9" t="s">
        <v>68</v>
      </c>
      <c r="D51" s="8" t="s">
        <v>1879</v>
      </c>
    </row>
    <row r="52" spans="2:4" ht="90" x14ac:dyDescent="0.25">
      <c r="B52" s="7" t="s">
        <v>97</v>
      </c>
      <c r="C52" s="9" t="s">
        <v>68</v>
      </c>
      <c r="D52" s="8" t="s">
        <v>1879</v>
      </c>
    </row>
    <row r="53" spans="2:4" ht="90" x14ac:dyDescent="0.25">
      <c r="B53" s="7" t="s">
        <v>117</v>
      </c>
      <c r="C53" s="9" t="s">
        <v>68</v>
      </c>
      <c r="D53" s="8" t="s">
        <v>1879</v>
      </c>
    </row>
    <row r="54" spans="2:4" ht="90" x14ac:dyDescent="0.25">
      <c r="B54" s="7" t="s">
        <v>118</v>
      </c>
      <c r="C54" s="9" t="s">
        <v>68</v>
      </c>
      <c r="D54" s="8" t="s">
        <v>1879</v>
      </c>
    </row>
    <row r="55" spans="2:4" ht="90" x14ac:dyDescent="0.25">
      <c r="B55" s="7" t="s">
        <v>119</v>
      </c>
      <c r="C55" s="9" t="s">
        <v>68</v>
      </c>
      <c r="D55" s="8" t="s">
        <v>1879</v>
      </c>
    </row>
    <row r="56" spans="2:4" ht="90" x14ac:dyDescent="0.25">
      <c r="B56" s="7" t="s">
        <v>120</v>
      </c>
      <c r="C56" s="9" t="s">
        <v>68</v>
      </c>
      <c r="D56" s="8" t="s">
        <v>1879</v>
      </c>
    </row>
    <row r="57" spans="2:4" ht="90" x14ac:dyDescent="0.25">
      <c r="B57" s="7" t="s">
        <v>121</v>
      </c>
      <c r="C57" s="9" t="s">
        <v>68</v>
      </c>
      <c r="D57" s="8" t="s">
        <v>1879</v>
      </c>
    </row>
    <row r="58" spans="2:4" ht="90" x14ac:dyDescent="0.25">
      <c r="B58" s="7" t="s">
        <v>122</v>
      </c>
      <c r="C58" s="9" t="s">
        <v>68</v>
      </c>
      <c r="D58" s="8" t="s">
        <v>1879</v>
      </c>
    </row>
    <row r="59" spans="2:4" ht="90" x14ac:dyDescent="0.25">
      <c r="B59" s="7" t="s">
        <v>123</v>
      </c>
      <c r="C59" s="9" t="s">
        <v>68</v>
      </c>
      <c r="D59" s="8" t="s">
        <v>1879</v>
      </c>
    </row>
    <row r="60" spans="2:4" ht="90" x14ac:dyDescent="0.25">
      <c r="B60" s="7" t="s">
        <v>124</v>
      </c>
      <c r="C60" s="9" t="s">
        <v>68</v>
      </c>
      <c r="D60" s="8" t="s">
        <v>1879</v>
      </c>
    </row>
    <row r="61" spans="2:4" ht="90" x14ac:dyDescent="0.25">
      <c r="B61" s="7" t="s">
        <v>125</v>
      </c>
      <c r="C61" s="9" t="s">
        <v>68</v>
      </c>
      <c r="D61" s="8" t="s">
        <v>1879</v>
      </c>
    </row>
    <row r="62" spans="2:4" ht="90" x14ac:dyDescent="0.25">
      <c r="B62" s="7" t="s">
        <v>126</v>
      </c>
      <c r="C62" s="9" t="s">
        <v>68</v>
      </c>
      <c r="D62" s="8" t="s">
        <v>1879</v>
      </c>
    </row>
    <row r="63" spans="2:4" ht="90" x14ac:dyDescent="0.25">
      <c r="B63" s="7" t="s">
        <v>127</v>
      </c>
      <c r="C63" s="9" t="s">
        <v>68</v>
      </c>
      <c r="D63" s="8" t="s">
        <v>1879</v>
      </c>
    </row>
    <row r="64" spans="2:4" ht="90" x14ac:dyDescent="0.25">
      <c r="B64" s="7" t="s">
        <v>128</v>
      </c>
      <c r="C64" s="9" t="s">
        <v>68</v>
      </c>
      <c r="D64" s="8" t="s">
        <v>1879</v>
      </c>
    </row>
    <row r="65" spans="2:4" ht="90" x14ac:dyDescent="0.25">
      <c r="B65" s="7" t="s">
        <v>129</v>
      </c>
      <c r="C65" s="9" t="s">
        <v>68</v>
      </c>
      <c r="D65" s="8" t="s">
        <v>1879</v>
      </c>
    </row>
    <row r="66" spans="2:4" ht="90" x14ac:dyDescent="0.25">
      <c r="B66" s="7" t="s">
        <v>130</v>
      </c>
      <c r="C66" s="9" t="s">
        <v>68</v>
      </c>
      <c r="D66" s="8" t="s">
        <v>1879</v>
      </c>
    </row>
    <row r="67" spans="2:4" ht="90" x14ac:dyDescent="0.25">
      <c r="B67" s="7" t="s">
        <v>131</v>
      </c>
      <c r="C67" s="9" t="s">
        <v>68</v>
      </c>
      <c r="D67" s="8" t="s">
        <v>1879</v>
      </c>
    </row>
    <row r="68" spans="2:4" ht="90" x14ac:dyDescent="0.25">
      <c r="B68" s="7" t="s">
        <v>132</v>
      </c>
      <c r="C68" s="9" t="s">
        <v>68</v>
      </c>
      <c r="D68" s="8" t="s">
        <v>1879</v>
      </c>
    </row>
    <row r="69" spans="2:4" ht="90" x14ac:dyDescent="0.25">
      <c r="B69" s="7" t="s">
        <v>133</v>
      </c>
      <c r="C69" s="9" t="s">
        <v>68</v>
      </c>
      <c r="D69" s="8" t="s">
        <v>1879</v>
      </c>
    </row>
    <row r="70" spans="2:4" ht="90" x14ac:dyDescent="0.25">
      <c r="B70" s="7" t="s">
        <v>134</v>
      </c>
      <c r="C70" s="9" t="s">
        <v>68</v>
      </c>
      <c r="D70" s="8" t="s">
        <v>1879</v>
      </c>
    </row>
    <row r="71" spans="2:4" ht="90" x14ac:dyDescent="0.25">
      <c r="B71" s="7" t="s">
        <v>135</v>
      </c>
      <c r="C71" s="9" t="s">
        <v>68</v>
      </c>
      <c r="D71" s="8" t="s">
        <v>1879</v>
      </c>
    </row>
    <row r="72" spans="2:4" ht="90" x14ac:dyDescent="0.25">
      <c r="B72" s="7" t="s">
        <v>136</v>
      </c>
      <c r="C72" s="9" t="s">
        <v>68</v>
      </c>
      <c r="D72" s="8" t="s">
        <v>1879</v>
      </c>
    </row>
    <row r="73" spans="2:4" ht="90" x14ac:dyDescent="0.25">
      <c r="B73" s="7" t="s">
        <v>137</v>
      </c>
      <c r="C73" s="9" t="s">
        <v>68</v>
      </c>
      <c r="D73" s="8" t="s">
        <v>1879</v>
      </c>
    </row>
    <row r="74" spans="2:4" ht="90" x14ac:dyDescent="0.25">
      <c r="B74" s="7" t="s">
        <v>138</v>
      </c>
      <c r="C74" s="9" t="s">
        <v>68</v>
      </c>
      <c r="D74" s="8" t="s">
        <v>1879</v>
      </c>
    </row>
    <row r="75" spans="2:4" ht="90" x14ac:dyDescent="0.25">
      <c r="B75" s="7" t="s">
        <v>139</v>
      </c>
      <c r="C75" s="9" t="s">
        <v>68</v>
      </c>
      <c r="D75" s="8" t="s">
        <v>1879</v>
      </c>
    </row>
    <row r="76" spans="2:4" ht="90" x14ac:dyDescent="0.25">
      <c r="B76" s="7" t="s">
        <v>140</v>
      </c>
      <c r="C76" s="9" t="s">
        <v>68</v>
      </c>
      <c r="D76" s="8" t="s">
        <v>1879</v>
      </c>
    </row>
    <row r="77" spans="2:4" ht="90" x14ac:dyDescent="0.25">
      <c r="B77" s="7" t="s">
        <v>141</v>
      </c>
      <c r="C77" s="9" t="s">
        <v>68</v>
      </c>
      <c r="D77" s="8" t="s">
        <v>1879</v>
      </c>
    </row>
    <row r="78" spans="2:4" ht="90" x14ac:dyDescent="0.25">
      <c r="B78" s="7" t="s">
        <v>142</v>
      </c>
      <c r="C78" s="9" t="s">
        <v>68</v>
      </c>
      <c r="D78" s="8" t="s">
        <v>1879</v>
      </c>
    </row>
    <row r="79" spans="2:4" ht="30" x14ac:dyDescent="0.25">
      <c r="B79" s="7" t="s">
        <v>75</v>
      </c>
      <c r="C79" s="9" t="s">
        <v>68</v>
      </c>
      <c r="D79" s="8" t="s">
        <v>2113</v>
      </c>
    </row>
    <row r="80" spans="2:4" ht="60" x14ac:dyDescent="0.25">
      <c r="B80" s="29" t="s">
        <v>159</v>
      </c>
      <c r="C80" s="30" t="s">
        <v>95</v>
      </c>
      <c r="D80" s="31" t="s">
        <v>2136</v>
      </c>
    </row>
  </sheetData>
  <dataValidations count="5">
    <dataValidation allowBlank="1" showInputMessage="1" showErrorMessage="1" prompt="State Amount is the category of State funds used for funding the contract." sqref="B11:B12" xr:uid="{00000000-0002-0000-0700-000000000000}"/>
    <dataValidation allowBlank="1" showInputMessage="1" showErrorMessage="1" prompt="Federal Amount is the catetory of federal funds used for funding the contract. " sqref="B10" xr:uid="{00000000-0002-0000-0700-000001000000}"/>
    <dataValidation allowBlank="1" showInputMessage="1" showErrorMessage="1" prompt="Internal agency contract tracking number._x000a_" sqref="B4" xr:uid="{00000000-0002-0000-0700-000002000000}"/>
    <dataValidation allowBlank="1" showInputMessage="1" showErrorMessage="1" prompt="The name of the contractor as it appears in the contract document, who is the party to the contract. " sqref="B5" xr:uid="{00000000-0002-0000-0700-000003000000}"/>
    <dataValidation showDropDown="1" showInputMessage="1" showErrorMessage="1" prompt="Name of the contractor's &quot;doing business as&quot; identifier if one exists - not required." sqref="B6:B7" xr:uid="{00000000-0002-0000-0700-000004000000}"/>
  </dataValidations>
  <pageMargins left="0.7" right="0.7" top="0.75" bottom="0.75" header="0.3" footer="0.3"/>
  <pageSetup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39997558519241921"/>
  </sheetPr>
  <dimension ref="A1:F150"/>
  <sheetViews>
    <sheetView topLeftCell="A115" workbookViewId="0">
      <selection activeCell="H24" sqref="H24"/>
    </sheetView>
  </sheetViews>
  <sheetFormatPr defaultColWidth="9.140625" defaultRowHeight="15" x14ac:dyDescent="0.25"/>
  <cols>
    <col min="1" max="1" width="77.42578125" style="36" bestFit="1" customWidth="1"/>
    <col min="2" max="2" width="9.140625" style="1"/>
    <col min="3" max="3" width="54.85546875" style="33" customWidth="1"/>
    <col min="4" max="16384" width="9.140625" style="1"/>
  </cols>
  <sheetData>
    <row r="1" spans="1:6" x14ac:dyDescent="0.25">
      <c r="A1" s="35" t="s">
        <v>1</v>
      </c>
      <c r="C1" s="32" t="s">
        <v>94</v>
      </c>
      <c r="F1" s="1" t="s">
        <v>251</v>
      </c>
    </row>
    <row r="2" spans="1:6" x14ac:dyDescent="0.25">
      <c r="A2" s="36" t="s">
        <v>2</v>
      </c>
      <c r="C2" s="34" t="s">
        <v>83</v>
      </c>
      <c r="F2" s="1" t="s">
        <v>250</v>
      </c>
    </row>
    <row r="3" spans="1:6" x14ac:dyDescent="0.25">
      <c r="A3" s="36" t="s">
        <v>17</v>
      </c>
      <c r="C3" s="34" t="s">
        <v>84</v>
      </c>
    </row>
    <row r="4" spans="1:6" x14ac:dyDescent="0.25">
      <c r="A4" s="36" t="s">
        <v>18</v>
      </c>
      <c r="C4" s="34" t="s">
        <v>85</v>
      </c>
    </row>
    <row r="5" spans="1:6" x14ac:dyDescent="0.25">
      <c r="A5" s="36" t="s">
        <v>245</v>
      </c>
      <c r="C5" s="34" t="s">
        <v>86</v>
      </c>
    </row>
    <row r="6" spans="1:6" x14ac:dyDescent="0.25">
      <c r="A6" s="36" t="s">
        <v>19</v>
      </c>
      <c r="C6" s="34" t="s">
        <v>87</v>
      </c>
    </row>
    <row r="7" spans="1:6" x14ac:dyDescent="0.25">
      <c r="A7" s="36" t="s">
        <v>20</v>
      </c>
      <c r="C7" s="34" t="s">
        <v>88</v>
      </c>
    </row>
    <row r="8" spans="1:6" x14ac:dyDescent="0.25">
      <c r="A8" s="36" t="s">
        <v>238</v>
      </c>
      <c r="C8" s="34" t="s">
        <v>89</v>
      </c>
    </row>
    <row r="9" spans="1:6" x14ac:dyDescent="0.25">
      <c r="A9" s="36" t="s">
        <v>21</v>
      </c>
      <c r="C9" s="34" t="s">
        <v>90</v>
      </c>
    </row>
    <row r="10" spans="1:6" x14ac:dyDescent="0.25">
      <c r="A10" s="36" t="s">
        <v>22</v>
      </c>
      <c r="C10" s="34" t="s">
        <v>91</v>
      </c>
    </row>
    <row r="11" spans="1:6" x14ac:dyDescent="0.25">
      <c r="A11" s="36" t="s">
        <v>23</v>
      </c>
      <c r="C11" s="34" t="s">
        <v>92</v>
      </c>
    </row>
    <row r="12" spans="1:6" x14ac:dyDescent="0.25">
      <c r="A12" s="36" t="s">
        <v>195</v>
      </c>
      <c r="C12" s="34" t="s">
        <v>93</v>
      </c>
    </row>
    <row r="13" spans="1:6" x14ac:dyDescent="0.25">
      <c r="A13" s="36" t="s">
        <v>192</v>
      </c>
      <c r="C13" s="34"/>
    </row>
    <row r="14" spans="1:6" x14ac:dyDescent="0.25">
      <c r="A14" s="36" t="s">
        <v>3</v>
      </c>
      <c r="C14" s="34"/>
    </row>
    <row r="15" spans="1:6" x14ac:dyDescent="0.25">
      <c r="A15" s="36" t="s">
        <v>189</v>
      </c>
      <c r="C15" s="34"/>
    </row>
    <row r="16" spans="1:6" x14ac:dyDescent="0.25">
      <c r="A16" s="36" t="s">
        <v>184</v>
      </c>
      <c r="C16" s="34"/>
    </row>
    <row r="17" spans="1:3" x14ac:dyDescent="0.25">
      <c r="A17" s="36" t="s">
        <v>4</v>
      </c>
      <c r="C17" s="34"/>
    </row>
    <row r="18" spans="1:3" x14ac:dyDescent="0.25">
      <c r="A18" s="36" t="s">
        <v>239</v>
      </c>
      <c r="C18" s="34"/>
    </row>
    <row r="19" spans="1:3" x14ac:dyDescent="0.25">
      <c r="A19" s="36" t="s">
        <v>5</v>
      </c>
      <c r="C19" s="34"/>
    </row>
    <row r="20" spans="1:3" x14ac:dyDescent="0.25">
      <c r="A20" s="36" t="s">
        <v>216</v>
      </c>
      <c r="C20" s="34"/>
    </row>
    <row r="21" spans="1:3" x14ac:dyDescent="0.25">
      <c r="A21" s="36" t="s">
        <v>24</v>
      </c>
      <c r="C21" s="34"/>
    </row>
    <row r="22" spans="1:3" x14ac:dyDescent="0.25">
      <c r="A22" s="36" t="s">
        <v>25</v>
      </c>
      <c r="C22" s="34"/>
    </row>
    <row r="23" spans="1:3" x14ac:dyDescent="0.25">
      <c r="A23" s="36" t="s">
        <v>26</v>
      </c>
      <c r="C23" s="34"/>
    </row>
    <row r="24" spans="1:3" x14ac:dyDescent="0.25">
      <c r="A24" s="36" t="s">
        <v>240</v>
      </c>
      <c r="C24" s="34"/>
    </row>
    <row r="25" spans="1:3" x14ac:dyDescent="0.25">
      <c r="A25" s="36" t="s">
        <v>27</v>
      </c>
      <c r="C25" s="34"/>
    </row>
    <row r="26" spans="1:3" x14ac:dyDescent="0.25">
      <c r="A26" s="36" t="s">
        <v>246</v>
      </c>
      <c r="C26" s="34"/>
    </row>
    <row r="27" spans="1:3" x14ac:dyDescent="0.25">
      <c r="A27" s="36" t="s">
        <v>6</v>
      </c>
      <c r="C27" s="34"/>
    </row>
    <row r="28" spans="1:3" x14ac:dyDescent="0.25">
      <c r="A28" s="36" t="s">
        <v>7</v>
      </c>
      <c r="C28" s="34"/>
    </row>
    <row r="29" spans="1:3" x14ac:dyDescent="0.25">
      <c r="A29" s="36" t="s">
        <v>8</v>
      </c>
      <c r="C29" s="34"/>
    </row>
    <row r="30" spans="1:3" x14ac:dyDescent="0.25">
      <c r="A30" s="36" t="s">
        <v>28</v>
      </c>
      <c r="C30" s="34"/>
    </row>
    <row r="31" spans="1:3" x14ac:dyDescent="0.25">
      <c r="A31" s="36" t="s">
        <v>231</v>
      </c>
      <c r="C31" s="34"/>
    </row>
    <row r="32" spans="1:3" x14ac:dyDescent="0.25">
      <c r="A32" s="36" t="s">
        <v>214</v>
      </c>
      <c r="C32" s="34"/>
    </row>
    <row r="33" spans="1:1" x14ac:dyDescent="0.25">
      <c r="A33" s="36" t="s">
        <v>206</v>
      </c>
    </row>
    <row r="34" spans="1:1" x14ac:dyDescent="0.25">
      <c r="A34" s="36" t="s">
        <v>172</v>
      </c>
    </row>
    <row r="35" spans="1:1" x14ac:dyDescent="0.25">
      <c r="A35" s="36" t="s">
        <v>207</v>
      </c>
    </row>
    <row r="36" spans="1:1" x14ac:dyDescent="0.25">
      <c r="A36" s="36" t="s">
        <v>224</v>
      </c>
    </row>
    <row r="37" spans="1:1" x14ac:dyDescent="0.25">
      <c r="A37" s="36" t="s">
        <v>190</v>
      </c>
    </row>
    <row r="38" spans="1:1" x14ac:dyDescent="0.25">
      <c r="A38" s="36" t="s">
        <v>171</v>
      </c>
    </row>
    <row r="39" spans="1:1" x14ac:dyDescent="0.25">
      <c r="A39" s="36" t="s">
        <v>229</v>
      </c>
    </row>
    <row r="40" spans="1:1" x14ac:dyDescent="0.25">
      <c r="A40" s="36" t="s">
        <v>204</v>
      </c>
    </row>
    <row r="41" spans="1:1" x14ac:dyDescent="0.25">
      <c r="A41" s="36" t="s">
        <v>199</v>
      </c>
    </row>
    <row r="42" spans="1:1" x14ac:dyDescent="0.25">
      <c r="A42" s="36" t="s">
        <v>200</v>
      </c>
    </row>
    <row r="43" spans="1:1" x14ac:dyDescent="0.25">
      <c r="A43" s="36" t="s">
        <v>230</v>
      </c>
    </row>
    <row r="44" spans="1:1" x14ac:dyDescent="0.25">
      <c r="A44" s="36" t="s">
        <v>181</v>
      </c>
    </row>
    <row r="45" spans="1:1" x14ac:dyDescent="0.25">
      <c r="A45" s="36" t="s">
        <v>183</v>
      </c>
    </row>
    <row r="46" spans="1:1" x14ac:dyDescent="0.25">
      <c r="A46" s="36" t="s">
        <v>208</v>
      </c>
    </row>
    <row r="47" spans="1:1" x14ac:dyDescent="0.25">
      <c r="A47" s="36" t="s">
        <v>203</v>
      </c>
    </row>
    <row r="48" spans="1:1" x14ac:dyDescent="0.25">
      <c r="A48" s="36" t="s">
        <v>221</v>
      </c>
    </row>
    <row r="49" spans="1:1" x14ac:dyDescent="0.25">
      <c r="A49" s="36" t="s">
        <v>205</v>
      </c>
    </row>
    <row r="50" spans="1:1" x14ac:dyDescent="0.25">
      <c r="A50" s="36" t="s">
        <v>220</v>
      </c>
    </row>
    <row r="51" spans="1:1" x14ac:dyDescent="0.25">
      <c r="A51" s="36" t="s">
        <v>29</v>
      </c>
    </row>
    <row r="52" spans="1:1" x14ac:dyDescent="0.25">
      <c r="A52" s="36" t="s">
        <v>9</v>
      </c>
    </row>
    <row r="53" spans="1:1" x14ac:dyDescent="0.25">
      <c r="A53" s="36" t="s">
        <v>30</v>
      </c>
    </row>
    <row r="54" spans="1:1" x14ac:dyDescent="0.25">
      <c r="A54" s="36" t="s">
        <v>235</v>
      </c>
    </row>
    <row r="55" spans="1:1" x14ac:dyDescent="0.25">
      <c r="A55" s="36" t="s">
        <v>227</v>
      </c>
    </row>
    <row r="56" spans="1:1" x14ac:dyDescent="0.25">
      <c r="A56" s="36" t="s">
        <v>237</v>
      </c>
    </row>
    <row r="57" spans="1:1" x14ac:dyDescent="0.25">
      <c r="A57" s="36" t="s">
        <v>222</v>
      </c>
    </row>
    <row r="58" spans="1:1" x14ac:dyDescent="0.25">
      <c r="A58" s="36" t="s">
        <v>31</v>
      </c>
    </row>
    <row r="59" spans="1:1" x14ac:dyDescent="0.25">
      <c r="A59" s="36" t="s">
        <v>165</v>
      </c>
    </row>
    <row r="60" spans="1:1" x14ac:dyDescent="0.25">
      <c r="A60" s="36" t="s">
        <v>234</v>
      </c>
    </row>
    <row r="61" spans="1:1" x14ac:dyDescent="0.25">
      <c r="A61" s="36" t="s">
        <v>32</v>
      </c>
    </row>
    <row r="62" spans="1:1" x14ac:dyDescent="0.25">
      <c r="A62" s="36" t="s">
        <v>241</v>
      </c>
    </row>
    <row r="63" spans="1:1" x14ac:dyDescent="0.25">
      <c r="A63" s="36" t="s">
        <v>233</v>
      </c>
    </row>
    <row r="64" spans="1:1" x14ac:dyDescent="0.25">
      <c r="A64" s="36" t="s">
        <v>242</v>
      </c>
    </row>
    <row r="65" spans="1:1" x14ac:dyDescent="0.25">
      <c r="A65" s="36" t="s">
        <v>33</v>
      </c>
    </row>
    <row r="66" spans="1:1" x14ac:dyDescent="0.25">
      <c r="A66" s="36" t="s">
        <v>34</v>
      </c>
    </row>
    <row r="67" spans="1:1" x14ac:dyDescent="0.25">
      <c r="A67" s="36" t="s">
        <v>35</v>
      </c>
    </row>
    <row r="68" spans="1:1" x14ac:dyDescent="0.25">
      <c r="A68" s="36" t="s">
        <v>36</v>
      </c>
    </row>
    <row r="69" spans="1:1" x14ac:dyDescent="0.25">
      <c r="A69" s="36" t="s">
        <v>215</v>
      </c>
    </row>
    <row r="70" spans="1:1" x14ac:dyDescent="0.25">
      <c r="A70" s="36" t="s">
        <v>193</v>
      </c>
    </row>
    <row r="71" spans="1:1" x14ac:dyDescent="0.25">
      <c r="A71" s="36" t="s">
        <v>37</v>
      </c>
    </row>
    <row r="72" spans="1:1" x14ac:dyDescent="0.25">
      <c r="A72" s="36" t="s">
        <v>201</v>
      </c>
    </row>
    <row r="73" spans="1:1" x14ac:dyDescent="0.25">
      <c r="A73" s="36" t="s">
        <v>10</v>
      </c>
    </row>
    <row r="74" spans="1:1" x14ac:dyDescent="0.25">
      <c r="A74" s="36" t="s">
        <v>176</v>
      </c>
    </row>
    <row r="75" spans="1:1" x14ac:dyDescent="0.25">
      <c r="A75" s="36" t="s">
        <v>173</v>
      </c>
    </row>
    <row r="76" spans="1:1" x14ac:dyDescent="0.25">
      <c r="A76" s="36" t="s">
        <v>185</v>
      </c>
    </row>
    <row r="77" spans="1:1" x14ac:dyDescent="0.25">
      <c r="A77" s="36" t="s">
        <v>170</v>
      </c>
    </row>
    <row r="78" spans="1:1" x14ac:dyDescent="0.25">
      <c r="A78" s="36" t="s">
        <v>161</v>
      </c>
    </row>
    <row r="79" spans="1:1" x14ac:dyDescent="0.25">
      <c r="A79" s="36" t="s">
        <v>187</v>
      </c>
    </row>
    <row r="80" spans="1:1" x14ac:dyDescent="0.25">
      <c r="A80" s="36" t="s">
        <v>162</v>
      </c>
    </row>
    <row r="81" spans="1:1" x14ac:dyDescent="0.25">
      <c r="A81" s="36" t="s">
        <v>164</v>
      </c>
    </row>
    <row r="82" spans="1:1" x14ac:dyDescent="0.25">
      <c r="A82" s="36" t="s">
        <v>168</v>
      </c>
    </row>
    <row r="83" spans="1:1" x14ac:dyDescent="0.25">
      <c r="A83" s="36" t="s">
        <v>167</v>
      </c>
    </row>
    <row r="84" spans="1:1" x14ac:dyDescent="0.25">
      <c r="A84" s="36" t="s">
        <v>232</v>
      </c>
    </row>
    <row r="85" spans="1:1" x14ac:dyDescent="0.25">
      <c r="A85" s="36" t="s">
        <v>38</v>
      </c>
    </row>
    <row r="86" spans="1:1" x14ac:dyDescent="0.25">
      <c r="A86" s="36" t="s">
        <v>39</v>
      </c>
    </row>
    <row r="87" spans="1:1" x14ac:dyDescent="0.25">
      <c r="A87" s="36" t="s">
        <v>11</v>
      </c>
    </row>
    <row r="88" spans="1:1" x14ac:dyDescent="0.25">
      <c r="A88" s="36" t="s">
        <v>40</v>
      </c>
    </row>
    <row r="89" spans="1:1" x14ac:dyDescent="0.25">
      <c r="A89" s="36" t="s">
        <v>163</v>
      </c>
    </row>
    <row r="90" spans="1:1" x14ac:dyDescent="0.25">
      <c r="A90" s="36" t="s">
        <v>202</v>
      </c>
    </row>
    <row r="91" spans="1:1" x14ac:dyDescent="0.25">
      <c r="A91" s="36" t="s">
        <v>12</v>
      </c>
    </row>
    <row r="92" spans="1:1" x14ac:dyDescent="0.25">
      <c r="A92" s="36" t="s">
        <v>41</v>
      </c>
    </row>
    <row r="93" spans="1:1" x14ac:dyDescent="0.25">
      <c r="A93" s="36" t="s">
        <v>42</v>
      </c>
    </row>
    <row r="94" spans="1:1" x14ac:dyDescent="0.25">
      <c r="A94" s="36" t="s">
        <v>43</v>
      </c>
    </row>
    <row r="95" spans="1:1" x14ac:dyDescent="0.25">
      <c r="A95" s="36" t="s">
        <v>44</v>
      </c>
    </row>
    <row r="96" spans="1:1" x14ac:dyDescent="0.25">
      <c r="A96" s="36" t="s">
        <v>45</v>
      </c>
    </row>
    <row r="97" spans="1:1" x14ac:dyDescent="0.25">
      <c r="A97" s="36" t="s">
        <v>46</v>
      </c>
    </row>
    <row r="98" spans="1:1" x14ac:dyDescent="0.25">
      <c r="A98" s="36" t="s">
        <v>47</v>
      </c>
    </row>
    <row r="99" spans="1:1" x14ac:dyDescent="0.25">
      <c r="A99" s="36" t="s">
        <v>48</v>
      </c>
    </row>
    <row r="100" spans="1:1" x14ac:dyDescent="0.25">
      <c r="A100" s="36" t="s">
        <v>49</v>
      </c>
    </row>
    <row r="101" spans="1:1" x14ac:dyDescent="0.25">
      <c r="A101" s="36" t="s">
        <v>243</v>
      </c>
    </row>
    <row r="102" spans="1:1" x14ac:dyDescent="0.25">
      <c r="A102" s="36" t="s">
        <v>188</v>
      </c>
    </row>
    <row r="103" spans="1:1" x14ac:dyDescent="0.25">
      <c r="A103" s="36" t="s">
        <v>228</v>
      </c>
    </row>
    <row r="104" spans="1:1" x14ac:dyDescent="0.25">
      <c r="A104" s="36" t="s">
        <v>175</v>
      </c>
    </row>
    <row r="105" spans="1:1" x14ac:dyDescent="0.25">
      <c r="A105" s="36" t="s">
        <v>182</v>
      </c>
    </row>
    <row r="106" spans="1:1" x14ac:dyDescent="0.25">
      <c r="A106" s="36" t="s">
        <v>177</v>
      </c>
    </row>
    <row r="107" spans="1:1" x14ac:dyDescent="0.25">
      <c r="A107" s="36" t="s">
        <v>226</v>
      </c>
    </row>
    <row r="108" spans="1:1" x14ac:dyDescent="0.25">
      <c r="A108" s="36" t="s">
        <v>212</v>
      </c>
    </row>
    <row r="109" spans="1:1" x14ac:dyDescent="0.25">
      <c r="A109" s="36" t="s">
        <v>13</v>
      </c>
    </row>
    <row r="110" spans="1:1" x14ac:dyDescent="0.25">
      <c r="A110" s="36" t="s">
        <v>209</v>
      </c>
    </row>
    <row r="111" spans="1:1" x14ac:dyDescent="0.25">
      <c r="A111" s="36" t="s">
        <v>211</v>
      </c>
    </row>
    <row r="112" spans="1:1" x14ac:dyDescent="0.25">
      <c r="A112" s="36" t="s">
        <v>50</v>
      </c>
    </row>
    <row r="113" spans="1:1" x14ac:dyDescent="0.25">
      <c r="A113" s="36" t="s">
        <v>217</v>
      </c>
    </row>
    <row r="114" spans="1:1" x14ac:dyDescent="0.25">
      <c r="A114" s="36" t="s">
        <v>73</v>
      </c>
    </row>
    <row r="115" spans="1:1" x14ac:dyDescent="0.25">
      <c r="A115" s="36" t="s">
        <v>14</v>
      </c>
    </row>
    <row r="116" spans="1:1" x14ac:dyDescent="0.25">
      <c r="A116" s="36" t="s">
        <v>15</v>
      </c>
    </row>
    <row r="117" spans="1:1" x14ac:dyDescent="0.25">
      <c r="A117" s="36" t="s">
        <v>51</v>
      </c>
    </row>
    <row r="118" spans="1:1" x14ac:dyDescent="0.25">
      <c r="A118" s="36" t="s">
        <v>16</v>
      </c>
    </row>
    <row r="119" spans="1:1" x14ac:dyDescent="0.25">
      <c r="A119" s="36" t="s">
        <v>52</v>
      </c>
    </row>
    <row r="120" spans="1:1" x14ac:dyDescent="0.25">
      <c r="A120" s="36" t="s">
        <v>194</v>
      </c>
    </row>
    <row r="121" spans="1:1" x14ac:dyDescent="0.25">
      <c r="A121" s="36" t="s">
        <v>53</v>
      </c>
    </row>
    <row r="122" spans="1:1" x14ac:dyDescent="0.25">
      <c r="A122" s="36" t="s">
        <v>213</v>
      </c>
    </row>
    <row r="123" spans="1:1" x14ac:dyDescent="0.25">
      <c r="A123" s="36" t="s">
        <v>71</v>
      </c>
    </row>
    <row r="124" spans="1:1" x14ac:dyDescent="0.25">
      <c r="A124" s="36" t="s">
        <v>169</v>
      </c>
    </row>
    <row r="125" spans="1:1" x14ac:dyDescent="0.25">
      <c r="A125" s="36" t="s">
        <v>174</v>
      </c>
    </row>
    <row r="126" spans="1:1" x14ac:dyDescent="0.25">
      <c r="A126" s="36" t="s">
        <v>236</v>
      </c>
    </row>
    <row r="127" spans="1:1" x14ac:dyDescent="0.25">
      <c r="A127" s="36" t="s">
        <v>210</v>
      </c>
    </row>
    <row r="128" spans="1:1" x14ac:dyDescent="0.25">
      <c r="A128" s="36" t="s">
        <v>191</v>
      </c>
    </row>
    <row r="129" spans="1:1" x14ac:dyDescent="0.25">
      <c r="A129" s="36" t="s">
        <v>223</v>
      </c>
    </row>
    <row r="130" spans="1:1" x14ac:dyDescent="0.25">
      <c r="A130" s="36" t="s">
        <v>225</v>
      </c>
    </row>
    <row r="131" spans="1:1" x14ac:dyDescent="0.25">
      <c r="A131" s="36" t="s">
        <v>74</v>
      </c>
    </row>
    <row r="132" spans="1:1" x14ac:dyDescent="0.25">
      <c r="A132" s="36" t="s">
        <v>218</v>
      </c>
    </row>
    <row r="133" spans="1:1" x14ac:dyDescent="0.25">
      <c r="A133" s="36" t="s">
        <v>180</v>
      </c>
    </row>
    <row r="134" spans="1:1" x14ac:dyDescent="0.25">
      <c r="A134" s="36" t="s">
        <v>166</v>
      </c>
    </row>
    <row r="135" spans="1:1" x14ac:dyDescent="0.25">
      <c r="A135" s="36" t="s">
        <v>179</v>
      </c>
    </row>
    <row r="136" spans="1:1" x14ac:dyDescent="0.25">
      <c r="A136" s="36" t="s">
        <v>72</v>
      </c>
    </row>
    <row r="137" spans="1:1" x14ac:dyDescent="0.25">
      <c r="A137" s="36" t="s">
        <v>197</v>
      </c>
    </row>
    <row r="138" spans="1:1" x14ac:dyDescent="0.25">
      <c r="A138" s="36" t="s">
        <v>178</v>
      </c>
    </row>
    <row r="139" spans="1:1" x14ac:dyDescent="0.25">
      <c r="A139" s="36" t="s">
        <v>219</v>
      </c>
    </row>
    <row r="140" spans="1:1" x14ac:dyDescent="0.25">
      <c r="A140" s="36" t="s">
        <v>186</v>
      </c>
    </row>
    <row r="141" spans="1:1" x14ac:dyDescent="0.25">
      <c r="A141" s="37" t="s">
        <v>196</v>
      </c>
    </row>
    <row r="142" spans="1:1" x14ac:dyDescent="0.25">
      <c r="A142" s="36" t="s">
        <v>247</v>
      </c>
    </row>
    <row r="143" spans="1:1" x14ac:dyDescent="0.25">
      <c r="A143" s="36" t="s">
        <v>54</v>
      </c>
    </row>
    <row r="144" spans="1:1" x14ac:dyDescent="0.25">
      <c r="A144" s="36" t="s">
        <v>198</v>
      </c>
    </row>
    <row r="145" spans="1:1" x14ac:dyDescent="0.25">
      <c r="A145" s="36" t="s">
        <v>55</v>
      </c>
    </row>
    <row r="146" spans="1:1" x14ac:dyDescent="0.25">
      <c r="A146" s="36" t="s">
        <v>56</v>
      </c>
    </row>
    <row r="147" spans="1:1" x14ac:dyDescent="0.25">
      <c r="A147" s="36" t="s">
        <v>57</v>
      </c>
    </row>
    <row r="148" spans="1:1" x14ac:dyDescent="0.25">
      <c r="A148" s="36" t="s">
        <v>58</v>
      </c>
    </row>
    <row r="149" spans="1:1" x14ac:dyDescent="0.25">
      <c r="A149" s="36" t="s">
        <v>59</v>
      </c>
    </row>
    <row r="150" spans="1:1" x14ac:dyDescent="0.25">
      <c r="A150" s="36" t="s">
        <v>244</v>
      </c>
    </row>
  </sheetData>
  <autoFilter ref="A1:A150" xr:uid="{00000000-0009-0000-0000-000008000000}">
    <sortState xmlns:xlrd2="http://schemas.microsoft.com/office/spreadsheetml/2017/richdata2" ref="A2:A150">
      <sortCondition ref="A139"/>
    </sortState>
  </autoFilter>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 ma:contentTypeID="0x0101002A41A54BADD08F46A25A439CA5113C81" ma:contentTypeVersion="5" ma:contentTypeDescription="Create a new document." ma:contentTypeScope="" ma:versionID="c7fd7f4a7f383ae1733b2535929f1144">
  <xsd:schema xmlns:xsd="http://www.w3.org/2001/XMLSchema" xmlns:xs="http://www.w3.org/2001/XMLSchema" xmlns:p="http://schemas.microsoft.com/office/2006/metadata/properties" xmlns:ns1="http://schemas.microsoft.com/sharepoint/v3" xmlns:ns2="ab5d7b00-834a-4efe-8968-9d97478a3691" targetNamespace="http://schemas.microsoft.com/office/2006/metadata/properties" ma:root="true" ma:fieldsID="65e2951876b381a151150d8e75eae03c" ns1:_="" ns2:_="">
    <xsd:import namespace="http://schemas.microsoft.com/sharepoint/v3"/>
    <xsd:import namespace="ab5d7b00-834a-4efe-8968-9d97478a3691"/>
    <xsd:element name="properties">
      <xsd:complexType>
        <xsd:sequence>
          <xsd:element name="documentManagement">
            <xsd:complexType>
              <xsd:all>
                <xsd:element ref="ns2:_dlc_DocId" minOccurs="0"/>
                <xsd:element ref="ns2:_dlc_DocIdUrl" minOccurs="0"/>
                <xsd:element ref="ns2:_dlc_DocIdPersistId" minOccurs="0"/>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1" nillable="true" ma:displayName="Scheduling Start Date" ma:description="" ma:internalName="PublishingStartDate">
      <xsd:simpleType>
        <xsd:restriction base="dms:Unknown"/>
      </xsd:simpleType>
    </xsd:element>
    <xsd:element name="PublishingExpirationDate" ma:index="12" nillable="true" ma:displayName="Scheduling End Date" ma:description=""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b5d7b00-834a-4efe-8968-9d97478a3691"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documentManagement>
    <PublishingExpirationDate xmlns="http://schemas.microsoft.com/sharepoint/v3" xsi:nil="true"/>
    <PublishingStartDate xmlns="http://schemas.microsoft.com/sharepoint/v3" xsi:nil="true"/>
    <_dlc_DocId xmlns="ab5d7b00-834a-4efe-8968-9d97478a3691">EWUPACEUPKES-170-7681</_dlc_DocId>
    <_dlc_DocIdUrl xmlns="ab5d7b00-834a-4efe-8968-9d97478a3691">
      <Url>http://des.wa.gov/_layouts/DocIdRedir.aspx?ID=EWUPACEUPKES-170-7681</Url>
      <Description>EWUPACEUPKES-170-7681</Description>
    </_dlc_DocIdUrl>
    <_dlc_DocIdPersistId xmlns="ab5d7b00-834a-4efe-8968-9d97478a3691">false</_dlc_DocIdPersistId>
  </documentManagement>
</p:properties>
</file>

<file path=customXml/itemProps1.xml><?xml version="1.0" encoding="utf-8"?>
<ds:datastoreItem xmlns:ds="http://schemas.openxmlformats.org/officeDocument/2006/customXml" ds:itemID="{C364E942-7542-4F22-AA45-DE0776CD3A58}">
  <ds:schemaRefs>
    <ds:schemaRef ds:uri="http://schemas.microsoft.com/sharepoint/events"/>
  </ds:schemaRefs>
</ds:datastoreItem>
</file>

<file path=customXml/itemProps2.xml><?xml version="1.0" encoding="utf-8"?>
<ds:datastoreItem xmlns:ds="http://schemas.openxmlformats.org/officeDocument/2006/customXml" ds:itemID="{4D47B146-B01B-4CD3-9B1B-231A84316C3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b5d7b00-834a-4efe-8968-9d97478a36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2CB9A39-9992-4983-90E5-4447F9345501}">
  <ds:schemaRefs>
    <ds:schemaRef ds:uri="http://schemas.microsoft.com/sharepoint/v3/contenttype/forms"/>
  </ds:schemaRefs>
</ds:datastoreItem>
</file>

<file path=customXml/itemProps4.xml><?xml version="1.0" encoding="utf-8"?>
<ds:datastoreItem xmlns:ds="http://schemas.openxmlformats.org/officeDocument/2006/customXml" ds:itemID="{9497C9E9-B411-4FE6-BE74-85CD606F919A}">
  <ds:schemaRefs>
    <ds:schemaRef ds:uri="http://schemas.microsoft.com/office/infopath/2007/PartnerControls"/>
    <ds:schemaRef ds:uri="http://purl.org/dc/elements/1.1/"/>
    <ds:schemaRef ds:uri="http://schemas.microsoft.com/office/2006/metadata/properties"/>
    <ds:schemaRef ds:uri="http://schemas.microsoft.com/sharepoint/v3"/>
    <ds:schemaRef ds:uri="ab5d7b00-834a-4efe-8968-9d97478a3691"/>
    <ds:schemaRef ds:uri="http://purl.org/dc/terms/"/>
    <ds:schemaRef ds:uri="http://schemas.openxmlformats.org/package/2006/metadata/core-properties"/>
    <ds:schemaRef ds:uri="http://schemas.microsoft.com/office/2006/documentManagement/typ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3</vt:i4>
      </vt:variant>
    </vt:vector>
  </HeadingPairs>
  <TitlesOfParts>
    <vt:vector size="12" baseType="lpstr">
      <vt:lpstr>IT Contracts Reporting</vt:lpstr>
      <vt:lpstr>SWC Towers</vt:lpstr>
      <vt:lpstr>Statewide Contracts</vt:lpstr>
      <vt:lpstr>Cooperatives</vt:lpstr>
      <vt:lpstr>Contractor Names</vt:lpstr>
      <vt:lpstr>Agency Name</vt:lpstr>
      <vt:lpstr>Ex. Contract Amt Explanations</vt:lpstr>
      <vt:lpstr>Field Information</vt:lpstr>
      <vt:lpstr>datavalidation</vt:lpstr>
      <vt:lpstr>datavalidation!_FilterDatabase</vt:lpstr>
      <vt:lpstr>AgencyName</vt:lpstr>
      <vt:lpstr>ContractPurpose</vt:lpstr>
    </vt:vector>
  </TitlesOfParts>
  <Company>Office of Financial Management, State of Washington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Agency contract reporting template</dc:title>
  <dc:creator>Carlo, Khyle</dc:creator>
  <cp:lastModifiedBy>Barnes, Keegan (DES)</cp:lastModifiedBy>
  <dcterms:created xsi:type="dcterms:W3CDTF">2013-03-21T20:34:39Z</dcterms:created>
  <dcterms:modified xsi:type="dcterms:W3CDTF">2025-08-04T18:07:44Z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0x0101002A41A54BADD08F46A25A439CA5113C81</vt:lpwstr>
  </property>
  <property fmtid="{D5CDD505-2E9C-101B-9397-08002B2CF9AE}" pid="3" name="_dlc_DocIdItemGuid">
    <vt:lpwstr>a8a0cfba-a0f6-4770-a82b-7e3073d7e318</vt:lpwstr>
  </property>
  <property fmtid="{D5CDD505-2E9C-101B-9397-08002B2CF9AE}" pid="4" name="Order">
    <vt:r8>603500</vt:r8>
  </property>
  <property fmtid="{D5CDD505-2E9C-101B-9397-08002B2CF9AE}" pid="5" name="xd_Signature">
    <vt:bool>false</vt:bool>
  </property>
  <property fmtid="{D5CDD505-2E9C-101B-9397-08002B2CF9AE}" pid="6" name="xd_ProgID">
    <vt:lpwstr/>
  </property>
  <property fmtid="{D5CDD505-2E9C-101B-9397-08002B2CF9AE}" pid="7" name="TemplateUrl">
    <vt:lpwstr/>
  </property>
</Properties>
</file>